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nb\Dropbox\Introductory Banking 2021\"/>
    </mc:Choice>
  </mc:AlternateContent>
  <bookViews>
    <workbookView xWindow="0" yWindow="0" windowWidth="23040" windowHeight="9192" firstSheet="16" activeTab="29"/>
  </bookViews>
  <sheets>
    <sheet name="B1old" sheetId="28" state="hidden" r:id="rId1"/>
    <sheet name="B2old" sheetId="27" state="hidden" r:id="rId2"/>
    <sheet name="B3old" sheetId="29" state="hidden" r:id="rId3"/>
    <sheet name="B4old" sheetId="26" state="hidden" r:id="rId4"/>
    <sheet name="B5old" sheetId="23" state="hidden" r:id="rId5"/>
    <sheet name="B6old" sheetId="30" state="hidden" r:id="rId6"/>
    <sheet name="B6aold" sheetId="31" state="hidden" r:id="rId7"/>
    <sheet name="T1" sheetId="51" r:id="rId8"/>
    <sheet name="T1A" sheetId="52" r:id="rId9"/>
    <sheet name="Task_1" sheetId="43" state="hidden" r:id="rId10"/>
    <sheet name="T2" sheetId="70" r:id="rId11"/>
    <sheet name="T2A" sheetId="69" r:id="rId12"/>
    <sheet name="T3A slide 14" sheetId="71" state="hidden" r:id="rId13"/>
    <sheet name="T4" sheetId="65" r:id="rId14"/>
    <sheet name="T4A" sheetId="53" r:id="rId15"/>
    <sheet name="T5" sheetId="67" r:id="rId16"/>
    <sheet name="T5A" sheetId="46" r:id="rId17"/>
    <sheet name="T6" sheetId="68" r:id="rId18"/>
    <sheet name="T6A" sheetId="47" r:id="rId19"/>
    <sheet name="T8" sheetId="73" r:id="rId20"/>
    <sheet name="T8A" sheetId="72" r:id="rId21"/>
    <sheet name="T9" sheetId="76" r:id="rId22"/>
    <sheet name="T9A" sheetId="74" r:id="rId23"/>
    <sheet name="NP VAR CVAR" sheetId="62" r:id="rId24"/>
    <sheet name="VaR Monte Carlo" sheetId="64" r:id="rId25"/>
    <sheet name="B6" sheetId="39" state="hidden" r:id="rId26"/>
    <sheet name="B total" sheetId="36" state="hidden" r:id="rId27"/>
    <sheet name="ICBDvhLIST" sheetId="44" state="veryHidden" r:id="rId28"/>
    <sheet name="Fwd rate" sheetId="45" state="hidden" r:id="rId29"/>
    <sheet name="VaR (III)" sheetId="59" r:id="rId30"/>
    <sheet name="JJ1" sheetId="49" state="hidden" r:id="rId31"/>
    <sheet name="VaR inv" sheetId="63" r:id="rId32"/>
  </sheets>
  <externalReferences>
    <externalReference r:id="rId33"/>
  </externalReferences>
  <definedNames>
    <definedName name="_xlnm._FilterDatabase" localSheetId="31" hidden="1">'VaR inv'!$A$2:$H$2</definedName>
    <definedName name="_RAD5">[1]ŘADA!$D$5</definedName>
    <definedName name="A99I">[1]LIST!$B$121:$B$182</definedName>
    <definedName name="JedenRadekPodSestavou" localSheetId="7">#REF!</definedName>
    <definedName name="JedenRadekPodSestavou" localSheetId="8">#REF!</definedName>
    <definedName name="JedenRadekPodSestavou" localSheetId="10">#REF!</definedName>
    <definedName name="JedenRadekPodSestavou" localSheetId="13">#REF!</definedName>
    <definedName name="JedenRadekPodSestavou" localSheetId="14">#REF!</definedName>
    <definedName name="JedenRadekPodSestavou" localSheetId="15">#REF!</definedName>
    <definedName name="JedenRadekPodSestavou" localSheetId="17">#REF!</definedName>
    <definedName name="JedenRadekPodSestavou" localSheetId="19">#REF!</definedName>
    <definedName name="JedenRadekPodSestavou" localSheetId="21">#REF!</definedName>
    <definedName name="JedenRadekPodSestavou" localSheetId="22">#REF!</definedName>
    <definedName name="JedenRadekPodSestavou">#REF!</definedName>
    <definedName name="JedenRadekVedleSestavy" localSheetId="7">#REF!</definedName>
    <definedName name="JedenRadekVedleSestavy" localSheetId="8">#REF!</definedName>
    <definedName name="JedenRadekVedleSestavy" localSheetId="10">#REF!</definedName>
    <definedName name="JedenRadekVedleSestavy" localSheetId="13">#REF!</definedName>
    <definedName name="JedenRadekVedleSestavy" localSheetId="14">#REF!</definedName>
    <definedName name="JedenRadekVedleSestavy" localSheetId="15">#REF!</definedName>
    <definedName name="JedenRadekVedleSestavy" localSheetId="17">#REF!</definedName>
    <definedName name="JedenRadekVedleSestavy" localSheetId="19">#REF!</definedName>
    <definedName name="JedenRadekVedleSestavy" localSheetId="21">#REF!</definedName>
    <definedName name="JedenRadekVedleSestavy" localSheetId="22">#REF!</definedName>
    <definedName name="JedenRadekVedleSestavy">#REF!</definedName>
    <definedName name="MaxOblastTabulky" localSheetId="7">#REF!</definedName>
    <definedName name="MaxOblastTabulky" localSheetId="8">#REF!</definedName>
    <definedName name="MaxOblastTabulky" localSheetId="10">#REF!</definedName>
    <definedName name="MaxOblastTabulky" localSheetId="13">#REF!</definedName>
    <definedName name="MaxOblastTabulky" localSheetId="14">#REF!</definedName>
    <definedName name="MaxOblastTabulky" localSheetId="15">#REF!</definedName>
    <definedName name="MaxOblastTabulky" localSheetId="17">#REF!</definedName>
    <definedName name="MaxOblastTabulky" localSheetId="19">#REF!</definedName>
    <definedName name="MaxOblastTabulky" localSheetId="21">#REF!</definedName>
    <definedName name="MaxOblastTabulky" localSheetId="22">#REF!</definedName>
    <definedName name="MaxOblastTabulky">#REF!</definedName>
    <definedName name="n" hidden="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OblastDat2" localSheetId="7">#REF!</definedName>
    <definedName name="OblastDat2" localSheetId="8">#REF!</definedName>
    <definedName name="OblastDat2" localSheetId="10">#REF!</definedName>
    <definedName name="OblastDat2" localSheetId="13">#REF!</definedName>
    <definedName name="OblastDat2" localSheetId="14">#REF!</definedName>
    <definedName name="OblastDat2" localSheetId="15">#REF!</definedName>
    <definedName name="OblastDat2" localSheetId="17">#REF!</definedName>
    <definedName name="OblastDat2" localSheetId="19">#REF!</definedName>
    <definedName name="OblastDat2" localSheetId="21">#REF!</definedName>
    <definedName name="OblastDat2" localSheetId="22">#REF!</definedName>
    <definedName name="OblastDat2">#REF!</definedName>
    <definedName name="OblastNadpisuRadku" localSheetId="7">#REF!</definedName>
    <definedName name="OblastNadpisuRadku" localSheetId="8">#REF!</definedName>
    <definedName name="OblastNadpisuRadku" localSheetId="10">#REF!</definedName>
    <definedName name="OblastNadpisuRadku" localSheetId="13">#REF!</definedName>
    <definedName name="OblastNadpisuRadku" localSheetId="14">#REF!</definedName>
    <definedName name="OblastNadpisuRadku" localSheetId="15">#REF!</definedName>
    <definedName name="OblastNadpisuRadku" localSheetId="17">#REF!</definedName>
    <definedName name="OblastNadpisuRadku" localSheetId="19">#REF!</definedName>
    <definedName name="OblastNadpisuRadku" localSheetId="21">#REF!</definedName>
    <definedName name="OblastNadpisuRadku" localSheetId="22">#REF!</definedName>
    <definedName name="OblastNadpisuRadku">#REF!</definedName>
    <definedName name="OblastNadpisuSloupcu" localSheetId="7">#REF!</definedName>
    <definedName name="OblastNadpisuSloupcu" localSheetId="8">#REF!</definedName>
    <definedName name="OblastNadpisuSloupcu" localSheetId="10">#REF!</definedName>
    <definedName name="OblastNadpisuSloupcu" localSheetId="13">#REF!</definedName>
    <definedName name="OblastNadpisuSloupcu" localSheetId="14">#REF!</definedName>
    <definedName name="OblastNadpisuSloupcu" localSheetId="15">#REF!</definedName>
    <definedName name="OblastNadpisuSloupcu" localSheetId="17">#REF!</definedName>
    <definedName name="OblastNadpisuSloupcu" localSheetId="19">#REF!</definedName>
    <definedName name="OblastNadpisuSloupcu" localSheetId="21">#REF!</definedName>
    <definedName name="OblastNadpisuSloupcu" localSheetId="22">#REF!</definedName>
    <definedName name="OblastNadpisuSloupcu">#REF!</definedName>
    <definedName name="OLE_LINK1" localSheetId="5">B6old!$A$1</definedName>
    <definedName name="_xlnm.Print_Area" localSheetId="7">#REF!</definedName>
    <definedName name="_xlnm.Print_Area" localSheetId="8">#REF!</definedName>
    <definedName name="_xlnm.Print_Area" localSheetId="10">#REF!</definedName>
    <definedName name="_xlnm.Print_Area" localSheetId="13">#REF!</definedName>
    <definedName name="_xlnm.Print_Area" localSheetId="14">#REF!</definedName>
    <definedName name="_xlnm.Print_Area" localSheetId="15">#REF!</definedName>
    <definedName name="_xlnm.Print_Area" localSheetId="17">#REF!</definedName>
    <definedName name="_xlnm.Print_Area" localSheetId="19">#REF!</definedName>
    <definedName name="_xlnm.Print_Area" localSheetId="21">#REF!</definedName>
    <definedName name="_xlnm.Print_Area" localSheetId="22">#REF!</definedName>
    <definedName name="_xlnm.Print_Area">#REF!</definedName>
    <definedName name="RozsahHlavicekSouboruu">ICBDvhLIST!$A$1:$IU$5</definedName>
    <definedName name="wrn.Presentační._.sestava." hidden="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hidden="1">{"ris40_10_01",#N/A,TRUE,"RIS40_10";"ris40_10_02",#N/A,TRUE,"RIS40_10";"ris40_20_01",#N/A,TRUE,"RIS40_20";"ris40_20_02",#N/A,TRUE,"RIS40_20";"ris40_20_03",#N/A,TRUE,"RIS40_20";"ris40_30_01",#N/A,TRUE,"RIS40_30";"ris40_30_02",#N/A,TRUE,"RIS40_30"}</definedName>
    <definedName name="wrn.Tab02." hidden="1">{#N/A,#N/A,TRUE,"Tab0201";#N/A,#N/A,TRUE,"Tab0202";#N/A,#N/A,TRUE,"Tab0203"}</definedName>
    <definedName name="wrn.tab05." hidden="1">{#N/A,#N/A,FALSE,"Tab0501";#N/A,#N/A,FALSE,"Tab0502";#N/A,#N/A,FALSE,"Tab0503";#N/A,#N/A,FALSE,"Tab0504";#N/A,#N/A,FALSE,"Tab0505"}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2" l="1"/>
  <c r="M20" i="52" l="1"/>
  <c r="V4" i="52" l="1"/>
  <c r="G39" i="71"/>
  <c r="F39" i="71"/>
  <c r="E39" i="71"/>
  <c r="D38" i="71"/>
  <c r="D39" i="71" s="1"/>
  <c r="J33" i="71"/>
  <c r="J32" i="71"/>
  <c r="K32" i="71" s="1"/>
  <c r="J31" i="71"/>
  <c r="C31" i="71"/>
  <c r="J30" i="71"/>
  <c r="K30" i="71" s="1"/>
  <c r="G30" i="71"/>
  <c r="F30" i="71"/>
  <c r="E30" i="71"/>
  <c r="D30" i="71"/>
  <c r="C30" i="71"/>
  <c r="G25" i="71"/>
  <c r="F25" i="71"/>
  <c r="E25" i="71"/>
  <c r="D24" i="71"/>
  <c r="D25" i="71" s="1"/>
  <c r="L19" i="71"/>
  <c r="K19" i="71"/>
  <c r="K18" i="71"/>
  <c r="L17" i="71"/>
  <c r="L18" i="71" s="1"/>
  <c r="F17" i="71" s="1"/>
  <c r="K17" i="71"/>
  <c r="G17" i="71"/>
  <c r="G18" i="71" s="1"/>
  <c r="E17" i="71"/>
  <c r="E18" i="71" s="1"/>
  <c r="D17" i="71"/>
  <c r="D18" i="71" s="1"/>
  <c r="K16" i="71"/>
  <c r="B24" i="71" s="1"/>
  <c r="B10" i="71"/>
  <c r="D10" i="71" s="1"/>
  <c r="D9" i="71" s="1"/>
  <c r="H10" i="69"/>
  <c r="H7" i="69"/>
  <c r="H6" i="69"/>
  <c r="H5" i="69"/>
  <c r="H4" i="69"/>
  <c r="H3" i="69"/>
  <c r="D11" i="69"/>
  <c r="D10" i="69"/>
  <c r="D9" i="69"/>
  <c r="D8" i="69"/>
  <c r="D7" i="69"/>
  <c r="D6" i="69"/>
  <c r="D5" i="69"/>
  <c r="D4" i="69"/>
  <c r="D3" i="69"/>
  <c r="H10" i="70"/>
  <c r="B16" i="71" l="1"/>
  <c r="K31" i="71"/>
  <c r="L31" i="71"/>
  <c r="L33" i="71"/>
  <c r="B23" i="71"/>
  <c r="B25" i="71" s="1"/>
  <c r="B38" i="71"/>
  <c r="F18" i="71"/>
  <c r="B17" i="71"/>
  <c r="B18" i="71" s="1"/>
  <c r="G31" i="71"/>
  <c r="G32" i="71" s="1"/>
  <c r="D31" i="71"/>
  <c r="K33" i="71"/>
  <c r="B30" i="71" s="1"/>
  <c r="L32" i="71" l="1"/>
  <c r="F31" i="71" s="1"/>
  <c r="F32" i="71" s="1"/>
  <c r="E31" i="71"/>
  <c r="E32" i="71" s="1"/>
  <c r="B37" i="71"/>
  <c r="B39" i="71" s="1"/>
  <c r="B31" i="71"/>
  <c r="B32" i="71" s="1"/>
  <c r="D32" i="71"/>
  <c r="G12" i="70" l="1"/>
  <c r="H4" i="70"/>
  <c r="H5" i="70"/>
  <c r="H6" i="70"/>
  <c r="H7" i="70"/>
  <c r="H3" i="70"/>
  <c r="D4" i="70"/>
  <c r="D5" i="70"/>
  <c r="D6" i="70"/>
  <c r="D7" i="70"/>
  <c r="D8" i="70"/>
  <c r="D9" i="70"/>
  <c r="D10" i="70"/>
  <c r="D11" i="70"/>
  <c r="D3" i="70"/>
  <c r="C12" i="70"/>
  <c r="B7" i="68"/>
  <c r="B6" i="47"/>
  <c r="G22" i="65"/>
  <c r="I22" i="65" s="1"/>
  <c r="G18" i="65"/>
  <c r="I18" i="65" s="1"/>
  <c r="I11" i="65"/>
  <c r="I7" i="64"/>
  <c r="B7" i="64"/>
  <c r="X4" i="63"/>
  <c r="X5" i="63"/>
  <c r="X6" i="63"/>
  <c r="X7" i="63"/>
  <c r="X8" i="63"/>
  <c r="X9" i="63"/>
  <c r="X10" i="63"/>
  <c r="X11" i="63"/>
  <c r="X12" i="63"/>
  <c r="X13" i="63"/>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X50" i="63"/>
  <c r="X51" i="63"/>
  <c r="X52" i="63"/>
  <c r="X53" i="63"/>
  <c r="X54" i="63"/>
  <c r="X55" i="63"/>
  <c r="X56" i="63"/>
  <c r="X57" i="63"/>
  <c r="X58" i="63"/>
  <c r="X59" i="63"/>
  <c r="X60" i="63"/>
  <c r="X61" i="63"/>
  <c r="X62" i="63"/>
  <c r="X63" i="63"/>
  <c r="X64" i="63"/>
  <c r="X65" i="63"/>
  <c r="X66" i="63"/>
  <c r="X67" i="63"/>
  <c r="X68" i="63"/>
  <c r="X69" i="63"/>
  <c r="X70" i="63"/>
  <c r="X71" i="63"/>
  <c r="X72" i="63"/>
  <c r="X73" i="63"/>
  <c r="X74" i="63"/>
  <c r="X75" i="63"/>
  <c r="X76" i="63"/>
  <c r="X77" i="63"/>
  <c r="X78" i="63"/>
  <c r="X79" i="63"/>
  <c r="X80" i="63"/>
  <c r="X81" i="63"/>
  <c r="X82" i="63"/>
  <c r="X83" i="63"/>
  <c r="X84" i="63"/>
  <c r="X85" i="63"/>
  <c r="X86" i="63"/>
  <c r="X87" i="63"/>
  <c r="X88" i="63"/>
  <c r="X89" i="63"/>
  <c r="X90" i="63"/>
  <c r="X91" i="63"/>
  <c r="X92" i="63"/>
  <c r="X93" i="63"/>
  <c r="X94" i="63"/>
  <c r="X95" i="63"/>
  <c r="X96" i="63"/>
  <c r="X97" i="63"/>
  <c r="X98" i="63"/>
  <c r="X99" i="63"/>
  <c r="X100" i="63"/>
  <c r="X101" i="63"/>
  <c r="X102" i="63"/>
  <c r="X103" i="63"/>
  <c r="X104" i="63"/>
  <c r="X105" i="63"/>
  <c r="X106" i="63"/>
  <c r="X107" i="63"/>
  <c r="X108" i="63"/>
  <c r="X109" i="63"/>
  <c r="X110" i="63"/>
  <c r="X111" i="63"/>
  <c r="X112" i="63"/>
  <c r="X113" i="63"/>
  <c r="X114" i="63"/>
  <c r="X115" i="63"/>
  <c r="X116" i="63"/>
  <c r="X117" i="63"/>
  <c r="X118" i="63"/>
  <c r="X119" i="63"/>
  <c r="X120" i="63"/>
  <c r="X121" i="63"/>
  <c r="X122" i="63"/>
  <c r="X123" i="63"/>
  <c r="X124" i="63"/>
  <c r="X125" i="63"/>
  <c r="X126" i="63"/>
  <c r="X127" i="63"/>
  <c r="X128" i="63"/>
  <c r="X129" i="63"/>
  <c r="X130" i="63"/>
  <c r="X131" i="63"/>
  <c r="X132" i="63"/>
  <c r="X133" i="63"/>
  <c r="X134" i="63"/>
  <c r="X135" i="63"/>
  <c r="X136" i="63"/>
  <c r="X137" i="63"/>
  <c r="X138" i="63"/>
  <c r="X139" i="63"/>
  <c r="X140" i="63"/>
  <c r="X141" i="63"/>
  <c r="X142" i="63"/>
  <c r="X143" i="63"/>
  <c r="X144" i="63"/>
  <c r="X145" i="63"/>
  <c r="X146" i="63"/>
  <c r="X147" i="63"/>
  <c r="X148" i="63"/>
  <c r="X149" i="63"/>
  <c r="X150" i="63"/>
  <c r="X151" i="63"/>
  <c r="X152" i="63"/>
  <c r="X153" i="63"/>
  <c r="X154" i="63"/>
  <c r="X155" i="63"/>
  <c r="X156" i="63"/>
  <c r="X157" i="63"/>
  <c r="X158" i="63"/>
  <c r="X159" i="63"/>
  <c r="X160" i="63"/>
  <c r="X161" i="63"/>
  <c r="X162" i="63"/>
  <c r="X163" i="63"/>
  <c r="X164" i="63"/>
  <c r="X165" i="63"/>
  <c r="X166" i="63"/>
  <c r="X167" i="63"/>
  <c r="X168" i="63"/>
  <c r="X169" i="63"/>
  <c r="X170" i="63"/>
  <c r="X171" i="63"/>
  <c r="X172" i="63"/>
  <c r="X173" i="63"/>
  <c r="X174" i="63"/>
  <c r="X175" i="63"/>
  <c r="X176" i="63"/>
  <c r="X177" i="63"/>
  <c r="X178" i="63"/>
  <c r="X179" i="63"/>
  <c r="X180" i="63"/>
  <c r="X181" i="63"/>
  <c r="X182" i="63"/>
  <c r="X183" i="63"/>
  <c r="X184" i="63"/>
  <c r="X185" i="63"/>
  <c r="X186" i="63"/>
  <c r="X187" i="63"/>
  <c r="X188" i="63"/>
  <c r="X189" i="63"/>
  <c r="X190" i="63"/>
  <c r="X191" i="63"/>
  <c r="X192" i="63"/>
  <c r="X193" i="63"/>
  <c r="X194" i="63"/>
  <c r="X195" i="63"/>
  <c r="X196" i="63"/>
  <c r="X197" i="63"/>
  <c r="X198" i="63"/>
  <c r="X199" i="63"/>
  <c r="X200" i="63"/>
  <c r="X201" i="63"/>
  <c r="X202" i="63"/>
  <c r="X203" i="63"/>
  <c r="X204" i="63"/>
  <c r="X205" i="63"/>
  <c r="X206" i="63"/>
  <c r="X207" i="63"/>
  <c r="X208" i="63"/>
  <c r="X209" i="63"/>
  <c r="X210" i="63"/>
  <c r="X211" i="63"/>
  <c r="X212" i="63"/>
  <c r="X213" i="63"/>
  <c r="X214" i="63"/>
  <c r="X215" i="63"/>
  <c r="X216" i="63"/>
  <c r="X217" i="63"/>
  <c r="X218" i="63"/>
  <c r="X219" i="63"/>
  <c r="X220" i="63"/>
  <c r="X221" i="63"/>
  <c r="X222" i="63"/>
  <c r="X223" i="63"/>
  <c r="X224" i="63"/>
  <c r="X225" i="63"/>
  <c r="X226" i="63"/>
  <c r="X227" i="63"/>
  <c r="X228" i="63"/>
  <c r="X229" i="63"/>
  <c r="X230" i="63"/>
  <c r="X231" i="63"/>
  <c r="X232" i="63"/>
  <c r="X233" i="63"/>
  <c r="X234" i="63"/>
  <c r="X235" i="63"/>
  <c r="X236" i="63"/>
  <c r="X237" i="63"/>
  <c r="X238" i="63"/>
  <c r="X239" i="63"/>
  <c r="X240" i="63"/>
  <c r="X241" i="63"/>
  <c r="X242" i="63"/>
  <c r="X243" i="63"/>
  <c r="X244" i="63"/>
  <c r="X245" i="63"/>
  <c r="X246" i="63"/>
  <c r="X247" i="63"/>
  <c r="X248" i="63"/>
  <c r="X249" i="63"/>
  <c r="X250" i="63"/>
  <c r="X251" i="63"/>
  <c r="X252" i="63"/>
  <c r="X253" i="63"/>
  <c r="X254" i="63"/>
  <c r="X255" i="63"/>
  <c r="X256" i="63"/>
  <c r="X257" i="63"/>
  <c r="X258" i="63"/>
  <c r="X259" i="63"/>
  <c r="X260" i="63"/>
  <c r="X261" i="63"/>
  <c r="X262" i="63"/>
  <c r="X263" i="63"/>
  <c r="X264" i="63"/>
  <c r="X265" i="63"/>
  <c r="X266" i="63"/>
  <c r="X267" i="63"/>
  <c r="X268" i="63"/>
  <c r="X269" i="63"/>
  <c r="X270" i="63"/>
  <c r="X271" i="63"/>
  <c r="X272" i="63"/>
  <c r="X273" i="63"/>
  <c r="X274" i="63"/>
  <c r="X275" i="63"/>
  <c r="X276" i="63"/>
  <c r="X277" i="63"/>
  <c r="X278" i="63"/>
  <c r="X279" i="63"/>
  <c r="X280" i="63"/>
  <c r="X281" i="63"/>
  <c r="X282" i="63"/>
  <c r="X283" i="63"/>
  <c r="X284" i="63"/>
  <c r="X285" i="63"/>
  <c r="X286" i="63"/>
  <c r="X287" i="63"/>
  <c r="X288" i="63"/>
  <c r="X289" i="63"/>
  <c r="X290" i="63"/>
  <c r="X291" i="63"/>
  <c r="X292" i="63"/>
  <c r="X293" i="63"/>
  <c r="X294" i="63"/>
  <c r="X295" i="63"/>
  <c r="X296" i="63"/>
  <c r="X297" i="63"/>
  <c r="X298" i="63"/>
  <c r="X299" i="63"/>
  <c r="X300" i="63"/>
  <c r="X301" i="63"/>
  <c r="X302" i="63"/>
  <c r="X303" i="63"/>
  <c r="X304" i="63"/>
  <c r="X305" i="63"/>
  <c r="X306" i="63"/>
  <c r="X307" i="63"/>
  <c r="X308" i="63"/>
  <c r="X309" i="63"/>
  <c r="X310" i="63"/>
  <c r="X311" i="63"/>
  <c r="X312" i="63"/>
  <c r="X313" i="63"/>
  <c r="X314" i="63"/>
  <c r="X315" i="63"/>
  <c r="X316" i="63"/>
  <c r="X317" i="63"/>
  <c r="X318" i="63"/>
  <c r="X319" i="63"/>
  <c r="X320" i="63"/>
  <c r="X321" i="63"/>
  <c r="X322" i="63"/>
  <c r="X323" i="63"/>
  <c r="X324" i="63"/>
  <c r="X325" i="63"/>
  <c r="X326" i="63"/>
  <c r="X327" i="63"/>
  <c r="X328" i="63"/>
  <c r="X329" i="63"/>
  <c r="X330" i="63"/>
  <c r="X331" i="63"/>
  <c r="X332" i="63"/>
  <c r="X333" i="63"/>
  <c r="X334" i="63"/>
  <c r="X335" i="63"/>
  <c r="X336" i="63"/>
  <c r="X337" i="63"/>
  <c r="X338" i="63"/>
  <c r="X339" i="63"/>
  <c r="X340" i="63"/>
  <c r="X341" i="63"/>
  <c r="X342" i="63"/>
  <c r="X343" i="63"/>
  <c r="X344" i="63"/>
  <c r="X345" i="63"/>
  <c r="X346" i="63"/>
  <c r="X347" i="63"/>
  <c r="X348" i="63"/>
  <c r="X349" i="63"/>
  <c r="X350" i="63"/>
  <c r="X351" i="63"/>
  <c r="X352" i="63"/>
  <c r="X353" i="63"/>
  <c r="X354" i="63"/>
  <c r="X355" i="63"/>
  <c r="X356" i="63"/>
  <c r="X357" i="63"/>
  <c r="X358" i="63"/>
  <c r="X359" i="63"/>
  <c r="X360" i="63"/>
  <c r="X361" i="63"/>
  <c r="X362" i="63"/>
  <c r="X363" i="63"/>
  <c r="X364" i="63"/>
  <c r="X365" i="63"/>
  <c r="X366" i="63"/>
  <c r="X367" i="63"/>
  <c r="X368" i="63"/>
  <c r="X369" i="63"/>
  <c r="X370" i="63"/>
  <c r="X371" i="63"/>
  <c r="X372" i="63"/>
  <c r="X373" i="63"/>
  <c r="X374" i="63"/>
  <c r="X375" i="63"/>
  <c r="X376" i="63"/>
  <c r="X377" i="63"/>
  <c r="X378" i="63"/>
  <c r="X379" i="63"/>
  <c r="X380" i="63"/>
  <c r="X381" i="63"/>
  <c r="X382" i="63"/>
  <c r="X383" i="63"/>
  <c r="X384" i="63"/>
  <c r="X385" i="63"/>
  <c r="X386" i="63"/>
  <c r="X387" i="63"/>
  <c r="X388" i="63"/>
  <c r="X389" i="63"/>
  <c r="X390" i="63"/>
  <c r="X391" i="63"/>
  <c r="X392" i="63"/>
  <c r="X393" i="63"/>
  <c r="X394" i="63"/>
  <c r="X395" i="63"/>
  <c r="X396" i="63"/>
  <c r="X397" i="63"/>
  <c r="X398" i="63"/>
  <c r="X399" i="63"/>
  <c r="X400" i="63"/>
  <c r="X401" i="63"/>
  <c r="X402" i="63"/>
  <c r="X403" i="63"/>
  <c r="X404" i="63"/>
  <c r="X405" i="63"/>
  <c r="X406" i="63"/>
  <c r="X407" i="63"/>
  <c r="X408" i="63"/>
  <c r="X409" i="63"/>
  <c r="X410" i="63"/>
  <c r="X411" i="63"/>
  <c r="X412" i="63"/>
  <c r="X413" i="63"/>
  <c r="X414" i="63"/>
  <c r="X415" i="63"/>
  <c r="X416" i="63"/>
  <c r="X417" i="63"/>
  <c r="X418" i="63"/>
  <c r="X419" i="63"/>
  <c r="X420" i="63"/>
  <c r="X421" i="63"/>
  <c r="X422" i="63"/>
  <c r="X423" i="63"/>
  <c r="X424" i="63"/>
  <c r="X425" i="63"/>
  <c r="X426" i="63"/>
  <c r="X427" i="63"/>
  <c r="X428" i="63"/>
  <c r="X429" i="63"/>
  <c r="X430" i="63"/>
  <c r="X431" i="63"/>
  <c r="X432" i="63"/>
  <c r="X433" i="63"/>
  <c r="X434" i="63"/>
  <c r="X435" i="63"/>
  <c r="X436" i="63"/>
  <c r="X437" i="63"/>
  <c r="X438" i="63"/>
  <c r="X439" i="63"/>
  <c r="X440" i="63"/>
  <c r="X441" i="63"/>
  <c r="X442" i="63"/>
  <c r="X443" i="63"/>
  <c r="X444" i="63"/>
  <c r="X445" i="63"/>
  <c r="X446" i="63"/>
  <c r="X447" i="63"/>
  <c r="X448" i="63"/>
  <c r="X449" i="63"/>
  <c r="X450" i="63"/>
  <c r="X451" i="63"/>
  <c r="X452" i="63"/>
  <c r="X453" i="63"/>
  <c r="X454" i="63"/>
  <c r="X455" i="63"/>
  <c r="X456" i="63"/>
  <c r="X457" i="63"/>
  <c r="X458" i="63"/>
  <c r="X459" i="63"/>
  <c r="X460" i="63"/>
  <c r="X461" i="63"/>
  <c r="X462" i="63"/>
  <c r="X463" i="63"/>
  <c r="X464" i="63"/>
  <c r="X465" i="63"/>
  <c r="X466" i="63"/>
  <c r="X467" i="63"/>
  <c r="X468" i="63"/>
  <c r="X469" i="63"/>
  <c r="X470" i="63"/>
  <c r="X471" i="63"/>
  <c r="X472" i="63"/>
  <c r="X473" i="63"/>
  <c r="X474" i="63"/>
  <c r="X475" i="63"/>
  <c r="X476" i="63"/>
  <c r="X477" i="63"/>
  <c r="X478" i="63"/>
  <c r="X479" i="63"/>
  <c r="X480" i="63"/>
  <c r="X481" i="63"/>
  <c r="X482" i="63"/>
  <c r="X483" i="63"/>
  <c r="X484" i="63"/>
  <c r="X485" i="63"/>
  <c r="X486" i="63"/>
  <c r="X487" i="63"/>
  <c r="X488" i="63"/>
  <c r="X489" i="63"/>
  <c r="X490" i="63"/>
  <c r="X491" i="63"/>
  <c r="X492" i="63"/>
  <c r="X493" i="63"/>
  <c r="X494" i="63"/>
  <c r="X495" i="63"/>
  <c r="X496" i="63"/>
  <c r="X497" i="63"/>
  <c r="X498" i="63"/>
  <c r="X499" i="63"/>
  <c r="X500" i="63"/>
  <c r="X501" i="63"/>
  <c r="X502" i="63"/>
  <c r="X503" i="63"/>
  <c r="X504" i="63"/>
  <c r="X505" i="63"/>
  <c r="X506" i="63"/>
  <c r="X507" i="63"/>
  <c r="X508" i="63"/>
  <c r="X509" i="63"/>
  <c r="X510" i="63"/>
  <c r="X511" i="63"/>
  <c r="X512" i="63"/>
  <c r="X513" i="63"/>
  <c r="X514" i="63"/>
  <c r="X515" i="63"/>
  <c r="X516" i="63"/>
  <c r="X517" i="63"/>
  <c r="X518" i="63"/>
  <c r="X519" i="63"/>
  <c r="X520" i="63"/>
  <c r="X521" i="63"/>
  <c r="X522" i="63"/>
  <c r="X523" i="63"/>
  <c r="X524" i="63"/>
  <c r="X525" i="63"/>
  <c r="X526" i="63"/>
  <c r="X527" i="63"/>
  <c r="X528" i="63"/>
  <c r="X529" i="63"/>
  <c r="X530" i="63"/>
  <c r="X531" i="63"/>
  <c r="X532" i="63"/>
  <c r="X533" i="63"/>
  <c r="X534" i="63"/>
  <c r="X535" i="63"/>
  <c r="X536" i="63"/>
  <c r="X537" i="63"/>
  <c r="X538" i="63"/>
  <c r="X539" i="63"/>
  <c r="X540" i="63"/>
  <c r="X541" i="63"/>
  <c r="X542" i="63"/>
  <c r="X543" i="63"/>
  <c r="X544" i="63"/>
  <c r="X545" i="63"/>
  <c r="X546" i="63"/>
  <c r="X547" i="63"/>
  <c r="X548" i="63"/>
  <c r="X549" i="63"/>
  <c r="X550" i="63"/>
  <c r="X551" i="63"/>
  <c r="X552" i="63"/>
  <c r="X553" i="63"/>
  <c r="X554" i="63"/>
  <c r="X555" i="63"/>
  <c r="X556" i="63"/>
  <c r="X557" i="63"/>
  <c r="X558" i="63"/>
  <c r="X559" i="63"/>
  <c r="X560" i="63"/>
  <c r="X561" i="63"/>
  <c r="X562" i="63"/>
  <c r="X563" i="63"/>
  <c r="X564" i="63"/>
  <c r="X565" i="63"/>
  <c r="X566" i="63"/>
  <c r="X567" i="63"/>
  <c r="X568" i="63"/>
  <c r="X569" i="63"/>
  <c r="X570" i="63"/>
  <c r="X571" i="63"/>
  <c r="X572" i="63"/>
  <c r="X573" i="63"/>
  <c r="X574" i="63"/>
  <c r="X575" i="63"/>
  <c r="X576" i="63"/>
  <c r="X577" i="63"/>
  <c r="X578" i="63"/>
  <c r="X579" i="63"/>
  <c r="X580" i="63"/>
  <c r="X581" i="63"/>
  <c r="X582" i="63"/>
  <c r="X583" i="63"/>
  <c r="X584" i="63"/>
  <c r="X585" i="63"/>
  <c r="X586" i="63"/>
  <c r="X587" i="63"/>
  <c r="X588" i="63"/>
  <c r="X589" i="63"/>
  <c r="X590" i="63"/>
  <c r="X591" i="63"/>
  <c r="X592" i="63"/>
  <c r="X593" i="63"/>
  <c r="X594" i="63"/>
  <c r="X595" i="63"/>
  <c r="X596" i="63"/>
  <c r="X597" i="63"/>
  <c r="X598" i="63"/>
  <c r="X599" i="63"/>
  <c r="X600" i="63"/>
  <c r="X601" i="63"/>
  <c r="X602" i="63"/>
  <c r="X603" i="63"/>
  <c r="X604" i="63"/>
  <c r="X605" i="63"/>
  <c r="X606" i="63"/>
  <c r="X607" i="63"/>
  <c r="X608" i="63"/>
  <c r="X609" i="63"/>
  <c r="X610" i="63"/>
  <c r="X611" i="63"/>
  <c r="X612" i="63"/>
  <c r="X613" i="63"/>
  <c r="X614" i="63"/>
  <c r="X615" i="63"/>
  <c r="X616" i="63"/>
  <c r="X617" i="63"/>
  <c r="X618" i="63"/>
  <c r="X619" i="63"/>
  <c r="X620" i="63"/>
  <c r="X621" i="63"/>
  <c r="X622" i="63"/>
  <c r="X623" i="63"/>
  <c r="X624" i="63"/>
  <c r="X625" i="63"/>
  <c r="X626" i="63"/>
  <c r="X627" i="63"/>
  <c r="X628" i="63"/>
  <c r="X629" i="63"/>
  <c r="X630" i="63"/>
  <c r="X631" i="63"/>
  <c r="X632" i="63"/>
  <c r="X633" i="63"/>
  <c r="X634" i="63"/>
  <c r="X635" i="63"/>
  <c r="X636" i="63"/>
  <c r="X637" i="63"/>
  <c r="X638" i="63"/>
  <c r="X639" i="63"/>
  <c r="X640" i="63"/>
  <c r="X641" i="63"/>
  <c r="X642" i="63"/>
  <c r="X643" i="63"/>
  <c r="X644" i="63"/>
  <c r="X645" i="63"/>
  <c r="X646" i="63"/>
  <c r="X647" i="63"/>
  <c r="X648" i="63"/>
  <c r="X649" i="63"/>
  <c r="X650" i="63"/>
  <c r="X651" i="63"/>
  <c r="X652" i="63"/>
  <c r="X653" i="63"/>
  <c r="X654" i="63"/>
  <c r="X655" i="63"/>
  <c r="X656" i="63"/>
  <c r="X657" i="63"/>
  <c r="X658" i="63"/>
  <c r="X659" i="63"/>
  <c r="X660" i="63"/>
  <c r="X661" i="63"/>
  <c r="X662" i="63"/>
  <c r="X663" i="63"/>
  <c r="X664" i="63"/>
  <c r="X665" i="63"/>
  <c r="X666" i="63"/>
  <c r="X667" i="63"/>
  <c r="X668" i="63"/>
  <c r="X669" i="63"/>
  <c r="X670" i="63"/>
  <c r="X671" i="63"/>
  <c r="X672" i="63"/>
  <c r="X673" i="63"/>
  <c r="X674" i="63"/>
  <c r="X675" i="63"/>
  <c r="X676" i="63"/>
  <c r="X677" i="63"/>
  <c r="X678" i="63"/>
  <c r="X679" i="63"/>
  <c r="X680" i="63"/>
  <c r="X681" i="63"/>
  <c r="X682" i="63"/>
  <c r="X683" i="63"/>
  <c r="X684" i="63"/>
  <c r="X685" i="63"/>
  <c r="X686" i="63"/>
  <c r="X687" i="63"/>
  <c r="X688" i="63"/>
  <c r="X689" i="63"/>
  <c r="X690" i="63"/>
  <c r="X691" i="63"/>
  <c r="X692" i="63"/>
  <c r="X693" i="63"/>
  <c r="X694" i="63"/>
  <c r="X695" i="63"/>
  <c r="X696" i="63"/>
  <c r="X697" i="63"/>
  <c r="X698" i="63"/>
  <c r="X699" i="63"/>
  <c r="X700" i="63"/>
  <c r="X701" i="63"/>
  <c r="X702" i="63"/>
  <c r="X703" i="63"/>
  <c r="X704" i="63"/>
  <c r="X705" i="63"/>
  <c r="X706" i="63"/>
  <c r="X707" i="63"/>
  <c r="X708" i="63"/>
  <c r="X709" i="63"/>
  <c r="X710" i="63"/>
  <c r="X711" i="63"/>
  <c r="X712" i="63"/>
  <c r="X713" i="63"/>
  <c r="X714" i="63"/>
  <c r="X715" i="63"/>
  <c r="X716" i="63"/>
  <c r="X717" i="63"/>
  <c r="X718" i="63"/>
  <c r="X719" i="63"/>
  <c r="X720" i="63"/>
  <c r="X721" i="63"/>
  <c r="X722" i="63"/>
  <c r="X723" i="63"/>
  <c r="X724" i="63"/>
  <c r="X725" i="63"/>
  <c r="X726" i="63"/>
  <c r="X727" i="63"/>
  <c r="X728" i="63"/>
  <c r="X729" i="63"/>
  <c r="X730" i="63"/>
  <c r="X731" i="63"/>
  <c r="X732" i="63"/>
  <c r="X733" i="63"/>
  <c r="X734" i="63"/>
  <c r="X735" i="63"/>
  <c r="X736" i="63"/>
  <c r="X737" i="63"/>
  <c r="X738" i="63"/>
  <c r="X739" i="63"/>
  <c r="X740" i="63"/>
  <c r="X741" i="63"/>
  <c r="X742" i="63"/>
  <c r="X743" i="63"/>
  <c r="X744" i="63"/>
  <c r="X745" i="63"/>
  <c r="X746" i="63"/>
  <c r="X747" i="63"/>
  <c r="X748" i="63"/>
  <c r="X749" i="63"/>
  <c r="X750" i="63"/>
  <c r="X751" i="63"/>
  <c r="X752" i="63"/>
  <c r="X753" i="63"/>
  <c r="X754" i="63"/>
  <c r="X755" i="63"/>
  <c r="X756" i="63"/>
  <c r="X757" i="63"/>
  <c r="X758" i="63"/>
  <c r="X759" i="63"/>
  <c r="X760" i="63"/>
  <c r="X761" i="63"/>
  <c r="X762" i="63"/>
  <c r="X763" i="63"/>
  <c r="X764" i="63"/>
  <c r="X765" i="63"/>
  <c r="X766" i="63"/>
  <c r="X767" i="63"/>
  <c r="X768" i="63"/>
  <c r="X769" i="63"/>
  <c r="X770" i="63"/>
  <c r="X771" i="63"/>
  <c r="X772" i="63"/>
  <c r="X773" i="63"/>
  <c r="X774" i="63"/>
  <c r="X775" i="63"/>
  <c r="X776" i="63"/>
  <c r="X777" i="63"/>
  <c r="X778" i="63"/>
  <c r="X779" i="63"/>
  <c r="X780" i="63"/>
  <c r="X781" i="63"/>
  <c r="X782" i="63"/>
  <c r="X783" i="63"/>
  <c r="X784" i="63"/>
  <c r="X785" i="63"/>
  <c r="X786" i="63"/>
  <c r="X787" i="63"/>
  <c r="X788" i="63"/>
  <c r="X789" i="63"/>
  <c r="X790" i="63"/>
  <c r="X791" i="63"/>
  <c r="X792" i="63"/>
  <c r="X793" i="63"/>
  <c r="X794" i="63"/>
  <c r="X795" i="63"/>
  <c r="X796" i="63"/>
  <c r="X797" i="63"/>
  <c r="X798" i="63"/>
  <c r="X799" i="63"/>
  <c r="X800" i="63"/>
  <c r="X801" i="63"/>
  <c r="X802" i="63"/>
  <c r="X803" i="63"/>
  <c r="X804" i="63"/>
  <c r="X805" i="63"/>
  <c r="X806" i="63"/>
  <c r="X807" i="63"/>
  <c r="X808" i="63"/>
  <c r="X809" i="63"/>
  <c r="X810" i="63"/>
  <c r="X811" i="63"/>
  <c r="X812" i="63"/>
  <c r="X813" i="63"/>
  <c r="X814" i="63"/>
  <c r="X815" i="63"/>
  <c r="X816" i="63"/>
  <c r="X817" i="63"/>
  <c r="X818" i="63"/>
  <c r="X819" i="63"/>
  <c r="X820" i="63"/>
  <c r="X821" i="63"/>
  <c r="X822" i="63"/>
  <c r="X823" i="63"/>
  <c r="X824" i="63"/>
  <c r="X825" i="63"/>
  <c r="X826" i="63"/>
  <c r="X827" i="63"/>
  <c r="X828" i="63"/>
  <c r="X829" i="63"/>
  <c r="X830" i="63"/>
  <c r="X831" i="63"/>
  <c r="X832" i="63"/>
  <c r="X833" i="63"/>
  <c r="X834" i="63"/>
  <c r="X835" i="63"/>
  <c r="X836" i="63"/>
  <c r="X837" i="63"/>
  <c r="X838" i="63"/>
  <c r="X839" i="63"/>
  <c r="X840" i="63"/>
  <c r="X841" i="63"/>
  <c r="X842" i="63"/>
  <c r="X843" i="63"/>
  <c r="X844" i="63"/>
  <c r="X845" i="63"/>
  <c r="X846" i="63"/>
  <c r="X847" i="63"/>
  <c r="X848" i="63"/>
  <c r="X849" i="63"/>
  <c r="X850" i="63"/>
  <c r="X851" i="63"/>
  <c r="X852" i="63"/>
  <c r="X853" i="63"/>
  <c r="X854" i="63"/>
  <c r="X855" i="63"/>
  <c r="X856" i="63"/>
  <c r="X857" i="63"/>
  <c r="X858" i="63"/>
  <c r="X859" i="63"/>
  <c r="X860" i="63"/>
  <c r="X861" i="63"/>
  <c r="X862" i="63"/>
  <c r="X863" i="63"/>
  <c r="X864" i="63"/>
  <c r="X865" i="63"/>
  <c r="X866" i="63"/>
  <c r="X867" i="63"/>
  <c r="X868" i="63"/>
  <c r="X869" i="63"/>
  <c r="X870" i="63"/>
  <c r="X871" i="63"/>
  <c r="X872" i="63"/>
  <c r="X873" i="63"/>
  <c r="X874" i="63"/>
  <c r="X875" i="63"/>
  <c r="X876" i="63"/>
  <c r="X877" i="63"/>
  <c r="X878" i="63"/>
  <c r="X879" i="63"/>
  <c r="X880" i="63"/>
  <c r="X881" i="63"/>
  <c r="X882" i="63"/>
  <c r="X883" i="63"/>
  <c r="X884" i="63"/>
  <c r="X885" i="63"/>
  <c r="X886" i="63"/>
  <c r="X887" i="63"/>
  <c r="X888" i="63"/>
  <c r="X889" i="63"/>
  <c r="X890" i="63"/>
  <c r="X891" i="63"/>
  <c r="X892" i="63"/>
  <c r="X893" i="63"/>
  <c r="X894" i="63"/>
  <c r="X895" i="63"/>
  <c r="X896" i="63"/>
  <c r="X897" i="63"/>
  <c r="X898" i="63"/>
  <c r="X899" i="63"/>
  <c r="X900" i="63"/>
  <c r="X901" i="63"/>
  <c r="X902" i="63"/>
  <c r="X903" i="63"/>
  <c r="X904" i="63"/>
  <c r="X905" i="63"/>
  <c r="X906" i="63"/>
  <c r="X907" i="63"/>
  <c r="X908" i="63"/>
  <c r="X909" i="63"/>
  <c r="X910" i="63"/>
  <c r="X911" i="63"/>
  <c r="X912" i="63"/>
  <c r="X913" i="63"/>
  <c r="X914" i="63"/>
  <c r="X915" i="63"/>
  <c r="X916" i="63"/>
  <c r="X917" i="63"/>
  <c r="X918" i="63"/>
  <c r="X919" i="63"/>
  <c r="X920" i="63"/>
  <c r="X921" i="63"/>
  <c r="X922" i="63"/>
  <c r="X923" i="63"/>
  <c r="X924" i="63"/>
  <c r="X925" i="63"/>
  <c r="X926" i="63"/>
  <c r="X927" i="63"/>
  <c r="X928" i="63"/>
  <c r="X929" i="63"/>
  <c r="X930" i="63"/>
  <c r="X931" i="63"/>
  <c r="X932" i="63"/>
  <c r="X933" i="63"/>
  <c r="X934" i="63"/>
  <c r="X935" i="63"/>
  <c r="X936" i="63"/>
  <c r="X937" i="63"/>
  <c r="X938" i="63"/>
  <c r="X939" i="63"/>
  <c r="X940" i="63"/>
  <c r="X941" i="63"/>
  <c r="X942" i="63"/>
  <c r="X943" i="63"/>
  <c r="X944" i="63"/>
  <c r="X945" i="63"/>
  <c r="X946" i="63"/>
  <c r="X947" i="63"/>
  <c r="X948" i="63"/>
  <c r="X949" i="63"/>
  <c r="X950" i="63"/>
  <c r="X951" i="63"/>
  <c r="X952" i="63"/>
  <c r="X953" i="63"/>
  <c r="X954" i="63"/>
  <c r="X955" i="63"/>
  <c r="X956" i="63"/>
  <c r="X957" i="63"/>
  <c r="X958" i="63"/>
  <c r="X959" i="63"/>
  <c r="X960" i="63"/>
  <c r="X961" i="63"/>
  <c r="X962" i="63"/>
  <c r="X963" i="63"/>
  <c r="X964" i="63"/>
  <c r="X965" i="63"/>
  <c r="X966" i="63"/>
  <c r="X967" i="63"/>
  <c r="X968" i="63"/>
  <c r="X969" i="63"/>
  <c r="X970" i="63"/>
  <c r="X971" i="63"/>
  <c r="X972" i="63"/>
  <c r="X973" i="63"/>
  <c r="X974" i="63"/>
  <c r="X975" i="63"/>
  <c r="X976" i="63"/>
  <c r="X977" i="63"/>
  <c r="X978" i="63"/>
  <c r="X979" i="63"/>
  <c r="X980" i="63"/>
  <c r="X981" i="63"/>
  <c r="X982" i="63"/>
  <c r="X983" i="63"/>
  <c r="X984" i="63"/>
  <c r="X985" i="63"/>
  <c r="X986" i="63"/>
  <c r="X987" i="63"/>
  <c r="X988" i="63"/>
  <c r="X989" i="63"/>
  <c r="X990" i="63"/>
  <c r="X991" i="63"/>
  <c r="X992" i="63"/>
  <c r="X993" i="63"/>
  <c r="X994" i="63"/>
  <c r="X995" i="63"/>
  <c r="X996" i="63"/>
  <c r="X997" i="63"/>
  <c r="X998" i="63"/>
  <c r="X999" i="63"/>
  <c r="X1000" i="63"/>
  <c r="X1001" i="63"/>
  <c r="X1002" i="63"/>
  <c r="X1003" i="63"/>
  <c r="X1004" i="63"/>
  <c r="X1005" i="63"/>
  <c r="X1006" i="63"/>
  <c r="X1007" i="63"/>
  <c r="X1008" i="63"/>
  <c r="X1009" i="63"/>
  <c r="X1010" i="63"/>
  <c r="X1011" i="63"/>
  <c r="X1012" i="63"/>
  <c r="X1013" i="63"/>
  <c r="X1014" i="63"/>
  <c r="X1015" i="63"/>
  <c r="X1016" i="63"/>
  <c r="X1017" i="63"/>
  <c r="X1018" i="63"/>
  <c r="X1019" i="63"/>
  <c r="X1020" i="63"/>
  <c r="X1021" i="63"/>
  <c r="X1022" i="63"/>
  <c r="X1023" i="63"/>
  <c r="X1024" i="63"/>
  <c r="X1025" i="63"/>
  <c r="X1026" i="63"/>
  <c r="X1027" i="63"/>
  <c r="X1028" i="63"/>
  <c r="X1029" i="63"/>
  <c r="X1030" i="63"/>
  <c r="X1031" i="63"/>
  <c r="X1032" i="63"/>
  <c r="X1033" i="63"/>
  <c r="X1034" i="63"/>
  <c r="X1035" i="63"/>
  <c r="X1036" i="63"/>
  <c r="X1037" i="63"/>
  <c r="X1038" i="63"/>
  <c r="X1039" i="63"/>
  <c r="X1040" i="63"/>
  <c r="X1041" i="63"/>
  <c r="X1042" i="63"/>
  <c r="X1043" i="63"/>
  <c r="X1044" i="63"/>
  <c r="X1045" i="63"/>
  <c r="X1046" i="63"/>
  <c r="X1047" i="63"/>
  <c r="X1048" i="63"/>
  <c r="X1049" i="63"/>
  <c r="X1050" i="63"/>
  <c r="X1051" i="63"/>
  <c r="X1052" i="63"/>
  <c r="X1053" i="63"/>
  <c r="X1054" i="63"/>
  <c r="X1055" i="63"/>
  <c r="X1056" i="63"/>
  <c r="X1057" i="63"/>
  <c r="X1058" i="63"/>
  <c r="X1059" i="63"/>
  <c r="X1060" i="63"/>
  <c r="X1061" i="63"/>
  <c r="X1062" i="63"/>
  <c r="X1063" i="63"/>
  <c r="X1064" i="63"/>
  <c r="X1065" i="63"/>
  <c r="X1066" i="63"/>
  <c r="X1067" i="63"/>
  <c r="X1068" i="63"/>
  <c r="X1069" i="63"/>
  <c r="X1070" i="63"/>
  <c r="X1071" i="63"/>
  <c r="X1072" i="63"/>
  <c r="X1073" i="63"/>
  <c r="X1074" i="63"/>
  <c r="X1075" i="63"/>
  <c r="X1076" i="63"/>
  <c r="X1077" i="63"/>
  <c r="X1078" i="63"/>
  <c r="X1079" i="63"/>
  <c r="X1080" i="63"/>
  <c r="X1081" i="63"/>
  <c r="X1082" i="63"/>
  <c r="X1083" i="63"/>
  <c r="X1084" i="63"/>
  <c r="X1085" i="63"/>
  <c r="X1086" i="63"/>
  <c r="X1087" i="63"/>
  <c r="X1088" i="63"/>
  <c r="X1089" i="63"/>
  <c r="X1090" i="63"/>
  <c r="X1091" i="63"/>
  <c r="X1092" i="63"/>
  <c r="X1093" i="63"/>
  <c r="X1094" i="63"/>
  <c r="X1095" i="63"/>
  <c r="X1096" i="63"/>
  <c r="X1097" i="63"/>
  <c r="X1098" i="63"/>
  <c r="X1099" i="63"/>
  <c r="X1100" i="63"/>
  <c r="X1101" i="63"/>
  <c r="X1102" i="63"/>
  <c r="X1103" i="63"/>
  <c r="X1104" i="63"/>
  <c r="X1105" i="63"/>
  <c r="X1106" i="63"/>
  <c r="X1107" i="63"/>
  <c r="X1108" i="63"/>
  <c r="X1109" i="63"/>
  <c r="X1110" i="63"/>
  <c r="X1111" i="63"/>
  <c r="X1112" i="63"/>
  <c r="X1113" i="63"/>
  <c r="X1114" i="63"/>
  <c r="X1115" i="63"/>
  <c r="X1116" i="63"/>
  <c r="X1117" i="63"/>
  <c r="X1118" i="63"/>
  <c r="X1119" i="63"/>
  <c r="X1120" i="63"/>
  <c r="X1121" i="63"/>
  <c r="X1122" i="63"/>
  <c r="X1123" i="63"/>
  <c r="X1124" i="63"/>
  <c r="X1125" i="63"/>
  <c r="X1126" i="63"/>
  <c r="X1127" i="63"/>
  <c r="X1128" i="63"/>
  <c r="X1129" i="63"/>
  <c r="X1130" i="63"/>
  <c r="X1131" i="63"/>
  <c r="X1132" i="63"/>
  <c r="X1133" i="63"/>
  <c r="X1134" i="63"/>
  <c r="X1135" i="63"/>
  <c r="X1136" i="63"/>
  <c r="X1137" i="63"/>
  <c r="X1138" i="63"/>
  <c r="X1139" i="63"/>
  <c r="X1140" i="63"/>
  <c r="X1141" i="63"/>
  <c r="X1142" i="63"/>
  <c r="X1143" i="63"/>
  <c r="X1144" i="63"/>
  <c r="X1145" i="63"/>
  <c r="X1146" i="63"/>
  <c r="X1147" i="63"/>
  <c r="X1148" i="63"/>
  <c r="X1149" i="63"/>
  <c r="X1150" i="63"/>
  <c r="X1151" i="63"/>
  <c r="X1152" i="63"/>
  <c r="X1153" i="63"/>
  <c r="X1154" i="63"/>
  <c r="X1155" i="63"/>
  <c r="X1156" i="63"/>
  <c r="X1157" i="63"/>
  <c r="X1158" i="63"/>
  <c r="X1159" i="63"/>
  <c r="X1160" i="63"/>
  <c r="X1161" i="63"/>
  <c r="X1162" i="63"/>
  <c r="X1163" i="63"/>
  <c r="X1164" i="63"/>
  <c r="X1165" i="63"/>
  <c r="X1166" i="63"/>
  <c r="X1167" i="63"/>
  <c r="X1168" i="63"/>
  <c r="X1169" i="63"/>
  <c r="X1170" i="63"/>
  <c r="X1171" i="63"/>
  <c r="X1172" i="63"/>
  <c r="X1173" i="63"/>
  <c r="X1174" i="63"/>
  <c r="X1175" i="63"/>
  <c r="X1176" i="63"/>
  <c r="X1177" i="63"/>
  <c r="X1178" i="63"/>
  <c r="X1179" i="63"/>
  <c r="X1180" i="63"/>
  <c r="X1181" i="63"/>
  <c r="X1182" i="63"/>
  <c r="X1183" i="63"/>
  <c r="X1184" i="63"/>
  <c r="X1185" i="63"/>
  <c r="X1186" i="63"/>
  <c r="X1187" i="63"/>
  <c r="X1188" i="63"/>
  <c r="X1189" i="63"/>
  <c r="X1190" i="63"/>
  <c r="X1191" i="63"/>
  <c r="X1192" i="63"/>
  <c r="X1193" i="63"/>
  <c r="X1194" i="63"/>
  <c r="X1195" i="63"/>
  <c r="X1196" i="63"/>
  <c r="X1197" i="63"/>
  <c r="X1198" i="63"/>
  <c r="X1199" i="63"/>
  <c r="X1200" i="63"/>
  <c r="X1201" i="63"/>
  <c r="X1202" i="63"/>
  <c r="X1203" i="63"/>
  <c r="X1204" i="63"/>
  <c r="X1205" i="63"/>
  <c r="X1206" i="63"/>
  <c r="X1207" i="63"/>
  <c r="X1208" i="63"/>
  <c r="X1209" i="63"/>
  <c r="X1210" i="63"/>
  <c r="X1211" i="63"/>
  <c r="X1212" i="63"/>
  <c r="X1213" i="63"/>
  <c r="X1214" i="63"/>
  <c r="X1215" i="63"/>
  <c r="X1216" i="63"/>
  <c r="X1217" i="63"/>
  <c r="X1218" i="63"/>
  <c r="X1219" i="63"/>
  <c r="X1220" i="63"/>
  <c r="X1221" i="63"/>
  <c r="X1222" i="63"/>
  <c r="X1223" i="63"/>
  <c r="X1224" i="63"/>
  <c r="X1225" i="63"/>
  <c r="X1226" i="63"/>
  <c r="X1227" i="63"/>
  <c r="X1228" i="63"/>
  <c r="X1229" i="63"/>
  <c r="X1230" i="63"/>
  <c r="X1231" i="63"/>
  <c r="X1232" i="63"/>
  <c r="X1233" i="63"/>
  <c r="X1234" i="63"/>
  <c r="X1235" i="63"/>
  <c r="X1236" i="63"/>
  <c r="X1237" i="63"/>
  <c r="X1238" i="63"/>
  <c r="X1239" i="63"/>
  <c r="X1240" i="63"/>
  <c r="X1241" i="63"/>
  <c r="X1242" i="63"/>
  <c r="X1243" i="63"/>
  <c r="X1244" i="63"/>
  <c r="X1245" i="63"/>
  <c r="X1246" i="63"/>
  <c r="X1247" i="63"/>
  <c r="X1248" i="63"/>
  <c r="X1249" i="63"/>
  <c r="X1250" i="63"/>
  <c r="X1251" i="63"/>
  <c r="X1252" i="63"/>
  <c r="X1253" i="63"/>
  <c r="X1254" i="63"/>
  <c r="X1255" i="63"/>
  <c r="X1256" i="63"/>
  <c r="X1257" i="63"/>
  <c r="X1258" i="63"/>
  <c r="X1259" i="63"/>
  <c r="X1260" i="63"/>
  <c r="X1261" i="63"/>
  <c r="X1262" i="63"/>
  <c r="X1263" i="63"/>
  <c r="X1264" i="63"/>
  <c r="X1265" i="63"/>
  <c r="X1266" i="63"/>
  <c r="X1267" i="63"/>
  <c r="X1268" i="63"/>
  <c r="X1269" i="63"/>
  <c r="X1270" i="63"/>
  <c r="X1271" i="63"/>
  <c r="X1272" i="63"/>
  <c r="X1273" i="63"/>
  <c r="X1274" i="63"/>
  <c r="X1275" i="63"/>
  <c r="X1276" i="63"/>
  <c r="X1277" i="63"/>
  <c r="X1278" i="63"/>
  <c r="X1279" i="63"/>
  <c r="X1280" i="63"/>
  <c r="X1281" i="63"/>
  <c r="X1282" i="63"/>
  <c r="X1283" i="63"/>
  <c r="X1284" i="63"/>
  <c r="X1285" i="63"/>
  <c r="X1286" i="63"/>
  <c r="X1287" i="63"/>
  <c r="X1288" i="63"/>
  <c r="X1289" i="63"/>
  <c r="X1290" i="63"/>
  <c r="X1291" i="63"/>
  <c r="X1292" i="63"/>
  <c r="X1293" i="63"/>
  <c r="X1294" i="63"/>
  <c r="X1295" i="63"/>
  <c r="X1296" i="63"/>
  <c r="X1297" i="63"/>
  <c r="X1298" i="63"/>
  <c r="X1299" i="63"/>
  <c r="X1300" i="63"/>
  <c r="X1301" i="63"/>
  <c r="X1302" i="63"/>
  <c r="X1303" i="63"/>
  <c r="X1304" i="63"/>
  <c r="X1305" i="63"/>
  <c r="X1306" i="63"/>
  <c r="X1307" i="63"/>
  <c r="X1308" i="63"/>
  <c r="X1309" i="63"/>
  <c r="X1310" i="63"/>
  <c r="X1311" i="63"/>
  <c r="X1312" i="63"/>
  <c r="X1313" i="63"/>
  <c r="X1314" i="63"/>
  <c r="X1315" i="63"/>
  <c r="X1316" i="63"/>
  <c r="X1317" i="63"/>
  <c r="X1318" i="63"/>
  <c r="X1319" i="63"/>
  <c r="X1320" i="63"/>
  <c r="X1321" i="63"/>
  <c r="X1322" i="63"/>
  <c r="X1323" i="63"/>
  <c r="X1324" i="63"/>
  <c r="X1325" i="63"/>
  <c r="X1326" i="63"/>
  <c r="X1327" i="63"/>
  <c r="X1328" i="63"/>
  <c r="X1329" i="63"/>
  <c r="X1330" i="63"/>
  <c r="X1331" i="63"/>
  <c r="X1332" i="63"/>
  <c r="X1333" i="63"/>
  <c r="X1334" i="63"/>
  <c r="X1335" i="63"/>
  <c r="X1336" i="63"/>
  <c r="X1337" i="63"/>
  <c r="X1338" i="63"/>
  <c r="X1339" i="63"/>
  <c r="X1340" i="63"/>
  <c r="X1341" i="63"/>
  <c r="X1342" i="63"/>
  <c r="X1343" i="63"/>
  <c r="X1344" i="63"/>
  <c r="X1345" i="63"/>
  <c r="X1346" i="63"/>
  <c r="X1347" i="63"/>
  <c r="X1348" i="63"/>
  <c r="X1349" i="63"/>
  <c r="X1350" i="63"/>
  <c r="X1351" i="63"/>
  <c r="X1352" i="63"/>
  <c r="X1353" i="63"/>
  <c r="X1354" i="63"/>
  <c r="X1355" i="63"/>
  <c r="X1356" i="63"/>
  <c r="X1357" i="63"/>
  <c r="X1358" i="63"/>
  <c r="X1359" i="63"/>
  <c r="X1360" i="63"/>
  <c r="X1361" i="63"/>
  <c r="X1362" i="63"/>
  <c r="X1363" i="63"/>
  <c r="X1364" i="63"/>
  <c r="X1365" i="63"/>
  <c r="X1366" i="63"/>
  <c r="X1367" i="63"/>
  <c r="X1368" i="63"/>
  <c r="X1369" i="63"/>
  <c r="X1370" i="63"/>
  <c r="X1371" i="63"/>
  <c r="X1372" i="63"/>
  <c r="X1373" i="63"/>
  <c r="X1374" i="63"/>
  <c r="X1375" i="63"/>
  <c r="X1376" i="63"/>
  <c r="X1377" i="63"/>
  <c r="X1378" i="63"/>
  <c r="X1379" i="63"/>
  <c r="X1380" i="63"/>
  <c r="X1381" i="63"/>
  <c r="X1382" i="63"/>
  <c r="X1383" i="63"/>
  <c r="X1384" i="63"/>
  <c r="X1385" i="63"/>
  <c r="X1386" i="63"/>
  <c r="X1387" i="63"/>
  <c r="X1388" i="63"/>
  <c r="X1389" i="63"/>
  <c r="X1390" i="63"/>
  <c r="X1391" i="63"/>
  <c r="X1392" i="63"/>
  <c r="X1393" i="63"/>
  <c r="X1394" i="63"/>
  <c r="X1395" i="63"/>
  <c r="X1396" i="63"/>
  <c r="X1397" i="63"/>
  <c r="X1398" i="63"/>
  <c r="X1399" i="63"/>
  <c r="X1400" i="63"/>
  <c r="X1401" i="63"/>
  <c r="X1402" i="63"/>
  <c r="X1403" i="63"/>
  <c r="X1404" i="63"/>
  <c r="X1405" i="63"/>
  <c r="X1406" i="63"/>
  <c r="X1407" i="63"/>
  <c r="X1408" i="63"/>
  <c r="X1409" i="63"/>
  <c r="X1410" i="63"/>
  <c r="X1411" i="63"/>
  <c r="X1412" i="63"/>
  <c r="X1413" i="63"/>
  <c r="X1414" i="63"/>
  <c r="X1415" i="63"/>
  <c r="X1416" i="63"/>
  <c r="X1417" i="63"/>
  <c r="X1418" i="63"/>
  <c r="X1419" i="63"/>
  <c r="X1420" i="63"/>
  <c r="X1421" i="63"/>
  <c r="X1422" i="63"/>
  <c r="X1423" i="63"/>
  <c r="X1424" i="63"/>
  <c r="X1425" i="63"/>
  <c r="X1426" i="63"/>
  <c r="X1427" i="63"/>
  <c r="X1428" i="63"/>
  <c r="X1429" i="63"/>
  <c r="X1430" i="63"/>
  <c r="X1431" i="63"/>
  <c r="X1432" i="63"/>
  <c r="X1433" i="63"/>
  <c r="X1434" i="63"/>
  <c r="X1435" i="63"/>
  <c r="X1436" i="63"/>
  <c r="X1437" i="63"/>
  <c r="X1438" i="63"/>
  <c r="X1439" i="63"/>
  <c r="X1440" i="63"/>
  <c r="X1441" i="63"/>
  <c r="X1442" i="63"/>
  <c r="X1443" i="63"/>
  <c r="X1444" i="63"/>
  <c r="X1445" i="63"/>
  <c r="X1446" i="63"/>
  <c r="X1447" i="63"/>
  <c r="X1448" i="63"/>
  <c r="X1449" i="63"/>
  <c r="X1450" i="63"/>
  <c r="X1451" i="63"/>
  <c r="X1452" i="63"/>
  <c r="X1453" i="63"/>
  <c r="X1454" i="63"/>
  <c r="X1455" i="63"/>
  <c r="X1456" i="63"/>
  <c r="X1457" i="63"/>
  <c r="X1458" i="63"/>
  <c r="X1459" i="63"/>
  <c r="X1460" i="63"/>
  <c r="X1461" i="63"/>
  <c r="X1462" i="63"/>
  <c r="X1463" i="63"/>
  <c r="X1464" i="63"/>
  <c r="X1465" i="63"/>
  <c r="X1466" i="63"/>
  <c r="X1467" i="63"/>
  <c r="X1468" i="63"/>
  <c r="X1469" i="63"/>
  <c r="X1470" i="63"/>
  <c r="X1471" i="63"/>
  <c r="X1472" i="63"/>
  <c r="X1473" i="63"/>
  <c r="X1474" i="63"/>
  <c r="X1475" i="63"/>
  <c r="X1476" i="63"/>
  <c r="X1477" i="63"/>
  <c r="X1478" i="63"/>
  <c r="X1479" i="63"/>
  <c r="X1480" i="63"/>
  <c r="X1481" i="63"/>
  <c r="X1482" i="63"/>
  <c r="X1483" i="63"/>
  <c r="X1484" i="63"/>
  <c r="X1485" i="63"/>
  <c r="X1486" i="63"/>
  <c r="X1487" i="63"/>
  <c r="X1488" i="63"/>
  <c r="X1489" i="63"/>
  <c r="X1490" i="63"/>
  <c r="X1491" i="63"/>
  <c r="X1492" i="63"/>
  <c r="X1493" i="63"/>
  <c r="X1494" i="63"/>
  <c r="X1495" i="63"/>
  <c r="X1496" i="63"/>
  <c r="X1497" i="63"/>
  <c r="X1498" i="63"/>
  <c r="X1499" i="63"/>
  <c r="X1500" i="63"/>
  <c r="X1501" i="63"/>
  <c r="X1502" i="63"/>
  <c r="X1503" i="63"/>
  <c r="X1504" i="63"/>
  <c r="X1505" i="63"/>
  <c r="X1506" i="63"/>
  <c r="X1507" i="63"/>
  <c r="X1508" i="63"/>
  <c r="X1509" i="63"/>
  <c r="X1510" i="63"/>
  <c r="X1511" i="63"/>
  <c r="X1512" i="63"/>
  <c r="X1513" i="63"/>
  <c r="X1514" i="63"/>
  <c r="X1515" i="63"/>
  <c r="X1516" i="63"/>
  <c r="X1517" i="63"/>
  <c r="X1518" i="63"/>
  <c r="X1519" i="63"/>
  <c r="X1520" i="63"/>
  <c r="X1521" i="63"/>
  <c r="X1522" i="63"/>
  <c r="X1523" i="63"/>
  <c r="X1524" i="63"/>
  <c r="X1525" i="63"/>
  <c r="X1526" i="63"/>
  <c r="X1527" i="63"/>
  <c r="X1528" i="63"/>
  <c r="X1529" i="63"/>
  <c r="X1530" i="63"/>
  <c r="X1531" i="63"/>
  <c r="X1532" i="63"/>
  <c r="X1533" i="63"/>
  <c r="X1534" i="63"/>
  <c r="X1535" i="63"/>
  <c r="X1536" i="63"/>
  <c r="X1537" i="63"/>
  <c r="X1538" i="63"/>
  <c r="X1539" i="63"/>
  <c r="X1540" i="63"/>
  <c r="X1541" i="63"/>
  <c r="X1542" i="63"/>
  <c r="X1543" i="63"/>
  <c r="X1544" i="63"/>
  <c r="X1545" i="63"/>
  <c r="X1546" i="63"/>
  <c r="X1547" i="63"/>
  <c r="X1548" i="63"/>
  <c r="X1549" i="63"/>
  <c r="X1550" i="63"/>
  <c r="X1551" i="63"/>
  <c r="X1552" i="63"/>
  <c r="X1553" i="63"/>
  <c r="X1554" i="63"/>
  <c r="X1555" i="63"/>
  <c r="X1556" i="63"/>
  <c r="X1557" i="63"/>
  <c r="X1558" i="63"/>
  <c r="X1559" i="63"/>
  <c r="X1560" i="63"/>
  <c r="X1561" i="63"/>
  <c r="X1562" i="63"/>
  <c r="X1563" i="63"/>
  <c r="X1564" i="63"/>
  <c r="X1565" i="63"/>
  <c r="X1566" i="63"/>
  <c r="X1567" i="63"/>
  <c r="X1568" i="63"/>
  <c r="X1569" i="63"/>
  <c r="X1570" i="63"/>
  <c r="X1571" i="63"/>
  <c r="X1572" i="63"/>
  <c r="X1573" i="63"/>
  <c r="X1574" i="63"/>
  <c r="X1575" i="63"/>
  <c r="X1576" i="63"/>
  <c r="X1577" i="63"/>
  <c r="X1578" i="63"/>
  <c r="X1579" i="63"/>
  <c r="X1580" i="63"/>
  <c r="X1581" i="63"/>
  <c r="X1582" i="63"/>
  <c r="X1583" i="63"/>
  <c r="X1584" i="63"/>
  <c r="X1585" i="63"/>
  <c r="X1586" i="63"/>
  <c r="X1587" i="63"/>
  <c r="X1588" i="63"/>
  <c r="X1589" i="63"/>
  <c r="X1590" i="63"/>
  <c r="X1591" i="63"/>
  <c r="X1592" i="63"/>
  <c r="X1593" i="63"/>
  <c r="X1594" i="63"/>
  <c r="X1595" i="63"/>
  <c r="X1596" i="63"/>
  <c r="X1597" i="63"/>
  <c r="X1598" i="63"/>
  <c r="X1599" i="63"/>
  <c r="X1600" i="63"/>
  <c r="X1601" i="63"/>
  <c r="X1602" i="63"/>
  <c r="X1603" i="63"/>
  <c r="X1604" i="63"/>
  <c r="X1605" i="63"/>
  <c r="X1606" i="63"/>
  <c r="X1607" i="63"/>
  <c r="X1608" i="63"/>
  <c r="X1609" i="63"/>
  <c r="X1610" i="63"/>
  <c r="X1611" i="63"/>
  <c r="X1612" i="63"/>
  <c r="X1613" i="63"/>
  <c r="X1614" i="63"/>
  <c r="X1615" i="63"/>
  <c r="X1616" i="63"/>
  <c r="X1617" i="63"/>
  <c r="X1618" i="63"/>
  <c r="X1619" i="63"/>
  <c r="X1620" i="63"/>
  <c r="X1621" i="63"/>
  <c r="X1622" i="63"/>
  <c r="X1623" i="63"/>
  <c r="X1624" i="63"/>
  <c r="X1625" i="63"/>
  <c r="X1626" i="63"/>
  <c r="X1627" i="63"/>
  <c r="X1628" i="63"/>
  <c r="X1629" i="63"/>
  <c r="X1630" i="63"/>
  <c r="X1631" i="63"/>
  <c r="X1632" i="63"/>
  <c r="X1633" i="63"/>
  <c r="X1634" i="63"/>
  <c r="X1635" i="63"/>
  <c r="X1636" i="63"/>
  <c r="X1637" i="63"/>
  <c r="X1638" i="63"/>
  <c r="X1639" i="63"/>
  <c r="X1640" i="63"/>
  <c r="X1641" i="63"/>
  <c r="X1642" i="63"/>
  <c r="X1643" i="63"/>
  <c r="X1644" i="63"/>
  <c r="X1645" i="63"/>
  <c r="X1646" i="63"/>
  <c r="X1647" i="63"/>
  <c r="X1648" i="63"/>
  <c r="X1649" i="63"/>
  <c r="X1650" i="63"/>
  <c r="X1651" i="63"/>
  <c r="X1652" i="63"/>
  <c r="X1653" i="63"/>
  <c r="X1654" i="63"/>
  <c r="X1655" i="63"/>
  <c r="X1656" i="63"/>
  <c r="X1657" i="63"/>
  <c r="X1658" i="63"/>
  <c r="X1659" i="63"/>
  <c r="X1660" i="63"/>
  <c r="X1661" i="63"/>
  <c r="X1662" i="63"/>
  <c r="X1663" i="63"/>
  <c r="X1664" i="63"/>
  <c r="X1665" i="63"/>
  <c r="X1666" i="63"/>
  <c r="X1667" i="63"/>
  <c r="X1668" i="63"/>
  <c r="X1669" i="63"/>
  <c r="X1670" i="63"/>
  <c r="X1671" i="63"/>
  <c r="X1672" i="63"/>
  <c r="X1673" i="63"/>
  <c r="X1674" i="63"/>
  <c r="X1675" i="63"/>
  <c r="X1676" i="63"/>
  <c r="X1677" i="63"/>
  <c r="X1678" i="63"/>
  <c r="X1679" i="63"/>
  <c r="X1680" i="63"/>
  <c r="X1681" i="63"/>
  <c r="X1682" i="63"/>
  <c r="X1683" i="63"/>
  <c r="X1684" i="63"/>
  <c r="X1685" i="63"/>
  <c r="X1686" i="63"/>
  <c r="X1687" i="63"/>
  <c r="X1688" i="63"/>
  <c r="X1689" i="63"/>
  <c r="X1690" i="63"/>
  <c r="X1691" i="63"/>
  <c r="X1692" i="63"/>
  <c r="X1693" i="63"/>
  <c r="X1694" i="63"/>
  <c r="X1695" i="63"/>
  <c r="X1696" i="63"/>
  <c r="X1697" i="63"/>
  <c r="X1698" i="63"/>
  <c r="X1699" i="63"/>
  <c r="X1700" i="63"/>
  <c r="X1701" i="63"/>
  <c r="X1702" i="63"/>
  <c r="X1703" i="63"/>
  <c r="X1704" i="63"/>
  <c r="X1705" i="63"/>
  <c r="X1706" i="63"/>
  <c r="X1707" i="63"/>
  <c r="X1708" i="63"/>
  <c r="X1709" i="63"/>
  <c r="X1710" i="63"/>
  <c r="X1711" i="63"/>
  <c r="X1712" i="63"/>
  <c r="X1713" i="63"/>
  <c r="X1714" i="63"/>
  <c r="X1715" i="63"/>
  <c r="X1716" i="63"/>
  <c r="X1717" i="63"/>
  <c r="X1718" i="63"/>
  <c r="X1719" i="63"/>
  <c r="X1720" i="63"/>
  <c r="X1721" i="63"/>
  <c r="X1722" i="63"/>
  <c r="X1723" i="63"/>
  <c r="X1724" i="63"/>
  <c r="X1725" i="63"/>
  <c r="X1726" i="63"/>
  <c r="X1727" i="63"/>
  <c r="X1728" i="63"/>
  <c r="X1729" i="63"/>
  <c r="X1730" i="63"/>
  <c r="X1731" i="63"/>
  <c r="X1732" i="63"/>
  <c r="X1733" i="63"/>
  <c r="X1734" i="63"/>
  <c r="X1735" i="63"/>
  <c r="X1736" i="63"/>
  <c r="X1737" i="63"/>
  <c r="X1738" i="63"/>
  <c r="X1739" i="63"/>
  <c r="X1740" i="63"/>
  <c r="X1741" i="63"/>
  <c r="X1742" i="63"/>
  <c r="X1743" i="63"/>
  <c r="X1744" i="63"/>
  <c r="X1745" i="63"/>
  <c r="X1746" i="63"/>
  <c r="X1747" i="63"/>
  <c r="X1748" i="63"/>
  <c r="X1749" i="63"/>
  <c r="X1750" i="63"/>
  <c r="X1751" i="63"/>
  <c r="X1752" i="63"/>
  <c r="X1753" i="63"/>
  <c r="X1754" i="63"/>
  <c r="X1755" i="63"/>
  <c r="X1756" i="63"/>
  <c r="X1757" i="63"/>
  <c r="X1758" i="63"/>
  <c r="X1759" i="63"/>
  <c r="X1760" i="63"/>
  <c r="X1761" i="63"/>
  <c r="X1762" i="63"/>
  <c r="X1763" i="63"/>
  <c r="X1764" i="63"/>
  <c r="X1765" i="63"/>
  <c r="X1766" i="63"/>
  <c r="X1767" i="63"/>
  <c r="X1768" i="63"/>
  <c r="X1769" i="63"/>
  <c r="X1770" i="63"/>
  <c r="X1771" i="63"/>
  <c r="X1772" i="63"/>
  <c r="X1773" i="63"/>
  <c r="X1774" i="63"/>
  <c r="X1775" i="63"/>
  <c r="X1776" i="63"/>
  <c r="X1777" i="63"/>
  <c r="X1778" i="63"/>
  <c r="X1779" i="63"/>
  <c r="X1780" i="63"/>
  <c r="X1781" i="63"/>
  <c r="X1782" i="63"/>
  <c r="X1783" i="63"/>
  <c r="X1784" i="63"/>
  <c r="X1785" i="63"/>
  <c r="X1786" i="63"/>
  <c r="X1787" i="63"/>
  <c r="X1788" i="63"/>
  <c r="X1789" i="63"/>
  <c r="X1790" i="63"/>
  <c r="X1791" i="63"/>
  <c r="X1792" i="63"/>
  <c r="X1793" i="63"/>
  <c r="X1794" i="63"/>
  <c r="X1795" i="63"/>
  <c r="X1796" i="63"/>
  <c r="X1797" i="63"/>
  <c r="X1798" i="63"/>
  <c r="X1799" i="63"/>
  <c r="X1800" i="63"/>
  <c r="X1801" i="63"/>
  <c r="X1802" i="63"/>
  <c r="X1803" i="63"/>
  <c r="X1804" i="63"/>
  <c r="X1805" i="63"/>
  <c r="X1806" i="63"/>
  <c r="X1807" i="63"/>
  <c r="X1808" i="63"/>
  <c r="X1809" i="63"/>
  <c r="X1810" i="63"/>
  <c r="X1811" i="63"/>
  <c r="X1812" i="63"/>
  <c r="X1813" i="63"/>
  <c r="X1814" i="63"/>
  <c r="X1815" i="63"/>
  <c r="X1816" i="63"/>
  <c r="X1817" i="63"/>
  <c r="X1818" i="63"/>
  <c r="X1819" i="63"/>
  <c r="X1820" i="63"/>
  <c r="X1821" i="63"/>
  <c r="X1822" i="63"/>
  <c r="X1823" i="63"/>
  <c r="X1824" i="63"/>
  <c r="X1825" i="63"/>
  <c r="X1826" i="63"/>
  <c r="X1827" i="63"/>
  <c r="X1828" i="63"/>
  <c r="X1829" i="63"/>
  <c r="X1830" i="63"/>
  <c r="X1831" i="63"/>
  <c r="X1832" i="63"/>
  <c r="X1833" i="63"/>
  <c r="X1834" i="63"/>
  <c r="X1835" i="63"/>
  <c r="X1836" i="63"/>
  <c r="X1837" i="63"/>
  <c r="X1838" i="63"/>
  <c r="X1839" i="63"/>
  <c r="X1840" i="63"/>
  <c r="X1841" i="63"/>
  <c r="X1842" i="63"/>
  <c r="X1843" i="63"/>
  <c r="X1844" i="63"/>
  <c r="X1845" i="63"/>
  <c r="X1846" i="63"/>
  <c r="X1847" i="63"/>
  <c r="X1848" i="63"/>
  <c r="X1849" i="63"/>
  <c r="X1850" i="63"/>
  <c r="X1851" i="63"/>
  <c r="X1852" i="63"/>
  <c r="X1853" i="63"/>
  <c r="X1854" i="63"/>
  <c r="X1855" i="63"/>
  <c r="X1856" i="63"/>
  <c r="X1857" i="63"/>
  <c r="X1858" i="63"/>
  <c r="X1859" i="63"/>
  <c r="X1860" i="63"/>
  <c r="X1861" i="63"/>
  <c r="X1862" i="63"/>
  <c r="X1863" i="63"/>
  <c r="X1864" i="63"/>
  <c r="X1865" i="63"/>
  <c r="X1866" i="63"/>
  <c r="X1867" i="63"/>
  <c r="X1868" i="63"/>
  <c r="X1869" i="63"/>
  <c r="X1870" i="63"/>
  <c r="X1871" i="63"/>
  <c r="X1872" i="63"/>
  <c r="X1873" i="63"/>
  <c r="X1874" i="63"/>
  <c r="X1875" i="63"/>
  <c r="X1876" i="63"/>
  <c r="X1877" i="63"/>
  <c r="X1878" i="63"/>
  <c r="X1879" i="63"/>
  <c r="X1880" i="63"/>
  <c r="X1881" i="63"/>
  <c r="X1882" i="63"/>
  <c r="X1883" i="63"/>
  <c r="X1884" i="63"/>
  <c r="X1885" i="63"/>
  <c r="X1886" i="63"/>
  <c r="X1887" i="63"/>
  <c r="X1888" i="63"/>
  <c r="X1889" i="63"/>
  <c r="X1890" i="63"/>
  <c r="X1891" i="63"/>
  <c r="X1892" i="63"/>
  <c r="X1893" i="63"/>
  <c r="X1894" i="63"/>
  <c r="X1895" i="63"/>
  <c r="X1896" i="63"/>
  <c r="X1897" i="63"/>
  <c r="X1898" i="63"/>
  <c r="X1899" i="63"/>
  <c r="X1900" i="63"/>
  <c r="X1901" i="63"/>
  <c r="X1902" i="63"/>
  <c r="X1903" i="63"/>
  <c r="X1904" i="63"/>
  <c r="X1905" i="63"/>
  <c r="X1906" i="63"/>
  <c r="X1907" i="63"/>
  <c r="X1908" i="63"/>
  <c r="X1909" i="63"/>
  <c r="X1910" i="63"/>
  <c r="X1911" i="63"/>
  <c r="X1912" i="63"/>
  <c r="X1913" i="63"/>
  <c r="X1914" i="63"/>
  <c r="X1915" i="63"/>
  <c r="X1916" i="63"/>
  <c r="X1917" i="63"/>
  <c r="X1918" i="63"/>
  <c r="X1919" i="63"/>
  <c r="X1920" i="63"/>
  <c r="X1921" i="63"/>
  <c r="X1922" i="63"/>
  <c r="X1923" i="63"/>
  <c r="X1924" i="63"/>
  <c r="X1925" i="63"/>
  <c r="X1926" i="63"/>
  <c r="X1927" i="63"/>
  <c r="X1928" i="63"/>
  <c r="X1929" i="63"/>
  <c r="X1930" i="63"/>
  <c r="X1931" i="63"/>
  <c r="X1932" i="63"/>
  <c r="X1933" i="63"/>
  <c r="X1934" i="63"/>
  <c r="X1935" i="63"/>
  <c r="X1936" i="63"/>
  <c r="X1937" i="63"/>
  <c r="X1938" i="63"/>
  <c r="X1939" i="63"/>
  <c r="X1940" i="63"/>
  <c r="X1941" i="63"/>
  <c r="X1942" i="63"/>
  <c r="X1943" i="63"/>
  <c r="X1944" i="63"/>
  <c r="X1945" i="63"/>
  <c r="X1946" i="63"/>
  <c r="X1947" i="63"/>
  <c r="X1948" i="63"/>
  <c r="X1949" i="63"/>
  <c r="X1950" i="63"/>
  <c r="X1951" i="63"/>
  <c r="X1952" i="63"/>
  <c r="X1953" i="63"/>
  <c r="X1954" i="63"/>
  <c r="X1955" i="63"/>
  <c r="X1956" i="63"/>
  <c r="X1957" i="63"/>
  <c r="X1958" i="63"/>
  <c r="X1959" i="63"/>
  <c r="X1960" i="63"/>
  <c r="X1961" i="63"/>
  <c r="X1962" i="63"/>
  <c r="X1963" i="63"/>
  <c r="X1964" i="63"/>
  <c r="X1965" i="63"/>
  <c r="X1966" i="63"/>
  <c r="X1967" i="63"/>
  <c r="X1968" i="63"/>
  <c r="X1969" i="63"/>
  <c r="X1970" i="63"/>
  <c r="X1971" i="63"/>
  <c r="X1972" i="63"/>
  <c r="X1973" i="63"/>
  <c r="X1974" i="63"/>
  <c r="X1975" i="63"/>
  <c r="X1976" i="63"/>
  <c r="X1977" i="63"/>
  <c r="X1978" i="63"/>
  <c r="X1979" i="63"/>
  <c r="X1980" i="63"/>
  <c r="X1981" i="63"/>
  <c r="X1982" i="63"/>
  <c r="X1983" i="63"/>
  <c r="X1984" i="63"/>
  <c r="X1985" i="63"/>
  <c r="X1986" i="63"/>
  <c r="X1987" i="63"/>
  <c r="X1988" i="63"/>
  <c r="X1989" i="63"/>
  <c r="X1990" i="63"/>
  <c r="X1991" i="63"/>
  <c r="X1992" i="63"/>
  <c r="X1993" i="63"/>
  <c r="X1994" i="63"/>
  <c r="X1995" i="63"/>
  <c r="X1996" i="63"/>
  <c r="X1997" i="63"/>
  <c r="X1998" i="63"/>
  <c r="X1999" i="63"/>
  <c r="X2000" i="63"/>
  <c r="X2001" i="63"/>
  <c r="X2002" i="63"/>
  <c r="X2003" i="63"/>
  <c r="X2004" i="63"/>
  <c r="X2005" i="63"/>
  <c r="X2006" i="63"/>
  <c r="X2007" i="63"/>
  <c r="X2008" i="63"/>
  <c r="X2009" i="63"/>
  <c r="X2010" i="63"/>
  <c r="X2011" i="63"/>
  <c r="X2012" i="63"/>
  <c r="X2013" i="63"/>
  <c r="X2014" i="63"/>
  <c r="X2015" i="63"/>
  <c r="X2016" i="63"/>
  <c r="X2017" i="63"/>
  <c r="X2018" i="63"/>
  <c r="X2019" i="63"/>
  <c r="X2020" i="63"/>
  <c r="X2021" i="63"/>
  <c r="X2022" i="63"/>
  <c r="X2023" i="63"/>
  <c r="X2024" i="63"/>
  <c r="X2025" i="63"/>
  <c r="X2026" i="63"/>
  <c r="X2027" i="63"/>
  <c r="X2028" i="63"/>
  <c r="X2029" i="63"/>
  <c r="X2030" i="63"/>
  <c r="X2031" i="63"/>
  <c r="X2032" i="63"/>
  <c r="X2033" i="63"/>
  <c r="X2034" i="63"/>
  <c r="X2035" i="63"/>
  <c r="X2036" i="63"/>
  <c r="X2037" i="63"/>
  <c r="X2038" i="63"/>
  <c r="X2039" i="63"/>
  <c r="X2040" i="63"/>
  <c r="X2041" i="63"/>
  <c r="X2042" i="63"/>
  <c r="X2043" i="63"/>
  <c r="X2044" i="63"/>
  <c r="X2045" i="63"/>
  <c r="X2046" i="63"/>
  <c r="X2047" i="63"/>
  <c r="X2048" i="63"/>
  <c r="X2049" i="63"/>
  <c r="X2050" i="63"/>
  <c r="X2051" i="63"/>
  <c r="X2052" i="63"/>
  <c r="X2053" i="63"/>
  <c r="X2054" i="63"/>
  <c r="X2055" i="63"/>
  <c r="X2056" i="63"/>
  <c r="X2057" i="63"/>
  <c r="X2058" i="63"/>
  <c r="X2059" i="63"/>
  <c r="X2060" i="63"/>
  <c r="X2061" i="63"/>
  <c r="X2062" i="63"/>
  <c r="X2063" i="63"/>
  <c r="X2064" i="63"/>
  <c r="X2065" i="63"/>
  <c r="X2066" i="63"/>
  <c r="X2067" i="63"/>
  <c r="X2068" i="63"/>
  <c r="X2069" i="63"/>
  <c r="X2070" i="63"/>
  <c r="X2071" i="63"/>
  <c r="X2072" i="63"/>
  <c r="X2073" i="63"/>
  <c r="X2074" i="63"/>
  <c r="X2075" i="63"/>
  <c r="X2076" i="63"/>
  <c r="X2077" i="63"/>
  <c r="X2078" i="63"/>
  <c r="X2079" i="63"/>
  <c r="X2080" i="63"/>
  <c r="X2081" i="63"/>
  <c r="X2082" i="63"/>
  <c r="X2083" i="63"/>
  <c r="X2084" i="63"/>
  <c r="X2085" i="63"/>
  <c r="X2086" i="63"/>
  <c r="X2087" i="63"/>
  <c r="X2088" i="63"/>
  <c r="X2089" i="63"/>
  <c r="X2090" i="63"/>
  <c r="X2091" i="63"/>
  <c r="X2092" i="63"/>
  <c r="X2093" i="63"/>
  <c r="X2094" i="63"/>
  <c r="X2095" i="63"/>
  <c r="X2096" i="63"/>
  <c r="X2097" i="63"/>
  <c r="X2098" i="63"/>
  <c r="X2099" i="63"/>
  <c r="X2100" i="63"/>
  <c r="X2101" i="63"/>
  <c r="X2102" i="63"/>
  <c r="X2103" i="63"/>
  <c r="X2104" i="63"/>
  <c r="X2105" i="63"/>
  <c r="X2106" i="63"/>
  <c r="X2107" i="63"/>
  <c r="X2108" i="63"/>
  <c r="X2109" i="63"/>
  <c r="X2110" i="63"/>
  <c r="X2111" i="63"/>
  <c r="X2112" i="63"/>
  <c r="X2113" i="63"/>
  <c r="X2114" i="63"/>
  <c r="X2115" i="63"/>
  <c r="X2116" i="63"/>
  <c r="X2117" i="63"/>
  <c r="X2118" i="63"/>
  <c r="X2119" i="63"/>
  <c r="X2120" i="63"/>
  <c r="X2121" i="63"/>
  <c r="X2122" i="63"/>
  <c r="X2123" i="63"/>
  <c r="X2124" i="63"/>
  <c r="X2125" i="63"/>
  <c r="X2126" i="63"/>
  <c r="X2127" i="63"/>
  <c r="X2128" i="63"/>
  <c r="X2129" i="63"/>
  <c r="X2130" i="63"/>
  <c r="X2131" i="63"/>
  <c r="X2132" i="63"/>
  <c r="X2133" i="63"/>
  <c r="X2134" i="63"/>
  <c r="X2135" i="63"/>
  <c r="X2136" i="63"/>
  <c r="X2137" i="63"/>
  <c r="X2138" i="63"/>
  <c r="X2139" i="63"/>
  <c r="X2140" i="63"/>
  <c r="X2141" i="63"/>
  <c r="X2142" i="63"/>
  <c r="X2143" i="63"/>
  <c r="X2144" i="63"/>
  <c r="X2145" i="63"/>
  <c r="X2146" i="63"/>
  <c r="X2147" i="63"/>
  <c r="X2148" i="63"/>
  <c r="X2149" i="63"/>
  <c r="X2150" i="63"/>
  <c r="X2151" i="63"/>
  <c r="X2152" i="63"/>
  <c r="X2153" i="63"/>
  <c r="X2154" i="63"/>
  <c r="X2155" i="63"/>
  <c r="X2156" i="63"/>
  <c r="X2157" i="63"/>
  <c r="X2158" i="63"/>
  <c r="X2159" i="63"/>
  <c r="X2160" i="63"/>
  <c r="X2161" i="63"/>
  <c r="X2162" i="63"/>
  <c r="X2163" i="63"/>
  <c r="X2164" i="63"/>
  <c r="X2165" i="63"/>
  <c r="X2166" i="63"/>
  <c r="X2167" i="63"/>
  <c r="X2168" i="63"/>
  <c r="X2169" i="63"/>
  <c r="X2170" i="63"/>
  <c r="X2171" i="63"/>
  <c r="X2172" i="63"/>
  <c r="X2173" i="63"/>
  <c r="X2174" i="63"/>
  <c r="X2175" i="63"/>
  <c r="X2176" i="63"/>
  <c r="X2177" i="63"/>
  <c r="X2178" i="63"/>
  <c r="X2179" i="63"/>
  <c r="X2180" i="63"/>
  <c r="X2181" i="63"/>
  <c r="X2182" i="63"/>
  <c r="X2183" i="63"/>
  <c r="X2184" i="63"/>
  <c r="X2185" i="63"/>
  <c r="X2186" i="63"/>
  <c r="X2187" i="63"/>
  <c r="X2188" i="63"/>
  <c r="X2189" i="63"/>
  <c r="X2190" i="63"/>
  <c r="X2191" i="63"/>
  <c r="X2192" i="63"/>
  <c r="X2193" i="63"/>
  <c r="X2194" i="63"/>
  <c r="X2195" i="63"/>
  <c r="X2196" i="63"/>
  <c r="X2197" i="63"/>
  <c r="X2198" i="63"/>
  <c r="X2199" i="63"/>
  <c r="X2200" i="63"/>
  <c r="X2201" i="63"/>
  <c r="X2202" i="63"/>
  <c r="X2203" i="63"/>
  <c r="X2204" i="63"/>
  <c r="X2205" i="63"/>
  <c r="X2206" i="63"/>
  <c r="X2207" i="63"/>
  <c r="X2208" i="63"/>
  <c r="X2209" i="63"/>
  <c r="X2210" i="63"/>
  <c r="X2211" i="63"/>
  <c r="X2212" i="63"/>
  <c r="X2213" i="63"/>
  <c r="X2214" i="63"/>
  <c r="X2215" i="63"/>
  <c r="X2216" i="63"/>
  <c r="X2217" i="63"/>
  <c r="X2218" i="63"/>
  <c r="X2219" i="63"/>
  <c r="X2220" i="63"/>
  <c r="X2221" i="63"/>
  <c r="X2222" i="63"/>
  <c r="X2223" i="63"/>
  <c r="X2224" i="63"/>
  <c r="X2225" i="63"/>
  <c r="X2226" i="63"/>
  <c r="X2227" i="63"/>
  <c r="X2228" i="63"/>
  <c r="X2229" i="63"/>
  <c r="X2230" i="63"/>
  <c r="X2231" i="63"/>
  <c r="X2232" i="63"/>
  <c r="X2233" i="63"/>
  <c r="X2234" i="63"/>
  <c r="X2235" i="63"/>
  <c r="X2236" i="63"/>
  <c r="X2237" i="63"/>
  <c r="X2238" i="63"/>
  <c r="X2239" i="63"/>
  <c r="X2240" i="63"/>
  <c r="X2241" i="63"/>
  <c r="X2242" i="63"/>
  <c r="X2243" i="63"/>
  <c r="X2244" i="63"/>
  <c r="X2245" i="63"/>
  <c r="X2246" i="63"/>
  <c r="X2247" i="63"/>
  <c r="X2248" i="63"/>
  <c r="X2249" i="63"/>
  <c r="X2250" i="63"/>
  <c r="X2251" i="63"/>
  <c r="X2252" i="63"/>
  <c r="X2253" i="63"/>
  <c r="X2254" i="63"/>
  <c r="X2255" i="63"/>
  <c r="X2256" i="63"/>
  <c r="X2257" i="63"/>
  <c r="X2258" i="63"/>
  <c r="X2259" i="63"/>
  <c r="X2260" i="63"/>
  <c r="X2261" i="63"/>
  <c r="X2262" i="63"/>
  <c r="X2263" i="63"/>
  <c r="X2264" i="63"/>
  <c r="X2265" i="63"/>
  <c r="X2266" i="63"/>
  <c r="X2267" i="63"/>
  <c r="X2268" i="63"/>
  <c r="X2269" i="63"/>
  <c r="X2270" i="63"/>
  <c r="X2271" i="63"/>
  <c r="X2272" i="63"/>
  <c r="X2273" i="63"/>
  <c r="X2274" i="63"/>
  <c r="X2275" i="63"/>
  <c r="X2276" i="63"/>
  <c r="X2277" i="63"/>
  <c r="X2278" i="63"/>
  <c r="X2279" i="63"/>
  <c r="X2280" i="63"/>
  <c r="X2281" i="63"/>
  <c r="X2282" i="63"/>
  <c r="X2283" i="63"/>
  <c r="X2284" i="63"/>
  <c r="X2285" i="63"/>
  <c r="X2286" i="63"/>
  <c r="X2287" i="63"/>
  <c r="X2288" i="63"/>
  <c r="X2289" i="63"/>
  <c r="X2290" i="63"/>
  <c r="X2291" i="63"/>
  <c r="X2292" i="63"/>
  <c r="X2293" i="63"/>
  <c r="X2294" i="63"/>
  <c r="X2295" i="63"/>
  <c r="X2296" i="63"/>
  <c r="X2297" i="63"/>
  <c r="X2298" i="63"/>
  <c r="X2299" i="63"/>
  <c r="X2300" i="63"/>
  <c r="X2301" i="63"/>
  <c r="X2302" i="63"/>
  <c r="X2303" i="63"/>
  <c r="X2304" i="63"/>
  <c r="X2305" i="63"/>
  <c r="X2306" i="63"/>
  <c r="X2307" i="63"/>
  <c r="X2308" i="63"/>
  <c r="X2309" i="63"/>
  <c r="X2310" i="63"/>
  <c r="X2311" i="63"/>
  <c r="X2312" i="63"/>
  <c r="X2313" i="63"/>
  <c r="X2314" i="63"/>
  <c r="X2315" i="63"/>
  <c r="X2316" i="63"/>
  <c r="X2317" i="63"/>
  <c r="X2318" i="63"/>
  <c r="X2319" i="63"/>
  <c r="X2320" i="63"/>
  <c r="X2321" i="63"/>
  <c r="X2322" i="63"/>
  <c r="X2323" i="63"/>
  <c r="X2324" i="63"/>
  <c r="X2325" i="63"/>
  <c r="X2326" i="63"/>
  <c r="X2327" i="63"/>
  <c r="X2328" i="63"/>
  <c r="X2329" i="63"/>
  <c r="X2330" i="63"/>
  <c r="X2331" i="63"/>
  <c r="X2332" i="63"/>
  <c r="X2333" i="63"/>
  <c r="X2334" i="63"/>
  <c r="X2335" i="63"/>
  <c r="X2336" i="63"/>
  <c r="X2337" i="63"/>
  <c r="X2338" i="63"/>
  <c r="X2339" i="63"/>
  <c r="X2340" i="63"/>
  <c r="X2341" i="63"/>
  <c r="X2342" i="63"/>
  <c r="X2343" i="63"/>
  <c r="X2344" i="63"/>
  <c r="X2345" i="63"/>
  <c r="X2346" i="63"/>
  <c r="X2347" i="63"/>
  <c r="X2348" i="63"/>
  <c r="X2349" i="63"/>
  <c r="X2350" i="63"/>
  <c r="X2351" i="63"/>
  <c r="X2352" i="63"/>
  <c r="X2353" i="63"/>
  <c r="X2354" i="63"/>
  <c r="X2355" i="63"/>
  <c r="X2356" i="63"/>
  <c r="X2357" i="63"/>
  <c r="X2358" i="63"/>
  <c r="X2359" i="63"/>
  <c r="X2360" i="63"/>
  <c r="X2361" i="63"/>
  <c r="X2362" i="63"/>
  <c r="X2363" i="63"/>
  <c r="X2364" i="63"/>
  <c r="X2365" i="63"/>
  <c r="X2366" i="63"/>
  <c r="X2367" i="63"/>
  <c r="X2368" i="63"/>
  <c r="X2369" i="63"/>
  <c r="X2370" i="63"/>
  <c r="X2371" i="63"/>
  <c r="X2372" i="63"/>
  <c r="X2373" i="63"/>
  <c r="X2374" i="63"/>
  <c r="X2375" i="63"/>
  <c r="X2376" i="63"/>
  <c r="X2377" i="63"/>
  <c r="X2378" i="63"/>
  <c r="X2379" i="63"/>
  <c r="X2380" i="63"/>
  <c r="X2381" i="63"/>
  <c r="X2382" i="63"/>
  <c r="X2383" i="63"/>
  <c r="X2384" i="63"/>
  <c r="X2385" i="63"/>
  <c r="X2386" i="63"/>
  <c r="X2387" i="63"/>
  <c r="X2388" i="63"/>
  <c r="X2389" i="63"/>
  <c r="X2390" i="63"/>
  <c r="X2391" i="63"/>
  <c r="X2392" i="63"/>
  <c r="X2393" i="63"/>
  <c r="X2394" i="63"/>
  <c r="X2395" i="63"/>
  <c r="X2396" i="63"/>
  <c r="X2397" i="63"/>
  <c r="X2398" i="63"/>
  <c r="X2399" i="63"/>
  <c r="X2400" i="63"/>
  <c r="X2401" i="63"/>
  <c r="X2402" i="63"/>
  <c r="X2403" i="63"/>
  <c r="X2404" i="63"/>
  <c r="X2405" i="63"/>
  <c r="X2406" i="63"/>
  <c r="X2407" i="63"/>
  <c r="X2408" i="63"/>
  <c r="X2409" i="63"/>
  <c r="X2410" i="63"/>
  <c r="X2411" i="63"/>
  <c r="X2412" i="63"/>
  <c r="X2413" i="63"/>
  <c r="X2414" i="63"/>
  <c r="X2415" i="63"/>
  <c r="X2416" i="63"/>
  <c r="X2417" i="63"/>
  <c r="X2418" i="63"/>
  <c r="X2419" i="63"/>
  <c r="X2420" i="63"/>
  <c r="X2421" i="63"/>
  <c r="X2422" i="63"/>
  <c r="X2423" i="63"/>
  <c r="X2424" i="63"/>
  <c r="X2425" i="63"/>
  <c r="X2426" i="63"/>
  <c r="X2427" i="63"/>
  <c r="X2428" i="63"/>
  <c r="X2429" i="63"/>
  <c r="X2430" i="63"/>
  <c r="X2431" i="63"/>
  <c r="X2432" i="63"/>
  <c r="X2433" i="63"/>
  <c r="X2434" i="63"/>
  <c r="X2435" i="63"/>
  <c r="X2436" i="63"/>
  <c r="X2437" i="63"/>
  <c r="X2438" i="63"/>
  <c r="X2439" i="63"/>
  <c r="X2440" i="63"/>
  <c r="X2441" i="63"/>
  <c r="X2442" i="63"/>
  <c r="X2443" i="63"/>
  <c r="X2444" i="63"/>
  <c r="X2445" i="63"/>
  <c r="X2446" i="63"/>
  <c r="X2447" i="63"/>
  <c r="X2448" i="63"/>
  <c r="X2449" i="63"/>
  <c r="X2450" i="63"/>
  <c r="X2451" i="63"/>
  <c r="X2452" i="63"/>
  <c r="X2453" i="63"/>
  <c r="X2454" i="63"/>
  <c r="X2455" i="63"/>
  <c r="X2456" i="63"/>
  <c r="X2457" i="63"/>
  <c r="X2458" i="63"/>
  <c r="X2459" i="63"/>
  <c r="X2460" i="63"/>
  <c r="X2461" i="63"/>
  <c r="X2462" i="63"/>
  <c r="X2463" i="63"/>
  <c r="X2464" i="63"/>
  <c r="X2465" i="63"/>
  <c r="X2466" i="63"/>
  <c r="X2467" i="63"/>
  <c r="X2468" i="63"/>
  <c r="X2469" i="63"/>
  <c r="X2470" i="63"/>
  <c r="X2471" i="63"/>
  <c r="X2472" i="63"/>
  <c r="X2473" i="63"/>
  <c r="X2474" i="63"/>
  <c r="X2475" i="63"/>
  <c r="X2476" i="63"/>
  <c r="X2477" i="63"/>
  <c r="X2478" i="63"/>
  <c r="X2479" i="63"/>
  <c r="X2480" i="63"/>
  <c r="X2481" i="63"/>
  <c r="X2482" i="63"/>
  <c r="X2483" i="63"/>
  <c r="X2484" i="63"/>
  <c r="X2485" i="63"/>
  <c r="X2486" i="63"/>
  <c r="X2487" i="63"/>
  <c r="X2488" i="63"/>
  <c r="X2489" i="63"/>
  <c r="X2490" i="63"/>
  <c r="X2491" i="63"/>
  <c r="X2492" i="63"/>
  <c r="X2493" i="63"/>
  <c r="X2494" i="63"/>
  <c r="X2495" i="63"/>
  <c r="X2496" i="63"/>
  <c r="X2497" i="63"/>
  <c r="X2498" i="63"/>
  <c r="X2499" i="63"/>
  <c r="X2500" i="63"/>
  <c r="X2501" i="63"/>
  <c r="X2502" i="63"/>
  <c r="X2503" i="63"/>
  <c r="X2504" i="63"/>
  <c r="X2505" i="63"/>
  <c r="X2506" i="63"/>
  <c r="X2507" i="63"/>
  <c r="X2508" i="63"/>
  <c r="X2509" i="63"/>
  <c r="X2510" i="63"/>
  <c r="X2511" i="63"/>
  <c r="X2512" i="63"/>
  <c r="X2513" i="63"/>
  <c r="X2514" i="63"/>
  <c r="X2515" i="63"/>
  <c r="X2516" i="63"/>
  <c r="X2517" i="63"/>
  <c r="X2518" i="63"/>
  <c r="X2519" i="63"/>
  <c r="X2520" i="63"/>
  <c r="X2521" i="63"/>
  <c r="X2522" i="63"/>
  <c r="X2523" i="63"/>
  <c r="X2524" i="63"/>
  <c r="X2525" i="63"/>
  <c r="X2526" i="63"/>
  <c r="X2527" i="63"/>
  <c r="X2528" i="63"/>
  <c r="X2529" i="63"/>
  <c r="X2530" i="63"/>
  <c r="X2531" i="63"/>
  <c r="X2532" i="63"/>
  <c r="X2533" i="63"/>
  <c r="X2534" i="63"/>
  <c r="X2535" i="63"/>
  <c r="X2536" i="63"/>
  <c r="X2537" i="63"/>
  <c r="X2538" i="63"/>
  <c r="X2539" i="63"/>
  <c r="X2540" i="63"/>
  <c r="X2541" i="63"/>
  <c r="X2542" i="63"/>
  <c r="X2543" i="63"/>
  <c r="X2544" i="63"/>
  <c r="X2545" i="63"/>
  <c r="X2546" i="63"/>
  <c r="X2547" i="63"/>
  <c r="X2548" i="63"/>
  <c r="X2549" i="63"/>
  <c r="X2550" i="63"/>
  <c r="X2551" i="63"/>
  <c r="X2552" i="63"/>
  <c r="X2553" i="63"/>
  <c r="X2554" i="63"/>
  <c r="X2555" i="63"/>
  <c r="X2556" i="63"/>
  <c r="X2557" i="63"/>
  <c r="X2558" i="63"/>
  <c r="X2559" i="63"/>
  <c r="X2560" i="63"/>
  <c r="X2561" i="63"/>
  <c r="X2562" i="63"/>
  <c r="X2563" i="63"/>
  <c r="X2564" i="63"/>
  <c r="X2565" i="63"/>
  <c r="X2566" i="63"/>
  <c r="X2567" i="63"/>
  <c r="X2568" i="63"/>
  <c r="X2569" i="63"/>
  <c r="X2570" i="63"/>
  <c r="X2571" i="63"/>
  <c r="X2572" i="63"/>
  <c r="X2573" i="63"/>
  <c r="X2574" i="63"/>
  <c r="X2575" i="63"/>
  <c r="X2576" i="63"/>
  <c r="X2577" i="63"/>
  <c r="X2578" i="63"/>
  <c r="X2579" i="63"/>
  <c r="X2580" i="63"/>
  <c r="X2581" i="63"/>
  <c r="X2582" i="63"/>
  <c r="X2583" i="63"/>
  <c r="X2584" i="63"/>
  <c r="X2585" i="63"/>
  <c r="X2586" i="63"/>
  <c r="X2587" i="63"/>
  <c r="X2588" i="63"/>
  <c r="X2589" i="63"/>
  <c r="X2590" i="63"/>
  <c r="X2591" i="63"/>
  <c r="X2592" i="63"/>
  <c r="X2593" i="63"/>
  <c r="X2594" i="63"/>
  <c r="X2595" i="63"/>
  <c r="X2596" i="63"/>
  <c r="X2597" i="63"/>
  <c r="X2598" i="63"/>
  <c r="X2599" i="63"/>
  <c r="X2600" i="63"/>
  <c r="X2601" i="63"/>
  <c r="X2602" i="63"/>
  <c r="X2603" i="63"/>
  <c r="X2604" i="63"/>
  <c r="X2605" i="63"/>
  <c r="X2606" i="63"/>
  <c r="X2607" i="63"/>
  <c r="X2608" i="63"/>
  <c r="X2609" i="63"/>
  <c r="X2610" i="63"/>
  <c r="X2611" i="63"/>
  <c r="X2612" i="63"/>
  <c r="X2613" i="63"/>
  <c r="X2614" i="63"/>
  <c r="X2615" i="63"/>
  <c r="X2616" i="63"/>
  <c r="X2617" i="63"/>
  <c r="X2618" i="63"/>
  <c r="X2619" i="63"/>
  <c r="X2620" i="63"/>
  <c r="X2621" i="63"/>
  <c r="X2622" i="63"/>
  <c r="X2623" i="63"/>
  <c r="X2624" i="63"/>
  <c r="X2625" i="63"/>
  <c r="X2626" i="63"/>
  <c r="X2627" i="63"/>
  <c r="X2628" i="63"/>
  <c r="X2629" i="63"/>
  <c r="X2630" i="63"/>
  <c r="X2631" i="63"/>
  <c r="X2632" i="63"/>
  <c r="X2633" i="63"/>
  <c r="X2634" i="63"/>
  <c r="X2635" i="63"/>
  <c r="X2636" i="63"/>
  <c r="X2637" i="63"/>
  <c r="X2638" i="63"/>
  <c r="X2639" i="63"/>
  <c r="X2640" i="63"/>
  <c r="X2641" i="63"/>
  <c r="X2642" i="63"/>
  <c r="X2643" i="63"/>
  <c r="X2644" i="63"/>
  <c r="X2645" i="63"/>
  <c r="X2646" i="63"/>
  <c r="X2647" i="63"/>
  <c r="X2648" i="63"/>
  <c r="X2649" i="63"/>
  <c r="X2650" i="63"/>
  <c r="X2651" i="63"/>
  <c r="X2652" i="63"/>
  <c r="X2653" i="63"/>
  <c r="X2654" i="63"/>
  <c r="X2655" i="63"/>
  <c r="X2656" i="63"/>
  <c r="X2657" i="63"/>
  <c r="X2658" i="63"/>
  <c r="X2659" i="63"/>
  <c r="X2660" i="63"/>
  <c r="X2661" i="63"/>
  <c r="X2662" i="63"/>
  <c r="X2663" i="63"/>
  <c r="X2664" i="63"/>
  <c r="X2665" i="63"/>
  <c r="X2666" i="63"/>
  <c r="X2667" i="63"/>
  <c r="X2668" i="63"/>
  <c r="X2669" i="63"/>
  <c r="X2670" i="63"/>
  <c r="X2671" i="63"/>
  <c r="X2672" i="63"/>
  <c r="X2673" i="63"/>
  <c r="X2674" i="63"/>
  <c r="X2675" i="63"/>
  <c r="X2676" i="63"/>
  <c r="X2677" i="63"/>
  <c r="X2678" i="63"/>
  <c r="X2679" i="63"/>
  <c r="X2680" i="63"/>
  <c r="X2681" i="63"/>
  <c r="X2682" i="63"/>
  <c r="X2683" i="63"/>
  <c r="X2684" i="63"/>
  <c r="X2685" i="63"/>
  <c r="X2686" i="63"/>
  <c r="X2687" i="63"/>
  <c r="X2688" i="63"/>
  <c r="X2689" i="63"/>
  <c r="X2690" i="63"/>
  <c r="X2691" i="63"/>
  <c r="X2692" i="63"/>
  <c r="X2693" i="63"/>
  <c r="X2694" i="63"/>
  <c r="X2695" i="63"/>
  <c r="X2696" i="63"/>
  <c r="X2697" i="63"/>
  <c r="X2698" i="63"/>
  <c r="X2699" i="63"/>
  <c r="X2700" i="63"/>
  <c r="X2701" i="63"/>
  <c r="X2702" i="63"/>
  <c r="X2703" i="63"/>
  <c r="X2704" i="63"/>
  <c r="X2705" i="63"/>
  <c r="X2706" i="63"/>
  <c r="X2707" i="63"/>
  <c r="X2708" i="63"/>
  <c r="X2709" i="63"/>
  <c r="X2710" i="63"/>
  <c r="X2711" i="63"/>
  <c r="X2712" i="63"/>
  <c r="X2713" i="63"/>
  <c r="X2714" i="63"/>
  <c r="X2715" i="63"/>
  <c r="X2716" i="63"/>
  <c r="X2717" i="63"/>
  <c r="X2718" i="63"/>
  <c r="X2719" i="63"/>
  <c r="X2720" i="63"/>
  <c r="X2721" i="63"/>
  <c r="X2722" i="63"/>
  <c r="X2723" i="63"/>
  <c r="X2724" i="63"/>
  <c r="X2725" i="63"/>
  <c r="X2726" i="63"/>
  <c r="X2727" i="63"/>
  <c r="X2728" i="63"/>
  <c r="X2729" i="63"/>
  <c r="X2730" i="63"/>
  <c r="X2731" i="63"/>
  <c r="X2732" i="63"/>
  <c r="X2733" i="63"/>
  <c r="X2734" i="63"/>
  <c r="X2735" i="63"/>
  <c r="X2736" i="63"/>
  <c r="X2737" i="63"/>
  <c r="X2738" i="63"/>
  <c r="X2739" i="63"/>
  <c r="X2740" i="63"/>
  <c r="X2741" i="63"/>
  <c r="X2742" i="63"/>
  <c r="X2743" i="63"/>
  <c r="X2744" i="63"/>
  <c r="X2745" i="63"/>
  <c r="X2746" i="63"/>
  <c r="X2747" i="63"/>
  <c r="X2748" i="63"/>
  <c r="X2749" i="63"/>
  <c r="X2750" i="63"/>
  <c r="X2751" i="63"/>
  <c r="X2752" i="63"/>
  <c r="X2753" i="63"/>
  <c r="X2754" i="63"/>
  <c r="X2755" i="63"/>
  <c r="X2756" i="63"/>
  <c r="X2757" i="63"/>
  <c r="X2758" i="63"/>
  <c r="X2759" i="63"/>
  <c r="X2760" i="63"/>
  <c r="X2761" i="63"/>
  <c r="X2762" i="63"/>
  <c r="X2763" i="63"/>
  <c r="X2764" i="63"/>
  <c r="X2765" i="63"/>
  <c r="X2766" i="63"/>
  <c r="X2767" i="63"/>
  <c r="X2768" i="63"/>
  <c r="X2769" i="63"/>
  <c r="X2770" i="63"/>
  <c r="X2771" i="63"/>
  <c r="X2772" i="63"/>
  <c r="X2773" i="63"/>
  <c r="X2774" i="63"/>
  <c r="X2775" i="63"/>
  <c r="X2776" i="63"/>
  <c r="X2777" i="63"/>
  <c r="X2778" i="63"/>
  <c r="X2779" i="63"/>
  <c r="X2780" i="63"/>
  <c r="X2781" i="63"/>
  <c r="X2782" i="63"/>
  <c r="X2783" i="63"/>
  <c r="X2784" i="63"/>
  <c r="X2785" i="63"/>
  <c r="X2786" i="63"/>
  <c r="X2787" i="63"/>
  <c r="X2788" i="63"/>
  <c r="X2789" i="63"/>
  <c r="X2790" i="63"/>
  <c r="X2791" i="63"/>
  <c r="X2792" i="63"/>
  <c r="X2793" i="63"/>
  <c r="X2794" i="63"/>
  <c r="X2795" i="63"/>
  <c r="X2796" i="63"/>
  <c r="X2797" i="63"/>
  <c r="X2798" i="63"/>
  <c r="X2799" i="63"/>
  <c r="X2800" i="63"/>
  <c r="X2801" i="63"/>
  <c r="X2802" i="63"/>
  <c r="X2803" i="63"/>
  <c r="X2804" i="63"/>
  <c r="X2805" i="63"/>
  <c r="X2806" i="63"/>
  <c r="X2807" i="63"/>
  <c r="X2808" i="63"/>
  <c r="X2809" i="63"/>
  <c r="X2810" i="63"/>
  <c r="X2811" i="63"/>
  <c r="X2812" i="63"/>
  <c r="X2813" i="63"/>
  <c r="X2814" i="63"/>
  <c r="X2815" i="63"/>
  <c r="X2816" i="63"/>
  <c r="X2817" i="63"/>
  <c r="X2818" i="63"/>
  <c r="X2819" i="63"/>
  <c r="X2820" i="63"/>
  <c r="X2821" i="63"/>
  <c r="X2822" i="63"/>
  <c r="X2823" i="63"/>
  <c r="X2824" i="63"/>
  <c r="X2825" i="63"/>
  <c r="X2826" i="63"/>
  <c r="X2827" i="63"/>
  <c r="X2828" i="63"/>
  <c r="X2829" i="63"/>
  <c r="X2830" i="63"/>
  <c r="X2831" i="63"/>
  <c r="X2832" i="63"/>
  <c r="X2833" i="63"/>
  <c r="X2834" i="63"/>
  <c r="X2835" i="63"/>
  <c r="X2836" i="63"/>
  <c r="X2837" i="63"/>
  <c r="X2838" i="63"/>
  <c r="X2839" i="63"/>
  <c r="X2840" i="63"/>
  <c r="X2841" i="63"/>
  <c r="X2842" i="63"/>
  <c r="X2843" i="63"/>
  <c r="X2844" i="63"/>
  <c r="X2845" i="63"/>
  <c r="X2846" i="63"/>
  <c r="X2847" i="63"/>
  <c r="X2848" i="63"/>
  <c r="X2849" i="63"/>
  <c r="X2850" i="63"/>
  <c r="X2851" i="63"/>
  <c r="X2852" i="63"/>
  <c r="X2853" i="63"/>
  <c r="X2854" i="63"/>
  <c r="X2855" i="63"/>
  <c r="X2856" i="63"/>
  <c r="X2857" i="63"/>
  <c r="X2858" i="63"/>
  <c r="X2859" i="63"/>
  <c r="X2860" i="63"/>
  <c r="X2861" i="63"/>
  <c r="X2862" i="63"/>
  <c r="X2863" i="63"/>
  <c r="X2864" i="63"/>
  <c r="X2865" i="63"/>
  <c r="X2866" i="63"/>
  <c r="X2867" i="63"/>
  <c r="X2868" i="63"/>
  <c r="X2869" i="63"/>
  <c r="X2870" i="63"/>
  <c r="X2871" i="63"/>
  <c r="X2872" i="63"/>
  <c r="X2873" i="63"/>
  <c r="X2874" i="63"/>
  <c r="X2875" i="63"/>
  <c r="X2876" i="63"/>
  <c r="X2877" i="63"/>
  <c r="X2878" i="63"/>
  <c r="X2879" i="63"/>
  <c r="X2880" i="63"/>
  <c r="X2881" i="63"/>
  <c r="X2882" i="63"/>
  <c r="X2883" i="63"/>
  <c r="X2884" i="63"/>
  <c r="X2885" i="63"/>
  <c r="X2886" i="63"/>
  <c r="X2887" i="63"/>
  <c r="X2888" i="63"/>
  <c r="X2889" i="63"/>
  <c r="X2890" i="63"/>
  <c r="X2891" i="63"/>
  <c r="X2892" i="63"/>
  <c r="X2893" i="63"/>
  <c r="X2894" i="63"/>
  <c r="X2895" i="63"/>
  <c r="X2896" i="63"/>
  <c r="X2897" i="63"/>
  <c r="X2898" i="63"/>
  <c r="X2899" i="63"/>
  <c r="X2900" i="63"/>
  <c r="X2901" i="63"/>
  <c r="X2902" i="63"/>
  <c r="X2903" i="63"/>
  <c r="X2904" i="63"/>
  <c r="X2905" i="63"/>
  <c r="X2906" i="63"/>
  <c r="X2907" i="63"/>
  <c r="X2908" i="63"/>
  <c r="X2909" i="63"/>
  <c r="X2910" i="63"/>
  <c r="X2911" i="63"/>
  <c r="X2912" i="63"/>
  <c r="X2913" i="63"/>
  <c r="X2914" i="63"/>
  <c r="X2915" i="63"/>
  <c r="X2916" i="63"/>
  <c r="X2917" i="63"/>
  <c r="X2918" i="63"/>
  <c r="X2919" i="63"/>
  <c r="X2920" i="63"/>
  <c r="X2921" i="63"/>
  <c r="X2922" i="63"/>
  <c r="X2923" i="63"/>
  <c r="X2924" i="63"/>
  <c r="X2925" i="63"/>
  <c r="X2926" i="63"/>
  <c r="X2927" i="63"/>
  <c r="X2928" i="63"/>
  <c r="X2929" i="63"/>
  <c r="X2930" i="63"/>
  <c r="X2931" i="63"/>
  <c r="X2932" i="63"/>
  <c r="X2933" i="63"/>
  <c r="X2934" i="63"/>
  <c r="X2935" i="63"/>
  <c r="X2936" i="63"/>
  <c r="X2937" i="63"/>
  <c r="X2938" i="63"/>
  <c r="X2939" i="63"/>
  <c r="X2940" i="63"/>
  <c r="X2941" i="63"/>
  <c r="X2942" i="63"/>
  <c r="X2943" i="63"/>
  <c r="X2944" i="63"/>
  <c r="X2945" i="63"/>
  <c r="X2946" i="63"/>
  <c r="X2947" i="63"/>
  <c r="X2948" i="63"/>
  <c r="X2949" i="63"/>
  <c r="X2950" i="63"/>
  <c r="X2951" i="63"/>
  <c r="X2952" i="63"/>
  <c r="X2953" i="63"/>
  <c r="X2954" i="63"/>
  <c r="X2955" i="63"/>
  <c r="X2956" i="63"/>
  <c r="X2957" i="63"/>
  <c r="X2958" i="63"/>
  <c r="X2959" i="63"/>
  <c r="X2960" i="63"/>
  <c r="X2961" i="63"/>
  <c r="X2962" i="63"/>
  <c r="X2963" i="63"/>
  <c r="X2964" i="63"/>
  <c r="X2965" i="63"/>
  <c r="X2966" i="63"/>
  <c r="X2967" i="63"/>
  <c r="X2968" i="63"/>
  <c r="X2969" i="63"/>
  <c r="X2970" i="63"/>
  <c r="X2971" i="63"/>
  <c r="X2972" i="63"/>
  <c r="X2973" i="63"/>
  <c r="X2974" i="63"/>
  <c r="X2975" i="63"/>
  <c r="X2976" i="63"/>
  <c r="X2977" i="63"/>
  <c r="X2978" i="63"/>
  <c r="X2979" i="63"/>
  <c r="X2980" i="63"/>
  <c r="X2981" i="63"/>
  <c r="X2982" i="63"/>
  <c r="X2983" i="63"/>
  <c r="X2984" i="63"/>
  <c r="X2985" i="63"/>
  <c r="X2986" i="63"/>
  <c r="X2987" i="63"/>
  <c r="X2988" i="63"/>
  <c r="X2989" i="63"/>
  <c r="X2990" i="63"/>
  <c r="X2991" i="63"/>
  <c r="X2992" i="63"/>
  <c r="X2993" i="63"/>
  <c r="X2994" i="63"/>
  <c r="X2995" i="63"/>
  <c r="X2996" i="63"/>
  <c r="X2997" i="63"/>
  <c r="X2998" i="63"/>
  <c r="X2999" i="63"/>
  <c r="X3000" i="63"/>
  <c r="X3001" i="63"/>
  <c r="X3002" i="63"/>
  <c r="X3003" i="63"/>
  <c r="X3004" i="63"/>
  <c r="X3005" i="63"/>
  <c r="X3006" i="63"/>
  <c r="X3007" i="63"/>
  <c r="X3008" i="63"/>
  <c r="X3009" i="63"/>
  <c r="X3010" i="63"/>
  <c r="X3011" i="63"/>
  <c r="X3012" i="63"/>
  <c r="X3013" i="63"/>
  <c r="X3014" i="63"/>
  <c r="X3015" i="63"/>
  <c r="X3016" i="63"/>
  <c r="X3017" i="63"/>
  <c r="X3018" i="63"/>
  <c r="X3019" i="63"/>
  <c r="X3020" i="63"/>
  <c r="X3021" i="63"/>
  <c r="X3022" i="63"/>
  <c r="X3023" i="63"/>
  <c r="X3024" i="63"/>
  <c r="X3025" i="63"/>
  <c r="X3026" i="63"/>
  <c r="X3027" i="63"/>
  <c r="X3028" i="63"/>
  <c r="X3029" i="63"/>
  <c r="X3030" i="63"/>
  <c r="X3031" i="63"/>
  <c r="X3032" i="63"/>
  <c r="X3033" i="63"/>
  <c r="X3034" i="63"/>
  <c r="X3035" i="63"/>
  <c r="X3036" i="63"/>
  <c r="X3037" i="63"/>
  <c r="X3038" i="63"/>
  <c r="X3039" i="63"/>
  <c r="X3040" i="63"/>
  <c r="X3041" i="63"/>
  <c r="X3042" i="63"/>
  <c r="X3043" i="63"/>
  <c r="X3044" i="63"/>
  <c r="X3045" i="63"/>
  <c r="X3046" i="63"/>
  <c r="X3047" i="63"/>
  <c r="X3048" i="63"/>
  <c r="X3049" i="63"/>
  <c r="X3050" i="63"/>
  <c r="X3051" i="63"/>
  <c r="X3052" i="63"/>
  <c r="X3053" i="63"/>
  <c r="X3054" i="63"/>
  <c r="X3055" i="63"/>
  <c r="X3056" i="63"/>
  <c r="X3057" i="63"/>
  <c r="X3058" i="63"/>
  <c r="X3059" i="63"/>
  <c r="X3060" i="63"/>
  <c r="X3061" i="63"/>
  <c r="X3062" i="63"/>
  <c r="X3063" i="63"/>
  <c r="X3064" i="63"/>
  <c r="X3065" i="63"/>
  <c r="X3066" i="63"/>
  <c r="X3067" i="63"/>
  <c r="X3068" i="63"/>
  <c r="X3069" i="63"/>
  <c r="X3070" i="63"/>
  <c r="X3071" i="63"/>
  <c r="X3072" i="63"/>
  <c r="X3073" i="63"/>
  <c r="X3074" i="63"/>
  <c r="X3075" i="63"/>
  <c r="X3076" i="63"/>
  <c r="X3077" i="63"/>
  <c r="X3078" i="63"/>
  <c r="X3079" i="63"/>
  <c r="X3080" i="63"/>
  <c r="X3081" i="63"/>
  <c r="X3082" i="63"/>
  <c r="X3083" i="63"/>
  <c r="X3084" i="63"/>
  <c r="X3085" i="63"/>
  <c r="X3086" i="63"/>
  <c r="X3087" i="63"/>
  <c r="X3088" i="63"/>
  <c r="X3089" i="63"/>
  <c r="X3090" i="63"/>
  <c r="X3091" i="63"/>
  <c r="X3092" i="63"/>
  <c r="X3093" i="63"/>
  <c r="X3094" i="63"/>
  <c r="X3095" i="63"/>
  <c r="X3096" i="63"/>
  <c r="X3097" i="63"/>
  <c r="X3098" i="63"/>
  <c r="X3099" i="63"/>
  <c r="X3100" i="63"/>
  <c r="X3101" i="63"/>
  <c r="X3102" i="63"/>
  <c r="X3103" i="63"/>
  <c r="X3104" i="63"/>
  <c r="X3105" i="63"/>
  <c r="X3106" i="63"/>
  <c r="X3107" i="63"/>
  <c r="X3108" i="63"/>
  <c r="X3109" i="63"/>
  <c r="X3110" i="63"/>
  <c r="X3111" i="63"/>
  <c r="X3112" i="63"/>
  <c r="X3113" i="63"/>
  <c r="X3114" i="63"/>
  <c r="X3115" i="63"/>
  <c r="X3116" i="63"/>
  <c r="X3117" i="63"/>
  <c r="X3118" i="63"/>
  <c r="X3119" i="63"/>
  <c r="X3120" i="63"/>
  <c r="X3121" i="63"/>
  <c r="X3122" i="63"/>
  <c r="X3123" i="63"/>
  <c r="X3124" i="63"/>
  <c r="X3125" i="63"/>
  <c r="X3126" i="63"/>
  <c r="X3127" i="63"/>
  <c r="X3128" i="63"/>
  <c r="X3129" i="63"/>
  <c r="X3130" i="63"/>
  <c r="X3131" i="63"/>
  <c r="X3132" i="63"/>
  <c r="X3133" i="63"/>
  <c r="X3134" i="63"/>
  <c r="X3135" i="63"/>
  <c r="X3136" i="63"/>
  <c r="X3137" i="63"/>
  <c r="X3138" i="63"/>
  <c r="X3139" i="63"/>
  <c r="X3140" i="63"/>
  <c r="X3141" i="63"/>
  <c r="X3142" i="63"/>
  <c r="X3143" i="63"/>
  <c r="X3144" i="63"/>
  <c r="X3145" i="63"/>
  <c r="X3146" i="63"/>
  <c r="X3147" i="63"/>
  <c r="X3148" i="63"/>
  <c r="X3149" i="63"/>
  <c r="X3150" i="63"/>
  <c r="X3151" i="63"/>
  <c r="X3152" i="63"/>
  <c r="X3153" i="63"/>
  <c r="X3154" i="63"/>
  <c r="X3155" i="63"/>
  <c r="X3156" i="63"/>
  <c r="X3157" i="63"/>
  <c r="X3158" i="63"/>
  <c r="X3159" i="63"/>
  <c r="X3160" i="63"/>
  <c r="X3161" i="63"/>
  <c r="X3162" i="63"/>
  <c r="X3163" i="63"/>
  <c r="X3164" i="63"/>
  <c r="X3165" i="63"/>
  <c r="X3166" i="63"/>
  <c r="X3167" i="63"/>
  <c r="X3168" i="63"/>
  <c r="X3169" i="63"/>
  <c r="X3170" i="63"/>
  <c r="X3171" i="63"/>
  <c r="X3172" i="63"/>
  <c r="X3173" i="63"/>
  <c r="X3174" i="63"/>
  <c r="X3175" i="63"/>
  <c r="X3176" i="63"/>
  <c r="X3177" i="63"/>
  <c r="X3178" i="63"/>
  <c r="X3179" i="63"/>
  <c r="X3180" i="63"/>
  <c r="X3181" i="63"/>
  <c r="X3182" i="63"/>
  <c r="X3183" i="63"/>
  <c r="X3184" i="63"/>
  <c r="X3185" i="63"/>
  <c r="X3186" i="63"/>
  <c r="X3187" i="63"/>
  <c r="X3188" i="63"/>
  <c r="X3189" i="63"/>
  <c r="X3190" i="63"/>
  <c r="X3191" i="63"/>
  <c r="X3192" i="63"/>
  <c r="X3193" i="63"/>
  <c r="X3194" i="63"/>
  <c r="X3195" i="63"/>
  <c r="X3196" i="63"/>
  <c r="X3197" i="63"/>
  <c r="X3198" i="63"/>
  <c r="X3199" i="63"/>
  <c r="X3200" i="63"/>
  <c r="X3201" i="63"/>
  <c r="X3202" i="63"/>
  <c r="X3203" i="63"/>
  <c r="X3204" i="63"/>
  <c r="X3205" i="63"/>
  <c r="X3206" i="63"/>
  <c r="X3207" i="63"/>
  <c r="X3208" i="63"/>
  <c r="X3209" i="63"/>
  <c r="X3210" i="63"/>
  <c r="X3211" i="63"/>
  <c r="X3212" i="63"/>
  <c r="X3213" i="63"/>
  <c r="X3214" i="63"/>
  <c r="X3215" i="63"/>
  <c r="X3216" i="63"/>
  <c r="X3217" i="63"/>
  <c r="X3218" i="63"/>
  <c r="X3219" i="63"/>
  <c r="X3220" i="63"/>
  <c r="X3221" i="63"/>
  <c r="X3222" i="63"/>
  <c r="X3223" i="63"/>
  <c r="X3224" i="63"/>
  <c r="X3225" i="63"/>
  <c r="X3226" i="63"/>
  <c r="X3227" i="63"/>
  <c r="X3228" i="63"/>
  <c r="X3229" i="63"/>
  <c r="X3230" i="63"/>
  <c r="X3231" i="63"/>
  <c r="X3232" i="63"/>
  <c r="X3233" i="63"/>
  <c r="X3234" i="63"/>
  <c r="X3235" i="63"/>
  <c r="X3236" i="63"/>
  <c r="X3237" i="63"/>
  <c r="X3238" i="63"/>
  <c r="X3239" i="63"/>
  <c r="X3240" i="63"/>
  <c r="X3241" i="63"/>
  <c r="X3242" i="63"/>
  <c r="X3243" i="63"/>
  <c r="X3244" i="63"/>
  <c r="X3245" i="63"/>
  <c r="X3246" i="63"/>
  <c r="X3247" i="63"/>
  <c r="X3248" i="63"/>
  <c r="X3249" i="63"/>
  <c r="X3250" i="63"/>
  <c r="X3251" i="63"/>
  <c r="X3252" i="63"/>
  <c r="X3253" i="63"/>
  <c r="X3254" i="63"/>
  <c r="X3255" i="63"/>
  <c r="X3256" i="63"/>
  <c r="X3257" i="63"/>
  <c r="X3258" i="63"/>
  <c r="X3259" i="63"/>
  <c r="X3260" i="63"/>
  <c r="X3261" i="63"/>
  <c r="X3262" i="63"/>
  <c r="X3263" i="63"/>
  <c r="X3264" i="63"/>
  <c r="X3265" i="63"/>
  <c r="X3266" i="63"/>
  <c r="X3267" i="63"/>
  <c r="X3268" i="63"/>
  <c r="X3269" i="63"/>
  <c r="X3270" i="63"/>
  <c r="X3271" i="63"/>
  <c r="X3272" i="63"/>
  <c r="X3273" i="63"/>
  <c r="X3274" i="63"/>
  <c r="X3275" i="63"/>
  <c r="X3276" i="63"/>
  <c r="X3277" i="63"/>
  <c r="X3278" i="63"/>
  <c r="X3279" i="63"/>
  <c r="X3280" i="63"/>
  <c r="X3281" i="63"/>
  <c r="X3282" i="63"/>
  <c r="X3283" i="63"/>
  <c r="X3284" i="63"/>
  <c r="X3285" i="63"/>
  <c r="X3286" i="63"/>
  <c r="X3287" i="63"/>
  <c r="X3288" i="63"/>
  <c r="X3289" i="63"/>
  <c r="X3290" i="63"/>
  <c r="X3291" i="63"/>
  <c r="X3292" i="63"/>
  <c r="X3293" i="63"/>
  <c r="X3294" i="63"/>
  <c r="X3295" i="63"/>
  <c r="X3296" i="63"/>
  <c r="X3297" i="63"/>
  <c r="X3298" i="63"/>
  <c r="X3299" i="63"/>
  <c r="X3300" i="63"/>
  <c r="X3301" i="63"/>
  <c r="X3302" i="63"/>
  <c r="X3303" i="63"/>
  <c r="X3304" i="63"/>
  <c r="X3305" i="63"/>
  <c r="X3306" i="63"/>
  <c r="X3307" i="63"/>
  <c r="X3308" i="63"/>
  <c r="X3309" i="63"/>
  <c r="X3310" i="63"/>
  <c r="X3311" i="63"/>
  <c r="X3312" i="63"/>
  <c r="X3313" i="63"/>
  <c r="X3314" i="63"/>
  <c r="X3315" i="63"/>
  <c r="X3316" i="63"/>
  <c r="X3317" i="63"/>
  <c r="X3318" i="63"/>
  <c r="X3319" i="63"/>
  <c r="X3320" i="63"/>
  <c r="X3321" i="63"/>
  <c r="X3322" i="63"/>
  <c r="X3323" i="63"/>
  <c r="X3324" i="63"/>
  <c r="X3325" i="63"/>
  <c r="X3326" i="63"/>
  <c r="X3327" i="63"/>
  <c r="X3328" i="63"/>
  <c r="X3329" i="63"/>
  <c r="X3330" i="63"/>
  <c r="X3331" i="63"/>
  <c r="X3332" i="63"/>
  <c r="X3333" i="63"/>
  <c r="X3334" i="63"/>
  <c r="X3335" i="63"/>
  <c r="X3336" i="63"/>
  <c r="X3337" i="63"/>
  <c r="X3338" i="63"/>
  <c r="X3339" i="63"/>
  <c r="X3340" i="63"/>
  <c r="X3341" i="63"/>
  <c r="X3342" i="63"/>
  <c r="X3343" i="63"/>
  <c r="X3344" i="63"/>
  <c r="X3345" i="63"/>
  <c r="X3346" i="63"/>
  <c r="X3347" i="63"/>
  <c r="X3348" i="63"/>
  <c r="X3349" i="63"/>
  <c r="X3350" i="63"/>
  <c r="X3351" i="63"/>
  <c r="X3352" i="63"/>
  <c r="X3353" i="63"/>
  <c r="X3354" i="63"/>
  <c r="X3355" i="63"/>
  <c r="X3356" i="63"/>
  <c r="X3357" i="63"/>
  <c r="X3358" i="63"/>
  <c r="X3359" i="63"/>
  <c r="X3360" i="63"/>
  <c r="X3361" i="63"/>
  <c r="X3362" i="63"/>
  <c r="X3363" i="63"/>
  <c r="X3364" i="63"/>
  <c r="X3365" i="63"/>
  <c r="X3366" i="63"/>
  <c r="X3367" i="63"/>
  <c r="X3368" i="63"/>
  <c r="X3369" i="63"/>
  <c r="X3370" i="63"/>
  <c r="X3371" i="63"/>
  <c r="X3372" i="63"/>
  <c r="X3373" i="63"/>
  <c r="X3374" i="63"/>
  <c r="X3375" i="63"/>
  <c r="X3376" i="63"/>
  <c r="X3377" i="63"/>
  <c r="X3378" i="63"/>
  <c r="X3379" i="63"/>
  <c r="X3380" i="63"/>
  <c r="X3381" i="63"/>
  <c r="X3382" i="63"/>
  <c r="X3383" i="63"/>
  <c r="X3384" i="63"/>
  <c r="X3385" i="63"/>
  <c r="X3386" i="63"/>
  <c r="X3387" i="63"/>
  <c r="X3388" i="63"/>
  <c r="X3389" i="63"/>
  <c r="X3390" i="63"/>
  <c r="X3391" i="63"/>
  <c r="X3392" i="63"/>
  <c r="X3393" i="63"/>
  <c r="X3394" i="63"/>
  <c r="X3395" i="63"/>
  <c r="X3396" i="63"/>
  <c r="X3397" i="63"/>
  <c r="X3398" i="63"/>
  <c r="X3399" i="63"/>
  <c r="X3400" i="63"/>
  <c r="X3401" i="63"/>
  <c r="X3402" i="63"/>
  <c r="X3403" i="63"/>
  <c r="X3404" i="63"/>
  <c r="X3405" i="63"/>
  <c r="X3406" i="63"/>
  <c r="X3407" i="63"/>
  <c r="X3408" i="63"/>
  <c r="X3409" i="63"/>
  <c r="X3410" i="63"/>
  <c r="X3411" i="63"/>
  <c r="X3412" i="63"/>
  <c r="X3413" i="63"/>
  <c r="X3414" i="63"/>
  <c r="X3415" i="63"/>
  <c r="X3416" i="63"/>
  <c r="X3417" i="63"/>
  <c r="X3418" i="63"/>
  <c r="X3419" i="63"/>
  <c r="X3420" i="63"/>
  <c r="X3421" i="63"/>
  <c r="X3422" i="63"/>
  <c r="X3423" i="63"/>
  <c r="X3424" i="63"/>
  <c r="X3425" i="63"/>
  <c r="X3426" i="63"/>
  <c r="X3427" i="63"/>
  <c r="X3428" i="63"/>
  <c r="X3429" i="63"/>
  <c r="X3430" i="63"/>
  <c r="X3431" i="63"/>
  <c r="X3432" i="63"/>
  <c r="X3433" i="63"/>
  <c r="X3434" i="63"/>
  <c r="X3435" i="63"/>
  <c r="X3436" i="63"/>
  <c r="X3437" i="63"/>
  <c r="X3438" i="63"/>
  <c r="X3439" i="63"/>
  <c r="X3440" i="63"/>
  <c r="X3441" i="63"/>
  <c r="X3442" i="63"/>
  <c r="X3443" i="63"/>
  <c r="X3444" i="63"/>
  <c r="X3445" i="63"/>
  <c r="X3446" i="63"/>
  <c r="X3447" i="63"/>
  <c r="X3448" i="63"/>
  <c r="X3449" i="63"/>
  <c r="X3450" i="63"/>
  <c r="X3451" i="63"/>
  <c r="X3452" i="63"/>
  <c r="X3453" i="63"/>
  <c r="X3454" i="63"/>
  <c r="X3455" i="63"/>
  <c r="X3456" i="63"/>
  <c r="X3457" i="63"/>
  <c r="X3458" i="63"/>
  <c r="X3459" i="63"/>
  <c r="X3460" i="63"/>
  <c r="X3461" i="63"/>
  <c r="X3462" i="63"/>
  <c r="X3463" i="63"/>
  <c r="X3464" i="63"/>
  <c r="X3465" i="63"/>
  <c r="X3466" i="63"/>
  <c r="X3467" i="63"/>
  <c r="X3468" i="63"/>
  <c r="X3469" i="63"/>
  <c r="X3470" i="63"/>
  <c r="X3471" i="63"/>
  <c r="X3472" i="63"/>
  <c r="X3473" i="63"/>
  <c r="X3474" i="63"/>
  <c r="X3475" i="63"/>
  <c r="X3476" i="63"/>
  <c r="X3477" i="63"/>
  <c r="X3478" i="63"/>
  <c r="X3479" i="63"/>
  <c r="X3480" i="63"/>
  <c r="X3481" i="63"/>
  <c r="X3482" i="63"/>
  <c r="X3483" i="63"/>
  <c r="X3484" i="63"/>
  <c r="X3485" i="63"/>
  <c r="X3486" i="63"/>
  <c r="X3487" i="63"/>
  <c r="X3488" i="63"/>
  <c r="X3489" i="63"/>
  <c r="X3490" i="63"/>
  <c r="X3491" i="63"/>
  <c r="X3492" i="63"/>
  <c r="X3493" i="63"/>
  <c r="X3494" i="63"/>
  <c r="X3495" i="63"/>
  <c r="X3496" i="63"/>
  <c r="X3497" i="63"/>
  <c r="X3498" i="63"/>
  <c r="X3499" i="63"/>
  <c r="X3500" i="63"/>
  <c r="X3501" i="63"/>
  <c r="X3502" i="63"/>
  <c r="X3503" i="63"/>
  <c r="X3504" i="63"/>
  <c r="X3505" i="63"/>
  <c r="X3506" i="63"/>
  <c r="X3507" i="63"/>
  <c r="X3508" i="63"/>
  <c r="X3509" i="63"/>
  <c r="X3510" i="63"/>
  <c r="X3511" i="63"/>
  <c r="X3512" i="63"/>
  <c r="X3513" i="63"/>
  <c r="X3514" i="63"/>
  <c r="X3515" i="63"/>
  <c r="X3516" i="63"/>
  <c r="X3517" i="63"/>
  <c r="X3518" i="63"/>
  <c r="X3519" i="63"/>
  <c r="X3520" i="63"/>
  <c r="X3521" i="63"/>
  <c r="X3522" i="63"/>
  <c r="X3523" i="63"/>
  <c r="X3524" i="63"/>
  <c r="X3525" i="63"/>
  <c r="X3526" i="63"/>
  <c r="X3527" i="63"/>
  <c r="X3528" i="63"/>
  <c r="X3529" i="63"/>
  <c r="X3530" i="63"/>
  <c r="X3531" i="63"/>
  <c r="X3532" i="63"/>
  <c r="X3533" i="63"/>
  <c r="X3534" i="63"/>
  <c r="X3535" i="63"/>
  <c r="X3536" i="63"/>
  <c r="X3537" i="63"/>
  <c r="X3538" i="63"/>
  <c r="X3539" i="63"/>
  <c r="X3540" i="63"/>
  <c r="X3541" i="63"/>
  <c r="X3542" i="63"/>
  <c r="X3543" i="63"/>
  <c r="X3544" i="63"/>
  <c r="X3545" i="63"/>
  <c r="X3546" i="63"/>
  <c r="X3547" i="63"/>
  <c r="X3548" i="63"/>
  <c r="X3549" i="63"/>
  <c r="X3550" i="63"/>
  <c r="X3551" i="63"/>
  <c r="X3552" i="63"/>
  <c r="X3553" i="63"/>
  <c r="X3554" i="63"/>
  <c r="X3555" i="63"/>
  <c r="X3556" i="63"/>
  <c r="X3557" i="63"/>
  <c r="X3558" i="63"/>
  <c r="X3559" i="63"/>
  <c r="X3560" i="63"/>
  <c r="X3561" i="63"/>
  <c r="X3562" i="63"/>
  <c r="X3563" i="63"/>
  <c r="X3564" i="63"/>
  <c r="X3565" i="63"/>
  <c r="X3566" i="63"/>
  <c r="X3567" i="63"/>
  <c r="X3568" i="63"/>
  <c r="X3569" i="63"/>
  <c r="X3570" i="63"/>
  <c r="X3571" i="63"/>
  <c r="X3572" i="63"/>
  <c r="X3573" i="63"/>
  <c r="X3574" i="63"/>
  <c r="X3575" i="63"/>
  <c r="X3576" i="63"/>
  <c r="X3577" i="63"/>
  <c r="X3578" i="63"/>
  <c r="X3579" i="63"/>
  <c r="X3580" i="63"/>
  <c r="X3581" i="63"/>
  <c r="X3582" i="63"/>
  <c r="X3583" i="63"/>
  <c r="X3584" i="63"/>
  <c r="X3585" i="63"/>
  <c r="X3586" i="63"/>
  <c r="X3587" i="63"/>
  <c r="X3588" i="63"/>
  <c r="X3589" i="63"/>
  <c r="X3590" i="63"/>
  <c r="X3591" i="63"/>
  <c r="X3592" i="63"/>
  <c r="X3593" i="63"/>
  <c r="X3594" i="63"/>
  <c r="X3595" i="63"/>
  <c r="X3596" i="63"/>
  <c r="X3597" i="63"/>
  <c r="X3598" i="63"/>
  <c r="X3599" i="63"/>
  <c r="X3600" i="63"/>
  <c r="X3601" i="63"/>
  <c r="X3602" i="63"/>
  <c r="X3603" i="63"/>
  <c r="X3604" i="63"/>
  <c r="X3605" i="63"/>
  <c r="X3606" i="63"/>
  <c r="X3607" i="63"/>
  <c r="X3608" i="63"/>
  <c r="X3609" i="63"/>
  <c r="X3610" i="63"/>
  <c r="X3611" i="63"/>
  <c r="X3612" i="63"/>
  <c r="X3613" i="63"/>
  <c r="X3614" i="63"/>
  <c r="X3615" i="63"/>
  <c r="X3616" i="63"/>
  <c r="X3617" i="63"/>
  <c r="X3618" i="63"/>
  <c r="X3619" i="63"/>
  <c r="X3620" i="63"/>
  <c r="X3621" i="63"/>
  <c r="X3622" i="63"/>
  <c r="X3623" i="63"/>
  <c r="X3624" i="63"/>
  <c r="X3625" i="63"/>
  <c r="X3626" i="63"/>
  <c r="X3627" i="63"/>
  <c r="X3628" i="63"/>
  <c r="X3629" i="63"/>
  <c r="X3630" i="63"/>
  <c r="X3631" i="63"/>
  <c r="X3632" i="63"/>
  <c r="X3633" i="63"/>
  <c r="X3634" i="63"/>
  <c r="X3635" i="63"/>
  <c r="X3636" i="63"/>
  <c r="X3637" i="63"/>
  <c r="X3638" i="63"/>
  <c r="X3639" i="63"/>
  <c r="X3640" i="63"/>
  <c r="X3641" i="63"/>
  <c r="X3642" i="63"/>
  <c r="X3643" i="63"/>
  <c r="X3644" i="63"/>
  <c r="X3645" i="63"/>
  <c r="X3646" i="63"/>
  <c r="X3647" i="63"/>
  <c r="X3648" i="63"/>
  <c r="X3649" i="63"/>
  <c r="X3650" i="63"/>
  <c r="X3651" i="63"/>
  <c r="X3652" i="63"/>
  <c r="X3653" i="63"/>
  <c r="X3654" i="63"/>
  <c r="X3655" i="63"/>
  <c r="X3656" i="63"/>
  <c r="X3657" i="63"/>
  <c r="X3658" i="63"/>
  <c r="X3659" i="63"/>
  <c r="X3660" i="63"/>
  <c r="X3661" i="63"/>
  <c r="X3662" i="63"/>
  <c r="X3663" i="63"/>
  <c r="X3664" i="63"/>
  <c r="X3665" i="63"/>
  <c r="X3666" i="63"/>
  <c r="X3667" i="63"/>
  <c r="X3668" i="63"/>
  <c r="X3669" i="63"/>
  <c r="X3670" i="63"/>
  <c r="X3671" i="63"/>
  <c r="X3672" i="63"/>
  <c r="X3673" i="63"/>
  <c r="X3674" i="63"/>
  <c r="X3675" i="63"/>
  <c r="X3676" i="63"/>
  <c r="X3677" i="63"/>
  <c r="X3678" i="63"/>
  <c r="X3679" i="63"/>
  <c r="X3680" i="63"/>
  <c r="X3681" i="63"/>
  <c r="X3682" i="63"/>
  <c r="X3683" i="63"/>
  <c r="X3684" i="63"/>
  <c r="X3685" i="63"/>
  <c r="X3686" i="63"/>
  <c r="X3687" i="63"/>
  <c r="X3688" i="63"/>
  <c r="X3689" i="63"/>
  <c r="X3690" i="63"/>
  <c r="X3691" i="63"/>
  <c r="X3692" i="63"/>
  <c r="X3693" i="63"/>
  <c r="X3694" i="63"/>
  <c r="X3695" i="63"/>
  <c r="X3696" i="63"/>
  <c r="X3697" i="63"/>
  <c r="X3698" i="63"/>
  <c r="X3699" i="63"/>
  <c r="X3700" i="63"/>
  <c r="X3701" i="63"/>
  <c r="X3702" i="63"/>
  <c r="X3703" i="63"/>
  <c r="X3704" i="63"/>
  <c r="X3705" i="63"/>
  <c r="X3706" i="63"/>
  <c r="X3707" i="63"/>
  <c r="X3708" i="63"/>
  <c r="X3709" i="63"/>
  <c r="X3710" i="63"/>
  <c r="X3711" i="63"/>
  <c r="X3712" i="63"/>
  <c r="X3713" i="63"/>
  <c r="X3714" i="63"/>
  <c r="X3715" i="63"/>
  <c r="X3716" i="63"/>
  <c r="X3717" i="63"/>
  <c r="X3718" i="63"/>
  <c r="X3719" i="63"/>
  <c r="X3720" i="63"/>
  <c r="X3721" i="63"/>
  <c r="X3722" i="63"/>
  <c r="X3723" i="63"/>
  <c r="X3724" i="63"/>
  <c r="X3725" i="63"/>
  <c r="X3726" i="63"/>
  <c r="X3727" i="63"/>
  <c r="X3728" i="63"/>
  <c r="X3729" i="63"/>
  <c r="X3730" i="63"/>
  <c r="X3731" i="63"/>
  <c r="X3732" i="63"/>
  <c r="X3733" i="63"/>
  <c r="X3734" i="63"/>
  <c r="X3735" i="63"/>
  <c r="X3736" i="63"/>
  <c r="X3737" i="63"/>
  <c r="X3738" i="63"/>
  <c r="X3739" i="63"/>
  <c r="X3740" i="63"/>
  <c r="X3741" i="63"/>
  <c r="X3742" i="63"/>
  <c r="X3743" i="63"/>
  <c r="X3744" i="63"/>
  <c r="X3745" i="63"/>
  <c r="X3746" i="63"/>
  <c r="X3747" i="63"/>
  <c r="X3748" i="63"/>
  <c r="X3749" i="63"/>
  <c r="X3750" i="63"/>
  <c r="X3751" i="63"/>
  <c r="X3752" i="63"/>
  <c r="X3753" i="63"/>
  <c r="X3754" i="63"/>
  <c r="X3755" i="63"/>
  <c r="X3756" i="63"/>
  <c r="X3757" i="63"/>
  <c r="X3758" i="63"/>
  <c r="X3759" i="63"/>
  <c r="X3760" i="63"/>
  <c r="X3761" i="63"/>
  <c r="X3762" i="63"/>
  <c r="X3763" i="63"/>
  <c r="X3764" i="63"/>
  <c r="X3765" i="63"/>
  <c r="X3766" i="63"/>
  <c r="X3767" i="63"/>
  <c r="X3768" i="63"/>
  <c r="X3769" i="63"/>
  <c r="X3770" i="63"/>
  <c r="X3771" i="63"/>
  <c r="X3772" i="63"/>
  <c r="X3773" i="63"/>
  <c r="X3774" i="63"/>
  <c r="X3775" i="63"/>
  <c r="X3776" i="63"/>
  <c r="X3777" i="63"/>
  <c r="X3778" i="63"/>
  <c r="X3779" i="63"/>
  <c r="X3780" i="63"/>
  <c r="X3781" i="63"/>
  <c r="X3782" i="63"/>
  <c r="X3783" i="63"/>
  <c r="X3784" i="63"/>
  <c r="X3785" i="63"/>
  <c r="X3786" i="63"/>
  <c r="X3787" i="63"/>
  <c r="X3788" i="63"/>
  <c r="X3789" i="63"/>
  <c r="X3790" i="63"/>
  <c r="X3791" i="63"/>
  <c r="X3792" i="63"/>
  <c r="X3793" i="63"/>
  <c r="X3794" i="63"/>
  <c r="X3795" i="63"/>
  <c r="X3796" i="63"/>
  <c r="X3797" i="63"/>
  <c r="X3798" i="63"/>
  <c r="X3799" i="63"/>
  <c r="X3800" i="63"/>
  <c r="X3801" i="63"/>
  <c r="X3802" i="63"/>
  <c r="X3803" i="63"/>
  <c r="X3804" i="63"/>
  <c r="X3805" i="63"/>
  <c r="X3806" i="63"/>
  <c r="X3807" i="63"/>
  <c r="X3808" i="63"/>
  <c r="X3809" i="63"/>
  <c r="X3810" i="63"/>
  <c r="X3811" i="63"/>
  <c r="X3812" i="63"/>
  <c r="X3813" i="63"/>
  <c r="X3814" i="63"/>
  <c r="X3815" i="63"/>
  <c r="X3816" i="63"/>
  <c r="X3817" i="63"/>
  <c r="X3818" i="63"/>
  <c r="X3819" i="63"/>
  <c r="X3820" i="63"/>
  <c r="X3821" i="63"/>
  <c r="X3822" i="63"/>
  <c r="X3823" i="63"/>
  <c r="X3824" i="63"/>
  <c r="X3825" i="63"/>
  <c r="X3826" i="63"/>
  <c r="X3827" i="63"/>
  <c r="X3828" i="63"/>
  <c r="X3829" i="63"/>
  <c r="X3830" i="63"/>
  <c r="X3831" i="63"/>
  <c r="X3832" i="63"/>
  <c r="X3833" i="63"/>
  <c r="X3834" i="63"/>
  <c r="X3835" i="63"/>
  <c r="X3836" i="63"/>
  <c r="X3837" i="63"/>
  <c r="X3838" i="63"/>
  <c r="X3839" i="63"/>
  <c r="X3840" i="63"/>
  <c r="X3841" i="63"/>
  <c r="X3842" i="63"/>
  <c r="X3843" i="63"/>
  <c r="X3844" i="63"/>
  <c r="X3845" i="63"/>
  <c r="X3846" i="63"/>
  <c r="X3847" i="63"/>
  <c r="X3848" i="63"/>
  <c r="X3849" i="63"/>
  <c r="X3850" i="63"/>
  <c r="X3851" i="63"/>
  <c r="X3852" i="63"/>
  <c r="X3853" i="63"/>
  <c r="X3854" i="63"/>
  <c r="X3855" i="63"/>
  <c r="X3856" i="63"/>
  <c r="X3857" i="63"/>
  <c r="X3858" i="63"/>
  <c r="X3859" i="63"/>
  <c r="X3860" i="63"/>
  <c r="X3861" i="63"/>
  <c r="X3862" i="63"/>
  <c r="X3863" i="63"/>
  <c r="X3864" i="63"/>
  <c r="X3865" i="63"/>
  <c r="X3866" i="63"/>
  <c r="X3867" i="63"/>
  <c r="X3868" i="63"/>
  <c r="X3869" i="63"/>
  <c r="X3870" i="63"/>
  <c r="X3871" i="63"/>
  <c r="X3872" i="63"/>
  <c r="X3873" i="63"/>
  <c r="X3874" i="63"/>
  <c r="X3875" i="63"/>
  <c r="X3876" i="63"/>
  <c r="X3877" i="63"/>
  <c r="X3878" i="63"/>
  <c r="X3879" i="63"/>
  <c r="X3880" i="63"/>
  <c r="X3881" i="63"/>
  <c r="X3882" i="63"/>
  <c r="X3883" i="63"/>
  <c r="X3884" i="63"/>
  <c r="X3885" i="63"/>
  <c r="X3886" i="63"/>
  <c r="X3887" i="63"/>
  <c r="X3888" i="63"/>
  <c r="X3889" i="63"/>
  <c r="X3890" i="63"/>
  <c r="X3891" i="63"/>
  <c r="X3892" i="63"/>
  <c r="X3893" i="63"/>
  <c r="X3894" i="63"/>
  <c r="X3895" i="63"/>
  <c r="X3896" i="63"/>
  <c r="X3897" i="63"/>
  <c r="X3898" i="63"/>
  <c r="X3899" i="63"/>
  <c r="X3900" i="63"/>
  <c r="X3901" i="63"/>
  <c r="X3902" i="63"/>
  <c r="X3903" i="63"/>
  <c r="X3904" i="63"/>
  <c r="X3905" i="63"/>
  <c r="X3906" i="63"/>
  <c r="X3907" i="63"/>
  <c r="X3908" i="63"/>
  <c r="X3909" i="63"/>
  <c r="X3910" i="63"/>
  <c r="X3911" i="63"/>
  <c r="X3912" i="63"/>
  <c r="X3913" i="63"/>
  <c r="X3914" i="63"/>
  <c r="X3915" i="63"/>
  <c r="X3916" i="63"/>
  <c r="X3917" i="63"/>
  <c r="X3918" i="63"/>
  <c r="X3919" i="63"/>
  <c r="X3920" i="63"/>
  <c r="X3921" i="63"/>
  <c r="X3922" i="63"/>
  <c r="X3923" i="63"/>
  <c r="X3924" i="63"/>
  <c r="X3925" i="63"/>
  <c r="X3926" i="63"/>
  <c r="X3927" i="63"/>
  <c r="X3928" i="63"/>
  <c r="X3929" i="63"/>
  <c r="X3930" i="63"/>
  <c r="X3931" i="63"/>
  <c r="X3932" i="63"/>
  <c r="X3933" i="63"/>
  <c r="X3934" i="63"/>
  <c r="X3935" i="63"/>
  <c r="X3936" i="63"/>
  <c r="X3937" i="63"/>
  <c r="X3938" i="63"/>
  <c r="X3939" i="63"/>
  <c r="X3940" i="63"/>
  <c r="X3941" i="63"/>
  <c r="X3942" i="63"/>
  <c r="X3943" i="63"/>
  <c r="X3944" i="63"/>
  <c r="X3945" i="63"/>
  <c r="X3946" i="63"/>
  <c r="X3947" i="63"/>
  <c r="X3948" i="63"/>
  <c r="X3949" i="63"/>
  <c r="X3950" i="63"/>
  <c r="X3951" i="63"/>
  <c r="X3952" i="63"/>
  <c r="X3953" i="63"/>
  <c r="X3954" i="63"/>
  <c r="X3955" i="63"/>
  <c r="X3956" i="63"/>
  <c r="X3957" i="63"/>
  <c r="X3958" i="63"/>
  <c r="X3959" i="63"/>
  <c r="X3960" i="63"/>
  <c r="X3961" i="63"/>
  <c r="X3962" i="63"/>
  <c r="X3963" i="63"/>
  <c r="X3964" i="63"/>
  <c r="X3965" i="63"/>
  <c r="X3966" i="63"/>
  <c r="X3967" i="63"/>
  <c r="X3968" i="63"/>
  <c r="X3969" i="63"/>
  <c r="X3970" i="63"/>
  <c r="X3971" i="63"/>
  <c r="X3972" i="63"/>
  <c r="X3973" i="63"/>
  <c r="X3974" i="63"/>
  <c r="X3975" i="63"/>
  <c r="X3976" i="63"/>
  <c r="X3977" i="63"/>
  <c r="X3978" i="63"/>
  <c r="X3979" i="63"/>
  <c r="X3980" i="63"/>
  <c r="X3981" i="63"/>
  <c r="X3982" i="63"/>
  <c r="X3983" i="63"/>
  <c r="X3984" i="63"/>
  <c r="X3985" i="63"/>
  <c r="X3986" i="63"/>
  <c r="X3987" i="63"/>
  <c r="X3988" i="63"/>
  <c r="X3989" i="63"/>
  <c r="X3990" i="63"/>
  <c r="X3991" i="63"/>
  <c r="X3992" i="63"/>
  <c r="X3993" i="63"/>
  <c r="X3994" i="63"/>
  <c r="X3995" i="63"/>
  <c r="X3996" i="63"/>
  <c r="X3997" i="63"/>
  <c r="X3998" i="63"/>
  <c r="X3999" i="63"/>
  <c r="X4000" i="63"/>
  <c r="X4001" i="63"/>
  <c r="X4002" i="63"/>
  <c r="X4003" i="63"/>
  <c r="X4004" i="63"/>
  <c r="X4005" i="63"/>
  <c r="X4006" i="63"/>
  <c r="X4007" i="63"/>
  <c r="X4008" i="63"/>
  <c r="X4009" i="63"/>
  <c r="X4010" i="63"/>
  <c r="X4011" i="63"/>
  <c r="X4012" i="63"/>
  <c r="X4013" i="63"/>
  <c r="X4014" i="63"/>
  <c r="X4015" i="63"/>
  <c r="X4016" i="63"/>
  <c r="X4017" i="63"/>
  <c r="X4018" i="63"/>
  <c r="X4019" i="63"/>
  <c r="X4020" i="63"/>
  <c r="X4021" i="63"/>
  <c r="X4022" i="63"/>
  <c r="X4023" i="63"/>
  <c r="X4024" i="63"/>
  <c r="X4025" i="63"/>
  <c r="X4026" i="63"/>
  <c r="X4027" i="63"/>
  <c r="X4028" i="63"/>
  <c r="X4029" i="63"/>
  <c r="X4030" i="63"/>
  <c r="X4031" i="63"/>
  <c r="X4032" i="63"/>
  <c r="X4033" i="63"/>
  <c r="X4034" i="63"/>
  <c r="X4035" i="63"/>
  <c r="X4036" i="63"/>
  <c r="X4037" i="63"/>
  <c r="X4038" i="63"/>
  <c r="X4039" i="63"/>
  <c r="X4040" i="63"/>
  <c r="X4041" i="63"/>
  <c r="X4042" i="63"/>
  <c r="X4043" i="63"/>
  <c r="X4044" i="63"/>
  <c r="X4045" i="63"/>
  <c r="X4046" i="63"/>
  <c r="X4047" i="63"/>
  <c r="X4048" i="63"/>
  <c r="X4049" i="63"/>
  <c r="X4050" i="63"/>
  <c r="X4051" i="63"/>
  <c r="X4052" i="63"/>
  <c r="X4053" i="63"/>
  <c r="X4054" i="63"/>
  <c r="X4055" i="63"/>
  <c r="X4056" i="63"/>
  <c r="X4057" i="63"/>
  <c r="X4058" i="63"/>
  <c r="X4059" i="63"/>
  <c r="X4060" i="63"/>
  <c r="X4061" i="63"/>
  <c r="X4062" i="63"/>
  <c r="X4063" i="63"/>
  <c r="X4064" i="63"/>
  <c r="X4065" i="63"/>
  <c r="X4066" i="63"/>
  <c r="X4067" i="63"/>
  <c r="X4068" i="63"/>
  <c r="X4069" i="63"/>
  <c r="X4070" i="63"/>
  <c r="X4071" i="63"/>
  <c r="X4072" i="63"/>
  <c r="X4073" i="63"/>
  <c r="X4074" i="63"/>
  <c r="X4075" i="63"/>
  <c r="X4076" i="63"/>
  <c r="X4077" i="63"/>
  <c r="X4078" i="63"/>
  <c r="X4079" i="63"/>
  <c r="X4080" i="63"/>
  <c r="X4081" i="63"/>
  <c r="X4082" i="63"/>
  <c r="X4083" i="63"/>
  <c r="X4084" i="63"/>
  <c r="X4085" i="63"/>
  <c r="X4086" i="63"/>
  <c r="X4087" i="63"/>
  <c r="X4088" i="63"/>
  <c r="X4089" i="63"/>
  <c r="X4090" i="63"/>
  <c r="X4091" i="63"/>
  <c r="X4092" i="63"/>
  <c r="X4093" i="63"/>
  <c r="X4094" i="63"/>
  <c r="X4095" i="63"/>
  <c r="X4096" i="63"/>
  <c r="X4097" i="63"/>
  <c r="X4098" i="63"/>
  <c r="X4099" i="63"/>
  <c r="X4100" i="63"/>
  <c r="X4101" i="63"/>
  <c r="X4102" i="63"/>
  <c r="X4103" i="63"/>
  <c r="X4104" i="63"/>
  <c r="X4105" i="63"/>
  <c r="X4106" i="63"/>
  <c r="X4107" i="63"/>
  <c r="X4108" i="63"/>
  <c r="X4109" i="63"/>
  <c r="X4110" i="63"/>
  <c r="X4111" i="63"/>
  <c r="X4112" i="63"/>
  <c r="X4113" i="63"/>
  <c r="X4114" i="63"/>
  <c r="X4115" i="63"/>
  <c r="X4116" i="63"/>
  <c r="X4117" i="63"/>
  <c r="X4118" i="63"/>
  <c r="X4119" i="63"/>
  <c r="X4120" i="63"/>
  <c r="X4121" i="63"/>
  <c r="X4122" i="63"/>
  <c r="X4123" i="63"/>
  <c r="X4124" i="63"/>
  <c r="X4125" i="63"/>
  <c r="X4126" i="63"/>
  <c r="X4127" i="63"/>
  <c r="X4128" i="63"/>
  <c r="X4129" i="63"/>
  <c r="X4130" i="63"/>
  <c r="X4131" i="63"/>
  <c r="X4132" i="63"/>
  <c r="X4133" i="63"/>
  <c r="X4134" i="63"/>
  <c r="X4135" i="63"/>
  <c r="X4136" i="63"/>
  <c r="X4137" i="63"/>
  <c r="X4138" i="63"/>
  <c r="X4139" i="63"/>
  <c r="X4140" i="63"/>
  <c r="X4141" i="63"/>
  <c r="X4142" i="63"/>
  <c r="X4143" i="63"/>
  <c r="X4144" i="63"/>
  <c r="X4145" i="63"/>
  <c r="X4146" i="63"/>
  <c r="X4147" i="63"/>
  <c r="X4148" i="63"/>
  <c r="X4149" i="63"/>
  <c r="X4150" i="63"/>
  <c r="X4151" i="63"/>
  <c r="X4152" i="63"/>
  <c r="X4153" i="63"/>
  <c r="X4154" i="63"/>
  <c r="X4155" i="63"/>
  <c r="X4156" i="63"/>
  <c r="X4157" i="63"/>
  <c r="X4158" i="63"/>
  <c r="X4159" i="63"/>
  <c r="X4160" i="63"/>
  <c r="X4161" i="63"/>
  <c r="X4162" i="63"/>
  <c r="X4163" i="63"/>
  <c r="X4164" i="63"/>
  <c r="X4165" i="63"/>
  <c r="X4166" i="63"/>
  <c r="X4167" i="63"/>
  <c r="X4168" i="63"/>
  <c r="X4169" i="63"/>
  <c r="X4170" i="63"/>
  <c r="X4171" i="63"/>
  <c r="X4172" i="63"/>
  <c r="X4173" i="63"/>
  <c r="X4174" i="63"/>
  <c r="X4175" i="63"/>
  <c r="X4176" i="63"/>
  <c r="X4177" i="63"/>
  <c r="X4178" i="63"/>
  <c r="X4179" i="63"/>
  <c r="X4180" i="63"/>
  <c r="X4181" i="63"/>
  <c r="X4182" i="63"/>
  <c r="X4183" i="63"/>
  <c r="X4184" i="63"/>
  <c r="X4185" i="63"/>
  <c r="X4186" i="63"/>
  <c r="X4187" i="63"/>
  <c r="X4188" i="63"/>
  <c r="X4189" i="63"/>
  <c r="X4190" i="63"/>
  <c r="X4191" i="63"/>
  <c r="X4192" i="63"/>
  <c r="X4193" i="63"/>
  <c r="X4194" i="63"/>
  <c r="X4195" i="63"/>
  <c r="X4196" i="63"/>
  <c r="X4197" i="63"/>
  <c r="X4198" i="63"/>
  <c r="X4199" i="63"/>
  <c r="X4200" i="63"/>
  <c r="X4201" i="63"/>
  <c r="X4202" i="63"/>
  <c r="X4203" i="63"/>
  <c r="X4204" i="63"/>
  <c r="X4205" i="63"/>
  <c r="X4206" i="63"/>
  <c r="X4207" i="63"/>
  <c r="X4208" i="63"/>
  <c r="X4209" i="63"/>
  <c r="X4210" i="63"/>
  <c r="X4211" i="63"/>
  <c r="X4212" i="63"/>
  <c r="X4213" i="63"/>
  <c r="X4214" i="63"/>
  <c r="X4215" i="63"/>
  <c r="X4216" i="63"/>
  <c r="X4217" i="63"/>
  <c r="X4218" i="63"/>
  <c r="X4219" i="63"/>
  <c r="X4220" i="63"/>
  <c r="X4221" i="63"/>
  <c r="X4222" i="63"/>
  <c r="X4223" i="63"/>
  <c r="X4224" i="63"/>
  <c r="X4225" i="63"/>
  <c r="X4226" i="63"/>
  <c r="X4227" i="63"/>
  <c r="X4228" i="63"/>
  <c r="X4229" i="63"/>
  <c r="X4230" i="63"/>
  <c r="X4231" i="63"/>
  <c r="X4232" i="63"/>
  <c r="X4233" i="63"/>
  <c r="X4234" i="63"/>
  <c r="X4235" i="63"/>
  <c r="X4236" i="63"/>
  <c r="X4237" i="63"/>
  <c r="X4238" i="63"/>
  <c r="X4239" i="63"/>
  <c r="X4240" i="63"/>
  <c r="X4241" i="63"/>
  <c r="X4242" i="63"/>
  <c r="X4243" i="63"/>
  <c r="X4244" i="63"/>
  <c r="X4245" i="63"/>
  <c r="X4246" i="63"/>
  <c r="X4247" i="63"/>
  <c r="X4248" i="63"/>
  <c r="X4249" i="63"/>
  <c r="X4250" i="63"/>
  <c r="X4251" i="63"/>
  <c r="X4252" i="63"/>
  <c r="X4253" i="63"/>
  <c r="X4254" i="63"/>
  <c r="X4255" i="63"/>
  <c r="X4256" i="63"/>
  <c r="X4257" i="63"/>
  <c r="X4258" i="63"/>
  <c r="X4259" i="63"/>
  <c r="X4260" i="63"/>
  <c r="X4261" i="63"/>
  <c r="X4262" i="63"/>
  <c r="X4263" i="63"/>
  <c r="X4264" i="63"/>
  <c r="X4265" i="63"/>
  <c r="X4266" i="63"/>
  <c r="X4267" i="63"/>
  <c r="X4268" i="63"/>
  <c r="X4269" i="63"/>
  <c r="X4270" i="63"/>
  <c r="X4271" i="63"/>
  <c r="X4272" i="63"/>
  <c r="X4273" i="63"/>
  <c r="X4274" i="63"/>
  <c r="X4275" i="63"/>
  <c r="X4276" i="63"/>
  <c r="X4277" i="63"/>
  <c r="X4278" i="63"/>
  <c r="X4279" i="63"/>
  <c r="X4280" i="63"/>
  <c r="X4281" i="63"/>
  <c r="X4282" i="63"/>
  <c r="X4283" i="63"/>
  <c r="X4284" i="63"/>
  <c r="X4285" i="63"/>
  <c r="X4286" i="63"/>
  <c r="X4287" i="63"/>
  <c r="X4288" i="63"/>
  <c r="X4289" i="63"/>
  <c r="X4290" i="63"/>
  <c r="X4291" i="63"/>
  <c r="X4292" i="63"/>
  <c r="X4293" i="63"/>
  <c r="X4294" i="63"/>
  <c r="X4295" i="63"/>
  <c r="X4296" i="63"/>
  <c r="X4297" i="63"/>
  <c r="X4298" i="63"/>
  <c r="X4299" i="63"/>
  <c r="X4300" i="63"/>
  <c r="X4301" i="63"/>
  <c r="X4302" i="63"/>
  <c r="X4303" i="63"/>
  <c r="X4304" i="63"/>
  <c r="X4305" i="63"/>
  <c r="X4306" i="63"/>
  <c r="X4307" i="63"/>
  <c r="X4308" i="63"/>
  <c r="X4309" i="63"/>
  <c r="X4310" i="63"/>
  <c r="X4311" i="63"/>
  <c r="X4312" i="63"/>
  <c r="X4313" i="63"/>
  <c r="X4314" i="63"/>
  <c r="X4315" i="63"/>
  <c r="X4316" i="63"/>
  <c r="X4317" i="63"/>
  <c r="X4318" i="63"/>
  <c r="X4319" i="63"/>
  <c r="X4320" i="63"/>
  <c r="X4321" i="63"/>
  <c r="X4322" i="63"/>
  <c r="X4323" i="63"/>
  <c r="X4324" i="63"/>
  <c r="X4325" i="63"/>
  <c r="X4326" i="63"/>
  <c r="X4327" i="63"/>
  <c r="X4328" i="63"/>
  <c r="X4329" i="63"/>
  <c r="X4330" i="63"/>
  <c r="X4331" i="63"/>
  <c r="X4332" i="63"/>
  <c r="X4333" i="63"/>
  <c r="X4334" i="63"/>
  <c r="X4335" i="63"/>
  <c r="X4336" i="63"/>
  <c r="X4337" i="63"/>
  <c r="X4338" i="63"/>
  <c r="X4339" i="63"/>
  <c r="X4340" i="63"/>
  <c r="X4341" i="63"/>
  <c r="X4342" i="63"/>
  <c r="X4343" i="63"/>
  <c r="X4344" i="63"/>
  <c r="X4345" i="63"/>
  <c r="X4346" i="63"/>
  <c r="X4347" i="63"/>
  <c r="X4348" i="63"/>
  <c r="X4349" i="63"/>
  <c r="X4350" i="63"/>
  <c r="X4351" i="63"/>
  <c r="X4352" i="63"/>
  <c r="X4353" i="63"/>
  <c r="X4354" i="63"/>
  <c r="X4355" i="63"/>
  <c r="X4356" i="63"/>
  <c r="X4357" i="63"/>
  <c r="X4358" i="63"/>
  <c r="X4359" i="63"/>
  <c r="X4360" i="63"/>
  <c r="X4361" i="63"/>
  <c r="X4362" i="63"/>
  <c r="X4363" i="63"/>
  <c r="X4364" i="63"/>
  <c r="X4365" i="63"/>
  <c r="X4366" i="63"/>
  <c r="X4367" i="63"/>
  <c r="X4368" i="63"/>
  <c r="X4369" i="63"/>
  <c r="X4370" i="63"/>
  <c r="X4371" i="63"/>
  <c r="X4372" i="63"/>
  <c r="X4373" i="63"/>
  <c r="X4374" i="63"/>
  <c r="X4375" i="63"/>
  <c r="X4376" i="63"/>
  <c r="X4377" i="63"/>
  <c r="X4378" i="63"/>
  <c r="X4379" i="63"/>
  <c r="X4380" i="63"/>
  <c r="X4381" i="63"/>
  <c r="X4382" i="63"/>
  <c r="X4383" i="63"/>
  <c r="X4384" i="63"/>
  <c r="X4385" i="63"/>
  <c r="X4386" i="63"/>
  <c r="X4387" i="63"/>
  <c r="X4388" i="63"/>
  <c r="X4389" i="63"/>
  <c r="X4390" i="63"/>
  <c r="X4391" i="63"/>
  <c r="X4392" i="63"/>
  <c r="X4393" i="63"/>
  <c r="X4394" i="63"/>
  <c r="X4395" i="63"/>
  <c r="X4396" i="63"/>
  <c r="X4397" i="63"/>
  <c r="X4398" i="63"/>
  <c r="X4399" i="63"/>
  <c r="X4400" i="63"/>
  <c r="X4401" i="63"/>
  <c r="X4402" i="63"/>
  <c r="X4403" i="63"/>
  <c r="X4404" i="63"/>
  <c r="X4405" i="63"/>
  <c r="X4406" i="63"/>
  <c r="X4407" i="63"/>
  <c r="X4408" i="63"/>
  <c r="X4409" i="63"/>
  <c r="X4410" i="63"/>
  <c r="X4411" i="63"/>
  <c r="X4412" i="63"/>
  <c r="X4413" i="63"/>
  <c r="X4414" i="63"/>
  <c r="X4415" i="63"/>
  <c r="X4416" i="63"/>
  <c r="X4417" i="63"/>
  <c r="X4418" i="63"/>
  <c r="X4419" i="63"/>
  <c r="X4420" i="63"/>
  <c r="X4421" i="63"/>
  <c r="X4422" i="63"/>
  <c r="X4423" i="63"/>
  <c r="X4424" i="63"/>
  <c r="X4425" i="63"/>
  <c r="X4426" i="63"/>
  <c r="X4427" i="63"/>
  <c r="X4428" i="63"/>
  <c r="X4429" i="63"/>
  <c r="X4430" i="63"/>
  <c r="X4431" i="63"/>
  <c r="X4432" i="63"/>
  <c r="X4433" i="63"/>
  <c r="X4434" i="63"/>
  <c r="X4435" i="63"/>
  <c r="X4436" i="63"/>
  <c r="X4437" i="63"/>
  <c r="X4438" i="63"/>
  <c r="X4439" i="63"/>
  <c r="X4440" i="63"/>
  <c r="X4441" i="63"/>
  <c r="X4442" i="63"/>
  <c r="X4443" i="63"/>
  <c r="X4444" i="63"/>
  <c r="X4445" i="63"/>
  <c r="X4446" i="63"/>
  <c r="X4447" i="63"/>
  <c r="X4448" i="63"/>
  <c r="X4449" i="63"/>
  <c r="X4450" i="63"/>
  <c r="X4451" i="63"/>
  <c r="X4452" i="63"/>
  <c r="X4453" i="63"/>
  <c r="X4454" i="63"/>
  <c r="X4455" i="63"/>
  <c r="X4456" i="63"/>
  <c r="X4457" i="63"/>
  <c r="X4458" i="63"/>
  <c r="X4459" i="63"/>
  <c r="X4460" i="63"/>
  <c r="X4461" i="63"/>
  <c r="X4462" i="63"/>
  <c r="X4463" i="63"/>
  <c r="X4464" i="63"/>
  <c r="X4465" i="63"/>
  <c r="X4466" i="63"/>
  <c r="X4467" i="63"/>
  <c r="X4468" i="63"/>
  <c r="X4469" i="63"/>
  <c r="X4470" i="63"/>
  <c r="X4471" i="63"/>
  <c r="X4472" i="63"/>
  <c r="X4473" i="63"/>
  <c r="X4474" i="63"/>
  <c r="X4475" i="63"/>
  <c r="X4476" i="63"/>
  <c r="X4477" i="63"/>
  <c r="X4478" i="63"/>
  <c r="X4479" i="63"/>
  <c r="X4480" i="63"/>
  <c r="X4481" i="63"/>
  <c r="X4482" i="63"/>
  <c r="X4483" i="63"/>
  <c r="X4484" i="63"/>
  <c r="X4485" i="63"/>
  <c r="X4486" i="63"/>
  <c r="X4487" i="63"/>
  <c r="X4488" i="63"/>
  <c r="X4489" i="63"/>
  <c r="X4490" i="63"/>
  <c r="X4491" i="63"/>
  <c r="X4492" i="63"/>
  <c r="X4493" i="63"/>
  <c r="X4494" i="63"/>
  <c r="X4495" i="63"/>
  <c r="X4496" i="63"/>
  <c r="X4497" i="63"/>
  <c r="X4498" i="63"/>
  <c r="X4499" i="63"/>
  <c r="X4500" i="63"/>
  <c r="X4501" i="63"/>
  <c r="X4502" i="63"/>
  <c r="X4503" i="63"/>
  <c r="X4504" i="63"/>
  <c r="X4505" i="63"/>
  <c r="X4506" i="63"/>
  <c r="X4507" i="63"/>
  <c r="X4508" i="63"/>
  <c r="X4509" i="63"/>
  <c r="X4510" i="63"/>
  <c r="X4511" i="63"/>
  <c r="X4512" i="63"/>
  <c r="X4513" i="63"/>
  <c r="X4514" i="63"/>
  <c r="X4515" i="63"/>
  <c r="X4516" i="63"/>
  <c r="X4517" i="63"/>
  <c r="X4518" i="63"/>
  <c r="X4519" i="63"/>
  <c r="X4520" i="63"/>
  <c r="X4521" i="63"/>
  <c r="X4522" i="63"/>
  <c r="X4523" i="63"/>
  <c r="X4524" i="63"/>
  <c r="X4525" i="63"/>
  <c r="X4526" i="63"/>
  <c r="X4527" i="63"/>
  <c r="X4528" i="63"/>
  <c r="X4529" i="63"/>
  <c r="X4530" i="63"/>
  <c r="X4531" i="63"/>
  <c r="X4532" i="63"/>
  <c r="X4533" i="63"/>
  <c r="X4534" i="63"/>
  <c r="X4535" i="63"/>
  <c r="X4536" i="63"/>
  <c r="X4537" i="63"/>
  <c r="X4538" i="63"/>
  <c r="X4539" i="63"/>
  <c r="X4540" i="63"/>
  <c r="X4541" i="63"/>
  <c r="X4542" i="63"/>
  <c r="X4543" i="63"/>
  <c r="X4544" i="63"/>
  <c r="X4545" i="63"/>
  <c r="X4546" i="63"/>
  <c r="X4547" i="63"/>
  <c r="X4548" i="63"/>
  <c r="X4549" i="63"/>
  <c r="X4550" i="63"/>
  <c r="X4551" i="63"/>
  <c r="X4552" i="63"/>
  <c r="X4553" i="63"/>
  <c r="X4554" i="63"/>
  <c r="X4555" i="63"/>
  <c r="X4556" i="63"/>
  <c r="X4557" i="63"/>
  <c r="X4558" i="63"/>
  <c r="X4559" i="63"/>
  <c r="X4560" i="63"/>
  <c r="X4561" i="63"/>
  <c r="X4562" i="63"/>
  <c r="X4563" i="63"/>
  <c r="X4564" i="63"/>
  <c r="X4565" i="63"/>
  <c r="X4566" i="63"/>
  <c r="X4567" i="63"/>
  <c r="X4568" i="63"/>
  <c r="X4569" i="63"/>
  <c r="X4570" i="63"/>
  <c r="X4571" i="63"/>
  <c r="X4572" i="63"/>
  <c r="X4573" i="63"/>
  <c r="X4574" i="63"/>
  <c r="X4575" i="63"/>
  <c r="X4576" i="63"/>
  <c r="X4577" i="63"/>
  <c r="X4578" i="63"/>
  <c r="X4579" i="63"/>
  <c r="X4580" i="63"/>
  <c r="X4581" i="63"/>
  <c r="X4582" i="63"/>
  <c r="X4583" i="63"/>
  <c r="X4584" i="63"/>
  <c r="X4585" i="63"/>
  <c r="X4586" i="63"/>
  <c r="X4587" i="63"/>
  <c r="X4588" i="63"/>
  <c r="X4589" i="63"/>
  <c r="X4590" i="63"/>
  <c r="X4591" i="63"/>
  <c r="X4592" i="63"/>
  <c r="X4593" i="63"/>
  <c r="X4594" i="63"/>
  <c r="X4595" i="63"/>
  <c r="X4596" i="63"/>
  <c r="X4597" i="63"/>
  <c r="X4598" i="63"/>
  <c r="X4599" i="63"/>
  <c r="X4600" i="63"/>
  <c r="X4601" i="63"/>
  <c r="X4602" i="63"/>
  <c r="X4603" i="63"/>
  <c r="X4604" i="63"/>
  <c r="X4605" i="63"/>
  <c r="X4606" i="63"/>
  <c r="X4607" i="63"/>
  <c r="X4608" i="63"/>
  <c r="X4609" i="63"/>
  <c r="X4610" i="63"/>
  <c r="X4611" i="63"/>
  <c r="X4612" i="63"/>
  <c r="X4613" i="63"/>
  <c r="X4614" i="63"/>
  <c r="X4615" i="63"/>
  <c r="X4616" i="63"/>
  <c r="X4617" i="63"/>
  <c r="X4618" i="63"/>
  <c r="X4619" i="63"/>
  <c r="X4620" i="63"/>
  <c r="X4621" i="63"/>
  <c r="X4622" i="63"/>
  <c r="X4623" i="63"/>
  <c r="X4624" i="63"/>
  <c r="X4625" i="63"/>
  <c r="X4626" i="63"/>
  <c r="X4627" i="63"/>
  <c r="X4628" i="63"/>
  <c r="X4629" i="63"/>
  <c r="X4630" i="63"/>
  <c r="X4631" i="63"/>
  <c r="X4632" i="63"/>
  <c r="X4633" i="63"/>
  <c r="X4634" i="63"/>
  <c r="X4635" i="63"/>
  <c r="X4636" i="63"/>
  <c r="X4637" i="63"/>
  <c r="X4638" i="63"/>
  <c r="X4639" i="63"/>
  <c r="X4640" i="63"/>
  <c r="X4641" i="63"/>
  <c r="X4642" i="63"/>
  <c r="X4643" i="63"/>
  <c r="X4644" i="63"/>
  <c r="X4645" i="63"/>
  <c r="X4646" i="63"/>
  <c r="X4647" i="63"/>
  <c r="X4648" i="63"/>
  <c r="X4649" i="63"/>
  <c r="X4650" i="63"/>
  <c r="X4651" i="63"/>
  <c r="X4652" i="63"/>
  <c r="X4653" i="63"/>
  <c r="X4654" i="63"/>
  <c r="X4655" i="63"/>
  <c r="X4656" i="63"/>
  <c r="X4657" i="63"/>
  <c r="X4658" i="63"/>
  <c r="X4659" i="63"/>
  <c r="X4660" i="63"/>
  <c r="X4661" i="63"/>
  <c r="X4662" i="63"/>
  <c r="X4663" i="63"/>
  <c r="X4664" i="63"/>
  <c r="X4665" i="63"/>
  <c r="X4666" i="63"/>
  <c r="X4667" i="63"/>
  <c r="X4668" i="63"/>
  <c r="X4669" i="63"/>
  <c r="X4670" i="63"/>
  <c r="X4671" i="63"/>
  <c r="X4672" i="63"/>
  <c r="X4673" i="63"/>
  <c r="X4674" i="63"/>
  <c r="X4675" i="63"/>
  <c r="X4676" i="63"/>
  <c r="X4677" i="63"/>
  <c r="X4678" i="63"/>
  <c r="X4679" i="63"/>
  <c r="X4680" i="63"/>
  <c r="X4681" i="63"/>
  <c r="X4682" i="63"/>
  <c r="X4683" i="63"/>
  <c r="X4684" i="63"/>
  <c r="X4685" i="63"/>
  <c r="X4686" i="63"/>
  <c r="X4687" i="63"/>
  <c r="X4688" i="63"/>
  <c r="X4689" i="63"/>
  <c r="X4690" i="63"/>
  <c r="X4691" i="63"/>
  <c r="X4692" i="63"/>
  <c r="X4693" i="63"/>
  <c r="X4694" i="63"/>
  <c r="X4695" i="63"/>
  <c r="X4696" i="63"/>
  <c r="X4697" i="63"/>
  <c r="X4698" i="63"/>
  <c r="X4699" i="63"/>
  <c r="X4700" i="63"/>
  <c r="X4701" i="63"/>
  <c r="X4702" i="63"/>
  <c r="X4703" i="63"/>
  <c r="X4704" i="63"/>
  <c r="X4705" i="63"/>
  <c r="X4706" i="63"/>
  <c r="X4707" i="63"/>
  <c r="X4708" i="63"/>
  <c r="X4709" i="63"/>
  <c r="X4710" i="63"/>
  <c r="X4711" i="63"/>
  <c r="X4712" i="63"/>
  <c r="X4713" i="63"/>
  <c r="X4714" i="63"/>
  <c r="X4715" i="63"/>
  <c r="X4716" i="63"/>
  <c r="X4717" i="63"/>
  <c r="X4718" i="63"/>
  <c r="X4719" i="63"/>
  <c r="X4720" i="63"/>
  <c r="X4721" i="63"/>
  <c r="X4722" i="63"/>
  <c r="X4723" i="63"/>
  <c r="X4724" i="63"/>
  <c r="X4725" i="63"/>
  <c r="X4726" i="63"/>
  <c r="X4727" i="63"/>
  <c r="X4728" i="63"/>
  <c r="X4729" i="63"/>
  <c r="X4730" i="63"/>
  <c r="X4731" i="63"/>
  <c r="X4732" i="63"/>
  <c r="X4733" i="63"/>
  <c r="X4734" i="63"/>
  <c r="X4735" i="63"/>
  <c r="X4736" i="63"/>
  <c r="X4737" i="63"/>
  <c r="X4738" i="63"/>
  <c r="X4739" i="63"/>
  <c r="X4740" i="63"/>
  <c r="X4741" i="63"/>
  <c r="X4742" i="63"/>
  <c r="X4743" i="63"/>
  <c r="X4744" i="63"/>
  <c r="X4745" i="63"/>
  <c r="X4746" i="63"/>
  <c r="X4747" i="63"/>
  <c r="X4748" i="63"/>
  <c r="X4749" i="63"/>
  <c r="X4750" i="63"/>
  <c r="X4751" i="63"/>
  <c r="X4752" i="63"/>
  <c r="X4753" i="63"/>
  <c r="X4754" i="63"/>
  <c r="X4755" i="63"/>
  <c r="X4756" i="63"/>
  <c r="X4757" i="63"/>
  <c r="X4758" i="63"/>
  <c r="X4759" i="63"/>
  <c r="X4760" i="63"/>
  <c r="X4761" i="63"/>
  <c r="X4762" i="63"/>
  <c r="X4763" i="63"/>
  <c r="X4764" i="63"/>
  <c r="X4765" i="63"/>
  <c r="X4766" i="63"/>
  <c r="X4767" i="63"/>
  <c r="X4768" i="63"/>
  <c r="X4769" i="63"/>
  <c r="X4770" i="63"/>
  <c r="X4771" i="63"/>
  <c r="X4772" i="63"/>
  <c r="X4773" i="63"/>
  <c r="X4774" i="63"/>
  <c r="X4775" i="63"/>
  <c r="X4776" i="63"/>
  <c r="X4777" i="63"/>
  <c r="X4778" i="63"/>
  <c r="X4779" i="63"/>
  <c r="X4780" i="63"/>
  <c r="X4781" i="63"/>
  <c r="X4782" i="63"/>
  <c r="X4783" i="63"/>
  <c r="X4784" i="63"/>
  <c r="X4785" i="63"/>
  <c r="X4786" i="63"/>
  <c r="X4787" i="63"/>
  <c r="X4788" i="63"/>
  <c r="X4789" i="63"/>
  <c r="X4790" i="63"/>
  <c r="X4791" i="63"/>
  <c r="X4792" i="63"/>
  <c r="X4793" i="63"/>
  <c r="X4794" i="63"/>
  <c r="X4795" i="63"/>
  <c r="X4796" i="63"/>
  <c r="X4797" i="63"/>
  <c r="X4798" i="63"/>
  <c r="X4799" i="63"/>
  <c r="X4800" i="63"/>
  <c r="X4801" i="63"/>
  <c r="X4802" i="63"/>
  <c r="X4803" i="63"/>
  <c r="X4804" i="63"/>
  <c r="X4805" i="63"/>
  <c r="X4806" i="63"/>
  <c r="X4807" i="63"/>
  <c r="X4808" i="63"/>
  <c r="X4809" i="63"/>
  <c r="X4810" i="63"/>
  <c r="X4811" i="63"/>
  <c r="X4812" i="63"/>
  <c r="X4813" i="63"/>
  <c r="X4814" i="63"/>
  <c r="X4815" i="63"/>
  <c r="X4816" i="63"/>
  <c r="X4817" i="63"/>
  <c r="X4818" i="63"/>
  <c r="X4819" i="63"/>
  <c r="X4820" i="63"/>
  <c r="X4821" i="63"/>
  <c r="X4822" i="63"/>
  <c r="X4823" i="63"/>
  <c r="X4824" i="63"/>
  <c r="X4825" i="63"/>
  <c r="X4826" i="63"/>
  <c r="X4827" i="63"/>
  <c r="X4828" i="63"/>
  <c r="X4829" i="63"/>
  <c r="X4830" i="63"/>
  <c r="X4831" i="63"/>
  <c r="X4832" i="63"/>
  <c r="X4833" i="63"/>
  <c r="X4834" i="63"/>
  <c r="X4835" i="63"/>
  <c r="X4836" i="63"/>
  <c r="X4837" i="63"/>
  <c r="X4838" i="63"/>
  <c r="X4839" i="63"/>
  <c r="X4840" i="63"/>
  <c r="X4841" i="63"/>
  <c r="X4842" i="63"/>
  <c r="X4843" i="63"/>
  <c r="X4844" i="63"/>
  <c r="X4845" i="63"/>
  <c r="X4846" i="63"/>
  <c r="X4847" i="63"/>
  <c r="X4848" i="63"/>
  <c r="X4849" i="63"/>
  <c r="X4850" i="63"/>
  <c r="X4851" i="63"/>
  <c r="X4852" i="63"/>
  <c r="X4853" i="63"/>
  <c r="X4854" i="63"/>
  <c r="X4855" i="63"/>
  <c r="X4856" i="63"/>
  <c r="X4857" i="63"/>
  <c r="X4858" i="63"/>
  <c r="X4859" i="63"/>
  <c r="X4860" i="63"/>
  <c r="X4861" i="63"/>
  <c r="X4862" i="63"/>
  <c r="X4863" i="63"/>
  <c r="X4864" i="63"/>
  <c r="X4865" i="63"/>
  <c r="X4866" i="63"/>
  <c r="X4867" i="63"/>
  <c r="X4868" i="63"/>
  <c r="X4869" i="63"/>
  <c r="X4870" i="63"/>
  <c r="X4871" i="63"/>
  <c r="X4872" i="63"/>
  <c r="X4873" i="63"/>
  <c r="X4874" i="63"/>
  <c r="X4875" i="63"/>
  <c r="X4876" i="63"/>
  <c r="X4877" i="63"/>
  <c r="X4878" i="63"/>
  <c r="X4879" i="63"/>
  <c r="X4880" i="63"/>
  <c r="X4881" i="63"/>
  <c r="X4882" i="63"/>
  <c r="X4883" i="63"/>
  <c r="X4884" i="63"/>
  <c r="X4885" i="63"/>
  <c r="X4886" i="63"/>
  <c r="X4887" i="63"/>
  <c r="X4888" i="63"/>
  <c r="X4889" i="63"/>
  <c r="X4890" i="63"/>
  <c r="X4891" i="63"/>
  <c r="X4892" i="63"/>
  <c r="X4893" i="63"/>
  <c r="X4894" i="63"/>
  <c r="X4895" i="63"/>
  <c r="X4896" i="63"/>
  <c r="X4897" i="63"/>
  <c r="X4898" i="63"/>
  <c r="X4899" i="63"/>
  <c r="X4900" i="63"/>
  <c r="X4901" i="63"/>
  <c r="X4902" i="63"/>
  <c r="X4903" i="63"/>
  <c r="X4904" i="63"/>
  <c r="X4905" i="63"/>
  <c r="X4906" i="63"/>
  <c r="X4907" i="63"/>
  <c r="X4908" i="63"/>
  <c r="X4909" i="63"/>
  <c r="X4910" i="63"/>
  <c r="X4911" i="63"/>
  <c r="X4912" i="63"/>
  <c r="X4913" i="63"/>
  <c r="X4914" i="63"/>
  <c r="X4915" i="63"/>
  <c r="X4916" i="63"/>
  <c r="X4917" i="63"/>
  <c r="X4918" i="63"/>
  <c r="X4919" i="63"/>
  <c r="X4920" i="63"/>
  <c r="X4921" i="63"/>
  <c r="X4922" i="63"/>
  <c r="X4923" i="63"/>
  <c r="X4924" i="63"/>
  <c r="X4925" i="63"/>
  <c r="X4926" i="63"/>
  <c r="X4927" i="63"/>
  <c r="X4928" i="63"/>
  <c r="X4929" i="63"/>
  <c r="X4930" i="63"/>
  <c r="X4931" i="63"/>
  <c r="X4932" i="63"/>
  <c r="X4933" i="63"/>
  <c r="X4934" i="63"/>
  <c r="X4935" i="63"/>
  <c r="X4936" i="63"/>
  <c r="X4937" i="63"/>
  <c r="X4938" i="63"/>
  <c r="X4939" i="63"/>
  <c r="X4940" i="63"/>
  <c r="X4941" i="63"/>
  <c r="X4942" i="63"/>
  <c r="X4943" i="63"/>
  <c r="X4944" i="63"/>
  <c r="X4945" i="63"/>
  <c r="X4946" i="63"/>
  <c r="X4947" i="63"/>
  <c r="X4948" i="63"/>
  <c r="X4949" i="63"/>
  <c r="X4950" i="63"/>
  <c r="X4951" i="63"/>
  <c r="X4952" i="63"/>
  <c r="X4953" i="63"/>
  <c r="X4954" i="63"/>
  <c r="X4955" i="63"/>
  <c r="X4956" i="63"/>
  <c r="X4957" i="63"/>
  <c r="X4958" i="63"/>
  <c r="X4959" i="63"/>
  <c r="X4960" i="63"/>
  <c r="X4961" i="63"/>
  <c r="X4962" i="63"/>
  <c r="X4963" i="63"/>
  <c r="X4964" i="63"/>
  <c r="X4965" i="63"/>
  <c r="X4966" i="63"/>
  <c r="X4967" i="63"/>
  <c r="X4968" i="63"/>
  <c r="X4969" i="63"/>
  <c r="X4970" i="63"/>
  <c r="X4971" i="63"/>
  <c r="X4972" i="63"/>
  <c r="X4973" i="63"/>
  <c r="X4974" i="63"/>
  <c r="X4975" i="63"/>
  <c r="X4976" i="63"/>
  <c r="X4977" i="63"/>
  <c r="X4978" i="63"/>
  <c r="X4979" i="63"/>
  <c r="X4980" i="63"/>
  <c r="X4981" i="63"/>
  <c r="X4982" i="63"/>
  <c r="X4983" i="63"/>
  <c r="X4984" i="63"/>
  <c r="X4985" i="63"/>
  <c r="X4986" i="63"/>
  <c r="X4987" i="63"/>
  <c r="X4988" i="63"/>
  <c r="X4989" i="63"/>
  <c r="X4990" i="63"/>
  <c r="X4991" i="63"/>
  <c r="X4992" i="63"/>
  <c r="X4993" i="63"/>
  <c r="X4994" i="63"/>
  <c r="X4995" i="63"/>
  <c r="X4996" i="63"/>
  <c r="X4997" i="63"/>
  <c r="X4998" i="63"/>
  <c r="X4999" i="63"/>
  <c r="X5000" i="63"/>
  <c r="X5001" i="63"/>
  <c r="X5002" i="63"/>
  <c r="X5003" i="63"/>
  <c r="X5004" i="63"/>
  <c r="X5005" i="63"/>
  <c r="X5006" i="63"/>
  <c r="X5007" i="63"/>
  <c r="X5008" i="63"/>
  <c r="X5009" i="63"/>
  <c r="X5010" i="63"/>
  <c r="X5011" i="63"/>
  <c r="X5012" i="63"/>
  <c r="X5013" i="63"/>
  <c r="X5014" i="63"/>
  <c r="X5015" i="63"/>
  <c r="X5016" i="63"/>
  <c r="X5017" i="63"/>
  <c r="X5018" i="63"/>
  <c r="X5019" i="63"/>
  <c r="X5020" i="63"/>
  <c r="X5021" i="63"/>
  <c r="X5022" i="63"/>
  <c r="X5023" i="63"/>
  <c r="X5024" i="63"/>
  <c r="X5025" i="63"/>
  <c r="X5026" i="63"/>
  <c r="X5027" i="63"/>
  <c r="X5028" i="63"/>
  <c r="X5029" i="63"/>
  <c r="X5030" i="63"/>
  <c r="X5031" i="63"/>
  <c r="X5032" i="63"/>
  <c r="X5033" i="63"/>
  <c r="X5034" i="63"/>
  <c r="X5035" i="63"/>
  <c r="X5036" i="63"/>
  <c r="X5037" i="63"/>
  <c r="X5038" i="63"/>
  <c r="X5039" i="63"/>
  <c r="X5040" i="63"/>
  <c r="X5041" i="63"/>
  <c r="X5042" i="63"/>
  <c r="X5043" i="63"/>
  <c r="X5044" i="63"/>
  <c r="X5045" i="63"/>
  <c r="X5046" i="63"/>
  <c r="X5047" i="63"/>
  <c r="X5048" i="63"/>
  <c r="X5049" i="63"/>
  <c r="X5050" i="63"/>
  <c r="X5051" i="63"/>
  <c r="X5052" i="63"/>
  <c r="X5053" i="63"/>
  <c r="X5054" i="63"/>
  <c r="X5055" i="63"/>
  <c r="X5056" i="63"/>
  <c r="X5057" i="63"/>
  <c r="X5058" i="63"/>
  <c r="X5059" i="63"/>
  <c r="X5060" i="63"/>
  <c r="X5061" i="63"/>
  <c r="X5062" i="63"/>
  <c r="X5063" i="63"/>
  <c r="X5064" i="63"/>
  <c r="X5065" i="63"/>
  <c r="X5066" i="63"/>
  <c r="X5067" i="63"/>
  <c r="X5068" i="63"/>
  <c r="X5069" i="63"/>
  <c r="X5070" i="63"/>
  <c r="X5071" i="63"/>
  <c r="X5072" i="63"/>
  <c r="X5073" i="63"/>
  <c r="X5074" i="63"/>
  <c r="X5075" i="63"/>
  <c r="X5076" i="63"/>
  <c r="X5077" i="63"/>
  <c r="X5078" i="63"/>
  <c r="X5079" i="63"/>
  <c r="X5080" i="63"/>
  <c r="X5081" i="63"/>
  <c r="X5082" i="63"/>
  <c r="X5083" i="63"/>
  <c r="X5084" i="63"/>
  <c r="X5085" i="63"/>
  <c r="X5086" i="63"/>
  <c r="X5087" i="63"/>
  <c r="X5088" i="63"/>
  <c r="X5089" i="63"/>
  <c r="X5090" i="63"/>
  <c r="X5091" i="63"/>
  <c r="X5092" i="63"/>
  <c r="X5093" i="63"/>
  <c r="X5094" i="63"/>
  <c r="X5095" i="63"/>
  <c r="X5096" i="63"/>
  <c r="X5097" i="63"/>
  <c r="X5098" i="63"/>
  <c r="X5099" i="63"/>
  <c r="X5100" i="63"/>
  <c r="X5101" i="63"/>
  <c r="X5102" i="63"/>
  <c r="X5103" i="63"/>
  <c r="X5104" i="63"/>
  <c r="X5105" i="63"/>
  <c r="X5106" i="63"/>
  <c r="X5107" i="63"/>
  <c r="X5108" i="63"/>
  <c r="X5109" i="63"/>
  <c r="X5110" i="63"/>
  <c r="X5111" i="63"/>
  <c r="X5112" i="63"/>
  <c r="X5113" i="63"/>
  <c r="X5114" i="63"/>
  <c r="X5115" i="63"/>
  <c r="X5116" i="63"/>
  <c r="X5117" i="63"/>
  <c r="X5118" i="63"/>
  <c r="X5119" i="63"/>
  <c r="X5120" i="63"/>
  <c r="X5121" i="63"/>
  <c r="X5122" i="63"/>
  <c r="X5123" i="63"/>
  <c r="X5124" i="63"/>
  <c r="X5125" i="63"/>
  <c r="X5126" i="63"/>
  <c r="X5127" i="63"/>
  <c r="X5128" i="63"/>
  <c r="X5129" i="63"/>
  <c r="X5130" i="63"/>
  <c r="X5131" i="63"/>
  <c r="X5132" i="63"/>
  <c r="X5133" i="63"/>
  <c r="X5134" i="63"/>
  <c r="X5135" i="63"/>
  <c r="X5136" i="63"/>
  <c r="X5137" i="63"/>
  <c r="X5138" i="63"/>
  <c r="X5139" i="63"/>
  <c r="X5140" i="63"/>
  <c r="X5141" i="63"/>
  <c r="X5142" i="63"/>
  <c r="X5143" i="63"/>
  <c r="X5144" i="63"/>
  <c r="X5145" i="63"/>
  <c r="X5146" i="63"/>
  <c r="X5147" i="63"/>
  <c r="X5148" i="63"/>
  <c r="X5149" i="63"/>
  <c r="X5150" i="63"/>
  <c r="X5151" i="63"/>
  <c r="X5152" i="63"/>
  <c r="X5153" i="63"/>
  <c r="X5154" i="63"/>
  <c r="X5155" i="63"/>
  <c r="X5156" i="63"/>
  <c r="X5157" i="63"/>
  <c r="X5158" i="63"/>
  <c r="X5159" i="63"/>
  <c r="X5160" i="63"/>
  <c r="X5161" i="63"/>
  <c r="X5162" i="63"/>
  <c r="X5163" i="63"/>
  <c r="X5164" i="63"/>
  <c r="X5165" i="63"/>
  <c r="X5166" i="63"/>
  <c r="X5167" i="63"/>
  <c r="X5168" i="63"/>
  <c r="X5169" i="63"/>
  <c r="X5170" i="63"/>
  <c r="X5171" i="63"/>
  <c r="X5172" i="63"/>
  <c r="X5173" i="63"/>
  <c r="X5174" i="63"/>
  <c r="X5175" i="63"/>
  <c r="X5176" i="63"/>
  <c r="X5177" i="63"/>
  <c r="X5178" i="63"/>
  <c r="X5179" i="63"/>
  <c r="X5180" i="63"/>
  <c r="X5181" i="63"/>
  <c r="X5182" i="63"/>
  <c r="X5183" i="63"/>
  <c r="X5184" i="63"/>
  <c r="X5185" i="63"/>
  <c r="X5186" i="63"/>
  <c r="X5187" i="63"/>
  <c r="X5188" i="63"/>
  <c r="X5189" i="63"/>
  <c r="X5190" i="63"/>
  <c r="X5191" i="63"/>
  <c r="X5192" i="63"/>
  <c r="X5193" i="63"/>
  <c r="X5194" i="63"/>
  <c r="X5195" i="63"/>
  <c r="X5196" i="63"/>
  <c r="X5197" i="63"/>
  <c r="X5198" i="63"/>
  <c r="X5199" i="63"/>
  <c r="X5200" i="63"/>
  <c r="X5201" i="63"/>
  <c r="X5202" i="63"/>
  <c r="X5203" i="63"/>
  <c r="X5204" i="63"/>
  <c r="X5205" i="63"/>
  <c r="X5206" i="63"/>
  <c r="X5207" i="63"/>
  <c r="X5208" i="63"/>
  <c r="X5209" i="63"/>
  <c r="X5210" i="63"/>
  <c r="X5211" i="63"/>
  <c r="X5212" i="63"/>
  <c r="X5213" i="63"/>
  <c r="X5214" i="63"/>
  <c r="X5215" i="63"/>
  <c r="X5216" i="63"/>
  <c r="X5217" i="63"/>
  <c r="X5218" i="63"/>
  <c r="X5219" i="63"/>
  <c r="X5220" i="63"/>
  <c r="X5221" i="63"/>
  <c r="X5222" i="63"/>
  <c r="X5223" i="63"/>
  <c r="X5224" i="63"/>
  <c r="X5225" i="63"/>
  <c r="X5226" i="63"/>
  <c r="X5227" i="63"/>
  <c r="X5228" i="63"/>
  <c r="X5229" i="63"/>
  <c r="X5230" i="63"/>
  <c r="X5231" i="63"/>
  <c r="X5232" i="63"/>
  <c r="X5233" i="63"/>
  <c r="X5234" i="63"/>
  <c r="X5235" i="63"/>
  <c r="X5236" i="63"/>
  <c r="X5237" i="63"/>
  <c r="X5238" i="63"/>
  <c r="X5239" i="63"/>
  <c r="X5240" i="63"/>
  <c r="X5241" i="63"/>
  <c r="X5242" i="63"/>
  <c r="X5243" i="63"/>
  <c r="X5244" i="63"/>
  <c r="X5245" i="63"/>
  <c r="X5246" i="63"/>
  <c r="X5247" i="63"/>
  <c r="X5248" i="63"/>
  <c r="X5249" i="63"/>
  <c r="X5250" i="63"/>
  <c r="X5251" i="63"/>
  <c r="X5252" i="63"/>
  <c r="X5253" i="63"/>
  <c r="X5254" i="63"/>
  <c r="X5255" i="63"/>
  <c r="X5256" i="63"/>
  <c r="X5257" i="63"/>
  <c r="X5258" i="63"/>
  <c r="X5259" i="63"/>
  <c r="X5260" i="63"/>
  <c r="X5261" i="63"/>
  <c r="X5262" i="63"/>
  <c r="X5263" i="63"/>
  <c r="X5264" i="63"/>
  <c r="X5265" i="63"/>
  <c r="X5266" i="63"/>
  <c r="X5267" i="63"/>
  <c r="X5268" i="63"/>
  <c r="X5269" i="63"/>
  <c r="X5270" i="63"/>
  <c r="X5271" i="63"/>
  <c r="X5272" i="63"/>
  <c r="X5273" i="63"/>
  <c r="X5274" i="63"/>
  <c r="X5275" i="63"/>
  <c r="X5276" i="63"/>
  <c r="X5277" i="63"/>
  <c r="X5278" i="63"/>
  <c r="X5279" i="63"/>
  <c r="X5280" i="63"/>
  <c r="X5281" i="63"/>
  <c r="X5282" i="63"/>
  <c r="X5283" i="63"/>
  <c r="X5284" i="63"/>
  <c r="X5285" i="63"/>
  <c r="X5286" i="63"/>
  <c r="X5287" i="63"/>
  <c r="X5288" i="63"/>
  <c r="X5289" i="63"/>
  <c r="X5290" i="63"/>
  <c r="X5291" i="63"/>
  <c r="X5292" i="63"/>
  <c r="X5293" i="63"/>
  <c r="X5294" i="63"/>
  <c r="X5295" i="63"/>
  <c r="X5296" i="63"/>
  <c r="X5297" i="63"/>
  <c r="X5298" i="63"/>
  <c r="X5299" i="63"/>
  <c r="X5300" i="63"/>
  <c r="X5301" i="63"/>
  <c r="X5302" i="63"/>
  <c r="X5303" i="63"/>
  <c r="X5304" i="63"/>
  <c r="X5305" i="63"/>
  <c r="X5306" i="63"/>
  <c r="X5307" i="63"/>
  <c r="X5308" i="63"/>
  <c r="X5309" i="63"/>
  <c r="X5310" i="63"/>
  <c r="X5311" i="63"/>
  <c r="X5312" i="63"/>
  <c r="X5313" i="63"/>
  <c r="X5314" i="63"/>
  <c r="X5315" i="63"/>
  <c r="X5316" i="63"/>
  <c r="X5317" i="63"/>
  <c r="X5318" i="63"/>
  <c r="X5319" i="63"/>
  <c r="X5320" i="63"/>
  <c r="X5321" i="63"/>
  <c r="X5322" i="63"/>
  <c r="X5323" i="63"/>
  <c r="X5324" i="63"/>
  <c r="X5325" i="63"/>
  <c r="X5326" i="63"/>
  <c r="X5327" i="63"/>
  <c r="X5328" i="63"/>
  <c r="X5329" i="63"/>
  <c r="X5330" i="63"/>
  <c r="X5331" i="63"/>
  <c r="X5332" i="63"/>
  <c r="X5333" i="63"/>
  <c r="X5334" i="63"/>
  <c r="X5335" i="63"/>
  <c r="X5336" i="63"/>
  <c r="X5337" i="63"/>
  <c r="X5338" i="63"/>
  <c r="X5339" i="63"/>
  <c r="X5340" i="63"/>
  <c r="X5341" i="63"/>
  <c r="X5342" i="63"/>
  <c r="X5343" i="63"/>
  <c r="X5344" i="63"/>
  <c r="X5345" i="63"/>
  <c r="X5346" i="63"/>
  <c r="X5347" i="63"/>
  <c r="X5348" i="63"/>
  <c r="X5349" i="63"/>
  <c r="X5350" i="63"/>
  <c r="X5351" i="63"/>
  <c r="X5352" i="63"/>
  <c r="X5353" i="63"/>
  <c r="X5354" i="63"/>
  <c r="X5355" i="63"/>
  <c r="X5356" i="63"/>
  <c r="X5357" i="63"/>
  <c r="X5358" i="63"/>
  <c r="X5359" i="63"/>
  <c r="X5360" i="63"/>
  <c r="X5361" i="63"/>
  <c r="X5362" i="63"/>
  <c r="X5363" i="63"/>
  <c r="X5364" i="63"/>
  <c r="X5365" i="63"/>
  <c r="X5366" i="63"/>
  <c r="X5367" i="63"/>
  <c r="X5368" i="63"/>
  <c r="X5369" i="63"/>
  <c r="X5370" i="63"/>
  <c r="X5371" i="63"/>
  <c r="X5372" i="63"/>
  <c r="X5373" i="63"/>
  <c r="X5374" i="63"/>
  <c r="X5375" i="63"/>
  <c r="X5376" i="63"/>
  <c r="X5377" i="63"/>
  <c r="X5378" i="63"/>
  <c r="X5379" i="63"/>
  <c r="X5380" i="63"/>
  <c r="X5381" i="63"/>
  <c r="X5382" i="63"/>
  <c r="X5383" i="63"/>
  <c r="X5384" i="63"/>
  <c r="X5385" i="63"/>
  <c r="X5386" i="63"/>
  <c r="X5387" i="63"/>
  <c r="X5388" i="63"/>
  <c r="X5389" i="63"/>
  <c r="X5390" i="63"/>
  <c r="X5391" i="63"/>
  <c r="X5392" i="63"/>
  <c r="X5393" i="63"/>
  <c r="X5394" i="63"/>
  <c r="X5395" i="63"/>
  <c r="X5396" i="63"/>
  <c r="X5397" i="63"/>
  <c r="X5398" i="63"/>
  <c r="X5399" i="63"/>
  <c r="X5400" i="63"/>
  <c r="X5401" i="63"/>
  <c r="X5402" i="63"/>
  <c r="X5403" i="63"/>
  <c r="X5404" i="63"/>
  <c r="X5405" i="63"/>
  <c r="X5406" i="63"/>
  <c r="X5407" i="63"/>
  <c r="X5408" i="63"/>
  <c r="X5409" i="63"/>
  <c r="X5410" i="63"/>
  <c r="X5411" i="63"/>
  <c r="X5412" i="63"/>
  <c r="X5413" i="63"/>
  <c r="X5414" i="63"/>
  <c r="X5415" i="63"/>
  <c r="X5416" i="63"/>
  <c r="X5417" i="63"/>
  <c r="X5418" i="63"/>
  <c r="X5419" i="63"/>
  <c r="X5420" i="63"/>
  <c r="X5421" i="63"/>
  <c r="X5422" i="63"/>
  <c r="X5423" i="63"/>
  <c r="X5424" i="63"/>
  <c r="X5425" i="63"/>
  <c r="X5426" i="63"/>
  <c r="X5427" i="63"/>
  <c r="X5428" i="63"/>
  <c r="X5429" i="63"/>
  <c r="X5430" i="63"/>
  <c r="X5431" i="63"/>
  <c r="X5432" i="63"/>
  <c r="X5433" i="63"/>
  <c r="X5434" i="63"/>
  <c r="X5435" i="63"/>
  <c r="X5436" i="63"/>
  <c r="X5437" i="63"/>
  <c r="X5438" i="63"/>
  <c r="X5439" i="63"/>
  <c r="X5440" i="63"/>
  <c r="X5441" i="63"/>
  <c r="X5442" i="63"/>
  <c r="X5443" i="63"/>
  <c r="X5444" i="63"/>
  <c r="X5445" i="63"/>
  <c r="X5446" i="63"/>
  <c r="X5447" i="63"/>
  <c r="X5448" i="63"/>
  <c r="X5449" i="63"/>
  <c r="X5450" i="63"/>
  <c r="X5451" i="63"/>
  <c r="X5452" i="63"/>
  <c r="X5453" i="63"/>
  <c r="X5454" i="63"/>
  <c r="X5455" i="63"/>
  <c r="X5456" i="63"/>
  <c r="X5457" i="63"/>
  <c r="X5458" i="63"/>
  <c r="X5459" i="63"/>
  <c r="X5460" i="63"/>
  <c r="X5461" i="63"/>
  <c r="X5462" i="63"/>
  <c r="X5463" i="63"/>
  <c r="X5464" i="63"/>
  <c r="X5465" i="63"/>
  <c r="X5466" i="63"/>
  <c r="X5467" i="63"/>
  <c r="X5468" i="63"/>
  <c r="X5469" i="63"/>
  <c r="X5470" i="63"/>
  <c r="X5471" i="63"/>
  <c r="X5472" i="63"/>
  <c r="X5473" i="63"/>
  <c r="X5474" i="63"/>
  <c r="X5475" i="63"/>
  <c r="X5476" i="63"/>
  <c r="X5477" i="63"/>
  <c r="X5478" i="63"/>
  <c r="X5479" i="63"/>
  <c r="X5480" i="63"/>
  <c r="X5481" i="63"/>
  <c r="X5482" i="63"/>
  <c r="X5483" i="63"/>
  <c r="X5484" i="63"/>
  <c r="X5485" i="63"/>
  <c r="X5486" i="63"/>
  <c r="X5487" i="63"/>
  <c r="X5488" i="63"/>
  <c r="X5489" i="63"/>
  <c r="X5490" i="63"/>
  <c r="X5491" i="63"/>
  <c r="X5492" i="63"/>
  <c r="X5493" i="63"/>
  <c r="X5494" i="63"/>
  <c r="X5495" i="63"/>
  <c r="X5496" i="63"/>
  <c r="X5497" i="63"/>
  <c r="X5498" i="63"/>
  <c r="X5499" i="63"/>
  <c r="X5500" i="63"/>
  <c r="X5501" i="63"/>
  <c r="X5502" i="63"/>
  <c r="X5503" i="63"/>
  <c r="X5504" i="63"/>
  <c r="X5505" i="63"/>
  <c r="X5506" i="63"/>
  <c r="X5507" i="63"/>
  <c r="X5508" i="63"/>
  <c r="X5509" i="63"/>
  <c r="X5510" i="63"/>
  <c r="X5511" i="63"/>
  <c r="X5512" i="63"/>
  <c r="X5513" i="63"/>
  <c r="X5514" i="63"/>
  <c r="X5515" i="63"/>
  <c r="X5516" i="63"/>
  <c r="X5517" i="63"/>
  <c r="X5518" i="63"/>
  <c r="X5519" i="63"/>
  <c r="X5520" i="63"/>
  <c r="X5521" i="63"/>
  <c r="X5522" i="63"/>
  <c r="X5523" i="63"/>
  <c r="X5524" i="63"/>
  <c r="X5525" i="63"/>
  <c r="X5526" i="63"/>
  <c r="X5527" i="63"/>
  <c r="X5528" i="63"/>
  <c r="X5529" i="63"/>
  <c r="X5530" i="63"/>
  <c r="X5531" i="63"/>
  <c r="X5532" i="63"/>
  <c r="X5533" i="63"/>
  <c r="X5534" i="63"/>
  <c r="X5535" i="63"/>
  <c r="X5536" i="63"/>
  <c r="X5537" i="63"/>
  <c r="X5538" i="63"/>
  <c r="X5539" i="63"/>
  <c r="X5540" i="63"/>
  <c r="X5541" i="63"/>
  <c r="X5542" i="63"/>
  <c r="X5543" i="63"/>
  <c r="X5544" i="63"/>
  <c r="X5545" i="63"/>
  <c r="X5546" i="63"/>
  <c r="X5547" i="63"/>
  <c r="X5548" i="63"/>
  <c r="X5549" i="63"/>
  <c r="X5550" i="63"/>
  <c r="X5551" i="63"/>
  <c r="X5552" i="63"/>
  <c r="X5553" i="63"/>
  <c r="X5554" i="63"/>
  <c r="X5555" i="63"/>
  <c r="X5556" i="63"/>
  <c r="X5557" i="63"/>
  <c r="X5558" i="63"/>
  <c r="X5559" i="63"/>
  <c r="X5560" i="63"/>
  <c r="X5561" i="63"/>
  <c r="X5562" i="63"/>
  <c r="X5563" i="63"/>
  <c r="X5564" i="63"/>
  <c r="X5565" i="63"/>
  <c r="X5566" i="63"/>
  <c r="X5567" i="63"/>
  <c r="X5568" i="63"/>
  <c r="X5569" i="63"/>
  <c r="X5570" i="63"/>
  <c r="X5571" i="63"/>
  <c r="X5572" i="63"/>
  <c r="X5573" i="63"/>
  <c r="X5574" i="63"/>
  <c r="X5575" i="63"/>
  <c r="X5576" i="63"/>
  <c r="X5577" i="63"/>
  <c r="X5578" i="63"/>
  <c r="X5579" i="63"/>
  <c r="X5580" i="63"/>
  <c r="X5581" i="63"/>
  <c r="X5582" i="63"/>
  <c r="X5583" i="63"/>
  <c r="X5584" i="63"/>
  <c r="X5585" i="63"/>
  <c r="X5586" i="63"/>
  <c r="X5587" i="63"/>
  <c r="X5588" i="63"/>
  <c r="X5589" i="63"/>
  <c r="X5590" i="63"/>
  <c r="X5591" i="63"/>
  <c r="X5592" i="63"/>
  <c r="X5593" i="63"/>
  <c r="X5594" i="63"/>
  <c r="X5595" i="63"/>
  <c r="X5596" i="63"/>
  <c r="X5597" i="63"/>
  <c r="X5598" i="63"/>
  <c r="X5599" i="63"/>
  <c r="X5600" i="63"/>
  <c r="X5601" i="63"/>
  <c r="X5602" i="63"/>
  <c r="X5603" i="63"/>
  <c r="X5604" i="63"/>
  <c r="X5605" i="63"/>
  <c r="X5606" i="63"/>
  <c r="X5607" i="63"/>
  <c r="X5608" i="63"/>
  <c r="X5609" i="63"/>
  <c r="X5610" i="63"/>
  <c r="X5611" i="63"/>
  <c r="X5612" i="63"/>
  <c r="X5613" i="63"/>
  <c r="X5614" i="63"/>
  <c r="X5615" i="63"/>
  <c r="X5616" i="63"/>
  <c r="X5617" i="63"/>
  <c r="X5618" i="63"/>
  <c r="X5619" i="63"/>
  <c r="X5620" i="63"/>
  <c r="X5621" i="63"/>
  <c r="X5622" i="63"/>
  <c r="X5623" i="63"/>
  <c r="X5624" i="63"/>
  <c r="X5625" i="63"/>
  <c r="X5626" i="63"/>
  <c r="X5627" i="63"/>
  <c r="X5628" i="63"/>
  <c r="X5629" i="63"/>
  <c r="X5630" i="63"/>
  <c r="X5631" i="63"/>
  <c r="X5632" i="63"/>
  <c r="X5633" i="63"/>
  <c r="X5634" i="63"/>
  <c r="X5635" i="63"/>
  <c r="X5636" i="63"/>
  <c r="X5637" i="63"/>
  <c r="X5638" i="63"/>
  <c r="X5639" i="63"/>
  <c r="X5640" i="63"/>
  <c r="X5641" i="63"/>
  <c r="X5642" i="63"/>
  <c r="X5643" i="63"/>
  <c r="X5644" i="63"/>
  <c r="X5645" i="63"/>
  <c r="X5646" i="63"/>
  <c r="X5647" i="63"/>
  <c r="X5648" i="63"/>
  <c r="X5649" i="63"/>
  <c r="X5650" i="63"/>
  <c r="X5651" i="63"/>
  <c r="X5652" i="63"/>
  <c r="X5653" i="63"/>
  <c r="X5654" i="63"/>
  <c r="X5655" i="63"/>
  <c r="X5656" i="63"/>
  <c r="X5657" i="63"/>
  <c r="X5658" i="63"/>
  <c r="X5659" i="63"/>
  <c r="X5660" i="63"/>
  <c r="X5661" i="63"/>
  <c r="X5662" i="63"/>
  <c r="X5663" i="63"/>
  <c r="X5664" i="63"/>
  <c r="X5665" i="63"/>
  <c r="X5666" i="63"/>
  <c r="X5667" i="63"/>
  <c r="X5668" i="63"/>
  <c r="X5669" i="63"/>
  <c r="X5670" i="63"/>
  <c r="X5671" i="63"/>
  <c r="X5672" i="63"/>
  <c r="X5673" i="63"/>
  <c r="X5674" i="63"/>
  <c r="X5675" i="63"/>
  <c r="X5676" i="63"/>
  <c r="X5677" i="63"/>
  <c r="X5678" i="63"/>
  <c r="X5679" i="63"/>
  <c r="X5680" i="63"/>
  <c r="X5681" i="63"/>
  <c r="X5682" i="63"/>
  <c r="X5683" i="63"/>
  <c r="X5684" i="63"/>
  <c r="X5685" i="63"/>
  <c r="X5686" i="63"/>
  <c r="X5687" i="63"/>
  <c r="X5688" i="63"/>
  <c r="X5689" i="63"/>
  <c r="X5690" i="63"/>
  <c r="X5691" i="63"/>
  <c r="X5692" i="63"/>
  <c r="X5693" i="63"/>
  <c r="X5694" i="63"/>
  <c r="X5695" i="63"/>
  <c r="X5696" i="63"/>
  <c r="X5697" i="63"/>
  <c r="X5698" i="63"/>
  <c r="X5699" i="63"/>
  <c r="X5700" i="63"/>
  <c r="X5701" i="63"/>
  <c r="X5702" i="63"/>
  <c r="X5703" i="63"/>
  <c r="X5704" i="63"/>
  <c r="X5705" i="63"/>
  <c r="X5706" i="63"/>
  <c r="X5707" i="63"/>
  <c r="X5708" i="63"/>
  <c r="X5709" i="63"/>
  <c r="X5710" i="63"/>
  <c r="X5711" i="63"/>
  <c r="X5712" i="63"/>
  <c r="X5713" i="63"/>
  <c r="X5714" i="63"/>
  <c r="X5715" i="63"/>
  <c r="X5716" i="63"/>
  <c r="X5717" i="63"/>
  <c r="X5718" i="63"/>
  <c r="X5719" i="63"/>
  <c r="X5720" i="63"/>
  <c r="X5721" i="63"/>
  <c r="X5722" i="63"/>
  <c r="X5723" i="63"/>
  <c r="X5724" i="63"/>
  <c r="X5725" i="63"/>
  <c r="X5726" i="63"/>
  <c r="X5727" i="63"/>
  <c r="X5728" i="63"/>
  <c r="X5729" i="63"/>
  <c r="X5730" i="63"/>
  <c r="X5731" i="63"/>
  <c r="X5732" i="63"/>
  <c r="X5733" i="63"/>
  <c r="X5734" i="63"/>
  <c r="X5735" i="63"/>
  <c r="X5736" i="63"/>
  <c r="X5737" i="63"/>
  <c r="X5738" i="63"/>
  <c r="X5739" i="63"/>
  <c r="X5740" i="63"/>
  <c r="X5741" i="63"/>
  <c r="X5742" i="63"/>
  <c r="X5743" i="63"/>
  <c r="X5744" i="63"/>
  <c r="X5745" i="63"/>
  <c r="X5746" i="63"/>
  <c r="X5747" i="63"/>
  <c r="X5748" i="63"/>
  <c r="X5749" i="63"/>
  <c r="X5750" i="63"/>
  <c r="X5751" i="63"/>
  <c r="X5752" i="63"/>
  <c r="X5753" i="63"/>
  <c r="X5754" i="63"/>
  <c r="X5755" i="63"/>
  <c r="X5756" i="63"/>
  <c r="X5757" i="63"/>
  <c r="X5758" i="63"/>
  <c r="X5759" i="63"/>
  <c r="X5760" i="63"/>
  <c r="X5761" i="63"/>
  <c r="X5762" i="63"/>
  <c r="X5763" i="63"/>
  <c r="X5764" i="63"/>
  <c r="X5765" i="63"/>
  <c r="X5766" i="63"/>
  <c r="X5767" i="63"/>
  <c r="X5768" i="63"/>
  <c r="X5769" i="63"/>
  <c r="X5770" i="63"/>
  <c r="X5771" i="63"/>
  <c r="X5772" i="63"/>
  <c r="X5773" i="63"/>
  <c r="X5774" i="63"/>
  <c r="X5775" i="63"/>
  <c r="X5776" i="63"/>
  <c r="X5777" i="63"/>
  <c r="X5778" i="63"/>
  <c r="X5779" i="63"/>
  <c r="X5780" i="63"/>
  <c r="X5781" i="63"/>
  <c r="X5782" i="63"/>
  <c r="X5783" i="63"/>
  <c r="X5784" i="63"/>
  <c r="X5785" i="63"/>
  <c r="X5786" i="63"/>
  <c r="X5787" i="63"/>
  <c r="X5788" i="63"/>
  <c r="X5789" i="63"/>
  <c r="X5790" i="63"/>
  <c r="X5791" i="63"/>
  <c r="X5792" i="63"/>
  <c r="X5793" i="63"/>
  <c r="X5794" i="63"/>
  <c r="X5795" i="63"/>
  <c r="X5796" i="63"/>
  <c r="X5797" i="63"/>
  <c r="X5798" i="63"/>
  <c r="X5799" i="63"/>
  <c r="X5800" i="63"/>
  <c r="X5801" i="63"/>
  <c r="X5802" i="63"/>
  <c r="X5803" i="63"/>
  <c r="X5804" i="63"/>
  <c r="X5805" i="63"/>
  <c r="X5806" i="63"/>
  <c r="X5807" i="63"/>
  <c r="X5808" i="63"/>
  <c r="X5809" i="63"/>
  <c r="X5810" i="63"/>
  <c r="X5811" i="63"/>
  <c r="X5812" i="63"/>
  <c r="X5813" i="63"/>
  <c r="X5814" i="63"/>
  <c r="X5815" i="63"/>
  <c r="X5816" i="63"/>
  <c r="X5817" i="63"/>
  <c r="X5818" i="63"/>
  <c r="X5819" i="63"/>
  <c r="X5820" i="63"/>
  <c r="X5821" i="63"/>
  <c r="X5822" i="63"/>
  <c r="X5823" i="63"/>
  <c r="X5824" i="63"/>
  <c r="X5825" i="63"/>
  <c r="X5826" i="63"/>
  <c r="X5827" i="63"/>
  <c r="X5828" i="63"/>
  <c r="X5829" i="63"/>
  <c r="X5830" i="63"/>
  <c r="X5831" i="63"/>
  <c r="X5832" i="63"/>
  <c r="X5833" i="63"/>
  <c r="X5834" i="63"/>
  <c r="X5835" i="63"/>
  <c r="X5836" i="63"/>
  <c r="X5837" i="63"/>
  <c r="X5838" i="63"/>
  <c r="X5839" i="63"/>
  <c r="X5840" i="63"/>
  <c r="X5841" i="63"/>
  <c r="X5842" i="63"/>
  <c r="X5843" i="63"/>
  <c r="X5844" i="63"/>
  <c r="X5845" i="63"/>
  <c r="X5846" i="63"/>
  <c r="X5847" i="63"/>
  <c r="X5848" i="63"/>
  <c r="X5849" i="63"/>
  <c r="X5850" i="63"/>
  <c r="X5851" i="63"/>
  <c r="X5852" i="63"/>
  <c r="X5853" i="63"/>
  <c r="X5854" i="63"/>
  <c r="X5855" i="63"/>
  <c r="X5856" i="63"/>
  <c r="X5857" i="63"/>
  <c r="X5858" i="63"/>
  <c r="X5859" i="63"/>
  <c r="X5860" i="63"/>
  <c r="X5861" i="63"/>
  <c r="X5862" i="63"/>
  <c r="X5863" i="63"/>
  <c r="X5864" i="63"/>
  <c r="X5865" i="63"/>
  <c r="X5866" i="63"/>
  <c r="X5867" i="63"/>
  <c r="X5868" i="63"/>
  <c r="X5869" i="63"/>
  <c r="X5870" i="63"/>
  <c r="X5871" i="63"/>
  <c r="X5872" i="63"/>
  <c r="X5873" i="63"/>
  <c r="X5874" i="63"/>
  <c r="X5875" i="63"/>
  <c r="X5876" i="63"/>
  <c r="X5877" i="63"/>
  <c r="X5878" i="63"/>
  <c r="X5879" i="63"/>
  <c r="X5880" i="63"/>
  <c r="X5881" i="63"/>
  <c r="X5882" i="63"/>
  <c r="X5883" i="63"/>
  <c r="X5884" i="63"/>
  <c r="X5885" i="63"/>
  <c r="X5886" i="63"/>
  <c r="X5887" i="63"/>
  <c r="X5888" i="63"/>
  <c r="X5889" i="63"/>
  <c r="X5890" i="63"/>
  <c r="X5891" i="63"/>
  <c r="X5892" i="63"/>
  <c r="X5893" i="63"/>
  <c r="X5894" i="63"/>
  <c r="X5895" i="63"/>
  <c r="X5896" i="63"/>
  <c r="X5897" i="63"/>
  <c r="X5898" i="63"/>
  <c r="X5899" i="63"/>
  <c r="X5900" i="63"/>
  <c r="X5901" i="63"/>
  <c r="X5902" i="63"/>
  <c r="X5903" i="63"/>
  <c r="X5904" i="63"/>
  <c r="X5905" i="63"/>
  <c r="X5906" i="63"/>
  <c r="X5907" i="63"/>
  <c r="X5908" i="63"/>
  <c r="X5909" i="63"/>
  <c r="X5910" i="63"/>
  <c r="X5911" i="63"/>
  <c r="X5912" i="63"/>
  <c r="X5913" i="63"/>
  <c r="X5914" i="63"/>
  <c r="X5915" i="63"/>
  <c r="X5916" i="63"/>
  <c r="X5917" i="63"/>
  <c r="X5918" i="63"/>
  <c r="X5919" i="63"/>
  <c r="X5920" i="63"/>
  <c r="X5921" i="63"/>
  <c r="X5922" i="63"/>
  <c r="X5923" i="63"/>
  <c r="X5924" i="63"/>
  <c r="X5925" i="63"/>
  <c r="X5926" i="63"/>
  <c r="X5927" i="63"/>
  <c r="X5928" i="63"/>
  <c r="X5929" i="63"/>
  <c r="X5930" i="63"/>
  <c r="X5931" i="63"/>
  <c r="X5932" i="63"/>
  <c r="X5933" i="63"/>
  <c r="X5934" i="63"/>
  <c r="X5935" i="63"/>
  <c r="X5936" i="63"/>
  <c r="X5937" i="63"/>
  <c r="X5938" i="63"/>
  <c r="X5939" i="63"/>
  <c r="X5940" i="63"/>
  <c r="X5941" i="63"/>
  <c r="X5942" i="63"/>
  <c r="X5943" i="63"/>
  <c r="X5944" i="63"/>
  <c r="X5945" i="63"/>
  <c r="X5946" i="63"/>
  <c r="X5947" i="63"/>
  <c r="X5948" i="63"/>
  <c r="X5949" i="63"/>
  <c r="X5950" i="63"/>
  <c r="X5951" i="63"/>
  <c r="X5952" i="63"/>
  <c r="X5953" i="63"/>
  <c r="X5954" i="63"/>
  <c r="X5955" i="63"/>
  <c r="X5956" i="63"/>
  <c r="X5957" i="63"/>
  <c r="X5958" i="63"/>
  <c r="X5959" i="63"/>
  <c r="X5960" i="63"/>
  <c r="X5961" i="63"/>
  <c r="X5962" i="63"/>
  <c r="X5963" i="63"/>
  <c r="X5964" i="63"/>
  <c r="X5965" i="63"/>
  <c r="X5966" i="63"/>
  <c r="X5967" i="63"/>
  <c r="X5968" i="63"/>
  <c r="X5969" i="63"/>
  <c r="X5970" i="63"/>
  <c r="X5971" i="63"/>
  <c r="X5972" i="63"/>
  <c r="X5973" i="63"/>
  <c r="X5974" i="63"/>
  <c r="X5975" i="63"/>
  <c r="X5976" i="63"/>
  <c r="X5977" i="63"/>
  <c r="X5978" i="63"/>
  <c r="X5979" i="63"/>
  <c r="X5980" i="63"/>
  <c r="X5981" i="63"/>
  <c r="X5982" i="63"/>
  <c r="X5983" i="63"/>
  <c r="X5984" i="63"/>
  <c r="X5985" i="63"/>
  <c r="X5986" i="63"/>
  <c r="X5987" i="63"/>
  <c r="X5988" i="63"/>
  <c r="X5989" i="63"/>
  <c r="X5990" i="63"/>
  <c r="X5991" i="63"/>
  <c r="X5992" i="63"/>
  <c r="X5993" i="63"/>
  <c r="X5994" i="63"/>
  <c r="X5995" i="63"/>
  <c r="X5996" i="63"/>
  <c r="X5997" i="63"/>
  <c r="X5998" i="63"/>
  <c r="X5999" i="63"/>
  <c r="X6000" i="63"/>
  <c r="X6001" i="63"/>
  <c r="X6002" i="63"/>
  <c r="X6003" i="63"/>
  <c r="X6004" i="63"/>
  <c r="X6005" i="63"/>
  <c r="X6006" i="63"/>
  <c r="X6007" i="63"/>
  <c r="X6008" i="63"/>
  <c r="X6009" i="63"/>
  <c r="X6010" i="63"/>
  <c r="X6011" i="63"/>
  <c r="X6012" i="63"/>
  <c r="X6013" i="63"/>
  <c r="X6014" i="63"/>
  <c r="X6015" i="63"/>
  <c r="X6016" i="63"/>
  <c r="X6017" i="63"/>
  <c r="X6018" i="63"/>
  <c r="X6019" i="63"/>
  <c r="X6020" i="63"/>
  <c r="X6021" i="63"/>
  <c r="X6022" i="63"/>
  <c r="X6023" i="63"/>
  <c r="X6024" i="63"/>
  <c r="X6025" i="63"/>
  <c r="X6026" i="63"/>
  <c r="X6027" i="63"/>
  <c r="X6028" i="63"/>
  <c r="X6029" i="63"/>
  <c r="X6030" i="63"/>
  <c r="X6031" i="63"/>
  <c r="X6032" i="63"/>
  <c r="X6033" i="63"/>
  <c r="X6034" i="63"/>
  <c r="X6035" i="63"/>
  <c r="X6036" i="63"/>
  <c r="X6037" i="63"/>
  <c r="X6038" i="63"/>
  <c r="X6039" i="63"/>
  <c r="X6040" i="63"/>
  <c r="X6041" i="63"/>
  <c r="X6042" i="63"/>
  <c r="X6043" i="63"/>
  <c r="X6044" i="63"/>
  <c r="X6045" i="63"/>
  <c r="X6046" i="63"/>
  <c r="X6047" i="63"/>
  <c r="X6048" i="63"/>
  <c r="X6049" i="63"/>
  <c r="X6050" i="63"/>
  <c r="X6051" i="63"/>
  <c r="X6052" i="63"/>
  <c r="X6053" i="63"/>
  <c r="X6054" i="63"/>
  <c r="X6055" i="63"/>
  <c r="X6056" i="63"/>
  <c r="X6057" i="63"/>
  <c r="X6058" i="63"/>
  <c r="X6059" i="63"/>
  <c r="X6060" i="63"/>
  <c r="X6061" i="63"/>
  <c r="X6062" i="63"/>
  <c r="X6063" i="63"/>
  <c r="X6064" i="63"/>
  <c r="X6065" i="63"/>
  <c r="X6066" i="63"/>
  <c r="X6067" i="63"/>
  <c r="X6068" i="63"/>
  <c r="X6069" i="63"/>
  <c r="X6070" i="63"/>
  <c r="X6071" i="63"/>
  <c r="X6072" i="63"/>
  <c r="X6073" i="63"/>
  <c r="X6074" i="63"/>
  <c r="X6075" i="63"/>
  <c r="X6076" i="63"/>
  <c r="X6077" i="63"/>
  <c r="X6078" i="63"/>
  <c r="X6079" i="63"/>
  <c r="X6080" i="63"/>
  <c r="X6081" i="63"/>
  <c r="X6082" i="63"/>
  <c r="X6083" i="63"/>
  <c r="X6084" i="63"/>
  <c r="X6085" i="63"/>
  <c r="X6086" i="63"/>
  <c r="X6087" i="63"/>
  <c r="X6088" i="63"/>
  <c r="X6089" i="63"/>
  <c r="X6090" i="63"/>
  <c r="X6091" i="63"/>
  <c r="X6092" i="63"/>
  <c r="X6093" i="63"/>
  <c r="X6094" i="63"/>
  <c r="X6095" i="63"/>
  <c r="X6096" i="63"/>
  <c r="X6097" i="63"/>
  <c r="X6098" i="63"/>
  <c r="X6099" i="63"/>
  <c r="X6100" i="63"/>
  <c r="X6101" i="63"/>
  <c r="X6102" i="63"/>
  <c r="X6103" i="63"/>
  <c r="X6104" i="63"/>
  <c r="X6105" i="63"/>
  <c r="X6106" i="63"/>
  <c r="X6107" i="63"/>
  <c r="X6108" i="63"/>
  <c r="X6109" i="63"/>
  <c r="X6110" i="63"/>
  <c r="X6111" i="63"/>
  <c r="X6112" i="63"/>
  <c r="X6113" i="63"/>
  <c r="X6114" i="63"/>
  <c r="X6115" i="63"/>
  <c r="X6116" i="63"/>
  <c r="X6117" i="63"/>
  <c r="X6118" i="63"/>
  <c r="X6119" i="63"/>
  <c r="X6120" i="63"/>
  <c r="X6121" i="63"/>
  <c r="X6122" i="63"/>
  <c r="X6123" i="63"/>
  <c r="X6124" i="63"/>
  <c r="X6125" i="63"/>
  <c r="X6126" i="63"/>
  <c r="X6127" i="63"/>
  <c r="X6128" i="63"/>
  <c r="X6129" i="63"/>
  <c r="X6130" i="63"/>
  <c r="X6131" i="63"/>
  <c r="X6132" i="63"/>
  <c r="X6133" i="63"/>
  <c r="X6134" i="63"/>
  <c r="X6135" i="63"/>
  <c r="X6136" i="63"/>
  <c r="X6137" i="63"/>
  <c r="X6138" i="63"/>
  <c r="X6139" i="63"/>
  <c r="X6140" i="63"/>
  <c r="X6141" i="63"/>
  <c r="X6142" i="63"/>
  <c r="X6143" i="63"/>
  <c r="X6144" i="63"/>
  <c r="X6145" i="63"/>
  <c r="X6146" i="63"/>
  <c r="X6147" i="63"/>
  <c r="X6148" i="63"/>
  <c r="X6149" i="63"/>
  <c r="X6150" i="63"/>
  <c r="X6151" i="63"/>
  <c r="X6152" i="63"/>
  <c r="X6153" i="63"/>
  <c r="X6154" i="63"/>
  <c r="X6155" i="63"/>
  <c r="X6156" i="63"/>
  <c r="X6157" i="63"/>
  <c r="X6158" i="63"/>
  <c r="X6159" i="63"/>
  <c r="X6160" i="63"/>
  <c r="X6161" i="63"/>
  <c r="X6162" i="63"/>
  <c r="X6163" i="63"/>
  <c r="X6164" i="63"/>
  <c r="X6165" i="63"/>
  <c r="X6166" i="63"/>
  <c r="X6167" i="63"/>
  <c r="X6168" i="63"/>
  <c r="X6169" i="63"/>
  <c r="X6170" i="63"/>
  <c r="X6171" i="63"/>
  <c r="X6172" i="63"/>
  <c r="X6173" i="63"/>
  <c r="X6174" i="63"/>
  <c r="X6175" i="63"/>
  <c r="X6176" i="63"/>
  <c r="X6177" i="63"/>
  <c r="X6178" i="63"/>
  <c r="X6179" i="63"/>
  <c r="X6180" i="63"/>
  <c r="X6181" i="63"/>
  <c r="X6182" i="63"/>
  <c r="X6183" i="63"/>
  <c r="X6184" i="63"/>
  <c r="X6185" i="63"/>
  <c r="X6186" i="63"/>
  <c r="X6187" i="63"/>
  <c r="X6188" i="63"/>
  <c r="X6189" i="63"/>
  <c r="X6190" i="63"/>
  <c r="X6191" i="63"/>
  <c r="X6192" i="63"/>
  <c r="X6193" i="63"/>
  <c r="X6194" i="63"/>
  <c r="X6195" i="63"/>
  <c r="X6196" i="63"/>
  <c r="X6197" i="63"/>
  <c r="X6198" i="63"/>
  <c r="X6199" i="63"/>
  <c r="X6200" i="63"/>
  <c r="X6201" i="63"/>
  <c r="X6202" i="63"/>
  <c r="X6203" i="63"/>
  <c r="X6204" i="63"/>
  <c r="X6205" i="63"/>
  <c r="X6206" i="63"/>
  <c r="X6207" i="63"/>
  <c r="X6208" i="63"/>
  <c r="X6209" i="63"/>
  <c r="X6210" i="63"/>
  <c r="X6211" i="63"/>
  <c r="X6212" i="63"/>
  <c r="X6213" i="63"/>
  <c r="X6214" i="63"/>
  <c r="X6215" i="63"/>
  <c r="X6216" i="63"/>
  <c r="X6217" i="63"/>
  <c r="X6218" i="63"/>
  <c r="X6219" i="63"/>
  <c r="X6220" i="63"/>
  <c r="X6221" i="63"/>
  <c r="X6222" i="63"/>
  <c r="X6223" i="63"/>
  <c r="X6224" i="63"/>
  <c r="X6225" i="63"/>
  <c r="X6226" i="63"/>
  <c r="X6227" i="63"/>
  <c r="X6228" i="63"/>
  <c r="X6229" i="63"/>
  <c r="X6230" i="63"/>
  <c r="X6231" i="63"/>
  <c r="X6232" i="63"/>
  <c r="X6233" i="63"/>
  <c r="X6234" i="63"/>
  <c r="X6235" i="63"/>
  <c r="X6236" i="63"/>
  <c r="X6237" i="63"/>
  <c r="X6238" i="63"/>
  <c r="X6239" i="63"/>
  <c r="X6240" i="63"/>
  <c r="X6241" i="63"/>
  <c r="X6242" i="63"/>
  <c r="X6243" i="63"/>
  <c r="X6244" i="63"/>
  <c r="X6245" i="63"/>
  <c r="X6246" i="63"/>
  <c r="X6247" i="63"/>
  <c r="X6248" i="63"/>
  <c r="X6249" i="63"/>
  <c r="X6250" i="63"/>
  <c r="X6251" i="63"/>
  <c r="X6252" i="63"/>
  <c r="X6253" i="63"/>
  <c r="X6254" i="63"/>
  <c r="X6255" i="63"/>
  <c r="X6256" i="63"/>
  <c r="X6257" i="63"/>
  <c r="X6258" i="63"/>
  <c r="X6259" i="63"/>
  <c r="X6260" i="63"/>
  <c r="X6261" i="63"/>
  <c r="X6262" i="63"/>
  <c r="X6263" i="63"/>
  <c r="X6264" i="63"/>
  <c r="X6265" i="63"/>
  <c r="X6266" i="63"/>
  <c r="X6267" i="63"/>
  <c r="X6268" i="63"/>
  <c r="X6269" i="63"/>
  <c r="X6270" i="63"/>
  <c r="X6271" i="63"/>
  <c r="X6272" i="63"/>
  <c r="X6273" i="63"/>
  <c r="X6274" i="63"/>
  <c r="X6275" i="63"/>
  <c r="X6276" i="63"/>
  <c r="X6277" i="63"/>
  <c r="X6278" i="63"/>
  <c r="X6279" i="63"/>
  <c r="X6280" i="63"/>
  <c r="X6281" i="63"/>
  <c r="X6282" i="63"/>
  <c r="X6283" i="63"/>
  <c r="X6284" i="63"/>
  <c r="X6285" i="63"/>
  <c r="X6286" i="63"/>
  <c r="X6287" i="63"/>
  <c r="X6288" i="63"/>
  <c r="X6289" i="63"/>
  <c r="X6290" i="63"/>
  <c r="X6291" i="63"/>
  <c r="X6292" i="63"/>
  <c r="X6293" i="63"/>
  <c r="X6294" i="63"/>
  <c r="X6295" i="63"/>
  <c r="X6296" i="63"/>
  <c r="X6297" i="63"/>
  <c r="X6298" i="63"/>
  <c r="X6299" i="63"/>
  <c r="X6300" i="63"/>
  <c r="X6301" i="63"/>
  <c r="X6302" i="63"/>
  <c r="X6303" i="63"/>
  <c r="X6304" i="63"/>
  <c r="X6305" i="63"/>
  <c r="X6306" i="63"/>
  <c r="X6307" i="63"/>
  <c r="X6308" i="63"/>
  <c r="X6309" i="63"/>
  <c r="X6310" i="63"/>
  <c r="X6311" i="63"/>
  <c r="X6312" i="63"/>
  <c r="X6313" i="63"/>
  <c r="X6314" i="63"/>
  <c r="X6315" i="63"/>
  <c r="X6316" i="63"/>
  <c r="X6317" i="63"/>
  <c r="X6318" i="63"/>
  <c r="X6319" i="63"/>
  <c r="X6320" i="63"/>
  <c r="X6321" i="63"/>
  <c r="X6322" i="63"/>
  <c r="X6323" i="63"/>
  <c r="X6324" i="63"/>
  <c r="X6325" i="63"/>
  <c r="X6326" i="63"/>
  <c r="X6327" i="63"/>
  <c r="X6328" i="63"/>
  <c r="X6329" i="63"/>
  <c r="X6330" i="63"/>
  <c r="X6331" i="63"/>
  <c r="X6332" i="63"/>
  <c r="X6333" i="63"/>
  <c r="X6334" i="63"/>
  <c r="X6335" i="63"/>
  <c r="X6336" i="63"/>
  <c r="X6337" i="63"/>
  <c r="X6338" i="63"/>
  <c r="X6339" i="63"/>
  <c r="X6340" i="63"/>
  <c r="X6341" i="63"/>
  <c r="X6342" i="63"/>
  <c r="X6343" i="63"/>
  <c r="X6344" i="63"/>
  <c r="X6345" i="63"/>
  <c r="X6346" i="63"/>
  <c r="X6347" i="63"/>
  <c r="X6348" i="63"/>
  <c r="X6349" i="63"/>
  <c r="X6350" i="63"/>
  <c r="X6351" i="63"/>
  <c r="X6352" i="63"/>
  <c r="X6353" i="63"/>
  <c r="X6354" i="63"/>
  <c r="X6355" i="63"/>
  <c r="X6356" i="63"/>
  <c r="X6357" i="63"/>
  <c r="X6358" i="63"/>
  <c r="X6359" i="63"/>
  <c r="X6360" i="63"/>
  <c r="X6361" i="63"/>
  <c r="X6362" i="63"/>
  <c r="X6363" i="63"/>
  <c r="X6364" i="63"/>
  <c r="X6365" i="63"/>
  <c r="X6366" i="63"/>
  <c r="X6367" i="63"/>
  <c r="X6368" i="63"/>
  <c r="X6369" i="63"/>
  <c r="X6370" i="63"/>
  <c r="X6371" i="63"/>
  <c r="X6372" i="63"/>
  <c r="X6373" i="63"/>
  <c r="X6374" i="63"/>
  <c r="X6375" i="63"/>
  <c r="X6376" i="63"/>
  <c r="X6377" i="63"/>
  <c r="X6378" i="63"/>
  <c r="X6379" i="63"/>
  <c r="X6380" i="63"/>
  <c r="X6381" i="63"/>
  <c r="X6382" i="63"/>
  <c r="X6383" i="63"/>
  <c r="X6384" i="63"/>
  <c r="X6385" i="63"/>
  <c r="X6386" i="63"/>
  <c r="X6387" i="63"/>
  <c r="X6388" i="63"/>
  <c r="X6389" i="63"/>
  <c r="X6390" i="63"/>
  <c r="X6391" i="63"/>
  <c r="X6392" i="63"/>
  <c r="X6393" i="63"/>
  <c r="X6394" i="63"/>
  <c r="X6395" i="63"/>
  <c r="X6396" i="63"/>
  <c r="X6397" i="63"/>
  <c r="X6398" i="63"/>
  <c r="X6399" i="63"/>
  <c r="X6400" i="63"/>
  <c r="X6401" i="63"/>
  <c r="X6402" i="63"/>
  <c r="X6403" i="63"/>
  <c r="X6404" i="63"/>
  <c r="X6405" i="63"/>
  <c r="X6406" i="63"/>
  <c r="X6407" i="63"/>
  <c r="X6408" i="63"/>
  <c r="X6409" i="63"/>
  <c r="X6410" i="63"/>
  <c r="X6411" i="63"/>
  <c r="X6412" i="63"/>
  <c r="X6413" i="63"/>
  <c r="X6414" i="63"/>
  <c r="X6415" i="63"/>
  <c r="X6416" i="63"/>
  <c r="X6417" i="63"/>
  <c r="X6418" i="63"/>
  <c r="X6419" i="63"/>
  <c r="X6420" i="63"/>
  <c r="X6421" i="63"/>
  <c r="X6422" i="63"/>
  <c r="X6423" i="63"/>
  <c r="X6424" i="63"/>
  <c r="X6425" i="63"/>
  <c r="X6426" i="63"/>
  <c r="X6427" i="63"/>
  <c r="X6428" i="63"/>
  <c r="X6429" i="63"/>
  <c r="X6430" i="63"/>
  <c r="X6431" i="63"/>
  <c r="X6432" i="63"/>
  <c r="X6433" i="63"/>
  <c r="X6434" i="63"/>
  <c r="X6435" i="63"/>
  <c r="X6436" i="63"/>
  <c r="X6437" i="63"/>
  <c r="X6438" i="63"/>
  <c r="X6439" i="63"/>
  <c r="X6440" i="63"/>
  <c r="X6441" i="63"/>
  <c r="X6442" i="63"/>
  <c r="X6443" i="63"/>
  <c r="X6444" i="63"/>
  <c r="X6445" i="63"/>
  <c r="X6446" i="63"/>
  <c r="X6447" i="63"/>
  <c r="X6448" i="63"/>
  <c r="X6449" i="63"/>
  <c r="X6450" i="63"/>
  <c r="X6451" i="63"/>
  <c r="X6452" i="63"/>
  <c r="X6453" i="63"/>
  <c r="X6454" i="63"/>
  <c r="X6455" i="63"/>
  <c r="X6456" i="63"/>
  <c r="X6457" i="63"/>
  <c r="X6458" i="63"/>
  <c r="X6459" i="63"/>
  <c r="X6460" i="63"/>
  <c r="X6461" i="63"/>
  <c r="X6462" i="63"/>
  <c r="X6463" i="63"/>
  <c r="X6464" i="63"/>
  <c r="X6465" i="63"/>
  <c r="X6466" i="63"/>
  <c r="X6467" i="63"/>
  <c r="X6468" i="63"/>
  <c r="X6469" i="63"/>
  <c r="X6470" i="63"/>
  <c r="X6471" i="63"/>
  <c r="X6472" i="63"/>
  <c r="X6473" i="63"/>
  <c r="X6474" i="63"/>
  <c r="X6475" i="63"/>
  <c r="X6476" i="63"/>
  <c r="X6477" i="63"/>
  <c r="X6478" i="63"/>
  <c r="X6479" i="63"/>
  <c r="X6480" i="63"/>
  <c r="X6481" i="63"/>
  <c r="X6482" i="63"/>
  <c r="X6483" i="63"/>
  <c r="X6484" i="63"/>
  <c r="X6485" i="63"/>
  <c r="X6486" i="63"/>
  <c r="X6487" i="63"/>
  <c r="X6488" i="63"/>
  <c r="X6489" i="63"/>
  <c r="X6490" i="63"/>
  <c r="X6491" i="63"/>
  <c r="X6492" i="63"/>
  <c r="X6493" i="63"/>
  <c r="X6494" i="63"/>
  <c r="X6495" i="63"/>
  <c r="X6496" i="63"/>
  <c r="X6497" i="63"/>
  <c r="X6498" i="63"/>
  <c r="X6499" i="63"/>
  <c r="X6500" i="63"/>
  <c r="X6501" i="63"/>
  <c r="X6502" i="63"/>
  <c r="X6503" i="63"/>
  <c r="X6504" i="63"/>
  <c r="X6505" i="63"/>
  <c r="X6506" i="63"/>
  <c r="X6507" i="63"/>
  <c r="X6508" i="63"/>
  <c r="X6509" i="63"/>
  <c r="X6510" i="63"/>
  <c r="X6511" i="63"/>
  <c r="X6512" i="63"/>
  <c r="X6513" i="63"/>
  <c r="X6514" i="63"/>
  <c r="X6515" i="63"/>
  <c r="X6516" i="63"/>
  <c r="X6517" i="63"/>
  <c r="X6518" i="63"/>
  <c r="X6519" i="63"/>
  <c r="X6520" i="63"/>
  <c r="X6521" i="63"/>
  <c r="X6522" i="63"/>
  <c r="X6523" i="63"/>
  <c r="X6524" i="63"/>
  <c r="X6525" i="63"/>
  <c r="X6526" i="63"/>
  <c r="X6527" i="63"/>
  <c r="X6528" i="63"/>
  <c r="X6529" i="63"/>
  <c r="X6530" i="63"/>
  <c r="X6531" i="63"/>
  <c r="X6532" i="63"/>
  <c r="X6533" i="63"/>
  <c r="X6534" i="63"/>
  <c r="X6535" i="63"/>
  <c r="X6536" i="63"/>
  <c r="X6537" i="63"/>
  <c r="X6538" i="63"/>
  <c r="X6539" i="63"/>
  <c r="X6540" i="63"/>
  <c r="X6541" i="63"/>
  <c r="X6542" i="63"/>
  <c r="X6543" i="63"/>
  <c r="X6544" i="63"/>
  <c r="X6545" i="63"/>
  <c r="X6546" i="63"/>
  <c r="X6547" i="63"/>
  <c r="X6548" i="63"/>
  <c r="X6549" i="63"/>
  <c r="X6550" i="63"/>
  <c r="X6551" i="63"/>
  <c r="X6552" i="63"/>
  <c r="X6553" i="63"/>
  <c r="X6554" i="63"/>
  <c r="X6555" i="63"/>
  <c r="X6556" i="63"/>
  <c r="X6557" i="63"/>
  <c r="X6558" i="63"/>
  <c r="X6559" i="63"/>
  <c r="X6560" i="63"/>
  <c r="X6561" i="63"/>
  <c r="X6562" i="63"/>
  <c r="X6563" i="63"/>
  <c r="X6564" i="63"/>
  <c r="X6565" i="63"/>
  <c r="X6566" i="63"/>
  <c r="X6567" i="63"/>
  <c r="X6568" i="63"/>
  <c r="X6569" i="63"/>
  <c r="X6570" i="63"/>
  <c r="X6571" i="63"/>
  <c r="X6572" i="63"/>
  <c r="X6573" i="63"/>
  <c r="X6574" i="63"/>
  <c r="X6575" i="63"/>
  <c r="X6576" i="63"/>
  <c r="X6577" i="63"/>
  <c r="X6578" i="63"/>
  <c r="X6579" i="63"/>
  <c r="X6580" i="63"/>
  <c r="X6581" i="63"/>
  <c r="X6582" i="63"/>
  <c r="X6583" i="63"/>
  <c r="X6584" i="63"/>
  <c r="X6585" i="63"/>
  <c r="X6586" i="63"/>
  <c r="X6587" i="63"/>
  <c r="X6588" i="63"/>
  <c r="X6589" i="63"/>
  <c r="X6590" i="63"/>
  <c r="X6591" i="63"/>
  <c r="X6592" i="63"/>
  <c r="X6593" i="63"/>
  <c r="X6594" i="63"/>
  <c r="X6595" i="63"/>
  <c r="X6596" i="63"/>
  <c r="X6597" i="63"/>
  <c r="X6598" i="63"/>
  <c r="X6599" i="63"/>
  <c r="X6600" i="63"/>
  <c r="X6601" i="63"/>
  <c r="X6602" i="63"/>
  <c r="X6603" i="63"/>
  <c r="X6604" i="63"/>
  <c r="X6605" i="63"/>
  <c r="X6606" i="63"/>
  <c r="X6607" i="63"/>
  <c r="X6608" i="63"/>
  <c r="X6609" i="63"/>
  <c r="X6610" i="63"/>
  <c r="X6611" i="63"/>
  <c r="X6612" i="63"/>
  <c r="X6613" i="63"/>
  <c r="X6614" i="63"/>
  <c r="X6615" i="63"/>
  <c r="X6616" i="63"/>
  <c r="X6617" i="63"/>
  <c r="X6618" i="63"/>
  <c r="X6619" i="63"/>
  <c r="X6620" i="63"/>
  <c r="X6621" i="63"/>
  <c r="X6622" i="63"/>
  <c r="X6623" i="63"/>
  <c r="X6624" i="63"/>
  <c r="X6625" i="63"/>
  <c r="X6626" i="63"/>
  <c r="X6627" i="63"/>
  <c r="X6628" i="63"/>
  <c r="X6629" i="63"/>
  <c r="X6630" i="63"/>
  <c r="X6631" i="63"/>
  <c r="X6632" i="63"/>
  <c r="X6633" i="63"/>
  <c r="X6634" i="63"/>
  <c r="X6635" i="63"/>
  <c r="X6636" i="63"/>
  <c r="X6637" i="63"/>
  <c r="X6638" i="63"/>
  <c r="X6639" i="63"/>
  <c r="X6640" i="63"/>
  <c r="X6641" i="63"/>
  <c r="X6642" i="63"/>
  <c r="X6643" i="63"/>
  <c r="X6644" i="63"/>
  <c r="X6645" i="63"/>
  <c r="X6646" i="63"/>
  <c r="X6647" i="63"/>
  <c r="X6648" i="63"/>
  <c r="X6649" i="63"/>
  <c r="X6650" i="63"/>
  <c r="X6651" i="63"/>
  <c r="X6652" i="63"/>
  <c r="X6653" i="63"/>
  <c r="X6654" i="63"/>
  <c r="X6655" i="63"/>
  <c r="X6656" i="63"/>
  <c r="X6657" i="63"/>
  <c r="X6658" i="63"/>
  <c r="X6659" i="63"/>
  <c r="X6660" i="63"/>
  <c r="X6661" i="63"/>
  <c r="X6662" i="63"/>
  <c r="X6663" i="63"/>
  <c r="X6664" i="63"/>
  <c r="X6665" i="63"/>
  <c r="X6666" i="63"/>
  <c r="X6667" i="63"/>
  <c r="X6668" i="63"/>
  <c r="X6669" i="63"/>
  <c r="X6670" i="63"/>
  <c r="X6671" i="63"/>
  <c r="X6672" i="63"/>
  <c r="X6673" i="63"/>
  <c r="X6674" i="63"/>
  <c r="X6675" i="63"/>
  <c r="X6676" i="63"/>
  <c r="X6677" i="63"/>
  <c r="X6678" i="63"/>
  <c r="X6679" i="63"/>
  <c r="X6680" i="63"/>
  <c r="X6681" i="63"/>
  <c r="X6682" i="63"/>
  <c r="X6683" i="63"/>
  <c r="X6684" i="63"/>
  <c r="X6685" i="63"/>
  <c r="X6686" i="63"/>
  <c r="X6687" i="63"/>
  <c r="X6688" i="63"/>
  <c r="X6689" i="63"/>
  <c r="X6690" i="63"/>
  <c r="X6691" i="63"/>
  <c r="X6692" i="63"/>
  <c r="X6693" i="63"/>
  <c r="X6694" i="63"/>
  <c r="X6695" i="63"/>
  <c r="X6696" i="63"/>
  <c r="X6697" i="63"/>
  <c r="X6698" i="63"/>
  <c r="X6699" i="63"/>
  <c r="X6700" i="63"/>
  <c r="X6701" i="63"/>
  <c r="X6702" i="63"/>
  <c r="X6703" i="63"/>
  <c r="X6704" i="63"/>
  <c r="X6705" i="63"/>
  <c r="X6706" i="63"/>
  <c r="X6707" i="63"/>
  <c r="X6708" i="63"/>
  <c r="X6709" i="63"/>
  <c r="X6710" i="63"/>
  <c r="X6711" i="63"/>
  <c r="X6712" i="63"/>
  <c r="X6713" i="63"/>
  <c r="X6714" i="63"/>
  <c r="X6715" i="63"/>
  <c r="X6716" i="63"/>
  <c r="X6717" i="63"/>
  <c r="X6718" i="63"/>
  <c r="X6719" i="63"/>
  <c r="X6720" i="63"/>
  <c r="X6721" i="63"/>
  <c r="X6722" i="63"/>
  <c r="X6723" i="63"/>
  <c r="X6724" i="63"/>
  <c r="X6725" i="63"/>
  <c r="X6726" i="63"/>
  <c r="X6727" i="63"/>
  <c r="X6728" i="63"/>
  <c r="X6729" i="63"/>
  <c r="X6730" i="63"/>
  <c r="X6731" i="63"/>
  <c r="X6732" i="63"/>
  <c r="X6733" i="63"/>
  <c r="X6734" i="63"/>
  <c r="X6735" i="63"/>
  <c r="X6736" i="63"/>
  <c r="X6737" i="63"/>
  <c r="X6738" i="63"/>
  <c r="X6739" i="63"/>
  <c r="X6740" i="63"/>
  <c r="X6741" i="63"/>
  <c r="X6742" i="63"/>
  <c r="X6743" i="63"/>
  <c r="X6744" i="63"/>
  <c r="X6745" i="63"/>
  <c r="X6746" i="63"/>
  <c r="X6747" i="63"/>
  <c r="X6748" i="63"/>
  <c r="X6749" i="63"/>
  <c r="X6750" i="63"/>
  <c r="X6751" i="63"/>
  <c r="X6752" i="63"/>
  <c r="X6753" i="63"/>
  <c r="X6754" i="63"/>
  <c r="X6755" i="63"/>
  <c r="X6756" i="63"/>
  <c r="X6757" i="63"/>
  <c r="X6758" i="63"/>
  <c r="X6759" i="63"/>
  <c r="X6760" i="63"/>
  <c r="X6761" i="63"/>
  <c r="X6762" i="63"/>
  <c r="X6763" i="63"/>
  <c r="X6764" i="63"/>
  <c r="X6765" i="63"/>
  <c r="X6766" i="63"/>
  <c r="X6767" i="63"/>
  <c r="X6768" i="63"/>
  <c r="X6769" i="63"/>
  <c r="X6770" i="63"/>
  <c r="X6771" i="63"/>
  <c r="X6772" i="63"/>
  <c r="X6773" i="63"/>
  <c r="X6774" i="63"/>
  <c r="X6775" i="63"/>
  <c r="X6776" i="63"/>
  <c r="X6777" i="63"/>
  <c r="X6778" i="63"/>
  <c r="X6779" i="63"/>
  <c r="X6780" i="63"/>
  <c r="X6781" i="63"/>
  <c r="X6782" i="63"/>
  <c r="X6783" i="63"/>
  <c r="X6784" i="63"/>
  <c r="X6785" i="63"/>
  <c r="X6786" i="63"/>
  <c r="X6787" i="63"/>
  <c r="X6788" i="63"/>
  <c r="X6789" i="63"/>
  <c r="X6790" i="63"/>
  <c r="X6791" i="63"/>
  <c r="X6792" i="63"/>
  <c r="X6793" i="63"/>
  <c r="X6794" i="63"/>
  <c r="X6795" i="63"/>
  <c r="X6796" i="63"/>
  <c r="X6797" i="63"/>
  <c r="X6798" i="63"/>
  <c r="X6799" i="63"/>
  <c r="X6800" i="63"/>
  <c r="X6801" i="63"/>
  <c r="X6802" i="63"/>
  <c r="X6803" i="63"/>
  <c r="X6804" i="63"/>
  <c r="X6805" i="63"/>
  <c r="X6806" i="63"/>
  <c r="X6807" i="63"/>
  <c r="X6808" i="63"/>
  <c r="X6809" i="63"/>
  <c r="X6810" i="63"/>
  <c r="X6811" i="63"/>
  <c r="X6812" i="63"/>
  <c r="X6813" i="63"/>
  <c r="X6814" i="63"/>
  <c r="X6815" i="63"/>
  <c r="X6816" i="63"/>
  <c r="X6817" i="63"/>
  <c r="X6818" i="63"/>
  <c r="X6819" i="63"/>
  <c r="X6820" i="63"/>
  <c r="X6821" i="63"/>
  <c r="X6822" i="63"/>
  <c r="X6823" i="63"/>
  <c r="X6824" i="63"/>
  <c r="X6825" i="63"/>
  <c r="X6826" i="63"/>
  <c r="X6827" i="63"/>
  <c r="X6828" i="63"/>
  <c r="X6829" i="63"/>
  <c r="X6830" i="63"/>
  <c r="X6831" i="63"/>
  <c r="X6832" i="63"/>
  <c r="X6833" i="63"/>
  <c r="X6834" i="63"/>
  <c r="X6835" i="63"/>
  <c r="X6836" i="63"/>
  <c r="X6837" i="63"/>
  <c r="X6838" i="63"/>
  <c r="X6839" i="63"/>
  <c r="X6840" i="63"/>
  <c r="X6841" i="63"/>
  <c r="X6842" i="63"/>
  <c r="X6843" i="63"/>
  <c r="X6844" i="63"/>
  <c r="X6845" i="63"/>
  <c r="X6846" i="63"/>
  <c r="X6847" i="63"/>
  <c r="X6848" i="63"/>
  <c r="X6849" i="63"/>
  <c r="X6850" i="63"/>
  <c r="X6851" i="63"/>
  <c r="X6852" i="63"/>
  <c r="X6853" i="63"/>
  <c r="X6854" i="63"/>
  <c r="X6855" i="63"/>
  <c r="X6856" i="63"/>
  <c r="X6857" i="63"/>
  <c r="X6858" i="63"/>
  <c r="X6859" i="63"/>
  <c r="X6860" i="63"/>
  <c r="X6861" i="63"/>
  <c r="X6862" i="63"/>
  <c r="X6863" i="63"/>
  <c r="X6864" i="63"/>
  <c r="X6865" i="63"/>
  <c r="X6866" i="63"/>
  <c r="X6867" i="63"/>
  <c r="X6868" i="63"/>
  <c r="X6869" i="63"/>
  <c r="X6870" i="63"/>
  <c r="X6871" i="63"/>
  <c r="X6872" i="63"/>
  <c r="X6873" i="63"/>
  <c r="X6874" i="63"/>
  <c r="X6875" i="63"/>
  <c r="X6876" i="63"/>
  <c r="X6877" i="63"/>
  <c r="X6878" i="63"/>
  <c r="X6879" i="63"/>
  <c r="X6880" i="63"/>
  <c r="X6881" i="63"/>
  <c r="X6882" i="63"/>
  <c r="X6883" i="63"/>
  <c r="X6884" i="63"/>
  <c r="X6885" i="63"/>
  <c r="X6886" i="63"/>
  <c r="X6887" i="63"/>
  <c r="X6888" i="63"/>
  <c r="X6889" i="63"/>
  <c r="X6890" i="63"/>
  <c r="X6891" i="63"/>
  <c r="X6892" i="63"/>
  <c r="X6893" i="63"/>
  <c r="X6894" i="63"/>
  <c r="X6895" i="63"/>
  <c r="X6896" i="63"/>
  <c r="X6897" i="63"/>
  <c r="X6898" i="63"/>
  <c r="X6899" i="63"/>
  <c r="X6900" i="63"/>
  <c r="X6901" i="63"/>
  <c r="X6902" i="63"/>
  <c r="X6903" i="63"/>
  <c r="X6904" i="63"/>
  <c r="X6905" i="63"/>
  <c r="X6906" i="63"/>
  <c r="X6907" i="63"/>
  <c r="X6908" i="63"/>
  <c r="X6909" i="63"/>
  <c r="X6910" i="63"/>
  <c r="X6911" i="63"/>
  <c r="X6912" i="63"/>
  <c r="X6913" i="63"/>
  <c r="X6914" i="63"/>
  <c r="X6915" i="63"/>
  <c r="X6916" i="63"/>
  <c r="X6917" i="63"/>
  <c r="X6918" i="63"/>
  <c r="X6919" i="63"/>
  <c r="X6920" i="63"/>
  <c r="X6921" i="63"/>
  <c r="X6922" i="63"/>
  <c r="X6923" i="63"/>
  <c r="X6924" i="63"/>
  <c r="X6925" i="63"/>
  <c r="X6926" i="63"/>
  <c r="X6927" i="63"/>
  <c r="X6928" i="63"/>
  <c r="X6929" i="63"/>
  <c r="X6930" i="63"/>
  <c r="X6931" i="63"/>
  <c r="X6932" i="63"/>
  <c r="X6933" i="63"/>
  <c r="X6934" i="63"/>
  <c r="X6935" i="63"/>
  <c r="X6936" i="63"/>
  <c r="X6937" i="63"/>
  <c r="X6938" i="63"/>
  <c r="X6939" i="63"/>
  <c r="X6940" i="63"/>
  <c r="X6941" i="63"/>
  <c r="X6942" i="63"/>
  <c r="X6943" i="63"/>
  <c r="X6944" i="63"/>
  <c r="X6945" i="63"/>
  <c r="X6946" i="63"/>
  <c r="X6947" i="63"/>
  <c r="X6948" i="63"/>
  <c r="X6949" i="63"/>
  <c r="X6950" i="63"/>
  <c r="X6951" i="63"/>
  <c r="X6952" i="63"/>
  <c r="X6953" i="63"/>
  <c r="X6954" i="63"/>
  <c r="X6955" i="63"/>
  <c r="X6956" i="63"/>
  <c r="X6957" i="63"/>
  <c r="X6958" i="63"/>
  <c r="X6959" i="63"/>
  <c r="X6960" i="63"/>
  <c r="X6961" i="63"/>
  <c r="X6962" i="63"/>
  <c r="X6963" i="63"/>
  <c r="X6964" i="63"/>
  <c r="X6965" i="63"/>
  <c r="X6966" i="63"/>
  <c r="X6967" i="63"/>
  <c r="X6968" i="63"/>
  <c r="X6969" i="63"/>
  <c r="X6970" i="63"/>
  <c r="X6971" i="63"/>
  <c r="X6972" i="63"/>
  <c r="X6973" i="63"/>
  <c r="X6974" i="63"/>
  <c r="X6975" i="63"/>
  <c r="X6976" i="63"/>
  <c r="X6977" i="63"/>
  <c r="X6978" i="63"/>
  <c r="X6979" i="63"/>
  <c r="X6980" i="63"/>
  <c r="X6981" i="63"/>
  <c r="X6982" i="63"/>
  <c r="X6983" i="63"/>
  <c r="X6984" i="63"/>
  <c r="X6985" i="63"/>
  <c r="X6986" i="63"/>
  <c r="X6987" i="63"/>
  <c r="X6988" i="63"/>
  <c r="X6989" i="63"/>
  <c r="X6990" i="63"/>
  <c r="X6991" i="63"/>
  <c r="X6992" i="63"/>
  <c r="X6993" i="63"/>
  <c r="X6994" i="63"/>
  <c r="X6995" i="63"/>
  <c r="X6996" i="63"/>
  <c r="X6997" i="63"/>
  <c r="X6998" i="63"/>
  <c r="X6999" i="63"/>
  <c r="X7000" i="63"/>
  <c r="X7001" i="63"/>
  <c r="X7002" i="63"/>
  <c r="X7003" i="63"/>
  <c r="X7004" i="63"/>
  <c r="X7005" i="63"/>
  <c r="X7006" i="63"/>
  <c r="X7007" i="63"/>
  <c r="X7008" i="63"/>
  <c r="X7009" i="63"/>
  <c r="X7010" i="63"/>
  <c r="X7011" i="63"/>
  <c r="X7012" i="63"/>
  <c r="X7013" i="63"/>
  <c r="X7014" i="63"/>
  <c r="X7015" i="63"/>
  <c r="X7016" i="63"/>
  <c r="X7017" i="63"/>
  <c r="X7018" i="63"/>
  <c r="X7019" i="63"/>
  <c r="X7020" i="63"/>
  <c r="X7021" i="63"/>
  <c r="X7022" i="63"/>
  <c r="X7023" i="63"/>
  <c r="X7024" i="63"/>
  <c r="X7025" i="63"/>
  <c r="X7026" i="63"/>
  <c r="X7027" i="63"/>
  <c r="X7028" i="63"/>
  <c r="X7029" i="63"/>
  <c r="X7030" i="63"/>
  <c r="X7031" i="63"/>
  <c r="X7032" i="63"/>
  <c r="X7033" i="63"/>
  <c r="X7034" i="63"/>
  <c r="X7035" i="63"/>
  <c r="X7036" i="63"/>
  <c r="X7037" i="63"/>
  <c r="X7038" i="63"/>
  <c r="X7039" i="63"/>
  <c r="X7040" i="63"/>
  <c r="X7041" i="63"/>
  <c r="X7042" i="63"/>
  <c r="X7043" i="63"/>
  <c r="X7044" i="63"/>
  <c r="X7045" i="63"/>
  <c r="X7046" i="63"/>
  <c r="X7047" i="63"/>
  <c r="X7048" i="63"/>
  <c r="X7049" i="63"/>
  <c r="X7050" i="63"/>
  <c r="X7051" i="63"/>
  <c r="X7052" i="63"/>
  <c r="X7053" i="63"/>
  <c r="X7054" i="63"/>
  <c r="X7055" i="63"/>
  <c r="X7056" i="63"/>
  <c r="X7057" i="63"/>
  <c r="X7058" i="63"/>
  <c r="X7059" i="63"/>
  <c r="X7060" i="63"/>
  <c r="X7061" i="63"/>
  <c r="X7062" i="63"/>
  <c r="X7063" i="63"/>
  <c r="X7064" i="63"/>
  <c r="X7065" i="63"/>
  <c r="X7066" i="63"/>
  <c r="X7067" i="63"/>
  <c r="X7068" i="63"/>
  <c r="X7069" i="63"/>
  <c r="X7070" i="63"/>
  <c r="X7071" i="63"/>
  <c r="X7072" i="63"/>
  <c r="X7073" i="63"/>
  <c r="X7074" i="63"/>
  <c r="X7075" i="63"/>
  <c r="X7076" i="63"/>
  <c r="X7077" i="63"/>
  <c r="X7078" i="63"/>
  <c r="X7079" i="63"/>
  <c r="X7080" i="63"/>
  <c r="X7081" i="63"/>
  <c r="X7082" i="63"/>
  <c r="X7083" i="63"/>
  <c r="X7084" i="63"/>
  <c r="X7085" i="63"/>
  <c r="X7086" i="63"/>
  <c r="X7087" i="63"/>
  <c r="X7088" i="63"/>
  <c r="X7089" i="63"/>
  <c r="X7090" i="63"/>
  <c r="X7091" i="63"/>
  <c r="X7092" i="63"/>
  <c r="X7093" i="63"/>
  <c r="X7094" i="63"/>
  <c r="X7095" i="63"/>
  <c r="X7096" i="63"/>
  <c r="X7097" i="63"/>
  <c r="X7098" i="63"/>
  <c r="X7099" i="63"/>
  <c r="X7100" i="63"/>
  <c r="X7101" i="63"/>
  <c r="X7102" i="63"/>
  <c r="X7103" i="63"/>
  <c r="X7104" i="63"/>
  <c r="X7105" i="63"/>
  <c r="X7106" i="63"/>
  <c r="X7107" i="63"/>
  <c r="X7108" i="63"/>
  <c r="X7109" i="63"/>
  <c r="X7110" i="63"/>
  <c r="X7111" i="63"/>
  <c r="X7112" i="63"/>
  <c r="X7113" i="63"/>
  <c r="X7114" i="63"/>
  <c r="X7115" i="63"/>
  <c r="X7116" i="63"/>
  <c r="X7117" i="63"/>
  <c r="X7118" i="63"/>
  <c r="X7119" i="63"/>
  <c r="X7120" i="63"/>
  <c r="X7121" i="63"/>
  <c r="X7122" i="63"/>
  <c r="X7123" i="63"/>
  <c r="X7124" i="63"/>
  <c r="X7125" i="63"/>
  <c r="X7126" i="63"/>
  <c r="X7127" i="63"/>
  <c r="X7128" i="63"/>
  <c r="X7129" i="63"/>
  <c r="X7130" i="63"/>
  <c r="X7131" i="63"/>
  <c r="X7132" i="63"/>
  <c r="X7133" i="63"/>
  <c r="X7134" i="63"/>
  <c r="X7135" i="63"/>
  <c r="X7136" i="63"/>
  <c r="X7137" i="63"/>
  <c r="X7138" i="63"/>
  <c r="X7139" i="63"/>
  <c r="X7140" i="63"/>
  <c r="X7141" i="63"/>
  <c r="X7142" i="63"/>
  <c r="X7143" i="63"/>
  <c r="X7144" i="63"/>
  <c r="X7145" i="63"/>
  <c r="X7146" i="63"/>
  <c r="X7147" i="63"/>
  <c r="X7148" i="63"/>
  <c r="X7149" i="63"/>
  <c r="X7150" i="63"/>
  <c r="X7151" i="63"/>
  <c r="X7152" i="63"/>
  <c r="X7153" i="63"/>
  <c r="X7154" i="63"/>
  <c r="X7155" i="63"/>
  <c r="X7156" i="63"/>
  <c r="X7157" i="63"/>
  <c r="X7158" i="63"/>
  <c r="X7159" i="63"/>
  <c r="X7160" i="63"/>
  <c r="X7161" i="63"/>
  <c r="X7162" i="63"/>
  <c r="X7163" i="63"/>
  <c r="X7164" i="63"/>
  <c r="X7165" i="63"/>
  <c r="X7166" i="63"/>
  <c r="X7167" i="63"/>
  <c r="X7168" i="63"/>
  <c r="X7169" i="63"/>
  <c r="X7170" i="63"/>
  <c r="X7171" i="63"/>
  <c r="X7172" i="63"/>
  <c r="X7173" i="63"/>
  <c r="X7174" i="63"/>
  <c r="X7175" i="63"/>
  <c r="X7176" i="63"/>
  <c r="X7177" i="63"/>
  <c r="X7178" i="63"/>
  <c r="X7179" i="63"/>
  <c r="X7180" i="63"/>
  <c r="X7181" i="63"/>
  <c r="X7182" i="63"/>
  <c r="X7183" i="63"/>
  <c r="X7184" i="63"/>
  <c r="X7185" i="63"/>
  <c r="X7186" i="63"/>
  <c r="X7187" i="63"/>
  <c r="X7188" i="63"/>
  <c r="X7189" i="63"/>
  <c r="X7190" i="63"/>
  <c r="X7191" i="63"/>
  <c r="X7192" i="63"/>
  <c r="X7193" i="63"/>
  <c r="X7194" i="63"/>
  <c r="X7195" i="63"/>
  <c r="X7196" i="63"/>
  <c r="X7197" i="63"/>
  <c r="X7198" i="63"/>
  <c r="X7199" i="63"/>
  <c r="X7200" i="63"/>
  <c r="X7201" i="63"/>
  <c r="X7202" i="63"/>
  <c r="X7203" i="63"/>
  <c r="X7204" i="63"/>
  <c r="X7205" i="63"/>
  <c r="X7206" i="63"/>
  <c r="X7207" i="63"/>
  <c r="X7208" i="63"/>
  <c r="X7209" i="63"/>
  <c r="X7210" i="63"/>
  <c r="X7211" i="63"/>
  <c r="X7212" i="63"/>
  <c r="X7213" i="63"/>
  <c r="X7214" i="63"/>
  <c r="X7215" i="63"/>
  <c r="X7216" i="63"/>
  <c r="X7217" i="63"/>
  <c r="X7218" i="63"/>
  <c r="X7219" i="63"/>
  <c r="X7220" i="63"/>
  <c r="X7221" i="63"/>
  <c r="X7222" i="63"/>
  <c r="X7223" i="63"/>
  <c r="X7224" i="63"/>
  <c r="X7225" i="63"/>
  <c r="X7226" i="63"/>
  <c r="X7227" i="63"/>
  <c r="X7228" i="63"/>
  <c r="X7229" i="63"/>
  <c r="X7230" i="63"/>
  <c r="X7231" i="63"/>
  <c r="X7232" i="63"/>
  <c r="X7233" i="63"/>
  <c r="X7234" i="63"/>
  <c r="X7235" i="63"/>
  <c r="X7236" i="63"/>
  <c r="X7237" i="63"/>
  <c r="X7238" i="63"/>
  <c r="X7239" i="63"/>
  <c r="X7240" i="63"/>
  <c r="X7241" i="63"/>
  <c r="X7242" i="63"/>
  <c r="X7243" i="63"/>
  <c r="X7244" i="63"/>
  <c r="X7245" i="63"/>
  <c r="X7246" i="63"/>
  <c r="X7247" i="63"/>
  <c r="X7248" i="63"/>
  <c r="X7249" i="63"/>
  <c r="X7250" i="63"/>
  <c r="X7251" i="63"/>
  <c r="X7252" i="63"/>
  <c r="X7253" i="63"/>
  <c r="X7254" i="63"/>
  <c r="X7255" i="63"/>
  <c r="X7256" i="63"/>
  <c r="X7257" i="63"/>
  <c r="X7258" i="63"/>
  <c r="X7259" i="63"/>
  <c r="X7260" i="63"/>
  <c r="X7261" i="63"/>
  <c r="X7262" i="63"/>
  <c r="X7263" i="63"/>
  <c r="X7264" i="63"/>
  <c r="X7265" i="63"/>
  <c r="X7266" i="63"/>
  <c r="X7267" i="63"/>
  <c r="X7268" i="63"/>
  <c r="X7269" i="63"/>
  <c r="X7270" i="63"/>
  <c r="X7271" i="63"/>
  <c r="X7272" i="63"/>
  <c r="X7273" i="63"/>
  <c r="X7274" i="63"/>
  <c r="X7275" i="63"/>
  <c r="X7276" i="63"/>
  <c r="X7277" i="63"/>
  <c r="X7278" i="63"/>
  <c r="X7279" i="63"/>
  <c r="X7280" i="63"/>
  <c r="X7281" i="63"/>
  <c r="X7282" i="63"/>
  <c r="X7283" i="63"/>
  <c r="X7284" i="63"/>
  <c r="X7285" i="63"/>
  <c r="X7286" i="63"/>
  <c r="X7287" i="63"/>
  <c r="X7288" i="63"/>
  <c r="X7289" i="63"/>
  <c r="X7290" i="63"/>
  <c r="X7291" i="63"/>
  <c r="X7292" i="63"/>
  <c r="X7293" i="63"/>
  <c r="X7294" i="63"/>
  <c r="X7295" i="63"/>
  <c r="X7296" i="63"/>
  <c r="X7297" i="63"/>
  <c r="X7298" i="63"/>
  <c r="X7299" i="63"/>
  <c r="X7300" i="63"/>
  <c r="X7301" i="63"/>
  <c r="X7302" i="63"/>
  <c r="X7303" i="63"/>
  <c r="X7304" i="63"/>
  <c r="X7305" i="63"/>
  <c r="X7306" i="63"/>
  <c r="X7307" i="63"/>
  <c r="X7308" i="63"/>
  <c r="X7309" i="63"/>
  <c r="X7310" i="63"/>
  <c r="X7311" i="63"/>
  <c r="X7312" i="63"/>
  <c r="X7313" i="63"/>
  <c r="X7314" i="63"/>
  <c r="X7315" i="63"/>
  <c r="X7316" i="63"/>
  <c r="X7317" i="63"/>
  <c r="X7318" i="63"/>
  <c r="X7319" i="63"/>
  <c r="X7320" i="63"/>
  <c r="X7321" i="63"/>
  <c r="X7322" i="63"/>
  <c r="X7323" i="63"/>
  <c r="X7324" i="63"/>
  <c r="X7325" i="63"/>
  <c r="X7326" i="63"/>
  <c r="X7327" i="63"/>
  <c r="X7328" i="63"/>
  <c r="X7329" i="63"/>
  <c r="X7330" i="63"/>
  <c r="X7331" i="63"/>
  <c r="X7332" i="63"/>
  <c r="X7333" i="63"/>
  <c r="X7334" i="63"/>
  <c r="X7335" i="63"/>
  <c r="X7336" i="63"/>
  <c r="X7337" i="63"/>
  <c r="X7338" i="63"/>
  <c r="X7339" i="63"/>
  <c r="X7340" i="63"/>
  <c r="X7341" i="63"/>
  <c r="X7342" i="63"/>
  <c r="X7343" i="63"/>
  <c r="X7344" i="63"/>
  <c r="X7345" i="63"/>
  <c r="X7346" i="63"/>
  <c r="X7347" i="63"/>
  <c r="X7348" i="63"/>
  <c r="X7349" i="63"/>
  <c r="X7350" i="63"/>
  <c r="X7351" i="63"/>
  <c r="X7352" i="63"/>
  <c r="X7353" i="63"/>
  <c r="X7354" i="63"/>
  <c r="X7355" i="63"/>
  <c r="X7356" i="63"/>
  <c r="X7357" i="63"/>
  <c r="X7358" i="63"/>
  <c r="X7359" i="63"/>
  <c r="X7360" i="63"/>
  <c r="X7361" i="63"/>
  <c r="X7362" i="63"/>
  <c r="X7363" i="63"/>
  <c r="X7364" i="63"/>
  <c r="X7365" i="63"/>
  <c r="X7366" i="63"/>
  <c r="X7367" i="63"/>
  <c r="X7368" i="63"/>
  <c r="X7369" i="63"/>
  <c r="X7370" i="63"/>
  <c r="X7371" i="63"/>
  <c r="X7372" i="63"/>
  <c r="X7373" i="63"/>
  <c r="X7374" i="63"/>
  <c r="X7375" i="63"/>
  <c r="X7376" i="63"/>
  <c r="X7377" i="63"/>
  <c r="X7378" i="63"/>
  <c r="X7379" i="63"/>
  <c r="X7380" i="63"/>
  <c r="X7381" i="63"/>
  <c r="X7382" i="63"/>
  <c r="X7383" i="63"/>
  <c r="X7384" i="63"/>
  <c r="X7385" i="63"/>
  <c r="X7386" i="63"/>
  <c r="X7387" i="63"/>
  <c r="X7388" i="63"/>
  <c r="X7389" i="63"/>
  <c r="X7390" i="63"/>
  <c r="X7391" i="63"/>
  <c r="X7392" i="63"/>
  <c r="X7393" i="63"/>
  <c r="X7394" i="63"/>
  <c r="X7395" i="63"/>
  <c r="X7396" i="63"/>
  <c r="X7397" i="63"/>
  <c r="X7398" i="63"/>
  <c r="X7399" i="63"/>
  <c r="X7400" i="63"/>
  <c r="X7401" i="63"/>
  <c r="X7402" i="63"/>
  <c r="X7403" i="63"/>
  <c r="X7404" i="63"/>
  <c r="X7405" i="63"/>
  <c r="X7406" i="63"/>
  <c r="X7407" i="63"/>
  <c r="X7408" i="63"/>
  <c r="X7409" i="63"/>
  <c r="X7410" i="63"/>
  <c r="X7411" i="63"/>
  <c r="X7412" i="63"/>
  <c r="X7413" i="63"/>
  <c r="X7414" i="63"/>
  <c r="X7415" i="63"/>
  <c r="X7416" i="63"/>
  <c r="X7417" i="63"/>
  <c r="X7418" i="63"/>
  <c r="X7419" i="63"/>
  <c r="X7420" i="63"/>
  <c r="X7421" i="63"/>
  <c r="X7422" i="63"/>
  <c r="X7423" i="63"/>
  <c r="X7424" i="63"/>
  <c r="X7425" i="63"/>
  <c r="X7426" i="63"/>
  <c r="X7427" i="63"/>
  <c r="X7428" i="63"/>
  <c r="X7429" i="63"/>
  <c r="X7430" i="63"/>
  <c r="X7431" i="63"/>
  <c r="X7432" i="63"/>
  <c r="X7433" i="63"/>
  <c r="X7434" i="63"/>
  <c r="X7435" i="63"/>
  <c r="X7436" i="63"/>
  <c r="X7437" i="63"/>
  <c r="X7438" i="63"/>
  <c r="X7439" i="63"/>
  <c r="X7440" i="63"/>
  <c r="X7441" i="63"/>
  <c r="X7442" i="63"/>
  <c r="X7443" i="63"/>
  <c r="X7444" i="63"/>
  <c r="X7445" i="63"/>
  <c r="X7446" i="63"/>
  <c r="X7447" i="63"/>
  <c r="X7448" i="63"/>
  <c r="X7449" i="63"/>
  <c r="X7450" i="63"/>
  <c r="X7451" i="63"/>
  <c r="X7452" i="63"/>
  <c r="X7453" i="63"/>
  <c r="X7454" i="63"/>
  <c r="X7455" i="63"/>
  <c r="X7456" i="63"/>
  <c r="X7457" i="63"/>
  <c r="X7458" i="63"/>
  <c r="X7459" i="63"/>
  <c r="X7460" i="63"/>
  <c r="X7461" i="63"/>
  <c r="X7462" i="63"/>
  <c r="X7463" i="63"/>
  <c r="X7464" i="63"/>
  <c r="X7465" i="63"/>
  <c r="X7466" i="63"/>
  <c r="X7467" i="63"/>
  <c r="X7468" i="63"/>
  <c r="X7469" i="63"/>
  <c r="X7470" i="63"/>
  <c r="X7471" i="63"/>
  <c r="X7472" i="63"/>
  <c r="X7473" i="63"/>
  <c r="X7474" i="63"/>
  <c r="X7475" i="63"/>
  <c r="X7476" i="63"/>
  <c r="X7477" i="63"/>
  <c r="X7478" i="63"/>
  <c r="X7479" i="63"/>
  <c r="X7480" i="63"/>
  <c r="X7481" i="63"/>
  <c r="X7482" i="63"/>
  <c r="X7483" i="63"/>
  <c r="X7484" i="63"/>
  <c r="X7485" i="63"/>
  <c r="X7486" i="63"/>
  <c r="X7487" i="63"/>
  <c r="X7488" i="63"/>
  <c r="X7489" i="63"/>
  <c r="X7490" i="63"/>
  <c r="X7491" i="63"/>
  <c r="X7492" i="63"/>
  <c r="X7493" i="63"/>
  <c r="X7494" i="63"/>
  <c r="X7495" i="63"/>
  <c r="X7496" i="63"/>
  <c r="X7497" i="63"/>
  <c r="X7498" i="63"/>
  <c r="X7499" i="63"/>
  <c r="X7500" i="63"/>
  <c r="X7501" i="63"/>
  <c r="X7502" i="63"/>
  <c r="X7503" i="63"/>
  <c r="X7504" i="63"/>
  <c r="X7505" i="63"/>
  <c r="X7506" i="63"/>
  <c r="X7507" i="63"/>
  <c r="X7508" i="63"/>
  <c r="X7509" i="63"/>
  <c r="X7510" i="63"/>
  <c r="X7511" i="63"/>
  <c r="X7512" i="63"/>
  <c r="X7513" i="63"/>
  <c r="X7514" i="63"/>
  <c r="X7515" i="63"/>
  <c r="X7516" i="63"/>
  <c r="X7517" i="63"/>
  <c r="X7518" i="63"/>
  <c r="X7519" i="63"/>
  <c r="X7520" i="63"/>
  <c r="X7521" i="63"/>
  <c r="X7522" i="63"/>
  <c r="X7523" i="63"/>
  <c r="X7524" i="63"/>
  <c r="X7525" i="63"/>
  <c r="X7526" i="63"/>
  <c r="X7527" i="63"/>
  <c r="X7528" i="63"/>
  <c r="X7529" i="63"/>
  <c r="X7530" i="63"/>
  <c r="X7531" i="63"/>
  <c r="X7532" i="63"/>
  <c r="X7533" i="63"/>
  <c r="X7534" i="63"/>
  <c r="X7535" i="63"/>
  <c r="X7536" i="63"/>
  <c r="X7537" i="63"/>
  <c r="X7538" i="63"/>
  <c r="X7539" i="63"/>
  <c r="X7540" i="63"/>
  <c r="X7541" i="63"/>
  <c r="X7542" i="63"/>
  <c r="X7543" i="63"/>
  <c r="X7544" i="63"/>
  <c r="X7545" i="63"/>
  <c r="X7546" i="63"/>
  <c r="X7547" i="63"/>
  <c r="X7548" i="63"/>
  <c r="X7549" i="63"/>
  <c r="X7550" i="63"/>
  <c r="X7551" i="63"/>
  <c r="X7552" i="63"/>
  <c r="X7553" i="63"/>
  <c r="X7554" i="63"/>
  <c r="X7555" i="63"/>
  <c r="X7556" i="63"/>
  <c r="X7557" i="63"/>
  <c r="X7558" i="63"/>
  <c r="X7559" i="63"/>
  <c r="X7560" i="63"/>
  <c r="X7561" i="63"/>
  <c r="X7562" i="63"/>
  <c r="X7563" i="63"/>
  <c r="X7564" i="63"/>
  <c r="X7565" i="63"/>
  <c r="X7566" i="63"/>
  <c r="X7567" i="63"/>
  <c r="X7568" i="63"/>
  <c r="X7569" i="63"/>
  <c r="X7570" i="63"/>
  <c r="X7571" i="63"/>
  <c r="X7572" i="63"/>
  <c r="X7573" i="63"/>
  <c r="X7574" i="63"/>
  <c r="X7575" i="63"/>
  <c r="X7576" i="63"/>
  <c r="X7577" i="63"/>
  <c r="X7578" i="63"/>
  <c r="X7579" i="63"/>
  <c r="X7580" i="63"/>
  <c r="X7581" i="63"/>
  <c r="X7582" i="63"/>
  <c r="X7583" i="63"/>
  <c r="X7584" i="63"/>
  <c r="X7585" i="63"/>
  <c r="X7586" i="63"/>
  <c r="X7587" i="63"/>
  <c r="X7588" i="63"/>
  <c r="X7589" i="63"/>
  <c r="X7590" i="63"/>
  <c r="X7591" i="63"/>
  <c r="X7592" i="63"/>
  <c r="X7593" i="63"/>
  <c r="X7594" i="63"/>
  <c r="X7595" i="63"/>
  <c r="X7596" i="63"/>
  <c r="X7597" i="63"/>
  <c r="X7598" i="63"/>
  <c r="X7599" i="63"/>
  <c r="X7600" i="63"/>
  <c r="X7601" i="63"/>
  <c r="X7602" i="63"/>
  <c r="X7603" i="63"/>
  <c r="X7604" i="63"/>
  <c r="X7605" i="63"/>
  <c r="X7606" i="63"/>
  <c r="X7607" i="63"/>
  <c r="X7608" i="63"/>
  <c r="X7609" i="63"/>
  <c r="X7610" i="63"/>
  <c r="X7611" i="63"/>
  <c r="X7612" i="63"/>
  <c r="X7613" i="63"/>
  <c r="X7614" i="63"/>
  <c r="X7615" i="63"/>
  <c r="X7616" i="63"/>
  <c r="X7617" i="63"/>
  <c r="X7618" i="63"/>
  <c r="X7619" i="63"/>
  <c r="X7620" i="63"/>
  <c r="X7621" i="63"/>
  <c r="X7622" i="63"/>
  <c r="X7623" i="63"/>
  <c r="X7624" i="63"/>
  <c r="X7625" i="63"/>
  <c r="X7626" i="63"/>
  <c r="X7627" i="63"/>
  <c r="X7628" i="63"/>
  <c r="X7629" i="63"/>
  <c r="X7630" i="63"/>
  <c r="X7631" i="63"/>
  <c r="X7632" i="63"/>
  <c r="X7633" i="63"/>
  <c r="X7634" i="63"/>
  <c r="X7635" i="63"/>
  <c r="X7636" i="63"/>
  <c r="X7637" i="63"/>
  <c r="X7638" i="63"/>
  <c r="X7639" i="63"/>
  <c r="X7640" i="63"/>
  <c r="X7641" i="63"/>
  <c r="X7642" i="63"/>
  <c r="X7643" i="63"/>
  <c r="X7644" i="63"/>
  <c r="X7645" i="63"/>
  <c r="X7646" i="63"/>
  <c r="X7647" i="63"/>
  <c r="X7648" i="63"/>
  <c r="X7649" i="63"/>
  <c r="X7650" i="63"/>
  <c r="X7651" i="63"/>
  <c r="X7652" i="63"/>
  <c r="X7653" i="63"/>
  <c r="X7654" i="63"/>
  <c r="X7655" i="63"/>
  <c r="X7656" i="63"/>
  <c r="X7657" i="63"/>
  <c r="X7658" i="63"/>
  <c r="X7659" i="63"/>
  <c r="X7660" i="63"/>
  <c r="X7661" i="63"/>
  <c r="X7662" i="63"/>
  <c r="X7663" i="63"/>
  <c r="X7664" i="63"/>
  <c r="X7665" i="63"/>
  <c r="X7666" i="63"/>
  <c r="X7667" i="63"/>
  <c r="X7668" i="63"/>
  <c r="X7669" i="63"/>
  <c r="X7670" i="63"/>
  <c r="X7671" i="63"/>
  <c r="X7672" i="63"/>
  <c r="X7673" i="63"/>
  <c r="X7674" i="63"/>
  <c r="X7675" i="63"/>
  <c r="X7676" i="63"/>
  <c r="X7677" i="63"/>
  <c r="X7678" i="63"/>
  <c r="X7679" i="63"/>
  <c r="X7680" i="63"/>
  <c r="X7681" i="63"/>
  <c r="X7682" i="63"/>
  <c r="X7683" i="63"/>
  <c r="X7684" i="63"/>
  <c r="X7685" i="63"/>
  <c r="X7686" i="63"/>
  <c r="X7687" i="63"/>
  <c r="X7688" i="63"/>
  <c r="X7689" i="63"/>
  <c r="X7690" i="63"/>
  <c r="X7691" i="63"/>
  <c r="X7692" i="63"/>
  <c r="X7693" i="63"/>
  <c r="X7694" i="63"/>
  <c r="X7695" i="63"/>
  <c r="X7696" i="63"/>
  <c r="X7697" i="63"/>
  <c r="X7698" i="63"/>
  <c r="X7699" i="63"/>
  <c r="X7700" i="63"/>
  <c r="X7701" i="63"/>
  <c r="X7702" i="63"/>
  <c r="X7703" i="63"/>
  <c r="X7704" i="63"/>
  <c r="X7705" i="63"/>
  <c r="X7706" i="63"/>
  <c r="X7707" i="63"/>
  <c r="X7708" i="63"/>
  <c r="X7709" i="63"/>
  <c r="X7710" i="63"/>
  <c r="X7711" i="63"/>
  <c r="X7712" i="63"/>
  <c r="X7713" i="63"/>
  <c r="X7714" i="63"/>
  <c r="X7715" i="63"/>
  <c r="X7716" i="63"/>
  <c r="X7717" i="63"/>
  <c r="X7718" i="63"/>
  <c r="X7719" i="63"/>
  <c r="X7720" i="63"/>
  <c r="X7721" i="63"/>
  <c r="X7722" i="63"/>
  <c r="X7723" i="63"/>
  <c r="X7724" i="63"/>
  <c r="X7725" i="63"/>
  <c r="X7726" i="63"/>
  <c r="X7727" i="63"/>
  <c r="X7728" i="63"/>
  <c r="X7729" i="63"/>
  <c r="X7730" i="63"/>
  <c r="X7731" i="63"/>
  <c r="X7732" i="63"/>
  <c r="X7733" i="63"/>
  <c r="X7734" i="63"/>
  <c r="X7735" i="63"/>
  <c r="X7736" i="63"/>
  <c r="X7737" i="63"/>
  <c r="X7738" i="63"/>
  <c r="X7739" i="63"/>
  <c r="X7740" i="63"/>
  <c r="X7741" i="63"/>
  <c r="X7742" i="63"/>
  <c r="X7743" i="63"/>
  <c r="X7744" i="63"/>
  <c r="X7745" i="63"/>
  <c r="X7746" i="63"/>
  <c r="X7747" i="63"/>
  <c r="X7748" i="63"/>
  <c r="X7749" i="63"/>
  <c r="X7750" i="63"/>
  <c r="X7751" i="63"/>
  <c r="X7752" i="63"/>
  <c r="X7753" i="63"/>
  <c r="X7754" i="63"/>
  <c r="X7755" i="63"/>
  <c r="X7756" i="63"/>
  <c r="X7757" i="63"/>
  <c r="X7758" i="63"/>
  <c r="X7759" i="63"/>
  <c r="X7760" i="63"/>
  <c r="X7761" i="63"/>
  <c r="X7762" i="63"/>
  <c r="X7763" i="63"/>
  <c r="X7764" i="63"/>
  <c r="X7765" i="63"/>
  <c r="X7766" i="63"/>
  <c r="X7767" i="63"/>
  <c r="X7768" i="63"/>
  <c r="X7769" i="63"/>
  <c r="X7770" i="63"/>
  <c r="X7771" i="63"/>
  <c r="X3" i="63"/>
  <c r="I3" i="64" s="1"/>
  <c r="I4" i="64" s="1"/>
  <c r="M20" i="63"/>
  <c r="M9" i="63"/>
  <c r="H7772" i="63"/>
  <c r="H7771" i="63"/>
  <c r="H7770" i="63"/>
  <c r="H7769" i="63"/>
  <c r="H7768" i="63"/>
  <c r="H7767" i="63"/>
  <c r="H7766" i="63"/>
  <c r="H7765" i="63"/>
  <c r="H7764" i="63"/>
  <c r="H7763" i="63"/>
  <c r="H7762" i="63"/>
  <c r="H7761" i="63"/>
  <c r="H7760" i="63"/>
  <c r="H7759" i="63"/>
  <c r="H7758" i="63"/>
  <c r="H7757" i="63"/>
  <c r="H7756" i="63"/>
  <c r="H7755" i="63"/>
  <c r="H7754" i="63"/>
  <c r="H7753" i="63"/>
  <c r="H7752" i="63"/>
  <c r="H7751" i="63"/>
  <c r="H7750" i="63"/>
  <c r="H7749" i="63"/>
  <c r="H7748" i="63"/>
  <c r="H7747" i="63"/>
  <c r="H7746" i="63"/>
  <c r="H7745" i="63"/>
  <c r="H7744" i="63"/>
  <c r="H7743" i="63"/>
  <c r="H7742" i="63"/>
  <c r="H7741" i="63"/>
  <c r="H7740" i="63"/>
  <c r="H7739" i="63"/>
  <c r="H7738" i="63"/>
  <c r="H7737" i="63"/>
  <c r="H7736" i="63"/>
  <c r="H7735" i="63"/>
  <c r="H7734" i="63"/>
  <c r="H7733" i="63"/>
  <c r="H7732" i="63"/>
  <c r="H7731" i="63"/>
  <c r="H7730" i="63"/>
  <c r="H7729" i="63"/>
  <c r="H7728" i="63"/>
  <c r="H7727" i="63"/>
  <c r="H7726" i="63"/>
  <c r="H7725" i="63"/>
  <c r="H7724" i="63"/>
  <c r="H7723" i="63"/>
  <c r="H7722" i="63"/>
  <c r="H7721" i="63"/>
  <c r="H7720" i="63"/>
  <c r="H7719" i="63"/>
  <c r="H7718" i="63"/>
  <c r="H7717" i="63"/>
  <c r="H7716" i="63"/>
  <c r="H7715" i="63"/>
  <c r="H7714" i="63"/>
  <c r="H7713" i="63"/>
  <c r="H7712" i="63"/>
  <c r="H7711" i="63"/>
  <c r="H7710" i="63"/>
  <c r="H7709" i="63"/>
  <c r="H7708" i="63"/>
  <c r="H7707" i="63"/>
  <c r="H7706" i="63"/>
  <c r="H7705" i="63"/>
  <c r="H7704" i="63"/>
  <c r="H7703" i="63"/>
  <c r="H7702" i="63"/>
  <c r="H7701" i="63"/>
  <c r="H7700" i="63"/>
  <c r="H7699" i="63"/>
  <c r="H7698" i="63"/>
  <c r="H7697" i="63"/>
  <c r="H7696" i="63"/>
  <c r="H7695" i="63"/>
  <c r="H7694" i="63"/>
  <c r="H7693" i="63"/>
  <c r="H7692" i="63"/>
  <c r="H7691" i="63"/>
  <c r="H7690" i="63"/>
  <c r="H7689" i="63"/>
  <c r="H7688" i="63"/>
  <c r="H7687" i="63"/>
  <c r="H7686" i="63"/>
  <c r="H7685" i="63"/>
  <c r="H7684" i="63"/>
  <c r="H7683" i="63"/>
  <c r="H7682" i="63"/>
  <c r="H7681" i="63"/>
  <c r="H7680" i="63"/>
  <c r="H7679" i="63"/>
  <c r="H7678" i="63"/>
  <c r="H7677" i="63"/>
  <c r="H7676" i="63"/>
  <c r="H7675" i="63"/>
  <c r="H7674" i="63"/>
  <c r="H7673" i="63"/>
  <c r="H7672" i="63"/>
  <c r="H7671" i="63"/>
  <c r="H7670" i="63"/>
  <c r="H7669" i="63"/>
  <c r="H7668" i="63"/>
  <c r="H7667" i="63"/>
  <c r="H7666" i="63"/>
  <c r="H7665" i="63"/>
  <c r="H7664" i="63"/>
  <c r="H7663" i="63"/>
  <c r="H7662" i="63"/>
  <c r="H7661" i="63"/>
  <c r="H7660" i="63"/>
  <c r="H7659" i="63"/>
  <c r="H7658" i="63"/>
  <c r="H7657" i="63"/>
  <c r="H7656" i="63"/>
  <c r="H7655" i="63"/>
  <c r="H7654" i="63"/>
  <c r="H7653" i="63"/>
  <c r="H7652" i="63"/>
  <c r="H7651" i="63"/>
  <c r="H7650" i="63"/>
  <c r="H7649" i="63"/>
  <c r="H7648" i="63"/>
  <c r="H7647" i="63"/>
  <c r="H7646" i="63"/>
  <c r="H7645" i="63"/>
  <c r="H7644" i="63"/>
  <c r="H7643" i="63"/>
  <c r="H7642" i="63"/>
  <c r="H7641" i="63"/>
  <c r="H7640" i="63"/>
  <c r="H7639" i="63"/>
  <c r="H7638" i="63"/>
  <c r="H7637" i="63"/>
  <c r="H7636" i="63"/>
  <c r="H7635" i="63"/>
  <c r="H7634" i="63"/>
  <c r="H7633" i="63"/>
  <c r="H7632" i="63"/>
  <c r="H7631" i="63"/>
  <c r="H7630" i="63"/>
  <c r="H7629" i="63"/>
  <c r="H7628" i="63"/>
  <c r="H7627" i="63"/>
  <c r="H7626" i="63"/>
  <c r="H7625" i="63"/>
  <c r="H7624" i="63"/>
  <c r="H7623" i="63"/>
  <c r="H7622" i="63"/>
  <c r="H7621" i="63"/>
  <c r="H7620" i="63"/>
  <c r="H7619" i="63"/>
  <c r="H7618" i="63"/>
  <c r="H7617" i="63"/>
  <c r="H7616" i="63"/>
  <c r="H7615" i="63"/>
  <c r="H7614" i="63"/>
  <c r="H7613" i="63"/>
  <c r="H7612" i="63"/>
  <c r="H7611" i="63"/>
  <c r="H7610" i="63"/>
  <c r="H7609" i="63"/>
  <c r="H7608" i="63"/>
  <c r="H7607" i="63"/>
  <c r="H7606" i="63"/>
  <c r="H7605" i="63"/>
  <c r="H7604" i="63"/>
  <c r="H7603" i="63"/>
  <c r="H7602" i="63"/>
  <c r="H7601" i="63"/>
  <c r="H7600" i="63"/>
  <c r="H7599" i="63"/>
  <c r="H7598" i="63"/>
  <c r="H7597" i="63"/>
  <c r="H7596" i="63"/>
  <c r="H7595" i="63"/>
  <c r="H7594" i="63"/>
  <c r="H7593" i="63"/>
  <c r="H7592" i="63"/>
  <c r="H7591" i="63"/>
  <c r="H7590" i="63"/>
  <c r="H7589" i="63"/>
  <c r="H7588" i="63"/>
  <c r="H7587" i="63"/>
  <c r="H7586" i="63"/>
  <c r="H7585" i="63"/>
  <c r="H7584" i="63"/>
  <c r="H7583" i="63"/>
  <c r="H7582" i="63"/>
  <c r="H7581" i="63"/>
  <c r="H7580" i="63"/>
  <c r="H7579" i="63"/>
  <c r="H7578" i="63"/>
  <c r="H7577" i="63"/>
  <c r="H7576" i="63"/>
  <c r="H7575" i="63"/>
  <c r="H7574" i="63"/>
  <c r="H7573" i="63"/>
  <c r="H7572" i="63"/>
  <c r="H7571" i="63"/>
  <c r="H7570" i="63"/>
  <c r="H7569" i="63"/>
  <c r="H7568" i="63"/>
  <c r="H7567" i="63"/>
  <c r="H7566" i="63"/>
  <c r="H7565" i="63"/>
  <c r="H7564" i="63"/>
  <c r="H7563" i="63"/>
  <c r="H7562" i="63"/>
  <c r="H7561" i="63"/>
  <c r="H7560" i="63"/>
  <c r="H7559" i="63"/>
  <c r="H7558" i="63"/>
  <c r="H7557" i="63"/>
  <c r="H7556" i="63"/>
  <c r="H7555" i="63"/>
  <c r="H7554" i="63"/>
  <c r="H7553" i="63"/>
  <c r="H7552" i="63"/>
  <c r="H7551" i="63"/>
  <c r="H7550" i="63"/>
  <c r="H7549" i="63"/>
  <c r="H7548" i="63"/>
  <c r="H7547" i="63"/>
  <c r="H7546" i="63"/>
  <c r="H7545" i="63"/>
  <c r="H7544" i="63"/>
  <c r="H7543" i="63"/>
  <c r="H7542" i="63"/>
  <c r="H7541" i="63"/>
  <c r="H7540" i="63"/>
  <c r="H7539" i="63"/>
  <c r="H7538" i="63"/>
  <c r="H7537" i="63"/>
  <c r="H7536" i="63"/>
  <c r="H7535" i="63"/>
  <c r="H7534" i="63"/>
  <c r="H7533" i="63"/>
  <c r="H7532" i="63"/>
  <c r="H7531" i="63"/>
  <c r="H7530" i="63"/>
  <c r="H7529" i="63"/>
  <c r="H7528" i="63"/>
  <c r="H7527" i="63"/>
  <c r="H7526" i="63"/>
  <c r="H7525" i="63"/>
  <c r="H7524" i="63"/>
  <c r="H7523" i="63"/>
  <c r="H7522" i="63"/>
  <c r="H7521" i="63"/>
  <c r="H7520" i="63"/>
  <c r="H7519" i="63"/>
  <c r="H7518" i="63"/>
  <c r="H7517" i="63"/>
  <c r="H7516" i="63"/>
  <c r="H7515" i="63"/>
  <c r="H7514" i="63"/>
  <c r="H7513" i="63"/>
  <c r="H7512" i="63"/>
  <c r="H7511" i="63"/>
  <c r="H7510" i="63"/>
  <c r="H7509" i="63"/>
  <c r="H7508" i="63"/>
  <c r="H7507" i="63"/>
  <c r="H7506" i="63"/>
  <c r="H7505" i="63"/>
  <c r="H7504" i="63"/>
  <c r="H7503" i="63"/>
  <c r="H7502" i="63"/>
  <c r="H7501" i="63"/>
  <c r="H7500" i="63"/>
  <c r="H7499" i="63"/>
  <c r="H7498" i="63"/>
  <c r="H7497" i="63"/>
  <c r="H7496" i="63"/>
  <c r="H7495" i="63"/>
  <c r="H7494" i="63"/>
  <c r="H7493" i="63"/>
  <c r="H7492" i="63"/>
  <c r="H7491" i="63"/>
  <c r="H7490" i="63"/>
  <c r="H7489" i="63"/>
  <c r="H7488" i="63"/>
  <c r="H7487" i="63"/>
  <c r="H7486" i="63"/>
  <c r="H7485" i="63"/>
  <c r="H7484" i="63"/>
  <c r="H7483" i="63"/>
  <c r="H7482" i="63"/>
  <c r="H7481" i="63"/>
  <c r="H7480" i="63"/>
  <c r="H7479" i="63"/>
  <c r="H7478" i="63"/>
  <c r="H7477" i="63"/>
  <c r="H7476" i="63"/>
  <c r="H7475" i="63"/>
  <c r="H7474" i="63"/>
  <c r="H7473" i="63"/>
  <c r="H7472" i="63"/>
  <c r="H7471" i="63"/>
  <c r="H7470" i="63"/>
  <c r="H7469" i="63"/>
  <c r="H7468" i="63"/>
  <c r="H7467" i="63"/>
  <c r="H7466" i="63"/>
  <c r="H7465" i="63"/>
  <c r="H7464" i="63"/>
  <c r="H7463" i="63"/>
  <c r="H7462" i="63"/>
  <c r="H7461" i="63"/>
  <c r="H7460" i="63"/>
  <c r="H7459" i="63"/>
  <c r="H7458" i="63"/>
  <c r="H7457" i="63"/>
  <c r="H7456" i="63"/>
  <c r="H7455" i="63"/>
  <c r="H7454" i="63"/>
  <c r="H7453" i="63"/>
  <c r="H7452" i="63"/>
  <c r="H7451" i="63"/>
  <c r="H7450" i="63"/>
  <c r="H7449" i="63"/>
  <c r="H7448" i="63"/>
  <c r="H7447" i="63"/>
  <c r="H7446" i="63"/>
  <c r="H7445" i="63"/>
  <c r="H7444" i="63"/>
  <c r="H7443" i="63"/>
  <c r="H7442" i="63"/>
  <c r="H7441" i="63"/>
  <c r="H7440" i="63"/>
  <c r="H7439" i="63"/>
  <c r="H7438" i="63"/>
  <c r="H7437" i="63"/>
  <c r="H7436" i="63"/>
  <c r="H7435" i="63"/>
  <c r="H7434" i="63"/>
  <c r="H7433" i="63"/>
  <c r="H7432" i="63"/>
  <c r="H7431" i="63"/>
  <c r="H7430" i="63"/>
  <c r="H7429" i="63"/>
  <c r="H7428" i="63"/>
  <c r="H7427" i="63"/>
  <c r="H7426" i="63"/>
  <c r="H7425" i="63"/>
  <c r="H7424" i="63"/>
  <c r="H7423" i="63"/>
  <c r="H7422" i="63"/>
  <c r="H7421" i="63"/>
  <c r="H7420" i="63"/>
  <c r="H7419" i="63"/>
  <c r="H7418" i="63"/>
  <c r="H7417" i="63"/>
  <c r="H7416" i="63"/>
  <c r="H7415" i="63"/>
  <c r="H7414" i="63"/>
  <c r="H7413" i="63"/>
  <c r="H7412" i="63"/>
  <c r="H7411" i="63"/>
  <c r="H7410" i="63"/>
  <c r="H7409" i="63"/>
  <c r="H7408" i="63"/>
  <c r="H7407" i="63"/>
  <c r="H7406" i="63"/>
  <c r="H7405" i="63"/>
  <c r="H7404" i="63"/>
  <c r="H7403" i="63"/>
  <c r="H7402" i="63"/>
  <c r="H7401" i="63"/>
  <c r="H7400" i="63"/>
  <c r="H7399" i="63"/>
  <c r="H7398" i="63"/>
  <c r="H7397" i="63"/>
  <c r="H7396" i="63"/>
  <c r="H7395" i="63"/>
  <c r="H7394" i="63"/>
  <c r="H7393" i="63"/>
  <c r="H7392" i="63"/>
  <c r="H7391" i="63"/>
  <c r="H7390" i="63"/>
  <c r="H7389" i="63"/>
  <c r="H7388" i="63"/>
  <c r="H7387" i="63"/>
  <c r="H7386" i="63"/>
  <c r="H7385" i="63"/>
  <c r="H7384" i="63"/>
  <c r="H7383" i="63"/>
  <c r="H7382" i="63"/>
  <c r="H7381" i="63"/>
  <c r="H7380" i="63"/>
  <c r="H7379" i="63"/>
  <c r="H7378" i="63"/>
  <c r="H7377" i="63"/>
  <c r="H7376" i="63"/>
  <c r="H7375" i="63"/>
  <c r="H7374" i="63"/>
  <c r="H7373" i="63"/>
  <c r="H7372" i="63"/>
  <c r="H7371" i="63"/>
  <c r="H7370" i="63"/>
  <c r="H7369" i="63"/>
  <c r="H7368" i="63"/>
  <c r="H7367" i="63"/>
  <c r="H7366" i="63"/>
  <c r="H7365" i="63"/>
  <c r="H7364" i="63"/>
  <c r="H7363" i="63"/>
  <c r="H7362" i="63"/>
  <c r="H7361" i="63"/>
  <c r="H7360" i="63"/>
  <c r="H7359" i="63"/>
  <c r="H7358" i="63"/>
  <c r="H7357" i="63"/>
  <c r="H7356" i="63"/>
  <c r="H7355" i="63"/>
  <c r="H7354" i="63"/>
  <c r="H7353" i="63"/>
  <c r="H7352" i="63"/>
  <c r="H7351" i="63"/>
  <c r="H7350" i="63"/>
  <c r="H7349" i="63"/>
  <c r="H7348" i="63"/>
  <c r="H7347" i="63"/>
  <c r="H7346" i="63"/>
  <c r="H7345" i="63"/>
  <c r="H7344" i="63"/>
  <c r="H7343" i="63"/>
  <c r="H7342" i="63"/>
  <c r="H7341" i="63"/>
  <c r="H7340" i="63"/>
  <c r="H7339" i="63"/>
  <c r="H7338" i="63"/>
  <c r="H7337" i="63"/>
  <c r="H7336" i="63"/>
  <c r="H7335" i="63"/>
  <c r="H7334" i="63"/>
  <c r="H7333" i="63"/>
  <c r="H7332" i="63"/>
  <c r="H7331" i="63"/>
  <c r="H7330" i="63"/>
  <c r="H7329" i="63"/>
  <c r="H7328" i="63"/>
  <c r="H7327" i="63"/>
  <c r="H7326" i="63"/>
  <c r="H7325" i="63"/>
  <c r="H7324" i="63"/>
  <c r="H7323" i="63"/>
  <c r="H7322" i="63"/>
  <c r="H7321" i="63"/>
  <c r="H7320" i="63"/>
  <c r="H7319" i="63"/>
  <c r="H7318" i="63"/>
  <c r="H7317" i="63"/>
  <c r="H7316" i="63"/>
  <c r="H7315" i="63"/>
  <c r="H7314" i="63"/>
  <c r="H7313" i="63"/>
  <c r="H7312" i="63"/>
  <c r="H7311" i="63"/>
  <c r="H7310" i="63"/>
  <c r="H7309" i="63"/>
  <c r="H7308" i="63"/>
  <c r="H7307" i="63"/>
  <c r="H7306" i="63"/>
  <c r="H7305" i="63"/>
  <c r="H7304" i="63"/>
  <c r="H7303" i="63"/>
  <c r="H7302" i="63"/>
  <c r="H7301" i="63"/>
  <c r="H7300" i="63"/>
  <c r="H7299" i="63"/>
  <c r="H7298" i="63"/>
  <c r="H7297" i="63"/>
  <c r="H7296" i="63"/>
  <c r="H7295" i="63"/>
  <c r="H7294" i="63"/>
  <c r="H7293" i="63"/>
  <c r="H7292" i="63"/>
  <c r="H7291" i="63"/>
  <c r="H7290" i="63"/>
  <c r="H7289" i="63"/>
  <c r="H7288" i="63"/>
  <c r="H7287" i="63"/>
  <c r="H7286" i="63"/>
  <c r="H7285" i="63"/>
  <c r="H7284" i="63"/>
  <c r="H7283" i="63"/>
  <c r="H7282" i="63"/>
  <c r="H7281" i="63"/>
  <c r="H7280" i="63"/>
  <c r="H7279" i="63"/>
  <c r="H7278" i="63"/>
  <c r="H7277" i="63"/>
  <c r="H7276" i="63"/>
  <c r="H7275" i="63"/>
  <c r="H7274" i="63"/>
  <c r="H7273" i="63"/>
  <c r="H7272" i="63"/>
  <c r="H7271" i="63"/>
  <c r="H7270" i="63"/>
  <c r="H7269" i="63"/>
  <c r="H7268" i="63"/>
  <c r="H7267" i="63"/>
  <c r="H7266" i="63"/>
  <c r="H7265" i="63"/>
  <c r="H7264" i="63"/>
  <c r="H7263" i="63"/>
  <c r="H7262" i="63"/>
  <c r="H7261" i="63"/>
  <c r="H7260" i="63"/>
  <c r="H7259" i="63"/>
  <c r="H7258" i="63"/>
  <c r="H7257" i="63"/>
  <c r="H7256" i="63"/>
  <c r="H7255" i="63"/>
  <c r="H7254" i="63"/>
  <c r="H7253" i="63"/>
  <c r="H7252" i="63"/>
  <c r="H7251" i="63"/>
  <c r="H7250" i="63"/>
  <c r="H7249" i="63"/>
  <c r="H7248" i="63"/>
  <c r="H7247" i="63"/>
  <c r="H7246" i="63"/>
  <c r="H7245" i="63"/>
  <c r="H7244" i="63"/>
  <c r="H7243" i="63"/>
  <c r="H7242" i="63"/>
  <c r="H7241" i="63"/>
  <c r="H7240" i="63"/>
  <c r="H7239" i="63"/>
  <c r="H7238" i="63"/>
  <c r="H7237" i="63"/>
  <c r="H7236" i="63"/>
  <c r="H7235" i="63"/>
  <c r="H7234" i="63"/>
  <c r="H7233" i="63"/>
  <c r="H7232" i="63"/>
  <c r="H7231" i="63"/>
  <c r="H7230" i="63"/>
  <c r="H7229" i="63"/>
  <c r="H7228" i="63"/>
  <c r="H7227" i="63"/>
  <c r="H7226" i="63"/>
  <c r="H7225" i="63"/>
  <c r="H7224" i="63"/>
  <c r="H7223" i="63"/>
  <c r="H7222" i="63"/>
  <c r="H7221" i="63"/>
  <c r="H7220" i="63"/>
  <c r="H7219" i="63"/>
  <c r="H7218" i="63"/>
  <c r="H7217" i="63"/>
  <c r="H7216" i="63"/>
  <c r="H7215" i="63"/>
  <c r="H7214" i="63"/>
  <c r="H7213" i="63"/>
  <c r="H7212" i="63"/>
  <c r="H7211" i="63"/>
  <c r="H7210" i="63"/>
  <c r="H7209" i="63"/>
  <c r="H7208" i="63"/>
  <c r="H7207" i="63"/>
  <c r="H7206" i="63"/>
  <c r="H7205" i="63"/>
  <c r="H7204" i="63"/>
  <c r="H7203" i="63"/>
  <c r="H7202" i="63"/>
  <c r="H7201" i="63"/>
  <c r="H7200" i="63"/>
  <c r="H7199" i="63"/>
  <c r="H7198" i="63"/>
  <c r="H7197" i="63"/>
  <c r="H7196" i="63"/>
  <c r="H7195" i="63"/>
  <c r="H7194" i="63"/>
  <c r="H7193" i="63"/>
  <c r="H7192" i="63"/>
  <c r="H7191" i="63"/>
  <c r="H7190" i="63"/>
  <c r="H7189" i="63"/>
  <c r="H7188" i="63"/>
  <c r="H7187" i="63"/>
  <c r="H7186" i="63"/>
  <c r="H7185" i="63"/>
  <c r="H7184" i="63"/>
  <c r="H7183" i="63"/>
  <c r="H7182" i="63"/>
  <c r="H7181" i="63"/>
  <c r="H7180" i="63"/>
  <c r="H7179" i="63"/>
  <c r="H7178" i="63"/>
  <c r="H7177" i="63"/>
  <c r="H7176" i="63"/>
  <c r="H7175" i="63"/>
  <c r="H7174" i="63"/>
  <c r="H7173" i="63"/>
  <c r="H7172" i="63"/>
  <c r="H7171" i="63"/>
  <c r="H7170" i="63"/>
  <c r="H7169" i="63"/>
  <c r="H7168" i="63"/>
  <c r="H7167" i="63"/>
  <c r="H7166" i="63"/>
  <c r="H7165" i="63"/>
  <c r="H7164" i="63"/>
  <c r="H7163" i="63"/>
  <c r="H7162" i="63"/>
  <c r="H7161" i="63"/>
  <c r="H7160" i="63"/>
  <c r="H7159" i="63"/>
  <c r="H7158" i="63"/>
  <c r="H7157" i="63"/>
  <c r="H7156" i="63"/>
  <c r="H7155" i="63"/>
  <c r="H7154" i="63"/>
  <c r="H7153" i="63"/>
  <c r="H7152" i="63"/>
  <c r="H7151" i="63"/>
  <c r="H7150" i="63"/>
  <c r="H7149" i="63"/>
  <c r="H7148" i="63"/>
  <c r="H7147" i="63"/>
  <c r="H7146" i="63"/>
  <c r="H7145" i="63"/>
  <c r="H7144" i="63"/>
  <c r="H7143" i="63"/>
  <c r="H7142" i="63"/>
  <c r="H7141" i="63"/>
  <c r="H7140" i="63"/>
  <c r="H7139" i="63"/>
  <c r="H7138" i="63"/>
  <c r="H7137" i="63"/>
  <c r="H7136" i="63"/>
  <c r="H7135" i="63"/>
  <c r="H7134" i="63"/>
  <c r="H7133" i="63"/>
  <c r="H7132" i="63"/>
  <c r="H7131" i="63"/>
  <c r="H7130" i="63"/>
  <c r="H7129" i="63"/>
  <c r="H7128" i="63"/>
  <c r="H7127" i="63"/>
  <c r="H7126" i="63"/>
  <c r="H7125" i="63"/>
  <c r="H7124" i="63"/>
  <c r="H7123" i="63"/>
  <c r="H7122" i="63"/>
  <c r="H7121" i="63"/>
  <c r="H7120" i="63"/>
  <c r="H7119" i="63"/>
  <c r="H7118" i="63"/>
  <c r="H7117" i="63"/>
  <c r="H7116" i="63"/>
  <c r="H7115" i="63"/>
  <c r="H7114" i="63"/>
  <c r="H7113" i="63"/>
  <c r="H7112" i="63"/>
  <c r="H7111" i="63"/>
  <c r="H7110" i="63"/>
  <c r="H7109" i="63"/>
  <c r="H7108" i="63"/>
  <c r="H7107" i="63"/>
  <c r="H7106" i="63"/>
  <c r="H7105" i="63"/>
  <c r="H7104" i="63"/>
  <c r="H7103" i="63"/>
  <c r="H7102" i="63"/>
  <c r="H7101" i="63"/>
  <c r="H7100" i="63"/>
  <c r="H7099" i="63"/>
  <c r="H7098" i="63"/>
  <c r="H7097" i="63"/>
  <c r="H7096" i="63"/>
  <c r="H7095" i="63"/>
  <c r="H7094" i="63"/>
  <c r="H7093" i="63"/>
  <c r="H7092" i="63"/>
  <c r="H7091" i="63"/>
  <c r="H7090" i="63"/>
  <c r="H7089" i="63"/>
  <c r="H7088" i="63"/>
  <c r="H7087" i="63"/>
  <c r="H7086" i="63"/>
  <c r="H7085" i="63"/>
  <c r="H7084" i="63"/>
  <c r="H7083" i="63"/>
  <c r="H7082" i="63"/>
  <c r="H7081" i="63"/>
  <c r="H7080" i="63"/>
  <c r="H7079" i="63"/>
  <c r="H7078" i="63"/>
  <c r="H7077" i="63"/>
  <c r="H7076" i="63"/>
  <c r="H7075" i="63"/>
  <c r="H7074" i="63"/>
  <c r="H7073" i="63"/>
  <c r="H7072" i="63"/>
  <c r="H7071" i="63"/>
  <c r="H7070" i="63"/>
  <c r="H7069" i="63"/>
  <c r="H7068" i="63"/>
  <c r="H7067" i="63"/>
  <c r="H7066" i="63"/>
  <c r="H7065" i="63"/>
  <c r="H7064" i="63"/>
  <c r="H7063" i="63"/>
  <c r="H7062" i="63"/>
  <c r="H7061" i="63"/>
  <c r="H7060" i="63"/>
  <c r="H7059" i="63"/>
  <c r="H7058" i="63"/>
  <c r="H7057" i="63"/>
  <c r="H7056" i="63"/>
  <c r="H7055" i="63"/>
  <c r="H7054" i="63"/>
  <c r="H7053" i="63"/>
  <c r="H7052" i="63"/>
  <c r="H7051" i="63"/>
  <c r="H7050" i="63"/>
  <c r="H7049" i="63"/>
  <c r="H7048" i="63"/>
  <c r="H7047" i="63"/>
  <c r="H7046" i="63"/>
  <c r="H7045" i="63"/>
  <c r="H7044" i="63"/>
  <c r="H7043" i="63"/>
  <c r="H7042" i="63"/>
  <c r="H7041" i="63"/>
  <c r="H7040" i="63"/>
  <c r="H7039" i="63"/>
  <c r="H7038" i="63"/>
  <c r="H7037" i="63"/>
  <c r="H7036" i="63"/>
  <c r="H7035" i="63"/>
  <c r="H7034" i="63"/>
  <c r="H7033" i="63"/>
  <c r="H7032" i="63"/>
  <c r="H7031" i="63"/>
  <c r="H7030" i="63"/>
  <c r="H7029" i="63"/>
  <c r="H7028" i="63"/>
  <c r="H7027" i="63"/>
  <c r="H7026" i="63"/>
  <c r="H7025" i="63"/>
  <c r="H7024" i="63"/>
  <c r="H7023" i="63"/>
  <c r="H7022" i="63"/>
  <c r="H7021" i="63"/>
  <c r="H7020" i="63"/>
  <c r="H7019" i="63"/>
  <c r="H7018" i="63"/>
  <c r="H7017" i="63"/>
  <c r="H7016" i="63"/>
  <c r="H7015" i="63"/>
  <c r="H7014" i="63"/>
  <c r="H7013" i="63"/>
  <c r="H7012" i="63"/>
  <c r="H7011" i="63"/>
  <c r="H7010" i="63"/>
  <c r="H7009" i="63"/>
  <c r="H7008" i="63"/>
  <c r="H7007" i="63"/>
  <c r="H7006" i="63"/>
  <c r="H7005" i="63"/>
  <c r="H7004" i="63"/>
  <c r="H7003" i="63"/>
  <c r="H7002" i="63"/>
  <c r="H7001" i="63"/>
  <c r="H7000" i="63"/>
  <c r="H6999" i="63"/>
  <c r="H6998" i="63"/>
  <c r="H6997" i="63"/>
  <c r="H6996" i="63"/>
  <c r="H6995" i="63"/>
  <c r="H6994" i="63"/>
  <c r="H6993" i="63"/>
  <c r="H6992" i="63"/>
  <c r="H6991" i="63"/>
  <c r="H6990" i="63"/>
  <c r="H6989" i="63"/>
  <c r="H6988" i="63"/>
  <c r="H6987" i="63"/>
  <c r="H6986" i="63"/>
  <c r="H6985" i="63"/>
  <c r="H6984" i="63"/>
  <c r="H6983" i="63"/>
  <c r="H6982" i="63"/>
  <c r="H6981" i="63"/>
  <c r="H6980" i="63"/>
  <c r="H6979" i="63"/>
  <c r="H6978" i="63"/>
  <c r="H6977" i="63"/>
  <c r="H6976" i="63"/>
  <c r="H6975" i="63"/>
  <c r="H6974" i="63"/>
  <c r="H6973" i="63"/>
  <c r="H6972" i="63"/>
  <c r="H6971" i="63"/>
  <c r="H6970" i="63"/>
  <c r="H6969" i="63"/>
  <c r="H6968" i="63"/>
  <c r="H6967" i="63"/>
  <c r="H6966" i="63"/>
  <c r="H6965" i="63"/>
  <c r="H6964" i="63"/>
  <c r="H6963" i="63"/>
  <c r="H6962" i="63"/>
  <c r="H6961" i="63"/>
  <c r="H6960" i="63"/>
  <c r="H6959" i="63"/>
  <c r="H6958" i="63"/>
  <c r="H6957" i="63"/>
  <c r="H6956" i="63"/>
  <c r="H6955" i="63"/>
  <c r="H6954" i="63"/>
  <c r="H6953" i="63"/>
  <c r="H6952" i="63"/>
  <c r="H6951" i="63"/>
  <c r="H6950" i="63"/>
  <c r="H6949" i="63"/>
  <c r="H6948" i="63"/>
  <c r="H6947" i="63"/>
  <c r="H6946" i="63"/>
  <c r="H6945" i="63"/>
  <c r="H6944" i="63"/>
  <c r="H6943" i="63"/>
  <c r="H6942" i="63"/>
  <c r="H6941" i="63"/>
  <c r="H6940" i="63"/>
  <c r="H6939" i="63"/>
  <c r="H6938" i="63"/>
  <c r="H6937" i="63"/>
  <c r="H6936" i="63"/>
  <c r="H6935" i="63"/>
  <c r="H6934" i="63"/>
  <c r="H6933" i="63"/>
  <c r="H6932" i="63"/>
  <c r="H6931" i="63"/>
  <c r="H6930" i="63"/>
  <c r="H6929" i="63"/>
  <c r="H6928" i="63"/>
  <c r="H6927" i="63"/>
  <c r="H6926" i="63"/>
  <c r="H6925" i="63"/>
  <c r="H6924" i="63"/>
  <c r="H6923" i="63"/>
  <c r="H6922" i="63"/>
  <c r="H6921" i="63"/>
  <c r="H6920" i="63"/>
  <c r="H6919" i="63"/>
  <c r="H6918" i="63"/>
  <c r="H6917" i="63"/>
  <c r="H6916" i="63"/>
  <c r="H6915" i="63"/>
  <c r="H6914" i="63"/>
  <c r="H6913" i="63"/>
  <c r="H6912" i="63"/>
  <c r="H6911" i="63"/>
  <c r="H6910" i="63"/>
  <c r="H6909" i="63"/>
  <c r="H6908" i="63"/>
  <c r="H6907" i="63"/>
  <c r="H6906" i="63"/>
  <c r="H6905" i="63"/>
  <c r="H6904" i="63"/>
  <c r="H6903" i="63"/>
  <c r="H6902" i="63"/>
  <c r="H6901" i="63"/>
  <c r="H6900" i="63"/>
  <c r="H6899" i="63"/>
  <c r="H6898" i="63"/>
  <c r="H6897" i="63"/>
  <c r="H6896" i="63"/>
  <c r="H6895" i="63"/>
  <c r="H6894" i="63"/>
  <c r="H6893" i="63"/>
  <c r="H6892" i="63"/>
  <c r="H6891" i="63"/>
  <c r="H6890" i="63"/>
  <c r="H6889" i="63"/>
  <c r="H6888" i="63"/>
  <c r="H6887" i="63"/>
  <c r="H6886" i="63"/>
  <c r="H6885" i="63"/>
  <c r="H6884" i="63"/>
  <c r="H6883" i="63"/>
  <c r="H6882" i="63"/>
  <c r="H6881" i="63"/>
  <c r="H6880" i="63"/>
  <c r="H6879" i="63"/>
  <c r="H6878" i="63"/>
  <c r="H6877" i="63"/>
  <c r="H6876" i="63"/>
  <c r="H6875" i="63"/>
  <c r="H6874" i="63"/>
  <c r="H6873" i="63"/>
  <c r="H6872" i="63"/>
  <c r="H6871" i="63"/>
  <c r="H6870" i="63"/>
  <c r="H6869" i="63"/>
  <c r="H6868" i="63"/>
  <c r="H6867" i="63"/>
  <c r="H6866" i="63"/>
  <c r="H6865" i="63"/>
  <c r="H6864" i="63"/>
  <c r="H6863" i="63"/>
  <c r="H6862" i="63"/>
  <c r="H6861" i="63"/>
  <c r="H6860" i="63"/>
  <c r="H6859" i="63"/>
  <c r="H6858" i="63"/>
  <c r="H6857" i="63"/>
  <c r="H6856" i="63"/>
  <c r="H6855" i="63"/>
  <c r="H6854" i="63"/>
  <c r="H6853" i="63"/>
  <c r="H6852" i="63"/>
  <c r="H6851" i="63"/>
  <c r="H6850" i="63"/>
  <c r="H6849" i="63"/>
  <c r="H6848" i="63"/>
  <c r="H6847" i="63"/>
  <c r="H6846" i="63"/>
  <c r="H6845" i="63"/>
  <c r="H6844" i="63"/>
  <c r="H6843" i="63"/>
  <c r="H6842" i="63"/>
  <c r="H6841" i="63"/>
  <c r="H6840" i="63"/>
  <c r="H6839" i="63"/>
  <c r="H6838" i="63"/>
  <c r="H6837" i="63"/>
  <c r="H6836" i="63"/>
  <c r="H6835" i="63"/>
  <c r="H6834" i="63"/>
  <c r="H6833" i="63"/>
  <c r="H6832" i="63"/>
  <c r="H6831" i="63"/>
  <c r="H6830" i="63"/>
  <c r="H6829" i="63"/>
  <c r="H6828" i="63"/>
  <c r="H6827" i="63"/>
  <c r="H6826" i="63"/>
  <c r="H6825" i="63"/>
  <c r="H6824" i="63"/>
  <c r="H6823" i="63"/>
  <c r="H6822" i="63"/>
  <c r="H6821" i="63"/>
  <c r="H6820" i="63"/>
  <c r="H6819" i="63"/>
  <c r="H6818" i="63"/>
  <c r="H6817" i="63"/>
  <c r="H6816" i="63"/>
  <c r="H6815" i="63"/>
  <c r="H6814" i="63"/>
  <c r="H6813" i="63"/>
  <c r="H6812" i="63"/>
  <c r="H6811" i="63"/>
  <c r="H6810" i="63"/>
  <c r="H6809" i="63"/>
  <c r="H6808" i="63"/>
  <c r="H6807" i="63"/>
  <c r="H6806" i="63"/>
  <c r="H6805" i="63"/>
  <c r="H6804" i="63"/>
  <c r="H6803" i="63"/>
  <c r="H6802" i="63"/>
  <c r="H6801" i="63"/>
  <c r="H6800" i="63"/>
  <c r="H6799" i="63"/>
  <c r="H6798" i="63"/>
  <c r="H6797" i="63"/>
  <c r="H6796" i="63"/>
  <c r="H6795" i="63"/>
  <c r="H6794" i="63"/>
  <c r="H6793" i="63"/>
  <c r="H6792" i="63"/>
  <c r="H6791" i="63"/>
  <c r="H6790" i="63"/>
  <c r="H6789" i="63"/>
  <c r="H6788" i="63"/>
  <c r="H6787" i="63"/>
  <c r="H6786" i="63"/>
  <c r="H6785" i="63"/>
  <c r="H6784" i="63"/>
  <c r="H6783" i="63"/>
  <c r="H6782" i="63"/>
  <c r="H6781" i="63"/>
  <c r="H6780" i="63"/>
  <c r="H6779" i="63"/>
  <c r="H6778" i="63"/>
  <c r="H6777" i="63"/>
  <c r="H6776" i="63"/>
  <c r="H6775" i="63"/>
  <c r="H6774" i="63"/>
  <c r="H6773" i="63"/>
  <c r="H6772" i="63"/>
  <c r="H6771" i="63"/>
  <c r="H6770" i="63"/>
  <c r="H6769" i="63"/>
  <c r="H6768" i="63"/>
  <c r="H6767" i="63"/>
  <c r="H6766" i="63"/>
  <c r="H6765" i="63"/>
  <c r="H6764" i="63"/>
  <c r="H6763" i="63"/>
  <c r="H6762" i="63"/>
  <c r="H6761" i="63"/>
  <c r="H6760" i="63"/>
  <c r="H6759" i="63"/>
  <c r="H6758" i="63"/>
  <c r="H6757" i="63"/>
  <c r="H6756" i="63"/>
  <c r="H6755" i="63"/>
  <c r="H6754" i="63"/>
  <c r="H6753" i="63"/>
  <c r="H6752" i="63"/>
  <c r="H6751" i="63"/>
  <c r="H6750" i="63"/>
  <c r="H6749" i="63"/>
  <c r="H6748" i="63"/>
  <c r="H6747" i="63"/>
  <c r="H6746" i="63"/>
  <c r="H6745" i="63"/>
  <c r="H6744" i="63"/>
  <c r="H6743" i="63"/>
  <c r="H6742" i="63"/>
  <c r="H6741" i="63"/>
  <c r="H6740" i="63"/>
  <c r="H6739" i="63"/>
  <c r="H6738" i="63"/>
  <c r="H6737" i="63"/>
  <c r="H6736" i="63"/>
  <c r="H6735" i="63"/>
  <c r="H6734" i="63"/>
  <c r="H6733" i="63"/>
  <c r="H6732" i="63"/>
  <c r="H6731" i="63"/>
  <c r="H6730" i="63"/>
  <c r="H6729" i="63"/>
  <c r="H6728" i="63"/>
  <c r="H6727" i="63"/>
  <c r="H6726" i="63"/>
  <c r="H6725" i="63"/>
  <c r="H6724" i="63"/>
  <c r="H6723" i="63"/>
  <c r="H6722" i="63"/>
  <c r="H6721" i="63"/>
  <c r="H6720" i="63"/>
  <c r="H6719" i="63"/>
  <c r="H6718" i="63"/>
  <c r="H6717" i="63"/>
  <c r="H6716" i="63"/>
  <c r="H6715" i="63"/>
  <c r="H6714" i="63"/>
  <c r="H6713" i="63"/>
  <c r="H6712" i="63"/>
  <c r="H6711" i="63"/>
  <c r="H6710" i="63"/>
  <c r="H6709" i="63"/>
  <c r="H6708" i="63"/>
  <c r="H6707" i="63"/>
  <c r="H6706" i="63"/>
  <c r="H6705" i="63"/>
  <c r="H6704" i="63"/>
  <c r="H6703" i="63"/>
  <c r="H6702" i="63"/>
  <c r="H6701" i="63"/>
  <c r="H6700" i="63"/>
  <c r="H6699" i="63"/>
  <c r="H6698" i="63"/>
  <c r="H6697" i="63"/>
  <c r="H6696" i="63"/>
  <c r="H6695" i="63"/>
  <c r="H6694" i="63"/>
  <c r="H6693" i="63"/>
  <c r="H6692" i="63"/>
  <c r="H6691" i="63"/>
  <c r="H6690" i="63"/>
  <c r="H6689" i="63"/>
  <c r="H6688" i="63"/>
  <c r="H6687" i="63"/>
  <c r="H6686" i="63"/>
  <c r="H6685" i="63"/>
  <c r="H6684" i="63"/>
  <c r="H6683" i="63"/>
  <c r="H6682" i="63"/>
  <c r="H6681" i="63"/>
  <c r="H6680" i="63"/>
  <c r="H6679" i="63"/>
  <c r="H6678" i="63"/>
  <c r="H6677" i="63"/>
  <c r="H6676" i="63"/>
  <c r="H6675" i="63"/>
  <c r="H6674" i="63"/>
  <c r="H6673" i="63"/>
  <c r="H6672" i="63"/>
  <c r="H6671" i="63"/>
  <c r="H6670" i="63"/>
  <c r="H6669" i="63"/>
  <c r="H6668" i="63"/>
  <c r="H6667" i="63"/>
  <c r="H6666" i="63"/>
  <c r="H6665" i="63"/>
  <c r="H6664" i="63"/>
  <c r="H6663" i="63"/>
  <c r="H6662" i="63"/>
  <c r="H6661" i="63"/>
  <c r="H6660" i="63"/>
  <c r="H6659" i="63"/>
  <c r="H6658" i="63"/>
  <c r="H6657" i="63"/>
  <c r="H6656" i="63"/>
  <c r="H6655" i="63"/>
  <c r="H6654" i="63"/>
  <c r="H6653" i="63"/>
  <c r="H6652" i="63"/>
  <c r="H6651" i="63"/>
  <c r="H6650" i="63"/>
  <c r="H6649" i="63"/>
  <c r="H6648" i="63"/>
  <c r="H6647" i="63"/>
  <c r="H6646" i="63"/>
  <c r="H6645" i="63"/>
  <c r="H6644" i="63"/>
  <c r="H6643" i="63"/>
  <c r="H6642" i="63"/>
  <c r="H6641" i="63"/>
  <c r="H6640" i="63"/>
  <c r="H6639" i="63"/>
  <c r="H6638" i="63"/>
  <c r="H6637" i="63"/>
  <c r="H6636" i="63"/>
  <c r="H6635" i="63"/>
  <c r="H6634" i="63"/>
  <c r="H6633" i="63"/>
  <c r="H6632" i="63"/>
  <c r="H6631" i="63"/>
  <c r="H6630" i="63"/>
  <c r="H6629" i="63"/>
  <c r="H6628" i="63"/>
  <c r="H6627" i="63"/>
  <c r="H6626" i="63"/>
  <c r="H6625" i="63"/>
  <c r="H6624" i="63"/>
  <c r="H6623" i="63"/>
  <c r="H6622" i="63"/>
  <c r="H6621" i="63"/>
  <c r="H6620" i="63"/>
  <c r="H6619" i="63"/>
  <c r="H6618" i="63"/>
  <c r="H6617" i="63"/>
  <c r="H6616" i="63"/>
  <c r="H6615" i="63"/>
  <c r="H6614" i="63"/>
  <c r="H6613" i="63"/>
  <c r="H6612" i="63"/>
  <c r="H6611" i="63"/>
  <c r="H6610" i="63"/>
  <c r="H6609" i="63"/>
  <c r="H6608" i="63"/>
  <c r="H6607" i="63"/>
  <c r="H6606" i="63"/>
  <c r="H6605" i="63"/>
  <c r="H6604" i="63"/>
  <c r="H6603" i="63"/>
  <c r="H6602" i="63"/>
  <c r="H6601" i="63"/>
  <c r="H6600" i="63"/>
  <c r="H6599" i="63"/>
  <c r="H6598" i="63"/>
  <c r="H6597" i="63"/>
  <c r="H6596" i="63"/>
  <c r="H6595" i="63"/>
  <c r="H6594" i="63"/>
  <c r="H6593" i="63"/>
  <c r="H6592" i="63"/>
  <c r="H6591" i="63"/>
  <c r="H6590" i="63"/>
  <c r="H6589" i="63"/>
  <c r="H6588" i="63"/>
  <c r="H6587" i="63"/>
  <c r="H6586" i="63"/>
  <c r="H6585" i="63"/>
  <c r="H6584" i="63"/>
  <c r="H6583" i="63"/>
  <c r="H6582" i="63"/>
  <c r="H6581" i="63"/>
  <c r="H6580" i="63"/>
  <c r="H6579" i="63"/>
  <c r="H6578" i="63"/>
  <c r="H6577" i="63"/>
  <c r="H6576" i="63"/>
  <c r="H6575" i="63"/>
  <c r="H6574" i="63"/>
  <c r="H6573" i="63"/>
  <c r="H6572" i="63"/>
  <c r="H6571" i="63"/>
  <c r="H6570" i="63"/>
  <c r="H6569" i="63"/>
  <c r="H6568" i="63"/>
  <c r="H6567" i="63"/>
  <c r="H6566" i="63"/>
  <c r="H6565" i="63"/>
  <c r="H6564" i="63"/>
  <c r="H6563" i="63"/>
  <c r="H6562" i="63"/>
  <c r="H6561" i="63"/>
  <c r="H6560" i="63"/>
  <c r="H6559" i="63"/>
  <c r="H6558" i="63"/>
  <c r="H6557" i="63"/>
  <c r="H6556" i="63"/>
  <c r="H6555" i="63"/>
  <c r="H6554" i="63"/>
  <c r="H6553" i="63"/>
  <c r="H6552" i="63"/>
  <c r="H6551" i="63"/>
  <c r="H6550" i="63"/>
  <c r="H6549" i="63"/>
  <c r="H6548" i="63"/>
  <c r="H6547" i="63"/>
  <c r="H6546" i="63"/>
  <c r="H6545" i="63"/>
  <c r="H6544" i="63"/>
  <c r="H6543" i="63"/>
  <c r="H6542" i="63"/>
  <c r="H6541" i="63"/>
  <c r="H6540" i="63"/>
  <c r="H6539" i="63"/>
  <c r="H6538" i="63"/>
  <c r="H6537" i="63"/>
  <c r="H6536" i="63"/>
  <c r="H6535" i="63"/>
  <c r="H6534" i="63"/>
  <c r="H6533" i="63"/>
  <c r="H6532" i="63"/>
  <c r="H6531" i="63"/>
  <c r="H6530" i="63"/>
  <c r="H6529" i="63"/>
  <c r="H6528" i="63"/>
  <c r="H6527" i="63"/>
  <c r="H6526" i="63"/>
  <c r="H6525" i="63"/>
  <c r="H6524" i="63"/>
  <c r="H6523" i="63"/>
  <c r="H6522" i="63"/>
  <c r="H6521" i="63"/>
  <c r="H6520" i="63"/>
  <c r="H6519" i="63"/>
  <c r="H6518" i="63"/>
  <c r="H6517" i="63"/>
  <c r="H6516" i="63"/>
  <c r="H6515" i="63"/>
  <c r="H6514" i="63"/>
  <c r="H6513" i="63"/>
  <c r="H6512" i="63"/>
  <c r="H6511" i="63"/>
  <c r="H6510" i="63"/>
  <c r="H6509" i="63"/>
  <c r="H6508" i="63"/>
  <c r="H6507" i="63"/>
  <c r="H6506" i="63"/>
  <c r="H6505" i="63"/>
  <c r="H6504" i="63"/>
  <c r="H6503" i="63"/>
  <c r="H6502" i="63"/>
  <c r="H6501" i="63"/>
  <c r="H6500" i="63"/>
  <c r="H6499" i="63"/>
  <c r="H6498" i="63"/>
  <c r="H6497" i="63"/>
  <c r="H6496" i="63"/>
  <c r="H6495" i="63"/>
  <c r="H6494" i="63"/>
  <c r="H6493" i="63"/>
  <c r="H6492" i="63"/>
  <c r="H6491" i="63"/>
  <c r="H6490" i="63"/>
  <c r="H6489" i="63"/>
  <c r="H6488" i="63"/>
  <c r="H6487" i="63"/>
  <c r="H6486" i="63"/>
  <c r="H6485" i="63"/>
  <c r="H6484" i="63"/>
  <c r="H6483" i="63"/>
  <c r="H6482" i="63"/>
  <c r="H6481" i="63"/>
  <c r="H6480" i="63"/>
  <c r="H6479" i="63"/>
  <c r="H6478" i="63"/>
  <c r="H6477" i="63"/>
  <c r="H6476" i="63"/>
  <c r="H6475" i="63"/>
  <c r="H6474" i="63"/>
  <c r="H6473" i="63"/>
  <c r="H6472" i="63"/>
  <c r="H6471" i="63"/>
  <c r="H6470" i="63"/>
  <c r="H6469" i="63"/>
  <c r="H6468" i="63"/>
  <c r="H6467" i="63"/>
  <c r="H6466" i="63"/>
  <c r="H6465" i="63"/>
  <c r="H6464" i="63"/>
  <c r="H6463" i="63"/>
  <c r="H6462" i="63"/>
  <c r="H6461" i="63"/>
  <c r="H6460" i="63"/>
  <c r="H6459" i="63"/>
  <c r="H6458" i="63"/>
  <c r="H6457" i="63"/>
  <c r="H6456" i="63"/>
  <c r="H6455" i="63"/>
  <c r="H6454" i="63"/>
  <c r="H6453" i="63"/>
  <c r="H6452" i="63"/>
  <c r="H6451" i="63"/>
  <c r="H6450" i="63"/>
  <c r="H6449" i="63"/>
  <c r="H6448" i="63"/>
  <c r="H6447" i="63"/>
  <c r="H6446" i="63"/>
  <c r="H6445" i="63"/>
  <c r="H6444" i="63"/>
  <c r="H6443" i="63"/>
  <c r="H6442" i="63"/>
  <c r="H6441" i="63"/>
  <c r="H6440" i="63"/>
  <c r="H6439" i="63"/>
  <c r="H6438" i="63"/>
  <c r="H6437" i="63"/>
  <c r="H6436" i="63"/>
  <c r="H6435" i="63"/>
  <c r="H6434" i="63"/>
  <c r="H6433" i="63"/>
  <c r="H6432" i="63"/>
  <c r="H6431" i="63"/>
  <c r="H6430" i="63"/>
  <c r="H6429" i="63"/>
  <c r="H6428" i="63"/>
  <c r="H6427" i="63"/>
  <c r="H6426" i="63"/>
  <c r="H6425" i="63"/>
  <c r="H6424" i="63"/>
  <c r="H6423" i="63"/>
  <c r="H6422" i="63"/>
  <c r="H6421" i="63"/>
  <c r="H6420" i="63"/>
  <c r="H6419" i="63"/>
  <c r="H6418" i="63"/>
  <c r="H6417" i="63"/>
  <c r="H6416" i="63"/>
  <c r="H6415" i="63"/>
  <c r="H6414" i="63"/>
  <c r="H6413" i="63"/>
  <c r="H6412" i="63"/>
  <c r="H6411" i="63"/>
  <c r="H6410" i="63"/>
  <c r="H6409" i="63"/>
  <c r="H6408" i="63"/>
  <c r="H6407" i="63"/>
  <c r="H6406" i="63"/>
  <c r="H6405" i="63"/>
  <c r="H6404" i="63"/>
  <c r="H6403" i="63"/>
  <c r="H6402" i="63"/>
  <c r="H6401" i="63"/>
  <c r="H6400" i="63"/>
  <c r="H6399" i="63"/>
  <c r="H6398" i="63"/>
  <c r="H6397" i="63"/>
  <c r="H6396" i="63"/>
  <c r="H6395" i="63"/>
  <c r="H6394" i="63"/>
  <c r="H6393" i="63"/>
  <c r="H6392" i="63"/>
  <c r="H6391" i="63"/>
  <c r="H6390" i="63"/>
  <c r="H6389" i="63"/>
  <c r="H6388" i="63"/>
  <c r="H6387" i="63"/>
  <c r="H6386" i="63"/>
  <c r="H6385" i="63"/>
  <c r="H6384" i="63"/>
  <c r="H6383" i="63"/>
  <c r="H6382" i="63"/>
  <c r="H6381" i="63"/>
  <c r="H6380" i="63"/>
  <c r="H6379" i="63"/>
  <c r="H6378" i="63"/>
  <c r="H6377" i="63"/>
  <c r="H6376" i="63"/>
  <c r="H6375" i="63"/>
  <c r="H6374" i="63"/>
  <c r="H6373" i="63"/>
  <c r="H6372" i="63"/>
  <c r="H6371" i="63"/>
  <c r="H6370" i="63"/>
  <c r="H6369" i="63"/>
  <c r="H6368" i="63"/>
  <c r="H6367" i="63"/>
  <c r="H6366" i="63"/>
  <c r="H6365" i="63"/>
  <c r="H6364" i="63"/>
  <c r="H6363" i="63"/>
  <c r="H6362" i="63"/>
  <c r="H6361" i="63"/>
  <c r="H6360" i="63"/>
  <c r="H6359" i="63"/>
  <c r="H6358" i="63"/>
  <c r="H6357" i="63"/>
  <c r="H6356" i="63"/>
  <c r="H6355" i="63"/>
  <c r="H6354" i="63"/>
  <c r="H6353" i="63"/>
  <c r="H6352" i="63"/>
  <c r="H6351" i="63"/>
  <c r="H6350" i="63"/>
  <c r="H6349" i="63"/>
  <c r="H6348" i="63"/>
  <c r="H6347" i="63"/>
  <c r="H6346" i="63"/>
  <c r="H6345" i="63"/>
  <c r="H6344" i="63"/>
  <c r="H6343" i="63"/>
  <c r="H6342" i="63"/>
  <c r="H6341" i="63"/>
  <c r="H6340" i="63"/>
  <c r="H6339" i="63"/>
  <c r="H6338" i="63"/>
  <c r="H6337" i="63"/>
  <c r="H6336" i="63"/>
  <c r="H6335" i="63"/>
  <c r="H6334" i="63"/>
  <c r="H6333" i="63"/>
  <c r="H6332" i="63"/>
  <c r="H6331" i="63"/>
  <c r="H6330" i="63"/>
  <c r="H6329" i="63"/>
  <c r="H6328" i="63"/>
  <c r="H6327" i="63"/>
  <c r="H6326" i="63"/>
  <c r="H6325" i="63"/>
  <c r="H6324" i="63"/>
  <c r="H6323" i="63"/>
  <c r="H6322" i="63"/>
  <c r="H6321" i="63"/>
  <c r="H6320" i="63"/>
  <c r="H6319" i="63"/>
  <c r="H6318" i="63"/>
  <c r="H6317" i="63"/>
  <c r="H6316" i="63"/>
  <c r="H6315" i="63"/>
  <c r="H6314" i="63"/>
  <c r="H6313" i="63"/>
  <c r="H6312" i="63"/>
  <c r="H6311" i="63"/>
  <c r="H6310" i="63"/>
  <c r="H6309" i="63"/>
  <c r="H6308" i="63"/>
  <c r="H6307" i="63"/>
  <c r="H6306" i="63"/>
  <c r="H6305" i="63"/>
  <c r="H6304" i="63"/>
  <c r="H6303" i="63"/>
  <c r="H6302" i="63"/>
  <c r="H6301" i="63"/>
  <c r="H6300" i="63"/>
  <c r="H6299" i="63"/>
  <c r="H6298" i="63"/>
  <c r="H6297" i="63"/>
  <c r="H6296" i="63"/>
  <c r="H6295" i="63"/>
  <c r="H6294" i="63"/>
  <c r="H6293" i="63"/>
  <c r="H6292" i="63"/>
  <c r="H6291" i="63"/>
  <c r="H6290" i="63"/>
  <c r="H6289" i="63"/>
  <c r="H6288" i="63"/>
  <c r="H6287" i="63"/>
  <c r="H6286" i="63"/>
  <c r="H6285" i="63"/>
  <c r="H6284" i="63"/>
  <c r="H6283" i="63"/>
  <c r="H6282" i="63"/>
  <c r="H6281" i="63"/>
  <c r="H6280" i="63"/>
  <c r="H6279" i="63"/>
  <c r="H6278" i="63"/>
  <c r="H6277" i="63"/>
  <c r="H6276" i="63"/>
  <c r="H6275" i="63"/>
  <c r="H6274" i="63"/>
  <c r="H6273" i="63"/>
  <c r="H6272" i="63"/>
  <c r="H6271" i="63"/>
  <c r="H6270" i="63"/>
  <c r="H6269" i="63"/>
  <c r="H6268" i="63"/>
  <c r="H6267" i="63"/>
  <c r="H6266" i="63"/>
  <c r="H6265" i="63"/>
  <c r="H6264" i="63"/>
  <c r="H6263" i="63"/>
  <c r="H6262" i="63"/>
  <c r="H6261" i="63"/>
  <c r="H6260" i="63"/>
  <c r="H6259" i="63"/>
  <c r="H6258" i="63"/>
  <c r="H6257" i="63"/>
  <c r="H6256" i="63"/>
  <c r="H6255" i="63"/>
  <c r="H6254" i="63"/>
  <c r="H6253" i="63"/>
  <c r="H6252" i="63"/>
  <c r="H6251" i="63"/>
  <c r="H6250" i="63"/>
  <c r="H6249" i="63"/>
  <c r="H6248" i="63"/>
  <c r="H6247" i="63"/>
  <c r="H6246" i="63"/>
  <c r="H6245" i="63"/>
  <c r="H6244" i="63"/>
  <c r="H6243" i="63"/>
  <c r="H6242" i="63"/>
  <c r="H6241" i="63"/>
  <c r="H6240" i="63"/>
  <c r="H6239" i="63"/>
  <c r="H6238" i="63"/>
  <c r="H6237" i="63"/>
  <c r="H6236" i="63"/>
  <c r="H6235" i="63"/>
  <c r="H6234" i="63"/>
  <c r="H6233" i="63"/>
  <c r="H6232" i="63"/>
  <c r="H6231" i="63"/>
  <c r="H6230" i="63"/>
  <c r="H6229" i="63"/>
  <c r="H6228" i="63"/>
  <c r="H6227" i="63"/>
  <c r="H6226" i="63"/>
  <c r="H6225" i="63"/>
  <c r="H6224" i="63"/>
  <c r="H6223" i="63"/>
  <c r="H6222" i="63"/>
  <c r="H6221" i="63"/>
  <c r="H6220" i="63"/>
  <c r="H6219" i="63"/>
  <c r="H6218" i="63"/>
  <c r="H6217" i="63"/>
  <c r="H6216" i="63"/>
  <c r="H6215" i="63"/>
  <c r="H6214" i="63"/>
  <c r="H6213" i="63"/>
  <c r="H6212" i="63"/>
  <c r="H6211" i="63"/>
  <c r="H6210" i="63"/>
  <c r="H6209" i="63"/>
  <c r="H6208" i="63"/>
  <c r="H6207" i="63"/>
  <c r="H6206" i="63"/>
  <c r="H6205" i="63"/>
  <c r="H6204" i="63"/>
  <c r="H6203" i="63"/>
  <c r="H6202" i="63"/>
  <c r="H6201" i="63"/>
  <c r="H6200" i="63"/>
  <c r="H6199" i="63"/>
  <c r="H6198" i="63"/>
  <c r="H6197" i="63"/>
  <c r="H6196" i="63"/>
  <c r="H6195" i="63"/>
  <c r="H6194" i="63"/>
  <c r="H6193" i="63"/>
  <c r="H6192" i="63"/>
  <c r="H6191" i="63"/>
  <c r="H6190" i="63"/>
  <c r="H6189" i="63"/>
  <c r="H6188" i="63"/>
  <c r="H6187" i="63"/>
  <c r="H6186" i="63"/>
  <c r="H6185" i="63"/>
  <c r="H6184" i="63"/>
  <c r="H6183" i="63"/>
  <c r="H6182" i="63"/>
  <c r="H6181" i="63"/>
  <c r="H6180" i="63"/>
  <c r="H6179" i="63"/>
  <c r="H6178" i="63"/>
  <c r="H6177" i="63"/>
  <c r="H6176" i="63"/>
  <c r="H6175" i="63"/>
  <c r="H6174" i="63"/>
  <c r="H6173" i="63"/>
  <c r="H6172" i="63"/>
  <c r="H6171" i="63"/>
  <c r="H6170" i="63"/>
  <c r="H6169" i="63"/>
  <c r="H6168" i="63"/>
  <c r="H6167" i="63"/>
  <c r="H6166" i="63"/>
  <c r="H6165" i="63"/>
  <c r="H6164" i="63"/>
  <c r="H6163" i="63"/>
  <c r="H6162" i="63"/>
  <c r="H6161" i="63"/>
  <c r="H6160" i="63"/>
  <c r="H6159" i="63"/>
  <c r="H6158" i="63"/>
  <c r="H6157" i="63"/>
  <c r="H6156" i="63"/>
  <c r="H6155" i="63"/>
  <c r="H6154" i="63"/>
  <c r="H6153" i="63"/>
  <c r="H6152" i="63"/>
  <c r="H6151" i="63"/>
  <c r="H6150" i="63"/>
  <c r="H6149" i="63"/>
  <c r="H6148" i="63"/>
  <c r="H6147" i="63"/>
  <c r="H6146" i="63"/>
  <c r="H6145" i="63"/>
  <c r="H6144" i="63"/>
  <c r="H6143" i="63"/>
  <c r="H6142" i="63"/>
  <c r="H6141" i="63"/>
  <c r="H6140" i="63"/>
  <c r="H6139" i="63"/>
  <c r="H6138" i="63"/>
  <c r="H6137" i="63"/>
  <c r="H6136" i="63"/>
  <c r="H6135" i="63"/>
  <c r="H6134" i="63"/>
  <c r="H6133" i="63"/>
  <c r="H6132" i="63"/>
  <c r="H6131" i="63"/>
  <c r="H6130" i="63"/>
  <c r="H6129" i="63"/>
  <c r="H6128" i="63"/>
  <c r="H6127" i="63"/>
  <c r="H6126" i="63"/>
  <c r="H6125" i="63"/>
  <c r="H6124" i="63"/>
  <c r="H6123" i="63"/>
  <c r="H6122" i="63"/>
  <c r="H6121" i="63"/>
  <c r="H6120" i="63"/>
  <c r="H6119" i="63"/>
  <c r="H6118" i="63"/>
  <c r="H6117" i="63"/>
  <c r="H6116" i="63"/>
  <c r="H6115" i="63"/>
  <c r="H6114" i="63"/>
  <c r="H6113" i="63"/>
  <c r="H6112" i="63"/>
  <c r="H6111" i="63"/>
  <c r="H6110" i="63"/>
  <c r="H6109" i="63"/>
  <c r="H6108" i="63"/>
  <c r="H6107" i="63"/>
  <c r="H6106" i="63"/>
  <c r="H6105" i="63"/>
  <c r="H6104" i="63"/>
  <c r="H6103" i="63"/>
  <c r="H6102" i="63"/>
  <c r="H6101" i="63"/>
  <c r="H6100" i="63"/>
  <c r="H6099" i="63"/>
  <c r="H6098" i="63"/>
  <c r="H6097" i="63"/>
  <c r="H6096" i="63"/>
  <c r="H6095" i="63"/>
  <c r="H6094" i="63"/>
  <c r="H6093" i="63"/>
  <c r="H6092" i="63"/>
  <c r="H6091" i="63"/>
  <c r="H6090" i="63"/>
  <c r="H6089" i="63"/>
  <c r="H6088" i="63"/>
  <c r="H6087" i="63"/>
  <c r="H6086" i="63"/>
  <c r="H6085" i="63"/>
  <c r="H6084" i="63"/>
  <c r="H6083" i="63"/>
  <c r="H6082" i="63"/>
  <c r="H6081" i="63"/>
  <c r="H6080" i="63"/>
  <c r="H6079" i="63"/>
  <c r="H6078" i="63"/>
  <c r="H6077" i="63"/>
  <c r="H6076" i="63"/>
  <c r="H6075" i="63"/>
  <c r="H6074" i="63"/>
  <c r="H6073" i="63"/>
  <c r="H6072" i="63"/>
  <c r="H6071" i="63"/>
  <c r="H6070" i="63"/>
  <c r="H6069" i="63"/>
  <c r="H6068" i="63"/>
  <c r="H6067" i="63"/>
  <c r="H6066" i="63"/>
  <c r="H6065" i="63"/>
  <c r="H6064" i="63"/>
  <c r="H6063" i="63"/>
  <c r="H6062" i="63"/>
  <c r="H6061" i="63"/>
  <c r="H6060" i="63"/>
  <c r="H6059" i="63"/>
  <c r="H6058" i="63"/>
  <c r="H6057" i="63"/>
  <c r="H6056" i="63"/>
  <c r="H6055" i="63"/>
  <c r="H6054" i="63"/>
  <c r="H6053" i="63"/>
  <c r="H6052" i="63"/>
  <c r="H6051" i="63"/>
  <c r="H6050" i="63"/>
  <c r="H6049" i="63"/>
  <c r="H6048" i="63"/>
  <c r="H6047" i="63"/>
  <c r="H6046" i="63"/>
  <c r="H6045" i="63"/>
  <c r="H6044" i="63"/>
  <c r="H6043" i="63"/>
  <c r="H6042" i="63"/>
  <c r="H6041" i="63"/>
  <c r="H6040" i="63"/>
  <c r="H6039" i="63"/>
  <c r="H6038" i="63"/>
  <c r="H6037" i="63"/>
  <c r="H6036" i="63"/>
  <c r="H6035" i="63"/>
  <c r="H6034" i="63"/>
  <c r="H6033" i="63"/>
  <c r="H6032" i="63"/>
  <c r="H6031" i="63"/>
  <c r="H6030" i="63"/>
  <c r="H6029" i="63"/>
  <c r="H6028" i="63"/>
  <c r="H6027" i="63"/>
  <c r="H6026" i="63"/>
  <c r="H6025" i="63"/>
  <c r="H6024" i="63"/>
  <c r="H6023" i="63"/>
  <c r="H6022" i="63"/>
  <c r="H6021" i="63"/>
  <c r="H6020" i="63"/>
  <c r="H6019" i="63"/>
  <c r="H6018" i="63"/>
  <c r="H6017" i="63"/>
  <c r="H6016" i="63"/>
  <c r="H6015" i="63"/>
  <c r="H6014" i="63"/>
  <c r="H6013" i="63"/>
  <c r="H6012" i="63"/>
  <c r="H6011" i="63"/>
  <c r="H6010" i="63"/>
  <c r="H6009" i="63"/>
  <c r="H6008" i="63"/>
  <c r="H6007" i="63"/>
  <c r="H6006" i="63"/>
  <c r="H6005" i="63"/>
  <c r="H6004" i="63"/>
  <c r="H6003" i="63"/>
  <c r="H6002" i="63"/>
  <c r="H6001" i="63"/>
  <c r="H6000" i="63"/>
  <c r="H5999" i="63"/>
  <c r="H5998" i="63"/>
  <c r="H5997" i="63"/>
  <c r="H5996" i="63"/>
  <c r="H5995" i="63"/>
  <c r="H5994" i="63"/>
  <c r="H5993" i="63"/>
  <c r="H5992" i="63"/>
  <c r="H5991" i="63"/>
  <c r="H5990" i="63"/>
  <c r="H5989" i="63"/>
  <c r="H5988" i="63"/>
  <c r="H5987" i="63"/>
  <c r="H5986" i="63"/>
  <c r="H5985" i="63"/>
  <c r="H5984" i="63"/>
  <c r="H5983" i="63"/>
  <c r="H5982" i="63"/>
  <c r="H5981" i="63"/>
  <c r="H5980" i="63"/>
  <c r="H5979" i="63"/>
  <c r="H5978" i="63"/>
  <c r="H5977" i="63"/>
  <c r="H5976" i="63"/>
  <c r="H5975" i="63"/>
  <c r="H5974" i="63"/>
  <c r="H5973" i="63"/>
  <c r="H5972" i="63"/>
  <c r="H5971" i="63"/>
  <c r="H5970" i="63"/>
  <c r="H5969" i="63"/>
  <c r="H5968" i="63"/>
  <c r="H5967" i="63"/>
  <c r="H5966" i="63"/>
  <c r="H5965" i="63"/>
  <c r="H5964" i="63"/>
  <c r="H5963" i="63"/>
  <c r="H5962" i="63"/>
  <c r="H5961" i="63"/>
  <c r="H5960" i="63"/>
  <c r="H5959" i="63"/>
  <c r="H5958" i="63"/>
  <c r="H5957" i="63"/>
  <c r="H5956" i="63"/>
  <c r="H5955" i="63"/>
  <c r="H5954" i="63"/>
  <c r="H5953" i="63"/>
  <c r="H5952" i="63"/>
  <c r="H5951" i="63"/>
  <c r="H5950" i="63"/>
  <c r="H5949" i="63"/>
  <c r="H5948" i="63"/>
  <c r="H5947" i="63"/>
  <c r="H5946" i="63"/>
  <c r="H5945" i="63"/>
  <c r="H5944" i="63"/>
  <c r="H5943" i="63"/>
  <c r="H5942" i="63"/>
  <c r="H5941" i="63"/>
  <c r="H5940" i="63"/>
  <c r="H5939" i="63"/>
  <c r="H5938" i="63"/>
  <c r="H5937" i="63"/>
  <c r="H5936" i="63"/>
  <c r="H5935" i="63"/>
  <c r="H5934" i="63"/>
  <c r="H5933" i="63"/>
  <c r="H5932" i="63"/>
  <c r="H5931" i="63"/>
  <c r="H5930" i="63"/>
  <c r="H5929" i="63"/>
  <c r="H5928" i="63"/>
  <c r="H5927" i="63"/>
  <c r="H5926" i="63"/>
  <c r="H5925" i="63"/>
  <c r="H5924" i="63"/>
  <c r="H5923" i="63"/>
  <c r="H5922" i="63"/>
  <c r="H5921" i="63"/>
  <c r="H5920" i="63"/>
  <c r="H5919" i="63"/>
  <c r="H5918" i="63"/>
  <c r="H5917" i="63"/>
  <c r="H5916" i="63"/>
  <c r="H5915" i="63"/>
  <c r="H5914" i="63"/>
  <c r="H5913" i="63"/>
  <c r="H5912" i="63"/>
  <c r="H5911" i="63"/>
  <c r="H5910" i="63"/>
  <c r="H5909" i="63"/>
  <c r="H5908" i="63"/>
  <c r="H5907" i="63"/>
  <c r="H5906" i="63"/>
  <c r="H5905" i="63"/>
  <c r="H5904" i="63"/>
  <c r="H5903" i="63"/>
  <c r="H5902" i="63"/>
  <c r="H5901" i="63"/>
  <c r="H5900" i="63"/>
  <c r="H5899" i="63"/>
  <c r="H5898" i="63"/>
  <c r="H5897" i="63"/>
  <c r="H5896" i="63"/>
  <c r="H5895" i="63"/>
  <c r="H5894" i="63"/>
  <c r="H5893" i="63"/>
  <c r="H5892" i="63"/>
  <c r="H5891" i="63"/>
  <c r="H5890" i="63"/>
  <c r="H5889" i="63"/>
  <c r="H5888" i="63"/>
  <c r="H5887" i="63"/>
  <c r="H5886" i="63"/>
  <c r="H5885" i="63"/>
  <c r="H5884" i="63"/>
  <c r="H5883" i="63"/>
  <c r="H5882" i="63"/>
  <c r="H5881" i="63"/>
  <c r="H5880" i="63"/>
  <c r="H5879" i="63"/>
  <c r="H5878" i="63"/>
  <c r="H5877" i="63"/>
  <c r="H5876" i="63"/>
  <c r="H5875" i="63"/>
  <c r="H5874" i="63"/>
  <c r="H5873" i="63"/>
  <c r="H5872" i="63"/>
  <c r="H5871" i="63"/>
  <c r="H5870" i="63"/>
  <c r="H5869" i="63"/>
  <c r="H5868" i="63"/>
  <c r="H5867" i="63"/>
  <c r="H5866" i="63"/>
  <c r="H5865" i="63"/>
  <c r="H5864" i="63"/>
  <c r="H5863" i="63"/>
  <c r="H5862" i="63"/>
  <c r="H5861" i="63"/>
  <c r="H5860" i="63"/>
  <c r="H5859" i="63"/>
  <c r="H5858" i="63"/>
  <c r="H5857" i="63"/>
  <c r="H5856" i="63"/>
  <c r="H5855" i="63"/>
  <c r="H5854" i="63"/>
  <c r="H5853" i="63"/>
  <c r="H5852" i="63"/>
  <c r="H5851" i="63"/>
  <c r="H5850" i="63"/>
  <c r="H5849" i="63"/>
  <c r="H5848" i="63"/>
  <c r="H5847" i="63"/>
  <c r="H5846" i="63"/>
  <c r="H5845" i="63"/>
  <c r="H5844" i="63"/>
  <c r="H5843" i="63"/>
  <c r="H5842" i="63"/>
  <c r="H5841" i="63"/>
  <c r="H5840" i="63"/>
  <c r="H5839" i="63"/>
  <c r="H5838" i="63"/>
  <c r="H5837" i="63"/>
  <c r="H5836" i="63"/>
  <c r="H5835" i="63"/>
  <c r="H5834" i="63"/>
  <c r="H5833" i="63"/>
  <c r="H5832" i="63"/>
  <c r="H5831" i="63"/>
  <c r="H5830" i="63"/>
  <c r="H5829" i="63"/>
  <c r="H5828" i="63"/>
  <c r="H5827" i="63"/>
  <c r="H5826" i="63"/>
  <c r="H5825" i="63"/>
  <c r="H5824" i="63"/>
  <c r="H5823" i="63"/>
  <c r="H5822" i="63"/>
  <c r="H5821" i="63"/>
  <c r="H5820" i="63"/>
  <c r="H5819" i="63"/>
  <c r="H5818" i="63"/>
  <c r="H5817" i="63"/>
  <c r="H5816" i="63"/>
  <c r="H5815" i="63"/>
  <c r="H5814" i="63"/>
  <c r="H5813" i="63"/>
  <c r="H5812" i="63"/>
  <c r="H5811" i="63"/>
  <c r="H5810" i="63"/>
  <c r="H5809" i="63"/>
  <c r="H5808" i="63"/>
  <c r="H5807" i="63"/>
  <c r="H5806" i="63"/>
  <c r="H5805" i="63"/>
  <c r="H5804" i="63"/>
  <c r="H5803" i="63"/>
  <c r="H5802" i="63"/>
  <c r="H5801" i="63"/>
  <c r="H5800" i="63"/>
  <c r="H5799" i="63"/>
  <c r="H5798" i="63"/>
  <c r="H5797" i="63"/>
  <c r="H5796" i="63"/>
  <c r="H5795" i="63"/>
  <c r="H5794" i="63"/>
  <c r="H5793" i="63"/>
  <c r="H5792" i="63"/>
  <c r="H5791" i="63"/>
  <c r="H5790" i="63"/>
  <c r="H5789" i="63"/>
  <c r="H5788" i="63"/>
  <c r="H5787" i="63"/>
  <c r="H5786" i="63"/>
  <c r="H5785" i="63"/>
  <c r="H5784" i="63"/>
  <c r="H5783" i="63"/>
  <c r="H5782" i="63"/>
  <c r="H5781" i="63"/>
  <c r="H5780" i="63"/>
  <c r="H5779" i="63"/>
  <c r="H5778" i="63"/>
  <c r="H5777" i="63"/>
  <c r="H5776" i="63"/>
  <c r="H5775" i="63"/>
  <c r="H5774" i="63"/>
  <c r="H5773" i="63"/>
  <c r="H5772" i="63"/>
  <c r="H5771" i="63"/>
  <c r="H5770" i="63"/>
  <c r="H5769" i="63"/>
  <c r="H5768" i="63"/>
  <c r="H5767" i="63"/>
  <c r="H5766" i="63"/>
  <c r="H5765" i="63"/>
  <c r="H5764" i="63"/>
  <c r="H5763" i="63"/>
  <c r="H5762" i="63"/>
  <c r="H5761" i="63"/>
  <c r="H5760" i="63"/>
  <c r="H5759" i="63"/>
  <c r="H5758" i="63"/>
  <c r="H5757" i="63"/>
  <c r="H5756" i="63"/>
  <c r="H5755" i="63"/>
  <c r="H5754" i="63"/>
  <c r="H5753" i="63"/>
  <c r="H5752" i="63"/>
  <c r="H5751" i="63"/>
  <c r="H5750" i="63"/>
  <c r="H5749" i="63"/>
  <c r="H5748" i="63"/>
  <c r="H5747" i="63"/>
  <c r="H5746" i="63"/>
  <c r="H5745" i="63"/>
  <c r="H5744" i="63"/>
  <c r="H5743" i="63"/>
  <c r="H5742" i="63"/>
  <c r="H5741" i="63"/>
  <c r="H5740" i="63"/>
  <c r="H5739" i="63"/>
  <c r="H5738" i="63"/>
  <c r="H5737" i="63"/>
  <c r="H5736" i="63"/>
  <c r="H5735" i="63"/>
  <c r="H5734" i="63"/>
  <c r="H5733" i="63"/>
  <c r="H5732" i="63"/>
  <c r="H5731" i="63"/>
  <c r="H5730" i="63"/>
  <c r="H5729" i="63"/>
  <c r="H5728" i="63"/>
  <c r="H5727" i="63"/>
  <c r="H5726" i="63"/>
  <c r="H5725" i="63"/>
  <c r="H5724" i="63"/>
  <c r="H5723" i="63"/>
  <c r="H5722" i="63"/>
  <c r="H5721" i="63"/>
  <c r="H5720" i="63"/>
  <c r="H5719" i="63"/>
  <c r="H5718" i="63"/>
  <c r="H5717" i="63"/>
  <c r="H5716" i="63"/>
  <c r="H5715" i="63"/>
  <c r="H5714" i="63"/>
  <c r="H5713" i="63"/>
  <c r="H5712" i="63"/>
  <c r="H5711" i="63"/>
  <c r="H5710" i="63"/>
  <c r="H5709" i="63"/>
  <c r="H5708" i="63"/>
  <c r="H5707" i="63"/>
  <c r="H5706" i="63"/>
  <c r="H5705" i="63"/>
  <c r="H5704" i="63"/>
  <c r="H5703" i="63"/>
  <c r="H5702" i="63"/>
  <c r="H5701" i="63"/>
  <c r="H5700" i="63"/>
  <c r="H5699" i="63"/>
  <c r="H5698" i="63"/>
  <c r="H5697" i="63"/>
  <c r="H5696" i="63"/>
  <c r="H5695" i="63"/>
  <c r="H5694" i="63"/>
  <c r="H5693" i="63"/>
  <c r="H5692" i="63"/>
  <c r="H5691" i="63"/>
  <c r="H5690" i="63"/>
  <c r="H5689" i="63"/>
  <c r="H5688" i="63"/>
  <c r="H5687" i="63"/>
  <c r="H5686" i="63"/>
  <c r="H5685" i="63"/>
  <c r="H5684" i="63"/>
  <c r="H5683" i="63"/>
  <c r="H5682" i="63"/>
  <c r="H5681" i="63"/>
  <c r="H5680" i="63"/>
  <c r="H5679" i="63"/>
  <c r="H5678" i="63"/>
  <c r="H5677" i="63"/>
  <c r="H5676" i="63"/>
  <c r="H5675" i="63"/>
  <c r="H5674" i="63"/>
  <c r="H5673" i="63"/>
  <c r="H5672" i="63"/>
  <c r="H5671" i="63"/>
  <c r="H5670" i="63"/>
  <c r="H5669" i="63"/>
  <c r="H5668" i="63"/>
  <c r="H5667" i="63"/>
  <c r="H5666" i="63"/>
  <c r="H5665" i="63"/>
  <c r="H5664" i="63"/>
  <c r="H5663" i="63"/>
  <c r="H5662" i="63"/>
  <c r="H5661" i="63"/>
  <c r="H5660" i="63"/>
  <c r="H5659" i="63"/>
  <c r="H5658" i="63"/>
  <c r="H5657" i="63"/>
  <c r="H5656" i="63"/>
  <c r="H5655" i="63"/>
  <c r="H5654" i="63"/>
  <c r="H5653" i="63"/>
  <c r="H5652" i="63"/>
  <c r="H5651" i="63"/>
  <c r="H5650" i="63"/>
  <c r="H5649" i="63"/>
  <c r="H5648" i="63"/>
  <c r="H5647" i="63"/>
  <c r="H5646" i="63"/>
  <c r="H5645" i="63"/>
  <c r="H5644" i="63"/>
  <c r="H5643" i="63"/>
  <c r="H5642" i="63"/>
  <c r="H5641" i="63"/>
  <c r="H5640" i="63"/>
  <c r="H5639" i="63"/>
  <c r="H5638" i="63"/>
  <c r="H5637" i="63"/>
  <c r="H5636" i="63"/>
  <c r="H5635" i="63"/>
  <c r="H5634" i="63"/>
  <c r="H5633" i="63"/>
  <c r="H5632" i="63"/>
  <c r="H5631" i="63"/>
  <c r="H5630" i="63"/>
  <c r="H5629" i="63"/>
  <c r="H5628" i="63"/>
  <c r="H5627" i="63"/>
  <c r="H5626" i="63"/>
  <c r="H5625" i="63"/>
  <c r="H5624" i="63"/>
  <c r="H5623" i="63"/>
  <c r="H5622" i="63"/>
  <c r="H5621" i="63"/>
  <c r="H5620" i="63"/>
  <c r="H5619" i="63"/>
  <c r="H5618" i="63"/>
  <c r="H5617" i="63"/>
  <c r="H5616" i="63"/>
  <c r="H5615" i="63"/>
  <c r="H5614" i="63"/>
  <c r="H5613" i="63"/>
  <c r="H5612" i="63"/>
  <c r="H5611" i="63"/>
  <c r="H5610" i="63"/>
  <c r="H5609" i="63"/>
  <c r="H5608" i="63"/>
  <c r="H5607" i="63"/>
  <c r="H5606" i="63"/>
  <c r="H5605" i="63"/>
  <c r="H5604" i="63"/>
  <c r="H5603" i="63"/>
  <c r="H5602" i="63"/>
  <c r="H5601" i="63"/>
  <c r="H5600" i="63"/>
  <c r="H5599" i="63"/>
  <c r="H5598" i="63"/>
  <c r="H5597" i="63"/>
  <c r="H5596" i="63"/>
  <c r="H5595" i="63"/>
  <c r="H5594" i="63"/>
  <c r="H5593" i="63"/>
  <c r="H5592" i="63"/>
  <c r="H5591" i="63"/>
  <c r="H5590" i="63"/>
  <c r="H5589" i="63"/>
  <c r="H5588" i="63"/>
  <c r="H5587" i="63"/>
  <c r="H5586" i="63"/>
  <c r="H5585" i="63"/>
  <c r="H5584" i="63"/>
  <c r="H5583" i="63"/>
  <c r="H5582" i="63"/>
  <c r="H5581" i="63"/>
  <c r="H5580" i="63"/>
  <c r="H5579" i="63"/>
  <c r="H5578" i="63"/>
  <c r="H5577" i="63"/>
  <c r="H5576" i="63"/>
  <c r="H5575" i="63"/>
  <c r="H5574" i="63"/>
  <c r="H5573" i="63"/>
  <c r="H5572" i="63"/>
  <c r="H5571" i="63"/>
  <c r="H5570" i="63"/>
  <c r="H5569" i="63"/>
  <c r="H5568" i="63"/>
  <c r="H5567" i="63"/>
  <c r="H5566" i="63"/>
  <c r="H5565" i="63"/>
  <c r="H5564" i="63"/>
  <c r="H5563" i="63"/>
  <c r="H5562" i="63"/>
  <c r="H5561" i="63"/>
  <c r="H5560" i="63"/>
  <c r="H5559" i="63"/>
  <c r="H5558" i="63"/>
  <c r="H5557" i="63"/>
  <c r="H5556" i="63"/>
  <c r="H5555" i="63"/>
  <c r="H5554" i="63"/>
  <c r="H5553" i="63"/>
  <c r="H5552" i="63"/>
  <c r="H5551" i="63"/>
  <c r="H5550" i="63"/>
  <c r="H5549" i="63"/>
  <c r="H5548" i="63"/>
  <c r="H5547" i="63"/>
  <c r="H5546" i="63"/>
  <c r="H5545" i="63"/>
  <c r="H5544" i="63"/>
  <c r="H5543" i="63"/>
  <c r="H5542" i="63"/>
  <c r="H5541" i="63"/>
  <c r="H5540" i="63"/>
  <c r="H5539" i="63"/>
  <c r="H5538" i="63"/>
  <c r="H5537" i="63"/>
  <c r="H5536" i="63"/>
  <c r="H5535" i="63"/>
  <c r="H5534" i="63"/>
  <c r="H5533" i="63"/>
  <c r="H5532" i="63"/>
  <c r="H5531" i="63"/>
  <c r="H5530" i="63"/>
  <c r="H5529" i="63"/>
  <c r="H5528" i="63"/>
  <c r="H5527" i="63"/>
  <c r="H5526" i="63"/>
  <c r="H5525" i="63"/>
  <c r="H5524" i="63"/>
  <c r="H5523" i="63"/>
  <c r="H5522" i="63"/>
  <c r="H5521" i="63"/>
  <c r="H5520" i="63"/>
  <c r="H5519" i="63"/>
  <c r="H5518" i="63"/>
  <c r="H5517" i="63"/>
  <c r="H5516" i="63"/>
  <c r="H5515" i="63"/>
  <c r="H5514" i="63"/>
  <c r="H5513" i="63"/>
  <c r="H5512" i="63"/>
  <c r="H5511" i="63"/>
  <c r="H5510" i="63"/>
  <c r="H5509" i="63"/>
  <c r="H5508" i="63"/>
  <c r="H5507" i="63"/>
  <c r="H5506" i="63"/>
  <c r="H5505" i="63"/>
  <c r="H5504" i="63"/>
  <c r="H5503" i="63"/>
  <c r="H5502" i="63"/>
  <c r="H5501" i="63"/>
  <c r="H5500" i="63"/>
  <c r="H5499" i="63"/>
  <c r="H5498" i="63"/>
  <c r="H5497" i="63"/>
  <c r="H5496" i="63"/>
  <c r="H5495" i="63"/>
  <c r="H5494" i="63"/>
  <c r="H5493" i="63"/>
  <c r="H5492" i="63"/>
  <c r="H5491" i="63"/>
  <c r="H5490" i="63"/>
  <c r="H5489" i="63"/>
  <c r="H5488" i="63"/>
  <c r="H5487" i="63"/>
  <c r="H5486" i="63"/>
  <c r="H5485" i="63"/>
  <c r="H5484" i="63"/>
  <c r="H5483" i="63"/>
  <c r="H5482" i="63"/>
  <c r="H5481" i="63"/>
  <c r="H5480" i="63"/>
  <c r="H5479" i="63"/>
  <c r="H5478" i="63"/>
  <c r="H5477" i="63"/>
  <c r="H5476" i="63"/>
  <c r="H5475" i="63"/>
  <c r="H5474" i="63"/>
  <c r="H5473" i="63"/>
  <c r="H5472" i="63"/>
  <c r="H5471" i="63"/>
  <c r="H5470" i="63"/>
  <c r="H5469" i="63"/>
  <c r="H5468" i="63"/>
  <c r="H5467" i="63"/>
  <c r="H5466" i="63"/>
  <c r="H5465" i="63"/>
  <c r="H5464" i="63"/>
  <c r="H5463" i="63"/>
  <c r="H5462" i="63"/>
  <c r="H5461" i="63"/>
  <c r="H5460" i="63"/>
  <c r="H5459" i="63"/>
  <c r="H5458" i="63"/>
  <c r="H5457" i="63"/>
  <c r="H5456" i="63"/>
  <c r="H5455" i="63"/>
  <c r="H5454" i="63"/>
  <c r="H5453" i="63"/>
  <c r="H5452" i="63"/>
  <c r="H5451" i="63"/>
  <c r="H5450" i="63"/>
  <c r="H5449" i="63"/>
  <c r="H5448" i="63"/>
  <c r="H5447" i="63"/>
  <c r="H5446" i="63"/>
  <c r="H5445" i="63"/>
  <c r="H5444" i="63"/>
  <c r="H5443" i="63"/>
  <c r="H5442" i="63"/>
  <c r="H5441" i="63"/>
  <c r="H5440" i="63"/>
  <c r="H5439" i="63"/>
  <c r="H5438" i="63"/>
  <c r="H5437" i="63"/>
  <c r="H5436" i="63"/>
  <c r="H5435" i="63"/>
  <c r="H5434" i="63"/>
  <c r="H5433" i="63"/>
  <c r="H5432" i="63"/>
  <c r="H5431" i="63"/>
  <c r="H5430" i="63"/>
  <c r="H5429" i="63"/>
  <c r="H5428" i="63"/>
  <c r="H5427" i="63"/>
  <c r="H5426" i="63"/>
  <c r="H5425" i="63"/>
  <c r="H5424" i="63"/>
  <c r="H5423" i="63"/>
  <c r="H5422" i="63"/>
  <c r="H5421" i="63"/>
  <c r="H5420" i="63"/>
  <c r="H5419" i="63"/>
  <c r="H5418" i="63"/>
  <c r="H5417" i="63"/>
  <c r="H5416" i="63"/>
  <c r="H5415" i="63"/>
  <c r="H5414" i="63"/>
  <c r="H5413" i="63"/>
  <c r="H5412" i="63"/>
  <c r="H5411" i="63"/>
  <c r="H5410" i="63"/>
  <c r="H5409" i="63"/>
  <c r="H5408" i="63"/>
  <c r="H5407" i="63"/>
  <c r="H5406" i="63"/>
  <c r="H5405" i="63"/>
  <c r="H5404" i="63"/>
  <c r="H5403" i="63"/>
  <c r="H5402" i="63"/>
  <c r="H5401" i="63"/>
  <c r="H5400" i="63"/>
  <c r="H5399" i="63"/>
  <c r="H5398" i="63"/>
  <c r="H5397" i="63"/>
  <c r="H5396" i="63"/>
  <c r="H5395" i="63"/>
  <c r="H5394" i="63"/>
  <c r="H5393" i="63"/>
  <c r="H5392" i="63"/>
  <c r="H5391" i="63"/>
  <c r="H5390" i="63"/>
  <c r="H5389" i="63"/>
  <c r="H5388" i="63"/>
  <c r="H5387" i="63"/>
  <c r="H5386" i="63"/>
  <c r="H5385" i="63"/>
  <c r="H5384" i="63"/>
  <c r="H5383" i="63"/>
  <c r="H5382" i="63"/>
  <c r="H5381" i="63"/>
  <c r="H5380" i="63"/>
  <c r="H5379" i="63"/>
  <c r="H5378" i="63"/>
  <c r="H5377" i="63"/>
  <c r="H5376" i="63"/>
  <c r="H5375" i="63"/>
  <c r="H5374" i="63"/>
  <c r="H5373" i="63"/>
  <c r="H5372" i="63"/>
  <c r="H5371" i="63"/>
  <c r="H5370" i="63"/>
  <c r="H5369" i="63"/>
  <c r="H5368" i="63"/>
  <c r="H5367" i="63"/>
  <c r="H5366" i="63"/>
  <c r="H5365" i="63"/>
  <c r="H5364" i="63"/>
  <c r="H5363" i="63"/>
  <c r="H5362" i="63"/>
  <c r="H5361" i="63"/>
  <c r="H5360" i="63"/>
  <c r="H5359" i="63"/>
  <c r="H5358" i="63"/>
  <c r="H5357" i="63"/>
  <c r="H5356" i="63"/>
  <c r="H5355" i="63"/>
  <c r="H5354" i="63"/>
  <c r="H5353" i="63"/>
  <c r="H5352" i="63"/>
  <c r="H5351" i="63"/>
  <c r="H5350" i="63"/>
  <c r="H5349" i="63"/>
  <c r="H5348" i="63"/>
  <c r="H5347" i="63"/>
  <c r="H5346" i="63"/>
  <c r="H5345" i="63"/>
  <c r="H5344" i="63"/>
  <c r="H5343" i="63"/>
  <c r="H5342" i="63"/>
  <c r="H5341" i="63"/>
  <c r="H5340" i="63"/>
  <c r="H5339" i="63"/>
  <c r="H5338" i="63"/>
  <c r="H5337" i="63"/>
  <c r="H5336" i="63"/>
  <c r="H5335" i="63"/>
  <c r="H5334" i="63"/>
  <c r="H5333" i="63"/>
  <c r="H5332" i="63"/>
  <c r="H5331" i="63"/>
  <c r="H5330" i="63"/>
  <c r="H5329" i="63"/>
  <c r="H5328" i="63"/>
  <c r="H5327" i="63"/>
  <c r="H5326" i="63"/>
  <c r="H5325" i="63"/>
  <c r="H5324" i="63"/>
  <c r="H5323" i="63"/>
  <c r="H5322" i="63"/>
  <c r="H5321" i="63"/>
  <c r="H5320" i="63"/>
  <c r="H5319" i="63"/>
  <c r="H5318" i="63"/>
  <c r="H5317" i="63"/>
  <c r="H5316" i="63"/>
  <c r="H5315" i="63"/>
  <c r="H5314" i="63"/>
  <c r="H5313" i="63"/>
  <c r="H5312" i="63"/>
  <c r="H5311" i="63"/>
  <c r="H5310" i="63"/>
  <c r="H5309" i="63"/>
  <c r="H5308" i="63"/>
  <c r="H5307" i="63"/>
  <c r="H5306" i="63"/>
  <c r="H5305" i="63"/>
  <c r="H5304" i="63"/>
  <c r="H5303" i="63"/>
  <c r="H5302" i="63"/>
  <c r="H5301" i="63"/>
  <c r="H5300" i="63"/>
  <c r="H5299" i="63"/>
  <c r="H5298" i="63"/>
  <c r="H5297" i="63"/>
  <c r="H5296" i="63"/>
  <c r="H5295" i="63"/>
  <c r="H5294" i="63"/>
  <c r="H5293" i="63"/>
  <c r="H5292" i="63"/>
  <c r="H5291" i="63"/>
  <c r="H5290" i="63"/>
  <c r="H5289" i="63"/>
  <c r="H5288" i="63"/>
  <c r="H5287" i="63"/>
  <c r="H5286" i="63"/>
  <c r="H5285" i="63"/>
  <c r="H5284" i="63"/>
  <c r="H5283" i="63"/>
  <c r="H5282" i="63"/>
  <c r="H5281" i="63"/>
  <c r="H5280" i="63"/>
  <c r="H5279" i="63"/>
  <c r="H5278" i="63"/>
  <c r="H5277" i="63"/>
  <c r="H5276" i="63"/>
  <c r="H5275" i="63"/>
  <c r="H5274" i="63"/>
  <c r="H5273" i="63"/>
  <c r="H5272" i="63"/>
  <c r="H5271" i="63"/>
  <c r="H5270" i="63"/>
  <c r="H5269" i="63"/>
  <c r="H5268" i="63"/>
  <c r="H5267" i="63"/>
  <c r="H5266" i="63"/>
  <c r="H5265" i="63"/>
  <c r="H5264" i="63"/>
  <c r="H5263" i="63"/>
  <c r="H5262" i="63"/>
  <c r="H5261" i="63"/>
  <c r="H5260" i="63"/>
  <c r="H5259" i="63"/>
  <c r="H5258" i="63"/>
  <c r="H5257" i="63"/>
  <c r="H5256" i="63"/>
  <c r="H5255" i="63"/>
  <c r="H5254" i="63"/>
  <c r="H5253" i="63"/>
  <c r="H5252" i="63"/>
  <c r="H5251" i="63"/>
  <c r="H5250" i="63"/>
  <c r="H5249" i="63"/>
  <c r="H5248" i="63"/>
  <c r="H5247" i="63"/>
  <c r="H5246" i="63"/>
  <c r="H5245" i="63"/>
  <c r="H5244" i="63"/>
  <c r="H5243" i="63"/>
  <c r="H5242" i="63"/>
  <c r="H5241" i="63"/>
  <c r="H5240" i="63"/>
  <c r="H5239" i="63"/>
  <c r="H5238" i="63"/>
  <c r="H5237" i="63"/>
  <c r="H5236" i="63"/>
  <c r="H5235" i="63"/>
  <c r="H5234" i="63"/>
  <c r="H5233" i="63"/>
  <c r="H5232" i="63"/>
  <c r="H5231" i="63"/>
  <c r="H5230" i="63"/>
  <c r="H5229" i="63"/>
  <c r="H5228" i="63"/>
  <c r="H5227" i="63"/>
  <c r="H5226" i="63"/>
  <c r="H5225" i="63"/>
  <c r="H5224" i="63"/>
  <c r="H5223" i="63"/>
  <c r="H5222" i="63"/>
  <c r="H5221" i="63"/>
  <c r="H5220" i="63"/>
  <c r="H5219" i="63"/>
  <c r="H5218" i="63"/>
  <c r="H5217" i="63"/>
  <c r="H5216" i="63"/>
  <c r="H5215" i="63"/>
  <c r="H5214" i="63"/>
  <c r="H5213" i="63"/>
  <c r="H5212" i="63"/>
  <c r="H5211" i="63"/>
  <c r="H5210" i="63"/>
  <c r="H5209" i="63"/>
  <c r="H5208" i="63"/>
  <c r="H5207" i="63"/>
  <c r="H5206" i="63"/>
  <c r="H5205" i="63"/>
  <c r="H5204" i="63"/>
  <c r="H5203" i="63"/>
  <c r="H5202" i="63"/>
  <c r="H5201" i="63"/>
  <c r="H5200" i="63"/>
  <c r="H5199" i="63"/>
  <c r="H5198" i="63"/>
  <c r="H5197" i="63"/>
  <c r="H5196" i="63"/>
  <c r="H5195" i="63"/>
  <c r="H5194" i="63"/>
  <c r="H5193" i="63"/>
  <c r="H5192" i="63"/>
  <c r="H5191" i="63"/>
  <c r="H5190" i="63"/>
  <c r="H5189" i="63"/>
  <c r="H5188" i="63"/>
  <c r="H5187" i="63"/>
  <c r="H5186" i="63"/>
  <c r="H5185" i="63"/>
  <c r="H5184" i="63"/>
  <c r="H5183" i="63"/>
  <c r="H5182" i="63"/>
  <c r="H5181" i="63"/>
  <c r="H5180" i="63"/>
  <c r="H5179" i="63"/>
  <c r="H5178" i="63"/>
  <c r="H5177" i="63"/>
  <c r="H5176" i="63"/>
  <c r="H5175" i="63"/>
  <c r="H5174" i="63"/>
  <c r="H5173" i="63"/>
  <c r="H5172" i="63"/>
  <c r="H5171" i="63"/>
  <c r="H5170" i="63"/>
  <c r="H5169" i="63"/>
  <c r="H5168" i="63"/>
  <c r="H5167" i="63"/>
  <c r="H5166" i="63"/>
  <c r="H5165" i="63"/>
  <c r="H5164" i="63"/>
  <c r="H5163" i="63"/>
  <c r="H5162" i="63"/>
  <c r="H5161" i="63"/>
  <c r="H5160" i="63"/>
  <c r="H5159" i="63"/>
  <c r="H5158" i="63"/>
  <c r="H5157" i="63"/>
  <c r="H5156" i="63"/>
  <c r="H5155" i="63"/>
  <c r="H5154" i="63"/>
  <c r="H5153" i="63"/>
  <c r="H5152" i="63"/>
  <c r="H5151" i="63"/>
  <c r="H5150" i="63"/>
  <c r="H5149" i="63"/>
  <c r="H5148" i="63"/>
  <c r="H5147" i="63"/>
  <c r="H5146" i="63"/>
  <c r="H5145" i="63"/>
  <c r="H5144" i="63"/>
  <c r="H5143" i="63"/>
  <c r="H5142" i="63"/>
  <c r="H5141" i="63"/>
  <c r="H5140" i="63"/>
  <c r="H5139" i="63"/>
  <c r="H5138" i="63"/>
  <c r="H5137" i="63"/>
  <c r="H5136" i="63"/>
  <c r="H5135" i="63"/>
  <c r="H5134" i="63"/>
  <c r="H5133" i="63"/>
  <c r="H5132" i="63"/>
  <c r="H5131" i="63"/>
  <c r="H5130" i="63"/>
  <c r="H5129" i="63"/>
  <c r="H5128" i="63"/>
  <c r="H5127" i="63"/>
  <c r="H5126" i="63"/>
  <c r="H5125" i="63"/>
  <c r="H5124" i="63"/>
  <c r="H5123" i="63"/>
  <c r="H5122" i="63"/>
  <c r="H5121" i="63"/>
  <c r="H5120" i="63"/>
  <c r="H5119" i="63"/>
  <c r="H5118" i="63"/>
  <c r="H5117" i="63"/>
  <c r="H5116" i="63"/>
  <c r="H5115" i="63"/>
  <c r="H5114" i="63"/>
  <c r="H5113" i="63"/>
  <c r="H5112" i="63"/>
  <c r="H5111" i="63"/>
  <c r="H5110" i="63"/>
  <c r="H5109" i="63"/>
  <c r="H5108" i="63"/>
  <c r="H5107" i="63"/>
  <c r="H5106" i="63"/>
  <c r="H5105" i="63"/>
  <c r="H5104" i="63"/>
  <c r="H5103" i="63"/>
  <c r="H5102" i="63"/>
  <c r="H5101" i="63"/>
  <c r="H5100" i="63"/>
  <c r="H5099" i="63"/>
  <c r="H5098" i="63"/>
  <c r="H5097" i="63"/>
  <c r="H5096" i="63"/>
  <c r="H5095" i="63"/>
  <c r="H5094" i="63"/>
  <c r="H5093" i="63"/>
  <c r="H5092" i="63"/>
  <c r="H5091" i="63"/>
  <c r="H5090" i="63"/>
  <c r="H5089" i="63"/>
  <c r="H5088" i="63"/>
  <c r="H5087" i="63"/>
  <c r="H5086" i="63"/>
  <c r="H5085" i="63"/>
  <c r="H5084" i="63"/>
  <c r="H5083" i="63"/>
  <c r="H5082" i="63"/>
  <c r="H5081" i="63"/>
  <c r="H5080" i="63"/>
  <c r="H5079" i="63"/>
  <c r="H5078" i="63"/>
  <c r="H5077" i="63"/>
  <c r="H5076" i="63"/>
  <c r="H5075" i="63"/>
  <c r="H5074" i="63"/>
  <c r="H5073" i="63"/>
  <c r="H5072" i="63"/>
  <c r="H5071" i="63"/>
  <c r="H5070" i="63"/>
  <c r="H5069" i="63"/>
  <c r="H5068" i="63"/>
  <c r="H5067" i="63"/>
  <c r="H5066" i="63"/>
  <c r="H5065" i="63"/>
  <c r="H5064" i="63"/>
  <c r="H5063" i="63"/>
  <c r="H5062" i="63"/>
  <c r="H5061" i="63"/>
  <c r="H5060" i="63"/>
  <c r="H5059" i="63"/>
  <c r="H5058" i="63"/>
  <c r="H5057" i="63"/>
  <c r="H5056" i="63"/>
  <c r="H5055" i="63"/>
  <c r="H5054" i="63"/>
  <c r="H5053" i="63"/>
  <c r="H5052" i="63"/>
  <c r="H5051" i="63"/>
  <c r="H5050" i="63"/>
  <c r="H5049" i="63"/>
  <c r="H5048" i="63"/>
  <c r="H5047" i="63"/>
  <c r="H5046" i="63"/>
  <c r="H5045" i="63"/>
  <c r="H5044" i="63"/>
  <c r="H5043" i="63"/>
  <c r="H5042" i="63"/>
  <c r="H5041" i="63"/>
  <c r="H5040" i="63"/>
  <c r="H5039" i="63"/>
  <c r="H5038" i="63"/>
  <c r="H5037" i="63"/>
  <c r="H5036" i="63"/>
  <c r="H5035" i="63"/>
  <c r="H5034" i="63"/>
  <c r="H5033" i="63"/>
  <c r="H5032" i="63"/>
  <c r="H5031" i="63"/>
  <c r="H5030" i="63"/>
  <c r="H5029" i="63"/>
  <c r="H5028" i="63"/>
  <c r="H5027" i="63"/>
  <c r="H5026" i="63"/>
  <c r="H5025" i="63"/>
  <c r="H5024" i="63"/>
  <c r="H5023" i="63"/>
  <c r="H5022" i="63"/>
  <c r="H5021" i="63"/>
  <c r="H5020" i="63"/>
  <c r="H5019" i="63"/>
  <c r="H5018" i="63"/>
  <c r="H5017" i="63"/>
  <c r="H5016" i="63"/>
  <c r="H5015" i="63"/>
  <c r="H5014" i="63"/>
  <c r="H5013" i="63"/>
  <c r="H5012" i="63"/>
  <c r="H5011" i="63"/>
  <c r="H5010" i="63"/>
  <c r="H5009" i="63"/>
  <c r="H5008" i="63"/>
  <c r="H5007" i="63"/>
  <c r="H5006" i="63"/>
  <c r="H5005" i="63"/>
  <c r="H5004" i="63"/>
  <c r="H5003" i="63"/>
  <c r="H5002" i="63"/>
  <c r="H5001" i="63"/>
  <c r="H5000" i="63"/>
  <c r="H4999" i="63"/>
  <c r="H4998" i="63"/>
  <c r="H4997" i="63"/>
  <c r="H4996" i="63"/>
  <c r="H4995" i="63"/>
  <c r="H4994" i="63"/>
  <c r="H4993" i="63"/>
  <c r="H4992" i="63"/>
  <c r="H4991" i="63"/>
  <c r="H4990" i="63"/>
  <c r="H4989" i="63"/>
  <c r="H4988" i="63"/>
  <c r="H4987" i="63"/>
  <c r="H4986" i="63"/>
  <c r="H4985" i="63"/>
  <c r="H4984" i="63"/>
  <c r="H4983" i="63"/>
  <c r="H4982" i="63"/>
  <c r="H4981" i="63"/>
  <c r="H4980" i="63"/>
  <c r="H4979" i="63"/>
  <c r="H4978" i="63"/>
  <c r="H4977" i="63"/>
  <c r="H4976" i="63"/>
  <c r="H4975" i="63"/>
  <c r="H4974" i="63"/>
  <c r="H4973" i="63"/>
  <c r="H4972" i="63"/>
  <c r="H4971" i="63"/>
  <c r="H4970" i="63"/>
  <c r="H4969" i="63"/>
  <c r="H4968" i="63"/>
  <c r="H4967" i="63"/>
  <c r="H4966" i="63"/>
  <c r="H4965" i="63"/>
  <c r="H4964" i="63"/>
  <c r="H4963" i="63"/>
  <c r="H4962" i="63"/>
  <c r="H4961" i="63"/>
  <c r="H4960" i="63"/>
  <c r="H4959" i="63"/>
  <c r="H4958" i="63"/>
  <c r="H4957" i="63"/>
  <c r="H4956" i="63"/>
  <c r="H4955" i="63"/>
  <c r="H4954" i="63"/>
  <c r="H4953" i="63"/>
  <c r="H4952" i="63"/>
  <c r="H4951" i="63"/>
  <c r="H4950" i="63"/>
  <c r="H4949" i="63"/>
  <c r="H4948" i="63"/>
  <c r="H4947" i="63"/>
  <c r="H4946" i="63"/>
  <c r="H4945" i="63"/>
  <c r="H4944" i="63"/>
  <c r="H4943" i="63"/>
  <c r="H4942" i="63"/>
  <c r="H4941" i="63"/>
  <c r="H4940" i="63"/>
  <c r="H4939" i="63"/>
  <c r="H4938" i="63"/>
  <c r="H4937" i="63"/>
  <c r="H4936" i="63"/>
  <c r="H4935" i="63"/>
  <c r="H4934" i="63"/>
  <c r="H4933" i="63"/>
  <c r="H4932" i="63"/>
  <c r="H4931" i="63"/>
  <c r="H4930" i="63"/>
  <c r="H4929" i="63"/>
  <c r="H4928" i="63"/>
  <c r="H4927" i="63"/>
  <c r="H4926" i="63"/>
  <c r="H4925" i="63"/>
  <c r="H4924" i="63"/>
  <c r="H4923" i="63"/>
  <c r="H4922" i="63"/>
  <c r="H4921" i="63"/>
  <c r="H4920" i="63"/>
  <c r="H4919" i="63"/>
  <c r="H4918" i="63"/>
  <c r="H4917" i="63"/>
  <c r="H4916" i="63"/>
  <c r="H4915" i="63"/>
  <c r="H4914" i="63"/>
  <c r="H4913" i="63"/>
  <c r="H4912" i="63"/>
  <c r="H4911" i="63"/>
  <c r="H4910" i="63"/>
  <c r="H4909" i="63"/>
  <c r="H4908" i="63"/>
  <c r="H4907" i="63"/>
  <c r="H4906" i="63"/>
  <c r="H4905" i="63"/>
  <c r="H4904" i="63"/>
  <c r="H4903" i="63"/>
  <c r="H4902" i="63"/>
  <c r="H4901" i="63"/>
  <c r="H4900" i="63"/>
  <c r="H4899" i="63"/>
  <c r="H4898" i="63"/>
  <c r="H4897" i="63"/>
  <c r="H4896" i="63"/>
  <c r="H4895" i="63"/>
  <c r="H4894" i="63"/>
  <c r="H4893" i="63"/>
  <c r="H4892" i="63"/>
  <c r="H4891" i="63"/>
  <c r="H4890" i="63"/>
  <c r="H4889" i="63"/>
  <c r="H4888" i="63"/>
  <c r="H4887" i="63"/>
  <c r="H4886" i="63"/>
  <c r="H4885" i="63"/>
  <c r="H4884" i="63"/>
  <c r="H4883" i="63"/>
  <c r="H4882" i="63"/>
  <c r="H4881" i="63"/>
  <c r="H4880" i="63"/>
  <c r="H4879" i="63"/>
  <c r="H4878" i="63"/>
  <c r="H4877" i="63"/>
  <c r="H4876" i="63"/>
  <c r="H4875" i="63"/>
  <c r="H4874" i="63"/>
  <c r="H4873" i="63"/>
  <c r="H4872" i="63"/>
  <c r="H4871" i="63"/>
  <c r="H4870" i="63"/>
  <c r="H4869" i="63"/>
  <c r="H4868" i="63"/>
  <c r="H4867" i="63"/>
  <c r="H4866" i="63"/>
  <c r="H4865" i="63"/>
  <c r="H4864" i="63"/>
  <c r="H4863" i="63"/>
  <c r="H4862" i="63"/>
  <c r="H4861" i="63"/>
  <c r="H4860" i="63"/>
  <c r="H4859" i="63"/>
  <c r="H4858" i="63"/>
  <c r="H4857" i="63"/>
  <c r="H4856" i="63"/>
  <c r="H4855" i="63"/>
  <c r="H4854" i="63"/>
  <c r="H4853" i="63"/>
  <c r="H4852" i="63"/>
  <c r="H4851" i="63"/>
  <c r="H4850" i="63"/>
  <c r="H4849" i="63"/>
  <c r="H4848" i="63"/>
  <c r="H4847" i="63"/>
  <c r="H4846" i="63"/>
  <c r="H4845" i="63"/>
  <c r="H4844" i="63"/>
  <c r="H4843" i="63"/>
  <c r="H4842" i="63"/>
  <c r="H4841" i="63"/>
  <c r="H4840" i="63"/>
  <c r="H4839" i="63"/>
  <c r="H4838" i="63"/>
  <c r="H4837" i="63"/>
  <c r="H4836" i="63"/>
  <c r="H4835" i="63"/>
  <c r="H4834" i="63"/>
  <c r="H4833" i="63"/>
  <c r="H4832" i="63"/>
  <c r="H4831" i="63"/>
  <c r="H4830" i="63"/>
  <c r="H4829" i="63"/>
  <c r="H4828" i="63"/>
  <c r="H4827" i="63"/>
  <c r="H4826" i="63"/>
  <c r="H4825" i="63"/>
  <c r="H4824" i="63"/>
  <c r="H4823" i="63"/>
  <c r="H4822" i="63"/>
  <c r="H4821" i="63"/>
  <c r="H4820" i="63"/>
  <c r="H4819" i="63"/>
  <c r="H4818" i="63"/>
  <c r="H4817" i="63"/>
  <c r="H4816" i="63"/>
  <c r="H4815" i="63"/>
  <c r="H4814" i="63"/>
  <c r="H4813" i="63"/>
  <c r="H4812" i="63"/>
  <c r="H4811" i="63"/>
  <c r="H4810" i="63"/>
  <c r="H4809" i="63"/>
  <c r="H4808" i="63"/>
  <c r="H4807" i="63"/>
  <c r="H4806" i="63"/>
  <c r="H4805" i="63"/>
  <c r="H4804" i="63"/>
  <c r="H4803" i="63"/>
  <c r="H4802" i="63"/>
  <c r="H4801" i="63"/>
  <c r="H4800" i="63"/>
  <c r="H4799" i="63"/>
  <c r="H4798" i="63"/>
  <c r="H4797" i="63"/>
  <c r="H4796" i="63"/>
  <c r="H4795" i="63"/>
  <c r="H4794" i="63"/>
  <c r="H4793" i="63"/>
  <c r="H4792" i="63"/>
  <c r="H4791" i="63"/>
  <c r="H4790" i="63"/>
  <c r="H4789" i="63"/>
  <c r="H4788" i="63"/>
  <c r="H4787" i="63"/>
  <c r="H4786" i="63"/>
  <c r="H4785" i="63"/>
  <c r="H4784" i="63"/>
  <c r="H4783" i="63"/>
  <c r="H4782" i="63"/>
  <c r="H4781" i="63"/>
  <c r="H4780" i="63"/>
  <c r="H4779" i="63"/>
  <c r="H4778" i="63"/>
  <c r="H4777" i="63"/>
  <c r="H4776" i="63"/>
  <c r="H4775" i="63"/>
  <c r="H4774" i="63"/>
  <c r="H4773" i="63"/>
  <c r="H4772" i="63"/>
  <c r="H4771" i="63"/>
  <c r="H4770" i="63"/>
  <c r="H4769" i="63"/>
  <c r="H4768" i="63"/>
  <c r="H4767" i="63"/>
  <c r="H4766" i="63"/>
  <c r="H4765" i="63"/>
  <c r="H4764" i="63"/>
  <c r="H4763" i="63"/>
  <c r="H4762" i="63"/>
  <c r="H4761" i="63"/>
  <c r="H4760" i="63"/>
  <c r="H4759" i="63"/>
  <c r="H4758" i="63"/>
  <c r="H4757" i="63"/>
  <c r="H4756" i="63"/>
  <c r="H4755" i="63"/>
  <c r="H4754" i="63"/>
  <c r="H4753" i="63"/>
  <c r="H4752" i="63"/>
  <c r="H4751" i="63"/>
  <c r="H4750" i="63"/>
  <c r="H4749" i="63"/>
  <c r="H4748" i="63"/>
  <c r="H4747" i="63"/>
  <c r="H4746" i="63"/>
  <c r="H4745" i="63"/>
  <c r="H4744" i="63"/>
  <c r="H4743" i="63"/>
  <c r="H4742" i="63"/>
  <c r="H4741" i="63"/>
  <c r="H4740" i="63"/>
  <c r="H4739" i="63"/>
  <c r="H4738" i="63"/>
  <c r="H4737" i="63"/>
  <c r="H4736" i="63"/>
  <c r="H4735" i="63"/>
  <c r="H4734" i="63"/>
  <c r="H4733" i="63"/>
  <c r="H4732" i="63"/>
  <c r="H4731" i="63"/>
  <c r="H4730" i="63"/>
  <c r="H4729" i="63"/>
  <c r="H4728" i="63"/>
  <c r="H4727" i="63"/>
  <c r="H4726" i="63"/>
  <c r="H4725" i="63"/>
  <c r="H4724" i="63"/>
  <c r="H4723" i="63"/>
  <c r="H4722" i="63"/>
  <c r="H4721" i="63"/>
  <c r="H4720" i="63"/>
  <c r="H4719" i="63"/>
  <c r="H4718" i="63"/>
  <c r="H4717" i="63"/>
  <c r="H4716" i="63"/>
  <c r="H4715" i="63"/>
  <c r="H4714" i="63"/>
  <c r="H4713" i="63"/>
  <c r="H4712" i="63"/>
  <c r="H4711" i="63"/>
  <c r="H4710" i="63"/>
  <c r="H4709" i="63"/>
  <c r="H4708" i="63"/>
  <c r="H4707" i="63"/>
  <c r="H4706" i="63"/>
  <c r="H4705" i="63"/>
  <c r="H4704" i="63"/>
  <c r="H4703" i="63"/>
  <c r="H4702" i="63"/>
  <c r="H4701" i="63"/>
  <c r="H4700" i="63"/>
  <c r="H4699" i="63"/>
  <c r="H4698" i="63"/>
  <c r="H4697" i="63"/>
  <c r="H4696" i="63"/>
  <c r="H4695" i="63"/>
  <c r="H4694" i="63"/>
  <c r="H4693" i="63"/>
  <c r="H4692" i="63"/>
  <c r="H4691" i="63"/>
  <c r="H4690" i="63"/>
  <c r="H4689" i="63"/>
  <c r="H4688" i="63"/>
  <c r="H4687" i="63"/>
  <c r="H4686" i="63"/>
  <c r="H4685" i="63"/>
  <c r="H4684" i="63"/>
  <c r="H4683" i="63"/>
  <c r="H4682" i="63"/>
  <c r="H4681" i="63"/>
  <c r="H4680" i="63"/>
  <c r="H4679" i="63"/>
  <c r="H4678" i="63"/>
  <c r="H4677" i="63"/>
  <c r="H4676" i="63"/>
  <c r="H4675" i="63"/>
  <c r="H4674" i="63"/>
  <c r="H4673" i="63"/>
  <c r="H4672" i="63"/>
  <c r="H4671" i="63"/>
  <c r="H4670" i="63"/>
  <c r="H4669" i="63"/>
  <c r="H4668" i="63"/>
  <c r="H4667" i="63"/>
  <c r="H4666" i="63"/>
  <c r="H4665" i="63"/>
  <c r="H4664" i="63"/>
  <c r="H4663" i="63"/>
  <c r="H4662" i="63"/>
  <c r="H4661" i="63"/>
  <c r="H4660" i="63"/>
  <c r="H4659" i="63"/>
  <c r="H4658" i="63"/>
  <c r="H4657" i="63"/>
  <c r="H4656" i="63"/>
  <c r="H4655" i="63"/>
  <c r="H4654" i="63"/>
  <c r="H4653" i="63"/>
  <c r="H4652" i="63"/>
  <c r="H4651" i="63"/>
  <c r="H4650" i="63"/>
  <c r="H4649" i="63"/>
  <c r="H4648" i="63"/>
  <c r="H4647" i="63"/>
  <c r="H4646" i="63"/>
  <c r="H4645" i="63"/>
  <c r="H4644" i="63"/>
  <c r="H4643" i="63"/>
  <c r="H4642" i="63"/>
  <c r="H4641" i="63"/>
  <c r="H4640" i="63"/>
  <c r="H4639" i="63"/>
  <c r="H4638" i="63"/>
  <c r="H4637" i="63"/>
  <c r="H4636" i="63"/>
  <c r="H4635" i="63"/>
  <c r="H4634" i="63"/>
  <c r="H4633" i="63"/>
  <c r="H4632" i="63"/>
  <c r="H4631" i="63"/>
  <c r="H4630" i="63"/>
  <c r="H4629" i="63"/>
  <c r="H4628" i="63"/>
  <c r="H4627" i="63"/>
  <c r="H4626" i="63"/>
  <c r="H4625" i="63"/>
  <c r="H4624" i="63"/>
  <c r="H4623" i="63"/>
  <c r="H4622" i="63"/>
  <c r="H4621" i="63"/>
  <c r="H4620" i="63"/>
  <c r="H4619" i="63"/>
  <c r="H4618" i="63"/>
  <c r="H4617" i="63"/>
  <c r="H4616" i="63"/>
  <c r="H4615" i="63"/>
  <c r="H4614" i="63"/>
  <c r="H4613" i="63"/>
  <c r="H4612" i="63"/>
  <c r="H4611" i="63"/>
  <c r="H4610" i="63"/>
  <c r="H4609" i="63"/>
  <c r="H4608" i="63"/>
  <c r="H4607" i="63"/>
  <c r="H4606" i="63"/>
  <c r="H4605" i="63"/>
  <c r="H4604" i="63"/>
  <c r="H4603" i="63"/>
  <c r="H4602" i="63"/>
  <c r="H4601" i="63"/>
  <c r="H4600" i="63"/>
  <c r="H4599" i="63"/>
  <c r="H4598" i="63"/>
  <c r="H4597" i="63"/>
  <c r="H4596" i="63"/>
  <c r="H4595" i="63"/>
  <c r="H4594" i="63"/>
  <c r="H4593" i="63"/>
  <c r="H4592" i="63"/>
  <c r="H4591" i="63"/>
  <c r="H4590" i="63"/>
  <c r="H4589" i="63"/>
  <c r="H4588" i="63"/>
  <c r="H4587" i="63"/>
  <c r="H4586" i="63"/>
  <c r="H4585" i="63"/>
  <c r="H4584" i="63"/>
  <c r="H4583" i="63"/>
  <c r="H4582" i="63"/>
  <c r="H4581" i="63"/>
  <c r="H4580" i="63"/>
  <c r="H4579" i="63"/>
  <c r="H4578" i="63"/>
  <c r="H4577" i="63"/>
  <c r="H4576" i="63"/>
  <c r="H4575" i="63"/>
  <c r="H4574" i="63"/>
  <c r="H4573" i="63"/>
  <c r="H4572" i="63"/>
  <c r="H4571" i="63"/>
  <c r="H4570" i="63"/>
  <c r="H4569" i="63"/>
  <c r="H4568" i="63"/>
  <c r="H4567" i="63"/>
  <c r="H4566" i="63"/>
  <c r="H4565" i="63"/>
  <c r="H4564" i="63"/>
  <c r="H4563" i="63"/>
  <c r="H4562" i="63"/>
  <c r="H4561" i="63"/>
  <c r="H4560" i="63"/>
  <c r="H4559" i="63"/>
  <c r="H4558" i="63"/>
  <c r="H4557" i="63"/>
  <c r="H4556" i="63"/>
  <c r="H4555" i="63"/>
  <c r="H4554" i="63"/>
  <c r="H4553" i="63"/>
  <c r="H4552" i="63"/>
  <c r="H4551" i="63"/>
  <c r="H4550" i="63"/>
  <c r="H4549" i="63"/>
  <c r="H4548" i="63"/>
  <c r="H4547" i="63"/>
  <c r="H4546" i="63"/>
  <c r="H4545" i="63"/>
  <c r="H4544" i="63"/>
  <c r="H4543" i="63"/>
  <c r="H4542" i="63"/>
  <c r="H4541" i="63"/>
  <c r="H4540" i="63"/>
  <c r="H4539" i="63"/>
  <c r="H4538" i="63"/>
  <c r="H4537" i="63"/>
  <c r="H4536" i="63"/>
  <c r="H4535" i="63"/>
  <c r="H4534" i="63"/>
  <c r="H4533" i="63"/>
  <c r="H4532" i="63"/>
  <c r="H4531" i="63"/>
  <c r="H4530" i="63"/>
  <c r="H4529" i="63"/>
  <c r="H4528" i="63"/>
  <c r="H4527" i="63"/>
  <c r="H4526" i="63"/>
  <c r="H4525" i="63"/>
  <c r="H4524" i="63"/>
  <c r="H4523" i="63"/>
  <c r="H4522" i="63"/>
  <c r="H4521" i="63"/>
  <c r="H4520" i="63"/>
  <c r="H4519" i="63"/>
  <c r="H4518" i="63"/>
  <c r="H4517" i="63"/>
  <c r="H4516" i="63"/>
  <c r="H4515" i="63"/>
  <c r="H4514" i="63"/>
  <c r="H4513" i="63"/>
  <c r="H4512" i="63"/>
  <c r="H4511" i="63"/>
  <c r="H4510" i="63"/>
  <c r="H4509" i="63"/>
  <c r="H4508" i="63"/>
  <c r="H4507" i="63"/>
  <c r="H4506" i="63"/>
  <c r="H4505" i="63"/>
  <c r="H4504" i="63"/>
  <c r="H4503" i="63"/>
  <c r="H4502" i="63"/>
  <c r="H4501" i="63"/>
  <c r="H4500" i="63"/>
  <c r="H4499" i="63"/>
  <c r="H4498" i="63"/>
  <c r="H4497" i="63"/>
  <c r="H4496" i="63"/>
  <c r="H4495" i="63"/>
  <c r="H4494" i="63"/>
  <c r="H4493" i="63"/>
  <c r="H4492" i="63"/>
  <c r="H4491" i="63"/>
  <c r="H4490" i="63"/>
  <c r="H4489" i="63"/>
  <c r="H4488" i="63"/>
  <c r="H4487" i="63"/>
  <c r="H4486" i="63"/>
  <c r="H4485" i="63"/>
  <c r="H4484" i="63"/>
  <c r="H4483" i="63"/>
  <c r="H4482" i="63"/>
  <c r="H4481" i="63"/>
  <c r="H4480" i="63"/>
  <c r="H4479" i="63"/>
  <c r="H4478" i="63"/>
  <c r="H4477" i="63"/>
  <c r="H4476" i="63"/>
  <c r="H4475" i="63"/>
  <c r="H4474" i="63"/>
  <c r="H4473" i="63"/>
  <c r="H4472" i="63"/>
  <c r="H4471" i="63"/>
  <c r="H4470" i="63"/>
  <c r="H4469" i="63"/>
  <c r="H4468" i="63"/>
  <c r="H4467" i="63"/>
  <c r="H4466" i="63"/>
  <c r="H4465" i="63"/>
  <c r="H4464" i="63"/>
  <c r="H4463" i="63"/>
  <c r="H4462" i="63"/>
  <c r="H4461" i="63"/>
  <c r="H4460" i="63"/>
  <c r="H4459" i="63"/>
  <c r="H4458" i="63"/>
  <c r="H4457" i="63"/>
  <c r="H4456" i="63"/>
  <c r="H4455" i="63"/>
  <c r="H4454" i="63"/>
  <c r="H4453" i="63"/>
  <c r="H4452" i="63"/>
  <c r="H4451" i="63"/>
  <c r="H4450" i="63"/>
  <c r="H4449" i="63"/>
  <c r="H4448" i="63"/>
  <c r="H4447" i="63"/>
  <c r="H4446" i="63"/>
  <c r="H4445" i="63"/>
  <c r="H4444" i="63"/>
  <c r="H4443" i="63"/>
  <c r="H4442" i="63"/>
  <c r="H4441" i="63"/>
  <c r="H4440" i="63"/>
  <c r="H4439" i="63"/>
  <c r="H4438" i="63"/>
  <c r="H4437" i="63"/>
  <c r="H4436" i="63"/>
  <c r="H4435" i="63"/>
  <c r="H4434" i="63"/>
  <c r="H4433" i="63"/>
  <c r="H4432" i="63"/>
  <c r="H4431" i="63"/>
  <c r="H4430" i="63"/>
  <c r="H4429" i="63"/>
  <c r="H4428" i="63"/>
  <c r="H4427" i="63"/>
  <c r="H4426" i="63"/>
  <c r="H4425" i="63"/>
  <c r="H4424" i="63"/>
  <c r="H4423" i="63"/>
  <c r="H4422" i="63"/>
  <c r="H4421" i="63"/>
  <c r="H4420" i="63"/>
  <c r="H4419" i="63"/>
  <c r="H4418" i="63"/>
  <c r="H4417" i="63"/>
  <c r="H4416" i="63"/>
  <c r="H4415" i="63"/>
  <c r="H4414" i="63"/>
  <c r="H4413" i="63"/>
  <c r="H4412" i="63"/>
  <c r="H4411" i="63"/>
  <c r="H4410" i="63"/>
  <c r="H4409" i="63"/>
  <c r="H4408" i="63"/>
  <c r="H4407" i="63"/>
  <c r="H4406" i="63"/>
  <c r="H4405" i="63"/>
  <c r="H4404" i="63"/>
  <c r="H4403" i="63"/>
  <c r="H4402" i="63"/>
  <c r="H4401" i="63"/>
  <c r="H4400" i="63"/>
  <c r="H4399" i="63"/>
  <c r="H4398" i="63"/>
  <c r="H4397" i="63"/>
  <c r="H4396" i="63"/>
  <c r="H4395" i="63"/>
  <c r="H4394" i="63"/>
  <c r="H4393" i="63"/>
  <c r="H4392" i="63"/>
  <c r="H4391" i="63"/>
  <c r="H4390" i="63"/>
  <c r="H4389" i="63"/>
  <c r="H4388" i="63"/>
  <c r="H4387" i="63"/>
  <c r="H4386" i="63"/>
  <c r="H4385" i="63"/>
  <c r="H4384" i="63"/>
  <c r="H4383" i="63"/>
  <c r="H4382" i="63"/>
  <c r="H4381" i="63"/>
  <c r="H4380" i="63"/>
  <c r="H4379" i="63"/>
  <c r="H4378" i="63"/>
  <c r="H4377" i="63"/>
  <c r="H4376" i="63"/>
  <c r="H4375" i="63"/>
  <c r="H4374" i="63"/>
  <c r="H4373" i="63"/>
  <c r="H4372" i="63"/>
  <c r="H4371" i="63"/>
  <c r="H4370" i="63"/>
  <c r="H4369" i="63"/>
  <c r="H4368" i="63"/>
  <c r="H4367" i="63"/>
  <c r="H4366" i="63"/>
  <c r="H4365" i="63"/>
  <c r="H4364" i="63"/>
  <c r="H4363" i="63"/>
  <c r="H4362" i="63"/>
  <c r="H4361" i="63"/>
  <c r="H4360" i="63"/>
  <c r="H4359" i="63"/>
  <c r="H4358" i="63"/>
  <c r="H4357" i="63"/>
  <c r="H4356" i="63"/>
  <c r="H4355" i="63"/>
  <c r="H4354" i="63"/>
  <c r="H4353" i="63"/>
  <c r="H4352" i="63"/>
  <c r="H4351" i="63"/>
  <c r="H4350" i="63"/>
  <c r="H4349" i="63"/>
  <c r="H4348" i="63"/>
  <c r="H4347" i="63"/>
  <c r="H4346" i="63"/>
  <c r="H4345" i="63"/>
  <c r="H4344" i="63"/>
  <c r="H4343" i="63"/>
  <c r="H4342" i="63"/>
  <c r="H4341" i="63"/>
  <c r="H4340" i="63"/>
  <c r="H4339" i="63"/>
  <c r="H4338" i="63"/>
  <c r="H4337" i="63"/>
  <c r="H4336" i="63"/>
  <c r="H4335" i="63"/>
  <c r="H4334" i="63"/>
  <c r="H4333" i="63"/>
  <c r="H4332" i="63"/>
  <c r="H4331" i="63"/>
  <c r="H4330" i="63"/>
  <c r="H4329" i="63"/>
  <c r="H4328" i="63"/>
  <c r="H4327" i="63"/>
  <c r="H4326" i="63"/>
  <c r="H4325" i="63"/>
  <c r="H4324" i="63"/>
  <c r="H4323" i="63"/>
  <c r="H4322" i="63"/>
  <c r="H4321" i="63"/>
  <c r="H4320" i="63"/>
  <c r="H4319" i="63"/>
  <c r="H4318" i="63"/>
  <c r="H4317" i="63"/>
  <c r="H4316" i="63"/>
  <c r="H4315" i="63"/>
  <c r="H4314" i="63"/>
  <c r="H4313" i="63"/>
  <c r="H4312" i="63"/>
  <c r="H4311" i="63"/>
  <c r="H4310" i="63"/>
  <c r="H4309" i="63"/>
  <c r="H4308" i="63"/>
  <c r="H4307" i="63"/>
  <c r="H4306" i="63"/>
  <c r="H4305" i="63"/>
  <c r="H4304" i="63"/>
  <c r="H4303" i="63"/>
  <c r="H4302" i="63"/>
  <c r="H4301" i="63"/>
  <c r="H4300" i="63"/>
  <c r="H4299" i="63"/>
  <c r="H4298" i="63"/>
  <c r="H4297" i="63"/>
  <c r="H4296" i="63"/>
  <c r="H4295" i="63"/>
  <c r="H4294" i="63"/>
  <c r="H4293" i="63"/>
  <c r="H4292" i="63"/>
  <c r="H4291" i="63"/>
  <c r="H4290" i="63"/>
  <c r="H4289" i="63"/>
  <c r="H4288" i="63"/>
  <c r="H4287" i="63"/>
  <c r="H4286" i="63"/>
  <c r="H4285" i="63"/>
  <c r="H4284" i="63"/>
  <c r="H4283" i="63"/>
  <c r="H4282" i="63"/>
  <c r="H4281" i="63"/>
  <c r="H4280" i="63"/>
  <c r="H4279" i="63"/>
  <c r="H4278" i="63"/>
  <c r="H4277" i="63"/>
  <c r="H4276" i="63"/>
  <c r="H4275" i="63"/>
  <c r="H4274" i="63"/>
  <c r="H4273" i="63"/>
  <c r="H4272" i="63"/>
  <c r="H4271" i="63"/>
  <c r="H4270" i="63"/>
  <c r="H4269" i="63"/>
  <c r="H4268" i="63"/>
  <c r="H4267" i="63"/>
  <c r="H4266" i="63"/>
  <c r="H4265" i="63"/>
  <c r="H4264" i="63"/>
  <c r="H4263" i="63"/>
  <c r="H4262" i="63"/>
  <c r="H4261" i="63"/>
  <c r="H4260" i="63"/>
  <c r="H4259" i="63"/>
  <c r="H4258" i="63"/>
  <c r="H4257" i="63"/>
  <c r="H4256" i="63"/>
  <c r="H4255" i="63"/>
  <c r="H4254" i="63"/>
  <c r="H4253" i="63"/>
  <c r="H4252" i="63"/>
  <c r="H4251" i="63"/>
  <c r="H4250" i="63"/>
  <c r="H4249" i="63"/>
  <c r="H4248" i="63"/>
  <c r="H4247" i="63"/>
  <c r="H4246" i="63"/>
  <c r="H4245" i="63"/>
  <c r="H4244" i="63"/>
  <c r="H4243" i="63"/>
  <c r="H4242" i="63"/>
  <c r="H4241" i="63"/>
  <c r="H4240" i="63"/>
  <c r="H4239" i="63"/>
  <c r="H4238" i="63"/>
  <c r="H4237" i="63"/>
  <c r="H4236" i="63"/>
  <c r="H4235" i="63"/>
  <c r="H4234" i="63"/>
  <c r="H4233" i="63"/>
  <c r="H4232" i="63"/>
  <c r="H4231" i="63"/>
  <c r="H4230" i="63"/>
  <c r="H4229" i="63"/>
  <c r="H4228" i="63"/>
  <c r="H4227" i="63"/>
  <c r="H4226" i="63"/>
  <c r="H4225" i="63"/>
  <c r="H4224" i="63"/>
  <c r="H4223" i="63"/>
  <c r="H4222" i="63"/>
  <c r="H4221" i="63"/>
  <c r="H4220" i="63"/>
  <c r="H4219" i="63"/>
  <c r="H4218" i="63"/>
  <c r="H4217" i="63"/>
  <c r="H4216" i="63"/>
  <c r="H4215" i="63"/>
  <c r="H4214" i="63"/>
  <c r="H4213" i="63"/>
  <c r="H4212" i="63"/>
  <c r="H4211" i="63"/>
  <c r="H4210" i="63"/>
  <c r="H4209" i="63"/>
  <c r="H4208" i="63"/>
  <c r="H4207" i="63"/>
  <c r="H4206" i="63"/>
  <c r="H4205" i="63"/>
  <c r="H4204" i="63"/>
  <c r="H4203" i="63"/>
  <c r="H4202" i="63"/>
  <c r="H4201" i="63"/>
  <c r="H4200" i="63"/>
  <c r="H4199" i="63"/>
  <c r="H4198" i="63"/>
  <c r="H4197" i="63"/>
  <c r="H4196" i="63"/>
  <c r="H4195" i="63"/>
  <c r="H4194" i="63"/>
  <c r="H4193" i="63"/>
  <c r="H4192" i="63"/>
  <c r="H4191" i="63"/>
  <c r="H4190" i="63"/>
  <c r="H4189" i="63"/>
  <c r="H4188" i="63"/>
  <c r="H4187" i="63"/>
  <c r="H4186" i="63"/>
  <c r="H4185" i="63"/>
  <c r="H4184" i="63"/>
  <c r="H4183" i="63"/>
  <c r="H4182" i="63"/>
  <c r="H4181" i="63"/>
  <c r="H4180" i="63"/>
  <c r="H4179" i="63"/>
  <c r="H4178" i="63"/>
  <c r="H4177" i="63"/>
  <c r="H4176" i="63"/>
  <c r="H4175" i="63"/>
  <c r="H4174" i="63"/>
  <c r="H4173" i="63"/>
  <c r="H4172" i="63"/>
  <c r="H4171" i="63"/>
  <c r="H4170" i="63"/>
  <c r="H4169" i="63"/>
  <c r="H4168" i="63"/>
  <c r="H4167" i="63"/>
  <c r="H4166" i="63"/>
  <c r="H4165" i="63"/>
  <c r="H4164" i="63"/>
  <c r="H4163" i="63"/>
  <c r="H4162" i="63"/>
  <c r="H4161" i="63"/>
  <c r="H4160" i="63"/>
  <c r="H4159" i="63"/>
  <c r="H4158" i="63"/>
  <c r="H4157" i="63"/>
  <c r="H4156" i="63"/>
  <c r="H4155" i="63"/>
  <c r="H4154" i="63"/>
  <c r="H4153" i="63"/>
  <c r="H4152" i="63"/>
  <c r="H4151" i="63"/>
  <c r="H4150" i="63"/>
  <c r="H4149" i="63"/>
  <c r="H4148" i="63"/>
  <c r="H4147" i="63"/>
  <c r="H4146" i="63"/>
  <c r="H4145" i="63"/>
  <c r="H4144" i="63"/>
  <c r="H4143" i="63"/>
  <c r="H4142" i="63"/>
  <c r="H4141" i="63"/>
  <c r="H4140" i="63"/>
  <c r="H4139" i="63"/>
  <c r="H4138" i="63"/>
  <c r="H4137" i="63"/>
  <c r="H4136" i="63"/>
  <c r="H4135" i="63"/>
  <c r="H4134" i="63"/>
  <c r="H4133" i="63"/>
  <c r="H4132" i="63"/>
  <c r="H4131" i="63"/>
  <c r="H4130" i="63"/>
  <c r="H4129" i="63"/>
  <c r="H4128" i="63"/>
  <c r="H4127" i="63"/>
  <c r="H4126" i="63"/>
  <c r="H4125" i="63"/>
  <c r="H4124" i="63"/>
  <c r="H4123" i="63"/>
  <c r="H4122" i="63"/>
  <c r="H4121" i="63"/>
  <c r="H4120" i="63"/>
  <c r="H4119" i="63"/>
  <c r="H4118" i="63"/>
  <c r="H4117" i="63"/>
  <c r="H4116" i="63"/>
  <c r="H4115" i="63"/>
  <c r="H4114" i="63"/>
  <c r="H4113" i="63"/>
  <c r="H4112" i="63"/>
  <c r="H4111" i="63"/>
  <c r="H4110" i="63"/>
  <c r="H4109" i="63"/>
  <c r="H4108" i="63"/>
  <c r="H4107" i="63"/>
  <c r="H4106" i="63"/>
  <c r="H4105" i="63"/>
  <c r="H4104" i="63"/>
  <c r="H4103" i="63"/>
  <c r="H4102" i="63"/>
  <c r="H4101" i="63"/>
  <c r="H4100" i="63"/>
  <c r="H4099" i="63"/>
  <c r="H4098" i="63"/>
  <c r="H4097" i="63"/>
  <c r="H4096" i="63"/>
  <c r="H4095" i="63"/>
  <c r="H4094" i="63"/>
  <c r="H4093" i="63"/>
  <c r="H4092" i="63"/>
  <c r="H4091" i="63"/>
  <c r="H4090" i="63"/>
  <c r="H4089" i="63"/>
  <c r="H4088" i="63"/>
  <c r="H4087" i="63"/>
  <c r="H4086" i="63"/>
  <c r="H4085" i="63"/>
  <c r="H4084" i="63"/>
  <c r="H4083" i="63"/>
  <c r="H4082" i="63"/>
  <c r="H4081" i="63"/>
  <c r="H4080" i="63"/>
  <c r="H4079" i="63"/>
  <c r="H4078" i="63"/>
  <c r="H4077" i="63"/>
  <c r="H4076" i="63"/>
  <c r="H4075" i="63"/>
  <c r="H4074" i="63"/>
  <c r="H4073" i="63"/>
  <c r="H4072" i="63"/>
  <c r="H4071" i="63"/>
  <c r="H4070" i="63"/>
  <c r="H4069" i="63"/>
  <c r="H4068" i="63"/>
  <c r="H4067" i="63"/>
  <c r="H4066" i="63"/>
  <c r="H4065" i="63"/>
  <c r="H4064" i="63"/>
  <c r="H4063" i="63"/>
  <c r="H4062" i="63"/>
  <c r="H4061" i="63"/>
  <c r="H4060" i="63"/>
  <c r="H4059" i="63"/>
  <c r="H4058" i="63"/>
  <c r="H4057" i="63"/>
  <c r="H4056" i="63"/>
  <c r="H4055" i="63"/>
  <c r="H4054" i="63"/>
  <c r="H4053" i="63"/>
  <c r="H4052" i="63"/>
  <c r="H4051" i="63"/>
  <c r="H4050" i="63"/>
  <c r="H4049" i="63"/>
  <c r="H4048" i="63"/>
  <c r="H4047" i="63"/>
  <c r="H4046" i="63"/>
  <c r="H4045" i="63"/>
  <c r="H4044" i="63"/>
  <c r="H4043" i="63"/>
  <c r="H4042" i="63"/>
  <c r="H4041" i="63"/>
  <c r="H4040" i="63"/>
  <c r="H4039" i="63"/>
  <c r="H4038" i="63"/>
  <c r="H4037" i="63"/>
  <c r="H4036" i="63"/>
  <c r="H4035" i="63"/>
  <c r="H4034" i="63"/>
  <c r="H4033" i="63"/>
  <c r="H4032" i="63"/>
  <c r="H4031" i="63"/>
  <c r="H4030" i="63"/>
  <c r="H4029" i="63"/>
  <c r="H4028" i="63"/>
  <c r="H4027" i="63"/>
  <c r="H4026" i="63"/>
  <c r="H4025" i="63"/>
  <c r="H4024" i="63"/>
  <c r="H4023" i="63"/>
  <c r="H4022" i="63"/>
  <c r="H4021" i="63"/>
  <c r="H4020" i="63"/>
  <c r="H4019" i="63"/>
  <c r="H4018" i="63"/>
  <c r="H4017" i="63"/>
  <c r="H4016" i="63"/>
  <c r="H4015" i="63"/>
  <c r="H4014" i="63"/>
  <c r="H4013" i="63"/>
  <c r="H4012" i="63"/>
  <c r="H4011" i="63"/>
  <c r="H4010" i="63"/>
  <c r="H4009" i="63"/>
  <c r="H4008" i="63"/>
  <c r="H4007" i="63"/>
  <c r="H4006" i="63"/>
  <c r="H4005" i="63"/>
  <c r="H4004" i="63"/>
  <c r="H4003" i="63"/>
  <c r="H4002" i="63"/>
  <c r="H4001" i="63"/>
  <c r="H4000" i="63"/>
  <c r="H3999" i="63"/>
  <c r="H3998" i="63"/>
  <c r="H3997" i="63"/>
  <c r="H3996" i="63"/>
  <c r="H3995" i="63"/>
  <c r="H3994" i="63"/>
  <c r="H3993" i="63"/>
  <c r="H3992" i="63"/>
  <c r="H3991" i="63"/>
  <c r="H3990" i="63"/>
  <c r="H3989" i="63"/>
  <c r="H3988" i="63"/>
  <c r="H3987" i="63"/>
  <c r="H3986" i="63"/>
  <c r="H3985" i="63"/>
  <c r="H3984" i="63"/>
  <c r="H3983" i="63"/>
  <c r="H3982" i="63"/>
  <c r="H3981" i="63"/>
  <c r="H3980" i="63"/>
  <c r="H3979" i="63"/>
  <c r="H3978" i="63"/>
  <c r="H3977" i="63"/>
  <c r="H3976" i="63"/>
  <c r="H3975" i="63"/>
  <c r="H3974" i="63"/>
  <c r="H3973" i="63"/>
  <c r="H3972" i="63"/>
  <c r="H3971" i="63"/>
  <c r="H3970" i="63"/>
  <c r="H3969" i="63"/>
  <c r="H3968" i="63"/>
  <c r="H3967" i="63"/>
  <c r="H3966" i="63"/>
  <c r="H3965" i="63"/>
  <c r="H3964" i="63"/>
  <c r="H3963" i="63"/>
  <c r="H3962" i="63"/>
  <c r="H3961" i="63"/>
  <c r="H3960" i="63"/>
  <c r="H3959" i="63"/>
  <c r="H3958" i="63"/>
  <c r="H3957" i="63"/>
  <c r="H3956" i="63"/>
  <c r="H3955" i="63"/>
  <c r="H3954" i="63"/>
  <c r="H3953" i="63"/>
  <c r="H3952" i="63"/>
  <c r="H3951" i="63"/>
  <c r="H3950" i="63"/>
  <c r="H3949" i="63"/>
  <c r="H3948" i="63"/>
  <c r="H3947" i="63"/>
  <c r="H3946" i="63"/>
  <c r="H3945" i="63"/>
  <c r="H3944" i="63"/>
  <c r="H3943" i="63"/>
  <c r="H3942" i="63"/>
  <c r="H3941" i="63"/>
  <c r="H3940" i="63"/>
  <c r="H3939" i="63"/>
  <c r="H3938" i="63"/>
  <c r="H3937" i="63"/>
  <c r="H3936" i="63"/>
  <c r="H3935" i="63"/>
  <c r="H3934" i="63"/>
  <c r="H3933" i="63"/>
  <c r="H3932" i="63"/>
  <c r="H3931" i="63"/>
  <c r="H3930" i="63"/>
  <c r="H3929" i="63"/>
  <c r="H3928" i="63"/>
  <c r="H3927" i="63"/>
  <c r="H3926" i="63"/>
  <c r="H3925" i="63"/>
  <c r="H3924" i="63"/>
  <c r="H3923" i="63"/>
  <c r="H3922" i="63"/>
  <c r="H3921" i="63"/>
  <c r="H3920" i="63"/>
  <c r="H3919" i="63"/>
  <c r="H3918" i="63"/>
  <c r="H3917" i="63"/>
  <c r="H3916" i="63"/>
  <c r="H3915" i="63"/>
  <c r="H3914" i="63"/>
  <c r="H3913" i="63"/>
  <c r="H3912" i="63"/>
  <c r="H3911" i="63"/>
  <c r="H3910" i="63"/>
  <c r="H3909" i="63"/>
  <c r="H3908" i="63"/>
  <c r="H3907" i="63"/>
  <c r="H3906" i="63"/>
  <c r="H3905" i="63"/>
  <c r="H3904" i="63"/>
  <c r="H3903" i="63"/>
  <c r="H3902" i="63"/>
  <c r="H3901" i="63"/>
  <c r="H3900" i="63"/>
  <c r="H3899" i="63"/>
  <c r="H3898" i="63"/>
  <c r="H3897" i="63"/>
  <c r="H3896" i="63"/>
  <c r="H3895" i="63"/>
  <c r="H3894" i="63"/>
  <c r="H3893" i="63"/>
  <c r="H3892" i="63"/>
  <c r="H3891" i="63"/>
  <c r="H3890" i="63"/>
  <c r="H3889" i="63"/>
  <c r="H3888" i="63"/>
  <c r="H3887" i="63"/>
  <c r="H3886" i="63"/>
  <c r="H3885" i="63"/>
  <c r="H3884" i="63"/>
  <c r="H3883" i="63"/>
  <c r="H3882" i="63"/>
  <c r="H3881" i="63"/>
  <c r="H3880" i="63"/>
  <c r="H3879" i="63"/>
  <c r="H3878" i="63"/>
  <c r="H3877" i="63"/>
  <c r="H3876" i="63"/>
  <c r="H3875" i="63"/>
  <c r="H3874" i="63"/>
  <c r="H3873" i="63"/>
  <c r="H3872" i="63"/>
  <c r="H3871" i="63"/>
  <c r="H3870" i="63"/>
  <c r="H3869" i="63"/>
  <c r="H3868" i="63"/>
  <c r="H3867" i="63"/>
  <c r="H3866" i="63"/>
  <c r="H3865" i="63"/>
  <c r="H3864" i="63"/>
  <c r="H3863" i="63"/>
  <c r="H3862" i="63"/>
  <c r="H3861" i="63"/>
  <c r="H3860" i="63"/>
  <c r="H3859" i="63"/>
  <c r="H3858" i="63"/>
  <c r="H3857" i="63"/>
  <c r="H3856" i="63"/>
  <c r="H3855" i="63"/>
  <c r="H3854" i="63"/>
  <c r="H3853" i="63"/>
  <c r="H3852" i="63"/>
  <c r="H3851" i="63"/>
  <c r="H3850" i="63"/>
  <c r="H3849" i="63"/>
  <c r="H3848" i="63"/>
  <c r="H3847" i="63"/>
  <c r="H3846" i="63"/>
  <c r="H3845" i="63"/>
  <c r="H3844" i="63"/>
  <c r="H3843" i="63"/>
  <c r="H3842" i="63"/>
  <c r="H3841" i="63"/>
  <c r="H3840" i="63"/>
  <c r="H3839" i="63"/>
  <c r="H3838" i="63"/>
  <c r="H3837" i="63"/>
  <c r="H3836" i="63"/>
  <c r="H3835" i="63"/>
  <c r="H3834" i="63"/>
  <c r="H3833" i="63"/>
  <c r="H3832" i="63"/>
  <c r="H3831" i="63"/>
  <c r="H3830" i="63"/>
  <c r="H3829" i="63"/>
  <c r="H3828" i="63"/>
  <c r="H3827" i="63"/>
  <c r="H3826" i="63"/>
  <c r="H3825" i="63"/>
  <c r="H3824" i="63"/>
  <c r="H3823" i="63"/>
  <c r="H3822" i="63"/>
  <c r="H3821" i="63"/>
  <c r="H3820" i="63"/>
  <c r="H3819" i="63"/>
  <c r="H3818" i="63"/>
  <c r="H3817" i="63"/>
  <c r="H3816" i="63"/>
  <c r="H3815" i="63"/>
  <c r="H3814" i="63"/>
  <c r="H3813" i="63"/>
  <c r="H3812" i="63"/>
  <c r="H3811" i="63"/>
  <c r="H3810" i="63"/>
  <c r="H3809" i="63"/>
  <c r="H3808" i="63"/>
  <c r="H3807" i="63"/>
  <c r="H3806" i="63"/>
  <c r="H3805" i="63"/>
  <c r="H3804" i="63"/>
  <c r="H3803" i="63"/>
  <c r="H3802" i="63"/>
  <c r="H3801" i="63"/>
  <c r="H3800" i="63"/>
  <c r="H3799" i="63"/>
  <c r="H3798" i="63"/>
  <c r="H3797" i="63"/>
  <c r="H3796" i="63"/>
  <c r="H3795" i="63"/>
  <c r="H3794" i="63"/>
  <c r="H3793" i="63"/>
  <c r="H3792" i="63"/>
  <c r="H3791" i="63"/>
  <c r="H3790" i="63"/>
  <c r="H3789" i="63"/>
  <c r="H3788" i="63"/>
  <c r="H3787" i="63"/>
  <c r="H3786" i="63"/>
  <c r="H3785" i="63"/>
  <c r="H3784" i="63"/>
  <c r="H3783" i="63"/>
  <c r="H3782" i="63"/>
  <c r="H3781" i="63"/>
  <c r="H3780" i="63"/>
  <c r="H3779" i="63"/>
  <c r="H3778" i="63"/>
  <c r="H3777" i="63"/>
  <c r="H3776" i="63"/>
  <c r="H3775" i="63"/>
  <c r="H3774" i="63"/>
  <c r="H3773" i="63"/>
  <c r="H3772" i="63"/>
  <c r="H3771" i="63"/>
  <c r="H3770" i="63"/>
  <c r="H3769" i="63"/>
  <c r="H3768" i="63"/>
  <c r="H3767" i="63"/>
  <c r="H3766" i="63"/>
  <c r="H3765" i="63"/>
  <c r="H3764" i="63"/>
  <c r="H3763" i="63"/>
  <c r="H3762" i="63"/>
  <c r="H3761" i="63"/>
  <c r="H3760" i="63"/>
  <c r="H3759" i="63"/>
  <c r="H3758" i="63"/>
  <c r="H3757" i="63"/>
  <c r="H3756" i="63"/>
  <c r="H3755" i="63"/>
  <c r="H3754" i="63"/>
  <c r="H3753" i="63"/>
  <c r="H3752" i="63"/>
  <c r="H3751" i="63"/>
  <c r="H3750" i="63"/>
  <c r="H3749" i="63"/>
  <c r="H3748" i="63"/>
  <c r="H3747" i="63"/>
  <c r="H3746" i="63"/>
  <c r="H3745" i="63"/>
  <c r="H3744" i="63"/>
  <c r="H3743" i="63"/>
  <c r="H3742" i="63"/>
  <c r="H3741" i="63"/>
  <c r="H3740" i="63"/>
  <c r="H3739" i="63"/>
  <c r="H3738" i="63"/>
  <c r="H3737" i="63"/>
  <c r="H3736" i="63"/>
  <c r="H3735" i="63"/>
  <c r="H3734" i="63"/>
  <c r="H3733" i="63"/>
  <c r="H3732" i="63"/>
  <c r="H3731" i="63"/>
  <c r="H3730" i="63"/>
  <c r="H3729" i="63"/>
  <c r="H3728" i="63"/>
  <c r="H3727" i="63"/>
  <c r="H3726" i="63"/>
  <c r="H3725" i="63"/>
  <c r="H3724" i="63"/>
  <c r="H3723" i="63"/>
  <c r="H3722" i="63"/>
  <c r="H3721" i="63"/>
  <c r="H3720" i="63"/>
  <c r="H3719" i="63"/>
  <c r="H3718" i="63"/>
  <c r="H3717" i="63"/>
  <c r="H3716" i="63"/>
  <c r="H3715" i="63"/>
  <c r="H3714" i="63"/>
  <c r="H3713" i="63"/>
  <c r="H3712" i="63"/>
  <c r="H3711" i="63"/>
  <c r="H3710" i="63"/>
  <c r="H3709" i="63"/>
  <c r="H3708" i="63"/>
  <c r="H3707" i="63"/>
  <c r="H3706" i="63"/>
  <c r="H3705" i="63"/>
  <c r="H3704" i="63"/>
  <c r="H3703" i="63"/>
  <c r="H3702" i="63"/>
  <c r="H3701" i="63"/>
  <c r="H3700" i="63"/>
  <c r="H3699" i="63"/>
  <c r="H3698" i="63"/>
  <c r="H3697" i="63"/>
  <c r="H3696" i="63"/>
  <c r="H3695" i="63"/>
  <c r="H3694" i="63"/>
  <c r="H3693" i="63"/>
  <c r="H3692" i="63"/>
  <c r="H3691" i="63"/>
  <c r="H3690" i="63"/>
  <c r="H3689" i="63"/>
  <c r="H3688" i="63"/>
  <c r="H3687" i="63"/>
  <c r="H3686" i="63"/>
  <c r="H3685" i="63"/>
  <c r="H3684" i="63"/>
  <c r="H3683" i="63"/>
  <c r="H3682" i="63"/>
  <c r="H3681" i="63"/>
  <c r="H3680" i="63"/>
  <c r="H3679" i="63"/>
  <c r="H3678" i="63"/>
  <c r="H3677" i="63"/>
  <c r="H3676" i="63"/>
  <c r="H3675" i="63"/>
  <c r="H3674" i="63"/>
  <c r="H3673" i="63"/>
  <c r="H3672" i="63"/>
  <c r="H3671" i="63"/>
  <c r="H3670" i="63"/>
  <c r="H3669" i="63"/>
  <c r="H3668" i="63"/>
  <c r="H3667" i="63"/>
  <c r="H3666" i="63"/>
  <c r="H3665" i="63"/>
  <c r="H3664" i="63"/>
  <c r="H3663" i="63"/>
  <c r="H3662" i="63"/>
  <c r="H3661" i="63"/>
  <c r="H3660" i="63"/>
  <c r="H3659" i="63"/>
  <c r="H3658" i="63"/>
  <c r="H3657" i="63"/>
  <c r="H3656" i="63"/>
  <c r="H3655" i="63"/>
  <c r="H3654" i="63"/>
  <c r="H3653" i="63"/>
  <c r="H3652" i="63"/>
  <c r="H3651" i="63"/>
  <c r="H3650" i="63"/>
  <c r="H3649" i="63"/>
  <c r="H3648" i="63"/>
  <c r="H3647" i="63"/>
  <c r="H3646" i="63"/>
  <c r="H3645" i="63"/>
  <c r="H3644" i="63"/>
  <c r="H3643" i="63"/>
  <c r="H3642" i="63"/>
  <c r="H3641" i="63"/>
  <c r="H3640" i="63"/>
  <c r="H3639" i="63"/>
  <c r="H3638" i="63"/>
  <c r="H3637" i="63"/>
  <c r="H3636" i="63"/>
  <c r="H3635" i="63"/>
  <c r="H3634" i="63"/>
  <c r="H3633" i="63"/>
  <c r="H3632" i="63"/>
  <c r="H3631" i="63"/>
  <c r="H3630" i="63"/>
  <c r="H3629" i="63"/>
  <c r="H3628" i="63"/>
  <c r="H3627" i="63"/>
  <c r="H3626" i="63"/>
  <c r="H3625" i="63"/>
  <c r="H3624" i="63"/>
  <c r="H3623" i="63"/>
  <c r="H3622" i="63"/>
  <c r="H3621" i="63"/>
  <c r="H3620" i="63"/>
  <c r="H3619" i="63"/>
  <c r="H3618" i="63"/>
  <c r="H3617" i="63"/>
  <c r="H3616" i="63"/>
  <c r="H3615" i="63"/>
  <c r="H3614" i="63"/>
  <c r="H3613" i="63"/>
  <c r="H3612" i="63"/>
  <c r="H3611" i="63"/>
  <c r="H3610" i="63"/>
  <c r="H3609" i="63"/>
  <c r="H3608" i="63"/>
  <c r="H3607" i="63"/>
  <c r="H3606" i="63"/>
  <c r="H3605" i="63"/>
  <c r="H3604" i="63"/>
  <c r="H3603" i="63"/>
  <c r="H3602" i="63"/>
  <c r="H3601" i="63"/>
  <c r="H3600" i="63"/>
  <c r="H3599" i="63"/>
  <c r="H3598" i="63"/>
  <c r="H3597" i="63"/>
  <c r="H3596" i="63"/>
  <c r="H3595" i="63"/>
  <c r="H3594" i="63"/>
  <c r="H3593" i="63"/>
  <c r="H3592" i="63"/>
  <c r="H3591" i="63"/>
  <c r="H3590" i="63"/>
  <c r="H3589" i="63"/>
  <c r="H3588" i="63"/>
  <c r="H3587" i="63"/>
  <c r="H3586" i="63"/>
  <c r="H3585" i="63"/>
  <c r="H3584" i="63"/>
  <c r="H3583" i="63"/>
  <c r="H3582" i="63"/>
  <c r="H3581" i="63"/>
  <c r="H3580" i="63"/>
  <c r="H3579" i="63"/>
  <c r="H3578" i="63"/>
  <c r="H3577" i="63"/>
  <c r="H3576" i="63"/>
  <c r="H3575" i="63"/>
  <c r="H3574" i="63"/>
  <c r="H3573" i="63"/>
  <c r="H3572" i="63"/>
  <c r="H3571" i="63"/>
  <c r="H3570" i="63"/>
  <c r="H3569" i="63"/>
  <c r="H3568" i="63"/>
  <c r="H3567" i="63"/>
  <c r="H3566" i="63"/>
  <c r="H3565" i="63"/>
  <c r="H3564" i="63"/>
  <c r="H3563" i="63"/>
  <c r="H3562" i="63"/>
  <c r="H3561" i="63"/>
  <c r="H3560" i="63"/>
  <c r="H3559" i="63"/>
  <c r="H3558" i="63"/>
  <c r="H3557" i="63"/>
  <c r="H3556" i="63"/>
  <c r="H3555" i="63"/>
  <c r="H3554" i="63"/>
  <c r="H3553" i="63"/>
  <c r="H3552" i="63"/>
  <c r="H3551" i="63"/>
  <c r="H3550" i="63"/>
  <c r="H3549" i="63"/>
  <c r="H3548" i="63"/>
  <c r="H3547" i="63"/>
  <c r="H3546" i="63"/>
  <c r="H3545" i="63"/>
  <c r="H3544" i="63"/>
  <c r="H3543" i="63"/>
  <c r="H3542" i="63"/>
  <c r="H3541" i="63"/>
  <c r="H3540" i="63"/>
  <c r="H3539" i="63"/>
  <c r="H3538" i="63"/>
  <c r="H3537" i="63"/>
  <c r="H3536" i="63"/>
  <c r="H3535" i="63"/>
  <c r="H3534" i="63"/>
  <c r="H3533" i="63"/>
  <c r="H3532" i="63"/>
  <c r="H3531" i="63"/>
  <c r="H3530" i="63"/>
  <c r="H3529" i="63"/>
  <c r="H3528" i="63"/>
  <c r="H3527" i="63"/>
  <c r="H3526" i="63"/>
  <c r="H3525" i="63"/>
  <c r="H3524" i="63"/>
  <c r="H3523" i="63"/>
  <c r="H3522" i="63"/>
  <c r="H3521" i="63"/>
  <c r="H3520" i="63"/>
  <c r="H3519" i="63"/>
  <c r="H3518" i="63"/>
  <c r="H3517" i="63"/>
  <c r="H3516" i="63"/>
  <c r="H3515" i="63"/>
  <c r="H3514" i="63"/>
  <c r="H3513" i="63"/>
  <c r="H3512" i="63"/>
  <c r="H3511" i="63"/>
  <c r="H3510" i="63"/>
  <c r="H3509" i="63"/>
  <c r="H3508" i="63"/>
  <c r="H3507" i="63"/>
  <c r="H3506" i="63"/>
  <c r="H3505" i="63"/>
  <c r="H3504" i="63"/>
  <c r="H3503" i="63"/>
  <c r="H3502" i="63"/>
  <c r="H3501" i="63"/>
  <c r="H3500" i="63"/>
  <c r="H3499" i="63"/>
  <c r="H3498" i="63"/>
  <c r="H3497" i="63"/>
  <c r="H3496" i="63"/>
  <c r="H3495" i="63"/>
  <c r="H3494" i="63"/>
  <c r="H3493" i="63"/>
  <c r="H3492" i="63"/>
  <c r="H3491" i="63"/>
  <c r="H3490" i="63"/>
  <c r="H3489" i="63"/>
  <c r="H3488" i="63"/>
  <c r="H3487" i="63"/>
  <c r="H3486" i="63"/>
  <c r="H3485" i="63"/>
  <c r="H3484" i="63"/>
  <c r="H3483" i="63"/>
  <c r="H3482" i="63"/>
  <c r="H3481" i="63"/>
  <c r="H3480" i="63"/>
  <c r="H3479" i="63"/>
  <c r="H3478" i="63"/>
  <c r="H3477" i="63"/>
  <c r="H3476" i="63"/>
  <c r="H3475" i="63"/>
  <c r="H3474" i="63"/>
  <c r="H3473" i="63"/>
  <c r="H3472" i="63"/>
  <c r="H3471" i="63"/>
  <c r="H3470" i="63"/>
  <c r="H3469" i="63"/>
  <c r="H3468" i="63"/>
  <c r="H3467" i="63"/>
  <c r="H3466" i="63"/>
  <c r="H3465" i="63"/>
  <c r="H3464" i="63"/>
  <c r="H3463" i="63"/>
  <c r="H3462" i="63"/>
  <c r="H3461" i="63"/>
  <c r="H3460" i="63"/>
  <c r="H3459" i="63"/>
  <c r="H3458" i="63"/>
  <c r="H3457" i="63"/>
  <c r="H3456" i="63"/>
  <c r="H3455" i="63"/>
  <c r="H3454" i="63"/>
  <c r="H3453" i="63"/>
  <c r="H3452" i="63"/>
  <c r="H3451" i="63"/>
  <c r="H3450" i="63"/>
  <c r="H3449" i="63"/>
  <c r="H3448" i="63"/>
  <c r="H3447" i="63"/>
  <c r="H3446" i="63"/>
  <c r="H3445" i="63"/>
  <c r="H3444" i="63"/>
  <c r="H3443" i="63"/>
  <c r="H3442" i="63"/>
  <c r="H3441" i="63"/>
  <c r="H3440" i="63"/>
  <c r="H3439" i="63"/>
  <c r="H3438" i="63"/>
  <c r="H3437" i="63"/>
  <c r="H3436" i="63"/>
  <c r="H3435" i="63"/>
  <c r="H3434" i="63"/>
  <c r="H3433" i="63"/>
  <c r="H3432" i="63"/>
  <c r="H3431" i="63"/>
  <c r="H3430" i="63"/>
  <c r="H3429" i="63"/>
  <c r="H3428" i="63"/>
  <c r="H3427" i="63"/>
  <c r="H3426" i="63"/>
  <c r="H3425" i="63"/>
  <c r="H3424" i="63"/>
  <c r="H3423" i="63"/>
  <c r="H3422" i="63"/>
  <c r="H3421" i="63"/>
  <c r="H3420" i="63"/>
  <c r="H3419" i="63"/>
  <c r="H3418" i="63"/>
  <c r="H3417" i="63"/>
  <c r="H3416" i="63"/>
  <c r="H3415" i="63"/>
  <c r="H3414" i="63"/>
  <c r="H3413" i="63"/>
  <c r="H3412" i="63"/>
  <c r="H3411" i="63"/>
  <c r="H3410" i="63"/>
  <c r="H3409" i="63"/>
  <c r="H3408" i="63"/>
  <c r="H3407" i="63"/>
  <c r="H3406" i="63"/>
  <c r="H3405" i="63"/>
  <c r="H3404" i="63"/>
  <c r="H3403" i="63"/>
  <c r="H3402" i="63"/>
  <c r="H3401" i="63"/>
  <c r="H3400" i="63"/>
  <c r="H3399" i="63"/>
  <c r="H3398" i="63"/>
  <c r="H3397" i="63"/>
  <c r="H3396" i="63"/>
  <c r="H3395" i="63"/>
  <c r="H3394" i="63"/>
  <c r="H3393" i="63"/>
  <c r="H3392" i="63"/>
  <c r="H3391" i="63"/>
  <c r="H3390" i="63"/>
  <c r="H3389" i="63"/>
  <c r="H3388" i="63"/>
  <c r="H3387" i="63"/>
  <c r="H3386" i="63"/>
  <c r="H3385" i="63"/>
  <c r="H3384" i="63"/>
  <c r="H3383" i="63"/>
  <c r="H3382" i="63"/>
  <c r="H3381" i="63"/>
  <c r="H3380" i="63"/>
  <c r="H3379" i="63"/>
  <c r="H3378" i="63"/>
  <c r="H3377" i="63"/>
  <c r="H3376" i="63"/>
  <c r="H3375" i="63"/>
  <c r="H3374" i="63"/>
  <c r="H3373" i="63"/>
  <c r="H3372" i="63"/>
  <c r="H3371" i="63"/>
  <c r="H3370" i="63"/>
  <c r="H3369" i="63"/>
  <c r="H3368" i="63"/>
  <c r="H3367" i="63"/>
  <c r="H3366" i="63"/>
  <c r="H3365" i="63"/>
  <c r="H3364" i="63"/>
  <c r="H3363" i="63"/>
  <c r="H3362" i="63"/>
  <c r="H3361" i="63"/>
  <c r="H3360" i="63"/>
  <c r="H3359" i="63"/>
  <c r="H3358" i="63"/>
  <c r="H3357" i="63"/>
  <c r="H3356" i="63"/>
  <c r="H3355" i="63"/>
  <c r="H3354" i="63"/>
  <c r="H3353" i="63"/>
  <c r="H3352" i="63"/>
  <c r="H3351" i="63"/>
  <c r="H3350" i="63"/>
  <c r="H3349" i="63"/>
  <c r="H3348" i="63"/>
  <c r="H3347" i="63"/>
  <c r="H3346" i="63"/>
  <c r="H3345" i="63"/>
  <c r="H3344" i="63"/>
  <c r="H3343" i="63"/>
  <c r="H3342" i="63"/>
  <c r="H3341" i="63"/>
  <c r="H3340" i="63"/>
  <c r="H3339" i="63"/>
  <c r="H3338" i="63"/>
  <c r="H3337" i="63"/>
  <c r="H3336" i="63"/>
  <c r="H3335" i="63"/>
  <c r="H3334" i="63"/>
  <c r="H3333" i="63"/>
  <c r="H3332" i="63"/>
  <c r="H3331" i="63"/>
  <c r="H3330" i="63"/>
  <c r="H3329" i="63"/>
  <c r="H3328" i="63"/>
  <c r="H3327" i="63"/>
  <c r="H3326" i="63"/>
  <c r="H3325" i="63"/>
  <c r="H3324" i="63"/>
  <c r="H3323" i="63"/>
  <c r="H3322" i="63"/>
  <c r="H3321" i="63"/>
  <c r="H3320" i="63"/>
  <c r="H3319" i="63"/>
  <c r="H3318" i="63"/>
  <c r="H3317" i="63"/>
  <c r="H3316" i="63"/>
  <c r="H3315" i="63"/>
  <c r="H3314" i="63"/>
  <c r="H3313" i="63"/>
  <c r="H3312" i="63"/>
  <c r="H3311" i="63"/>
  <c r="H3310" i="63"/>
  <c r="H3309" i="63"/>
  <c r="H3308" i="63"/>
  <c r="H3307" i="63"/>
  <c r="H3306" i="63"/>
  <c r="H3305" i="63"/>
  <c r="H3304" i="63"/>
  <c r="H3303" i="63"/>
  <c r="H3302" i="63"/>
  <c r="H3301" i="63"/>
  <c r="H3300" i="63"/>
  <c r="H3299" i="63"/>
  <c r="H3298" i="63"/>
  <c r="H3297" i="63"/>
  <c r="H3296" i="63"/>
  <c r="H3295" i="63"/>
  <c r="H3294" i="63"/>
  <c r="H3293" i="63"/>
  <c r="H3292" i="63"/>
  <c r="H3291" i="63"/>
  <c r="H3290" i="63"/>
  <c r="H3289" i="63"/>
  <c r="H3288" i="63"/>
  <c r="H3287" i="63"/>
  <c r="H3286" i="63"/>
  <c r="H3285" i="63"/>
  <c r="H3284" i="63"/>
  <c r="H3283" i="63"/>
  <c r="H3282" i="63"/>
  <c r="H3281" i="63"/>
  <c r="H3280" i="63"/>
  <c r="H3279" i="63"/>
  <c r="H3278" i="63"/>
  <c r="H3277" i="63"/>
  <c r="H3276" i="63"/>
  <c r="H3275" i="63"/>
  <c r="H3274" i="63"/>
  <c r="H3273" i="63"/>
  <c r="H3272" i="63"/>
  <c r="H3271" i="63"/>
  <c r="H3270" i="63"/>
  <c r="H3269" i="63"/>
  <c r="H3268" i="63"/>
  <c r="H3267" i="63"/>
  <c r="H3266" i="63"/>
  <c r="H3265" i="63"/>
  <c r="H3264" i="63"/>
  <c r="H3263" i="63"/>
  <c r="H3262" i="63"/>
  <c r="H3261" i="63"/>
  <c r="H3260" i="63"/>
  <c r="H3259" i="63"/>
  <c r="H3258" i="63"/>
  <c r="H3257" i="63"/>
  <c r="H3256" i="63"/>
  <c r="H3255" i="63"/>
  <c r="H3254" i="63"/>
  <c r="H3253" i="63"/>
  <c r="H3252" i="63"/>
  <c r="H3251" i="63"/>
  <c r="H3250" i="63"/>
  <c r="H3249" i="63"/>
  <c r="H3248" i="63"/>
  <c r="H3247" i="63"/>
  <c r="H3246" i="63"/>
  <c r="H3245" i="63"/>
  <c r="H3244" i="63"/>
  <c r="H3243" i="63"/>
  <c r="H3242" i="63"/>
  <c r="H3241" i="63"/>
  <c r="H3240" i="63"/>
  <c r="H3239" i="63"/>
  <c r="H3238" i="63"/>
  <c r="H3237" i="63"/>
  <c r="H3236" i="63"/>
  <c r="H3235" i="63"/>
  <c r="H3234" i="63"/>
  <c r="H3233" i="63"/>
  <c r="H3232" i="63"/>
  <c r="H3231" i="63"/>
  <c r="H3230" i="63"/>
  <c r="H3229" i="63"/>
  <c r="H3228" i="63"/>
  <c r="H3227" i="63"/>
  <c r="H3226" i="63"/>
  <c r="H3225" i="63"/>
  <c r="H3224" i="63"/>
  <c r="H3223" i="63"/>
  <c r="H3222" i="63"/>
  <c r="H3221" i="63"/>
  <c r="H3220" i="63"/>
  <c r="H3219" i="63"/>
  <c r="H3218" i="63"/>
  <c r="H3217" i="63"/>
  <c r="H3216" i="63"/>
  <c r="H3215" i="63"/>
  <c r="H3214" i="63"/>
  <c r="H3213" i="63"/>
  <c r="H3212" i="63"/>
  <c r="H3211" i="63"/>
  <c r="H3210" i="63"/>
  <c r="H3209" i="63"/>
  <c r="H3208" i="63"/>
  <c r="H3207" i="63"/>
  <c r="H3206" i="63"/>
  <c r="H3205" i="63"/>
  <c r="H3204" i="63"/>
  <c r="H3203" i="63"/>
  <c r="H3202" i="63"/>
  <c r="H3201" i="63"/>
  <c r="H3200" i="63"/>
  <c r="H3199" i="63"/>
  <c r="H3198" i="63"/>
  <c r="H3197" i="63"/>
  <c r="H3196" i="63"/>
  <c r="H3195" i="63"/>
  <c r="H3194" i="63"/>
  <c r="H3193" i="63"/>
  <c r="H3192" i="63"/>
  <c r="H3191" i="63"/>
  <c r="H3190" i="63"/>
  <c r="H3189" i="63"/>
  <c r="H3188" i="63"/>
  <c r="H3187" i="63"/>
  <c r="H3186" i="63"/>
  <c r="H3185" i="63"/>
  <c r="H3184" i="63"/>
  <c r="H3183" i="63"/>
  <c r="H3182" i="63"/>
  <c r="H3181" i="63"/>
  <c r="H3180" i="63"/>
  <c r="H3179" i="63"/>
  <c r="H3178" i="63"/>
  <c r="H3177" i="63"/>
  <c r="H3176" i="63"/>
  <c r="H3175" i="63"/>
  <c r="H3174" i="63"/>
  <c r="H3173" i="63"/>
  <c r="H3172" i="63"/>
  <c r="H3171" i="63"/>
  <c r="H3170" i="63"/>
  <c r="H3169" i="63"/>
  <c r="H3168" i="63"/>
  <c r="H3167" i="63"/>
  <c r="H3166" i="63"/>
  <c r="H3165" i="63"/>
  <c r="H3164" i="63"/>
  <c r="H3163" i="63"/>
  <c r="H3162" i="63"/>
  <c r="H3161" i="63"/>
  <c r="H3160" i="63"/>
  <c r="H3159" i="63"/>
  <c r="H3158" i="63"/>
  <c r="H3157" i="63"/>
  <c r="H3156" i="63"/>
  <c r="H3155" i="63"/>
  <c r="H3154" i="63"/>
  <c r="H3153" i="63"/>
  <c r="H3152" i="63"/>
  <c r="H3151" i="63"/>
  <c r="H3150" i="63"/>
  <c r="H3149" i="63"/>
  <c r="H3148" i="63"/>
  <c r="H3147" i="63"/>
  <c r="H3146" i="63"/>
  <c r="H3145" i="63"/>
  <c r="H3144" i="63"/>
  <c r="H3143" i="63"/>
  <c r="H3142" i="63"/>
  <c r="H3141" i="63"/>
  <c r="H3140" i="63"/>
  <c r="H3139" i="63"/>
  <c r="H3138" i="63"/>
  <c r="H3137" i="63"/>
  <c r="H3136" i="63"/>
  <c r="H3135" i="63"/>
  <c r="H3134" i="63"/>
  <c r="H3133" i="63"/>
  <c r="H3132" i="63"/>
  <c r="H3131" i="63"/>
  <c r="H3130" i="63"/>
  <c r="H3129" i="63"/>
  <c r="H3128" i="63"/>
  <c r="H3127" i="63"/>
  <c r="H3126" i="63"/>
  <c r="H3125" i="63"/>
  <c r="H3124" i="63"/>
  <c r="H3123" i="63"/>
  <c r="H3122" i="63"/>
  <c r="H3121" i="63"/>
  <c r="H3120" i="63"/>
  <c r="H3119" i="63"/>
  <c r="H3118" i="63"/>
  <c r="H3117" i="63"/>
  <c r="H3116" i="63"/>
  <c r="H3115" i="63"/>
  <c r="H3114" i="63"/>
  <c r="H3113" i="63"/>
  <c r="H3112" i="63"/>
  <c r="H3111" i="63"/>
  <c r="H3110" i="63"/>
  <c r="H3109" i="63"/>
  <c r="H3108" i="63"/>
  <c r="H3107" i="63"/>
  <c r="H3106" i="63"/>
  <c r="H3105" i="63"/>
  <c r="H3104" i="63"/>
  <c r="H3103" i="63"/>
  <c r="H3102" i="63"/>
  <c r="H3101" i="63"/>
  <c r="H3100" i="63"/>
  <c r="H3099" i="63"/>
  <c r="H3098" i="63"/>
  <c r="H3097" i="63"/>
  <c r="H3096" i="63"/>
  <c r="H3095" i="63"/>
  <c r="H3094" i="63"/>
  <c r="H3093" i="63"/>
  <c r="H3092" i="63"/>
  <c r="H3091" i="63"/>
  <c r="H3090" i="63"/>
  <c r="H3089" i="63"/>
  <c r="H3088" i="63"/>
  <c r="H3087" i="63"/>
  <c r="H3086" i="63"/>
  <c r="H3085" i="63"/>
  <c r="H3084" i="63"/>
  <c r="H3083" i="63"/>
  <c r="H3082" i="63"/>
  <c r="H3081" i="63"/>
  <c r="H3080" i="63"/>
  <c r="H3079" i="63"/>
  <c r="H3078" i="63"/>
  <c r="H3077" i="63"/>
  <c r="H3076" i="63"/>
  <c r="H3075" i="63"/>
  <c r="H3074" i="63"/>
  <c r="H3073" i="63"/>
  <c r="H3072" i="63"/>
  <c r="H3071" i="63"/>
  <c r="H3070" i="63"/>
  <c r="H3069" i="63"/>
  <c r="H3068" i="63"/>
  <c r="H3067" i="63"/>
  <c r="H3066" i="63"/>
  <c r="H3065" i="63"/>
  <c r="H3064" i="63"/>
  <c r="H3063" i="63"/>
  <c r="H3062" i="63"/>
  <c r="H3061" i="63"/>
  <c r="H3060" i="63"/>
  <c r="H3059" i="63"/>
  <c r="H3058" i="63"/>
  <c r="H3057" i="63"/>
  <c r="H3056" i="63"/>
  <c r="H3055" i="63"/>
  <c r="H3054" i="63"/>
  <c r="H3053" i="63"/>
  <c r="H3052" i="63"/>
  <c r="H3051" i="63"/>
  <c r="H3050" i="63"/>
  <c r="H3049" i="63"/>
  <c r="H3048" i="63"/>
  <c r="H3047" i="63"/>
  <c r="H3046" i="63"/>
  <c r="H3045" i="63"/>
  <c r="H3044" i="63"/>
  <c r="H3043" i="63"/>
  <c r="H3042" i="63"/>
  <c r="H3041" i="63"/>
  <c r="H3040" i="63"/>
  <c r="H3039" i="63"/>
  <c r="H3038" i="63"/>
  <c r="H3037" i="63"/>
  <c r="H3036" i="63"/>
  <c r="H3035" i="63"/>
  <c r="H3034" i="63"/>
  <c r="H3033" i="63"/>
  <c r="H3032" i="63"/>
  <c r="H3031" i="63"/>
  <c r="H3030" i="63"/>
  <c r="H3029" i="63"/>
  <c r="H3028" i="63"/>
  <c r="H3027" i="63"/>
  <c r="H3026" i="63"/>
  <c r="H3025" i="63"/>
  <c r="H3024" i="63"/>
  <c r="H3023" i="63"/>
  <c r="H3022" i="63"/>
  <c r="H3021" i="63"/>
  <c r="H3020" i="63"/>
  <c r="H3019" i="63"/>
  <c r="H3018" i="63"/>
  <c r="H3017" i="63"/>
  <c r="H3016" i="63"/>
  <c r="H3015" i="63"/>
  <c r="H3014" i="63"/>
  <c r="H3013" i="63"/>
  <c r="H3012" i="63"/>
  <c r="H3011" i="63"/>
  <c r="H3010" i="63"/>
  <c r="H3009" i="63"/>
  <c r="H3008" i="63"/>
  <c r="H3007" i="63"/>
  <c r="H3006" i="63"/>
  <c r="H3005" i="63"/>
  <c r="H3004" i="63"/>
  <c r="H3003" i="63"/>
  <c r="H3002" i="63"/>
  <c r="H3001" i="63"/>
  <c r="H3000" i="63"/>
  <c r="H2999" i="63"/>
  <c r="H2998" i="63"/>
  <c r="H2997" i="63"/>
  <c r="H2996" i="63"/>
  <c r="H2995" i="63"/>
  <c r="H2994" i="63"/>
  <c r="H2993" i="63"/>
  <c r="H2992" i="63"/>
  <c r="H2991" i="63"/>
  <c r="H2990" i="63"/>
  <c r="H2989" i="63"/>
  <c r="H2988" i="63"/>
  <c r="H2987" i="63"/>
  <c r="H2986" i="63"/>
  <c r="H2985" i="63"/>
  <c r="H2984" i="63"/>
  <c r="H2983" i="63"/>
  <c r="H2982" i="63"/>
  <c r="H2981" i="63"/>
  <c r="H2980" i="63"/>
  <c r="H2979" i="63"/>
  <c r="H2978" i="63"/>
  <c r="H2977" i="63"/>
  <c r="H2976" i="63"/>
  <c r="H2975" i="63"/>
  <c r="H2974" i="63"/>
  <c r="H2973" i="63"/>
  <c r="H2972" i="63"/>
  <c r="H2971" i="63"/>
  <c r="H2970" i="63"/>
  <c r="H2969" i="63"/>
  <c r="H2968" i="63"/>
  <c r="H2967" i="63"/>
  <c r="H2966" i="63"/>
  <c r="H2965" i="63"/>
  <c r="H2964" i="63"/>
  <c r="H2963" i="63"/>
  <c r="H2962" i="63"/>
  <c r="H2961" i="63"/>
  <c r="H2960" i="63"/>
  <c r="H2959" i="63"/>
  <c r="H2958" i="63"/>
  <c r="H2957" i="63"/>
  <c r="H2956" i="63"/>
  <c r="H2955" i="63"/>
  <c r="H2954" i="63"/>
  <c r="H2953" i="63"/>
  <c r="H2952" i="63"/>
  <c r="H2951" i="63"/>
  <c r="H2950" i="63"/>
  <c r="H2949" i="63"/>
  <c r="H2948" i="63"/>
  <c r="H2947" i="63"/>
  <c r="H2946" i="63"/>
  <c r="H2945" i="63"/>
  <c r="H2944" i="63"/>
  <c r="H2943" i="63"/>
  <c r="H2942" i="63"/>
  <c r="H2941" i="63"/>
  <c r="H2940" i="63"/>
  <c r="H2939" i="63"/>
  <c r="H2938" i="63"/>
  <c r="H2937" i="63"/>
  <c r="H2936" i="63"/>
  <c r="H2935" i="63"/>
  <c r="H2934" i="63"/>
  <c r="H2933" i="63"/>
  <c r="H2932" i="63"/>
  <c r="H2931" i="63"/>
  <c r="H2930" i="63"/>
  <c r="H2929" i="63"/>
  <c r="H2928" i="63"/>
  <c r="H2927" i="63"/>
  <c r="H2926" i="63"/>
  <c r="H2925" i="63"/>
  <c r="H2924" i="63"/>
  <c r="H2923" i="63"/>
  <c r="H2922" i="63"/>
  <c r="H2921" i="63"/>
  <c r="H2920" i="63"/>
  <c r="H2919" i="63"/>
  <c r="H2918" i="63"/>
  <c r="H2917" i="63"/>
  <c r="H2916" i="63"/>
  <c r="H2915" i="63"/>
  <c r="H2914" i="63"/>
  <c r="H2913" i="63"/>
  <c r="H2912" i="63"/>
  <c r="H2911" i="63"/>
  <c r="H2910" i="63"/>
  <c r="H2909" i="63"/>
  <c r="H2908" i="63"/>
  <c r="H2907" i="63"/>
  <c r="H2906" i="63"/>
  <c r="H2905" i="63"/>
  <c r="H2904" i="63"/>
  <c r="H2903" i="63"/>
  <c r="H2902" i="63"/>
  <c r="H2901" i="63"/>
  <c r="H2900" i="63"/>
  <c r="H2899" i="63"/>
  <c r="H2898" i="63"/>
  <c r="H2897" i="63"/>
  <c r="H2896" i="63"/>
  <c r="H2895" i="63"/>
  <c r="H2894" i="63"/>
  <c r="H2893" i="63"/>
  <c r="H2892" i="63"/>
  <c r="H2891" i="63"/>
  <c r="H2890" i="63"/>
  <c r="H2889" i="63"/>
  <c r="H2888" i="63"/>
  <c r="H2887" i="63"/>
  <c r="H2886" i="63"/>
  <c r="H2885" i="63"/>
  <c r="H2884" i="63"/>
  <c r="H2883" i="63"/>
  <c r="H2882" i="63"/>
  <c r="H2881" i="63"/>
  <c r="H2880" i="63"/>
  <c r="H2879" i="63"/>
  <c r="H2878" i="63"/>
  <c r="H2877" i="63"/>
  <c r="H2876" i="63"/>
  <c r="H2875" i="63"/>
  <c r="H2874" i="63"/>
  <c r="H2873" i="63"/>
  <c r="H2872" i="63"/>
  <c r="H2871" i="63"/>
  <c r="H2870" i="63"/>
  <c r="H2869" i="63"/>
  <c r="H2868" i="63"/>
  <c r="H2867" i="63"/>
  <c r="H2866" i="63"/>
  <c r="H2865" i="63"/>
  <c r="H2864" i="63"/>
  <c r="H2863" i="63"/>
  <c r="H2862" i="63"/>
  <c r="H2861" i="63"/>
  <c r="H2860" i="63"/>
  <c r="H2859" i="63"/>
  <c r="H2858" i="63"/>
  <c r="H2857" i="63"/>
  <c r="H2856" i="63"/>
  <c r="H2855" i="63"/>
  <c r="H2854" i="63"/>
  <c r="H2853" i="63"/>
  <c r="H2852" i="63"/>
  <c r="H2851" i="63"/>
  <c r="H2850" i="63"/>
  <c r="H2849" i="63"/>
  <c r="H2848" i="63"/>
  <c r="H2847" i="63"/>
  <c r="H2846" i="63"/>
  <c r="H2845" i="63"/>
  <c r="H2844" i="63"/>
  <c r="H2843" i="63"/>
  <c r="H2842" i="63"/>
  <c r="H2841" i="63"/>
  <c r="H2840" i="63"/>
  <c r="H2839" i="63"/>
  <c r="H2838" i="63"/>
  <c r="H2837" i="63"/>
  <c r="H2836" i="63"/>
  <c r="H2835" i="63"/>
  <c r="H2834" i="63"/>
  <c r="H2833" i="63"/>
  <c r="H2832" i="63"/>
  <c r="H2831" i="63"/>
  <c r="H2830" i="63"/>
  <c r="H2829" i="63"/>
  <c r="H2828" i="63"/>
  <c r="H2827" i="63"/>
  <c r="H2826" i="63"/>
  <c r="H2825" i="63"/>
  <c r="H2824" i="63"/>
  <c r="H2823" i="63"/>
  <c r="H2822" i="63"/>
  <c r="H2821" i="63"/>
  <c r="H2820" i="63"/>
  <c r="H2819" i="63"/>
  <c r="H2818" i="63"/>
  <c r="H2817" i="63"/>
  <c r="H2816" i="63"/>
  <c r="H2815" i="63"/>
  <c r="H2814" i="63"/>
  <c r="H2813" i="63"/>
  <c r="H2812" i="63"/>
  <c r="H2811" i="63"/>
  <c r="H2810" i="63"/>
  <c r="H2809" i="63"/>
  <c r="H2808" i="63"/>
  <c r="H2807" i="63"/>
  <c r="H2806" i="63"/>
  <c r="H2805" i="63"/>
  <c r="H2804" i="63"/>
  <c r="H2803" i="63"/>
  <c r="H2802" i="63"/>
  <c r="H2801" i="63"/>
  <c r="H2800" i="63"/>
  <c r="H2799" i="63"/>
  <c r="H2798" i="63"/>
  <c r="H2797" i="63"/>
  <c r="H2796" i="63"/>
  <c r="H2795" i="63"/>
  <c r="H2794" i="63"/>
  <c r="H2793" i="63"/>
  <c r="H2792" i="63"/>
  <c r="H2791" i="63"/>
  <c r="H2790" i="63"/>
  <c r="H2789" i="63"/>
  <c r="H2788" i="63"/>
  <c r="H2787" i="63"/>
  <c r="H2786" i="63"/>
  <c r="H2785" i="63"/>
  <c r="H2784" i="63"/>
  <c r="H2783" i="63"/>
  <c r="H2782" i="63"/>
  <c r="H2781" i="63"/>
  <c r="H2780" i="63"/>
  <c r="H2779" i="63"/>
  <c r="H2778" i="63"/>
  <c r="H2777" i="63"/>
  <c r="H2776" i="63"/>
  <c r="H2775" i="63"/>
  <c r="H2774" i="63"/>
  <c r="H2773" i="63"/>
  <c r="H2772" i="63"/>
  <c r="H2771" i="63"/>
  <c r="H2770" i="63"/>
  <c r="H2769" i="63"/>
  <c r="H2768" i="63"/>
  <c r="H2767" i="63"/>
  <c r="H2766" i="63"/>
  <c r="H2765" i="63"/>
  <c r="H2764" i="63"/>
  <c r="H2763" i="63"/>
  <c r="H2762" i="63"/>
  <c r="H2761" i="63"/>
  <c r="H2760" i="63"/>
  <c r="H2759" i="63"/>
  <c r="H2758" i="63"/>
  <c r="H2757" i="63"/>
  <c r="H2756" i="63"/>
  <c r="H2755" i="63"/>
  <c r="H2754" i="63"/>
  <c r="H2753" i="63"/>
  <c r="H2752" i="63"/>
  <c r="H2751" i="63"/>
  <c r="H2750" i="63"/>
  <c r="H2749" i="63"/>
  <c r="H2748" i="63"/>
  <c r="H2747" i="63"/>
  <c r="H2746" i="63"/>
  <c r="H2745" i="63"/>
  <c r="H2744" i="63"/>
  <c r="H2743" i="63"/>
  <c r="H2742" i="63"/>
  <c r="H2741" i="63"/>
  <c r="H2740" i="63"/>
  <c r="H2739" i="63"/>
  <c r="H2738" i="63"/>
  <c r="H2737" i="63"/>
  <c r="H2736" i="63"/>
  <c r="H2735" i="63"/>
  <c r="H2734" i="63"/>
  <c r="H2733" i="63"/>
  <c r="H2732" i="63"/>
  <c r="H2731" i="63"/>
  <c r="H2730" i="63"/>
  <c r="H2729" i="63"/>
  <c r="H2728" i="63"/>
  <c r="H2727" i="63"/>
  <c r="H2726" i="63"/>
  <c r="H2725" i="63"/>
  <c r="H2724" i="63"/>
  <c r="H2723" i="63"/>
  <c r="H2722" i="63"/>
  <c r="H2721" i="63"/>
  <c r="H2720" i="63"/>
  <c r="H2719" i="63"/>
  <c r="H2718" i="63"/>
  <c r="H2717" i="63"/>
  <c r="H2716" i="63"/>
  <c r="H2715" i="63"/>
  <c r="H2714" i="63"/>
  <c r="H2713" i="63"/>
  <c r="H2712" i="63"/>
  <c r="H2711" i="63"/>
  <c r="H2710" i="63"/>
  <c r="H2709" i="63"/>
  <c r="H2708" i="63"/>
  <c r="H2707" i="63"/>
  <c r="H2706" i="63"/>
  <c r="H2705" i="63"/>
  <c r="H2704" i="63"/>
  <c r="H2703" i="63"/>
  <c r="H2702" i="63"/>
  <c r="H2701" i="63"/>
  <c r="H2700" i="63"/>
  <c r="H2699" i="63"/>
  <c r="H2698" i="63"/>
  <c r="H2697" i="63"/>
  <c r="H2696" i="63"/>
  <c r="H2695" i="63"/>
  <c r="H2694" i="63"/>
  <c r="H2693" i="63"/>
  <c r="H2692" i="63"/>
  <c r="H2691" i="63"/>
  <c r="H2690" i="63"/>
  <c r="H2689" i="63"/>
  <c r="H2688" i="63"/>
  <c r="H2687" i="63"/>
  <c r="H2686" i="63"/>
  <c r="H2685" i="63"/>
  <c r="H2684" i="63"/>
  <c r="H2683" i="63"/>
  <c r="H2682" i="63"/>
  <c r="H2681" i="63"/>
  <c r="H2680" i="63"/>
  <c r="H2679" i="63"/>
  <c r="H2678" i="63"/>
  <c r="H2677" i="63"/>
  <c r="H2676" i="63"/>
  <c r="H2675" i="63"/>
  <c r="H2674" i="63"/>
  <c r="H2673" i="63"/>
  <c r="H2672" i="63"/>
  <c r="H2671" i="63"/>
  <c r="H2670" i="63"/>
  <c r="H2669" i="63"/>
  <c r="H2668" i="63"/>
  <c r="H2667" i="63"/>
  <c r="H2666" i="63"/>
  <c r="H2665" i="63"/>
  <c r="H2664" i="63"/>
  <c r="H2663" i="63"/>
  <c r="H2662" i="63"/>
  <c r="H2661" i="63"/>
  <c r="H2660" i="63"/>
  <c r="H2659" i="63"/>
  <c r="H2658" i="63"/>
  <c r="H2657" i="63"/>
  <c r="H2656" i="63"/>
  <c r="H2655" i="63"/>
  <c r="H2654" i="63"/>
  <c r="H2653" i="63"/>
  <c r="H2652" i="63"/>
  <c r="H2651" i="63"/>
  <c r="H2650" i="63"/>
  <c r="H2649" i="63"/>
  <c r="H2648" i="63"/>
  <c r="H2647" i="63"/>
  <c r="H2646" i="63"/>
  <c r="H2645" i="63"/>
  <c r="H2644" i="63"/>
  <c r="H2643" i="63"/>
  <c r="H2642" i="63"/>
  <c r="H2641" i="63"/>
  <c r="H2640" i="63"/>
  <c r="H2639" i="63"/>
  <c r="H2638" i="63"/>
  <c r="H2637" i="63"/>
  <c r="H2636" i="63"/>
  <c r="H2635" i="63"/>
  <c r="H2634" i="63"/>
  <c r="H2633" i="63"/>
  <c r="H2632" i="63"/>
  <c r="H2631" i="63"/>
  <c r="H2630" i="63"/>
  <c r="H2629" i="63"/>
  <c r="H2628" i="63"/>
  <c r="H2627" i="63"/>
  <c r="H2626" i="63"/>
  <c r="H2625" i="63"/>
  <c r="H2624" i="63"/>
  <c r="H2623" i="63"/>
  <c r="H2622" i="63"/>
  <c r="H2621" i="63"/>
  <c r="H2620" i="63"/>
  <c r="H2619" i="63"/>
  <c r="H2618" i="63"/>
  <c r="H2617" i="63"/>
  <c r="H2616" i="63"/>
  <c r="H2615" i="63"/>
  <c r="H2614" i="63"/>
  <c r="H2613" i="63"/>
  <c r="H2612" i="63"/>
  <c r="H2611" i="63"/>
  <c r="H2610" i="63"/>
  <c r="H2609" i="63"/>
  <c r="H2608" i="63"/>
  <c r="H2607" i="63"/>
  <c r="H2606" i="63"/>
  <c r="H2605" i="63"/>
  <c r="H2604" i="63"/>
  <c r="H2603" i="63"/>
  <c r="H2602" i="63"/>
  <c r="H2601" i="63"/>
  <c r="H2600" i="63"/>
  <c r="H2599" i="63"/>
  <c r="H2598" i="63"/>
  <c r="H2597" i="63"/>
  <c r="H2596" i="63"/>
  <c r="H2595" i="63"/>
  <c r="H2594" i="63"/>
  <c r="H2593" i="63"/>
  <c r="H2592" i="63"/>
  <c r="H2591" i="63"/>
  <c r="H2590" i="63"/>
  <c r="H2589" i="63"/>
  <c r="H2588" i="63"/>
  <c r="H2587" i="63"/>
  <c r="H2586" i="63"/>
  <c r="H2585" i="63"/>
  <c r="H2584" i="63"/>
  <c r="H2583" i="63"/>
  <c r="H2582" i="63"/>
  <c r="H2581" i="63"/>
  <c r="H2580" i="63"/>
  <c r="H2579" i="63"/>
  <c r="H2578" i="63"/>
  <c r="H2577" i="63"/>
  <c r="H2576" i="63"/>
  <c r="H2575" i="63"/>
  <c r="H2574" i="63"/>
  <c r="H2573" i="63"/>
  <c r="H2572" i="63"/>
  <c r="H2571" i="63"/>
  <c r="H2570" i="63"/>
  <c r="H2569" i="63"/>
  <c r="H2568" i="63"/>
  <c r="H2567" i="63"/>
  <c r="H2566" i="63"/>
  <c r="H2565" i="63"/>
  <c r="H2564" i="63"/>
  <c r="H2563" i="63"/>
  <c r="H2562" i="63"/>
  <c r="H2561" i="63"/>
  <c r="H2560" i="63"/>
  <c r="H2559" i="63"/>
  <c r="H2558" i="63"/>
  <c r="H2557" i="63"/>
  <c r="H2556" i="63"/>
  <c r="H2555" i="63"/>
  <c r="H2554" i="63"/>
  <c r="H2553" i="63"/>
  <c r="H2552" i="63"/>
  <c r="H2551" i="63"/>
  <c r="H2550" i="63"/>
  <c r="H2549" i="63"/>
  <c r="H2548" i="63"/>
  <c r="H2547" i="63"/>
  <c r="H2546" i="63"/>
  <c r="H2545" i="63"/>
  <c r="H2544" i="63"/>
  <c r="H2543" i="63"/>
  <c r="H2542" i="63"/>
  <c r="H2541" i="63"/>
  <c r="H2540" i="63"/>
  <c r="H2539" i="63"/>
  <c r="H2538" i="63"/>
  <c r="H2537" i="63"/>
  <c r="H2536" i="63"/>
  <c r="H2535" i="63"/>
  <c r="H2534" i="63"/>
  <c r="H2533" i="63"/>
  <c r="H2532" i="63"/>
  <c r="H2531" i="63"/>
  <c r="H2530" i="63"/>
  <c r="H2529" i="63"/>
  <c r="H2528" i="63"/>
  <c r="H2527" i="63"/>
  <c r="H2526" i="63"/>
  <c r="H2525" i="63"/>
  <c r="H2524" i="63"/>
  <c r="H2523" i="63"/>
  <c r="H2522" i="63"/>
  <c r="H2521" i="63"/>
  <c r="H2520" i="63"/>
  <c r="H2519" i="63"/>
  <c r="H2518" i="63"/>
  <c r="H2517" i="63"/>
  <c r="H2516" i="63"/>
  <c r="H2515" i="63"/>
  <c r="H2514" i="63"/>
  <c r="H2513" i="63"/>
  <c r="H2512" i="63"/>
  <c r="H2511" i="63"/>
  <c r="H2510" i="63"/>
  <c r="H2509" i="63"/>
  <c r="H2508" i="63"/>
  <c r="H2507" i="63"/>
  <c r="H2506" i="63"/>
  <c r="H2505" i="63"/>
  <c r="H2504" i="63"/>
  <c r="H2503" i="63"/>
  <c r="H2502" i="63"/>
  <c r="H2501" i="63"/>
  <c r="H2500" i="63"/>
  <c r="H2499" i="63"/>
  <c r="H2498" i="63"/>
  <c r="H2497" i="63"/>
  <c r="H2496" i="63"/>
  <c r="H2495" i="63"/>
  <c r="H2494" i="63"/>
  <c r="H2493" i="63"/>
  <c r="H2492" i="63"/>
  <c r="H2491" i="63"/>
  <c r="H2490" i="63"/>
  <c r="H2489" i="63"/>
  <c r="H2488" i="63"/>
  <c r="H2487" i="63"/>
  <c r="H2486" i="63"/>
  <c r="H2485" i="63"/>
  <c r="H2484" i="63"/>
  <c r="H2483" i="63"/>
  <c r="H2482" i="63"/>
  <c r="H2481" i="63"/>
  <c r="H2480" i="63"/>
  <c r="H2479" i="63"/>
  <c r="H2478" i="63"/>
  <c r="H2477" i="63"/>
  <c r="H2476" i="63"/>
  <c r="H2475" i="63"/>
  <c r="H2474" i="63"/>
  <c r="H2473" i="63"/>
  <c r="H2472" i="63"/>
  <c r="H2471" i="63"/>
  <c r="H2470" i="63"/>
  <c r="H2469" i="63"/>
  <c r="H2468" i="63"/>
  <c r="H2467" i="63"/>
  <c r="H2466" i="63"/>
  <c r="H2465" i="63"/>
  <c r="H2464" i="63"/>
  <c r="H2463" i="63"/>
  <c r="H2462" i="63"/>
  <c r="H2461" i="63"/>
  <c r="H2460" i="63"/>
  <c r="H2459" i="63"/>
  <c r="H2458" i="63"/>
  <c r="H2457" i="63"/>
  <c r="H2456" i="63"/>
  <c r="H2455" i="63"/>
  <c r="H2454" i="63"/>
  <c r="H2453" i="63"/>
  <c r="H2452" i="63"/>
  <c r="H2451" i="63"/>
  <c r="H2450" i="63"/>
  <c r="H2449" i="63"/>
  <c r="H2448" i="63"/>
  <c r="H2447" i="63"/>
  <c r="H2446" i="63"/>
  <c r="H2445" i="63"/>
  <c r="H2444" i="63"/>
  <c r="H2443" i="63"/>
  <c r="H2442" i="63"/>
  <c r="H2441" i="63"/>
  <c r="H2440" i="63"/>
  <c r="H2439" i="63"/>
  <c r="H2438" i="63"/>
  <c r="H2437" i="63"/>
  <c r="H2436" i="63"/>
  <c r="H2435" i="63"/>
  <c r="H2434" i="63"/>
  <c r="H2433" i="63"/>
  <c r="H2432" i="63"/>
  <c r="H2431" i="63"/>
  <c r="H2430" i="63"/>
  <c r="H2429" i="63"/>
  <c r="H2428" i="63"/>
  <c r="H2427" i="63"/>
  <c r="H2426" i="63"/>
  <c r="H2425" i="63"/>
  <c r="H2424" i="63"/>
  <c r="H2423" i="63"/>
  <c r="H2422" i="63"/>
  <c r="H2421" i="63"/>
  <c r="H2420" i="63"/>
  <c r="H2419" i="63"/>
  <c r="H2418" i="63"/>
  <c r="H2417" i="63"/>
  <c r="H2416" i="63"/>
  <c r="H2415" i="63"/>
  <c r="H2414" i="63"/>
  <c r="H2413" i="63"/>
  <c r="H2412" i="63"/>
  <c r="H2411" i="63"/>
  <c r="H2410" i="63"/>
  <c r="H2409" i="63"/>
  <c r="H2408" i="63"/>
  <c r="H2407" i="63"/>
  <c r="H2406" i="63"/>
  <c r="H2405" i="63"/>
  <c r="H2404" i="63"/>
  <c r="H2403" i="63"/>
  <c r="H2402" i="63"/>
  <c r="H2401" i="63"/>
  <c r="H2400" i="63"/>
  <c r="H2399" i="63"/>
  <c r="H2398" i="63"/>
  <c r="H2397" i="63"/>
  <c r="H2396" i="63"/>
  <c r="H2395" i="63"/>
  <c r="H2394" i="63"/>
  <c r="H2393" i="63"/>
  <c r="H2392" i="63"/>
  <c r="H2391" i="63"/>
  <c r="H2390" i="63"/>
  <c r="H2389" i="63"/>
  <c r="H2388" i="63"/>
  <c r="H2387" i="63"/>
  <c r="H2386" i="63"/>
  <c r="H2385" i="63"/>
  <c r="H2384" i="63"/>
  <c r="H2383" i="63"/>
  <c r="H2382" i="63"/>
  <c r="H2381" i="63"/>
  <c r="H2380" i="63"/>
  <c r="H2379" i="63"/>
  <c r="H2378" i="63"/>
  <c r="H2377" i="63"/>
  <c r="H2376" i="63"/>
  <c r="H2375" i="63"/>
  <c r="H2374" i="63"/>
  <c r="H2373" i="63"/>
  <c r="H2372" i="63"/>
  <c r="H2371" i="63"/>
  <c r="H2370" i="63"/>
  <c r="H2369" i="63"/>
  <c r="H2368" i="63"/>
  <c r="H2367" i="63"/>
  <c r="H2366" i="63"/>
  <c r="H2365" i="63"/>
  <c r="H2364" i="63"/>
  <c r="H2363" i="63"/>
  <c r="H2362" i="63"/>
  <c r="H2361" i="63"/>
  <c r="H2360" i="63"/>
  <c r="H2359" i="63"/>
  <c r="H2358" i="63"/>
  <c r="H2357" i="63"/>
  <c r="H2356" i="63"/>
  <c r="H2355" i="63"/>
  <c r="H2354" i="63"/>
  <c r="H2353" i="63"/>
  <c r="H2352" i="63"/>
  <c r="H2351" i="63"/>
  <c r="H2350" i="63"/>
  <c r="H2349" i="63"/>
  <c r="H2348" i="63"/>
  <c r="H2347" i="63"/>
  <c r="H2346" i="63"/>
  <c r="H2345" i="63"/>
  <c r="H2344" i="63"/>
  <c r="H2343" i="63"/>
  <c r="H2342" i="63"/>
  <c r="H2341" i="63"/>
  <c r="H2340" i="63"/>
  <c r="H2339" i="63"/>
  <c r="H2338" i="63"/>
  <c r="H2337" i="63"/>
  <c r="H2336" i="63"/>
  <c r="H2335" i="63"/>
  <c r="H2334" i="63"/>
  <c r="H2333" i="63"/>
  <c r="H2332" i="63"/>
  <c r="H2331" i="63"/>
  <c r="H2330" i="63"/>
  <c r="H2329" i="63"/>
  <c r="H2328" i="63"/>
  <c r="H2327" i="63"/>
  <c r="H2326" i="63"/>
  <c r="H2325" i="63"/>
  <c r="H2324" i="63"/>
  <c r="H2323" i="63"/>
  <c r="H2322" i="63"/>
  <c r="H2321" i="63"/>
  <c r="H2320" i="63"/>
  <c r="H2319" i="63"/>
  <c r="H2318" i="63"/>
  <c r="H2317" i="63"/>
  <c r="H2316" i="63"/>
  <c r="H2315" i="63"/>
  <c r="H2314" i="63"/>
  <c r="H2313" i="63"/>
  <c r="H2312" i="63"/>
  <c r="H2311" i="63"/>
  <c r="H2310" i="63"/>
  <c r="H2309" i="63"/>
  <c r="H2308" i="63"/>
  <c r="H2307" i="63"/>
  <c r="H2306" i="63"/>
  <c r="H2305" i="63"/>
  <c r="H2304" i="63"/>
  <c r="H2303" i="63"/>
  <c r="H2302" i="63"/>
  <c r="H2301" i="63"/>
  <c r="H2300" i="63"/>
  <c r="H2299" i="63"/>
  <c r="H2298" i="63"/>
  <c r="H2297" i="63"/>
  <c r="H2296" i="63"/>
  <c r="H2295" i="63"/>
  <c r="H2294" i="63"/>
  <c r="H2293" i="63"/>
  <c r="H2292" i="63"/>
  <c r="H2291" i="63"/>
  <c r="H2290" i="63"/>
  <c r="H2289" i="63"/>
  <c r="H2288" i="63"/>
  <c r="H2287" i="63"/>
  <c r="H2286" i="63"/>
  <c r="H2285" i="63"/>
  <c r="H2284" i="63"/>
  <c r="H2283" i="63"/>
  <c r="H2282" i="63"/>
  <c r="H2281" i="63"/>
  <c r="H2280" i="63"/>
  <c r="H2279" i="63"/>
  <c r="H2278" i="63"/>
  <c r="H2277" i="63"/>
  <c r="H2276" i="63"/>
  <c r="H2275" i="63"/>
  <c r="H2274" i="63"/>
  <c r="H2273" i="63"/>
  <c r="H2272" i="63"/>
  <c r="H2271" i="63"/>
  <c r="H2270" i="63"/>
  <c r="H2269" i="63"/>
  <c r="H2268" i="63"/>
  <c r="H2267" i="63"/>
  <c r="H2266" i="63"/>
  <c r="H2265" i="63"/>
  <c r="H2264" i="63"/>
  <c r="H2263" i="63"/>
  <c r="H2262" i="63"/>
  <c r="H2261" i="63"/>
  <c r="H2260" i="63"/>
  <c r="H2259" i="63"/>
  <c r="H2258" i="63"/>
  <c r="H2257" i="63"/>
  <c r="H2256" i="63"/>
  <c r="H2255" i="63"/>
  <c r="H2254" i="63"/>
  <c r="H2253" i="63"/>
  <c r="H2252" i="63"/>
  <c r="H2251" i="63"/>
  <c r="H2250" i="63"/>
  <c r="H2249" i="63"/>
  <c r="H2248" i="63"/>
  <c r="H2247" i="63"/>
  <c r="H2246" i="63"/>
  <c r="H2245" i="63"/>
  <c r="H2244" i="63"/>
  <c r="H2243" i="63"/>
  <c r="H2242" i="63"/>
  <c r="H2241" i="63"/>
  <c r="H2240" i="63"/>
  <c r="H2239" i="63"/>
  <c r="H2238" i="63"/>
  <c r="H2237" i="63"/>
  <c r="H2236" i="63"/>
  <c r="H2235" i="63"/>
  <c r="H2234" i="63"/>
  <c r="H2233" i="63"/>
  <c r="H2232" i="63"/>
  <c r="H2231" i="63"/>
  <c r="H2230" i="63"/>
  <c r="H2229" i="63"/>
  <c r="H2228" i="63"/>
  <c r="H2227" i="63"/>
  <c r="H2226" i="63"/>
  <c r="H2225" i="63"/>
  <c r="H2224" i="63"/>
  <c r="H2223" i="63"/>
  <c r="H2222" i="63"/>
  <c r="H2221" i="63"/>
  <c r="H2220" i="63"/>
  <c r="H2219" i="63"/>
  <c r="H2218" i="63"/>
  <c r="H2217" i="63"/>
  <c r="H2216" i="63"/>
  <c r="H2215" i="63"/>
  <c r="H2214" i="63"/>
  <c r="H2213" i="63"/>
  <c r="H2212" i="63"/>
  <c r="H2211" i="63"/>
  <c r="H2210" i="63"/>
  <c r="H2209" i="63"/>
  <c r="H2208" i="63"/>
  <c r="H2207" i="63"/>
  <c r="H2206" i="63"/>
  <c r="H2205" i="63"/>
  <c r="H2204" i="63"/>
  <c r="H2203" i="63"/>
  <c r="H2202" i="63"/>
  <c r="H2201" i="63"/>
  <c r="H2200" i="63"/>
  <c r="H2199" i="63"/>
  <c r="H2198" i="63"/>
  <c r="H2197" i="63"/>
  <c r="H2196" i="63"/>
  <c r="H2195" i="63"/>
  <c r="H2194" i="63"/>
  <c r="H2193" i="63"/>
  <c r="H2192" i="63"/>
  <c r="H2191" i="63"/>
  <c r="H2190" i="63"/>
  <c r="H2189" i="63"/>
  <c r="H2188" i="63"/>
  <c r="H2187" i="63"/>
  <c r="H2186" i="63"/>
  <c r="H2185" i="63"/>
  <c r="H2184" i="63"/>
  <c r="H2183" i="63"/>
  <c r="H2182" i="63"/>
  <c r="H2181" i="63"/>
  <c r="H2180" i="63"/>
  <c r="H2179" i="63"/>
  <c r="H2178" i="63"/>
  <c r="H2177" i="63"/>
  <c r="H2176" i="63"/>
  <c r="H2175" i="63"/>
  <c r="H2174" i="63"/>
  <c r="H2173" i="63"/>
  <c r="H2172" i="63"/>
  <c r="H2171" i="63"/>
  <c r="H2170" i="63"/>
  <c r="H2169" i="63"/>
  <c r="H2168" i="63"/>
  <c r="H2167" i="63"/>
  <c r="H2166" i="63"/>
  <c r="H2165" i="63"/>
  <c r="H2164" i="63"/>
  <c r="H2163" i="63"/>
  <c r="H2162" i="63"/>
  <c r="H2161" i="63"/>
  <c r="H2160" i="63"/>
  <c r="H2159" i="63"/>
  <c r="H2158" i="63"/>
  <c r="H2157" i="63"/>
  <c r="H2156" i="63"/>
  <c r="H2155" i="63"/>
  <c r="H2154" i="63"/>
  <c r="H2153" i="63"/>
  <c r="H2152" i="63"/>
  <c r="H2151" i="63"/>
  <c r="H2150" i="63"/>
  <c r="H2149" i="63"/>
  <c r="H2148" i="63"/>
  <c r="H2147" i="63"/>
  <c r="H2146" i="63"/>
  <c r="H2145" i="63"/>
  <c r="H2144" i="63"/>
  <c r="H2143" i="63"/>
  <c r="H2142" i="63"/>
  <c r="H2141" i="63"/>
  <c r="H2140" i="63"/>
  <c r="H2139" i="63"/>
  <c r="H2138" i="63"/>
  <c r="H2137" i="63"/>
  <c r="H2136" i="63"/>
  <c r="H2135" i="63"/>
  <c r="H2134" i="63"/>
  <c r="H2133" i="63"/>
  <c r="H2132" i="63"/>
  <c r="H2131" i="63"/>
  <c r="H2130" i="63"/>
  <c r="H2129" i="63"/>
  <c r="H2128" i="63"/>
  <c r="H2127" i="63"/>
  <c r="H2126" i="63"/>
  <c r="H2125" i="63"/>
  <c r="H2124" i="63"/>
  <c r="H2123" i="63"/>
  <c r="H2122" i="63"/>
  <c r="H2121" i="63"/>
  <c r="H2120" i="63"/>
  <c r="H2119" i="63"/>
  <c r="H2118" i="63"/>
  <c r="H2117" i="63"/>
  <c r="H2116" i="63"/>
  <c r="H2115" i="63"/>
  <c r="H2114" i="63"/>
  <c r="H2113" i="63"/>
  <c r="H2112" i="63"/>
  <c r="H2111" i="63"/>
  <c r="H2110" i="63"/>
  <c r="H2109" i="63"/>
  <c r="H2108" i="63"/>
  <c r="H2107" i="63"/>
  <c r="H2106" i="63"/>
  <c r="H2105" i="63"/>
  <c r="H2104" i="63"/>
  <c r="H2103" i="63"/>
  <c r="H2102" i="63"/>
  <c r="H2101" i="63"/>
  <c r="H2100" i="63"/>
  <c r="H2099" i="63"/>
  <c r="H2098" i="63"/>
  <c r="H2097" i="63"/>
  <c r="H2096" i="63"/>
  <c r="H2095" i="63"/>
  <c r="H2094" i="63"/>
  <c r="H2093" i="63"/>
  <c r="H2092" i="63"/>
  <c r="H2091" i="63"/>
  <c r="H2090" i="63"/>
  <c r="H2089" i="63"/>
  <c r="H2088" i="63"/>
  <c r="H2087" i="63"/>
  <c r="H2086" i="63"/>
  <c r="H2085" i="63"/>
  <c r="H2084" i="63"/>
  <c r="H2083" i="63"/>
  <c r="H2082" i="63"/>
  <c r="H2081" i="63"/>
  <c r="H2080" i="63"/>
  <c r="H2079" i="63"/>
  <c r="H2078" i="63"/>
  <c r="H2077" i="63"/>
  <c r="H2076" i="63"/>
  <c r="H2075" i="63"/>
  <c r="H2074" i="63"/>
  <c r="H2073" i="63"/>
  <c r="H2072" i="63"/>
  <c r="H2071" i="63"/>
  <c r="H2070" i="63"/>
  <c r="H2069" i="63"/>
  <c r="H2068" i="63"/>
  <c r="H2067" i="63"/>
  <c r="H2066" i="63"/>
  <c r="H2065" i="63"/>
  <c r="H2064" i="63"/>
  <c r="H2063" i="63"/>
  <c r="H2062" i="63"/>
  <c r="H2061" i="63"/>
  <c r="H2060" i="63"/>
  <c r="H2059" i="63"/>
  <c r="H2058" i="63"/>
  <c r="H2057" i="63"/>
  <c r="H2056" i="63"/>
  <c r="H2055" i="63"/>
  <c r="H2054" i="63"/>
  <c r="H2053" i="63"/>
  <c r="H2052" i="63"/>
  <c r="H2051" i="63"/>
  <c r="H2050" i="63"/>
  <c r="H2049" i="63"/>
  <c r="H2048" i="63"/>
  <c r="H2047" i="63"/>
  <c r="H2046" i="63"/>
  <c r="H2045" i="63"/>
  <c r="H2044" i="63"/>
  <c r="H2043" i="63"/>
  <c r="H2042" i="63"/>
  <c r="H2041" i="63"/>
  <c r="H2040" i="63"/>
  <c r="H2039" i="63"/>
  <c r="H2038" i="63"/>
  <c r="H2037" i="63"/>
  <c r="H2036" i="63"/>
  <c r="H2035" i="63"/>
  <c r="H2034" i="63"/>
  <c r="H2033" i="63"/>
  <c r="H2032" i="63"/>
  <c r="H2031" i="63"/>
  <c r="H2030" i="63"/>
  <c r="H2029" i="63"/>
  <c r="H2028" i="63"/>
  <c r="H2027" i="63"/>
  <c r="H2026" i="63"/>
  <c r="H2025" i="63"/>
  <c r="H2024" i="63"/>
  <c r="H2023" i="63"/>
  <c r="H2022" i="63"/>
  <c r="H2021" i="63"/>
  <c r="H2020" i="63"/>
  <c r="H2019" i="63"/>
  <c r="H2018" i="63"/>
  <c r="H2017" i="63"/>
  <c r="H2016" i="63"/>
  <c r="H2015" i="63"/>
  <c r="H2014" i="63"/>
  <c r="H2013" i="63"/>
  <c r="H2012" i="63"/>
  <c r="H2011" i="63"/>
  <c r="H2010" i="63"/>
  <c r="H2009" i="63"/>
  <c r="H2008" i="63"/>
  <c r="H2007" i="63"/>
  <c r="H2006" i="63"/>
  <c r="H2005" i="63"/>
  <c r="H2004" i="63"/>
  <c r="H2003" i="63"/>
  <c r="H2002" i="63"/>
  <c r="H2001" i="63"/>
  <c r="H2000" i="63"/>
  <c r="H1999" i="63"/>
  <c r="H1998" i="63"/>
  <c r="H1997" i="63"/>
  <c r="H1996" i="63"/>
  <c r="H1995" i="63"/>
  <c r="H1994" i="63"/>
  <c r="H1993" i="63"/>
  <c r="H1992" i="63"/>
  <c r="H1991" i="63"/>
  <c r="H1990" i="63"/>
  <c r="H1989" i="63"/>
  <c r="H1988" i="63"/>
  <c r="H1987" i="63"/>
  <c r="H1986" i="63"/>
  <c r="H1985" i="63"/>
  <c r="H1984" i="63"/>
  <c r="H1983" i="63"/>
  <c r="H1982" i="63"/>
  <c r="H1981" i="63"/>
  <c r="H1980" i="63"/>
  <c r="H1979" i="63"/>
  <c r="H1978" i="63"/>
  <c r="H1977" i="63"/>
  <c r="H1976" i="63"/>
  <c r="H1975" i="63"/>
  <c r="H1974" i="63"/>
  <c r="H1973" i="63"/>
  <c r="H1972" i="63"/>
  <c r="H1971" i="63"/>
  <c r="H1970" i="63"/>
  <c r="H1969" i="63"/>
  <c r="H1968" i="63"/>
  <c r="H1967" i="63"/>
  <c r="H1966" i="63"/>
  <c r="H1965" i="63"/>
  <c r="H1964" i="63"/>
  <c r="H1963" i="63"/>
  <c r="H1962" i="63"/>
  <c r="H1961" i="63"/>
  <c r="H1960" i="63"/>
  <c r="H1959" i="63"/>
  <c r="H1958" i="63"/>
  <c r="H1957" i="63"/>
  <c r="H1956" i="63"/>
  <c r="H1955" i="63"/>
  <c r="H1954" i="63"/>
  <c r="H1953" i="63"/>
  <c r="H1952" i="63"/>
  <c r="H1951" i="63"/>
  <c r="H1950" i="63"/>
  <c r="H1949" i="63"/>
  <c r="H1948" i="63"/>
  <c r="H1947" i="63"/>
  <c r="H1946" i="63"/>
  <c r="H1945" i="63"/>
  <c r="H1944" i="63"/>
  <c r="H1943" i="63"/>
  <c r="H1942" i="63"/>
  <c r="H1941" i="63"/>
  <c r="H1940" i="63"/>
  <c r="H1939" i="63"/>
  <c r="H1938" i="63"/>
  <c r="H1937" i="63"/>
  <c r="H1936" i="63"/>
  <c r="H1935" i="63"/>
  <c r="H1934" i="63"/>
  <c r="H1933" i="63"/>
  <c r="H1932" i="63"/>
  <c r="H1931" i="63"/>
  <c r="H1930" i="63"/>
  <c r="H1929" i="63"/>
  <c r="H1928" i="63"/>
  <c r="H1927" i="63"/>
  <c r="H1926" i="63"/>
  <c r="H1925" i="63"/>
  <c r="H1924" i="63"/>
  <c r="H1923" i="63"/>
  <c r="H1922" i="63"/>
  <c r="H1921" i="63"/>
  <c r="H1920" i="63"/>
  <c r="H1919" i="63"/>
  <c r="H1918" i="63"/>
  <c r="H1917" i="63"/>
  <c r="H1916" i="63"/>
  <c r="H1915" i="63"/>
  <c r="H1914" i="63"/>
  <c r="H1913" i="63"/>
  <c r="H1912" i="63"/>
  <c r="H1911" i="63"/>
  <c r="H1910" i="63"/>
  <c r="H1909" i="63"/>
  <c r="H1908" i="63"/>
  <c r="H1907" i="63"/>
  <c r="H1906" i="63"/>
  <c r="H1905" i="63"/>
  <c r="H1904" i="63"/>
  <c r="H1903" i="63"/>
  <c r="H1902" i="63"/>
  <c r="H1901" i="63"/>
  <c r="H1900" i="63"/>
  <c r="H1899" i="63"/>
  <c r="H1898" i="63"/>
  <c r="H1897" i="63"/>
  <c r="H1896" i="63"/>
  <c r="H1895" i="63"/>
  <c r="H1894" i="63"/>
  <c r="H1893" i="63"/>
  <c r="H1892" i="63"/>
  <c r="H1891" i="63"/>
  <c r="H1890" i="63"/>
  <c r="H1889" i="63"/>
  <c r="H1888" i="63"/>
  <c r="H1887" i="63"/>
  <c r="H1886" i="63"/>
  <c r="H1885" i="63"/>
  <c r="H1884" i="63"/>
  <c r="H1883" i="63"/>
  <c r="H1882" i="63"/>
  <c r="H1881" i="63"/>
  <c r="H1880" i="63"/>
  <c r="H1879" i="63"/>
  <c r="H1878" i="63"/>
  <c r="H1877" i="63"/>
  <c r="H1876" i="63"/>
  <c r="H1875" i="63"/>
  <c r="H1874" i="63"/>
  <c r="H1873" i="63"/>
  <c r="H1872" i="63"/>
  <c r="H1871" i="63"/>
  <c r="H1870" i="63"/>
  <c r="H1869" i="63"/>
  <c r="H1868" i="63"/>
  <c r="H1867" i="63"/>
  <c r="H1866" i="63"/>
  <c r="H1865" i="63"/>
  <c r="H1864" i="63"/>
  <c r="H1863" i="63"/>
  <c r="H1862" i="63"/>
  <c r="H1861" i="63"/>
  <c r="H1860" i="63"/>
  <c r="H1859" i="63"/>
  <c r="H1858" i="63"/>
  <c r="H1857" i="63"/>
  <c r="H1856" i="63"/>
  <c r="H1855" i="63"/>
  <c r="H1854" i="63"/>
  <c r="H1853" i="63"/>
  <c r="H1852" i="63"/>
  <c r="H1851" i="63"/>
  <c r="H1850" i="63"/>
  <c r="H1849" i="63"/>
  <c r="H1848" i="63"/>
  <c r="H1847" i="63"/>
  <c r="H1846" i="63"/>
  <c r="H1845" i="63"/>
  <c r="H1844" i="63"/>
  <c r="H1843" i="63"/>
  <c r="H1842" i="63"/>
  <c r="H1841" i="63"/>
  <c r="H1840" i="63"/>
  <c r="H1839" i="63"/>
  <c r="H1838" i="63"/>
  <c r="H1837" i="63"/>
  <c r="H1836" i="63"/>
  <c r="H1835" i="63"/>
  <c r="H1834" i="63"/>
  <c r="H1833" i="63"/>
  <c r="H1832" i="63"/>
  <c r="H1831" i="63"/>
  <c r="H1830" i="63"/>
  <c r="H1829" i="63"/>
  <c r="H1828" i="63"/>
  <c r="H1827" i="63"/>
  <c r="H1826" i="63"/>
  <c r="H1825" i="63"/>
  <c r="H1824" i="63"/>
  <c r="H1823" i="63"/>
  <c r="H1822" i="63"/>
  <c r="H1821" i="63"/>
  <c r="H1820" i="63"/>
  <c r="H1819" i="63"/>
  <c r="H1818" i="63"/>
  <c r="H1817" i="63"/>
  <c r="H1816" i="63"/>
  <c r="H1815" i="63"/>
  <c r="H1814" i="63"/>
  <c r="H1813" i="63"/>
  <c r="H1812" i="63"/>
  <c r="H1811" i="63"/>
  <c r="H1810" i="63"/>
  <c r="H1809" i="63"/>
  <c r="H1808" i="63"/>
  <c r="H1807" i="63"/>
  <c r="H1806" i="63"/>
  <c r="H1805" i="63"/>
  <c r="H1804" i="63"/>
  <c r="H1803" i="63"/>
  <c r="H1802" i="63"/>
  <c r="H1801" i="63"/>
  <c r="H1800" i="63"/>
  <c r="H1799" i="63"/>
  <c r="H1798" i="63"/>
  <c r="H1797" i="63"/>
  <c r="H1796" i="63"/>
  <c r="H1795" i="63"/>
  <c r="H1794" i="63"/>
  <c r="H1793" i="63"/>
  <c r="H1792" i="63"/>
  <c r="H1791" i="63"/>
  <c r="H1790" i="63"/>
  <c r="H1789" i="63"/>
  <c r="H1788" i="63"/>
  <c r="H1787" i="63"/>
  <c r="H1786" i="63"/>
  <c r="H1785" i="63"/>
  <c r="H1784" i="63"/>
  <c r="H1783" i="63"/>
  <c r="H1782" i="63"/>
  <c r="H1781" i="63"/>
  <c r="H1780" i="63"/>
  <c r="H1779" i="63"/>
  <c r="H1778" i="63"/>
  <c r="H1777" i="63"/>
  <c r="H1776" i="63"/>
  <c r="H1775" i="63"/>
  <c r="H1774" i="63"/>
  <c r="H1773" i="63"/>
  <c r="H1772" i="63"/>
  <c r="H1771" i="63"/>
  <c r="H1770" i="63"/>
  <c r="H1769" i="63"/>
  <c r="H1768" i="63"/>
  <c r="H1767" i="63"/>
  <c r="H1766" i="63"/>
  <c r="H1765" i="63"/>
  <c r="H1764" i="63"/>
  <c r="H1763" i="63"/>
  <c r="H1762" i="63"/>
  <c r="H1761" i="63"/>
  <c r="H1760" i="63"/>
  <c r="H1759" i="63"/>
  <c r="H1758" i="63"/>
  <c r="H1757" i="63"/>
  <c r="H1756" i="63"/>
  <c r="H1755" i="63"/>
  <c r="H1754" i="63"/>
  <c r="H1753" i="63"/>
  <c r="H1752" i="63"/>
  <c r="H1751" i="63"/>
  <c r="H1750" i="63"/>
  <c r="H1749" i="63"/>
  <c r="H1748" i="63"/>
  <c r="H1747" i="63"/>
  <c r="H1746" i="63"/>
  <c r="H1745" i="63"/>
  <c r="H1744" i="63"/>
  <c r="H1743" i="63"/>
  <c r="H1742" i="63"/>
  <c r="H1741" i="63"/>
  <c r="H1740" i="63"/>
  <c r="H1739" i="63"/>
  <c r="H1738" i="63"/>
  <c r="H1737" i="63"/>
  <c r="H1736" i="63"/>
  <c r="H1735" i="63"/>
  <c r="H1734" i="63"/>
  <c r="H1733" i="63"/>
  <c r="H1732" i="63"/>
  <c r="H1731" i="63"/>
  <c r="H1730" i="63"/>
  <c r="H1729" i="63"/>
  <c r="H1728" i="63"/>
  <c r="H1727" i="63"/>
  <c r="H1726" i="63"/>
  <c r="H1725" i="63"/>
  <c r="H1724" i="63"/>
  <c r="H1723" i="63"/>
  <c r="H1722" i="63"/>
  <c r="H1721" i="63"/>
  <c r="H1720" i="63"/>
  <c r="H1719" i="63"/>
  <c r="H1718" i="63"/>
  <c r="H1717" i="63"/>
  <c r="H1716" i="63"/>
  <c r="H1715" i="63"/>
  <c r="H1714" i="63"/>
  <c r="H1713" i="63"/>
  <c r="H1712" i="63"/>
  <c r="H1711" i="63"/>
  <c r="H1710" i="63"/>
  <c r="H1709" i="63"/>
  <c r="H1708" i="63"/>
  <c r="H1707" i="63"/>
  <c r="H1706" i="63"/>
  <c r="H1705" i="63"/>
  <c r="H1704" i="63"/>
  <c r="H1703" i="63"/>
  <c r="H1702" i="63"/>
  <c r="H1701" i="63"/>
  <c r="H1700" i="63"/>
  <c r="H1699" i="63"/>
  <c r="H1698" i="63"/>
  <c r="H1697" i="63"/>
  <c r="H1696" i="63"/>
  <c r="H1695" i="63"/>
  <c r="H1694" i="63"/>
  <c r="H1693" i="63"/>
  <c r="H1692" i="63"/>
  <c r="H1691" i="63"/>
  <c r="H1690" i="63"/>
  <c r="H1689" i="63"/>
  <c r="H1688" i="63"/>
  <c r="H1687" i="63"/>
  <c r="H1686" i="63"/>
  <c r="H1685" i="63"/>
  <c r="H1684" i="63"/>
  <c r="H1683" i="63"/>
  <c r="H1682" i="63"/>
  <c r="H1681" i="63"/>
  <c r="H1680" i="63"/>
  <c r="H1679" i="63"/>
  <c r="H1678" i="63"/>
  <c r="H1677" i="63"/>
  <c r="H1676" i="63"/>
  <c r="H1675" i="63"/>
  <c r="H1674" i="63"/>
  <c r="H1673" i="63"/>
  <c r="H1672" i="63"/>
  <c r="H1671" i="63"/>
  <c r="H1670" i="63"/>
  <c r="H1669" i="63"/>
  <c r="H1668" i="63"/>
  <c r="H1667" i="63"/>
  <c r="H1666" i="63"/>
  <c r="H1665" i="63"/>
  <c r="H1664" i="63"/>
  <c r="H1663" i="63"/>
  <c r="H1662" i="63"/>
  <c r="H1661" i="63"/>
  <c r="H1660" i="63"/>
  <c r="H1659" i="63"/>
  <c r="H1658" i="63"/>
  <c r="H1657" i="63"/>
  <c r="H1656" i="63"/>
  <c r="H1655" i="63"/>
  <c r="H1654" i="63"/>
  <c r="H1653" i="63"/>
  <c r="H1652" i="63"/>
  <c r="H1651" i="63"/>
  <c r="H1650" i="63"/>
  <c r="H1649" i="63"/>
  <c r="H1648" i="63"/>
  <c r="H1647" i="63"/>
  <c r="H1646" i="63"/>
  <c r="H1645" i="63"/>
  <c r="H1644" i="63"/>
  <c r="H1643" i="63"/>
  <c r="H1642" i="63"/>
  <c r="H1641" i="63"/>
  <c r="H1640" i="63"/>
  <c r="H1639" i="63"/>
  <c r="H1638" i="63"/>
  <c r="H1637" i="63"/>
  <c r="H1636" i="63"/>
  <c r="H1635" i="63"/>
  <c r="H1634" i="63"/>
  <c r="H1633" i="63"/>
  <c r="H1632" i="63"/>
  <c r="H1631" i="63"/>
  <c r="H1630" i="63"/>
  <c r="H1629" i="63"/>
  <c r="H1628" i="63"/>
  <c r="H1627" i="63"/>
  <c r="H1626" i="63"/>
  <c r="H1625" i="63"/>
  <c r="H1624" i="63"/>
  <c r="H1623" i="63"/>
  <c r="H1622" i="63"/>
  <c r="H1621" i="63"/>
  <c r="H1620" i="63"/>
  <c r="H1619" i="63"/>
  <c r="H1618" i="63"/>
  <c r="H1617" i="63"/>
  <c r="H1616" i="63"/>
  <c r="H1615" i="63"/>
  <c r="H1614" i="63"/>
  <c r="H1613" i="63"/>
  <c r="H1612" i="63"/>
  <c r="H1611" i="63"/>
  <c r="H1610" i="63"/>
  <c r="H1609" i="63"/>
  <c r="H1608" i="63"/>
  <c r="H1607" i="63"/>
  <c r="H1606" i="63"/>
  <c r="H1605" i="63"/>
  <c r="H1604" i="63"/>
  <c r="H1603" i="63"/>
  <c r="H1602" i="63"/>
  <c r="H1601" i="63"/>
  <c r="H1600" i="63"/>
  <c r="H1599" i="63"/>
  <c r="H1598" i="63"/>
  <c r="H1597" i="63"/>
  <c r="H1596" i="63"/>
  <c r="H1595" i="63"/>
  <c r="H1594" i="63"/>
  <c r="H1593" i="63"/>
  <c r="H1592" i="63"/>
  <c r="H1591" i="63"/>
  <c r="H1590" i="63"/>
  <c r="H1589" i="63"/>
  <c r="H1588" i="63"/>
  <c r="H1587" i="63"/>
  <c r="H1586" i="63"/>
  <c r="H1585" i="63"/>
  <c r="H1584" i="63"/>
  <c r="H1583" i="63"/>
  <c r="H1582" i="63"/>
  <c r="H1581" i="63"/>
  <c r="H1580" i="63"/>
  <c r="H1579" i="63"/>
  <c r="H1578" i="63"/>
  <c r="H1577" i="63"/>
  <c r="H1576" i="63"/>
  <c r="H1575" i="63"/>
  <c r="H1574" i="63"/>
  <c r="H1573" i="63"/>
  <c r="H1572" i="63"/>
  <c r="H1571" i="63"/>
  <c r="H1570" i="63"/>
  <c r="H1569" i="63"/>
  <c r="H1568" i="63"/>
  <c r="H1567" i="63"/>
  <c r="H1566" i="63"/>
  <c r="H1565" i="63"/>
  <c r="H1564" i="63"/>
  <c r="H1563" i="63"/>
  <c r="H1562" i="63"/>
  <c r="H1561" i="63"/>
  <c r="H1560" i="63"/>
  <c r="H1559" i="63"/>
  <c r="H1558" i="63"/>
  <c r="H1557" i="63"/>
  <c r="H1556" i="63"/>
  <c r="H1555" i="63"/>
  <c r="H1554" i="63"/>
  <c r="H1553" i="63"/>
  <c r="H1552" i="63"/>
  <c r="H1551" i="63"/>
  <c r="H1550" i="63"/>
  <c r="H1549" i="63"/>
  <c r="H1548" i="63"/>
  <c r="H1547" i="63"/>
  <c r="H1546" i="63"/>
  <c r="H1545" i="63"/>
  <c r="H1544" i="63"/>
  <c r="H1543" i="63"/>
  <c r="H1542" i="63"/>
  <c r="H1541" i="63"/>
  <c r="H1540" i="63"/>
  <c r="H1539" i="63"/>
  <c r="H1538" i="63"/>
  <c r="H1537" i="63"/>
  <c r="H1536" i="63"/>
  <c r="H1535" i="63"/>
  <c r="H1534" i="63"/>
  <c r="H1533" i="63"/>
  <c r="H1532" i="63"/>
  <c r="H1531" i="63"/>
  <c r="H1530" i="63"/>
  <c r="H1529" i="63"/>
  <c r="H1528" i="63"/>
  <c r="H1527" i="63"/>
  <c r="H1526" i="63"/>
  <c r="H1525" i="63"/>
  <c r="H1524" i="63"/>
  <c r="H1523" i="63"/>
  <c r="H1522" i="63"/>
  <c r="H1521" i="63"/>
  <c r="H1520" i="63"/>
  <c r="H1519" i="63"/>
  <c r="H1518" i="63"/>
  <c r="H1517" i="63"/>
  <c r="H1516" i="63"/>
  <c r="H1515" i="63"/>
  <c r="H1514" i="63"/>
  <c r="H1513" i="63"/>
  <c r="H1512" i="63"/>
  <c r="H1511" i="63"/>
  <c r="H1510" i="63"/>
  <c r="H1509" i="63"/>
  <c r="H1508" i="63"/>
  <c r="H1507" i="63"/>
  <c r="H1506" i="63"/>
  <c r="H1505" i="63"/>
  <c r="H1504" i="63"/>
  <c r="H1503" i="63"/>
  <c r="H1502" i="63"/>
  <c r="H1501" i="63"/>
  <c r="H1500" i="63"/>
  <c r="H1499" i="63"/>
  <c r="H1498" i="63"/>
  <c r="H1497" i="63"/>
  <c r="H1496" i="63"/>
  <c r="H1495" i="63"/>
  <c r="H1494" i="63"/>
  <c r="H1493" i="63"/>
  <c r="H1492" i="63"/>
  <c r="H1491" i="63"/>
  <c r="H1490" i="63"/>
  <c r="H1489" i="63"/>
  <c r="H1488" i="63"/>
  <c r="H1487" i="63"/>
  <c r="H1486" i="63"/>
  <c r="H1485" i="63"/>
  <c r="H1484" i="63"/>
  <c r="H1483" i="63"/>
  <c r="H1482" i="63"/>
  <c r="H1481" i="63"/>
  <c r="H1480" i="63"/>
  <c r="H1479" i="63"/>
  <c r="H1478" i="63"/>
  <c r="H1477" i="63"/>
  <c r="H1476" i="63"/>
  <c r="H1475" i="63"/>
  <c r="H1474" i="63"/>
  <c r="H1473" i="63"/>
  <c r="H1472" i="63"/>
  <c r="H1471" i="63"/>
  <c r="H1470" i="63"/>
  <c r="H1469" i="63"/>
  <c r="H1468" i="63"/>
  <c r="H1467" i="63"/>
  <c r="H1466" i="63"/>
  <c r="H1465" i="63"/>
  <c r="H1464" i="63"/>
  <c r="H1463" i="63"/>
  <c r="H1462" i="63"/>
  <c r="H1461" i="63"/>
  <c r="H1460" i="63"/>
  <c r="H1459" i="63"/>
  <c r="H1458" i="63"/>
  <c r="H1457" i="63"/>
  <c r="H1456" i="63"/>
  <c r="H1455" i="63"/>
  <c r="H1454" i="63"/>
  <c r="H1453" i="63"/>
  <c r="H1452" i="63"/>
  <c r="H1451" i="63"/>
  <c r="H1450" i="63"/>
  <c r="H1449" i="63"/>
  <c r="H1448" i="63"/>
  <c r="H1447" i="63"/>
  <c r="H1446" i="63"/>
  <c r="H1445" i="63"/>
  <c r="H1444" i="63"/>
  <c r="H1443" i="63"/>
  <c r="H1442" i="63"/>
  <c r="H1441" i="63"/>
  <c r="H1440" i="63"/>
  <c r="H1439" i="63"/>
  <c r="H1438" i="63"/>
  <c r="H1437" i="63"/>
  <c r="H1436" i="63"/>
  <c r="H1435" i="63"/>
  <c r="H1434" i="63"/>
  <c r="H1433" i="63"/>
  <c r="H1432" i="63"/>
  <c r="H1431" i="63"/>
  <c r="H1430" i="63"/>
  <c r="H1429" i="63"/>
  <c r="H1428" i="63"/>
  <c r="H1427" i="63"/>
  <c r="H1426" i="63"/>
  <c r="H1425" i="63"/>
  <c r="H1424" i="63"/>
  <c r="H1423" i="63"/>
  <c r="H1422" i="63"/>
  <c r="H1421" i="63"/>
  <c r="H1420" i="63"/>
  <c r="H1419" i="63"/>
  <c r="H1418" i="63"/>
  <c r="H1417" i="63"/>
  <c r="H1416" i="63"/>
  <c r="H1415" i="63"/>
  <c r="H1414" i="63"/>
  <c r="H1413" i="63"/>
  <c r="H1412" i="63"/>
  <c r="H1411" i="63"/>
  <c r="H1410" i="63"/>
  <c r="H1409" i="63"/>
  <c r="H1408" i="63"/>
  <c r="H1407" i="63"/>
  <c r="H1406" i="63"/>
  <c r="H1405" i="63"/>
  <c r="H1404" i="63"/>
  <c r="H1403" i="63"/>
  <c r="H1402" i="63"/>
  <c r="H1401" i="63"/>
  <c r="H1400" i="63"/>
  <c r="H1399" i="63"/>
  <c r="H1398" i="63"/>
  <c r="H1397" i="63"/>
  <c r="H1396" i="63"/>
  <c r="H1395" i="63"/>
  <c r="H1394" i="63"/>
  <c r="H1393" i="63"/>
  <c r="H1392" i="63"/>
  <c r="H1391" i="63"/>
  <c r="H1390" i="63"/>
  <c r="H1389" i="63"/>
  <c r="H1388" i="63"/>
  <c r="H1387" i="63"/>
  <c r="H1386" i="63"/>
  <c r="H1385" i="63"/>
  <c r="H1384" i="63"/>
  <c r="H1383" i="63"/>
  <c r="H1382" i="63"/>
  <c r="H1381" i="63"/>
  <c r="H1380" i="63"/>
  <c r="H1379" i="63"/>
  <c r="H1378" i="63"/>
  <c r="H1377" i="63"/>
  <c r="H1376" i="63"/>
  <c r="H1375" i="63"/>
  <c r="H1374" i="63"/>
  <c r="H1373" i="63"/>
  <c r="H1372" i="63"/>
  <c r="H1371" i="63"/>
  <c r="H1370" i="63"/>
  <c r="H1369" i="63"/>
  <c r="H1368" i="63"/>
  <c r="H1367" i="63"/>
  <c r="H1366" i="63"/>
  <c r="H1365" i="63"/>
  <c r="H1364" i="63"/>
  <c r="H1363" i="63"/>
  <c r="H1362" i="63"/>
  <c r="H1361" i="63"/>
  <c r="H1360" i="63"/>
  <c r="H1359" i="63"/>
  <c r="H1358" i="63"/>
  <c r="H1357" i="63"/>
  <c r="H1356" i="63"/>
  <c r="H1355" i="63"/>
  <c r="H1354" i="63"/>
  <c r="H1353" i="63"/>
  <c r="H1352" i="63"/>
  <c r="H1351" i="63"/>
  <c r="H1350" i="63"/>
  <c r="H1349" i="63"/>
  <c r="H1348" i="63"/>
  <c r="H1347" i="63"/>
  <c r="H1346" i="63"/>
  <c r="H1345" i="63"/>
  <c r="H1344" i="63"/>
  <c r="H1343" i="63"/>
  <c r="H1342" i="63"/>
  <c r="H1341" i="63"/>
  <c r="H1340" i="63"/>
  <c r="H1339" i="63"/>
  <c r="H1338" i="63"/>
  <c r="H1337" i="63"/>
  <c r="H1336" i="63"/>
  <c r="H1335" i="63"/>
  <c r="H1334" i="63"/>
  <c r="H1333" i="63"/>
  <c r="H1332" i="63"/>
  <c r="H1331" i="63"/>
  <c r="H1330" i="63"/>
  <c r="H1329" i="63"/>
  <c r="H1328" i="63"/>
  <c r="H1327" i="63"/>
  <c r="H1326" i="63"/>
  <c r="H1325" i="63"/>
  <c r="H1324" i="63"/>
  <c r="H1323" i="63"/>
  <c r="H1322" i="63"/>
  <c r="H1321" i="63"/>
  <c r="H1320" i="63"/>
  <c r="H1319" i="63"/>
  <c r="H1318" i="63"/>
  <c r="H1317" i="63"/>
  <c r="H1316" i="63"/>
  <c r="H1315" i="63"/>
  <c r="H1314" i="63"/>
  <c r="H1313" i="63"/>
  <c r="H1312" i="63"/>
  <c r="H1311" i="63"/>
  <c r="H1310" i="63"/>
  <c r="H1309" i="63"/>
  <c r="H1308" i="63"/>
  <c r="H1307" i="63"/>
  <c r="H1306" i="63"/>
  <c r="H1305" i="63"/>
  <c r="H1304" i="63"/>
  <c r="H1303" i="63"/>
  <c r="H1302" i="63"/>
  <c r="H1301" i="63"/>
  <c r="H1300" i="63"/>
  <c r="H1299" i="63"/>
  <c r="H1298" i="63"/>
  <c r="H1297" i="63"/>
  <c r="H1296" i="63"/>
  <c r="H1295" i="63"/>
  <c r="H1294" i="63"/>
  <c r="H1293" i="63"/>
  <c r="H1292" i="63"/>
  <c r="H1291" i="63"/>
  <c r="H1290" i="63"/>
  <c r="H1289" i="63"/>
  <c r="H1288" i="63"/>
  <c r="H1287" i="63"/>
  <c r="H1286" i="63"/>
  <c r="H1285" i="63"/>
  <c r="H1284" i="63"/>
  <c r="H1283" i="63"/>
  <c r="H1282" i="63"/>
  <c r="H1281" i="63"/>
  <c r="H1280" i="63"/>
  <c r="H1279" i="63"/>
  <c r="H1278" i="63"/>
  <c r="H1277" i="63"/>
  <c r="H1276" i="63"/>
  <c r="H1275" i="63"/>
  <c r="H1274" i="63"/>
  <c r="H1273" i="63"/>
  <c r="H1272" i="63"/>
  <c r="H1271" i="63"/>
  <c r="H1270" i="63"/>
  <c r="H1269" i="63"/>
  <c r="H1268" i="63"/>
  <c r="H1267" i="63"/>
  <c r="H1266" i="63"/>
  <c r="H1265" i="63"/>
  <c r="H1264" i="63"/>
  <c r="H1263" i="63"/>
  <c r="H1262" i="63"/>
  <c r="H1261" i="63"/>
  <c r="H1260" i="63"/>
  <c r="H1259" i="63"/>
  <c r="H1258" i="63"/>
  <c r="H1257" i="63"/>
  <c r="H1256" i="63"/>
  <c r="H1255" i="63"/>
  <c r="H1254" i="63"/>
  <c r="H1253" i="63"/>
  <c r="H1252" i="63"/>
  <c r="H1251" i="63"/>
  <c r="H1250" i="63"/>
  <c r="H1249" i="63"/>
  <c r="H1248" i="63"/>
  <c r="H1247" i="63"/>
  <c r="H1246" i="63"/>
  <c r="H1245" i="63"/>
  <c r="H1244" i="63"/>
  <c r="H1243" i="63"/>
  <c r="H1242" i="63"/>
  <c r="H1241" i="63"/>
  <c r="H1240" i="63"/>
  <c r="H1239" i="63"/>
  <c r="H1238" i="63"/>
  <c r="H1237" i="63"/>
  <c r="H1236" i="63"/>
  <c r="H1235" i="63"/>
  <c r="H1234" i="63"/>
  <c r="H1233" i="63"/>
  <c r="H1232" i="63"/>
  <c r="H1231" i="63"/>
  <c r="H1230" i="63"/>
  <c r="H1229" i="63"/>
  <c r="H1228" i="63"/>
  <c r="H1227" i="63"/>
  <c r="H1226" i="63"/>
  <c r="H1225" i="63"/>
  <c r="H1224" i="63"/>
  <c r="H1223" i="63"/>
  <c r="H1222" i="63"/>
  <c r="H1221" i="63"/>
  <c r="H1220" i="63"/>
  <c r="H1219" i="63"/>
  <c r="H1218" i="63"/>
  <c r="H1217" i="63"/>
  <c r="H1216" i="63"/>
  <c r="H1215" i="63"/>
  <c r="H1214" i="63"/>
  <c r="H1213" i="63"/>
  <c r="H1212" i="63"/>
  <c r="H1211" i="63"/>
  <c r="H1210" i="63"/>
  <c r="H1209" i="63"/>
  <c r="H1208" i="63"/>
  <c r="H1207" i="63"/>
  <c r="H1206" i="63"/>
  <c r="H1205" i="63"/>
  <c r="H1204" i="63"/>
  <c r="H1203" i="63"/>
  <c r="H1202" i="63"/>
  <c r="H1201" i="63"/>
  <c r="H1200" i="63"/>
  <c r="H1199" i="63"/>
  <c r="H1198" i="63"/>
  <c r="H1197" i="63"/>
  <c r="H1196" i="63"/>
  <c r="H1195" i="63"/>
  <c r="H1194" i="63"/>
  <c r="H1193" i="63"/>
  <c r="H1192" i="63"/>
  <c r="H1191" i="63"/>
  <c r="H1190" i="63"/>
  <c r="H1189" i="63"/>
  <c r="H1188" i="63"/>
  <c r="H1187" i="63"/>
  <c r="H1186" i="63"/>
  <c r="H1185" i="63"/>
  <c r="H1184" i="63"/>
  <c r="H1183" i="63"/>
  <c r="H1182" i="63"/>
  <c r="H1181" i="63"/>
  <c r="H1180" i="63"/>
  <c r="H1179" i="63"/>
  <c r="H1178" i="63"/>
  <c r="H1177" i="63"/>
  <c r="H1176" i="63"/>
  <c r="H1175" i="63"/>
  <c r="H1174" i="63"/>
  <c r="H1173" i="63"/>
  <c r="H1172" i="63"/>
  <c r="H1171" i="63"/>
  <c r="H1170" i="63"/>
  <c r="H1169" i="63"/>
  <c r="H1168" i="63"/>
  <c r="H1167" i="63"/>
  <c r="H1166" i="63"/>
  <c r="H1165" i="63"/>
  <c r="H1164" i="63"/>
  <c r="H1163" i="63"/>
  <c r="H1162" i="63"/>
  <c r="H1161" i="63"/>
  <c r="H1160" i="63"/>
  <c r="H1159" i="63"/>
  <c r="H1158" i="63"/>
  <c r="H1157" i="63"/>
  <c r="H1156" i="63"/>
  <c r="H1155" i="63"/>
  <c r="H1154" i="63"/>
  <c r="H1153" i="63"/>
  <c r="H1152" i="63"/>
  <c r="H1151" i="63"/>
  <c r="H1150" i="63"/>
  <c r="H1149" i="63"/>
  <c r="H1148" i="63"/>
  <c r="H1147" i="63"/>
  <c r="H1146" i="63"/>
  <c r="H1145" i="63"/>
  <c r="H1144" i="63"/>
  <c r="H1143" i="63"/>
  <c r="H1142" i="63"/>
  <c r="H1141" i="63"/>
  <c r="H1140" i="63"/>
  <c r="H1139" i="63"/>
  <c r="H1138" i="63"/>
  <c r="H1137" i="63"/>
  <c r="H1136" i="63"/>
  <c r="H1135" i="63"/>
  <c r="H1134" i="63"/>
  <c r="H1133" i="63"/>
  <c r="H1132" i="63"/>
  <c r="H1131" i="63"/>
  <c r="H1130" i="63"/>
  <c r="H1129" i="63"/>
  <c r="H1128" i="63"/>
  <c r="H1127" i="63"/>
  <c r="H1126" i="63"/>
  <c r="H1125" i="63"/>
  <c r="H1124" i="63"/>
  <c r="H1123" i="63"/>
  <c r="H1122" i="63"/>
  <c r="H1121" i="63"/>
  <c r="H1120" i="63"/>
  <c r="H1119" i="63"/>
  <c r="H1118" i="63"/>
  <c r="H1117" i="63"/>
  <c r="H1116" i="63"/>
  <c r="H1115" i="63"/>
  <c r="H1114" i="63"/>
  <c r="H1113" i="63"/>
  <c r="H1112" i="63"/>
  <c r="H1111" i="63"/>
  <c r="H1110" i="63"/>
  <c r="H1109" i="63"/>
  <c r="H1108" i="63"/>
  <c r="H1107" i="63"/>
  <c r="H1106" i="63"/>
  <c r="H1105" i="63"/>
  <c r="H1104" i="63"/>
  <c r="H1103" i="63"/>
  <c r="H1102" i="63"/>
  <c r="H1101" i="63"/>
  <c r="H1100" i="63"/>
  <c r="H1099" i="63"/>
  <c r="H1098" i="63"/>
  <c r="H1097" i="63"/>
  <c r="H1096" i="63"/>
  <c r="H1095" i="63"/>
  <c r="H1094" i="63"/>
  <c r="H1093" i="63"/>
  <c r="H1092" i="63"/>
  <c r="H1091" i="63"/>
  <c r="H1090" i="63"/>
  <c r="H1089" i="63"/>
  <c r="H1088" i="63"/>
  <c r="H1087" i="63"/>
  <c r="H1086" i="63"/>
  <c r="H1085" i="63"/>
  <c r="H1084" i="63"/>
  <c r="H1083" i="63"/>
  <c r="H1082" i="63"/>
  <c r="H1081" i="63"/>
  <c r="H1080" i="63"/>
  <c r="H1079" i="63"/>
  <c r="H1078" i="63"/>
  <c r="H1077" i="63"/>
  <c r="H1076" i="63"/>
  <c r="H1075" i="63"/>
  <c r="H1074" i="63"/>
  <c r="H1073" i="63"/>
  <c r="H1072" i="63"/>
  <c r="H1071" i="63"/>
  <c r="H1070" i="63"/>
  <c r="H1069" i="63"/>
  <c r="H1068" i="63"/>
  <c r="H1067" i="63"/>
  <c r="H1066" i="63"/>
  <c r="H1065" i="63"/>
  <c r="H1064" i="63"/>
  <c r="H1063" i="63"/>
  <c r="H1062" i="63"/>
  <c r="H1061" i="63"/>
  <c r="H1060" i="63"/>
  <c r="H1059" i="63"/>
  <c r="H1058" i="63"/>
  <c r="H1057" i="63"/>
  <c r="H1056" i="63"/>
  <c r="H1055" i="63"/>
  <c r="H1054" i="63"/>
  <c r="H1053" i="63"/>
  <c r="H1052" i="63"/>
  <c r="H1051" i="63"/>
  <c r="H1050" i="63"/>
  <c r="H1049" i="63"/>
  <c r="H1048" i="63"/>
  <c r="H1047" i="63"/>
  <c r="H1046" i="63"/>
  <c r="H1045" i="63"/>
  <c r="H1044" i="63"/>
  <c r="H1043" i="63"/>
  <c r="H1042" i="63"/>
  <c r="H1041" i="63"/>
  <c r="H1040" i="63"/>
  <c r="H1039" i="63"/>
  <c r="H1038" i="63"/>
  <c r="H1037" i="63"/>
  <c r="H1036" i="63"/>
  <c r="H1035" i="63"/>
  <c r="H1034" i="63"/>
  <c r="H1033" i="63"/>
  <c r="H1032" i="63"/>
  <c r="H1031" i="63"/>
  <c r="H1030" i="63"/>
  <c r="H1029" i="63"/>
  <c r="H1028" i="63"/>
  <c r="H1027" i="63"/>
  <c r="H1026" i="63"/>
  <c r="H1025" i="63"/>
  <c r="H1024" i="63"/>
  <c r="H1023" i="63"/>
  <c r="H1022" i="63"/>
  <c r="H1021" i="63"/>
  <c r="H1020" i="63"/>
  <c r="H1019" i="63"/>
  <c r="H1018" i="63"/>
  <c r="H1017" i="63"/>
  <c r="H1016" i="63"/>
  <c r="H1015" i="63"/>
  <c r="H1014" i="63"/>
  <c r="H1013" i="63"/>
  <c r="H1012" i="63"/>
  <c r="H1011" i="63"/>
  <c r="H1010" i="63"/>
  <c r="H1009" i="63"/>
  <c r="H1008" i="63"/>
  <c r="H1007" i="63"/>
  <c r="H1006" i="63"/>
  <c r="H1005" i="63"/>
  <c r="H1004" i="63"/>
  <c r="H1003" i="63"/>
  <c r="H1002" i="63"/>
  <c r="H1001" i="63"/>
  <c r="H1000" i="63"/>
  <c r="H999" i="63"/>
  <c r="H998" i="63"/>
  <c r="H997" i="63"/>
  <c r="H996" i="63"/>
  <c r="H995" i="63"/>
  <c r="H994" i="63"/>
  <c r="H993" i="63"/>
  <c r="H992" i="63"/>
  <c r="H991" i="63"/>
  <c r="H990" i="63"/>
  <c r="H989" i="63"/>
  <c r="H988" i="63"/>
  <c r="H987" i="63"/>
  <c r="H986" i="63"/>
  <c r="H985" i="63"/>
  <c r="H984" i="63"/>
  <c r="H983" i="63"/>
  <c r="H982" i="63"/>
  <c r="H981" i="63"/>
  <c r="H980" i="63"/>
  <c r="H979" i="63"/>
  <c r="H978" i="63"/>
  <c r="H977" i="63"/>
  <c r="H976" i="63"/>
  <c r="H975" i="63"/>
  <c r="H974" i="63"/>
  <c r="H973" i="63"/>
  <c r="H972" i="63"/>
  <c r="H971" i="63"/>
  <c r="H970" i="63"/>
  <c r="H969" i="63"/>
  <c r="H968" i="63"/>
  <c r="H967" i="63"/>
  <c r="H966" i="63"/>
  <c r="H965" i="63"/>
  <c r="H964" i="63"/>
  <c r="H963" i="63"/>
  <c r="H962" i="63"/>
  <c r="H961" i="63"/>
  <c r="H960" i="63"/>
  <c r="H959" i="63"/>
  <c r="H958" i="63"/>
  <c r="H957" i="63"/>
  <c r="H956" i="63"/>
  <c r="H955" i="63"/>
  <c r="H954" i="63"/>
  <c r="H953" i="63"/>
  <c r="H952" i="63"/>
  <c r="H951" i="63"/>
  <c r="H950" i="63"/>
  <c r="H949" i="63"/>
  <c r="H948" i="63"/>
  <c r="H947" i="63"/>
  <c r="H946" i="63"/>
  <c r="H945" i="63"/>
  <c r="H944" i="63"/>
  <c r="H943" i="63"/>
  <c r="H942" i="63"/>
  <c r="H941" i="63"/>
  <c r="H940" i="63"/>
  <c r="H939" i="63"/>
  <c r="H938" i="63"/>
  <c r="H937" i="63"/>
  <c r="H936" i="63"/>
  <c r="H935" i="63"/>
  <c r="H934" i="63"/>
  <c r="H933" i="63"/>
  <c r="H932" i="63"/>
  <c r="H931" i="63"/>
  <c r="H930" i="63"/>
  <c r="H929" i="63"/>
  <c r="H928" i="63"/>
  <c r="H927" i="63"/>
  <c r="H926" i="63"/>
  <c r="H925" i="63"/>
  <c r="H924" i="63"/>
  <c r="H923" i="63"/>
  <c r="H922" i="63"/>
  <c r="H921" i="63"/>
  <c r="H920" i="63"/>
  <c r="H919" i="63"/>
  <c r="H918" i="63"/>
  <c r="H917" i="63"/>
  <c r="H916" i="63"/>
  <c r="H915" i="63"/>
  <c r="H914" i="63"/>
  <c r="H913" i="63"/>
  <c r="H912" i="63"/>
  <c r="H911" i="63"/>
  <c r="H910" i="63"/>
  <c r="H909" i="63"/>
  <c r="H908" i="63"/>
  <c r="H907" i="63"/>
  <c r="H906" i="63"/>
  <c r="H905" i="63"/>
  <c r="H904" i="63"/>
  <c r="H903" i="63"/>
  <c r="H902" i="63"/>
  <c r="H901" i="63"/>
  <c r="H900" i="63"/>
  <c r="H899" i="63"/>
  <c r="H898" i="63"/>
  <c r="H897" i="63"/>
  <c r="H896" i="63"/>
  <c r="H895" i="63"/>
  <c r="H894" i="63"/>
  <c r="H893" i="63"/>
  <c r="H892" i="63"/>
  <c r="H891" i="63"/>
  <c r="H890" i="63"/>
  <c r="H889" i="63"/>
  <c r="H888" i="63"/>
  <c r="H887" i="63"/>
  <c r="H886" i="63"/>
  <c r="H885" i="63"/>
  <c r="H884" i="63"/>
  <c r="H883" i="63"/>
  <c r="H882" i="63"/>
  <c r="H881" i="63"/>
  <c r="H880" i="63"/>
  <c r="H879" i="63"/>
  <c r="H878" i="63"/>
  <c r="H877" i="63"/>
  <c r="H876" i="63"/>
  <c r="H875" i="63"/>
  <c r="H874" i="63"/>
  <c r="H873" i="63"/>
  <c r="H872" i="63"/>
  <c r="H871" i="63"/>
  <c r="H870" i="63"/>
  <c r="H869" i="63"/>
  <c r="H868" i="63"/>
  <c r="H867" i="63"/>
  <c r="H866" i="63"/>
  <c r="H865" i="63"/>
  <c r="H864" i="63"/>
  <c r="H863" i="63"/>
  <c r="H862" i="63"/>
  <c r="H861" i="63"/>
  <c r="H860" i="63"/>
  <c r="H859" i="63"/>
  <c r="H858" i="63"/>
  <c r="H857" i="63"/>
  <c r="H856" i="63"/>
  <c r="H855" i="63"/>
  <c r="H854" i="63"/>
  <c r="H853" i="63"/>
  <c r="H852" i="63"/>
  <c r="H851" i="63"/>
  <c r="H850" i="63"/>
  <c r="H849" i="63"/>
  <c r="H848" i="63"/>
  <c r="H847" i="63"/>
  <c r="H846" i="63"/>
  <c r="H845" i="63"/>
  <c r="H844" i="63"/>
  <c r="H843" i="63"/>
  <c r="H842" i="63"/>
  <c r="H841" i="63"/>
  <c r="H840" i="63"/>
  <c r="H839" i="63"/>
  <c r="H838" i="63"/>
  <c r="H837" i="63"/>
  <c r="H836" i="63"/>
  <c r="H835" i="63"/>
  <c r="H834" i="63"/>
  <c r="H833" i="63"/>
  <c r="H832" i="63"/>
  <c r="H831" i="63"/>
  <c r="H830" i="63"/>
  <c r="H829" i="63"/>
  <c r="H828" i="63"/>
  <c r="H827" i="63"/>
  <c r="H826" i="63"/>
  <c r="H825" i="63"/>
  <c r="H824" i="63"/>
  <c r="H823" i="63"/>
  <c r="H822" i="63"/>
  <c r="H821" i="63"/>
  <c r="H820" i="63"/>
  <c r="H819" i="63"/>
  <c r="H818" i="63"/>
  <c r="H817" i="63"/>
  <c r="H816" i="63"/>
  <c r="H815" i="63"/>
  <c r="H814" i="63"/>
  <c r="H813" i="63"/>
  <c r="H812" i="63"/>
  <c r="H811" i="63"/>
  <c r="H810" i="63"/>
  <c r="H809" i="63"/>
  <c r="H808" i="63"/>
  <c r="H807" i="63"/>
  <c r="H806" i="63"/>
  <c r="H805" i="63"/>
  <c r="H804" i="63"/>
  <c r="H803" i="63"/>
  <c r="H802" i="63"/>
  <c r="H801" i="63"/>
  <c r="H800" i="63"/>
  <c r="H799" i="63"/>
  <c r="H798" i="63"/>
  <c r="H797" i="63"/>
  <c r="H796" i="63"/>
  <c r="H795" i="63"/>
  <c r="H794" i="63"/>
  <c r="H793" i="63"/>
  <c r="H792" i="63"/>
  <c r="H791" i="63"/>
  <c r="H790" i="63"/>
  <c r="H789" i="63"/>
  <c r="H788" i="63"/>
  <c r="H787" i="63"/>
  <c r="H786" i="63"/>
  <c r="H785" i="63"/>
  <c r="H784" i="63"/>
  <c r="H783" i="63"/>
  <c r="H782" i="63"/>
  <c r="H781" i="63"/>
  <c r="H780" i="63"/>
  <c r="H779" i="63"/>
  <c r="H778" i="63"/>
  <c r="H777" i="63"/>
  <c r="H776" i="63"/>
  <c r="H775" i="63"/>
  <c r="H774" i="63"/>
  <c r="H773" i="63"/>
  <c r="H772" i="63"/>
  <c r="H771" i="63"/>
  <c r="H770" i="63"/>
  <c r="H769" i="63"/>
  <c r="H768" i="63"/>
  <c r="H767" i="63"/>
  <c r="H766" i="63"/>
  <c r="H765" i="63"/>
  <c r="H764" i="63"/>
  <c r="H763" i="63"/>
  <c r="H762" i="63"/>
  <c r="H761" i="63"/>
  <c r="H760" i="63"/>
  <c r="H759" i="63"/>
  <c r="H758" i="63"/>
  <c r="H757" i="63"/>
  <c r="H756" i="63"/>
  <c r="H755" i="63"/>
  <c r="H754" i="63"/>
  <c r="H753" i="63"/>
  <c r="H752" i="63"/>
  <c r="H751" i="63"/>
  <c r="H750" i="63"/>
  <c r="H749" i="63"/>
  <c r="H748" i="63"/>
  <c r="H747" i="63"/>
  <c r="H746" i="63"/>
  <c r="H745" i="63"/>
  <c r="H744" i="63"/>
  <c r="H743" i="63"/>
  <c r="H742" i="63"/>
  <c r="H741" i="63"/>
  <c r="H740" i="63"/>
  <c r="H739" i="63"/>
  <c r="H738" i="63"/>
  <c r="H737" i="63"/>
  <c r="H736" i="63"/>
  <c r="H735" i="63"/>
  <c r="H734" i="63"/>
  <c r="H733" i="63"/>
  <c r="H732" i="63"/>
  <c r="H731" i="63"/>
  <c r="H730" i="63"/>
  <c r="H729" i="63"/>
  <c r="H728" i="63"/>
  <c r="H727" i="63"/>
  <c r="H726" i="63"/>
  <c r="H725" i="63"/>
  <c r="H724" i="63"/>
  <c r="H723" i="63"/>
  <c r="H722" i="63"/>
  <c r="H721" i="63"/>
  <c r="H720" i="63"/>
  <c r="H719" i="63"/>
  <c r="H718" i="63"/>
  <c r="H717" i="63"/>
  <c r="H716" i="63"/>
  <c r="H715" i="63"/>
  <c r="H714" i="63"/>
  <c r="H713" i="63"/>
  <c r="H712" i="63"/>
  <c r="H711" i="63"/>
  <c r="H710" i="63"/>
  <c r="H709" i="63"/>
  <c r="H708" i="63"/>
  <c r="H707" i="63"/>
  <c r="H706" i="63"/>
  <c r="H705" i="63"/>
  <c r="H704" i="63"/>
  <c r="H703" i="63"/>
  <c r="H702" i="63"/>
  <c r="H701" i="63"/>
  <c r="H700" i="63"/>
  <c r="H699" i="63"/>
  <c r="H698" i="63"/>
  <c r="H697" i="63"/>
  <c r="H696" i="63"/>
  <c r="H695" i="63"/>
  <c r="H694" i="63"/>
  <c r="H693" i="63"/>
  <c r="H692" i="63"/>
  <c r="H691" i="63"/>
  <c r="H690" i="63"/>
  <c r="H689" i="63"/>
  <c r="H688" i="63"/>
  <c r="H687" i="63"/>
  <c r="H686" i="63"/>
  <c r="H685" i="63"/>
  <c r="H684" i="63"/>
  <c r="H683" i="63"/>
  <c r="H682" i="63"/>
  <c r="H681" i="63"/>
  <c r="H680" i="63"/>
  <c r="H679" i="63"/>
  <c r="H678" i="63"/>
  <c r="H677" i="63"/>
  <c r="H676" i="63"/>
  <c r="H675" i="63"/>
  <c r="H674" i="63"/>
  <c r="H673" i="63"/>
  <c r="H672" i="63"/>
  <c r="H671" i="63"/>
  <c r="H670" i="63"/>
  <c r="H669" i="63"/>
  <c r="H668" i="63"/>
  <c r="H667" i="63"/>
  <c r="H666" i="63"/>
  <c r="H665" i="63"/>
  <c r="H664" i="63"/>
  <c r="H663" i="63"/>
  <c r="H662" i="63"/>
  <c r="H661" i="63"/>
  <c r="H660" i="63"/>
  <c r="H659" i="63"/>
  <c r="H658" i="63"/>
  <c r="H657" i="63"/>
  <c r="H656" i="63"/>
  <c r="H655" i="63"/>
  <c r="H654" i="63"/>
  <c r="H653" i="63"/>
  <c r="H652" i="63"/>
  <c r="H651" i="63"/>
  <c r="H650" i="63"/>
  <c r="H649" i="63"/>
  <c r="H648" i="63"/>
  <c r="H647" i="63"/>
  <c r="H646" i="63"/>
  <c r="H645" i="63"/>
  <c r="H644" i="63"/>
  <c r="H643" i="63"/>
  <c r="H642" i="63"/>
  <c r="H641" i="63"/>
  <c r="H640" i="63"/>
  <c r="H639" i="63"/>
  <c r="H638" i="63"/>
  <c r="H637" i="63"/>
  <c r="H636" i="63"/>
  <c r="H635" i="63"/>
  <c r="H634" i="63"/>
  <c r="H633" i="63"/>
  <c r="H632" i="63"/>
  <c r="H631" i="63"/>
  <c r="H630" i="63"/>
  <c r="H629" i="63"/>
  <c r="H628" i="63"/>
  <c r="H627" i="63"/>
  <c r="H626" i="63"/>
  <c r="H625" i="63"/>
  <c r="H624" i="63"/>
  <c r="H623" i="63"/>
  <c r="H622" i="63"/>
  <c r="H621" i="63"/>
  <c r="H620" i="63"/>
  <c r="H619" i="63"/>
  <c r="H618" i="63"/>
  <c r="H617" i="63"/>
  <c r="H616" i="63"/>
  <c r="H615" i="63"/>
  <c r="H614" i="63"/>
  <c r="H613" i="63"/>
  <c r="H612" i="63"/>
  <c r="H611" i="63"/>
  <c r="H610" i="63"/>
  <c r="H609" i="63"/>
  <c r="H608" i="63"/>
  <c r="H607" i="63"/>
  <c r="H606" i="63"/>
  <c r="H605" i="63"/>
  <c r="H604" i="63"/>
  <c r="H603" i="63"/>
  <c r="H602" i="63"/>
  <c r="H601" i="63"/>
  <c r="H600" i="63"/>
  <c r="H599" i="63"/>
  <c r="H598" i="63"/>
  <c r="H597" i="63"/>
  <c r="H596" i="63"/>
  <c r="H595" i="63"/>
  <c r="H594" i="63"/>
  <c r="H593" i="63"/>
  <c r="H592" i="63"/>
  <c r="H591" i="63"/>
  <c r="H590" i="63"/>
  <c r="H589" i="63"/>
  <c r="H588" i="63"/>
  <c r="H587" i="63"/>
  <c r="H586" i="63"/>
  <c r="H585" i="63"/>
  <c r="H584" i="63"/>
  <c r="H583" i="63"/>
  <c r="H582" i="63"/>
  <c r="H581" i="63"/>
  <c r="H580" i="63"/>
  <c r="H579" i="63"/>
  <c r="H578" i="63"/>
  <c r="H577" i="63"/>
  <c r="H576" i="63"/>
  <c r="H575" i="63"/>
  <c r="H574" i="63"/>
  <c r="H573" i="63"/>
  <c r="H572" i="63"/>
  <c r="H571" i="63"/>
  <c r="H570" i="63"/>
  <c r="H569" i="63"/>
  <c r="H568" i="63"/>
  <c r="H567" i="63"/>
  <c r="H566" i="63"/>
  <c r="H565" i="63"/>
  <c r="H564" i="63"/>
  <c r="H563" i="63"/>
  <c r="H562" i="63"/>
  <c r="H561" i="63"/>
  <c r="H560" i="63"/>
  <c r="H559" i="63"/>
  <c r="H558" i="63"/>
  <c r="H557" i="63"/>
  <c r="H556" i="63"/>
  <c r="H555" i="63"/>
  <c r="H554" i="63"/>
  <c r="H553" i="63"/>
  <c r="H552" i="63"/>
  <c r="H551" i="63"/>
  <c r="H550" i="63"/>
  <c r="H549" i="63"/>
  <c r="H548" i="63"/>
  <c r="H547" i="63"/>
  <c r="H546" i="63"/>
  <c r="H545" i="63"/>
  <c r="H544" i="63"/>
  <c r="H543" i="63"/>
  <c r="H542" i="63"/>
  <c r="H541" i="63"/>
  <c r="H540" i="63"/>
  <c r="H539" i="63"/>
  <c r="H538" i="63"/>
  <c r="H537" i="63"/>
  <c r="H536" i="63"/>
  <c r="H535" i="63"/>
  <c r="H534" i="63"/>
  <c r="H533" i="63"/>
  <c r="H532" i="63"/>
  <c r="H531" i="63"/>
  <c r="H530" i="63"/>
  <c r="H529" i="63"/>
  <c r="H528" i="63"/>
  <c r="H527" i="63"/>
  <c r="H526" i="63"/>
  <c r="H525" i="63"/>
  <c r="H524" i="63"/>
  <c r="H523" i="63"/>
  <c r="H522" i="63"/>
  <c r="H521" i="63"/>
  <c r="H520" i="63"/>
  <c r="H519" i="63"/>
  <c r="H518" i="63"/>
  <c r="H517" i="63"/>
  <c r="H516" i="63"/>
  <c r="H515" i="63"/>
  <c r="H514" i="63"/>
  <c r="H513" i="63"/>
  <c r="H512" i="63"/>
  <c r="H511" i="63"/>
  <c r="H510" i="63"/>
  <c r="H509" i="63"/>
  <c r="H508" i="63"/>
  <c r="H507" i="63"/>
  <c r="H506" i="63"/>
  <c r="H505" i="63"/>
  <c r="H504" i="63"/>
  <c r="H503" i="63"/>
  <c r="H502" i="63"/>
  <c r="H501" i="63"/>
  <c r="H500" i="63"/>
  <c r="H499" i="63"/>
  <c r="H498" i="63"/>
  <c r="H497" i="63"/>
  <c r="H496" i="63"/>
  <c r="H495" i="63"/>
  <c r="H494" i="63"/>
  <c r="H493" i="63"/>
  <c r="H492" i="63"/>
  <c r="H491" i="63"/>
  <c r="H490" i="63"/>
  <c r="H489" i="63"/>
  <c r="H488" i="63"/>
  <c r="H487" i="63"/>
  <c r="H486" i="63"/>
  <c r="H485" i="63"/>
  <c r="H484" i="63"/>
  <c r="H483" i="63"/>
  <c r="H482" i="63"/>
  <c r="H481" i="63"/>
  <c r="H480" i="63"/>
  <c r="H479" i="63"/>
  <c r="H478" i="63"/>
  <c r="H477" i="63"/>
  <c r="H476" i="63"/>
  <c r="H475" i="63"/>
  <c r="H474" i="63"/>
  <c r="H473" i="63"/>
  <c r="H472" i="63"/>
  <c r="H471" i="63"/>
  <c r="H470" i="63"/>
  <c r="H469" i="63"/>
  <c r="H468" i="63"/>
  <c r="H467" i="63"/>
  <c r="H466" i="63"/>
  <c r="H465" i="63"/>
  <c r="H464" i="63"/>
  <c r="H463" i="63"/>
  <c r="H462" i="63"/>
  <c r="H461" i="63"/>
  <c r="H460" i="63"/>
  <c r="H459" i="63"/>
  <c r="H458" i="63"/>
  <c r="H457" i="63"/>
  <c r="H456" i="63"/>
  <c r="H455" i="63"/>
  <c r="H454" i="63"/>
  <c r="H453" i="63"/>
  <c r="H452" i="63"/>
  <c r="H451" i="63"/>
  <c r="H450" i="63"/>
  <c r="H449" i="63"/>
  <c r="H448" i="63"/>
  <c r="H447" i="63"/>
  <c r="H446" i="63"/>
  <c r="H445" i="63"/>
  <c r="H444" i="63"/>
  <c r="H443" i="63"/>
  <c r="H442" i="63"/>
  <c r="H441" i="63"/>
  <c r="H440" i="63"/>
  <c r="H439" i="63"/>
  <c r="H438" i="63"/>
  <c r="H437" i="63"/>
  <c r="H436" i="63"/>
  <c r="H435" i="63"/>
  <c r="H434" i="63"/>
  <c r="H433" i="63"/>
  <c r="H432" i="63"/>
  <c r="H431" i="63"/>
  <c r="H430" i="63"/>
  <c r="H429" i="63"/>
  <c r="H428" i="63"/>
  <c r="H427" i="63"/>
  <c r="H426" i="63"/>
  <c r="H425" i="63"/>
  <c r="H424" i="63"/>
  <c r="H423" i="63"/>
  <c r="H422" i="63"/>
  <c r="H421" i="63"/>
  <c r="H420" i="63"/>
  <c r="H419" i="63"/>
  <c r="H418" i="63"/>
  <c r="H417" i="63"/>
  <c r="H416" i="63"/>
  <c r="H415" i="63"/>
  <c r="H414" i="63"/>
  <c r="H413" i="63"/>
  <c r="H412" i="63"/>
  <c r="H411" i="63"/>
  <c r="H410" i="63"/>
  <c r="H409" i="63"/>
  <c r="H408" i="63"/>
  <c r="H407" i="63"/>
  <c r="H406" i="63"/>
  <c r="H405" i="63"/>
  <c r="H404" i="63"/>
  <c r="H403" i="63"/>
  <c r="H402" i="63"/>
  <c r="H401" i="63"/>
  <c r="H400" i="63"/>
  <c r="H399" i="63"/>
  <c r="H398" i="63"/>
  <c r="H397" i="63"/>
  <c r="H396" i="63"/>
  <c r="H395" i="63"/>
  <c r="H394" i="63"/>
  <c r="H393" i="63"/>
  <c r="H392" i="63"/>
  <c r="H391" i="63"/>
  <c r="H390" i="63"/>
  <c r="H389" i="63"/>
  <c r="H388" i="63"/>
  <c r="H387" i="63"/>
  <c r="H386" i="63"/>
  <c r="H385" i="63"/>
  <c r="H384" i="63"/>
  <c r="H383" i="63"/>
  <c r="H382" i="63"/>
  <c r="H381" i="63"/>
  <c r="H380" i="63"/>
  <c r="H379" i="63"/>
  <c r="H378" i="63"/>
  <c r="H377" i="63"/>
  <c r="H376" i="63"/>
  <c r="H375" i="63"/>
  <c r="H374" i="63"/>
  <c r="H373" i="63"/>
  <c r="H372" i="63"/>
  <c r="H371" i="63"/>
  <c r="H370" i="63"/>
  <c r="H369" i="63"/>
  <c r="H368" i="63"/>
  <c r="H367" i="63"/>
  <c r="H366" i="63"/>
  <c r="H365" i="63"/>
  <c r="H364" i="63"/>
  <c r="H363" i="63"/>
  <c r="H362" i="63"/>
  <c r="H361" i="63"/>
  <c r="H360" i="63"/>
  <c r="H359" i="63"/>
  <c r="H358" i="63"/>
  <c r="H357" i="63"/>
  <c r="H356" i="63"/>
  <c r="H355" i="63"/>
  <c r="H354" i="63"/>
  <c r="H353" i="63"/>
  <c r="H352" i="63"/>
  <c r="H351" i="63"/>
  <c r="H350" i="63"/>
  <c r="H349" i="63"/>
  <c r="H348" i="63"/>
  <c r="H347" i="63"/>
  <c r="H346" i="63"/>
  <c r="H345" i="63"/>
  <c r="H344" i="63"/>
  <c r="H343" i="63"/>
  <c r="H342" i="63"/>
  <c r="H341" i="63"/>
  <c r="H340" i="63"/>
  <c r="H339" i="63"/>
  <c r="H338" i="63"/>
  <c r="H337" i="63"/>
  <c r="H336" i="63"/>
  <c r="H335" i="63"/>
  <c r="H334" i="63"/>
  <c r="H333" i="63"/>
  <c r="H332" i="63"/>
  <c r="H331" i="63"/>
  <c r="H330" i="63"/>
  <c r="H329" i="63"/>
  <c r="H328" i="63"/>
  <c r="H327" i="63"/>
  <c r="H326" i="63"/>
  <c r="H325" i="63"/>
  <c r="H324" i="63"/>
  <c r="H323" i="63"/>
  <c r="H322" i="63"/>
  <c r="H321" i="63"/>
  <c r="H320" i="63"/>
  <c r="H319" i="63"/>
  <c r="H318" i="63"/>
  <c r="H317" i="63"/>
  <c r="H316" i="63"/>
  <c r="H315" i="63"/>
  <c r="H314" i="63"/>
  <c r="H313" i="63"/>
  <c r="H312" i="63"/>
  <c r="H311" i="63"/>
  <c r="H310" i="63"/>
  <c r="H309" i="63"/>
  <c r="H308" i="63"/>
  <c r="H307" i="63"/>
  <c r="H306" i="63"/>
  <c r="H305" i="63"/>
  <c r="H304" i="63"/>
  <c r="H303" i="63"/>
  <c r="H302" i="63"/>
  <c r="H301" i="63"/>
  <c r="H300" i="63"/>
  <c r="H299" i="63"/>
  <c r="H298" i="63"/>
  <c r="H297" i="63"/>
  <c r="H296" i="63"/>
  <c r="H295" i="63"/>
  <c r="H294" i="63"/>
  <c r="H293" i="63"/>
  <c r="H292" i="63"/>
  <c r="H291" i="63"/>
  <c r="H290" i="63"/>
  <c r="H289" i="63"/>
  <c r="H288" i="63"/>
  <c r="H287" i="63"/>
  <c r="H286" i="63"/>
  <c r="H285" i="63"/>
  <c r="H284" i="63"/>
  <c r="H283" i="63"/>
  <c r="H282" i="63"/>
  <c r="H281" i="63"/>
  <c r="H280" i="63"/>
  <c r="H279" i="63"/>
  <c r="H278" i="63"/>
  <c r="H277" i="63"/>
  <c r="H276" i="63"/>
  <c r="H275" i="63"/>
  <c r="H274" i="63"/>
  <c r="H273" i="63"/>
  <c r="H272" i="63"/>
  <c r="H271" i="63"/>
  <c r="H270" i="63"/>
  <c r="H269" i="63"/>
  <c r="H268" i="63"/>
  <c r="H267" i="63"/>
  <c r="H266" i="63"/>
  <c r="H265" i="63"/>
  <c r="H264" i="63"/>
  <c r="H263" i="63"/>
  <c r="H262" i="63"/>
  <c r="H261" i="63"/>
  <c r="H260" i="63"/>
  <c r="H259" i="63"/>
  <c r="H258" i="63"/>
  <c r="H257" i="63"/>
  <c r="H256" i="63"/>
  <c r="H255" i="63"/>
  <c r="H254" i="63"/>
  <c r="H253" i="63"/>
  <c r="H252" i="63"/>
  <c r="H251" i="63"/>
  <c r="H250" i="63"/>
  <c r="H249" i="63"/>
  <c r="H248" i="63"/>
  <c r="H247" i="63"/>
  <c r="H246" i="63"/>
  <c r="H245" i="63"/>
  <c r="H244" i="63"/>
  <c r="H243" i="63"/>
  <c r="H242" i="63"/>
  <c r="H241" i="63"/>
  <c r="H240" i="63"/>
  <c r="H239" i="63"/>
  <c r="H238" i="63"/>
  <c r="H237" i="63"/>
  <c r="H236" i="63"/>
  <c r="H235" i="63"/>
  <c r="H234" i="63"/>
  <c r="H233" i="63"/>
  <c r="H232" i="63"/>
  <c r="H231" i="63"/>
  <c r="H230" i="63"/>
  <c r="H229" i="63"/>
  <c r="H228" i="63"/>
  <c r="H227" i="63"/>
  <c r="H226" i="63"/>
  <c r="H225" i="63"/>
  <c r="H224" i="63"/>
  <c r="H223" i="63"/>
  <c r="H222" i="63"/>
  <c r="H221" i="63"/>
  <c r="H220" i="63"/>
  <c r="H219" i="63"/>
  <c r="H218" i="63"/>
  <c r="H217" i="63"/>
  <c r="H216" i="63"/>
  <c r="H215" i="63"/>
  <c r="H214" i="63"/>
  <c r="H213" i="63"/>
  <c r="H212" i="63"/>
  <c r="H211" i="63"/>
  <c r="H210" i="63"/>
  <c r="H209" i="63"/>
  <c r="H208" i="63"/>
  <c r="H207" i="63"/>
  <c r="H206" i="63"/>
  <c r="H205" i="63"/>
  <c r="H204" i="63"/>
  <c r="H203" i="63"/>
  <c r="H202" i="63"/>
  <c r="H201" i="63"/>
  <c r="H200" i="63"/>
  <c r="H199" i="63"/>
  <c r="H198" i="63"/>
  <c r="H197" i="63"/>
  <c r="H196" i="63"/>
  <c r="H195" i="63"/>
  <c r="H194" i="63"/>
  <c r="H193" i="63"/>
  <c r="H192" i="63"/>
  <c r="H191" i="63"/>
  <c r="H190" i="63"/>
  <c r="H189" i="63"/>
  <c r="H188" i="63"/>
  <c r="H187" i="63"/>
  <c r="H186" i="63"/>
  <c r="H185" i="63"/>
  <c r="H184" i="63"/>
  <c r="H183" i="63"/>
  <c r="H182" i="63"/>
  <c r="H181" i="63"/>
  <c r="H180" i="63"/>
  <c r="H179" i="63"/>
  <c r="H178" i="63"/>
  <c r="H177" i="63"/>
  <c r="H176" i="63"/>
  <c r="H175" i="63"/>
  <c r="H174" i="63"/>
  <c r="H173" i="63"/>
  <c r="H172" i="63"/>
  <c r="H171" i="63"/>
  <c r="H170" i="63"/>
  <c r="H169" i="63"/>
  <c r="H168" i="63"/>
  <c r="H167" i="63"/>
  <c r="H166" i="63"/>
  <c r="H165" i="63"/>
  <c r="H164" i="63"/>
  <c r="H163" i="63"/>
  <c r="H162" i="63"/>
  <c r="H161" i="63"/>
  <c r="H160" i="63"/>
  <c r="H159" i="63"/>
  <c r="H158" i="63"/>
  <c r="H157" i="63"/>
  <c r="H156" i="63"/>
  <c r="H155" i="63"/>
  <c r="H154" i="63"/>
  <c r="H153" i="63"/>
  <c r="H152" i="63"/>
  <c r="H151" i="63"/>
  <c r="H150" i="63"/>
  <c r="H149" i="63"/>
  <c r="H148" i="63"/>
  <c r="H147" i="63"/>
  <c r="H146" i="63"/>
  <c r="H145" i="63"/>
  <c r="H144" i="63"/>
  <c r="H143" i="63"/>
  <c r="H142" i="63"/>
  <c r="H141" i="63"/>
  <c r="H140" i="63"/>
  <c r="H139" i="63"/>
  <c r="H138" i="63"/>
  <c r="H137" i="63"/>
  <c r="H136" i="63"/>
  <c r="H135" i="63"/>
  <c r="H134" i="63"/>
  <c r="H133" i="63"/>
  <c r="H132" i="63"/>
  <c r="H131" i="63"/>
  <c r="H130" i="63"/>
  <c r="H129" i="63"/>
  <c r="H128" i="63"/>
  <c r="H127" i="63"/>
  <c r="H126" i="63"/>
  <c r="H125" i="63"/>
  <c r="H124" i="63"/>
  <c r="H123" i="63"/>
  <c r="H122" i="63"/>
  <c r="H121" i="63"/>
  <c r="H120" i="63"/>
  <c r="H119" i="63"/>
  <c r="H118" i="63"/>
  <c r="H117" i="63"/>
  <c r="H116" i="63"/>
  <c r="H115" i="63"/>
  <c r="H114" i="63"/>
  <c r="H113" i="63"/>
  <c r="H112" i="63"/>
  <c r="H111" i="63"/>
  <c r="H110" i="63"/>
  <c r="H109" i="63"/>
  <c r="H108" i="63"/>
  <c r="H107" i="63"/>
  <c r="H106" i="63"/>
  <c r="H105" i="63"/>
  <c r="H104" i="63"/>
  <c r="H103" i="63"/>
  <c r="H102" i="63"/>
  <c r="H101" i="63"/>
  <c r="H100" i="63"/>
  <c r="H99" i="63"/>
  <c r="H98" i="63"/>
  <c r="H97" i="63"/>
  <c r="H96" i="63"/>
  <c r="H95" i="63"/>
  <c r="H94" i="63"/>
  <c r="H93" i="63"/>
  <c r="H92" i="63"/>
  <c r="H91" i="63"/>
  <c r="H90" i="63"/>
  <c r="H89" i="63"/>
  <c r="H88" i="63"/>
  <c r="H87" i="63"/>
  <c r="H86" i="63"/>
  <c r="H85" i="63"/>
  <c r="H84" i="63"/>
  <c r="H83" i="63"/>
  <c r="H82" i="63"/>
  <c r="H81" i="63"/>
  <c r="H80" i="63"/>
  <c r="H79" i="63"/>
  <c r="H78" i="63"/>
  <c r="H77" i="63"/>
  <c r="H76" i="63"/>
  <c r="H75" i="63"/>
  <c r="H74" i="63"/>
  <c r="H73" i="63"/>
  <c r="H72" i="63"/>
  <c r="H71" i="63"/>
  <c r="H70" i="63"/>
  <c r="H69" i="63"/>
  <c r="H68" i="63"/>
  <c r="H67" i="63"/>
  <c r="H66" i="63"/>
  <c r="H65" i="63"/>
  <c r="H64" i="63"/>
  <c r="H63" i="63"/>
  <c r="H62" i="63"/>
  <c r="H61" i="63"/>
  <c r="H60" i="63"/>
  <c r="H59" i="63"/>
  <c r="H58" i="63"/>
  <c r="H57" i="63"/>
  <c r="H56" i="63"/>
  <c r="H55" i="63"/>
  <c r="H54" i="63"/>
  <c r="H53" i="63"/>
  <c r="H52" i="63"/>
  <c r="H51" i="63"/>
  <c r="H50" i="63"/>
  <c r="H49" i="63"/>
  <c r="H48" i="63"/>
  <c r="H47" i="63"/>
  <c r="H46" i="63"/>
  <c r="H45" i="63"/>
  <c r="H44" i="63"/>
  <c r="H43" i="63"/>
  <c r="H42" i="63"/>
  <c r="H41" i="63"/>
  <c r="H40" i="63"/>
  <c r="H39" i="63"/>
  <c r="H38" i="63"/>
  <c r="H37" i="63"/>
  <c r="H36" i="63"/>
  <c r="H35" i="63"/>
  <c r="H34" i="63"/>
  <c r="H33" i="63"/>
  <c r="H32" i="63"/>
  <c r="H31" i="63"/>
  <c r="H30" i="63"/>
  <c r="H29" i="63"/>
  <c r="H28" i="63"/>
  <c r="H27" i="63"/>
  <c r="H26" i="63"/>
  <c r="H25" i="63"/>
  <c r="H24" i="63"/>
  <c r="H23" i="63"/>
  <c r="H22" i="63"/>
  <c r="H21" i="63"/>
  <c r="H20" i="63"/>
  <c r="H19" i="63"/>
  <c r="H18" i="63"/>
  <c r="H17" i="63"/>
  <c r="H16" i="63"/>
  <c r="H15" i="63"/>
  <c r="H14" i="63"/>
  <c r="H13" i="63"/>
  <c r="H12" i="63"/>
  <c r="H11" i="63"/>
  <c r="H10" i="63"/>
  <c r="H9" i="63"/>
  <c r="H8" i="63"/>
  <c r="H7" i="63"/>
  <c r="H6" i="63"/>
  <c r="H5" i="63"/>
  <c r="H4" i="63"/>
  <c r="H3" i="63"/>
  <c r="P11" i="62"/>
  <c r="P10" i="62"/>
  <c r="P9" i="62"/>
  <c r="O5" i="62"/>
  <c r="O9" i="62" s="1"/>
  <c r="P13" i="62" s="1"/>
  <c r="H4" i="62"/>
  <c r="H5" i="62"/>
  <c r="H6" i="62"/>
  <c r="H7" i="62"/>
  <c r="H8" i="62"/>
  <c r="H9" i="62"/>
  <c r="H10" i="62"/>
  <c r="H11" i="62"/>
  <c r="H12" i="62"/>
  <c r="H13" i="62"/>
  <c r="H14" i="62"/>
  <c r="H15" i="62"/>
  <c r="H16" i="62"/>
  <c r="H17" i="62"/>
  <c r="H18" i="62"/>
  <c r="H19" i="62"/>
  <c r="H20" i="62"/>
  <c r="H21" i="62"/>
  <c r="H22" i="62"/>
  <c r="H23" i="62"/>
  <c r="H24" i="62"/>
  <c r="H25" i="62"/>
  <c r="H26" i="62"/>
  <c r="H27" i="62"/>
  <c r="H28" i="62"/>
  <c r="H29" i="62"/>
  <c r="H30" i="62"/>
  <c r="H31" i="62"/>
  <c r="H32" i="62"/>
  <c r="H33" i="62"/>
  <c r="H34" i="62"/>
  <c r="H35" i="62"/>
  <c r="H36" i="62"/>
  <c r="H37" i="62"/>
  <c r="H38" i="62"/>
  <c r="H39" i="62"/>
  <c r="H40" i="62"/>
  <c r="H41" i="62"/>
  <c r="H42" i="62"/>
  <c r="H43" i="62"/>
  <c r="H44" i="62"/>
  <c r="H45" i="62"/>
  <c r="H46" i="62"/>
  <c r="H47" i="62"/>
  <c r="H48" i="62"/>
  <c r="H49" i="62"/>
  <c r="H50" i="62"/>
  <c r="H51" i="62"/>
  <c r="H52" i="62"/>
  <c r="H53" i="62"/>
  <c r="H54" i="62"/>
  <c r="H55" i="62"/>
  <c r="H56" i="62"/>
  <c r="H57" i="62"/>
  <c r="H58" i="62"/>
  <c r="H59" i="62"/>
  <c r="H60" i="62"/>
  <c r="H61" i="62"/>
  <c r="H62" i="62"/>
  <c r="H63" i="62"/>
  <c r="H64" i="62"/>
  <c r="H65" i="62"/>
  <c r="H66" i="62"/>
  <c r="H67" i="62"/>
  <c r="H68" i="62"/>
  <c r="H69" i="62"/>
  <c r="H70" i="62"/>
  <c r="H71" i="62"/>
  <c r="H72" i="62"/>
  <c r="H73" i="62"/>
  <c r="H74" i="62"/>
  <c r="H75" i="62"/>
  <c r="H76" i="62"/>
  <c r="H77" i="62"/>
  <c r="H78" i="62"/>
  <c r="H79" i="62"/>
  <c r="H80" i="62"/>
  <c r="H81" i="62"/>
  <c r="H82" i="62"/>
  <c r="H83" i="62"/>
  <c r="H84" i="62"/>
  <c r="H85" i="62"/>
  <c r="H86" i="62"/>
  <c r="H87" i="62"/>
  <c r="H88" i="62"/>
  <c r="H89" i="62"/>
  <c r="H90" i="62"/>
  <c r="H91" i="62"/>
  <c r="H92" i="62"/>
  <c r="H93" i="62"/>
  <c r="H94" i="62"/>
  <c r="H95" i="62"/>
  <c r="H96" i="62"/>
  <c r="H97" i="62"/>
  <c r="H98" i="62"/>
  <c r="H99" i="62"/>
  <c r="H100" i="62"/>
  <c r="H101" i="62"/>
  <c r="H102" i="62"/>
  <c r="H103" i="62"/>
  <c r="H104" i="62"/>
  <c r="H105" i="62"/>
  <c r="H106" i="62"/>
  <c r="H107" i="62"/>
  <c r="H108" i="62"/>
  <c r="H109" i="62"/>
  <c r="H110" i="62"/>
  <c r="H111" i="62"/>
  <c r="H112" i="62"/>
  <c r="H113" i="62"/>
  <c r="H114" i="62"/>
  <c r="H115" i="62"/>
  <c r="H116" i="62"/>
  <c r="H117" i="62"/>
  <c r="H118" i="62"/>
  <c r="H119" i="62"/>
  <c r="H120" i="62"/>
  <c r="H121" i="62"/>
  <c r="H122" i="62"/>
  <c r="H123" i="62"/>
  <c r="H124" i="62"/>
  <c r="H125" i="62"/>
  <c r="H126" i="62"/>
  <c r="H127" i="62"/>
  <c r="H128" i="62"/>
  <c r="H129" i="62"/>
  <c r="H130" i="62"/>
  <c r="H131" i="62"/>
  <c r="H132" i="62"/>
  <c r="H133" i="62"/>
  <c r="H134" i="62"/>
  <c r="H135" i="62"/>
  <c r="H136" i="62"/>
  <c r="H137" i="62"/>
  <c r="H138" i="62"/>
  <c r="H139" i="62"/>
  <c r="H140" i="62"/>
  <c r="H141" i="62"/>
  <c r="H142" i="62"/>
  <c r="H143" i="62"/>
  <c r="H144" i="62"/>
  <c r="H145" i="62"/>
  <c r="H146" i="62"/>
  <c r="H147" i="62"/>
  <c r="H148" i="62"/>
  <c r="H149" i="62"/>
  <c r="H150" i="62"/>
  <c r="H151" i="62"/>
  <c r="H152" i="62"/>
  <c r="H153" i="62"/>
  <c r="H154" i="62"/>
  <c r="H155" i="62"/>
  <c r="H156" i="62"/>
  <c r="H157" i="62"/>
  <c r="H158" i="62"/>
  <c r="H159" i="62"/>
  <c r="H160" i="62"/>
  <c r="H161" i="62"/>
  <c r="H162" i="62"/>
  <c r="H163" i="62"/>
  <c r="H164" i="62"/>
  <c r="H165" i="62"/>
  <c r="H166" i="62"/>
  <c r="H167" i="62"/>
  <c r="H168" i="62"/>
  <c r="H169" i="62"/>
  <c r="H170" i="62"/>
  <c r="H171" i="62"/>
  <c r="H172" i="62"/>
  <c r="H173" i="62"/>
  <c r="H174" i="62"/>
  <c r="H175" i="62"/>
  <c r="H176" i="62"/>
  <c r="H177" i="62"/>
  <c r="H178" i="62"/>
  <c r="H179" i="62"/>
  <c r="H180" i="62"/>
  <c r="H181" i="62"/>
  <c r="H182" i="62"/>
  <c r="H183" i="62"/>
  <c r="H184" i="62"/>
  <c r="H185" i="62"/>
  <c r="H186" i="62"/>
  <c r="H187" i="62"/>
  <c r="H188" i="62"/>
  <c r="H189" i="62"/>
  <c r="H190" i="62"/>
  <c r="H191" i="62"/>
  <c r="H192" i="62"/>
  <c r="H193" i="62"/>
  <c r="H194" i="62"/>
  <c r="H195" i="62"/>
  <c r="H196" i="62"/>
  <c r="H197" i="62"/>
  <c r="H198" i="62"/>
  <c r="H199" i="62"/>
  <c r="H200" i="62"/>
  <c r="H201" i="62"/>
  <c r="H202" i="62"/>
  <c r="H203" i="62"/>
  <c r="H204" i="62"/>
  <c r="H205" i="62"/>
  <c r="H206" i="62"/>
  <c r="H207" i="62"/>
  <c r="H208" i="62"/>
  <c r="H209" i="62"/>
  <c r="H210" i="62"/>
  <c r="H211" i="62"/>
  <c r="H212" i="62"/>
  <c r="H213" i="62"/>
  <c r="H214" i="62"/>
  <c r="H215" i="62"/>
  <c r="H216" i="62"/>
  <c r="H217" i="62"/>
  <c r="H218" i="62"/>
  <c r="H219" i="62"/>
  <c r="H220" i="62"/>
  <c r="H221" i="62"/>
  <c r="H222" i="62"/>
  <c r="H223" i="62"/>
  <c r="H224" i="62"/>
  <c r="H225" i="62"/>
  <c r="H226" i="62"/>
  <c r="H227" i="62"/>
  <c r="H228" i="62"/>
  <c r="H229" i="62"/>
  <c r="H230" i="62"/>
  <c r="H231" i="62"/>
  <c r="H232" i="62"/>
  <c r="H233" i="62"/>
  <c r="H234" i="62"/>
  <c r="H235" i="62"/>
  <c r="H236" i="62"/>
  <c r="H237" i="62"/>
  <c r="H238" i="62"/>
  <c r="H239" i="62"/>
  <c r="H240" i="62"/>
  <c r="H241" i="62"/>
  <c r="H242" i="62"/>
  <c r="H243" i="62"/>
  <c r="H244" i="62"/>
  <c r="H245" i="62"/>
  <c r="H246" i="62"/>
  <c r="H247" i="62"/>
  <c r="H248" i="62"/>
  <c r="H249" i="62"/>
  <c r="H250" i="62"/>
  <c r="H251" i="62"/>
  <c r="H252" i="62"/>
  <c r="H253" i="62"/>
  <c r="H254" i="62"/>
  <c r="H255" i="62"/>
  <c r="H256" i="62"/>
  <c r="H257" i="62"/>
  <c r="H258" i="62"/>
  <c r="H259" i="62"/>
  <c r="H260" i="62"/>
  <c r="H261" i="62"/>
  <c r="H262" i="62"/>
  <c r="H263" i="62"/>
  <c r="H264" i="62"/>
  <c r="H265" i="62"/>
  <c r="H266" i="62"/>
  <c r="H267" i="62"/>
  <c r="H268" i="62"/>
  <c r="H269" i="62"/>
  <c r="H270" i="62"/>
  <c r="H271" i="62"/>
  <c r="H272" i="62"/>
  <c r="H273" i="62"/>
  <c r="H274" i="62"/>
  <c r="H275" i="62"/>
  <c r="H276" i="62"/>
  <c r="H277" i="62"/>
  <c r="H278" i="62"/>
  <c r="H279" i="62"/>
  <c r="H280" i="62"/>
  <c r="H281" i="62"/>
  <c r="H282" i="62"/>
  <c r="H283" i="62"/>
  <c r="H284" i="62"/>
  <c r="H285" i="62"/>
  <c r="H286" i="62"/>
  <c r="H287" i="62"/>
  <c r="H288" i="62"/>
  <c r="H289" i="62"/>
  <c r="H290" i="62"/>
  <c r="H291" i="62"/>
  <c r="H292" i="62"/>
  <c r="H293" i="62"/>
  <c r="H294" i="62"/>
  <c r="H295" i="62"/>
  <c r="H296" i="62"/>
  <c r="H297" i="62"/>
  <c r="H298" i="62"/>
  <c r="H299" i="62"/>
  <c r="H300" i="62"/>
  <c r="H301" i="62"/>
  <c r="H302" i="62"/>
  <c r="H303" i="62"/>
  <c r="H304" i="62"/>
  <c r="H305" i="62"/>
  <c r="H306" i="62"/>
  <c r="H307" i="62"/>
  <c r="H308" i="62"/>
  <c r="H309" i="62"/>
  <c r="H310" i="62"/>
  <c r="H311" i="62"/>
  <c r="H312" i="62"/>
  <c r="H313" i="62"/>
  <c r="H314" i="62"/>
  <c r="H315" i="62"/>
  <c r="H316" i="62"/>
  <c r="H317" i="62"/>
  <c r="H318" i="62"/>
  <c r="H319" i="62"/>
  <c r="H320" i="62"/>
  <c r="H321" i="62"/>
  <c r="H322" i="62"/>
  <c r="H323" i="62"/>
  <c r="H324" i="62"/>
  <c r="H325" i="62"/>
  <c r="H326" i="62"/>
  <c r="H327" i="62"/>
  <c r="H328" i="62"/>
  <c r="H329" i="62"/>
  <c r="H330" i="62"/>
  <c r="H331" i="62"/>
  <c r="H332" i="62"/>
  <c r="H333" i="62"/>
  <c r="H334" i="62"/>
  <c r="H335" i="62"/>
  <c r="H336" i="62"/>
  <c r="H337" i="62"/>
  <c r="H338" i="62"/>
  <c r="H339" i="62"/>
  <c r="H340" i="62"/>
  <c r="H341" i="62"/>
  <c r="H342" i="62"/>
  <c r="H343" i="62"/>
  <c r="H344" i="62"/>
  <c r="H345" i="62"/>
  <c r="H346" i="62"/>
  <c r="H347" i="62"/>
  <c r="H348" i="62"/>
  <c r="H349" i="62"/>
  <c r="H350" i="62"/>
  <c r="H351" i="62"/>
  <c r="H352" i="62"/>
  <c r="H353" i="62"/>
  <c r="H354" i="62"/>
  <c r="H355" i="62"/>
  <c r="H356" i="62"/>
  <c r="H357" i="62"/>
  <c r="H358" i="62"/>
  <c r="H359" i="62"/>
  <c r="H360" i="62"/>
  <c r="H361" i="62"/>
  <c r="H362" i="62"/>
  <c r="H363" i="62"/>
  <c r="H364" i="62"/>
  <c r="H365" i="62"/>
  <c r="H366" i="62"/>
  <c r="H367" i="62"/>
  <c r="H368" i="62"/>
  <c r="H369" i="62"/>
  <c r="H370" i="62"/>
  <c r="H371" i="62"/>
  <c r="H372" i="62"/>
  <c r="H373" i="62"/>
  <c r="H374" i="62"/>
  <c r="H375" i="62"/>
  <c r="H376" i="62"/>
  <c r="H377" i="62"/>
  <c r="H378" i="62"/>
  <c r="H379" i="62"/>
  <c r="H380" i="62"/>
  <c r="H381" i="62"/>
  <c r="H382" i="62"/>
  <c r="H383" i="62"/>
  <c r="H384" i="62"/>
  <c r="H385" i="62"/>
  <c r="H386" i="62"/>
  <c r="H387" i="62"/>
  <c r="H388" i="62"/>
  <c r="H389" i="62"/>
  <c r="H390" i="62"/>
  <c r="H391" i="62"/>
  <c r="H392" i="62"/>
  <c r="H393" i="62"/>
  <c r="H394" i="62"/>
  <c r="H395" i="62"/>
  <c r="H396" i="62"/>
  <c r="H397" i="62"/>
  <c r="H398" i="62"/>
  <c r="H399" i="62"/>
  <c r="H400" i="62"/>
  <c r="H401" i="62"/>
  <c r="H402" i="62"/>
  <c r="H403" i="62"/>
  <c r="H404" i="62"/>
  <c r="H405" i="62"/>
  <c r="H406" i="62"/>
  <c r="H407" i="62"/>
  <c r="H408" i="62"/>
  <c r="H409" i="62"/>
  <c r="H410" i="62"/>
  <c r="H411" i="62"/>
  <c r="H412" i="62"/>
  <c r="H413" i="62"/>
  <c r="H414" i="62"/>
  <c r="H415" i="62"/>
  <c r="H416" i="62"/>
  <c r="H417" i="62"/>
  <c r="H418" i="62"/>
  <c r="H419" i="62"/>
  <c r="H420" i="62"/>
  <c r="H421" i="62"/>
  <c r="H422" i="62"/>
  <c r="H423" i="62"/>
  <c r="H424" i="62"/>
  <c r="H425" i="62"/>
  <c r="H426" i="62"/>
  <c r="H427" i="62"/>
  <c r="H428" i="62"/>
  <c r="H429" i="62"/>
  <c r="H430" i="62"/>
  <c r="H431" i="62"/>
  <c r="H432" i="62"/>
  <c r="H433" i="62"/>
  <c r="H434" i="62"/>
  <c r="H435" i="62"/>
  <c r="H436" i="62"/>
  <c r="H437" i="62"/>
  <c r="H438" i="62"/>
  <c r="H439" i="62"/>
  <c r="H440" i="62"/>
  <c r="H441" i="62"/>
  <c r="H442" i="62"/>
  <c r="H443" i="62"/>
  <c r="H444" i="62"/>
  <c r="H445" i="62"/>
  <c r="H446" i="62"/>
  <c r="H447" i="62"/>
  <c r="H448" i="62"/>
  <c r="H449" i="62"/>
  <c r="H450" i="62"/>
  <c r="H451" i="62"/>
  <c r="H452" i="62"/>
  <c r="H453" i="62"/>
  <c r="H454" i="62"/>
  <c r="H455" i="62"/>
  <c r="H456" i="62"/>
  <c r="H457" i="62"/>
  <c r="H458" i="62"/>
  <c r="H459" i="62"/>
  <c r="H460" i="62"/>
  <c r="H461" i="62"/>
  <c r="H462" i="62"/>
  <c r="H463" i="62"/>
  <c r="H464" i="62"/>
  <c r="H465" i="62"/>
  <c r="H466" i="62"/>
  <c r="H467" i="62"/>
  <c r="H468" i="62"/>
  <c r="H469" i="62"/>
  <c r="H470" i="62"/>
  <c r="H471" i="62"/>
  <c r="H472" i="62"/>
  <c r="H473" i="62"/>
  <c r="H474" i="62"/>
  <c r="H475" i="62"/>
  <c r="H476" i="62"/>
  <c r="H477" i="62"/>
  <c r="H478" i="62"/>
  <c r="H479" i="62"/>
  <c r="H480" i="62"/>
  <c r="H481" i="62"/>
  <c r="H482" i="62"/>
  <c r="H483" i="62"/>
  <c r="H484" i="62"/>
  <c r="H485" i="62"/>
  <c r="H486" i="62"/>
  <c r="H487" i="62"/>
  <c r="H488" i="62"/>
  <c r="H489" i="62"/>
  <c r="H490" i="62"/>
  <c r="H491" i="62"/>
  <c r="H492" i="62"/>
  <c r="H493" i="62"/>
  <c r="H494" i="62"/>
  <c r="H495" i="62"/>
  <c r="H496" i="62"/>
  <c r="H497" i="62"/>
  <c r="H498" i="62"/>
  <c r="H499" i="62"/>
  <c r="H500" i="62"/>
  <c r="H501" i="62"/>
  <c r="H502" i="62"/>
  <c r="H503" i="62"/>
  <c r="H504" i="62"/>
  <c r="H505" i="62"/>
  <c r="H506" i="62"/>
  <c r="H507" i="62"/>
  <c r="H508" i="62"/>
  <c r="H509" i="62"/>
  <c r="H510" i="62"/>
  <c r="H511" i="62"/>
  <c r="H512" i="62"/>
  <c r="H513" i="62"/>
  <c r="H514" i="62"/>
  <c r="H515" i="62"/>
  <c r="H516" i="62"/>
  <c r="H517" i="62"/>
  <c r="H518" i="62"/>
  <c r="H519" i="62"/>
  <c r="H520" i="62"/>
  <c r="H521" i="62"/>
  <c r="H522" i="62"/>
  <c r="H523" i="62"/>
  <c r="H524" i="62"/>
  <c r="H525" i="62"/>
  <c r="H526" i="62"/>
  <c r="H527" i="62"/>
  <c r="H528" i="62"/>
  <c r="H529" i="62"/>
  <c r="H530" i="62"/>
  <c r="H531" i="62"/>
  <c r="H532" i="62"/>
  <c r="H533" i="62"/>
  <c r="H534" i="62"/>
  <c r="H535" i="62"/>
  <c r="H536" i="62"/>
  <c r="H537" i="62"/>
  <c r="H538" i="62"/>
  <c r="H539" i="62"/>
  <c r="H540" i="62"/>
  <c r="H541" i="62"/>
  <c r="H542" i="62"/>
  <c r="H543" i="62"/>
  <c r="H544" i="62"/>
  <c r="H545" i="62"/>
  <c r="H546" i="62"/>
  <c r="H547" i="62"/>
  <c r="H548" i="62"/>
  <c r="H549" i="62"/>
  <c r="H550" i="62"/>
  <c r="H551" i="62"/>
  <c r="H552" i="62"/>
  <c r="H553" i="62"/>
  <c r="H554" i="62"/>
  <c r="H555" i="62"/>
  <c r="H556" i="62"/>
  <c r="H557" i="62"/>
  <c r="H558" i="62"/>
  <c r="H559" i="62"/>
  <c r="H560" i="62"/>
  <c r="H561" i="62"/>
  <c r="H562" i="62"/>
  <c r="H563" i="62"/>
  <c r="H564" i="62"/>
  <c r="H565" i="62"/>
  <c r="H566" i="62"/>
  <c r="H567" i="62"/>
  <c r="H568" i="62"/>
  <c r="H569" i="62"/>
  <c r="H570" i="62"/>
  <c r="H571" i="62"/>
  <c r="H572" i="62"/>
  <c r="H573" i="62"/>
  <c r="H574" i="62"/>
  <c r="H575" i="62"/>
  <c r="H576" i="62"/>
  <c r="H577" i="62"/>
  <c r="H578" i="62"/>
  <c r="H579" i="62"/>
  <c r="H580" i="62"/>
  <c r="H581" i="62"/>
  <c r="H582" i="62"/>
  <c r="H583" i="62"/>
  <c r="H584" i="62"/>
  <c r="H585" i="62"/>
  <c r="H586" i="62"/>
  <c r="H587" i="62"/>
  <c r="H588" i="62"/>
  <c r="H589" i="62"/>
  <c r="H590" i="62"/>
  <c r="H591" i="62"/>
  <c r="H592" i="62"/>
  <c r="H593" i="62"/>
  <c r="H594" i="62"/>
  <c r="H595" i="62"/>
  <c r="H596" i="62"/>
  <c r="H597" i="62"/>
  <c r="H598" i="62"/>
  <c r="H599" i="62"/>
  <c r="H600" i="62"/>
  <c r="H601" i="62"/>
  <c r="H602" i="62"/>
  <c r="H603" i="62"/>
  <c r="H604" i="62"/>
  <c r="H605" i="62"/>
  <c r="H606" i="62"/>
  <c r="H607" i="62"/>
  <c r="H608" i="62"/>
  <c r="H609" i="62"/>
  <c r="H610" i="62"/>
  <c r="H611" i="62"/>
  <c r="H612" i="62"/>
  <c r="H613" i="62"/>
  <c r="H614" i="62"/>
  <c r="H615" i="62"/>
  <c r="H616" i="62"/>
  <c r="H617" i="62"/>
  <c r="H618" i="62"/>
  <c r="H619" i="62"/>
  <c r="H620" i="62"/>
  <c r="H621" i="62"/>
  <c r="H622" i="62"/>
  <c r="H623" i="62"/>
  <c r="H624" i="62"/>
  <c r="H625" i="62"/>
  <c r="H626" i="62"/>
  <c r="H627" i="62"/>
  <c r="H628" i="62"/>
  <c r="H629" i="62"/>
  <c r="H630" i="62"/>
  <c r="H631" i="62"/>
  <c r="H632" i="62"/>
  <c r="H633" i="62"/>
  <c r="H634" i="62"/>
  <c r="H635" i="62"/>
  <c r="H636" i="62"/>
  <c r="H637" i="62"/>
  <c r="H638" i="62"/>
  <c r="H639" i="62"/>
  <c r="H640" i="62"/>
  <c r="H641" i="62"/>
  <c r="H642" i="62"/>
  <c r="H643" i="62"/>
  <c r="H644" i="62"/>
  <c r="H645" i="62"/>
  <c r="H646" i="62"/>
  <c r="H647" i="62"/>
  <c r="H648" i="62"/>
  <c r="H649" i="62"/>
  <c r="H650" i="62"/>
  <c r="H651" i="62"/>
  <c r="H652" i="62"/>
  <c r="H653" i="62"/>
  <c r="H654" i="62"/>
  <c r="H655" i="62"/>
  <c r="H656" i="62"/>
  <c r="H657" i="62"/>
  <c r="H658" i="62"/>
  <c r="H659" i="62"/>
  <c r="H660" i="62"/>
  <c r="H661" i="62"/>
  <c r="H662" i="62"/>
  <c r="H663" i="62"/>
  <c r="H664" i="62"/>
  <c r="H665" i="62"/>
  <c r="H666" i="62"/>
  <c r="H667" i="62"/>
  <c r="H668" i="62"/>
  <c r="H669" i="62"/>
  <c r="H670" i="62"/>
  <c r="H671" i="62"/>
  <c r="H672" i="62"/>
  <c r="H673" i="62"/>
  <c r="H674" i="62"/>
  <c r="H675" i="62"/>
  <c r="H676" i="62"/>
  <c r="H677" i="62"/>
  <c r="H678" i="62"/>
  <c r="H679" i="62"/>
  <c r="H680" i="62"/>
  <c r="H681" i="62"/>
  <c r="H682" i="62"/>
  <c r="H683" i="62"/>
  <c r="H684" i="62"/>
  <c r="H685" i="62"/>
  <c r="H686" i="62"/>
  <c r="H687" i="62"/>
  <c r="H688" i="62"/>
  <c r="H689" i="62"/>
  <c r="H690" i="62"/>
  <c r="H691" i="62"/>
  <c r="H692" i="62"/>
  <c r="H693" i="62"/>
  <c r="H694" i="62"/>
  <c r="H695" i="62"/>
  <c r="H696" i="62"/>
  <c r="H697" i="62"/>
  <c r="H698" i="62"/>
  <c r="H699" i="62"/>
  <c r="H700" i="62"/>
  <c r="H701" i="62"/>
  <c r="H702" i="62"/>
  <c r="H703" i="62"/>
  <c r="H704" i="62"/>
  <c r="H705" i="62"/>
  <c r="H706" i="62"/>
  <c r="H707" i="62"/>
  <c r="H708" i="62"/>
  <c r="H709" i="62"/>
  <c r="H710" i="62"/>
  <c r="H711" i="62"/>
  <c r="H712" i="62"/>
  <c r="H713" i="62"/>
  <c r="H714" i="62"/>
  <c r="H715" i="62"/>
  <c r="H716" i="62"/>
  <c r="H717" i="62"/>
  <c r="H718" i="62"/>
  <c r="H719" i="62"/>
  <c r="H720" i="62"/>
  <c r="H721" i="62"/>
  <c r="H722" i="62"/>
  <c r="H723" i="62"/>
  <c r="H724" i="62"/>
  <c r="H725" i="62"/>
  <c r="H726" i="62"/>
  <c r="H727" i="62"/>
  <c r="H728" i="62"/>
  <c r="H729" i="62"/>
  <c r="H730" i="62"/>
  <c r="H731" i="62"/>
  <c r="H732" i="62"/>
  <c r="H733" i="62"/>
  <c r="H734" i="62"/>
  <c r="H735" i="62"/>
  <c r="H736" i="62"/>
  <c r="H737" i="62"/>
  <c r="H738" i="62"/>
  <c r="H739" i="62"/>
  <c r="H740" i="62"/>
  <c r="H741" i="62"/>
  <c r="H742" i="62"/>
  <c r="H743" i="62"/>
  <c r="H744" i="62"/>
  <c r="H745" i="62"/>
  <c r="H746" i="62"/>
  <c r="H747" i="62"/>
  <c r="H748" i="62"/>
  <c r="H749" i="62"/>
  <c r="H750" i="62"/>
  <c r="H751" i="62"/>
  <c r="H752" i="62"/>
  <c r="H753" i="62"/>
  <c r="H754" i="62"/>
  <c r="H755" i="62"/>
  <c r="H756" i="62"/>
  <c r="H757" i="62"/>
  <c r="H758" i="62"/>
  <c r="H759" i="62"/>
  <c r="H760" i="62"/>
  <c r="H761" i="62"/>
  <c r="H762" i="62"/>
  <c r="H763" i="62"/>
  <c r="H764" i="62"/>
  <c r="H765" i="62"/>
  <c r="H766" i="62"/>
  <c r="H767" i="62"/>
  <c r="H768" i="62"/>
  <c r="H769" i="62"/>
  <c r="H770" i="62"/>
  <c r="H771" i="62"/>
  <c r="H772" i="62"/>
  <c r="H773" i="62"/>
  <c r="H774" i="62"/>
  <c r="H775" i="62"/>
  <c r="H776" i="62"/>
  <c r="H777" i="62"/>
  <c r="H778" i="62"/>
  <c r="H779" i="62"/>
  <c r="H780" i="62"/>
  <c r="H781" i="62"/>
  <c r="H782" i="62"/>
  <c r="H783" i="62"/>
  <c r="H784" i="62"/>
  <c r="H785" i="62"/>
  <c r="H786" i="62"/>
  <c r="H787" i="62"/>
  <c r="H788" i="62"/>
  <c r="H789" i="62"/>
  <c r="H790" i="62"/>
  <c r="H791" i="62"/>
  <c r="H792" i="62"/>
  <c r="H793" i="62"/>
  <c r="H794" i="62"/>
  <c r="H795" i="62"/>
  <c r="H796" i="62"/>
  <c r="H797" i="62"/>
  <c r="H798" i="62"/>
  <c r="H799" i="62"/>
  <c r="H800" i="62"/>
  <c r="H801" i="62"/>
  <c r="H802" i="62"/>
  <c r="H803" i="62"/>
  <c r="H804" i="62"/>
  <c r="H805" i="62"/>
  <c r="H806" i="62"/>
  <c r="H807" i="62"/>
  <c r="H808" i="62"/>
  <c r="H809" i="62"/>
  <c r="H810" i="62"/>
  <c r="H811" i="62"/>
  <c r="H812" i="62"/>
  <c r="H813" i="62"/>
  <c r="H814" i="62"/>
  <c r="H815" i="62"/>
  <c r="H816" i="62"/>
  <c r="H817" i="62"/>
  <c r="H818" i="62"/>
  <c r="H819" i="62"/>
  <c r="H820" i="62"/>
  <c r="H821" i="62"/>
  <c r="H822" i="62"/>
  <c r="H823" i="62"/>
  <c r="H824" i="62"/>
  <c r="H825" i="62"/>
  <c r="H826" i="62"/>
  <c r="H827" i="62"/>
  <c r="H828" i="62"/>
  <c r="H829" i="62"/>
  <c r="H830" i="62"/>
  <c r="H831" i="62"/>
  <c r="H832" i="62"/>
  <c r="H833" i="62"/>
  <c r="H834" i="62"/>
  <c r="H835" i="62"/>
  <c r="H836" i="62"/>
  <c r="H837" i="62"/>
  <c r="H838" i="62"/>
  <c r="H839" i="62"/>
  <c r="H840" i="62"/>
  <c r="H841" i="62"/>
  <c r="H842" i="62"/>
  <c r="H843" i="62"/>
  <c r="H844" i="62"/>
  <c r="H845" i="62"/>
  <c r="H846" i="62"/>
  <c r="H847" i="62"/>
  <c r="H848" i="62"/>
  <c r="H849" i="62"/>
  <c r="H850" i="62"/>
  <c r="H851" i="62"/>
  <c r="H852" i="62"/>
  <c r="H853" i="62"/>
  <c r="H854" i="62"/>
  <c r="H855" i="62"/>
  <c r="H856" i="62"/>
  <c r="H857" i="62"/>
  <c r="H858" i="62"/>
  <c r="H859" i="62"/>
  <c r="H860" i="62"/>
  <c r="H861" i="62"/>
  <c r="H862" i="62"/>
  <c r="H863" i="62"/>
  <c r="H864" i="62"/>
  <c r="H865" i="62"/>
  <c r="H866" i="62"/>
  <c r="H867" i="62"/>
  <c r="H868" i="62"/>
  <c r="H869" i="62"/>
  <c r="H870" i="62"/>
  <c r="H871" i="62"/>
  <c r="H872" i="62"/>
  <c r="H873" i="62"/>
  <c r="H874" i="62"/>
  <c r="H875" i="62"/>
  <c r="H876" i="62"/>
  <c r="H877" i="62"/>
  <c r="H878" i="62"/>
  <c r="H879" i="62"/>
  <c r="H880" i="62"/>
  <c r="H881" i="62"/>
  <c r="H882" i="62"/>
  <c r="H883" i="62"/>
  <c r="H884" i="62"/>
  <c r="H885" i="62"/>
  <c r="H886" i="62"/>
  <c r="H887" i="62"/>
  <c r="H888" i="62"/>
  <c r="H889" i="62"/>
  <c r="H890" i="62"/>
  <c r="H891" i="62"/>
  <c r="H892" i="62"/>
  <c r="H893" i="62"/>
  <c r="H894" i="62"/>
  <c r="H895" i="62"/>
  <c r="H896" i="62"/>
  <c r="H897" i="62"/>
  <c r="H898" i="62"/>
  <c r="H899" i="62"/>
  <c r="H900" i="62"/>
  <c r="H901" i="62"/>
  <c r="H902" i="62"/>
  <c r="H903" i="62"/>
  <c r="H904" i="62"/>
  <c r="H905" i="62"/>
  <c r="H906" i="62"/>
  <c r="H907" i="62"/>
  <c r="H908" i="62"/>
  <c r="H909" i="62"/>
  <c r="H910" i="62"/>
  <c r="H911" i="62"/>
  <c r="H912" i="62"/>
  <c r="H913" i="62"/>
  <c r="H914" i="62"/>
  <c r="H915" i="62"/>
  <c r="H916" i="62"/>
  <c r="H917" i="62"/>
  <c r="H918" i="62"/>
  <c r="H919" i="62"/>
  <c r="H920" i="62"/>
  <c r="H921" i="62"/>
  <c r="H922" i="62"/>
  <c r="H923" i="62"/>
  <c r="H924" i="62"/>
  <c r="H925" i="62"/>
  <c r="H926" i="62"/>
  <c r="H927" i="62"/>
  <c r="H928" i="62"/>
  <c r="H929" i="62"/>
  <c r="H930" i="62"/>
  <c r="H931" i="62"/>
  <c r="H932" i="62"/>
  <c r="H933" i="62"/>
  <c r="H934" i="62"/>
  <c r="H935" i="62"/>
  <c r="H936" i="62"/>
  <c r="H937" i="62"/>
  <c r="H938" i="62"/>
  <c r="H939" i="62"/>
  <c r="H940" i="62"/>
  <c r="H941" i="62"/>
  <c r="H942" i="62"/>
  <c r="H943" i="62"/>
  <c r="H944" i="62"/>
  <c r="H945" i="62"/>
  <c r="H946" i="62"/>
  <c r="H947" i="62"/>
  <c r="H948" i="62"/>
  <c r="H949" i="62"/>
  <c r="H950" i="62"/>
  <c r="H951" i="62"/>
  <c r="H952" i="62"/>
  <c r="H953" i="62"/>
  <c r="H954" i="62"/>
  <c r="H955" i="62"/>
  <c r="H956" i="62"/>
  <c r="H957" i="62"/>
  <c r="H958" i="62"/>
  <c r="H959" i="62"/>
  <c r="H960" i="62"/>
  <c r="H961" i="62"/>
  <c r="H962" i="62"/>
  <c r="H963" i="62"/>
  <c r="H964" i="62"/>
  <c r="H965" i="62"/>
  <c r="H966" i="62"/>
  <c r="H967" i="62"/>
  <c r="H968" i="62"/>
  <c r="H969" i="62"/>
  <c r="H970" i="62"/>
  <c r="H971" i="62"/>
  <c r="H972" i="62"/>
  <c r="H973" i="62"/>
  <c r="H974" i="62"/>
  <c r="H975" i="62"/>
  <c r="H976" i="62"/>
  <c r="H977" i="62"/>
  <c r="H978" i="62"/>
  <c r="H979" i="62"/>
  <c r="H980" i="62"/>
  <c r="H981" i="62"/>
  <c r="H982" i="62"/>
  <c r="H983" i="62"/>
  <c r="H984" i="62"/>
  <c r="H985" i="62"/>
  <c r="H986" i="62"/>
  <c r="H987" i="62"/>
  <c r="H988" i="62"/>
  <c r="H989" i="62"/>
  <c r="H990" i="62"/>
  <c r="H991" i="62"/>
  <c r="H992" i="62"/>
  <c r="H993" i="62"/>
  <c r="H994" i="62"/>
  <c r="H995" i="62"/>
  <c r="H996" i="62"/>
  <c r="H997" i="62"/>
  <c r="H998" i="62"/>
  <c r="H999" i="62"/>
  <c r="H1000" i="62"/>
  <c r="H1001" i="62"/>
  <c r="H1002" i="62"/>
  <c r="H1003" i="62"/>
  <c r="H1004" i="62"/>
  <c r="H1005" i="62"/>
  <c r="H1006" i="62"/>
  <c r="H1007" i="62"/>
  <c r="H1008" i="62"/>
  <c r="H1009" i="62"/>
  <c r="H1010" i="62"/>
  <c r="H1011" i="62"/>
  <c r="H1012" i="62"/>
  <c r="H1013" i="62"/>
  <c r="H1014" i="62"/>
  <c r="H1015" i="62"/>
  <c r="H1016" i="62"/>
  <c r="H1017" i="62"/>
  <c r="H1018" i="62"/>
  <c r="H1019" i="62"/>
  <c r="H1020" i="62"/>
  <c r="H1021" i="62"/>
  <c r="H1022" i="62"/>
  <c r="H1023" i="62"/>
  <c r="H1024" i="62"/>
  <c r="H1025" i="62"/>
  <c r="H1026" i="62"/>
  <c r="H1027" i="62"/>
  <c r="H1028" i="62"/>
  <c r="H1029" i="62"/>
  <c r="H1030" i="62"/>
  <c r="H1031" i="62"/>
  <c r="H1032" i="62"/>
  <c r="H1033" i="62"/>
  <c r="H1034" i="62"/>
  <c r="H1035" i="62"/>
  <c r="H1036" i="62"/>
  <c r="H1037" i="62"/>
  <c r="H1038" i="62"/>
  <c r="H1039" i="62"/>
  <c r="H1040" i="62"/>
  <c r="H1041" i="62"/>
  <c r="H1042" i="62"/>
  <c r="H1043" i="62"/>
  <c r="H1044" i="62"/>
  <c r="H1045" i="62"/>
  <c r="H1046" i="62"/>
  <c r="H1047" i="62"/>
  <c r="H1048" i="62"/>
  <c r="H1049" i="62"/>
  <c r="H1050" i="62"/>
  <c r="H1051" i="62"/>
  <c r="H1052" i="62"/>
  <c r="H1053" i="62"/>
  <c r="H1054" i="62"/>
  <c r="H1055" i="62"/>
  <c r="H1056" i="62"/>
  <c r="H1057" i="62"/>
  <c r="H1058" i="62"/>
  <c r="H1059" i="62"/>
  <c r="H1060" i="62"/>
  <c r="H1061" i="62"/>
  <c r="H1062" i="62"/>
  <c r="H1063" i="62"/>
  <c r="H1064" i="62"/>
  <c r="H1065" i="62"/>
  <c r="H1066" i="62"/>
  <c r="H1067" i="62"/>
  <c r="H1068" i="62"/>
  <c r="H1069" i="62"/>
  <c r="H1070" i="62"/>
  <c r="H1071" i="62"/>
  <c r="H1072" i="62"/>
  <c r="H1073" i="62"/>
  <c r="H1074" i="62"/>
  <c r="H1075" i="62"/>
  <c r="H1076" i="62"/>
  <c r="H1077" i="62"/>
  <c r="H1078" i="62"/>
  <c r="H1079" i="62"/>
  <c r="H1080" i="62"/>
  <c r="H1081" i="62"/>
  <c r="H1082" i="62"/>
  <c r="H1083" i="62"/>
  <c r="H1084" i="62"/>
  <c r="H1085" i="62"/>
  <c r="H1086" i="62"/>
  <c r="H1087" i="62"/>
  <c r="H1088" i="62"/>
  <c r="H1089" i="62"/>
  <c r="H1090" i="62"/>
  <c r="H1091" i="62"/>
  <c r="H1092" i="62"/>
  <c r="H1093" i="62"/>
  <c r="H1094" i="62"/>
  <c r="H1095" i="62"/>
  <c r="H1096" i="62"/>
  <c r="H1097" i="62"/>
  <c r="H1098" i="62"/>
  <c r="H1099" i="62"/>
  <c r="H1100" i="62"/>
  <c r="H1101" i="62"/>
  <c r="H1102" i="62"/>
  <c r="H1103" i="62"/>
  <c r="H1104" i="62"/>
  <c r="H1105" i="62"/>
  <c r="H1106" i="62"/>
  <c r="H1107" i="62"/>
  <c r="H1108" i="62"/>
  <c r="H1109" i="62"/>
  <c r="H1110" i="62"/>
  <c r="H1111" i="62"/>
  <c r="H1112" i="62"/>
  <c r="H1113" i="62"/>
  <c r="H1114" i="62"/>
  <c r="H1115" i="62"/>
  <c r="H1116" i="62"/>
  <c r="H1117" i="62"/>
  <c r="H1118" i="62"/>
  <c r="H1119" i="62"/>
  <c r="H1120" i="62"/>
  <c r="H1121" i="62"/>
  <c r="H1122" i="62"/>
  <c r="H1123" i="62"/>
  <c r="H1124" i="62"/>
  <c r="H1125" i="62"/>
  <c r="H1126" i="62"/>
  <c r="H1127" i="62"/>
  <c r="H1128" i="62"/>
  <c r="H1129" i="62"/>
  <c r="H1130" i="62"/>
  <c r="H1131" i="62"/>
  <c r="H1132" i="62"/>
  <c r="H1133" i="62"/>
  <c r="H1134" i="62"/>
  <c r="H1135" i="62"/>
  <c r="H1136" i="62"/>
  <c r="H1137" i="62"/>
  <c r="H1138" i="62"/>
  <c r="H1139" i="62"/>
  <c r="H1140" i="62"/>
  <c r="H1141" i="62"/>
  <c r="H1142" i="62"/>
  <c r="H1143" i="62"/>
  <c r="H1144" i="62"/>
  <c r="H1145" i="62"/>
  <c r="H1146" i="62"/>
  <c r="H1147" i="62"/>
  <c r="H1148" i="62"/>
  <c r="H1149" i="62"/>
  <c r="H1150" i="62"/>
  <c r="H1151" i="62"/>
  <c r="H1152" i="62"/>
  <c r="H1153" i="62"/>
  <c r="H1154" i="62"/>
  <c r="H1155" i="62"/>
  <c r="H1156" i="62"/>
  <c r="H1157" i="62"/>
  <c r="H1158" i="62"/>
  <c r="H1159" i="62"/>
  <c r="H1160" i="62"/>
  <c r="H1161" i="62"/>
  <c r="H1162" i="62"/>
  <c r="H1163" i="62"/>
  <c r="H1164" i="62"/>
  <c r="H1165" i="62"/>
  <c r="H1166" i="62"/>
  <c r="H1167" i="62"/>
  <c r="H1168" i="62"/>
  <c r="H1169" i="62"/>
  <c r="H1170" i="62"/>
  <c r="H1171" i="62"/>
  <c r="H1172" i="62"/>
  <c r="H1173" i="62"/>
  <c r="H1174" i="62"/>
  <c r="H1175" i="62"/>
  <c r="H1176" i="62"/>
  <c r="H1177" i="62"/>
  <c r="H1178" i="62"/>
  <c r="H1179" i="62"/>
  <c r="H1180" i="62"/>
  <c r="H1181" i="62"/>
  <c r="H1182" i="62"/>
  <c r="H1183" i="62"/>
  <c r="H1184" i="62"/>
  <c r="H1185" i="62"/>
  <c r="H1186" i="62"/>
  <c r="H1187" i="62"/>
  <c r="H1188" i="62"/>
  <c r="H1189" i="62"/>
  <c r="H1190" i="62"/>
  <c r="H1191" i="62"/>
  <c r="H1192" i="62"/>
  <c r="H1193" i="62"/>
  <c r="H1194" i="62"/>
  <c r="H1195" i="62"/>
  <c r="H1196" i="62"/>
  <c r="H1197" i="62"/>
  <c r="H1198" i="62"/>
  <c r="H1199" i="62"/>
  <c r="H1200" i="62"/>
  <c r="H1201" i="62"/>
  <c r="H1202" i="62"/>
  <c r="H1203" i="62"/>
  <c r="H1204" i="62"/>
  <c r="H1205" i="62"/>
  <c r="H1206" i="62"/>
  <c r="H1207" i="62"/>
  <c r="H1208" i="62"/>
  <c r="H1209" i="62"/>
  <c r="H1210" i="62"/>
  <c r="H1211" i="62"/>
  <c r="H1212" i="62"/>
  <c r="H1213" i="62"/>
  <c r="H1214" i="62"/>
  <c r="H1215" i="62"/>
  <c r="H1216" i="62"/>
  <c r="H1217" i="62"/>
  <c r="H1218" i="62"/>
  <c r="H1219" i="62"/>
  <c r="H1220" i="62"/>
  <c r="H1221" i="62"/>
  <c r="H1222" i="62"/>
  <c r="H1223" i="62"/>
  <c r="H1224" i="62"/>
  <c r="H1225" i="62"/>
  <c r="H1226" i="62"/>
  <c r="H1227" i="62"/>
  <c r="H1228" i="62"/>
  <c r="H1229" i="62"/>
  <c r="H1230" i="62"/>
  <c r="H1231" i="62"/>
  <c r="H1232" i="62"/>
  <c r="H1233" i="62"/>
  <c r="H1234" i="62"/>
  <c r="H1235" i="62"/>
  <c r="H1236" i="62"/>
  <c r="H1237" i="62"/>
  <c r="H1238" i="62"/>
  <c r="H1239" i="62"/>
  <c r="H1240" i="62"/>
  <c r="H1241" i="62"/>
  <c r="H1242" i="62"/>
  <c r="H1243" i="62"/>
  <c r="H1244" i="62"/>
  <c r="H1245" i="62"/>
  <c r="H1246" i="62"/>
  <c r="H1247" i="62"/>
  <c r="H1248" i="62"/>
  <c r="H1249" i="62"/>
  <c r="H1250" i="62"/>
  <c r="H1251" i="62"/>
  <c r="H1252" i="62"/>
  <c r="H1253" i="62"/>
  <c r="H1254" i="62"/>
  <c r="H1255" i="62"/>
  <c r="H1256" i="62"/>
  <c r="H1257" i="62"/>
  <c r="H1258" i="62"/>
  <c r="H1259" i="62"/>
  <c r="H1260" i="62"/>
  <c r="H1261" i="62"/>
  <c r="H1262" i="62"/>
  <c r="H1263" i="62"/>
  <c r="H1264" i="62"/>
  <c r="H1265" i="62"/>
  <c r="H1266" i="62"/>
  <c r="H1267" i="62"/>
  <c r="H1268" i="62"/>
  <c r="H1269" i="62"/>
  <c r="H1270" i="62"/>
  <c r="H1271" i="62"/>
  <c r="H1272" i="62"/>
  <c r="H1273" i="62"/>
  <c r="H1274" i="62"/>
  <c r="H1275" i="62"/>
  <c r="H1276" i="62"/>
  <c r="H1277" i="62"/>
  <c r="H1278" i="62"/>
  <c r="H1279" i="62"/>
  <c r="H1280" i="62"/>
  <c r="H1281" i="62"/>
  <c r="H1282" i="62"/>
  <c r="H1283" i="62"/>
  <c r="H1284" i="62"/>
  <c r="H1285" i="62"/>
  <c r="H1286" i="62"/>
  <c r="H1287" i="62"/>
  <c r="H1288" i="62"/>
  <c r="H1289" i="62"/>
  <c r="H1290" i="62"/>
  <c r="H1291" i="62"/>
  <c r="H1292" i="62"/>
  <c r="H1293" i="62"/>
  <c r="H1294" i="62"/>
  <c r="H1295" i="62"/>
  <c r="H1296" i="62"/>
  <c r="H1297" i="62"/>
  <c r="H1298" i="62"/>
  <c r="H1299" i="62"/>
  <c r="H1300" i="62"/>
  <c r="H1301" i="62"/>
  <c r="H1302" i="62"/>
  <c r="H1303" i="62"/>
  <c r="H1304" i="62"/>
  <c r="H1305" i="62"/>
  <c r="H1306" i="62"/>
  <c r="H1307" i="62"/>
  <c r="H1308" i="62"/>
  <c r="H1309" i="62"/>
  <c r="H1310" i="62"/>
  <c r="H1311" i="62"/>
  <c r="H1312" i="62"/>
  <c r="H1313" i="62"/>
  <c r="H1314" i="62"/>
  <c r="H1315" i="62"/>
  <c r="H1316" i="62"/>
  <c r="H1317" i="62"/>
  <c r="H1318" i="62"/>
  <c r="H1319" i="62"/>
  <c r="H1320" i="62"/>
  <c r="H1321" i="62"/>
  <c r="H1322" i="62"/>
  <c r="H1323" i="62"/>
  <c r="H1324" i="62"/>
  <c r="H1325" i="62"/>
  <c r="H1326" i="62"/>
  <c r="H1327" i="62"/>
  <c r="H1328" i="62"/>
  <c r="H1329" i="62"/>
  <c r="H1330" i="62"/>
  <c r="H1331" i="62"/>
  <c r="H1332" i="62"/>
  <c r="H1333" i="62"/>
  <c r="H1334" i="62"/>
  <c r="H1335" i="62"/>
  <c r="H1336" i="62"/>
  <c r="H1337" i="62"/>
  <c r="H1338" i="62"/>
  <c r="H1339" i="62"/>
  <c r="H1340" i="62"/>
  <c r="H1341" i="62"/>
  <c r="H1342" i="62"/>
  <c r="H1343" i="62"/>
  <c r="H1344" i="62"/>
  <c r="H1345" i="62"/>
  <c r="H1346" i="62"/>
  <c r="H1347" i="62"/>
  <c r="H1348" i="62"/>
  <c r="H1349" i="62"/>
  <c r="H1350" i="62"/>
  <c r="H1351" i="62"/>
  <c r="H1352" i="62"/>
  <c r="H1353" i="62"/>
  <c r="H1354" i="62"/>
  <c r="H1355" i="62"/>
  <c r="H1356" i="62"/>
  <c r="H1357" i="62"/>
  <c r="H1358" i="62"/>
  <c r="H1359" i="62"/>
  <c r="H1360" i="62"/>
  <c r="H1361" i="62"/>
  <c r="H1362" i="62"/>
  <c r="H1363" i="62"/>
  <c r="H1364" i="62"/>
  <c r="H1365" i="62"/>
  <c r="H1366" i="62"/>
  <c r="H1367" i="62"/>
  <c r="H1368" i="62"/>
  <c r="H1369" i="62"/>
  <c r="H1370" i="62"/>
  <c r="H1371" i="62"/>
  <c r="H1372" i="62"/>
  <c r="H1373" i="62"/>
  <c r="H1374" i="62"/>
  <c r="H1375" i="62"/>
  <c r="H1376" i="62"/>
  <c r="H1377" i="62"/>
  <c r="H1378" i="62"/>
  <c r="H1379" i="62"/>
  <c r="H1380" i="62"/>
  <c r="H1381" i="62"/>
  <c r="H1382" i="62"/>
  <c r="H1383" i="62"/>
  <c r="H1384" i="62"/>
  <c r="H1385" i="62"/>
  <c r="H1386" i="62"/>
  <c r="H1387" i="62"/>
  <c r="H1388" i="62"/>
  <c r="H1389" i="62"/>
  <c r="H1390" i="62"/>
  <c r="H1391" i="62"/>
  <c r="H1392" i="62"/>
  <c r="H1393" i="62"/>
  <c r="H1394" i="62"/>
  <c r="H1395" i="62"/>
  <c r="H1396" i="62"/>
  <c r="H1397" i="62"/>
  <c r="H1398" i="62"/>
  <c r="H1399" i="62"/>
  <c r="H1400" i="62"/>
  <c r="H1401" i="62"/>
  <c r="H1402" i="62"/>
  <c r="H1403" i="62"/>
  <c r="H1404" i="62"/>
  <c r="H1405" i="62"/>
  <c r="H1406" i="62"/>
  <c r="H1407" i="62"/>
  <c r="H1408" i="62"/>
  <c r="H1409" i="62"/>
  <c r="H1410" i="62"/>
  <c r="H1411" i="62"/>
  <c r="H1412" i="62"/>
  <c r="H1413" i="62"/>
  <c r="H1414" i="62"/>
  <c r="H1415" i="62"/>
  <c r="H1416" i="62"/>
  <c r="H1417" i="62"/>
  <c r="H1418" i="62"/>
  <c r="H1419" i="62"/>
  <c r="H1420" i="62"/>
  <c r="H1421" i="62"/>
  <c r="H1422" i="62"/>
  <c r="H1423" i="62"/>
  <c r="H1424" i="62"/>
  <c r="H1425" i="62"/>
  <c r="H1426" i="62"/>
  <c r="H1427" i="62"/>
  <c r="H1428" i="62"/>
  <c r="H1429" i="62"/>
  <c r="H1430" i="62"/>
  <c r="H1431" i="62"/>
  <c r="H1432" i="62"/>
  <c r="H1433" i="62"/>
  <c r="H1434" i="62"/>
  <c r="H1435" i="62"/>
  <c r="H1436" i="62"/>
  <c r="H1437" i="62"/>
  <c r="H1438" i="62"/>
  <c r="H1439" i="62"/>
  <c r="H1440" i="62"/>
  <c r="H1441" i="62"/>
  <c r="H1442" i="62"/>
  <c r="H1443" i="62"/>
  <c r="H1444" i="62"/>
  <c r="H1445" i="62"/>
  <c r="H1446" i="62"/>
  <c r="H1447" i="62"/>
  <c r="H1448" i="62"/>
  <c r="H1449" i="62"/>
  <c r="H1450" i="62"/>
  <c r="H1451" i="62"/>
  <c r="H1452" i="62"/>
  <c r="H1453" i="62"/>
  <c r="H1454" i="62"/>
  <c r="H1455" i="62"/>
  <c r="H1456" i="62"/>
  <c r="H1457" i="62"/>
  <c r="H1458" i="62"/>
  <c r="H1459" i="62"/>
  <c r="H1460" i="62"/>
  <c r="H1461" i="62"/>
  <c r="H1462" i="62"/>
  <c r="H1463" i="62"/>
  <c r="H1464" i="62"/>
  <c r="H1465" i="62"/>
  <c r="H1466" i="62"/>
  <c r="H1467" i="62"/>
  <c r="H1468" i="62"/>
  <c r="H1469" i="62"/>
  <c r="H1470" i="62"/>
  <c r="H1471" i="62"/>
  <c r="H1472" i="62"/>
  <c r="H1473" i="62"/>
  <c r="H1474" i="62"/>
  <c r="H1475" i="62"/>
  <c r="H1476" i="62"/>
  <c r="H1477" i="62"/>
  <c r="H1478" i="62"/>
  <c r="H1479" i="62"/>
  <c r="H1480" i="62"/>
  <c r="H1481" i="62"/>
  <c r="H1482" i="62"/>
  <c r="H1483" i="62"/>
  <c r="H1484" i="62"/>
  <c r="H1485" i="62"/>
  <c r="H1486" i="62"/>
  <c r="H1487" i="62"/>
  <c r="H1488" i="62"/>
  <c r="H1489" i="62"/>
  <c r="H1490" i="62"/>
  <c r="H1491" i="62"/>
  <c r="H1492" i="62"/>
  <c r="H1493" i="62"/>
  <c r="H1494" i="62"/>
  <c r="H1495" i="62"/>
  <c r="H1496" i="62"/>
  <c r="H1497" i="62"/>
  <c r="H1498" i="62"/>
  <c r="H1499" i="62"/>
  <c r="H1500" i="62"/>
  <c r="H1501" i="62"/>
  <c r="H1502" i="62"/>
  <c r="H1503" i="62"/>
  <c r="H1504" i="62"/>
  <c r="H1505" i="62"/>
  <c r="H1506" i="62"/>
  <c r="H1507" i="62"/>
  <c r="H1508" i="62"/>
  <c r="H1509" i="62"/>
  <c r="H1510" i="62"/>
  <c r="H1511" i="62"/>
  <c r="H1512" i="62"/>
  <c r="H1513" i="62"/>
  <c r="H1514" i="62"/>
  <c r="H1515" i="62"/>
  <c r="H1516" i="62"/>
  <c r="H1517" i="62"/>
  <c r="H1518" i="62"/>
  <c r="H1519" i="62"/>
  <c r="H1520" i="62"/>
  <c r="H1521" i="62"/>
  <c r="H1522" i="62"/>
  <c r="H1523" i="62"/>
  <c r="H1524" i="62"/>
  <c r="H1525" i="62"/>
  <c r="H1526" i="62"/>
  <c r="H1527" i="62"/>
  <c r="H1528" i="62"/>
  <c r="H1529" i="62"/>
  <c r="H1530" i="62"/>
  <c r="H1531" i="62"/>
  <c r="H1532" i="62"/>
  <c r="H1533" i="62"/>
  <c r="H1534" i="62"/>
  <c r="H1535" i="62"/>
  <c r="H1536" i="62"/>
  <c r="H1537" i="62"/>
  <c r="H1538" i="62"/>
  <c r="H1539" i="62"/>
  <c r="H1540" i="62"/>
  <c r="H1541" i="62"/>
  <c r="H1542" i="62"/>
  <c r="H1543" i="62"/>
  <c r="H1544" i="62"/>
  <c r="H1545" i="62"/>
  <c r="H1546" i="62"/>
  <c r="H1547" i="62"/>
  <c r="H1548" i="62"/>
  <c r="H1549" i="62"/>
  <c r="H1550" i="62"/>
  <c r="H1551" i="62"/>
  <c r="H1552" i="62"/>
  <c r="H1553" i="62"/>
  <c r="H1554" i="62"/>
  <c r="H1555" i="62"/>
  <c r="H1556" i="62"/>
  <c r="H1557" i="62"/>
  <c r="H1558" i="62"/>
  <c r="H1559" i="62"/>
  <c r="H1560" i="62"/>
  <c r="H1561" i="62"/>
  <c r="H1562" i="62"/>
  <c r="H1563" i="62"/>
  <c r="H1564" i="62"/>
  <c r="H1565" i="62"/>
  <c r="H1566" i="62"/>
  <c r="H1567" i="62"/>
  <c r="H1568" i="62"/>
  <c r="H1569" i="62"/>
  <c r="H1570" i="62"/>
  <c r="H1571" i="62"/>
  <c r="H1572" i="62"/>
  <c r="H1573" i="62"/>
  <c r="H1574" i="62"/>
  <c r="H1575" i="62"/>
  <c r="H1576" i="62"/>
  <c r="H1577" i="62"/>
  <c r="H1578" i="62"/>
  <c r="H1579" i="62"/>
  <c r="H1580" i="62"/>
  <c r="H1581" i="62"/>
  <c r="H1582" i="62"/>
  <c r="H1583" i="62"/>
  <c r="H1584" i="62"/>
  <c r="H1585" i="62"/>
  <c r="H1586" i="62"/>
  <c r="H1587" i="62"/>
  <c r="H1588" i="62"/>
  <c r="H1589" i="62"/>
  <c r="H1590" i="62"/>
  <c r="H1591" i="62"/>
  <c r="H1592" i="62"/>
  <c r="H1593" i="62"/>
  <c r="H1594" i="62"/>
  <c r="H1595" i="62"/>
  <c r="H1596" i="62"/>
  <c r="H1597" i="62"/>
  <c r="H1598" i="62"/>
  <c r="H1599" i="62"/>
  <c r="H1600" i="62"/>
  <c r="H1601" i="62"/>
  <c r="H1602" i="62"/>
  <c r="H1603" i="62"/>
  <c r="H1604" i="62"/>
  <c r="H1605" i="62"/>
  <c r="H1606" i="62"/>
  <c r="H1607" i="62"/>
  <c r="H1608" i="62"/>
  <c r="H1609" i="62"/>
  <c r="H1610" i="62"/>
  <c r="H1611" i="62"/>
  <c r="H1612" i="62"/>
  <c r="H1613" i="62"/>
  <c r="H1614" i="62"/>
  <c r="H1615" i="62"/>
  <c r="H1616" i="62"/>
  <c r="H1617" i="62"/>
  <c r="H1618" i="62"/>
  <c r="H1619" i="62"/>
  <c r="H1620" i="62"/>
  <c r="H1621" i="62"/>
  <c r="H1622" i="62"/>
  <c r="H1623" i="62"/>
  <c r="H1624" i="62"/>
  <c r="H1625" i="62"/>
  <c r="H1626" i="62"/>
  <c r="H1627" i="62"/>
  <c r="H1628" i="62"/>
  <c r="H1629" i="62"/>
  <c r="H1630" i="62"/>
  <c r="H1631" i="62"/>
  <c r="H1632" i="62"/>
  <c r="H1633" i="62"/>
  <c r="H1634" i="62"/>
  <c r="H1635" i="62"/>
  <c r="H1636" i="62"/>
  <c r="H1637" i="62"/>
  <c r="H1638" i="62"/>
  <c r="H1639" i="62"/>
  <c r="H1640" i="62"/>
  <c r="H1641" i="62"/>
  <c r="H1642" i="62"/>
  <c r="H1643" i="62"/>
  <c r="H1644" i="62"/>
  <c r="H1645" i="62"/>
  <c r="H1646" i="62"/>
  <c r="H1647" i="62"/>
  <c r="H1648" i="62"/>
  <c r="H1649" i="62"/>
  <c r="H1650" i="62"/>
  <c r="H1651" i="62"/>
  <c r="H1652" i="62"/>
  <c r="H1653" i="62"/>
  <c r="H1654" i="62"/>
  <c r="H1655" i="62"/>
  <c r="H1656" i="62"/>
  <c r="H1657" i="62"/>
  <c r="H1658" i="62"/>
  <c r="H1659" i="62"/>
  <c r="H1660" i="62"/>
  <c r="H1661" i="62"/>
  <c r="H1662" i="62"/>
  <c r="H1663" i="62"/>
  <c r="H1664" i="62"/>
  <c r="H1665" i="62"/>
  <c r="H1666" i="62"/>
  <c r="H1667" i="62"/>
  <c r="H1668" i="62"/>
  <c r="H1669" i="62"/>
  <c r="H1670" i="62"/>
  <c r="H1671" i="62"/>
  <c r="H1672" i="62"/>
  <c r="H1673" i="62"/>
  <c r="H1674" i="62"/>
  <c r="H1675" i="62"/>
  <c r="H1676" i="62"/>
  <c r="H1677" i="62"/>
  <c r="H1678" i="62"/>
  <c r="H1679" i="62"/>
  <c r="H1680" i="62"/>
  <c r="H1681" i="62"/>
  <c r="H1682" i="62"/>
  <c r="H1683" i="62"/>
  <c r="H1684" i="62"/>
  <c r="H1685" i="62"/>
  <c r="H1686" i="62"/>
  <c r="H1687" i="62"/>
  <c r="H1688" i="62"/>
  <c r="H1689" i="62"/>
  <c r="H1690" i="62"/>
  <c r="H1691" i="62"/>
  <c r="H1692" i="62"/>
  <c r="H1693" i="62"/>
  <c r="H1694" i="62"/>
  <c r="H1695" i="62"/>
  <c r="H1696" i="62"/>
  <c r="H1697" i="62"/>
  <c r="H1698" i="62"/>
  <c r="H1699" i="62"/>
  <c r="H1700" i="62"/>
  <c r="H1701" i="62"/>
  <c r="H1702" i="62"/>
  <c r="H1703" i="62"/>
  <c r="H1704" i="62"/>
  <c r="H1705" i="62"/>
  <c r="H1706" i="62"/>
  <c r="H1707" i="62"/>
  <c r="H1708" i="62"/>
  <c r="H1709" i="62"/>
  <c r="H1710" i="62"/>
  <c r="H1711" i="62"/>
  <c r="H1712" i="62"/>
  <c r="H1713" i="62"/>
  <c r="H1714" i="62"/>
  <c r="H1715" i="62"/>
  <c r="H1716" i="62"/>
  <c r="H1717" i="62"/>
  <c r="H1718" i="62"/>
  <c r="H1719" i="62"/>
  <c r="H1720" i="62"/>
  <c r="H1721" i="62"/>
  <c r="H1722" i="62"/>
  <c r="H1723" i="62"/>
  <c r="H1724" i="62"/>
  <c r="H1725" i="62"/>
  <c r="H1726" i="62"/>
  <c r="H1727" i="62"/>
  <c r="H1728" i="62"/>
  <c r="H1729" i="62"/>
  <c r="H1730" i="62"/>
  <c r="H1731" i="62"/>
  <c r="H1732" i="62"/>
  <c r="H1733" i="62"/>
  <c r="H1734" i="62"/>
  <c r="H1735" i="62"/>
  <c r="H1736" i="62"/>
  <c r="H1737" i="62"/>
  <c r="H1738" i="62"/>
  <c r="H1739" i="62"/>
  <c r="H1740" i="62"/>
  <c r="H1741" i="62"/>
  <c r="H1742" i="62"/>
  <c r="H1743" i="62"/>
  <c r="H1744" i="62"/>
  <c r="H1745" i="62"/>
  <c r="H1746" i="62"/>
  <c r="H1747" i="62"/>
  <c r="H1748" i="62"/>
  <c r="H1749" i="62"/>
  <c r="H1750" i="62"/>
  <c r="H1751" i="62"/>
  <c r="H1752" i="62"/>
  <c r="H1753" i="62"/>
  <c r="H1754" i="62"/>
  <c r="H1755" i="62"/>
  <c r="H1756" i="62"/>
  <c r="H1757" i="62"/>
  <c r="H1758" i="62"/>
  <c r="H1759" i="62"/>
  <c r="H1760" i="62"/>
  <c r="H1761" i="62"/>
  <c r="H1762" i="62"/>
  <c r="H1763" i="62"/>
  <c r="H1764" i="62"/>
  <c r="H1765" i="62"/>
  <c r="H1766" i="62"/>
  <c r="H1767" i="62"/>
  <c r="H1768" i="62"/>
  <c r="H1769" i="62"/>
  <c r="H1770" i="62"/>
  <c r="H1771" i="62"/>
  <c r="H1772" i="62"/>
  <c r="H1773" i="62"/>
  <c r="H1774" i="62"/>
  <c r="H1775" i="62"/>
  <c r="H1776" i="62"/>
  <c r="H1777" i="62"/>
  <c r="H1778" i="62"/>
  <c r="H1779" i="62"/>
  <c r="H1780" i="62"/>
  <c r="H1781" i="62"/>
  <c r="H1782" i="62"/>
  <c r="H1783" i="62"/>
  <c r="H1784" i="62"/>
  <c r="H1785" i="62"/>
  <c r="H1786" i="62"/>
  <c r="H1787" i="62"/>
  <c r="H1788" i="62"/>
  <c r="H1789" i="62"/>
  <c r="H1790" i="62"/>
  <c r="H1791" i="62"/>
  <c r="H1792" i="62"/>
  <c r="H1793" i="62"/>
  <c r="H1794" i="62"/>
  <c r="H1795" i="62"/>
  <c r="H1796" i="62"/>
  <c r="H1797" i="62"/>
  <c r="H1798" i="62"/>
  <c r="H1799" i="62"/>
  <c r="H1800" i="62"/>
  <c r="H1801" i="62"/>
  <c r="H1802" i="62"/>
  <c r="H1803" i="62"/>
  <c r="H1804" i="62"/>
  <c r="H1805" i="62"/>
  <c r="H1806" i="62"/>
  <c r="H1807" i="62"/>
  <c r="H1808" i="62"/>
  <c r="H1809" i="62"/>
  <c r="H1810" i="62"/>
  <c r="H1811" i="62"/>
  <c r="H1812" i="62"/>
  <c r="H1813" i="62"/>
  <c r="H1814" i="62"/>
  <c r="H1815" i="62"/>
  <c r="H1816" i="62"/>
  <c r="H1817" i="62"/>
  <c r="H1818" i="62"/>
  <c r="H1819" i="62"/>
  <c r="H1820" i="62"/>
  <c r="H1821" i="62"/>
  <c r="H1822" i="62"/>
  <c r="H1823" i="62"/>
  <c r="H1824" i="62"/>
  <c r="H1825" i="62"/>
  <c r="H1826" i="62"/>
  <c r="H1827" i="62"/>
  <c r="H1828" i="62"/>
  <c r="H1829" i="62"/>
  <c r="H1830" i="62"/>
  <c r="H1831" i="62"/>
  <c r="H1832" i="62"/>
  <c r="H1833" i="62"/>
  <c r="H1834" i="62"/>
  <c r="H1835" i="62"/>
  <c r="H1836" i="62"/>
  <c r="H1837" i="62"/>
  <c r="H1838" i="62"/>
  <c r="H1839" i="62"/>
  <c r="H1840" i="62"/>
  <c r="H1841" i="62"/>
  <c r="H1842" i="62"/>
  <c r="H1843" i="62"/>
  <c r="H1844" i="62"/>
  <c r="H1845" i="62"/>
  <c r="H1846" i="62"/>
  <c r="H1847" i="62"/>
  <c r="H1848" i="62"/>
  <c r="H1849" i="62"/>
  <c r="H1850" i="62"/>
  <c r="H1851" i="62"/>
  <c r="H1852" i="62"/>
  <c r="H1853" i="62"/>
  <c r="H1854" i="62"/>
  <c r="H1855" i="62"/>
  <c r="H1856" i="62"/>
  <c r="H1857" i="62"/>
  <c r="H1858" i="62"/>
  <c r="H1859" i="62"/>
  <c r="H1860" i="62"/>
  <c r="H1861" i="62"/>
  <c r="H1862" i="62"/>
  <c r="H1863" i="62"/>
  <c r="H1864" i="62"/>
  <c r="H1865" i="62"/>
  <c r="H1866" i="62"/>
  <c r="H1867" i="62"/>
  <c r="H1868" i="62"/>
  <c r="H1869" i="62"/>
  <c r="H1870" i="62"/>
  <c r="H1871" i="62"/>
  <c r="H1872" i="62"/>
  <c r="H1873" i="62"/>
  <c r="H1874" i="62"/>
  <c r="H1875" i="62"/>
  <c r="H1876" i="62"/>
  <c r="H1877" i="62"/>
  <c r="H1878" i="62"/>
  <c r="H1879" i="62"/>
  <c r="H1880" i="62"/>
  <c r="H1881" i="62"/>
  <c r="H1882" i="62"/>
  <c r="H1883" i="62"/>
  <c r="H1884" i="62"/>
  <c r="H1885" i="62"/>
  <c r="H1886" i="62"/>
  <c r="H1887" i="62"/>
  <c r="H1888" i="62"/>
  <c r="H1889" i="62"/>
  <c r="H1890" i="62"/>
  <c r="H1891" i="62"/>
  <c r="H1892" i="62"/>
  <c r="H1893" i="62"/>
  <c r="H1894" i="62"/>
  <c r="H1895" i="62"/>
  <c r="H1896" i="62"/>
  <c r="H1897" i="62"/>
  <c r="H1898" i="62"/>
  <c r="H1899" i="62"/>
  <c r="H1900" i="62"/>
  <c r="H1901" i="62"/>
  <c r="H1902" i="62"/>
  <c r="H1903" i="62"/>
  <c r="H1904" i="62"/>
  <c r="H1905" i="62"/>
  <c r="H1906" i="62"/>
  <c r="H1907" i="62"/>
  <c r="H1908" i="62"/>
  <c r="H1909" i="62"/>
  <c r="H1910" i="62"/>
  <c r="H1911" i="62"/>
  <c r="H1912" i="62"/>
  <c r="H1913" i="62"/>
  <c r="H1914" i="62"/>
  <c r="H1915" i="62"/>
  <c r="H1916" i="62"/>
  <c r="H1917" i="62"/>
  <c r="H1918" i="62"/>
  <c r="H1919" i="62"/>
  <c r="H1920" i="62"/>
  <c r="H1921" i="62"/>
  <c r="H1922" i="62"/>
  <c r="H1923" i="62"/>
  <c r="H1924" i="62"/>
  <c r="H1925" i="62"/>
  <c r="H1926" i="62"/>
  <c r="H1927" i="62"/>
  <c r="H1928" i="62"/>
  <c r="H1929" i="62"/>
  <c r="H1930" i="62"/>
  <c r="H1931" i="62"/>
  <c r="H1932" i="62"/>
  <c r="H1933" i="62"/>
  <c r="H1934" i="62"/>
  <c r="H1935" i="62"/>
  <c r="H1936" i="62"/>
  <c r="H1937" i="62"/>
  <c r="H1938" i="62"/>
  <c r="H1939" i="62"/>
  <c r="H1940" i="62"/>
  <c r="H1941" i="62"/>
  <c r="H1942" i="62"/>
  <c r="H1943" i="62"/>
  <c r="H1944" i="62"/>
  <c r="H1945" i="62"/>
  <c r="H1946" i="62"/>
  <c r="H1947" i="62"/>
  <c r="H1948" i="62"/>
  <c r="H1949" i="62"/>
  <c r="H1950" i="62"/>
  <c r="H1951" i="62"/>
  <c r="H1952" i="62"/>
  <c r="H1953" i="62"/>
  <c r="H1954" i="62"/>
  <c r="H1955" i="62"/>
  <c r="H1956" i="62"/>
  <c r="H1957" i="62"/>
  <c r="H1958" i="62"/>
  <c r="H1959" i="62"/>
  <c r="H1960" i="62"/>
  <c r="H1961" i="62"/>
  <c r="H1962" i="62"/>
  <c r="H1963" i="62"/>
  <c r="H1964" i="62"/>
  <c r="H1965" i="62"/>
  <c r="H1966" i="62"/>
  <c r="H1967" i="62"/>
  <c r="H1968" i="62"/>
  <c r="H1969" i="62"/>
  <c r="H1970" i="62"/>
  <c r="H1971" i="62"/>
  <c r="H1972" i="62"/>
  <c r="H1973" i="62"/>
  <c r="H1974" i="62"/>
  <c r="H1975" i="62"/>
  <c r="H1976" i="62"/>
  <c r="H1977" i="62"/>
  <c r="H1978" i="62"/>
  <c r="H1979" i="62"/>
  <c r="H1980" i="62"/>
  <c r="H1981" i="62"/>
  <c r="H1982" i="62"/>
  <c r="H1983" i="62"/>
  <c r="H1984" i="62"/>
  <c r="H1985" i="62"/>
  <c r="H1986" i="62"/>
  <c r="H1987" i="62"/>
  <c r="H1988" i="62"/>
  <c r="H1989" i="62"/>
  <c r="H1990" i="62"/>
  <c r="H1991" i="62"/>
  <c r="H1992" i="62"/>
  <c r="H1993" i="62"/>
  <c r="H1994" i="62"/>
  <c r="H1995" i="62"/>
  <c r="H1996" i="62"/>
  <c r="H1997" i="62"/>
  <c r="H1998" i="62"/>
  <c r="H1999" i="62"/>
  <c r="H2000" i="62"/>
  <c r="H2001" i="62"/>
  <c r="H2002" i="62"/>
  <c r="H2003" i="62"/>
  <c r="H2004" i="62"/>
  <c r="H2005" i="62"/>
  <c r="H2006" i="62"/>
  <c r="H2007" i="62"/>
  <c r="H2008" i="62"/>
  <c r="H2009" i="62"/>
  <c r="H2010" i="62"/>
  <c r="H2011" i="62"/>
  <c r="H2012" i="62"/>
  <c r="H2013" i="62"/>
  <c r="H2014" i="62"/>
  <c r="H2015" i="62"/>
  <c r="H2016" i="62"/>
  <c r="H2017" i="62"/>
  <c r="H2018" i="62"/>
  <c r="H2019" i="62"/>
  <c r="H2020" i="62"/>
  <c r="H2021" i="62"/>
  <c r="H2022" i="62"/>
  <c r="H2023" i="62"/>
  <c r="H2024" i="62"/>
  <c r="H2025" i="62"/>
  <c r="H2026" i="62"/>
  <c r="H2027" i="62"/>
  <c r="H2028" i="62"/>
  <c r="H2029" i="62"/>
  <c r="H2030" i="62"/>
  <c r="H2031" i="62"/>
  <c r="H2032" i="62"/>
  <c r="H2033" i="62"/>
  <c r="H2034" i="62"/>
  <c r="H2035" i="62"/>
  <c r="H2036" i="62"/>
  <c r="H2037" i="62"/>
  <c r="H2038" i="62"/>
  <c r="H2039" i="62"/>
  <c r="H2040" i="62"/>
  <c r="H2041" i="62"/>
  <c r="H2042" i="62"/>
  <c r="H2043" i="62"/>
  <c r="H2044" i="62"/>
  <c r="H2045" i="62"/>
  <c r="H2046" i="62"/>
  <c r="H2047" i="62"/>
  <c r="H2048" i="62"/>
  <c r="H2049" i="62"/>
  <c r="H2050" i="62"/>
  <c r="H2051" i="62"/>
  <c r="H2052" i="62"/>
  <c r="H2053" i="62"/>
  <c r="H2054" i="62"/>
  <c r="H2055" i="62"/>
  <c r="H2056" i="62"/>
  <c r="H2057" i="62"/>
  <c r="H2058" i="62"/>
  <c r="H2059" i="62"/>
  <c r="H2060" i="62"/>
  <c r="H2061" i="62"/>
  <c r="H2062" i="62"/>
  <c r="H2063" i="62"/>
  <c r="H2064" i="62"/>
  <c r="H2065" i="62"/>
  <c r="H2066" i="62"/>
  <c r="H2067" i="62"/>
  <c r="H2068" i="62"/>
  <c r="H2069" i="62"/>
  <c r="H2070" i="62"/>
  <c r="H2071" i="62"/>
  <c r="H2072" i="62"/>
  <c r="H2073" i="62"/>
  <c r="H2074" i="62"/>
  <c r="H2075" i="62"/>
  <c r="H2076" i="62"/>
  <c r="H2077" i="62"/>
  <c r="H2078" i="62"/>
  <c r="H2079" i="62"/>
  <c r="H2080" i="62"/>
  <c r="H2081" i="62"/>
  <c r="H2082" i="62"/>
  <c r="H2083" i="62"/>
  <c r="H2084" i="62"/>
  <c r="H2085" i="62"/>
  <c r="H2086" i="62"/>
  <c r="H2087" i="62"/>
  <c r="H2088" i="62"/>
  <c r="H2089" i="62"/>
  <c r="H2090" i="62"/>
  <c r="H2091" i="62"/>
  <c r="H2092" i="62"/>
  <c r="H2093" i="62"/>
  <c r="H2094" i="62"/>
  <c r="H2095" i="62"/>
  <c r="H2096" i="62"/>
  <c r="H2097" i="62"/>
  <c r="H2098" i="62"/>
  <c r="H2099" i="62"/>
  <c r="H2100" i="62"/>
  <c r="H2101" i="62"/>
  <c r="H2102" i="62"/>
  <c r="H2103" i="62"/>
  <c r="H2104" i="62"/>
  <c r="H2105" i="62"/>
  <c r="H2106" i="62"/>
  <c r="H2107" i="62"/>
  <c r="H2108" i="62"/>
  <c r="H2109" i="62"/>
  <c r="H2110" i="62"/>
  <c r="H2111" i="62"/>
  <c r="H2112" i="62"/>
  <c r="H2113" i="62"/>
  <c r="H2114" i="62"/>
  <c r="H2115" i="62"/>
  <c r="H2116" i="62"/>
  <c r="H2117" i="62"/>
  <c r="H2118" i="62"/>
  <c r="H2119" i="62"/>
  <c r="H2120" i="62"/>
  <c r="H2121" i="62"/>
  <c r="H2122" i="62"/>
  <c r="H2123" i="62"/>
  <c r="H2124" i="62"/>
  <c r="H2125" i="62"/>
  <c r="H2126" i="62"/>
  <c r="H2127" i="62"/>
  <c r="H2128" i="62"/>
  <c r="H2129" i="62"/>
  <c r="H2130" i="62"/>
  <c r="H2131" i="62"/>
  <c r="H2132" i="62"/>
  <c r="H2133" i="62"/>
  <c r="H2134" i="62"/>
  <c r="H2135" i="62"/>
  <c r="H2136" i="62"/>
  <c r="H2137" i="62"/>
  <c r="H2138" i="62"/>
  <c r="H2139" i="62"/>
  <c r="H2140" i="62"/>
  <c r="H2141" i="62"/>
  <c r="H2142" i="62"/>
  <c r="H2143" i="62"/>
  <c r="H2144" i="62"/>
  <c r="H2145" i="62"/>
  <c r="H2146" i="62"/>
  <c r="H2147" i="62"/>
  <c r="H2148" i="62"/>
  <c r="H2149" i="62"/>
  <c r="H2150" i="62"/>
  <c r="H2151" i="62"/>
  <c r="H2152" i="62"/>
  <c r="H2153" i="62"/>
  <c r="H2154" i="62"/>
  <c r="H2155" i="62"/>
  <c r="H2156" i="62"/>
  <c r="H2157" i="62"/>
  <c r="H2158" i="62"/>
  <c r="H2159" i="62"/>
  <c r="H2160" i="62"/>
  <c r="H2161" i="62"/>
  <c r="H2162" i="62"/>
  <c r="H2163" i="62"/>
  <c r="H2164" i="62"/>
  <c r="H2165" i="62"/>
  <c r="H2166" i="62"/>
  <c r="H2167" i="62"/>
  <c r="H2168" i="62"/>
  <c r="H2169" i="62"/>
  <c r="H2170" i="62"/>
  <c r="H2171" i="62"/>
  <c r="H2172" i="62"/>
  <c r="H2173" i="62"/>
  <c r="H2174" i="62"/>
  <c r="H2175" i="62"/>
  <c r="H2176" i="62"/>
  <c r="H2177" i="62"/>
  <c r="H2178" i="62"/>
  <c r="H2179" i="62"/>
  <c r="H2180" i="62"/>
  <c r="H2181" i="62"/>
  <c r="H2182" i="62"/>
  <c r="H2183" i="62"/>
  <c r="H2184" i="62"/>
  <c r="H2185" i="62"/>
  <c r="H2186" i="62"/>
  <c r="H2187" i="62"/>
  <c r="H2188" i="62"/>
  <c r="H2189" i="62"/>
  <c r="H2190" i="62"/>
  <c r="H2191" i="62"/>
  <c r="H2192" i="62"/>
  <c r="H2193" i="62"/>
  <c r="H2194" i="62"/>
  <c r="H2195" i="62"/>
  <c r="H2196" i="62"/>
  <c r="H2197" i="62"/>
  <c r="H2198" i="62"/>
  <c r="H2199" i="62"/>
  <c r="H2200" i="62"/>
  <c r="H2201" i="62"/>
  <c r="H2202" i="62"/>
  <c r="H2203" i="62"/>
  <c r="H2204" i="62"/>
  <c r="H2205" i="62"/>
  <c r="H2206" i="62"/>
  <c r="H2207" i="62"/>
  <c r="H2208" i="62"/>
  <c r="H2209" i="62"/>
  <c r="H2210" i="62"/>
  <c r="H2211" i="62"/>
  <c r="H2212" i="62"/>
  <c r="H2213" i="62"/>
  <c r="H2214" i="62"/>
  <c r="H2215" i="62"/>
  <c r="H2216" i="62"/>
  <c r="H2217" i="62"/>
  <c r="H2218" i="62"/>
  <c r="H2219" i="62"/>
  <c r="H2220" i="62"/>
  <c r="H2221" i="62"/>
  <c r="H2222" i="62"/>
  <c r="H2223" i="62"/>
  <c r="H2224" i="62"/>
  <c r="H2225" i="62"/>
  <c r="H2226" i="62"/>
  <c r="H2227" i="62"/>
  <c r="H2228" i="62"/>
  <c r="H2229" i="62"/>
  <c r="H2230" i="62"/>
  <c r="H2231" i="62"/>
  <c r="H2232" i="62"/>
  <c r="H2233" i="62"/>
  <c r="H2234" i="62"/>
  <c r="H2235" i="62"/>
  <c r="H2236" i="62"/>
  <c r="H2237" i="62"/>
  <c r="H2238" i="62"/>
  <c r="H2239" i="62"/>
  <c r="H2240" i="62"/>
  <c r="H2241" i="62"/>
  <c r="H2242" i="62"/>
  <c r="H2243" i="62"/>
  <c r="H2244" i="62"/>
  <c r="H2245" i="62"/>
  <c r="H2246" i="62"/>
  <c r="H2247" i="62"/>
  <c r="H2248" i="62"/>
  <c r="H2249" i="62"/>
  <c r="H2250" i="62"/>
  <c r="H2251" i="62"/>
  <c r="H2252" i="62"/>
  <c r="H2253" i="62"/>
  <c r="H2254" i="62"/>
  <c r="H2255" i="62"/>
  <c r="H2256" i="62"/>
  <c r="H2257" i="62"/>
  <c r="H2258" i="62"/>
  <c r="H2259" i="62"/>
  <c r="H2260" i="62"/>
  <c r="H2261" i="62"/>
  <c r="H2262" i="62"/>
  <c r="H2263" i="62"/>
  <c r="H2264" i="62"/>
  <c r="H2265" i="62"/>
  <c r="H2266" i="62"/>
  <c r="H2267" i="62"/>
  <c r="H2268" i="62"/>
  <c r="H2269" i="62"/>
  <c r="H2270" i="62"/>
  <c r="H2271" i="62"/>
  <c r="H2272" i="62"/>
  <c r="H2273" i="62"/>
  <c r="H2274" i="62"/>
  <c r="H2275" i="62"/>
  <c r="H2276" i="62"/>
  <c r="H2277" i="62"/>
  <c r="H2278" i="62"/>
  <c r="H2279" i="62"/>
  <c r="H2280" i="62"/>
  <c r="H2281" i="62"/>
  <c r="H2282" i="62"/>
  <c r="H2283" i="62"/>
  <c r="H2284" i="62"/>
  <c r="H2285" i="62"/>
  <c r="H2286" i="62"/>
  <c r="H2287" i="62"/>
  <c r="H2288" i="62"/>
  <c r="H2289" i="62"/>
  <c r="H2290" i="62"/>
  <c r="H2291" i="62"/>
  <c r="H2292" i="62"/>
  <c r="H2293" i="62"/>
  <c r="H2294" i="62"/>
  <c r="H2295" i="62"/>
  <c r="H2296" i="62"/>
  <c r="H2297" i="62"/>
  <c r="H2298" i="62"/>
  <c r="H2299" i="62"/>
  <c r="H2300" i="62"/>
  <c r="H2301" i="62"/>
  <c r="H2302" i="62"/>
  <c r="H2303" i="62"/>
  <c r="H2304" i="62"/>
  <c r="H2305" i="62"/>
  <c r="H2306" i="62"/>
  <c r="H2307" i="62"/>
  <c r="H2308" i="62"/>
  <c r="H2309" i="62"/>
  <c r="H2310" i="62"/>
  <c r="H2311" i="62"/>
  <c r="H2312" i="62"/>
  <c r="H2313" i="62"/>
  <c r="H2314" i="62"/>
  <c r="H2315" i="62"/>
  <c r="H2316" i="62"/>
  <c r="H2317" i="62"/>
  <c r="H2318" i="62"/>
  <c r="H2319" i="62"/>
  <c r="H2320" i="62"/>
  <c r="H2321" i="62"/>
  <c r="H2322" i="62"/>
  <c r="H2323" i="62"/>
  <c r="H2324" i="62"/>
  <c r="H2325" i="62"/>
  <c r="H2326" i="62"/>
  <c r="H2327" i="62"/>
  <c r="H2328" i="62"/>
  <c r="H2329" i="62"/>
  <c r="H2330" i="62"/>
  <c r="H2331" i="62"/>
  <c r="H2332" i="62"/>
  <c r="H2333" i="62"/>
  <c r="H2334" i="62"/>
  <c r="H2335" i="62"/>
  <c r="H2336" i="62"/>
  <c r="H2337" i="62"/>
  <c r="H2338" i="62"/>
  <c r="H2339" i="62"/>
  <c r="H2340" i="62"/>
  <c r="H2341" i="62"/>
  <c r="H2342" i="62"/>
  <c r="H2343" i="62"/>
  <c r="H2344" i="62"/>
  <c r="H2345" i="62"/>
  <c r="H2346" i="62"/>
  <c r="H2347" i="62"/>
  <c r="H2348" i="62"/>
  <c r="H2349" i="62"/>
  <c r="H2350" i="62"/>
  <c r="H2351" i="62"/>
  <c r="H2352" i="62"/>
  <c r="H2353" i="62"/>
  <c r="H2354" i="62"/>
  <c r="H2355" i="62"/>
  <c r="H2356" i="62"/>
  <c r="H2357" i="62"/>
  <c r="H2358" i="62"/>
  <c r="H2359" i="62"/>
  <c r="H2360" i="62"/>
  <c r="H2361" i="62"/>
  <c r="H2362" i="62"/>
  <c r="H2363" i="62"/>
  <c r="H2364" i="62"/>
  <c r="H2365" i="62"/>
  <c r="H2366" i="62"/>
  <c r="H2367" i="62"/>
  <c r="H2368" i="62"/>
  <c r="H2369" i="62"/>
  <c r="H2370" i="62"/>
  <c r="H2371" i="62"/>
  <c r="H2372" i="62"/>
  <c r="H2373" i="62"/>
  <c r="H2374" i="62"/>
  <c r="H2375" i="62"/>
  <c r="H2376" i="62"/>
  <c r="H2377" i="62"/>
  <c r="H2378" i="62"/>
  <c r="H2379" i="62"/>
  <c r="H2380" i="62"/>
  <c r="H2381" i="62"/>
  <c r="H2382" i="62"/>
  <c r="H2383" i="62"/>
  <c r="H2384" i="62"/>
  <c r="H2385" i="62"/>
  <c r="H2386" i="62"/>
  <c r="H2387" i="62"/>
  <c r="H2388" i="62"/>
  <c r="H2389" i="62"/>
  <c r="H2390" i="62"/>
  <c r="H2391" i="62"/>
  <c r="H2392" i="62"/>
  <c r="H2393" i="62"/>
  <c r="H2394" i="62"/>
  <c r="H2395" i="62"/>
  <c r="H2396" i="62"/>
  <c r="H2397" i="62"/>
  <c r="H2398" i="62"/>
  <c r="H2399" i="62"/>
  <c r="H2400" i="62"/>
  <c r="H2401" i="62"/>
  <c r="H2402" i="62"/>
  <c r="H2403" i="62"/>
  <c r="H2404" i="62"/>
  <c r="H2405" i="62"/>
  <c r="H2406" i="62"/>
  <c r="H2407" i="62"/>
  <c r="H2408" i="62"/>
  <c r="H2409" i="62"/>
  <c r="H2410" i="62"/>
  <c r="H2411" i="62"/>
  <c r="H2412" i="62"/>
  <c r="H2413" i="62"/>
  <c r="H2414" i="62"/>
  <c r="H2415" i="62"/>
  <c r="H2416" i="62"/>
  <c r="H2417" i="62"/>
  <c r="H2418" i="62"/>
  <c r="H2419" i="62"/>
  <c r="H2420" i="62"/>
  <c r="H2421" i="62"/>
  <c r="H2422" i="62"/>
  <c r="H2423" i="62"/>
  <c r="H2424" i="62"/>
  <c r="H2425" i="62"/>
  <c r="H2426" i="62"/>
  <c r="H2427" i="62"/>
  <c r="H2428" i="62"/>
  <c r="H2429" i="62"/>
  <c r="H2430" i="62"/>
  <c r="H2431" i="62"/>
  <c r="H2432" i="62"/>
  <c r="H2433" i="62"/>
  <c r="H2434" i="62"/>
  <c r="H2435" i="62"/>
  <c r="H2436" i="62"/>
  <c r="H2437" i="62"/>
  <c r="H2438" i="62"/>
  <c r="H2439" i="62"/>
  <c r="H2440" i="62"/>
  <c r="H2441" i="62"/>
  <c r="H2442" i="62"/>
  <c r="H2443" i="62"/>
  <c r="H2444" i="62"/>
  <c r="H2445" i="62"/>
  <c r="H2446" i="62"/>
  <c r="H2447" i="62"/>
  <c r="H2448" i="62"/>
  <c r="H2449" i="62"/>
  <c r="H2450" i="62"/>
  <c r="H2451" i="62"/>
  <c r="H2452" i="62"/>
  <c r="H2453" i="62"/>
  <c r="H2454" i="62"/>
  <c r="H2455" i="62"/>
  <c r="H2456" i="62"/>
  <c r="H2457" i="62"/>
  <c r="H2458" i="62"/>
  <c r="H2459" i="62"/>
  <c r="H2460" i="62"/>
  <c r="H2461" i="62"/>
  <c r="H2462" i="62"/>
  <c r="H2463" i="62"/>
  <c r="H2464" i="62"/>
  <c r="H2465" i="62"/>
  <c r="H2466" i="62"/>
  <c r="H2467" i="62"/>
  <c r="H2468" i="62"/>
  <c r="H2469" i="62"/>
  <c r="H2470" i="62"/>
  <c r="H2471" i="62"/>
  <c r="H2472" i="62"/>
  <c r="H2473" i="62"/>
  <c r="H2474" i="62"/>
  <c r="H2475" i="62"/>
  <c r="H2476" i="62"/>
  <c r="H2477" i="62"/>
  <c r="H2478" i="62"/>
  <c r="H2479" i="62"/>
  <c r="H2480" i="62"/>
  <c r="H2481" i="62"/>
  <c r="H2482" i="62"/>
  <c r="H2483" i="62"/>
  <c r="H2484" i="62"/>
  <c r="H2485" i="62"/>
  <c r="H2486" i="62"/>
  <c r="H2487" i="62"/>
  <c r="H2488" i="62"/>
  <c r="H2489" i="62"/>
  <c r="H2490" i="62"/>
  <c r="H2491" i="62"/>
  <c r="H2492" i="62"/>
  <c r="H2493" i="62"/>
  <c r="H2494" i="62"/>
  <c r="H2495" i="62"/>
  <c r="H2496" i="62"/>
  <c r="H2497" i="62"/>
  <c r="H2498" i="62"/>
  <c r="H2499" i="62"/>
  <c r="H2500" i="62"/>
  <c r="H2501" i="62"/>
  <c r="H2502" i="62"/>
  <c r="H2503" i="62"/>
  <c r="H2504" i="62"/>
  <c r="H2505" i="62"/>
  <c r="H2506" i="62"/>
  <c r="H2507" i="62"/>
  <c r="H2508" i="62"/>
  <c r="H2509" i="62"/>
  <c r="H2510" i="62"/>
  <c r="H2511" i="62"/>
  <c r="H2512" i="62"/>
  <c r="H2513" i="62"/>
  <c r="H2514" i="62"/>
  <c r="H2515" i="62"/>
  <c r="H2516" i="62"/>
  <c r="H2517" i="62"/>
  <c r="H2518" i="62"/>
  <c r="H2519" i="62"/>
  <c r="H2520" i="62"/>
  <c r="H2521" i="62"/>
  <c r="H2522" i="62"/>
  <c r="H2523" i="62"/>
  <c r="H2524" i="62"/>
  <c r="H2525" i="62"/>
  <c r="H2526" i="62"/>
  <c r="H2527" i="62"/>
  <c r="H2528" i="62"/>
  <c r="H2529" i="62"/>
  <c r="H2530" i="62"/>
  <c r="H2531" i="62"/>
  <c r="H2532" i="62"/>
  <c r="H2533" i="62"/>
  <c r="H2534" i="62"/>
  <c r="H2535" i="62"/>
  <c r="H2536" i="62"/>
  <c r="H2537" i="62"/>
  <c r="H2538" i="62"/>
  <c r="H2539" i="62"/>
  <c r="H2540" i="62"/>
  <c r="H2541" i="62"/>
  <c r="H2542" i="62"/>
  <c r="H2543" i="62"/>
  <c r="H2544" i="62"/>
  <c r="H2545" i="62"/>
  <c r="H2546" i="62"/>
  <c r="H2547" i="62"/>
  <c r="H2548" i="62"/>
  <c r="H2549" i="62"/>
  <c r="H2550" i="62"/>
  <c r="H2551" i="62"/>
  <c r="H2552" i="62"/>
  <c r="H2553" i="62"/>
  <c r="H2554" i="62"/>
  <c r="H2555" i="62"/>
  <c r="H2556" i="62"/>
  <c r="H2557" i="62"/>
  <c r="H2558" i="62"/>
  <c r="H2559" i="62"/>
  <c r="H2560" i="62"/>
  <c r="H2561" i="62"/>
  <c r="H2562" i="62"/>
  <c r="H2563" i="62"/>
  <c r="H2564" i="62"/>
  <c r="H2565" i="62"/>
  <c r="H2566" i="62"/>
  <c r="H2567" i="62"/>
  <c r="H2568" i="62"/>
  <c r="H2569" i="62"/>
  <c r="H2570" i="62"/>
  <c r="H2571" i="62"/>
  <c r="H2572" i="62"/>
  <c r="H2573" i="62"/>
  <c r="H2574" i="62"/>
  <c r="H2575" i="62"/>
  <c r="H2576" i="62"/>
  <c r="H2577" i="62"/>
  <c r="H2578" i="62"/>
  <c r="H2579" i="62"/>
  <c r="H2580" i="62"/>
  <c r="H2581" i="62"/>
  <c r="H2582" i="62"/>
  <c r="H2583" i="62"/>
  <c r="H2584" i="62"/>
  <c r="H2585" i="62"/>
  <c r="H2586" i="62"/>
  <c r="H2587" i="62"/>
  <c r="H2588" i="62"/>
  <c r="H2589" i="62"/>
  <c r="H2590" i="62"/>
  <c r="H2591" i="62"/>
  <c r="H2592" i="62"/>
  <c r="H2593" i="62"/>
  <c r="H2594" i="62"/>
  <c r="H2595" i="62"/>
  <c r="H2596" i="62"/>
  <c r="H2597" i="62"/>
  <c r="H2598" i="62"/>
  <c r="H2599" i="62"/>
  <c r="H2600" i="62"/>
  <c r="H2601" i="62"/>
  <c r="H2602" i="62"/>
  <c r="H2603" i="62"/>
  <c r="H2604" i="62"/>
  <c r="H2605" i="62"/>
  <c r="H2606" i="62"/>
  <c r="H2607" i="62"/>
  <c r="H2608" i="62"/>
  <c r="H2609" i="62"/>
  <c r="H2610" i="62"/>
  <c r="H2611" i="62"/>
  <c r="H2612" i="62"/>
  <c r="H2613" i="62"/>
  <c r="H2614" i="62"/>
  <c r="H2615" i="62"/>
  <c r="H2616" i="62"/>
  <c r="H2617" i="62"/>
  <c r="H2618" i="62"/>
  <c r="H2619" i="62"/>
  <c r="H2620" i="62"/>
  <c r="H2621" i="62"/>
  <c r="H2622" i="62"/>
  <c r="H2623" i="62"/>
  <c r="H2624" i="62"/>
  <c r="H2625" i="62"/>
  <c r="H2626" i="62"/>
  <c r="H2627" i="62"/>
  <c r="H2628" i="62"/>
  <c r="H2629" i="62"/>
  <c r="H2630" i="62"/>
  <c r="H2631" i="62"/>
  <c r="H2632" i="62"/>
  <c r="H2633" i="62"/>
  <c r="H2634" i="62"/>
  <c r="H2635" i="62"/>
  <c r="H2636" i="62"/>
  <c r="H2637" i="62"/>
  <c r="H2638" i="62"/>
  <c r="H2639" i="62"/>
  <c r="H2640" i="62"/>
  <c r="H2641" i="62"/>
  <c r="H2642" i="62"/>
  <c r="H2643" i="62"/>
  <c r="H2644" i="62"/>
  <c r="H2645" i="62"/>
  <c r="H2646" i="62"/>
  <c r="H2647" i="62"/>
  <c r="H2648" i="62"/>
  <c r="H2649" i="62"/>
  <c r="H2650" i="62"/>
  <c r="H2651" i="62"/>
  <c r="H2652" i="62"/>
  <c r="H2653" i="62"/>
  <c r="H2654" i="62"/>
  <c r="H2655" i="62"/>
  <c r="H2656" i="62"/>
  <c r="H2657" i="62"/>
  <c r="H2658" i="62"/>
  <c r="H2659" i="62"/>
  <c r="H2660" i="62"/>
  <c r="H2661" i="62"/>
  <c r="H2662" i="62"/>
  <c r="H2663" i="62"/>
  <c r="H2664" i="62"/>
  <c r="H2665" i="62"/>
  <c r="H2666" i="62"/>
  <c r="H2667" i="62"/>
  <c r="H2668" i="62"/>
  <c r="H2669" i="62"/>
  <c r="H2670" i="62"/>
  <c r="H2671" i="62"/>
  <c r="H2672" i="62"/>
  <c r="H2673" i="62"/>
  <c r="H2674" i="62"/>
  <c r="H2675" i="62"/>
  <c r="H2676" i="62"/>
  <c r="H2677" i="62"/>
  <c r="H2678" i="62"/>
  <c r="H2679" i="62"/>
  <c r="H2680" i="62"/>
  <c r="H2681" i="62"/>
  <c r="H2682" i="62"/>
  <c r="H2683" i="62"/>
  <c r="H2684" i="62"/>
  <c r="H2685" i="62"/>
  <c r="H2686" i="62"/>
  <c r="H2687" i="62"/>
  <c r="H2688" i="62"/>
  <c r="H2689" i="62"/>
  <c r="H2690" i="62"/>
  <c r="H2691" i="62"/>
  <c r="H2692" i="62"/>
  <c r="H2693" i="62"/>
  <c r="H2694" i="62"/>
  <c r="H2695" i="62"/>
  <c r="H2696" i="62"/>
  <c r="H2697" i="62"/>
  <c r="H2698" i="62"/>
  <c r="H2699" i="62"/>
  <c r="H2700" i="62"/>
  <c r="H2701" i="62"/>
  <c r="H2702" i="62"/>
  <c r="H2703" i="62"/>
  <c r="H2704" i="62"/>
  <c r="H2705" i="62"/>
  <c r="H2706" i="62"/>
  <c r="H2707" i="62"/>
  <c r="H2708" i="62"/>
  <c r="H2709" i="62"/>
  <c r="H2710" i="62"/>
  <c r="H2711" i="62"/>
  <c r="H2712" i="62"/>
  <c r="H2713" i="62"/>
  <c r="H2714" i="62"/>
  <c r="H2715" i="62"/>
  <c r="H2716" i="62"/>
  <c r="H2717" i="62"/>
  <c r="H2718" i="62"/>
  <c r="H2719" i="62"/>
  <c r="H2720" i="62"/>
  <c r="H2721" i="62"/>
  <c r="H2722" i="62"/>
  <c r="H2723" i="62"/>
  <c r="H2724" i="62"/>
  <c r="H2725" i="62"/>
  <c r="H2726" i="62"/>
  <c r="H2727" i="62"/>
  <c r="H2728" i="62"/>
  <c r="H2729" i="62"/>
  <c r="H2730" i="62"/>
  <c r="H2731" i="62"/>
  <c r="H2732" i="62"/>
  <c r="H2733" i="62"/>
  <c r="H2734" i="62"/>
  <c r="H2735" i="62"/>
  <c r="H2736" i="62"/>
  <c r="H2737" i="62"/>
  <c r="H2738" i="62"/>
  <c r="H2739" i="62"/>
  <c r="H2740" i="62"/>
  <c r="H2741" i="62"/>
  <c r="H2742" i="62"/>
  <c r="H2743" i="62"/>
  <c r="H2744" i="62"/>
  <c r="H2745" i="62"/>
  <c r="H2746" i="62"/>
  <c r="H2747" i="62"/>
  <c r="H2748" i="62"/>
  <c r="H2749" i="62"/>
  <c r="H2750" i="62"/>
  <c r="H2751" i="62"/>
  <c r="H2752" i="62"/>
  <c r="H2753" i="62"/>
  <c r="H2754" i="62"/>
  <c r="H2755" i="62"/>
  <c r="H2756" i="62"/>
  <c r="H2757" i="62"/>
  <c r="H2758" i="62"/>
  <c r="H2759" i="62"/>
  <c r="H2760" i="62"/>
  <c r="H2761" i="62"/>
  <c r="H2762" i="62"/>
  <c r="H2763" i="62"/>
  <c r="H2764" i="62"/>
  <c r="H2765" i="62"/>
  <c r="H2766" i="62"/>
  <c r="H2767" i="62"/>
  <c r="H2768" i="62"/>
  <c r="H2769" i="62"/>
  <c r="H2770" i="62"/>
  <c r="H2771" i="62"/>
  <c r="H2772" i="62"/>
  <c r="H2773" i="62"/>
  <c r="H2774" i="62"/>
  <c r="H2775" i="62"/>
  <c r="H2776" i="62"/>
  <c r="H2777" i="62"/>
  <c r="H2778" i="62"/>
  <c r="H2779" i="62"/>
  <c r="H2780" i="62"/>
  <c r="H2781" i="62"/>
  <c r="H2782" i="62"/>
  <c r="H2783" i="62"/>
  <c r="H2784" i="62"/>
  <c r="H2785" i="62"/>
  <c r="H2786" i="62"/>
  <c r="H2787" i="62"/>
  <c r="H2788" i="62"/>
  <c r="H2789" i="62"/>
  <c r="H2790" i="62"/>
  <c r="H2791" i="62"/>
  <c r="H2792" i="62"/>
  <c r="H2793" i="62"/>
  <c r="H2794" i="62"/>
  <c r="H2795" i="62"/>
  <c r="H2796" i="62"/>
  <c r="H2797" i="62"/>
  <c r="H2798" i="62"/>
  <c r="H2799" i="62"/>
  <c r="H2800" i="62"/>
  <c r="H2801" i="62"/>
  <c r="H2802" i="62"/>
  <c r="H2803" i="62"/>
  <c r="H2804" i="62"/>
  <c r="H2805" i="62"/>
  <c r="H2806" i="62"/>
  <c r="H2807" i="62"/>
  <c r="H2808" i="62"/>
  <c r="H2809" i="62"/>
  <c r="H2810" i="62"/>
  <c r="H2811" i="62"/>
  <c r="H2812" i="62"/>
  <c r="H2813" i="62"/>
  <c r="H2814" i="62"/>
  <c r="H2815" i="62"/>
  <c r="H2816" i="62"/>
  <c r="H2817" i="62"/>
  <c r="H2818" i="62"/>
  <c r="H2819" i="62"/>
  <c r="H2820" i="62"/>
  <c r="H2821" i="62"/>
  <c r="H2822" i="62"/>
  <c r="H2823" i="62"/>
  <c r="H2824" i="62"/>
  <c r="H2825" i="62"/>
  <c r="H2826" i="62"/>
  <c r="H2827" i="62"/>
  <c r="H2828" i="62"/>
  <c r="H2829" i="62"/>
  <c r="H2830" i="62"/>
  <c r="H2831" i="62"/>
  <c r="H2832" i="62"/>
  <c r="H2833" i="62"/>
  <c r="H2834" i="62"/>
  <c r="H2835" i="62"/>
  <c r="H2836" i="62"/>
  <c r="H2837" i="62"/>
  <c r="H2838" i="62"/>
  <c r="H2839" i="62"/>
  <c r="H2840" i="62"/>
  <c r="H2841" i="62"/>
  <c r="H2842" i="62"/>
  <c r="H2843" i="62"/>
  <c r="H2844" i="62"/>
  <c r="H2845" i="62"/>
  <c r="H2846" i="62"/>
  <c r="H2847" i="62"/>
  <c r="H2848" i="62"/>
  <c r="H2849" i="62"/>
  <c r="H2850" i="62"/>
  <c r="H2851" i="62"/>
  <c r="H2852" i="62"/>
  <c r="H2853" i="62"/>
  <c r="H2854" i="62"/>
  <c r="H2855" i="62"/>
  <c r="H2856" i="62"/>
  <c r="H2857" i="62"/>
  <c r="H2858" i="62"/>
  <c r="H2859" i="62"/>
  <c r="H2860" i="62"/>
  <c r="H2861" i="62"/>
  <c r="H2862" i="62"/>
  <c r="H2863" i="62"/>
  <c r="H2864" i="62"/>
  <c r="H2865" i="62"/>
  <c r="H2866" i="62"/>
  <c r="H2867" i="62"/>
  <c r="H2868" i="62"/>
  <c r="H2869" i="62"/>
  <c r="H2870" i="62"/>
  <c r="H2871" i="62"/>
  <c r="H2872" i="62"/>
  <c r="H2873" i="62"/>
  <c r="H2874" i="62"/>
  <c r="H2875" i="62"/>
  <c r="H2876" i="62"/>
  <c r="H2877" i="62"/>
  <c r="H2878" i="62"/>
  <c r="H2879" i="62"/>
  <c r="H2880" i="62"/>
  <c r="H2881" i="62"/>
  <c r="H2882" i="62"/>
  <c r="H2883" i="62"/>
  <c r="H2884" i="62"/>
  <c r="H2885" i="62"/>
  <c r="H2886" i="62"/>
  <c r="H2887" i="62"/>
  <c r="H2888" i="62"/>
  <c r="H2889" i="62"/>
  <c r="H2890" i="62"/>
  <c r="H2891" i="62"/>
  <c r="H2892" i="62"/>
  <c r="H2893" i="62"/>
  <c r="H2894" i="62"/>
  <c r="H2895" i="62"/>
  <c r="H2896" i="62"/>
  <c r="H2897" i="62"/>
  <c r="H2898" i="62"/>
  <c r="H2899" i="62"/>
  <c r="H2900" i="62"/>
  <c r="H2901" i="62"/>
  <c r="H2902" i="62"/>
  <c r="H2903" i="62"/>
  <c r="H2904" i="62"/>
  <c r="H2905" i="62"/>
  <c r="H2906" i="62"/>
  <c r="H2907" i="62"/>
  <c r="H2908" i="62"/>
  <c r="H2909" i="62"/>
  <c r="H2910" i="62"/>
  <c r="H2911" i="62"/>
  <c r="H2912" i="62"/>
  <c r="H2913" i="62"/>
  <c r="H2914" i="62"/>
  <c r="H2915" i="62"/>
  <c r="H2916" i="62"/>
  <c r="H2917" i="62"/>
  <c r="H2918" i="62"/>
  <c r="H2919" i="62"/>
  <c r="H2920" i="62"/>
  <c r="H2921" i="62"/>
  <c r="H2922" i="62"/>
  <c r="H2923" i="62"/>
  <c r="H2924" i="62"/>
  <c r="H2925" i="62"/>
  <c r="H2926" i="62"/>
  <c r="H2927" i="62"/>
  <c r="H2928" i="62"/>
  <c r="H2929" i="62"/>
  <c r="H2930" i="62"/>
  <c r="H2931" i="62"/>
  <c r="H2932" i="62"/>
  <c r="H2933" i="62"/>
  <c r="H2934" i="62"/>
  <c r="H2935" i="62"/>
  <c r="H2936" i="62"/>
  <c r="H2937" i="62"/>
  <c r="H2938" i="62"/>
  <c r="H2939" i="62"/>
  <c r="H2940" i="62"/>
  <c r="H2941" i="62"/>
  <c r="H2942" i="62"/>
  <c r="H2943" i="62"/>
  <c r="H2944" i="62"/>
  <c r="H2945" i="62"/>
  <c r="H2946" i="62"/>
  <c r="H2947" i="62"/>
  <c r="H2948" i="62"/>
  <c r="H2949" i="62"/>
  <c r="H2950" i="62"/>
  <c r="H2951" i="62"/>
  <c r="H2952" i="62"/>
  <c r="H2953" i="62"/>
  <c r="H2954" i="62"/>
  <c r="H2955" i="62"/>
  <c r="H2956" i="62"/>
  <c r="H2957" i="62"/>
  <c r="H2958" i="62"/>
  <c r="H2959" i="62"/>
  <c r="H2960" i="62"/>
  <c r="H2961" i="62"/>
  <c r="H2962" i="62"/>
  <c r="H2963" i="62"/>
  <c r="H2964" i="62"/>
  <c r="H2965" i="62"/>
  <c r="H2966" i="62"/>
  <c r="H2967" i="62"/>
  <c r="H2968" i="62"/>
  <c r="H2969" i="62"/>
  <c r="H2970" i="62"/>
  <c r="H2971" i="62"/>
  <c r="H2972" i="62"/>
  <c r="H2973" i="62"/>
  <c r="H2974" i="62"/>
  <c r="H2975" i="62"/>
  <c r="H2976" i="62"/>
  <c r="H2977" i="62"/>
  <c r="H2978" i="62"/>
  <c r="H2979" i="62"/>
  <c r="H2980" i="62"/>
  <c r="H2981" i="62"/>
  <c r="H2982" i="62"/>
  <c r="H2983" i="62"/>
  <c r="H2984" i="62"/>
  <c r="H2985" i="62"/>
  <c r="H2986" i="62"/>
  <c r="H2987" i="62"/>
  <c r="H2988" i="62"/>
  <c r="H2989" i="62"/>
  <c r="H2990" i="62"/>
  <c r="H2991" i="62"/>
  <c r="H2992" i="62"/>
  <c r="H2993" i="62"/>
  <c r="H2994" i="62"/>
  <c r="H2995" i="62"/>
  <c r="H2996" i="62"/>
  <c r="H2997" i="62"/>
  <c r="H2998" i="62"/>
  <c r="H2999" i="62"/>
  <c r="H3000" i="62"/>
  <c r="H3001" i="62"/>
  <c r="H3002" i="62"/>
  <c r="H3003" i="62"/>
  <c r="H3004" i="62"/>
  <c r="H3005" i="62"/>
  <c r="H3006" i="62"/>
  <c r="H3007" i="62"/>
  <c r="H3008" i="62"/>
  <c r="H3009" i="62"/>
  <c r="H3010" i="62"/>
  <c r="H3011" i="62"/>
  <c r="H3012" i="62"/>
  <c r="H3013" i="62"/>
  <c r="H3014" i="62"/>
  <c r="H3015" i="62"/>
  <c r="H3016" i="62"/>
  <c r="H3017" i="62"/>
  <c r="H3018" i="62"/>
  <c r="H3019" i="62"/>
  <c r="H3020" i="62"/>
  <c r="H3021" i="62"/>
  <c r="H3022" i="62"/>
  <c r="H3023" i="62"/>
  <c r="H3024" i="62"/>
  <c r="H3025" i="62"/>
  <c r="H3026" i="62"/>
  <c r="H3027" i="62"/>
  <c r="H3028" i="62"/>
  <c r="H3029" i="62"/>
  <c r="H3030" i="62"/>
  <c r="H3031" i="62"/>
  <c r="H3032" i="62"/>
  <c r="H3033" i="62"/>
  <c r="H3034" i="62"/>
  <c r="H3035" i="62"/>
  <c r="H3036" i="62"/>
  <c r="H3037" i="62"/>
  <c r="H3038" i="62"/>
  <c r="H3039" i="62"/>
  <c r="H3040" i="62"/>
  <c r="H3041" i="62"/>
  <c r="H3042" i="62"/>
  <c r="H3043" i="62"/>
  <c r="H3044" i="62"/>
  <c r="H3045" i="62"/>
  <c r="H3046" i="62"/>
  <c r="H3047" i="62"/>
  <c r="H3048" i="62"/>
  <c r="H3049" i="62"/>
  <c r="H3050" i="62"/>
  <c r="H3051" i="62"/>
  <c r="H3052" i="62"/>
  <c r="H3053" i="62"/>
  <c r="H3054" i="62"/>
  <c r="H3055" i="62"/>
  <c r="H3056" i="62"/>
  <c r="H3057" i="62"/>
  <c r="H3058" i="62"/>
  <c r="H3059" i="62"/>
  <c r="H3060" i="62"/>
  <c r="H3061" i="62"/>
  <c r="H3062" i="62"/>
  <c r="H3063" i="62"/>
  <c r="H3064" i="62"/>
  <c r="H3065" i="62"/>
  <c r="H3066" i="62"/>
  <c r="H3067" i="62"/>
  <c r="H3068" i="62"/>
  <c r="H3069" i="62"/>
  <c r="H3070" i="62"/>
  <c r="H3071" i="62"/>
  <c r="H3072" i="62"/>
  <c r="H3073" i="62"/>
  <c r="H3074" i="62"/>
  <c r="H3075" i="62"/>
  <c r="H3076" i="62"/>
  <c r="H3077" i="62"/>
  <c r="H3078" i="62"/>
  <c r="H3079" i="62"/>
  <c r="H3080" i="62"/>
  <c r="H3081" i="62"/>
  <c r="H3082" i="62"/>
  <c r="H3083" i="62"/>
  <c r="H3084" i="62"/>
  <c r="H3085" i="62"/>
  <c r="H3086" i="62"/>
  <c r="H3087" i="62"/>
  <c r="H3088" i="62"/>
  <c r="H3089" i="62"/>
  <c r="H3090" i="62"/>
  <c r="H3091" i="62"/>
  <c r="H3092" i="62"/>
  <c r="H3093" i="62"/>
  <c r="H3094" i="62"/>
  <c r="H3095" i="62"/>
  <c r="H3096" i="62"/>
  <c r="H3097" i="62"/>
  <c r="H3098" i="62"/>
  <c r="H3099" i="62"/>
  <c r="H3100" i="62"/>
  <c r="H3101" i="62"/>
  <c r="H3102" i="62"/>
  <c r="H3103" i="62"/>
  <c r="H3104" i="62"/>
  <c r="H3105" i="62"/>
  <c r="H3106" i="62"/>
  <c r="H3107" i="62"/>
  <c r="H3108" i="62"/>
  <c r="H3109" i="62"/>
  <c r="H3110" i="62"/>
  <c r="H3111" i="62"/>
  <c r="H3112" i="62"/>
  <c r="H3113" i="62"/>
  <c r="H3114" i="62"/>
  <c r="H3115" i="62"/>
  <c r="H3116" i="62"/>
  <c r="H3117" i="62"/>
  <c r="H3118" i="62"/>
  <c r="H3119" i="62"/>
  <c r="H3120" i="62"/>
  <c r="H3121" i="62"/>
  <c r="H3122" i="62"/>
  <c r="H3123" i="62"/>
  <c r="H3124" i="62"/>
  <c r="H3125" i="62"/>
  <c r="H3126" i="62"/>
  <c r="H3127" i="62"/>
  <c r="H3128" i="62"/>
  <c r="H3129" i="62"/>
  <c r="H3130" i="62"/>
  <c r="H3131" i="62"/>
  <c r="H3132" i="62"/>
  <c r="H3133" i="62"/>
  <c r="H3134" i="62"/>
  <c r="H3135" i="62"/>
  <c r="H3136" i="62"/>
  <c r="H3137" i="62"/>
  <c r="H3138" i="62"/>
  <c r="H3139" i="62"/>
  <c r="H3140" i="62"/>
  <c r="H3141" i="62"/>
  <c r="H3142" i="62"/>
  <c r="H3143" i="62"/>
  <c r="H3144" i="62"/>
  <c r="H3145" i="62"/>
  <c r="H3146" i="62"/>
  <c r="H3147" i="62"/>
  <c r="H3148" i="62"/>
  <c r="H3149" i="62"/>
  <c r="H3150" i="62"/>
  <c r="H3151" i="62"/>
  <c r="H3152" i="62"/>
  <c r="H3153" i="62"/>
  <c r="H3154" i="62"/>
  <c r="H3155" i="62"/>
  <c r="H3156" i="62"/>
  <c r="H3157" i="62"/>
  <c r="H3158" i="62"/>
  <c r="H3159" i="62"/>
  <c r="H3160" i="62"/>
  <c r="H3161" i="62"/>
  <c r="H3162" i="62"/>
  <c r="H3163" i="62"/>
  <c r="H3164" i="62"/>
  <c r="H3165" i="62"/>
  <c r="H3166" i="62"/>
  <c r="H3167" i="62"/>
  <c r="H3168" i="62"/>
  <c r="H3169" i="62"/>
  <c r="H3170" i="62"/>
  <c r="H3171" i="62"/>
  <c r="H3172" i="62"/>
  <c r="H3173" i="62"/>
  <c r="H3174" i="62"/>
  <c r="H3175" i="62"/>
  <c r="H3176" i="62"/>
  <c r="H3177" i="62"/>
  <c r="H3178" i="62"/>
  <c r="H3179" i="62"/>
  <c r="H3180" i="62"/>
  <c r="H3181" i="62"/>
  <c r="H3182" i="62"/>
  <c r="H3183" i="62"/>
  <c r="H3184" i="62"/>
  <c r="H3185" i="62"/>
  <c r="H3186" i="62"/>
  <c r="H3187" i="62"/>
  <c r="H3188" i="62"/>
  <c r="H3189" i="62"/>
  <c r="H3190" i="62"/>
  <c r="H3191" i="62"/>
  <c r="H3192" i="62"/>
  <c r="H3193" i="62"/>
  <c r="H3194" i="62"/>
  <c r="H3195" i="62"/>
  <c r="H3196" i="62"/>
  <c r="H3197" i="62"/>
  <c r="H3198" i="62"/>
  <c r="H3199" i="62"/>
  <c r="H3200" i="62"/>
  <c r="H3201" i="62"/>
  <c r="H3202" i="62"/>
  <c r="H3203" i="62"/>
  <c r="H3204" i="62"/>
  <c r="H3205" i="62"/>
  <c r="H3206" i="62"/>
  <c r="H3207" i="62"/>
  <c r="H3208" i="62"/>
  <c r="H3209" i="62"/>
  <c r="H3210" i="62"/>
  <c r="H3211" i="62"/>
  <c r="H3212" i="62"/>
  <c r="H3213" i="62"/>
  <c r="H3214" i="62"/>
  <c r="H3215" i="62"/>
  <c r="H3216" i="62"/>
  <c r="H3217" i="62"/>
  <c r="H3218" i="62"/>
  <c r="H3219" i="62"/>
  <c r="H3220" i="62"/>
  <c r="H3221" i="62"/>
  <c r="H3222" i="62"/>
  <c r="H3223" i="62"/>
  <c r="H3224" i="62"/>
  <c r="H3225" i="62"/>
  <c r="H3226" i="62"/>
  <c r="H3227" i="62"/>
  <c r="H3228" i="62"/>
  <c r="H3229" i="62"/>
  <c r="H3230" i="62"/>
  <c r="H3231" i="62"/>
  <c r="H3232" i="62"/>
  <c r="H3233" i="62"/>
  <c r="H3234" i="62"/>
  <c r="H3235" i="62"/>
  <c r="H3236" i="62"/>
  <c r="H3237" i="62"/>
  <c r="H3238" i="62"/>
  <c r="H3239" i="62"/>
  <c r="H3240" i="62"/>
  <c r="H3241" i="62"/>
  <c r="H3242" i="62"/>
  <c r="H3243" i="62"/>
  <c r="H3244" i="62"/>
  <c r="H3245" i="62"/>
  <c r="H3246" i="62"/>
  <c r="H3247" i="62"/>
  <c r="H3248" i="62"/>
  <c r="H3249" i="62"/>
  <c r="H3250" i="62"/>
  <c r="H3251" i="62"/>
  <c r="H3252" i="62"/>
  <c r="H3253" i="62"/>
  <c r="H3254" i="62"/>
  <c r="H3255" i="62"/>
  <c r="H3256" i="62"/>
  <c r="H3257" i="62"/>
  <c r="H3258" i="62"/>
  <c r="H3259" i="62"/>
  <c r="H3260" i="62"/>
  <c r="H3261" i="62"/>
  <c r="H3262" i="62"/>
  <c r="H3263" i="62"/>
  <c r="H3264" i="62"/>
  <c r="H3265" i="62"/>
  <c r="H3266" i="62"/>
  <c r="H3267" i="62"/>
  <c r="H3268" i="62"/>
  <c r="H3269" i="62"/>
  <c r="H3270" i="62"/>
  <c r="H3271" i="62"/>
  <c r="H3272" i="62"/>
  <c r="H3273" i="62"/>
  <c r="H3274" i="62"/>
  <c r="H3275" i="62"/>
  <c r="H3276" i="62"/>
  <c r="H3277" i="62"/>
  <c r="H3278" i="62"/>
  <c r="H3279" i="62"/>
  <c r="H3280" i="62"/>
  <c r="H3281" i="62"/>
  <c r="H3282" i="62"/>
  <c r="H3283" i="62"/>
  <c r="H3284" i="62"/>
  <c r="H3285" i="62"/>
  <c r="H3286" i="62"/>
  <c r="H3287" i="62"/>
  <c r="H3288" i="62"/>
  <c r="H3289" i="62"/>
  <c r="H3290" i="62"/>
  <c r="H3291" i="62"/>
  <c r="H3292" i="62"/>
  <c r="H3293" i="62"/>
  <c r="H3294" i="62"/>
  <c r="H3295" i="62"/>
  <c r="H3296" i="62"/>
  <c r="H3297" i="62"/>
  <c r="H3298" i="62"/>
  <c r="H3299" i="62"/>
  <c r="H3300" i="62"/>
  <c r="H3301" i="62"/>
  <c r="H3302" i="62"/>
  <c r="H3303" i="62"/>
  <c r="H3304" i="62"/>
  <c r="H3305" i="62"/>
  <c r="H3306" i="62"/>
  <c r="H3307" i="62"/>
  <c r="H3308" i="62"/>
  <c r="H3309" i="62"/>
  <c r="H3310" i="62"/>
  <c r="H3311" i="62"/>
  <c r="H3312" i="62"/>
  <c r="H3313" i="62"/>
  <c r="H3314" i="62"/>
  <c r="H3315" i="62"/>
  <c r="H3316" i="62"/>
  <c r="H3317" i="62"/>
  <c r="H3318" i="62"/>
  <c r="H3319" i="62"/>
  <c r="H3320" i="62"/>
  <c r="H3321" i="62"/>
  <c r="H3322" i="62"/>
  <c r="H3323" i="62"/>
  <c r="H3324" i="62"/>
  <c r="H3325" i="62"/>
  <c r="H3326" i="62"/>
  <c r="H3327" i="62"/>
  <c r="H3328" i="62"/>
  <c r="H3329" i="62"/>
  <c r="H3330" i="62"/>
  <c r="H3331" i="62"/>
  <c r="H3332" i="62"/>
  <c r="H3333" i="62"/>
  <c r="H3334" i="62"/>
  <c r="H3335" i="62"/>
  <c r="H3336" i="62"/>
  <c r="H3337" i="62"/>
  <c r="H3338" i="62"/>
  <c r="H3339" i="62"/>
  <c r="H3340" i="62"/>
  <c r="H3341" i="62"/>
  <c r="H3342" i="62"/>
  <c r="H3343" i="62"/>
  <c r="H3344" i="62"/>
  <c r="H3345" i="62"/>
  <c r="H3346" i="62"/>
  <c r="H3347" i="62"/>
  <c r="H3348" i="62"/>
  <c r="H3349" i="62"/>
  <c r="H3350" i="62"/>
  <c r="H3351" i="62"/>
  <c r="H3352" i="62"/>
  <c r="H3353" i="62"/>
  <c r="H3354" i="62"/>
  <c r="H3355" i="62"/>
  <c r="H3356" i="62"/>
  <c r="H3357" i="62"/>
  <c r="H3358" i="62"/>
  <c r="H3359" i="62"/>
  <c r="H3360" i="62"/>
  <c r="H3361" i="62"/>
  <c r="H3362" i="62"/>
  <c r="H3363" i="62"/>
  <c r="H3364" i="62"/>
  <c r="H3365" i="62"/>
  <c r="H3366" i="62"/>
  <c r="H3367" i="62"/>
  <c r="H3368" i="62"/>
  <c r="H3369" i="62"/>
  <c r="H3370" i="62"/>
  <c r="H3371" i="62"/>
  <c r="H3372" i="62"/>
  <c r="H3373" i="62"/>
  <c r="H3374" i="62"/>
  <c r="H3375" i="62"/>
  <c r="H3376" i="62"/>
  <c r="H3377" i="62"/>
  <c r="H3378" i="62"/>
  <c r="H3379" i="62"/>
  <c r="H3380" i="62"/>
  <c r="H3381" i="62"/>
  <c r="H3382" i="62"/>
  <c r="H3383" i="62"/>
  <c r="H3384" i="62"/>
  <c r="H3385" i="62"/>
  <c r="H3386" i="62"/>
  <c r="H3387" i="62"/>
  <c r="H3388" i="62"/>
  <c r="H3389" i="62"/>
  <c r="H3390" i="62"/>
  <c r="H3391" i="62"/>
  <c r="H3392" i="62"/>
  <c r="H3393" i="62"/>
  <c r="H3394" i="62"/>
  <c r="H3395" i="62"/>
  <c r="H3396" i="62"/>
  <c r="H3397" i="62"/>
  <c r="H3398" i="62"/>
  <c r="H3399" i="62"/>
  <c r="H3400" i="62"/>
  <c r="H3401" i="62"/>
  <c r="H3402" i="62"/>
  <c r="H3403" i="62"/>
  <c r="H3404" i="62"/>
  <c r="H3405" i="62"/>
  <c r="H3406" i="62"/>
  <c r="H3407" i="62"/>
  <c r="H3408" i="62"/>
  <c r="H3409" i="62"/>
  <c r="H3410" i="62"/>
  <c r="H3411" i="62"/>
  <c r="H3412" i="62"/>
  <c r="H3413" i="62"/>
  <c r="H3414" i="62"/>
  <c r="H3415" i="62"/>
  <c r="H3416" i="62"/>
  <c r="H3417" i="62"/>
  <c r="H3418" i="62"/>
  <c r="H3419" i="62"/>
  <c r="H3420" i="62"/>
  <c r="H3421" i="62"/>
  <c r="H3422" i="62"/>
  <c r="H3423" i="62"/>
  <c r="H3424" i="62"/>
  <c r="H3425" i="62"/>
  <c r="H3426" i="62"/>
  <c r="H3427" i="62"/>
  <c r="H3428" i="62"/>
  <c r="H3429" i="62"/>
  <c r="H3430" i="62"/>
  <c r="H3431" i="62"/>
  <c r="H3432" i="62"/>
  <c r="H3433" i="62"/>
  <c r="H3434" i="62"/>
  <c r="H3435" i="62"/>
  <c r="H3436" i="62"/>
  <c r="H3437" i="62"/>
  <c r="H3438" i="62"/>
  <c r="H3439" i="62"/>
  <c r="H3440" i="62"/>
  <c r="H3441" i="62"/>
  <c r="H3442" i="62"/>
  <c r="H3443" i="62"/>
  <c r="H3444" i="62"/>
  <c r="H3445" i="62"/>
  <c r="H3446" i="62"/>
  <c r="H3447" i="62"/>
  <c r="H3448" i="62"/>
  <c r="H3449" i="62"/>
  <c r="H3450" i="62"/>
  <c r="H3451" i="62"/>
  <c r="H3452" i="62"/>
  <c r="H3453" i="62"/>
  <c r="H3454" i="62"/>
  <c r="H3455" i="62"/>
  <c r="H3456" i="62"/>
  <c r="H3457" i="62"/>
  <c r="H3458" i="62"/>
  <c r="H3459" i="62"/>
  <c r="H3460" i="62"/>
  <c r="H3461" i="62"/>
  <c r="H3462" i="62"/>
  <c r="H3463" i="62"/>
  <c r="H3464" i="62"/>
  <c r="H3465" i="62"/>
  <c r="H3466" i="62"/>
  <c r="H3467" i="62"/>
  <c r="H3468" i="62"/>
  <c r="H3469" i="62"/>
  <c r="H3470" i="62"/>
  <c r="H3471" i="62"/>
  <c r="H3472" i="62"/>
  <c r="H3473" i="62"/>
  <c r="H3474" i="62"/>
  <c r="H3475" i="62"/>
  <c r="H3476" i="62"/>
  <c r="H3477" i="62"/>
  <c r="H3478" i="62"/>
  <c r="H3479" i="62"/>
  <c r="H3480" i="62"/>
  <c r="H3481" i="62"/>
  <c r="H3482" i="62"/>
  <c r="H3483" i="62"/>
  <c r="H3484" i="62"/>
  <c r="H3485" i="62"/>
  <c r="H3486" i="62"/>
  <c r="H3487" i="62"/>
  <c r="H3488" i="62"/>
  <c r="H3489" i="62"/>
  <c r="H3490" i="62"/>
  <c r="H3491" i="62"/>
  <c r="H3492" i="62"/>
  <c r="H3493" i="62"/>
  <c r="H3494" i="62"/>
  <c r="H3495" i="62"/>
  <c r="H3496" i="62"/>
  <c r="H3497" i="62"/>
  <c r="H3498" i="62"/>
  <c r="H3499" i="62"/>
  <c r="H3500" i="62"/>
  <c r="H3501" i="62"/>
  <c r="H3502" i="62"/>
  <c r="H3503" i="62"/>
  <c r="H3504" i="62"/>
  <c r="H3505" i="62"/>
  <c r="H3506" i="62"/>
  <c r="H3507" i="62"/>
  <c r="H3508" i="62"/>
  <c r="H3509" i="62"/>
  <c r="H3510" i="62"/>
  <c r="H3511" i="62"/>
  <c r="H3512" i="62"/>
  <c r="H3513" i="62"/>
  <c r="H3514" i="62"/>
  <c r="H3515" i="62"/>
  <c r="H3516" i="62"/>
  <c r="H3517" i="62"/>
  <c r="H3518" i="62"/>
  <c r="H3519" i="62"/>
  <c r="H3520" i="62"/>
  <c r="H3521" i="62"/>
  <c r="H3522" i="62"/>
  <c r="H3523" i="62"/>
  <c r="H3524" i="62"/>
  <c r="H3525" i="62"/>
  <c r="H3526" i="62"/>
  <c r="H3527" i="62"/>
  <c r="H3528" i="62"/>
  <c r="H3529" i="62"/>
  <c r="H3530" i="62"/>
  <c r="H3531" i="62"/>
  <c r="H3532" i="62"/>
  <c r="H3533" i="62"/>
  <c r="H3534" i="62"/>
  <c r="H3535" i="62"/>
  <c r="H3536" i="62"/>
  <c r="H3537" i="62"/>
  <c r="H3538" i="62"/>
  <c r="H3539" i="62"/>
  <c r="H3540" i="62"/>
  <c r="H3541" i="62"/>
  <c r="H3542" i="62"/>
  <c r="H3543" i="62"/>
  <c r="H3544" i="62"/>
  <c r="H3545" i="62"/>
  <c r="H3546" i="62"/>
  <c r="H3547" i="62"/>
  <c r="H3548" i="62"/>
  <c r="H3549" i="62"/>
  <c r="H3550" i="62"/>
  <c r="H3551" i="62"/>
  <c r="H3552" i="62"/>
  <c r="H3553" i="62"/>
  <c r="H3554" i="62"/>
  <c r="H3555" i="62"/>
  <c r="H3556" i="62"/>
  <c r="H3557" i="62"/>
  <c r="H3558" i="62"/>
  <c r="H3559" i="62"/>
  <c r="H3560" i="62"/>
  <c r="H3561" i="62"/>
  <c r="H3562" i="62"/>
  <c r="H3563" i="62"/>
  <c r="H3564" i="62"/>
  <c r="H3565" i="62"/>
  <c r="H3566" i="62"/>
  <c r="H3567" i="62"/>
  <c r="H3568" i="62"/>
  <c r="H3569" i="62"/>
  <c r="H3570" i="62"/>
  <c r="H3571" i="62"/>
  <c r="H3572" i="62"/>
  <c r="H3573" i="62"/>
  <c r="H3574" i="62"/>
  <c r="H3575" i="62"/>
  <c r="H3576" i="62"/>
  <c r="H3577" i="62"/>
  <c r="H3578" i="62"/>
  <c r="H3579" i="62"/>
  <c r="H3580" i="62"/>
  <c r="H3581" i="62"/>
  <c r="H3582" i="62"/>
  <c r="H3583" i="62"/>
  <c r="H3584" i="62"/>
  <c r="H3585" i="62"/>
  <c r="H3586" i="62"/>
  <c r="H3587" i="62"/>
  <c r="H3588" i="62"/>
  <c r="H3589" i="62"/>
  <c r="H3590" i="62"/>
  <c r="H3591" i="62"/>
  <c r="H3592" i="62"/>
  <c r="H3593" i="62"/>
  <c r="H3594" i="62"/>
  <c r="H3595" i="62"/>
  <c r="H3596" i="62"/>
  <c r="H3597" i="62"/>
  <c r="H3598" i="62"/>
  <c r="H3599" i="62"/>
  <c r="H3600" i="62"/>
  <c r="H3601" i="62"/>
  <c r="H3602" i="62"/>
  <c r="H3603" i="62"/>
  <c r="H3604" i="62"/>
  <c r="H3605" i="62"/>
  <c r="H3606" i="62"/>
  <c r="H3607" i="62"/>
  <c r="H3608" i="62"/>
  <c r="H3609" i="62"/>
  <c r="H3610" i="62"/>
  <c r="H3611" i="62"/>
  <c r="H3612" i="62"/>
  <c r="H3613" i="62"/>
  <c r="H3614" i="62"/>
  <c r="H3615" i="62"/>
  <c r="H3616" i="62"/>
  <c r="H3617" i="62"/>
  <c r="H3618" i="62"/>
  <c r="H3619" i="62"/>
  <c r="H3620" i="62"/>
  <c r="H3621" i="62"/>
  <c r="H3622" i="62"/>
  <c r="H3623" i="62"/>
  <c r="H3624" i="62"/>
  <c r="H3625" i="62"/>
  <c r="H3626" i="62"/>
  <c r="H3627" i="62"/>
  <c r="H3628" i="62"/>
  <c r="H3629" i="62"/>
  <c r="H3630" i="62"/>
  <c r="H3631" i="62"/>
  <c r="H3632" i="62"/>
  <c r="H3633" i="62"/>
  <c r="H3634" i="62"/>
  <c r="H3635" i="62"/>
  <c r="H3636" i="62"/>
  <c r="H3637" i="62"/>
  <c r="H3638" i="62"/>
  <c r="H3639" i="62"/>
  <c r="H3640" i="62"/>
  <c r="H3641" i="62"/>
  <c r="H3642" i="62"/>
  <c r="H3643" i="62"/>
  <c r="H3644" i="62"/>
  <c r="H3645" i="62"/>
  <c r="H3646" i="62"/>
  <c r="H3647" i="62"/>
  <c r="H3648" i="62"/>
  <c r="H3649" i="62"/>
  <c r="H3650" i="62"/>
  <c r="H3651" i="62"/>
  <c r="H3652" i="62"/>
  <c r="H3653" i="62"/>
  <c r="H3654" i="62"/>
  <c r="H3655" i="62"/>
  <c r="H3656" i="62"/>
  <c r="H3657" i="62"/>
  <c r="H3658" i="62"/>
  <c r="H3659" i="62"/>
  <c r="H3660" i="62"/>
  <c r="H3661" i="62"/>
  <c r="H3662" i="62"/>
  <c r="H3663" i="62"/>
  <c r="H3664" i="62"/>
  <c r="H3665" i="62"/>
  <c r="H3666" i="62"/>
  <c r="H3667" i="62"/>
  <c r="H3668" i="62"/>
  <c r="H3669" i="62"/>
  <c r="H3670" i="62"/>
  <c r="H3671" i="62"/>
  <c r="H3672" i="62"/>
  <c r="H3673" i="62"/>
  <c r="H3674" i="62"/>
  <c r="H3675" i="62"/>
  <c r="H3676" i="62"/>
  <c r="H3677" i="62"/>
  <c r="H3678" i="62"/>
  <c r="H3679" i="62"/>
  <c r="H3680" i="62"/>
  <c r="H3681" i="62"/>
  <c r="H3682" i="62"/>
  <c r="H3683" i="62"/>
  <c r="H3684" i="62"/>
  <c r="H3685" i="62"/>
  <c r="H3686" i="62"/>
  <c r="H3687" i="62"/>
  <c r="H3688" i="62"/>
  <c r="H3689" i="62"/>
  <c r="H3690" i="62"/>
  <c r="H3691" i="62"/>
  <c r="H3692" i="62"/>
  <c r="H3693" i="62"/>
  <c r="H3694" i="62"/>
  <c r="H3695" i="62"/>
  <c r="H3696" i="62"/>
  <c r="H3697" i="62"/>
  <c r="H3698" i="62"/>
  <c r="H3699" i="62"/>
  <c r="H3700" i="62"/>
  <c r="H3701" i="62"/>
  <c r="H3702" i="62"/>
  <c r="H3703" i="62"/>
  <c r="H3704" i="62"/>
  <c r="H3705" i="62"/>
  <c r="H3706" i="62"/>
  <c r="H3707" i="62"/>
  <c r="H3708" i="62"/>
  <c r="H3709" i="62"/>
  <c r="H3710" i="62"/>
  <c r="H3711" i="62"/>
  <c r="H3712" i="62"/>
  <c r="H3713" i="62"/>
  <c r="H3714" i="62"/>
  <c r="H3715" i="62"/>
  <c r="H3716" i="62"/>
  <c r="H3717" i="62"/>
  <c r="H3718" i="62"/>
  <c r="H3719" i="62"/>
  <c r="H3720" i="62"/>
  <c r="H3721" i="62"/>
  <c r="H3722" i="62"/>
  <c r="H3723" i="62"/>
  <c r="H3724" i="62"/>
  <c r="H3725" i="62"/>
  <c r="H3726" i="62"/>
  <c r="H3727" i="62"/>
  <c r="H3728" i="62"/>
  <c r="H3729" i="62"/>
  <c r="H3730" i="62"/>
  <c r="H3731" i="62"/>
  <c r="H3732" i="62"/>
  <c r="H3733" i="62"/>
  <c r="H3734" i="62"/>
  <c r="H3735" i="62"/>
  <c r="H3736" i="62"/>
  <c r="H3737" i="62"/>
  <c r="H3738" i="62"/>
  <c r="H3739" i="62"/>
  <c r="H3740" i="62"/>
  <c r="H3741" i="62"/>
  <c r="H3742" i="62"/>
  <c r="H3743" i="62"/>
  <c r="H3744" i="62"/>
  <c r="H3745" i="62"/>
  <c r="H3746" i="62"/>
  <c r="H3747" i="62"/>
  <c r="H3748" i="62"/>
  <c r="H3749" i="62"/>
  <c r="H3750" i="62"/>
  <c r="H3751" i="62"/>
  <c r="H3752" i="62"/>
  <c r="H3753" i="62"/>
  <c r="H3754" i="62"/>
  <c r="H3755" i="62"/>
  <c r="H3756" i="62"/>
  <c r="H3757" i="62"/>
  <c r="H3758" i="62"/>
  <c r="H3759" i="62"/>
  <c r="H3760" i="62"/>
  <c r="H3761" i="62"/>
  <c r="H3762" i="62"/>
  <c r="H3763" i="62"/>
  <c r="H3764" i="62"/>
  <c r="H3765" i="62"/>
  <c r="H3766" i="62"/>
  <c r="H3767" i="62"/>
  <c r="H3768" i="62"/>
  <c r="H3769" i="62"/>
  <c r="H3770" i="62"/>
  <c r="H3771" i="62"/>
  <c r="H3772" i="62"/>
  <c r="H3773" i="62"/>
  <c r="H3774" i="62"/>
  <c r="H3775" i="62"/>
  <c r="H3776" i="62"/>
  <c r="H3777" i="62"/>
  <c r="H3778" i="62"/>
  <c r="H3779" i="62"/>
  <c r="H3780" i="62"/>
  <c r="H3781" i="62"/>
  <c r="H3782" i="62"/>
  <c r="H3783" i="62"/>
  <c r="H3784" i="62"/>
  <c r="H3785" i="62"/>
  <c r="H3786" i="62"/>
  <c r="H3787" i="62"/>
  <c r="H3788" i="62"/>
  <c r="H3789" i="62"/>
  <c r="H3790" i="62"/>
  <c r="H3791" i="62"/>
  <c r="H3792" i="62"/>
  <c r="H3793" i="62"/>
  <c r="H3794" i="62"/>
  <c r="H3795" i="62"/>
  <c r="H3796" i="62"/>
  <c r="H3797" i="62"/>
  <c r="H3798" i="62"/>
  <c r="H3799" i="62"/>
  <c r="H3800" i="62"/>
  <c r="H3801" i="62"/>
  <c r="H3802" i="62"/>
  <c r="H3803" i="62"/>
  <c r="H3804" i="62"/>
  <c r="H3805" i="62"/>
  <c r="H3806" i="62"/>
  <c r="H3807" i="62"/>
  <c r="H3808" i="62"/>
  <c r="H3809" i="62"/>
  <c r="H3810" i="62"/>
  <c r="H3811" i="62"/>
  <c r="H3812" i="62"/>
  <c r="H3813" i="62"/>
  <c r="H3814" i="62"/>
  <c r="H3815" i="62"/>
  <c r="H3816" i="62"/>
  <c r="H3817" i="62"/>
  <c r="H3818" i="62"/>
  <c r="H3819" i="62"/>
  <c r="H3820" i="62"/>
  <c r="H3821" i="62"/>
  <c r="H3822" i="62"/>
  <c r="H3823" i="62"/>
  <c r="H3824" i="62"/>
  <c r="H3825" i="62"/>
  <c r="H3826" i="62"/>
  <c r="H3827" i="62"/>
  <c r="H3828" i="62"/>
  <c r="H3829" i="62"/>
  <c r="H3830" i="62"/>
  <c r="H3831" i="62"/>
  <c r="H3832" i="62"/>
  <c r="H3833" i="62"/>
  <c r="H3834" i="62"/>
  <c r="H3835" i="62"/>
  <c r="H3836" i="62"/>
  <c r="H3837" i="62"/>
  <c r="H3838" i="62"/>
  <c r="H3839" i="62"/>
  <c r="H3840" i="62"/>
  <c r="H3841" i="62"/>
  <c r="H3842" i="62"/>
  <c r="H3843" i="62"/>
  <c r="H3844" i="62"/>
  <c r="H3845" i="62"/>
  <c r="H3846" i="62"/>
  <c r="H3847" i="62"/>
  <c r="H3848" i="62"/>
  <c r="H3849" i="62"/>
  <c r="H3850" i="62"/>
  <c r="H3851" i="62"/>
  <c r="H3852" i="62"/>
  <c r="H3853" i="62"/>
  <c r="H3854" i="62"/>
  <c r="H3855" i="62"/>
  <c r="H3856" i="62"/>
  <c r="H3857" i="62"/>
  <c r="H3858" i="62"/>
  <c r="H3859" i="62"/>
  <c r="H3860" i="62"/>
  <c r="H3861" i="62"/>
  <c r="H3862" i="62"/>
  <c r="H3863" i="62"/>
  <c r="H3864" i="62"/>
  <c r="H3865" i="62"/>
  <c r="H3866" i="62"/>
  <c r="H3867" i="62"/>
  <c r="H3868" i="62"/>
  <c r="H3869" i="62"/>
  <c r="H3870" i="62"/>
  <c r="H3871" i="62"/>
  <c r="H3872" i="62"/>
  <c r="H3873" i="62"/>
  <c r="H3874" i="62"/>
  <c r="H3875" i="62"/>
  <c r="H3876" i="62"/>
  <c r="H3877" i="62"/>
  <c r="H3878" i="62"/>
  <c r="H3879" i="62"/>
  <c r="H3880" i="62"/>
  <c r="H3881" i="62"/>
  <c r="H3882" i="62"/>
  <c r="H3883" i="62"/>
  <c r="H3884" i="62"/>
  <c r="H3885" i="62"/>
  <c r="H3886" i="62"/>
  <c r="H3887" i="62"/>
  <c r="H3888" i="62"/>
  <c r="H3889" i="62"/>
  <c r="H3890" i="62"/>
  <c r="H3891" i="62"/>
  <c r="H3892" i="62"/>
  <c r="H3893" i="62"/>
  <c r="H3894" i="62"/>
  <c r="H3895" i="62"/>
  <c r="H3896" i="62"/>
  <c r="H3897" i="62"/>
  <c r="H3898" i="62"/>
  <c r="H3899" i="62"/>
  <c r="H3900" i="62"/>
  <c r="H3901" i="62"/>
  <c r="H3902" i="62"/>
  <c r="H3903" i="62"/>
  <c r="H3904" i="62"/>
  <c r="H3905" i="62"/>
  <c r="H3906" i="62"/>
  <c r="H3907" i="62"/>
  <c r="H3908" i="62"/>
  <c r="H3909" i="62"/>
  <c r="H3910" i="62"/>
  <c r="H3911" i="62"/>
  <c r="H3912" i="62"/>
  <c r="H3913" i="62"/>
  <c r="H3914" i="62"/>
  <c r="H3915" i="62"/>
  <c r="H3916" i="62"/>
  <c r="H3917" i="62"/>
  <c r="H3918" i="62"/>
  <c r="H3919" i="62"/>
  <c r="H3920" i="62"/>
  <c r="H3921" i="62"/>
  <c r="H3922" i="62"/>
  <c r="H3923" i="62"/>
  <c r="H3924" i="62"/>
  <c r="H3925" i="62"/>
  <c r="H3926" i="62"/>
  <c r="H3927" i="62"/>
  <c r="H3928" i="62"/>
  <c r="H3929" i="62"/>
  <c r="H3930" i="62"/>
  <c r="H3931" i="62"/>
  <c r="H3932" i="62"/>
  <c r="H3933" i="62"/>
  <c r="H3934" i="62"/>
  <c r="H3935" i="62"/>
  <c r="H3936" i="62"/>
  <c r="H3937" i="62"/>
  <c r="H3938" i="62"/>
  <c r="H3939" i="62"/>
  <c r="H3940" i="62"/>
  <c r="H3941" i="62"/>
  <c r="H3942" i="62"/>
  <c r="H3943" i="62"/>
  <c r="H3944" i="62"/>
  <c r="H3945" i="62"/>
  <c r="H3946" i="62"/>
  <c r="H3947" i="62"/>
  <c r="H3948" i="62"/>
  <c r="H3949" i="62"/>
  <c r="H3950" i="62"/>
  <c r="H3951" i="62"/>
  <c r="H3952" i="62"/>
  <c r="H3953" i="62"/>
  <c r="H3954" i="62"/>
  <c r="H3955" i="62"/>
  <c r="H3956" i="62"/>
  <c r="H3957" i="62"/>
  <c r="H3958" i="62"/>
  <c r="H3959" i="62"/>
  <c r="H3960" i="62"/>
  <c r="H3961" i="62"/>
  <c r="H3962" i="62"/>
  <c r="H3963" i="62"/>
  <c r="H3964" i="62"/>
  <c r="H3965" i="62"/>
  <c r="H3966" i="62"/>
  <c r="H3967" i="62"/>
  <c r="H3968" i="62"/>
  <c r="H3969" i="62"/>
  <c r="H3970" i="62"/>
  <c r="H3971" i="62"/>
  <c r="H3972" i="62"/>
  <c r="H3973" i="62"/>
  <c r="H3974" i="62"/>
  <c r="H3975" i="62"/>
  <c r="H3976" i="62"/>
  <c r="H3977" i="62"/>
  <c r="H3978" i="62"/>
  <c r="H3979" i="62"/>
  <c r="H3980" i="62"/>
  <c r="H3981" i="62"/>
  <c r="H3982" i="62"/>
  <c r="H3983" i="62"/>
  <c r="H3984" i="62"/>
  <c r="H3985" i="62"/>
  <c r="H3986" i="62"/>
  <c r="H3987" i="62"/>
  <c r="H3988" i="62"/>
  <c r="H3989" i="62"/>
  <c r="H3990" i="62"/>
  <c r="H3991" i="62"/>
  <c r="H3992" i="62"/>
  <c r="H3993" i="62"/>
  <c r="H3994" i="62"/>
  <c r="H3995" i="62"/>
  <c r="H3996" i="62"/>
  <c r="H3997" i="62"/>
  <c r="H3998" i="62"/>
  <c r="H3999" i="62"/>
  <c r="H4000" i="62"/>
  <c r="H4001" i="62"/>
  <c r="H4002" i="62"/>
  <c r="H4003" i="62"/>
  <c r="H4004" i="62"/>
  <c r="H4005" i="62"/>
  <c r="H4006" i="62"/>
  <c r="H4007" i="62"/>
  <c r="H4008" i="62"/>
  <c r="H4009" i="62"/>
  <c r="H4010" i="62"/>
  <c r="H4011" i="62"/>
  <c r="H4012" i="62"/>
  <c r="H4013" i="62"/>
  <c r="H4014" i="62"/>
  <c r="H4015" i="62"/>
  <c r="H4016" i="62"/>
  <c r="H4017" i="62"/>
  <c r="H4018" i="62"/>
  <c r="H4019" i="62"/>
  <c r="H4020" i="62"/>
  <c r="H4021" i="62"/>
  <c r="H4022" i="62"/>
  <c r="H4023" i="62"/>
  <c r="H4024" i="62"/>
  <c r="H4025" i="62"/>
  <c r="H4026" i="62"/>
  <c r="H4027" i="62"/>
  <c r="H4028" i="62"/>
  <c r="H4029" i="62"/>
  <c r="H4030" i="62"/>
  <c r="H4031" i="62"/>
  <c r="H4032" i="62"/>
  <c r="H4033" i="62"/>
  <c r="H4034" i="62"/>
  <c r="H4035" i="62"/>
  <c r="H4036" i="62"/>
  <c r="H4037" i="62"/>
  <c r="H4038" i="62"/>
  <c r="H4039" i="62"/>
  <c r="H4040" i="62"/>
  <c r="H4041" i="62"/>
  <c r="H4042" i="62"/>
  <c r="H4043" i="62"/>
  <c r="H4044" i="62"/>
  <c r="H4045" i="62"/>
  <c r="H4046" i="62"/>
  <c r="H4047" i="62"/>
  <c r="H4048" i="62"/>
  <c r="H4049" i="62"/>
  <c r="H4050" i="62"/>
  <c r="H4051" i="62"/>
  <c r="H4052" i="62"/>
  <c r="H4053" i="62"/>
  <c r="H4054" i="62"/>
  <c r="H4055" i="62"/>
  <c r="H4056" i="62"/>
  <c r="H4057" i="62"/>
  <c r="H4058" i="62"/>
  <c r="H4059" i="62"/>
  <c r="H4060" i="62"/>
  <c r="H4061" i="62"/>
  <c r="H4062" i="62"/>
  <c r="H4063" i="62"/>
  <c r="H4064" i="62"/>
  <c r="H4065" i="62"/>
  <c r="H4066" i="62"/>
  <c r="H4067" i="62"/>
  <c r="H4068" i="62"/>
  <c r="H4069" i="62"/>
  <c r="H4070" i="62"/>
  <c r="H4071" i="62"/>
  <c r="H4072" i="62"/>
  <c r="H4073" i="62"/>
  <c r="H4074" i="62"/>
  <c r="H4075" i="62"/>
  <c r="H4076" i="62"/>
  <c r="H4077" i="62"/>
  <c r="H4078" i="62"/>
  <c r="H4079" i="62"/>
  <c r="H4080" i="62"/>
  <c r="H4081" i="62"/>
  <c r="H4082" i="62"/>
  <c r="H4083" i="62"/>
  <c r="H4084" i="62"/>
  <c r="H4085" i="62"/>
  <c r="H4086" i="62"/>
  <c r="H4087" i="62"/>
  <c r="H4088" i="62"/>
  <c r="H4089" i="62"/>
  <c r="H4090" i="62"/>
  <c r="H4091" i="62"/>
  <c r="H4092" i="62"/>
  <c r="H4093" i="62"/>
  <c r="H4094" i="62"/>
  <c r="H4095" i="62"/>
  <c r="H4096" i="62"/>
  <c r="H4097" i="62"/>
  <c r="H4098" i="62"/>
  <c r="H4099" i="62"/>
  <c r="H4100" i="62"/>
  <c r="H4101" i="62"/>
  <c r="H4102" i="62"/>
  <c r="H4103" i="62"/>
  <c r="H4104" i="62"/>
  <c r="H4105" i="62"/>
  <c r="H4106" i="62"/>
  <c r="H4107" i="62"/>
  <c r="H4108" i="62"/>
  <c r="H4109" i="62"/>
  <c r="H4110" i="62"/>
  <c r="H4111" i="62"/>
  <c r="H4112" i="62"/>
  <c r="H4113" i="62"/>
  <c r="H4114" i="62"/>
  <c r="H4115" i="62"/>
  <c r="H4116" i="62"/>
  <c r="H4117" i="62"/>
  <c r="H4118" i="62"/>
  <c r="H4119" i="62"/>
  <c r="H4120" i="62"/>
  <c r="H4121" i="62"/>
  <c r="H4122" i="62"/>
  <c r="H4123" i="62"/>
  <c r="H4124" i="62"/>
  <c r="H4125" i="62"/>
  <c r="H4126" i="62"/>
  <c r="H4127" i="62"/>
  <c r="H4128" i="62"/>
  <c r="H4129" i="62"/>
  <c r="H4130" i="62"/>
  <c r="H4131" i="62"/>
  <c r="H4132" i="62"/>
  <c r="H4133" i="62"/>
  <c r="H4134" i="62"/>
  <c r="H4135" i="62"/>
  <c r="H4136" i="62"/>
  <c r="H4137" i="62"/>
  <c r="H4138" i="62"/>
  <c r="H4139" i="62"/>
  <c r="H4140" i="62"/>
  <c r="H4141" i="62"/>
  <c r="H4142" i="62"/>
  <c r="H4143" i="62"/>
  <c r="H4144" i="62"/>
  <c r="H4145" i="62"/>
  <c r="H4146" i="62"/>
  <c r="H4147" i="62"/>
  <c r="H4148" i="62"/>
  <c r="H4149" i="62"/>
  <c r="H4150" i="62"/>
  <c r="H4151" i="62"/>
  <c r="H4152" i="62"/>
  <c r="H4153" i="62"/>
  <c r="H4154" i="62"/>
  <c r="H4155" i="62"/>
  <c r="H4156" i="62"/>
  <c r="H4157" i="62"/>
  <c r="H4158" i="62"/>
  <c r="H4159" i="62"/>
  <c r="H4160" i="62"/>
  <c r="H4161" i="62"/>
  <c r="H4162" i="62"/>
  <c r="H4163" i="62"/>
  <c r="H4164" i="62"/>
  <c r="H4165" i="62"/>
  <c r="H4166" i="62"/>
  <c r="H4167" i="62"/>
  <c r="H4168" i="62"/>
  <c r="H4169" i="62"/>
  <c r="H4170" i="62"/>
  <c r="H4171" i="62"/>
  <c r="H4172" i="62"/>
  <c r="H4173" i="62"/>
  <c r="H4174" i="62"/>
  <c r="H4175" i="62"/>
  <c r="H4176" i="62"/>
  <c r="H4177" i="62"/>
  <c r="H4178" i="62"/>
  <c r="H4179" i="62"/>
  <c r="H4180" i="62"/>
  <c r="H4181" i="62"/>
  <c r="H4182" i="62"/>
  <c r="H4183" i="62"/>
  <c r="H4184" i="62"/>
  <c r="H4185" i="62"/>
  <c r="H4186" i="62"/>
  <c r="H4187" i="62"/>
  <c r="H4188" i="62"/>
  <c r="H4189" i="62"/>
  <c r="H4190" i="62"/>
  <c r="H4191" i="62"/>
  <c r="H4192" i="62"/>
  <c r="H4193" i="62"/>
  <c r="H4194" i="62"/>
  <c r="H4195" i="62"/>
  <c r="H4196" i="62"/>
  <c r="H4197" i="62"/>
  <c r="H4198" i="62"/>
  <c r="H4199" i="62"/>
  <c r="H4200" i="62"/>
  <c r="H4201" i="62"/>
  <c r="H4202" i="62"/>
  <c r="H4203" i="62"/>
  <c r="H4204" i="62"/>
  <c r="H4205" i="62"/>
  <c r="H4206" i="62"/>
  <c r="H4207" i="62"/>
  <c r="H4208" i="62"/>
  <c r="H4209" i="62"/>
  <c r="H4210" i="62"/>
  <c r="H4211" i="62"/>
  <c r="H4212" i="62"/>
  <c r="H4213" i="62"/>
  <c r="H4214" i="62"/>
  <c r="H4215" i="62"/>
  <c r="H4216" i="62"/>
  <c r="H4217" i="62"/>
  <c r="H4218" i="62"/>
  <c r="H4219" i="62"/>
  <c r="H4220" i="62"/>
  <c r="H4221" i="62"/>
  <c r="H4222" i="62"/>
  <c r="H4223" i="62"/>
  <c r="H4224" i="62"/>
  <c r="H4225" i="62"/>
  <c r="H4226" i="62"/>
  <c r="H4227" i="62"/>
  <c r="H4228" i="62"/>
  <c r="H4229" i="62"/>
  <c r="H4230" i="62"/>
  <c r="H4231" i="62"/>
  <c r="H4232" i="62"/>
  <c r="H4233" i="62"/>
  <c r="H4234" i="62"/>
  <c r="H4235" i="62"/>
  <c r="H4236" i="62"/>
  <c r="H4237" i="62"/>
  <c r="H4238" i="62"/>
  <c r="H4239" i="62"/>
  <c r="H4240" i="62"/>
  <c r="H4241" i="62"/>
  <c r="H4242" i="62"/>
  <c r="H4243" i="62"/>
  <c r="H4244" i="62"/>
  <c r="H4245" i="62"/>
  <c r="H4246" i="62"/>
  <c r="H4247" i="62"/>
  <c r="H4248" i="62"/>
  <c r="H4249" i="62"/>
  <c r="H4250" i="62"/>
  <c r="H4251" i="62"/>
  <c r="H4252" i="62"/>
  <c r="H4253" i="62"/>
  <c r="H4254" i="62"/>
  <c r="H4255" i="62"/>
  <c r="H4256" i="62"/>
  <c r="H4257" i="62"/>
  <c r="H4258" i="62"/>
  <c r="H4259" i="62"/>
  <c r="H4260" i="62"/>
  <c r="H4261" i="62"/>
  <c r="H4262" i="62"/>
  <c r="H4263" i="62"/>
  <c r="H4264" i="62"/>
  <c r="H4265" i="62"/>
  <c r="H4266" i="62"/>
  <c r="H4267" i="62"/>
  <c r="H4268" i="62"/>
  <c r="H4269" i="62"/>
  <c r="H4270" i="62"/>
  <c r="H4271" i="62"/>
  <c r="H4272" i="62"/>
  <c r="H4273" i="62"/>
  <c r="H4274" i="62"/>
  <c r="H4275" i="62"/>
  <c r="H4276" i="62"/>
  <c r="H4277" i="62"/>
  <c r="H4278" i="62"/>
  <c r="H4279" i="62"/>
  <c r="H4280" i="62"/>
  <c r="H4281" i="62"/>
  <c r="H4282" i="62"/>
  <c r="H4283" i="62"/>
  <c r="H4284" i="62"/>
  <c r="H4285" i="62"/>
  <c r="H4286" i="62"/>
  <c r="H4287" i="62"/>
  <c r="H4288" i="62"/>
  <c r="H4289" i="62"/>
  <c r="H4290" i="62"/>
  <c r="H4291" i="62"/>
  <c r="H4292" i="62"/>
  <c r="H4293" i="62"/>
  <c r="H4294" i="62"/>
  <c r="H4295" i="62"/>
  <c r="H4296" i="62"/>
  <c r="H4297" i="62"/>
  <c r="H4298" i="62"/>
  <c r="H4299" i="62"/>
  <c r="H4300" i="62"/>
  <c r="H4301" i="62"/>
  <c r="H4302" i="62"/>
  <c r="H4303" i="62"/>
  <c r="H4304" i="62"/>
  <c r="H4305" i="62"/>
  <c r="H4306" i="62"/>
  <c r="H4307" i="62"/>
  <c r="H4308" i="62"/>
  <c r="H4309" i="62"/>
  <c r="H4310" i="62"/>
  <c r="H4311" i="62"/>
  <c r="H4312" i="62"/>
  <c r="H4313" i="62"/>
  <c r="H4314" i="62"/>
  <c r="H4315" i="62"/>
  <c r="H4316" i="62"/>
  <c r="H4317" i="62"/>
  <c r="H4318" i="62"/>
  <c r="H4319" i="62"/>
  <c r="H4320" i="62"/>
  <c r="H4321" i="62"/>
  <c r="H4322" i="62"/>
  <c r="H4323" i="62"/>
  <c r="H4324" i="62"/>
  <c r="H4325" i="62"/>
  <c r="H4326" i="62"/>
  <c r="H4327" i="62"/>
  <c r="H4328" i="62"/>
  <c r="H4329" i="62"/>
  <c r="H4330" i="62"/>
  <c r="H4331" i="62"/>
  <c r="H4332" i="62"/>
  <c r="H4333" i="62"/>
  <c r="H4334" i="62"/>
  <c r="H4335" i="62"/>
  <c r="H4336" i="62"/>
  <c r="H4337" i="62"/>
  <c r="H4338" i="62"/>
  <c r="H4339" i="62"/>
  <c r="H4340" i="62"/>
  <c r="H4341" i="62"/>
  <c r="H4342" i="62"/>
  <c r="H4343" i="62"/>
  <c r="H4344" i="62"/>
  <c r="H4345" i="62"/>
  <c r="H4346" i="62"/>
  <c r="H4347" i="62"/>
  <c r="H4348" i="62"/>
  <c r="H4349" i="62"/>
  <c r="H4350" i="62"/>
  <c r="H4351" i="62"/>
  <c r="H4352" i="62"/>
  <c r="H4353" i="62"/>
  <c r="H4354" i="62"/>
  <c r="H4355" i="62"/>
  <c r="H4356" i="62"/>
  <c r="H4357" i="62"/>
  <c r="H4358" i="62"/>
  <c r="H4359" i="62"/>
  <c r="H4360" i="62"/>
  <c r="H4361" i="62"/>
  <c r="H4362" i="62"/>
  <c r="H4363" i="62"/>
  <c r="H4364" i="62"/>
  <c r="H4365" i="62"/>
  <c r="H4366" i="62"/>
  <c r="H4367" i="62"/>
  <c r="H4368" i="62"/>
  <c r="H4369" i="62"/>
  <c r="H4370" i="62"/>
  <c r="H4371" i="62"/>
  <c r="H4372" i="62"/>
  <c r="H4373" i="62"/>
  <c r="H4374" i="62"/>
  <c r="H4375" i="62"/>
  <c r="H4376" i="62"/>
  <c r="H4377" i="62"/>
  <c r="H4378" i="62"/>
  <c r="H4379" i="62"/>
  <c r="H4380" i="62"/>
  <c r="H4381" i="62"/>
  <c r="H4382" i="62"/>
  <c r="H4383" i="62"/>
  <c r="H4384" i="62"/>
  <c r="H4385" i="62"/>
  <c r="H4386" i="62"/>
  <c r="H4387" i="62"/>
  <c r="H4388" i="62"/>
  <c r="H4389" i="62"/>
  <c r="H4390" i="62"/>
  <c r="H4391" i="62"/>
  <c r="H4392" i="62"/>
  <c r="H4393" i="62"/>
  <c r="H4394" i="62"/>
  <c r="H4395" i="62"/>
  <c r="H4396" i="62"/>
  <c r="H4397" i="62"/>
  <c r="H4398" i="62"/>
  <c r="H4399" i="62"/>
  <c r="H4400" i="62"/>
  <c r="H4401" i="62"/>
  <c r="H4402" i="62"/>
  <c r="H4403" i="62"/>
  <c r="H4404" i="62"/>
  <c r="H4405" i="62"/>
  <c r="H4406" i="62"/>
  <c r="H4407" i="62"/>
  <c r="H4408" i="62"/>
  <c r="H4409" i="62"/>
  <c r="H4410" i="62"/>
  <c r="H4411" i="62"/>
  <c r="H4412" i="62"/>
  <c r="H4413" i="62"/>
  <c r="H4414" i="62"/>
  <c r="H4415" i="62"/>
  <c r="H4416" i="62"/>
  <c r="H4417" i="62"/>
  <c r="H4418" i="62"/>
  <c r="H4419" i="62"/>
  <c r="H4420" i="62"/>
  <c r="H4421" i="62"/>
  <c r="H4422" i="62"/>
  <c r="H4423" i="62"/>
  <c r="H4424" i="62"/>
  <c r="H4425" i="62"/>
  <c r="H4426" i="62"/>
  <c r="H4427" i="62"/>
  <c r="H4428" i="62"/>
  <c r="H4429" i="62"/>
  <c r="H4430" i="62"/>
  <c r="H4431" i="62"/>
  <c r="H4432" i="62"/>
  <c r="H4433" i="62"/>
  <c r="H4434" i="62"/>
  <c r="H4435" i="62"/>
  <c r="H4436" i="62"/>
  <c r="H4437" i="62"/>
  <c r="H4438" i="62"/>
  <c r="H4439" i="62"/>
  <c r="H4440" i="62"/>
  <c r="H4441" i="62"/>
  <c r="H4442" i="62"/>
  <c r="H4443" i="62"/>
  <c r="H4444" i="62"/>
  <c r="H4445" i="62"/>
  <c r="H4446" i="62"/>
  <c r="H4447" i="62"/>
  <c r="H4448" i="62"/>
  <c r="H4449" i="62"/>
  <c r="H4450" i="62"/>
  <c r="H4451" i="62"/>
  <c r="H4452" i="62"/>
  <c r="H4453" i="62"/>
  <c r="H4454" i="62"/>
  <c r="H4455" i="62"/>
  <c r="H4456" i="62"/>
  <c r="H4457" i="62"/>
  <c r="H4458" i="62"/>
  <c r="H4459" i="62"/>
  <c r="H4460" i="62"/>
  <c r="H4461" i="62"/>
  <c r="H4462" i="62"/>
  <c r="H4463" i="62"/>
  <c r="H4464" i="62"/>
  <c r="H4465" i="62"/>
  <c r="H4466" i="62"/>
  <c r="H4467" i="62"/>
  <c r="H4468" i="62"/>
  <c r="H4469" i="62"/>
  <c r="H4470" i="62"/>
  <c r="H4471" i="62"/>
  <c r="H4472" i="62"/>
  <c r="H4473" i="62"/>
  <c r="H4474" i="62"/>
  <c r="H4475" i="62"/>
  <c r="H4476" i="62"/>
  <c r="H4477" i="62"/>
  <c r="H4478" i="62"/>
  <c r="H4479" i="62"/>
  <c r="H4480" i="62"/>
  <c r="H4481" i="62"/>
  <c r="H4482" i="62"/>
  <c r="H4483" i="62"/>
  <c r="H4484" i="62"/>
  <c r="H4485" i="62"/>
  <c r="H4486" i="62"/>
  <c r="H4487" i="62"/>
  <c r="H4488" i="62"/>
  <c r="H4489" i="62"/>
  <c r="H4490" i="62"/>
  <c r="H4491" i="62"/>
  <c r="H4492" i="62"/>
  <c r="H4493" i="62"/>
  <c r="H4494" i="62"/>
  <c r="H4495" i="62"/>
  <c r="H4496" i="62"/>
  <c r="H4497" i="62"/>
  <c r="H4498" i="62"/>
  <c r="H4499" i="62"/>
  <c r="H4500" i="62"/>
  <c r="H4501" i="62"/>
  <c r="H4502" i="62"/>
  <c r="H4503" i="62"/>
  <c r="H4504" i="62"/>
  <c r="H4505" i="62"/>
  <c r="H4506" i="62"/>
  <c r="H4507" i="62"/>
  <c r="H4508" i="62"/>
  <c r="H4509" i="62"/>
  <c r="H4510" i="62"/>
  <c r="H4511" i="62"/>
  <c r="H4512" i="62"/>
  <c r="H4513" i="62"/>
  <c r="H4514" i="62"/>
  <c r="H4515" i="62"/>
  <c r="H4516" i="62"/>
  <c r="H4517" i="62"/>
  <c r="H4518" i="62"/>
  <c r="H4519" i="62"/>
  <c r="H4520" i="62"/>
  <c r="H4521" i="62"/>
  <c r="H4522" i="62"/>
  <c r="H4523" i="62"/>
  <c r="H4524" i="62"/>
  <c r="H4525" i="62"/>
  <c r="H4526" i="62"/>
  <c r="H4527" i="62"/>
  <c r="H4528" i="62"/>
  <c r="H4529" i="62"/>
  <c r="H4530" i="62"/>
  <c r="H4531" i="62"/>
  <c r="H4532" i="62"/>
  <c r="H4533" i="62"/>
  <c r="H4534" i="62"/>
  <c r="H4535" i="62"/>
  <c r="H4536" i="62"/>
  <c r="H4537" i="62"/>
  <c r="H4538" i="62"/>
  <c r="H4539" i="62"/>
  <c r="H4540" i="62"/>
  <c r="H4541" i="62"/>
  <c r="H4542" i="62"/>
  <c r="H4543" i="62"/>
  <c r="H4544" i="62"/>
  <c r="H4545" i="62"/>
  <c r="H4546" i="62"/>
  <c r="H4547" i="62"/>
  <c r="H4548" i="62"/>
  <c r="H4549" i="62"/>
  <c r="H4550" i="62"/>
  <c r="H4551" i="62"/>
  <c r="H4552" i="62"/>
  <c r="H4553" i="62"/>
  <c r="H4554" i="62"/>
  <c r="H4555" i="62"/>
  <c r="H4556" i="62"/>
  <c r="H4557" i="62"/>
  <c r="H4558" i="62"/>
  <c r="H4559" i="62"/>
  <c r="H4560" i="62"/>
  <c r="H4561" i="62"/>
  <c r="H4562" i="62"/>
  <c r="H4563" i="62"/>
  <c r="H4564" i="62"/>
  <c r="H4565" i="62"/>
  <c r="H4566" i="62"/>
  <c r="H4567" i="62"/>
  <c r="H4568" i="62"/>
  <c r="H4569" i="62"/>
  <c r="H4570" i="62"/>
  <c r="H4571" i="62"/>
  <c r="H4572" i="62"/>
  <c r="H4573" i="62"/>
  <c r="H4574" i="62"/>
  <c r="H4575" i="62"/>
  <c r="H4576" i="62"/>
  <c r="H4577" i="62"/>
  <c r="H4578" i="62"/>
  <c r="H4579" i="62"/>
  <c r="H4580" i="62"/>
  <c r="H4581" i="62"/>
  <c r="H4582" i="62"/>
  <c r="H4583" i="62"/>
  <c r="H4584" i="62"/>
  <c r="H4585" i="62"/>
  <c r="H4586" i="62"/>
  <c r="H4587" i="62"/>
  <c r="H4588" i="62"/>
  <c r="H4589" i="62"/>
  <c r="H4590" i="62"/>
  <c r="H4591" i="62"/>
  <c r="H4592" i="62"/>
  <c r="H4593" i="62"/>
  <c r="H4594" i="62"/>
  <c r="H4595" i="62"/>
  <c r="H4596" i="62"/>
  <c r="H4597" i="62"/>
  <c r="H4598" i="62"/>
  <c r="H4599" i="62"/>
  <c r="H4600" i="62"/>
  <c r="H4601" i="62"/>
  <c r="H4602" i="62"/>
  <c r="H4603" i="62"/>
  <c r="H4604" i="62"/>
  <c r="H4605" i="62"/>
  <c r="H4606" i="62"/>
  <c r="H4607" i="62"/>
  <c r="H4608" i="62"/>
  <c r="H4609" i="62"/>
  <c r="H4610" i="62"/>
  <c r="H4611" i="62"/>
  <c r="H4612" i="62"/>
  <c r="H4613" i="62"/>
  <c r="H4614" i="62"/>
  <c r="H4615" i="62"/>
  <c r="H4616" i="62"/>
  <c r="H4617" i="62"/>
  <c r="H4618" i="62"/>
  <c r="H4619" i="62"/>
  <c r="H4620" i="62"/>
  <c r="H4621" i="62"/>
  <c r="H4622" i="62"/>
  <c r="H4623" i="62"/>
  <c r="H4624" i="62"/>
  <c r="H4625" i="62"/>
  <c r="H4626" i="62"/>
  <c r="H4627" i="62"/>
  <c r="H4628" i="62"/>
  <c r="H4629" i="62"/>
  <c r="H4630" i="62"/>
  <c r="H4631" i="62"/>
  <c r="H4632" i="62"/>
  <c r="H4633" i="62"/>
  <c r="H4634" i="62"/>
  <c r="H4635" i="62"/>
  <c r="H4636" i="62"/>
  <c r="H4637" i="62"/>
  <c r="H4638" i="62"/>
  <c r="H4639" i="62"/>
  <c r="H4640" i="62"/>
  <c r="H4641" i="62"/>
  <c r="H4642" i="62"/>
  <c r="H4643" i="62"/>
  <c r="H4644" i="62"/>
  <c r="H4645" i="62"/>
  <c r="H4646" i="62"/>
  <c r="H4647" i="62"/>
  <c r="H4648" i="62"/>
  <c r="H4649" i="62"/>
  <c r="H4650" i="62"/>
  <c r="H4651" i="62"/>
  <c r="H4652" i="62"/>
  <c r="H4653" i="62"/>
  <c r="H4654" i="62"/>
  <c r="H4655" i="62"/>
  <c r="H4656" i="62"/>
  <c r="H4657" i="62"/>
  <c r="H4658" i="62"/>
  <c r="H4659" i="62"/>
  <c r="H4660" i="62"/>
  <c r="H4661" i="62"/>
  <c r="H4662" i="62"/>
  <c r="H4663" i="62"/>
  <c r="H4664" i="62"/>
  <c r="H4665" i="62"/>
  <c r="H4666" i="62"/>
  <c r="H4667" i="62"/>
  <c r="H4668" i="62"/>
  <c r="H4669" i="62"/>
  <c r="H4670" i="62"/>
  <c r="H4671" i="62"/>
  <c r="H4672" i="62"/>
  <c r="H4673" i="62"/>
  <c r="H4674" i="62"/>
  <c r="H4675" i="62"/>
  <c r="H4676" i="62"/>
  <c r="H4677" i="62"/>
  <c r="H4678" i="62"/>
  <c r="H4679" i="62"/>
  <c r="H4680" i="62"/>
  <c r="H4681" i="62"/>
  <c r="H4682" i="62"/>
  <c r="H4683" i="62"/>
  <c r="H4684" i="62"/>
  <c r="H4685" i="62"/>
  <c r="H4686" i="62"/>
  <c r="H4687" i="62"/>
  <c r="H4688" i="62"/>
  <c r="H4689" i="62"/>
  <c r="H4690" i="62"/>
  <c r="H4691" i="62"/>
  <c r="H4692" i="62"/>
  <c r="H4693" i="62"/>
  <c r="H4694" i="62"/>
  <c r="H4695" i="62"/>
  <c r="H4696" i="62"/>
  <c r="H4697" i="62"/>
  <c r="H4698" i="62"/>
  <c r="H4699" i="62"/>
  <c r="H4700" i="62"/>
  <c r="H4701" i="62"/>
  <c r="H4702" i="62"/>
  <c r="H4703" i="62"/>
  <c r="H4704" i="62"/>
  <c r="H4705" i="62"/>
  <c r="H4706" i="62"/>
  <c r="H4707" i="62"/>
  <c r="H4708" i="62"/>
  <c r="H4709" i="62"/>
  <c r="H4710" i="62"/>
  <c r="H4711" i="62"/>
  <c r="H4712" i="62"/>
  <c r="H4713" i="62"/>
  <c r="H4714" i="62"/>
  <c r="H4715" i="62"/>
  <c r="H4716" i="62"/>
  <c r="H4717" i="62"/>
  <c r="H4718" i="62"/>
  <c r="H4719" i="62"/>
  <c r="H4720" i="62"/>
  <c r="H4721" i="62"/>
  <c r="H4722" i="62"/>
  <c r="H4723" i="62"/>
  <c r="H4724" i="62"/>
  <c r="H4725" i="62"/>
  <c r="H4726" i="62"/>
  <c r="H4727" i="62"/>
  <c r="H4728" i="62"/>
  <c r="H4729" i="62"/>
  <c r="H4730" i="62"/>
  <c r="H4731" i="62"/>
  <c r="H4732" i="62"/>
  <c r="H4733" i="62"/>
  <c r="H4734" i="62"/>
  <c r="H4735" i="62"/>
  <c r="H4736" i="62"/>
  <c r="H4737" i="62"/>
  <c r="H4738" i="62"/>
  <c r="H4739" i="62"/>
  <c r="H4740" i="62"/>
  <c r="H4741" i="62"/>
  <c r="H4742" i="62"/>
  <c r="H4743" i="62"/>
  <c r="H4744" i="62"/>
  <c r="H4745" i="62"/>
  <c r="H4746" i="62"/>
  <c r="H4747" i="62"/>
  <c r="H4748" i="62"/>
  <c r="H4749" i="62"/>
  <c r="H4750" i="62"/>
  <c r="H4751" i="62"/>
  <c r="H4752" i="62"/>
  <c r="H4753" i="62"/>
  <c r="H4754" i="62"/>
  <c r="H4755" i="62"/>
  <c r="H4756" i="62"/>
  <c r="H4757" i="62"/>
  <c r="H4758" i="62"/>
  <c r="H4759" i="62"/>
  <c r="H4760" i="62"/>
  <c r="H4761" i="62"/>
  <c r="H4762" i="62"/>
  <c r="H4763" i="62"/>
  <c r="H4764" i="62"/>
  <c r="H4765" i="62"/>
  <c r="H4766" i="62"/>
  <c r="H4767" i="62"/>
  <c r="H4768" i="62"/>
  <c r="H4769" i="62"/>
  <c r="H4770" i="62"/>
  <c r="H4771" i="62"/>
  <c r="H4772" i="62"/>
  <c r="H4773" i="62"/>
  <c r="H4774" i="62"/>
  <c r="H4775" i="62"/>
  <c r="H4776" i="62"/>
  <c r="H4777" i="62"/>
  <c r="H4778" i="62"/>
  <c r="H4779" i="62"/>
  <c r="H4780" i="62"/>
  <c r="H4781" i="62"/>
  <c r="H4782" i="62"/>
  <c r="H4783" i="62"/>
  <c r="H4784" i="62"/>
  <c r="H4785" i="62"/>
  <c r="H4786" i="62"/>
  <c r="H4787" i="62"/>
  <c r="H4788" i="62"/>
  <c r="H4789" i="62"/>
  <c r="H4790" i="62"/>
  <c r="H4791" i="62"/>
  <c r="H4792" i="62"/>
  <c r="H4793" i="62"/>
  <c r="H4794" i="62"/>
  <c r="H4795" i="62"/>
  <c r="H4796" i="62"/>
  <c r="H4797" i="62"/>
  <c r="H4798" i="62"/>
  <c r="H4799" i="62"/>
  <c r="H4800" i="62"/>
  <c r="H4801" i="62"/>
  <c r="H4802" i="62"/>
  <c r="H4803" i="62"/>
  <c r="H4804" i="62"/>
  <c r="H4805" i="62"/>
  <c r="H4806" i="62"/>
  <c r="H4807" i="62"/>
  <c r="H4808" i="62"/>
  <c r="H4809" i="62"/>
  <c r="H4810" i="62"/>
  <c r="H4811" i="62"/>
  <c r="H4812" i="62"/>
  <c r="H4813" i="62"/>
  <c r="H4814" i="62"/>
  <c r="H4815" i="62"/>
  <c r="H4816" i="62"/>
  <c r="H4817" i="62"/>
  <c r="H4818" i="62"/>
  <c r="H4819" i="62"/>
  <c r="H4820" i="62"/>
  <c r="H4821" i="62"/>
  <c r="H4822" i="62"/>
  <c r="H4823" i="62"/>
  <c r="H4824" i="62"/>
  <c r="H4825" i="62"/>
  <c r="H4826" i="62"/>
  <c r="H4827" i="62"/>
  <c r="H4828" i="62"/>
  <c r="H4829" i="62"/>
  <c r="H4830" i="62"/>
  <c r="H4831" i="62"/>
  <c r="H4832" i="62"/>
  <c r="H4833" i="62"/>
  <c r="H4834" i="62"/>
  <c r="H4835" i="62"/>
  <c r="H4836" i="62"/>
  <c r="H4837" i="62"/>
  <c r="H4838" i="62"/>
  <c r="H4839" i="62"/>
  <c r="H4840" i="62"/>
  <c r="H4841" i="62"/>
  <c r="H4842" i="62"/>
  <c r="H4843" i="62"/>
  <c r="H4844" i="62"/>
  <c r="H4845" i="62"/>
  <c r="H4846" i="62"/>
  <c r="H4847" i="62"/>
  <c r="H4848" i="62"/>
  <c r="H4849" i="62"/>
  <c r="H4850" i="62"/>
  <c r="H4851" i="62"/>
  <c r="H4852" i="62"/>
  <c r="H4853" i="62"/>
  <c r="H4854" i="62"/>
  <c r="H4855" i="62"/>
  <c r="H4856" i="62"/>
  <c r="H4857" i="62"/>
  <c r="H4858" i="62"/>
  <c r="H4859" i="62"/>
  <c r="H4860" i="62"/>
  <c r="H4861" i="62"/>
  <c r="H4862" i="62"/>
  <c r="H4863" i="62"/>
  <c r="H4864" i="62"/>
  <c r="H4865" i="62"/>
  <c r="H4866" i="62"/>
  <c r="H4867" i="62"/>
  <c r="H4868" i="62"/>
  <c r="H4869" i="62"/>
  <c r="H4870" i="62"/>
  <c r="H4871" i="62"/>
  <c r="H4872" i="62"/>
  <c r="H4873" i="62"/>
  <c r="H4874" i="62"/>
  <c r="H4875" i="62"/>
  <c r="H4876" i="62"/>
  <c r="H4877" i="62"/>
  <c r="H4878" i="62"/>
  <c r="H4879" i="62"/>
  <c r="H4880" i="62"/>
  <c r="H4881" i="62"/>
  <c r="H4882" i="62"/>
  <c r="H4883" i="62"/>
  <c r="H4884" i="62"/>
  <c r="H4885" i="62"/>
  <c r="H4886" i="62"/>
  <c r="H4887" i="62"/>
  <c r="H4888" i="62"/>
  <c r="H4889" i="62"/>
  <c r="H4890" i="62"/>
  <c r="H4891" i="62"/>
  <c r="H4892" i="62"/>
  <c r="H4893" i="62"/>
  <c r="H4894" i="62"/>
  <c r="H4895" i="62"/>
  <c r="H4896" i="62"/>
  <c r="H4897" i="62"/>
  <c r="H4898" i="62"/>
  <c r="H4899" i="62"/>
  <c r="H4900" i="62"/>
  <c r="H4901" i="62"/>
  <c r="H4902" i="62"/>
  <c r="H4903" i="62"/>
  <c r="H4904" i="62"/>
  <c r="H4905" i="62"/>
  <c r="H4906" i="62"/>
  <c r="H4907" i="62"/>
  <c r="H4908" i="62"/>
  <c r="H4909" i="62"/>
  <c r="H4910" i="62"/>
  <c r="H4911" i="62"/>
  <c r="H4912" i="62"/>
  <c r="H4913" i="62"/>
  <c r="H4914" i="62"/>
  <c r="H4915" i="62"/>
  <c r="H4916" i="62"/>
  <c r="H4917" i="62"/>
  <c r="H4918" i="62"/>
  <c r="H4919" i="62"/>
  <c r="H4920" i="62"/>
  <c r="H4921" i="62"/>
  <c r="H4922" i="62"/>
  <c r="H4923" i="62"/>
  <c r="H4924" i="62"/>
  <c r="H4925" i="62"/>
  <c r="H4926" i="62"/>
  <c r="H4927" i="62"/>
  <c r="H4928" i="62"/>
  <c r="H4929" i="62"/>
  <c r="H4930" i="62"/>
  <c r="H4931" i="62"/>
  <c r="H4932" i="62"/>
  <c r="H4933" i="62"/>
  <c r="H4934" i="62"/>
  <c r="H4935" i="62"/>
  <c r="H4936" i="62"/>
  <c r="H4937" i="62"/>
  <c r="H4938" i="62"/>
  <c r="H4939" i="62"/>
  <c r="H4940" i="62"/>
  <c r="H4941" i="62"/>
  <c r="H4942" i="62"/>
  <c r="H4943" i="62"/>
  <c r="H4944" i="62"/>
  <c r="H4945" i="62"/>
  <c r="H4946" i="62"/>
  <c r="H4947" i="62"/>
  <c r="H4948" i="62"/>
  <c r="H4949" i="62"/>
  <c r="H4950" i="62"/>
  <c r="H4951" i="62"/>
  <c r="H4952" i="62"/>
  <c r="H4953" i="62"/>
  <c r="H4954" i="62"/>
  <c r="H4955" i="62"/>
  <c r="H4956" i="62"/>
  <c r="H4957" i="62"/>
  <c r="H4958" i="62"/>
  <c r="H4959" i="62"/>
  <c r="H4960" i="62"/>
  <c r="H4961" i="62"/>
  <c r="H4962" i="62"/>
  <c r="H4963" i="62"/>
  <c r="H4964" i="62"/>
  <c r="H4965" i="62"/>
  <c r="H4966" i="62"/>
  <c r="H4967" i="62"/>
  <c r="H4968" i="62"/>
  <c r="H4969" i="62"/>
  <c r="H4970" i="62"/>
  <c r="H4971" i="62"/>
  <c r="H4972" i="62"/>
  <c r="H4973" i="62"/>
  <c r="H4974" i="62"/>
  <c r="H4975" i="62"/>
  <c r="H4976" i="62"/>
  <c r="H4977" i="62"/>
  <c r="H4978" i="62"/>
  <c r="H4979" i="62"/>
  <c r="H4980" i="62"/>
  <c r="H4981" i="62"/>
  <c r="H4982" i="62"/>
  <c r="H4983" i="62"/>
  <c r="H4984" i="62"/>
  <c r="H4985" i="62"/>
  <c r="H4986" i="62"/>
  <c r="H4987" i="62"/>
  <c r="H4988" i="62"/>
  <c r="H4989" i="62"/>
  <c r="H4990" i="62"/>
  <c r="H4991" i="62"/>
  <c r="H4992" i="62"/>
  <c r="H4993" i="62"/>
  <c r="H4994" i="62"/>
  <c r="H4995" i="62"/>
  <c r="H4996" i="62"/>
  <c r="H4997" i="62"/>
  <c r="H4998" i="62"/>
  <c r="H4999" i="62"/>
  <c r="H5000" i="62"/>
  <c r="H5001" i="62"/>
  <c r="H5002" i="62"/>
  <c r="H5003" i="62"/>
  <c r="H5004" i="62"/>
  <c r="H5005" i="62"/>
  <c r="H5006" i="62"/>
  <c r="H5007" i="62"/>
  <c r="H5008" i="62"/>
  <c r="H5009" i="62"/>
  <c r="H5010" i="62"/>
  <c r="H5011" i="62"/>
  <c r="H5012" i="62"/>
  <c r="H5013" i="62"/>
  <c r="H5014" i="62"/>
  <c r="H5015" i="62"/>
  <c r="H5016" i="62"/>
  <c r="H5017" i="62"/>
  <c r="H5018" i="62"/>
  <c r="H5019" i="62"/>
  <c r="H5020" i="62"/>
  <c r="H5021" i="62"/>
  <c r="H5022" i="62"/>
  <c r="H5023" i="62"/>
  <c r="H5024" i="62"/>
  <c r="H5025" i="62"/>
  <c r="H5026" i="62"/>
  <c r="H5027" i="62"/>
  <c r="H5028" i="62"/>
  <c r="H5029" i="62"/>
  <c r="H5030" i="62"/>
  <c r="H5031" i="62"/>
  <c r="H5032" i="62"/>
  <c r="H5033" i="62"/>
  <c r="H5034" i="62"/>
  <c r="H5035" i="62"/>
  <c r="H5036" i="62"/>
  <c r="H5037" i="62"/>
  <c r="H5038" i="62"/>
  <c r="H5039" i="62"/>
  <c r="H5040" i="62"/>
  <c r="H5041" i="62"/>
  <c r="H5042" i="62"/>
  <c r="H5043" i="62"/>
  <c r="H5044" i="62"/>
  <c r="H5045" i="62"/>
  <c r="H5046" i="62"/>
  <c r="H5047" i="62"/>
  <c r="H5048" i="62"/>
  <c r="H5049" i="62"/>
  <c r="H5050" i="62"/>
  <c r="H5051" i="62"/>
  <c r="H5052" i="62"/>
  <c r="H5053" i="62"/>
  <c r="H5054" i="62"/>
  <c r="H5055" i="62"/>
  <c r="H5056" i="62"/>
  <c r="H5057" i="62"/>
  <c r="H5058" i="62"/>
  <c r="H5059" i="62"/>
  <c r="H5060" i="62"/>
  <c r="H5061" i="62"/>
  <c r="H5062" i="62"/>
  <c r="H5063" i="62"/>
  <c r="H5064" i="62"/>
  <c r="H5065" i="62"/>
  <c r="H5066" i="62"/>
  <c r="H5067" i="62"/>
  <c r="H5068" i="62"/>
  <c r="H5069" i="62"/>
  <c r="H5070" i="62"/>
  <c r="H5071" i="62"/>
  <c r="H5072" i="62"/>
  <c r="H5073" i="62"/>
  <c r="H5074" i="62"/>
  <c r="H5075" i="62"/>
  <c r="H5076" i="62"/>
  <c r="H5077" i="62"/>
  <c r="H5078" i="62"/>
  <c r="H5079" i="62"/>
  <c r="H5080" i="62"/>
  <c r="H5081" i="62"/>
  <c r="H5082" i="62"/>
  <c r="H5083" i="62"/>
  <c r="H5084" i="62"/>
  <c r="H5085" i="62"/>
  <c r="H5086" i="62"/>
  <c r="H5087" i="62"/>
  <c r="H5088" i="62"/>
  <c r="H5089" i="62"/>
  <c r="H5090" i="62"/>
  <c r="H5091" i="62"/>
  <c r="H5092" i="62"/>
  <c r="H5093" i="62"/>
  <c r="H5094" i="62"/>
  <c r="H5095" i="62"/>
  <c r="H5096" i="62"/>
  <c r="H5097" i="62"/>
  <c r="H5098" i="62"/>
  <c r="H5099" i="62"/>
  <c r="H5100" i="62"/>
  <c r="H5101" i="62"/>
  <c r="H5102" i="62"/>
  <c r="H5103" i="62"/>
  <c r="H5104" i="62"/>
  <c r="H5105" i="62"/>
  <c r="H5106" i="62"/>
  <c r="H5107" i="62"/>
  <c r="H5108" i="62"/>
  <c r="H5109" i="62"/>
  <c r="H5110" i="62"/>
  <c r="H5111" i="62"/>
  <c r="H5112" i="62"/>
  <c r="H5113" i="62"/>
  <c r="H5114" i="62"/>
  <c r="H5115" i="62"/>
  <c r="H5116" i="62"/>
  <c r="H5117" i="62"/>
  <c r="H5118" i="62"/>
  <c r="H5119" i="62"/>
  <c r="H5120" i="62"/>
  <c r="H5121" i="62"/>
  <c r="H5122" i="62"/>
  <c r="H5123" i="62"/>
  <c r="H5124" i="62"/>
  <c r="H5125" i="62"/>
  <c r="H5126" i="62"/>
  <c r="H5127" i="62"/>
  <c r="H5128" i="62"/>
  <c r="H5129" i="62"/>
  <c r="H5130" i="62"/>
  <c r="H5131" i="62"/>
  <c r="H5132" i="62"/>
  <c r="H5133" i="62"/>
  <c r="H5134" i="62"/>
  <c r="H5135" i="62"/>
  <c r="H5136" i="62"/>
  <c r="H5137" i="62"/>
  <c r="H5138" i="62"/>
  <c r="H5139" i="62"/>
  <c r="H5140" i="62"/>
  <c r="H5141" i="62"/>
  <c r="H5142" i="62"/>
  <c r="H5143" i="62"/>
  <c r="H5144" i="62"/>
  <c r="H5145" i="62"/>
  <c r="H5146" i="62"/>
  <c r="H5147" i="62"/>
  <c r="H5148" i="62"/>
  <c r="H5149" i="62"/>
  <c r="H5150" i="62"/>
  <c r="H5151" i="62"/>
  <c r="H5152" i="62"/>
  <c r="H5153" i="62"/>
  <c r="H5154" i="62"/>
  <c r="H5155" i="62"/>
  <c r="H5156" i="62"/>
  <c r="H5157" i="62"/>
  <c r="H5158" i="62"/>
  <c r="H5159" i="62"/>
  <c r="H5160" i="62"/>
  <c r="H5161" i="62"/>
  <c r="H5162" i="62"/>
  <c r="H5163" i="62"/>
  <c r="H5164" i="62"/>
  <c r="H5165" i="62"/>
  <c r="H5166" i="62"/>
  <c r="H5167" i="62"/>
  <c r="H5168" i="62"/>
  <c r="H5169" i="62"/>
  <c r="H5170" i="62"/>
  <c r="H5171" i="62"/>
  <c r="H5172" i="62"/>
  <c r="H5173" i="62"/>
  <c r="H5174" i="62"/>
  <c r="H5175" i="62"/>
  <c r="H5176" i="62"/>
  <c r="H5177" i="62"/>
  <c r="H5178" i="62"/>
  <c r="H5179" i="62"/>
  <c r="H5180" i="62"/>
  <c r="H5181" i="62"/>
  <c r="H5182" i="62"/>
  <c r="H5183" i="62"/>
  <c r="H5184" i="62"/>
  <c r="H5185" i="62"/>
  <c r="H5186" i="62"/>
  <c r="H5187" i="62"/>
  <c r="H5188" i="62"/>
  <c r="H5189" i="62"/>
  <c r="H5190" i="62"/>
  <c r="H5191" i="62"/>
  <c r="H5192" i="62"/>
  <c r="H5193" i="62"/>
  <c r="H5194" i="62"/>
  <c r="H5195" i="62"/>
  <c r="H5196" i="62"/>
  <c r="H5197" i="62"/>
  <c r="H5198" i="62"/>
  <c r="H5199" i="62"/>
  <c r="H5200" i="62"/>
  <c r="H5201" i="62"/>
  <c r="H5202" i="62"/>
  <c r="H5203" i="62"/>
  <c r="H5204" i="62"/>
  <c r="H5205" i="62"/>
  <c r="H5206" i="62"/>
  <c r="H5207" i="62"/>
  <c r="H5208" i="62"/>
  <c r="H5209" i="62"/>
  <c r="H5210" i="62"/>
  <c r="H5211" i="62"/>
  <c r="H5212" i="62"/>
  <c r="H5213" i="62"/>
  <c r="H5214" i="62"/>
  <c r="H5215" i="62"/>
  <c r="H5216" i="62"/>
  <c r="H5217" i="62"/>
  <c r="H5218" i="62"/>
  <c r="H5219" i="62"/>
  <c r="H5220" i="62"/>
  <c r="H5221" i="62"/>
  <c r="H5222" i="62"/>
  <c r="H5223" i="62"/>
  <c r="H5224" i="62"/>
  <c r="H5225" i="62"/>
  <c r="H5226" i="62"/>
  <c r="H5227" i="62"/>
  <c r="H5228" i="62"/>
  <c r="H5229" i="62"/>
  <c r="H5230" i="62"/>
  <c r="H5231" i="62"/>
  <c r="H5232" i="62"/>
  <c r="H5233" i="62"/>
  <c r="H5234" i="62"/>
  <c r="H5235" i="62"/>
  <c r="H5236" i="62"/>
  <c r="H5237" i="62"/>
  <c r="H5238" i="62"/>
  <c r="H5239" i="62"/>
  <c r="H5240" i="62"/>
  <c r="H5241" i="62"/>
  <c r="H5242" i="62"/>
  <c r="H5243" i="62"/>
  <c r="H5244" i="62"/>
  <c r="H5245" i="62"/>
  <c r="H5246" i="62"/>
  <c r="H5247" i="62"/>
  <c r="H5248" i="62"/>
  <c r="H5249" i="62"/>
  <c r="H5250" i="62"/>
  <c r="H5251" i="62"/>
  <c r="H5252" i="62"/>
  <c r="H5253" i="62"/>
  <c r="H5254" i="62"/>
  <c r="H5255" i="62"/>
  <c r="H5256" i="62"/>
  <c r="H5257" i="62"/>
  <c r="H5258" i="62"/>
  <c r="H5259" i="62"/>
  <c r="H5260" i="62"/>
  <c r="H5261" i="62"/>
  <c r="H5262" i="62"/>
  <c r="H5263" i="62"/>
  <c r="H5264" i="62"/>
  <c r="H5265" i="62"/>
  <c r="H5266" i="62"/>
  <c r="H5267" i="62"/>
  <c r="H5268" i="62"/>
  <c r="H5269" i="62"/>
  <c r="H5270" i="62"/>
  <c r="H5271" i="62"/>
  <c r="H5272" i="62"/>
  <c r="H5273" i="62"/>
  <c r="H5274" i="62"/>
  <c r="H5275" i="62"/>
  <c r="H5276" i="62"/>
  <c r="H5277" i="62"/>
  <c r="H5278" i="62"/>
  <c r="H5279" i="62"/>
  <c r="H5280" i="62"/>
  <c r="H5281" i="62"/>
  <c r="H5282" i="62"/>
  <c r="H5283" i="62"/>
  <c r="H5284" i="62"/>
  <c r="H5285" i="62"/>
  <c r="H5286" i="62"/>
  <c r="H5287" i="62"/>
  <c r="H5288" i="62"/>
  <c r="H5289" i="62"/>
  <c r="H5290" i="62"/>
  <c r="H5291" i="62"/>
  <c r="H5292" i="62"/>
  <c r="H5293" i="62"/>
  <c r="H5294" i="62"/>
  <c r="H5295" i="62"/>
  <c r="H5296" i="62"/>
  <c r="H5297" i="62"/>
  <c r="H5298" i="62"/>
  <c r="H5299" i="62"/>
  <c r="H5300" i="62"/>
  <c r="H5301" i="62"/>
  <c r="H5302" i="62"/>
  <c r="H5303" i="62"/>
  <c r="H5304" i="62"/>
  <c r="H5305" i="62"/>
  <c r="H5306" i="62"/>
  <c r="H5307" i="62"/>
  <c r="H5308" i="62"/>
  <c r="H5309" i="62"/>
  <c r="H5310" i="62"/>
  <c r="H5311" i="62"/>
  <c r="H5312" i="62"/>
  <c r="H5313" i="62"/>
  <c r="H5314" i="62"/>
  <c r="H5315" i="62"/>
  <c r="H5316" i="62"/>
  <c r="H5317" i="62"/>
  <c r="H5318" i="62"/>
  <c r="H5319" i="62"/>
  <c r="H5320" i="62"/>
  <c r="H5321" i="62"/>
  <c r="H5322" i="62"/>
  <c r="H5323" i="62"/>
  <c r="H5324" i="62"/>
  <c r="H5325" i="62"/>
  <c r="H5326" i="62"/>
  <c r="H5327" i="62"/>
  <c r="H5328" i="62"/>
  <c r="H5329" i="62"/>
  <c r="H5330" i="62"/>
  <c r="H5331" i="62"/>
  <c r="H5332" i="62"/>
  <c r="H5333" i="62"/>
  <c r="H5334" i="62"/>
  <c r="H5335" i="62"/>
  <c r="H5336" i="62"/>
  <c r="H5337" i="62"/>
  <c r="H5338" i="62"/>
  <c r="H5339" i="62"/>
  <c r="H5340" i="62"/>
  <c r="H5341" i="62"/>
  <c r="H5342" i="62"/>
  <c r="H5343" i="62"/>
  <c r="H5344" i="62"/>
  <c r="H5345" i="62"/>
  <c r="H5346" i="62"/>
  <c r="H5347" i="62"/>
  <c r="H5348" i="62"/>
  <c r="H5349" i="62"/>
  <c r="H5350" i="62"/>
  <c r="H5351" i="62"/>
  <c r="H5352" i="62"/>
  <c r="H5353" i="62"/>
  <c r="H5354" i="62"/>
  <c r="H5355" i="62"/>
  <c r="H5356" i="62"/>
  <c r="H5357" i="62"/>
  <c r="H5358" i="62"/>
  <c r="H5359" i="62"/>
  <c r="H5360" i="62"/>
  <c r="H5361" i="62"/>
  <c r="H5362" i="62"/>
  <c r="H5363" i="62"/>
  <c r="H5364" i="62"/>
  <c r="H5365" i="62"/>
  <c r="H5366" i="62"/>
  <c r="H5367" i="62"/>
  <c r="H5368" i="62"/>
  <c r="H5369" i="62"/>
  <c r="H5370" i="62"/>
  <c r="H5371" i="62"/>
  <c r="H5372" i="62"/>
  <c r="H5373" i="62"/>
  <c r="H5374" i="62"/>
  <c r="H5375" i="62"/>
  <c r="H5376" i="62"/>
  <c r="H5377" i="62"/>
  <c r="H5378" i="62"/>
  <c r="H5379" i="62"/>
  <c r="H5380" i="62"/>
  <c r="H5381" i="62"/>
  <c r="H5382" i="62"/>
  <c r="H5383" i="62"/>
  <c r="H5384" i="62"/>
  <c r="H5385" i="62"/>
  <c r="H5386" i="62"/>
  <c r="H5387" i="62"/>
  <c r="H5388" i="62"/>
  <c r="H5389" i="62"/>
  <c r="H5390" i="62"/>
  <c r="H5391" i="62"/>
  <c r="H5392" i="62"/>
  <c r="H5393" i="62"/>
  <c r="H5394" i="62"/>
  <c r="H5395" i="62"/>
  <c r="H5396" i="62"/>
  <c r="H5397" i="62"/>
  <c r="H5398" i="62"/>
  <c r="H5399" i="62"/>
  <c r="H5400" i="62"/>
  <c r="H5401" i="62"/>
  <c r="H5402" i="62"/>
  <c r="H5403" i="62"/>
  <c r="H5404" i="62"/>
  <c r="H5405" i="62"/>
  <c r="H5406" i="62"/>
  <c r="H5407" i="62"/>
  <c r="H5408" i="62"/>
  <c r="H5409" i="62"/>
  <c r="H5410" i="62"/>
  <c r="H5411" i="62"/>
  <c r="H5412" i="62"/>
  <c r="H5413" i="62"/>
  <c r="H5414" i="62"/>
  <c r="H5415" i="62"/>
  <c r="H5416" i="62"/>
  <c r="H5417" i="62"/>
  <c r="H5418" i="62"/>
  <c r="H5419" i="62"/>
  <c r="H5420" i="62"/>
  <c r="H5421" i="62"/>
  <c r="H5422" i="62"/>
  <c r="H5423" i="62"/>
  <c r="H5424" i="62"/>
  <c r="H5425" i="62"/>
  <c r="H5426" i="62"/>
  <c r="H5427" i="62"/>
  <c r="H5428" i="62"/>
  <c r="H5429" i="62"/>
  <c r="H5430" i="62"/>
  <c r="H5431" i="62"/>
  <c r="H5432" i="62"/>
  <c r="H5433" i="62"/>
  <c r="H5434" i="62"/>
  <c r="H5435" i="62"/>
  <c r="H5436" i="62"/>
  <c r="H5437" i="62"/>
  <c r="H5438" i="62"/>
  <c r="H5439" i="62"/>
  <c r="H5440" i="62"/>
  <c r="H5441" i="62"/>
  <c r="H5442" i="62"/>
  <c r="H5443" i="62"/>
  <c r="H5444" i="62"/>
  <c r="H5445" i="62"/>
  <c r="H5446" i="62"/>
  <c r="H5447" i="62"/>
  <c r="H5448" i="62"/>
  <c r="H5449" i="62"/>
  <c r="H5450" i="62"/>
  <c r="H5451" i="62"/>
  <c r="H5452" i="62"/>
  <c r="H5453" i="62"/>
  <c r="H5454" i="62"/>
  <c r="H5455" i="62"/>
  <c r="H5456" i="62"/>
  <c r="H5457" i="62"/>
  <c r="H5458" i="62"/>
  <c r="H5459" i="62"/>
  <c r="H5460" i="62"/>
  <c r="H5461" i="62"/>
  <c r="H5462" i="62"/>
  <c r="H5463" i="62"/>
  <c r="H5464" i="62"/>
  <c r="H5465" i="62"/>
  <c r="H5466" i="62"/>
  <c r="H5467" i="62"/>
  <c r="H5468" i="62"/>
  <c r="H5469" i="62"/>
  <c r="H5470" i="62"/>
  <c r="H5471" i="62"/>
  <c r="H5472" i="62"/>
  <c r="H5473" i="62"/>
  <c r="H5474" i="62"/>
  <c r="H5475" i="62"/>
  <c r="H5476" i="62"/>
  <c r="H5477" i="62"/>
  <c r="H5478" i="62"/>
  <c r="H5479" i="62"/>
  <c r="H5480" i="62"/>
  <c r="H5481" i="62"/>
  <c r="H5482" i="62"/>
  <c r="H5483" i="62"/>
  <c r="H5484" i="62"/>
  <c r="H5485" i="62"/>
  <c r="H5486" i="62"/>
  <c r="H5487" i="62"/>
  <c r="H5488" i="62"/>
  <c r="H5489" i="62"/>
  <c r="H5490" i="62"/>
  <c r="H5491" i="62"/>
  <c r="H5492" i="62"/>
  <c r="H5493" i="62"/>
  <c r="H5494" i="62"/>
  <c r="H5495" i="62"/>
  <c r="H5496" i="62"/>
  <c r="H5497" i="62"/>
  <c r="H5498" i="62"/>
  <c r="H5499" i="62"/>
  <c r="H5500" i="62"/>
  <c r="H5501" i="62"/>
  <c r="H5502" i="62"/>
  <c r="H5503" i="62"/>
  <c r="H5504" i="62"/>
  <c r="H5505" i="62"/>
  <c r="H5506" i="62"/>
  <c r="H5507" i="62"/>
  <c r="H5508" i="62"/>
  <c r="H5509" i="62"/>
  <c r="H5510" i="62"/>
  <c r="H5511" i="62"/>
  <c r="H5512" i="62"/>
  <c r="H5513" i="62"/>
  <c r="H5514" i="62"/>
  <c r="H5515" i="62"/>
  <c r="H5516" i="62"/>
  <c r="H5517" i="62"/>
  <c r="H5518" i="62"/>
  <c r="H5519" i="62"/>
  <c r="H5520" i="62"/>
  <c r="H5521" i="62"/>
  <c r="H5522" i="62"/>
  <c r="H5523" i="62"/>
  <c r="H5524" i="62"/>
  <c r="H5525" i="62"/>
  <c r="H5526" i="62"/>
  <c r="H5527" i="62"/>
  <c r="H5528" i="62"/>
  <c r="H5529" i="62"/>
  <c r="H5530" i="62"/>
  <c r="H5531" i="62"/>
  <c r="H5532" i="62"/>
  <c r="H5533" i="62"/>
  <c r="H5534" i="62"/>
  <c r="H5535" i="62"/>
  <c r="H5536" i="62"/>
  <c r="H5537" i="62"/>
  <c r="H5538" i="62"/>
  <c r="H5539" i="62"/>
  <c r="H5540" i="62"/>
  <c r="H5541" i="62"/>
  <c r="H5542" i="62"/>
  <c r="H5543" i="62"/>
  <c r="H5544" i="62"/>
  <c r="H5545" i="62"/>
  <c r="H5546" i="62"/>
  <c r="H5547" i="62"/>
  <c r="H5548" i="62"/>
  <c r="H5549" i="62"/>
  <c r="H5550" i="62"/>
  <c r="H5551" i="62"/>
  <c r="H5552" i="62"/>
  <c r="H5553" i="62"/>
  <c r="H5554" i="62"/>
  <c r="H5555" i="62"/>
  <c r="H5556" i="62"/>
  <c r="H5557" i="62"/>
  <c r="H5558" i="62"/>
  <c r="H5559" i="62"/>
  <c r="H5560" i="62"/>
  <c r="H5561" i="62"/>
  <c r="H5562" i="62"/>
  <c r="H5563" i="62"/>
  <c r="H5564" i="62"/>
  <c r="H5565" i="62"/>
  <c r="H5566" i="62"/>
  <c r="H5567" i="62"/>
  <c r="H5568" i="62"/>
  <c r="H5569" i="62"/>
  <c r="H5570" i="62"/>
  <c r="H5571" i="62"/>
  <c r="H5572" i="62"/>
  <c r="H5573" i="62"/>
  <c r="H5574" i="62"/>
  <c r="H5575" i="62"/>
  <c r="H5576" i="62"/>
  <c r="H5577" i="62"/>
  <c r="H5578" i="62"/>
  <c r="H5579" i="62"/>
  <c r="H5580" i="62"/>
  <c r="H5581" i="62"/>
  <c r="H5582" i="62"/>
  <c r="H5583" i="62"/>
  <c r="H5584" i="62"/>
  <c r="H5585" i="62"/>
  <c r="H5586" i="62"/>
  <c r="H5587" i="62"/>
  <c r="H5588" i="62"/>
  <c r="H5589" i="62"/>
  <c r="H5590" i="62"/>
  <c r="H5591" i="62"/>
  <c r="H5592" i="62"/>
  <c r="H5593" i="62"/>
  <c r="H5594" i="62"/>
  <c r="H5595" i="62"/>
  <c r="H5596" i="62"/>
  <c r="H5597" i="62"/>
  <c r="H5598" i="62"/>
  <c r="H5599" i="62"/>
  <c r="H5600" i="62"/>
  <c r="H5601" i="62"/>
  <c r="H5602" i="62"/>
  <c r="H5603" i="62"/>
  <c r="H5604" i="62"/>
  <c r="H5605" i="62"/>
  <c r="H5606" i="62"/>
  <c r="H5607" i="62"/>
  <c r="H5608" i="62"/>
  <c r="H5609" i="62"/>
  <c r="H5610" i="62"/>
  <c r="H5611" i="62"/>
  <c r="H5612" i="62"/>
  <c r="H5613" i="62"/>
  <c r="H5614" i="62"/>
  <c r="H5615" i="62"/>
  <c r="H5616" i="62"/>
  <c r="H5617" i="62"/>
  <c r="H5618" i="62"/>
  <c r="H5619" i="62"/>
  <c r="H5620" i="62"/>
  <c r="H5621" i="62"/>
  <c r="H5622" i="62"/>
  <c r="H5623" i="62"/>
  <c r="H5624" i="62"/>
  <c r="H5625" i="62"/>
  <c r="H5626" i="62"/>
  <c r="H5627" i="62"/>
  <c r="H5628" i="62"/>
  <c r="H5629" i="62"/>
  <c r="H5630" i="62"/>
  <c r="H5631" i="62"/>
  <c r="H5632" i="62"/>
  <c r="H5633" i="62"/>
  <c r="H5634" i="62"/>
  <c r="H5635" i="62"/>
  <c r="H5636" i="62"/>
  <c r="H5637" i="62"/>
  <c r="H5638" i="62"/>
  <c r="H5639" i="62"/>
  <c r="H5640" i="62"/>
  <c r="H5641" i="62"/>
  <c r="H5642" i="62"/>
  <c r="H5643" i="62"/>
  <c r="H5644" i="62"/>
  <c r="H5645" i="62"/>
  <c r="H5646" i="62"/>
  <c r="H5647" i="62"/>
  <c r="H5648" i="62"/>
  <c r="H5649" i="62"/>
  <c r="H5650" i="62"/>
  <c r="H5651" i="62"/>
  <c r="H5652" i="62"/>
  <c r="H5653" i="62"/>
  <c r="H5654" i="62"/>
  <c r="H5655" i="62"/>
  <c r="H5656" i="62"/>
  <c r="H5657" i="62"/>
  <c r="H5658" i="62"/>
  <c r="H5659" i="62"/>
  <c r="H5660" i="62"/>
  <c r="H5661" i="62"/>
  <c r="H5662" i="62"/>
  <c r="H5663" i="62"/>
  <c r="H5664" i="62"/>
  <c r="H5665" i="62"/>
  <c r="H5666" i="62"/>
  <c r="H5667" i="62"/>
  <c r="H5668" i="62"/>
  <c r="H5669" i="62"/>
  <c r="H5670" i="62"/>
  <c r="H5671" i="62"/>
  <c r="H5672" i="62"/>
  <c r="H5673" i="62"/>
  <c r="H5674" i="62"/>
  <c r="H5675" i="62"/>
  <c r="H5676" i="62"/>
  <c r="H5677" i="62"/>
  <c r="H5678" i="62"/>
  <c r="H5679" i="62"/>
  <c r="H5680" i="62"/>
  <c r="H5681" i="62"/>
  <c r="H5682" i="62"/>
  <c r="H5683" i="62"/>
  <c r="H5684" i="62"/>
  <c r="H5685" i="62"/>
  <c r="H5686" i="62"/>
  <c r="H5687" i="62"/>
  <c r="H5688" i="62"/>
  <c r="H5689" i="62"/>
  <c r="H5690" i="62"/>
  <c r="H5691" i="62"/>
  <c r="H5692" i="62"/>
  <c r="H5693" i="62"/>
  <c r="H5694" i="62"/>
  <c r="H5695" i="62"/>
  <c r="H5696" i="62"/>
  <c r="H5697" i="62"/>
  <c r="H5698" i="62"/>
  <c r="H5699" i="62"/>
  <c r="H5700" i="62"/>
  <c r="H5701" i="62"/>
  <c r="H5702" i="62"/>
  <c r="H5703" i="62"/>
  <c r="H5704" i="62"/>
  <c r="H5705" i="62"/>
  <c r="H5706" i="62"/>
  <c r="H5707" i="62"/>
  <c r="H5708" i="62"/>
  <c r="H5709" i="62"/>
  <c r="H5710" i="62"/>
  <c r="H5711" i="62"/>
  <c r="H5712" i="62"/>
  <c r="H5713" i="62"/>
  <c r="H5714" i="62"/>
  <c r="H5715" i="62"/>
  <c r="H5716" i="62"/>
  <c r="H5717" i="62"/>
  <c r="H5718" i="62"/>
  <c r="H5719" i="62"/>
  <c r="H5720" i="62"/>
  <c r="H5721" i="62"/>
  <c r="H5722" i="62"/>
  <c r="H5723" i="62"/>
  <c r="H5724" i="62"/>
  <c r="H5725" i="62"/>
  <c r="H5726" i="62"/>
  <c r="H5727" i="62"/>
  <c r="H5728" i="62"/>
  <c r="H5729" i="62"/>
  <c r="H5730" i="62"/>
  <c r="H5731" i="62"/>
  <c r="H5732" i="62"/>
  <c r="H5733" i="62"/>
  <c r="H5734" i="62"/>
  <c r="H5735" i="62"/>
  <c r="H5736" i="62"/>
  <c r="H5737" i="62"/>
  <c r="H5738" i="62"/>
  <c r="H5739" i="62"/>
  <c r="H5740" i="62"/>
  <c r="H5741" i="62"/>
  <c r="H5742" i="62"/>
  <c r="H5743" i="62"/>
  <c r="H5744" i="62"/>
  <c r="H5745" i="62"/>
  <c r="H5746" i="62"/>
  <c r="H5747" i="62"/>
  <c r="H5748" i="62"/>
  <c r="H5749" i="62"/>
  <c r="H5750" i="62"/>
  <c r="H5751" i="62"/>
  <c r="H5752" i="62"/>
  <c r="H5753" i="62"/>
  <c r="H5754" i="62"/>
  <c r="H5755" i="62"/>
  <c r="H5756" i="62"/>
  <c r="H5757" i="62"/>
  <c r="H5758" i="62"/>
  <c r="H5759" i="62"/>
  <c r="H5760" i="62"/>
  <c r="H5761" i="62"/>
  <c r="H5762" i="62"/>
  <c r="H5763" i="62"/>
  <c r="H5764" i="62"/>
  <c r="H5765" i="62"/>
  <c r="H5766" i="62"/>
  <c r="H5767" i="62"/>
  <c r="H5768" i="62"/>
  <c r="H5769" i="62"/>
  <c r="H5770" i="62"/>
  <c r="H5771" i="62"/>
  <c r="H5772" i="62"/>
  <c r="H5773" i="62"/>
  <c r="H5774" i="62"/>
  <c r="H5775" i="62"/>
  <c r="H5776" i="62"/>
  <c r="H5777" i="62"/>
  <c r="H5778" i="62"/>
  <c r="H5779" i="62"/>
  <c r="H5780" i="62"/>
  <c r="H5781" i="62"/>
  <c r="H5782" i="62"/>
  <c r="H5783" i="62"/>
  <c r="H5784" i="62"/>
  <c r="H5785" i="62"/>
  <c r="H5786" i="62"/>
  <c r="H5787" i="62"/>
  <c r="H5788" i="62"/>
  <c r="H5789" i="62"/>
  <c r="H5790" i="62"/>
  <c r="H5791" i="62"/>
  <c r="H5792" i="62"/>
  <c r="H5793" i="62"/>
  <c r="H5794" i="62"/>
  <c r="H5795" i="62"/>
  <c r="H5796" i="62"/>
  <c r="H5797" i="62"/>
  <c r="H5798" i="62"/>
  <c r="H5799" i="62"/>
  <c r="H5800" i="62"/>
  <c r="H5801" i="62"/>
  <c r="H5802" i="62"/>
  <c r="H5803" i="62"/>
  <c r="H5804" i="62"/>
  <c r="H5805" i="62"/>
  <c r="H5806" i="62"/>
  <c r="H5807" i="62"/>
  <c r="H5808" i="62"/>
  <c r="H5809" i="62"/>
  <c r="H5810" i="62"/>
  <c r="H5811" i="62"/>
  <c r="H5812" i="62"/>
  <c r="H5813" i="62"/>
  <c r="H5814" i="62"/>
  <c r="H5815" i="62"/>
  <c r="H5816" i="62"/>
  <c r="H5817" i="62"/>
  <c r="H5818" i="62"/>
  <c r="H5819" i="62"/>
  <c r="H5820" i="62"/>
  <c r="H5821" i="62"/>
  <c r="H5822" i="62"/>
  <c r="H5823" i="62"/>
  <c r="H5824" i="62"/>
  <c r="H5825" i="62"/>
  <c r="H5826" i="62"/>
  <c r="H5827" i="62"/>
  <c r="H5828" i="62"/>
  <c r="H5829" i="62"/>
  <c r="H5830" i="62"/>
  <c r="H5831" i="62"/>
  <c r="H5832" i="62"/>
  <c r="H5833" i="62"/>
  <c r="H5834" i="62"/>
  <c r="H5835" i="62"/>
  <c r="H5836" i="62"/>
  <c r="H5837" i="62"/>
  <c r="H5838" i="62"/>
  <c r="H5839" i="62"/>
  <c r="H5840" i="62"/>
  <c r="H5841" i="62"/>
  <c r="H5842" i="62"/>
  <c r="H5843" i="62"/>
  <c r="H5844" i="62"/>
  <c r="H5845" i="62"/>
  <c r="H5846" i="62"/>
  <c r="H5847" i="62"/>
  <c r="H5848" i="62"/>
  <c r="H5849" i="62"/>
  <c r="H5850" i="62"/>
  <c r="H5851" i="62"/>
  <c r="H5852" i="62"/>
  <c r="H5853" i="62"/>
  <c r="H5854" i="62"/>
  <c r="H5855" i="62"/>
  <c r="H5856" i="62"/>
  <c r="H5857" i="62"/>
  <c r="H5858" i="62"/>
  <c r="H5859" i="62"/>
  <c r="H5860" i="62"/>
  <c r="H5861" i="62"/>
  <c r="H5862" i="62"/>
  <c r="H5863" i="62"/>
  <c r="H5864" i="62"/>
  <c r="H5865" i="62"/>
  <c r="H5866" i="62"/>
  <c r="H5867" i="62"/>
  <c r="H5868" i="62"/>
  <c r="H5869" i="62"/>
  <c r="H5870" i="62"/>
  <c r="H5871" i="62"/>
  <c r="H5872" i="62"/>
  <c r="H5873" i="62"/>
  <c r="H5874" i="62"/>
  <c r="H5875" i="62"/>
  <c r="H5876" i="62"/>
  <c r="H5877" i="62"/>
  <c r="H5878" i="62"/>
  <c r="H5879" i="62"/>
  <c r="H5880" i="62"/>
  <c r="H5881" i="62"/>
  <c r="H5882" i="62"/>
  <c r="H5883" i="62"/>
  <c r="H5884" i="62"/>
  <c r="H5885" i="62"/>
  <c r="H5886" i="62"/>
  <c r="H5887" i="62"/>
  <c r="H5888" i="62"/>
  <c r="H5889" i="62"/>
  <c r="H5890" i="62"/>
  <c r="H5891" i="62"/>
  <c r="H5892" i="62"/>
  <c r="H5893" i="62"/>
  <c r="H5894" i="62"/>
  <c r="H5895" i="62"/>
  <c r="H5896" i="62"/>
  <c r="H5897" i="62"/>
  <c r="H5898" i="62"/>
  <c r="H5899" i="62"/>
  <c r="H5900" i="62"/>
  <c r="H5901" i="62"/>
  <c r="H5902" i="62"/>
  <c r="H5903" i="62"/>
  <c r="H5904" i="62"/>
  <c r="H5905" i="62"/>
  <c r="H5906" i="62"/>
  <c r="H5907" i="62"/>
  <c r="H5908" i="62"/>
  <c r="H5909" i="62"/>
  <c r="H5910" i="62"/>
  <c r="H5911" i="62"/>
  <c r="H5912" i="62"/>
  <c r="H5913" i="62"/>
  <c r="H5914" i="62"/>
  <c r="H5915" i="62"/>
  <c r="H5916" i="62"/>
  <c r="H5917" i="62"/>
  <c r="H5918" i="62"/>
  <c r="H5919" i="62"/>
  <c r="H5920" i="62"/>
  <c r="H5921" i="62"/>
  <c r="H5922" i="62"/>
  <c r="H5923" i="62"/>
  <c r="H5924" i="62"/>
  <c r="H5925" i="62"/>
  <c r="H5926" i="62"/>
  <c r="H5927" i="62"/>
  <c r="H5928" i="62"/>
  <c r="H5929" i="62"/>
  <c r="H5930" i="62"/>
  <c r="H5931" i="62"/>
  <c r="H5932" i="62"/>
  <c r="H5933" i="62"/>
  <c r="H5934" i="62"/>
  <c r="H5935" i="62"/>
  <c r="H5936" i="62"/>
  <c r="H5937" i="62"/>
  <c r="H5938" i="62"/>
  <c r="H5939" i="62"/>
  <c r="H5940" i="62"/>
  <c r="H5941" i="62"/>
  <c r="H5942" i="62"/>
  <c r="H5943" i="62"/>
  <c r="H5944" i="62"/>
  <c r="H5945" i="62"/>
  <c r="H5946" i="62"/>
  <c r="H5947" i="62"/>
  <c r="H5948" i="62"/>
  <c r="H5949" i="62"/>
  <c r="H5950" i="62"/>
  <c r="H5951" i="62"/>
  <c r="H5952" i="62"/>
  <c r="H5953" i="62"/>
  <c r="H5954" i="62"/>
  <c r="H5955" i="62"/>
  <c r="H5956" i="62"/>
  <c r="H5957" i="62"/>
  <c r="H5958" i="62"/>
  <c r="H5959" i="62"/>
  <c r="H5960" i="62"/>
  <c r="H5961" i="62"/>
  <c r="H5962" i="62"/>
  <c r="H5963" i="62"/>
  <c r="H5964" i="62"/>
  <c r="H5965" i="62"/>
  <c r="H5966" i="62"/>
  <c r="H5967" i="62"/>
  <c r="H5968" i="62"/>
  <c r="H5969" i="62"/>
  <c r="H5970" i="62"/>
  <c r="H5971" i="62"/>
  <c r="H5972" i="62"/>
  <c r="H5973" i="62"/>
  <c r="H5974" i="62"/>
  <c r="H5975" i="62"/>
  <c r="H5976" i="62"/>
  <c r="H5977" i="62"/>
  <c r="H5978" i="62"/>
  <c r="H5979" i="62"/>
  <c r="H5980" i="62"/>
  <c r="H5981" i="62"/>
  <c r="H5982" i="62"/>
  <c r="H5983" i="62"/>
  <c r="H5984" i="62"/>
  <c r="H5985" i="62"/>
  <c r="H5986" i="62"/>
  <c r="H5987" i="62"/>
  <c r="H5988" i="62"/>
  <c r="H5989" i="62"/>
  <c r="H5990" i="62"/>
  <c r="H5991" i="62"/>
  <c r="H5992" i="62"/>
  <c r="H5993" i="62"/>
  <c r="H5994" i="62"/>
  <c r="H5995" i="62"/>
  <c r="H5996" i="62"/>
  <c r="H5997" i="62"/>
  <c r="H5998" i="62"/>
  <c r="H5999" i="62"/>
  <c r="H6000" i="62"/>
  <c r="H6001" i="62"/>
  <c r="H6002" i="62"/>
  <c r="H6003" i="62"/>
  <c r="H6004" i="62"/>
  <c r="H6005" i="62"/>
  <c r="H6006" i="62"/>
  <c r="H6007" i="62"/>
  <c r="H6008" i="62"/>
  <c r="H6009" i="62"/>
  <c r="H6010" i="62"/>
  <c r="H6011" i="62"/>
  <c r="H6012" i="62"/>
  <c r="H6013" i="62"/>
  <c r="H6014" i="62"/>
  <c r="H6015" i="62"/>
  <c r="H6016" i="62"/>
  <c r="H6017" i="62"/>
  <c r="H6018" i="62"/>
  <c r="H6019" i="62"/>
  <c r="H6020" i="62"/>
  <c r="H6021" i="62"/>
  <c r="H6022" i="62"/>
  <c r="H6023" i="62"/>
  <c r="H6024" i="62"/>
  <c r="H6025" i="62"/>
  <c r="H6026" i="62"/>
  <c r="H6027" i="62"/>
  <c r="H6028" i="62"/>
  <c r="H6029" i="62"/>
  <c r="H6030" i="62"/>
  <c r="H6031" i="62"/>
  <c r="H6032" i="62"/>
  <c r="H6033" i="62"/>
  <c r="H6034" i="62"/>
  <c r="H6035" i="62"/>
  <c r="H6036" i="62"/>
  <c r="H6037" i="62"/>
  <c r="H6038" i="62"/>
  <c r="H6039" i="62"/>
  <c r="H6040" i="62"/>
  <c r="H6041" i="62"/>
  <c r="H6042" i="62"/>
  <c r="H6043" i="62"/>
  <c r="H6044" i="62"/>
  <c r="H6045" i="62"/>
  <c r="H6046" i="62"/>
  <c r="H6047" i="62"/>
  <c r="H6048" i="62"/>
  <c r="H6049" i="62"/>
  <c r="H6050" i="62"/>
  <c r="H6051" i="62"/>
  <c r="H6052" i="62"/>
  <c r="H6053" i="62"/>
  <c r="H6054" i="62"/>
  <c r="H6055" i="62"/>
  <c r="H6056" i="62"/>
  <c r="H6057" i="62"/>
  <c r="H6058" i="62"/>
  <c r="H6059" i="62"/>
  <c r="H6060" i="62"/>
  <c r="H6061" i="62"/>
  <c r="H6062" i="62"/>
  <c r="H6063" i="62"/>
  <c r="H6064" i="62"/>
  <c r="H6065" i="62"/>
  <c r="H6066" i="62"/>
  <c r="H6067" i="62"/>
  <c r="H6068" i="62"/>
  <c r="H6069" i="62"/>
  <c r="H6070" i="62"/>
  <c r="H6071" i="62"/>
  <c r="H6072" i="62"/>
  <c r="H6073" i="62"/>
  <c r="H6074" i="62"/>
  <c r="H6075" i="62"/>
  <c r="H6076" i="62"/>
  <c r="H6077" i="62"/>
  <c r="H6078" i="62"/>
  <c r="H6079" i="62"/>
  <c r="H6080" i="62"/>
  <c r="H6081" i="62"/>
  <c r="H6082" i="62"/>
  <c r="H6083" i="62"/>
  <c r="H6084" i="62"/>
  <c r="H6085" i="62"/>
  <c r="H6086" i="62"/>
  <c r="H6087" i="62"/>
  <c r="H6088" i="62"/>
  <c r="H6089" i="62"/>
  <c r="H6090" i="62"/>
  <c r="H6091" i="62"/>
  <c r="H6092" i="62"/>
  <c r="H6093" i="62"/>
  <c r="H6094" i="62"/>
  <c r="H6095" i="62"/>
  <c r="H6096" i="62"/>
  <c r="H6097" i="62"/>
  <c r="H6098" i="62"/>
  <c r="H6099" i="62"/>
  <c r="H6100" i="62"/>
  <c r="H6101" i="62"/>
  <c r="H6102" i="62"/>
  <c r="H6103" i="62"/>
  <c r="H6104" i="62"/>
  <c r="H6105" i="62"/>
  <c r="H6106" i="62"/>
  <c r="H6107" i="62"/>
  <c r="H6108" i="62"/>
  <c r="H6109" i="62"/>
  <c r="H6110" i="62"/>
  <c r="H6111" i="62"/>
  <c r="H6112" i="62"/>
  <c r="H6113" i="62"/>
  <c r="H6114" i="62"/>
  <c r="H6115" i="62"/>
  <c r="H6116" i="62"/>
  <c r="H6117" i="62"/>
  <c r="H6118" i="62"/>
  <c r="H6119" i="62"/>
  <c r="H6120" i="62"/>
  <c r="H6121" i="62"/>
  <c r="H6122" i="62"/>
  <c r="H6123" i="62"/>
  <c r="H6124" i="62"/>
  <c r="H6125" i="62"/>
  <c r="H6126" i="62"/>
  <c r="H6127" i="62"/>
  <c r="H6128" i="62"/>
  <c r="H6129" i="62"/>
  <c r="H6130" i="62"/>
  <c r="H6131" i="62"/>
  <c r="H6132" i="62"/>
  <c r="H6133" i="62"/>
  <c r="H6134" i="62"/>
  <c r="H6135" i="62"/>
  <c r="H6136" i="62"/>
  <c r="H6137" i="62"/>
  <c r="H6138" i="62"/>
  <c r="H6139" i="62"/>
  <c r="H6140" i="62"/>
  <c r="H6141" i="62"/>
  <c r="H6142" i="62"/>
  <c r="H6143" i="62"/>
  <c r="H6144" i="62"/>
  <c r="H6145" i="62"/>
  <c r="H6146" i="62"/>
  <c r="H6147" i="62"/>
  <c r="H6148" i="62"/>
  <c r="H6149" i="62"/>
  <c r="H6150" i="62"/>
  <c r="H6151" i="62"/>
  <c r="H6152" i="62"/>
  <c r="H6153" i="62"/>
  <c r="H6154" i="62"/>
  <c r="H6155" i="62"/>
  <c r="H6156" i="62"/>
  <c r="H6157" i="62"/>
  <c r="H6158" i="62"/>
  <c r="H6159" i="62"/>
  <c r="H6160" i="62"/>
  <c r="H6161" i="62"/>
  <c r="H6162" i="62"/>
  <c r="H6163" i="62"/>
  <c r="H6164" i="62"/>
  <c r="H6165" i="62"/>
  <c r="H6166" i="62"/>
  <c r="H6167" i="62"/>
  <c r="H6168" i="62"/>
  <c r="H6169" i="62"/>
  <c r="H6170" i="62"/>
  <c r="H6171" i="62"/>
  <c r="H6172" i="62"/>
  <c r="H6173" i="62"/>
  <c r="H6174" i="62"/>
  <c r="H6175" i="62"/>
  <c r="H6176" i="62"/>
  <c r="H6177" i="62"/>
  <c r="H6178" i="62"/>
  <c r="H6179" i="62"/>
  <c r="H6180" i="62"/>
  <c r="H6181" i="62"/>
  <c r="H6182" i="62"/>
  <c r="H6183" i="62"/>
  <c r="H6184" i="62"/>
  <c r="H6185" i="62"/>
  <c r="H6186" i="62"/>
  <c r="H6187" i="62"/>
  <c r="H6188" i="62"/>
  <c r="H6189" i="62"/>
  <c r="H6190" i="62"/>
  <c r="H6191" i="62"/>
  <c r="H6192" i="62"/>
  <c r="H6193" i="62"/>
  <c r="H6194" i="62"/>
  <c r="H6195" i="62"/>
  <c r="H6196" i="62"/>
  <c r="H6197" i="62"/>
  <c r="H6198" i="62"/>
  <c r="H6199" i="62"/>
  <c r="H6200" i="62"/>
  <c r="H6201" i="62"/>
  <c r="H6202" i="62"/>
  <c r="H6203" i="62"/>
  <c r="H6204" i="62"/>
  <c r="H6205" i="62"/>
  <c r="H6206" i="62"/>
  <c r="H6207" i="62"/>
  <c r="H6208" i="62"/>
  <c r="H6209" i="62"/>
  <c r="H6210" i="62"/>
  <c r="H6211" i="62"/>
  <c r="H6212" i="62"/>
  <c r="H6213" i="62"/>
  <c r="H6214" i="62"/>
  <c r="H6215" i="62"/>
  <c r="H6216" i="62"/>
  <c r="H6217" i="62"/>
  <c r="H6218" i="62"/>
  <c r="H6219" i="62"/>
  <c r="H6220" i="62"/>
  <c r="H6221" i="62"/>
  <c r="H6222" i="62"/>
  <c r="H6223" i="62"/>
  <c r="H6224" i="62"/>
  <c r="H6225" i="62"/>
  <c r="H6226" i="62"/>
  <c r="H6227" i="62"/>
  <c r="H6228" i="62"/>
  <c r="H6229" i="62"/>
  <c r="H6230" i="62"/>
  <c r="H6231" i="62"/>
  <c r="H6232" i="62"/>
  <c r="H6233" i="62"/>
  <c r="H6234" i="62"/>
  <c r="H6235" i="62"/>
  <c r="H6236" i="62"/>
  <c r="H6237" i="62"/>
  <c r="H6238" i="62"/>
  <c r="H6239" i="62"/>
  <c r="H6240" i="62"/>
  <c r="H6241" i="62"/>
  <c r="H6242" i="62"/>
  <c r="H6243" i="62"/>
  <c r="H6244" i="62"/>
  <c r="H6245" i="62"/>
  <c r="H6246" i="62"/>
  <c r="H6247" i="62"/>
  <c r="H6248" i="62"/>
  <c r="H6249" i="62"/>
  <c r="H6250" i="62"/>
  <c r="H6251" i="62"/>
  <c r="H6252" i="62"/>
  <c r="H6253" i="62"/>
  <c r="H6254" i="62"/>
  <c r="H6255" i="62"/>
  <c r="H6256" i="62"/>
  <c r="H6257" i="62"/>
  <c r="H6258" i="62"/>
  <c r="H6259" i="62"/>
  <c r="H6260" i="62"/>
  <c r="H6261" i="62"/>
  <c r="H6262" i="62"/>
  <c r="H6263" i="62"/>
  <c r="H6264" i="62"/>
  <c r="H6265" i="62"/>
  <c r="H6266" i="62"/>
  <c r="H6267" i="62"/>
  <c r="H6268" i="62"/>
  <c r="H6269" i="62"/>
  <c r="H6270" i="62"/>
  <c r="H6271" i="62"/>
  <c r="H6272" i="62"/>
  <c r="H6273" i="62"/>
  <c r="H6274" i="62"/>
  <c r="H6275" i="62"/>
  <c r="H6276" i="62"/>
  <c r="H6277" i="62"/>
  <c r="H6278" i="62"/>
  <c r="H6279" i="62"/>
  <c r="H6280" i="62"/>
  <c r="H6281" i="62"/>
  <c r="H6282" i="62"/>
  <c r="H6283" i="62"/>
  <c r="H6284" i="62"/>
  <c r="H6285" i="62"/>
  <c r="H6286" i="62"/>
  <c r="H6287" i="62"/>
  <c r="H6288" i="62"/>
  <c r="H6289" i="62"/>
  <c r="H6290" i="62"/>
  <c r="H6291" i="62"/>
  <c r="H6292" i="62"/>
  <c r="H6293" i="62"/>
  <c r="H6294" i="62"/>
  <c r="H6295" i="62"/>
  <c r="H6296" i="62"/>
  <c r="H6297" i="62"/>
  <c r="H6298" i="62"/>
  <c r="H6299" i="62"/>
  <c r="H6300" i="62"/>
  <c r="H6301" i="62"/>
  <c r="H6302" i="62"/>
  <c r="H6303" i="62"/>
  <c r="H6304" i="62"/>
  <c r="H6305" i="62"/>
  <c r="H6306" i="62"/>
  <c r="H6307" i="62"/>
  <c r="H6308" i="62"/>
  <c r="H6309" i="62"/>
  <c r="H6310" i="62"/>
  <c r="H6311" i="62"/>
  <c r="H6312" i="62"/>
  <c r="H6313" i="62"/>
  <c r="H6314" i="62"/>
  <c r="H6315" i="62"/>
  <c r="H6316" i="62"/>
  <c r="H6317" i="62"/>
  <c r="H6318" i="62"/>
  <c r="H6319" i="62"/>
  <c r="H6320" i="62"/>
  <c r="H6321" i="62"/>
  <c r="H6322" i="62"/>
  <c r="H6323" i="62"/>
  <c r="H6324" i="62"/>
  <c r="H6325" i="62"/>
  <c r="H6326" i="62"/>
  <c r="H6327" i="62"/>
  <c r="H6328" i="62"/>
  <c r="H6329" i="62"/>
  <c r="H6330" i="62"/>
  <c r="H6331" i="62"/>
  <c r="H6332" i="62"/>
  <c r="H6333" i="62"/>
  <c r="H6334" i="62"/>
  <c r="H6335" i="62"/>
  <c r="H6336" i="62"/>
  <c r="H6337" i="62"/>
  <c r="H6338" i="62"/>
  <c r="H6339" i="62"/>
  <c r="H6340" i="62"/>
  <c r="H6341" i="62"/>
  <c r="H6342" i="62"/>
  <c r="H6343" i="62"/>
  <c r="H6344" i="62"/>
  <c r="H6345" i="62"/>
  <c r="H6346" i="62"/>
  <c r="H6347" i="62"/>
  <c r="H6348" i="62"/>
  <c r="H6349" i="62"/>
  <c r="H6350" i="62"/>
  <c r="H6351" i="62"/>
  <c r="H6352" i="62"/>
  <c r="H6353" i="62"/>
  <c r="H6354" i="62"/>
  <c r="H6355" i="62"/>
  <c r="H6356" i="62"/>
  <c r="H6357" i="62"/>
  <c r="H6358" i="62"/>
  <c r="H6359" i="62"/>
  <c r="H6360" i="62"/>
  <c r="H6361" i="62"/>
  <c r="H6362" i="62"/>
  <c r="H6363" i="62"/>
  <c r="H6364" i="62"/>
  <c r="H6365" i="62"/>
  <c r="H6366" i="62"/>
  <c r="H6367" i="62"/>
  <c r="H6368" i="62"/>
  <c r="H6369" i="62"/>
  <c r="H6370" i="62"/>
  <c r="H6371" i="62"/>
  <c r="H6372" i="62"/>
  <c r="H6373" i="62"/>
  <c r="H6374" i="62"/>
  <c r="H6375" i="62"/>
  <c r="H6376" i="62"/>
  <c r="H6377" i="62"/>
  <c r="H6378" i="62"/>
  <c r="H6379" i="62"/>
  <c r="H6380" i="62"/>
  <c r="H6381" i="62"/>
  <c r="H6382" i="62"/>
  <c r="H6383" i="62"/>
  <c r="H6384" i="62"/>
  <c r="H6385" i="62"/>
  <c r="H6386" i="62"/>
  <c r="H6387" i="62"/>
  <c r="H6388" i="62"/>
  <c r="H6389" i="62"/>
  <c r="H6390" i="62"/>
  <c r="H6391" i="62"/>
  <c r="H6392" i="62"/>
  <c r="H6393" i="62"/>
  <c r="H6394" i="62"/>
  <c r="H6395" i="62"/>
  <c r="H6396" i="62"/>
  <c r="H6397" i="62"/>
  <c r="H6398" i="62"/>
  <c r="H6399" i="62"/>
  <c r="H6400" i="62"/>
  <c r="H6401" i="62"/>
  <c r="H6402" i="62"/>
  <c r="H6403" i="62"/>
  <c r="H6404" i="62"/>
  <c r="H6405" i="62"/>
  <c r="H6406" i="62"/>
  <c r="H6407" i="62"/>
  <c r="H6408" i="62"/>
  <c r="H6409" i="62"/>
  <c r="H6410" i="62"/>
  <c r="H6411" i="62"/>
  <c r="H6412" i="62"/>
  <c r="H6413" i="62"/>
  <c r="H6414" i="62"/>
  <c r="H6415" i="62"/>
  <c r="H6416" i="62"/>
  <c r="H6417" i="62"/>
  <c r="H6418" i="62"/>
  <c r="H6419" i="62"/>
  <c r="H6420" i="62"/>
  <c r="H6421" i="62"/>
  <c r="H6422" i="62"/>
  <c r="H6423" i="62"/>
  <c r="H6424" i="62"/>
  <c r="H6425" i="62"/>
  <c r="H6426" i="62"/>
  <c r="H6427" i="62"/>
  <c r="H6428" i="62"/>
  <c r="H6429" i="62"/>
  <c r="H6430" i="62"/>
  <c r="H6431" i="62"/>
  <c r="H6432" i="62"/>
  <c r="H6433" i="62"/>
  <c r="H6434" i="62"/>
  <c r="H6435" i="62"/>
  <c r="H6436" i="62"/>
  <c r="H6437" i="62"/>
  <c r="H6438" i="62"/>
  <c r="H6439" i="62"/>
  <c r="H6440" i="62"/>
  <c r="H6441" i="62"/>
  <c r="H6442" i="62"/>
  <c r="H6443" i="62"/>
  <c r="H6444" i="62"/>
  <c r="H6445" i="62"/>
  <c r="H6446" i="62"/>
  <c r="H6447" i="62"/>
  <c r="H6448" i="62"/>
  <c r="H6449" i="62"/>
  <c r="H6450" i="62"/>
  <c r="H6451" i="62"/>
  <c r="H6452" i="62"/>
  <c r="H6453" i="62"/>
  <c r="H6454" i="62"/>
  <c r="H6455" i="62"/>
  <c r="H6456" i="62"/>
  <c r="H6457" i="62"/>
  <c r="H6458" i="62"/>
  <c r="H6459" i="62"/>
  <c r="H6460" i="62"/>
  <c r="H6461" i="62"/>
  <c r="H6462" i="62"/>
  <c r="H6463" i="62"/>
  <c r="H6464" i="62"/>
  <c r="H6465" i="62"/>
  <c r="H6466" i="62"/>
  <c r="H6467" i="62"/>
  <c r="H6468" i="62"/>
  <c r="H6469" i="62"/>
  <c r="H6470" i="62"/>
  <c r="H6471" i="62"/>
  <c r="H6472" i="62"/>
  <c r="H6473" i="62"/>
  <c r="H6474" i="62"/>
  <c r="H6475" i="62"/>
  <c r="H6476" i="62"/>
  <c r="H6477" i="62"/>
  <c r="H6478" i="62"/>
  <c r="H6479" i="62"/>
  <c r="H6480" i="62"/>
  <c r="H6481" i="62"/>
  <c r="H6482" i="62"/>
  <c r="H6483" i="62"/>
  <c r="H6484" i="62"/>
  <c r="H6485" i="62"/>
  <c r="H6486" i="62"/>
  <c r="H6487" i="62"/>
  <c r="H6488" i="62"/>
  <c r="H6489" i="62"/>
  <c r="H6490" i="62"/>
  <c r="H6491" i="62"/>
  <c r="H6492" i="62"/>
  <c r="H6493" i="62"/>
  <c r="H6494" i="62"/>
  <c r="H6495" i="62"/>
  <c r="H6496" i="62"/>
  <c r="H6497" i="62"/>
  <c r="H6498" i="62"/>
  <c r="H6499" i="62"/>
  <c r="H6500" i="62"/>
  <c r="H6501" i="62"/>
  <c r="H6502" i="62"/>
  <c r="H6503" i="62"/>
  <c r="H6504" i="62"/>
  <c r="H6505" i="62"/>
  <c r="H6506" i="62"/>
  <c r="H6507" i="62"/>
  <c r="H6508" i="62"/>
  <c r="H6509" i="62"/>
  <c r="H6510" i="62"/>
  <c r="H6511" i="62"/>
  <c r="H6512" i="62"/>
  <c r="H6513" i="62"/>
  <c r="H6514" i="62"/>
  <c r="H6515" i="62"/>
  <c r="H6516" i="62"/>
  <c r="H6517" i="62"/>
  <c r="H6518" i="62"/>
  <c r="H6519" i="62"/>
  <c r="H6520" i="62"/>
  <c r="H6521" i="62"/>
  <c r="H6522" i="62"/>
  <c r="H6523" i="62"/>
  <c r="H6524" i="62"/>
  <c r="H6525" i="62"/>
  <c r="H6526" i="62"/>
  <c r="H6527" i="62"/>
  <c r="H6528" i="62"/>
  <c r="H6529" i="62"/>
  <c r="H6530" i="62"/>
  <c r="H6531" i="62"/>
  <c r="H6532" i="62"/>
  <c r="H6533" i="62"/>
  <c r="H6534" i="62"/>
  <c r="H6535" i="62"/>
  <c r="H6536" i="62"/>
  <c r="H6537" i="62"/>
  <c r="H6538" i="62"/>
  <c r="H6539" i="62"/>
  <c r="H6540" i="62"/>
  <c r="H6541" i="62"/>
  <c r="H6542" i="62"/>
  <c r="H6543" i="62"/>
  <c r="H6544" i="62"/>
  <c r="H6545" i="62"/>
  <c r="H6546" i="62"/>
  <c r="H6547" i="62"/>
  <c r="H6548" i="62"/>
  <c r="H6549" i="62"/>
  <c r="H6550" i="62"/>
  <c r="H6551" i="62"/>
  <c r="H6552" i="62"/>
  <c r="H6553" i="62"/>
  <c r="H6554" i="62"/>
  <c r="H6555" i="62"/>
  <c r="H6556" i="62"/>
  <c r="H6557" i="62"/>
  <c r="H6558" i="62"/>
  <c r="H6559" i="62"/>
  <c r="H6560" i="62"/>
  <c r="H6561" i="62"/>
  <c r="H6562" i="62"/>
  <c r="H6563" i="62"/>
  <c r="H6564" i="62"/>
  <c r="H6565" i="62"/>
  <c r="H6566" i="62"/>
  <c r="H6567" i="62"/>
  <c r="H6568" i="62"/>
  <c r="H6569" i="62"/>
  <c r="H6570" i="62"/>
  <c r="H6571" i="62"/>
  <c r="H6572" i="62"/>
  <c r="H6573" i="62"/>
  <c r="H6574" i="62"/>
  <c r="H6575" i="62"/>
  <c r="H6576" i="62"/>
  <c r="H6577" i="62"/>
  <c r="H6578" i="62"/>
  <c r="H6579" i="62"/>
  <c r="H6580" i="62"/>
  <c r="H6581" i="62"/>
  <c r="H6582" i="62"/>
  <c r="H6583" i="62"/>
  <c r="H6584" i="62"/>
  <c r="H6585" i="62"/>
  <c r="H6586" i="62"/>
  <c r="H6587" i="62"/>
  <c r="H6588" i="62"/>
  <c r="H6589" i="62"/>
  <c r="H6590" i="62"/>
  <c r="H6591" i="62"/>
  <c r="H6592" i="62"/>
  <c r="H6593" i="62"/>
  <c r="H6594" i="62"/>
  <c r="H6595" i="62"/>
  <c r="H6596" i="62"/>
  <c r="H6597" i="62"/>
  <c r="H6598" i="62"/>
  <c r="H6599" i="62"/>
  <c r="H6600" i="62"/>
  <c r="H6601" i="62"/>
  <c r="H6602" i="62"/>
  <c r="H6603" i="62"/>
  <c r="H6604" i="62"/>
  <c r="H6605" i="62"/>
  <c r="H6606" i="62"/>
  <c r="H6607" i="62"/>
  <c r="H6608" i="62"/>
  <c r="H6609" i="62"/>
  <c r="H6610" i="62"/>
  <c r="H6611" i="62"/>
  <c r="H6612" i="62"/>
  <c r="H6613" i="62"/>
  <c r="H6614" i="62"/>
  <c r="H6615" i="62"/>
  <c r="H6616" i="62"/>
  <c r="H6617" i="62"/>
  <c r="H6618" i="62"/>
  <c r="H6619" i="62"/>
  <c r="H6620" i="62"/>
  <c r="H6621" i="62"/>
  <c r="H6622" i="62"/>
  <c r="H6623" i="62"/>
  <c r="H6624" i="62"/>
  <c r="H6625" i="62"/>
  <c r="H6626" i="62"/>
  <c r="H6627" i="62"/>
  <c r="H6628" i="62"/>
  <c r="H6629" i="62"/>
  <c r="H6630" i="62"/>
  <c r="H6631" i="62"/>
  <c r="H6632" i="62"/>
  <c r="H6633" i="62"/>
  <c r="H6634" i="62"/>
  <c r="H6635" i="62"/>
  <c r="H6636" i="62"/>
  <c r="H6637" i="62"/>
  <c r="H6638" i="62"/>
  <c r="H6639" i="62"/>
  <c r="H6640" i="62"/>
  <c r="H6641" i="62"/>
  <c r="H6642" i="62"/>
  <c r="H6643" i="62"/>
  <c r="H6644" i="62"/>
  <c r="H6645" i="62"/>
  <c r="H6646" i="62"/>
  <c r="H6647" i="62"/>
  <c r="H6648" i="62"/>
  <c r="H6649" i="62"/>
  <c r="H6650" i="62"/>
  <c r="H6651" i="62"/>
  <c r="H6652" i="62"/>
  <c r="H6653" i="62"/>
  <c r="H6654" i="62"/>
  <c r="H6655" i="62"/>
  <c r="H6656" i="62"/>
  <c r="H6657" i="62"/>
  <c r="H6658" i="62"/>
  <c r="H6659" i="62"/>
  <c r="H6660" i="62"/>
  <c r="H6661" i="62"/>
  <c r="H6662" i="62"/>
  <c r="H6663" i="62"/>
  <c r="H6664" i="62"/>
  <c r="H6665" i="62"/>
  <c r="H6666" i="62"/>
  <c r="H6667" i="62"/>
  <c r="H6668" i="62"/>
  <c r="H6669" i="62"/>
  <c r="H6670" i="62"/>
  <c r="H6671" i="62"/>
  <c r="H6672" i="62"/>
  <c r="H6673" i="62"/>
  <c r="H6674" i="62"/>
  <c r="H6675" i="62"/>
  <c r="H6676" i="62"/>
  <c r="H6677" i="62"/>
  <c r="H6678" i="62"/>
  <c r="H6679" i="62"/>
  <c r="H6680" i="62"/>
  <c r="H6681" i="62"/>
  <c r="H6682" i="62"/>
  <c r="H6683" i="62"/>
  <c r="H6684" i="62"/>
  <c r="H6685" i="62"/>
  <c r="H6686" i="62"/>
  <c r="H6687" i="62"/>
  <c r="H6688" i="62"/>
  <c r="H6689" i="62"/>
  <c r="H6690" i="62"/>
  <c r="H6691" i="62"/>
  <c r="H6692" i="62"/>
  <c r="H6693" i="62"/>
  <c r="H6694" i="62"/>
  <c r="H6695" i="62"/>
  <c r="H6696" i="62"/>
  <c r="H6697" i="62"/>
  <c r="H6698" i="62"/>
  <c r="H6699" i="62"/>
  <c r="H6700" i="62"/>
  <c r="H6701" i="62"/>
  <c r="H6702" i="62"/>
  <c r="H6703" i="62"/>
  <c r="H6704" i="62"/>
  <c r="H6705" i="62"/>
  <c r="H6706" i="62"/>
  <c r="H6707" i="62"/>
  <c r="H6708" i="62"/>
  <c r="H6709" i="62"/>
  <c r="H6710" i="62"/>
  <c r="H6711" i="62"/>
  <c r="H6712" i="62"/>
  <c r="H6713" i="62"/>
  <c r="H6714" i="62"/>
  <c r="H6715" i="62"/>
  <c r="H6716" i="62"/>
  <c r="H6717" i="62"/>
  <c r="H6718" i="62"/>
  <c r="H6719" i="62"/>
  <c r="H6720" i="62"/>
  <c r="H6721" i="62"/>
  <c r="H6722" i="62"/>
  <c r="H6723" i="62"/>
  <c r="H6724" i="62"/>
  <c r="H6725" i="62"/>
  <c r="H6726" i="62"/>
  <c r="H6727" i="62"/>
  <c r="H6728" i="62"/>
  <c r="H6729" i="62"/>
  <c r="H6730" i="62"/>
  <c r="H6731" i="62"/>
  <c r="H6732" i="62"/>
  <c r="H6733" i="62"/>
  <c r="H6734" i="62"/>
  <c r="H6735" i="62"/>
  <c r="H6736" i="62"/>
  <c r="H6737" i="62"/>
  <c r="H6738" i="62"/>
  <c r="H6739" i="62"/>
  <c r="H6740" i="62"/>
  <c r="H6741" i="62"/>
  <c r="H6742" i="62"/>
  <c r="H6743" i="62"/>
  <c r="H6744" i="62"/>
  <c r="H6745" i="62"/>
  <c r="H6746" i="62"/>
  <c r="H6747" i="62"/>
  <c r="H6748" i="62"/>
  <c r="H6749" i="62"/>
  <c r="H6750" i="62"/>
  <c r="H6751" i="62"/>
  <c r="H6752" i="62"/>
  <c r="H6753" i="62"/>
  <c r="H6754" i="62"/>
  <c r="H6755" i="62"/>
  <c r="H6756" i="62"/>
  <c r="H6757" i="62"/>
  <c r="H6758" i="62"/>
  <c r="H6759" i="62"/>
  <c r="H6760" i="62"/>
  <c r="H6761" i="62"/>
  <c r="H6762" i="62"/>
  <c r="H6763" i="62"/>
  <c r="H6764" i="62"/>
  <c r="H6765" i="62"/>
  <c r="H6766" i="62"/>
  <c r="H6767" i="62"/>
  <c r="H6768" i="62"/>
  <c r="H6769" i="62"/>
  <c r="H6770" i="62"/>
  <c r="H6771" i="62"/>
  <c r="H6772" i="62"/>
  <c r="H6773" i="62"/>
  <c r="H6774" i="62"/>
  <c r="H6775" i="62"/>
  <c r="H6776" i="62"/>
  <c r="H6777" i="62"/>
  <c r="H6778" i="62"/>
  <c r="H6779" i="62"/>
  <c r="H6780" i="62"/>
  <c r="H6781" i="62"/>
  <c r="H6782" i="62"/>
  <c r="H6783" i="62"/>
  <c r="H6784" i="62"/>
  <c r="H6785" i="62"/>
  <c r="H6786" i="62"/>
  <c r="H6787" i="62"/>
  <c r="H6788" i="62"/>
  <c r="H6789" i="62"/>
  <c r="H6790" i="62"/>
  <c r="H6791" i="62"/>
  <c r="H6792" i="62"/>
  <c r="H6793" i="62"/>
  <c r="H6794" i="62"/>
  <c r="H6795" i="62"/>
  <c r="H6796" i="62"/>
  <c r="H6797" i="62"/>
  <c r="H6798" i="62"/>
  <c r="H6799" i="62"/>
  <c r="H6800" i="62"/>
  <c r="H6801" i="62"/>
  <c r="H6802" i="62"/>
  <c r="H6803" i="62"/>
  <c r="H6804" i="62"/>
  <c r="H6805" i="62"/>
  <c r="H6806" i="62"/>
  <c r="H6807" i="62"/>
  <c r="H6808" i="62"/>
  <c r="H6809" i="62"/>
  <c r="H6810" i="62"/>
  <c r="H6811" i="62"/>
  <c r="H6812" i="62"/>
  <c r="H6813" i="62"/>
  <c r="H6814" i="62"/>
  <c r="H6815" i="62"/>
  <c r="H6816" i="62"/>
  <c r="H6817" i="62"/>
  <c r="H6818" i="62"/>
  <c r="H6819" i="62"/>
  <c r="H6820" i="62"/>
  <c r="H6821" i="62"/>
  <c r="H6822" i="62"/>
  <c r="H6823" i="62"/>
  <c r="H6824" i="62"/>
  <c r="H6825" i="62"/>
  <c r="H6826" i="62"/>
  <c r="H6827" i="62"/>
  <c r="H6828" i="62"/>
  <c r="H6829" i="62"/>
  <c r="H6830" i="62"/>
  <c r="H6831" i="62"/>
  <c r="H6832" i="62"/>
  <c r="H6833" i="62"/>
  <c r="H6834" i="62"/>
  <c r="H6835" i="62"/>
  <c r="H6836" i="62"/>
  <c r="H6837" i="62"/>
  <c r="H6838" i="62"/>
  <c r="H6839" i="62"/>
  <c r="H6840" i="62"/>
  <c r="H6841" i="62"/>
  <c r="H6842" i="62"/>
  <c r="H6843" i="62"/>
  <c r="H6844" i="62"/>
  <c r="H6845" i="62"/>
  <c r="H6846" i="62"/>
  <c r="H6847" i="62"/>
  <c r="H6848" i="62"/>
  <c r="H6849" i="62"/>
  <c r="H6850" i="62"/>
  <c r="H6851" i="62"/>
  <c r="H6852" i="62"/>
  <c r="H6853" i="62"/>
  <c r="H6854" i="62"/>
  <c r="H6855" i="62"/>
  <c r="H6856" i="62"/>
  <c r="H6857" i="62"/>
  <c r="H6858" i="62"/>
  <c r="H6859" i="62"/>
  <c r="H6860" i="62"/>
  <c r="H6861" i="62"/>
  <c r="H6862" i="62"/>
  <c r="H6863" i="62"/>
  <c r="H6864" i="62"/>
  <c r="H6865" i="62"/>
  <c r="H6866" i="62"/>
  <c r="H6867" i="62"/>
  <c r="H6868" i="62"/>
  <c r="H6869" i="62"/>
  <c r="H6870" i="62"/>
  <c r="H6871" i="62"/>
  <c r="H6872" i="62"/>
  <c r="H6873" i="62"/>
  <c r="H6874" i="62"/>
  <c r="H6875" i="62"/>
  <c r="H6876" i="62"/>
  <c r="H6877" i="62"/>
  <c r="H6878" i="62"/>
  <c r="H6879" i="62"/>
  <c r="H6880" i="62"/>
  <c r="H6881" i="62"/>
  <c r="H6882" i="62"/>
  <c r="H6883" i="62"/>
  <c r="H6884" i="62"/>
  <c r="H6885" i="62"/>
  <c r="H6886" i="62"/>
  <c r="H6887" i="62"/>
  <c r="H6888" i="62"/>
  <c r="H6889" i="62"/>
  <c r="H6890" i="62"/>
  <c r="H6891" i="62"/>
  <c r="H6892" i="62"/>
  <c r="H6893" i="62"/>
  <c r="H6894" i="62"/>
  <c r="H6895" i="62"/>
  <c r="H6896" i="62"/>
  <c r="H6897" i="62"/>
  <c r="H6898" i="62"/>
  <c r="H6899" i="62"/>
  <c r="H6900" i="62"/>
  <c r="H6901" i="62"/>
  <c r="H6902" i="62"/>
  <c r="H6903" i="62"/>
  <c r="H6904" i="62"/>
  <c r="H6905" i="62"/>
  <c r="H6906" i="62"/>
  <c r="H6907" i="62"/>
  <c r="H6908" i="62"/>
  <c r="H6909" i="62"/>
  <c r="H6910" i="62"/>
  <c r="H6911" i="62"/>
  <c r="H6912" i="62"/>
  <c r="H6913" i="62"/>
  <c r="H6914" i="62"/>
  <c r="H6915" i="62"/>
  <c r="H6916" i="62"/>
  <c r="H6917" i="62"/>
  <c r="H6918" i="62"/>
  <c r="H6919" i="62"/>
  <c r="H6920" i="62"/>
  <c r="H6921" i="62"/>
  <c r="H6922" i="62"/>
  <c r="H6923" i="62"/>
  <c r="H6924" i="62"/>
  <c r="H6925" i="62"/>
  <c r="H6926" i="62"/>
  <c r="H6927" i="62"/>
  <c r="H6928" i="62"/>
  <c r="H6929" i="62"/>
  <c r="H6930" i="62"/>
  <c r="H6931" i="62"/>
  <c r="H6932" i="62"/>
  <c r="H6933" i="62"/>
  <c r="H6934" i="62"/>
  <c r="H6935" i="62"/>
  <c r="H6936" i="62"/>
  <c r="H6937" i="62"/>
  <c r="H6938" i="62"/>
  <c r="H6939" i="62"/>
  <c r="H6940" i="62"/>
  <c r="H6941" i="62"/>
  <c r="H6942" i="62"/>
  <c r="H6943" i="62"/>
  <c r="H6944" i="62"/>
  <c r="H6945" i="62"/>
  <c r="H6946" i="62"/>
  <c r="H6947" i="62"/>
  <c r="H6948" i="62"/>
  <c r="H6949" i="62"/>
  <c r="H6950" i="62"/>
  <c r="H6951" i="62"/>
  <c r="H6952" i="62"/>
  <c r="H6953" i="62"/>
  <c r="H6954" i="62"/>
  <c r="H6955" i="62"/>
  <c r="H6956" i="62"/>
  <c r="H6957" i="62"/>
  <c r="H6958" i="62"/>
  <c r="H6959" i="62"/>
  <c r="H6960" i="62"/>
  <c r="H6961" i="62"/>
  <c r="H6962" i="62"/>
  <c r="H6963" i="62"/>
  <c r="H6964" i="62"/>
  <c r="H6965" i="62"/>
  <c r="H6966" i="62"/>
  <c r="H6967" i="62"/>
  <c r="H6968" i="62"/>
  <c r="H6969" i="62"/>
  <c r="H6970" i="62"/>
  <c r="H6971" i="62"/>
  <c r="H6972" i="62"/>
  <c r="H6973" i="62"/>
  <c r="H6974" i="62"/>
  <c r="H6975" i="62"/>
  <c r="H6976" i="62"/>
  <c r="H6977" i="62"/>
  <c r="H6978" i="62"/>
  <c r="H6979" i="62"/>
  <c r="H6980" i="62"/>
  <c r="H6981" i="62"/>
  <c r="H6982" i="62"/>
  <c r="H6983" i="62"/>
  <c r="H6984" i="62"/>
  <c r="H6985" i="62"/>
  <c r="H6986" i="62"/>
  <c r="H6987" i="62"/>
  <c r="H6988" i="62"/>
  <c r="H6989" i="62"/>
  <c r="H6990" i="62"/>
  <c r="H6991" i="62"/>
  <c r="H6992" i="62"/>
  <c r="H6993" i="62"/>
  <c r="H6994" i="62"/>
  <c r="H6995" i="62"/>
  <c r="H6996" i="62"/>
  <c r="H6997" i="62"/>
  <c r="H6998" i="62"/>
  <c r="H6999" i="62"/>
  <c r="H7000" i="62"/>
  <c r="H7001" i="62"/>
  <c r="H7002" i="62"/>
  <c r="H7003" i="62"/>
  <c r="H7004" i="62"/>
  <c r="H7005" i="62"/>
  <c r="H7006" i="62"/>
  <c r="H7007" i="62"/>
  <c r="H7008" i="62"/>
  <c r="H7009" i="62"/>
  <c r="H7010" i="62"/>
  <c r="H7011" i="62"/>
  <c r="H7012" i="62"/>
  <c r="H7013" i="62"/>
  <c r="H7014" i="62"/>
  <c r="H7015" i="62"/>
  <c r="H7016" i="62"/>
  <c r="H7017" i="62"/>
  <c r="H7018" i="62"/>
  <c r="H7019" i="62"/>
  <c r="H7020" i="62"/>
  <c r="H7021" i="62"/>
  <c r="H7022" i="62"/>
  <c r="H7023" i="62"/>
  <c r="H7024" i="62"/>
  <c r="H7025" i="62"/>
  <c r="H7026" i="62"/>
  <c r="H7027" i="62"/>
  <c r="H7028" i="62"/>
  <c r="H7029" i="62"/>
  <c r="H7030" i="62"/>
  <c r="H7031" i="62"/>
  <c r="H7032" i="62"/>
  <c r="H7033" i="62"/>
  <c r="H7034" i="62"/>
  <c r="H7035" i="62"/>
  <c r="H7036" i="62"/>
  <c r="H7037" i="62"/>
  <c r="H7038" i="62"/>
  <c r="H7039" i="62"/>
  <c r="H7040" i="62"/>
  <c r="H7041" i="62"/>
  <c r="H7042" i="62"/>
  <c r="H7043" i="62"/>
  <c r="H7044" i="62"/>
  <c r="H7045" i="62"/>
  <c r="H7046" i="62"/>
  <c r="H7047" i="62"/>
  <c r="H7048" i="62"/>
  <c r="H7049" i="62"/>
  <c r="H7050" i="62"/>
  <c r="H7051" i="62"/>
  <c r="H7052" i="62"/>
  <c r="H7053" i="62"/>
  <c r="H7054" i="62"/>
  <c r="H7055" i="62"/>
  <c r="H7056" i="62"/>
  <c r="H7057" i="62"/>
  <c r="H7058" i="62"/>
  <c r="H7059" i="62"/>
  <c r="H7060" i="62"/>
  <c r="H7061" i="62"/>
  <c r="H7062" i="62"/>
  <c r="H7063" i="62"/>
  <c r="H7064" i="62"/>
  <c r="H7065" i="62"/>
  <c r="H7066" i="62"/>
  <c r="H7067" i="62"/>
  <c r="H7068" i="62"/>
  <c r="H7069" i="62"/>
  <c r="H7070" i="62"/>
  <c r="H7071" i="62"/>
  <c r="H7072" i="62"/>
  <c r="H7073" i="62"/>
  <c r="H7074" i="62"/>
  <c r="H7075" i="62"/>
  <c r="H7076" i="62"/>
  <c r="H7077" i="62"/>
  <c r="H7078" i="62"/>
  <c r="H7079" i="62"/>
  <c r="H7080" i="62"/>
  <c r="H7081" i="62"/>
  <c r="H7082" i="62"/>
  <c r="H7083" i="62"/>
  <c r="H7084" i="62"/>
  <c r="H7085" i="62"/>
  <c r="H7086" i="62"/>
  <c r="H7087" i="62"/>
  <c r="H7088" i="62"/>
  <c r="H7089" i="62"/>
  <c r="H7090" i="62"/>
  <c r="H7091" i="62"/>
  <c r="H7092" i="62"/>
  <c r="H7093" i="62"/>
  <c r="H7094" i="62"/>
  <c r="H7095" i="62"/>
  <c r="H7096" i="62"/>
  <c r="H7097" i="62"/>
  <c r="H7098" i="62"/>
  <c r="H7099" i="62"/>
  <c r="H7100" i="62"/>
  <c r="H7101" i="62"/>
  <c r="H7102" i="62"/>
  <c r="H7103" i="62"/>
  <c r="H7104" i="62"/>
  <c r="H7105" i="62"/>
  <c r="H7106" i="62"/>
  <c r="H7107" i="62"/>
  <c r="H7108" i="62"/>
  <c r="H7109" i="62"/>
  <c r="H7110" i="62"/>
  <c r="H7111" i="62"/>
  <c r="H7112" i="62"/>
  <c r="H7113" i="62"/>
  <c r="H7114" i="62"/>
  <c r="H7115" i="62"/>
  <c r="H7116" i="62"/>
  <c r="H7117" i="62"/>
  <c r="H7118" i="62"/>
  <c r="H7119" i="62"/>
  <c r="H7120" i="62"/>
  <c r="H7121" i="62"/>
  <c r="H7122" i="62"/>
  <c r="H7123" i="62"/>
  <c r="H7124" i="62"/>
  <c r="H7125" i="62"/>
  <c r="H7126" i="62"/>
  <c r="H7127" i="62"/>
  <c r="H7128" i="62"/>
  <c r="H7129" i="62"/>
  <c r="H7130" i="62"/>
  <c r="H7131" i="62"/>
  <c r="H7132" i="62"/>
  <c r="H7133" i="62"/>
  <c r="H7134" i="62"/>
  <c r="H7135" i="62"/>
  <c r="H7136" i="62"/>
  <c r="H7137" i="62"/>
  <c r="H7138" i="62"/>
  <c r="H7139" i="62"/>
  <c r="H7140" i="62"/>
  <c r="H7141" i="62"/>
  <c r="H7142" i="62"/>
  <c r="H7143" i="62"/>
  <c r="H7144" i="62"/>
  <c r="H7145" i="62"/>
  <c r="H7146" i="62"/>
  <c r="H7147" i="62"/>
  <c r="H7148" i="62"/>
  <c r="H7149" i="62"/>
  <c r="H7150" i="62"/>
  <c r="H7151" i="62"/>
  <c r="H7152" i="62"/>
  <c r="H7153" i="62"/>
  <c r="H7154" i="62"/>
  <c r="H7155" i="62"/>
  <c r="H7156" i="62"/>
  <c r="H7157" i="62"/>
  <c r="H7158" i="62"/>
  <c r="H7159" i="62"/>
  <c r="H7160" i="62"/>
  <c r="H7161" i="62"/>
  <c r="H7162" i="62"/>
  <c r="H7163" i="62"/>
  <c r="H7164" i="62"/>
  <c r="H7165" i="62"/>
  <c r="H7166" i="62"/>
  <c r="H7167" i="62"/>
  <c r="H7168" i="62"/>
  <c r="H7169" i="62"/>
  <c r="H7170" i="62"/>
  <c r="H7171" i="62"/>
  <c r="H7172" i="62"/>
  <c r="H7173" i="62"/>
  <c r="H7174" i="62"/>
  <c r="H7175" i="62"/>
  <c r="H7176" i="62"/>
  <c r="H7177" i="62"/>
  <c r="H7178" i="62"/>
  <c r="H7179" i="62"/>
  <c r="H7180" i="62"/>
  <c r="H7181" i="62"/>
  <c r="H7182" i="62"/>
  <c r="H7183" i="62"/>
  <c r="H7184" i="62"/>
  <c r="H7185" i="62"/>
  <c r="H7186" i="62"/>
  <c r="H7187" i="62"/>
  <c r="H7188" i="62"/>
  <c r="H7189" i="62"/>
  <c r="H7190" i="62"/>
  <c r="H7191" i="62"/>
  <c r="H7192" i="62"/>
  <c r="H7193" i="62"/>
  <c r="H7194" i="62"/>
  <c r="H7195" i="62"/>
  <c r="H7196" i="62"/>
  <c r="H7197" i="62"/>
  <c r="H7198" i="62"/>
  <c r="H7199" i="62"/>
  <c r="H7200" i="62"/>
  <c r="H7201" i="62"/>
  <c r="H7202" i="62"/>
  <c r="H7203" i="62"/>
  <c r="H7204" i="62"/>
  <c r="H7205" i="62"/>
  <c r="H7206" i="62"/>
  <c r="H7207" i="62"/>
  <c r="H7208" i="62"/>
  <c r="H7209" i="62"/>
  <c r="H7210" i="62"/>
  <c r="H7211" i="62"/>
  <c r="H7212" i="62"/>
  <c r="H7213" i="62"/>
  <c r="H7214" i="62"/>
  <c r="H7215" i="62"/>
  <c r="H7216" i="62"/>
  <c r="H7217" i="62"/>
  <c r="H7218" i="62"/>
  <c r="H7219" i="62"/>
  <c r="H7220" i="62"/>
  <c r="H7221" i="62"/>
  <c r="H7222" i="62"/>
  <c r="H7223" i="62"/>
  <c r="H7224" i="62"/>
  <c r="H7225" i="62"/>
  <c r="H7226" i="62"/>
  <c r="H7227" i="62"/>
  <c r="H7228" i="62"/>
  <c r="H7229" i="62"/>
  <c r="H7230" i="62"/>
  <c r="H7231" i="62"/>
  <c r="H7232" i="62"/>
  <c r="H7233" i="62"/>
  <c r="H7234" i="62"/>
  <c r="H7235" i="62"/>
  <c r="H7236" i="62"/>
  <c r="H7237" i="62"/>
  <c r="H7238" i="62"/>
  <c r="H7239" i="62"/>
  <c r="H7240" i="62"/>
  <c r="H7241" i="62"/>
  <c r="H7242" i="62"/>
  <c r="H7243" i="62"/>
  <c r="H7244" i="62"/>
  <c r="H7245" i="62"/>
  <c r="H7246" i="62"/>
  <c r="H7247" i="62"/>
  <c r="H7248" i="62"/>
  <c r="H7249" i="62"/>
  <c r="H7250" i="62"/>
  <c r="H7251" i="62"/>
  <c r="H7252" i="62"/>
  <c r="H7253" i="62"/>
  <c r="H7254" i="62"/>
  <c r="H7255" i="62"/>
  <c r="H7256" i="62"/>
  <c r="H7257" i="62"/>
  <c r="H7258" i="62"/>
  <c r="H7259" i="62"/>
  <c r="H7260" i="62"/>
  <c r="H7261" i="62"/>
  <c r="H7262" i="62"/>
  <c r="H7263" i="62"/>
  <c r="H7264" i="62"/>
  <c r="H7265" i="62"/>
  <c r="H7266" i="62"/>
  <c r="H7267" i="62"/>
  <c r="H7268" i="62"/>
  <c r="H7269" i="62"/>
  <c r="H7270" i="62"/>
  <c r="H7271" i="62"/>
  <c r="H7272" i="62"/>
  <c r="H7273" i="62"/>
  <c r="H7274" i="62"/>
  <c r="H7275" i="62"/>
  <c r="H7276" i="62"/>
  <c r="H7277" i="62"/>
  <c r="H7278" i="62"/>
  <c r="H7279" i="62"/>
  <c r="H7280" i="62"/>
  <c r="H7281" i="62"/>
  <c r="H7282" i="62"/>
  <c r="H7283" i="62"/>
  <c r="H7284" i="62"/>
  <c r="H7285" i="62"/>
  <c r="H7286" i="62"/>
  <c r="H7287" i="62"/>
  <c r="H7288" i="62"/>
  <c r="H7289" i="62"/>
  <c r="H7290" i="62"/>
  <c r="H7291" i="62"/>
  <c r="H7292" i="62"/>
  <c r="H7293" i="62"/>
  <c r="H7294" i="62"/>
  <c r="H7295" i="62"/>
  <c r="H7296" i="62"/>
  <c r="H7297" i="62"/>
  <c r="H7298" i="62"/>
  <c r="H7299" i="62"/>
  <c r="H7300" i="62"/>
  <c r="H7301" i="62"/>
  <c r="H7302" i="62"/>
  <c r="H7303" i="62"/>
  <c r="H7304" i="62"/>
  <c r="H7305" i="62"/>
  <c r="H7306" i="62"/>
  <c r="H7307" i="62"/>
  <c r="H7308" i="62"/>
  <c r="H7309" i="62"/>
  <c r="H7310" i="62"/>
  <c r="H7311" i="62"/>
  <c r="H7312" i="62"/>
  <c r="H7313" i="62"/>
  <c r="H7314" i="62"/>
  <c r="H7315" i="62"/>
  <c r="H7316" i="62"/>
  <c r="H7317" i="62"/>
  <c r="H7318" i="62"/>
  <c r="H7319" i="62"/>
  <c r="H7320" i="62"/>
  <c r="H7321" i="62"/>
  <c r="H7322" i="62"/>
  <c r="H7323" i="62"/>
  <c r="H7324" i="62"/>
  <c r="H7325" i="62"/>
  <c r="H7326" i="62"/>
  <c r="H7327" i="62"/>
  <c r="H7328" i="62"/>
  <c r="H7329" i="62"/>
  <c r="H7330" i="62"/>
  <c r="H7331" i="62"/>
  <c r="H7332" i="62"/>
  <c r="H7333" i="62"/>
  <c r="H7334" i="62"/>
  <c r="H7335" i="62"/>
  <c r="H7336" i="62"/>
  <c r="H7337" i="62"/>
  <c r="H7338" i="62"/>
  <c r="H7339" i="62"/>
  <c r="H7340" i="62"/>
  <c r="H7341" i="62"/>
  <c r="H7342" i="62"/>
  <c r="H7343" i="62"/>
  <c r="H7344" i="62"/>
  <c r="H7345" i="62"/>
  <c r="H7346" i="62"/>
  <c r="H7347" i="62"/>
  <c r="H7348" i="62"/>
  <c r="H7349" i="62"/>
  <c r="H7350" i="62"/>
  <c r="H7351" i="62"/>
  <c r="H7352" i="62"/>
  <c r="H7353" i="62"/>
  <c r="H7354" i="62"/>
  <c r="H7355" i="62"/>
  <c r="H7356" i="62"/>
  <c r="H7357" i="62"/>
  <c r="H7358" i="62"/>
  <c r="H7359" i="62"/>
  <c r="H7360" i="62"/>
  <c r="H7361" i="62"/>
  <c r="H7362" i="62"/>
  <c r="H7363" i="62"/>
  <c r="H7364" i="62"/>
  <c r="H7365" i="62"/>
  <c r="H7366" i="62"/>
  <c r="H7367" i="62"/>
  <c r="H7368" i="62"/>
  <c r="H7369" i="62"/>
  <c r="H7370" i="62"/>
  <c r="H7371" i="62"/>
  <c r="H7372" i="62"/>
  <c r="H7373" i="62"/>
  <c r="H7374" i="62"/>
  <c r="H7375" i="62"/>
  <c r="H7376" i="62"/>
  <c r="H7377" i="62"/>
  <c r="H7378" i="62"/>
  <c r="H7379" i="62"/>
  <c r="H7380" i="62"/>
  <c r="H7381" i="62"/>
  <c r="H7382" i="62"/>
  <c r="H7383" i="62"/>
  <c r="H7384" i="62"/>
  <c r="H7385" i="62"/>
  <c r="H7386" i="62"/>
  <c r="H7387" i="62"/>
  <c r="H7388" i="62"/>
  <c r="H7389" i="62"/>
  <c r="H7390" i="62"/>
  <c r="H7391" i="62"/>
  <c r="H7392" i="62"/>
  <c r="H7393" i="62"/>
  <c r="H7394" i="62"/>
  <c r="H7395" i="62"/>
  <c r="H7396" i="62"/>
  <c r="H7397" i="62"/>
  <c r="H7398" i="62"/>
  <c r="H7399" i="62"/>
  <c r="H7400" i="62"/>
  <c r="H7401" i="62"/>
  <c r="H7402" i="62"/>
  <c r="H7403" i="62"/>
  <c r="H7404" i="62"/>
  <c r="H7405" i="62"/>
  <c r="H7406" i="62"/>
  <c r="H7407" i="62"/>
  <c r="H7408" i="62"/>
  <c r="H7409" i="62"/>
  <c r="H7410" i="62"/>
  <c r="H7411" i="62"/>
  <c r="H7412" i="62"/>
  <c r="H7413" i="62"/>
  <c r="H7414" i="62"/>
  <c r="H7415" i="62"/>
  <c r="H7416" i="62"/>
  <c r="H7417" i="62"/>
  <c r="H7418" i="62"/>
  <c r="H7419" i="62"/>
  <c r="H7420" i="62"/>
  <c r="H7421" i="62"/>
  <c r="H7422" i="62"/>
  <c r="H7423" i="62"/>
  <c r="H7424" i="62"/>
  <c r="H7425" i="62"/>
  <c r="H7426" i="62"/>
  <c r="H7427" i="62"/>
  <c r="H7428" i="62"/>
  <c r="H7429" i="62"/>
  <c r="H7430" i="62"/>
  <c r="H7431" i="62"/>
  <c r="H7432" i="62"/>
  <c r="H7433" i="62"/>
  <c r="H7434" i="62"/>
  <c r="H7435" i="62"/>
  <c r="H7436" i="62"/>
  <c r="H7437" i="62"/>
  <c r="H7438" i="62"/>
  <c r="H7439" i="62"/>
  <c r="H7440" i="62"/>
  <c r="H7441" i="62"/>
  <c r="H7442" i="62"/>
  <c r="H7443" i="62"/>
  <c r="H7444" i="62"/>
  <c r="H7445" i="62"/>
  <c r="H7446" i="62"/>
  <c r="H7447" i="62"/>
  <c r="H7448" i="62"/>
  <c r="H7449" i="62"/>
  <c r="H7450" i="62"/>
  <c r="H7451" i="62"/>
  <c r="H7452" i="62"/>
  <c r="H7453" i="62"/>
  <c r="H7454" i="62"/>
  <c r="H7455" i="62"/>
  <c r="H7456" i="62"/>
  <c r="H7457" i="62"/>
  <c r="H7458" i="62"/>
  <c r="H7459" i="62"/>
  <c r="H7460" i="62"/>
  <c r="H7461" i="62"/>
  <c r="H7462" i="62"/>
  <c r="H7463" i="62"/>
  <c r="H7464" i="62"/>
  <c r="H7465" i="62"/>
  <c r="H7466" i="62"/>
  <c r="H7467" i="62"/>
  <c r="H7468" i="62"/>
  <c r="H7469" i="62"/>
  <c r="H7470" i="62"/>
  <c r="H7471" i="62"/>
  <c r="H7472" i="62"/>
  <c r="H7473" i="62"/>
  <c r="H7474" i="62"/>
  <c r="H7475" i="62"/>
  <c r="H7476" i="62"/>
  <c r="H7477" i="62"/>
  <c r="H7478" i="62"/>
  <c r="H7479" i="62"/>
  <c r="H7480" i="62"/>
  <c r="H7481" i="62"/>
  <c r="H7482" i="62"/>
  <c r="H7483" i="62"/>
  <c r="H7484" i="62"/>
  <c r="H7485" i="62"/>
  <c r="H7486" i="62"/>
  <c r="H7487" i="62"/>
  <c r="H7488" i="62"/>
  <c r="H7489" i="62"/>
  <c r="H7490" i="62"/>
  <c r="H7491" i="62"/>
  <c r="H7492" i="62"/>
  <c r="H7493" i="62"/>
  <c r="H7494" i="62"/>
  <c r="H7495" i="62"/>
  <c r="H7496" i="62"/>
  <c r="H7497" i="62"/>
  <c r="H7498" i="62"/>
  <c r="H7499" i="62"/>
  <c r="H7500" i="62"/>
  <c r="H7501" i="62"/>
  <c r="H7502" i="62"/>
  <c r="H7503" i="62"/>
  <c r="H7504" i="62"/>
  <c r="H7505" i="62"/>
  <c r="H7506" i="62"/>
  <c r="H7507" i="62"/>
  <c r="H7508" i="62"/>
  <c r="H7509" i="62"/>
  <c r="H7510" i="62"/>
  <c r="H7511" i="62"/>
  <c r="H7512" i="62"/>
  <c r="H7513" i="62"/>
  <c r="H7514" i="62"/>
  <c r="H7515" i="62"/>
  <c r="H7516" i="62"/>
  <c r="H7517" i="62"/>
  <c r="H7518" i="62"/>
  <c r="H7519" i="62"/>
  <c r="H7520" i="62"/>
  <c r="H7521" i="62"/>
  <c r="H7522" i="62"/>
  <c r="H7523" i="62"/>
  <c r="H7524" i="62"/>
  <c r="H7525" i="62"/>
  <c r="H7526" i="62"/>
  <c r="H7527" i="62"/>
  <c r="H7528" i="62"/>
  <c r="H7529" i="62"/>
  <c r="H7530" i="62"/>
  <c r="H7531" i="62"/>
  <c r="H7532" i="62"/>
  <c r="H7533" i="62"/>
  <c r="H7534" i="62"/>
  <c r="H7535" i="62"/>
  <c r="H7536" i="62"/>
  <c r="H7537" i="62"/>
  <c r="H7538" i="62"/>
  <c r="H7539" i="62"/>
  <c r="H7540" i="62"/>
  <c r="H7541" i="62"/>
  <c r="H7542" i="62"/>
  <c r="H7543" i="62"/>
  <c r="H7544" i="62"/>
  <c r="H7545" i="62"/>
  <c r="H7546" i="62"/>
  <c r="H7547" i="62"/>
  <c r="H7548" i="62"/>
  <c r="H7549" i="62"/>
  <c r="H7550" i="62"/>
  <c r="H7551" i="62"/>
  <c r="H7552" i="62"/>
  <c r="H7553" i="62"/>
  <c r="H7554" i="62"/>
  <c r="H7555" i="62"/>
  <c r="H7556" i="62"/>
  <c r="H7557" i="62"/>
  <c r="H7558" i="62"/>
  <c r="H7559" i="62"/>
  <c r="H7560" i="62"/>
  <c r="H7561" i="62"/>
  <c r="H7562" i="62"/>
  <c r="H7563" i="62"/>
  <c r="H7564" i="62"/>
  <c r="H7565" i="62"/>
  <c r="H7566" i="62"/>
  <c r="H7567" i="62"/>
  <c r="H7568" i="62"/>
  <c r="H7569" i="62"/>
  <c r="H7570" i="62"/>
  <c r="H7571" i="62"/>
  <c r="H7572" i="62"/>
  <c r="H7573" i="62"/>
  <c r="H7574" i="62"/>
  <c r="H7575" i="62"/>
  <c r="H7576" i="62"/>
  <c r="H7577" i="62"/>
  <c r="H7578" i="62"/>
  <c r="H7579" i="62"/>
  <c r="H7580" i="62"/>
  <c r="H7581" i="62"/>
  <c r="H7582" i="62"/>
  <c r="H7583" i="62"/>
  <c r="H7584" i="62"/>
  <c r="H7585" i="62"/>
  <c r="H7586" i="62"/>
  <c r="H7587" i="62"/>
  <c r="H7588" i="62"/>
  <c r="H7589" i="62"/>
  <c r="H7590" i="62"/>
  <c r="H7591" i="62"/>
  <c r="H7592" i="62"/>
  <c r="H7593" i="62"/>
  <c r="H7594" i="62"/>
  <c r="H7595" i="62"/>
  <c r="H7596" i="62"/>
  <c r="H7597" i="62"/>
  <c r="H7598" i="62"/>
  <c r="H7599" i="62"/>
  <c r="H7600" i="62"/>
  <c r="H7601" i="62"/>
  <c r="H7602" i="62"/>
  <c r="H7603" i="62"/>
  <c r="H7604" i="62"/>
  <c r="H7605" i="62"/>
  <c r="H7606" i="62"/>
  <c r="H7607" i="62"/>
  <c r="H7608" i="62"/>
  <c r="H7609" i="62"/>
  <c r="H7610" i="62"/>
  <c r="H7611" i="62"/>
  <c r="H7612" i="62"/>
  <c r="H7613" i="62"/>
  <c r="H7614" i="62"/>
  <c r="H7615" i="62"/>
  <c r="H7616" i="62"/>
  <c r="H7617" i="62"/>
  <c r="H7618" i="62"/>
  <c r="H7619" i="62"/>
  <c r="H7620" i="62"/>
  <c r="H7621" i="62"/>
  <c r="H7622" i="62"/>
  <c r="H7623" i="62"/>
  <c r="H7624" i="62"/>
  <c r="H7625" i="62"/>
  <c r="H7626" i="62"/>
  <c r="H7627" i="62"/>
  <c r="H7628" i="62"/>
  <c r="H7629" i="62"/>
  <c r="H7630" i="62"/>
  <c r="H7631" i="62"/>
  <c r="H7632" i="62"/>
  <c r="H7633" i="62"/>
  <c r="H7634" i="62"/>
  <c r="H7635" i="62"/>
  <c r="H7636" i="62"/>
  <c r="H7637" i="62"/>
  <c r="H7638" i="62"/>
  <c r="H7639" i="62"/>
  <c r="H7640" i="62"/>
  <c r="H7641" i="62"/>
  <c r="H7642" i="62"/>
  <c r="H7643" i="62"/>
  <c r="H7644" i="62"/>
  <c r="H7645" i="62"/>
  <c r="H7646" i="62"/>
  <c r="H7647" i="62"/>
  <c r="H7648" i="62"/>
  <c r="H7649" i="62"/>
  <c r="H7650" i="62"/>
  <c r="H7651" i="62"/>
  <c r="H7652" i="62"/>
  <c r="H7653" i="62"/>
  <c r="H7654" i="62"/>
  <c r="H7655" i="62"/>
  <c r="H7656" i="62"/>
  <c r="H7657" i="62"/>
  <c r="H7658" i="62"/>
  <c r="H7659" i="62"/>
  <c r="H7660" i="62"/>
  <c r="H7661" i="62"/>
  <c r="H7662" i="62"/>
  <c r="H7663" i="62"/>
  <c r="H7664" i="62"/>
  <c r="H7665" i="62"/>
  <c r="H7666" i="62"/>
  <c r="H7667" i="62"/>
  <c r="H7668" i="62"/>
  <c r="H7669" i="62"/>
  <c r="H7670" i="62"/>
  <c r="H7671" i="62"/>
  <c r="H7672" i="62"/>
  <c r="H7673" i="62"/>
  <c r="H7674" i="62"/>
  <c r="H7675" i="62"/>
  <c r="H7676" i="62"/>
  <c r="H7677" i="62"/>
  <c r="H7678" i="62"/>
  <c r="H7679" i="62"/>
  <c r="H7680" i="62"/>
  <c r="H7681" i="62"/>
  <c r="H7682" i="62"/>
  <c r="H7683" i="62"/>
  <c r="H7684" i="62"/>
  <c r="H7685" i="62"/>
  <c r="H7686" i="62"/>
  <c r="H7687" i="62"/>
  <c r="H7688" i="62"/>
  <c r="H7689" i="62"/>
  <c r="H7690" i="62"/>
  <c r="H7691" i="62"/>
  <c r="H7692" i="62"/>
  <c r="H7693" i="62"/>
  <c r="H7694" i="62"/>
  <c r="H7695" i="62"/>
  <c r="H7696" i="62"/>
  <c r="H7697" i="62"/>
  <c r="H7698" i="62"/>
  <c r="H7699" i="62"/>
  <c r="H7700" i="62"/>
  <c r="H7701" i="62"/>
  <c r="H7702" i="62"/>
  <c r="H7703" i="62"/>
  <c r="H7704" i="62"/>
  <c r="H7705" i="62"/>
  <c r="H7706" i="62"/>
  <c r="H7707" i="62"/>
  <c r="H7708" i="62"/>
  <c r="H7709" i="62"/>
  <c r="H7710" i="62"/>
  <c r="H7711" i="62"/>
  <c r="H7712" i="62"/>
  <c r="H7713" i="62"/>
  <c r="H7714" i="62"/>
  <c r="H7715" i="62"/>
  <c r="H7716" i="62"/>
  <c r="H7717" i="62"/>
  <c r="H7718" i="62"/>
  <c r="H7719" i="62"/>
  <c r="H7720" i="62"/>
  <c r="H7721" i="62"/>
  <c r="H7722" i="62"/>
  <c r="H7723" i="62"/>
  <c r="H7724" i="62"/>
  <c r="H7725" i="62"/>
  <c r="H7726" i="62"/>
  <c r="H7727" i="62"/>
  <c r="H7728" i="62"/>
  <c r="H7729" i="62"/>
  <c r="H7730" i="62"/>
  <c r="H7731" i="62"/>
  <c r="H7732" i="62"/>
  <c r="H7733" i="62"/>
  <c r="H7734" i="62"/>
  <c r="H7735" i="62"/>
  <c r="H7736" i="62"/>
  <c r="H7737" i="62"/>
  <c r="H7738" i="62"/>
  <c r="H7739" i="62"/>
  <c r="H7740" i="62"/>
  <c r="H7741" i="62"/>
  <c r="H7742" i="62"/>
  <c r="H7743" i="62"/>
  <c r="H7744" i="62"/>
  <c r="H7745" i="62"/>
  <c r="H7746" i="62"/>
  <c r="H7747" i="62"/>
  <c r="H7748" i="62"/>
  <c r="H7749" i="62"/>
  <c r="H7750" i="62"/>
  <c r="H7751" i="62"/>
  <c r="H7752" i="62"/>
  <c r="H7753" i="62"/>
  <c r="H7754" i="62"/>
  <c r="H7755" i="62"/>
  <c r="H7756" i="62"/>
  <c r="H7757" i="62"/>
  <c r="H7758" i="62"/>
  <c r="H7759" i="62"/>
  <c r="H7760" i="62"/>
  <c r="H7761" i="62"/>
  <c r="H7762" i="62"/>
  <c r="H7763" i="62"/>
  <c r="H7764" i="62"/>
  <c r="H7765" i="62"/>
  <c r="H7766" i="62"/>
  <c r="H7767" i="62"/>
  <c r="H7768" i="62"/>
  <c r="H7769" i="62"/>
  <c r="H7770" i="62"/>
  <c r="H7771" i="62"/>
  <c r="H7772" i="62"/>
  <c r="H3" i="62"/>
  <c r="M16" i="63" l="1"/>
  <c r="M17" i="63" s="1"/>
  <c r="M22" i="63" s="1"/>
  <c r="D12" i="70"/>
  <c r="H12" i="70"/>
  <c r="B3" i="64"/>
  <c r="B4" i="64" s="1"/>
  <c r="M5" i="63"/>
  <c r="M6" i="63" s="1"/>
  <c r="M11" i="63" s="1"/>
  <c r="J3" i="64"/>
  <c r="J4" i="64" s="1"/>
  <c r="O11" i="62"/>
  <c r="P15" i="62" s="1"/>
  <c r="O10" i="62"/>
  <c r="P14" i="62" s="1"/>
  <c r="D16" i="70" l="1"/>
  <c r="C3" i="64"/>
  <c r="C4" i="64" s="1"/>
  <c r="J10" i="64"/>
  <c r="C18" i="64" s="1"/>
  <c r="B18" i="64" s="1"/>
  <c r="F10" i="64"/>
  <c r="C11" i="64" s="1"/>
  <c r="C19" i="64" l="1"/>
  <c r="B19" i="64" s="1"/>
  <c r="C20" i="64"/>
  <c r="B20" i="64" s="1"/>
  <c r="C12" i="64"/>
  <c r="B12" i="64" s="1"/>
  <c r="C13" i="64"/>
  <c r="B13" i="64" s="1"/>
  <c r="B11" i="64"/>
  <c r="B3" i="59" l="1"/>
  <c r="F2" i="59"/>
  <c r="F3" i="59" s="1"/>
  <c r="B7" i="47"/>
  <c r="E5" i="46"/>
  <c r="E3" i="46" l="1"/>
  <c r="F3" i="46" s="1"/>
  <c r="B21" i="53"/>
  <c r="C21" i="53" s="1"/>
  <c r="G22" i="53" s="1"/>
  <c r="I22" i="53" s="1"/>
  <c r="B17" i="53"/>
  <c r="C17" i="53" s="1"/>
  <c r="G18" i="53" s="1"/>
  <c r="I18" i="53" s="1"/>
  <c r="G11" i="53"/>
  <c r="I11" i="53" s="1"/>
  <c r="M14" i="52"/>
  <c r="M10" i="52"/>
  <c r="M6" i="52"/>
  <c r="K40" i="52"/>
  <c r="J40" i="52"/>
  <c r="G40" i="52"/>
  <c r="F40" i="52"/>
  <c r="E40" i="52"/>
  <c r="C40" i="52"/>
  <c r="B40" i="52"/>
  <c r="S4" i="52"/>
  <c r="B40" i="51"/>
  <c r="J40" i="51"/>
  <c r="G40" i="51"/>
  <c r="F40" i="51"/>
  <c r="E40" i="51"/>
  <c r="C40" i="51"/>
  <c r="S4" i="51"/>
  <c r="F5" i="46" l="1"/>
  <c r="C4" i="49"/>
  <c r="N2" i="49"/>
  <c r="M2" i="49"/>
  <c r="L2" i="49"/>
  <c r="K2" i="49"/>
  <c r="J2" i="49"/>
  <c r="H2" i="49"/>
  <c r="D4" i="49" s="1"/>
  <c r="D40" i="51" l="1"/>
  <c r="B43" i="51" l="1"/>
  <c r="K40" i="51" s="1"/>
  <c r="D31" i="43"/>
  <c r="F31" i="43"/>
  <c r="G31" i="43"/>
  <c r="H31" i="43"/>
  <c r="K31" i="43"/>
  <c r="H40" i="51" l="1"/>
  <c r="I40" i="51"/>
  <c r="B42" i="51" s="1"/>
  <c r="E20" i="43" l="1"/>
  <c r="C4" i="43"/>
  <c r="O2" i="43"/>
  <c r="C8" i="43"/>
  <c r="C6" i="43"/>
  <c r="C22" i="43" s="1"/>
  <c r="E26" i="43"/>
  <c r="L27" i="43"/>
  <c r="L28" i="43"/>
  <c r="C25" i="43"/>
  <c r="C21" i="43"/>
  <c r="E8" i="36"/>
  <c r="D25" i="27"/>
  <c r="D30" i="27" s="1"/>
  <c r="D27" i="27"/>
  <c r="D32" i="27" s="1"/>
  <c r="E23" i="26"/>
  <c r="E24" i="26"/>
  <c r="E25" i="26"/>
  <c r="D30" i="26"/>
  <c r="O41" i="23"/>
  <c r="O43" i="23" s="1"/>
  <c r="O48" i="23"/>
  <c r="D8" i="39"/>
  <c r="D9" i="39"/>
  <c r="C10" i="39"/>
  <c r="C8" i="39" s="1"/>
  <c r="D10" i="39"/>
  <c r="D15" i="39"/>
  <c r="E15" i="39" s="1"/>
  <c r="C16" i="39"/>
  <c r="D25" i="39"/>
  <c r="E25" i="39" s="1"/>
  <c r="I25" i="39"/>
  <c r="L25" i="39"/>
  <c r="D26" i="39"/>
  <c r="E26" i="39" s="1"/>
  <c r="D27" i="39"/>
  <c r="E27" i="39" s="1"/>
  <c r="C33" i="39"/>
  <c r="E36" i="39" s="1"/>
  <c r="F36" i="39"/>
  <c r="D41" i="39" s="1"/>
  <c r="C28" i="31"/>
  <c r="D42" i="31" s="1"/>
  <c r="C30" i="31"/>
  <c r="D34" i="31" s="1"/>
  <c r="C28" i="30"/>
  <c r="D42" i="30" s="1"/>
  <c r="C30" i="30"/>
  <c r="D34" i="30" s="1"/>
  <c r="E34" i="30"/>
  <c r="E35" i="30"/>
  <c r="E36" i="30"/>
  <c r="E2" i="36"/>
  <c r="E12" i="36"/>
  <c r="E16" i="36"/>
  <c r="E21" i="36"/>
  <c r="E25" i="36"/>
  <c r="C9" i="39"/>
  <c r="E9" i="39" s="1"/>
  <c r="F34" i="30" l="1"/>
  <c r="E28" i="39"/>
  <c r="L24" i="39" s="1"/>
  <c r="E34" i="31"/>
  <c r="F34" i="31"/>
  <c r="G34" i="31" s="1"/>
  <c r="E8" i="39"/>
  <c r="E35" i="31"/>
  <c r="P2" i="43"/>
  <c r="O3" i="43" s="1"/>
  <c r="P3" i="43" s="1"/>
  <c r="O4" i="43" s="1"/>
  <c r="P4" i="43" s="1"/>
  <c r="T4" i="52"/>
  <c r="T4" i="51"/>
  <c r="F26" i="39"/>
  <c r="C31" i="43"/>
  <c r="E31" i="36"/>
  <c r="D35" i="31"/>
  <c r="F35" i="31" s="1"/>
  <c r="G35" i="31" s="1"/>
  <c r="O46" i="23"/>
  <c r="O50" i="23" s="1"/>
  <c r="O52" i="23" s="1"/>
  <c r="O55" i="23" s="1"/>
  <c r="D36" i="31"/>
  <c r="E36" i="31"/>
  <c r="E10" i="39"/>
  <c r="D36" i="30"/>
  <c r="F36" i="30" s="1"/>
  <c r="G36" i="30" s="1"/>
  <c r="D16" i="39"/>
  <c r="E16" i="39" s="1"/>
  <c r="E27" i="26"/>
  <c r="G34" i="30"/>
  <c r="F27" i="39"/>
  <c r="F25" i="39"/>
  <c r="D35" i="30"/>
  <c r="F35" i="30" s="1"/>
  <c r="G35" i="30" s="1"/>
  <c r="E11" i="39" l="1"/>
  <c r="F9" i="39" s="1"/>
  <c r="F8" i="39"/>
  <c r="U4" i="51"/>
  <c r="S6" i="51"/>
  <c r="T6" i="51" s="1"/>
  <c r="U6" i="51" s="1"/>
  <c r="S6" i="52"/>
  <c r="T6" i="52" s="1"/>
  <c r="U6" i="52" s="1"/>
  <c r="U4" i="52"/>
  <c r="O5" i="43"/>
  <c r="P5" i="43" s="1"/>
  <c r="E19" i="43"/>
  <c r="E31" i="43" s="1"/>
  <c r="E17" i="39"/>
  <c r="F15" i="39" s="1"/>
  <c r="F16" i="39"/>
  <c r="F36" i="31"/>
  <c r="F10" i="39"/>
  <c r="F11" i="39" s="1"/>
  <c r="D40" i="39" s="1"/>
  <c r="F40" i="30"/>
  <c r="F28" i="39"/>
  <c r="I24" i="39" s="1"/>
  <c r="I26" i="39" s="1"/>
  <c r="G40" i="30"/>
  <c r="H41" i="30" s="1"/>
  <c r="H42" i="30" s="1"/>
  <c r="C46" i="30" s="1"/>
  <c r="S8" i="52" l="1"/>
  <c r="S8" i="51"/>
  <c r="T8" i="51" s="1"/>
  <c r="S10" i="51" s="1"/>
  <c r="T10" i="51" s="1"/>
  <c r="U10" i="51" s="1"/>
  <c r="I19" i="43"/>
  <c r="I31" i="43" s="1"/>
  <c r="F17" i="39"/>
  <c r="D39" i="39" s="1"/>
  <c r="D42" i="39"/>
  <c r="G36" i="31"/>
  <c r="G40" i="31" s="1"/>
  <c r="F40" i="31"/>
  <c r="O6" i="43"/>
  <c r="P6" i="43" s="1"/>
  <c r="T8" i="52" l="1"/>
  <c r="S10" i="52" s="1"/>
  <c r="T10" i="52" s="1"/>
  <c r="D28" i="52"/>
  <c r="S12" i="52"/>
  <c r="T12" i="52" s="1"/>
  <c r="D40" i="52"/>
  <c r="U8" i="51"/>
  <c r="S12" i="51"/>
  <c r="T12" i="51" s="1"/>
  <c r="U12" i="51" s="1"/>
  <c r="H41" i="31"/>
  <c r="H42" i="31" s="1"/>
  <c r="C46" i="31" s="1"/>
  <c r="O7" i="43"/>
  <c r="P7" i="43" s="1"/>
  <c r="J19" i="43" s="1"/>
  <c r="J31" i="43" s="1"/>
  <c r="U12" i="52" l="1"/>
  <c r="U10" i="52"/>
  <c r="H28" i="52"/>
  <c r="H40" i="52" s="1"/>
  <c r="U8" i="52"/>
  <c r="S14" i="52"/>
  <c r="T14" i="52" s="1"/>
  <c r="T18" i="52" s="1"/>
  <c r="T21" i="52" s="1"/>
  <c r="S14" i="51"/>
  <c r="T14" i="51" s="1"/>
  <c r="U14" i="51" s="1"/>
  <c r="C3" i="43"/>
  <c r="C34" i="43" s="1"/>
  <c r="L29" i="43" s="1"/>
  <c r="P9" i="43"/>
  <c r="I28" i="52" l="1"/>
  <c r="I40" i="52" s="1"/>
  <c r="B42" i="52" s="1"/>
  <c r="U14" i="52"/>
  <c r="M4" i="52"/>
  <c r="B43" i="52" s="1"/>
  <c r="T18" i="51"/>
  <c r="T21" i="51" s="1"/>
  <c r="L31" i="43"/>
  <c r="C33" i="43" s="1"/>
</calcChain>
</file>

<file path=xl/sharedStrings.xml><?xml version="1.0" encoding="utf-8"?>
<sst xmlns="http://schemas.openxmlformats.org/spreadsheetml/2006/main" count="705" uniqueCount="363">
  <si>
    <t>profit</t>
  </si>
  <si>
    <t>Face value A</t>
  </si>
  <si>
    <t>Face value B</t>
  </si>
  <si>
    <t>volatility A</t>
  </si>
  <si>
    <t>volatility B</t>
  </si>
  <si>
    <t>confidence level - both</t>
  </si>
  <si>
    <t>=</t>
  </si>
  <si>
    <t>Position A</t>
  </si>
  <si>
    <t>Position B</t>
  </si>
  <si>
    <t>RAROC A</t>
  </si>
  <si>
    <t>RAROC B</t>
  </si>
  <si>
    <t>Portfolio immunization</t>
  </si>
  <si>
    <t xml:space="preserve">c) </t>
  </si>
  <si>
    <t>duration of liabilities</t>
  </si>
  <si>
    <t>years</t>
  </si>
  <si>
    <t xml:space="preserve">weighted duration of assets </t>
  </si>
  <si>
    <t>zero coupon bond</t>
  </si>
  <si>
    <t>government bond</t>
  </si>
  <si>
    <t>corporate bond</t>
  </si>
  <si>
    <t>?, any asset with weighted duration of 0,8, resp 15 mio with duration of 4</t>
  </si>
  <si>
    <t>15 mil remaining</t>
  </si>
  <si>
    <t>duration of</t>
  </si>
  <si>
    <t>Loan Pricing</t>
  </si>
  <si>
    <t>Relevant default rate</t>
  </si>
  <si>
    <t>External funds costs</t>
  </si>
  <si>
    <t>3Y</t>
  </si>
  <si>
    <t>Assumptions</t>
  </si>
  <si>
    <t>BB</t>
  </si>
  <si>
    <t>Calculation</t>
  </si>
  <si>
    <t xml:space="preserve">Assume the following situation: </t>
  </si>
  <si>
    <r>
      <t>Today is the 31</t>
    </r>
    <r>
      <rPr>
        <vertAlign val="superscript"/>
        <sz val="10"/>
        <rFont val="Arial"/>
        <family val="2"/>
        <charset val="238"/>
      </rPr>
      <t>th</t>
    </r>
    <r>
      <rPr>
        <sz val="10"/>
        <rFont val="Arial"/>
        <family val="2"/>
        <charset val="238"/>
      </rPr>
      <t xml:space="preserve"> December 2007. At 31</t>
    </r>
    <r>
      <rPr>
        <vertAlign val="superscript"/>
        <sz val="10"/>
        <rFont val="Arial"/>
        <family val="2"/>
        <charset val="238"/>
      </rPr>
      <t>th</t>
    </r>
    <r>
      <rPr>
        <sz val="10"/>
        <rFont val="Arial"/>
        <family val="2"/>
        <charset val="238"/>
      </rPr>
      <t xml:space="preserve"> December 2005,  Komerční banka (KB)  granted a five-year loan with a notional principle of 15 million and a fixed interest rate of 5 % p.a. </t>
    </r>
  </si>
  <si>
    <t>Is paid in regular yearly installments</t>
  </si>
  <si>
    <t>KB´s management wants to find out duration of the loan (interest rate - riskiness) of this loan (i.e. how proceeds of the loan will be affected by interest rate changes).</t>
  </si>
  <si>
    <r>
      <t>KB´s research department delivered the following estimate of short-term interest rate development; i</t>
    </r>
    <r>
      <rPr>
        <vertAlign val="superscript"/>
        <sz val="12"/>
        <rFont val="Arial"/>
        <family val="2"/>
        <charset val="238"/>
      </rPr>
      <t>e</t>
    </r>
    <r>
      <rPr>
        <vertAlign val="subscript"/>
        <sz val="12"/>
        <rFont val="Arial"/>
        <family val="2"/>
        <charset val="238"/>
      </rPr>
      <t>2005</t>
    </r>
    <r>
      <rPr>
        <sz val="12"/>
        <rFont val="Arial"/>
        <family val="2"/>
        <charset val="238"/>
      </rPr>
      <t xml:space="preserve"> = 4.8% p.a. i</t>
    </r>
    <r>
      <rPr>
        <vertAlign val="superscript"/>
        <sz val="12"/>
        <rFont val="Arial"/>
        <family val="2"/>
        <charset val="238"/>
      </rPr>
      <t>e</t>
    </r>
    <r>
      <rPr>
        <vertAlign val="subscript"/>
        <sz val="12"/>
        <rFont val="Arial"/>
        <family val="2"/>
        <charset val="238"/>
      </rPr>
      <t>2006</t>
    </r>
    <r>
      <rPr>
        <sz val="12"/>
        <rFont val="Arial"/>
        <family val="2"/>
        <charset val="238"/>
      </rPr>
      <t xml:space="preserve"> =5.7 % p.a., i</t>
    </r>
    <r>
      <rPr>
        <vertAlign val="superscript"/>
        <sz val="12"/>
        <rFont val="Arial"/>
        <family val="2"/>
        <charset val="238"/>
      </rPr>
      <t>e</t>
    </r>
    <r>
      <rPr>
        <vertAlign val="subscript"/>
        <sz val="12"/>
        <rFont val="Arial"/>
        <family val="2"/>
        <charset val="238"/>
      </rPr>
      <t>2007</t>
    </r>
    <r>
      <rPr>
        <sz val="12"/>
        <rFont val="Arial"/>
        <family val="2"/>
        <charset val="238"/>
      </rPr>
      <t xml:space="preserve"> = 6.4 % p.a.</t>
    </r>
  </si>
  <si>
    <t>Today</t>
  </si>
  <si>
    <t>T0</t>
  </si>
  <si>
    <t xml:space="preserve">principal </t>
  </si>
  <si>
    <t>i.r</t>
  </si>
  <si>
    <t>total tenor of the loan</t>
  </si>
  <si>
    <t>payments/year</t>
  </si>
  <si>
    <t>years paid</t>
  </si>
  <si>
    <t>i2008</t>
  </si>
  <si>
    <t>i2009</t>
  </si>
  <si>
    <t>i2010</t>
  </si>
  <si>
    <t>0f3</t>
  </si>
  <si>
    <t>b)</t>
  </si>
  <si>
    <t>anuita</t>
  </si>
  <si>
    <t>Roky</t>
  </si>
  <si>
    <t>CF</t>
  </si>
  <si>
    <t>DF</t>
  </si>
  <si>
    <t>PV</t>
  </si>
  <si>
    <t>t*CF</t>
  </si>
  <si>
    <t>c)</t>
  </si>
  <si>
    <t>Durace</t>
  </si>
  <si>
    <t>Mod durace</t>
  </si>
  <si>
    <t>d)</t>
  </si>
  <si>
    <t>Change</t>
  </si>
  <si>
    <t>e)</t>
  </si>
  <si>
    <t>Convexity</t>
  </si>
  <si>
    <t>a)</t>
  </si>
  <si>
    <t>Balance sheet of the bank as of 1.2.2019:</t>
  </si>
  <si>
    <t>Hints</t>
  </si>
  <si>
    <t>LOAN A - pmt</t>
  </si>
  <si>
    <t>Interest</t>
  </si>
  <si>
    <t>Principal</t>
  </si>
  <si>
    <t>Annuity</t>
  </si>
  <si>
    <t>Loan A</t>
  </si>
  <si>
    <t>6 year, 6 annual repayments, interest rate of 5 % p.a., issue date 1.4.2016, 4 300 000</t>
  </si>
  <si>
    <t>(beware of AI….10/12)</t>
  </si>
  <si>
    <t>as of 1.4.2017</t>
  </si>
  <si>
    <t>Loan B</t>
  </si>
  <si>
    <t>2 year, nominal value 5 200 000, bullet repayment, semi-annual interest payment, interest rate 6M PRIBOR + 3,2 % p.a., issuance 1.1. 2019</t>
  </si>
  <si>
    <t>nominal</t>
  </si>
  <si>
    <t>as of 1.4.2018</t>
  </si>
  <si>
    <t>Cash</t>
  </si>
  <si>
    <t>in the amount of 1 300 000</t>
  </si>
  <si>
    <t>as of 1.4.2019</t>
  </si>
  <si>
    <t>O/N Deposits</t>
  </si>
  <si>
    <t>at ABC Bank @ 0,5 % p.a. in the amount of 800 000</t>
  </si>
  <si>
    <t>as of 1.4.2020</t>
  </si>
  <si>
    <t>Current accounts (clients)</t>
  </si>
  <si>
    <t>@ 0% p.a. amounting to 7 500 000</t>
  </si>
  <si>
    <t>as of 1.4.2021</t>
  </si>
  <si>
    <t>Term deposits (clients)</t>
  </si>
  <si>
    <t>3M deposits, interest rate 2,8% p.a., fixation 31.12. 2018, 31.3. 2019, 30.6.2019…., in the amount of 1 440 000</t>
  </si>
  <si>
    <t>as of 1.4.2022</t>
  </si>
  <si>
    <t>Retained earnings</t>
  </si>
  <si>
    <t xml:space="preserve"> in the amount of 650 000</t>
  </si>
  <si>
    <t>Profit from current year</t>
  </si>
  <si>
    <t xml:space="preserve"> in the amount of 220 000</t>
  </si>
  <si>
    <t>total</t>
  </si>
  <si>
    <t>Registered capital</t>
  </si>
  <si>
    <t>?</t>
  </si>
  <si>
    <t>original principal</t>
  </si>
  <si>
    <t>check</t>
  </si>
  <si>
    <t>Market rate</t>
  </si>
  <si>
    <t>6M PRIBOR</t>
  </si>
  <si>
    <t>Liquidity GAP</t>
  </si>
  <si>
    <t>Time buckets</t>
  </si>
  <si>
    <t>&lt; 7 days</t>
  </si>
  <si>
    <t>7D - 1M</t>
  </si>
  <si>
    <t>1M - 3M</t>
  </si>
  <si>
    <t>3M - 6M</t>
  </si>
  <si>
    <t>6M-9M</t>
  </si>
  <si>
    <t>9M-1Y</t>
  </si>
  <si>
    <t>1Y -2Y</t>
  </si>
  <si>
    <t>2Y - 5Y</t>
  </si>
  <si>
    <t xml:space="preserve">5Y + </t>
  </si>
  <si>
    <t>not specified</t>
  </si>
  <si>
    <t>ASSETS</t>
  </si>
  <si>
    <t>O/N Deposits at ABC Bank</t>
  </si>
  <si>
    <t>LIABILITIES AND EQUITY</t>
  </si>
  <si>
    <t>GAP</t>
  </si>
  <si>
    <t>Cummulative GAP</t>
  </si>
  <si>
    <t>Here we have a simple bank having the following assets and equity and  liabilities in its balance sheet as of 1.2.2019:</t>
  </si>
  <si>
    <t>loan A, payment</t>
  </si>
  <si>
    <t>i.r. payment</t>
  </si>
  <si>
    <t>principal repayment</t>
  </si>
  <si>
    <t>6 year, 6 annual repayments, interest rate of 5 % p.a., issue date 1.4. 2016, 4 300 000</t>
  </si>
  <si>
    <t>Cash in the amount of 1 300 000</t>
  </si>
  <si>
    <t>O/N Deposits at ABC Bank @ 0,5 % p.a. in the amount of 800 000</t>
  </si>
  <si>
    <t>Customer Deposits (current accounts), no i.r., amount of 7 500 000</t>
  </si>
  <si>
    <t>Customer Deposits (term deposits), 3M deposits, interest rate 2,8% p.a., fixing  31.12. 2018, 31.3. 2019, 30.6.2019…., amount of 1 440 000</t>
  </si>
  <si>
    <t>Retained earnings in the amount of 650 000</t>
  </si>
  <si>
    <t>Profit from current year in the amount of 220 000</t>
  </si>
  <si>
    <t>up to 7 days</t>
  </si>
  <si>
    <t>2Y-5Y</t>
  </si>
  <si>
    <t xml:space="preserve">more than 5Y </t>
  </si>
  <si>
    <t>Customer Deposits (current accounts)</t>
  </si>
  <si>
    <t>Custmer Deposits (term deposits)</t>
  </si>
  <si>
    <t>As of Dec 31</t>
  </si>
  <si>
    <t>PRIBOR</t>
  </si>
  <si>
    <t>Assets</t>
  </si>
  <si>
    <t>Pricing</t>
  </si>
  <si>
    <t>App. annual IR income</t>
  </si>
  <si>
    <t>Liabilities and Equity</t>
  </si>
  <si>
    <t>App. annual IR costs</t>
  </si>
  <si>
    <t>Sight deposits (PRIBOR-0,2%)</t>
  </si>
  <si>
    <t>Overdrafts (PRIBOR + 1%)</t>
  </si>
  <si>
    <t>1 Y Term deposits (retail customers), fixed rate 2 %</t>
  </si>
  <si>
    <t>Interbank loans (based on PRIBOR)</t>
  </si>
  <si>
    <t>3M Term deposits (large customers), fixed rate 1,5%</t>
  </si>
  <si>
    <t>Czech Government bills (0,1%)</t>
  </si>
  <si>
    <t>Short term EUR deposits</t>
  </si>
  <si>
    <t>20Y Government bonds, (fixed 3 %)</t>
  </si>
  <si>
    <t>5Y Bonds issued, USD denominated, fixed 3,3%</t>
  </si>
  <si>
    <t>6Y Commercial real estate loans (corporates), PRIBOR + 2,5%</t>
  </si>
  <si>
    <t>20Y Receivables (retail), PRIBOR +1,9%</t>
  </si>
  <si>
    <t>Equity Investments</t>
  </si>
  <si>
    <t>Equity</t>
  </si>
  <si>
    <t>Fixed assets</t>
  </si>
  <si>
    <t>Total</t>
  </si>
  <si>
    <t>Interest rate profit</t>
  </si>
  <si>
    <t>PRIBOR rates</t>
  </si>
  <si>
    <t>IR profit</t>
  </si>
  <si>
    <t>(with this structure of the balance sheet - short term rates are rising - profit is rising)</t>
  </si>
  <si>
    <t>As of Dec 31                           all rates are considered to be p.a.</t>
  </si>
  <si>
    <t>IR income</t>
  </si>
  <si>
    <t>IR costs</t>
  </si>
  <si>
    <t>Opening balance</t>
  </si>
  <si>
    <t>Book value balance sheet</t>
  </si>
  <si>
    <t>Asset (fixed rate at 3 %)</t>
  </si>
  <si>
    <t>Liabilities (floating rate)</t>
  </si>
  <si>
    <t>Market value balance sheet</t>
  </si>
  <si>
    <t>1 Y</t>
  </si>
  <si>
    <t>2 Y</t>
  </si>
  <si>
    <t>Spot rate</t>
  </si>
  <si>
    <t>Before the shock - interest income</t>
  </si>
  <si>
    <t>Market value</t>
  </si>
  <si>
    <t>Book value</t>
  </si>
  <si>
    <t>Cash flow</t>
  </si>
  <si>
    <t>CF1</t>
  </si>
  <si>
    <t>CF2</t>
  </si>
  <si>
    <t>CF3</t>
  </si>
  <si>
    <t>CF4</t>
  </si>
  <si>
    <t>Discount Factor</t>
  </si>
  <si>
    <t>Fwd Rates</t>
  </si>
  <si>
    <t>Asset</t>
  </si>
  <si>
    <t>Liabilities</t>
  </si>
  <si>
    <t>Capital</t>
  </si>
  <si>
    <t>Before the shock - fair value</t>
  </si>
  <si>
    <t>After the shock - parallel shift + 200 bps, interest income</t>
  </si>
  <si>
    <t>shock</t>
  </si>
  <si>
    <t>After the shock - parallel shift + 200 bps, fair value</t>
  </si>
  <si>
    <t xml:space="preserve">A portfolio manager wants to estimate the interest rate risk of a bond using duration. The current price of the bond is 82.  A valuation model found that if interest rates decline by 30 basis points, the price will increase to 83,5 and if interest rates increase by 30 basis points, the price will decline to 80,75. 
</t>
  </si>
  <si>
    <t>P</t>
  </si>
  <si>
    <t>current price</t>
  </si>
  <si>
    <r>
      <t>P</t>
    </r>
    <r>
      <rPr>
        <b/>
        <vertAlign val="subscript"/>
        <sz val="12"/>
        <rFont val="Arial"/>
        <family val="2"/>
      </rPr>
      <t>+</t>
    </r>
  </si>
  <si>
    <t>price if IR increases by 30 bp</t>
  </si>
  <si>
    <r>
      <t>P</t>
    </r>
    <r>
      <rPr>
        <b/>
        <vertAlign val="subscript"/>
        <sz val="12"/>
        <rFont val="Arial"/>
        <family val="2"/>
      </rPr>
      <t>-</t>
    </r>
  </si>
  <si>
    <t>price if IR decreases by 30 bp</t>
  </si>
  <si>
    <t xml:space="preserve">Duration </t>
  </si>
  <si>
    <t>Using Effective duration calculation formula</t>
  </si>
  <si>
    <t>Modified duration calculation</t>
  </si>
  <si>
    <t>Relative price change in case of increase (decrease) of interest rates</t>
  </si>
  <si>
    <t>when IR go down by 30 bps</t>
  </si>
  <si>
    <t>when IR go down by 100 bps</t>
  </si>
  <si>
    <t>when IR go up by 30 bps</t>
  </si>
  <si>
    <t>when IR go up by 100 bps</t>
  </si>
  <si>
    <t xml:space="preserve">Assume that the current price of a bond is 108,  modified duration is 4.5 and convexity is 87. Interpret this information in the case of a 0.8% decrease in the general level of interest rates. 
</t>
  </si>
  <si>
    <t>Duration and convexity</t>
  </si>
  <si>
    <t>P current</t>
  </si>
  <si>
    <r>
      <t>D</t>
    </r>
    <r>
      <rPr>
        <vertAlign val="subscript"/>
        <sz val="12"/>
        <rFont val="Arial"/>
        <family val="2"/>
        <charset val="238"/>
      </rPr>
      <t>mod</t>
    </r>
  </si>
  <si>
    <t>Duration</t>
  </si>
  <si>
    <t>Δ i</t>
  </si>
  <si>
    <t>Convexity change</t>
  </si>
  <si>
    <t xml:space="preserve">Assume that the current price of a bond is 108, modified duration is 4.5 and convexity is 87. Interpret this information in the case of a 0.8% decrease in the general level of interest rates. 
</t>
  </si>
  <si>
    <t>Current market value * change in i</t>
  </si>
  <si>
    <t>Answer ?   is correct</t>
  </si>
  <si>
    <t>Answer A. is correct</t>
  </si>
  <si>
    <t>σ</t>
  </si>
  <si>
    <t>t</t>
  </si>
  <si>
    <t>1 day</t>
  </si>
  <si>
    <t>40 000</t>
  </si>
  <si>
    <t>95% conf. lvl</t>
  </si>
  <si>
    <t>1.65 st dev</t>
  </si>
  <si>
    <r>
      <rPr>
        <b/>
        <sz val="15"/>
        <rFont val="Arial"/>
        <family val="2"/>
        <charset val="238"/>
      </rPr>
      <t xml:space="preserve">a)  </t>
    </r>
    <r>
      <rPr>
        <b/>
        <i/>
        <sz val="15"/>
        <color rgb="FF000000"/>
        <rFont val="Arial"/>
        <family val="2"/>
        <charset val="238"/>
      </rPr>
      <t>daily VaR</t>
    </r>
    <r>
      <rPr>
        <b/>
        <i/>
        <vertAlign val="subscript"/>
        <sz val="15"/>
        <color rgb="FF000000"/>
        <rFont val="Arial"/>
        <family val="2"/>
        <charset val="238"/>
      </rPr>
      <t xml:space="preserve">95% </t>
    </r>
    <r>
      <rPr>
        <b/>
        <sz val="15"/>
        <color rgb="FF000000"/>
        <rFont val="Arial"/>
        <family val="2"/>
        <charset val="238"/>
      </rPr>
      <t xml:space="preserve">= </t>
    </r>
  </si>
  <si>
    <r>
      <t xml:space="preserve">or equivalently the value of the position will not fall with a probability of 95%  under </t>
    </r>
    <r>
      <rPr>
        <b/>
        <sz val="15"/>
        <color rgb="FF000000"/>
        <rFont val="Arial"/>
        <family val="2"/>
        <charset val="238"/>
      </rPr>
      <t>USD ???</t>
    </r>
  </si>
  <si>
    <r>
      <t>b)   10 day VaR</t>
    </r>
    <r>
      <rPr>
        <b/>
        <i/>
        <vertAlign val="subscript"/>
        <sz val="15"/>
        <color rgb="FF000000"/>
        <rFont val="Arial"/>
        <family val="2"/>
        <charset val="238"/>
      </rPr>
      <t>95%</t>
    </r>
    <r>
      <rPr>
        <b/>
        <i/>
        <sz val="15"/>
        <color rgb="FF000000"/>
        <rFont val="Arial"/>
        <family val="2"/>
        <charset val="238"/>
      </rPr>
      <t xml:space="preserve"> = </t>
    </r>
  </si>
  <si>
    <r>
      <t xml:space="preserve">or equivalently the value of the position will not fall with a probability of 95%  under </t>
    </r>
    <r>
      <rPr>
        <b/>
        <sz val="15"/>
        <color rgb="FF000000"/>
        <rFont val="Arial"/>
        <family val="2"/>
        <charset val="238"/>
      </rPr>
      <t>USD 39 538</t>
    </r>
  </si>
  <si>
    <t xml:space="preserve">Calculate the diversified and undiversified 1-day VaR using a 99% confidence level. First, assume the correlation of - 0.23 between the two shares. Then determine the diversified VaR for the limiting values of correlation coefficient (- 1 and 1).
</t>
  </si>
  <si>
    <t>a) Undiversified VaR</t>
  </si>
  <si>
    <t>b) Diversified VaR</t>
  </si>
  <si>
    <t>correlation</t>
  </si>
  <si>
    <r>
      <t xml:space="preserve">S&amp;P 500          </t>
    </r>
    <r>
      <rPr>
        <b/>
        <sz val="10"/>
        <color theme="0"/>
        <rFont val="Calibri"/>
        <family val="2"/>
        <scheme val="minor"/>
      </rPr>
      <t>(1.1.1990 - 30.10.2020)</t>
    </r>
  </si>
  <si>
    <t>Observation number</t>
  </si>
  <si>
    <t>STEP 1</t>
  </si>
  <si>
    <t>STEP 2</t>
  </si>
  <si>
    <t>click sort Smallest to largest / ascending (we inspect downside risk) and do not expand selection</t>
  </si>
  <si>
    <t>Date</t>
  </si>
  <si>
    <t>Open</t>
  </si>
  <si>
    <t>High</t>
  </si>
  <si>
    <t>Low</t>
  </si>
  <si>
    <t>Close</t>
  </si>
  <si>
    <t>Adj Close</t>
  </si>
  <si>
    <t>Volume</t>
  </si>
  <si>
    <t>Returns</t>
  </si>
  <si>
    <t>Returns as values</t>
  </si>
  <si>
    <t>Sorted returns</t>
  </si>
  <si>
    <t>Total count</t>
  </si>
  <si>
    <t>Nonparametric - historical VaR</t>
  </si>
  <si>
    <t>Number</t>
  </si>
  <si>
    <t>Max loss</t>
  </si>
  <si>
    <t>With x% probability the daily loss will not exceed…</t>
  </si>
  <si>
    <t>VaR 95%</t>
  </si>
  <si>
    <t>there is a 5% chance of a loss of 1,74% or more of ptf value in a day</t>
  </si>
  <si>
    <t>VaR 99%</t>
  </si>
  <si>
    <t>there is a 1% chance of a loss of 3,19% or more of ptf value in a day</t>
  </si>
  <si>
    <t>VaR 99,9%</t>
  </si>
  <si>
    <t>there is a 0,1% chance of a loss of 6,87% or more of ptf value in a day</t>
  </si>
  <si>
    <t>How much we lose on average in worst case scenarios</t>
  </si>
  <si>
    <t>CVaR 95%</t>
  </si>
  <si>
    <t>in the worst 5% of our returns, the loss is 2,75% on average per day</t>
  </si>
  <si>
    <t>CVaR 99%</t>
  </si>
  <si>
    <t>in the worst 1% of our returns, the loss is 4,70% on average per day</t>
  </si>
  <si>
    <t>CVaR 99,9%</t>
  </si>
  <si>
    <t>in the worst 0,1% of our returns, the loss is 9,05% on average per day</t>
  </si>
  <si>
    <t>CVaR shows higher values, because VaR ignores the worst outputs/ returns, or so called fat tails</t>
  </si>
  <si>
    <t>VaR is in essence only a measure of worst case downside risk based on expected volatility</t>
  </si>
  <si>
    <t>Both assume no changes in portfolio</t>
  </si>
  <si>
    <t>xxx</t>
  </si>
  <si>
    <t xml:space="preserve">S&amp;P </t>
  </si>
  <si>
    <t>AAPL</t>
  </si>
  <si>
    <t>Risk-free rate</t>
  </si>
  <si>
    <t>Variance</t>
  </si>
  <si>
    <t>Std dev</t>
  </si>
  <si>
    <t xml:space="preserve">TIP: If you want to recalculate the equasion many times over, create the amount of iterations, name the column next to it. Then select both columns with iteration number and empty cells you want to be calculated. Use Data tab and select What-if analysis and Data table. Click into a row input cell and select an empty cell right above the region you want filled in (marked yellow). Excel will recalculate all cells automatically.
Each calculated value is a possible end value based on the input information. </t>
  </si>
  <si>
    <t>Calculation horizon</t>
  </si>
  <si>
    <t>Observation history</t>
  </si>
  <si>
    <t>1 year</t>
  </si>
  <si>
    <t>Normally distributed random variable</t>
  </si>
  <si>
    <t>Rand var</t>
  </si>
  <si>
    <t>Portfolio value</t>
  </si>
  <si>
    <t>VaR Monte Carlo</t>
  </si>
  <si>
    <t>Absolute loss</t>
  </si>
  <si>
    <t>Percentual loss</t>
  </si>
  <si>
    <t>Iteration</t>
  </si>
  <si>
    <t>SUM</t>
  </si>
  <si>
    <t>6) Portfolio Duration</t>
  </si>
  <si>
    <t>ALM (14 pts)</t>
  </si>
  <si>
    <t>Calculate duration of an instrument you have bought into your portfolio of assets in order to immunise it if the liabilities are following:</t>
  </si>
  <si>
    <t xml:space="preserve">a) </t>
  </si>
  <si>
    <t xml:space="preserve">time (term) deposit yielding 6% p.a. for 2 years - volume CZK 1bn, interest paid once after 2 years, 6% market interest rate </t>
  </si>
  <si>
    <t xml:space="preserve">b) </t>
  </si>
  <si>
    <t xml:space="preserve">3-year bond with coupon rate of 10% - nominal value CZK 5bn, 8% market interest rate </t>
  </si>
  <si>
    <t>Treasury bills issued in the nominal value of CZK 1bn with a 6% discount and residual maturity of 180 days. Assume the ACT/360 day-count convention.</t>
  </si>
  <si>
    <t>Bond</t>
  </si>
  <si>
    <t>duration</t>
  </si>
  <si>
    <t>Depo</t>
  </si>
  <si>
    <t>V</t>
  </si>
  <si>
    <t>a)  termínované vklady úročené 10% ročně na 3 roky - objem 7 mld. USD</t>
  </si>
  <si>
    <t>N</t>
  </si>
  <si>
    <t>b)  commercial paper s anualizovaným výnosem 5% a dobou do splatnosti 173 dní - objem 10 mld. USD</t>
  </si>
  <si>
    <t>r</t>
  </si>
  <si>
    <t>depo</t>
  </si>
  <si>
    <t>d - term. vklad</t>
  </si>
  <si>
    <t>PV (depo)</t>
  </si>
  <si>
    <t>d - com. Paper</t>
  </si>
  <si>
    <t>nebo 0,5</t>
  </si>
  <si>
    <t>PV (CP)</t>
  </si>
  <si>
    <t>d celkem</t>
  </si>
  <si>
    <t>T-bill</t>
  </si>
  <si>
    <t>FV</t>
  </si>
  <si>
    <t>days</t>
  </si>
  <si>
    <t>conv</t>
  </si>
  <si>
    <t>yield</t>
  </si>
  <si>
    <t>Depo duration</t>
  </si>
  <si>
    <t>Bond duration</t>
  </si>
  <si>
    <t>T-bill duration</t>
  </si>
  <si>
    <t>Total duration</t>
  </si>
  <si>
    <t>B1</t>
  </si>
  <si>
    <t>Credit risk</t>
  </si>
  <si>
    <t>B2</t>
  </si>
  <si>
    <t>Central banking</t>
  </si>
  <si>
    <t>B3</t>
  </si>
  <si>
    <t>Int.rates</t>
  </si>
  <si>
    <t>B4</t>
  </si>
  <si>
    <t>Basic terms</t>
  </si>
  <si>
    <t>B5</t>
  </si>
  <si>
    <t>Liquidity</t>
  </si>
  <si>
    <t>B6</t>
  </si>
  <si>
    <t>Common sense</t>
  </si>
  <si>
    <t>Suppose a hypothetical two-year bond is yielding 10%, while a one-year bond is yielding 8%. The return produced from the two-year bond is the same as if an investor receives 8% for the one-year bond and then uses a rollover to roll it over into another one-year bond at 12.04%.</t>
  </si>
  <si>
    <t>Value at Risk</t>
  </si>
  <si>
    <t>CEZ shares</t>
  </si>
  <si>
    <t>daily VaR (99%)</t>
  </si>
  <si>
    <t>CEZ shares EUR</t>
  </si>
  <si>
    <t>10-day VaR (99%)</t>
  </si>
  <si>
    <t>Confidence lvl</t>
  </si>
  <si>
    <t>Holding period</t>
  </si>
  <si>
    <t>10 days</t>
  </si>
  <si>
    <t>Interest rate shock impact on NPV (we do not consider IR insensitive items in this table)</t>
  </si>
  <si>
    <t>average time to maturity</t>
  </si>
  <si>
    <t>Item</t>
  </si>
  <si>
    <t>1M</t>
  </si>
  <si>
    <t>3M</t>
  </si>
  <si>
    <t>6M</t>
  </si>
  <si>
    <t>9M</t>
  </si>
  <si>
    <t>2Y</t>
  </si>
  <si>
    <t>4Y</t>
  </si>
  <si>
    <t>5Y</t>
  </si>
  <si>
    <t>7Y+</t>
  </si>
  <si>
    <t>Mortgage</t>
  </si>
  <si>
    <t>Credit card</t>
  </si>
  <si>
    <t>Corporate loans</t>
  </si>
  <si>
    <t>Overdrafts</t>
  </si>
  <si>
    <t>Municipalities</t>
  </si>
  <si>
    <t>Bonds (fixed)</t>
  </si>
  <si>
    <t>Demand deposits</t>
  </si>
  <si>
    <t>Saving deposits</t>
  </si>
  <si>
    <t>Term deposits</t>
  </si>
  <si>
    <r>
      <t xml:space="preserve">AAPL          </t>
    </r>
    <r>
      <rPr>
        <b/>
        <sz val="10"/>
        <color theme="0"/>
        <rFont val="Calibri"/>
        <family val="2"/>
        <scheme val="minor"/>
      </rPr>
      <t>(1.1.1990 - 30.10.2020)</t>
    </r>
  </si>
  <si>
    <t>S&amp;P 500          (1.1.1990 - 30.10.2020)</t>
  </si>
  <si>
    <t>investment</t>
  </si>
  <si>
    <t>variance</t>
  </si>
  <si>
    <t>st dev</t>
  </si>
  <si>
    <t>= expected volatility</t>
  </si>
  <si>
    <t>time in days</t>
  </si>
  <si>
    <t>conf lvl</t>
  </si>
  <si>
    <t>~ approx 2,33</t>
  </si>
  <si>
    <t>VaR</t>
  </si>
  <si>
    <t>in the last 10Y</t>
  </si>
  <si>
    <t>Time bucket slotting - cash flows (for simplification - low number of time buckets)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</si>
</sst>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_);[Red]\(&quot;$&quot;#,##0.00\)"/>
    <numFmt numFmtId="164" formatCode="_-* #,##0.00\ &quot;KM&quot;_-;\-* #,##0.00\ &quot;KM&quot;_-;_-* &quot;-&quot;??\ &quot;KM&quot;_-;_-@_-"/>
    <numFmt numFmtId="165" formatCode="_-* #,##0.00\ _K_M_-;\-* #,##0.00\ _K_M_-;_-* &quot;-&quot;??\ _K_M_-;_-@_-"/>
    <numFmt numFmtId="166" formatCode="_-* #,##0.00\ _K_č_-;\-* #,##0.00\ _K_č_-;_-* &quot;-&quot;??\ _K_č_-;_-@_-"/>
    <numFmt numFmtId="167" formatCode="&quot;£&quot;#,##0.00;[Red]\-&quot;£&quot;#,##0.00"/>
    <numFmt numFmtId="168" formatCode="0.000000"/>
    <numFmt numFmtId="169" formatCode="0.00000"/>
    <numFmt numFmtId="170" formatCode="0.0"/>
    <numFmt numFmtId="171" formatCode="[$CZK]\ #,##0.00;[Red]\-[$CZK]\ #,##0.00"/>
    <numFmt numFmtId="172" formatCode="[$CZK]\ #,##0"/>
    <numFmt numFmtId="174" formatCode="#,##0\ [$CZK];[Red]\-#,##0\ [$CZK]"/>
    <numFmt numFmtId="175" formatCode="0.0000"/>
    <numFmt numFmtId="176" formatCode="0.0%"/>
    <numFmt numFmtId="177" formatCode="0.000%"/>
    <numFmt numFmtId="180" formatCode="_-* #,##0\ _K_M_-;\-* #,##0\ _K_M_-;_-* &quot;-&quot;??\ _K_M_-;_-@_-"/>
    <numFmt numFmtId="181" formatCode="0.00000%"/>
  </numFmts>
  <fonts count="61" x14ac:knownFonts="1">
    <font>
      <sz val="10"/>
      <name val="Arial"/>
      <charset val="238"/>
    </font>
    <font>
      <sz val="10"/>
      <name val="Arial"/>
      <charset val="238"/>
    </font>
    <font>
      <sz val="12"/>
      <name val="Arial"/>
      <family val="2"/>
    </font>
    <font>
      <sz val="11"/>
      <name val="Arial"/>
      <family val="2"/>
    </font>
    <font>
      <sz val="11"/>
      <name val="Arial"/>
      <family val="2"/>
      <charset val="238"/>
    </font>
    <font>
      <b/>
      <sz val="11"/>
      <name val="Arial"/>
      <family val="2"/>
    </font>
    <font>
      <b/>
      <sz val="11"/>
      <name val="Arial"/>
      <family val="2"/>
      <charset val="238"/>
    </font>
    <font>
      <b/>
      <sz val="10"/>
      <color indexed="10"/>
      <name val="Arial"/>
      <family val="2"/>
      <charset val="238"/>
    </font>
    <font>
      <sz val="10"/>
      <name val="Times New Roman CE"/>
      <family val="1"/>
      <charset val="238"/>
    </font>
    <font>
      <b/>
      <sz val="10"/>
      <color indexed="10"/>
      <name val="Times New Roman CE"/>
      <family val="1"/>
      <charset val="238"/>
    </font>
    <font>
      <b/>
      <sz val="10"/>
      <name val="Arial"/>
      <family val="2"/>
      <charset val="238"/>
    </font>
    <font>
      <b/>
      <sz val="10"/>
      <color indexed="10"/>
      <name val="Arial"/>
      <family val="2"/>
    </font>
    <font>
      <b/>
      <sz val="10"/>
      <color indexed="10"/>
      <name val="Arial CE"/>
      <family val="2"/>
      <charset val="238"/>
    </font>
    <font>
      <b/>
      <sz val="12"/>
      <name val="Arial"/>
      <family val="2"/>
    </font>
    <font>
      <sz val="12"/>
      <color indexed="10"/>
      <name val="Arial"/>
      <family val="2"/>
      <charset val="238"/>
    </font>
    <font>
      <sz val="12"/>
      <name val="Arial"/>
      <family val="2"/>
      <charset val="238"/>
    </font>
    <font>
      <sz val="11"/>
      <color indexed="10"/>
      <name val="Arial"/>
      <family val="2"/>
      <charset val="238"/>
    </font>
    <font>
      <vertAlign val="superscript"/>
      <sz val="12"/>
      <name val="Arial"/>
      <family val="2"/>
      <charset val="238"/>
    </font>
    <font>
      <vertAlign val="subscript"/>
      <sz val="12"/>
      <name val="Arial"/>
      <family val="2"/>
      <charset val="238"/>
    </font>
    <font>
      <sz val="10"/>
      <name val="Arial"/>
      <family val="2"/>
      <charset val="238"/>
    </font>
    <font>
      <vertAlign val="superscript"/>
      <sz val="10"/>
      <name val="Arial"/>
      <family val="2"/>
      <charset val="238"/>
    </font>
    <font>
      <sz val="10"/>
      <color indexed="10"/>
      <name val="Arial"/>
      <family val="2"/>
      <charset val="238"/>
    </font>
    <font>
      <b/>
      <i/>
      <sz val="10"/>
      <name val="Arial"/>
      <family val="2"/>
      <charset val="238"/>
    </font>
    <font>
      <sz val="10"/>
      <name val="Arial CE"/>
      <charset val="238"/>
    </font>
    <font>
      <sz val="10"/>
      <name val="Arial"/>
      <family val="2"/>
    </font>
    <font>
      <b/>
      <sz val="10"/>
      <name val="Arial"/>
      <family val="2"/>
    </font>
    <font>
      <i/>
      <sz val="10"/>
      <name val="Arial"/>
      <family val="2"/>
      <charset val="238"/>
    </font>
    <font>
      <sz val="12"/>
      <color theme="0" tint="-0.499984740745262"/>
      <name val="Arial"/>
      <family val="2"/>
      <charset val="238"/>
    </font>
    <font>
      <sz val="10"/>
      <color theme="0" tint="-0.499984740745262"/>
      <name val="Arial"/>
      <family val="2"/>
      <charset val="238"/>
    </font>
    <font>
      <sz val="8"/>
      <color theme="0" tint="-0.499984740745262"/>
      <name val="Arial"/>
      <family val="2"/>
    </font>
    <font>
      <b/>
      <sz val="12"/>
      <name val="Arial"/>
      <family val="2"/>
      <charset val="238"/>
    </font>
    <font>
      <sz val="16"/>
      <color rgb="FF111111"/>
      <name val="Times New Roman"/>
      <family val="1"/>
    </font>
    <font>
      <b/>
      <sz val="10"/>
      <color rgb="FFFF0000"/>
      <name val="Arial"/>
      <family val="2"/>
    </font>
    <font>
      <sz val="10"/>
      <color theme="1"/>
      <name val="Calibri"/>
      <family val="2"/>
      <scheme val="minor"/>
    </font>
    <font>
      <b/>
      <sz val="11"/>
      <color rgb="FFFF0000"/>
      <name val="Arial"/>
      <family val="2"/>
    </font>
    <font>
      <b/>
      <sz val="11"/>
      <color indexed="10"/>
      <name val="Arial"/>
      <family val="2"/>
    </font>
    <font>
      <b/>
      <sz val="11"/>
      <color theme="0"/>
      <name val="Calibri"/>
      <family val="2"/>
      <scheme val="minor"/>
    </font>
    <font>
      <sz val="10"/>
      <color theme="0"/>
      <name val="Arial"/>
      <family val="2"/>
    </font>
    <font>
      <b/>
      <sz val="10"/>
      <color theme="0"/>
      <name val="Arial"/>
      <family val="2"/>
    </font>
    <font>
      <b/>
      <sz val="10"/>
      <color theme="0"/>
      <name val="Calibri"/>
      <family val="2"/>
      <scheme val="minor"/>
    </font>
    <font>
      <b/>
      <sz val="12"/>
      <color theme="0"/>
      <name val="Calibri"/>
      <family val="2"/>
      <scheme val="minor"/>
    </font>
    <font>
      <b/>
      <sz val="12"/>
      <name val="Calibri"/>
      <family val="2"/>
      <charset val="238"/>
      <scheme val="minor"/>
    </font>
    <font>
      <b/>
      <i/>
      <sz val="12"/>
      <name val="Calibri"/>
      <family val="2"/>
      <charset val="238"/>
      <scheme val="minor"/>
    </font>
    <font>
      <sz val="12"/>
      <name val="Calibri"/>
      <family val="2"/>
      <charset val="238"/>
      <scheme val="minor"/>
    </font>
    <font>
      <b/>
      <sz val="12"/>
      <color rgb="FFFF0000"/>
      <name val="Arial"/>
      <family val="2"/>
    </font>
    <font>
      <sz val="12"/>
      <name val="Calibri"/>
      <family val="2"/>
    </font>
    <font>
      <sz val="12"/>
      <color theme="1"/>
      <name val="Calibri"/>
      <family val="2"/>
      <charset val="238"/>
      <scheme val="minor"/>
    </font>
    <font>
      <i/>
      <sz val="12"/>
      <name val="Arial"/>
      <family val="2"/>
      <charset val="238"/>
    </font>
    <font>
      <b/>
      <sz val="12"/>
      <color theme="1"/>
      <name val="Calibri"/>
      <family val="2"/>
      <charset val="238"/>
      <scheme val="minor"/>
    </font>
    <font>
      <b/>
      <i/>
      <sz val="12"/>
      <color theme="1"/>
      <name val="Calibri"/>
      <family val="2"/>
      <charset val="238"/>
      <scheme val="minor"/>
    </font>
    <font>
      <i/>
      <sz val="12"/>
      <color theme="1"/>
      <name val="Calibri"/>
      <family val="2"/>
      <charset val="238"/>
      <scheme val="minor"/>
    </font>
    <font>
      <b/>
      <sz val="12"/>
      <color rgb="FFFF0000"/>
      <name val="Arial"/>
      <family val="2"/>
      <charset val="238"/>
    </font>
    <font>
      <sz val="12"/>
      <color theme="0" tint="-0.499984740745262"/>
      <name val="Arial"/>
      <family val="2"/>
    </font>
    <font>
      <b/>
      <vertAlign val="subscript"/>
      <sz val="12"/>
      <name val="Arial"/>
      <family val="2"/>
    </font>
    <font>
      <sz val="20"/>
      <color rgb="FF000000"/>
      <name val="Gill Sans MT"/>
      <family val="2"/>
      <charset val="238"/>
    </font>
    <font>
      <sz val="15"/>
      <color rgb="FF000000"/>
      <name val="Arial"/>
      <family val="2"/>
      <charset val="238"/>
    </font>
    <font>
      <sz val="15"/>
      <name val="Arial"/>
      <family val="2"/>
      <charset val="238"/>
    </font>
    <font>
      <b/>
      <i/>
      <sz val="15"/>
      <color rgb="FF000000"/>
      <name val="Arial"/>
      <family val="2"/>
      <charset val="238"/>
    </font>
    <font>
      <b/>
      <i/>
      <vertAlign val="subscript"/>
      <sz val="15"/>
      <color rgb="FF000000"/>
      <name val="Arial"/>
      <family val="2"/>
      <charset val="238"/>
    </font>
    <font>
      <b/>
      <sz val="15"/>
      <name val="Arial"/>
      <family val="2"/>
      <charset val="238"/>
    </font>
    <font>
      <b/>
      <sz val="15"/>
      <color rgb="FF00000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206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166" fontId="1" fillId="0" borderId="0" applyFont="0" applyFill="0" applyBorder="0" applyAlignment="0" applyProtection="0"/>
    <xf numFmtId="0" fontId="23" fillId="0" borderId="0"/>
    <xf numFmtId="9" fontId="1" fillId="0" borderId="0" applyFont="0" applyFill="0" applyBorder="0" applyAlignment="0" applyProtection="0"/>
    <xf numFmtId="164" fontId="1" fillId="0" borderId="0" applyFont="0" applyFill="0" applyBorder="0" applyAlignment="0" applyProtection="0"/>
    <xf numFmtId="0" fontId="33" fillId="0" borderId="0"/>
    <xf numFmtId="9" fontId="33" fillId="0" borderId="0" applyFont="0" applyFill="0" applyBorder="0" applyAlignment="0" applyProtection="0"/>
  </cellStyleXfs>
  <cellXfs count="554">
    <xf numFmtId="0" fontId="0" fillId="0" borderId="0" xfId="0"/>
    <xf numFmtId="0" fontId="3" fillId="0" borderId="0" xfId="0" applyFont="1"/>
    <xf numFmtId="0" fontId="4" fillId="0" borderId="0" xfId="0" applyFont="1"/>
    <xf numFmtId="0" fontId="5" fillId="0" borderId="0" xfId="0" applyFont="1" applyAlignment="1">
      <alignment horizontal="left" indent="4"/>
    </xf>
    <xf numFmtId="0" fontId="6" fillId="0" borderId="0" xfId="0" applyFont="1"/>
    <xf numFmtId="0" fontId="3" fillId="0" borderId="0" xfId="0" applyFont="1" applyAlignment="1">
      <alignment horizontal="left" indent="4"/>
    </xf>
    <xf numFmtId="0" fontId="5" fillId="0" borderId="0" xfId="0" applyFont="1"/>
    <xf numFmtId="14" fontId="0" fillId="0" borderId="0" xfId="0" applyNumberFormat="1"/>
    <xf numFmtId="3" fontId="0" fillId="0" borderId="0" xfId="0" applyNumberFormat="1"/>
    <xf numFmtId="10" fontId="0" fillId="0" borderId="0" xfId="0" applyNumberFormat="1"/>
    <xf numFmtId="0" fontId="0" fillId="0" borderId="0" xfId="0" applyNumberFormat="1"/>
    <xf numFmtId="10" fontId="7" fillId="0" borderId="0" xfId="0" applyNumberFormat="1" applyFont="1"/>
    <xf numFmtId="171" fontId="0" fillId="0" borderId="0" xfId="0" applyNumberFormat="1"/>
    <xf numFmtId="167" fontId="0" fillId="0" borderId="0" xfId="0" applyNumberFormat="1"/>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0" borderId="0" xfId="0" applyFont="1" applyFill="1" applyBorder="1" applyAlignment="1">
      <alignment horizontal="center"/>
    </xf>
    <xf numFmtId="0" fontId="0" fillId="0" borderId="0" xfId="0" applyFill="1"/>
    <xf numFmtId="4" fontId="0" fillId="0" borderId="0" xfId="0" applyNumberFormat="1"/>
    <xf numFmtId="168" fontId="0" fillId="0" borderId="0" xfId="0" applyNumberFormat="1"/>
    <xf numFmtId="0" fontId="9" fillId="0" borderId="0" xfId="0" applyFont="1" applyBorder="1" applyAlignment="1">
      <alignment horizontal="right"/>
    </xf>
    <xf numFmtId="0" fontId="7" fillId="0" borderId="0" xfId="0" applyFont="1" applyFill="1"/>
    <xf numFmtId="10" fontId="0" fillId="0" borderId="0" xfId="0" applyNumberFormat="1" applyAlignment="1">
      <alignment horizontal="center"/>
    </xf>
    <xf numFmtId="0" fontId="7" fillId="0" borderId="0" xfId="0" applyFont="1"/>
    <xf numFmtId="171" fontId="10" fillId="0" borderId="0" xfId="0" applyNumberFormat="1" applyFont="1"/>
    <xf numFmtId="10" fontId="1" fillId="0" borderId="0" xfId="3" applyNumberFormat="1"/>
    <xf numFmtId="172" fontId="7" fillId="0" borderId="0" xfId="0" applyNumberFormat="1" applyFont="1"/>
    <xf numFmtId="0" fontId="11" fillId="0" borderId="0" xfId="0" applyFont="1" applyAlignment="1">
      <alignment horizontal="right"/>
    </xf>
    <xf numFmtId="0" fontId="0" fillId="0" borderId="0" xfId="0" applyBorder="1"/>
    <xf numFmtId="10" fontId="12" fillId="0" borderId="0" xfId="0" applyNumberFormat="1" applyFont="1" applyFill="1" applyBorder="1"/>
    <xf numFmtId="0" fontId="0" fillId="0" borderId="0" xfId="0" applyFill="1" applyBorder="1"/>
    <xf numFmtId="2" fontId="11" fillId="0" borderId="0" xfId="0" applyNumberFormat="1" applyFont="1"/>
    <xf numFmtId="0" fontId="2" fillId="0" borderId="0" xfId="0" applyFont="1" applyAlignment="1">
      <alignment horizontal="left" indent="1"/>
    </xf>
    <xf numFmtId="0" fontId="13" fillId="0" borderId="0" xfId="0" applyFont="1" applyAlignment="1">
      <alignment horizontal="left" indent="1"/>
    </xf>
    <xf numFmtId="0" fontId="2"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justify"/>
    </xf>
    <xf numFmtId="0" fontId="16" fillId="0" borderId="0" xfId="0" applyFont="1" applyAlignment="1">
      <alignment horizontal="justify"/>
    </xf>
    <xf numFmtId="0" fontId="15" fillId="0" borderId="0" xfId="0" applyFont="1" applyAlignment="1">
      <alignment horizontal="left" indent="1"/>
    </xf>
    <xf numFmtId="0" fontId="0" fillId="3" borderId="0" xfId="0" applyFill="1"/>
    <xf numFmtId="0" fontId="21" fillId="3" borderId="0" xfId="0" applyFont="1" applyFill="1"/>
    <xf numFmtId="0" fontId="4" fillId="3" borderId="0" xfId="0" applyFont="1" applyFill="1"/>
    <xf numFmtId="9" fontId="4" fillId="3" borderId="0" xfId="0" applyNumberFormat="1" applyFont="1" applyFill="1"/>
    <xf numFmtId="0" fontId="6" fillId="3" borderId="0" xfId="0" applyFont="1" applyFill="1"/>
    <xf numFmtId="0" fontId="0" fillId="4" borderId="0" xfId="0" applyFill="1"/>
    <xf numFmtId="0" fontId="22" fillId="4" borderId="0" xfId="0" applyFont="1" applyFill="1"/>
    <xf numFmtId="1" fontId="22" fillId="4" borderId="0" xfId="0" applyNumberFormat="1" applyFont="1" applyFill="1"/>
    <xf numFmtId="10" fontId="22" fillId="4" borderId="0" xfId="3" applyNumberFormat="1" applyFont="1" applyFill="1"/>
    <xf numFmtId="10" fontId="22" fillId="4" borderId="0" xfId="0" applyNumberFormat="1" applyFont="1" applyFill="1"/>
    <xf numFmtId="169" fontId="7" fillId="0" borderId="0" xfId="0" applyNumberFormat="1" applyFont="1" applyFill="1"/>
    <xf numFmtId="169" fontId="7" fillId="0" borderId="0" xfId="0" applyNumberFormat="1" applyFont="1"/>
    <xf numFmtId="0" fontId="21" fillId="0" borderId="0" xfId="0" applyFont="1" applyFill="1"/>
    <xf numFmtId="10" fontId="7" fillId="0" borderId="0" xfId="0" applyNumberFormat="1" applyFont="1" applyFill="1"/>
    <xf numFmtId="0" fontId="0" fillId="0" borderId="0" xfId="0" applyAlignment="1">
      <alignment horizontal="right"/>
    </xf>
    <xf numFmtId="0" fontId="24" fillId="5" borderId="0" xfId="2" applyFont="1" applyFill="1"/>
    <xf numFmtId="0" fontId="24" fillId="0" borderId="0" xfId="2" applyFont="1"/>
    <xf numFmtId="0" fontId="25" fillId="0" borderId="0" xfId="2" applyFont="1" applyFill="1"/>
    <xf numFmtId="0" fontId="24" fillId="0" borderId="0" xfId="2" applyFont="1" applyFill="1"/>
    <xf numFmtId="0" fontId="24" fillId="2" borderId="0" xfId="2" applyFont="1" applyFill="1"/>
    <xf numFmtId="9" fontId="24" fillId="2" borderId="0" xfId="2" applyNumberFormat="1" applyFont="1" applyFill="1"/>
    <xf numFmtId="3" fontId="24" fillId="2" borderId="0" xfId="2" applyNumberFormat="1" applyFont="1" applyFill="1"/>
    <xf numFmtId="9" fontId="24" fillId="0" borderId="0" xfId="2" applyNumberFormat="1" applyFont="1"/>
    <xf numFmtId="170" fontId="24" fillId="2" borderId="5" xfId="2" applyNumberFormat="1" applyFont="1" applyFill="1" applyBorder="1" applyAlignment="1">
      <alignment horizontal="center"/>
    </xf>
    <xf numFmtId="0" fontId="24" fillId="2" borderId="6" xfId="2" applyFont="1" applyFill="1" applyBorder="1" applyAlignment="1">
      <alignment horizontal="center"/>
    </xf>
    <xf numFmtId="0" fontId="24" fillId="2" borderId="7" xfId="2" applyFont="1" applyFill="1" applyBorder="1" applyAlignment="1">
      <alignment horizontal="center"/>
    </xf>
    <xf numFmtId="0" fontId="24" fillId="6" borderId="0" xfId="2" applyFont="1" applyFill="1"/>
    <xf numFmtId="9" fontId="24" fillId="6" borderId="0" xfId="2" applyNumberFormat="1" applyFont="1" applyFill="1"/>
    <xf numFmtId="3" fontId="24" fillId="6" borderId="0" xfId="2" applyNumberFormat="1" applyFont="1" applyFill="1"/>
    <xf numFmtId="170" fontId="24" fillId="6" borderId="5" xfId="2" applyNumberFormat="1" applyFont="1" applyFill="1" applyBorder="1" applyAlignment="1">
      <alignment horizontal="center"/>
    </xf>
    <xf numFmtId="0" fontId="24" fillId="6" borderId="6" xfId="2" applyFont="1" applyFill="1" applyBorder="1" applyAlignment="1">
      <alignment horizontal="center"/>
    </xf>
    <xf numFmtId="0" fontId="24" fillId="6" borderId="7" xfId="2" applyFont="1" applyFill="1" applyBorder="1" applyAlignment="1">
      <alignment horizontal="center"/>
    </xf>
    <xf numFmtId="0" fontId="24" fillId="7" borderId="8" xfId="2" applyFont="1" applyFill="1" applyBorder="1"/>
    <xf numFmtId="0" fontId="24" fillId="7" borderId="9" xfId="2" applyFont="1" applyFill="1" applyBorder="1"/>
    <xf numFmtId="2" fontId="25" fillId="7" borderId="10" xfId="2" applyNumberFormat="1" applyFont="1" applyFill="1" applyBorder="1"/>
    <xf numFmtId="0" fontId="24" fillId="0" borderId="0" xfId="2" applyFont="1" applyAlignment="1">
      <alignment horizontal="left" indent="1"/>
    </xf>
    <xf numFmtId="2" fontId="24" fillId="0" borderId="0" xfId="2" applyNumberFormat="1" applyFont="1"/>
    <xf numFmtId="0" fontId="24" fillId="0" borderId="8" xfId="2" applyFont="1" applyBorder="1"/>
    <xf numFmtId="0" fontId="24" fillId="0" borderId="9" xfId="2" applyFont="1" applyBorder="1"/>
    <xf numFmtId="2" fontId="25" fillId="0" borderId="10" xfId="2" applyNumberFormat="1" applyFont="1" applyBorder="1"/>
    <xf numFmtId="3" fontId="24" fillId="0" borderId="0" xfId="2" applyNumberFormat="1" applyFont="1"/>
    <xf numFmtId="0" fontId="25" fillId="3" borderId="0" xfId="2" applyFont="1" applyFill="1"/>
    <xf numFmtId="0" fontId="24" fillId="3" borderId="0" xfId="2" applyFont="1" applyFill="1"/>
    <xf numFmtId="0" fontId="24" fillId="3" borderId="0" xfId="2" applyFont="1" applyFill="1" applyAlignment="1">
      <alignment horizontal="left"/>
    </xf>
    <xf numFmtId="10" fontId="0" fillId="3" borderId="0" xfId="3" applyNumberFormat="1" applyFont="1" applyFill="1"/>
    <xf numFmtId="170" fontId="24" fillId="3" borderId="5" xfId="2" applyNumberFormat="1" applyFont="1" applyFill="1" applyBorder="1" applyAlignment="1">
      <alignment horizontal="center"/>
    </xf>
    <xf numFmtId="0" fontId="24" fillId="3" borderId="6" xfId="2" applyFont="1" applyFill="1" applyBorder="1" applyAlignment="1">
      <alignment horizontal="center"/>
    </xf>
    <xf numFmtId="0" fontId="24" fillId="3" borderId="7" xfId="2" applyFont="1" applyFill="1" applyBorder="1" applyAlignment="1">
      <alignment horizontal="center"/>
    </xf>
    <xf numFmtId="0" fontId="25" fillId="0" borderId="0" xfId="0" applyFont="1"/>
    <xf numFmtId="2" fontId="24" fillId="2" borderId="0" xfId="2" applyNumberFormat="1" applyFont="1" applyFill="1"/>
    <xf numFmtId="2" fontId="24" fillId="2" borderId="11" xfId="2" applyNumberFormat="1" applyFont="1" applyFill="1" applyBorder="1" applyAlignment="1">
      <alignment horizontal="center"/>
    </xf>
    <xf numFmtId="2" fontId="24" fillId="6" borderId="0" xfId="2" applyNumberFormat="1" applyFont="1" applyFill="1"/>
    <xf numFmtId="2" fontId="24" fillId="6" borderId="11" xfId="2" applyNumberFormat="1" applyFont="1" applyFill="1" applyBorder="1" applyAlignment="1">
      <alignment horizontal="center"/>
    </xf>
    <xf numFmtId="2" fontId="24" fillId="3" borderId="11" xfId="2" applyNumberFormat="1" applyFont="1" applyFill="1" applyBorder="1" applyAlignment="1">
      <alignment horizontal="center"/>
    </xf>
    <xf numFmtId="49" fontId="0" fillId="0" borderId="0" xfId="0" applyNumberFormat="1"/>
    <xf numFmtId="0" fontId="26" fillId="0" borderId="12" xfId="0" applyFont="1" applyBorder="1"/>
    <xf numFmtId="0" fontId="0" fillId="0" borderId="12" xfId="0" applyBorder="1"/>
    <xf numFmtId="3" fontId="0" fillId="0" borderId="12" xfId="0" applyNumberFormat="1" applyBorder="1"/>
    <xf numFmtId="0" fontId="22" fillId="0" borderId="12" xfId="0" applyFont="1" applyBorder="1" applyAlignment="1">
      <alignment wrapText="1"/>
    </xf>
    <xf numFmtId="0" fontId="0" fillId="0" borderId="12" xfId="0" applyFill="1" applyBorder="1"/>
    <xf numFmtId="3" fontId="0" fillId="0" borderId="10" xfId="0" applyNumberFormat="1" applyBorder="1"/>
    <xf numFmtId="174" fontId="0" fillId="0" borderId="0" xfId="0" applyNumberFormat="1"/>
    <xf numFmtId="3" fontId="0" fillId="8" borderId="0" xfId="0" applyNumberFormat="1" applyFill="1"/>
    <xf numFmtId="0" fontId="0" fillId="8" borderId="0" xfId="0" applyFill="1"/>
    <xf numFmtId="3" fontId="0" fillId="3" borderId="12" xfId="0" applyNumberFormat="1" applyFill="1" applyBorder="1"/>
    <xf numFmtId="0" fontId="19" fillId="0" borderId="0" xfId="0" applyFont="1" applyAlignment="1">
      <alignment horizontal="left"/>
    </xf>
    <xf numFmtId="3" fontId="0" fillId="9" borderId="0" xfId="0" applyNumberFormat="1" applyFill="1"/>
    <xf numFmtId="0" fontId="0" fillId="9" borderId="0" xfId="0" applyFill="1"/>
    <xf numFmtId="0" fontId="10" fillId="0" borderId="0" xfId="0" applyFont="1"/>
    <xf numFmtId="0" fontId="10" fillId="0" borderId="8" xfId="0" applyFont="1" applyBorder="1"/>
    <xf numFmtId="3" fontId="0" fillId="10" borderId="10" xfId="0" applyNumberFormat="1" applyFill="1" applyBorder="1"/>
    <xf numFmtId="3" fontId="0" fillId="10" borderId="10" xfId="1" applyNumberFormat="1" applyFont="1" applyFill="1" applyBorder="1"/>
    <xf numFmtId="0" fontId="0" fillId="0" borderId="10" xfId="0" applyFill="1" applyBorder="1" applyAlignment="1">
      <alignment wrapText="1"/>
    </xf>
    <xf numFmtId="0" fontId="0" fillId="0" borderId="10" xfId="0" applyBorder="1" applyAlignment="1">
      <alignment wrapText="1"/>
    </xf>
    <xf numFmtId="177" fontId="0" fillId="0" borderId="0" xfId="3" applyNumberFormat="1" applyFont="1"/>
    <xf numFmtId="177" fontId="10" fillId="0" borderId="0" xfId="3" applyNumberFormat="1" applyFont="1"/>
    <xf numFmtId="0" fontId="10" fillId="0" borderId="15" xfId="0" applyFont="1" applyBorder="1"/>
    <xf numFmtId="0" fontId="10" fillId="0" borderId="15" xfId="0" applyFont="1" applyBorder="1" applyAlignment="1">
      <alignment horizontal="center"/>
    </xf>
    <xf numFmtId="0" fontId="0" fillId="0" borderId="10" xfId="0" applyBorder="1" applyAlignment="1">
      <alignment horizontal="center"/>
    </xf>
    <xf numFmtId="0" fontId="10" fillId="12" borderId="0" xfId="0" applyFont="1" applyFill="1" applyBorder="1"/>
    <xf numFmtId="0" fontId="10" fillId="11" borderId="0" xfId="0" applyFont="1" applyFill="1" applyBorder="1"/>
    <xf numFmtId="0" fontId="10" fillId="11" borderId="0" xfId="0" applyFont="1" applyFill="1" applyBorder="1" applyAlignment="1">
      <alignment wrapText="1"/>
    </xf>
    <xf numFmtId="3" fontId="0" fillId="10" borderId="0" xfId="0" applyNumberFormat="1" applyFill="1" applyBorder="1"/>
    <xf numFmtId="0" fontId="0" fillId="10" borderId="0" xfId="0" applyFill="1"/>
    <xf numFmtId="3" fontId="0" fillId="10" borderId="0" xfId="0" applyNumberFormat="1" applyFill="1"/>
    <xf numFmtId="0" fontId="19" fillId="10" borderId="0" xfId="0" applyFont="1" applyFill="1"/>
    <xf numFmtId="3" fontId="0" fillId="10" borderId="0" xfId="1" applyNumberFormat="1" applyFont="1" applyFill="1" applyBorder="1"/>
    <xf numFmtId="0" fontId="10" fillId="10" borderId="0" xfId="0" applyFont="1" applyFill="1" applyBorder="1"/>
    <xf numFmtId="0" fontId="10" fillId="10" borderId="0" xfId="0" applyFont="1" applyFill="1" applyBorder="1" applyAlignment="1">
      <alignment wrapText="1"/>
    </xf>
    <xf numFmtId="174" fontId="0" fillId="10" borderId="0" xfId="0" applyNumberFormat="1" applyFill="1"/>
    <xf numFmtId="0" fontId="24" fillId="0" borderId="0" xfId="0" applyFont="1"/>
    <xf numFmtId="0" fontId="28" fillId="0" borderId="0" xfId="0" applyFont="1"/>
    <xf numFmtId="0" fontId="28" fillId="10" borderId="0" xfId="0" applyFont="1" applyFill="1"/>
    <xf numFmtId="3" fontId="28" fillId="0" borderId="0" xfId="0" applyNumberFormat="1" applyFont="1"/>
    <xf numFmtId="3" fontId="28" fillId="10" borderId="0" xfId="0" applyNumberFormat="1" applyFont="1" applyFill="1"/>
    <xf numFmtId="0" fontId="29" fillId="0" borderId="0" xfId="0" applyFont="1"/>
    <xf numFmtId="174" fontId="29" fillId="0" borderId="0" xfId="0" applyNumberFormat="1" applyFont="1"/>
    <xf numFmtId="0" fontId="0" fillId="10" borderId="0" xfId="0" applyFill="1" applyBorder="1" applyAlignment="1">
      <alignment horizontal="left" wrapText="1"/>
    </xf>
    <xf numFmtId="0" fontId="24" fillId="10" borderId="0" xfId="0" applyFont="1" applyFill="1" applyBorder="1" applyAlignment="1">
      <alignment horizontal="left" wrapText="1"/>
    </xf>
    <xf numFmtId="0" fontId="24" fillId="10" borderId="0" xfId="0" quotePrefix="1" applyFont="1" applyFill="1" applyBorder="1" applyAlignment="1">
      <alignment horizontal="left" wrapText="1"/>
    </xf>
    <xf numFmtId="0" fontId="25" fillId="9" borderId="0" xfId="0" applyFont="1" applyFill="1"/>
    <xf numFmtId="3" fontId="25" fillId="9" borderId="0" xfId="0" applyNumberFormat="1" applyFont="1" applyFill="1"/>
    <xf numFmtId="0" fontId="22" fillId="0" borderId="16" xfId="0" applyFont="1" applyBorder="1" applyAlignment="1">
      <alignment horizontal="center" vertical="center" wrapText="1"/>
    </xf>
    <xf numFmtId="3" fontId="0" fillId="0" borderId="0" xfId="0" applyNumberFormat="1" applyBorder="1"/>
    <xf numFmtId="0" fontId="26" fillId="0" borderId="16" xfId="0" applyFont="1" applyBorder="1" applyAlignment="1">
      <alignment horizontal="right"/>
    </xf>
    <xf numFmtId="0" fontId="25" fillId="12" borderId="12" xfId="0" applyFont="1" applyFill="1" applyBorder="1" applyAlignment="1">
      <alignment vertical="center" wrapText="1"/>
    </xf>
    <xf numFmtId="3" fontId="0" fillId="12" borderId="12" xfId="0" applyNumberFormat="1" applyFill="1" applyBorder="1"/>
    <xf numFmtId="0" fontId="24" fillId="12" borderId="12" xfId="0" applyFont="1" applyFill="1" applyBorder="1" applyAlignment="1">
      <alignment vertical="center" wrapText="1"/>
    </xf>
    <xf numFmtId="0" fontId="0" fillId="11" borderId="12" xfId="0" applyFill="1" applyBorder="1"/>
    <xf numFmtId="3" fontId="0" fillId="11" borderId="12" xfId="0" applyNumberFormat="1" applyFill="1" applyBorder="1"/>
    <xf numFmtId="0" fontId="25" fillId="9" borderId="0" xfId="0" applyFont="1" applyFill="1" applyBorder="1" applyAlignment="1">
      <alignment horizontal="center"/>
    </xf>
    <xf numFmtId="3" fontId="0" fillId="9" borderId="0" xfId="0" applyNumberFormat="1" applyFill="1" applyBorder="1"/>
    <xf numFmtId="3" fontId="0" fillId="9" borderId="0" xfId="1" applyNumberFormat="1" applyFont="1" applyFill="1" applyBorder="1"/>
    <xf numFmtId="0" fontId="27" fillId="0" borderId="0" xfId="0" applyFont="1" applyAlignment="1">
      <alignment horizontal="right"/>
    </xf>
    <xf numFmtId="0" fontId="28" fillId="0" borderId="0" xfId="0" applyFont="1" applyAlignment="1">
      <alignment horizontal="right"/>
    </xf>
    <xf numFmtId="0" fontId="28" fillId="10" borderId="0" xfId="0" applyFont="1" applyFill="1" applyAlignment="1">
      <alignment horizontal="right"/>
    </xf>
    <xf numFmtId="0" fontId="0" fillId="10" borderId="0" xfId="0" applyFill="1" applyAlignment="1">
      <alignment horizontal="right"/>
    </xf>
    <xf numFmtId="0" fontId="0" fillId="10" borderId="0" xfId="0" applyFill="1" applyBorder="1"/>
    <xf numFmtId="3" fontId="0" fillId="9" borderId="12" xfId="0" applyNumberFormat="1" applyFill="1" applyBorder="1"/>
    <xf numFmtId="164" fontId="0" fillId="0" borderId="0" xfId="4" applyFont="1" applyAlignment="1">
      <alignment horizontal="right"/>
    </xf>
    <xf numFmtId="3" fontId="25" fillId="0" borderId="0" xfId="0" applyNumberFormat="1" applyFont="1"/>
    <xf numFmtId="0" fontId="25" fillId="10" borderId="0" xfId="0" applyFont="1" applyFill="1"/>
    <xf numFmtId="3" fontId="25" fillId="10" borderId="0" xfId="0" applyNumberFormat="1" applyFont="1" applyFill="1"/>
    <xf numFmtId="3" fontId="24" fillId="0" borderId="0" xfId="0" applyNumberFormat="1" applyFont="1"/>
    <xf numFmtId="0" fontId="24" fillId="10" borderId="0" xfId="0" applyFont="1" applyFill="1"/>
    <xf numFmtId="3" fontId="24" fillId="10" borderId="0" xfId="0" applyNumberFormat="1" applyFont="1" applyFill="1"/>
    <xf numFmtId="174" fontId="25" fillId="0" borderId="0" xfId="0" applyNumberFormat="1" applyFont="1"/>
    <xf numFmtId="174" fontId="25" fillId="10" borderId="0" xfId="0" applyNumberFormat="1" applyFont="1" applyFill="1"/>
    <xf numFmtId="0" fontId="13" fillId="0" borderId="0" xfId="0" applyFont="1" applyAlignment="1"/>
    <xf numFmtId="0" fontId="0" fillId="14" borderId="18" xfId="0" applyFill="1" applyBorder="1"/>
    <xf numFmtId="0" fontId="0" fillId="14" borderId="19" xfId="0" applyFill="1" applyBorder="1"/>
    <xf numFmtId="0" fontId="0" fillId="14" borderId="0" xfId="0" applyFill="1" applyBorder="1"/>
    <xf numFmtId="0" fontId="0" fillId="14" borderId="21" xfId="0" applyFill="1" applyBorder="1"/>
    <xf numFmtId="0" fontId="0" fillId="14" borderId="23" xfId="0" applyFill="1" applyBorder="1"/>
    <xf numFmtId="0" fontId="0" fillId="14" borderId="24" xfId="0" applyFill="1" applyBorder="1"/>
    <xf numFmtId="0" fontId="4" fillId="11" borderId="0" xfId="0" applyFont="1" applyFill="1" applyBorder="1" applyAlignment="1">
      <alignment vertical="center"/>
    </xf>
    <xf numFmtId="3" fontId="4" fillId="11" borderId="0" xfId="0" applyNumberFormat="1" applyFont="1" applyFill="1" applyBorder="1" applyAlignment="1">
      <alignment vertical="center"/>
    </xf>
    <xf numFmtId="0" fontId="31" fillId="0" borderId="0" xfId="0" applyFont="1"/>
    <xf numFmtId="9" fontId="4" fillId="11" borderId="0" xfId="3" applyFont="1" applyFill="1" applyBorder="1" applyAlignment="1">
      <alignment vertical="center"/>
    </xf>
    <xf numFmtId="176" fontId="4" fillId="11" borderId="0" xfId="3" applyNumberFormat="1" applyFont="1" applyFill="1" applyBorder="1" applyAlignment="1">
      <alignment vertical="center"/>
    </xf>
    <xf numFmtId="2" fontId="0" fillId="0" borderId="0" xfId="0" applyNumberFormat="1"/>
    <xf numFmtId="0" fontId="24" fillId="0" borderId="0" xfId="0" applyFont="1" applyAlignment="1">
      <alignment horizontal="center"/>
    </xf>
    <xf numFmtId="0" fontId="4" fillId="11" borderId="0" xfId="0" applyFont="1" applyFill="1" applyBorder="1" applyAlignment="1">
      <alignment horizontal="right" vertical="center"/>
    </xf>
    <xf numFmtId="0" fontId="15" fillId="11" borderId="0" xfId="0" applyFont="1" applyFill="1" applyBorder="1" applyAlignment="1">
      <alignment vertical="center"/>
    </xf>
    <xf numFmtId="3" fontId="34" fillId="9" borderId="0" xfId="0" applyNumberFormat="1" applyFont="1" applyFill="1" applyBorder="1" applyAlignment="1">
      <alignment vertical="center"/>
    </xf>
    <xf numFmtId="0" fontId="35" fillId="11" borderId="0" xfId="0" applyFont="1" applyFill="1"/>
    <xf numFmtId="0" fontId="4" fillId="9" borderId="0" xfId="0" applyFont="1" applyFill="1"/>
    <xf numFmtId="176" fontId="4" fillId="0" borderId="0" xfId="3" applyNumberFormat="1" applyFont="1"/>
    <xf numFmtId="0" fontId="36" fillId="15" borderId="0" xfId="0" applyFont="1" applyFill="1" applyAlignment="1">
      <alignment horizontal="center"/>
    </xf>
    <xf numFmtId="1" fontId="0" fillId="0" borderId="0" xfId="0" applyNumberFormat="1"/>
    <xf numFmtId="180" fontId="36" fillId="15" borderId="0" xfId="0" applyNumberFormat="1" applyFont="1" applyFill="1" applyAlignment="1">
      <alignment horizontal="center"/>
    </xf>
    <xf numFmtId="180" fontId="0" fillId="0" borderId="0" xfId="0" applyNumberFormat="1"/>
    <xf numFmtId="180" fontId="25" fillId="14" borderId="0" xfId="0" applyNumberFormat="1" applyFont="1" applyFill="1"/>
    <xf numFmtId="0" fontId="36" fillId="15" borderId="0" xfId="0" applyFont="1" applyFill="1" applyAlignment="1"/>
    <xf numFmtId="10" fontId="0" fillId="14" borderId="0" xfId="3" applyNumberFormat="1" applyFont="1" applyFill="1"/>
    <xf numFmtId="10" fontId="0" fillId="9" borderId="0" xfId="3" applyNumberFormat="1" applyFont="1" applyFill="1"/>
    <xf numFmtId="0" fontId="38" fillId="13" borderId="0" xfId="0" applyFont="1" applyFill="1"/>
    <xf numFmtId="0" fontId="0" fillId="14" borderId="0" xfId="0" applyFill="1" applyAlignment="1">
      <alignment horizontal="center"/>
    </xf>
    <xf numFmtId="0" fontId="25" fillId="14" borderId="0" xfId="0" applyFont="1" applyFill="1"/>
    <xf numFmtId="0" fontId="24" fillId="14" borderId="17" xfId="0" applyFont="1" applyFill="1" applyBorder="1"/>
    <xf numFmtId="180" fontId="0" fillId="14" borderId="18" xfId="4" applyNumberFormat="1" applyFont="1" applyFill="1" applyBorder="1"/>
    <xf numFmtId="0" fontId="24" fillId="14" borderId="20" xfId="0" applyFont="1" applyFill="1" applyBorder="1"/>
    <xf numFmtId="10" fontId="0" fillId="14" borderId="0" xfId="3" applyNumberFormat="1" applyFont="1" applyFill="1" applyBorder="1"/>
    <xf numFmtId="0" fontId="24" fillId="14" borderId="0" xfId="0" quotePrefix="1" applyFont="1" applyFill="1" applyBorder="1"/>
    <xf numFmtId="0" fontId="24" fillId="14" borderId="0" xfId="0" applyFont="1" applyFill="1" applyBorder="1"/>
    <xf numFmtId="0" fontId="0" fillId="14" borderId="20" xfId="0" applyFill="1" applyBorder="1"/>
    <xf numFmtId="0" fontId="24" fillId="14" borderId="22" xfId="0" applyFont="1" applyFill="1" applyBorder="1"/>
    <xf numFmtId="165" fontId="0" fillId="14" borderId="23" xfId="4" applyNumberFormat="1" applyFont="1" applyFill="1" applyBorder="1"/>
    <xf numFmtId="0" fontId="3" fillId="0" borderId="0" xfId="0" applyFont="1" applyAlignment="1">
      <alignment wrapText="1"/>
    </xf>
    <xf numFmtId="3" fontId="4" fillId="14" borderId="0" xfId="0" applyNumberFormat="1" applyFont="1" applyFill="1" applyBorder="1" applyAlignment="1">
      <alignment vertical="center"/>
    </xf>
    <xf numFmtId="0" fontId="3" fillId="14" borderId="17" xfId="0" applyFont="1" applyFill="1" applyBorder="1"/>
    <xf numFmtId="9" fontId="3" fillId="14" borderId="18" xfId="0" applyNumberFormat="1" applyFont="1" applyFill="1" applyBorder="1"/>
    <xf numFmtId="0" fontId="3" fillId="14" borderId="19" xfId="0" applyFont="1" applyFill="1" applyBorder="1"/>
    <xf numFmtId="0" fontId="3" fillId="14" borderId="20" xfId="0" applyFont="1" applyFill="1" applyBorder="1"/>
    <xf numFmtId="0" fontId="3" fillId="14" borderId="0" xfId="0" applyFont="1" applyFill="1" applyBorder="1"/>
    <xf numFmtId="0" fontId="3" fillId="14" borderId="21" xfId="3" applyNumberFormat="1" applyFont="1" applyFill="1" applyBorder="1"/>
    <xf numFmtId="0" fontId="3" fillId="14" borderId="21" xfId="0" applyFont="1" applyFill="1" applyBorder="1"/>
    <xf numFmtId="0" fontId="3" fillId="14" borderId="20" xfId="0" applyFont="1" applyFill="1" applyBorder="1" applyAlignment="1">
      <alignment wrapText="1"/>
    </xf>
    <xf numFmtId="0" fontId="3" fillId="14" borderId="22" xfId="0" applyFont="1" applyFill="1" applyBorder="1" applyAlignment="1">
      <alignment wrapText="1"/>
    </xf>
    <xf numFmtId="3" fontId="4" fillId="14" borderId="23" xfId="0" applyNumberFormat="1" applyFont="1" applyFill="1" applyBorder="1" applyAlignment="1">
      <alignment vertical="center"/>
    </xf>
    <xf numFmtId="0" fontId="3" fillId="14" borderId="24" xfId="0" applyFont="1" applyFill="1" applyBorder="1"/>
    <xf numFmtId="0" fontId="3" fillId="14" borderId="22" xfId="0" applyFont="1" applyFill="1" applyBorder="1"/>
    <xf numFmtId="0" fontId="3" fillId="0" borderId="0" xfId="0" applyFont="1" applyAlignment="1"/>
    <xf numFmtId="9" fontId="5" fillId="14" borderId="17" xfId="0" applyNumberFormat="1" applyFont="1" applyFill="1" applyBorder="1" applyAlignment="1">
      <alignment horizontal="center"/>
    </xf>
    <xf numFmtId="3" fontId="4" fillId="14" borderId="18" xfId="0" applyNumberFormat="1" applyFont="1" applyFill="1" applyBorder="1" applyAlignment="1">
      <alignment vertical="center"/>
    </xf>
    <xf numFmtId="181" fontId="3" fillId="14" borderId="19" xfId="3" applyNumberFormat="1" applyFont="1" applyFill="1" applyBorder="1"/>
    <xf numFmtId="9" fontId="5" fillId="14" borderId="20" xfId="0" applyNumberFormat="1" applyFont="1" applyFill="1" applyBorder="1" applyAlignment="1">
      <alignment horizontal="center"/>
    </xf>
    <xf numFmtId="181" fontId="3" fillId="14" borderId="21" xfId="3" applyNumberFormat="1" applyFont="1" applyFill="1" applyBorder="1"/>
    <xf numFmtId="176" fontId="5" fillId="14" borderId="22" xfId="0" applyNumberFormat="1" applyFont="1" applyFill="1" applyBorder="1" applyAlignment="1">
      <alignment horizontal="center"/>
    </xf>
    <xf numFmtId="181" fontId="3" fillId="14" borderId="24" xfId="3" applyNumberFormat="1" applyFont="1" applyFill="1" applyBorder="1"/>
    <xf numFmtId="0" fontId="19" fillId="0" borderId="0" xfId="0" applyFont="1" applyAlignment="1">
      <alignment horizontal="justify"/>
    </xf>
    <xf numFmtId="0" fontId="0" fillId="0" borderId="0" xfId="0" applyAlignment="1"/>
    <xf numFmtId="0" fontId="13" fillId="0" borderId="0" xfId="0" applyFont="1" applyAlignment="1">
      <alignment horizontal="center"/>
    </xf>
    <xf numFmtId="0" fontId="0" fillId="0" borderId="0" xfId="0" applyAlignment="1">
      <alignment horizontal="right"/>
    </xf>
    <xf numFmtId="0" fontId="0" fillId="0" borderId="0" xfId="0"/>
    <xf numFmtId="0" fontId="2" fillId="0" borderId="0" xfId="0" applyFont="1"/>
    <xf numFmtId="0" fontId="15" fillId="0" borderId="0" xfId="0" applyFont="1"/>
    <xf numFmtId="0" fontId="15" fillId="0" borderId="0" xfId="0" applyFont="1" applyBorder="1"/>
    <xf numFmtId="0" fontId="19" fillId="0" borderId="0" xfId="0" applyFont="1"/>
    <xf numFmtId="0" fontId="19" fillId="0" borderId="0" xfId="0" applyFont="1" applyAlignment="1">
      <alignment wrapText="1"/>
    </xf>
    <xf numFmtId="0" fontId="43" fillId="0" borderId="0" xfId="0" applyFont="1"/>
    <xf numFmtId="0" fontId="43" fillId="0" borderId="40" xfId="0" applyFont="1" applyBorder="1"/>
    <xf numFmtId="0" fontId="43" fillId="0" borderId="12" xfId="0" applyFont="1" applyBorder="1"/>
    <xf numFmtId="0" fontId="43" fillId="0" borderId="3" xfId="0" applyFont="1" applyBorder="1"/>
    <xf numFmtId="0" fontId="42" fillId="0" borderId="1" xfId="0" applyFont="1" applyBorder="1" applyAlignment="1">
      <alignment horizontal="center"/>
    </xf>
    <xf numFmtId="0" fontId="42" fillId="0" borderId="2" xfId="0" applyFont="1" applyBorder="1" applyAlignment="1">
      <alignment horizontal="center"/>
    </xf>
    <xf numFmtId="0" fontId="42" fillId="0" borderId="41" xfId="0" applyFont="1" applyBorder="1" applyAlignment="1">
      <alignment horizontal="center"/>
    </xf>
    <xf numFmtId="0" fontId="41" fillId="0" borderId="12" xfId="0" applyFont="1" applyBorder="1"/>
    <xf numFmtId="0" fontId="43" fillId="0" borderId="12" xfId="0" applyFont="1" applyBorder="1" applyAlignment="1">
      <alignment horizontal="right"/>
    </xf>
    <xf numFmtId="9" fontId="43" fillId="0" borderId="12" xfId="0" applyNumberFormat="1" applyFont="1" applyBorder="1"/>
    <xf numFmtId="175" fontId="43" fillId="0" borderId="12" xfId="0" applyNumberFormat="1" applyFont="1" applyBorder="1"/>
    <xf numFmtId="9" fontId="43" fillId="0" borderId="12" xfId="0" applyNumberFormat="1" applyFont="1" applyBorder="1" applyAlignment="1">
      <alignment horizontal="right"/>
    </xf>
    <xf numFmtId="10" fontId="43" fillId="0" borderId="12" xfId="3" applyNumberFormat="1" applyFont="1" applyBorder="1"/>
    <xf numFmtId="0" fontId="43" fillId="0" borderId="0" xfId="0" applyFont="1" applyBorder="1"/>
    <xf numFmtId="9" fontId="43" fillId="0" borderId="0" xfId="0" applyNumberFormat="1" applyFont="1" applyBorder="1"/>
    <xf numFmtId="0" fontId="41" fillId="0" borderId="22" xfId="0" applyFont="1" applyFill="1" applyBorder="1"/>
    <xf numFmtId="2" fontId="41" fillId="0" borderId="38" xfId="0" applyNumberFormat="1" applyFont="1" applyBorder="1" applyAlignment="1">
      <alignment horizontal="center"/>
    </xf>
    <xf numFmtId="0" fontId="43" fillId="0" borderId="43" xfId="0" applyFont="1" applyBorder="1" applyAlignment="1">
      <alignment horizontal="center"/>
    </xf>
    <xf numFmtId="0" fontId="43" fillId="0" borderId="34" xfId="0" applyFont="1" applyBorder="1"/>
    <xf numFmtId="170" fontId="43" fillId="0" borderId="34" xfId="0" applyNumberFormat="1" applyFont="1" applyBorder="1"/>
    <xf numFmtId="170" fontId="43" fillId="0" borderId="44" xfId="0" applyNumberFormat="1" applyFont="1" applyBorder="1"/>
    <xf numFmtId="10" fontId="43" fillId="0" borderId="12" xfId="0" applyNumberFormat="1" applyFont="1" applyBorder="1"/>
    <xf numFmtId="10" fontId="43" fillId="0" borderId="0" xfId="0" applyNumberFormat="1" applyFont="1" applyBorder="1"/>
    <xf numFmtId="0" fontId="43" fillId="0" borderId="22" xfId="0" applyFont="1" applyFill="1" applyBorder="1"/>
    <xf numFmtId="2" fontId="43" fillId="0" borderId="23" xfId="0" applyNumberFormat="1" applyFont="1" applyBorder="1" applyAlignment="1">
      <alignment horizontal="center"/>
    </xf>
    <xf numFmtId="0" fontId="43" fillId="0" borderId="23" xfId="0" applyFont="1" applyBorder="1" applyAlignment="1">
      <alignment horizontal="center"/>
    </xf>
    <xf numFmtId="170" fontId="43" fillId="0" borderId="23" xfId="0" applyNumberFormat="1" applyFont="1" applyBorder="1"/>
    <xf numFmtId="170" fontId="43" fillId="0" borderId="24" xfId="0" applyNumberFormat="1" applyFont="1" applyBorder="1"/>
    <xf numFmtId="9" fontId="43" fillId="0" borderId="0" xfId="0" applyNumberFormat="1" applyFont="1"/>
    <xf numFmtId="0" fontId="43" fillId="0" borderId="12" xfId="0" applyFont="1" applyBorder="1" applyAlignment="1">
      <alignment horizontal="center"/>
    </xf>
    <xf numFmtId="170" fontId="43" fillId="0" borderId="12" xfId="0" applyNumberFormat="1" applyFont="1" applyBorder="1"/>
    <xf numFmtId="2" fontId="41" fillId="0" borderId="37" xfId="0" applyNumberFormat="1" applyFont="1" applyBorder="1" applyAlignment="1">
      <alignment horizontal="center"/>
    </xf>
    <xf numFmtId="0" fontId="43" fillId="0" borderId="37" xfId="0" applyFont="1" applyBorder="1" applyAlignment="1">
      <alignment horizontal="center"/>
    </xf>
    <xf numFmtId="0" fontId="43" fillId="0" borderId="37" xfId="0" applyFont="1" applyBorder="1"/>
    <xf numFmtId="170" fontId="43" fillId="0" borderId="37" xfId="0" applyNumberFormat="1" applyFont="1" applyBorder="1"/>
    <xf numFmtId="170" fontId="43" fillId="0" borderId="39" xfId="0" applyNumberFormat="1" applyFont="1" applyBorder="1"/>
    <xf numFmtId="0" fontId="43" fillId="0" borderId="20" xfId="0" applyFont="1" applyBorder="1"/>
    <xf numFmtId="0" fontId="43" fillId="0" borderId="45" xfId="0" applyFont="1" applyBorder="1"/>
    <xf numFmtId="0" fontId="42" fillId="0" borderId="12" xfId="0" applyFont="1" applyBorder="1" applyAlignment="1">
      <alignment horizontal="center"/>
    </xf>
    <xf numFmtId="0" fontId="42" fillId="0" borderId="42" xfId="0" applyFont="1" applyBorder="1" applyAlignment="1">
      <alignment horizontal="center"/>
    </xf>
    <xf numFmtId="2" fontId="41" fillId="0" borderId="12" xfId="0" applyNumberFormat="1" applyFont="1" applyBorder="1" applyAlignment="1">
      <alignment horizontal="center"/>
    </xf>
    <xf numFmtId="0" fontId="43" fillId="0" borderId="21" xfId="0" applyFont="1" applyBorder="1"/>
    <xf numFmtId="176" fontId="43" fillId="0" borderId="0" xfId="0" applyNumberFormat="1" applyFont="1"/>
    <xf numFmtId="0" fontId="43" fillId="12" borderId="33" xfId="0" applyFont="1" applyFill="1" applyBorder="1"/>
    <xf numFmtId="2" fontId="43" fillId="12" borderId="16" xfId="0" applyNumberFormat="1" applyFont="1" applyFill="1" applyBorder="1" applyAlignment="1">
      <alignment horizontal="center"/>
    </xf>
    <xf numFmtId="0" fontId="43" fillId="12" borderId="11" xfId="0" applyFont="1" applyFill="1" applyBorder="1" applyAlignment="1">
      <alignment horizontal="center"/>
    </xf>
    <xf numFmtId="170" fontId="43" fillId="12" borderId="5" xfId="0" applyNumberFormat="1" applyFont="1" applyFill="1" applyBorder="1"/>
    <xf numFmtId="170" fontId="43" fillId="12" borderId="27" xfId="0" applyNumberFormat="1" applyFont="1" applyFill="1" applyBorder="1"/>
    <xf numFmtId="170" fontId="43" fillId="12" borderId="35" xfId="0" applyNumberFormat="1" applyFont="1" applyFill="1" applyBorder="1"/>
    <xf numFmtId="2" fontId="43" fillId="12" borderId="12" xfId="0" applyNumberFormat="1" applyFont="1" applyFill="1" applyBorder="1" applyAlignment="1">
      <alignment horizontal="center"/>
    </xf>
    <xf numFmtId="0" fontId="43" fillId="12" borderId="12" xfId="0" applyFont="1" applyFill="1" applyBorder="1" applyAlignment="1">
      <alignment horizontal="center"/>
    </xf>
    <xf numFmtId="170" fontId="43" fillId="12" borderId="12" xfId="0" applyNumberFormat="1" applyFont="1" applyFill="1" applyBorder="1"/>
    <xf numFmtId="170" fontId="43" fillId="12" borderId="42" xfId="0" applyNumberFormat="1" applyFont="1" applyFill="1" applyBorder="1"/>
    <xf numFmtId="0" fontId="43" fillId="11" borderId="40" xfId="0" applyFont="1" applyFill="1" applyBorder="1"/>
    <xf numFmtId="170" fontId="43" fillId="11" borderId="12" xfId="0" applyNumberFormat="1" applyFont="1" applyFill="1" applyBorder="1" applyAlignment="1">
      <alignment horizontal="center"/>
    </xf>
    <xf numFmtId="0" fontId="43" fillId="11" borderId="12" xfId="0" applyFont="1" applyFill="1" applyBorder="1" applyAlignment="1">
      <alignment horizontal="center"/>
    </xf>
    <xf numFmtId="0" fontId="41" fillId="11" borderId="12" xfId="0" applyFont="1" applyFill="1" applyBorder="1"/>
    <xf numFmtId="170" fontId="43" fillId="11" borderId="12" xfId="0" applyNumberFormat="1" applyFont="1" applyFill="1" applyBorder="1"/>
    <xf numFmtId="170" fontId="43" fillId="11" borderId="42" xfId="0" applyNumberFormat="1" applyFont="1" applyFill="1" applyBorder="1"/>
    <xf numFmtId="170" fontId="43" fillId="11" borderId="36" xfId="0" applyNumberFormat="1" applyFont="1" applyFill="1" applyBorder="1" applyAlignment="1">
      <alignment horizontal="center"/>
    </xf>
    <xf numFmtId="170" fontId="41" fillId="11" borderId="12" xfId="0" applyNumberFormat="1" applyFont="1" applyFill="1" applyBorder="1"/>
    <xf numFmtId="0" fontId="43" fillId="11" borderId="3" xfId="0" applyFont="1" applyFill="1" applyBorder="1" applyAlignment="1">
      <alignment horizontal="center"/>
    </xf>
    <xf numFmtId="170" fontId="41" fillId="11" borderId="42" xfId="0" applyNumberFormat="1" applyFont="1" applyFill="1" applyBorder="1"/>
    <xf numFmtId="0" fontId="43" fillId="0" borderId="32" xfId="0" applyFont="1" applyBorder="1"/>
    <xf numFmtId="0" fontId="41" fillId="0" borderId="46" xfId="0" applyFont="1" applyBorder="1" applyAlignment="1">
      <alignment horizontal="center" wrapText="1"/>
    </xf>
    <xf numFmtId="0" fontId="41" fillId="0" borderId="7" xfId="0" applyFont="1" applyBorder="1" applyAlignment="1">
      <alignment horizontal="center" wrapText="1"/>
    </xf>
    <xf numFmtId="0" fontId="43" fillId="0" borderId="49" xfId="0" applyFont="1" applyBorder="1"/>
    <xf numFmtId="0" fontId="41" fillId="10" borderId="0" xfId="0" applyFont="1" applyFill="1"/>
    <xf numFmtId="0" fontId="43" fillId="10" borderId="0" xfId="0" applyFont="1" applyFill="1"/>
    <xf numFmtId="0" fontId="43" fillId="12" borderId="5" xfId="0" applyFont="1" applyFill="1" applyBorder="1"/>
    <xf numFmtId="0" fontId="43" fillId="12" borderId="27" xfId="0" applyFont="1" applyFill="1" applyBorder="1"/>
    <xf numFmtId="0" fontId="43" fillId="11" borderId="5" xfId="0" applyFont="1" applyFill="1" applyBorder="1"/>
    <xf numFmtId="0" fontId="43" fillId="11" borderId="11" xfId="0" applyFont="1" applyFill="1" applyBorder="1"/>
    <xf numFmtId="0" fontId="43" fillId="12" borderId="6" xfId="0" applyFont="1" applyFill="1" applyBorder="1"/>
    <xf numFmtId="0" fontId="43" fillId="12" borderId="4" xfId="0" applyFont="1" applyFill="1" applyBorder="1"/>
    <xf numFmtId="0" fontId="43" fillId="11" borderId="6" xfId="0" applyFont="1" applyFill="1" applyBorder="1"/>
    <xf numFmtId="0" fontId="43" fillId="11" borderId="7" xfId="0" applyFont="1" applyFill="1" applyBorder="1"/>
    <xf numFmtId="0" fontId="15" fillId="11" borderId="20" xfId="0" applyFont="1" applyFill="1" applyBorder="1" applyAlignment="1">
      <alignment vertical="center"/>
    </xf>
    <xf numFmtId="0" fontId="15" fillId="11" borderId="21" xfId="0" applyFont="1" applyFill="1" applyBorder="1" applyAlignment="1">
      <alignment vertical="center"/>
    </xf>
    <xf numFmtId="0" fontId="13" fillId="0" borderId="0" xfId="0" applyFont="1"/>
    <xf numFmtId="176" fontId="44" fillId="9" borderId="0" xfId="3" applyNumberFormat="1" applyFont="1" applyFill="1"/>
    <xf numFmtId="2" fontId="44" fillId="9" borderId="0" xfId="0" applyNumberFormat="1" applyFont="1" applyFill="1"/>
    <xf numFmtId="2" fontId="2" fillId="0" borderId="0" xfId="0" applyNumberFormat="1" applyFont="1"/>
    <xf numFmtId="0" fontId="15" fillId="11" borderId="22" xfId="0" applyFont="1" applyFill="1" applyBorder="1" applyAlignment="1">
      <alignment vertical="center"/>
    </xf>
    <xf numFmtId="176" fontId="15" fillId="11" borderId="24" xfId="3" applyNumberFormat="1" applyFont="1" applyFill="1" applyBorder="1" applyAlignment="1">
      <alignment vertical="center"/>
    </xf>
    <xf numFmtId="0" fontId="44" fillId="9" borderId="0" xfId="0" applyFont="1" applyFill="1"/>
    <xf numFmtId="0" fontId="45" fillId="0" borderId="0" xfId="0" applyFont="1"/>
    <xf numFmtId="0" fontId="46" fillId="10" borderId="17" xfId="0" applyFont="1" applyFill="1" applyBorder="1"/>
    <xf numFmtId="0" fontId="46" fillId="10" borderId="18" xfId="0" applyFont="1" applyFill="1" applyBorder="1"/>
    <xf numFmtId="0" fontId="46" fillId="10" borderId="18" xfId="0" applyFont="1" applyFill="1" applyBorder="1" applyAlignment="1">
      <alignment horizontal="right"/>
    </xf>
    <xf numFmtId="0" fontId="46" fillId="10" borderId="30" xfId="0" applyFont="1" applyFill="1" applyBorder="1" applyAlignment="1">
      <alignment horizontal="right"/>
    </xf>
    <xf numFmtId="0" fontId="46" fillId="10" borderId="31" xfId="0" applyFont="1" applyFill="1" applyBorder="1"/>
    <xf numFmtId="0" fontId="47" fillId="0" borderId="16" xfId="0" applyFont="1" applyBorder="1"/>
    <xf numFmtId="10" fontId="15" fillId="0" borderId="0" xfId="0" applyNumberFormat="1" applyFont="1"/>
    <xf numFmtId="0" fontId="48" fillId="10" borderId="32" xfId="0" applyFont="1" applyFill="1" applyBorder="1"/>
    <xf numFmtId="0" fontId="48" fillId="10" borderId="0" xfId="0" applyFont="1" applyFill="1" applyBorder="1" applyAlignment="1">
      <alignment horizontal="right"/>
    </xf>
    <xf numFmtId="0" fontId="48" fillId="10" borderId="0" xfId="0" applyFont="1" applyFill="1" applyBorder="1"/>
    <xf numFmtId="0" fontId="49" fillId="10" borderId="28" xfId="0" applyFont="1" applyFill="1" applyBorder="1" applyAlignment="1">
      <alignment wrapText="1"/>
    </xf>
    <xf numFmtId="0" fontId="48" fillId="10" borderId="29" xfId="0" applyFont="1" applyFill="1" applyBorder="1"/>
    <xf numFmtId="0" fontId="46" fillId="10" borderId="0" xfId="0" applyFont="1" applyFill="1" applyBorder="1"/>
    <xf numFmtId="0" fontId="49" fillId="10" borderId="36" xfId="0" applyFont="1" applyFill="1" applyBorder="1" applyAlignment="1">
      <alignment wrapText="1"/>
    </xf>
    <xf numFmtId="0" fontId="46" fillId="12" borderId="33" xfId="0" applyFont="1" applyFill="1" applyBorder="1" applyAlignment="1">
      <alignment vertical="center"/>
    </xf>
    <xf numFmtId="9" fontId="46" fillId="12" borderId="27" xfId="0" applyNumberFormat="1" applyFont="1" applyFill="1" applyBorder="1" applyAlignment="1">
      <alignment vertical="center"/>
    </xf>
    <xf numFmtId="0" fontId="48" fillId="12" borderId="27" xfId="0" applyFont="1" applyFill="1" applyBorder="1" applyAlignment="1">
      <alignment vertical="center"/>
    </xf>
    <xf numFmtId="0" fontId="50" fillId="9" borderId="16" xfId="0" applyFont="1" applyFill="1" applyBorder="1" applyAlignment="1">
      <alignment vertical="center"/>
    </xf>
    <xf numFmtId="0" fontId="46" fillId="11" borderId="27" xfId="0" applyFont="1" applyFill="1" applyBorder="1" applyAlignment="1">
      <alignment vertical="center" wrapText="1"/>
    </xf>
    <xf numFmtId="10" fontId="46" fillId="11" borderId="27" xfId="0" applyNumberFormat="1" applyFont="1" applyFill="1" applyBorder="1" applyAlignment="1">
      <alignment vertical="center" wrapText="1"/>
    </xf>
    <xf numFmtId="0" fontId="48" fillId="11" borderId="27" xfId="0" applyFont="1" applyFill="1" applyBorder="1" applyAlignment="1">
      <alignment vertical="center"/>
    </xf>
    <xf numFmtId="0" fontId="47" fillId="9" borderId="16" xfId="0" applyFont="1" applyFill="1" applyBorder="1"/>
    <xf numFmtId="0" fontId="46" fillId="12" borderId="20" xfId="0" applyFont="1" applyFill="1" applyBorder="1" applyAlignment="1">
      <alignment vertical="center"/>
    </xf>
    <xf numFmtId="10" fontId="46" fillId="12" borderId="0" xfId="0" applyNumberFormat="1" applyFont="1" applyFill="1" applyBorder="1" applyAlignment="1">
      <alignment vertical="center"/>
    </xf>
    <xf numFmtId="0" fontId="48" fillId="12" borderId="0" xfId="0" applyFont="1" applyFill="1" applyBorder="1" applyAlignment="1">
      <alignment vertical="center"/>
    </xf>
    <xf numFmtId="0" fontId="50" fillId="9" borderId="36" xfId="0" applyFont="1" applyFill="1" applyBorder="1" applyAlignment="1">
      <alignment vertical="center"/>
    </xf>
    <xf numFmtId="0" fontId="46" fillId="11" borderId="0" xfId="0" applyFont="1" applyFill="1" applyBorder="1" applyAlignment="1">
      <alignment vertical="center" wrapText="1"/>
    </xf>
    <xf numFmtId="10" fontId="46" fillId="11" borderId="0" xfId="0" applyNumberFormat="1" applyFont="1" applyFill="1" applyBorder="1" applyAlignment="1">
      <alignment vertical="center" wrapText="1"/>
    </xf>
    <xf numFmtId="0" fontId="48" fillId="11" borderId="0" xfId="0" applyFont="1" applyFill="1" applyBorder="1" applyAlignment="1">
      <alignment horizontal="right" vertical="center" wrapText="1"/>
    </xf>
    <xf numFmtId="0" fontId="47" fillId="9" borderId="36" xfId="0" applyFont="1" applyFill="1" applyBorder="1"/>
    <xf numFmtId="0" fontId="48" fillId="11" borderId="0" xfId="0" applyFont="1" applyFill="1" applyBorder="1" applyAlignment="1">
      <alignment horizontal="right" vertical="center"/>
    </xf>
    <xf numFmtId="176" fontId="46" fillId="12" borderId="0" xfId="3" applyNumberFormat="1" applyFont="1" applyFill="1" applyBorder="1" applyAlignment="1">
      <alignment vertical="center"/>
    </xf>
    <xf numFmtId="9" fontId="46" fillId="12" borderId="0" xfId="0" applyNumberFormat="1" applyFont="1" applyFill="1" applyBorder="1" applyAlignment="1">
      <alignment vertical="center"/>
    </xf>
    <xf numFmtId="10" fontId="46" fillId="11" borderId="0" xfId="3" applyNumberFormat="1" applyFont="1" applyFill="1" applyBorder="1" applyAlignment="1">
      <alignment vertical="center" wrapText="1"/>
    </xf>
    <xf numFmtId="0" fontId="48" fillId="11" borderId="0" xfId="0" applyFont="1" applyFill="1" applyBorder="1" applyAlignment="1">
      <alignment vertical="center"/>
    </xf>
    <xf numFmtId="0" fontId="46" fillId="11" borderId="0" xfId="0" applyFont="1" applyFill="1" applyBorder="1" applyAlignment="1">
      <alignment horizontal="right" vertical="center" wrapText="1"/>
    </xf>
    <xf numFmtId="0" fontId="46" fillId="12" borderId="0" xfId="0" applyFont="1" applyFill="1" applyBorder="1" applyAlignment="1">
      <alignment vertical="center"/>
    </xf>
    <xf numFmtId="0" fontId="46" fillId="12" borderId="32" xfId="0" applyFont="1" applyFill="1" applyBorder="1" applyAlignment="1">
      <alignment vertical="center"/>
    </xf>
    <xf numFmtId="0" fontId="46" fillId="12" borderId="4" xfId="0" applyFont="1" applyFill="1" applyBorder="1" applyAlignment="1">
      <alignment vertical="center"/>
    </xf>
    <xf numFmtId="0" fontId="48" fillId="12" borderId="4" xfId="0" applyFont="1" applyFill="1" applyBorder="1" applyAlignment="1">
      <alignment vertical="center"/>
    </xf>
    <xf numFmtId="0" fontId="46" fillId="11" borderId="6" xfId="0" applyFont="1" applyFill="1" applyBorder="1" applyAlignment="1">
      <alignment vertical="center" wrapText="1"/>
    </xf>
    <xf numFmtId="0" fontId="46" fillId="11" borderId="4" xfId="0" applyFont="1" applyFill="1" applyBorder="1" applyAlignment="1">
      <alignment vertical="center" wrapText="1"/>
    </xf>
    <xf numFmtId="0" fontId="46" fillId="11" borderId="4" xfId="0" applyFont="1" applyFill="1" applyBorder="1" applyAlignment="1">
      <alignment vertical="center"/>
    </xf>
    <xf numFmtId="0" fontId="47" fillId="9" borderId="46" xfId="0" applyFont="1" applyFill="1" applyBorder="1"/>
    <xf numFmtId="0" fontId="48" fillId="10" borderId="22" xfId="0" applyFont="1" applyFill="1" applyBorder="1" applyAlignment="1">
      <alignment horizontal="right"/>
    </xf>
    <xf numFmtId="0" fontId="46" fillId="10" borderId="23" xfId="0" applyFont="1" applyFill="1" applyBorder="1"/>
    <xf numFmtId="0" fontId="48" fillId="10" borderId="23" xfId="0" applyFont="1" applyFill="1" applyBorder="1"/>
    <xf numFmtId="0" fontId="50" fillId="9" borderId="37" xfId="0" applyFont="1" applyFill="1" applyBorder="1"/>
    <xf numFmtId="0" fontId="48" fillId="10" borderId="23" xfId="0" applyFont="1" applyFill="1" applyBorder="1" applyAlignment="1">
      <alignment horizontal="right"/>
    </xf>
    <xf numFmtId="0" fontId="47" fillId="9" borderId="37" xfId="0" applyFont="1" applyFill="1" applyBorder="1"/>
    <xf numFmtId="0" fontId="30" fillId="0" borderId="8" xfId="0" applyFont="1" applyBorder="1"/>
    <xf numFmtId="0" fontId="30" fillId="0" borderId="9" xfId="0" applyFont="1" applyBorder="1"/>
    <xf numFmtId="0" fontId="30" fillId="9" borderId="10" xfId="0" applyFont="1" applyFill="1" applyBorder="1"/>
    <xf numFmtId="0" fontId="30" fillId="0" borderId="0" xfId="0" applyFont="1"/>
    <xf numFmtId="0" fontId="15" fillId="0" borderId="0" xfId="0" applyFont="1" applyAlignment="1">
      <alignment horizontal="right"/>
    </xf>
    <xf numFmtId="0" fontId="15" fillId="0" borderId="0" xfId="0" applyFont="1" applyAlignment="1">
      <alignment wrapText="1"/>
    </xf>
    <xf numFmtId="10" fontId="15" fillId="0" borderId="0" xfId="3" applyNumberFormat="1" applyFont="1"/>
    <xf numFmtId="0" fontId="46" fillId="11" borderId="5" xfId="0" applyFont="1" applyFill="1" applyBorder="1" applyAlignment="1">
      <alignment vertical="center" wrapText="1"/>
    </xf>
    <xf numFmtId="0" fontId="48" fillId="11" borderId="11" xfId="0" applyFont="1" applyFill="1" applyBorder="1" applyAlignment="1">
      <alignment vertical="center"/>
    </xf>
    <xf numFmtId="0" fontId="46" fillId="11" borderId="29" xfId="0" applyFont="1" applyFill="1" applyBorder="1" applyAlignment="1">
      <alignment vertical="center" wrapText="1"/>
    </xf>
    <xf numFmtId="0" fontId="48" fillId="11" borderId="28" xfId="0" applyFont="1" applyFill="1" applyBorder="1" applyAlignment="1">
      <alignment horizontal="right" vertical="center" wrapText="1"/>
    </xf>
    <xf numFmtId="0" fontId="48" fillId="11" borderId="28" xfId="0" applyFont="1" applyFill="1" applyBorder="1" applyAlignment="1">
      <alignment horizontal="right" vertical="center"/>
    </xf>
    <xf numFmtId="0" fontId="48" fillId="11" borderId="28" xfId="0" applyFont="1" applyFill="1" applyBorder="1" applyAlignment="1">
      <alignment vertical="center"/>
    </xf>
    <xf numFmtId="0" fontId="15" fillId="11" borderId="29" xfId="0" applyFont="1" applyFill="1" applyBorder="1" applyAlignment="1">
      <alignment vertical="center"/>
    </xf>
    <xf numFmtId="0" fontId="15" fillId="11" borderId="28" xfId="0" applyFont="1" applyFill="1" applyBorder="1" applyAlignment="1">
      <alignment vertical="center"/>
    </xf>
    <xf numFmtId="0" fontId="46" fillId="11" borderId="28" xfId="0" applyFont="1" applyFill="1" applyBorder="1" applyAlignment="1">
      <alignment horizontal="right" vertical="center" wrapText="1"/>
    </xf>
    <xf numFmtId="0" fontId="46" fillId="11" borderId="7" xfId="0" applyFont="1" applyFill="1" applyBorder="1" applyAlignment="1">
      <alignment vertical="center"/>
    </xf>
    <xf numFmtId="0" fontId="51" fillId="9" borderId="37" xfId="0" applyFont="1" applyFill="1" applyBorder="1"/>
    <xf numFmtId="0" fontId="15" fillId="0" borderId="0" xfId="0" applyFont="1" applyBorder="1" applyAlignment="1">
      <alignment horizontal="center"/>
    </xf>
    <xf numFmtId="0" fontId="15" fillId="0" borderId="0" xfId="0" applyFont="1" applyAlignment="1">
      <alignment horizontal="center"/>
    </xf>
    <xf numFmtId="0" fontId="15" fillId="0" borderId="0" xfId="0" applyFont="1" applyFill="1"/>
    <xf numFmtId="0" fontId="51" fillId="9" borderId="10" xfId="0" applyFont="1" applyFill="1" applyBorder="1"/>
    <xf numFmtId="0" fontId="15" fillId="10" borderId="0" xfId="0" applyFont="1" applyFill="1"/>
    <xf numFmtId="0" fontId="13" fillId="14" borderId="17" xfId="0" applyFont="1" applyFill="1" applyBorder="1" applyAlignment="1">
      <alignment horizontal="center"/>
    </xf>
    <xf numFmtId="0" fontId="15" fillId="14" borderId="18" xfId="0" applyFont="1" applyFill="1" applyBorder="1"/>
    <xf numFmtId="0" fontId="52" fillId="14" borderId="18" xfId="0" applyFont="1" applyFill="1" applyBorder="1"/>
    <xf numFmtId="0" fontId="15" fillId="14" borderId="19" xfId="0" applyFont="1" applyFill="1" applyBorder="1"/>
    <xf numFmtId="0" fontId="13" fillId="14" borderId="20" xfId="0" applyFont="1" applyFill="1" applyBorder="1" applyAlignment="1">
      <alignment horizontal="center"/>
    </xf>
    <xf numFmtId="0" fontId="15" fillId="14" borderId="0" xfId="0" applyFont="1" applyFill="1" applyBorder="1"/>
    <xf numFmtId="0" fontId="52" fillId="14" borderId="0" xfId="0" applyFont="1" applyFill="1" applyBorder="1"/>
    <xf numFmtId="0" fontId="15" fillId="14" borderId="21" xfId="0" applyFont="1" applyFill="1" applyBorder="1"/>
    <xf numFmtId="0" fontId="13" fillId="14" borderId="22" xfId="0" applyFont="1" applyFill="1" applyBorder="1" applyAlignment="1">
      <alignment horizontal="center"/>
    </xf>
    <xf numFmtId="0" fontId="15" fillId="14" borderId="23" xfId="0" applyFont="1" applyFill="1" applyBorder="1"/>
    <xf numFmtId="0" fontId="52" fillId="14" borderId="23" xfId="0" applyFont="1" applyFill="1" applyBorder="1"/>
    <xf numFmtId="0" fontId="15" fillId="14" borderId="24" xfId="0" applyFont="1" applyFill="1" applyBorder="1"/>
    <xf numFmtId="0" fontId="30" fillId="10" borderId="0" xfId="0" applyFont="1" applyFill="1"/>
    <xf numFmtId="10" fontId="30" fillId="10" borderId="0" xfId="3" applyNumberFormat="1" applyFont="1" applyFill="1"/>
    <xf numFmtId="176" fontId="51" fillId="9" borderId="13" xfId="0" applyNumberFormat="1" applyFont="1" applyFill="1" applyBorder="1" applyAlignment="1">
      <alignment horizontal="center"/>
    </xf>
    <xf numFmtId="9" fontId="30" fillId="10" borderId="0" xfId="3" applyFont="1" applyFill="1"/>
    <xf numFmtId="0" fontId="30" fillId="10" borderId="13" xfId="0" applyFont="1" applyFill="1" applyBorder="1" applyAlignment="1">
      <alignment horizontal="center"/>
    </xf>
    <xf numFmtId="0" fontId="15" fillId="10" borderId="0" xfId="0" applyFont="1" applyFill="1" applyAlignment="1">
      <alignment horizontal="left"/>
    </xf>
    <xf numFmtId="0" fontId="13" fillId="14" borderId="0" xfId="0" applyFont="1" applyFill="1" applyBorder="1" applyAlignment="1">
      <alignment horizontal="center"/>
    </xf>
    <xf numFmtId="177" fontId="44" fillId="9" borderId="15" xfId="3" applyNumberFormat="1" applyFont="1" applyFill="1" applyBorder="1"/>
    <xf numFmtId="177" fontId="30" fillId="10" borderId="0" xfId="3" applyNumberFormat="1" applyFont="1" applyFill="1"/>
    <xf numFmtId="176" fontId="51" fillId="9" borderId="14" xfId="0" applyNumberFormat="1" applyFont="1" applyFill="1" applyBorder="1" applyAlignment="1">
      <alignment horizontal="center"/>
    </xf>
    <xf numFmtId="10" fontId="30" fillId="9" borderId="0" xfId="3" applyNumberFormat="1" applyFont="1" applyFill="1"/>
    <xf numFmtId="0" fontId="54" fillId="0" borderId="0" xfId="0" applyFont="1" applyAlignment="1">
      <alignment horizontal="left" vertical="center" readingOrder="1"/>
    </xf>
    <xf numFmtId="0" fontId="30" fillId="14" borderId="50" xfId="0" applyFont="1" applyFill="1" applyBorder="1" applyAlignment="1">
      <alignment horizontal="center"/>
    </xf>
    <xf numFmtId="10" fontId="56" fillId="0" borderId="0" xfId="0" applyNumberFormat="1" applyFont="1" applyAlignment="1">
      <alignment horizontal="right"/>
    </xf>
    <xf numFmtId="0" fontId="56" fillId="0" borderId="0" xfId="0" applyFont="1" applyAlignment="1">
      <alignment horizontal="right"/>
    </xf>
    <xf numFmtId="0" fontId="59" fillId="0" borderId="0" xfId="0" applyFont="1" applyAlignment="1">
      <alignment horizontal="left" vertical="center" indent="4" readingOrder="1"/>
    </xf>
    <xf numFmtId="0" fontId="55" fillId="0" borderId="0" xfId="0" applyFont="1"/>
    <xf numFmtId="0" fontId="57" fillId="0" borderId="0" xfId="0" applyFont="1" applyAlignment="1">
      <alignment horizontal="left" vertical="center" indent="4" readingOrder="1"/>
    </xf>
    <xf numFmtId="8" fontId="0" fillId="0" borderId="0" xfId="0" applyNumberFormat="1"/>
    <xf numFmtId="0" fontId="32" fillId="0" borderId="0" xfId="0" applyFont="1" applyAlignment="1">
      <alignment horizontal="center"/>
    </xf>
    <xf numFmtId="10" fontId="4" fillId="3" borderId="0" xfId="0" applyNumberFormat="1" applyFont="1" applyFill="1"/>
    <xf numFmtId="0" fontId="10" fillId="3" borderId="0" xfId="0" applyFont="1" applyFill="1"/>
    <xf numFmtId="0" fontId="15" fillId="3" borderId="4" xfId="0" applyFont="1" applyFill="1" applyBorder="1"/>
    <xf numFmtId="0" fontId="15" fillId="3" borderId="0" xfId="0" applyNumberFormat="1" applyFont="1" applyFill="1"/>
    <xf numFmtId="10" fontId="10" fillId="3" borderId="0" xfId="0" applyNumberFormat="1" applyFont="1" applyFill="1"/>
    <xf numFmtId="0" fontId="10" fillId="0" borderId="0" xfId="0" applyFont="1" applyAlignment="1">
      <alignment horizontal="right"/>
    </xf>
    <xf numFmtId="0" fontId="10" fillId="3" borderId="0" xfId="0" applyFont="1" applyFill="1" applyAlignment="1">
      <alignment horizontal="right"/>
    </xf>
    <xf numFmtId="9" fontId="10" fillId="3" borderId="0" xfId="0" applyNumberFormat="1" applyFont="1" applyFill="1" applyAlignment="1">
      <alignment horizontal="right"/>
    </xf>
    <xf numFmtId="3" fontId="10" fillId="3" borderId="0" xfId="0" applyNumberFormat="1" applyFont="1" applyFill="1" applyAlignment="1">
      <alignment horizontal="right"/>
    </xf>
    <xf numFmtId="0" fontId="10" fillId="4" borderId="0" xfId="0" applyFont="1" applyFill="1" applyAlignment="1">
      <alignment horizontal="right"/>
    </xf>
    <xf numFmtId="0" fontId="10" fillId="4" borderId="0" xfId="0" applyFont="1" applyFill="1"/>
    <xf numFmtId="4" fontId="7" fillId="0" borderId="0" xfId="0" applyNumberFormat="1" applyFont="1"/>
    <xf numFmtId="0" fontId="10" fillId="12" borderId="0" xfId="0" applyFont="1" applyFill="1" applyBorder="1" applyAlignment="1">
      <alignment vertical="center" wrapText="1"/>
    </xf>
    <xf numFmtId="0" fontId="10" fillId="10" borderId="0" xfId="0" applyFont="1" applyFill="1" applyBorder="1" applyAlignment="1">
      <alignment vertical="center" wrapText="1"/>
    </xf>
    <xf numFmtId="0" fontId="10" fillId="11" borderId="12" xfId="0" applyFont="1" applyFill="1" applyBorder="1"/>
    <xf numFmtId="0" fontId="10" fillId="0" borderId="8" xfId="0" applyFont="1" applyFill="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wrapText="1"/>
    </xf>
    <xf numFmtId="0" fontId="10" fillId="0" borderId="12" xfId="0" applyFont="1" applyBorder="1"/>
    <xf numFmtId="0" fontId="10" fillId="0" borderId="0" xfId="2" applyFont="1" applyFill="1"/>
    <xf numFmtId="3" fontId="25" fillId="9" borderId="0" xfId="0" applyNumberFormat="1" applyFont="1" applyFill="1" applyBorder="1" applyAlignment="1">
      <alignment horizontal="center"/>
    </xf>
    <xf numFmtId="0" fontId="19" fillId="0" borderId="0" xfId="0" applyFont="1" applyAlignment="1">
      <alignment horizontal="justify"/>
    </xf>
    <xf numFmtId="0" fontId="0" fillId="0" borderId="0" xfId="0" applyAlignment="1"/>
    <xf numFmtId="0" fontId="19" fillId="0" borderId="0" xfId="0" applyFont="1" applyAlignment="1">
      <alignment horizontal="justify" vertical="top"/>
    </xf>
    <xf numFmtId="0" fontId="0" fillId="0" borderId="0" xfId="0" applyAlignment="1">
      <alignment vertical="top"/>
    </xf>
    <xf numFmtId="0" fontId="19" fillId="0" borderId="0" xfId="0" applyFont="1" applyAlignment="1">
      <alignment vertical="top"/>
    </xf>
    <xf numFmtId="0" fontId="27" fillId="0" borderId="0" xfId="0" applyFont="1" applyAlignment="1">
      <alignment horizontal="center"/>
    </xf>
    <xf numFmtId="0" fontId="0" fillId="0" borderId="0" xfId="0" applyAlignment="1">
      <alignment horizontal="right"/>
    </xf>
    <xf numFmtId="0" fontId="19" fillId="0" borderId="0" xfId="0" applyFont="1" applyAlignment="1">
      <alignment horizontal="right"/>
    </xf>
    <xf numFmtId="0" fontId="24" fillId="12" borderId="0" xfId="0" applyFont="1" applyFill="1" applyBorder="1" applyAlignment="1">
      <alignment horizontal="left" wrapText="1"/>
    </xf>
    <xf numFmtId="0" fontId="0" fillId="12" borderId="0" xfId="0" applyFill="1" applyBorder="1" applyAlignment="1">
      <alignment horizontal="left" wrapText="1"/>
    </xf>
    <xf numFmtId="0" fontId="24" fillId="11" borderId="0" xfId="0" applyFont="1" applyFill="1" applyBorder="1" applyAlignment="1">
      <alignment horizontal="left" wrapText="1"/>
    </xf>
    <xf numFmtId="0" fontId="30" fillId="0" borderId="0" xfId="0" applyFont="1" applyAlignment="1">
      <alignment horizontal="center"/>
    </xf>
    <xf numFmtId="0" fontId="13" fillId="0" borderId="0" xfId="0" applyFont="1" applyAlignment="1">
      <alignment horizontal="center"/>
    </xf>
    <xf numFmtId="0" fontId="25" fillId="0" borderId="0" xfId="0" applyFont="1" applyAlignment="1">
      <alignment horizontal="right"/>
    </xf>
    <xf numFmtId="0" fontId="10" fillId="0" borderId="8" xfId="0" applyFont="1" applyBorder="1" applyAlignment="1">
      <alignment wrapText="1"/>
    </xf>
    <xf numFmtId="0" fontId="10" fillId="0" borderId="10" xfId="0" applyFont="1" applyBorder="1" applyAlignment="1">
      <alignment wrapText="1"/>
    </xf>
    <xf numFmtId="0" fontId="41" fillId="0" borderId="0" xfId="0" applyFont="1" applyAlignment="1">
      <alignment horizontal="center"/>
    </xf>
    <xf numFmtId="0" fontId="41" fillId="0" borderId="6" xfId="0" applyFont="1" applyBorder="1" applyAlignment="1">
      <alignment horizontal="center"/>
    </xf>
    <xf numFmtId="0" fontId="43" fillId="0" borderId="4" xfId="0" applyFont="1" applyBorder="1" applyAlignment="1">
      <alignment horizontal="center"/>
    </xf>
    <xf numFmtId="0" fontId="43" fillId="0" borderId="47" xfId="0" applyFont="1" applyBorder="1" applyAlignment="1">
      <alignment horizontal="center"/>
    </xf>
    <xf numFmtId="0" fontId="42" fillId="0" borderId="25" xfId="0" applyFont="1" applyBorder="1" applyAlignment="1">
      <alignment horizontal="center"/>
    </xf>
    <xf numFmtId="0" fontId="42" fillId="0" borderId="48" xfId="0" applyFont="1" applyBorder="1" applyAlignment="1">
      <alignment horizontal="center"/>
    </xf>
    <xf numFmtId="0" fontId="42" fillId="0" borderId="26" xfId="0" applyFont="1" applyBorder="1" applyAlignment="1">
      <alignment horizontal="center"/>
    </xf>
    <xf numFmtId="0" fontId="15" fillId="10" borderId="0" xfId="0" applyFont="1" applyFill="1" applyAlignment="1">
      <alignment horizontal="left"/>
    </xf>
    <xf numFmtId="0" fontId="15" fillId="14" borderId="17" xfId="0" applyFont="1" applyFill="1" applyBorder="1" applyAlignment="1">
      <alignment horizontal="left" vertical="center" wrapText="1"/>
    </xf>
    <xf numFmtId="0" fontId="15" fillId="14" borderId="18" xfId="0" applyFont="1" applyFill="1" applyBorder="1" applyAlignment="1">
      <alignment horizontal="left" vertical="center"/>
    </xf>
    <xf numFmtId="0" fontId="15" fillId="14" borderId="19" xfId="0" applyFont="1" applyFill="1" applyBorder="1" applyAlignment="1">
      <alignment horizontal="left" vertical="center"/>
    </xf>
    <xf numFmtId="0" fontId="15" fillId="14" borderId="20" xfId="0" applyFont="1" applyFill="1" applyBorder="1" applyAlignment="1">
      <alignment horizontal="left" vertical="center"/>
    </xf>
    <xf numFmtId="0" fontId="15" fillId="14" borderId="0" xfId="0" applyFont="1" applyFill="1" applyBorder="1" applyAlignment="1">
      <alignment horizontal="left" vertical="center"/>
    </xf>
    <xf numFmtId="0" fontId="15" fillId="14" borderId="21" xfId="0" applyFont="1" applyFill="1" applyBorder="1" applyAlignment="1">
      <alignment horizontal="left" vertical="center"/>
    </xf>
    <xf numFmtId="0" fontId="15" fillId="14" borderId="22" xfId="0" applyFont="1" applyFill="1" applyBorder="1" applyAlignment="1">
      <alignment horizontal="left" vertical="center"/>
    </xf>
    <xf numFmtId="0" fontId="15" fillId="14" borderId="23" xfId="0" applyFont="1" applyFill="1" applyBorder="1" applyAlignment="1">
      <alignment horizontal="left" vertical="center"/>
    </xf>
    <xf numFmtId="0" fontId="15" fillId="14" borderId="24" xfId="0" applyFont="1" applyFill="1" applyBorder="1" applyAlignment="1">
      <alignment horizontal="left" vertical="center"/>
    </xf>
    <xf numFmtId="0" fontId="30" fillId="11" borderId="25" xfId="0" applyFont="1" applyFill="1" applyBorder="1" applyAlignment="1">
      <alignment horizontal="center" vertical="center"/>
    </xf>
    <xf numFmtId="0" fontId="30" fillId="11" borderId="26" xfId="0" applyFont="1" applyFill="1" applyBorder="1" applyAlignment="1">
      <alignment horizontal="center" vertical="center"/>
    </xf>
    <xf numFmtId="0" fontId="15" fillId="14" borderId="17"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15" fillId="14" borderId="0"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17" xfId="0" applyFont="1" applyFill="1" applyBorder="1" applyAlignment="1">
      <alignment horizontal="center" wrapText="1"/>
    </xf>
    <xf numFmtId="0" fontId="15" fillId="14" borderId="18" xfId="0" applyFont="1" applyFill="1" applyBorder="1" applyAlignment="1">
      <alignment horizontal="center"/>
    </xf>
    <xf numFmtId="0" fontId="15" fillId="14" borderId="19" xfId="0" applyFont="1" applyFill="1" applyBorder="1" applyAlignment="1">
      <alignment horizontal="center"/>
    </xf>
    <xf numFmtId="0" fontId="15" fillId="14" borderId="20" xfId="0" applyFont="1" applyFill="1" applyBorder="1" applyAlignment="1">
      <alignment horizontal="center"/>
    </xf>
    <xf numFmtId="0" fontId="15" fillId="14" borderId="0" xfId="0" applyFont="1" applyFill="1" applyBorder="1" applyAlignment="1">
      <alignment horizontal="center"/>
    </xf>
    <xf numFmtId="0" fontId="15" fillId="14" borderId="21" xfId="0" applyFont="1" applyFill="1" applyBorder="1" applyAlignment="1">
      <alignment horizontal="center"/>
    </xf>
    <xf numFmtId="0" fontId="15" fillId="14" borderId="22" xfId="0" applyFont="1" applyFill="1" applyBorder="1" applyAlignment="1">
      <alignment horizontal="center"/>
    </xf>
    <xf numFmtId="0" fontId="15" fillId="14" borderId="23" xfId="0" applyFont="1" applyFill="1" applyBorder="1" applyAlignment="1">
      <alignment horizontal="center"/>
    </xf>
    <xf numFmtId="0" fontId="15" fillId="14" borderId="24" xfId="0" applyFont="1" applyFill="1" applyBorder="1" applyAlignment="1">
      <alignment horizontal="center"/>
    </xf>
    <xf numFmtId="0" fontId="15" fillId="14" borderId="18" xfId="0" applyFont="1" applyFill="1" applyBorder="1" applyAlignment="1">
      <alignment horizontal="center" vertical="center"/>
    </xf>
    <xf numFmtId="0" fontId="15" fillId="14" borderId="19" xfId="0" applyFont="1" applyFill="1" applyBorder="1" applyAlignment="1">
      <alignment horizontal="center" vertical="center"/>
    </xf>
    <xf numFmtId="0" fontId="15" fillId="14" borderId="20" xfId="0" applyFont="1" applyFill="1" applyBorder="1" applyAlignment="1">
      <alignment horizontal="center" vertical="center"/>
    </xf>
    <xf numFmtId="0" fontId="15" fillId="14" borderId="0" xfId="0" applyFont="1" applyFill="1" applyBorder="1" applyAlignment="1">
      <alignment horizontal="center" vertical="center"/>
    </xf>
    <xf numFmtId="0" fontId="15" fillId="14" borderId="21" xfId="0" applyFont="1" applyFill="1" applyBorder="1" applyAlignment="1">
      <alignment horizontal="center" vertical="center"/>
    </xf>
    <xf numFmtId="0" fontId="15" fillId="14" borderId="22" xfId="0" applyFont="1" applyFill="1" applyBorder="1" applyAlignment="1">
      <alignment horizontal="center" vertical="center"/>
    </xf>
    <xf numFmtId="0" fontId="15" fillId="14" borderId="23" xfId="0" applyFont="1" applyFill="1" applyBorder="1" applyAlignment="1">
      <alignment horizontal="center" vertical="center"/>
    </xf>
    <xf numFmtId="0" fontId="15" fillId="14" borderId="24" xfId="0" applyFont="1" applyFill="1" applyBorder="1" applyAlignment="1">
      <alignment horizontal="center" vertical="center"/>
    </xf>
    <xf numFmtId="0" fontId="56" fillId="14" borderId="17" xfId="0" applyFont="1" applyFill="1" applyBorder="1" applyAlignment="1">
      <alignment horizontal="left" vertical="top" wrapText="1"/>
    </xf>
    <xf numFmtId="0" fontId="56" fillId="14" borderId="18" xfId="0" applyFont="1" applyFill="1" applyBorder="1" applyAlignment="1">
      <alignment horizontal="left" vertical="top" wrapText="1"/>
    </xf>
    <xf numFmtId="0" fontId="56" fillId="14" borderId="19" xfId="0" applyFont="1" applyFill="1" applyBorder="1" applyAlignment="1">
      <alignment horizontal="left" vertical="top" wrapText="1"/>
    </xf>
    <xf numFmtId="0" fontId="56" fillId="14" borderId="20" xfId="0" applyFont="1" applyFill="1" applyBorder="1" applyAlignment="1">
      <alignment horizontal="left" vertical="top" wrapText="1"/>
    </xf>
    <xf numFmtId="0" fontId="56" fillId="14" borderId="0" xfId="0" applyFont="1" applyFill="1" applyBorder="1" applyAlignment="1">
      <alignment horizontal="left" vertical="top" wrapText="1"/>
    </xf>
    <xf numFmtId="0" fontId="56" fillId="14" borderId="21" xfId="0" applyFont="1" applyFill="1" applyBorder="1" applyAlignment="1">
      <alignment horizontal="left" vertical="top" wrapText="1"/>
    </xf>
    <xf numFmtId="0" fontId="56" fillId="14" borderId="22" xfId="0" applyFont="1" applyFill="1" applyBorder="1" applyAlignment="1">
      <alignment horizontal="left" vertical="top" wrapText="1"/>
    </xf>
    <xf numFmtId="0" fontId="56" fillId="14" borderId="23" xfId="0" applyFont="1" applyFill="1" applyBorder="1" applyAlignment="1">
      <alignment horizontal="left" vertical="top" wrapText="1"/>
    </xf>
    <xf numFmtId="0" fontId="56" fillId="14" borderId="24" xfId="0" applyFont="1" applyFill="1" applyBorder="1" applyAlignment="1">
      <alignment horizontal="left" vertical="top" wrapText="1"/>
    </xf>
    <xf numFmtId="0" fontId="55" fillId="0" borderId="0" xfId="0" applyFont="1" applyAlignment="1">
      <alignment horizontal="left"/>
    </xf>
    <xf numFmtId="0" fontId="56" fillId="0" borderId="0" xfId="0" applyFont="1" applyAlignment="1">
      <alignment horizontal="left"/>
    </xf>
    <xf numFmtId="0" fontId="19" fillId="0" borderId="0" xfId="0" applyFont="1" applyAlignment="1">
      <alignment horizontal="left" wrapText="1"/>
    </xf>
    <xf numFmtId="180" fontId="36" fillId="15" borderId="0" xfId="0" applyNumberFormat="1" applyFont="1" applyFill="1" applyAlignment="1">
      <alignment horizontal="center" wrapText="1"/>
    </xf>
    <xf numFmtId="0" fontId="37" fillId="13" borderId="0" xfId="0" applyFont="1" applyFill="1" applyAlignment="1">
      <alignment horizontal="center"/>
    </xf>
    <xf numFmtId="0" fontId="40" fillId="15" borderId="0" xfId="0" applyFont="1" applyFill="1" applyAlignment="1">
      <alignment horizontal="center"/>
    </xf>
    <xf numFmtId="0" fontId="38" fillId="13" borderId="0" xfId="0" applyFont="1" applyFill="1" applyAlignment="1">
      <alignment horizont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11" borderId="17" xfId="0" applyFont="1" applyFill="1" applyBorder="1" applyAlignment="1">
      <alignment horizontal="left" vertical="center" wrapText="1"/>
    </xf>
    <xf numFmtId="0" fontId="3" fillId="11" borderId="18" xfId="0" applyFont="1" applyFill="1" applyBorder="1" applyAlignment="1">
      <alignment horizontal="left" vertical="center" wrapText="1"/>
    </xf>
    <xf numFmtId="0" fontId="3" fillId="11" borderId="19" xfId="0" applyFont="1" applyFill="1" applyBorder="1" applyAlignment="1">
      <alignment horizontal="left" vertical="center" wrapText="1"/>
    </xf>
    <xf numFmtId="0" fontId="3" fillId="11" borderId="2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3" fillId="11" borderId="21"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11" borderId="23"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6" fillId="11" borderId="15" xfId="0" applyFont="1" applyFill="1" applyBorder="1" applyAlignment="1">
      <alignment horizontal="center" vertical="center"/>
    </xf>
    <xf numFmtId="0" fontId="10" fillId="0" borderId="0" xfId="0" applyFont="1" applyBorder="1" applyAlignment="1">
      <alignment horizontal="center" wrapText="1"/>
    </xf>
    <xf numFmtId="0" fontId="10" fillId="0" borderId="15" xfId="0" applyFont="1" applyBorder="1" applyAlignment="1">
      <alignment horizontal="center" wrapText="1"/>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37" fillId="13" borderId="23" xfId="0" applyFont="1" applyFill="1" applyBorder="1" applyAlignment="1">
      <alignment horizontal="center"/>
    </xf>
  </cellXfs>
  <cellStyles count="7">
    <cellStyle name="Comma" xfId="1" builtinId="3"/>
    <cellStyle name="Currency" xfId="4" builtinId="4"/>
    <cellStyle name="Normal" xfId="0" builtinId="0"/>
    <cellStyle name="Normální 2" xfId="5"/>
    <cellStyle name="normální_Banking 9-2005 (test)_v3" xfId="2"/>
    <cellStyle name="Percent" xfId="3" builtinId="5"/>
    <cellStyle name="Procenta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1.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png"/><Relationship Id="rId4" Type="http://schemas.openxmlformats.org/officeDocument/2006/relationships/image" Target="../media/image1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22</xdr:row>
      <xdr:rowOff>9525</xdr:rowOff>
    </xdr:to>
    <xdr:pic>
      <xdr:nvPicPr>
        <xdr:cNvPr id="4132" name="Picture 1">
          <a:extLst>
            <a:ext uri="{FF2B5EF4-FFF2-40B4-BE49-F238E27FC236}">
              <a16:creationId xmlns:a16="http://schemas.microsoft.com/office/drawing/2014/main" id="{00000000-0008-0000-0100-000024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15050"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409575</xdr:colOff>
      <xdr:row>17</xdr:row>
      <xdr:rowOff>114300</xdr:rowOff>
    </xdr:to>
    <xdr:pic>
      <xdr:nvPicPr>
        <xdr:cNvPr id="5156" name="Picture 1">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611505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13</xdr:col>
      <xdr:colOff>209550</xdr:colOff>
      <xdr:row>58</xdr:row>
      <xdr:rowOff>0</xdr:rowOff>
    </xdr:to>
    <xdr:pic>
      <xdr:nvPicPr>
        <xdr:cNvPr id="1098" name="Picture 4">
          <a:extLst>
            <a:ext uri="{FF2B5EF4-FFF2-40B4-BE49-F238E27FC236}">
              <a16:creationId xmlns:a16="http://schemas.microsoft.com/office/drawing/2014/main" id="{00000000-0008-0000-0400-00004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47700"/>
          <a:ext cx="6267450" cy="874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xdr:row>
      <xdr:rowOff>66675</xdr:rowOff>
    </xdr:from>
    <xdr:to>
      <xdr:col>12</xdr:col>
      <xdr:colOff>28575</xdr:colOff>
      <xdr:row>3</xdr:row>
      <xdr:rowOff>76200</xdr:rowOff>
    </xdr:to>
    <xdr:pic>
      <xdr:nvPicPr>
        <xdr:cNvPr id="1099" name="Picture 5">
          <a:extLst>
            <a:ext uri="{FF2B5EF4-FFF2-40B4-BE49-F238E27FC236}">
              <a16:creationId xmlns:a16="http://schemas.microsoft.com/office/drawing/2014/main" id="{00000000-0008-0000-0400-00004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8600"/>
          <a:ext cx="5362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485774</xdr:colOff>
      <xdr:row>14</xdr:row>
      <xdr:rowOff>95250</xdr:rowOff>
    </xdr:from>
    <xdr:to>
      <xdr:col>14</xdr:col>
      <xdr:colOff>449580</xdr:colOff>
      <xdr:row>19</xdr:row>
      <xdr:rowOff>85725</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80834" y="2145030"/>
          <a:ext cx="3088006" cy="1026795"/>
        </a:xfrm>
        <a:prstGeom prst="rect">
          <a:avLst/>
        </a:prstGeom>
        <a:noFill/>
      </xdr:spPr>
    </xdr:pic>
    <xdr:clientData/>
  </xdr:twoCellAnchor>
  <xdr:twoCellAnchor>
    <xdr:from>
      <xdr:col>9</xdr:col>
      <xdr:colOff>476249</xdr:colOff>
      <xdr:row>8</xdr:row>
      <xdr:rowOff>114299</xdr:rowOff>
    </xdr:from>
    <xdr:to>
      <xdr:col>17</xdr:col>
      <xdr:colOff>182880</xdr:colOff>
      <xdr:row>12</xdr:row>
      <xdr:rowOff>76199</xdr:rowOff>
    </xdr:to>
    <xdr:pic>
      <xdr:nvPicPr>
        <xdr:cNvPr id="3" name="Picture 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671309" y="975359"/>
          <a:ext cx="4705351" cy="75438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367665</xdr:colOff>
      <xdr:row>15</xdr:row>
      <xdr:rowOff>26671</xdr:rowOff>
    </xdr:from>
    <xdr:to>
      <xdr:col>15</xdr:col>
      <xdr:colOff>331471</xdr:colOff>
      <xdr:row>20</xdr:row>
      <xdr:rowOff>17146</xdr:rowOff>
    </xdr:to>
    <xdr:pic>
      <xdr:nvPicPr>
        <xdr:cNvPr id="4" name="Picture 2">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271385" y="2274571"/>
          <a:ext cx="3088006" cy="1026795"/>
        </a:xfrm>
        <a:prstGeom prst="rect">
          <a:avLst/>
        </a:prstGeom>
        <a:noFill/>
      </xdr:spPr>
    </xdr:pic>
    <xdr:clientData/>
  </xdr:twoCellAnchor>
  <xdr:twoCellAnchor>
    <xdr:from>
      <xdr:col>10</xdr:col>
      <xdr:colOff>358140</xdr:colOff>
      <xdr:row>9</xdr:row>
      <xdr:rowOff>45720</xdr:rowOff>
    </xdr:from>
    <xdr:to>
      <xdr:col>18</xdr:col>
      <xdr:colOff>64771</xdr:colOff>
      <xdr:row>13</xdr:row>
      <xdr:rowOff>7620</xdr:rowOff>
    </xdr:to>
    <xdr:pic>
      <xdr:nvPicPr>
        <xdr:cNvPr id="5" name="Picture 1">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261860" y="1104900"/>
          <a:ext cx="4705351" cy="75438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85725</xdr:colOff>
      <xdr:row>9</xdr:row>
      <xdr:rowOff>28575</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746760"/>
          <a:ext cx="85725" cy="28575"/>
        </a:xfrm>
        <a:prstGeom prst="rect">
          <a:avLst/>
        </a:prstGeom>
        <a:noFill/>
      </xdr:spPr>
    </xdr:pic>
    <xdr:clientData/>
  </xdr:twoCellAnchor>
  <xdr:twoCellAnchor>
    <xdr:from>
      <xdr:col>7</xdr:col>
      <xdr:colOff>85724</xdr:colOff>
      <xdr:row>6</xdr:row>
      <xdr:rowOff>161925</xdr:rowOff>
    </xdr:from>
    <xdr:to>
      <xdr:col>13</xdr:col>
      <xdr:colOff>179783</xdr:colOff>
      <xdr:row>8</xdr:row>
      <xdr:rowOff>9525</xdr:rowOff>
    </xdr:to>
    <xdr:pic>
      <xdr:nvPicPr>
        <xdr:cNvPr id="3" name="Picture 7">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70244" y="344805"/>
          <a:ext cx="3751659" cy="236220"/>
        </a:xfrm>
        <a:prstGeom prst="rect">
          <a:avLst/>
        </a:prstGeom>
        <a:noFill/>
      </xdr:spPr>
    </xdr:pic>
    <xdr:clientData/>
  </xdr:twoCellAnchor>
  <xdr:twoCellAnchor>
    <xdr:from>
      <xdr:col>7</xdr:col>
      <xdr:colOff>76199</xdr:colOff>
      <xdr:row>8</xdr:row>
      <xdr:rowOff>133349</xdr:rowOff>
    </xdr:from>
    <xdr:to>
      <xdr:col>12</xdr:col>
      <xdr:colOff>15186</xdr:colOff>
      <xdr:row>11</xdr:row>
      <xdr:rowOff>66675</xdr:rowOff>
    </xdr:to>
    <xdr:pic>
      <xdr:nvPicPr>
        <xdr:cNvPr id="4" name="Picture 6">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760719" y="704849"/>
          <a:ext cx="2986987" cy="46672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85725</xdr:colOff>
      <xdr:row>4</xdr:row>
      <xdr:rowOff>28575</xdr:rowOff>
    </xdr:to>
    <xdr:pic>
      <xdr:nvPicPr>
        <xdr:cNvPr id="3" name="Picture 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619875" y="2105025"/>
          <a:ext cx="85725" cy="190500"/>
        </a:xfrm>
        <a:prstGeom prst="rect">
          <a:avLst/>
        </a:prstGeom>
        <a:noFill/>
      </xdr:spPr>
    </xdr:pic>
    <xdr:clientData/>
  </xdr:twoCellAnchor>
  <xdr:twoCellAnchor>
    <xdr:from>
      <xdr:col>7</xdr:col>
      <xdr:colOff>85724</xdr:colOff>
      <xdr:row>1</xdr:row>
      <xdr:rowOff>161925</xdr:rowOff>
    </xdr:from>
    <xdr:to>
      <xdr:col>13</xdr:col>
      <xdr:colOff>179783</xdr:colOff>
      <xdr:row>3</xdr:row>
      <xdr:rowOff>9525</xdr:rowOff>
    </xdr:to>
    <xdr:pic>
      <xdr:nvPicPr>
        <xdr:cNvPr id="6151" name="Picture 7">
          <a:extLst>
            <a:ext uri="{FF2B5EF4-FFF2-40B4-BE49-F238E27FC236}">
              <a16:creationId xmlns:a16="http://schemas.microsoft.com/office/drawing/2014/main" id="{00000000-0008-0000-1000-0000071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86424" y="361950"/>
          <a:ext cx="3751659" cy="219075"/>
        </a:xfrm>
        <a:prstGeom prst="rect">
          <a:avLst/>
        </a:prstGeom>
        <a:noFill/>
      </xdr:spPr>
    </xdr:pic>
    <xdr:clientData/>
  </xdr:twoCellAnchor>
  <xdr:twoCellAnchor>
    <xdr:from>
      <xdr:col>7</xdr:col>
      <xdr:colOff>76199</xdr:colOff>
      <xdr:row>3</xdr:row>
      <xdr:rowOff>133349</xdr:rowOff>
    </xdr:from>
    <xdr:to>
      <xdr:col>12</xdr:col>
      <xdr:colOff>15186</xdr:colOff>
      <xdr:row>6</xdr:row>
      <xdr:rowOff>66675</xdr:rowOff>
    </xdr:to>
    <xdr:pic>
      <xdr:nvPicPr>
        <xdr:cNvPr id="6150" name="Picture 6">
          <a:extLst>
            <a:ext uri="{FF2B5EF4-FFF2-40B4-BE49-F238E27FC236}">
              <a16:creationId xmlns:a16="http://schemas.microsoft.com/office/drawing/2014/main" id="{00000000-0008-0000-1000-0000061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676899" y="704849"/>
          <a:ext cx="2986987" cy="428626"/>
        </a:xfrm>
        <a:prstGeom prst="rect">
          <a:avLst/>
        </a:prstGeom>
        <a:noFill/>
      </xdr:spPr>
    </xdr:pic>
    <xdr:clientData/>
  </xdr:twoCellAnchor>
  <xdr:twoCellAnchor editAs="oneCell">
    <xdr:from>
      <xdr:col>1</xdr:col>
      <xdr:colOff>219075</xdr:colOff>
      <xdr:row>6</xdr:row>
      <xdr:rowOff>175260</xdr:rowOff>
    </xdr:from>
    <xdr:to>
      <xdr:col>10</xdr:col>
      <xdr:colOff>4910</xdr:colOff>
      <xdr:row>24</xdr:row>
      <xdr:rowOff>26258</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4"/>
        <a:stretch>
          <a:fillRect/>
        </a:stretch>
      </xdr:blipFill>
      <xdr:spPr>
        <a:xfrm>
          <a:off x="1257300" y="1375410"/>
          <a:ext cx="6243785" cy="32799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365760</xdr:colOff>
      <xdr:row>9</xdr:row>
      <xdr:rowOff>129540</xdr:rowOff>
    </xdr:from>
    <xdr:to>
      <xdr:col>17</xdr:col>
      <xdr:colOff>320861</xdr:colOff>
      <xdr:row>11</xdr:row>
      <xdr:rowOff>71626</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479280" y="3360420"/>
          <a:ext cx="1783901" cy="35356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982980</xdr:colOff>
      <xdr:row>8</xdr:row>
      <xdr:rowOff>38100</xdr:rowOff>
    </xdr:from>
    <xdr:to>
      <xdr:col>11</xdr:col>
      <xdr:colOff>375220</xdr:colOff>
      <xdr:row>9</xdr:row>
      <xdr:rowOff>28952</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979420" y="2971800"/>
          <a:ext cx="4680520" cy="288032"/>
        </a:xfrm>
        <a:prstGeom prst="rect">
          <a:avLst/>
        </a:prstGeom>
        <a:noFill/>
      </xdr:spPr>
    </xdr:pic>
    <xdr:clientData/>
  </xdr:twoCellAnchor>
  <xdr:twoCellAnchor editAs="oneCell">
    <xdr:from>
      <xdr:col>11</xdr:col>
      <xdr:colOff>472440</xdr:colOff>
      <xdr:row>11</xdr:row>
      <xdr:rowOff>99060</xdr:rowOff>
    </xdr:from>
    <xdr:to>
      <xdr:col>14</xdr:col>
      <xdr:colOff>427541</xdr:colOff>
      <xdr:row>13</xdr:row>
      <xdr:rowOff>117346</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757160" y="3741420"/>
          <a:ext cx="1783901" cy="353566"/>
        </a:xfrm>
        <a:prstGeom prst="rect">
          <a:avLst/>
        </a:prstGeom>
        <a:noFill/>
      </xdr:spPr>
    </xdr:pic>
    <xdr:clientData/>
  </xdr:twoCellAnchor>
  <xdr:twoCellAnchor editAs="oneCell">
    <xdr:from>
      <xdr:col>4</xdr:col>
      <xdr:colOff>220980</xdr:colOff>
      <xdr:row>15</xdr:row>
      <xdr:rowOff>15240</xdr:rowOff>
    </xdr:from>
    <xdr:to>
      <xdr:col>8</xdr:col>
      <xdr:colOff>374868</xdr:colOff>
      <xdr:row>16</xdr:row>
      <xdr:rowOff>16648</xdr:rowOff>
    </xdr:to>
    <xdr:pic>
      <xdr:nvPicPr>
        <xdr:cNvPr id="4" name="Pictur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3238500" y="4328160"/>
          <a:ext cx="2592288" cy="298588"/>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335280</xdr:colOff>
      <xdr:row>1</xdr:row>
      <xdr:rowOff>22860</xdr:rowOff>
    </xdr:from>
    <xdr:to>
      <xdr:col>16</xdr:col>
      <xdr:colOff>105464</xdr:colOff>
      <xdr:row>3</xdr:row>
      <xdr:rowOff>695691</xdr:rowOff>
    </xdr:to>
    <xdr:pic>
      <xdr:nvPicPr>
        <xdr:cNvPr id="2" name="tabl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227320" y="190500"/>
          <a:ext cx="5256584" cy="10081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335280</xdr:colOff>
      <xdr:row>1</xdr:row>
      <xdr:rowOff>22860</xdr:rowOff>
    </xdr:from>
    <xdr:to>
      <xdr:col>16</xdr:col>
      <xdr:colOff>105464</xdr:colOff>
      <xdr:row>3</xdr:row>
      <xdr:rowOff>695691</xdr:rowOff>
    </xdr:to>
    <xdr:pic>
      <xdr:nvPicPr>
        <xdr:cNvPr id="3" name="table">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5181600" y="190500"/>
          <a:ext cx="5256584" cy="1008111"/>
        </a:xfrm>
        <a:prstGeom prst="rect">
          <a:avLst/>
        </a:prstGeom>
      </xdr:spPr>
    </xdr:pic>
    <xdr:clientData/>
  </xdr:twoCellAnchor>
  <xdr:twoCellAnchor editAs="oneCell">
    <xdr:from>
      <xdr:col>3</xdr:col>
      <xdr:colOff>0</xdr:colOff>
      <xdr:row>5</xdr:row>
      <xdr:rowOff>91440</xdr:rowOff>
    </xdr:from>
    <xdr:to>
      <xdr:col>15</xdr:col>
      <xdr:colOff>350520</xdr:colOff>
      <xdr:row>7</xdr:row>
      <xdr:rowOff>106680</xdr:rowOff>
    </xdr:to>
    <xdr:pic>
      <xdr:nvPicPr>
        <xdr:cNvPr id="4" name="Pictur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6440" y="1661160"/>
          <a:ext cx="8077200" cy="35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289560</xdr:colOff>
      <xdr:row>9</xdr:row>
      <xdr:rowOff>160020</xdr:rowOff>
    </xdr:from>
    <xdr:to>
      <xdr:col>13</xdr:col>
      <xdr:colOff>441960</xdr:colOff>
      <xdr:row>13</xdr:row>
      <xdr:rowOff>20215</xdr:rowOff>
    </xdr:to>
    <xdr:pic>
      <xdr:nvPicPr>
        <xdr:cNvPr id="5" name="Picture 4">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1720" y="2400300"/>
          <a:ext cx="6659880" cy="530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14</xdr:row>
      <xdr:rowOff>83820</xdr:rowOff>
    </xdr:from>
    <xdr:to>
      <xdr:col>9</xdr:col>
      <xdr:colOff>289560</xdr:colOff>
      <xdr:row>17</xdr:row>
      <xdr:rowOff>15240</xdr:rowOff>
    </xdr:to>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63140" y="3162300"/>
          <a:ext cx="409194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419100</xdr:colOff>
      <xdr:row>12</xdr:row>
      <xdr:rowOff>95250</xdr:rowOff>
    </xdr:from>
    <xdr:to>
      <xdr:col>18</xdr:col>
      <xdr:colOff>476250</xdr:colOff>
      <xdr:row>33</xdr:row>
      <xdr:rowOff>95250</xdr:rowOff>
    </xdr:to>
    <xdr:pic>
      <xdr:nvPicPr>
        <xdr:cNvPr id="16385" name="Picture 1" descr="Image for post">
          <a:extLst>
            <a:ext uri="{FF2B5EF4-FFF2-40B4-BE49-F238E27FC236}">
              <a16:creationId xmlns:a16="http://schemas.microsoft.com/office/drawing/2014/main" id="{00000000-0008-0000-1800-000001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43875" y="2219325"/>
          <a:ext cx="4762500" cy="357187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9</xdr:row>
      <xdr:rowOff>66675</xdr:rowOff>
    </xdr:from>
    <xdr:to>
      <xdr:col>6</xdr:col>
      <xdr:colOff>647700</xdr:colOff>
      <xdr:row>11</xdr:row>
      <xdr:rowOff>247650</xdr:rowOff>
    </xdr:to>
    <xdr:pic>
      <xdr:nvPicPr>
        <xdr:cNvPr id="4097" name="Picture 1">
          <a:extLst>
            <a:ext uri="{FF2B5EF4-FFF2-40B4-BE49-F238E27FC236}">
              <a16:creationId xmlns:a16="http://schemas.microsoft.com/office/drawing/2014/main" id="{00000000-0008-0000-1E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4305300" cy="50482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12\vk2000\5-12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ŘADA"/>
      <sheetName val="A99"/>
      <sheetName val="01"/>
      <sheetName val="02"/>
      <sheetName val="03"/>
      <sheetName val="05"/>
      <sheetName val="07"/>
      <sheetName val="TISK"/>
      <sheetName val="List1"/>
      <sheetName val="LIST"/>
    </sheetNames>
    <sheetDataSet>
      <sheetData sheetId="0">
        <row r="5">
          <cell r="D5">
            <v>1</v>
          </cell>
        </row>
      </sheetData>
      <sheetData sheetId="1"/>
      <sheetData sheetId="2"/>
      <sheetData sheetId="3"/>
      <sheetData sheetId="4"/>
      <sheetData sheetId="5"/>
      <sheetData sheetId="6"/>
      <sheetData sheetId="7"/>
      <sheetData sheetId="8"/>
      <sheetData sheetId="9">
        <row r="121">
          <cell r="B121" t="str">
            <v>A99!$B$6:$DZ42</v>
          </cell>
        </row>
        <row r="122">
          <cell r="B122" t="str">
            <v>A99!$B$43:$DZ79</v>
          </cell>
        </row>
        <row r="123">
          <cell r="B123" t="str">
            <v>A99!$B$80:$DZ116</v>
          </cell>
        </row>
        <row r="124">
          <cell r="B124" t="str">
            <v>A99!$B$117:$DZ153</v>
          </cell>
        </row>
        <row r="125">
          <cell r="B125" t="str">
            <v>A99!$B$154:$DZ190</v>
          </cell>
        </row>
        <row r="126">
          <cell r="B126" t="str">
            <v>A99!$B$191:$DZ227</v>
          </cell>
        </row>
        <row r="127">
          <cell r="B127" t="str">
            <v>A99!$B$228:$DZ264</v>
          </cell>
        </row>
        <row r="128">
          <cell r="B128" t="str">
            <v>A99!$B$265:$DZ301</v>
          </cell>
        </row>
        <row r="129">
          <cell r="B129" t="str">
            <v>A99!$B$302:$DZ338</v>
          </cell>
        </row>
        <row r="130">
          <cell r="B130" t="str">
            <v>A99!$B$339:$DZ375</v>
          </cell>
        </row>
        <row r="131">
          <cell r="B131" t="str">
            <v>A99!$B$376:$DZ412</v>
          </cell>
        </row>
        <row r="132">
          <cell r="B132" t="str">
            <v>A99!$B$413:$DZ449</v>
          </cell>
        </row>
        <row r="133">
          <cell r="B133" t="str">
            <v>A99!$B$450:$DZ486</v>
          </cell>
        </row>
        <row r="134">
          <cell r="B134" t="str">
            <v>A99!$B$487:$DZ523</v>
          </cell>
        </row>
        <row r="135">
          <cell r="B135" t="str">
            <v>A99!$B$524:$DZ560</v>
          </cell>
        </row>
        <row r="136">
          <cell r="B136" t="str">
            <v>A99!$B$561:$DZ597</v>
          </cell>
        </row>
        <row r="137">
          <cell r="B137" t="str">
            <v>A99!$B$598:$DZ634</v>
          </cell>
        </row>
        <row r="138">
          <cell r="B138" t="str">
            <v>A99!$B$635:$DZ671</v>
          </cell>
        </row>
        <row r="139">
          <cell r="B139" t="str">
            <v>A99!$B$672:$DZ708</v>
          </cell>
        </row>
        <row r="140">
          <cell r="B140" t="str">
            <v>A99!$B$709:$DZ745</v>
          </cell>
        </row>
        <row r="141">
          <cell r="B141" t="str">
            <v>A99!$B$746:$DZ782</v>
          </cell>
        </row>
        <row r="142">
          <cell r="B142" t="str">
            <v>A99!$B$783:$DZ819</v>
          </cell>
        </row>
        <row r="143">
          <cell r="B143" t="str">
            <v>A99!$B$820:$DZ856</v>
          </cell>
        </row>
        <row r="144">
          <cell r="B144" t="str">
            <v>A99!$B$857:$DZ893</v>
          </cell>
        </row>
        <row r="145">
          <cell r="B145" t="str">
            <v>A99!$B$894:$DZ930</v>
          </cell>
        </row>
        <row r="146">
          <cell r="B146" t="str">
            <v>A99!$B$931:$DZ967</v>
          </cell>
        </row>
        <row r="147">
          <cell r="B147" t="str">
            <v>A99!$B$968:$DZ1004</v>
          </cell>
        </row>
        <row r="148">
          <cell r="B148" t="str">
            <v>A99!$B$1005:$DZ1041</v>
          </cell>
        </row>
        <row r="149">
          <cell r="B149" t="str">
            <v>A99!$B$1042:$DZ1078</v>
          </cell>
        </row>
        <row r="150">
          <cell r="B150" t="str">
            <v>A99!$B$1079:$DZ1115</v>
          </cell>
        </row>
        <row r="151">
          <cell r="B151" t="str">
            <v>A99!$B$1116:$DZ1152</v>
          </cell>
        </row>
        <row r="152">
          <cell r="B152" t="str">
            <v>A99!$B$1153:$DZ1189</v>
          </cell>
        </row>
        <row r="153">
          <cell r="B153" t="str">
            <v>A99!$B$1190:$DZ1226</v>
          </cell>
        </row>
        <row r="154">
          <cell r="B154" t="str">
            <v>A99!$B$1227:$DZ1263</v>
          </cell>
        </row>
        <row r="155">
          <cell r="B155" t="str">
            <v>A99!$B$1264:$DZ1300</v>
          </cell>
        </row>
        <row r="156">
          <cell r="B156" t="str">
            <v>A99!$B$1301:$DZ1337</v>
          </cell>
        </row>
        <row r="157">
          <cell r="B157" t="str">
            <v>A99!$B$1338:$DZ1374</v>
          </cell>
        </row>
        <row r="158">
          <cell r="B158" t="str">
            <v>A99!$B$1375:$DZ1411</v>
          </cell>
        </row>
        <row r="159">
          <cell r="B159" t="str">
            <v>A99!$B$1412:$DZ1448</v>
          </cell>
        </row>
        <row r="160">
          <cell r="B160" t="str">
            <v>A99!$B$1449:$DZ1485</v>
          </cell>
        </row>
        <row r="161">
          <cell r="B161" t="str">
            <v>A99!$B$1486:$DZ1522</v>
          </cell>
        </row>
        <row r="162">
          <cell r="B162" t="str">
            <v>A99!$B$1523:$DZ1559</v>
          </cell>
        </row>
        <row r="163">
          <cell r="B163" t="str">
            <v>A99!$B$1560:$DZ1596</v>
          </cell>
        </row>
        <row r="164">
          <cell r="B164" t="str">
            <v>A99!$B$1597:$DZ1633</v>
          </cell>
        </row>
        <row r="165">
          <cell r="B165" t="str">
            <v>A99!$B$1634:$DZ1670</v>
          </cell>
        </row>
        <row r="166">
          <cell r="B166" t="str">
            <v>A99!$B$1671:$DZ1707</v>
          </cell>
        </row>
        <row r="167">
          <cell r="B167" t="str">
            <v>A99!$B$1708:$DZ1744</v>
          </cell>
        </row>
        <row r="168">
          <cell r="B168" t="str">
            <v>A99!$B$1745:$DZ1781</v>
          </cell>
        </row>
        <row r="169">
          <cell r="B169" t="str">
            <v>A99!$B$1782:$DZ1818</v>
          </cell>
        </row>
        <row r="170">
          <cell r="B170" t="str">
            <v>A99!$B$1819:$DZ1855</v>
          </cell>
        </row>
        <row r="171">
          <cell r="B171" t="str">
            <v>A99!$B$1856:$DZ1892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workbookViewId="0">
      <selection activeCell="B23" sqref="B23"/>
    </sheetView>
  </sheetViews>
  <sheetFormatPr defaultRowHeight="13.2" x14ac:dyDescent="0.25"/>
  <cols>
    <col min="2" max="2" width="90.6640625" customWidth="1"/>
  </cols>
  <sheetData>
    <row r="2" spans="2:4" ht="15.6" x14ac:dyDescent="0.3">
      <c r="B2" s="33"/>
      <c r="C2" s="234"/>
      <c r="D2" s="34"/>
    </row>
    <row r="3" spans="2:4" ht="15" x14ac:dyDescent="0.25">
      <c r="B3" s="35"/>
      <c r="C3" s="234"/>
      <c r="D3" s="234"/>
    </row>
    <row r="4" spans="2:4" ht="15" x14ac:dyDescent="0.25">
      <c r="B4" s="35"/>
      <c r="C4" s="234"/>
      <c r="D4" s="234"/>
    </row>
    <row r="5" spans="2:4" ht="15" x14ac:dyDescent="0.25">
      <c r="B5" s="35"/>
      <c r="C5" s="234"/>
      <c r="D5" s="234"/>
    </row>
  </sheetData>
  <phoneticPr fontId="0" type="noConversion"/>
  <pageMargins left="0.75" right="0.75" top="1" bottom="1"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2"/>
  <sheetViews>
    <sheetView zoomScaleNormal="100" workbookViewId="0">
      <selection activeCell="B23" sqref="B23"/>
    </sheetView>
  </sheetViews>
  <sheetFormatPr defaultRowHeight="13.2" x14ac:dyDescent="0.25"/>
  <cols>
    <col min="12" max="12" width="14.109375" customWidth="1"/>
  </cols>
  <sheetData>
    <row r="3" spans="1:14" ht="15" x14ac:dyDescent="0.25">
      <c r="A3" s="235"/>
      <c r="B3" s="234"/>
      <c r="C3" s="234"/>
      <c r="D3" s="234"/>
      <c r="E3" s="234"/>
      <c r="F3" s="234"/>
      <c r="G3" s="234"/>
      <c r="H3" s="234"/>
      <c r="I3" s="234"/>
      <c r="J3" s="234"/>
      <c r="K3" s="234"/>
      <c r="L3" s="234"/>
      <c r="M3" s="234"/>
      <c r="N3" s="234"/>
    </row>
    <row r="4" spans="1:14" s="2" customFormat="1" ht="13.8" x14ac:dyDescent="0.25">
      <c r="A4" s="1"/>
      <c r="L4" s="42" t="s">
        <v>0</v>
      </c>
      <c r="M4" s="42">
        <v>6.5</v>
      </c>
      <c r="N4" s="42"/>
    </row>
    <row r="5" spans="1:14" s="2" customFormat="1" ht="13.8" x14ac:dyDescent="0.25">
      <c r="A5" s="1"/>
      <c r="L5" s="42" t="s">
        <v>1</v>
      </c>
      <c r="M5" s="42">
        <v>185</v>
      </c>
      <c r="N5" s="42"/>
    </row>
    <row r="6" spans="1:14" s="2" customFormat="1" ht="13.8" x14ac:dyDescent="0.25">
      <c r="A6" s="3"/>
      <c r="B6" s="4"/>
      <c r="C6" s="4"/>
      <c r="L6" s="42" t="s">
        <v>2</v>
      </c>
      <c r="M6" s="42">
        <v>96</v>
      </c>
      <c r="N6" s="42"/>
    </row>
    <row r="7" spans="1:14" s="2" customFormat="1" ht="13.8" x14ac:dyDescent="0.25">
      <c r="A7" s="5"/>
      <c r="L7" s="42"/>
      <c r="M7" s="42"/>
      <c r="N7" s="42"/>
    </row>
    <row r="8" spans="1:14" s="2" customFormat="1" ht="13.8" x14ac:dyDescent="0.25">
      <c r="A8" s="3"/>
      <c r="B8" s="4"/>
      <c r="C8" s="4"/>
      <c r="D8" s="4"/>
      <c r="L8" s="42" t="s">
        <v>3</v>
      </c>
      <c r="M8" s="43">
        <v>0.05</v>
      </c>
      <c r="N8" s="42"/>
    </row>
    <row r="9" spans="1:14" s="4" customFormat="1" ht="13.8" x14ac:dyDescent="0.25">
      <c r="A9" s="3"/>
      <c r="L9" s="42" t="s">
        <v>4</v>
      </c>
      <c r="M9" s="432">
        <v>9.5000000000000001E-2</v>
      </c>
      <c r="N9" s="44"/>
    </row>
    <row r="10" spans="1:14" s="2" customFormat="1" ht="13.8" x14ac:dyDescent="0.25">
      <c r="A10" s="5"/>
      <c r="L10" s="42"/>
      <c r="M10" s="42"/>
      <c r="N10" s="42"/>
    </row>
    <row r="11" spans="1:14" s="2" customFormat="1" ht="13.8" x14ac:dyDescent="0.25">
      <c r="A11" s="3"/>
      <c r="L11" s="42" t="s">
        <v>5</v>
      </c>
      <c r="M11" s="43">
        <v>0.95</v>
      </c>
      <c r="N11" s="42">
        <v>1.65</v>
      </c>
    </row>
    <row r="12" spans="1:14" s="2" customFormat="1" ht="13.8" x14ac:dyDescent="0.25">
      <c r="A12" s="5"/>
    </row>
    <row r="13" spans="1:14" s="2" customFormat="1" ht="13.8" x14ac:dyDescent="0.25">
      <c r="A13" s="5"/>
    </row>
    <row r="14" spans="1:14" s="2" customFormat="1" ht="13.8" x14ac:dyDescent="0.25">
      <c r="A14" s="5"/>
    </row>
    <row r="15" spans="1:14" s="6" customFormat="1" ht="13.8" x14ac:dyDescent="0.25"/>
    <row r="24" spans="2:4" x14ac:dyDescent="0.25">
      <c r="B24" s="234" t="s">
        <v>6</v>
      </c>
      <c r="C24" s="234"/>
      <c r="D24" s="234"/>
    </row>
    <row r="25" spans="2:4" x14ac:dyDescent="0.25">
      <c r="B25" s="433" t="s">
        <v>7</v>
      </c>
      <c r="C25" s="433"/>
      <c r="D25" s="433">
        <f>M5*M8*N11</f>
        <v>15.262499999999999</v>
      </c>
    </row>
    <row r="26" spans="2:4" x14ac:dyDescent="0.25">
      <c r="B26" s="433"/>
      <c r="C26" s="433"/>
      <c r="D26" s="433"/>
    </row>
    <row r="27" spans="2:4" x14ac:dyDescent="0.25">
      <c r="B27" s="433" t="s">
        <v>8</v>
      </c>
      <c r="C27" s="433"/>
      <c r="D27" s="433">
        <f>M6*M9*N11</f>
        <v>15.048</v>
      </c>
    </row>
    <row r="28" spans="2:4" x14ac:dyDescent="0.25">
      <c r="B28" s="433"/>
      <c r="C28" s="433"/>
      <c r="D28" s="433"/>
    </row>
    <row r="29" spans="2:4" x14ac:dyDescent="0.25">
      <c r="B29" s="433"/>
      <c r="C29" s="433"/>
      <c r="D29" s="433"/>
    </row>
    <row r="30" spans="2:4" x14ac:dyDescent="0.25">
      <c r="B30" s="433" t="s">
        <v>9</v>
      </c>
      <c r="C30" s="433"/>
      <c r="D30" s="433">
        <f>M4/D25</f>
        <v>0.42588042588042591</v>
      </c>
    </row>
    <row r="31" spans="2:4" x14ac:dyDescent="0.25">
      <c r="B31" s="433"/>
      <c r="C31" s="433"/>
      <c r="D31" s="433"/>
    </row>
    <row r="32" spans="2:4" x14ac:dyDescent="0.25">
      <c r="B32" s="433" t="s">
        <v>10</v>
      </c>
      <c r="C32" s="433"/>
      <c r="D32" s="433">
        <f>M4/D27</f>
        <v>0.4319510898458267</v>
      </c>
    </row>
  </sheetData>
  <phoneticPr fontId="0" type="noConversion"/>
  <pageMargins left="0.75" right="0.75" top="1" bottom="1"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election activeCell="B23" sqref="B23"/>
    </sheetView>
  </sheetViews>
  <sheetFormatPr defaultRowHeight="13.2" x14ac:dyDescent="0.25"/>
  <cols>
    <col min="2" max="2" width="34.6640625" bestFit="1" customWidth="1"/>
    <col min="3" max="3" width="9.6640625" bestFit="1" customWidth="1"/>
  </cols>
  <sheetData>
    <row r="1" spans="1:4" x14ac:dyDescent="0.25">
      <c r="A1" s="234"/>
      <c r="B1" s="29"/>
      <c r="C1" s="30"/>
      <c r="D1" s="30"/>
    </row>
    <row r="2" spans="1:4" x14ac:dyDescent="0.25">
      <c r="A2" s="28"/>
      <c r="B2" s="31"/>
      <c r="C2" s="32"/>
      <c r="D2" s="32"/>
    </row>
    <row r="3" spans="1:4" x14ac:dyDescent="0.25">
      <c r="A3" s="234"/>
      <c r="B3" s="234"/>
      <c r="C3" s="30"/>
      <c r="D3" s="30"/>
    </row>
  </sheetData>
  <phoneticPr fontId="0" type="noConversion"/>
  <pageMargins left="0.75" right="0.75" top="1" bottom="1" header="0.4921259845" footer="0.4921259845"/>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B23" sqref="B23"/>
    </sheetView>
  </sheetViews>
  <sheetFormatPr defaultRowHeight="13.2" x14ac:dyDescent="0.25"/>
  <cols>
    <col min="1" max="1" width="66" customWidth="1"/>
    <col min="2" max="2" width="19.5546875" customWidth="1"/>
  </cols>
  <sheetData>
    <row r="1" spans="1:8" ht="15" x14ac:dyDescent="0.25">
      <c r="A1" s="39" t="s">
        <v>11</v>
      </c>
      <c r="B1" s="234"/>
      <c r="C1" s="231"/>
      <c r="D1" s="231"/>
      <c r="E1" s="231"/>
      <c r="F1" s="231"/>
      <c r="G1" s="231"/>
      <c r="H1" s="231"/>
    </row>
    <row r="2" spans="1:8" ht="15" x14ac:dyDescent="0.25">
      <c r="A2" s="236"/>
      <c r="B2" s="234"/>
      <c r="C2" s="231"/>
      <c r="D2" s="231"/>
      <c r="E2" s="231"/>
      <c r="F2" s="231"/>
      <c r="G2" s="231"/>
      <c r="H2" s="231"/>
    </row>
    <row r="3" spans="1:8" x14ac:dyDescent="0.25">
      <c r="A3" s="234"/>
      <c r="B3" s="234"/>
      <c r="C3" s="231"/>
      <c r="D3" s="231"/>
      <c r="E3" s="231"/>
      <c r="F3" s="231"/>
      <c r="G3" s="231"/>
      <c r="H3" s="231"/>
    </row>
    <row r="4" spans="1:8" ht="15" x14ac:dyDescent="0.25">
      <c r="A4" s="37"/>
      <c r="B4" s="234"/>
      <c r="C4" s="231"/>
      <c r="D4" s="231"/>
      <c r="E4" s="231"/>
      <c r="F4" s="231"/>
      <c r="G4" s="231"/>
      <c r="H4" s="231"/>
    </row>
    <row r="5" spans="1:8" ht="15" x14ac:dyDescent="0.25">
      <c r="A5" s="37"/>
      <c r="B5" s="24"/>
      <c r="C5" s="231"/>
      <c r="D5" s="231"/>
      <c r="E5" s="231"/>
      <c r="F5" s="231"/>
      <c r="G5" s="231"/>
      <c r="H5" s="231"/>
    </row>
    <row r="6" spans="1:8" ht="15" x14ac:dyDescent="0.25">
      <c r="A6" s="37"/>
      <c r="B6" s="234"/>
      <c r="C6" s="231"/>
      <c r="D6" s="231"/>
      <c r="E6" s="231"/>
      <c r="F6" s="231"/>
      <c r="G6" s="231"/>
      <c r="H6" s="231"/>
    </row>
    <row r="7" spans="1:8" ht="15" x14ac:dyDescent="0.25">
      <c r="A7" s="36"/>
      <c r="B7" s="36"/>
      <c r="C7" s="234"/>
      <c r="D7" s="234"/>
      <c r="E7" s="234"/>
      <c r="F7" s="234"/>
      <c r="G7" s="234"/>
      <c r="H7" s="234"/>
    </row>
    <row r="9" spans="1:8" ht="15" x14ac:dyDescent="0.25">
      <c r="A9" s="37"/>
      <c r="B9" s="234"/>
      <c r="C9" s="234"/>
      <c r="D9" s="234"/>
      <c r="E9" s="234"/>
      <c r="F9" s="234"/>
      <c r="G9" s="234"/>
      <c r="H9" s="234"/>
    </row>
    <row r="10" spans="1:8" ht="15" x14ac:dyDescent="0.25">
      <c r="A10" s="37"/>
      <c r="B10" s="24"/>
      <c r="C10" s="234"/>
      <c r="D10" s="234"/>
      <c r="E10" s="234"/>
      <c r="F10" s="234"/>
      <c r="G10" s="234"/>
      <c r="H10" s="234"/>
    </row>
    <row r="11" spans="1:8" ht="13.8" x14ac:dyDescent="0.25">
      <c r="A11" s="2"/>
      <c r="B11" s="234"/>
      <c r="C11" s="234"/>
      <c r="D11" s="234"/>
      <c r="E11" s="234"/>
      <c r="F11" s="234"/>
      <c r="G11" s="234"/>
      <c r="H11" s="234"/>
    </row>
    <row r="12" spans="1:8" ht="13.8" x14ac:dyDescent="0.25">
      <c r="A12" s="2"/>
      <c r="B12" s="234"/>
      <c r="C12" s="234"/>
      <c r="D12" s="234"/>
      <c r="E12" s="234"/>
      <c r="F12" s="234"/>
      <c r="G12" s="234"/>
      <c r="H12" s="234"/>
    </row>
    <row r="13" spans="1:8" ht="15" x14ac:dyDescent="0.25">
      <c r="A13" s="236"/>
      <c r="B13" s="234"/>
      <c r="C13" s="234"/>
      <c r="D13" s="234"/>
      <c r="E13" s="234"/>
      <c r="F13" s="234"/>
      <c r="G13" s="234"/>
      <c r="H13" s="234"/>
    </row>
    <row r="14" spans="1:8" ht="13.8" x14ac:dyDescent="0.25">
      <c r="A14" s="38"/>
      <c r="B14" s="234"/>
      <c r="C14" s="234"/>
      <c r="D14" s="234"/>
      <c r="E14" s="234"/>
      <c r="F14" s="234"/>
      <c r="G14" s="234"/>
      <c r="H14" s="234"/>
    </row>
    <row r="15" spans="1:8" ht="13.8" x14ac:dyDescent="0.25">
      <c r="A15" s="38"/>
      <c r="B15" s="234"/>
      <c r="C15" s="234"/>
      <c r="D15" s="234"/>
      <c r="E15" s="234"/>
      <c r="F15" s="234"/>
      <c r="G15" s="234"/>
      <c r="H15" s="234"/>
    </row>
    <row r="16" spans="1:8" ht="13.8" x14ac:dyDescent="0.25">
      <c r="A16" s="38"/>
      <c r="B16" s="234"/>
      <c r="C16" s="234"/>
      <c r="D16" s="234"/>
      <c r="E16" s="234"/>
      <c r="F16" s="234"/>
      <c r="G16" s="234"/>
      <c r="H16" s="234"/>
    </row>
    <row r="17" spans="1:7" ht="13.8" x14ac:dyDescent="0.25">
      <c r="A17" s="38"/>
      <c r="B17" s="234"/>
      <c r="C17" s="234"/>
      <c r="D17" s="234"/>
      <c r="E17" s="234"/>
      <c r="F17" s="234"/>
      <c r="G17" s="234"/>
    </row>
    <row r="18" spans="1:7" ht="15" x14ac:dyDescent="0.25">
      <c r="A18" s="36"/>
      <c r="B18" s="234"/>
      <c r="C18" s="234"/>
      <c r="D18" s="234"/>
      <c r="E18" s="234"/>
      <c r="F18" s="234"/>
      <c r="G18" s="234"/>
    </row>
    <row r="21" spans="1:7" ht="15" x14ac:dyDescent="0.25">
      <c r="A21" s="234" t="s">
        <v>12</v>
      </c>
      <c r="B21" s="236" t="s">
        <v>13</v>
      </c>
      <c r="C21" s="236"/>
      <c r="D21" s="236"/>
      <c r="E21" s="236">
        <v>5</v>
      </c>
      <c r="F21" s="236" t="s">
        <v>14</v>
      </c>
      <c r="G21" s="236"/>
    </row>
    <row r="22" spans="1:7" ht="15" x14ac:dyDescent="0.25">
      <c r="A22" s="234"/>
      <c r="B22" s="236"/>
      <c r="C22" s="236"/>
      <c r="D22" s="236"/>
      <c r="E22" s="236"/>
      <c r="F22" s="236"/>
      <c r="G22" s="236"/>
    </row>
    <row r="23" spans="1:7" ht="15" x14ac:dyDescent="0.25">
      <c r="A23" s="234"/>
      <c r="B23" s="236" t="s">
        <v>15</v>
      </c>
      <c r="C23" s="236"/>
      <c r="D23" s="236"/>
      <c r="E23" s="237">
        <f>15/75*12</f>
        <v>2.4000000000000004</v>
      </c>
      <c r="F23" s="236" t="s">
        <v>16</v>
      </c>
      <c r="G23" s="236"/>
    </row>
    <row r="24" spans="1:7" ht="15" x14ac:dyDescent="0.25">
      <c r="A24" s="234"/>
      <c r="B24" s="236"/>
      <c r="C24" s="236"/>
      <c r="D24" s="236"/>
      <c r="E24" s="237">
        <f>22.5/75*4</f>
        <v>1.2</v>
      </c>
      <c r="F24" s="236" t="s">
        <v>17</v>
      </c>
      <c r="G24" s="236"/>
    </row>
    <row r="25" spans="1:7" ht="15" x14ac:dyDescent="0.25">
      <c r="A25" s="234"/>
      <c r="B25" s="236"/>
      <c r="C25" s="236"/>
      <c r="D25" s="236"/>
      <c r="E25" s="237">
        <f>22.5/75*2</f>
        <v>0.6</v>
      </c>
      <c r="F25" s="236" t="s">
        <v>18</v>
      </c>
      <c r="G25" s="236"/>
    </row>
    <row r="26" spans="1:7" ht="15" x14ac:dyDescent="0.25">
      <c r="A26" s="234"/>
      <c r="B26" s="236"/>
      <c r="C26" s="234"/>
      <c r="D26" s="234"/>
      <c r="E26" s="434">
        <v>0.8</v>
      </c>
      <c r="F26" s="236" t="s">
        <v>19</v>
      </c>
      <c r="G26" s="236"/>
    </row>
    <row r="27" spans="1:7" ht="15" x14ac:dyDescent="0.25">
      <c r="A27" s="234"/>
      <c r="B27" s="236"/>
      <c r="C27" s="234"/>
      <c r="D27" s="234"/>
      <c r="E27" s="236">
        <f>SUM(E23:E26)</f>
        <v>5</v>
      </c>
      <c r="F27" s="236"/>
      <c r="G27" s="236"/>
    </row>
    <row r="29" spans="1:7" ht="15" x14ac:dyDescent="0.25">
      <c r="A29" s="234"/>
      <c r="B29" s="234"/>
      <c r="C29" s="236" t="s">
        <v>20</v>
      </c>
      <c r="D29" s="236"/>
      <c r="E29" s="234"/>
      <c r="F29" s="234"/>
      <c r="G29" s="234"/>
    </row>
    <row r="30" spans="1:7" ht="15" x14ac:dyDescent="0.25">
      <c r="A30" s="234"/>
      <c r="B30" s="234"/>
      <c r="C30" s="236" t="s">
        <v>21</v>
      </c>
      <c r="D30" s="435">
        <f>E26/(15/75)</f>
        <v>4</v>
      </c>
      <c r="E30" s="234"/>
      <c r="F30" s="234"/>
      <c r="G30" s="234"/>
    </row>
  </sheetData>
  <phoneticPr fontId="0" type="noConversion"/>
  <pageMargins left="0.75" right="0.75" top="1" bottom="1" header="0.4921259845" footer="0.492125984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19" zoomScaleNormal="100" workbookViewId="0">
      <selection activeCell="B23" sqref="B23"/>
    </sheetView>
  </sheetViews>
  <sheetFormatPr defaultRowHeight="13.2" x14ac:dyDescent="0.25"/>
  <cols>
    <col min="1" max="1" width="6.33203125" customWidth="1"/>
    <col min="2" max="2" width="3.6640625" bestFit="1" customWidth="1"/>
    <col min="4" max="4" width="6.88671875" customWidth="1"/>
    <col min="5" max="5" width="6.33203125" bestFit="1" customWidth="1"/>
    <col min="7" max="7" width="2.44140625" customWidth="1"/>
    <col min="8" max="8" width="3.44140625" bestFit="1" customWidth="1"/>
    <col min="9" max="14" width="8.6640625" customWidth="1"/>
    <col min="15" max="15" width="13.88671875" customWidth="1"/>
    <col min="16" max="22" width="8.6640625" customWidth="1"/>
  </cols>
  <sheetData>
    <row r="1" spans="1:16" x14ac:dyDescent="0.25">
      <c r="A1" s="108" t="s">
        <v>22</v>
      </c>
      <c r="B1" s="234"/>
      <c r="C1" s="234"/>
      <c r="D1" s="234"/>
      <c r="E1" s="234"/>
      <c r="F1" s="234"/>
      <c r="G1" s="234"/>
      <c r="H1" s="234"/>
      <c r="I1" s="234"/>
      <c r="J1" s="234"/>
      <c r="K1" s="234"/>
      <c r="L1" s="234"/>
      <c r="M1" s="234"/>
      <c r="N1" s="234"/>
      <c r="O1" s="234"/>
      <c r="P1" s="234"/>
    </row>
    <row r="5" spans="1:16" x14ac:dyDescent="0.25">
      <c r="A5" s="234"/>
      <c r="B5" s="234"/>
      <c r="C5" s="234"/>
      <c r="D5" s="234"/>
      <c r="E5" s="234"/>
      <c r="F5" s="234"/>
      <c r="G5" s="234"/>
      <c r="H5" s="234"/>
      <c r="I5" s="234"/>
      <c r="J5" s="234"/>
      <c r="K5" s="234"/>
      <c r="L5" s="234"/>
      <c r="M5" s="234"/>
      <c r="N5" s="234"/>
      <c r="O5" s="433" t="s">
        <v>23</v>
      </c>
      <c r="P5" s="40"/>
    </row>
    <row r="6" spans="1:16" x14ac:dyDescent="0.25">
      <c r="A6" s="234"/>
      <c r="B6" s="234"/>
      <c r="C6" s="234"/>
      <c r="D6" s="234"/>
      <c r="E6" s="234"/>
      <c r="F6" s="234"/>
      <c r="G6" s="234"/>
      <c r="H6" s="234"/>
      <c r="I6" s="234"/>
      <c r="J6" s="234"/>
      <c r="K6" s="234"/>
      <c r="L6" s="234"/>
      <c r="M6" s="234"/>
      <c r="N6" s="234"/>
      <c r="O6" s="108"/>
      <c r="P6" s="234"/>
    </row>
    <row r="7" spans="1:16" x14ac:dyDescent="0.25">
      <c r="A7" s="234"/>
      <c r="B7" s="234"/>
      <c r="C7" s="234"/>
      <c r="D7" s="234"/>
      <c r="E7" s="234"/>
      <c r="F7" s="234"/>
      <c r="G7" s="234"/>
      <c r="H7" s="234"/>
      <c r="I7" s="234"/>
      <c r="J7" s="234"/>
      <c r="K7" s="234"/>
      <c r="L7" s="234"/>
      <c r="M7" s="234"/>
      <c r="N7" s="234"/>
      <c r="O7" s="108"/>
      <c r="P7" s="234"/>
    </row>
    <row r="8" spans="1:16" x14ac:dyDescent="0.25">
      <c r="A8" s="234"/>
      <c r="B8" s="234"/>
      <c r="C8" s="234"/>
      <c r="D8" s="234"/>
      <c r="E8" s="234"/>
      <c r="F8" s="234"/>
      <c r="G8" s="234"/>
      <c r="H8" s="234"/>
      <c r="I8" s="234"/>
      <c r="J8" s="234"/>
      <c r="K8" s="234"/>
      <c r="L8" s="234"/>
      <c r="M8" s="234"/>
      <c r="N8" s="234"/>
      <c r="O8" s="108"/>
      <c r="P8" s="234"/>
    </row>
    <row r="9" spans="1:16" x14ac:dyDescent="0.25">
      <c r="A9" s="234"/>
      <c r="B9" s="234"/>
      <c r="C9" s="234"/>
      <c r="D9" s="234"/>
      <c r="E9" s="234"/>
      <c r="F9" s="234"/>
      <c r="G9" s="234"/>
      <c r="H9" s="234"/>
      <c r="I9" s="234"/>
      <c r="J9" s="234"/>
      <c r="K9" s="234"/>
      <c r="L9" s="234"/>
      <c r="M9" s="234"/>
      <c r="N9" s="234"/>
      <c r="O9" s="108"/>
      <c r="P9" s="234"/>
    </row>
    <row r="10" spans="1:16" x14ac:dyDescent="0.25">
      <c r="A10" s="234"/>
      <c r="B10" s="234"/>
      <c r="C10" s="234"/>
      <c r="D10" s="234"/>
      <c r="E10" s="234"/>
      <c r="F10" s="234"/>
      <c r="G10" s="234"/>
      <c r="H10" s="234"/>
      <c r="I10" s="234"/>
      <c r="J10" s="234"/>
      <c r="K10" s="234"/>
      <c r="L10" s="234"/>
      <c r="M10" s="234"/>
      <c r="N10" s="234"/>
      <c r="O10" s="108"/>
      <c r="P10" s="234"/>
    </row>
    <row r="11" spans="1:16" x14ac:dyDescent="0.25">
      <c r="A11" s="234"/>
      <c r="B11" s="234"/>
      <c r="C11" s="234"/>
      <c r="D11" s="234"/>
      <c r="E11" s="234"/>
      <c r="F11" s="234"/>
      <c r="G11" s="234"/>
      <c r="H11" s="234"/>
      <c r="I11" s="234"/>
      <c r="J11" s="234"/>
      <c r="K11" s="234"/>
      <c r="L11" s="234"/>
      <c r="M11" s="234"/>
      <c r="N11" s="234"/>
      <c r="O11" s="108"/>
      <c r="P11" s="234"/>
    </row>
    <row r="12" spans="1:16" x14ac:dyDescent="0.25">
      <c r="A12" s="234"/>
      <c r="B12" s="234"/>
      <c r="C12" s="234"/>
      <c r="D12" s="234"/>
      <c r="E12" s="234"/>
      <c r="F12" s="234"/>
      <c r="G12" s="234"/>
      <c r="H12" s="234"/>
      <c r="I12" s="234"/>
      <c r="J12" s="234"/>
      <c r="K12" s="234"/>
      <c r="L12" s="234"/>
      <c r="M12" s="234"/>
      <c r="N12" s="234"/>
      <c r="O12" s="436">
        <v>6.6500000000000004E-2</v>
      </c>
      <c r="P12" s="234"/>
    </row>
    <row r="16" spans="1:16" x14ac:dyDescent="0.25">
      <c r="A16" s="234"/>
      <c r="B16" s="234"/>
      <c r="C16" s="234"/>
      <c r="D16" s="234"/>
      <c r="E16" s="234"/>
      <c r="F16" s="234"/>
      <c r="G16" s="234"/>
      <c r="H16" s="234"/>
      <c r="I16" s="234"/>
      <c r="J16" s="234"/>
      <c r="K16" s="234"/>
      <c r="L16" s="234"/>
      <c r="M16" s="234"/>
      <c r="N16" s="234"/>
      <c r="O16" s="433" t="s">
        <v>24</v>
      </c>
      <c r="P16" s="40"/>
    </row>
    <row r="17" spans="3:15" x14ac:dyDescent="0.25">
      <c r="C17" s="234"/>
      <c r="D17" s="234"/>
      <c r="E17" s="234"/>
      <c r="F17" s="234"/>
      <c r="G17" s="234"/>
      <c r="H17" s="234"/>
      <c r="I17" s="234"/>
      <c r="J17" s="234"/>
      <c r="K17" s="234"/>
      <c r="L17" s="234"/>
      <c r="M17" s="234"/>
      <c r="N17" s="234"/>
      <c r="O17" s="108"/>
    </row>
    <row r="18" spans="3:15" x14ac:dyDescent="0.25">
      <c r="C18" s="234"/>
      <c r="D18" s="234"/>
      <c r="E18" s="234"/>
      <c r="F18" s="234"/>
      <c r="G18" s="234"/>
      <c r="H18" s="234"/>
      <c r="I18" s="234"/>
      <c r="J18" s="234"/>
      <c r="K18" s="234"/>
      <c r="L18" s="234"/>
      <c r="M18" s="234"/>
      <c r="N18" s="234"/>
      <c r="O18" s="108"/>
    </row>
    <row r="19" spans="3:15" x14ac:dyDescent="0.25">
      <c r="C19" s="9"/>
      <c r="D19" s="234"/>
      <c r="E19" s="234"/>
      <c r="F19" s="234"/>
      <c r="G19" s="234"/>
      <c r="H19" s="234"/>
      <c r="I19" s="234"/>
      <c r="J19" s="234"/>
      <c r="K19" s="234"/>
      <c r="L19" s="234"/>
      <c r="M19" s="234"/>
      <c r="N19" s="234"/>
      <c r="O19" s="108"/>
    </row>
    <row r="20" spans="3:15" x14ac:dyDescent="0.25">
      <c r="C20" s="234"/>
      <c r="D20" s="234"/>
      <c r="E20" s="234"/>
      <c r="F20" s="234"/>
      <c r="G20" s="234"/>
      <c r="H20" s="234"/>
      <c r="I20" s="234"/>
      <c r="J20" s="234"/>
      <c r="K20" s="234"/>
      <c r="L20" s="234"/>
      <c r="M20" s="234"/>
      <c r="N20" s="234"/>
      <c r="O20" s="108"/>
    </row>
    <row r="21" spans="3:15" x14ac:dyDescent="0.25">
      <c r="C21" s="234"/>
      <c r="D21" s="234"/>
      <c r="E21" s="234"/>
      <c r="F21" s="234"/>
      <c r="G21" s="234"/>
      <c r="H21" s="234"/>
      <c r="I21" s="234"/>
      <c r="J21" s="234"/>
      <c r="K21" s="234"/>
      <c r="L21" s="234"/>
      <c r="M21" s="234"/>
      <c r="N21" s="234" t="s">
        <v>25</v>
      </c>
      <c r="O21" s="436">
        <v>3.5000000000000003E-2</v>
      </c>
    </row>
    <row r="29" spans="3:15" x14ac:dyDescent="0.25">
      <c r="C29" s="234"/>
      <c r="D29" s="234"/>
      <c r="E29" s="234"/>
      <c r="F29" s="234"/>
      <c r="G29" s="234"/>
      <c r="H29" s="234"/>
      <c r="I29" s="234"/>
      <c r="J29" s="234"/>
      <c r="K29" s="234"/>
      <c r="L29" s="234"/>
      <c r="M29" s="234"/>
      <c r="N29" s="234"/>
      <c r="O29" s="437" t="s">
        <v>26</v>
      </c>
    </row>
    <row r="30" spans="3:15" x14ac:dyDescent="0.25">
      <c r="C30" s="234"/>
      <c r="D30" s="234"/>
      <c r="E30" s="234"/>
      <c r="F30" s="234"/>
      <c r="G30" s="234"/>
      <c r="H30" s="234"/>
      <c r="I30" s="234"/>
      <c r="J30" s="234"/>
      <c r="K30" s="234"/>
      <c r="L30" s="234"/>
      <c r="M30" s="234"/>
      <c r="N30" s="234"/>
      <c r="O30" s="438" t="s">
        <v>27</v>
      </c>
    </row>
    <row r="31" spans="3:15" x14ac:dyDescent="0.25">
      <c r="C31" s="234"/>
      <c r="D31" s="234"/>
      <c r="E31" s="234"/>
      <c r="F31" s="234"/>
      <c r="G31" s="234"/>
      <c r="H31" s="234"/>
      <c r="I31" s="234"/>
      <c r="J31" s="234"/>
      <c r="K31" s="234"/>
      <c r="L31" s="234"/>
      <c r="M31" s="234"/>
      <c r="N31" s="234"/>
      <c r="O31" s="438"/>
    </row>
    <row r="32" spans="3:15" x14ac:dyDescent="0.25">
      <c r="C32" s="234"/>
      <c r="D32" s="234"/>
      <c r="E32" s="234"/>
      <c r="F32" s="234"/>
      <c r="G32" s="234"/>
      <c r="H32" s="234"/>
      <c r="I32" s="234"/>
      <c r="J32" s="234"/>
      <c r="K32" s="234"/>
      <c r="L32" s="234"/>
      <c r="M32" s="234"/>
      <c r="N32" s="234"/>
      <c r="O32" s="438">
        <v>3</v>
      </c>
    </row>
    <row r="33" spans="15:15" x14ac:dyDescent="0.25">
      <c r="O33" s="439">
        <v>0.08</v>
      </c>
    </row>
    <row r="34" spans="15:15" x14ac:dyDescent="0.25">
      <c r="O34" s="438"/>
    </row>
    <row r="35" spans="15:15" x14ac:dyDescent="0.25">
      <c r="O35" s="438"/>
    </row>
    <row r="36" spans="15:15" x14ac:dyDescent="0.25">
      <c r="O36" s="439">
        <v>0.12</v>
      </c>
    </row>
    <row r="37" spans="15:15" x14ac:dyDescent="0.25">
      <c r="O37" s="438"/>
    </row>
    <row r="38" spans="15:15" x14ac:dyDescent="0.25">
      <c r="O38" s="440">
        <v>1000000</v>
      </c>
    </row>
    <row r="39" spans="15:15" x14ac:dyDescent="0.25">
      <c r="O39" s="439">
        <v>0.5</v>
      </c>
    </row>
    <row r="40" spans="15:15" x14ac:dyDescent="0.25">
      <c r="O40" s="441" t="s">
        <v>28</v>
      </c>
    </row>
    <row r="41" spans="15:15" x14ac:dyDescent="0.25">
      <c r="O41" s="442">
        <f>O38*O33</f>
        <v>80000</v>
      </c>
    </row>
    <row r="42" spans="15:15" x14ac:dyDescent="0.25">
      <c r="O42" s="45"/>
    </row>
    <row r="43" spans="15:15" x14ac:dyDescent="0.25">
      <c r="O43" s="46">
        <f>O41*O36</f>
        <v>9600</v>
      </c>
    </row>
    <row r="44" spans="15:15" x14ac:dyDescent="0.25">
      <c r="O44" s="46"/>
    </row>
    <row r="45" spans="15:15" x14ac:dyDescent="0.25">
      <c r="O45" s="46"/>
    </row>
    <row r="46" spans="15:15" x14ac:dyDescent="0.25">
      <c r="O46" s="46">
        <f>(O38-O41)*O21</f>
        <v>32200.000000000004</v>
      </c>
    </row>
    <row r="47" spans="15:15" x14ac:dyDescent="0.25">
      <c r="O47" s="46"/>
    </row>
    <row r="48" spans="15:15" x14ac:dyDescent="0.25">
      <c r="O48" s="47">
        <f>O38*O12/3*0.5</f>
        <v>11083.333333333334</v>
      </c>
    </row>
    <row r="49" spans="15:15" x14ac:dyDescent="0.25">
      <c r="O49" s="46"/>
    </row>
    <row r="50" spans="15:15" x14ac:dyDescent="0.25">
      <c r="O50" s="47">
        <f>O43+O46+O48</f>
        <v>52883.333333333336</v>
      </c>
    </row>
    <row r="51" spans="15:15" x14ac:dyDescent="0.25">
      <c r="O51" s="45"/>
    </row>
    <row r="52" spans="15:15" x14ac:dyDescent="0.25">
      <c r="O52" s="48">
        <f>O50/O38</f>
        <v>5.2883333333333338E-2</v>
      </c>
    </row>
    <row r="53" spans="15:15" x14ac:dyDescent="0.25">
      <c r="O53" s="45"/>
    </row>
    <row r="54" spans="15:15" x14ac:dyDescent="0.25">
      <c r="O54" s="45"/>
    </row>
    <row r="55" spans="15:15" x14ac:dyDescent="0.25">
      <c r="O55" s="49">
        <f>O52-O21</f>
        <v>1.7883333333333334E-2</v>
      </c>
    </row>
    <row r="56" spans="15:15" x14ac:dyDescent="0.25">
      <c r="O56" s="45"/>
    </row>
  </sheetData>
  <phoneticPr fontId="0" type="noConversion"/>
  <pageMargins left="0.75" right="0.75" top="1" bottom="1" header="0.4921259845" footer="0.4921259845"/>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19" zoomScaleNormal="100" workbookViewId="0">
      <selection activeCell="B23" sqref="B23"/>
    </sheetView>
  </sheetViews>
  <sheetFormatPr defaultRowHeight="13.2" x14ac:dyDescent="0.25"/>
  <cols>
    <col min="1" max="1" width="42" customWidth="1"/>
    <col min="2" max="2" width="18.33203125" customWidth="1"/>
    <col min="3" max="3" width="17" bestFit="1" customWidth="1"/>
    <col min="4" max="4" width="14.33203125" customWidth="1"/>
    <col min="5" max="5" width="13.44140625" customWidth="1"/>
    <col min="6" max="6" width="17.44140625" customWidth="1"/>
    <col min="7" max="7" width="13.88671875" customWidth="1"/>
    <col min="8" max="8" width="14.88671875" customWidth="1"/>
    <col min="9" max="9" width="12" customWidth="1"/>
  </cols>
  <sheetData>
    <row r="1" spans="1:10" x14ac:dyDescent="0.25">
      <c r="A1" s="230" t="s">
        <v>29</v>
      </c>
      <c r="B1" s="231"/>
      <c r="C1" s="231"/>
      <c r="D1" s="231"/>
      <c r="E1" s="231"/>
      <c r="F1" s="231"/>
      <c r="G1" s="231"/>
      <c r="H1" s="231"/>
      <c r="I1" s="231"/>
      <c r="J1" s="231"/>
    </row>
    <row r="2" spans="1:10" ht="39" customHeight="1" x14ac:dyDescent="0.25">
      <c r="A2" s="453" t="s">
        <v>30</v>
      </c>
      <c r="B2" s="454"/>
      <c r="C2" s="454"/>
      <c r="D2" s="454"/>
      <c r="E2" s="231"/>
      <c r="F2" s="231"/>
      <c r="G2" s="231"/>
      <c r="H2" s="231"/>
      <c r="I2" s="231"/>
      <c r="J2" s="231"/>
    </row>
    <row r="3" spans="1:10" ht="22.5" customHeight="1" x14ac:dyDescent="0.25">
      <c r="A3" s="455" t="s">
        <v>31</v>
      </c>
      <c r="B3" s="456"/>
      <c r="C3" s="456"/>
      <c r="D3" s="456"/>
      <c r="E3" s="231"/>
      <c r="F3" s="231"/>
      <c r="G3" s="231"/>
      <c r="H3" s="231"/>
      <c r="I3" s="231"/>
      <c r="J3" s="231"/>
    </row>
    <row r="4" spans="1:10" ht="27.75" customHeight="1" x14ac:dyDescent="0.25">
      <c r="A4" s="455" t="s">
        <v>32</v>
      </c>
      <c r="B4" s="457"/>
      <c r="C4" s="457"/>
      <c r="D4" s="457"/>
      <c r="E4" s="231"/>
      <c r="F4" s="231"/>
      <c r="G4" s="231"/>
      <c r="H4" s="231"/>
      <c r="I4" s="231"/>
      <c r="J4" s="231"/>
    </row>
    <row r="5" spans="1:10" ht="12.75" hidden="1" customHeight="1" x14ac:dyDescent="0.4">
      <c r="A5" s="37" t="s">
        <v>33</v>
      </c>
      <c r="B5" s="231"/>
      <c r="C5" s="231"/>
      <c r="D5" s="231"/>
      <c r="E5" s="231"/>
      <c r="F5" s="231"/>
      <c r="G5" s="231"/>
      <c r="H5" s="231"/>
      <c r="I5" s="231"/>
      <c r="J5" s="231"/>
    </row>
    <row r="6" spans="1:10" hidden="1" x14ac:dyDescent="0.25">
      <c r="A6" s="231"/>
      <c r="B6" s="231"/>
      <c r="C6" s="231"/>
      <c r="D6" s="231"/>
      <c r="E6" s="231"/>
      <c r="F6" s="231"/>
      <c r="G6" s="231"/>
      <c r="H6" s="231"/>
      <c r="I6" s="231"/>
      <c r="J6" s="231"/>
    </row>
    <row r="7" spans="1:10" hidden="1" x14ac:dyDescent="0.25">
      <c r="A7" s="231"/>
      <c r="B7" s="231"/>
      <c r="C7" s="231"/>
      <c r="D7" s="231"/>
      <c r="E7" s="231"/>
      <c r="F7" s="231"/>
      <c r="G7" s="231"/>
      <c r="H7" s="231"/>
      <c r="I7" s="231"/>
      <c r="J7" s="231"/>
    </row>
    <row r="8" spans="1:10" hidden="1" x14ac:dyDescent="0.25">
      <c r="A8" s="231"/>
      <c r="B8" s="231"/>
      <c r="C8" s="231"/>
      <c r="D8" s="231"/>
      <c r="E8" s="231"/>
      <c r="F8" s="231"/>
      <c r="G8" s="231"/>
      <c r="H8" s="231"/>
      <c r="I8" s="231"/>
      <c r="J8" s="231"/>
    </row>
    <row r="9" spans="1:10" hidden="1" x14ac:dyDescent="0.25">
      <c r="A9" s="231"/>
      <c r="B9" s="231"/>
      <c r="C9" s="231"/>
      <c r="D9" s="231"/>
      <c r="E9" s="231"/>
      <c r="F9" s="231"/>
      <c r="G9" s="231"/>
      <c r="H9" s="231"/>
      <c r="I9" s="231"/>
      <c r="J9" s="231"/>
    </row>
    <row r="10" spans="1:10" hidden="1" x14ac:dyDescent="0.25">
      <c r="A10" s="231"/>
      <c r="B10" s="231"/>
      <c r="C10" s="231"/>
      <c r="D10" s="231"/>
      <c r="E10" s="231"/>
      <c r="F10" s="231"/>
      <c r="G10" s="231"/>
      <c r="H10" s="231"/>
      <c r="I10" s="231"/>
      <c r="J10" s="231"/>
    </row>
    <row r="11" spans="1:10" hidden="1" x14ac:dyDescent="0.25">
      <c r="A11" s="231"/>
      <c r="B11" s="231"/>
      <c r="C11" s="231"/>
      <c r="D11" s="231"/>
      <c r="E11" s="231"/>
      <c r="F11" s="231"/>
      <c r="G11" s="231"/>
      <c r="H11" s="231"/>
      <c r="I11" s="231"/>
      <c r="J11" s="231"/>
    </row>
    <row r="12" spans="1:10" hidden="1" x14ac:dyDescent="0.25">
      <c r="A12" s="231"/>
      <c r="B12" s="231"/>
      <c r="C12" s="231"/>
      <c r="D12" s="231"/>
      <c r="E12" s="231"/>
      <c r="F12" s="231"/>
      <c r="G12" s="231"/>
      <c r="H12" s="231"/>
      <c r="I12" s="231"/>
      <c r="J12" s="231"/>
    </row>
    <row r="13" spans="1:10" hidden="1" x14ac:dyDescent="0.25">
      <c r="A13" s="231"/>
      <c r="B13" s="231"/>
      <c r="C13" s="231"/>
      <c r="D13" s="231"/>
      <c r="E13" s="231"/>
      <c r="F13" s="231"/>
      <c r="G13" s="231"/>
      <c r="H13" s="231"/>
      <c r="I13" s="231"/>
      <c r="J13" s="231"/>
    </row>
    <row r="14" spans="1:10" hidden="1" x14ac:dyDescent="0.25">
      <c r="A14" s="231"/>
      <c r="B14" s="231"/>
      <c r="C14" s="231"/>
      <c r="D14" s="231"/>
      <c r="E14" s="231"/>
      <c r="F14" s="231"/>
      <c r="G14" s="231"/>
      <c r="H14" s="231"/>
      <c r="I14" s="231"/>
      <c r="J14" s="231"/>
    </row>
    <row r="15" spans="1:10" hidden="1" x14ac:dyDescent="0.25">
      <c r="A15" s="231"/>
      <c r="B15" s="231"/>
      <c r="C15" s="231"/>
      <c r="D15" s="231"/>
      <c r="E15" s="231"/>
      <c r="F15" s="231"/>
      <c r="G15" s="231"/>
      <c r="H15" s="231"/>
      <c r="I15" s="231"/>
      <c r="J15" s="231"/>
    </row>
    <row r="16" spans="1:10" ht="33.75" customHeight="1" x14ac:dyDescent="0.25">
      <c r="A16" s="234"/>
      <c r="B16" s="234"/>
      <c r="C16" s="234"/>
      <c r="D16" s="234"/>
      <c r="E16" s="234"/>
      <c r="F16" s="234"/>
      <c r="G16" s="234"/>
      <c r="H16" s="234"/>
      <c r="I16" s="234"/>
      <c r="J16" s="234"/>
    </row>
    <row r="17" spans="1:4" x14ac:dyDescent="0.25">
      <c r="A17" s="234" t="s">
        <v>34</v>
      </c>
      <c r="B17" s="7">
        <v>39447</v>
      </c>
      <c r="C17" s="234"/>
      <c r="D17" s="234"/>
    </row>
    <row r="18" spans="1:4" x14ac:dyDescent="0.25">
      <c r="A18" s="234" t="s">
        <v>35</v>
      </c>
      <c r="B18" s="7">
        <v>38717</v>
      </c>
      <c r="C18" s="234"/>
      <c r="D18" s="234"/>
    </row>
    <row r="19" spans="1:4" x14ac:dyDescent="0.25">
      <c r="A19" s="234" t="s">
        <v>36</v>
      </c>
      <c r="B19" s="8">
        <v>15000000</v>
      </c>
      <c r="C19" s="234"/>
      <c r="D19" s="234"/>
    </row>
    <row r="20" spans="1:4" x14ac:dyDescent="0.25">
      <c r="A20" s="234" t="s">
        <v>37</v>
      </c>
      <c r="B20" s="9">
        <v>0.05</v>
      </c>
      <c r="C20" s="234"/>
      <c r="D20" s="234"/>
    </row>
    <row r="21" spans="1:4" x14ac:dyDescent="0.25">
      <c r="A21" s="234" t="s">
        <v>38</v>
      </c>
      <c r="B21" s="10">
        <v>5</v>
      </c>
      <c r="C21" s="234"/>
      <c r="D21" s="234"/>
    </row>
    <row r="22" spans="1:4" x14ac:dyDescent="0.25">
      <c r="A22" s="234" t="s">
        <v>39</v>
      </c>
      <c r="B22" s="10">
        <v>1</v>
      </c>
      <c r="C22" s="234"/>
      <c r="D22" s="234"/>
    </row>
    <row r="23" spans="1:4" x14ac:dyDescent="0.25">
      <c r="A23" s="234" t="s">
        <v>40</v>
      </c>
      <c r="B23" s="234">
        <v>2</v>
      </c>
      <c r="C23" s="234"/>
      <c r="D23" s="234"/>
    </row>
    <row r="24" spans="1:4" x14ac:dyDescent="0.25">
      <c r="A24" s="234" t="s">
        <v>41</v>
      </c>
      <c r="B24" s="9">
        <v>4.8000000000000001E-2</v>
      </c>
      <c r="C24" s="234"/>
      <c r="D24" s="234"/>
    </row>
    <row r="25" spans="1:4" x14ac:dyDescent="0.25">
      <c r="A25" s="234" t="s">
        <v>42</v>
      </c>
      <c r="B25" s="9">
        <v>5.3999999999999999E-2</v>
      </c>
      <c r="C25" s="234"/>
      <c r="D25" s="234"/>
    </row>
    <row r="26" spans="1:4" x14ac:dyDescent="0.25">
      <c r="A26" s="234" t="s">
        <v>43</v>
      </c>
      <c r="B26" s="9">
        <v>6.0999999999999999E-2</v>
      </c>
      <c r="C26" s="234"/>
      <c r="D26" s="234"/>
    </row>
    <row r="28" spans="1:4" s="18" customFormat="1" x14ac:dyDescent="0.25">
      <c r="A28" s="52"/>
      <c r="B28" s="18" t="s">
        <v>44</v>
      </c>
      <c r="C28" s="53">
        <f>POWER((1+B24)*(1+B25)*(1+B26),1/3)-1</f>
        <v>5.4319953465611581E-2</v>
      </c>
    </row>
    <row r="30" spans="1:4" x14ac:dyDescent="0.25">
      <c r="A30" s="41" t="s">
        <v>45</v>
      </c>
      <c r="B30" s="234" t="s">
        <v>46</v>
      </c>
      <c r="C30" s="12">
        <f>B19/((1-POWER(1+B20,-B21))/B20)</f>
        <v>3464621.9719240214</v>
      </c>
      <c r="D30" s="13"/>
    </row>
    <row r="33" spans="1:9" x14ac:dyDescent="0.25">
      <c r="A33" s="234"/>
      <c r="B33" s="14" t="s">
        <v>47</v>
      </c>
      <c r="C33" s="15"/>
      <c r="D33" s="15" t="s">
        <v>48</v>
      </c>
      <c r="E33" s="15" t="s">
        <v>49</v>
      </c>
      <c r="F33" s="15" t="s">
        <v>50</v>
      </c>
      <c r="G33" s="16" t="s">
        <v>51</v>
      </c>
      <c r="H33" s="17"/>
      <c r="I33" s="18"/>
    </row>
    <row r="34" spans="1:9" x14ac:dyDescent="0.25">
      <c r="A34" s="234"/>
      <c r="B34" s="7">
        <v>39813</v>
      </c>
      <c r="C34" s="10">
        <v>1</v>
      </c>
      <c r="D34" s="19">
        <f>C30</f>
        <v>3464621.9719240214</v>
      </c>
      <c r="E34" s="20">
        <f>1/(1+B24)</f>
        <v>0.95419847328244267</v>
      </c>
      <c r="F34" s="19">
        <f>D34*E34</f>
        <v>3305936.9961107071</v>
      </c>
      <c r="G34" s="234">
        <f>F34*C34</f>
        <v>3305936.9961107071</v>
      </c>
      <c r="H34" s="18"/>
      <c r="I34" s="18"/>
    </row>
    <row r="35" spans="1:9" x14ac:dyDescent="0.25">
      <c r="A35" s="234"/>
      <c r="B35" s="7">
        <v>40178</v>
      </c>
      <c r="C35" s="10">
        <v>2</v>
      </c>
      <c r="D35" s="19">
        <f>C30</f>
        <v>3464621.9719240214</v>
      </c>
      <c r="E35" s="20">
        <f>1/((1+B24)*(1+B25))</f>
        <v>0.90531164448049595</v>
      </c>
      <c r="F35" s="19">
        <f>D35*E35</f>
        <v>3136562.6149057946</v>
      </c>
      <c r="G35" s="234">
        <f>C35*F35</f>
        <v>6273125.2298115892</v>
      </c>
      <c r="H35" s="18"/>
      <c r="I35" s="18"/>
    </row>
    <row r="36" spans="1:9" x14ac:dyDescent="0.25">
      <c r="A36" s="234"/>
      <c r="B36" s="7">
        <v>40543</v>
      </c>
      <c r="C36" s="10">
        <v>3</v>
      </c>
      <c r="D36" s="19">
        <f>C30</f>
        <v>3464621.9719240214</v>
      </c>
      <c r="E36" s="20">
        <f>1/((1+B24)*(1+B25)*(1+B26))</f>
        <v>0.85326262439255041</v>
      </c>
      <c r="F36" s="19">
        <f>D36*E36</f>
        <v>2956232.4362919834</v>
      </c>
      <c r="G36" s="234">
        <f>F36*C36</f>
        <v>8868697.3088759501</v>
      </c>
      <c r="H36" s="18"/>
      <c r="I36" s="18"/>
    </row>
    <row r="37" spans="1:9" x14ac:dyDescent="0.25">
      <c r="A37" s="234"/>
      <c r="B37" s="7"/>
      <c r="C37" s="10"/>
      <c r="D37" s="19"/>
      <c r="E37" s="20"/>
      <c r="F37" s="19"/>
      <c r="G37" s="234"/>
      <c r="H37" s="18"/>
      <c r="I37" s="18"/>
    </row>
    <row r="38" spans="1:9" x14ac:dyDescent="0.25">
      <c r="A38" s="234"/>
      <c r="B38" s="7"/>
      <c r="C38" s="10"/>
      <c r="D38" s="19"/>
      <c r="E38" s="20"/>
      <c r="F38" s="19"/>
      <c r="G38" s="234"/>
      <c r="H38" s="18"/>
      <c r="I38" s="18"/>
    </row>
    <row r="39" spans="1:9" x14ac:dyDescent="0.25">
      <c r="A39" s="234"/>
      <c r="B39" s="7"/>
      <c r="C39" s="10"/>
      <c r="D39" s="19"/>
      <c r="E39" s="20"/>
      <c r="F39" s="19"/>
      <c r="G39" s="234"/>
      <c r="H39" s="18"/>
      <c r="I39" s="18"/>
    </row>
    <row r="40" spans="1:9" x14ac:dyDescent="0.25">
      <c r="A40" s="41" t="s">
        <v>52</v>
      </c>
      <c r="B40" s="234"/>
      <c r="C40" s="234"/>
      <c r="D40" s="234"/>
      <c r="E40" s="21" t="s">
        <v>50</v>
      </c>
      <c r="F40" s="443">
        <f>SUM(F34:F39)</f>
        <v>9398732.047308486</v>
      </c>
      <c r="G40" s="234">
        <f>SUM(G34:G39)</f>
        <v>18447759.534798246</v>
      </c>
      <c r="H40" s="22"/>
      <c r="I40" s="18"/>
    </row>
    <row r="41" spans="1:9" x14ac:dyDescent="0.25">
      <c r="A41" s="234"/>
      <c r="B41" s="234"/>
      <c r="C41" s="234"/>
      <c r="D41" s="234"/>
      <c r="E41" s="234"/>
      <c r="F41" s="234"/>
      <c r="G41" s="22" t="s">
        <v>53</v>
      </c>
      <c r="H41" s="50">
        <f>G40/F40</f>
        <v>1.9627923683685746</v>
      </c>
      <c r="I41" s="18"/>
    </row>
    <row r="42" spans="1:9" x14ac:dyDescent="0.25">
      <c r="A42" s="234"/>
      <c r="B42" s="234"/>
      <c r="C42" s="234"/>
      <c r="D42" s="23">
        <f>C28/B22</f>
        <v>5.4319953465611581E-2</v>
      </c>
      <c r="E42" s="234"/>
      <c r="F42" s="13"/>
      <c r="G42" s="24" t="s">
        <v>54</v>
      </c>
      <c r="H42" s="51">
        <f>H41/(1+D42)</f>
        <v>1.8616667188330838</v>
      </c>
      <c r="I42" s="234"/>
    </row>
    <row r="43" spans="1:9" x14ac:dyDescent="0.25">
      <c r="A43" s="234"/>
      <c r="B43" s="234"/>
      <c r="C43" s="234"/>
      <c r="D43" s="234"/>
      <c r="E43" s="234"/>
      <c r="F43" s="25"/>
      <c r="G43" s="234"/>
      <c r="H43" s="234"/>
      <c r="I43" s="234"/>
    </row>
    <row r="45" spans="1:9" x14ac:dyDescent="0.25">
      <c r="A45" s="41" t="s">
        <v>55</v>
      </c>
      <c r="B45" s="26">
        <v>4.0000000000000001E-3</v>
      </c>
      <c r="C45" s="234"/>
      <c r="D45" s="234"/>
      <c r="E45" s="234"/>
      <c r="F45" s="234"/>
      <c r="G45" s="234"/>
      <c r="H45" s="234"/>
      <c r="I45" s="234"/>
    </row>
    <row r="46" spans="1:9" x14ac:dyDescent="0.25">
      <c r="A46" s="234"/>
      <c r="B46" s="24" t="s">
        <v>56</v>
      </c>
      <c r="C46" s="27">
        <f>-H42*B45*F40</f>
        <v>-69989.226606816563</v>
      </c>
      <c r="D46" s="234"/>
      <c r="E46" s="234"/>
      <c r="F46" s="234"/>
      <c r="G46" s="234"/>
      <c r="H46" s="234"/>
      <c r="I46" s="234"/>
    </row>
    <row r="48" spans="1:9" x14ac:dyDescent="0.25">
      <c r="A48" s="41" t="s">
        <v>57</v>
      </c>
      <c r="B48" s="24" t="s">
        <v>58</v>
      </c>
      <c r="C48" s="234"/>
      <c r="D48" s="234"/>
      <c r="E48" s="234"/>
      <c r="F48" s="234"/>
      <c r="G48" s="234"/>
      <c r="H48" s="234"/>
      <c r="I48" s="234"/>
    </row>
  </sheetData>
  <mergeCells count="3">
    <mergeCell ref="A2:D2"/>
    <mergeCell ref="A3:D3"/>
    <mergeCell ref="A4:D4"/>
  </mergeCells>
  <phoneticPr fontId="0" type="noConversion"/>
  <pageMargins left="0.75" right="0.75" top="1" bottom="1" header="0.4921259845" footer="0.4921259845"/>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4" workbookViewId="0">
      <selection activeCell="B23" sqref="B23"/>
    </sheetView>
  </sheetViews>
  <sheetFormatPr defaultRowHeight="13.2" x14ac:dyDescent="0.25"/>
  <cols>
    <col min="1" max="1" width="42" customWidth="1"/>
    <col min="2" max="2" width="18.33203125" customWidth="1"/>
    <col min="3" max="3" width="17" bestFit="1" customWidth="1"/>
    <col min="4" max="4" width="14.33203125" customWidth="1"/>
    <col min="5" max="5" width="13.44140625" customWidth="1"/>
    <col min="6" max="6" width="17.44140625" customWidth="1"/>
    <col min="7" max="7" width="13.88671875" customWidth="1"/>
    <col min="8" max="8" width="14.88671875" customWidth="1"/>
    <col min="9" max="9" width="12" customWidth="1"/>
  </cols>
  <sheetData>
    <row r="1" spans="1:10" x14ac:dyDescent="0.25">
      <c r="A1" s="230" t="s">
        <v>29</v>
      </c>
      <c r="B1" s="231"/>
      <c r="C1" s="231"/>
      <c r="D1" s="231"/>
      <c r="E1" s="231"/>
      <c r="F1" s="231"/>
      <c r="G1" s="231"/>
      <c r="H1" s="231"/>
      <c r="I1" s="231"/>
      <c r="J1" s="231"/>
    </row>
    <row r="2" spans="1:10" ht="39" customHeight="1" x14ac:dyDescent="0.25">
      <c r="A2" s="453" t="s">
        <v>30</v>
      </c>
      <c r="B2" s="454"/>
      <c r="C2" s="454"/>
      <c r="D2" s="454"/>
      <c r="E2" s="231"/>
      <c r="F2" s="231"/>
      <c r="G2" s="231"/>
      <c r="H2" s="231"/>
      <c r="I2" s="231"/>
      <c r="J2" s="231"/>
    </row>
    <row r="3" spans="1:10" ht="22.5" customHeight="1" x14ac:dyDescent="0.25">
      <c r="A3" s="455" t="s">
        <v>31</v>
      </c>
      <c r="B3" s="456"/>
      <c r="C3" s="456"/>
      <c r="D3" s="456"/>
      <c r="E3" s="231"/>
      <c r="F3" s="231"/>
      <c r="G3" s="231"/>
      <c r="H3" s="231"/>
      <c r="I3" s="231"/>
      <c r="J3" s="231"/>
    </row>
    <row r="4" spans="1:10" ht="27.75" customHeight="1" x14ac:dyDescent="0.25">
      <c r="A4" s="455" t="s">
        <v>32</v>
      </c>
      <c r="B4" s="457"/>
      <c r="C4" s="457"/>
      <c r="D4" s="457"/>
      <c r="E4" s="231"/>
      <c r="F4" s="231"/>
      <c r="G4" s="231"/>
      <c r="H4" s="231"/>
      <c r="I4" s="231"/>
      <c r="J4" s="231"/>
    </row>
    <row r="5" spans="1:10" ht="12.75" hidden="1" customHeight="1" x14ac:dyDescent="0.4">
      <c r="A5" s="37" t="s">
        <v>33</v>
      </c>
      <c r="B5" s="231"/>
      <c r="C5" s="231"/>
      <c r="D5" s="231"/>
      <c r="E5" s="231"/>
      <c r="F5" s="231"/>
      <c r="G5" s="231"/>
      <c r="H5" s="231"/>
      <c r="I5" s="231"/>
      <c r="J5" s="231"/>
    </row>
    <row r="6" spans="1:10" hidden="1" x14ac:dyDescent="0.25">
      <c r="A6" s="231"/>
      <c r="B6" s="231"/>
      <c r="C6" s="231"/>
      <c r="D6" s="231"/>
      <c r="E6" s="231"/>
      <c r="F6" s="231"/>
      <c r="G6" s="231"/>
      <c r="H6" s="231"/>
      <c r="I6" s="231"/>
      <c r="J6" s="231"/>
    </row>
    <row r="7" spans="1:10" hidden="1" x14ac:dyDescent="0.25">
      <c r="A7" s="231"/>
      <c r="B7" s="231"/>
      <c r="C7" s="231"/>
      <c r="D7" s="231"/>
      <c r="E7" s="231"/>
      <c r="F7" s="231"/>
      <c r="G7" s="231"/>
      <c r="H7" s="231"/>
      <c r="I7" s="231"/>
      <c r="J7" s="231"/>
    </row>
    <row r="8" spans="1:10" hidden="1" x14ac:dyDescent="0.25">
      <c r="A8" s="231"/>
      <c r="B8" s="231"/>
      <c r="C8" s="231"/>
      <c r="D8" s="231"/>
      <c r="E8" s="231"/>
      <c r="F8" s="231"/>
      <c r="G8" s="231"/>
      <c r="H8" s="231"/>
      <c r="I8" s="231"/>
      <c r="J8" s="231"/>
    </row>
    <row r="9" spans="1:10" hidden="1" x14ac:dyDescent="0.25">
      <c r="A9" s="231"/>
      <c r="B9" s="231"/>
      <c r="C9" s="231"/>
      <c r="D9" s="231"/>
      <c r="E9" s="231"/>
      <c r="F9" s="231"/>
      <c r="G9" s="231"/>
      <c r="H9" s="231"/>
      <c r="I9" s="231"/>
      <c r="J9" s="231"/>
    </row>
    <row r="10" spans="1:10" hidden="1" x14ac:dyDescent="0.25">
      <c r="A10" s="231"/>
      <c r="B10" s="231"/>
      <c r="C10" s="231"/>
      <c r="D10" s="231"/>
      <c r="E10" s="231"/>
      <c r="F10" s="231"/>
      <c r="G10" s="231"/>
      <c r="H10" s="231"/>
      <c r="I10" s="231"/>
      <c r="J10" s="231"/>
    </row>
    <row r="11" spans="1:10" hidden="1" x14ac:dyDescent="0.25">
      <c r="A11" s="231"/>
      <c r="B11" s="231"/>
      <c r="C11" s="231"/>
      <c r="D11" s="231"/>
      <c r="E11" s="231"/>
      <c r="F11" s="231"/>
      <c r="G11" s="231"/>
      <c r="H11" s="231"/>
      <c r="I11" s="231"/>
      <c r="J11" s="231"/>
    </row>
    <row r="12" spans="1:10" hidden="1" x14ac:dyDescent="0.25">
      <c r="A12" s="231"/>
      <c r="B12" s="231"/>
      <c r="C12" s="231"/>
      <c r="D12" s="231"/>
      <c r="E12" s="231"/>
      <c r="F12" s="231"/>
      <c r="G12" s="231"/>
      <c r="H12" s="231"/>
      <c r="I12" s="231"/>
      <c r="J12" s="231"/>
    </row>
    <row r="13" spans="1:10" hidden="1" x14ac:dyDescent="0.25">
      <c r="A13" s="231"/>
      <c r="B13" s="231"/>
      <c r="C13" s="231"/>
      <c r="D13" s="231"/>
      <c r="E13" s="231"/>
      <c r="F13" s="231"/>
      <c r="G13" s="231"/>
      <c r="H13" s="231"/>
      <c r="I13" s="231"/>
      <c r="J13" s="231"/>
    </row>
    <row r="14" spans="1:10" hidden="1" x14ac:dyDescent="0.25">
      <c r="A14" s="231"/>
      <c r="B14" s="231"/>
      <c r="C14" s="231"/>
      <c r="D14" s="231"/>
      <c r="E14" s="231"/>
      <c r="F14" s="231"/>
      <c r="G14" s="231"/>
      <c r="H14" s="231"/>
      <c r="I14" s="231"/>
      <c r="J14" s="231"/>
    </row>
    <row r="15" spans="1:10" hidden="1" x14ac:dyDescent="0.25">
      <c r="A15" s="231"/>
      <c r="B15" s="231"/>
      <c r="C15" s="231"/>
      <c r="D15" s="231"/>
      <c r="E15" s="231"/>
      <c r="F15" s="231"/>
      <c r="G15" s="231"/>
      <c r="H15" s="231"/>
      <c r="I15" s="231"/>
      <c r="J15" s="231"/>
    </row>
    <row r="16" spans="1:10" ht="33.75" customHeight="1" x14ac:dyDescent="0.25">
      <c r="A16" s="234"/>
      <c r="B16" s="234"/>
      <c r="C16" s="234"/>
      <c r="D16" s="234"/>
      <c r="E16" s="234"/>
      <c r="F16" s="234"/>
      <c r="G16" s="234"/>
      <c r="H16" s="234"/>
      <c r="I16" s="234"/>
      <c r="J16" s="234"/>
    </row>
    <row r="17" spans="1:4" x14ac:dyDescent="0.25">
      <c r="A17" s="234" t="s">
        <v>34</v>
      </c>
      <c r="B17" s="7">
        <v>39469</v>
      </c>
      <c r="C17" s="234"/>
      <c r="D17" s="234"/>
    </row>
    <row r="18" spans="1:4" x14ac:dyDescent="0.25">
      <c r="A18" s="234" t="s">
        <v>35</v>
      </c>
      <c r="B18" s="7">
        <v>38374</v>
      </c>
      <c r="C18" s="234"/>
      <c r="D18" s="234"/>
    </row>
    <row r="19" spans="1:4" x14ac:dyDescent="0.25">
      <c r="A19" s="234" t="s">
        <v>36</v>
      </c>
      <c r="B19" s="8">
        <v>100000000</v>
      </c>
      <c r="C19" s="234"/>
      <c r="D19" s="234"/>
    </row>
    <row r="20" spans="1:4" x14ac:dyDescent="0.25">
      <c r="A20" s="234" t="s">
        <v>37</v>
      </c>
      <c r="B20" s="9">
        <v>0.06</v>
      </c>
      <c r="C20" s="234"/>
      <c r="D20" s="234"/>
    </row>
    <row r="21" spans="1:4" x14ac:dyDescent="0.25">
      <c r="A21" s="234" t="s">
        <v>38</v>
      </c>
      <c r="B21" s="10">
        <v>6</v>
      </c>
      <c r="C21" s="234"/>
      <c r="D21" s="234"/>
    </row>
    <row r="22" spans="1:4" x14ac:dyDescent="0.25">
      <c r="A22" s="234" t="s">
        <v>39</v>
      </c>
      <c r="B22" s="10">
        <v>1</v>
      </c>
      <c r="C22" s="234"/>
      <c r="D22" s="234"/>
    </row>
    <row r="23" spans="1:4" x14ac:dyDescent="0.25">
      <c r="A23" s="234" t="s">
        <v>40</v>
      </c>
      <c r="B23" s="234">
        <v>2</v>
      </c>
      <c r="C23" s="234"/>
      <c r="D23" s="234"/>
    </row>
    <row r="24" spans="1:4" x14ac:dyDescent="0.25">
      <c r="A24" s="234" t="s">
        <v>41</v>
      </c>
      <c r="B24" s="9">
        <v>4.8000000000000001E-2</v>
      </c>
      <c r="C24" s="234"/>
      <c r="D24" s="234"/>
    </row>
    <row r="25" spans="1:4" x14ac:dyDescent="0.25">
      <c r="A25" s="234" t="s">
        <v>42</v>
      </c>
      <c r="B25" s="9">
        <v>5.3999999999999999E-2</v>
      </c>
      <c r="C25" s="234"/>
      <c r="D25" s="234"/>
    </row>
    <row r="26" spans="1:4" x14ac:dyDescent="0.25">
      <c r="A26" s="234" t="s">
        <v>43</v>
      </c>
      <c r="B26" s="9">
        <v>6.0999999999999999E-2</v>
      </c>
      <c r="C26" s="234"/>
      <c r="D26" s="234"/>
    </row>
    <row r="28" spans="1:4" x14ac:dyDescent="0.25">
      <c r="A28" s="41" t="s">
        <v>59</v>
      </c>
      <c r="B28" s="234" t="s">
        <v>44</v>
      </c>
      <c r="C28" s="11">
        <f>POWER((1+B24)*(1+B25)*(1+B26),1/3)-1</f>
        <v>5.4319953465611581E-2</v>
      </c>
      <c r="D28" s="234"/>
    </row>
    <row r="30" spans="1:4" x14ac:dyDescent="0.25">
      <c r="A30" s="41" t="s">
        <v>45</v>
      </c>
      <c r="B30" s="234" t="s">
        <v>46</v>
      </c>
      <c r="C30" s="12">
        <f>B19/((1-POWER(1+B20,-B21))/B20)</f>
        <v>20336262.847489525</v>
      </c>
      <c r="D30" s="13"/>
    </row>
    <row r="33" spans="1:9" x14ac:dyDescent="0.25">
      <c r="A33" s="234"/>
      <c r="B33" s="14" t="s">
        <v>47</v>
      </c>
      <c r="C33" s="15"/>
      <c r="D33" s="15" t="s">
        <v>48</v>
      </c>
      <c r="E33" s="15" t="s">
        <v>49</v>
      </c>
      <c r="F33" s="15" t="s">
        <v>50</v>
      </c>
      <c r="G33" s="16" t="s">
        <v>51</v>
      </c>
      <c r="H33" s="17"/>
      <c r="I33" s="18"/>
    </row>
    <row r="34" spans="1:9" x14ac:dyDescent="0.25">
      <c r="A34" s="234"/>
      <c r="B34" s="7">
        <v>39813</v>
      </c>
      <c r="C34" s="10">
        <v>1</v>
      </c>
      <c r="D34" s="19">
        <f>C30</f>
        <v>20336262.847489525</v>
      </c>
      <c r="E34" s="20">
        <f>1/(1+C28)</f>
        <v>0.94847868212390485</v>
      </c>
      <c r="F34" s="19">
        <f>D34*E34</f>
        <v>19288511.784912191</v>
      </c>
      <c r="G34" s="234">
        <f>F34*C34</f>
        <v>19288511.784912191</v>
      </c>
      <c r="H34" s="18"/>
      <c r="I34" s="18"/>
    </row>
    <row r="35" spans="1:9" x14ac:dyDescent="0.25">
      <c r="A35" s="234"/>
      <c r="B35" s="7">
        <v>40178</v>
      </c>
      <c r="C35" s="10">
        <v>2</v>
      </c>
      <c r="D35" s="19">
        <f>C30</f>
        <v>20336262.847489525</v>
      </c>
      <c r="E35" s="20">
        <f>1/((1+C28)*(1+C28))</f>
        <v>0.89961181044349947</v>
      </c>
      <c r="F35" s="19">
        <f>D35*E35</f>
        <v>18294742.237884928</v>
      </c>
      <c r="G35" s="234">
        <f>C35*F35</f>
        <v>36589484.475769855</v>
      </c>
      <c r="H35" s="18"/>
      <c r="I35" s="18"/>
    </row>
    <row r="36" spans="1:9" x14ac:dyDescent="0.25">
      <c r="A36" s="234"/>
      <c r="B36" s="7">
        <v>40543</v>
      </c>
      <c r="C36" s="10">
        <v>3</v>
      </c>
      <c r="D36" s="19">
        <f>C30</f>
        <v>20336262.847489525</v>
      </c>
      <c r="E36" s="20">
        <f>1/((1+C28)*(1+C28)*(1+C28))</f>
        <v>0.85326262439255041</v>
      </c>
      <c r="F36" s="19">
        <f>D36*E36</f>
        <v>17352173.007585634</v>
      </c>
      <c r="G36" s="234">
        <f>F36*C36</f>
        <v>52056519.022756904</v>
      </c>
      <c r="H36" s="18"/>
      <c r="I36" s="18"/>
    </row>
    <row r="37" spans="1:9" x14ac:dyDescent="0.25">
      <c r="A37" s="234"/>
      <c r="B37" s="7"/>
      <c r="C37" s="10"/>
      <c r="D37" s="19"/>
      <c r="E37" s="20"/>
      <c r="F37" s="19"/>
      <c r="G37" s="234"/>
      <c r="H37" s="18"/>
      <c r="I37" s="18"/>
    </row>
    <row r="38" spans="1:9" x14ac:dyDescent="0.25">
      <c r="A38" s="234"/>
      <c r="B38" s="7"/>
      <c r="C38" s="10"/>
      <c r="D38" s="19"/>
      <c r="E38" s="20"/>
      <c r="F38" s="19"/>
      <c r="G38" s="234"/>
      <c r="H38" s="18"/>
      <c r="I38" s="18"/>
    </row>
    <row r="39" spans="1:9" x14ac:dyDescent="0.25">
      <c r="A39" s="234"/>
      <c r="B39" s="7"/>
      <c r="C39" s="10"/>
      <c r="D39" s="19"/>
      <c r="E39" s="20"/>
      <c r="F39" s="19"/>
      <c r="G39" s="234"/>
      <c r="H39" s="18"/>
      <c r="I39" s="18"/>
    </row>
    <row r="40" spans="1:9" x14ac:dyDescent="0.25">
      <c r="A40" s="41" t="s">
        <v>52</v>
      </c>
      <c r="B40" s="234"/>
      <c r="C40" s="234"/>
      <c r="D40" s="234"/>
      <c r="E40" s="21" t="s">
        <v>50</v>
      </c>
      <c r="F40" s="443">
        <f>SUM(F34:F39)</f>
        <v>54935427.030382752</v>
      </c>
      <c r="G40" s="234">
        <f>SUM(G34:G39)</f>
        <v>107934515.28343895</v>
      </c>
      <c r="H40" s="22"/>
      <c r="I40" s="18"/>
    </row>
    <row r="41" spans="1:9" x14ac:dyDescent="0.25">
      <c r="A41" s="234"/>
      <c r="B41" s="234"/>
      <c r="C41" s="234"/>
      <c r="D41" s="234"/>
      <c r="E41" s="234"/>
      <c r="F41" s="234"/>
      <c r="G41" s="22" t="s">
        <v>53</v>
      </c>
      <c r="H41" s="50">
        <f>G40/F40</f>
        <v>1.9647524578946909</v>
      </c>
      <c r="I41" s="18"/>
    </row>
    <row r="42" spans="1:9" x14ac:dyDescent="0.25">
      <c r="A42" s="234"/>
      <c r="B42" s="234"/>
      <c r="C42" s="234"/>
      <c r="D42" s="23">
        <f>C28/B22</f>
        <v>5.4319953465611581E-2</v>
      </c>
      <c r="E42" s="234"/>
      <c r="F42" s="13"/>
      <c r="G42" s="24" t="s">
        <v>54</v>
      </c>
      <c r="H42" s="51">
        <f>H41/(1+D42)</f>
        <v>1.8635258219636592</v>
      </c>
      <c r="I42" s="234"/>
    </row>
    <row r="43" spans="1:9" x14ac:dyDescent="0.25">
      <c r="A43" s="234"/>
      <c r="B43" s="234"/>
      <c r="C43" s="234"/>
      <c r="D43" s="234"/>
      <c r="E43" s="234"/>
      <c r="F43" s="25"/>
      <c r="G43" s="234"/>
      <c r="H43" s="234"/>
      <c r="I43" s="234"/>
    </row>
    <row r="45" spans="1:9" x14ac:dyDescent="0.25">
      <c r="A45" s="41" t="s">
        <v>55</v>
      </c>
      <c r="B45" s="26">
        <v>4.0000000000000001E-3</v>
      </c>
      <c r="C45" s="234"/>
      <c r="D45" s="234"/>
      <c r="E45" s="234"/>
      <c r="F45" s="234"/>
      <c r="G45" s="234"/>
      <c r="H45" s="234"/>
      <c r="I45" s="234"/>
    </row>
    <row r="46" spans="1:9" x14ac:dyDescent="0.25">
      <c r="A46" s="234"/>
      <c r="B46" s="24" t="s">
        <v>56</v>
      </c>
      <c r="C46" s="27">
        <f>-H42*B45*F40</f>
        <v>-409494.34724687459</v>
      </c>
      <c r="D46" s="234"/>
      <c r="E46" s="234"/>
      <c r="F46" s="234"/>
      <c r="G46" s="234"/>
      <c r="H46" s="234"/>
      <c r="I46" s="234"/>
    </row>
    <row r="48" spans="1:9" x14ac:dyDescent="0.25">
      <c r="A48" s="41" t="s">
        <v>57</v>
      </c>
      <c r="B48" s="24" t="s">
        <v>58</v>
      </c>
      <c r="C48" s="234"/>
      <c r="D48" s="234"/>
      <c r="E48" s="234"/>
      <c r="F48" s="234"/>
      <c r="G48" s="234"/>
      <c r="H48" s="234"/>
      <c r="I48" s="234"/>
    </row>
  </sheetData>
  <mergeCells count="3">
    <mergeCell ref="A2:D2"/>
    <mergeCell ref="A3:D3"/>
    <mergeCell ref="A4:D4"/>
  </mergeCells>
  <phoneticPr fontId="0" type="noConversion"/>
  <pageMargins left="0.75" right="0.75" top="1" bottom="1"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43"/>
  <sheetViews>
    <sheetView workbookViewId="0">
      <selection activeCell="N31" sqref="N31"/>
    </sheetView>
  </sheetViews>
  <sheetFormatPr defaultRowHeight="13.2" x14ac:dyDescent="0.25"/>
  <cols>
    <col min="1" max="1" width="24.33203125" bestFit="1" customWidth="1"/>
    <col min="2" max="11" width="10.6640625" customWidth="1"/>
    <col min="12" max="13" width="13" customWidth="1"/>
    <col min="14" max="14" width="10.88671875" style="54" customWidth="1"/>
    <col min="15" max="15" width="10.5546875" customWidth="1"/>
    <col min="16" max="16" width="3.6640625" customWidth="1"/>
    <col min="17" max="17" width="16" bestFit="1" customWidth="1"/>
    <col min="18" max="18" width="7.33203125" bestFit="1" customWidth="1"/>
    <col min="19" max="19" width="13.88671875" customWidth="1"/>
    <col min="20" max="20" width="14.33203125" customWidth="1"/>
    <col min="21" max="21" width="9.88671875" customWidth="1"/>
    <col min="22" max="22" width="13.33203125" customWidth="1"/>
    <col min="23" max="23" width="22.33203125" customWidth="1"/>
    <col min="24" max="24" width="10.88671875" bestFit="1" customWidth="1"/>
    <col min="25" max="25" width="17.44140625" bestFit="1" customWidth="1"/>
    <col min="26" max="35" width="10.6640625" customWidth="1"/>
  </cols>
  <sheetData>
    <row r="1" spans="1:27" ht="3" customHeight="1" x14ac:dyDescent="0.25">
      <c r="A1" s="234"/>
      <c r="B1" s="234"/>
      <c r="C1" s="234"/>
      <c r="D1" s="234"/>
      <c r="E1" s="234"/>
      <c r="F1" s="234"/>
      <c r="G1" s="234"/>
      <c r="H1" s="234"/>
      <c r="I1" s="234"/>
      <c r="J1" s="234"/>
      <c r="K1" s="234"/>
      <c r="L1" s="234"/>
      <c r="M1" s="234"/>
      <c r="N1" s="233"/>
      <c r="O1" s="234"/>
      <c r="P1" s="234"/>
      <c r="Q1" s="234"/>
      <c r="R1" s="234"/>
      <c r="S1" s="234"/>
      <c r="T1" s="234"/>
      <c r="U1" s="234"/>
      <c r="V1" s="234"/>
      <c r="W1" s="234"/>
      <c r="X1" s="234"/>
      <c r="Y1" s="234"/>
      <c r="Z1" s="234"/>
      <c r="AA1" s="234"/>
    </row>
    <row r="2" spans="1:27" ht="15" customHeight="1" x14ac:dyDescent="0.3">
      <c r="A2" s="465" t="s">
        <v>60</v>
      </c>
      <c r="B2" s="465"/>
      <c r="C2" s="465"/>
      <c r="D2" s="465"/>
      <c r="E2" s="465"/>
      <c r="F2" s="465"/>
      <c r="G2" s="465"/>
      <c r="H2" s="465"/>
      <c r="I2" s="465"/>
      <c r="J2" s="465"/>
      <c r="K2" s="465"/>
      <c r="L2" s="465"/>
      <c r="M2" s="168"/>
      <c r="N2" s="458" t="s">
        <v>61</v>
      </c>
      <c r="O2" s="458"/>
      <c r="P2" s="234"/>
      <c r="Q2" s="108" t="s">
        <v>62</v>
      </c>
      <c r="R2" s="234"/>
      <c r="S2" s="88" t="s">
        <v>63</v>
      </c>
      <c r="T2" s="88" t="s">
        <v>64</v>
      </c>
      <c r="U2" s="88" t="s">
        <v>65</v>
      </c>
      <c r="V2" s="234"/>
      <c r="W2" s="234"/>
      <c r="X2" s="234"/>
      <c r="Y2" s="234"/>
      <c r="Z2" s="234"/>
      <c r="AA2" s="234"/>
    </row>
    <row r="3" spans="1:27" ht="3" customHeight="1" x14ac:dyDescent="0.3">
      <c r="A3" s="232"/>
      <c r="B3" s="232"/>
      <c r="C3" s="232"/>
      <c r="D3" s="232"/>
      <c r="E3" s="232"/>
      <c r="F3" s="232"/>
      <c r="G3" s="232"/>
      <c r="H3" s="232"/>
      <c r="I3" s="232"/>
      <c r="J3" s="232"/>
      <c r="K3" s="232"/>
      <c r="L3" s="232"/>
      <c r="M3" s="232"/>
      <c r="N3" s="153"/>
      <c r="O3" s="131"/>
      <c r="P3" s="234"/>
      <c r="Q3" s="108"/>
      <c r="R3" s="234"/>
      <c r="S3" s="234"/>
      <c r="T3" s="234"/>
      <c r="U3" s="234"/>
      <c r="V3" s="234"/>
      <c r="W3" s="234"/>
      <c r="X3" s="234"/>
      <c r="Y3" s="234"/>
      <c r="Z3" s="234"/>
      <c r="AA3" s="234"/>
    </row>
    <row r="4" spans="1:27" ht="17.25" customHeight="1" x14ac:dyDescent="0.25">
      <c r="A4" s="444" t="s">
        <v>66</v>
      </c>
      <c r="B4" s="461" t="s">
        <v>67</v>
      </c>
      <c r="C4" s="462"/>
      <c r="D4" s="462"/>
      <c r="E4" s="462"/>
      <c r="F4" s="462"/>
      <c r="G4" s="462"/>
      <c r="H4" s="462"/>
      <c r="I4" s="462"/>
      <c r="J4" s="462"/>
      <c r="K4" s="462"/>
      <c r="L4" s="462"/>
      <c r="M4" s="151"/>
      <c r="N4" s="233"/>
      <c r="O4" s="154" t="s">
        <v>68</v>
      </c>
      <c r="P4" s="234"/>
      <c r="Q4" s="88" t="s">
        <v>69</v>
      </c>
      <c r="R4" s="88">
        <v>1</v>
      </c>
      <c r="S4" s="160">
        <f>T20*0.05</f>
        <v>215000</v>
      </c>
      <c r="T4" s="160" t="e">
        <f>#REF!-S4</f>
        <v>#REF!</v>
      </c>
      <c r="U4" s="160" t="e">
        <f>+T4+S4</f>
        <v>#REF!</v>
      </c>
      <c r="V4" s="234"/>
      <c r="W4" s="234"/>
      <c r="X4" s="234"/>
      <c r="Y4" s="234"/>
      <c r="Z4" s="234"/>
      <c r="AA4" s="234"/>
    </row>
    <row r="5" spans="1:27" s="123" customFormat="1" ht="3" customHeight="1" x14ac:dyDescent="0.25">
      <c r="A5" s="445"/>
      <c r="B5" s="137"/>
      <c r="C5" s="137"/>
      <c r="D5" s="137"/>
      <c r="E5" s="137"/>
      <c r="F5" s="137"/>
      <c r="G5" s="137"/>
      <c r="H5" s="137"/>
      <c r="I5" s="137"/>
      <c r="J5" s="137"/>
      <c r="K5" s="137"/>
      <c r="L5" s="137"/>
      <c r="M5" s="122"/>
      <c r="N5" s="155"/>
      <c r="O5" s="132"/>
      <c r="S5" s="124"/>
      <c r="T5" s="124"/>
      <c r="AA5" s="125"/>
    </row>
    <row r="6" spans="1:27" ht="15" customHeight="1" x14ac:dyDescent="0.25">
      <c r="A6" s="444" t="s">
        <v>70</v>
      </c>
      <c r="B6" s="462" t="s">
        <v>71</v>
      </c>
      <c r="C6" s="462"/>
      <c r="D6" s="462"/>
      <c r="E6" s="462"/>
      <c r="F6" s="462"/>
      <c r="G6" s="462"/>
      <c r="H6" s="462"/>
      <c r="I6" s="462"/>
      <c r="J6" s="462"/>
      <c r="K6" s="462"/>
      <c r="L6" s="462"/>
      <c r="M6" s="152"/>
      <c r="N6" s="154" t="s">
        <v>72</v>
      </c>
      <c r="O6" s="133">
        <v>5200000</v>
      </c>
      <c r="P6" s="234"/>
      <c r="Q6" s="88" t="s">
        <v>73</v>
      </c>
      <c r="R6" s="88">
        <v>2</v>
      </c>
      <c r="S6" s="160" t="e">
        <f>(T20-T4)*0.05</f>
        <v>#REF!</v>
      </c>
      <c r="T6" s="160" t="e">
        <f>#REF!-S6</f>
        <v>#REF!</v>
      </c>
      <c r="U6" s="160" t="e">
        <f>+T6+S6</f>
        <v>#REF!</v>
      </c>
      <c r="V6" s="234"/>
      <c r="W6" s="234"/>
      <c r="X6" s="234"/>
      <c r="Y6" s="234"/>
      <c r="Z6" s="234"/>
      <c r="AA6" s="234"/>
    </row>
    <row r="7" spans="1:27" s="123" customFormat="1" ht="3" customHeight="1" x14ac:dyDescent="0.25">
      <c r="A7" s="445"/>
      <c r="B7" s="137"/>
      <c r="C7" s="137"/>
      <c r="D7" s="137"/>
      <c r="E7" s="137"/>
      <c r="F7" s="137"/>
      <c r="G7" s="137"/>
      <c r="H7" s="137"/>
      <c r="I7" s="137"/>
      <c r="J7" s="137"/>
      <c r="K7" s="137"/>
      <c r="L7" s="137"/>
      <c r="M7" s="126"/>
      <c r="N7" s="155"/>
      <c r="O7" s="134"/>
      <c r="Q7" s="161"/>
      <c r="R7" s="161"/>
      <c r="S7" s="162"/>
      <c r="T7" s="162"/>
      <c r="U7" s="161"/>
    </row>
    <row r="8" spans="1:27" ht="15" customHeight="1" x14ac:dyDescent="0.25">
      <c r="A8" s="119" t="s">
        <v>74</v>
      </c>
      <c r="B8" s="462" t="s">
        <v>75</v>
      </c>
      <c r="C8" s="462"/>
      <c r="D8" s="462"/>
      <c r="E8" s="462"/>
      <c r="F8" s="462"/>
      <c r="G8" s="462"/>
      <c r="H8" s="462"/>
      <c r="I8" s="462"/>
      <c r="J8" s="462"/>
      <c r="K8" s="462"/>
      <c r="L8" s="462"/>
      <c r="M8" s="151"/>
      <c r="N8" s="154"/>
      <c r="O8" s="131"/>
      <c r="P8" s="234"/>
      <c r="Q8" s="103" t="s">
        <v>76</v>
      </c>
      <c r="R8" s="103">
        <v>3</v>
      </c>
      <c r="S8" s="102" t="e">
        <f>(T20-T4-T6)*0.05</f>
        <v>#REF!</v>
      </c>
      <c r="T8" s="102" t="e">
        <f>#REF!-S8</f>
        <v>#REF!</v>
      </c>
      <c r="U8" s="8" t="e">
        <f>+T8+S8</f>
        <v>#REF!</v>
      </c>
      <c r="V8" s="234"/>
      <c r="W8" s="234"/>
      <c r="X8" s="234"/>
      <c r="Y8" s="234"/>
      <c r="Z8" s="234"/>
      <c r="AA8" s="234"/>
    </row>
    <row r="9" spans="1:27" s="123" customFormat="1" ht="3" customHeight="1" x14ac:dyDescent="0.25">
      <c r="A9" s="127"/>
      <c r="B9" s="138"/>
      <c r="C9" s="138"/>
      <c r="D9" s="138"/>
      <c r="E9" s="138"/>
      <c r="F9" s="138"/>
      <c r="G9" s="138"/>
      <c r="H9" s="138"/>
      <c r="I9" s="138"/>
      <c r="J9" s="138"/>
      <c r="K9" s="138"/>
      <c r="L9" s="138"/>
      <c r="M9" s="122"/>
      <c r="N9" s="155"/>
      <c r="O9" s="132"/>
      <c r="S9" s="124"/>
      <c r="T9" s="124"/>
    </row>
    <row r="10" spans="1:27" ht="15" customHeight="1" x14ac:dyDescent="0.25">
      <c r="A10" s="120" t="s">
        <v>77</v>
      </c>
      <c r="B10" s="463" t="s">
        <v>78</v>
      </c>
      <c r="C10" s="463"/>
      <c r="D10" s="463"/>
      <c r="E10" s="463"/>
      <c r="F10" s="463"/>
      <c r="G10" s="463"/>
      <c r="H10" s="463"/>
      <c r="I10" s="463"/>
      <c r="J10" s="463"/>
      <c r="K10" s="463"/>
      <c r="L10" s="463"/>
      <c r="M10" s="151"/>
      <c r="N10" s="154" t="s">
        <v>72</v>
      </c>
      <c r="O10" s="133">
        <v>800000</v>
      </c>
      <c r="P10" s="234"/>
      <c r="Q10" s="103" t="s">
        <v>79</v>
      </c>
      <c r="R10" s="103">
        <v>4</v>
      </c>
      <c r="S10" s="102" t="e">
        <f>(T20-T4-T6-T8)*0.05</f>
        <v>#REF!</v>
      </c>
      <c r="T10" s="102" t="e">
        <f>#REF!-S10</f>
        <v>#REF!</v>
      </c>
      <c r="U10" s="8" t="e">
        <f>+T10+S10</f>
        <v>#REF!</v>
      </c>
      <c r="V10" s="234"/>
      <c r="W10" s="234"/>
      <c r="X10" s="234"/>
      <c r="Y10" s="234"/>
      <c r="Z10" s="234"/>
      <c r="AA10" s="234"/>
    </row>
    <row r="11" spans="1:27" s="123" customFormat="1" ht="3" customHeight="1" x14ac:dyDescent="0.25">
      <c r="A11" s="127"/>
      <c r="B11" s="138"/>
      <c r="C11" s="138"/>
      <c r="D11" s="138"/>
      <c r="E11" s="138"/>
      <c r="F11" s="138"/>
      <c r="G11" s="138"/>
      <c r="H11" s="138"/>
      <c r="I11" s="138"/>
      <c r="J11" s="138"/>
      <c r="K11" s="138"/>
      <c r="L11" s="138"/>
      <c r="M11" s="122"/>
      <c r="N11" s="155"/>
      <c r="O11" s="134"/>
      <c r="S11" s="124"/>
      <c r="T11" s="124"/>
    </row>
    <row r="12" spans="1:27" ht="15" customHeight="1" x14ac:dyDescent="0.25">
      <c r="A12" s="120" t="s">
        <v>80</v>
      </c>
      <c r="B12" s="463" t="s">
        <v>81</v>
      </c>
      <c r="C12" s="463"/>
      <c r="D12" s="463"/>
      <c r="E12" s="463"/>
      <c r="F12" s="463"/>
      <c r="G12" s="463"/>
      <c r="H12" s="463"/>
      <c r="I12" s="463"/>
      <c r="J12" s="463"/>
      <c r="K12" s="463"/>
      <c r="L12" s="463"/>
      <c r="M12" s="151"/>
      <c r="N12" s="154"/>
      <c r="O12" s="131"/>
      <c r="P12" s="234"/>
      <c r="Q12" s="103" t="s">
        <v>82</v>
      </c>
      <c r="R12" s="103">
        <v>5</v>
      </c>
      <c r="S12" s="102" t="e">
        <f>(T20-T4-T6-T8-T10)*0.05</f>
        <v>#REF!</v>
      </c>
      <c r="T12" s="102" t="e">
        <f>#REF!-S12</f>
        <v>#REF!</v>
      </c>
      <c r="U12" s="8" t="e">
        <f>+T12+S12</f>
        <v>#REF!</v>
      </c>
      <c r="V12" s="234"/>
      <c r="W12" s="234"/>
      <c r="X12" s="234"/>
      <c r="Y12" s="234"/>
      <c r="Z12" s="234"/>
      <c r="AA12" s="234"/>
    </row>
    <row r="13" spans="1:27" s="123" customFormat="1" ht="3" customHeight="1" x14ac:dyDescent="0.25">
      <c r="A13" s="127"/>
      <c r="B13" s="139"/>
      <c r="C13" s="139"/>
      <c r="D13" s="139"/>
      <c r="E13" s="139"/>
      <c r="F13" s="139"/>
      <c r="G13" s="139"/>
      <c r="H13" s="139"/>
      <c r="I13" s="139"/>
      <c r="J13" s="139"/>
      <c r="K13" s="139"/>
      <c r="L13" s="139"/>
      <c r="M13" s="122"/>
      <c r="N13" s="155"/>
      <c r="O13" s="132"/>
      <c r="S13" s="124"/>
      <c r="T13" s="124"/>
    </row>
    <row r="14" spans="1:27" ht="15" customHeight="1" x14ac:dyDescent="0.25">
      <c r="A14" s="121" t="s">
        <v>83</v>
      </c>
      <c r="B14" s="463" t="s">
        <v>84</v>
      </c>
      <c r="C14" s="463"/>
      <c r="D14" s="463"/>
      <c r="E14" s="463"/>
      <c r="F14" s="463"/>
      <c r="G14" s="463"/>
      <c r="H14" s="463"/>
      <c r="I14" s="463"/>
      <c r="J14" s="463"/>
      <c r="K14" s="463"/>
      <c r="L14" s="463"/>
      <c r="M14" s="151"/>
      <c r="N14" s="154" t="s">
        <v>72</v>
      </c>
      <c r="O14" s="133">
        <v>1440000</v>
      </c>
      <c r="P14" s="234"/>
      <c r="Q14" s="103" t="s">
        <v>85</v>
      </c>
      <c r="R14" s="103">
        <v>6</v>
      </c>
      <c r="S14" s="102" t="e">
        <f>(T20-T4-T6-T8-T10-T12)*0.05</f>
        <v>#REF!</v>
      </c>
      <c r="T14" s="102" t="e">
        <f>#REF!-S14</f>
        <v>#REF!</v>
      </c>
      <c r="U14" s="8" t="e">
        <f>+T14+S14</f>
        <v>#REF!</v>
      </c>
      <c r="V14" s="234"/>
      <c r="W14" s="234"/>
      <c r="X14" s="234"/>
      <c r="Y14" s="234"/>
      <c r="Z14" s="234"/>
      <c r="AA14" s="234"/>
    </row>
    <row r="15" spans="1:27" s="123" customFormat="1" ht="3" customHeight="1" x14ac:dyDescent="0.25">
      <c r="A15" s="128"/>
      <c r="B15" s="138"/>
      <c r="C15" s="138"/>
      <c r="D15" s="138"/>
      <c r="E15" s="138"/>
      <c r="F15" s="138"/>
      <c r="G15" s="138"/>
      <c r="H15" s="138"/>
      <c r="I15" s="138"/>
      <c r="J15" s="138"/>
      <c r="K15" s="138"/>
      <c r="L15" s="138"/>
      <c r="M15" s="122"/>
      <c r="N15" s="155"/>
      <c r="O15" s="134"/>
      <c r="S15" s="124"/>
      <c r="T15" s="124"/>
    </row>
    <row r="16" spans="1:27" ht="15" customHeight="1" x14ac:dyDescent="0.25">
      <c r="A16" s="120" t="s">
        <v>86</v>
      </c>
      <c r="B16" s="463" t="s">
        <v>87</v>
      </c>
      <c r="C16" s="463"/>
      <c r="D16" s="463"/>
      <c r="E16" s="463"/>
      <c r="F16" s="463"/>
      <c r="G16" s="463"/>
      <c r="H16" s="463"/>
      <c r="I16" s="463"/>
      <c r="J16" s="463"/>
      <c r="K16" s="463"/>
      <c r="L16" s="463"/>
      <c r="M16" s="151"/>
      <c r="N16" s="233"/>
      <c r="O16" s="234"/>
      <c r="P16" s="234"/>
      <c r="Q16" s="234"/>
      <c r="R16" s="234"/>
      <c r="S16" s="234"/>
      <c r="T16" s="101"/>
      <c r="U16" s="234"/>
      <c r="V16" s="234"/>
      <c r="W16" s="234"/>
      <c r="X16" s="234"/>
      <c r="Y16" s="234"/>
      <c r="Z16" s="234"/>
      <c r="AA16" s="234"/>
    </row>
    <row r="17" spans="1:25" s="123" customFormat="1" ht="3" customHeight="1" x14ac:dyDescent="0.25">
      <c r="A17" s="127"/>
      <c r="B17" s="138"/>
      <c r="C17" s="138"/>
      <c r="D17" s="138"/>
      <c r="E17" s="138"/>
      <c r="F17" s="138"/>
      <c r="G17" s="138"/>
      <c r="H17" s="138"/>
      <c r="I17" s="138"/>
      <c r="J17" s="138"/>
      <c r="K17" s="138"/>
      <c r="L17" s="138"/>
      <c r="M17" s="122"/>
      <c r="N17" s="156"/>
      <c r="T17" s="129"/>
    </row>
    <row r="18" spans="1:25" ht="15" customHeight="1" x14ac:dyDescent="0.25">
      <c r="A18" s="120" t="s">
        <v>88</v>
      </c>
      <c r="B18" s="463" t="s">
        <v>89</v>
      </c>
      <c r="C18" s="463"/>
      <c r="D18" s="463"/>
      <c r="E18" s="463"/>
      <c r="F18" s="463"/>
      <c r="G18" s="463"/>
      <c r="H18" s="463"/>
      <c r="I18" s="463"/>
      <c r="J18" s="463"/>
      <c r="K18" s="463"/>
      <c r="L18" s="463"/>
      <c r="M18" s="151"/>
      <c r="N18" s="233"/>
      <c r="O18" s="234"/>
      <c r="P18" s="234"/>
      <c r="Q18" s="234"/>
      <c r="R18" s="459" t="s">
        <v>90</v>
      </c>
      <c r="S18" s="459"/>
      <c r="T18" s="101" t="e">
        <f>SUM(T4:T16)</f>
        <v>#REF!</v>
      </c>
      <c r="U18" s="234"/>
      <c r="V18" s="234"/>
      <c r="W18" s="234"/>
      <c r="X18" s="234"/>
      <c r="Y18" s="234"/>
    </row>
    <row r="19" spans="1:25" s="123" customFormat="1" ht="3" customHeight="1" x14ac:dyDescent="0.25">
      <c r="A19" s="127"/>
      <c r="B19" s="138"/>
      <c r="C19" s="138"/>
      <c r="D19" s="138"/>
      <c r="E19" s="138"/>
      <c r="F19" s="138"/>
      <c r="G19" s="138"/>
      <c r="H19" s="138"/>
      <c r="I19" s="138"/>
      <c r="J19" s="138"/>
      <c r="K19" s="138"/>
      <c r="L19" s="138"/>
      <c r="M19" s="122"/>
      <c r="N19" s="156"/>
      <c r="T19" s="129"/>
    </row>
    <row r="20" spans="1:25" ht="15" customHeight="1" x14ac:dyDescent="0.25">
      <c r="A20" s="120" t="s">
        <v>91</v>
      </c>
      <c r="B20" s="463"/>
      <c r="C20" s="463"/>
      <c r="D20" s="463"/>
      <c r="E20" s="463"/>
      <c r="F20" s="463"/>
      <c r="G20" s="463"/>
      <c r="H20" s="463"/>
      <c r="I20" s="463"/>
      <c r="J20" s="463"/>
      <c r="K20" s="463"/>
      <c r="L20" s="463"/>
      <c r="M20" s="150" t="s">
        <v>92</v>
      </c>
      <c r="N20" s="233"/>
      <c r="O20" s="234"/>
      <c r="P20" s="234"/>
      <c r="Q20" s="234"/>
      <c r="R20" s="460" t="s">
        <v>93</v>
      </c>
      <c r="S20" s="460"/>
      <c r="T20" s="101">
        <v>4300000</v>
      </c>
      <c r="U20" s="234"/>
      <c r="V20" s="234"/>
      <c r="W20" s="234"/>
      <c r="X20" s="234"/>
      <c r="Y20" s="234"/>
    </row>
    <row r="21" spans="1:25" ht="17.25" customHeight="1" x14ac:dyDescent="0.25">
      <c r="A21" s="234"/>
      <c r="B21" s="234"/>
      <c r="C21" s="234"/>
      <c r="D21" s="234"/>
      <c r="E21" s="234"/>
      <c r="F21" s="234"/>
      <c r="G21" s="234"/>
      <c r="H21" s="234"/>
      <c r="I21" s="234"/>
      <c r="J21" s="234"/>
      <c r="K21" s="234"/>
      <c r="L21" s="234"/>
      <c r="M21" s="234"/>
      <c r="N21" s="233"/>
      <c r="O21" s="234"/>
      <c r="P21" s="234"/>
      <c r="Q21" s="234"/>
      <c r="R21" s="234"/>
      <c r="S21" s="135" t="s">
        <v>94</v>
      </c>
      <c r="T21" s="136" t="e">
        <f>+T20-T18</f>
        <v>#REF!</v>
      </c>
      <c r="U21" s="234"/>
      <c r="V21" s="234"/>
      <c r="W21" s="234"/>
      <c r="X21" s="234"/>
      <c r="Y21" s="234"/>
    </row>
    <row r="22" spans="1:25" x14ac:dyDescent="0.25">
      <c r="A22" s="88" t="s">
        <v>95</v>
      </c>
      <c r="B22" s="234" t="s">
        <v>96</v>
      </c>
      <c r="C22" s="234"/>
      <c r="D22" s="234"/>
      <c r="E22" s="234"/>
      <c r="F22" s="234"/>
      <c r="G22" s="234"/>
      <c r="H22" s="234"/>
      <c r="I22" s="234"/>
      <c r="J22" s="234"/>
      <c r="K22" s="234"/>
      <c r="L22" s="234"/>
      <c r="M22" s="9">
        <v>6.0000000000000001E-3</v>
      </c>
      <c r="N22" s="233"/>
      <c r="O22" s="234"/>
      <c r="P22" s="234"/>
      <c r="Q22" s="234"/>
      <c r="R22" s="234"/>
      <c r="S22" s="234"/>
      <c r="T22" s="234"/>
      <c r="U22" s="234"/>
      <c r="V22" s="234"/>
      <c r="W22" s="234"/>
      <c r="X22" s="135"/>
      <c r="Y22" s="135"/>
    </row>
    <row r="24" spans="1:25" ht="15.6" x14ac:dyDescent="0.3">
      <c r="A24" s="464" t="s">
        <v>97</v>
      </c>
      <c r="B24" s="464"/>
      <c r="C24" s="464"/>
      <c r="D24" s="464"/>
      <c r="E24" s="464"/>
      <c r="F24" s="464"/>
      <c r="G24" s="464"/>
      <c r="H24" s="464"/>
      <c r="I24" s="464"/>
      <c r="J24" s="464"/>
      <c r="K24" s="464"/>
      <c r="L24" s="234"/>
      <c r="M24" s="9"/>
      <c r="N24" s="233"/>
      <c r="O24" s="234"/>
      <c r="P24" s="234"/>
      <c r="Q24" s="234"/>
      <c r="R24" s="234"/>
      <c r="S24" s="234"/>
      <c r="T24" s="234"/>
      <c r="U24" s="234"/>
      <c r="V24" s="234"/>
      <c r="W24" s="234"/>
      <c r="X24" s="234"/>
      <c r="Y24" s="234"/>
    </row>
    <row r="25" spans="1:25" ht="3" customHeight="1" x14ac:dyDescent="0.25">
      <c r="A25" s="234"/>
      <c r="B25" s="234"/>
      <c r="C25" s="234"/>
      <c r="D25" s="234"/>
      <c r="E25" s="234"/>
      <c r="F25" s="234"/>
      <c r="G25" s="234"/>
      <c r="H25" s="234"/>
      <c r="I25" s="234"/>
      <c r="J25" s="234"/>
      <c r="K25" s="234"/>
      <c r="L25" s="234"/>
      <c r="M25" s="234"/>
      <c r="N25" s="233"/>
      <c r="O25" s="234"/>
      <c r="P25" s="234"/>
      <c r="Q25" s="234"/>
      <c r="R25" s="234"/>
      <c r="S25" s="234"/>
      <c r="T25" s="234"/>
      <c r="U25" s="234"/>
      <c r="V25" s="234"/>
      <c r="W25" s="234"/>
      <c r="X25" s="234"/>
      <c r="Y25" s="234"/>
    </row>
    <row r="26" spans="1:25" ht="27" customHeight="1" x14ac:dyDescent="0.25">
      <c r="A26" s="144" t="s">
        <v>98</v>
      </c>
      <c r="B26" s="142" t="s">
        <v>99</v>
      </c>
      <c r="C26" s="142" t="s">
        <v>100</v>
      </c>
      <c r="D26" s="142" t="s">
        <v>101</v>
      </c>
      <c r="E26" s="142" t="s">
        <v>102</v>
      </c>
      <c r="F26" s="142" t="s">
        <v>103</v>
      </c>
      <c r="G26" s="142" t="s">
        <v>104</v>
      </c>
      <c r="H26" s="142" t="s">
        <v>105</v>
      </c>
      <c r="I26" s="142" t="s">
        <v>106</v>
      </c>
      <c r="J26" s="142" t="s">
        <v>107</v>
      </c>
      <c r="K26" s="142" t="s">
        <v>108</v>
      </c>
      <c r="L26" s="234"/>
      <c r="M26" s="234"/>
      <c r="N26" s="233"/>
      <c r="O26" s="234"/>
      <c r="P26" s="234"/>
      <c r="Q26" s="234"/>
      <c r="R26" s="234"/>
      <c r="S26" s="234"/>
      <c r="T26" s="234"/>
      <c r="U26" s="234"/>
      <c r="V26" s="234"/>
      <c r="W26" s="159"/>
      <c r="X26" s="234"/>
      <c r="Y26" s="234"/>
    </row>
    <row r="27" spans="1:25" x14ac:dyDescent="0.25">
      <c r="A27" s="145" t="s">
        <v>109</v>
      </c>
      <c r="B27" s="146"/>
      <c r="C27" s="146"/>
      <c r="D27" s="146"/>
      <c r="E27" s="146"/>
      <c r="F27" s="146"/>
      <c r="G27" s="146"/>
      <c r="H27" s="146"/>
      <c r="I27" s="146"/>
      <c r="J27" s="146"/>
      <c r="K27" s="146"/>
      <c r="L27" s="234"/>
      <c r="M27" s="234"/>
      <c r="N27" s="233"/>
      <c r="O27" s="234"/>
      <c r="P27" s="234"/>
      <c r="Q27" s="234"/>
      <c r="R27" s="234"/>
      <c r="S27" s="234"/>
      <c r="T27" s="234"/>
      <c r="U27" s="234"/>
      <c r="V27" s="234"/>
      <c r="W27" s="159"/>
      <c r="X27" s="234"/>
      <c r="Y27" s="234"/>
    </row>
    <row r="28" spans="1:25" x14ac:dyDescent="0.25">
      <c r="A28" s="147" t="s">
        <v>66</v>
      </c>
      <c r="B28" s="146"/>
      <c r="C28" s="146"/>
      <c r="D28" s="158"/>
      <c r="E28" s="146"/>
      <c r="F28" s="146"/>
      <c r="G28" s="146"/>
      <c r="H28" s="158"/>
      <c r="I28" s="158"/>
      <c r="J28" s="146"/>
      <c r="K28" s="146"/>
      <c r="L28" s="234"/>
      <c r="M28" s="234"/>
      <c r="N28" s="233"/>
      <c r="O28" s="234"/>
      <c r="P28" s="234"/>
      <c r="Q28" s="234"/>
      <c r="R28" s="234"/>
      <c r="S28" s="234"/>
      <c r="T28" s="234"/>
      <c r="U28" s="234"/>
      <c r="V28" s="8"/>
      <c r="W28" s="159"/>
      <c r="X28" s="234"/>
      <c r="Y28" s="234"/>
    </row>
    <row r="29" spans="1:25" x14ac:dyDescent="0.25">
      <c r="A29" s="147" t="s">
        <v>70</v>
      </c>
      <c r="B29" s="146"/>
      <c r="C29" s="146"/>
      <c r="D29" s="146"/>
      <c r="E29" s="158"/>
      <c r="F29" s="146"/>
      <c r="G29" s="146"/>
      <c r="H29" s="146"/>
      <c r="I29" s="146"/>
      <c r="J29" s="146"/>
      <c r="K29" s="146"/>
      <c r="L29" s="234"/>
      <c r="M29" s="234"/>
      <c r="N29" s="233"/>
      <c r="O29" s="234"/>
      <c r="P29" s="234"/>
      <c r="Q29" s="234"/>
      <c r="R29" s="234"/>
      <c r="S29" s="234"/>
      <c r="T29" s="234"/>
      <c r="U29" s="234"/>
      <c r="V29" s="234"/>
      <c r="W29" s="234"/>
      <c r="X29" s="234"/>
      <c r="Y29" s="234"/>
    </row>
    <row r="30" spans="1:25" x14ac:dyDescent="0.25">
      <c r="A30" s="147" t="s">
        <v>74</v>
      </c>
      <c r="B30" s="146">
        <v>1300000</v>
      </c>
      <c r="C30" s="146"/>
      <c r="D30" s="146"/>
      <c r="E30" s="146"/>
      <c r="F30" s="146"/>
      <c r="G30" s="146"/>
      <c r="H30" s="146"/>
      <c r="I30" s="146"/>
      <c r="J30" s="146"/>
      <c r="K30" s="146"/>
      <c r="L30" s="234"/>
      <c r="M30" s="234"/>
      <c r="N30" s="233"/>
      <c r="O30" s="234"/>
      <c r="P30" s="234"/>
      <c r="Q30" s="234"/>
      <c r="R30" s="234"/>
      <c r="S30" s="234"/>
      <c r="T30" s="234"/>
      <c r="U30" s="234"/>
      <c r="V30" s="234"/>
      <c r="W30" s="234"/>
      <c r="X30" s="234"/>
      <c r="Y30" s="234"/>
    </row>
    <row r="31" spans="1:25" x14ac:dyDescent="0.25">
      <c r="A31" s="147" t="s">
        <v>110</v>
      </c>
      <c r="B31" s="146">
        <v>800010.95890410955</v>
      </c>
      <c r="C31" s="146"/>
      <c r="D31" s="146"/>
      <c r="E31" s="146"/>
      <c r="F31" s="146"/>
      <c r="G31" s="146"/>
      <c r="H31" s="146"/>
      <c r="I31" s="146"/>
      <c r="J31" s="146"/>
      <c r="K31" s="146"/>
      <c r="L31" s="234"/>
      <c r="M31" s="234"/>
      <c r="N31" s="233"/>
      <c r="O31" s="234"/>
      <c r="P31" s="234"/>
      <c r="Q31" s="234"/>
      <c r="R31" s="234"/>
      <c r="S31" s="234"/>
      <c r="T31" s="234"/>
      <c r="U31" s="234"/>
      <c r="V31" s="234"/>
      <c r="W31" s="234"/>
      <c r="X31" s="234"/>
      <c r="Y31" s="234"/>
    </row>
    <row r="32" spans="1:25" ht="3" customHeight="1" x14ac:dyDescent="0.25">
      <c r="A32" s="157"/>
      <c r="B32" s="122"/>
      <c r="C32" s="122"/>
      <c r="D32" s="122"/>
      <c r="E32" s="122"/>
      <c r="F32" s="122"/>
      <c r="G32" s="122"/>
      <c r="H32" s="122"/>
      <c r="I32" s="122"/>
      <c r="J32" s="122"/>
      <c r="K32" s="122"/>
      <c r="L32" s="123"/>
      <c r="M32" s="123"/>
      <c r="N32" s="233"/>
      <c r="O32" s="234"/>
      <c r="P32" s="234"/>
      <c r="Q32" s="234"/>
      <c r="R32" s="234"/>
      <c r="S32" s="234"/>
      <c r="T32" s="234"/>
      <c r="U32" s="234"/>
      <c r="V32" s="234"/>
      <c r="W32" s="234"/>
      <c r="X32" s="234"/>
      <c r="Y32" s="234"/>
    </row>
    <row r="33" spans="1:11" x14ac:dyDescent="0.25">
      <c r="A33" s="446" t="s">
        <v>111</v>
      </c>
      <c r="B33" s="149"/>
      <c r="C33" s="149"/>
      <c r="D33" s="149"/>
      <c r="E33" s="149"/>
      <c r="F33" s="149"/>
      <c r="G33" s="149"/>
      <c r="H33" s="149"/>
      <c r="I33" s="149"/>
      <c r="J33" s="149"/>
      <c r="K33" s="149"/>
    </row>
    <row r="34" spans="1:11" x14ac:dyDescent="0.25">
      <c r="A34" s="148" t="s">
        <v>80</v>
      </c>
      <c r="B34" s="149">
        <v>-7500000</v>
      </c>
      <c r="C34" s="149"/>
      <c r="D34" s="149"/>
      <c r="E34" s="149"/>
      <c r="F34" s="149"/>
      <c r="G34" s="149"/>
      <c r="H34" s="149"/>
      <c r="I34" s="149"/>
      <c r="J34" s="149"/>
      <c r="K34" s="149"/>
    </row>
    <row r="35" spans="1:11" x14ac:dyDescent="0.25">
      <c r="A35" s="148" t="s">
        <v>83</v>
      </c>
      <c r="B35" s="149"/>
      <c r="C35" s="149"/>
      <c r="D35" s="149">
        <v>-1443360</v>
      </c>
      <c r="E35" s="149"/>
      <c r="F35" s="149"/>
      <c r="G35" s="149"/>
      <c r="H35" s="149"/>
      <c r="I35" s="149"/>
      <c r="J35" s="149"/>
      <c r="K35" s="149"/>
    </row>
    <row r="36" spans="1:11" x14ac:dyDescent="0.25">
      <c r="A36" s="148" t="s">
        <v>86</v>
      </c>
      <c r="B36" s="149"/>
      <c r="C36" s="149"/>
      <c r="D36" s="149"/>
      <c r="E36" s="149"/>
      <c r="F36" s="149"/>
      <c r="G36" s="149"/>
      <c r="H36" s="149"/>
      <c r="I36" s="149"/>
      <c r="J36" s="149"/>
      <c r="K36" s="149">
        <v>-650000</v>
      </c>
    </row>
    <row r="37" spans="1:11" x14ac:dyDescent="0.25">
      <c r="A37" s="148" t="s">
        <v>88</v>
      </c>
      <c r="B37" s="149"/>
      <c r="C37" s="149"/>
      <c r="D37" s="149"/>
      <c r="E37" s="149"/>
      <c r="F37" s="149"/>
      <c r="G37" s="149"/>
      <c r="H37" s="149"/>
      <c r="I37" s="149"/>
      <c r="J37" s="149"/>
      <c r="K37" s="149">
        <v>-220000</v>
      </c>
    </row>
    <row r="38" spans="1:11" x14ac:dyDescent="0.25">
      <c r="A38" s="148" t="s">
        <v>91</v>
      </c>
      <c r="B38" s="149"/>
      <c r="C38" s="149"/>
      <c r="D38" s="149"/>
      <c r="E38" s="149"/>
      <c r="F38" s="149"/>
      <c r="G38" s="149"/>
      <c r="H38" s="149"/>
      <c r="I38" s="149"/>
      <c r="J38" s="149"/>
      <c r="K38" s="149">
        <v>-632327.01995482855</v>
      </c>
    </row>
    <row r="39" spans="1:11" x14ac:dyDescent="0.25">
      <c r="A39" s="29"/>
      <c r="B39" s="143"/>
      <c r="C39" s="143"/>
      <c r="D39" s="143"/>
      <c r="E39" s="143"/>
      <c r="F39" s="143"/>
      <c r="G39" s="143"/>
      <c r="H39" s="143"/>
      <c r="I39" s="143"/>
      <c r="J39" s="143"/>
      <c r="K39" s="143"/>
    </row>
    <row r="40" spans="1:11" x14ac:dyDescent="0.25">
      <c r="A40" s="31" t="s">
        <v>112</v>
      </c>
      <c r="B40" s="143">
        <f>SUM(B27:B39)</f>
        <v>-5399989.0410958901</v>
      </c>
      <c r="C40" s="143">
        <f t="shared" ref="C40:K40" si="0">SUM(C27:C39)</f>
        <v>0</v>
      </c>
      <c r="D40" s="143">
        <f t="shared" si="0"/>
        <v>-1443360</v>
      </c>
      <c r="E40" s="143">
        <f t="shared" si="0"/>
        <v>0</v>
      </c>
      <c r="F40" s="143">
        <f t="shared" si="0"/>
        <v>0</v>
      </c>
      <c r="G40" s="143">
        <f t="shared" si="0"/>
        <v>0</v>
      </c>
      <c r="H40" s="143">
        <f t="shared" si="0"/>
        <v>0</v>
      </c>
      <c r="I40" s="143">
        <f t="shared" si="0"/>
        <v>0</v>
      </c>
      <c r="J40" s="143">
        <f t="shared" si="0"/>
        <v>0</v>
      </c>
      <c r="K40" s="143">
        <f t="shared" si="0"/>
        <v>-1502327.0199548285</v>
      </c>
    </row>
    <row r="42" spans="1:11" x14ac:dyDescent="0.25">
      <c r="A42" s="140" t="s">
        <v>113</v>
      </c>
      <c r="B42" s="141">
        <f>SUM(B40:K40)</f>
        <v>-8345676.0610507187</v>
      </c>
      <c r="C42" s="234"/>
      <c r="D42" s="234"/>
      <c r="E42" s="234"/>
      <c r="F42" s="234"/>
      <c r="G42" s="234"/>
      <c r="H42" s="234"/>
      <c r="I42" s="234"/>
      <c r="J42" s="234"/>
      <c r="K42" s="234"/>
    </row>
    <row r="43" spans="1:11" x14ac:dyDescent="0.25">
      <c r="A43" s="140" t="s">
        <v>91</v>
      </c>
      <c r="B43" s="141">
        <f>M4+M6+M8+M10-M12-M14-M16-M18</f>
        <v>0</v>
      </c>
      <c r="C43" s="234"/>
      <c r="D43" s="234"/>
      <c r="E43" s="234"/>
      <c r="F43" s="234"/>
      <c r="G43" s="234"/>
      <c r="H43" s="234"/>
      <c r="I43" s="234"/>
      <c r="J43" s="234"/>
      <c r="K43" s="234"/>
    </row>
  </sheetData>
  <mergeCells count="14">
    <mergeCell ref="A24:K24"/>
    <mergeCell ref="A2:L2"/>
    <mergeCell ref="B8:L8"/>
    <mergeCell ref="B10:L10"/>
    <mergeCell ref="B12:L12"/>
    <mergeCell ref="B14:L14"/>
    <mergeCell ref="B16:L16"/>
    <mergeCell ref="B18:L18"/>
    <mergeCell ref="N2:O2"/>
    <mergeCell ref="R18:S18"/>
    <mergeCell ref="R20:S20"/>
    <mergeCell ref="B4:L4"/>
    <mergeCell ref="B6:L6"/>
    <mergeCell ref="B20:L20"/>
  </mergeCells>
  <pageMargins left="0.25" right="0.34" top="0.46" bottom="0.34" header="0.4921259845" footer="0.2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A43"/>
  <sheetViews>
    <sheetView workbookViewId="0">
      <selection activeCell="O30" sqref="O30"/>
    </sheetView>
  </sheetViews>
  <sheetFormatPr defaultRowHeight="13.2" x14ac:dyDescent="0.25"/>
  <cols>
    <col min="1" max="1" width="24.33203125" bestFit="1" customWidth="1"/>
    <col min="2" max="13" width="10.6640625" customWidth="1"/>
    <col min="14" max="14" width="10.88671875" style="54" customWidth="1"/>
    <col min="15" max="15" width="10.5546875" customWidth="1"/>
    <col min="16" max="16" width="3.6640625" customWidth="1"/>
    <col min="17" max="17" width="16" bestFit="1" customWidth="1"/>
    <col min="18" max="18" width="7.33203125" bestFit="1" customWidth="1"/>
    <col min="19" max="19" width="13.88671875" customWidth="1"/>
    <col min="20" max="20" width="14.33203125" customWidth="1"/>
    <col min="21" max="21" width="9.88671875" customWidth="1"/>
    <col min="22" max="22" width="13.33203125" customWidth="1"/>
    <col min="23" max="23" width="22.33203125" customWidth="1"/>
    <col min="24" max="24" width="10.88671875" bestFit="1" customWidth="1"/>
    <col min="25" max="25" width="17.44140625" bestFit="1" customWidth="1"/>
    <col min="26" max="35" width="10.6640625" customWidth="1"/>
  </cols>
  <sheetData>
    <row r="1" spans="1:27" ht="3" customHeight="1" x14ac:dyDescent="0.25">
      <c r="A1" s="234"/>
      <c r="B1" s="234"/>
      <c r="C1" s="234"/>
      <c r="D1" s="234"/>
      <c r="E1" s="234"/>
      <c r="F1" s="234"/>
      <c r="G1" s="234"/>
      <c r="H1" s="234"/>
      <c r="I1" s="234"/>
      <c r="J1" s="234"/>
      <c r="K1" s="234"/>
      <c r="L1" s="234"/>
      <c r="M1" s="234"/>
      <c r="N1" s="233"/>
      <c r="O1" s="234"/>
      <c r="P1" s="234"/>
      <c r="Q1" s="234"/>
      <c r="R1" s="234"/>
      <c r="S1" s="234"/>
      <c r="T1" s="234"/>
      <c r="U1" s="234"/>
      <c r="V1" s="234"/>
      <c r="W1" s="234"/>
      <c r="X1" s="234"/>
      <c r="Y1" s="234"/>
      <c r="Z1" s="234"/>
      <c r="AA1" s="234"/>
    </row>
    <row r="2" spans="1:27" ht="15" customHeight="1" x14ac:dyDescent="0.3">
      <c r="A2" s="465" t="s">
        <v>60</v>
      </c>
      <c r="B2" s="465"/>
      <c r="C2" s="465"/>
      <c r="D2" s="465"/>
      <c r="E2" s="465"/>
      <c r="F2" s="465"/>
      <c r="G2" s="465"/>
      <c r="H2" s="465"/>
      <c r="I2" s="465"/>
      <c r="J2" s="465"/>
      <c r="K2" s="465"/>
      <c r="L2" s="465"/>
      <c r="M2" s="465"/>
      <c r="N2" s="458" t="s">
        <v>61</v>
      </c>
      <c r="O2" s="458"/>
      <c r="P2" s="234"/>
      <c r="Q2" s="108" t="s">
        <v>62</v>
      </c>
      <c r="R2" s="234"/>
      <c r="S2" s="88" t="s">
        <v>63</v>
      </c>
      <c r="T2" s="88" t="s">
        <v>64</v>
      </c>
      <c r="U2" s="88" t="s">
        <v>65</v>
      </c>
      <c r="V2" s="431" t="s">
        <v>94</v>
      </c>
      <c r="W2" s="234"/>
      <c r="X2" s="234"/>
      <c r="Y2" s="234"/>
      <c r="Z2" s="234"/>
      <c r="AA2" s="234"/>
    </row>
    <row r="3" spans="1:27" ht="3" customHeight="1" x14ac:dyDescent="0.3">
      <c r="A3" s="232"/>
      <c r="B3" s="232"/>
      <c r="C3" s="232"/>
      <c r="D3" s="232"/>
      <c r="E3" s="232"/>
      <c r="F3" s="232"/>
      <c r="G3" s="232"/>
      <c r="H3" s="232"/>
      <c r="I3" s="232"/>
      <c r="J3" s="232"/>
      <c r="K3" s="232"/>
      <c r="L3" s="232"/>
      <c r="M3" s="232"/>
      <c r="N3" s="153"/>
      <c r="O3" s="131"/>
      <c r="P3" s="234"/>
      <c r="Q3" s="108"/>
      <c r="R3" s="234"/>
      <c r="S3" s="234"/>
      <c r="T3" s="234"/>
      <c r="U3" s="234"/>
      <c r="V3" s="234"/>
      <c r="W3" s="234"/>
      <c r="X3" s="234"/>
      <c r="Y3" s="234"/>
      <c r="Z3" s="234"/>
      <c r="AA3" s="234"/>
    </row>
    <row r="4" spans="1:27" ht="15.75" customHeight="1" x14ac:dyDescent="0.25">
      <c r="A4" s="444" t="s">
        <v>66</v>
      </c>
      <c r="B4" s="461" t="s">
        <v>67</v>
      </c>
      <c r="C4" s="462"/>
      <c r="D4" s="462"/>
      <c r="E4" s="462"/>
      <c r="F4" s="462"/>
      <c r="G4" s="462"/>
      <c r="H4" s="462"/>
      <c r="I4" s="462"/>
      <c r="J4" s="462"/>
      <c r="K4" s="462"/>
      <c r="L4" s="462"/>
      <c r="M4" s="151" t="e">
        <f>+T8+T10+T12+T14+S8*10/12</f>
        <v>#REF!</v>
      </c>
      <c r="N4" s="233"/>
      <c r="O4" s="154" t="s">
        <v>68</v>
      </c>
      <c r="P4" s="234"/>
      <c r="Q4" s="130" t="s">
        <v>69</v>
      </c>
      <c r="R4" s="130">
        <v>1</v>
      </c>
      <c r="S4" s="163">
        <f>T20*0.05</f>
        <v>215000</v>
      </c>
      <c r="T4" s="163" t="e">
        <f>#REF!-S4</f>
        <v>#REF!</v>
      </c>
      <c r="U4" s="163" t="e">
        <f>+T4+S4</f>
        <v>#REF!</v>
      </c>
      <c r="V4" s="430">
        <f>+PMT(0.05,6,4300000)</f>
        <v>-847175.11287380964</v>
      </c>
      <c r="W4" s="234"/>
      <c r="X4" s="234"/>
      <c r="Y4" s="234"/>
      <c r="Z4" s="234"/>
      <c r="AA4" s="234"/>
    </row>
    <row r="5" spans="1:27" s="123" customFormat="1" ht="3" customHeight="1" x14ac:dyDescent="0.25">
      <c r="A5" s="445"/>
      <c r="B5" s="137"/>
      <c r="C5" s="137"/>
      <c r="D5" s="137"/>
      <c r="E5" s="137"/>
      <c r="F5" s="137"/>
      <c r="G5" s="137"/>
      <c r="H5" s="137"/>
      <c r="I5" s="137"/>
      <c r="J5" s="137"/>
      <c r="K5" s="137"/>
      <c r="L5" s="137"/>
      <c r="M5" s="122"/>
      <c r="N5" s="155"/>
      <c r="O5" s="132"/>
      <c r="Q5" s="164"/>
      <c r="R5" s="164"/>
      <c r="S5" s="165"/>
      <c r="T5" s="165"/>
      <c r="U5" s="164"/>
      <c r="AA5" s="125"/>
    </row>
    <row r="6" spans="1:27" ht="15" customHeight="1" x14ac:dyDescent="0.25">
      <c r="A6" s="444" t="s">
        <v>70</v>
      </c>
      <c r="B6" s="462" t="s">
        <v>71</v>
      </c>
      <c r="C6" s="462"/>
      <c r="D6" s="462"/>
      <c r="E6" s="462"/>
      <c r="F6" s="462"/>
      <c r="G6" s="462"/>
      <c r="H6" s="462"/>
      <c r="I6" s="462"/>
      <c r="J6" s="462"/>
      <c r="K6" s="462"/>
      <c r="L6" s="462"/>
      <c r="M6" s="152">
        <f>+O6+((M22+0.032)*(1/12)*O6)</f>
        <v>5216466.666666667</v>
      </c>
      <c r="N6" s="154" t="s">
        <v>72</v>
      </c>
      <c r="O6" s="133">
        <v>5200000</v>
      </c>
      <c r="P6" s="234"/>
      <c r="Q6" s="130" t="s">
        <v>73</v>
      </c>
      <c r="R6" s="130">
        <v>2</v>
      </c>
      <c r="S6" s="163" t="e">
        <f>(T20-T4)*0.05</f>
        <v>#REF!</v>
      </c>
      <c r="T6" s="163" t="e">
        <f>#REF!-S6</f>
        <v>#REF!</v>
      </c>
      <c r="U6" s="163" t="e">
        <f>+T6+S6</f>
        <v>#REF!</v>
      </c>
      <c r="V6" s="234"/>
      <c r="W6" s="234"/>
      <c r="X6" s="234"/>
      <c r="Y6" s="234"/>
      <c r="Z6" s="234"/>
      <c r="AA6" s="234"/>
    </row>
    <row r="7" spans="1:27" s="123" customFormat="1" ht="3" customHeight="1" x14ac:dyDescent="0.25">
      <c r="A7" s="445"/>
      <c r="B7" s="137"/>
      <c r="C7" s="137"/>
      <c r="D7" s="137"/>
      <c r="E7" s="137"/>
      <c r="F7" s="137"/>
      <c r="G7" s="137"/>
      <c r="H7" s="137"/>
      <c r="I7" s="137"/>
      <c r="J7" s="137"/>
      <c r="K7" s="137"/>
      <c r="L7" s="137"/>
      <c r="M7" s="126"/>
      <c r="N7" s="155"/>
      <c r="O7" s="134"/>
      <c r="Q7" s="161"/>
      <c r="R7" s="161"/>
      <c r="S7" s="162"/>
      <c r="T7" s="162"/>
      <c r="U7" s="161"/>
    </row>
    <row r="8" spans="1:27" ht="15" customHeight="1" x14ac:dyDescent="0.25">
      <c r="A8" s="119" t="s">
        <v>74</v>
      </c>
      <c r="B8" s="462" t="s">
        <v>75</v>
      </c>
      <c r="C8" s="462"/>
      <c r="D8" s="462"/>
      <c r="E8" s="462"/>
      <c r="F8" s="462"/>
      <c r="G8" s="462"/>
      <c r="H8" s="462"/>
      <c r="I8" s="462"/>
      <c r="J8" s="462"/>
      <c r="K8" s="462"/>
      <c r="L8" s="462"/>
      <c r="M8" s="151">
        <v>1300000</v>
      </c>
      <c r="N8" s="154"/>
      <c r="O8" s="131"/>
      <c r="P8" s="234"/>
      <c r="Q8" s="103" t="s">
        <v>76</v>
      </c>
      <c r="R8" s="103">
        <v>3</v>
      </c>
      <c r="S8" s="102" t="e">
        <f>(T20-T4-T6)*0.05</f>
        <v>#REF!</v>
      </c>
      <c r="T8" s="102" t="e">
        <f>#REF!-S8</f>
        <v>#REF!</v>
      </c>
      <c r="U8" s="102" t="e">
        <f>+T8+S8</f>
        <v>#REF!</v>
      </c>
      <c r="V8" s="234"/>
      <c r="W8" s="234"/>
      <c r="X8" s="234"/>
      <c r="Y8" s="234"/>
      <c r="Z8" s="234"/>
      <c r="AA8" s="234"/>
    </row>
    <row r="9" spans="1:27" s="123" customFormat="1" ht="3" customHeight="1" x14ac:dyDescent="0.25">
      <c r="A9" s="127"/>
      <c r="B9" s="138"/>
      <c r="C9" s="138"/>
      <c r="D9" s="138"/>
      <c r="E9" s="138"/>
      <c r="F9" s="138"/>
      <c r="G9" s="138"/>
      <c r="H9" s="138"/>
      <c r="I9" s="138"/>
      <c r="J9" s="138"/>
      <c r="K9" s="138"/>
      <c r="L9" s="138"/>
      <c r="M9" s="122"/>
      <c r="N9" s="155"/>
      <c r="O9" s="132"/>
      <c r="S9" s="124"/>
      <c r="T9" s="124"/>
    </row>
    <row r="10" spans="1:27" ht="15" customHeight="1" x14ac:dyDescent="0.25">
      <c r="A10" s="120" t="s">
        <v>77</v>
      </c>
      <c r="B10" s="463" t="s">
        <v>78</v>
      </c>
      <c r="C10" s="463"/>
      <c r="D10" s="463"/>
      <c r="E10" s="463"/>
      <c r="F10" s="463"/>
      <c r="G10" s="463"/>
      <c r="H10" s="463"/>
      <c r="I10" s="463"/>
      <c r="J10" s="463"/>
      <c r="K10" s="463"/>
      <c r="L10" s="463"/>
      <c r="M10" s="151">
        <f>+O10*(1+0.005/365)</f>
        <v>800010.95890410955</v>
      </c>
      <c r="N10" s="154" t="s">
        <v>72</v>
      </c>
      <c r="O10" s="133">
        <v>800000</v>
      </c>
      <c r="P10" s="234"/>
      <c r="Q10" s="103" t="s">
        <v>79</v>
      </c>
      <c r="R10" s="103">
        <v>4</v>
      </c>
      <c r="S10" s="102" t="e">
        <f>(T20-T4-T6-T8)*0.05</f>
        <v>#REF!</v>
      </c>
      <c r="T10" s="102" t="e">
        <f>#REF!-S10</f>
        <v>#REF!</v>
      </c>
      <c r="U10" s="102" t="e">
        <f>+T10+S10</f>
        <v>#REF!</v>
      </c>
      <c r="V10" s="234"/>
      <c r="W10" s="234"/>
      <c r="X10" s="234"/>
      <c r="Y10" s="234"/>
      <c r="Z10" s="234"/>
      <c r="AA10" s="234"/>
    </row>
    <row r="11" spans="1:27" s="123" customFormat="1" ht="3" customHeight="1" x14ac:dyDescent="0.25">
      <c r="A11" s="127"/>
      <c r="B11" s="138"/>
      <c r="C11" s="138"/>
      <c r="D11" s="138"/>
      <c r="E11" s="138"/>
      <c r="F11" s="138"/>
      <c r="G11" s="138"/>
      <c r="H11" s="138"/>
      <c r="I11" s="138"/>
      <c r="J11" s="138"/>
      <c r="K11" s="138"/>
      <c r="L11" s="138"/>
      <c r="M11" s="122"/>
      <c r="N11" s="155"/>
      <c r="O11" s="134"/>
      <c r="S11" s="124"/>
      <c r="T11" s="124"/>
    </row>
    <row r="12" spans="1:27" ht="15" customHeight="1" x14ac:dyDescent="0.25">
      <c r="A12" s="120" t="s">
        <v>80</v>
      </c>
      <c r="B12" s="463" t="s">
        <v>81</v>
      </c>
      <c r="C12" s="463"/>
      <c r="D12" s="463"/>
      <c r="E12" s="463"/>
      <c r="F12" s="463"/>
      <c r="G12" s="463"/>
      <c r="H12" s="463"/>
      <c r="I12" s="463"/>
      <c r="J12" s="463"/>
      <c r="K12" s="463"/>
      <c r="L12" s="463"/>
      <c r="M12" s="151">
        <v>7500000</v>
      </c>
      <c r="N12" s="154"/>
      <c r="O12" s="131"/>
      <c r="P12" s="234"/>
      <c r="Q12" s="103" t="s">
        <v>82</v>
      </c>
      <c r="R12" s="103">
        <v>5</v>
      </c>
      <c r="S12" s="102" t="e">
        <f>(T20-T4-T6-T8-T10)*0.05</f>
        <v>#REF!</v>
      </c>
      <c r="T12" s="102" t="e">
        <f>#REF!-S12</f>
        <v>#REF!</v>
      </c>
      <c r="U12" s="102" t="e">
        <f>+T12+S12</f>
        <v>#REF!</v>
      </c>
      <c r="V12" s="234"/>
      <c r="W12" s="234"/>
      <c r="X12" s="234"/>
      <c r="Y12" s="234"/>
      <c r="Z12" s="234"/>
      <c r="AA12" s="234"/>
    </row>
    <row r="13" spans="1:27" s="123" customFormat="1" ht="3" customHeight="1" x14ac:dyDescent="0.25">
      <c r="A13" s="127"/>
      <c r="B13" s="139"/>
      <c r="C13" s="139"/>
      <c r="D13" s="139"/>
      <c r="E13" s="139"/>
      <c r="F13" s="139"/>
      <c r="G13" s="139"/>
      <c r="H13" s="139"/>
      <c r="I13" s="139"/>
      <c r="J13" s="139"/>
      <c r="K13" s="139"/>
      <c r="L13" s="139"/>
      <c r="M13" s="122"/>
      <c r="N13" s="155"/>
      <c r="O13" s="132"/>
      <c r="S13" s="124"/>
      <c r="T13" s="124"/>
    </row>
    <row r="14" spans="1:27" ht="15" customHeight="1" x14ac:dyDescent="0.25">
      <c r="A14" s="121" t="s">
        <v>83</v>
      </c>
      <c r="B14" s="463" t="s">
        <v>84</v>
      </c>
      <c r="C14" s="463"/>
      <c r="D14" s="463"/>
      <c r="E14" s="463"/>
      <c r="F14" s="463"/>
      <c r="G14" s="463"/>
      <c r="H14" s="463"/>
      <c r="I14" s="463"/>
      <c r="J14" s="463"/>
      <c r="K14" s="463"/>
      <c r="L14" s="463"/>
      <c r="M14" s="151">
        <f>+O14*(1+0.028/12)</f>
        <v>1443360</v>
      </c>
      <c r="N14" s="154" t="s">
        <v>72</v>
      </c>
      <c r="O14" s="133">
        <v>1440000</v>
      </c>
      <c r="P14" s="234"/>
      <c r="Q14" s="103" t="s">
        <v>85</v>
      </c>
      <c r="R14" s="103">
        <v>6</v>
      </c>
      <c r="S14" s="102" t="e">
        <f>(T20-T4-T6-T8-T10-T12)*0.05</f>
        <v>#REF!</v>
      </c>
      <c r="T14" s="102" t="e">
        <f>#REF!-S14</f>
        <v>#REF!</v>
      </c>
      <c r="U14" s="102" t="e">
        <f>+T14+S14</f>
        <v>#REF!</v>
      </c>
      <c r="V14" s="234"/>
      <c r="W14" s="234"/>
      <c r="X14" s="234"/>
      <c r="Y14" s="234"/>
      <c r="Z14" s="234"/>
      <c r="AA14" s="234"/>
    </row>
    <row r="15" spans="1:27" s="123" customFormat="1" ht="3" customHeight="1" x14ac:dyDescent="0.25">
      <c r="A15" s="128"/>
      <c r="B15" s="138"/>
      <c r="C15" s="138"/>
      <c r="D15" s="138"/>
      <c r="E15" s="138"/>
      <c r="F15" s="138"/>
      <c r="G15" s="138"/>
      <c r="H15" s="138"/>
      <c r="I15" s="138"/>
      <c r="J15" s="138"/>
      <c r="K15" s="138"/>
      <c r="L15" s="138"/>
      <c r="M15" s="122"/>
      <c r="N15" s="155"/>
      <c r="O15" s="134"/>
      <c r="S15" s="124"/>
      <c r="T15" s="124"/>
    </row>
    <row r="16" spans="1:27" ht="15" customHeight="1" x14ac:dyDescent="0.25">
      <c r="A16" s="120" t="s">
        <v>86</v>
      </c>
      <c r="B16" s="463" t="s">
        <v>87</v>
      </c>
      <c r="C16" s="463"/>
      <c r="D16" s="463"/>
      <c r="E16" s="463"/>
      <c r="F16" s="463"/>
      <c r="G16" s="463"/>
      <c r="H16" s="463"/>
      <c r="I16" s="463"/>
      <c r="J16" s="463"/>
      <c r="K16" s="463"/>
      <c r="L16" s="463"/>
      <c r="M16" s="151">
        <v>650000</v>
      </c>
      <c r="N16" s="233"/>
      <c r="O16" s="234"/>
      <c r="P16" s="234"/>
      <c r="Q16" s="234"/>
      <c r="R16" s="234"/>
      <c r="S16" s="234"/>
      <c r="T16" s="101"/>
      <c r="U16" s="234"/>
      <c r="V16" s="234"/>
      <c r="W16" s="234"/>
      <c r="X16" s="234"/>
      <c r="Y16" s="234"/>
      <c r="Z16" s="234"/>
      <c r="AA16" s="234"/>
    </row>
    <row r="17" spans="1:25" s="123" customFormat="1" ht="3" customHeight="1" x14ac:dyDescent="0.25">
      <c r="A17" s="127"/>
      <c r="B17" s="138"/>
      <c r="C17" s="138"/>
      <c r="D17" s="138"/>
      <c r="E17" s="138"/>
      <c r="F17" s="138"/>
      <c r="G17" s="138"/>
      <c r="H17" s="138"/>
      <c r="I17" s="138"/>
      <c r="J17" s="138"/>
      <c r="K17" s="138"/>
      <c r="L17" s="138"/>
      <c r="M17" s="122"/>
      <c r="N17" s="156"/>
      <c r="T17" s="129"/>
    </row>
    <row r="18" spans="1:25" ht="15" customHeight="1" x14ac:dyDescent="0.25">
      <c r="A18" s="120" t="s">
        <v>88</v>
      </c>
      <c r="B18" s="463" t="s">
        <v>89</v>
      </c>
      <c r="C18" s="463"/>
      <c r="D18" s="463"/>
      <c r="E18" s="463"/>
      <c r="F18" s="463"/>
      <c r="G18" s="463"/>
      <c r="H18" s="463"/>
      <c r="I18" s="463"/>
      <c r="J18" s="463"/>
      <c r="K18" s="463"/>
      <c r="L18" s="463"/>
      <c r="M18" s="151">
        <v>220000</v>
      </c>
      <c r="N18" s="233"/>
      <c r="O18" s="234"/>
      <c r="P18" s="234"/>
      <c r="Q18" s="234"/>
      <c r="R18" s="466" t="s">
        <v>90</v>
      </c>
      <c r="S18" s="466"/>
      <c r="T18" s="166" t="e">
        <f>SUM(T4:T16)</f>
        <v>#REF!</v>
      </c>
      <c r="U18" s="234"/>
      <c r="V18" s="234"/>
      <c r="W18" s="234"/>
      <c r="X18" s="234"/>
      <c r="Y18" s="234"/>
    </row>
    <row r="19" spans="1:25" s="123" customFormat="1" ht="3" customHeight="1" x14ac:dyDescent="0.25">
      <c r="A19" s="127"/>
      <c r="B19" s="138"/>
      <c r="C19" s="138"/>
      <c r="D19" s="138"/>
      <c r="E19" s="138"/>
      <c r="F19" s="138"/>
      <c r="G19" s="138"/>
      <c r="H19" s="138"/>
      <c r="I19" s="138"/>
      <c r="J19" s="138"/>
      <c r="K19" s="138"/>
      <c r="L19" s="138"/>
      <c r="M19" s="122"/>
      <c r="N19" s="156"/>
      <c r="R19" s="161"/>
      <c r="S19" s="161"/>
      <c r="T19" s="167"/>
    </row>
    <row r="20" spans="1:25" ht="15" customHeight="1" x14ac:dyDescent="0.25">
      <c r="A20" s="120" t="s">
        <v>91</v>
      </c>
      <c r="B20" s="463"/>
      <c r="C20" s="463"/>
      <c r="D20" s="463"/>
      <c r="E20" s="463"/>
      <c r="F20" s="463"/>
      <c r="G20" s="463"/>
      <c r="H20" s="463"/>
      <c r="I20" s="463"/>
      <c r="J20" s="463"/>
      <c r="K20" s="463"/>
      <c r="L20" s="463"/>
      <c r="M20" s="452">
        <f>-K38</f>
        <v>632327.01995482855</v>
      </c>
      <c r="N20" s="233"/>
      <c r="O20" s="234"/>
      <c r="P20" s="234"/>
      <c r="Q20" s="234"/>
      <c r="R20" s="466" t="s">
        <v>93</v>
      </c>
      <c r="S20" s="466"/>
      <c r="T20" s="166">
        <v>4300000</v>
      </c>
      <c r="U20" s="234"/>
      <c r="V20" s="234"/>
      <c r="W20" s="234"/>
      <c r="X20" s="234"/>
      <c r="Y20" s="234"/>
    </row>
    <row r="21" spans="1:25" ht="17.25" customHeight="1" x14ac:dyDescent="0.25">
      <c r="A21" s="234"/>
      <c r="B21" s="234"/>
      <c r="C21" s="234"/>
      <c r="D21" s="234"/>
      <c r="E21" s="234"/>
      <c r="F21" s="234"/>
      <c r="G21" s="234"/>
      <c r="H21" s="234"/>
      <c r="I21" s="234"/>
      <c r="J21" s="234"/>
      <c r="K21" s="234"/>
      <c r="L21" s="234"/>
      <c r="M21" s="234"/>
      <c r="N21" s="233"/>
      <c r="O21" s="234"/>
      <c r="P21" s="234"/>
      <c r="Q21" s="234"/>
      <c r="R21" s="234"/>
      <c r="S21" s="135" t="s">
        <v>94</v>
      </c>
      <c r="T21" s="136" t="e">
        <f>+T20-T18</f>
        <v>#REF!</v>
      </c>
      <c r="U21" s="234"/>
      <c r="V21" s="234"/>
      <c r="W21" s="234"/>
      <c r="X21" s="234"/>
      <c r="Y21" s="234"/>
    </row>
    <row r="22" spans="1:25" x14ac:dyDescent="0.25">
      <c r="A22" s="88" t="s">
        <v>95</v>
      </c>
      <c r="B22" s="234" t="s">
        <v>96</v>
      </c>
      <c r="C22" s="234"/>
      <c r="D22" s="234"/>
      <c r="E22" s="234"/>
      <c r="F22" s="234"/>
      <c r="G22" s="234"/>
      <c r="H22" s="234"/>
      <c r="I22" s="234"/>
      <c r="J22" s="234"/>
      <c r="K22" s="234"/>
      <c r="L22" s="234"/>
      <c r="M22" s="9">
        <v>6.0000000000000001E-3</v>
      </c>
      <c r="N22" s="233"/>
      <c r="O22" s="234"/>
      <c r="P22" s="234"/>
      <c r="Q22" s="234"/>
      <c r="R22" s="234"/>
      <c r="S22" s="234"/>
      <c r="T22" s="234"/>
      <c r="U22" s="234"/>
      <c r="V22" s="234"/>
      <c r="W22" s="234"/>
      <c r="X22" s="135"/>
      <c r="Y22" s="135"/>
    </row>
    <row r="24" spans="1:25" ht="15.6" x14ac:dyDescent="0.3">
      <c r="A24" s="464" t="s">
        <v>362</v>
      </c>
      <c r="B24" s="464"/>
      <c r="C24" s="464"/>
      <c r="D24" s="464"/>
      <c r="E24" s="464"/>
      <c r="F24" s="464"/>
      <c r="G24" s="464"/>
      <c r="H24" s="464"/>
      <c r="I24" s="464"/>
      <c r="J24" s="464"/>
      <c r="K24" s="464"/>
      <c r="L24" s="234"/>
      <c r="M24" s="9"/>
      <c r="N24" s="233"/>
      <c r="O24" s="234"/>
      <c r="P24" s="234"/>
      <c r="Q24" s="234"/>
      <c r="R24" s="234"/>
      <c r="S24" s="234"/>
      <c r="T24" s="234"/>
      <c r="U24" s="234"/>
      <c r="V24" s="234"/>
      <c r="W24" s="234"/>
      <c r="X24" s="234"/>
      <c r="Y24" s="234"/>
    </row>
    <row r="25" spans="1:25" ht="3" customHeight="1" x14ac:dyDescent="0.25">
      <c r="A25" s="234"/>
      <c r="B25" s="234"/>
      <c r="C25" s="234"/>
      <c r="D25" s="234"/>
      <c r="E25" s="234"/>
      <c r="F25" s="234"/>
      <c r="G25" s="234"/>
      <c r="H25" s="234"/>
      <c r="I25" s="234"/>
      <c r="J25" s="234"/>
      <c r="K25" s="234"/>
      <c r="L25" s="234"/>
      <c r="M25" s="234"/>
      <c r="N25" s="233"/>
      <c r="O25" s="234"/>
      <c r="P25" s="234"/>
      <c r="Q25" s="234"/>
      <c r="R25" s="234"/>
      <c r="S25" s="234"/>
      <c r="T25" s="234"/>
      <c r="U25" s="234"/>
      <c r="V25" s="234"/>
      <c r="W25" s="234"/>
      <c r="X25" s="234"/>
      <c r="Y25" s="234"/>
    </row>
    <row r="26" spans="1:25" ht="27" customHeight="1" x14ac:dyDescent="0.25">
      <c r="A26" s="144" t="s">
        <v>98</v>
      </c>
      <c r="B26" s="142" t="s">
        <v>99</v>
      </c>
      <c r="C26" s="142" t="s">
        <v>100</v>
      </c>
      <c r="D26" s="142" t="s">
        <v>101</v>
      </c>
      <c r="E26" s="142" t="s">
        <v>102</v>
      </c>
      <c r="F26" s="142" t="s">
        <v>103</v>
      </c>
      <c r="G26" s="142" t="s">
        <v>104</v>
      </c>
      <c r="H26" s="142" t="s">
        <v>105</v>
      </c>
      <c r="I26" s="142" t="s">
        <v>106</v>
      </c>
      <c r="J26" s="142" t="s">
        <v>107</v>
      </c>
      <c r="K26" s="142" t="s">
        <v>108</v>
      </c>
      <c r="L26" s="234"/>
      <c r="M26" s="234"/>
      <c r="N26" s="233"/>
      <c r="O26" s="234"/>
      <c r="P26" s="234"/>
      <c r="Q26" s="234"/>
      <c r="R26" s="234"/>
      <c r="S26" s="234"/>
      <c r="T26" s="234"/>
      <c r="U26" s="234"/>
      <c r="V26" s="234"/>
      <c r="W26" s="159"/>
      <c r="X26" s="234"/>
      <c r="Y26" s="234"/>
    </row>
    <row r="27" spans="1:25" x14ac:dyDescent="0.25">
      <c r="A27" s="145" t="s">
        <v>109</v>
      </c>
      <c r="B27" s="146"/>
      <c r="C27" s="146"/>
      <c r="D27" s="146"/>
      <c r="E27" s="146"/>
      <c r="F27" s="146"/>
      <c r="G27" s="146"/>
      <c r="H27" s="146"/>
      <c r="I27" s="146"/>
      <c r="J27" s="146"/>
      <c r="K27" s="146"/>
      <c r="L27" s="234"/>
      <c r="M27" s="234"/>
      <c r="N27" s="233"/>
      <c r="O27" s="234"/>
      <c r="P27" s="234"/>
      <c r="Q27" s="234"/>
      <c r="R27" s="234"/>
      <c r="S27" s="234"/>
      <c r="T27" s="234"/>
      <c r="U27" s="234"/>
      <c r="V27" s="234"/>
      <c r="W27" s="159"/>
      <c r="X27" s="234"/>
      <c r="Y27" s="234"/>
    </row>
    <row r="28" spans="1:25" x14ac:dyDescent="0.25">
      <c r="A28" s="147" t="s">
        <v>66</v>
      </c>
      <c r="B28" s="146"/>
      <c r="C28" s="146"/>
      <c r="D28" s="158" t="e">
        <f>+S8+T8</f>
        <v>#REF!</v>
      </c>
      <c r="E28" s="146"/>
      <c r="F28" s="146"/>
      <c r="G28" s="146"/>
      <c r="H28" s="158" t="e">
        <f>+T10+S10</f>
        <v>#REF!</v>
      </c>
      <c r="I28" s="158" t="e">
        <f>+T12+T14+S12+S14</f>
        <v>#REF!</v>
      </c>
      <c r="J28" s="146"/>
      <c r="K28" s="146"/>
      <c r="L28" s="234"/>
      <c r="M28" s="234"/>
      <c r="N28" s="233"/>
      <c r="O28" s="234"/>
      <c r="P28" s="234"/>
      <c r="Q28" s="234"/>
      <c r="R28" s="234"/>
      <c r="S28" s="234"/>
      <c r="T28" s="234"/>
      <c r="U28" s="234"/>
      <c r="V28" s="8"/>
      <c r="W28" s="159"/>
      <c r="X28" s="234"/>
      <c r="Y28" s="234"/>
    </row>
    <row r="29" spans="1:25" x14ac:dyDescent="0.25">
      <c r="A29" s="147" t="s">
        <v>70</v>
      </c>
      <c r="B29" s="146"/>
      <c r="C29" s="146"/>
      <c r="D29" s="146"/>
      <c r="E29" s="158">
        <f>O6*(1+(0.006+0.032)/2)</f>
        <v>5298799.9999999991</v>
      </c>
      <c r="F29" s="146"/>
      <c r="G29" s="146"/>
      <c r="H29" s="146"/>
      <c r="I29" s="146"/>
      <c r="J29" s="146"/>
      <c r="K29" s="146"/>
      <c r="L29" s="234"/>
      <c r="M29" s="234"/>
      <c r="N29" s="233"/>
      <c r="O29" s="234"/>
      <c r="P29" s="234"/>
      <c r="Q29" s="234"/>
      <c r="R29" s="234"/>
      <c r="S29" s="234"/>
      <c r="T29" s="234"/>
      <c r="U29" s="234"/>
      <c r="V29" s="234"/>
      <c r="W29" s="234"/>
      <c r="X29" s="234"/>
      <c r="Y29" s="234"/>
    </row>
    <row r="30" spans="1:25" x14ac:dyDescent="0.25">
      <c r="A30" s="147" t="s">
        <v>74</v>
      </c>
      <c r="B30" s="146">
        <v>1300000</v>
      </c>
      <c r="C30" s="146"/>
      <c r="D30" s="146"/>
      <c r="E30" s="146"/>
      <c r="F30" s="146"/>
      <c r="G30" s="146"/>
      <c r="H30" s="146"/>
      <c r="I30" s="146"/>
      <c r="J30" s="146"/>
      <c r="K30" s="146"/>
      <c r="L30" s="234"/>
      <c r="M30" s="234"/>
      <c r="N30" s="233"/>
      <c r="O30" s="234"/>
      <c r="P30" s="234"/>
      <c r="Q30" s="234"/>
      <c r="R30" s="234"/>
      <c r="S30" s="234"/>
      <c r="T30" s="234"/>
      <c r="U30" s="234"/>
      <c r="V30" s="234"/>
      <c r="W30" s="234"/>
      <c r="X30" s="234"/>
      <c r="Y30" s="234"/>
    </row>
    <row r="31" spans="1:25" x14ac:dyDescent="0.25">
      <c r="A31" s="147" t="s">
        <v>110</v>
      </c>
      <c r="B31" s="146">
        <v>800010.95890410955</v>
      </c>
      <c r="C31" s="146"/>
      <c r="D31" s="146"/>
      <c r="E31" s="146"/>
      <c r="F31" s="146"/>
      <c r="G31" s="146"/>
      <c r="H31" s="146"/>
      <c r="I31" s="146"/>
      <c r="J31" s="146"/>
      <c r="K31" s="146"/>
      <c r="L31" s="234"/>
      <c r="M31" s="234"/>
      <c r="N31" s="233"/>
      <c r="O31" s="234"/>
      <c r="P31" s="234"/>
      <c r="Q31" s="234"/>
      <c r="R31" s="234"/>
      <c r="S31" s="234"/>
      <c r="T31" s="234"/>
      <c r="U31" s="234"/>
      <c r="V31" s="234"/>
      <c r="W31" s="234"/>
      <c r="X31" s="234"/>
      <c r="Y31" s="234"/>
    </row>
    <row r="32" spans="1:25" ht="3" customHeight="1" x14ac:dyDescent="0.25">
      <c r="A32" s="157"/>
      <c r="B32" s="122"/>
      <c r="C32" s="122"/>
      <c r="D32" s="122"/>
      <c r="E32" s="122"/>
      <c r="F32" s="122"/>
      <c r="G32" s="122"/>
      <c r="H32" s="122"/>
      <c r="I32" s="122"/>
      <c r="J32" s="122"/>
      <c r="K32" s="122"/>
      <c r="L32" s="123"/>
      <c r="M32" s="123"/>
      <c r="N32" s="233"/>
      <c r="O32" s="234"/>
      <c r="P32" s="234"/>
      <c r="Q32" s="234"/>
      <c r="R32" s="234"/>
      <c r="S32" s="234"/>
      <c r="T32" s="234"/>
      <c r="U32" s="234"/>
      <c r="V32" s="234"/>
      <c r="W32" s="234"/>
      <c r="X32" s="234"/>
      <c r="Y32" s="234"/>
    </row>
    <row r="33" spans="1:11" x14ac:dyDescent="0.25">
      <c r="A33" s="446" t="s">
        <v>111</v>
      </c>
      <c r="B33" s="149"/>
      <c r="C33" s="149"/>
      <c r="D33" s="149"/>
      <c r="E33" s="149"/>
      <c r="F33" s="149"/>
      <c r="G33" s="149"/>
      <c r="H33" s="149"/>
      <c r="I33" s="149"/>
      <c r="J33" s="149"/>
      <c r="K33" s="149"/>
    </row>
    <row r="34" spans="1:11" x14ac:dyDescent="0.25">
      <c r="A34" s="148" t="s">
        <v>80</v>
      </c>
      <c r="B34" s="149">
        <v>-7500000</v>
      </c>
      <c r="C34" s="149"/>
      <c r="D34" s="149"/>
      <c r="E34" s="149"/>
      <c r="F34" s="149"/>
      <c r="G34" s="149"/>
      <c r="H34" s="149"/>
      <c r="I34" s="149"/>
      <c r="J34" s="149"/>
      <c r="K34" s="149"/>
    </row>
    <row r="35" spans="1:11" x14ac:dyDescent="0.25">
      <c r="A35" s="148" t="s">
        <v>83</v>
      </c>
      <c r="B35" s="149"/>
      <c r="C35" s="149"/>
      <c r="D35" s="149">
        <v>-1443360</v>
      </c>
      <c r="E35" s="149"/>
      <c r="F35" s="149"/>
      <c r="G35" s="149"/>
      <c r="H35" s="149"/>
      <c r="I35" s="149"/>
      <c r="J35" s="149"/>
      <c r="K35" s="149"/>
    </row>
    <row r="36" spans="1:11" x14ac:dyDescent="0.25">
      <c r="A36" s="148" t="s">
        <v>86</v>
      </c>
      <c r="B36" s="149"/>
      <c r="C36" s="149"/>
      <c r="D36" s="149"/>
      <c r="E36" s="149"/>
      <c r="F36" s="149"/>
      <c r="G36" s="149"/>
      <c r="H36" s="149"/>
      <c r="I36" s="149"/>
      <c r="J36" s="149"/>
      <c r="K36" s="149">
        <v>-650000</v>
      </c>
    </row>
    <row r="37" spans="1:11" x14ac:dyDescent="0.25">
      <c r="A37" s="148" t="s">
        <v>88</v>
      </c>
      <c r="B37" s="149"/>
      <c r="C37" s="149"/>
      <c r="D37" s="149"/>
      <c r="E37" s="149"/>
      <c r="F37" s="149"/>
      <c r="G37" s="149"/>
      <c r="H37" s="149"/>
      <c r="I37" s="149"/>
      <c r="J37" s="149"/>
      <c r="K37" s="149">
        <v>-220000</v>
      </c>
    </row>
    <row r="38" spans="1:11" x14ac:dyDescent="0.25">
      <c r="A38" s="148" t="s">
        <v>91</v>
      </c>
      <c r="B38" s="149"/>
      <c r="C38" s="149"/>
      <c r="D38" s="149"/>
      <c r="E38" s="149"/>
      <c r="F38" s="149"/>
      <c r="G38" s="149"/>
      <c r="H38" s="149"/>
      <c r="I38" s="149"/>
      <c r="J38" s="149"/>
      <c r="K38" s="149">
        <v>-632327.01995482855</v>
      </c>
    </row>
    <row r="39" spans="1:11" x14ac:dyDescent="0.25">
      <c r="A39" s="29"/>
      <c r="B39" s="143"/>
      <c r="C39" s="143"/>
      <c r="D39" s="143"/>
      <c r="E39" s="143"/>
      <c r="F39" s="143"/>
      <c r="G39" s="143"/>
      <c r="H39" s="143"/>
      <c r="I39" s="143"/>
      <c r="J39" s="143"/>
      <c r="K39" s="143"/>
    </row>
    <row r="40" spans="1:11" x14ac:dyDescent="0.25">
      <c r="A40" s="31" t="s">
        <v>112</v>
      </c>
      <c r="B40" s="143">
        <f>SUM(B27:B39)</f>
        <v>-5399989.0410958901</v>
      </c>
      <c r="C40" s="143">
        <f t="shared" ref="C40:K40" si="0">SUM(C27:C39)</f>
        <v>0</v>
      </c>
      <c r="D40" s="143" t="e">
        <f t="shared" si="0"/>
        <v>#REF!</v>
      </c>
      <c r="E40" s="143">
        <f t="shared" si="0"/>
        <v>5298799.9999999991</v>
      </c>
      <c r="F40" s="143">
        <f t="shared" si="0"/>
        <v>0</v>
      </c>
      <c r="G40" s="143">
        <f t="shared" si="0"/>
        <v>0</v>
      </c>
      <c r="H40" s="143" t="e">
        <f t="shared" si="0"/>
        <v>#REF!</v>
      </c>
      <c r="I40" s="143" t="e">
        <f t="shared" si="0"/>
        <v>#REF!</v>
      </c>
      <c r="J40" s="143">
        <f t="shared" si="0"/>
        <v>0</v>
      </c>
      <c r="K40" s="143">
        <f t="shared" si="0"/>
        <v>-1502327.0199548285</v>
      </c>
    </row>
    <row r="42" spans="1:11" x14ac:dyDescent="0.25">
      <c r="A42" s="140" t="s">
        <v>113</v>
      </c>
      <c r="B42" s="141" t="e">
        <f>SUM(B40:K40)</f>
        <v>#REF!</v>
      </c>
      <c r="C42" s="234"/>
      <c r="D42" s="234"/>
      <c r="E42" s="234"/>
      <c r="F42" s="234"/>
      <c r="G42" s="234"/>
      <c r="H42" s="234"/>
      <c r="I42" s="234"/>
      <c r="J42" s="234"/>
      <c r="K42" s="234"/>
    </row>
    <row r="43" spans="1:11" x14ac:dyDescent="0.25">
      <c r="A43" s="140" t="s">
        <v>91</v>
      </c>
      <c r="B43" s="141" t="e">
        <f>M4+M6+M8+M10-M12-M14-M16-M18</f>
        <v>#REF!</v>
      </c>
      <c r="C43" s="234"/>
      <c r="D43" s="234"/>
      <c r="E43" s="234"/>
      <c r="F43" s="234"/>
      <c r="G43" s="234"/>
      <c r="H43" s="234"/>
      <c r="I43" s="234"/>
      <c r="J43" s="234"/>
      <c r="K43" s="234"/>
    </row>
  </sheetData>
  <mergeCells count="14">
    <mergeCell ref="A24:K24"/>
    <mergeCell ref="B12:L12"/>
    <mergeCell ref="B14:L14"/>
    <mergeCell ref="B16:L16"/>
    <mergeCell ref="B18:L18"/>
    <mergeCell ref="R18:S18"/>
    <mergeCell ref="B20:L20"/>
    <mergeCell ref="R20:S20"/>
    <mergeCell ref="A2:M2"/>
    <mergeCell ref="N2:O2"/>
    <mergeCell ref="B4:L4"/>
    <mergeCell ref="B6:L6"/>
    <mergeCell ref="B8:L8"/>
    <mergeCell ref="B10:L10"/>
  </mergeCells>
  <pageMargins left="0.25" right="0.34" top="0.46" bottom="0.34" header="0.4921259845" footer="0.2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34"/>
  <sheetViews>
    <sheetView workbookViewId="0">
      <selection activeCell="I19" sqref="I19"/>
    </sheetView>
  </sheetViews>
  <sheetFormatPr defaultRowHeight="13.2" x14ac:dyDescent="0.25"/>
  <cols>
    <col min="1" max="1" width="8.109375" customWidth="1"/>
    <col min="2" max="2" width="57" customWidth="1"/>
    <col min="3" max="3" width="13" customWidth="1"/>
    <col min="4" max="4" width="9" customWidth="1"/>
    <col min="5" max="5" width="9.5546875" customWidth="1"/>
    <col min="6" max="6" width="9" customWidth="1"/>
    <col min="7" max="7" width="9.44140625" customWidth="1"/>
    <col min="8" max="8" width="7.88671875" customWidth="1"/>
    <col min="10" max="10" width="9.33203125" customWidth="1"/>
    <col min="11" max="11" width="9.5546875" customWidth="1"/>
    <col min="12" max="12" width="9.88671875" customWidth="1"/>
    <col min="13" max="13" width="13.33203125" customWidth="1"/>
    <col min="15" max="15" width="10.88671875" bestFit="1" customWidth="1"/>
    <col min="16" max="16" width="17.44140625" bestFit="1" customWidth="1"/>
    <col min="18" max="18" width="14.44140625" bestFit="1" customWidth="1"/>
  </cols>
  <sheetData>
    <row r="1" spans="1:19" x14ac:dyDescent="0.25">
      <c r="A1" s="238" t="s">
        <v>114</v>
      </c>
      <c r="B1" s="234"/>
      <c r="C1" s="234"/>
      <c r="D1" s="234"/>
      <c r="E1" s="234"/>
      <c r="F1" s="234"/>
      <c r="G1" s="234"/>
      <c r="H1" s="234"/>
      <c r="I1" s="234"/>
      <c r="J1" s="234"/>
      <c r="K1" s="234"/>
      <c r="L1" s="234"/>
      <c r="M1" s="108" t="s">
        <v>115</v>
      </c>
      <c r="N1" s="234"/>
      <c r="O1" s="234" t="s">
        <v>116</v>
      </c>
      <c r="P1" s="234" t="s">
        <v>117</v>
      </c>
      <c r="Q1" s="234"/>
      <c r="R1" s="234"/>
      <c r="S1" s="234"/>
    </row>
    <row r="2" spans="1:19" ht="13.8" thickBot="1" x14ac:dyDescent="0.3">
      <c r="A2" s="234"/>
      <c r="B2" s="234"/>
      <c r="C2" s="234"/>
      <c r="D2" s="234"/>
      <c r="E2" s="234"/>
      <c r="F2" s="234"/>
      <c r="G2" s="234"/>
      <c r="H2" s="234"/>
      <c r="I2" s="234"/>
      <c r="J2" s="234"/>
      <c r="K2" s="234"/>
      <c r="L2" s="234"/>
      <c r="M2" s="234" t="s">
        <v>69</v>
      </c>
      <c r="N2" s="234">
        <v>1</v>
      </c>
      <c r="O2" s="8">
        <f>S2*0.05</f>
        <v>215000</v>
      </c>
      <c r="P2" s="8" t="e">
        <f>#REF!-O2</f>
        <v>#REF!</v>
      </c>
      <c r="Q2" s="234"/>
      <c r="R2" s="238" t="s">
        <v>93</v>
      </c>
      <c r="S2" s="234">
        <v>4300000</v>
      </c>
    </row>
    <row r="3" spans="1:19" ht="32.25" customHeight="1" thickBot="1" x14ac:dyDescent="0.3">
      <c r="A3" s="447" t="s">
        <v>66</v>
      </c>
      <c r="B3" s="112" t="s">
        <v>118</v>
      </c>
      <c r="C3" s="110" t="e">
        <f>Task_1!P4+Task_1!P5+Task_1!P6+Task_1!P7+Task_1!O4*10/12</f>
        <v>#REF!</v>
      </c>
      <c r="D3" s="234"/>
      <c r="E3" s="105" t="s">
        <v>68</v>
      </c>
      <c r="F3" s="234"/>
      <c r="G3" s="234"/>
      <c r="H3" s="234"/>
      <c r="I3" s="234"/>
      <c r="J3" s="234"/>
      <c r="K3" s="234"/>
      <c r="L3" s="234"/>
      <c r="M3" s="234" t="s">
        <v>73</v>
      </c>
      <c r="N3" s="234">
        <v>2</v>
      </c>
      <c r="O3" s="8" t="e">
        <f>(S2-P2)*0.05</f>
        <v>#REF!</v>
      </c>
      <c r="P3" s="8" t="e">
        <f>#REF!-O3</f>
        <v>#REF!</v>
      </c>
      <c r="Q3" s="234"/>
      <c r="R3" s="234"/>
      <c r="S3" s="234"/>
    </row>
    <row r="4" spans="1:19" ht="47.25" customHeight="1" thickBot="1" x14ac:dyDescent="0.3">
      <c r="A4" s="448" t="s">
        <v>70</v>
      </c>
      <c r="B4" s="113" t="s">
        <v>71</v>
      </c>
      <c r="C4" s="111">
        <f>F4+((C13+0.032)*(1/12))*F4</f>
        <v>5216466.666666667</v>
      </c>
      <c r="D4" s="234"/>
      <c r="E4" s="234" t="s">
        <v>72</v>
      </c>
      <c r="F4" s="8">
        <v>5200000</v>
      </c>
      <c r="G4" s="234"/>
      <c r="H4" s="234"/>
      <c r="I4" s="234"/>
      <c r="J4" s="234"/>
      <c r="K4" s="234"/>
      <c r="L4" s="234"/>
      <c r="M4" s="103" t="s">
        <v>76</v>
      </c>
      <c r="N4" s="103">
        <v>3</v>
      </c>
      <c r="O4" s="102" t="e">
        <f>(S2-P2-P3)*0.05</f>
        <v>#REF!</v>
      </c>
      <c r="P4" s="102" t="e">
        <f>#REF!-O4</f>
        <v>#REF!</v>
      </c>
      <c r="Q4" s="234"/>
      <c r="R4" s="234"/>
      <c r="S4" s="234"/>
    </row>
    <row r="5" spans="1:19" ht="24.75" customHeight="1" thickBot="1" x14ac:dyDescent="0.3">
      <c r="A5" s="109" t="s">
        <v>119</v>
      </c>
      <c r="B5" s="113"/>
      <c r="C5" s="100">
        <v>1300000</v>
      </c>
      <c r="D5" s="234"/>
      <c r="E5" s="234"/>
      <c r="F5" s="234"/>
      <c r="G5" s="234"/>
      <c r="H5" s="234"/>
      <c r="I5" s="234"/>
      <c r="J5" s="234"/>
      <c r="K5" s="234"/>
      <c r="L5" s="234"/>
      <c r="M5" s="234" t="s">
        <v>79</v>
      </c>
      <c r="N5" s="103">
        <v>4</v>
      </c>
      <c r="O5" s="102" t="e">
        <f>(S2-P2-P3-P4)*0.05</f>
        <v>#REF!</v>
      </c>
      <c r="P5" s="102" t="e">
        <f>#REF!-O5</f>
        <v>#REF!</v>
      </c>
      <c r="Q5" s="234"/>
      <c r="R5" s="234"/>
      <c r="S5" s="234"/>
    </row>
    <row r="6" spans="1:19" ht="21.75" customHeight="1" thickBot="1" x14ac:dyDescent="0.3">
      <c r="A6" s="109" t="s">
        <v>120</v>
      </c>
      <c r="B6" s="113"/>
      <c r="C6" s="100">
        <f>F6*(1+0.005/365)</f>
        <v>800010.95890410955</v>
      </c>
      <c r="D6" s="234"/>
      <c r="E6" s="234" t="s">
        <v>72</v>
      </c>
      <c r="F6" s="8">
        <v>800000</v>
      </c>
      <c r="G6" s="234"/>
      <c r="H6" s="234"/>
      <c r="I6" s="234"/>
      <c r="J6" s="234"/>
      <c r="K6" s="234"/>
      <c r="L6" s="234"/>
      <c r="M6" s="234" t="s">
        <v>82</v>
      </c>
      <c r="N6" s="103">
        <v>5</v>
      </c>
      <c r="O6" s="102" t="e">
        <f>(S2-P2-P3-P4-P5)*0.05</f>
        <v>#REF!</v>
      </c>
      <c r="P6" s="102" t="e">
        <f>#REF!-O6</f>
        <v>#REF!</v>
      </c>
      <c r="Q6" s="234"/>
      <c r="R6" s="234"/>
      <c r="S6" s="234"/>
    </row>
    <row r="7" spans="1:19" ht="19.5" customHeight="1" thickBot="1" x14ac:dyDescent="0.3">
      <c r="A7" s="109" t="s">
        <v>121</v>
      </c>
      <c r="B7" s="113"/>
      <c r="C7" s="100">
        <v>7500000</v>
      </c>
      <c r="D7" s="234"/>
      <c r="E7" s="234"/>
      <c r="F7" s="234"/>
      <c r="G7" s="234"/>
      <c r="H7" s="234"/>
      <c r="I7" s="234"/>
      <c r="J7" s="234"/>
      <c r="K7" s="234"/>
      <c r="L7" s="234"/>
      <c r="M7" s="234" t="s">
        <v>85</v>
      </c>
      <c r="N7" s="103">
        <v>6</v>
      </c>
      <c r="O7" s="102" t="e">
        <f>(S2-P2-P3-P4-P5-P6)*0.05</f>
        <v>#REF!</v>
      </c>
      <c r="P7" s="102" t="e">
        <f>#REF!-O7</f>
        <v>#REF!</v>
      </c>
      <c r="Q7" s="234"/>
      <c r="R7" s="234"/>
      <c r="S7" s="234"/>
    </row>
    <row r="8" spans="1:19" ht="31.5" customHeight="1" thickBot="1" x14ac:dyDescent="0.3">
      <c r="A8" s="467" t="s">
        <v>122</v>
      </c>
      <c r="B8" s="468"/>
      <c r="C8" s="100">
        <f>F8*(1+0.028/12)</f>
        <v>1443360</v>
      </c>
      <c r="D8" s="234"/>
      <c r="E8" s="234" t="s">
        <v>72</v>
      </c>
      <c r="F8" s="8">
        <v>1440000</v>
      </c>
      <c r="G8" s="234"/>
      <c r="H8" s="234"/>
      <c r="I8" s="234"/>
      <c r="J8" s="234"/>
      <c r="K8" s="234"/>
      <c r="L8" s="234"/>
      <c r="M8" s="234"/>
      <c r="N8" s="234"/>
      <c r="O8" s="234"/>
      <c r="P8" s="101"/>
      <c r="Q8" s="234"/>
      <c r="R8" s="234"/>
      <c r="S8" s="234"/>
    </row>
    <row r="9" spans="1:19" ht="18.75" customHeight="1" thickBot="1" x14ac:dyDescent="0.3">
      <c r="A9" s="109" t="s">
        <v>123</v>
      </c>
      <c r="B9" s="449"/>
      <c r="C9" s="100">
        <v>650000</v>
      </c>
      <c r="D9" s="234"/>
      <c r="E9" s="234"/>
      <c r="F9" s="234"/>
      <c r="G9" s="234"/>
      <c r="H9" s="234"/>
      <c r="I9" s="234"/>
      <c r="J9" s="234"/>
      <c r="K9" s="234"/>
      <c r="L9" s="234"/>
      <c r="M9" s="234"/>
      <c r="N9" s="234"/>
      <c r="O9" s="234" t="s">
        <v>90</v>
      </c>
      <c r="P9" s="101" t="e">
        <f>SUM(P2:P8)</f>
        <v>#REF!</v>
      </c>
      <c r="Q9" s="234"/>
      <c r="R9" s="234"/>
      <c r="S9" s="234"/>
    </row>
    <row r="10" spans="1:19" ht="15.75" customHeight="1" thickBot="1" x14ac:dyDescent="0.3">
      <c r="A10" s="109" t="s">
        <v>124</v>
      </c>
      <c r="B10" s="449"/>
      <c r="C10" s="100">
        <v>220000</v>
      </c>
      <c r="D10" s="234"/>
      <c r="E10" s="234"/>
      <c r="F10" s="234"/>
      <c r="G10" s="234"/>
      <c r="H10" s="234"/>
      <c r="I10" s="234"/>
      <c r="J10" s="234"/>
      <c r="K10" s="234"/>
      <c r="L10" s="234"/>
      <c r="M10" s="234"/>
      <c r="N10" s="234"/>
      <c r="O10" s="234"/>
      <c r="P10" s="234"/>
      <c r="Q10" s="234"/>
      <c r="R10" s="234"/>
      <c r="S10" s="234"/>
    </row>
    <row r="11" spans="1:19" ht="17.25" customHeight="1" thickBot="1" x14ac:dyDescent="0.3">
      <c r="A11" s="109" t="s">
        <v>91</v>
      </c>
      <c r="B11" s="449"/>
      <c r="C11" s="118" t="s">
        <v>92</v>
      </c>
      <c r="D11" s="234"/>
      <c r="E11" s="234"/>
      <c r="F11" s="234"/>
      <c r="G11" s="234"/>
      <c r="H11" s="234"/>
      <c r="I11" s="234"/>
      <c r="J11" s="234"/>
      <c r="K11" s="234"/>
      <c r="L11" s="234"/>
      <c r="M11" s="234"/>
      <c r="N11" s="234"/>
      <c r="O11" s="234"/>
      <c r="P11" s="234"/>
      <c r="Q11" s="234"/>
      <c r="R11" s="234"/>
      <c r="S11" s="234"/>
    </row>
    <row r="13" spans="1:19" x14ac:dyDescent="0.25">
      <c r="A13" s="234"/>
      <c r="B13" s="234" t="s">
        <v>96</v>
      </c>
      <c r="C13" s="9">
        <v>6.0000000000000001E-3</v>
      </c>
      <c r="D13" s="234"/>
      <c r="E13" s="234"/>
      <c r="F13" s="234"/>
      <c r="G13" s="234"/>
      <c r="H13" s="234"/>
      <c r="I13" s="234"/>
      <c r="J13" s="234"/>
      <c r="K13" s="234"/>
      <c r="L13" s="234"/>
      <c r="M13" s="234"/>
      <c r="N13" s="234"/>
      <c r="O13" s="234"/>
      <c r="P13" s="234"/>
      <c r="Q13" s="234"/>
      <c r="R13" s="234"/>
      <c r="S13" s="234"/>
    </row>
    <row r="14" spans="1:19" x14ac:dyDescent="0.25">
      <c r="A14" s="234"/>
      <c r="B14" s="234"/>
      <c r="C14" s="9"/>
      <c r="D14" s="234"/>
      <c r="E14" s="234"/>
      <c r="F14" s="234"/>
      <c r="G14" s="234"/>
      <c r="H14" s="234"/>
      <c r="I14" s="234"/>
      <c r="J14" s="234"/>
      <c r="K14" s="234"/>
      <c r="L14" s="234"/>
      <c r="M14" s="234"/>
      <c r="N14" s="234"/>
      <c r="O14" s="234"/>
      <c r="P14" s="234"/>
      <c r="Q14" s="234"/>
      <c r="R14" s="234"/>
      <c r="S14" s="234"/>
    </row>
    <row r="15" spans="1:19" x14ac:dyDescent="0.25">
      <c r="A15" s="108" t="s">
        <v>97</v>
      </c>
      <c r="B15" s="234"/>
      <c r="C15" s="9"/>
      <c r="D15" s="234"/>
      <c r="E15" s="234"/>
      <c r="F15" s="234"/>
      <c r="G15" s="234"/>
      <c r="H15" s="234"/>
      <c r="I15" s="234"/>
      <c r="J15" s="234"/>
      <c r="K15" s="234"/>
      <c r="L15" s="234"/>
      <c r="M15" s="234"/>
      <c r="N15" s="234"/>
      <c r="O15" s="234"/>
      <c r="P15" s="234"/>
      <c r="Q15" s="234"/>
      <c r="R15" s="234"/>
      <c r="S15" s="234"/>
    </row>
    <row r="17" spans="2:13" ht="27" customHeight="1" x14ac:dyDescent="0.25">
      <c r="B17" s="95" t="s">
        <v>98</v>
      </c>
      <c r="C17" s="98" t="s">
        <v>125</v>
      </c>
      <c r="D17" s="98" t="s">
        <v>100</v>
      </c>
      <c r="E17" s="98" t="s">
        <v>101</v>
      </c>
      <c r="F17" s="98" t="s">
        <v>102</v>
      </c>
      <c r="G17" s="98" t="s">
        <v>103</v>
      </c>
      <c r="H17" s="98" t="s">
        <v>104</v>
      </c>
      <c r="I17" s="98" t="s">
        <v>105</v>
      </c>
      <c r="J17" s="98" t="s">
        <v>126</v>
      </c>
      <c r="K17" s="98" t="s">
        <v>127</v>
      </c>
      <c r="L17" s="98" t="s">
        <v>108</v>
      </c>
      <c r="M17" s="234"/>
    </row>
    <row r="18" spans="2:13" x14ac:dyDescent="0.25">
      <c r="B18" s="450" t="s">
        <v>109</v>
      </c>
      <c r="C18" s="97"/>
      <c r="D18" s="97"/>
      <c r="E18" s="97"/>
      <c r="F18" s="97"/>
      <c r="G18" s="97"/>
      <c r="H18" s="97"/>
      <c r="I18" s="97"/>
      <c r="J18" s="97"/>
      <c r="K18" s="97"/>
      <c r="L18" s="97"/>
      <c r="M18" s="234"/>
    </row>
    <row r="19" spans="2:13" x14ac:dyDescent="0.25">
      <c r="B19" s="96" t="s">
        <v>66</v>
      </c>
      <c r="C19" s="97"/>
      <c r="D19" s="97"/>
      <c r="E19" s="104" t="e">
        <f>P4+(10/12*O4)</f>
        <v>#REF!</v>
      </c>
      <c r="F19" s="97"/>
      <c r="G19" s="97"/>
      <c r="H19" s="97"/>
      <c r="I19" s="104" t="e">
        <f>P5</f>
        <v>#REF!</v>
      </c>
      <c r="J19" s="104" t="e">
        <f>P6+P7</f>
        <v>#REF!</v>
      </c>
      <c r="K19" s="97"/>
      <c r="L19" s="97"/>
      <c r="M19" s="8"/>
    </row>
    <row r="20" spans="2:13" x14ac:dyDescent="0.25">
      <c r="B20" s="96" t="s">
        <v>70</v>
      </c>
      <c r="C20" s="97"/>
      <c r="D20" s="97"/>
      <c r="E20" s="104">
        <f>F4*(C13+0.032)*1/12+F4</f>
        <v>5216466.666666667</v>
      </c>
      <c r="F20" s="97"/>
      <c r="G20" s="97"/>
      <c r="H20" s="97"/>
      <c r="I20" s="97"/>
      <c r="J20" s="97"/>
      <c r="K20" s="97"/>
      <c r="L20" s="97"/>
      <c r="M20" s="234"/>
    </row>
    <row r="21" spans="2:13" x14ac:dyDescent="0.25">
      <c r="B21" s="96" t="s">
        <v>74</v>
      </c>
      <c r="C21" s="97">
        <f>C5</f>
        <v>1300000</v>
      </c>
      <c r="D21" s="97"/>
      <c r="E21" s="97"/>
      <c r="F21" s="97"/>
      <c r="G21" s="97"/>
      <c r="H21" s="97"/>
      <c r="I21" s="97"/>
      <c r="J21" s="97"/>
      <c r="K21" s="97"/>
      <c r="L21" s="97"/>
      <c r="M21" s="234"/>
    </row>
    <row r="22" spans="2:13" x14ac:dyDescent="0.25">
      <c r="B22" s="96" t="s">
        <v>110</v>
      </c>
      <c r="C22" s="97">
        <f>C6</f>
        <v>800010.95890410955</v>
      </c>
      <c r="D22" s="97"/>
      <c r="E22" s="97"/>
      <c r="F22" s="97"/>
      <c r="G22" s="97"/>
      <c r="H22" s="97"/>
      <c r="I22" s="97"/>
      <c r="J22" s="97"/>
      <c r="K22" s="97"/>
      <c r="L22" s="97"/>
      <c r="M22" s="234"/>
    </row>
    <row r="23" spans="2:13" x14ac:dyDescent="0.25">
      <c r="B23" s="96"/>
      <c r="C23" s="97"/>
      <c r="D23" s="97"/>
      <c r="E23" s="97"/>
      <c r="F23" s="97"/>
      <c r="G23" s="97"/>
      <c r="H23" s="97"/>
      <c r="I23" s="97"/>
      <c r="J23" s="97"/>
      <c r="K23" s="97"/>
      <c r="L23" s="97"/>
      <c r="M23" s="234"/>
    </row>
    <row r="24" spans="2:13" x14ac:dyDescent="0.25">
      <c r="B24" s="450" t="s">
        <v>111</v>
      </c>
      <c r="C24" s="97"/>
      <c r="D24" s="97"/>
      <c r="E24" s="97"/>
      <c r="F24" s="97"/>
      <c r="G24" s="97"/>
      <c r="H24" s="97"/>
      <c r="I24" s="97"/>
      <c r="J24" s="97"/>
      <c r="K24" s="97"/>
      <c r="L24" s="97"/>
      <c r="M24" s="234"/>
    </row>
    <row r="25" spans="2:13" x14ac:dyDescent="0.25">
      <c r="B25" s="96" t="s">
        <v>128</v>
      </c>
      <c r="C25" s="97">
        <f>-C7</f>
        <v>-7500000</v>
      </c>
      <c r="D25" s="97"/>
      <c r="E25" s="97"/>
      <c r="F25" s="97"/>
      <c r="G25" s="97"/>
      <c r="H25" s="97"/>
      <c r="I25" s="97"/>
      <c r="J25" s="97"/>
      <c r="K25" s="97"/>
      <c r="L25" s="97"/>
      <c r="M25" s="234"/>
    </row>
    <row r="26" spans="2:13" x14ac:dyDescent="0.25">
      <c r="B26" s="96" t="s">
        <v>129</v>
      </c>
      <c r="C26" s="234"/>
      <c r="D26" s="97"/>
      <c r="E26" s="97">
        <f>-F8*(1+0.028/12)</f>
        <v>-1443360</v>
      </c>
      <c r="F26" s="97"/>
      <c r="G26" s="97"/>
      <c r="H26" s="97"/>
      <c r="I26" s="97"/>
      <c r="J26" s="97"/>
      <c r="K26" s="97"/>
      <c r="L26" s="97"/>
      <c r="M26" s="234"/>
    </row>
    <row r="27" spans="2:13" x14ac:dyDescent="0.25">
      <c r="B27" s="96" t="s">
        <v>86</v>
      </c>
      <c r="C27" s="97"/>
      <c r="D27" s="97"/>
      <c r="E27" s="97"/>
      <c r="F27" s="97"/>
      <c r="G27" s="97"/>
      <c r="H27" s="97"/>
      <c r="I27" s="97"/>
      <c r="J27" s="97"/>
      <c r="K27" s="97"/>
      <c r="L27" s="97">
        <f>-C9</f>
        <v>-650000</v>
      </c>
      <c r="M27" s="234"/>
    </row>
    <row r="28" spans="2:13" x14ac:dyDescent="0.25">
      <c r="B28" s="96" t="s">
        <v>88</v>
      </c>
      <c r="C28" s="97"/>
      <c r="D28" s="97"/>
      <c r="E28" s="97"/>
      <c r="F28" s="97"/>
      <c r="G28" s="97"/>
      <c r="H28" s="97"/>
      <c r="I28" s="97"/>
      <c r="J28" s="97"/>
      <c r="K28" s="97"/>
      <c r="L28" s="97">
        <f>-C10</f>
        <v>-220000</v>
      </c>
      <c r="M28" s="234"/>
    </row>
    <row r="29" spans="2:13" x14ac:dyDescent="0.25">
      <c r="B29" s="96" t="s">
        <v>91</v>
      </c>
      <c r="C29" s="97"/>
      <c r="D29" s="97"/>
      <c r="E29" s="97"/>
      <c r="F29" s="97"/>
      <c r="G29" s="97"/>
      <c r="H29" s="97"/>
      <c r="I29" s="97"/>
      <c r="J29" s="97"/>
      <c r="K29" s="97"/>
      <c r="L29" s="97" t="e">
        <f>-C34</f>
        <v>#REF!</v>
      </c>
      <c r="M29" s="234"/>
    </row>
    <row r="30" spans="2:13" x14ac:dyDescent="0.25">
      <c r="B30" s="96"/>
      <c r="C30" s="97"/>
      <c r="D30" s="97"/>
      <c r="E30" s="97"/>
      <c r="F30" s="97"/>
      <c r="G30" s="97"/>
      <c r="H30" s="97"/>
      <c r="I30" s="97"/>
      <c r="J30" s="97"/>
      <c r="K30" s="97"/>
      <c r="L30" s="97"/>
      <c r="M30" s="234"/>
    </row>
    <row r="31" spans="2:13" x14ac:dyDescent="0.25">
      <c r="B31" s="99" t="s">
        <v>112</v>
      </c>
      <c r="C31" s="97">
        <f>SUM(C18:C30)</f>
        <v>-5399989.0410958901</v>
      </c>
      <c r="D31" s="97">
        <f t="shared" ref="D31:L31" si="0">SUM(D18:D30)</f>
        <v>0</v>
      </c>
      <c r="E31" s="97" t="e">
        <f t="shared" si="0"/>
        <v>#REF!</v>
      </c>
      <c r="F31" s="97">
        <f t="shared" si="0"/>
        <v>0</v>
      </c>
      <c r="G31" s="97">
        <f t="shared" si="0"/>
        <v>0</v>
      </c>
      <c r="H31" s="97">
        <f t="shared" si="0"/>
        <v>0</v>
      </c>
      <c r="I31" s="97" t="e">
        <f t="shared" si="0"/>
        <v>#REF!</v>
      </c>
      <c r="J31" s="97" t="e">
        <f t="shared" si="0"/>
        <v>#REF!</v>
      </c>
      <c r="K31" s="97">
        <f t="shared" si="0"/>
        <v>0</v>
      </c>
      <c r="L31" s="97" t="e">
        <f t="shared" si="0"/>
        <v>#REF!</v>
      </c>
      <c r="M31" s="234"/>
    </row>
    <row r="33" spans="2:3" x14ac:dyDescent="0.25">
      <c r="B33" s="107" t="s">
        <v>113</v>
      </c>
      <c r="C33" s="106" t="e">
        <f>SUM(C31:L31)</f>
        <v>#REF!</v>
      </c>
    </row>
    <row r="34" spans="2:3" x14ac:dyDescent="0.25">
      <c r="B34" s="107" t="s">
        <v>91</v>
      </c>
      <c r="C34" s="106" t="e">
        <f>C3+C4+C5+C6-C7-C8-C9-C10</f>
        <v>#REF!</v>
      </c>
    </row>
  </sheetData>
  <mergeCells count="1">
    <mergeCell ref="A8:B8"/>
  </mergeCells>
  <phoneticPr fontId="0" type="noConversion"/>
  <pageMargins left="0.25" right="0.34" top="0.46" bottom="0.34" header="0.4921259845" footer="0.2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4"/>
  <sheetViews>
    <sheetView workbookViewId="0">
      <selection activeCell="F16" sqref="F16"/>
    </sheetView>
  </sheetViews>
  <sheetFormatPr defaultColWidth="8.88671875" defaultRowHeight="15" x14ac:dyDescent="0.25"/>
  <cols>
    <col min="1" max="1" width="51.5546875" style="236" bestFit="1" customWidth="1"/>
    <col min="2" max="3" width="8.88671875" style="236"/>
    <col min="4" max="4" width="11.88671875" style="236" customWidth="1"/>
    <col min="5" max="5" width="43.88671875" style="236" bestFit="1" customWidth="1"/>
    <col min="6" max="7" width="8.88671875" style="236"/>
    <col min="8" max="8" width="12.6640625" style="236" customWidth="1"/>
    <col min="9" max="16384" width="8.88671875" style="236"/>
  </cols>
  <sheetData>
    <row r="1" spans="1:10" ht="15.6" x14ac:dyDescent="0.3">
      <c r="A1" s="327" t="s">
        <v>130</v>
      </c>
      <c r="B1" s="328"/>
      <c r="C1" s="329"/>
      <c r="D1" s="330"/>
      <c r="E1" s="331"/>
      <c r="F1" s="237"/>
      <c r="G1" s="328"/>
      <c r="H1" s="332"/>
      <c r="I1" s="236" t="s">
        <v>131</v>
      </c>
      <c r="J1" s="333">
        <v>2E-3</v>
      </c>
    </row>
    <row r="2" spans="1:10" ht="46.8" x14ac:dyDescent="0.3">
      <c r="A2" s="334" t="s">
        <v>132</v>
      </c>
      <c r="B2" s="335" t="s">
        <v>133</v>
      </c>
      <c r="C2" s="336"/>
      <c r="D2" s="337" t="s">
        <v>134</v>
      </c>
      <c r="E2" s="338" t="s">
        <v>135</v>
      </c>
      <c r="F2" s="335" t="s">
        <v>133</v>
      </c>
      <c r="G2" s="339"/>
      <c r="H2" s="340" t="s">
        <v>136</v>
      </c>
    </row>
    <row r="3" spans="1:10" ht="19.95" customHeight="1" x14ac:dyDescent="0.3">
      <c r="A3" s="341" t="s">
        <v>74</v>
      </c>
      <c r="B3" s="342"/>
      <c r="C3" s="343">
        <v>80</v>
      </c>
      <c r="D3" s="344">
        <f>+C3*B3</f>
        <v>0</v>
      </c>
      <c r="E3" s="345" t="s">
        <v>137</v>
      </c>
      <c r="F3" s="346"/>
      <c r="G3" s="347">
        <v>120</v>
      </c>
      <c r="H3" s="348">
        <f>+G3*F3</f>
        <v>0</v>
      </c>
    </row>
    <row r="4" spans="1:10" ht="31.2" x14ac:dyDescent="0.3">
      <c r="A4" s="349" t="s">
        <v>138</v>
      </c>
      <c r="B4" s="350"/>
      <c r="C4" s="351">
        <v>20</v>
      </c>
      <c r="D4" s="352">
        <f t="shared" ref="D4:D11" si="0">+C4*B4</f>
        <v>0</v>
      </c>
      <c r="E4" s="353" t="s">
        <v>139</v>
      </c>
      <c r="F4" s="354"/>
      <c r="G4" s="355">
        <v>180</v>
      </c>
      <c r="H4" s="356">
        <f t="shared" ref="H4:H10" si="1">+G4*F4</f>
        <v>0</v>
      </c>
    </row>
    <row r="5" spans="1:10" ht="31.2" x14ac:dyDescent="0.3">
      <c r="A5" s="349" t="s">
        <v>140</v>
      </c>
      <c r="B5" s="350"/>
      <c r="C5" s="351">
        <v>30</v>
      </c>
      <c r="D5" s="352">
        <f t="shared" si="0"/>
        <v>0</v>
      </c>
      <c r="E5" s="353" t="s">
        <v>141</v>
      </c>
      <c r="F5" s="354"/>
      <c r="G5" s="357">
        <v>160</v>
      </c>
      <c r="H5" s="356">
        <f t="shared" si="1"/>
        <v>0</v>
      </c>
    </row>
    <row r="6" spans="1:10" ht="19.95" customHeight="1" x14ac:dyDescent="0.3">
      <c r="A6" s="349" t="s">
        <v>142</v>
      </c>
      <c r="B6" s="358"/>
      <c r="C6" s="351">
        <v>30</v>
      </c>
      <c r="D6" s="352">
        <f t="shared" si="0"/>
        <v>0</v>
      </c>
      <c r="E6" s="353" t="s">
        <v>143</v>
      </c>
      <c r="F6" s="354"/>
      <c r="G6" s="355">
        <v>215</v>
      </c>
      <c r="H6" s="356">
        <f t="shared" si="1"/>
        <v>0</v>
      </c>
    </row>
    <row r="7" spans="1:10" ht="31.2" x14ac:dyDescent="0.3">
      <c r="A7" s="349" t="s">
        <v>144</v>
      </c>
      <c r="B7" s="359"/>
      <c r="C7" s="351">
        <v>25</v>
      </c>
      <c r="D7" s="352">
        <f t="shared" si="0"/>
        <v>0</v>
      </c>
      <c r="E7" s="353" t="s">
        <v>145</v>
      </c>
      <c r="F7" s="360"/>
      <c r="G7" s="361">
        <v>20</v>
      </c>
      <c r="H7" s="356">
        <f t="shared" si="1"/>
        <v>0</v>
      </c>
    </row>
    <row r="8" spans="1:10" ht="19.95" customHeight="1" x14ac:dyDescent="0.3">
      <c r="A8" s="349" t="s">
        <v>146</v>
      </c>
      <c r="B8" s="350"/>
      <c r="C8" s="351">
        <v>200</v>
      </c>
      <c r="D8" s="352">
        <f t="shared" si="0"/>
        <v>0</v>
      </c>
      <c r="E8" s="183"/>
      <c r="F8" s="183"/>
      <c r="G8" s="183"/>
      <c r="H8" s="356"/>
    </row>
    <row r="9" spans="1:10" ht="19.95" customHeight="1" x14ac:dyDescent="0.3">
      <c r="A9" s="349" t="s">
        <v>147</v>
      </c>
      <c r="B9" s="350"/>
      <c r="C9" s="351">
        <v>250</v>
      </c>
      <c r="D9" s="352">
        <f t="shared" si="0"/>
        <v>0</v>
      </c>
      <c r="E9" s="353"/>
      <c r="F9" s="353"/>
      <c r="G9" s="362"/>
      <c r="H9" s="356"/>
    </row>
    <row r="10" spans="1:10" ht="19.95" customHeight="1" x14ac:dyDescent="0.3">
      <c r="A10" s="349" t="s">
        <v>148</v>
      </c>
      <c r="B10" s="363"/>
      <c r="C10" s="351">
        <v>10</v>
      </c>
      <c r="D10" s="352">
        <f t="shared" si="0"/>
        <v>0</v>
      </c>
      <c r="E10" s="353" t="s">
        <v>149</v>
      </c>
      <c r="F10" s="353"/>
      <c r="G10" s="361">
        <v>80</v>
      </c>
      <c r="H10" s="356">
        <f t="shared" si="1"/>
        <v>0</v>
      </c>
    </row>
    <row r="11" spans="1:10" ht="19.95" customHeight="1" x14ac:dyDescent="0.3">
      <c r="A11" s="364" t="s">
        <v>150</v>
      </c>
      <c r="B11" s="365"/>
      <c r="C11" s="366">
        <v>130</v>
      </c>
      <c r="D11" s="352">
        <f t="shared" si="0"/>
        <v>0</v>
      </c>
      <c r="E11" s="367"/>
      <c r="F11" s="368"/>
      <c r="G11" s="369"/>
      <c r="H11" s="370"/>
    </row>
    <row r="12" spans="1:10" ht="19.95" customHeight="1" thickBot="1" x14ac:dyDescent="0.35">
      <c r="A12" s="371" t="s">
        <v>151</v>
      </c>
      <c r="B12" s="372"/>
      <c r="C12" s="373">
        <f>+SUM(C3:C11)</f>
        <v>775</v>
      </c>
      <c r="D12" s="374">
        <f>+SUM(D3:D11)</f>
        <v>0</v>
      </c>
      <c r="E12" s="375" t="s">
        <v>151</v>
      </c>
      <c r="F12" s="372"/>
      <c r="G12" s="373">
        <f>+SUM(G3:G10)</f>
        <v>775</v>
      </c>
      <c r="H12" s="376">
        <f>+SUM(H3:H10)</f>
        <v>0</v>
      </c>
    </row>
    <row r="13" spans="1:10" x14ac:dyDescent="0.25">
      <c r="D13" s="237"/>
    </row>
    <row r="15" spans="1:10" ht="15.6" thickBot="1" x14ac:dyDescent="0.3"/>
    <row r="16" spans="1:10" ht="16.2" thickBot="1" x14ac:dyDescent="0.35">
      <c r="A16" s="377" t="s">
        <v>152</v>
      </c>
      <c r="B16" s="378"/>
      <c r="C16" s="378"/>
      <c r="D16" s="379">
        <f>+D12-H12</f>
        <v>0</v>
      </c>
    </row>
    <row r="18" spans="1:4" ht="15.6" x14ac:dyDescent="0.3">
      <c r="A18" s="380" t="s">
        <v>153</v>
      </c>
      <c r="D18" s="381" t="s">
        <v>154</v>
      </c>
    </row>
    <row r="19" spans="1:4" ht="30" x14ac:dyDescent="0.25">
      <c r="A19" s="382" t="s">
        <v>155</v>
      </c>
      <c r="B19" s="383">
        <v>2E-3</v>
      </c>
      <c r="D19" s="236">
        <v>4.4249999999999998</v>
      </c>
    </row>
    <row r="20" spans="1:4" x14ac:dyDescent="0.25">
      <c r="A20" s="382"/>
      <c r="B20" s="383">
        <v>4.0000000000000001E-3</v>
      </c>
      <c r="D20" s="236">
        <v>5.1849999999999996</v>
      </c>
    </row>
    <row r="21" spans="1:4" x14ac:dyDescent="0.25">
      <c r="B21" s="383">
        <v>6.0000000000000001E-3</v>
      </c>
      <c r="D21" s="236">
        <v>5.9450000000000003</v>
      </c>
    </row>
    <row r="22" spans="1:4" x14ac:dyDescent="0.25">
      <c r="B22" s="383">
        <v>8.0000000000000002E-3</v>
      </c>
      <c r="D22" s="236">
        <v>6.7050000000000001</v>
      </c>
    </row>
    <row r="23" spans="1:4" x14ac:dyDescent="0.25">
      <c r="B23" s="383">
        <v>0.01</v>
      </c>
      <c r="D23" s="236">
        <v>7.4649999999999999</v>
      </c>
    </row>
    <row r="24" spans="1:4" x14ac:dyDescent="0.25">
      <c r="B24" s="383">
        <v>0.02</v>
      </c>
      <c r="D24" s="236">
        <v>11.265000000000001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5"/>
  <sheetViews>
    <sheetView workbookViewId="0">
      <selection activeCell="E15" sqref="E15"/>
    </sheetView>
  </sheetViews>
  <sheetFormatPr defaultColWidth="8.88671875" defaultRowHeight="15" x14ac:dyDescent="0.25"/>
  <cols>
    <col min="1" max="1" width="60.109375" style="236" customWidth="1"/>
    <col min="2" max="3" width="8.88671875" style="236"/>
    <col min="4" max="4" width="11.88671875" style="236" customWidth="1"/>
    <col min="5" max="5" width="43.88671875" style="236" bestFit="1" customWidth="1"/>
    <col min="6" max="7" width="8.88671875" style="236"/>
    <col min="8" max="8" width="12.6640625" style="236" customWidth="1"/>
    <col min="9" max="16384" width="8.88671875" style="236"/>
  </cols>
  <sheetData>
    <row r="1" spans="1:10" ht="15.6" x14ac:dyDescent="0.3">
      <c r="A1" s="327" t="s">
        <v>156</v>
      </c>
      <c r="B1" s="328"/>
      <c r="C1" s="329"/>
      <c r="D1" s="330"/>
      <c r="E1" s="331"/>
      <c r="F1" s="237"/>
      <c r="G1" s="328"/>
      <c r="H1" s="332"/>
      <c r="I1" s="236" t="s">
        <v>131</v>
      </c>
      <c r="J1" s="333">
        <v>2E-3</v>
      </c>
    </row>
    <row r="2" spans="1:10" ht="46.8" x14ac:dyDescent="0.3">
      <c r="A2" s="334" t="s">
        <v>132</v>
      </c>
      <c r="B2" s="335" t="s">
        <v>133</v>
      </c>
      <c r="C2" s="336"/>
      <c r="D2" s="337" t="s">
        <v>134</v>
      </c>
      <c r="E2" s="338" t="s">
        <v>135</v>
      </c>
      <c r="F2" s="335" t="s">
        <v>133</v>
      </c>
      <c r="G2" s="339"/>
      <c r="H2" s="340" t="s">
        <v>136</v>
      </c>
    </row>
    <row r="3" spans="1:10" ht="19.95" customHeight="1" x14ac:dyDescent="0.3">
      <c r="A3" s="341" t="s">
        <v>74</v>
      </c>
      <c r="B3" s="342">
        <v>0</v>
      </c>
      <c r="C3" s="343">
        <v>80</v>
      </c>
      <c r="D3" s="344">
        <f>+C3*B3</f>
        <v>0</v>
      </c>
      <c r="E3" s="384" t="s">
        <v>137</v>
      </c>
      <c r="F3" s="346">
        <v>0</v>
      </c>
      <c r="G3" s="385">
        <v>120</v>
      </c>
      <c r="H3" s="348">
        <f>+G3*F3</f>
        <v>0</v>
      </c>
    </row>
    <row r="4" spans="1:10" ht="31.2" x14ac:dyDescent="0.3">
      <c r="A4" s="349" t="s">
        <v>138</v>
      </c>
      <c r="B4" s="350">
        <v>1.2E-2</v>
      </c>
      <c r="C4" s="351">
        <v>20</v>
      </c>
      <c r="D4" s="352">
        <f t="shared" ref="D4:D11" si="0">+C4*B4</f>
        <v>0.24</v>
      </c>
      <c r="E4" s="386" t="s">
        <v>139</v>
      </c>
      <c r="F4" s="354">
        <v>0.02</v>
      </c>
      <c r="G4" s="387">
        <v>180</v>
      </c>
      <c r="H4" s="356">
        <f t="shared" ref="H4:H10" si="1">+G4*F4</f>
        <v>3.6</v>
      </c>
    </row>
    <row r="5" spans="1:10" ht="31.2" x14ac:dyDescent="0.3">
      <c r="A5" s="349" t="s">
        <v>140</v>
      </c>
      <c r="B5" s="350">
        <v>2E-3</v>
      </c>
      <c r="C5" s="351">
        <v>30</v>
      </c>
      <c r="D5" s="352">
        <f t="shared" si="0"/>
        <v>0.06</v>
      </c>
      <c r="E5" s="386" t="s">
        <v>141</v>
      </c>
      <c r="F5" s="354">
        <v>1.4999999999999999E-2</v>
      </c>
      <c r="G5" s="388">
        <v>160</v>
      </c>
      <c r="H5" s="356">
        <f t="shared" si="1"/>
        <v>2.4</v>
      </c>
    </row>
    <row r="6" spans="1:10" ht="19.95" customHeight="1" x14ac:dyDescent="0.3">
      <c r="A6" s="349" t="s">
        <v>142</v>
      </c>
      <c r="B6" s="358">
        <v>1E-3</v>
      </c>
      <c r="C6" s="351">
        <v>30</v>
      </c>
      <c r="D6" s="352">
        <f t="shared" si="0"/>
        <v>0.03</v>
      </c>
      <c r="E6" s="386" t="s">
        <v>143</v>
      </c>
      <c r="F6" s="354">
        <v>3.0000000000000001E-3</v>
      </c>
      <c r="G6" s="387">
        <v>215</v>
      </c>
      <c r="H6" s="356">
        <f t="shared" si="1"/>
        <v>0.64500000000000002</v>
      </c>
    </row>
    <row r="7" spans="1:10" ht="31.2" x14ac:dyDescent="0.3">
      <c r="A7" s="349" t="s">
        <v>144</v>
      </c>
      <c r="B7" s="359">
        <v>0.03</v>
      </c>
      <c r="C7" s="351">
        <v>25</v>
      </c>
      <c r="D7" s="352">
        <f t="shared" si="0"/>
        <v>0.75</v>
      </c>
      <c r="E7" s="386" t="s">
        <v>145</v>
      </c>
      <c r="F7" s="360">
        <v>3.3000000000000002E-2</v>
      </c>
      <c r="G7" s="389">
        <v>20</v>
      </c>
      <c r="H7" s="356">
        <f t="shared" si="1"/>
        <v>0.66</v>
      </c>
    </row>
    <row r="8" spans="1:10" ht="19.95" customHeight="1" x14ac:dyDescent="0.3">
      <c r="A8" s="349" t="s">
        <v>146</v>
      </c>
      <c r="B8" s="350">
        <v>2.7000000000000003E-2</v>
      </c>
      <c r="C8" s="351">
        <v>200</v>
      </c>
      <c r="D8" s="352">
        <f t="shared" si="0"/>
        <v>5.4</v>
      </c>
      <c r="E8" s="390"/>
      <c r="F8" s="183"/>
      <c r="G8" s="391"/>
      <c r="H8" s="356"/>
    </row>
    <row r="9" spans="1:10" ht="19.95" customHeight="1" x14ac:dyDescent="0.3">
      <c r="A9" s="349" t="s">
        <v>147</v>
      </c>
      <c r="B9" s="350">
        <v>2.0999999999999998E-2</v>
      </c>
      <c r="C9" s="351">
        <v>250</v>
      </c>
      <c r="D9" s="352">
        <f t="shared" si="0"/>
        <v>5.2499999999999991</v>
      </c>
      <c r="E9" s="386"/>
      <c r="F9" s="353"/>
      <c r="G9" s="392"/>
      <c r="H9" s="356"/>
    </row>
    <row r="10" spans="1:10" ht="19.95" customHeight="1" x14ac:dyDescent="0.3">
      <c r="A10" s="349" t="s">
        <v>148</v>
      </c>
      <c r="B10" s="363"/>
      <c r="C10" s="351">
        <v>10</v>
      </c>
      <c r="D10" s="352">
        <f t="shared" si="0"/>
        <v>0</v>
      </c>
      <c r="E10" s="386" t="s">
        <v>149</v>
      </c>
      <c r="F10" s="353"/>
      <c r="G10" s="389">
        <v>80</v>
      </c>
      <c r="H10" s="356">
        <f t="shared" si="1"/>
        <v>0</v>
      </c>
    </row>
    <row r="11" spans="1:10" ht="19.95" customHeight="1" x14ac:dyDescent="0.3">
      <c r="A11" s="364" t="s">
        <v>150</v>
      </c>
      <c r="B11" s="365"/>
      <c r="C11" s="366">
        <v>130</v>
      </c>
      <c r="D11" s="352">
        <f t="shared" si="0"/>
        <v>0</v>
      </c>
      <c r="E11" s="367"/>
      <c r="F11" s="368"/>
      <c r="G11" s="393"/>
      <c r="H11" s="370"/>
    </row>
    <row r="12" spans="1:10" ht="19.95" customHeight="1" thickBot="1" x14ac:dyDescent="0.35">
      <c r="A12" s="371" t="s">
        <v>151</v>
      </c>
      <c r="B12" s="372"/>
      <c r="C12" s="373">
        <v>775</v>
      </c>
      <c r="D12" s="394">
        <v>11.73</v>
      </c>
      <c r="E12" s="375" t="s">
        <v>151</v>
      </c>
      <c r="F12" s="372"/>
      <c r="G12" s="373">
        <v>775</v>
      </c>
      <c r="H12" s="394">
        <v>7.3049999999999997</v>
      </c>
    </row>
    <row r="13" spans="1:10" x14ac:dyDescent="0.25">
      <c r="D13" s="395" t="s">
        <v>157</v>
      </c>
      <c r="H13" s="396" t="s">
        <v>158</v>
      </c>
    </row>
    <row r="15" spans="1:10" ht="15.6" x14ac:dyDescent="0.3">
      <c r="A15" s="380"/>
      <c r="D15" s="397"/>
    </row>
    <row r="16" spans="1:10" ht="15.6" thickBot="1" x14ac:dyDescent="0.3"/>
    <row r="17" spans="1:4" ht="16.2" thickBot="1" x14ac:dyDescent="0.35">
      <c r="A17" s="377" t="s">
        <v>152</v>
      </c>
      <c r="B17" s="378"/>
      <c r="C17" s="378"/>
      <c r="D17" s="398">
        <v>4.4250000000000007</v>
      </c>
    </row>
    <row r="19" spans="1:4" ht="15.6" x14ac:dyDescent="0.3">
      <c r="A19" s="380" t="s">
        <v>153</v>
      </c>
      <c r="D19" s="381" t="s">
        <v>154</v>
      </c>
    </row>
    <row r="20" spans="1:4" ht="30" x14ac:dyDescent="0.25">
      <c r="A20" s="382" t="s">
        <v>155</v>
      </c>
      <c r="B20" s="383">
        <v>2E-3</v>
      </c>
      <c r="D20" s="236">
        <v>4.4249999999999998</v>
      </c>
    </row>
    <row r="21" spans="1:4" x14ac:dyDescent="0.25">
      <c r="A21" s="382"/>
      <c r="B21" s="383">
        <v>4.0000000000000001E-3</v>
      </c>
      <c r="D21" s="236">
        <v>5.1849999999999996</v>
      </c>
    </row>
    <row r="22" spans="1:4" x14ac:dyDescent="0.25">
      <c r="B22" s="383">
        <v>6.0000000000000001E-3</v>
      </c>
      <c r="D22" s="236">
        <v>5.9450000000000003</v>
      </c>
    </row>
    <row r="23" spans="1:4" x14ac:dyDescent="0.25">
      <c r="B23" s="383">
        <v>8.0000000000000002E-3</v>
      </c>
      <c r="D23" s="236">
        <v>6.7050000000000001</v>
      </c>
    </row>
    <row r="24" spans="1:4" x14ac:dyDescent="0.25">
      <c r="B24" s="383">
        <v>0.01</v>
      </c>
      <c r="D24" s="236">
        <v>7.4649999999999999</v>
      </c>
    </row>
    <row r="25" spans="1:4" x14ac:dyDescent="0.25">
      <c r="B25" s="383">
        <v>0.02</v>
      </c>
      <c r="D25" s="236">
        <v>11.265000000000001</v>
      </c>
    </row>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workbookViewId="0">
      <selection activeCell="K26" sqref="K26"/>
    </sheetView>
  </sheetViews>
  <sheetFormatPr defaultRowHeight="13.2" x14ac:dyDescent="0.25"/>
  <cols>
    <col min="1" max="1" width="23.6640625" customWidth="1"/>
    <col min="3" max="3" width="23.6640625" customWidth="1"/>
    <col min="9" max="9" width="6.33203125" bestFit="1" customWidth="1"/>
    <col min="10" max="10" width="10.6640625" customWidth="1"/>
    <col min="11" max="11" width="15.6640625" bestFit="1" customWidth="1"/>
    <col min="12" max="12" width="10.6640625" customWidth="1"/>
    <col min="14" max="14" width="9.5546875" bestFit="1" customWidth="1"/>
  </cols>
  <sheetData>
    <row r="1" spans="1:17" s="234" customFormat="1" ht="15.6" x14ac:dyDescent="0.3">
      <c r="A1" s="469" t="s">
        <v>159</v>
      </c>
      <c r="B1" s="469"/>
      <c r="C1" s="469"/>
      <c r="D1" s="469"/>
    </row>
    <row r="2" spans="1:17" ht="15.6" x14ac:dyDescent="0.3">
      <c r="A2" s="307" t="s">
        <v>160</v>
      </c>
      <c r="B2" s="308"/>
      <c r="C2" s="308"/>
      <c r="D2" s="308"/>
      <c r="E2" s="234"/>
      <c r="F2" s="234"/>
      <c r="G2" s="234"/>
      <c r="H2" s="234"/>
      <c r="I2" s="234"/>
      <c r="J2" s="234"/>
      <c r="K2" s="234"/>
      <c r="L2" s="234"/>
      <c r="M2" s="234"/>
      <c r="N2" s="234"/>
      <c r="O2" s="234"/>
      <c r="P2" s="234"/>
      <c r="Q2" s="234"/>
    </row>
    <row r="3" spans="1:17" ht="15.6" x14ac:dyDescent="0.3">
      <c r="A3" s="309" t="s">
        <v>161</v>
      </c>
      <c r="B3" s="310">
        <v>100</v>
      </c>
      <c r="C3" s="311" t="s">
        <v>162</v>
      </c>
      <c r="D3" s="312">
        <v>90</v>
      </c>
      <c r="E3" s="234"/>
      <c r="F3" s="234"/>
      <c r="G3" s="234"/>
      <c r="H3" s="234"/>
      <c r="I3" s="234"/>
      <c r="J3" s="234"/>
      <c r="K3" s="234"/>
      <c r="L3" s="234"/>
      <c r="M3" s="234"/>
      <c r="N3" s="234"/>
      <c r="O3" s="234"/>
      <c r="P3" s="234"/>
      <c r="Q3" s="234"/>
    </row>
    <row r="4" spans="1:17" ht="15.6" x14ac:dyDescent="0.3">
      <c r="A4" s="313"/>
      <c r="B4" s="314"/>
      <c r="C4" s="315" t="s">
        <v>149</v>
      </c>
      <c r="D4" s="316">
        <v>10</v>
      </c>
      <c r="E4" s="234"/>
      <c r="F4" s="234"/>
      <c r="G4" s="234"/>
      <c r="H4" s="234"/>
      <c r="I4" s="234"/>
      <c r="J4" s="234"/>
      <c r="K4" s="234"/>
      <c r="L4" s="234"/>
      <c r="M4" s="234"/>
      <c r="N4" s="234"/>
      <c r="O4" s="234"/>
      <c r="P4" s="234"/>
      <c r="Q4" s="234"/>
    </row>
    <row r="5" spans="1:17" ht="15.6" x14ac:dyDescent="0.3">
      <c r="A5" s="308"/>
      <c r="B5" s="307">
        <v>100</v>
      </c>
      <c r="C5" s="308"/>
      <c r="D5" s="307">
        <v>100</v>
      </c>
      <c r="E5" s="234"/>
      <c r="F5" s="234"/>
      <c r="G5" s="234"/>
      <c r="H5" s="234"/>
      <c r="I5" s="234"/>
      <c r="J5" s="234"/>
      <c r="K5" s="234"/>
      <c r="L5" s="234"/>
      <c r="M5" s="234"/>
      <c r="N5" s="234"/>
      <c r="O5" s="234"/>
      <c r="P5" s="234"/>
      <c r="Q5" s="234"/>
    </row>
    <row r="6" spans="1:17" ht="15.6" x14ac:dyDescent="0.3">
      <c r="A6" s="308"/>
      <c r="B6" s="308"/>
      <c r="C6" s="308"/>
      <c r="D6" s="308"/>
      <c r="E6" s="234"/>
      <c r="F6" s="234"/>
      <c r="G6" s="234"/>
      <c r="H6" s="234"/>
      <c r="I6" s="234"/>
      <c r="J6" s="234"/>
      <c r="K6" s="234"/>
      <c r="L6" s="234"/>
      <c r="M6" s="234"/>
      <c r="N6" s="234"/>
      <c r="O6" s="234"/>
      <c r="P6" s="234"/>
      <c r="Q6" s="234"/>
    </row>
    <row r="7" spans="1:17" ht="15.6" x14ac:dyDescent="0.3">
      <c r="A7" s="307" t="s">
        <v>163</v>
      </c>
      <c r="B7" s="308"/>
      <c r="C7" s="308"/>
      <c r="D7" s="308"/>
      <c r="E7" s="234"/>
      <c r="F7" s="234"/>
      <c r="G7" s="234"/>
      <c r="H7" s="234"/>
      <c r="I7" s="234"/>
      <c r="J7" s="234"/>
      <c r="K7" s="234"/>
      <c r="L7" s="234"/>
      <c r="M7" s="234"/>
      <c r="N7" s="234"/>
      <c r="O7" s="234"/>
      <c r="P7" s="234"/>
      <c r="Q7" s="234"/>
    </row>
    <row r="8" spans="1:17" ht="15.6" x14ac:dyDescent="0.3">
      <c r="A8" s="309" t="s">
        <v>161</v>
      </c>
      <c r="B8" s="310">
        <v>97.2</v>
      </c>
      <c r="C8" s="311" t="s">
        <v>162</v>
      </c>
      <c r="D8" s="312">
        <v>90</v>
      </c>
      <c r="E8" s="234"/>
      <c r="F8" s="234"/>
      <c r="G8" s="234"/>
      <c r="H8" s="234"/>
      <c r="I8" s="234"/>
      <c r="J8" s="234"/>
      <c r="K8" s="234"/>
      <c r="L8" s="234"/>
      <c r="M8" s="234"/>
      <c r="N8" s="234"/>
      <c r="O8" s="234"/>
      <c r="P8" s="234"/>
      <c r="Q8" s="234"/>
    </row>
    <row r="9" spans="1:17" ht="15.6" x14ac:dyDescent="0.3">
      <c r="A9" s="313"/>
      <c r="B9" s="314"/>
      <c r="C9" s="315" t="s">
        <v>149</v>
      </c>
      <c r="D9" s="316">
        <f>D10-D8</f>
        <v>7.2000000000000028</v>
      </c>
      <c r="E9" s="234"/>
      <c r="F9" s="234"/>
      <c r="G9" s="234"/>
      <c r="H9" s="234"/>
      <c r="I9" s="234"/>
      <c r="J9" s="248"/>
      <c r="K9" s="278" t="s">
        <v>164</v>
      </c>
      <c r="L9" s="278" t="s">
        <v>165</v>
      </c>
      <c r="M9" s="234"/>
      <c r="N9" s="234"/>
      <c r="O9" s="234"/>
      <c r="P9" s="234"/>
      <c r="Q9" s="234"/>
    </row>
    <row r="10" spans="1:17" ht="15.6" x14ac:dyDescent="0.3">
      <c r="A10" s="308"/>
      <c r="B10" s="307">
        <f>B8</f>
        <v>97.2</v>
      </c>
      <c r="C10" s="308"/>
      <c r="D10" s="307">
        <f>B10</f>
        <v>97.2</v>
      </c>
      <c r="E10" s="234"/>
      <c r="F10" s="234"/>
      <c r="G10" s="234"/>
      <c r="H10" s="234"/>
      <c r="I10" s="234"/>
      <c r="J10" s="248" t="s">
        <v>166</v>
      </c>
      <c r="K10" s="251">
        <v>0.02</v>
      </c>
      <c r="L10" s="251">
        <v>0.03</v>
      </c>
      <c r="M10" s="234"/>
      <c r="N10" s="234"/>
      <c r="O10" s="234"/>
      <c r="P10" s="234"/>
      <c r="Q10" s="234"/>
    </row>
    <row r="12" spans="1:17" ht="13.8" thickBot="1" x14ac:dyDescent="0.3">
      <c r="A12" s="234"/>
      <c r="B12" s="234"/>
      <c r="C12" s="234"/>
      <c r="D12" s="234"/>
      <c r="E12" s="234"/>
      <c r="F12" s="234"/>
      <c r="G12" s="234"/>
      <c r="H12" s="234"/>
      <c r="I12" s="234"/>
      <c r="J12" s="234"/>
      <c r="K12" s="234"/>
      <c r="L12" s="234"/>
      <c r="M12" s="234"/>
      <c r="N12" s="234"/>
      <c r="O12" s="234"/>
      <c r="P12" s="234"/>
      <c r="Q12" s="234"/>
    </row>
    <row r="13" spans="1:17" ht="16.2" thickBot="1" x14ac:dyDescent="0.35">
      <c r="A13" s="473" t="s">
        <v>167</v>
      </c>
      <c r="B13" s="474"/>
      <c r="C13" s="474"/>
      <c r="D13" s="474"/>
      <c r="E13" s="474"/>
      <c r="F13" s="474"/>
      <c r="G13" s="475"/>
      <c r="H13" s="240"/>
      <c r="I13" s="240"/>
      <c r="J13" s="240"/>
      <c r="K13" s="240"/>
      <c r="L13" s="240"/>
      <c r="M13" s="240"/>
      <c r="N13" s="240"/>
      <c r="O13" s="240"/>
      <c r="P13" s="240"/>
      <c r="Q13" s="240"/>
    </row>
    <row r="14" spans="1:17" ht="31.8" thickTop="1" x14ac:dyDescent="0.3">
      <c r="A14" s="303"/>
      <c r="B14" s="304" t="s">
        <v>168</v>
      </c>
      <c r="C14" s="305" t="s">
        <v>169</v>
      </c>
      <c r="D14" s="470" t="s">
        <v>170</v>
      </c>
      <c r="E14" s="471"/>
      <c r="F14" s="471"/>
      <c r="G14" s="472"/>
      <c r="H14" s="240"/>
      <c r="I14" s="240"/>
      <c r="J14" s="240"/>
      <c r="K14" s="240"/>
      <c r="L14" s="240"/>
      <c r="M14" s="240"/>
      <c r="N14" s="240"/>
      <c r="O14" s="240"/>
      <c r="P14" s="240"/>
      <c r="Q14" s="240"/>
    </row>
    <row r="15" spans="1:17" ht="15.6" x14ac:dyDescent="0.3">
      <c r="A15" s="241"/>
      <c r="B15" s="242"/>
      <c r="C15" s="243"/>
      <c r="D15" s="244" t="s">
        <v>171</v>
      </c>
      <c r="E15" s="245" t="s">
        <v>172</v>
      </c>
      <c r="F15" s="245" t="s">
        <v>173</v>
      </c>
      <c r="G15" s="246" t="s">
        <v>174</v>
      </c>
      <c r="H15" s="240"/>
      <c r="I15" s="242"/>
      <c r="J15" s="247" t="s">
        <v>166</v>
      </c>
      <c r="K15" s="247" t="s">
        <v>175</v>
      </c>
      <c r="L15" s="247" t="s">
        <v>176</v>
      </c>
      <c r="M15" s="240"/>
      <c r="N15" s="234"/>
      <c r="O15" s="234"/>
      <c r="P15" s="234"/>
      <c r="Q15" s="240"/>
    </row>
    <row r="16" spans="1:17" ht="15.6" x14ac:dyDescent="0.3">
      <c r="A16" s="283" t="s">
        <v>177</v>
      </c>
      <c r="B16" s="284">
        <f>(D16*K16)+(E16*K17)+(F16*K18)+(G16*K19)</f>
        <v>97.200160588592851</v>
      </c>
      <c r="C16" s="285">
        <v>100</v>
      </c>
      <c r="D16" s="286">
        <v>3</v>
      </c>
      <c r="E16" s="287">
        <v>3</v>
      </c>
      <c r="F16" s="287">
        <v>3</v>
      </c>
      <c r="G16" s="288">
        <v>103</v>
      </c>
      <c r="H16" s="240"/>
      <c r="I16" s="242">
        <v>1</v>
      </c>
      <c r="J16" s="249">
        <v>0.02</v>
      </c>
      <c r="K16" s="250">
        <f>1/(1+J16)</f>
        <v>0.98039215686274506</v>
      </c>
      <c r="L16" s="249"/>
      <c r="M16" s="240"/>
      <c r="N16" s="234"/>
      <c r="O16" s="234"/>
      <c r="P16" s="234"/>
      <c r="Q16" s="240"/>
    </row>
    <row r="17" spans="1:17" ht="15.6" x14ac:dyDescent="0.3">
      <c r="A17" s="293" t="s">
        <v>178</v>
      </c>
      <c r="B17" s="294">
        <f>(D17*K16)+(E17*K17)+(F17*K18)+(G17*K19)</f>
        <v>-90</v>
      </c>
      <c r="C17" s="301">
        <v>90</v>
      </c>
      <c r="D17" s="296">
        <f>-(C17*J16)</f>
        <v>-1.8</v>
      </c>
      <c r="E17" s="300">
        <f>-C17*L17</f>
        <v>-3.6088235294117599</v>
      </c>
      <c r="F17" s="300">
        <f>-C17*L18</f>
        <v>-4.0565640022622063</v>
      </c>
      <c r="G17" s="302">
        <f>-C17*L19-90</f>
        <v>-94.234704732473119</v>
      </c>
      <c r="H17" s="240"/>
      <c r="I17" s="242">
        <v>2</v>
      </c>
      <c r="J17" s="249">
        <v>0.03</v>
      </c>
      <c r="K17" s="250">
        <f>1/((1+J17)*(1+J17))</f>
        <v>0.94259590913375435</v>
      </c>
      <c r="L17" s="252">
        <f>((1+J17)*(1+J17))/(1+J16)-1</f>
        <v>4.0098039215686221E-2</v>
      </c>
      <c r="M17" s="240"/>
      <c r="N17" s="253"/>
      <c r="O17" s="254"/>
      <c r="P17" s="253"/>
      <c r="Q17" s="240"/>
    </row>
    <row r="18" spans="1:17" ht="16.2" thickBot="1" x14ac:dyDescent="0.35">
      <c r="A18" s="255" t="s">
        <v>179</v>
      </c>
      <c r="B18" s="256">
        <f>B16+B17</f>
        <v>7.2001605885928512</v>
      </c>
      <c r="C18" s="257">
        <v>10</v>
      </c>
      <c r="D18" s="258">
        <f>D16+D17</f>
        <v>1.2</v>
      </c>
      <c r="E18" s="259">
        <f>E16+E17</f>
        <v>-0.60882352941175988</v>
      </c>
      <c r="F18" s="259">
        <f>F16+F17</f>
        <v>-1.0565640022622063</v>
      </c>
      <c r="G18" s="260">
        <f>G16+G17</f>
        <v>8.7652952675268807</v>
      </c>
      <c r="H18" s="240"/>
      <c r="I18" s="242">
        <v>3</v>
      </c>
      <c r="J18" s="261">
        <v>3.5000000000000003E-2</v>
      </c>
      <c r="K18" s="250">
        <f>1/((1+J18)*(1+J18)*(1+J18))</f>
        <v>0.90194270566802237</v>
      </c>
      <c r="L18" s="252">
        <f>((1+J18)^3)/((1+J16)*(1+L17))-1</f>
        <v>4.5072933358468958E-2</v>
      </c>
      <c r="M18" s="240"/>
      <c r="N18" s="253"/>
      <c r="O18" s="262"/>
      <c r="P18" s="253"/>
      <c r="Q18" s="240"/>
    </row>
    <row r="19" spans="1:17" ht="16.2" thickBot="1" x14ac:dyDescent="0.35">
      <c r="A19" s="263"/>
      <c r="B19" s="264"/>
      <c r="C19" s="265"/>
      <c r="D19" s="266"/>
      <c r="E19" s="266"/>
      <c r="F19" s="266"/>
      <c r="G19" s="267"/>
      <c r="H19" s="240"/>
      <c r="I19" s="242">
        <v>4</v>
      </c>
      <c r="J19" s="261">
        <v>3.7999999999999999E-2</v>
      </c>
      <c r="K19" s="250">
        <f>1/((1+J19)*(1+J19)*(1+J19)*(1+J19))</f>
        <v>0.86141134246212903</v>
      </c>
      <c r="L19" s="252">
        <f>(1+J19)^4/(1+J18)^3-1</f>
        <v>4.7052274805256866E-2</v>
      </c>
      <c r="M19" s="240"/>
      <c r="N19" s="253"/>
      <c r="O19" s="262"/>
      <c r="P19" s="253"/>
      <c r="Q19" s="240"/>
    </row>
    <row r="20" spans="1:17" ht="16.2" thickBot="1" x14ac:dyDescent="0.35">
      <c r="A20" s="473" t="s">
        <v>180</v>
      </c>
      <c r="B20" s="474"/>
      <c r="C20" s="474"/>
      <c r="D20" s="474"/>
      <c r="E20" s="474"/>
      <c r="F20" s="474"/>
      <c r="G20" s="475"/>
      <c r="H20" s="240"/>
      <c r="I20" s="240"/>
      <c r="J20" s="240"/>
      <c r="K20" s="240"/>
      <c r="L20" s="240"/>
      <c r="M20" s="240"/>
      <c r="N20" s="240"/>
      <c r="O20" s="240"/>
      <c r="P20" s="240"/>
      <c r="Q20" s="240"/>
    </row>
    <row r="21" spans="1:17" ht="31.8" thickTop="1" x14ac:dyDescent="0.3">
      <c r="A21" s="303"/>
      <c r="B21" s="304" t="s">
        <v>168</v>
      </c>
      <c r="C21" s="305" t="s">
        <v>169</v>
      </c>
      <c r="D21" s="470" t="s">
        <v>170</v>
      </c>
      <c r="E21" s="471"/>
      <c r="F21" s="471"/>
      <c r="G21" s="472"/>
      <c r="H21" s="240"/>
      <c r="I21" s="240"/>
      <c r="J21" s="240"/>
      <c r="K21" s="268"/>
      <c r="L21" s="240"/>
      <c r="M21" s="240"/>
      <c r="N21" s="240"/>
      <c r="O21" s="240"/>
      <c r="P21" s="240"/>
      <c r="Q21" s="240"/>
    </row>
    <row r="22" spans="1:17" ht="15.6" x14ac:dyDescent="0.3">
      <c r="A22" s="241"/>
      <c r="B22" s="242"/>
      <c r="C22" s="243"/>
      <c r="D22" s="244" t="s">
        <v>171</v>
      </c>
      <c r="E22" s="245" t="s">
        <v>172</v>
      </c>
      <c r="F22" s="245" t="s">
        <v>173</v>
      </c>
      <c r="G22" s="246" t="s">
        <v>174</v>
      </c>
      <c r="H22" s="240"/>
      <c r="I22" s="240"/>
      <c r="J22" s="240"/>
      <c r="K22" s="240"/>
      <c r="L22" s="240"/>
      <c r="M22" s="240"/>
      <c r="N22" s="240"/>
      <c r="O22" s="240"/>
      <c r="P22" s="240"/>
      <c r="Q22" s="240"/>
    </row>
    <row r="23" spans="1:17" ht="15.6" x14ac:dyDescent="0.3">
      <c r="A23" s="283" t="s">
        <v>177</v>
      </c>
      <c r="B23" s="289">
        <f>B16</f>
        <v>97.200160588592851</v>
      </c>
      <c r="C23" s="290">
        <v>100</v>
      </c>
      <c r="D23" s="291">
        <v>3</v>
      </c>
      <c r="E23" s="291">
        <v>3</v>
      </c>
      <c r="F23" s="291">
        <v>3</v>
      </c>
      <c r="G23" s="292">
        <v>103</v>
      </c>
      <c r="H23" s="240"/>
      <c r="I23" s="240"/>
      <c r="J23" s="240"/>
      <c r="K23" s="240"/>
      <c r="L23" s="240"/>
      <c r="M23" s="240"/>
      <c r="N23" s="240"/>
      <c r="O23" s="240"/>
      <c r="P23" s="240"/>
      <c r="Q23" s="240"/>
    </row>
    <row r="24" spans="1:17" ht="15.6" x14ac:dyDescent="0.3">
      <c r="A24" s="293" t="s">
        <v>178</v>
      </c>
      <c r="B24" s="294">
        <f>D24*K16</f>
        <v>-90</v>
      </c>
      <c r="C24" s="295">
        <v>90</v>
      </c>
      <c r="D24" s="296">
        <f>-(1+J16)*C24</f>
        <v>-91.8</v>
      </c>
      <c r="E24" s="297"/>
      <c r="F24" s="297"/>
      <c r="G24" s="298"/>
      <c r="H24" s="240"/>
      <c r="I24" s="240"/>
      <c r="J24" s="240"/>
      <c r="K24" s="240"/>
      <c r="L24" s="240"/>
      <c r="M24" s="240"/>
      <c r="N24" s="240"/>
      <c r="O24" s="240"/>
      <c r="P24" s="240"/>
      <c r="Q24" s="240"/>
    </row>
    <row r="25" spans="1:17" ht="16.2" thickBot="1" x14ac:dyDescent="0.35">
      <c r="A25" s="255" t="s">
        <v>179</v>
      </c>
      <c r="B25" s="271">
        <f>B23+B24</f>
        <v>7.2001605885928512</v>
      </c>
      <c r="C25" s="272">
        <v>10</v>
      </c>
      <c r="D25" s="273">
        <f>D23+D24</f>
        <v>-88.8</v>
      </c>
      <c r="E25" s="274">
        <f>E23+E24</f>
        <v>3</v>
      </c>
      <c r="F25" s="274">
        <f>F23+F24</f>
        <v>3</v>
      </c>
      <c r="G25" s="275">
        <f>G23+G24</f>
        <v>103</v>
      </c>
      <c r="H25" s="240"/>
      <c r="I25" s="240"/>
      <c r="J25" s="240"/>
      <c r="K25" s="240"/>
      <c r="L25" s="240"/>
      <c r="M25" s="240"/>
      <c r="N25" s="240"/>
      <c r="O25" s="240"/>
      <c r="P25" s="240"/>
      <c r="Q25" s="240"/>
    </row>
    <row r="26" spans="1:17" ht="16.2" thickBot="1" x14ac:dyDescent="0.35">
      <c r="A26" s="276"/>
      <c r="B26" s="253"/>
      <c r="C26" s="253"/>
      <c r="D26" s="240"/>
      <c r="E26" s="240"/>
      <c r="F26" s="240"/>
      <c r="G26" s="240"/>
      <c r="H26" s="240"/>
      <c r="I26" s="240"/>
      <c r="J26" s="240"/>
      <c r="K26" s="240"/>
      <c r="L26" s="240"/>
      <c r="M26" s="240"/>
      <c r="N26" s="240"/>
      <c r="O26" s="240"/>
      <c r="P26" s="240"/>
      <c r="Q26" s="240"/>
    </row>
    <row r="27" spans="1:17" ht="16.2" thickBot="1" x14ac:dyDescent="0.35">
      <c r="A27" s="473" t="s">
        <v>181</v>
      </c>
      <c r="B27" s="474"/>
      <c r="C27" s="474"/>
      <c r="D27" s="474"/>
      <c r="E27" s="474"/>
      <c r="F27" s="474"/>
      <c r="G27" s="475"/>
      <c r="H27" s="240"/>
      <c r="I27" s="240" t="s">
        <v>182</v>
      </c>
      <c r="J27" s="268">
        <v>0.02</v>
      </c>
      <c r="K27" s="240"/>
      <c r="L27" s="240"/>
      <c r="M27" s="240"/>
      <c r="N27" s="240"/>
      <c r="O27" s="240"/>
      <c r="P27" s="240"/>
      <c r="Q27" s="240"/>
    </row>
    <row r="28" spans="1:17" ht="31.8" thickTop="1" x14ac:dyDescent="0.3">
      <c r="A28" s="306"/>
      <c r="B28" s="304" t="s">
        <v>168</v>
      </c>
      <c r="C28" s="305" t="s">
        <v>169</v>
      </c>
      <c r="D28" s="470" t="s">
        <v>170</v>
      </c>
      <c r="E28" s="471"/>
      <c r="F28" s="471"/>
      <c r="G28" s="472"/>
      <c r="H28" s="240"/>
      <c r="I28" s="240"/>
      <c r="J28" s="240"/>
      <c r="K28" s="240"/>
      <c r="L28" s="240"/>
      <c r="M28" s="240"/>
      <c r="N28" s="240"/>
      <c r="O28" s="240"/>
      <c r="P28" s="240"/>
      <c r="Q28" s="240"/>
    </row>
    <row r="29" spans="1:17" ht="15.6" x14ac:dyDescent="0.3">
      <c r="A29" s="277"/>
      <c r="B29" s="242"/>
      <c r="C29" s="242"/>
      <c r="D29" s="278" t="s">
        <v>171</v>
      </c>
      <c r="E29" s="278" t="s">
        <v>172</v>
      </c>
      <c r="F29" s="278" t="s">
        <v>173</v>
      </c>
      <c r="G29" s="279" t="s">
        <v>174</v>
      </c>
      <c r="H29" s="240"/>
      <c r="I29" s="242"/>
      <c r="J29" s="247" t="s">
        <v>166</v>
      </c>
      <c r="K29" s="247" t="s">
        <v>175</v>
      </c>
      <c r="L29" s="247" t="s">
        <v>176</v>
      </c>
      <c r="M29" s="240"/>
      <c r="N29" s="240"/>
      <c r="O29" s="240"/>
      <c r="P29" s="240"/>
      <c r="Q29" s="240"/>
    </row>
    <row r="30" spans="1:17" ht="15.6" x14ac:dyDescent="0.3">
      <c r="A30" s="283" t="s">
        <v>177</v>
      </c>
      <c r="B30" s="289">
        <f>(D30*K30)+(E30*K31)+(F30*K32)+(G30*K33)</f>
        <v>90.364848294365302</v>
      </c>
      <c r="C30" s="290">
        <f>C16</f>
        <v>100</v>
      </c>
      <c r="D30" s="291">
        <f>D16</f>
        <v>3</v>
      </c>
      <c r="E30" s="291">
        <f>E16</f>
        <v>3</v>
      </c>
      <c r="F30" s="291">
        <f>F16</f>
        <v>3</v>
      </c>
      <c r="G30" s="292">
        <f>G16</f>
        <v>103</v>
      </c>
      <c r="H30" s="240"/>
      <c r="I30" s="242">
        <v>1</v>
      </c>
      <c r="J30" s="249">
        <f>J27+J16</f>
        <v>0.04</v>
      </c>
      <c r="K30" s="250">
        <f>1/(1+J30)</f>
        <v>0.96153846153846145</v>
      </c>
      <c r="L30" s="249"/>
      <c r="M30" s="240"/>
      <c r="N30" s="240"/>
      <c r="O30" s="240"/>
      <c r="P30" s="240"/>
      <c r="Q30" s="240"/>
    </row>
    <row r="31" spans="1:17" ht="15.6" x14ac:dyDescent="0.3">
      <c r="A31" s="293" t="s">
        <v>178</v>
      </c>
      <c r="B31" s="299">
        <f>(D31*K30)+(E31*K31)+(F31*K32)+(G31*K33)</f>
        <v>-88.269230769230759</v>
      </c>
      <c r="C31" s="295">
        <f>C17</f>
        <v>90</v>
      </c>
      <c r="D31" s="296">
        <f>-(C31*K35)</f>
        <v>-1.8</v>
      </c>
      <c r="E31" s="300">
        <f>-C31*L31</f>
        <v>-5.4086538461538369</v>
      </c>
      <c r="F31" s="300">
        <f>-C31*L32</f>
        <v>-5.8564387755101794</v>
      </c>
      <c r="G31" s="300">
        <f>-C31*L33-90</f>
        <v>-96.03461537423685</v>
      </c>
      <c r="H31" s="240"/>
      <c r="I31" s="242">
        <v>2</v>
      </c>
      <c r="J31" s="249">
        <f>J17+J27</f>
        <v>0.05</v>
      </c>
      <c r="K31" s="250">
        <f>1/((1+J31)*(1+J31))</f>
        <v>0.90702947845804982</v>
      </c>
      <c r="L31" s="252">
        <f>((1+J31)*(1+J31))/(1+J30)-1</f>
        <v>6.0096153846153744E-2</v>
      </c>
      <c r="M31" s="240"/>
      <c r="N31" s="240"/>
      <c r="O31" s="240"/>
      <c r="P31" s="240"/>
      <c r="Q31" s="240"/>
    </row>
    <row r="32" spans="1:17" ht="16.2" thickBot="1" x14ac:dyDescent="0.35">
      <c r="A32" s="255" t="s">
        <v>179</v>
      </c>
      <c r="B32" s="280">
        <f>B30+B31</f>
        <v>2.0956175251345428</v>
      </c>
      <c r="C32" s="269">
        <v>10</v>
      </c>
      <c r="D32" s="270">
        <f>D30+D31</f>
        <v>1.2</v>
      </c>
      <c r="E32" s="270">
        <f>E30+E31</f>
        <v>-2.4086538461538369</v>
      </c>
      <c r="F32" s="270">
        <f>F30+F31</f>
        <v>-2.8564387755101794</v>
      </c>
      <c r="G32" s="270">
        <f>G30+G31</f>
        <v>6.96538462576315</v>
      </c>
      <c r="H32" s="240"/>
      <c r="I32" s="242">
        <v>3</v>
      </c>
      <c r="J32" s="261">
        <f>J18+J27</f>
        <v>5.5000000000000007E-2</v>
      </c>
      <c r="K32" s="250">
        <f>1/((1+J32)*(1+J32)*(1+J32))</f>
        <v>0.85161366418382267</v>
      </c>
      <c r="L32" s="252">
        <f>((1+J32)^3)/((1+J30)*(1+L31))-1</f>
        <v>6.507154195011311E-2</v>
      </c>
      <c r="M32" s="240"/>
      <c r="N32" s="240"/>
      <c r="O32" s="240"/>
      <c r="P32" s="240"/>
      <c r="Q32" s="240"/>
    </row>
    <row r="33" spans="1:17" ht="16.2" thickBot="1" x14ac:dyDescent="0.35">
      <c r="A33" s="276"/>
      <c r="B33" s="253"/>
      <c r="C33" s="253"/>
      <c r="D33" s="253"/>
      <c r="E33" s="253"/>
      <c r="F33" s="253"/>
      <c r="G33" s="281"/>
      <c r="H33" s="240"/>
      <c r="I33" s="242">
        <v>4</v>
      </c>
      <c r="J33" s="261">
        <f>J19+J27</f>
        <v>5.7999999999999996E-2</v>
      </c>
      <c r="K33" s="250">
        <f>1/((1+J33)*(1+J33)*(1+J33)*(1+J33))</f>
        <v>0.79810003380411942</v>
      </c>
      <c r="L33" s="252">
        <f>(1+J33)^4/(1+J32)^3-1</f>
        <v>6.705128193596499E-2</v>
      </c>
      <c r="M33" s="240"/>
      <c r="N33" s="240"/>
      <c r="O33" s="240"/>
      <c r="P33" s="240"/>
      <c r="Q33" s="240"/>
    </row>
    <row r="34" spans="1:17" ht="16.2" thickBot="1" x14ac:dyDescent="0.35">
      <c r="A34" s="473" t="s">
        <v>183</v>
      </c>
      <c r="B34" s="474"/>
      <c r="C34" s="474"/>
      <c r="D34" s="474"/>
      <c r="E34" s="474"/>
      <c r="F34" s="474"/>
      <c r="G34" s="475"/>
      <c r="H34" s="240"/>
      <c r="I34" s="240"/>
      <c r="J34" s="282"/>
      <c r="K34" s="240"/>
      <c r="L34" s="240"/>
      <c r="M34" s="240"/>
      <c r="N34" s="240"/>
      <c r="O34" s="240"/>
      <c r="P34" s="240"/>
      <c r="Q34" s="240"/>
    </row>
    <row r="35" spans="1:17" ht="31.8" thickTop="1" x14ac:dyDescent="0.3">
      <c r="A35" s="306"/>
      <c r="B35" s="304" t="s">
        <v>168</v>
      </c>
      <c r="C35" s="305" t="s">
        <v>169</v>
      </c>
      <c r="D35" s="470" t="s">
        <v>170</v>
      </c>
      <c r="E35" s="471"/>
      <c r="F35" s="471"/>
      <c r="G35" s="472"/>
      <c r="H35" s="240"/>
      <c r="I35" s="240"/>
      <c r="J35" s="240"/>
      <c r="K35" s="268">
        <v>0.02</v>
      </c>
      <c r="L35" s="240"/>
      <c r="M35" s="240"/>
      <c r="N35" s="240"/>
      <c r="O35" s="240"/>
      <c r="P35" s="240"/>
      <c r="Q35" s="240"/>
    </row>
    <row r="36" spans="1:17" ht="15.6" x14ac:dyDescent="0.3">
      <c r="A36" s="277"/>
      <c r="B36" s="242"/>
      <c r="C36" s="242"/>
      <c r="D36" s="278" t="s">
        <v>171</v>
      </c>
      <c r="E36" s="278" t="s">
        <v>172</v>
      </c>
      <c r="F36" s="278" t="s">
        <v>173</v>
      </c>
      <c r="G36" s="279" t="s">
        <v>174</v>
      </c>
      <c r="H36" s="240"/>
      <c r="I36" s="240"/>
      <c r="J36" s="240"/>
      <c r="K36" s="240"/>
      <c r="L36" s="240"/>
      <c r="M36" s="240"/>
      <c r="N36" s="240"/>
      <c r="O36" s="240"/>
      <c r="P36" s="240"/>
      <c r="Q36" s="240"/>
    </row>
    <row r="37" spans="1:17" ht="15.6" x14ac:dyDescent="0.3">
      <c r="A37" s="283" t="s">
        <v>177</v>
      </c>
      <c r="B37" s="289">
        <f>B30</f>
        <v>90.364848294365302</v>
      </c>
      <c r="C37" s="290">
        <v>100</v>
      </c>
      <c r="D37" s="291">
        <v>3</v>
      </c>
      <c r="E37" s="291">
        <v>3</v>
      </c>
      <c r="F37" s="291">
        <v>3</v>
      </c>
      <c r="G37" s="292">
        <v>103</v>
      </c>
      <c r="H37" s="240"/>
      <c r="I37" s="240"/>
      <c r="J37" s="240"/>
      <c r="K37" s="240"/>
      <c r="L37" s="240"/>
      <c r="M37" s="240"/>
      <c r="N37" s="240"/>
      <c r="O37" s="240"/>
      <c r="P37" s="240"/>
      <c r="Q37" s="240"/>
    </row>
    <row r="38" spans="1:17" ht="15.6" x14ac:dyDescent="0.3">
      <c r="A38" s="293" t="s">
        <v>178</v>
      </c>
      <c r="B38" s="294">
        <f>D38*K30</f>
        <v>-86.538461538461533</v>
      </c>
      <c r="C38" s="295">
        <v>90</v>
      </c>
      <c r="D38" s="296">
        <f>-(1+K21)*C38</f>
        <v>-90</v>
      </c>
      <c r="E38" s="297"/>
      <c r="F38" s="297"/>
      <c r="G38" s="298"/>
      <c r="H38" s="240"/>
      <c r="I38" s="240"/>
      <c r="J38" s="240"/>
      <c r="K38" s="240"/>
      <c r="L38" s="240"/>
      <c r="M38" s="240"/>
      <c r="N38" s="240"/>
      <c r="O38" s="240"/>
      <c r="P38" s="240"/>
      <c r="Q38" s="240"/>
    </row>
    <row r="39" spans="1:17" ht="16.2" thickBot="1" x14ac:dyDescent="0.35">
      <c r="A39" s="255" t="s">
        <v>179</v>
      </c>
      <c r="B39" s="271">
        <f>B37+B38</f>
        <v>3.8263867559037692</v>
      </c>
      <c r="C39" s="272">
        <v>10</v>
      </c>
      <c r="D39" s="273">
        <f>D37+D38</f>
        <v>-87</v>
      </c>
      <c r="E39" s="274">
        <f>E37+E38</f>
        <v>3</v>
      </c>
      <c r="F39" s="274">
        <f>F37+F38</f>
        <v>3</v>
      </c>
      <c r="G39" s="275">
        <f>G37+G38</f>
        <v>103</v>
      </c>
      <c r="H39" s="240"/>
      <c r="I39" s="240"/>
      <c r="J39" s="240"/>
      <c r="K39" s="240"/>
      <c r="L39" s="240"/>
      <c r="M39" s="240"/>
      <c r="N39" s="240"/>
      <c r="O39" s="240"/>
      <c r="P39" s="240"/>
      <c r="Q39" s="240"/>
    </row>
  </sheetData>
  <mergeCells count="9">
    <mergeCell ref="A1:D1"/>
    <mergeCell ref="D14:G14"/>
    <mergeCell ref="D21:G21"/>
    <mergeCell ref="D28:G28"/>
    <mergeCell ref="D35:G35"/>
    <mergeCell ref="A13:G13"/>
    <mergeCell ref="A20:G20"/>
    <mergeCell ref="A27:G27"/>
    <mergeCell ref="A34:G34"/>
  </mergeCell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22"/>
  <sheetViews>
    <sheetView workbookViewId="0">
      <selection activeCell="D28" sqref="D28"/>
    </sheetView>
  </sheetViews>
  <sheetFormatPr defaultColWidth="9.109375" defaultRowHeight="15" x14ac:dyDescent="0.25"/>
  <cols>
    <col min="1" max="2" width="9.109375" style="399"/>
    <col min="3" max="3" width="13.5546875" style="399" customWidth="1"/>
    <col min="4" max="4" width="31.109375" style="399" bestFit="1" customWidth="1"/>
    <col min="5" max="6" width="9.109375" style="399"/>
    <col min="7" max="7" width="13" style="399" customWidth="1"/>
    <col min="8" max="8" width="9.109375" style="399"/>
    <col min="9" max="9" width="10.6640625" style="399" customWidth="1"/>
    <col min="10" max="16384" width="9.109375" style="399"/>
  </cols>
  <sheetData>
    <row r="1" spans="1:9" x14ac:dyDescent="0.25">
      <c r="A1" s="477" t="s">
        <v>184</v>
      </c>
      <c r="B1" s="478"/>
      <c r="C1" s="478"/>
      <c r="D1" s="478"/>
      <c r="E1" s="478"/>
      <c r="F1" s="478"/>
      <c r="G1" s="478"/>
      <c r="H1" s="478"/>
      <c r="I1" s="479"/>
    </row>
    <row r="2" spans="1:9" x14ac:dyDescent="0.25">
      <c r="A2" s="480"/>
      <c r="B2" s="481"/>
      <c r="C2" s="481"/>
      <c r="D2" s="481"/>
      <c r="E2" s="481"/>
      <c r="F2" s="481"/>
      <c r="G2" s="481"/>
      <c r="H2" s="481"/>
      <c r="I2" s="482"/>
    </row>
    <row r="3" spans="1:9" x14ac:dyDescent="0.25">
      <c r="A3" s="480"/>
      <c r="B3" s="481"/>
      <c r="C3" s="481"/>
      <c r="D3" s="481"/>
      <c r="E3" s="481"/>
      <c r="F3" s="481"/>
      <c r="G3" s="481"/>
      <c r="H3" s="481"/>
      <c r="I3" s="482"/>
    </row>
    <row r="4" spans="1:9" ht="15.6" thickBot="1" x14ac:dyDescent="0.3">
      <c r="A4" s="483"/>
      <c r="B4" s="484"/>
      <c r="C4" s="484"/>
      <c r="D4" s="484"/>
      <c r="E4" s="484"/>
      <c r="F4" s="484"/>
      <c r="G4" s="484"/>
      <c r="H4" s="484"/>
      <c r="I4" s="485"/>
    </row>
    <row r="5" spans="1:9" ht="15.6" thickBot="1" x14ac:dyDescent="0.3"/>
    <row r="6" spans="1:9" ht="15.6" x14ac:dyDescent="0.3">
      <c r="B6" s="400" t="s">
        <v>185</v>
      </c>
      <c r="C6" s="401">
        <v>82</v>
      </c>
      <c r="D6" s="402" t="s">
        <v>186</v>
      </c>
      <c r="E6" s="401"/>
      <c r="F6" s="403"/>
    </row>
    <row r="7" spans="1:9" ht="18" x14ac:dyDescent="0.4">
      <c r="B7" s="404" t="s">
        <v>187</v>
      </c>
      <c r="C7" s="405">
        <v>80.75</v>
      </c>
      <c r="D7" s="406" t="s">
        <v>188</v>
      </c>
      <c r="E7" s="405"/>
      <c r="F7" s="407"/>
    </row>
    <row r="8" spans="1:9" ht="18.600000000000001" thickBot="1" x14ac:dyDescent="0.45">
      <c r="B8" s="408" t="s">
        <v>189</v>
      </c>
      <c r="C8" s="409">
        <v>83.5</v>
      </c>
      <c r="D8" s="410" t="s">
        <v>190</v>
      </c>
      <c r="E8" s="409"/>
      <c r="F8" s="411"/>
    </row>
    <row r="9" spans="1:9" ht="15.6" thickBot="1" x14ac:dyDescent="0.3"/>
    <row r="10" spans="1:9" ht="16.2" thickBot="1" x14ac:dyDescent="0.35">
      <c r="I10" s="424" t="s">
        <v>191</v>
      </c>
    </row>
    <row r="11" spans="1:9" ht="15.6" x14ac:dyDescent="0.3">
      <c r="B11" s="412" t="s">
        <v>192</v>
      </c>
      <c r="G11" s="422"/>
      <c r="I11" s="414">
        <f>+G11</f>
        <v>0</v>
      </c>
    </row>
    <row r="12" spans="1:9" ht="15.6" x14ac:dyDescent="0.3">
      <c r="G12" s="415"/>
      <c r="I12" s="416"/>
    </row>
    <row r="13" spans="1:9" ht="15.6" x14ac:dyDescent="0.3">
      <c r="G13" s="412"/>
      <c r="I13" s="416"/>
    </row>
    <row r="14" spans="1:9" ht="15.6" x14ac:dyDescent="0.3">
      <c r="B14" s="412" t="s">
        <v>193</v>
      </c>
      <c r="G14" s="412"/>
      <c r="I14" s="416"/>
    </row>
    <row r="15" spans="1:9" ht="15.6" x14ac:dyDescent="0.3">
      <c r="A15" s="476" t="s">
        <v>194</v>
      </c>
      <c r="B15" s="476"/>
      <c r="C15" s="476"/>
      <c r="D15" s="476"/>
      <c r="E15" s="476"/>
      <c r="F15" s="476"/>
      <c r="G15" s="476"/>
      <c r="I15" s="416"/>
    </row>
    <row r="16" spans="1:9" ht="15.6" x14ac:dyDescent="0.3">
      <c r="A16" s="417"/>
      <c r="B16" s="417"/>
      <c r="C16" s="417"/>
      <c r="D16" s="417"/>
      <c r="E16" s="417"/>
      <c r="F16" s="417"/>
      <c r="G16" s="417"/>
      <c r="I16" s="416"/>
    </row>
    <row r="17" spans="1:18" ht="18.600000000000001" thickBot="1" x14ac:dyDescent="0.45">
      <c r="A17" s="418" t="s">
        <v>189</v>
      </c>
      <c r="C17" s="419"/>
      <c r="D17" s="399" t="s">
        <v>195</v>
      </c>
      <c r="G17" s="412"/>
      <c r="I17" s="416"/>
    </row>
    <row r="18" spans="1:18" ht="16.2" thickTop="1" x14ac:dyDescent="0.3">
      <c r="D18" s="399" t="s">
        <v>196</v>
      </c>
      <c r="G18" s="420">
        <f>C17*3.3333</f>
        <v>0</v>
      </c>
      <c r="I18" s="414">
        <f>+G18</f>
        <v>0</v>
      </c>
    </row>
    <row r="19" spans="1:18" ht="15.6" x14ac:dyDescent="0.3">
      <c r="G19" s="412"/>
      <c r="I19" s="416"/>
    </row>
    <row r="20" spans="1:18" ht="15.6" x14ac:dyDescent="0.3">
      <c r="G20" s="412"/>
      <c r="I20" s="416"/>
    </row>
    <row r="21" spans="1:18" ht="18.600000000000001" thickBot="1" x14ac:dyDescent="0.45">
      <c r="A21" s="404" t="s">
        <v>187</v>
      </c>
      <c r="C21" s="419"/>
      <c r="D21" s="399" t="s">
        <v>197</v>
      </c>
      <c r="G21" s="412"/>
      <c r="I21" s="416"/>
    </row>
    <row r="22" spans="1:18" ht="16.8" thickTop="1" thickBot="1" x14ac:dyDescent="0.35">
      <c r="D22" s="399" t="s">
        <v>198</v>
      </c>
      <c r="G22" s="420">
        <f>C21*3.33333</f>
        <v>0</v>
      </c>
      <c r="I22" s="421">
        <f>+G22</f>
        <v>0</v>
      </c>
      <c r="R22" s="326"/>
    </row>
  </sheetData>
  <mergeCells count="2">
    <mergeCell ref="A15:G15"/>
    <mergeCell ref="A1: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26"/>
  <sheetViews>
    <sheetView workbookViewId="0">
      <selection activeCell="H26" sqref="H26"/>
    </sheetView>
  </sheetViews>
  <sheetFormatPr defaultColWidth="9.109375" defaultRowHeight="15" x14ac:dyDescent="0.25"/>
  <cols>
    <col min="1" max="2" width="9.109375" style="399"/>
    <col min="3" max="3" width="11.88671875" style="399" customWidth="1"/>
    <col min="4" max="4" width="31.109375" style="399" bestFit="1" customWidth="1"/>
    <col min="5" max="5" width="9.44140625" style="399" customWidth="1"/>
    <col min="6" max="6" width="9.109375" style="399"/>
    <col min="7" max="7" width="11.33203125" style="399" customWidth="1"/>
    <col min="8" max="8" width="9.109375" style="399"/>
    <col min="9" max="9" width="11.109375" style="399" customWidth="1"/>
    <col min="10" max="16384" width="9.109375" style="399"/>
  </cols>
  <sheetData>
    <row r="1" spans="1:9" x14ac:dyDescent="0.25">
      <c r="A1" s="477" t="s">
        <v>184</v>
      </c>
      <c r="B1" s="478"/>
      <c r="C1" s="478"/>
      <c r="D1" s="478"/>
      <c r="E1" s="478"/>
      <c r="F1" s="478"/>
      <c r="G1" s="478"/>
      <c r="H1" s="478"/>
      <c r="I1" s="479"/>
    </row>
    <row r="2" spans="1:9" x14ac:dyDescent="0.25">
      <c r="A2" s="480"/>
      <c r="B2" s="481"/>
      <c r="C2" s="481"/>
      <c r="D2" s="481"/>
      <c r="E2" s="481"/>
      <c r="F2" s="481"/>
      <c r="G2" s="481"/>
      <c r="H2" s="481"/>
      <c r="I2" s="482"/>
    </row>
    <row r="3" spans="1:9" x14ac:dyDescent="0.25">
      <c r="A3" s="480"/>
      <c r="B3" s="481"/>
      <c r="C3" s="481"/>
      <c r="D3" s="481"/>
      <c r="E3" s="481"/>
      <c r="F3" s="481"/>
      <c r="G3" s="481"/>
      <c r="H3" s="481"/>
      <c r="I3" s="482"/>
    </row>
    <row r="4" spans="1:9" ht="15.6" thickBot="1" x14ac:dyDescent="0.3">
      <c r="A4" s="483"/>
      <c r="B4" s="484"/>
      <c r="C4" s="484"/>
      <c r="D4" s="484"/>
      <c r="E4" s="484"/>
      <c r="F4" s="484"/>
      <c r="G4" s="484"/>
      <c r="H4" s="484"/>
      <c r="I4" s="485"/>
    </row>
    <row r="5" spans="1:9" ht="15.6" thickBot="1" x14ac:dyDescent="0.3"/>
    <row r="6" spans="1:9" ht="15.6" x14ac:dyDescent="0.3">
      <c r="B6" s="400" t="s">
        <v>185</v>
      </c>
      <c r="C6" s="401">
        <v>82</v>
      </c>
      <c r="D6" s="402" t="s">
        <v>186</v>
      </c>
      <c r="E6" s="401"/>
      <c r="F6" s="403"/>
    </row>
    <row r="7" spans="1:9" ht="18" x14ac:dyDescent="0.4">
      <c r="B7" s="404" t="s">
        <v>187</v>
      </c>
      <c r="C7" s="405">
        <v>80.75</v>
      </c>
      <c r="D7" s="406" t="s">
        <v>188</v>
      </c>
      <c r="E7" s="405"/>
      <c r="F7" s="407"/>
    </row>
    <row r="8" spans="1:9" ht="18.600000000000001" thickBot="1" x14ac:dyDescent="0.45">
      <c r="B8" s="408" t="s">
        <v>189</v>
      </c>
      <c r="C8" s="409">
        <v>83.5</v>
      </c>
      <c r="D8" s="410" t="s">
        <v>190</v>
      </c>
      <c r="E8" s="409"/>
      <c r="F8" s="411"/>
    </row>
    <row r="9" spans="1:9" ht="15.6" thickBot="1" x14ac:dyDescent="0.3"/>
    <row r="10" spans="1:9" ht="16.2" thickBot="1" x14ac:dyDescent="0.35">
      <c r="I10" s="424" t="s">
        <v>191</v>
      </c>
    </row>
    <row r="11" spans="1:9" ht="15.6" x14ac:dyDescent="0.3">
      <c r="B11" s="412" t="s">
        <v>192</v>
      </c>
      <c r="G11" s="413">
        <f>(C8-C7)/(2*C6*0.3)</f>
        <v>5.5894308943089437E-2</v>
      </c>
      <c r="I11" s="414">
        <f>+G11</f>
        <v>5.5894308943089437E-2</v>
      </c>
    </row>
    <row r="12" spans="1:9" ht="15.6" x14ac:dyDescent="0.3">
      <c r="G12" s="415"/>
      <c r="I12" s="416"/>
    </row>
    <row r="13" spans="1:9" ht="15.6" x14ac:dyDescent="0.3">
      <c r="G13" s="412"/>
      <c r="I13" s="416"/>
    </row>
    <row r="14" spans="1:9" ht="15.6" x14ac:dyDescent="0.3">
      <c r="B14" s="412" t="s">
        <v>193</v>
      </c>
      <c r="G14" s="412"/>
      <c r="I14" s="416"/>
    </row>
    <row r="15" spans="1:9" ht="15.6" x14ac:dyDescent="0.3">
      <c r="A15" s="476" t="s">
        <v>194</v>
      </c>
      <c r="B15" s="476"/>
      <c r="C15" s="476"/>
      <c r="D15" s="476"/>
      <c r="E15" s="476"/>
      <c r="F15" s="476"/>
      <c r="G15" s="476"/>
      <c r="I15" s="416"/>
    </row>
    <row r="16" spans="1:9" ht="15.6" x14ac:dyDescent="0.3">
      <c r="A16" s="417"/>
      <c r="B16" s="417"/>
      <c r="C16" s="417"/>
      <c r="D16" s="417"/>
      <c r="E16" s="417"/>
      <c r="F16" s="417"/>
      <c r="G16" s="417"/>
      <c r="I16" s="416"/>
    </row>
    <row r="17" spans="1:18" ht="18.600000000000001" thickBot="1" x14ac:dyDescent="0.45">
      <c r="A17" s="418" t="s">
        <v>189</v>
      </c>
      <c r="B17" s="399">
        <f>+C8/C6</f>
        <v>1.0182926829268293</v>
      </c>
      <c r="C17" s="419">
        <f>B17-1</f>
        <v>1.8292682926829285E-2</v>
      </c>
      <c r="D17" s="399" t="s">
        <v>195</v>
      </c>
      <c r="G17" s="412"/>
      <c r="I17" s="416"/>
    </row>
    <row r="18" spans="1:18" ht="16.2" thickTop="1" x14ac:dyDescent="0.3">
      <c r="D18" s="399" t="s">
        <v>196</v>
      </c>
      <c r="G18" s="420">
        <f>C17*3.3333</f>
        <v>6.097500000000005E-2</v>
      </c>
      <c r="I18" s="414">
        <f>+G18</f>
        <v>6.097500000000005E-2</v>
      </c>
    </row>
    <row r="19" spans="1:18" ht="15.6" x14ac:dyDescent="0.3">
      <c r="G19" s="412"/>
      <c r="I19" s="416"/>
    </row>
    <row r="20" spans="1:18" ht="15.6" x14ac:dyDescent="0.3">
      <c r="G20" s="412"/>
      <c r="I20" s="416"/>
    </row>
    <row r="21" spans="1:18" ht="18.600000000000001" thickBot="1" x14ac:dyDescent="0.45">
      <c r="A21" s="404" t="s">
        <v>187</v>
      </c>
      <c r="B21" s="399">
        <f>+C7/C6</f>
        <v>0.9847560975609756</v>
      </c>
      <c r="C21" s="419">
        <f>B21-1</f>
        <v>-1.5243902439024404E-2</v>
      </c>
      <c r="D21" s="399" t="s">
        <v>197</v>
      </c>
      <c r="G21" s="412"/>
      <c r="I21" s="416"/>
    </row>
    <row r="22" spans="1:18" ht="16.8" thickTop="1" thickBot="1" x14ac:dyDescent="0.35">
      <c r="D22" s="399" t="s">
        <v>198</v>
      </c>
      <c r="G22" s="420">
        <f>C21*3.33333</f>
        <v>-5.0812957317073221E-2</v>
      </c>
      <c r="I22" s="421">
        <f>+G22</f>
        <v>-5.0812957317073221E-2</v>
      </c>
      <c r="R22" s="326"/>
    </row>
    <row r="26" spans="1:18" ht="29.4" x14ac:dyDescent="0.25">
      <c r="D26" s="423"/>
    </row>
  </sheetData>
  <mergeCells count="2">
    <mergeCell ref="A15:G15"/>
    <mergeCell ref="A1:I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6"/>
  <sheetViews>
    <sheetView workbookViewId="0">
      <selection activeCell="H27" sqref="H27"/>
    </sheetView>
  </sheetViews>
  <sheetFormatPr defaultColWidth="8.88671875" defaultRowHeight="15" x14ac:dyDescent="0.25"/>
  <cols>
    <col min="1" max="1" width="15.5546875" style="236" customWidth="1"/>
    <col min="2" max="2" width="12.109375" style="236" customWidth="1"/>
    <col min="3" max="3" width="8.88671875" style="236"/>
    <col min="4" max="4" width="19.6640625" style="236" customWidth="1"/>
    <col min="5" max="16384" width="8.88671875" style="236"/>
  </cols>
  <sheetData>
    <row r="1" spans="1:7" ht="15" customHeight="1" x14ac:dyDescent="0.25">
      <c r="A1" s="488" t="s">
        <v>199</v>
      </c>
      <c r="B1" s="489"/>
      <c r="C1" s="489"/>
      <c r="D1" s="489"/>
      <c r="E1" s="489"/>
      <c r="F1" s="490"/>
    </row>
    <row r="2" spans="1:7" x14ac:dyDescent="0.25">
      <c r="A2" s="491"/>
      <c r="B2" s="492"/>
      <c r="C2" s="492"/>
      <c r="D2" s="492"/>
      <c r="E2" s="492"/>
      <c r="F2" s="493"/>
    </row>
    <row r="3" spans="1:7" x14ac:dyDescent="0.25">
      <c r="A3" s="491"/>
      <c r="B3" s="492"/>
      <c r="C3" s="492"/>
      <c r="D3" s="492"/>
      <c r="E3" s="492"/>
      <c r="F3" s="493"/>
    </row>
    <row r="4" spans="1:7" ht="15.6" thickBot="1" x14ac:dyDescent="0.3">
      <c r="A4" s="494"/>
      <c r="B4" s="495"/>
      <c r="C4" s="495"/>
      <c r="D4" s="495"/>
      <c r="E4" s="495"/>
      <c r="F4" s="496"/>
    </row>
    <row r="5" spans="1:7" ht="15.6" thickBot="1" x14ac:dyDescent="0.3"/>
    <row r="6" spans="1:7" ht="16.2" thickBot="1" x14ac:dyDescent="0.3">
      <c r="A6" s="486" t="s">
        <v>200</v>
      </c>
      <c r="B6" s="487"/>
    </row>
    <row r="7" spans="1:7" ht="15.6" thickTop="1" x14ac:dyDescent="0.25">
      <c r="A7" s="317" t="s">
        <v>201</v>
      </c>
      <c r="B7" s="318">
        <v>108</v>
      </c>
    </row>
    <row r="8" spans="1:7" ht="18.600000000000001" x14ac:dyDescent="0.3">
      <c r="A8" s="317" t="s">
        <v>202</v>
      </c>
      <c r="B8" s="318">
        <v>4.5</v>
      </c>
      <c r="D8" s="319" t="s">
        <v>203</v>
      </c>
      <c r="E8" s="320"/>
      <c r="F8" s="321"/>
    </row>
    <row r="9" spans="1:7" ht="15.6" x14ac:dyDescent="0.3">
      <c r="A9" s="317" t="s">
        <v>58</v>
      </c>
      <c r="B9" s="318">
        <v>87</v>
      </c>
      <c r="D9" s="319"/>
      <c r="E9" s="235"/>
      <c r="F9" s="322"/>
    </row>
    <row r="10" spans="1:7" ht="16.2" thickBot="1" x14ac:dyDescent="0.35">
      <c r="A10" s="323" t="s">
        <v>204</v>
      </c>
      <c r="B10" s="324">
        <v>8.0000000000000002E-3</v>
      </c>
      <c r="D10" s="319" t="s">
        <v>205</v>
      </c>
      <c r="E10" s="325"/>
      <c r="F10" s="321"/>
    </row>
    <row r="11" spans="1:7" x14ac:dyDescent="0.25">
      <c r="D11" s="235"/>
      <c r="E11" s="235"/>
      <c r="F11" s="235"/>
    </row>
    <row r="12" spans="1:7" x14ac:dyDescent="0.25">
      <c r="D12" s="235"/>
      <c r="E12" s="235"/>
      <c r="F12" s="235"/>
    </row>
    <row r="15" spans="1:7" ht="15.6" x14ac:dyDescent="0.3">
      <c r="G15" s="326"/>
    </row>
    <row r="16" spans="1:7" ht="15.6" x14ac:dyDescent="0.3">
      <c r="G16" s="326"/>
    </row>
  </sheetData>
  <mergeCells count="2">
    <mergeCell ref="A6:B6"/>
    <mergeCell ref="A1:F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
  <sheetViews>
    <sheetView workbookViewId="0">
      <selection activeCell="L17" sqref="L17"/>
    </sheetView>
  </sheetViews>
  <sheetFormatPr defaultColWidth="8.88671875" defaultRowHeight="15" x14ac:dyDescent="0.25"/>
  <cols>
    <col min="1" max="1" width="15.5546875" style="236" customWidth="1"/>
    <col min="2" max="2" width="12.109375" style="236" customWidth="1"/>
    <col min="3" max="3" width="8.88671875" style="236"/>
    <col min="4" max="4" width="22.6640625" style="236" customWidth="1"/>
    <col min="5" max="16384" width="8.88671875" style="236"/>
  </cols>
  <sheetData>
    <row r="1" spans="1:7" ht="16.2" thickBot="1" x14ac:dyDescent="0.3">
      <c r="A1" s="486" t="s">
        <v>200</v>
      </c>
      <c r="B1" s="487"/>
    </row>
    <row r="2" spans="1:7" ht="15.6" thickTop="1" x14ac:dyDescent="0.25">
      <c r="A2" s="317" t="s">
        <v>201</v>
      </c>
      <c r="B2" s="318">
        <v>108</v>
      </c>
    </row>
    <row r="3" spans="1:7" ht="18.600000000000001" x14ac:dyDescent="0.3">
      <c r="A3" s="317" t="s">
        <v>202</v>
      </c>
      <c r="B3" s="318">
        <v>4.5</v>
      </c>
      <c r="D3" s="319" t="s">
        <v>203</v>
      </c>
      <c r="E3" s="320">
        <f>B3*B5</f>
        <v>3.6000000000000004E-2</v>
      </c>
      <c r="F3" s="321">
        <f>B2+B2*E3</f>
        <v>111.88800000000001</v>
      </c>
    </row>
    <row r="4" spans="1:7" ht="15.6" x14ac:dyDescent="0.3">
      <c r="A4" s="317" t="s">
        <v>58</v>
      </c>
      <c r="B4" s="318">
        <v>87</v>
      </c>
      <c r="D4" s="319"/>
      <c r="E4" s="235"/>
      <c r="F4" s="322"/>
    </row>
    <row r="5" spans="1:7" ht="16.2" thickBot="1" x14ac:dyDescent="0.35">
      <c r="A5" s="323" t="s">
        <v>204</v>
      </c>
      <c r="B5" s="324">
        <v>8.0000000000000002E-3</v>
      </c>
      <c r="D5" s="319" t="s">
        <v>205</v>
      </c>
      <c r="E5" s="325">
        <f>0.5*B4*B2*B5^2</f>
        <v>0.30067199999999999</v>
      </c>
      <c r="F5" s="321">
        <f>F3+E5</f>
        <v>112.18867200000001</v>
      </c>
    </row>
    <row r="6" spans="1:7" x14ac:dyDescent="0.25">
      <c r="D6" s="235"/>
      <c r="E6" s="235"/>
      <c r="F6" s="235"/>
    </row>
    <row r="7" spans="1:7" x14ac:dyDescent="0.25">
      <c r="D7" s="235"/>
      <c r="E7" s="235"/>
      <c r="F7" s="235"/>
    </row>
    <row r="10" spans="1:7" ht="15.6" x14ac:dyDescent="0.3">
      <c r="G10" s="326"/>
    </row>
    <row r="11" spans="1:7" ht="15.6" x14ac:dyDescent="0.3">
      <c r="G11" s="326"/>
    </row>
  </sheetData>
  <mergeCells count="1">
    <mergeCell ref="A1:B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1"/>
  <sheetViews>
    <sheetView workbookViewId="0">
      <selection activeCell="A20" sqref="A20"/>
    </sheetView>
  </sheetViews>
  <sheetFormatPr defaultRowHeight="13.2" x14ac:dyDescent="0.25"/>
  <cols>
    <col min="1" max="1" width="36.88671875" customWidth="1"/>
    <col min="3" max="3" width="20" bestFit="1" customWidth="1"/>
  </cols>
  <sheetData>
    <row r="1" spans="1:3" s="234" customFormat="1" ht="15" customHeight="1" x14ac:dyDescent="0.25">
      <c r="A1" s="497" t="s">
        <v>206</v>
      </c>
      <c r="B1" s="498"/>
      <c r="C1" s="499"/>
    </row>
    <row r="2" spans="1:3" s="234" customFormat="1" ht="15" customHeight="1" x14ac:dyDescent="0.25">
      <c r="A2" s="500"/>
      <c r="B2" s="501"/>
      <c r="C2" s="502"/>
    </row>
    <row r="3" spans="1:3" s="234" customFormat="1" ht="15" customHeight="1" x14ac:dyDescent="0.25">
      <c r="A3" s="500"/>
      <c r="B3" s="501"/>
      <c r="C3" s="502"/>
    </row>
    <row r="4" spans="1:3" s="234" customFormat="1" ht="15" customHeight="1" thickBot="1" x14ac:dyDescent="0.3">
      <c r="A4" s="503"/>
      <c r="B4" s="504"/>
      <c r="C4" s="505"/>
    </row>
    <row r="5" spans="1:3" s="234" customFormat="1" x14ac:dyDescent="0.25"/>
    <row r="6" spans="1:3" ht="13.8" x14ac:dyDescent="0.25">
      <c r="A6" s="2" t="s">
        <v>207</v>
      </c>
      <c r="B6" s="186"/>
      <c r="C6" s="2"/>
    </row>
    <row r="7" spans="1:3" ht="13.8" x14ac:dyDescent="0.25">
      <c r="A7" s="2"/>
      <c r="B7" s="187">
        <f>B6</f>
        <v>0</v>
      </c>
      <c r="C7" s="2"/>
    </row>
    <row r="8" spans="1:3" ht="13.8" x14ac:dyDescent="0.25">
      <c r="A8" s="2"/>
      <c r="B8" s="2"/>
      <c r="C8" s="186" t="s">
        <v>208</v>
      </c>
    </row>
    <row r="21" spans="1:1" x14ac:dyDescent="0.25">
      <c r="A21" s="239"/>
    </row>
  </sheetData>
  <mergeCells count="1">
    <mergeCell ref="A1:C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8"/>
  <sheetViews>
    <sheetView workbookViewId="0">
      <selection activeCell="K22" sqref="K22"/>
    </sheetView>
  </sheetViews>
  <sheetFormatPr defaultRowHeight="13.2" x14ac:dyDescent="0.25"/>
  <cols>
    <col min="1" max="1" width="36.88671875" customWidth="1"/>
    <col min="3" max="3" width="20" bestFit="1" customWidth="1"/>
  </cols>
  <sheetData>
    <row r="1" spans="1:3" s="234" customFormat="1" ht="15" customHeight="1" x14ac:dyDescent="0.25">
      <c r="A1" s="488" t="s">
        <v>206</v>
      </c>
      <c r="B1" s="506"/>
      <c r="C1" s="507"/>
    </row>
    <row r="2" spans="1:3" s="234" customFormat="1" ht="15" customHeight="1" x14ac:dyDescent="0.25">
      <c r="A2" s="508"/>
      <c r="B2" s="509"/>
      <c r="C2" s="510"/>
    </row>
    <row r="3" spans="1:3" s="234" customFormat="1" ht="15" customHeight="1" x14ac:dyDescent="0.25">
      <c r="A3" s="508"/>
      <c r="B3" s="509"/>
      <c r="C3" s="510"/>
    </row>
    <row r="4" spans="1:3" s="234" customFormat="1" ht="15" customHeight="1" thickBot="1" x14ac:dyDescent="0.3">
      <c r="A4" s="511"/>
      <c r="B4" s="512"/>
      <c r="C4" s="513"/>
    </row>
    <row r="5" spans="1:3" s="234" customFormat="1" x14ac:dyDescent="0.25"/>
    <row r="6" spans="1:3" ht="13.8" x14ac:dyDescent="0.25">
      <c r="A6" s="2" t="s">
        <v>207</v>
      </c>
      <c r="B6" s="186">
        <f>4.8*0.0075</f>
        <v>3.5999999999999997E-2</v>
      </c>
      <c r="C6" s="2"/>
    </row>
    <row r="7" spans="1:3" ht="13.8" x14ac:dyDescent="0.25">
      <c r="A7" s="2"/>
      <c r="B7" s="187">
        <f>B6</f>
        <v>3.5999999999999997E-2</v>
      </c>
      <c r="C7" s="2"/>
    </row>
    <row r="8" spans="1:3" ht="13.8" x14ac:dyDescent="0.25">
      <c r="A8" s="2"/>
      <c r="B8" s="2"/>
      <c r="C8" s="186" t="s">
        <v>209</v>
      </c>
    </row>
  </sheetData>
  <mergeCells count="1">
    <mergeCell ref="A1:C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D16"/>
  <sheetViews>
    <sheetView workbookViewId="0">
      <selection activeCell="I20" sqref="I20"/>
    </sheetView>
  </sheetViews>
  <sheetFormatPr defaultColWidth="8.88671875" defaultRowHeight="13.2" x14ac:dyDescent="0.25"/>
  <cols>
    <col min="1" max="1" width="11.33203125" style="234" bestFit="1" customWidth="1"/>
    <col min="2" max="3" width="8.88671875" style="234"/>
    <col min="4" max="4" width="14.88671875" style="234" bestFit="1" customWidth="1"/>
    <col min="5" max="16384" width="8.88671875" style="234"/>
  </cols>
  <sheetData>
    <row r="2" spans="1:4" ht="18.600000000000001" x14ac:dyDescent="0.3">
      <c r="A2" s="523" t="s">
        <v>210</v>
      </c>
      <c r="B2" s="523"/>
      <c r="C2" s="523"/>
      <c r="D2" s="425">
        <v>7.0000000000000001E-3</v>
      </c>
    </row>
    <row r="3" spans="1:4" ht="18.600000000000001" x14ac:dyDescent="0.3">
      <c r="A3" s="524" t="s">
        <v>211</v>
      </c>
      <c r="B3" s="524"/>
      <c r="C3" s="524"/>
      <c r="D3" s="426" t="s">
        <v>212</v>
      </c>
    </row>
    <row r="4" spans="1:4" ht="18.600000000000001" x14ac:dyDescent="0.3">
      <c r="A4" s="524" t="s">
        <v>185</v>
      </c>
      <c r="B4" s="524"/>
      <c r="C4" s="524"/>
      <c r="D4" s="426" t="s">
        <v>213</v>
      </c>
    </row>
    <row r="5" spans="1:4" ht="18.600000000000001" x14ac:dyDescent="0.3">
      <c r="A5" s="524" t="s">
        <v>214</v>
      </c>
      <c r="B5" s="524"/>
      <c r="C5" s="524"/>
      <c r="D5" s="426" t="s">
        <v>215</v>
      </c>
    </row>
    <row r="9" spans="1:4" ht="23.4" x14ac:dyDescent="0.25">
      <c r="A9" s="238"/>
      <c r="B9" s="427" t="s">
        <v>216</v>
      </c>
    </row>
    <row r="11" spans="1:4" ht="19.2" x14ac:dyDescent="0.35">
      <c r="C11" s="428" t="s">
        <v>217</v>
      </c>
    </row>
    <row r="16" spans="1:4" ht="23.4" x14ac:dyDescent="0.25">
      <c r="B16" s="429" t="s">
        <v>218</v>
      </c>
    </row>
  </sheetData>
  <mergeCells count="4">
    <mergeCell ref="A2:C2"/>
    <mergeCell ref="A3:C3"/>
    <mergeCell ref="A4:C4"/>
    <mergeCell ref="A5:C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G16"/>
  <sheetViews>
    <sheetView workbookViewId="0">
      <selection activeCell="I35" sqref="I35"/>
    </sheetView>
  </sheetViews>
  <sheetFormatPr defaultRowHeight="13.2" x14ac:dyDescent="0.25"/>
  <cols>
    <col min="1" max="1" width="11.33203125" bestFit="1" customWidth="1"/>
    <col min="4" max="4" width="14.88671875" bestFit="1" customWidth="1"/>
  </cols>
  <sheetData>
    <row r="2" spans="1:7" ht="18.600000000000001" x14ac:dyDescent="0.3">
      <c r="A2" s="523" t="s">
        <v>210</v>
      </c>
      <c r="B2" s="523"/>
      <c r="C2" s="523"/>
      <c r="D2" s="425">
        <v>7.0000000000000001E-3</v>
      </c>
      <c r="E2" s="234"/>
      <c r="F2" s="234"/>
      <c r="G2" s="234"/>
    </row>
    <row r="3" spans="1:7" ht="18.600000000000001" x14ac:dyDescent="0.3">
      <c r="A3" s="524" t="s">
        <v>211</v>
      </c>
      <c r="B3" s="524"/>
      <c r="C3" s="524"/>
      <c r="D3" s="426" t="s">
        <v>212</v>
      </c>
      <c r="E3" s="234"/>
      <c r="F3" s="234"/>
      <c r="G3" s="234"/>
    </row>
    <row r="4" spans="1:7" ht="18.600000000000001" x14ac:dyDescent="0.3">
      <c r="A4" s="524" t="s">
        <v>185</v>
      </c>
      <c r="B4" s="524"/>
      <c r="C4" s="524"/>
      <c r="D4" s="426" t="s">
        <v>213</v>
      </c>
      <c r="E4" s="234"/>
      <c r="F4" s="234"/>
      <c r="G4" s="234"/>
    </row>
    <row r="5" spans="1:7" ht="18.600000000000001" x14ac:dyDescent="0.3">
      <c r="A5" s="524" t="s">
        <v>214</v>
      </c>
      <c r="B5" s="524"/>
      <c r="C5" s="524"/>
      <c r="D5" s="426" t="s">
        <v>215</v>
      </c>
      <c r="E5" s="234"/>
      <c r="F5" s="234"/>
      <c r="G5" s="234"/>
    </row>
    <row r="9" spans="1:7" ht="23.4" x14ac:dyDescent="0.25">
      <c r="A9" s="238"/>
      <c r="B9" s="427" t="s">
        <v>216</v>
      </c>
      <c r="C9" s="234"/>
      <c r="D9" s="234"/>
      <c r="E9" s="234"/>
      <c r="F9" s="234"/>
      <c r="G9" s="234"/>
    </row>
    <row r="11" spans="1:7" ht="19.2" x14ac:dyDescent="0.35">
      <c r="A11" s="234"/>
      <c r="B11" s="234"/>
      <c r="C11" s="428" t="s">
        <v>219</v>
      </c>
      <c r="D11" s="234"/>
      <c r="E11" s="234"/>
      <c r="F11" s="234"/>
      <c r="G11" s="234"/>
    </row>
    <row r="16" spans="1:7" ht="23.4" x14ac:dyDescent="0.25">
      <c r="B16" s="429" t="s">
        <v>218</v>
      </c>
    </row>
  </sheetData>
  <mergeCells count="4">
    <mergeCell ref="A2:C2"/>
    <mergeCell ref="A5:C5"/>
    <mergeCell ref="A3:C3"/>
    <mergeCell ref="A4:C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6"/>
  <sheetViews>
    <sheetView workbookViewId="0">
      <selection activeCell="D28" sqref="D28"/>
    </sheetView>
  </sheetViews>
  <sheetFormatPr defaultColWidth="8.88671875" defaultRowHeight="13.2" x14ac:dyDescent="0.25"/>
  <cols>
    <col min="1" max="1" width="11.33203125" style="234" bestFit="1" customWidth="1"/>
    <col min="2" max="2" width="9.5546875" style="234" bestFit="1" customWidth="1"/>
    <col min="3" max="3" width="8.88671875" style="234"/>
    <col min="4" max="4" width="14.88671875" style="234" bestFit="1" customWidth="1"/>
    <col min="5" max="16384" width="8.88671875" style="234"/>
  </cols>
  <sheetData>
    <row r="1" spans="1:7" ht="13.2" customHeight="1" x14ac:dyDescent="0.25">
      <c r="A1" s="514" t="s">
        <v>220</v>
      </c>
      <c r="B1" s="515"/>
      <c r="C1" s="515"/>
      <c r="D1" s="515"/>
      <c r="E1" s="515"/>
      <c r="F1" s="515"/>
      <c r="G1" s="516"/>
    </row>
    <row r="2" spans="1:7" ht="13.2" customHeight="1" x14ac:dyDescent="0.25">
      <c r="A2" s="517"/>
      <c r="B2" s="518"/>
      <c r="C2" s="518"/>
      <c r="D2" s="518"/>
      <c r="E2" s="518"/>
      <c r="F2" s="518"/>
      <c r="G2" s="519"/>
    </row>
    <row r="3" spans="1:7" ht="13.2" customHeight="1" x14ac:dyDescent="0.25">
      <c r="A3" s="517"/>
      <c r="B3" s="518"/>
      <c r="C3" s="518"/>
      <c r="D3" s="518"/>
      <c r="E3" s="518"/>
      <c r="F3" s="518"/>
      <c r="G3" s="519"/>
    </row>
    <row r="4" spans="1:7" ht="70.95" customHeight="1" thickBot="1" x14ac:dyDescent="0.3">
      <c r="A4" s="520"/>
      <c r="B4" s="521"/>
      <c r="C4" s="521"/>
      <c r="D4" s="521"/>
      <c r="E4" s="521"/>
      <c r="F4" s="521"/>
      <c r="G4" s="522"/>
    </row>
    <row r="7" spans="1:7" x14ac:dyDescent="0.25">
      <c r="A7" s="525" t="s">
        <v>221</v>
      </c>
      <c r="B7" s="525"/>
      <c r="C7" s="525"/>
    </row>
    <row r="10" spans="1:7" x14ac:dyDescent="0.25">
      <c r="A10" s="238" t="s">
        <v>222</v>
      </c>
    </row>
    <row r="12" spans="1:7" x14ac:dyDescent="0.25">
      <c r="B12" s="238" t="s">
        <v>223</v>
      </c>
      <c r="C12" s="234">
        <v>-0.23</v>
      </c>
      <c r="D12" s="107"/>
    </row>
    <row r="16" spans="1:7" x14ac:dyDescent="0.25">
      <c r="B16" s="238" t="s">
        <v>223</v>
      </c>
      <c r="C16" s="234">
        <v>-1</v>
      </c>
      <c r="D16" s="107"/>
    </row>
  </sheetData>
  <mergeCells count="2">
    <mergeCell ref="A1:G4"/>
    <mergeCell ref="A7:C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6"/>
  <sheetViews>
    <sheetView workbookViewId="0">
      <selection activeCell="I25" sqref="I25"/>
    </sheetView>
  </sheetViews>
  <sheetFormatPr defaultColWidth="8.88671875" defaultRowHeight="13.2" x14ac:dyDescent="0.25"/>
  <cols>
    <col min="1" max="1" width="11.33203125" style="234" bestFit="1" customWidth="1"/>
    <col min="2" max="2" width="9.5546875" style="234" bestFit="1" customWidth="1"/>
    <col min="3" max="3" width="8.88671875" style="234"/>
    <col min="4" max="4" width="14.88671875" style="234" bestFit="1" customWidth="1"/>
    <col min="5" max="16384" width="8.88671875" style="234"/>
  </cols>
  <sheetData>
    <row r="1" spans="1:7" ht="13.2" customHeight="1" x14ac:dyDescent="0.25">
      <c r="A1" s="514" t="s">
        <v>220</v>
      </c>
      <c r="B1" s="515"/>
      <c r="C1" s="515"/>
      <c r="D1" s="515"/>
      <c r="E1" s="515"/>
      <c r="F1" s="515"/>
      <c r="G1" s="516"/>
    </row>
    <row r="2" spans="1:7" ht="13.2" customHeight="1" x14ac:dyDescent="0.25">
      <c r="A2" s="517"/>
      <c r="B2" s="518"/>
      <c r="C2" s="518"/>
      <c r="D2" s="518"/>
      <c r="E2" s="518"/>
      <c r="F2" s="518"/>
      <c r="G2" s="519"/>
    </row>
    <row r="3" spans="1:7" ht="13.2" customHeight="1" x14ac:dyDescent="0.25">
      <c r="A3" s="517"/>
      <c r="B3" s="518"/>
      <c r="C3" s="518"/>
      <c r="D3" s="518"/>
      <c r="E3" s="518"/>
      <c r="F3" s="518"/>
      <c r="G3" s="519"/>
    </row>
    <row r="4" spans="1:7" ht="70.95" customHeight="1" thickBot="1" x14ac:dyDescent="0.3">
      <c r="A4" s="520"/>
      <c r="B4" s="521"/>
      <c r="C4" s="521"/>
      <c r="D4" s="521"/>
      <c r="E4" s="521"/>
      <c r="F4" s="521"/>
      <c r="G4" s="522"/>
    </row>
    <row r="7" spans="1:7" x14ac:dyDescent="0.25">
      <c r="A7" s="525" t="s">
        <v>221</v>
      </c>
      <c r="B7" s="525"/>
      <c r="C7" s="525"/>
    </row>
    <row r="10" spans="1:7" x14ac:dyDescent="0.25">
      <c r="A10" s="238" t="s">
        <v>222</v>
      </c>
    </row>
    <row r="12" spans="1:7" x14ac:dyDescent="0.25">
      <c r="B12" s="238" t="s">
        <v>223</v>
      </c>
      <c r="C12" s="234">
        <v>-0.23</v>
      </c>
    </row>
    <row r="16" spans="1:7" x14ac:dyDescent="0.25">
      <c r="B16" s="238" t="s">
        <v>223</v>
      </c>
      <c r="C16" s="234">
        <v>-1</v>
      </c>
    </row>
  </sheetData>
  <mergeCells count="2">
    <mergeCell ref="A1:G4"/>
    <mergeCell ref="A7:C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7772"/>
  <sheetViews>
    <sheetView workbookViewId="0">
      <selection activeCell="O29" sqref="O29"/>
    </sheetView>
  </sheetViews>
  <sheetFormatPr defaultRowHeight="13.2" x14ac:dyDescent="0.25"/>
  <cols>
    <col min="1" max="1" width="10.109375" bestFit="1" customWidth="1"/>
    <col min="2" max="5" width="10.6640625" customWidth="1"/>
    <col min="6" max="6" width="10.6640625" bestFit="1" customWidth="1"/>
    <col min="7" max="7" width="16.6640625" style="189" hidden="1" customWidth="1"/>
    <col min="8" max="8" width="8.33203125" customWidth="1"/>
    <col min="9" max="9" width="1.6640625" customWidth="1"/>
    <col min="10" max="10" width="12.6640625" customWidth="1"/>
    <col min="11" max="11" width="17.109375" customWidth="1"/>
    <col min="12" max="12" width="15.109375" customWidth="1"/>
    <col min="13" max="13" width="1.6640625" customWidth="1"/>
    <col min="14" max="14" width="11.5546875" bestFit="1" customWidth="1"/>
    <col min="17" max="17" width="11.6640625" bestFit="1" customWidth="1"/>
    <col min="22" max="22" width="11.6640625" customWidth="1"/>
  </cols>
  <sheetData>
    <row r="1" spans="1:22" ht="15.6" x14ac:dyDescent="0.3">
      <c r="A1" s="528" t="s">
        <v>224</v>
      </c>
      <c r="B1" s="528"/>
      <c r="C1" s="528"/>
      <c r="D1" s="528"/>
      <c r="E1" s="528"/>
      <c r="F1" s="528"/>
      <c r="G1" s="528"/>
      <c r="H1" s="528"/>
      <c r="I1" s="193"/>
      <c r="J1" s="526" t="s">
        <v>225</v>
      </c>
      <c r="K1" s="190" t="s">
        <v>226</v>
      </c>
      <c r="L1" s="190" t="s">
        <v>227</v>
      </c>
      <c r="M1" s="130" t="s">
        <v>228</v>
      </c>
      <c r="N1" s="234"/>
      <c r="O1" s="234"/>
      <c r="P1" s="234"/>
      <c r="Q1" s="234"/>
      <c r="R1" s="234"/>
      <c r="S1" s="234"/>
      <c r="T1" s="234"/>
      <c r="U1" s="234"/>
      <c r="V1" s="234"/>
    </row>
    <row r="2" spans="1:22" ht="14.4" x14ac:dyDescent="0.3">
      <c r="A2" s="188" t="s">
        <v>229</v>
      </c>
      <c r="B2" s="190" t="s">
        <v>230</v>
      </c>
      <c r="C2" s="190" t="s">
        <v>231</v>
      </c>
      <c r="D2" s="190" t="s">
        <v>232</v>
      </c>
      <c r="E2" s="190" t="s">
        <v>233</v>
      </c>
      <c r="F2" s="190" t="s">
        <v>234</v>
      </c>
      <c r="G2" s="190" t="s">
        <v>235</v>
      </c>
      <c r="H2" s="190" t="s">
        <v>236</v>
      </c>
      <c r="I2" s="193"/>
      <c r="J2" s="526"/>
      <c r="K2" s="190" t="s">
        <v>237</v>
      </c>
      <c r="L2" s="190" t="s">
        <v>238</v>
      </c>
      <c r="M2" s="234"/>
      <c r="N2" s="234"/>
      <c r="O2" s="234"/>
      <c r="P2" s="234"/>
      <c r="Q2" s="234"/>
      <c r="R2" s="234"/>
      <c r="S2" s="234"/>
      <c r="T2" s="234"/>
      <c r="U2" s="234"/>
      <c r="V2" s="234"/>
    </row>
    <row r="3" spans="1:22" ht="14.4" x14ac:dyDescent="0.3">
      <c r="A3" s="7">
        <v>44134</v>
      </c>
      <c r="B3" s="191">
        <v>3293.5900879999999</v>
      </c>
      <c r="C3" s="191">
        <v>3304.929932</v>
      </c>
      <c r="D3" s="191">
        <v>3233.9399410000001</v>
      </c>
      <c r="E3" s="191">
        <v>3269.959961</v>
      </c>
      <c r="F3" s="192">
        <v>3269.959961</v>
      </c>
      <c r="G3" s="191">
        <v>4840450000</v>
      </c>
      <c r="H3" s="194">
        <f>(F3-F4)/F4</f>
        <v>-1.212954998538964E-2</v>
      </c>
      <c r="I3" s="193"/>
      <c r="J3" s="197">
        <v>1</v>
      </c>
      <c r="K3" s="234">
        <v>-1.212954998538964E-2</v>
      </c>
      <c r="L3" s="198">
        <v>-0.11984055248695651</v>
      </c>
      <c r="M3" s="234"/>
      <c r="N3" s="234"/>
      <c r="O3" s="234"/>
      <c r="P3" s="234"/>
      <c r="Q3" s="234"/>
      <c r="R3" s="234"/>
      <c r="S3" s="234"/>
      <c r="T3" s="234"/>
      <c r="U3" s="234"/>
      <c r="V3" s="234"/>
    </row>
    <row r="4" spans="1:22" ht="14.4" x14ac:dyDescent="0.3">
      <c r="A4" s="7">
        <v>44133</v>
      </c>
      <c r="B4" s="191">
        <v>3277.169922</v>
      </c>
      <c r="C4" s="191">
        <v>3341.0500489999999</v>
      </c>
      <c r="D4" s="191">
        <v>3259.820068</v>
      </c>
      <c r="E4" s="191">
        <v>3310.110107</v>
      </c>
      <c r="F4" s="192">
        <v>3310.110107</v>
      </c>
      <c r="G4" s="191">
        <v>4903070000</v>
      </c>
      <c r="H4" s="194">
        <f t="shared" ref="H4:H67" si="0">(F4-F5)/F5</f>
        <v>1.1947330857108421E-2</v>
      </c>
      <c r="I4" s="193"/>
      <c r="J4" s="197">
        <v>2</v>
      </c>
      <c r="K4" s="234">
        <v>1.1947330857108421E-2</v>
      </c>
      <c r="L4" s="198">
        <v>-9.5112680886335968E-2</v>
      </c>
      <c r="M4" s="234"/>
      <c r="N4" s="234"/>
      <c r="O4" s="234"/>
      <c r="P4" s="234"/>
      <c r="Q4" s="234"/>
      <c r="R4" s="234"/>
      <c r="S4" s="234"/>
      <c r="T4" s="234"/>
      <c r="U4" s="234"/>
      <c r="V4" s="234"/>
    </row>
    <row r="5" spans="1:22" ht="14.4" x14ac:dyDescent="0.3">
      <c r="A5" s="7">
        <v>44132</v>
      </c>
      <c r="B5" s="191">
        <v>3342.4799800000001</v>
      </c>
      <c r="C5" s="191">
        <v>3342.4799800000001</v>
      </c>
      <c r="D5" s="191">
        <v>3268.889893</v>
      </c>
      <c r="E5" s="191">
        <v>3271.030029</v>
      </c>
      <c r="F5" s="192">
        <v>3271.030029</v>
      </c>
      <c r="G5" s="191">
        <v>5129860000</v>
      </c>
      <c r="H5" s="194">
        <f t="shared" si="0"/>
        <v>-3.5287878950409877E-2</v>
      </c>
      <c r="I5" s="193"/>
      <c r="J5" s="197">
        <v>3</v>
      </c>
      <c r="K5" s="234">
        <v>-3.5287878950409877E-2</v>
      </c>
      <c r="L5" s="198">
        <v>-9.034977815503073E-2</v>
      </c>
      <c r="M5" s="234"/>
      <c r="N5" s="88" t="s">
        <v>239</v>
      </c>
      <c r="O5" s="88">
        <f>+COUNT(J3:J7771)</f>
        <v>7769</v>
      </c>
      <c r="P5" s="234"/>
      <c r="Q5" s="234"/>
      <c r="R5" s="234"/>
      <c r="S5" s="234"/>
      <c r="T5" s="234"/>
      <c r="U5" s="234"/>
      <c r="V5" s="234"/>
    </row>
    <row r="6" spans="1:22" ht="14.4" x14ac:dyDescent="0.3">
      <c r="A6" s="7">
        <v>44131</v>
      </c>
      <c r="B6" s="191">
        <v>3403.1499020000001</v>
      </c>
      <c r="C6" s="191">
        <v>3409.51001</v>
      </c>
      <c r="D6" s="191">
        <v>3388.709961</v>
      </c>
      <c r="E6" s="191">
        <v>3390.679932</v>
      </c>
      <c r="F6" s="192">
        <v>3390.679932</v>
      </c>
      <c r="G6" s="191">
        <v>3946990000</v>
      </c>
      <c r="H6" s="194">
        <f t="shared" si="0"/>
        <v>-3.0256188933577557E-3</v>
      </c>
      <c r="I6" s="193"/>
      <c r="J6" s="197">
        <v>4</v>
      </c>
      <c r="K6" s="234">
        <v>-3.0256188933577557E-3</v>
      </c>
      <c r="L6" s="198">
        <v>-8.9295243342132111E-2</v>
      </c>
      <c r="M6" s="234"/>
      <c r="N6" s="234"/>
      <c r="O6" s="234"/>
      <c r="P6" s="234"/>
      <c r="Q6" s="234"/>
      <c r="R6" s="234"/>
      <c r="S6" s="234"/>
      <c r="T6" s="234"/>
      <c r="U6" s="234"/>
      <c r="V6" s="234"/>
    </row>
    <row r="7" spans="1:22" ht="14.4" x14ac:dyDescent="0.3">
      <c r="A7" s="7">
        <v>44130</v>
      </c>
      <c r="B7" s="191">
        <v>3441.419922</v>
      </c>
      <c r="C7" s="191">
        <v>3441.419922</v>
      </c>
      <c r="D7" s="191">
        <v>3364.860107</v>
      </c>
      <c r="E7" s="191">
        <v>3400.969971</v>
      </c>
      <c r="F7" s="192">
        <v>3400.969971</v>
      </c>
      <c r="G7" s="191">
        <v>3988080000</v>
      </c>
      <c r="H7" s="194">
        <f t="shared" si="0"/>
        <v>-1.8589516328343502E-2</v>
      </c>
      <c r="I7" s="193"/>
      <c r="J7" s="197">
        <v>5</v>
      </c>
      <c r="K7" s="234">
        <v>-1.8589516328343502E-2</v>
      </c>
      <c r="L7" s="198">
        <v>-8.8067762524948884E-2</v>
      </c>
      <c r="M7" s="234"/>
      <c r="N7" s="529" t="s">
        <v>240</v>
      </c>
      <c r="O7" s="529"/>
      <c r="P7" s="529"/>
      <c r="Q7" s="529"/>
      <c r="R7" s="529"/>
      <c r="S7" s="529"/>
      <c r="T7" s="529"/>
      <c r="U7" s="529"/>
      <c r="V7" s="529"/>
    </row>
    <row r="8" spans="1:22" ht="14.4" x14ac:dyDescent="0.3">
      <c r="A8" s="7">
        <v>44127</v>
      </c>
      <c r="B8" s="191">
        <v>3464.8999020000001</v>
      </c>
      <c r="C8" s="191">
        <v>3466.459961</v>
      </c>
      <c r="D8" s="191">
        <v>3440.4499510000001</v>
      </c>
      <c r="E8" s="191">
        <v>3465.389893</v>
      </c>
      <c r="F8" s="192">
        <v>3465.389893</v>
      </c>
      <c r="G8" s="191">
        <v>3646570000</v>
      </c>
      <c r="H8" s="194">
        <f t="shared" si="0"/>
        <v>3.4457615439620819E-3</v>
      </c>
      <c r="I8" s="193"/>
      <c r="J8" s="197">
        <v>6</v>
      </c>
      <c r="K8" s="234">
        <v>3.4457615439620819E-3</v>
      </c>
      <c r="L8" s="198">
        <v>-7.6167095302927951E-2</v>
      </c>
      <c r="M8" s="234"/>
      <c r="N8" s="196"/>
      <c r="O8" s="196" t="s">
        <v>241</v>
      </c>
      <c r="P8" s="196" t="s">
        <v>242</v>
      </c>
      <c r="Q8" s="527" t="s">
        <v>243</v>
      </c>
      <c r="R8" s="527"/>
      <c r="S8" s="527"/>
      <c r="T8" s="527"/>
      <c r="U8" s="527"/>
      <c r="V8" s="527"/>
    </row>
    <row r="9" spans="1:22" ht="14.4" x14ac:dyDescent="0.3">
      <c r="A9" s="7">
        <v>44126</v>
      </c>
      <c r="B9" s="191">
        <v>3438.5</v>
      </c>
      <c r="C9" s="191">
        <v>3460.530029</v>
      </c>
      <c r="D9" s="191">
        <v>3415.3400879999999</v>
      </c>
      <c r="E9" s="191">
        <v>3453.48999</v>
      </c>
      <c r="F9" s="192">
        <v>3453.48999</v>
      </c>
      <c r="G9" s="191">
        <v>4163630000</v>
      </c>
      <c r="H9" s="194">
        <f t="shared" si="0"/>
        <v>5.2189252093060631E-3</v>
      </c>
      <c r="I9" s="193"/>
      <c r="J9" s="197">
        <v>7</v>
      </c>
      <c r="K9" s="234">
        <v>5.2189252093060631E-3</v>
      </c>
      <c r="L9" s="198">
        <v>-7.5969697282486856E-2</v>
      </c>
      <c r="M9" s="234"/>
      <c r="N9" s="196" t="s">
        <v>244</v>
      </c>
      <c r="O9" s="234">
        <f>+(1-95%)*O5</f>
        <v>388.45000000000033</v>
      </c>
      <c r="P9" s="9">
        <f>+L390</f>
        <v>-1.7431845673211804E-2</v>
      </c>
      <c r="Q9" s="130" t="s">
        <v>245</v>
      </c>
      <c r="R9" s="234"/>
      <c r="S9" s="234"/>
      <c r="T9" s="234"/>
      <c r="U9" s="234"/>
      <c r="V9" s="234"/>
    </row>
    <row r="10" spans="1:22" ht="14.4" x14ac:dyDescent="0.3">
      <c r="A10" s="7">
        <v>44125</v>
      </c>
      <c r="B10" s="191">
        <v>3439.9099120000001</v>
      </c>
      <c r="C10" s="191">
        <v>3464.860107</v>
      </c>
      <c r="D10" s="191">
        <v>3433.0600589999999</v>
      </c>
      <c r="E10" s="191">
        <v>3435.5600589999999</v>
      </c>
      <c r="F10" s="192">
        <v>3435.5600589999999</v>
      </c>
      <c r="G10" s="191">
        <v>4097750000</v>
      </c>
      <c r="H10" s="194">
        <f t="shared" si="0"/>
        <v>-2.1956997557747494E-3</v>
      </c>
      <c r="I10" s="193"/>
      <c r="J10" s="197">
        <v>8</v>
      </c>
      <c r="K10" s="234">
        <v>-2.1956997557747494E-3</v>
      </c>
      <c r="L10" s="198">
        <v>-6.8656836976070862E-2</v>
      </c>
      <c r="M10" s="234"/>
      <c r="N10" s="196" t="s">
        <v>246</v>
      </c>
      <c r="O10" s="234">
        <f>+(1-99%)*O5</f>
        <v>77.690000000000069</v>
      </c>
      <c r="P10" s="9">
        <f>+L80</f>
        <v>-3.1850965323014069E-2</v>
      </c>
      <c r="Q10" s="130" t="s">
        <v>247</v>
      </c>
      <c r="R10" s="234"/>
      <c r="S10" s="234"/>
      <c r="T10" s="234"/>
      <c r="U10" s="234"/>
      <c r="V10" s="234"/>
    </row>
    <row r="11" spans="1:22" ht="14.4" x14ac:dyDescent="0.3">
      <c r="A11" s="7">
        <v>44124</v>
      </c>
      <c r="B11" s="191">
        <v>3439.3798830000001</v>
      </c>
      <c r="C11" s="191">
        <v>3476.929932</v>
      </c>
      <c r="D11" s="191">
        <v>3435.6499020000001</v>
      </c>
      <c r="E11" s="191">
        <v>3443.1201169999999</v>
      </c>
      <c r="F11" s="192">
        <v>3443.1201169999999</v>
      </c>
      <c r="G11" s="191">
        <v>3901260000</v>
      </c>
      <c r="H11" s="194">
        <f t="shared" si="0"/>
        <v>4.727333981748026E-3</v>
      </c>
      <c r="I11" s="193"/>
      <c r="J11" s="197">
        <v>9</v>
      </c>
      <c r="K11" s="234">
        <v>4.727333981748026E-3</v>
      </c>
      <c r="L11" s="198">
        <v>-6.8014082773320772E-2</v>
      </c>
      <c r="M11" s="234"/>
      <c r="N11" s="196" t="s">
        <v>248</v>
      </c>
      <c r="O11" s="180">
        <f>+(1-99.9%)*O5</f>
        <v>7.7689999999991439</v>
      </c>
      <c r="P11" s="9">
        <f>+L10</f>
        <v>-6.8656836976070862E-2</v>
      </c>
      <c r="Q11" s="130" t="s">
        <v>249</v>
      </c>
      <c r="R11" s="234"/>
      <c r="S11" s="234"/>
      <c r="T11" s="234"/>
      <c r="U11" s="234"/>
      <c r="V11" s="234"/>
    </row>
    <row r="12" spans="1:22" ht="14.4" x14ac:dyDescent="0.3">
      <c r="A12" s="7">
        <v>44123</v>
      </c>
      <c r="B12" s="191">
        <v>3493.6599120000001</v>
      </c>
      <c r="C12" s="191">
        <v>3502.419922</v>
      </c>
      <c r="D12" s="191">
        <v>3419.929932</v>
      </c>
      <c r="E12" s="191">
        <v>3426.919922</v>
      </c>
      <c r="F12" s="192">
        <v>3426.919922</v>
      </c>
      <c r="G12" s="191">
        <v>4086200000</v>
      </c>
      <c r="H12" s="194">
        <f t="shared" si="0"/>
        <v>-1.6329861857144339E-2</v>
      </c>
      <c r="I12" s="193"/>
      <c r="J12" s="197">
        <v>10</v>
      </c>
      <c r="K12" s="234">
        <v>-1.6329861857144339E-2</v>
      </c>
      <c r="L12" s="198">
        <v>-6.7122931214399217E-2</v>
      </c>
      <c r="M12" s="234"/>
      <c r="N12" s="196"/>
      <c r="O12" s="196" t="s">
        <v>241</v>
      </c>
      <c r="P12" s="196" t="s">
        <v>242</v>
      </c>
      <c r="Q12" s="527" t="s">
        <v>250</v>
      </c>
      <c r="R12" s="527"/>
      <c r="S12" s="527"/>
      <c r="T12" s="527"/>
      <c r="U12" s="527"/>
      <c r="V12" s="527"/>
    </row>
    <row r="13" spans="1:22" ht="14.4" x14ac:dyDescent="0.3">
      <c r="A13" s="7">
        <v>44120</v>
      </c>
      <c r="B13" s="191">
        <v>3493.5</v>
      </c>
      <c r="C13" s="191">
        <v>3515.76001</v>
      </c>
      <c r="D13" s="191">
        <v>3480.4499510000001</v>
      </c>
      <c r="E13" s="191">
        <v>3483.8100589999999</v>
      </c>
      <c r="F13" s="192">
        <v>3483.8100589999999</v>
      </c>
      <c r="G13" s="191">
        <v>4675890000</v>
      </c>
      <c r="H13" s="194">
        <f t="shared" si="0"/>
        <v>1.3491964267830825E-4</v>
      </c>
      <c r="I13" s="193"/>
      <c r="J13" s="197">
        <v>11</v>
      </c>
      <c r="K13" s="234">
        <v>1.3491964267830825E-4</v>
      </c>
      <c r="L13" s="198">
        <v>-6.663446419552406E-2</v>
      </c>
      <c r="M13" s="234"/>
      <c r="N13" s="196" t="s">
        <v>251</v>
      </c>
      <c r="O13" s="234">
        <v>388.45000000000033</v>
      </c>
      <c r="P13" s="9">
        <f>+(1/O9)*SUM(L3:L390)</f>
        <v>-2.7452552493144856E-2</v>
      </c>
      <c r="Q13" s="130" t="s">
        <v>252</v>
      </c>
      <c r="R13" s="234"/>
      <c r="S13" s="234"/>
      <c r="T13" s="234"/>
      <c r="U13" s="234"/>
      <c r="V13" s="234"/>
    </row>
    <row r="14" spans="1:22" ht="14.4" x14ac:dyDescent="0.3">
      <c r="A14" s="7">
        <v>44119</v>
      </c>
      <c r="B14" s="191">
        <v>3453.719971</v>
      </c>
      <c r="C14" s="191">
        <v>3489.080078</v>
      </c>
      <c r="D14" s="191">
        <v>3440.889893</v>
      </c>
      <c r="E14" s="191">
        <v>3483.3400879999999</v>
      </c>
      <c r="F14" s="192">
        <v>3483.3400879999999</v>
      </c>
      <c r="G14" s="191">
        <v>3717640000</v>
      </c>
      <c r="H14" s="194">
        <f t="shared" si="0"/>
        <v>-1.5277553105237907E-3</v>
      </c>
      <c r="I14" s="193"/>
      <c r="J14" s="197">
        <v>12</v>
      </c>
      <c r="K14" s="234">
        <v>-1.5277553105237907E-3</v>
      </c>
      <c r="L14" s="198">
        <v>-6.1155575828496483E-2</v>
      </c>
      <c r="M14" s="234"/>
      <c r="N14" s="196" t="s">
        <v>253</v>
      </c>
      <c r="O14" s="234">
        <v>77.690000000000069</v>
      </c>
      <c r="P14" s="9">
        <f>+(1/O10)*SUM(L3:L80)</f>
        <v>-4.6999312772686395E-2</v>
      </c>
      <c r="Q14" s="130" t="s">
        <v>254</v>
      </c>
      <c r="R14" s="234"/>
      <c r="S14" s="234"/>
      <c r="T14" s="234"/>
      <c r="U14" s="234"/>
      <c r="V14" s="234"/>
    </row>
    <row r="15" spans="1:22" ht="14.4" x14ac:dyDescent="0.3">
      <c r="A15" s="7">
        <v>44118</v>
      </c>
      <c r="B15" s="191">
        <v>3515.469971</v>
      </c>
      <c r="C15" s="191">
        <v>3527.9399410000001</v>
      </c>
      <c r="D15" s="191">
        <v>3480.5500489999999</v>
      </c>
      <c r="E15" s="191">
        <v>3488.669922</v>
      </c>
      <c r="F15" s="192">
        <v>3488.669922</v>
      </c>
      <c r="G15" s="191">
        <v>3840630000</v>
      </c>
      <c r="H15" s="194">
        <f t="shared" si="0"/>
        <v>-6.6231418195617821E-3</v>
      </c>
      <c r="I15" s="193"/>
      <c r="J15" s="197">
        <v>13</v>
      </c>
      <c r="K15" s="234">
        <v>-6.6231418195617821E-3</v>
      </c>
      <c r="L15" s="198">
        <v>-6.1012470270823113E-2</v>
      </c>
      <c r="M15" s="234"/>
      <c r="N15" s="196" t="s">
        <v>255</v>
      </c>
      <c r="O15" s="180">
        <v>7.7689999999991439</v>
      </c>
      <c r="P15" s="9">
        <f>+(1/O11)*SUM(L3:L10)</f>
        <v>-9.0547000509327749E-2</v>
      </c>
      <c r="Q15" s="130" t="s">
        <v>256</v>
      </c>
      <c r="R15" s="234"/>
      <c r="S15" s="234"/>
      <c r="T15" s="234"/>
      <c r="U15" s="234"/>
      <c r="V15" s="234"/>
    </row>
    <row r="16" spans="1:22" ht="14.4" x14ac:dyDescent="0.3">
      <c r="A16" s="7">
        <v>44117</v>
      </c>
      <c r="B16" s="191">
        <v>3534.01001</v>
      </c>
      <c r="C16" s="191">
        <v>3534.01001</v>
      </c>
      <c r="D16" s="191">
        <v>3500.860107</v>
      </c>
      <c r="E16" s="191">
        <v>3511.929932</v>
      </c>
      <c r="F16" s="192">
        <v>3511.929932</v>
      </c>
      <c r="G16" s="191">
        <v>3605150000</v>
      </c>
      <c r="H16" s="194">
        <f t="shared" si="0"/>
        <v>-6.3069189758703844E-3</v>
      </c>
      <c r="I16" s="193"/>
      <c r="J16" s="197">
        <v>14</v>
      </c>
      <c r="K16" s="234">
        <v>-6.3069189758703844E-3</v>
      </c>
      <c r="L16" s="198">
        <v>-5.8944059291132826E-2</v>
      </c>
      <c r="M16" s="234"/>
      <c r="N16" s="234"/>
      <c r="O16" s="234"/>
      <c r="P16" s="234"/>
      <c r="Q16" s="234"/>
      <c r="R16" s="234"/>
      <c r="S16" s="234"/>
      <c r="T16" s="234"/>
      <c r="U16" s="234"/>
      <c r="V16" s="234"/>
    </row>
    <row r="17" spans="1:14" ht="14.4" x14ac:dyDescent="0.3">
      <c r="A17" s="7">
        <v>44116</v>
      </c>
      <c r="B17" s="191">
        <v>3500.0200199999999</v>
      </c>
      <c r="C17" s="191">
        <v>3549.8500979999999</v>
      </c>
      <c r="D17" s="191">
        <v>3499.610107</v>
      </c>
      <c r="E17" s="191">
        <v>3534.219971</v>
      </c>
      <c r="F17" s="192">
        <v>3534.219971</v>
      </c>
      <c r="G17" s="191">
        <v>3428970000</v>
      </c>
      <c r="H17" s="194">
        <f t="shared" si="0"/>
        <v>1.6415812925706742E-2</v>
      </c>
      <c r="I17" s="193"/>
      <c r="J17" s="197">
        <v>15</v>
      </c>
      <c r="K17" s="234">
        <v>1.6415812925706742E-2</v>
      </c>
      <c r="L17" s="198">
        <v>-5.8277936576088117E-2</v>
      </c>
      <c r="M17" s="234"/>
      <c r="N17" s="234"/>
    </row>
    <row r="18" spans="1:14" ht="14.4" x14ac:dyDescent="0.3">
      <c r="A18" s="7">
        <v>44113</v>
      </c>
      <c r="B18" s="191">
        <v>3459.669922</v>
      </c>
      <c r="C18" s="191">
        <v>3482.3400879999999</v>
      </c>
      <c r="D18" s="191">
        <v>3458.070068</v>
      </c>
      <c r="E18" s="191">
        <v>3477.139893</v>
      </c>
      <c r="F18" s="192">
        <v>3477.139893</v>
      </c>
      <c r="G18" s="191">
        <v>3939060000</v>
      </c>
      <c r="H18" s="194">
        <f t="shared" si="0"/>
        <v>8.7935332795944319E-3</v>
      </c>
      <c r="I18" s="193"/>
      <c r="J18" s="197">
        <v>16</v>
      </c>
      <c r="K18" s="234">
        <v>8.7935332795944319E-3</v>
      </c>
      <c r="L18" s="198">
        <v>-5.7394841600428965E-2</v>
      </c>
      <c r="M18" s="234"/>
      <c r="N18" s="130" t="s">
        <v>257</v>
      </c>
    </row>
    <row r="19" spans="1:14" ht="14.4" x14ac:dyDescent="0.3">
      <c r="A19" s="7">
        <v>44112</v>
      </c>
      <c r="B19" s="191">
        <v>3434.280029</v>
      </c>
      <c r="C19" s="191">
        <v>3447.280029</v>
      </c>
      <c r="D19" s="191">
        <v>3428.1499020000001</v>
      </c>
      <c r="E19" s="191">
        <v>3446.830078</v>
      </c>
      <c r="F19" s="192">
        <v>3446.830078</v>
      </c>
      <c r="G19" s="191">
        <v>3856190000</v>
      </c>
      <c r="H19" s="194">
        <f t="shared" si="0"/>
        <v>8.0101237256969462E-3</v>
      </c>
      <c r="I19" s="193"/>
      <c r="J19" s="197">
        <v>17</v>
      </c>
      <c r="K19" s="234">
        <v>8.0101237256969462E-3</v>
      </c>
      <c r="L19" s="198">
        <v>-5.2816101566932359E-2</v>
      </c>
      <c r="M19" s="234"/>
      <c r="N19" s="130" t="s">
        <v>258</v>
      </c>
    </row>
    <row r="20" spans="1:14" ht="14.4" x14ac:dyDescent="0.3">
      <c r="A20" s="7">
        <v>44111</v>
      </c>
      <c r="B20" s="191">
        <v>3384.5600589999999</v>
      </c>
      <c r="C20" s="191">
        <v>3426.26001</v>
      </c>
      <c r="D20" s="191">
        <v>3384.5600589999999</v>
      </c>
      <c r="E20" s="191">
        <v>3419.4399410000001</v>
      </c>
      <c r="F20" s="192">
        <v>3419.4399410000001</v>
      </c>
      <c r="G20" s="191">
        <v>3807830000</v>
      </c>
      <c r="H20" s="194">
        <f t="shared" si="0"/>
        <v>1.7396754658478352E-2</v>
      </c>
      <c r="I20" s="193"/>
      <c r="J20" s="197">
        <v>18</v>
      </c>
      <c r="K20" s="234">
        <v>1.7396754658478352E-2</v>
      </c>
      <c r="L20" s="198">
        <v>-5.2677086751180664E-2</v>
      </c>
      <c r="M20" s="234"/>
      <c r="N20" s="130" t="s">
        <v>259</v>
      </c>
    </row>
    <row r="21" spans="1:14" ht="14.4" x14ac:dyDescent="0.3">
      <c r="A21" s="7">
        <v>44110</v>
      </c>
      <c r="B21" s="191">
        <v>3408.73999</v>
      </c>
      <c r="C21" s="191">
        <v>3431.5600589999999</v>
      </c>
      <c r="D21" s="191">
        <v>3354.540039</v>
      </c>
      <c r="E21" s="191">
        <v>3360.969971</v>
      </c>
      <c r="F21" s="192">
        <v>3360.969971</v>
      </c>
      <c r="G21" s="191">
        <v>4443380000</v>
      </c>
      <c r="H21" s="194">
        <f t="shared" si="0"/>
        <v>-1.3973515704569431E-2</v>
      </c>
      <c r="I21" s="193"/>
      <c r="J21" s="197">
        <v>19</v>
      </c>
      <c r="K21" s="234">
        <v>-1.3973515704569431E-2</v>
      </c>
      <c r="L21" s="198">
        <v>-5.1893902193974308E-2</v>
      </c>
      <c r="M21" s="234"/>
      <c r="N21" s="130"/>
    </row>
    <row r="22" spans="1:14" ht="14.4" x14ac:dyDescent="0.3">
      <c r="A22" s="7">
        <v>44109</v>
      </c>
      <c r="B22" s="191">
        <v>3367.2700199999999</v>
      </c>
      <c r="C22" s="191">
        <v>3409.570068</v>
      </c>
      <c r="D22" s="191">
        <v>3367.2700199999999</v>
      </c>
      <c r="E22" s="191">
        <v>3408.6000979999999</v>
      </c>
      <c r="F22" s="192">
        <v>3408.6000979999999</v>
      </c>
      <c r="G22" s="191">
        <v>3686920000</v>
      </c>
      <c r="H22" s="194">
        <f t="shared" si="0"/>
        <v>1.7972708740800477E-2</v>
      </c>
      <c r="I22" s="193"/>
      <c r="J22" s="197">
        <v>20</v>
      </c>
      <c r="K22" s="234">
        <v>1.7972708740800477E-2</v>
      </c>
      <c r="L22" s="198">
        <v>-5.1830762440945588E-2</v>
      </c>
      <c r="M22" s="234"/>
      <c r="N22" s="234"/>
    </row>
    <row r="23" spans="1:14" ht="14.4" x14ac:dyDescent="0.3">
      <c r="A23" s="7">
        <v>44106</v>
      </c>
      <c r="B23" s="191">
        <v>3338.9399410000001</v>
      </c>
      <c r="C23" s="191">
        <v>3369.1000979999999</v>
      </c>
      <c r="D23" s="191">
        <v>3323.6899410000001</v>
      </c>
      <c r="E23" s="191">
        <v>3348.419922</v>
      </c>
      <c r="F23" s="192">
        <v>3348.419922</v>
      </c>
      <c r="G23" s="191">
        <v>3961550000</v>
      </c>
      <c r="H23" s="194">
        <f t="shared" si="0"/>
        <v>-9.5776521919944818E-3</v>
      </c>
      <c r="I23" s="193"/>
      <c r="J23" s="197">
        <v>21</v>
      </c>
      <c r="K23" s="234">
        <v>-9.5776521919944818E-3</v>
      </c>
      <c r="L23" s="198">
        <v>-5.0263981857867505E-2</v>
      </c>
      <c r="M23" s="234"/>
      <c r="N23" s="234"/>
    </row>
    <row r="24" spans="1:14" ht="14.4" x14ac:dyDescent="0.3">
      <c r="A24" s="7">
        <v>44105</v>
      </c>
      <c r="B24" s="191">
        <v>3385.8701169999999</v>
      </c>
      <c r="C24" s="191">
        <v>3397.179932</v>
      </c>
      <c r="D24" s="191">
        <v>3361.389893</v>
      </c>
      <c r="E24" s="191">
        <v>3380.8000489999999</v>
      </c>
      <c r="F24" s="192">
        <v>3380.8000489999999</v>
      </c>
      <c r="G24" s="191">
        <v>4070530000</v>
      </c>
      <c r="H24" s="194">
        <f t="shared" si="0"/>
        <v>5.292907820398437E-3</v>
      </c>
      <c r="I24" s="193"/>
      <c r="J24" s="197">
        <v>22</v>
      </c>
      <c r="K24" s="234">
        <v>5.292907820398437E-3</v>
      </c>
      <c r="L24" s="198">
        <v>-4.9215604994408857E-2</v>
      </c>
      <c r="M24" s="234"/>
      <c r="N24" s="234"/>
    </row>
    <row r="25" spans="1:14" ht="14.4" x14ac:dyDescent="0.3">
      <c r="A25" s="7">
        <v>44104</v>
      </c>
      <c r="B25" s="191">
        <v>3341.209961</v>
      </c>
      <c r="C25" s="191">
        <v>3393.5600589999999</v>
      </c>
      <c r="D25" s="191">
        <v>3340.469971</v>
      </c>
      <c r="E25" s="191">
        <v>3363</v>
      </c>
      <c r="F25" s="192">
        <v>3363</v>
      </c>
      <c r="G25" s="191">
        <v>4722530000</v>
      </c>
      <c r="H25" s="194">
        <f t="shared" si="0"/>
        <v>8.2537181384805865E-3</v>
      </c>
      <c r="I25" s="193"/>
      <c r="J25" s="197">
        <v>23</v>
      </c>
      <c r="K25" s="234">
        <v>8.2537181384805865E-3</v>
      </c>
      <c r="L25" s="198">
        <v>-4.9121200684203642E-2</v>
      </c>
      <c r="M25" s="234"/>
      <c r="N25" s="234"/>
    </row>
    <row r="26" spans="1:14" ht="14.4" x14ac:dyDescent="0.3">
      <c r="A26" s="7">
        <v>44103</v>
      </c>
      <c r="B26" s="191">
        <v>3350.919922</v>
      </c>
      <c r="C26" s="191">
        <v>3357.919922</v>
      </c>
      <c r="D26" s="191">
        <v>3327.540039</v>
      </c>
      <c r="E26" s="191">
        <v>3335.469971</v>
      </c>
      <c r="F26" s="192">
        <v>3335.469971</v>
      </c>
      <c r="G26" s="191">
        <v>3651880000</v>
      </c>
      <c r="H26" s="194">
        <f t="shared" si="0"/>
        <v>-4.8126645567367152E-3</v>
      </c>
      <c r="I26" s="193"/>
      <c r="J26" s="197">
        <v>24</v>
      </c>
      <c r="K26" s="234">
        <v>-4.8126645567367152E-3</v>
      </c>
      <c r="L26" s="198">
        <v>-4.8868444911533394E-2</v>
      </c>
      <c r="M26" s="234"/>
      <c r="N26" s="234"/>
    </row>
    <row r="27" spans="1:14" ht="14.4" x14ac:dyDescent="0.3">
      <c r="A27" s="7">
        <v>44102</v>
      </c>
      <c r="B27" s="191">
        <v>3333.8999020000001</v>
      </c>
      <c r="C27" s="191">
        <v>3360.73999</v>
      </c>
      <c r="D27" s="191">
        <v>3332.9099120000001</v>
      </c>
      <c r="E27" s="191">
        <v>3351.6000979999999</v>
      </c>
      <c r="F27" s="192">
        <v>3351.6000979999999</v>
      </c>
      <c r="G27" s="191">
        <v>3946060000</v>
      </c>
      <c r="H27" s="194">
        <f t="shared" si="0"/>
        <v>1.6110590284045552E-2</v>
      </c>
      <c r="I27" s="193"/>
      <c r="J27" s="197">
        <v>25</v>
      </c>
      <c r="K27" s="234">
        <v>1.6110590284045552E-2</v>
      </c>
      <c r="L27" s="198">
        <v>-4.7820446566716218E-2</v>
      </c>
      <c r="M27" s="234"/>
      <c r="N27" s="234"/>
    </row>
    <row r="28" spans="1:14" ht="14.4" x14ac:dyDescent="0.3">
      <c r="A28" s="7">
        <v>44099</v>
      </c>
      <c r="B28" s="191">
        <v>3236.6599120000001</v>
      </c>
      <c r="C28" s="191">
        <v>3306.8798830000001</v>
      </c>
      <c r="D28" s="191">
        <v>3228.4399410000001</v>
      </c>
      <c r="E28" s="191">
        <v>3298.459961</v>
      </c>
      <c r="F28" s="192">
        <v>3298.459961</v>
      </c>
      <c r="G28" s="191">
        <v>3792220000</v>
      </c>
      <c r="H28" s="194">
        <f t="shared" si="0"/>
        <v>1.5976723760637596E-2</v>
      </c>
      <c r="I28" s="193"/>
      <c r="J28" s="197">
        <v>26</v>
      </c>
      <c r="K28" s="234">
        <v>1.5976723760637596E-2</v>
      </c>
      <c r="L28" s="198">
        <v>-4.7140707095729227E-2</v>
      </c>
      <c r="M28" s="234"/>
      <c r="N28" s="234"/>
    </row>
    <row r="29" spans="1:14" ht="14.4" x14ac:dyDescent="0.3">
      <c r="A29" s="7">
        <v>44098</v>
      </c>
      <c r="B29" s="191">
        <v>3226.139893</v>
      </c>
      <c r="C29" s="191">
        <v>3278.6999510000001</v>
      </c>
      <c r="D29" s="191">
        <v>3209.4499510000001</v>
      </c>
      <c r="E29" s="191">
        <v>3246.5900879999999</v>
      </c>
      <c r="F29" s="192">
        <v>3246.5900879999999</v>
      </c>
      <c r="G29" s="191">
        <v>4599470000</v>
      </c>
      <c r="H29" s="194">
        <f t="shared" si="0"/>
        <v>2.9874591380144376E-3</v>
      </c>
      <c r="I29" s="193"/>
      <c r="J29" s="197">
        <v>27</v>
      </c>
      <c r="K29" s="234">
        <v>2.9874591380144376E-3</v>
      </c>
      <c r="L29" s="198">
        <v>-4.7135897027769394E-2</v>
      </c>
      <c r="M29" s="234"/>
      <c r="N29" s="234"/>
    </row>
    <row r="30" spans="1:14" ht="14.4" x14ac:dyDescent="0.3">
      <c r="A30" s="7">
        <v>44097</v>
      </c>
      <c r="B30" s="191">
        <v>3320.110107</v>
      </c>
      <c r="C30" s="191">
        <v>3323.3500979999999</v>
      </c>
      <c r="D30" s="191">
        <v>3232.570068</v>
      </c>
      <c r="E30" s="191">
        <v>3236.919922</v>
      </c>
      <c r="F30" s="192">
        <v>3236.919922</v>
      </c>
      <c r="G30" s="191">
        <v>4364500000</v>
      </c>
      <c r="H30" s="194">
        <f t="shared" si="0"/>
        <v>-2.3721454949508232E-2</v>
      </c>
      <c r="I30" s="193"/>
      <c r="J30" s="197">
        <v>28</v>
      </c>
      <c r="K30" s="234">
        <v>-2.3721454949508232E-2</v>
      </c>
      <c r="L30" s="198">
        <v>-4.6620167246535005E-2</v>
      </c>
      <c r="M30" s="234"/>
      <c r="N30" s="234"/>
    </row>
    <row r="31" spans="1:14" ht="14.4" x14ac:dyDescent="0.3">
      <c r="A31" s="7">
        <v>44096</v>
      </c>
      <c r="B31" s="191">
        <v>3295.75</v>
      </c>
      <c r="C31" s="191">
        <v>3320.3100589999999</v>
      </c>
      <c r="D31" s="191">
        <v>3270.9499510000001</v>
      </c>
      <c r="E31" s="191">
        <v>3315.570068</v>
      </c>
      <c r="F31" s="192">
        <v>3315.570068</v>
      </c>
      <c r="G31" s="191">
        <v>3963300000</v>
      </c>
      <c r="H31" s="194">
        <f t="shared" si="0"/>
        <v>1.0517944926164511E-2</v>
      </c>
      <c r="I31" s="193"/>
      <c r="J31" s="197">
        <v>29</v>
      </c>
      <c r="K31" s="234">
        <v>1.0517944926164511E-2</v>
      </c>
      <c r="L31" s="198">
        <v>-4.5559047421394328E-2</v>
      </c>
      <c r="M31" s="234"/>
      <c r="N31" s="234"/>
    </row>
    <row r="32" spans="1:14" ht="14.4" x14ac:dyDescent="0.3">
      <c r="A32" s="7">
        <v>44095</v>
      </c>
      <c r="B32" s="191">
        <v>3285.570068</v>
      </c>
      <c r="C32" s="191">
        <v>3285.570068</v>
      </c>
      <c r="D32" s="191">
        <v>3229.1000979999999</v>
      </c>
      <c r="E32" s="191">
        <v>3281.0600589999999</v>
      </c>
      <c r="F32" s="192">
        <v>3281.0600589999999</v>
      </c>
      <c r="G32" s="191">
        <v>4828350000</v>
      </c>
      <c r="H32" s="194">
        <f t="shared" si="0"/>
        <v>-1.1571097896821455E-2</v>
      </c>
      <c r="I32" s="193"/>
      <c r="J32" s="197">
        <v>30</v>
      </c>
      <c r="K32" s="234">
        <v>-1.1571097896821455E-2</v>
      </c>
      <c r="L32" s="198">
        <v>-4.459371494115387E-2</v>
      </c>
      <c r="M32" s="234"/>
      <c r="N32" s="234"/>
    </row>
    <row r="33" spans="1:12" ht="14.4" x14ac:dyDescent="0.3">
      <c r="A33" s="7">
        <v>44092</v>
      </c>
      <c r="B33" s="191">
        <v>3357.3798830000001</v>
      </c>
      <c r="C33" s="191">
        <v>3362.2700199999999</v>
      </c>
      <c r="D33" s="191">
        <v>3292.3999020000001</v>
      </c>
      <c r="E33" s="191">
        <v>3319.469971</v>
      </c>
      <c r="F33" s="192">
        <v>3319.469971</v>
      </c>
      <c r="G33" s="191">
        <v>7068700000</v>
      </c>
      <c r="H33" s="194">
        <f t="shared" si="0"/>
        <v>-1.1182581788012E-2</v>
      </c>
      <c r="I33" s="193"/>
      <c r="J33" s="197">
        <v>31</v>
      </c>
      <c r="K33" s="234">
        <v>-1.1182581788012E-2</v>
      </c>
      <c r="L33" s="198">
        <v>-4.4163242638266396E-2</v>
      </c>
    </row>
    <row r="34" spans="1:12" ht="14.4" x14ac:dyDescent="0.3">
      <c r="A34" s="7">
        <v>44091</v>
      </c>
      <c r="B34" s="191">
        <v>3346.860107</v>
      </c>
      <c r="C34" s="191">
        <v>3375.169922</v>
      </c>
      <c r="D34" s="191">
        <v>3328.820068</v>
      </c>
      <c r="E34" s="191">
        <v>3357.01001</v>
      </c>
      <c r="F34" s="192">
        <v>3357.01001</v>
      </c>
      <c r="G34" s="191">
        <v>4371940000</v>
      </c>
      <c r="H34" s="194">
        <f t="shared" si="0"/>
        <v>-8.4123657385263961E-3</v>
      </c>
      <c r="I34" s="193"/>
      <c r="J34" s="197">
        <v>32</v>
      </c>
      <c r="K34" s="234">
        <v>-8.4123657385263961E-3</v>
      </c>
      <c r="L34" s="198">
        <v>-4.4152403537291447E-2</v>
      </c>
    </row>
    <row r="35" spans="1:12" ht="14.4" x14ac:dyDescent="0.3">
      <c r="A35" s="7">
        <v>44090</v>
      </c>
      <c r="B35" s="191">
        <v>3411.2299800000001</v>
      </c>
      <c r="C35" s="191">
        <v>3428.919922</v>
      </c>
      <c r="D35" s="191">
        <v>3384.4499510000001</v>
      </c>
      <c r="E35" s="191">
        <v>3385.48999</v>
      </c>
      <c r="F35" s="192">
        <v>3385.48999</v>
      </c>
      <c r="G35" s="191">
        <v>4710030000</v>
      </c>
      <c r="H35" s="194">
        <f t="shared" si="0"/>
        <v>-4.6189466148207703E-3</v>
      </c>
      <c r="I35" s="193"/>
      <c r="J35" s="197">
        <v>33</v>
      </c>
      <c r="K35" s="234">
        <v>-4.6189466148207703E-3</v>
      </c>
      <c r="L35" s="198">
        <v>-4.4142430372115522E-2</v>
      </c>
    </row>
    <row r="36" spans="1:12" ht="14.4" x14ac:dyDescent="0.3">
      <c r="A36" s="7">
        <v>44089</v>
      </c>
      <c r="B36" s="191">
        <v>3407.7299800000001</v>
      </c>
      <c r="C36" s="191">
        <v>3419.4799800000001</v>
      </c>
      <c r="D36" s="191">
        <v>3389.25</v>
      </c>
      <c r="E36" s="191">
        <v>3401.1999510000001</v>
      </c>
      <c r="F36" s="192">
        <v>3401.1999510000001</v>
      </c>
      <c r="G36" s="191">
        <v>4051460000</v>
      </c>
      <c r="H36" s="194">
        <f t="shared" si="0"/>
        <v>5.2193595454598004E-3</v>
      </c>
      <c r="I36" s="193"/>
      <c r="J36" s="197">
        <v>34</v>
      </c>
      <c r="K36" s="234">
        <v>5.2193595454598004E-3</v>
      </c>
      <c r="L36" s="198">
        <v>-4.3359512424085686E-2</v>
      </c>
    </row>
    <row r="37" spans="1:12" ht="14.4" x14ac:dyDescent="0.3">
      <c r="A37" s="7">
        <v>44088</v>
      </c>
      <c r="B37" s="191">
        <v>3363.5600589999999</v>
      </c>
      <c r="C37" s="191">
        <v>3402.929932</v>
      </c>
      <c r="D37" s="191">
        <v>3363.5600589999999</v>
      </c>
      <c r="E37" s="191">
        <v>3383.540039</v>
      </c>
      <c r="F37" s="192">
        <v>3383.540039</v>
      </c>
      <c r="G37" s="191">
        <v>3832130000</v>
      </c>
      <c r="H37" s="194">
        <f t="shared" si="0"/>
        <v>1.2741828980659219E-2</v>
      </c>
      <c r="I37" s="193"/>
      <c r="J37" s="197">
        <v>35</v>
      </c>
      <c r="K37" s="234">
        <v>1.2741828980659219E-2</v>
      </c>
      <c r="L37" s="198">
        <v>-4.3180756027992657E-2</v>
      </c>
    </row>
    <row r="38" spans="1:12" ht="14.4" x14ac:dyDescent="0.3">
      <c r="A38" s="7">
        <v>44085</v>
      </c>
      <c r="B38" s="191">
        <v>3352.6999510000001</v>
      </c>
      <c r="C38" s="191">
        <v>3368.9499510000001</v>
      </c>
      <c r="D38" s="191">
        <v>3310.469971</v>
      </c>
      <c r="E38" s="191">
        <v>3340.969971</v>
      </c>
      <c r="F38" s="192">
        <v>3340.969971</v>
      </c>
      <c r="G38" s="191">
        <v>3704450000</v>
      </c>
      <c r="H38" s="194">
        <f t="shared" si="0"/>
        <v>5.3307240122639585E-4</v>
      </c>
      <c r="I38" s="193"/>
      <c r="J38" s="197">
        <v>36</v>
      </c>
      <c r="K38" s="234">
        <v>5.3307240122639585E-4</v>
      </c>
      <c r="L38" s="198">
        <v>-4.2789744741207329E-2</v>
      </c>
    </row>
    <row r="39" spans="1:12" ht="14.4" x14ac:dyDescent="0.3">
      <c r="A39" s="7">
        <v>44084</v>
      </c>
      <c r="B39" s="191">
        <v>3412.5600589999999</v>
      </c>
      <c r="C39" s="191">
        <v>3425.5500489999999</v>
      </c>
      <c r="D39" s="191">
        <v>3329.25</v>
      </c>
      <c r="E39" s="191">
        <v>3339.1899410000001</v>
      </c>
      <c r="F39" s="192">
        <v>3339.1899410000001</v>
      </c>
      <c r="G39" s="191">
        <v>4192250000</v>
      </c>
      <c r="H39" s="194">
        <f t="shared" si="0"/>
        <v>-1.7584796727765847E-2</v>
      </c>
      <c r="I39" s="193"/>
      <c r="J39" s="197">
        <v>37</v>
      </c>
      <c r="K39" s="234">
        <v>-1.7584796727765847E-2</v>
      </c>
      <c r="L39" s="198">
        <v>-4.2532309134430651E-2</v>
      </c>
    </row>
    <row r="40" spans="1:12" ht="14.4" x14ac:dyDescent="0.3">
      <c r="A40" s="7">
        <v>44083</v>
      </c>
      <c r="B40" s="191">
        <v>3369.820068</v>
      </c>
      <c r="C40" s="191">
        <v>3424.7700199999999</v>
      </c>
      <c r="D40" s="191">
        <v>3366.8400879999999</v>
      </c>
      <c r="E40" s="191">
        <v>3398.959961</v>
      </c>
      <c r="F40" s="192">
        <v>3398.959961</v>
      </c>
      <c r="G40" s="191">
        <v>3920830000</v>
      </c>
      <c r="H40" s="194">
        <f t="shared" si="0"/>
        <v>2.0144986322044665E-2</v>
      </c>
      <c r="I40" s="193"/>
      <c r="J40" s="197">
        <v>38</v>
      </c>
      <c r="K40" s="234">
        <v>2.0144986322044665E-2</v>
      </c>
      <c r="L40" s="198">
        <v>-4.1699130811685498E-2</v>
      </c>
    </row>
    <row r="41" spans="1:12" ht="14.4" x14ac:dyDescent="0.3">
      <c r="A41" s="7">
        <v>44082</v>
      </c>
      <c r="B41" s="191">
        <v>3371.8798830000001</v>
      </c>
      <c r="C41" s="191">
        <v>3379.969971</v>
      </c>
      <c r="D41" s="191">
        <v>3329.2700199999999</v>
      </c>
      <c r="E41" s="191">
        <v>3331.8400879999999</v>
      </c>
      <c r="F41" s="192">
        <v>3331.8400879999999</v>
      </c>
      <c r="G41" s="191">
        <v>4665600000</v>
      </c>
      <c r="H41" s="194">
        <f t="shared" si="0"/>
        <v>-2.7756342088176528E-2</v>
      </c>
      <c r="I41" s="193"/>
      <c r="J41" s="197">
        <v>39</v>
      </c>
      <c r="K41" s="234">
        <v>-2.7756342088176528E-2</v>
      </c>
      <c r="L41" s="198">
        <v>-4.1536112643408472E-2</v>
      </c>
    </row>
    <row r="42" spans="1:12" ht="14.4" x14ac:dyDescent="0.3">
      <c r="A42" s="7">
        <v>44078</v>
      </c>
      <c r="B42" s="191">
        <v>3453.6000979999999</v>
      </c>
      <c r="C42" s="191">
        <v>3479.1499020000001</v>
      </c>
      <c r="D42" s="191">
        <v>3349.6298830000001</v>
      </c>
      <c r="E42" s="191">
        <v>3426.959961</v>
      </c>
      <c r="F42" s="192">
        <v>3426.959961</v>
      </c>
      <c r="G42" s="191">
        <v>4431440000</v>
      </c>
      <c r="H42" s="194">
        <f t="shared" si="0"/>
        <v>-8.1330273628102776E-3</v>
      </c>
      <c r="I42" s="193"/>
      <c r="J42" s="197">
        <v>40</v>
      </c>
      <c r="K42" s="234">
        <v>-8.1330273628102776E-3</v>
      </c>
      <c r="L42" s="198">
        <v>-4.0979225016407377E-2</v>
      </c>
    </row>
    <row r="43" spans="1:12" ht="14.4" x14ac:dyDescent="0.3">
      <c r="A43" s="7">
        <v>44077</v>
      </c>
      <c r="B43" s="191">
        <v>3564.73999</v>
      </c>
      <c r="C43" s="191">
        <v>3564.8500979999999</v>
      </c>
      <c r="D43" s="191">
        <v>3427.4099120000001</v>
      </c>
      <c r="E43" s="191">
        <v>3455.0600589999999</v>
      </c>
      <c r="F43" s="192">
        <v>3455.0600589999999</v>
      </c>
      <c r="G43" s="191">
        <v>4898680000</v>
      </c>
      <c r="H43" s="194">
        <f t="shared" si="0"/>
        <v>-3.5125843631361856E-2</v>
      </c>
      <c r="I43" s="193"/>
      <c r="J43" s="197">
        <v>41</v>
      </c>
      <c r="K43" s="234">
        <v>-3.5125843631361856E-2</v>
      </c>
      <c r="L43" s="198">
        <v>-4.0290792571308236E-2</v>
      </c>
    </row>
    <row r="44" spans="1:12" ht="14.4" x14ac:dyDescent="0.3">
      <c r="A44" s="7">
        <v>44076</v>
      </c>
      <c r="B44" s="191">
        <v>3543.76001</v>
      </c>
      <c r="C44" s="191">
        <v>3588.110107</v>
      </c>
      <c r="D44" s="191">
        <v>3535.2299800000001</v>
      </c>
      <c r="E44" s="191">
        <v>3580.8400879999999</v>
      </c>
      <c r="F44" s="192">
        <v>3580.8400879999999</v>
      </c>
      <c r="G44" s="191">
        <v>4285190000</v>
      </c>
      <c r="H44" s="194">
        <f t="shared" si="0"/>
        <v>1.5365910284791237E-2</v>
      </c>
      <c r="I44" s="193"/>
      <c r="J44" s="197">
        <v>42</v>
      </c>
      <c r="K44" s="234">
        <v>1.5365910284791237E-2</v>
      </c>
      <c r="L44" s="198">
        <v>-3.9413693006101071E-2</v>
      </c>
    </row>
    <row r="45" spans="1:12" ht="14.4" x14ac:dyDescent="0.3">
      <c r="A45" s="7">
        <v>44075</v>
      </c>
      <c r="B45" s="191">
        <v>3507.4399410000001</v>
      </c>
      <c r="C45" s="191">
        <v>3528.030029</v>
      </c>
      <c r="D45" s="191">
        <v>3494.6000979999999</v>
      </c>
      <c r="E45" s="191">
        <v>3526.6499020000001</v>
      </c>
      <c r="F45" s="192">
        <v>3526.6499020000001</v>
      </c>
      <c r="G45" s="191">
        <v>4083110000</v>
      </c>
      <c r="H45" s="194">
        <f t="shared" si="0"/>
        <v>7.5250028014733081E-3</v>
      </c>
      <c r="I45" s="193"/>
      <c r="J45" s="197">
        <v>43</v>
      </c>
      <c r="K45" s="234">
        <v>7.5250028014733081E-3</v>
      </c>
      <c r="L45" s="198">
        <v>-3.8975903403596857E-2</v>
      </c>
    </row>
    <row r="46" spans="1:12" ht="14.4" x14ac:dyDescent="0.3">
      <c r="A46" s="7">
        <v>44074</v>
      </c>
      <c r="B46" s="191">
        <v>3509.7299800000001</v>
      </c>
      <c r="C46" s="191">
        <v>3514.7700199999999</v>
      </c>
      <c r="D46" s="191">
        <v>3493.25</v>
      </c>
      <c r="E46" s="191">
        <v>3500.3100589999999</v>
      </c>
      <c r="F46" s="192">
        <v>3500.3100589999999</v>
      </c>
      <c r="G46" s="191">
        <v>4342290000</v>
      </c>
      <c r="H46" s="194">
        <f t="shared" si="0"/>
        <v>-2.1949626648870525E-3</v>
      </c>
      <c r="I46" s="193"/>
      <c r="J46" s="197">
        <v>44</v>
      </c>
      <c r="K46" s="234">
        <v>-2.1949626648870525E-3</v>
      </c>
      <c r="L46" s="198">
        <v>-3.8517840461374714E-2</v>
      </c>
    </row>
    <row r="47" spans="1:12" ht="14.4" x14ac:dyDescent="0.3">
      <c r="A47" s="7">
        <v>44071</v>
      </c>
      <c r="B47" s="191">
        <v>3494.6899410000001</v>
      </c>
      <c r="C47" s="191">
        <v>3509.2299800000001</v>
      </c>
      <c r="D47" s="191">
        <v>3484.320068</v>
      </c>
      <c r="E47" s="191">
        <v>3508.01001</v>
      </c>
      <c r="F47" s="192">
        <v>3508.01001</v>
      </c>
      <c r="G47" s="191">
        <v>3855880000</v>
      </c>
      <c r="H47" s="194">
        <f t="shared" si="0"/>
        <v>6.7325653728901348E-3</v>
      </c>
      <c r="I47" s="193"/>
      <c r="J47" s="197">
        <v>45</v>
      </c>
      <c r="K47" s="234">
        <v>6.7325653728901348E-3</v>
      </c>
      <c r="L47" s="198">
        <v>-3.836963748402835E-2</v>
      </c>
    </row>
    <row r="48" spans="1:12" ht="14.4" x14ac:dyDescent="0.3">
      <c r="A48" s="7">
        <v>44070</v>
      </c>
      <c r="B48" s="191">
        <v>3485.139893</v>
      </c>
      <c r="C48" s="191">
        <v>3501.3798830000001</v>
      </c>
      <c r="D48" s="191">
        <v>3468.3500979999999</v>
      </c>
      <c r="E48" s="191">
        <v>3484.5500489999999</v>
      </c>
      <c r="F48" s="192">
        <v>3484.5500489999999</v>
      </c>
      <c r="G48" s="191">
        <v>3929560000</v>
      </c>
      <c r="H48" s="194">
        <f t="shared" si="0"/>
        <v>1.6730441952841294E-3</v>
      </c>
      <c r="I48" s="193"/>
      <c r="J48" s="197">
        <v>46</v>
      </c>
      <c r="K48" s="234">
        <v>1.6730441952841294E-3</v>
      </c>
      <c r="L48" s="198">
        <v>-3.835246390115804E-2</v>
      </c>
    </row>
    <row r="49" spans="1:12" ht="14.4" x14ac:dyDescent="0.3">
      <c r="A49" s="7">
        <v>44069</v>
      </c>
      <c r="B49" s="191">
        <v>3449.969971</v>
      </c>
      <c r="C49" s="191">
        <v>3481.070068</v>
      </c>
      <c r="D49" s="191">
        <v>3444.1499020000001</v>
      </c>
      <c r="E49" s="191">
        <v>3478.7299800000001</v>
      </c>
      <c r="F49" s="192">
        <v>3478.7299800000001</v>
      </c>
      <c r="G49" s="191">
        <v>3754360000</v>
      </c>
      <c r="H49" s="194">
        <f t="shared" si="0"/>
        <v>1.0195626058366453E-2</v>
      </c>
      <c r="I49" s="193"/>
      <c r="J49" s="197">
        <v>47</v>
      </c>
      <c r="K49" s="234">
        <v>1.0195626058366453E-2</v>
      </c>
      <c r="L49" s="198">
        <v>-3.8344668237101885E-2</v>
      </c>
    </row>
    <row r="50" spans="1:12" ht="14.4" x14ac:dyDescent="0.3">
      <c r="A50" s="7">
        <v>44068</v>
      </c>
      <c r="B50" s="191">
        <v>3435.9499510000001</v>
      </c>
      <c r="C50" s="191">
        <v>3444.209961</v>
      </c>
      <c r="D50" s="191">
        <v>3425.8400879999999</v>
      </c>
      <c r="E50" s="191">
        <v>3443.6201169999999</v>
      </c>
      <c r="F50" s="192">
        <v>3443.6201169999999</v>
      </c>
      <c r="G50" s="191">
        <v>3619300000</v>
      </c>
      <c r="H50" s="194">
        <f t="shared" si="0"/>
        <v>3.5963511854776465E-3</v>
      </c>
      <c r="I50" s="193"/>
      <c r="J50" s="197">
        <v>48</v>
      </c>
      <c r="K50" s="234">
        <v>3.5963511854776465E-3</v>
      </c>
      <c r="L50" s="198">
        <v>-3.8236599804323569E-2</v>
      </c>
    </row>
    <row r="51" spans="1:12" ht="14.4" x14ac:dyDescent="0.3">
      <c r="A51" s="7">
        <v>44067</v>
      </c>
      <c r="B51" s="191">
        <v>3418.0900879999999</v>
      </c>
      <c r="C51" s="191">
        <v>3432.0900879999999</v>
      </c>
      <c r="D51" s="191">
        <v>3413.1298830000001</v>
      </c>
      <c r="E51" s="191">
        <v>3431.280029</v>
      </c>
      <c r="F51" s="192">
        <v>3431.280029</v>
      </c>
      <c r="G51" s="191">
        <v>3728690000</v>
      </c>
      <c r="H51" s="194">
        <f t="shared" si="0"/>
        <v>1.004371824813878E-2</v>
      </c>
      <c r="I51" s="193"/>
      <c r="J51" s="197">
        <v>49</v>
      </c>
      <c r="K51" s="234">
        <v>1.004371824813878E-2</v>
      </c>
      <c r="L51" s="198">
        <v>-3.7536419718832745E-2</v>
      </c>
    </row>
    <row r="52" spans="1:12" ht="14.4" x14ac:dyDescent="0.3">
      <c r="A52" s="7">
        <v>44064</v>
      </c>
      <c r="B52" s="191">
        <v>3386.01001</v>
      </c>
      <c r="C52" s="191">
        <v>3399.959961</v>
      </c>
      <c r="D52" s="191">
        <v>3379.3100589999999</v>
      </c>
      <c r="E52" s="191">
        <v>3397.1599120000001</v>
      </c>
      <c r="F52" s="192">
        <v>3397.1599120000001</v>
      </c>
      <c r="G52" s="191">
        <v>3705420000</v>
      </c>
      <c r="H52" s="194">
        <f t="shared" si="0"/>
        <v>3.4411069427025889E-3</v>
      </c>
      <c r="I52" s="193"/>
      <c r="J52" s="197">
        <v>50</v>
      </c>
      <c r="K52" s="234">
        <v>3.4411069427025889E-3</v>
      </c>
      <c r="L52" s="198">
        <v>-3.6695142630739953E-2</v>
      </c>
    </row>
    <row r="53" spans="1:12" ht="14.4" x14ac:dyDescent="0.3">
      <c r="A53" s="7">
        <v>44063</v>
      </c>
      <c r="B53" s="191">
        <v>3360.4799800000001</v>
      </c>
      <c r="C53" s="191">
        <v>3390.8000489999999</v>
      </c>
      <c r="D53" s="191">
        <v>3354.6899410000001</v>
      </c>
      <c r="E53" s="191">
        <v>3385.51001</v>
      </c>
      <c r="F53" s="192">
        <v>3385.51001</v>
      </c>
      <c r="G53" s="191">
        <v>3642850000</v>
      </c>
      <c r="H53" s="194">
        <f t="shared" si="0"/>
        <v>3.1586327364043049E-3</v>
      </c>
      <c r="I53" s="193"/>
      <c r="J53" s="197">
        <v>51</v>
      </c>
      <c r="K53" s="234">
        <v>3.1586327364043049E-3</v>
      </c>
      <c r="L53" s="198">
        <v>-3.658567095433464E-2</v>
      </c>
    </row>
    <row r="54" spans="1:12" ht="14.4" x14ac:dyDescent="0.3">
      <c r="A54" s="7">
        <v>44062</v>
      </c>
      <c r="B54" s="191">
        <v>3392.51001</v>
      </c>
      <c r="C54" s="191">
        <v>3399.540039</v>
      </c>
      <c r="D54" s="191">
        <v>3369.6599120000001</v>
      </c>
      <c r="E54" s="191">
        <v>3374.8500979999999</v>
      </c>
      <c r="F54" s="192">
        <v>3374.8500979999999</v>
      </c>
      <c r="G54" s="191">
        <v>3884480000</v>
      </c>
      <c r="H54" s="194">
        <f t="shared" si="0"/>
        <v>-4.4043952328094039E-3</v>
      </c>
      <c r="I54" s="193"/>
      <c r="J54" s="197">
        <v>52</v>
      </c>
      <c r="K54" s="234">
        <v>-4.4043952328094039E-3</v>
      </c>
      <c r="L54" s="198">
        <v>-3.6244604777274952E-2</v>
      </c>
    </row>
    <row r="55" spans="1:12" ht="14.4" x14ac:dyDescent="0.3">
      <c r="A55" s="7">
        <v>44061</v>
      </c>
      <c r="B55" s="191">
        <v>3387.040039</v>
      </c>
      <c r="C55" s="191">
        <v>3395.0600589999999</v>
      </c>
      <c r="D55" s="191">
        <v>3370.1499020000001</v>
      </c>
      <c r="E55" s="191">
        <v>3389.780029</v>
      </c>
      <c r="F55" s="192">
        <v>3389.780029</v>
      </c>
      <c r="G55" s="191">
        <v>3881310000</v>
      </c>
      <c r="H55" s="194">
        <f t="shared" si="0"/>
        <v>2.3033891356964006E-3</v>
      </c>
      <c r="I55" s="193"/>
      <c r="J55" s="197">
        <v>53</v>
      </c>
      <c r="K55" s="234">
        <v>2.3033891356964006E-3</v>
      </c>
      <c r="L55" s="198">
        <v>-3.5919799915513792E-2</v>
      </c>
    </row>
    <row r="56" spans="1:12" ht="14.4" x14ac:dyDescent="0.3">
      <c r="A56" s="7">
        <v>44060</v>
      </c>
      <c r="B56" s="191">
        <v>3380.860107</v>
      </c>
      <c r="C56" s="191">
        <v>3387.5900879999999</v>
      </c>
      <c r="D56" s="191">
        <v>3379.219971</v>
      </c>
      <c r="E56" s="191">
        <v>3381.98999</v>
      </c>
      <c r="F56" s="192">
        <v>3381.98999</v>
      </c>
      <c r="G56" s="191">
        <v>3671290000</v>
      </c>
      <c r="H56" s="194">
        <f t="shared" si="0"/>
        <v>2.7098423393971259E-3</v>
      </c>
      <c r="I56" s="193"/>
      <c r="J56" s="197">
        <v>54</v>
      </c>
      <c r="K56" s="234">
        <v>2.7098423393971259E-3</v>
      </c>
      <c r="L56" s="198">
        <v>-3.5287878950409877E-2</v>
      </c>
    </row>
    <row r="57" spans="1:12" ht="14.4" x14ac:dyDescent="0.3">
      <c r="A57" s="7">
        <v>44057</v>
      </c>
      <c r="B57" s="191">
        <v>3368.6599120000001</v>
      </c>
      <c r="C57" s="191">
        <v>3378.51001</v>
      </c>
      <c r="D57" s="191">
        <v>3361.639893</v>
      </c>
      <c r="E57" s="191">
        <v>3372.8500979999999</v>
      </c>
      <c r="F57" s="192">
        <v>3372.8500979999999</v>
      </c>
      <c r="G57" s="191">
        <v>3193400000</v>
      </c>
      <c r="H57" s="194">
        <f t="shared" si="0"/>
        <v>-1.7188262738166723E-4</v>
      </c>
      <c r="I57" s="193"/>
      <c r="J57" s="197">
        <v>55</v>
      </c>
      <c r="K57" s="234">
        <v>-1.7188262738166723E-4</v>
      </c>
      <c r="L57" s="198">
        <v>-3.5231470294480191E-2</v>
      </c>
    </row>
    <row r="58" spans="1:12" ht="14.4" x14ac:dyDescent="0.3">
      <c r="A58" s="7">
        <v>44056</v>
      </c>
      <c r="B58" s="191">
        <v>3372.9499510000001</v>
      </c>
      <c r="C58" s="191">
        <v>3387.23999</v>
      </c>
      <c r="D58" s="191">
        <v>3363.3500979999999</v>
      </c>
      <c r="E58" s="191">
        <v>3373.429932</v>
      </c>
      <c r="F58" s="192">
        <v>3373.429932</v>
      </c>
      <c r="G58" s="191">
        <v>3648810000</v>
      </c>
      <c r="H58" s="194">
        <f t="shared" si="0"/>
        <v>-2.0471743456673998E-3</v>
      </c>
      <c r="I58" s="193"/>
      <c r="J58" s="197">
        <v>56</v>
      </c>
      <c r="K58" s="234">
        <v>-2.0471743456673998E-3</v>
      </c>
      <c r="L58" s="198">
        <v>-3.5125843631361856E-2</v>
      </c>
    </row>
    <row r="59" spans="1:12" ht="14.4" x14ac:dyDescent="0.3">
      <c r="A59" s="7">
        <v>44055</v>
      </c>
      <c r="B59" s="191">
        <v>3355.459961</v>
      </c>
      <c r="C59" s="191">
        <v>3387.889893</v>
      </c>
      <c r="D59" s="191">
        <v>3355.459961</v>
      </c>
      <c r="E59" s="191">
        <v>3380.3500979999999</v>
      </c>
      <c r="F59" s="192">
        <v>3380.3500979999999</v>
      </c>
      <c r="G59" s="191">
        <v>3768560000</v>
      </c>
      <c r="H59" s="194">
        <f t="shared" si="0"/>
        <v>1.3996549716919158E-2</v>
      </c>
      <c r="I59" s="193"/>
      <c r="J59" s="197">
        <v>57</v>
      </c>
      <c r="K59" s="234">
        <v>1.3996549716919158E-2</v>
      </c>
      <c r="L59" s="198">
        <v>-3.4818703495799477E-2</v>
      </c>
    </row>
    <row r="60" spans="1:12" ht="14.4" x14ac:dyDescent="0.3">
      <c r="A60" s="7">
        <v>44054</v>
      </c>
      <c r="B60" s="191">
        <v>3370.3400879999999</v>
      </c>
      <c r="C60" s="191">
        <v>3381.01001</v>
      </c>
      <c r="D60" s="191">
        <v>3326.4399410000001</v>
      </c>
      <c r="E60" s="191">
        <v>3333.6899410000001</v>
      </c>
      <c r="F60" s="192">
        <v>3333.6899410000001</v>
      </c>
      <c r="G60" s="191">
        <v>5087650000</v>
      </c>
      <c r="H60" s="194">
        <f t="shared" si="0"/>
        <v>-7.9691323627661421E-3</v>
      </c>
      <c r="I60" s="193"/>
      <c r="J60" s="197">
        <v>58</v>
      </c>
      <c r="K60" s="234">
        <v>-7.9691323627661421E-3</v>
      </c>
      <c r="L60" s="198">
        <v>-3.4725402191039589E-2</v>
      </c>
    </row>
    <row r="61" spans="1:12" ht="14.4" x14ac:dyDescent="0.3">
      <c r="A61" s="7">
        <v>44053</v>
      </c>
      <c r="B61" s="191">
        <v>3356.040039</v>
      </c>
      <c r="C61" s="191">
        <v>3363.290039</v>
      </c>
      <c r="D61" s="191">
        <v>3335.4399410000001</v>
      </c>
      <c r="E61" s="191">
        <v>3360.469971</v>
      </c>
      <c r="F61" s="192">
        <v>3360.469971</v>
      </c>
      <c r="G61" s="191">
        <v>4318570000</v>
      </c>
      <c r="H61" s="194">
        <f t="shared" si="0"/>
        <v>2.7422184718900356E-3</v>
      </c>
      <c r="I61" s="193"/>
      <c r="J61" s="197">
        <v>59</v>
      </c>
      <c r="K61" s="234">
        <v>2.7422184718900356E-3</v>
      </c>
      <c r="L61" s="198">
        <v>-3.4699008397361328E-2</v>
      </c>
    </row>
    <row r="62" spans="1:12" ht="14.4" x14ac:dyDescent="0.3">
      <c r="A62" s="7">
        <v>44050</v>
      </c>
      <c r="B62" s="191">
        <v>3340.0500489999999</v>
      </c>
      <c r="C62" s="191">
        <v>3352.540039</v>
      </c>
      <c r="D62" s="191">
        <v>3328.719971</v>
      </c>
      <c r="E62" s="191">
        <v>3351.280029</v>
      </c>
      <c r="F62" s="192">
        <v>3351.280029</v>
      </c>
      <c r="G62" s="191">
        <v>4104860000</v>
      </c>
      <c r="H62" s="194">
        <f t="shared" si="0"/>
        <v>6.3302949268071156E-4</v>
      </c>
      <c r="I62" s="193"/>
      <c r="J62" s="197">
        <v>60</v>
      </c>
      <c r="K62" s="234">
        <v>6.3302949268071156E-4</v>
      </c>
      <c r="L62" s="198">
        <v>-3.4511199653861319E-2</v>
      </c>
    </row>
    <row r="63" spans="1:12" ht="14.4" x14ac:dyDescent="0.3">
      <c r="A63" s="7">
        <v>44049</v>
      </c>
      <c r="B63" s="191">
        <v>3323.169922</v>
      </c>
      <c r="C63" s="191">
        <v>3351.030029</v>
      </c>
      <c r="D63" s="191">
        <v>3318.139893</v>
      </c>
      <c r="E63" s="191">
        <v>3349.1599120000001</v>
      </c>
      <c r="F63" s="192">
        <v>3349.1599120000001</v>
      </c>
      <c r="G63" s="191">
        <v>4267490000</v>
      </c>
      <c r="H63" s="194">
        <f t="shared" si="0"/>
        <v>6.4276953850314891E-3</v>
      </c>
      <c r="I63" s="193"/>
      <c r="J63" s="197">
        <v>61</v>
      </c>
      <c r="K63" s="234">
        <v>6.4276953850314891E-3</v>
      </c>
      <c r="L63" s="198">
        <v>-3.4411425617822129E-2</v>
      </c>
    </row>
    <row r="64" spans="1:12" ht="14.4" x14ac:dyDescent="0.3">
      <c r="A64" s="7">
        <v>44048</v>
      </c>
      <c r="B64" s="191">
        <v>3317.3701169999999</v>
      </c>
      <c r="C64" s="191">
        <v>3330.7700199999999</v>
      </c>
      <c r="D64" s="191">
        <v>3317.3701169999999</v>
      </c>
      <c r="E64" s="191">
        <v>3327.7700199999999</v>
      </c>
      <c r="F64" s="192">
        <v>3327.7700199999999</v>
      </c>
      <c r="G64" s="191">
        <v>4732220000</v>
      </c>
      <c r="H64" s="194">
        <f t="shared" si="0"/>
        <v>6.4297431236265837E-3</v>
      </c>
      <c r="I64" s="193"/>
      <c r="J64" s="197">
        <v>62</v>
      </c>
      <c r="K64" s="234">
        <v>6.4297431236265837E-3</v>
      </c>
      <c r="L64" s="198">
        <v>-3.4393111061434153E-2</v>
      </c>
    </row>
    <row r="65" spans="1:12" ht="14.4" x14ac:dyDescent="0.3">
      <c r="A65" s="7">
        <v>44047</v>
      </c>
      <c r="B65" s="191">
        <v>3289.919922</v>
      </c>
      <c r="C65" s="191">
        <v>3306.8400879999999</v>
      </c>
      <c r="D65" s="191">
        <v>3286.3701169999999</v>
      </c>
      <c r="E65" s="191">
        <v>3306.51001</v>
      </c>
      <c r="F65" s="192">
        <v>3306.51001</v>
      </c>
      <c r="G65" s="191">
        <v>4621670000</v>
      </c>
      <c r="H65" s="194">
        <f t="shared" si="0"/>
        <v>3.6119305816237498E-3</v>
      </c>
      <c r="I65" s="193"/>
      <c r="J65" s="197">
        <v>63</v>
      </c>
      <c r="K65" s="234">
        <v>3.6119305816237498E-3</v>
      </c>
      <c r="L65" s="198">
        <v>-3.4296045476905165E-2</v>
      </c>
    </row>
    <row r="66" spans="1:12" ht="14.4" x14ac:dyDescent="0.3">
      <c r="A66" s="7">
        <v>44046</v>
      </c>
      <c r="B66" s="191">
        <v>3288.26001</v>
      </c>
      <c r="C66" s="191">
        <v>3302.7299800000001</v>
      </c>
      <c r="D66" s="191">
        <v>3284.530029</v>
      </c>
      <c r="E66" s="191">
        <v>3294.610107</v>
      </c>
      <c r="F66" s="192">
        <v>3294.610107</v>
      </c>
      <c r="G66" s="191">
        <v>4643640000</v>
      </c>
      <c r="H66" s="194">
        <f t="shared" si="0"/>
        <v>7.181023368088086E-3</v>
      </c>
      <c r="I66" s="193"/>
      <c r="J66" s="197">
        <v>64</v>
      </c>
      <c r="K66" s="234">
        <v>7.181023368088086E-3</v>
      </c>
      <c r="L66" s="198">
        <v>-3.413816773173118E-2</v>
      </c>
    </row>
    <row r="67" spans="1:12" ht="14.4" x14ac:dyDescent="0.3">
      <c r="A67" s="7">
        <v>44043</v>
      </c>
      <c r="B67" s="191">
        <v>3270.4499510000001</v>
      </c>
      <c r="C67" s="191">
        <v>3272.169922</v>
      </c>
      <c r="D67" s="191">
        <v>3220.26001</v>
      </c>
      <c r="E67" s="191">
        <v>3271.1201169999999</v>
      </c>
      <c r="F67" s="192">
        <v>3271.1201169999999</v>
      </c>
      <c r="G67" s="191">
        <v>5117260000</v>
      </c>
      <c r="H67" s="194">
        <f t="shared" si="0"/>
        <v>7.6705048402278932E-3</v>
      </c>
      <c r="I67" s="193"/>
      <c r="J67" s="197">
        <v>65</v>
      </c>
      <c r="K67" s="234">
        <v>7.6705048402278932E-3</v>
      </c>
      <c r="L67" s="198">
        <v>-3.3962034594466402E-2</v>
      </c>
    </row>
    <row r="68" spans="1:12" ht="14.4" x14ac:dyDescent="0.3">
      <c r="A68" s="7">
        <v>44042</v>
      </c>
      <c r="B68" s="191">
        <v>3231.76001</v>
      </c>
      <c r="C68" s="191">
        <v>3250.919922</v>
      </c>
      <c r="D68" s="191">
        <v>3204.1298830000001</v>
      </c>
      <c r="E68" s="191">
        <v>3246.219971</v>
      </c>
      <c r="F68" s="192">
        <v>3246.219971</v>
      </c>
      <c r="G68" s="191">
        <v>4254010000</v>
      </c>
      <c r="H68" s="194">
        <f t="shared" ref="H68:H131" si="1">(F68-F69)/F69</f>
        <v>-3.7502517220709768E-3</v>
      </c>
      <c r="I68" s="193"/>
      <c r="J68" s="197">
        <v>66</v>
      </c>
      <c r="K68" s="234">
        <v>-3.7502517220709768E-3</v>
      </c>
      <c r="L68" s="198">
        <v>-3.3922077118805932E-2</v>
      </c>
    </row>
    <row r="69" spans="1:12" ht="14.4" x14ac:dyDescent="0.3">
      <c r="A69" s="7">
        <v>44041</v>
      </c>
      <c r="B69" s="191">
        <v>3227.219971</v>
      </c>
      <c r="C69" s="191">
        <v>3264.73999</v>
      </c>
      <c r="D69" s="191">
        <v>3227.219971</v>
      </c>
      <c r="E69" s="191">
        <v>3258.4399410000001</v>
      </c>
      <c r="F69" s="192">
        <v>3258.4399410000001</v>
      </c>
      <c r="G69" s="191">
        <v>4676300000</v>
      </c>
      <c r="H69" s="194">
        <f t="shared" si="1"/>
        <v>1.2428381679718907E-2</v>
      </c>
      <c r="I69" s="193"/>
      <c r="J69" s="197">
        <v>67</v>
      </c>
      <c r="K69" s="234">
        <v>1.2428381679718907E-2</v>
      </c>
      <c r="L69" s="198">
        <v>-3.3687352317337577E-2</v>
      </c>
    </row>
    <row r="70" spans="1:12" ht="14.4" x14ac:dyDescent="0.3">
      <c r="A70" s="7">
        <v>44040</v>
      </c>
      <c r="B70" s="191">
        <v>3234.2700199999999</v>
      </c>
      <c r="C70" s="191">
        <v>3243.719971</v>
      </c>
      <c r="D70" s="191">
        <v>3216.169922</v>
      </c>
      <c r="E70" s="191">
        <v>3218.4399410000001</v>
      </c>
      <c r="F70" s="192">
        <v>3218.4399410000001</v>
      </c>
      <c r="G70" s="191">
        <v>4027890000</v>
      </c>
      <c r="H70" s="194">
        <f t="shared" si="1"/>
        <v>-6.4733922441612838E-3</v>
      </c>
      <c r="I70" s="193"/>
      <c r="J70" s="197">
        <v>68</v>
      </c>
      <c r="K70" s="234">
        <v>-6.4733922441612838E-3</v>
      </c>
      <c r="L70" s="198">
        <v>-3.3513626544828097E-2</v>
      </c>
    </row>
    <row r="71" spans="1:12" ht="14.4" x14ac:dyDescent="0.3">
      <c r="A71" s="7">
        <v>44039</v>
      </c>
      <c r="B71" s="191">
        <v>3219.8400879999999</v>
      </c>
      <c r="C71" s="191">
        <v>3241.429932</v>
      </c>
      <c r="D71" s="191">
        <v>3214.25</v>
      </c>
      <c r="E71" s="191">
        <v>3239.4099120000001</v>
      </c>
      <c r="F71" s="192">
        <v>3239.4099120000001</v>
      </c>
      <c r="G71" s="191">
        <v>3963910000</v>
      </c>
      <c r="H71" s="194">
        <f t="shared" si="1"/>
        <v>7.3951387022857858E-3</v>
      </c>
      <c r="I71" s="193"/>
      <c r="J71" s="197">
        <v>69</v>
      </c>
      <c r="K71" s="234">
        <v>7.3951387022857858E-3</v>
      </c>
      <c r="L71" s="198">
        <v>-3.3459874208372695E-2</v>
      </c>
    </row>
    <row r="72" spans="1:12" ht="14.4" x14ac:dyDescent="0.3">
      <c r="A72" s="7">
        <v>44036</v>
      </c>
      <c r="B72" s="191">
        <v>3218.580078</v>
      </c>
      <c r="C72" s="191">
        <v>3227.26001</v>
      </c>
      <c r="D72" s="191">
        <v>3200.0500489999999</v>
      </c>
      <c r="E72" s="191">
        <v>3215.6298830000001</v>
      </c>
      <c r="F72" s="192">
        <v>3215.6298830000001</v>
      </c>
      <c r="G72" s="191">
        <v>3894900000</v>
      </c>
      <c r="H72" s="194">
        <f t="shared" si="1"/>
        <v>-6.1903999631466875E-3</v>
      </c>
      <c r="I72" s="193"/>
      <c r="J72" s="197">
        <v>70</v>
      </c>
      <c r="K72" s="234">
        <v>-6.1903999631466875E-3</v>
      </c>
      <c r="L72" s="198">
        <v>-3.3120171956841256E-2</v>
      </c>
    </row>
    <row r="73" spans="1:12" ht="14.4" x14ac:dyDescent="0.3">
      <c r="A73" s="7">
        <v>44035</v>
      </c>
      <c r="B73" s="191">
        <v>3271.639893</v>
      </c>
      <c r="C73" s="191">
        <v>3279.98999</v>
      </c>
      <c r="D73" s="191">
        <v>3222.6599120000001</v>
      </c>
      <c r="E73" s="191">
        <v>3235.6599120000001</v>
      </c>
      <c r="F73" s="192">
        <v>3235.6599120000001</v>
      </c>
      <c r="G73" s="191">
        <v>4290460000</v>
      </c>
      <c r="H73" s="194">
        <f t="shared" si="1"/>
        <v>-1.2319859998901917E-2</v>
      </c>
      <c r="I73" s="193"/>
      <c r="J73" s="197">
        <v>71</v>
      </c>
      <c r="K73" s="234">
        <v>-1.2319859998901917E-2</v>
      </c>
      <c r="L73" s="198">
        <v>-3.2910674137422623E-2</v>
      </c>
    </row>
    <row r="74" spans="1:12" ht="14.4" x14ac:dyDescent="0.3">
      <c r="A74" s="7">
        <v>44034</v>
      </c>
      <c r="B74" s="191">
        <v>3254.860107</v>
      </c>
      <c r="C74" s="191">
        <v>3279.320068</v>
      </c>
      <c r="D74" s="191">
        <v>3253.1000979999999</v>
      </c>
      <c r="E74" s="191">
        <v>3276.0200199999999</v>
      </c>
      <c r="F74" s="192">
        <v>3276.0200199999999</v>
      </c>
      <c r="G74" s="191">
        <v>4255190000</v>
      </c>
      <c r="H74" s="194">
        <f t="shared" si="1"/>
        <v>5.7470821595778593E-3</v>
      </c>
      <c r="I74" s="193"/>
      <c r="J74" s="197">
        <v>72</v>
      </c>
      <c r="K74" s="234">
        <v>5.7470821595778593E-3</v>
      </c>
      <c r="L74" s="198">
        <v>-3.2864228913235163E-2</v>
      </c>
    </row>
    <row r="75" spans="1:12" ht="14.4" x14ac:dyDescent="0.3">
      <c r="A75" s="7">
        <v>44033</v>
      </c>
      <c r="B75" s="191">
        <v>3268.5200199999999</v>
      </c>
      <c r="C75" s="191">
        <v>3277.290039</v>
      </c>
      <c r="D75" s="191">
        <v>3247.7700199999999</v>
      </c>
      <c r="E75" s="191">
        <v>3257.3000489999999</v>
      </c>
      <c r="F75" s="192">
        <v>3257.3000489999999</v>
      </c>
      <c r="G75" s="191">
        <v>4547960000</v>
      </c>
      <c r="H75" s="194">
        <f t="shared" si="1"/>
        <v>1.6790373610770313E-3</v>
      </c>
      <c r="I75" s="193"/>
      <c r="J75" s="197">
        <v>73</v>
      </c>
      <c r="K75" s="234">
        <v>1.6790373610770313E-3</v>
      </c>
      <c r="L75" s="198">
        <v>-3.2364902938788187E-2</v>
      </c>
    </row>
    <row r="76" spans="1:12" ht="14.4" x14ac:dyDescent="0.3">
      <c r="A76" s="7">
        <v>44032</v>
      </c>
      <c r="B76" s="191">
        <v>3224.290039</v>
      </c>
      <c r="C76" s="191">
        <v>3258.610107</v>
      </c>
      <c r="D76" s="191">
        <v>3215.1599120000001</v>
      </c>
      <c r="E76" s="191">
        <v>3251.8400879999999</v>
      </c>
      <c r="F76" s="192">
        <v>3251.8400879999999</v>
      </c>
      <c r="G76" s="191">
        <v>3971200000</v>
      </c>
      <c r="H76" s="194">
        <f t="shared" si="1"/>
        <v>8.4069389276431299E-3</v>
      </c>
      <c r="I76" s="193"/>
      <c r="J76" s="197">
        <v>74</v>
      </c>
      <c r="K76" s="234">
        <v>8.4069389276431299E-3</v>
      </c>
      <c r="L76" s="198">
        <v>-3.235349666924054E-2</v>
      </c>
    </row>
    <row r="77" spans="1:12" ht="14.4" x14ac:dyDescent="0.3">
      <c r="A77" s="7">
        <v>44029</v>
      </c>
      <c r="B77" s="191">
        <v>3224.209961</v>
      </c>
      <c r="C77" s="191">
        <v>3233.5200199999999</v>
      </c>
      <c r="D77" s="191">
        <v>3205.6499020000001</v>
      </c>
      <c r="E77" s="191">
        <v>3224.7299800000001</v>
      </c>
      <c r="F77" s="192">
        <v>3224.7299800000001</v>
      </c>
      <c r="G77" s="191">
        <v>3993830000</v>
      </c>
      <c r="H77" s="194">
        <f t="shared" si="1"/>
        <v>2.8486121609215317E-3</v>
      </c>
      <c r="I77" s="193"/>
      <c r="J77" s="197">
        <v>75</v>
      </c>
      <c r="K77" s="234">
        <v>2.8486121609215317E-3</v>
      </c>
      <c r="L77" s="198">
        <v>-3.2259215875652857E-2</v>
      </c>
    </row>
    <row r="78" spans="1:12" ht="14.4" x14ac:dyDescent="0.3">
      <c r="A78" s="7">
        <v>44028</v>
      </c>
      <c r="B78" s="191">
        <v>3208.360107</v>
      </c>
      <c r="C78" s="191">
        <v>3220.389893</v>
      </c>
      <c r="D78" s="191">
        <v>3198.5900879999999</v>
      </c>
      <c r="E78" s="191">
        <v>3215.570068</v>
      </c>
      <c r="F78" s="192">
        <v>3215.570068</v>
      </c>
      <c r="G78" s="191">
        <v>3961230000</v>
      </c>
      <c r="H78" s="194">
        <f t="shared" si="1"/>
        <v>-3.4061014823960909E-3</v>
      </c>
      <c r="I78" s="193"/>
      <c r="J78" s="197">
        <v>76</v>
      </c>
      <c r="K78" s="234">
        <v>-3.4061014823960909E-3</v>
      </c>
      <c r="L78" s="198">
        <v>-3.1995432227048752E-2</v>
      </c>
    </row>
    <row r="79" spans="1:12" ht="14.4" x14ac:dyDescent="0.3">
      <c r="A79" s="7">
        <v>44027</v>
      </c>
      <c r="B79" s="191">
        <v>3225.9799800000001</v>
      </c>
      <c r="C79" s="191">
        <v>3238.280029</v>
      </c>
      <c r="D79" s="191">
        <v>3200.76001</v>
      </c>
      <c r="E79" s="191">
        <v>3226.5600589999999</v>
      </c>
      <c r="F79" s="192">
        <v>3226.5600589999999</v>
      </c>
      <c r="G79" s="191">
        <v>4669760000</v>
      </c>
      <c r="H79" s="194">
        <f t="shared" si="1"/>
        <v>9.0820507200452122E-3</v>
      </c>
      <c r="I79" s="193"/>
      <c r="J79" s="197">
        <v>77</v>
      </c>
      <c r="K79" s="234">
        <v>9.0820507200452122E-3</v>
      </c>
      <c r="L79" s="198">
        <v>-3.1883121362721416E-2</v>
      </c>
    </row>
    <row r="80" spans="1:12" ht="14.4" x14ac:dyDescent="0.3">
      <c r="A80" s="7">
        <v>44026</v>
      </c>
      <c r="B80" s="191">
        <v>3141.110107</v>
      </c>
      <c r="C80" s="191">
        <v>3200.9499510000001</v>
      </c>
      <c r="D80" s="191">
        <v>3127.6599120000001</v>
      </c>
      <c r="E80" s="191">
        <v>3197.5200199999999</v>
      </c>
      <c r="F80" s="192">
        <v>3197.5200199999999</v>
      </c>
      <c r="G80" s="191">
        <v>4476170000</v>
      </c>
      <c r="H80" s="194">
        <f t="shared" si="1"/>
        <v>1.3406370835879812E-2</v>
      </c>
      <c r="I80" s="193"/>
      <c r="J80" s="197">
        <v>78</v>
      </c>
      <c r="K80" s="234">
        <v>1.3406370835879812E-2</v>
      </c>
      <c r="L80" s="198">
        <v>-3.1850965323014069E-2</v>
      </c>
    </row>
    <row r="81" spans="1:12" ht="14.4" x14ac:dyDescent="0.3">
      <c r="A81" s="7">
        <v>44025</v>
      </c>
      <c r="B81" s="191">
        <v>3205.080078</v>
      </c>
      <c r="C81" s="191">
        <v>3235.320068</v>
      </c>
      <c r="D81" s="191">
        <v>3149.429932</v>
      </c>
      <c r="E81" s="191">
        <v>3155.219971</v>
      </c>
      <c r="F81" s="192">
        <v>3155.219971</v>
      </c>
      <c r="G81" s="191">
        <v>4890780000</v>
      </c>
      <c r="H81" s="194">
        <f t="shared" si="1"/>
        <v>-9.3625410151398081E-3</v>
      </c>
      <c r="I81" s="193"/>
      <c r="J81" s="197">
        <v>79</v>
      </c>
      <c r="K81" s="234">
        <v>-9.3625410151398081E-3</v>
      </c>
      <c r="L81" s="198">
        <v>-3.1764358229310855E-2</v>
      </c>
    </row>
    <row r="82" spans="1:12" ht="14.4" x14ac:dyDescent="0.3">
      <c r="A82" s="7">
        <v>44022</v>
      </c>
      <c r="B82" s="191">
        <v>3152.469971</v>
      </c>
      <c r="C82" s="191">
        <v>3186.820068</v>
      </c>
      <c r="D82" s="191">
        <v>3136.219971</v>
      </c>
      <c r="E82" s="191">
        <v>3185.040039</v>
      </c>
      <c r="F82" s="192">
        <v>3185.040039</v>
      </c>
      <c r="G82" s="191">
        <v>4515340000</v>
      </c>
      <c r="H82" s="194">
        <f t="shared" si="1"/>
        <v>1.0466201198317341E-2</v>
      </c>
      <c r="I82" s="193"/>
      <c r="J82" s="197">
        <v>80</v>
      </c>
      <c r="K82" s="234">
        <v>1.0466201198317341E-2</v>
      </c>
      <c r="L82" s="198">
        <v>-3.1295945734606798E-2</v>
      </c>
    </row>
    <row r="83" spans="1:12" ht="14.4" x14ac:dyDescent="0.3">
      <c r="A83" s="7">
        <v>44021</v>
      </c>
      <c r="B83" s="191">
        <v>3176.169922</v>
      </c>
      <c r="C83" s="191">
        <v>3179.780029</v>
      </c>
      <c r="D83" s="191">
        <v>3115.6999510000001</v>
      </c>
      <c r="E83" s="191">
        <v>3152.0500489999999</v>
      </c>
      <c r="F83" s="192">
        <v>3152.0500489999999</v>
      </c>
      <c r="G83" s="191">
        <v>4829020000</v>
      </c>
      <c r="H83" s="194">
        <f t="shared" si="1"/>
        <v>-5.643605977707117E-3</v>
      </c>
      <c r="I83" s="193"/>
      <c r="J83" s="197">
        <v>81</v>
      </c>
      <c r="K83" s="234">
        <v>-5.643605977707117E-3</v>
      </c>
      <c r="L83" s="198">
        <v>-3.114067794630386E-2</v>
      </c>
    </row>
    <row r="84" spans="1:12" ht="14.4" x14ac:dyDescent="0.3">
      <c r="A84" s="7">
        <v>44020</v>
      </c>
      <c r="B84" s="191">
        <v>3153.070068</v>
      </c>
      <c r="C84" s="191">
        <v>3171.8000489999999</v>
      </c>
      <c r="D84" s="191">
        <v>3136.530029</v>
      </c>
      <c r="E84" s="191">
        <v>3169.9399410000001</v>
      </c>
      <c r="F84" s="192">
        <v>3169.9399410000001</v>
      </c>
      <c r="G84" s="191">
        <v>4927700000</v>
      </c>
      <c r="H84" s="194">
        <f t="shared" si="1"/>
        <v>7.8274619014067539E-3</v>
      </c>
      <c r="I84" s="193"/>
      <c r="J84" s="197">
        <v>82</v>
      </c>
      <c r="K84" s="234">
        <v>7.8274619014067539E-3</v>
      </c>
      <c r="L84" s="198">
        <v>-3.1059933811079975E-2</v>
      </c>
    </row>
    <row r="85" spans="1:12" ht="14.4" x14ac:dyDescent="0.3">
      <c r="A85" s="7">
        <v>44019</v>
      </c>
      <c r="B85" s="191">
        <v>3166.4399410000001</v>
      </c>
      <c r="C85" s="191">
        <v>3184.1499020000001</v>
      </c>
      <c r="D85" s="191">
        <v>3142.929932</v>
      </c>
      <c r="E85" s="191">
        <v>3145.320068</v>
      </c>
      <c r="F85" s="192">
        <v>3145.320068</v>
      </c>
      <c r="G85" s="191">
        <v>4563700000</v>
      </c>
      <c r="H85" s="194">
        <f t="shared" si="1"/>
        <v>-1.0818532233573217E-2</v>
      </c>
      <c r="I85" s="193"/>
      <c r="J85" s="197">
        <v>83</v>
      </c>
      <c r="K85" s="234">
        <v>-1.0818532233573217E-2</v>
      </c>
      <c r="L85" s="198">
        <v>-3.1017018598061587E-2</v>
      </c>
    </row>
    <row r="86" spans="1:12" ht="14.4" x14ac:dyDescent="0.3">
      <c r="A86" s="7">
        <v>44018</v>
      </c>
      <c r="B86" s="191">
        <v>3155.290039</v>
      </c>
      <c r="C86" s="191">
        <v>3182.5900879999999</v>
      </c>
      <c r="D86" s="191">
        <v>3155.290039</v>
      </c>
      <c r="E86" s="191">
        <v>3179.719971</v>
      </c>
      <c r="F86" s="192">
        <v>3179.719971</v>
      </c>
      <c r="G86" s="191">
        <v>4736450000</v>
      </c>
      <c r="H86" s="194">
        <f t="shared" si="1"/>
        <v>1.5881725886237669E-2</v>
      </c>
      <c r="I86" s="193"/>
      <c r="J86" s="197">
        <v>84</v>
      </c>
      <c r="K86" s="234">
        <v>1.5881725886237669E-2</v>
      </c>
      <c r="L86" s="198">
        <v>-3.0889208707972501E-2</v>
      </c>
    </row>
    <row r="87" spans="1:12" ht="14.4" x14ac:dyDescent="0.3">
      <c r="A87" s="7">
        <v>44014</v>
      </c>
      <c r="B87" s="191">
        <v>3143.639893</v>
      </c>
      <c r="C87" s="191">
        <v>3165.8100589999999</v>
      </c>
      <c r="D87" s="191">
        <v>3124.5200199999999</v>
      </c>
      <c r="E87" s="191">
        <v>3130.01001</v>
      </c>
      <c r="F87" s="192">
        <v>3130.01001</v>
      </c>
      <c r="G87" s="191">
        <v>4190830000</v>
      </c>
      <c r="H87" s="194">
        <f t="shared" si="1"/>
        <v>4.5412510555949666E-3</v>
      </c>
      <c r="I87" s="193"/>
      <c r="J87" s="197">
        <v>85</v>
      </c>
      <c r="K87" s="234">
        <v>4.5412510555949666E-3</v>
      </c>
      <c r="L87" s="198">
        <v>-3.0864433708665259E-2</v>
      </c>
    </row>
    <row r="88" spans="1:12" ht="14.4" x14ac:dyDescent="0.3">
      <c r="A88" s="7">
        <v>44013</v>
      </c>
      <c r="B88" s="191">
        <v>3105.919922</v>
      </c>
      <c r="C88" s="191">
        <v>3128.4399410000001</v>
      </c>
      <c r="D88" s="191">
        <v>3101.169922</v>
      </c>
      <c r="E88" s="191">
        <v>3115.860107</v>
      </c>
      <c r="F88" s="192">
        <v>3115.860107</v>
      </c>
      <c r="G88" s="191">
        <v>4443130000</v>
      </c>
      <c r="H88" s="194">
        <f t="shared" si="1"/>
        <v>5.0221327050491461E-3</v>
      </c>
      <c r="I88" s="193"/>
      <c r="J88" s="197">
        <v>86</v>
      </c>
      <c r="K88" s="234">
        <v>5.0221327050491461E-3</v>
      </c>
      <c r="L88" s="198">
        <v>-3.0826930712389951E-2</v>
      </c>
    </row>
    <row r="89" spans="1:12" ht="14.4" x14ac:dyDescent="0.3">
      <c r="A89" s="7">
        <v>44012</v>
      </c>
      <c r="B89" s="191">
        <v>3050.1999510000001</v>
      </c>
      <c r="C89" s="191">
        <v>3111.51001</v>
      </c>
      <c r="D89" s="191">
        <v>3047.830078</v>
      </c>
      <c r="E89" s="191">
        <v>3100.290039</v>
      </c>
      <c r="F89" s="192">
        <v>3100.290039</v>
      </c>
      <c r="G89" s="191">
        <v>4696280000</v>
      </c>
      <c r="H89" s="194">
        <f t="shared" si="1"/>
        <v>1.5409875789030244E-2</v>
      </c>
      <c r="I89" s="193"/>
      <c r="J89" s="197">
        <v>87</v>
      </c>
      <c r="K89" s="234">
        <v>1.5409875789030244E-2</v>
      </c>
      <c r="L89" s="198">
        <v>-3.0799711042020478E-2</v>
      </c>
    </row>
    <row r="90" spans="1:12" ht="14.4" x14ac:dyDescent="0.3">
      <c r="A90" s="7">
        <v>44011</v>
      </c>
      <c r="B90" s="191">
        <v>3018.5900879999999</v>
      </c>
      <c r="C90" s="191">
        <v>3053.889893</v>
      </c>
      <c r="D90" s="191">
        <v>2999.73999</v>
      </c>
      <c r="E90" s="191">
        <v>3053.23999</v>
      </c>
      <c r="F90" s="192">
        <v>3053.23999</v>
      </c>
      <c r="G90" s="191">
        <v>4462770000</v>
      </c>
      <c r="H90" s="194">
        <f t="shared" si="1"/>
        <v>1.4685678297270518E-2</v>
      </c>
      <c r="I90" s="193"/>
      <c r="J90" s="197">
        <v>88</v>
      </c>
      <c r="K90" s="234">
        <v>1.4685678297270518E-2</v>
      </c>
      <c r="L90" s="198">
        <v>-3.067479551261075E-2</v>
      </c>
    </row>
    <row r="91" spans="1:12" ht="14.4" x14ac:dyDescent="0.3">
      <c r="A91" s="7">
        <v>44008</v>
      </c>
      <c r="B91" s="191">
        <v>3073.1999510000001</v>
      </c>
      <c r="C91" s="191">
        <v>3073.7299800000001</v>
      </c>
      <c r="D91" s="191">
        <v>3004.6298830000001</v>
      </c>
      <c r="E91" s="191">
        <v>3009.0500489999999</v>
      </c>
      <c r="F91" s="192">
        <v>3009.0500489999999</v>
      </c>
      <c r="G91" s="191">
        <v>8098120000</v>
      </c>
      <c r="H91" s="194">
        <f t="shared" si="1"/>
        <v>-2.4226905063212109E-2</v>
      </c>
      <c r="I91" s="193"/>
      <c r="J91" s="197">
        <v>89</v>
      </c>
      <c r="K91" s="234">
        <v>-2.4226905063212109E-2</v>
      </c>
      <c r="L91" s="198">
        <v>-3.060039578824816E-2</v>
      </c>
    </row>
    <row r="92" spans="1:12" ht="14.4" x14ac:dyDescent="0.3">
      <c r="A92" s="7">
        <v>44007</v>
      </c>
      <c r="B92" s="191">
        <v>3046.6000979999999</v>
      </c>
      <c r="C92" s="191">
        <v>3086.25</v>
      </c>
      <c r="D92" s="191">
        <v>3024.01001</v>
      </c>
      <c r="E92" s="191">
        <v>3083.76001</v>
      </c>
      <c r="F92" s="192">
        <v>3083.76001</v>
      </c>
      <c r="G92" s="191">
        <v>4815420000</v>
      </c>
      <c r="H92" s="194">
        <f t="shared" si="1"/>
        <v>1.0959447386074003E-2</v>
      </c>
      <c r="I92" s="193"/>
      <c r="J92" s="197">
        <v>90</v>
      </c>
      <c r="K92" s="234">
        <v>1.0959447386074003E-2</v>
      </c>
      <c r="L92" s="198">
        <v>-3.0514203151242023E-2</v>
      </c>
    </row>
    <row r="93" spans="1:12" ht="14.4" x14ac:dyDescent="0.3">
      <c r="A93" s="7">
        <v>44006</v>
      </c>
      <c r="B93" s="191">
        <v>3114.3999020000001</v>
      </c>
      <c r="C93" s="191">
        <v>3115.01001</v>
      </c>
      <c r="D93" s="191">
        <v>3032.1298830000001</v>
      </c>
      <c r="E93" s="191">
        <v>3050.330078</v>
      </c>
      <c r="F93" s="192">
        <v>3050.330078</v>
      </c>
      <c r="G93" s="191">
        <v>5587200000</v>
      </c>
      <c r="H93" s="194">
        <f t="shared" si="1"/>
        <v>-2.5855145959540422E-2</v>
      </c>
      <c r="I93" s="193"/>
      <c r="J93" s="197">
        <v>91</v>
      </c>
      <c r="K93" s="234">
        <v>-2.5855145959540422E-2</v>
      </c>
      <c r="L93" s="198">
        <v>-3.0376185798220871E-2</v>
      </c>
    </row>
    <row r="94" spans="1:12" ht="14.4" x14ac:dyDescent="0.3">
      <c r="A94" s="7">
        <v>44005</v>
      </c>
      <c r="B94" s="191">
        <v>3138.6999510000001</v>
      </c>
      <c r="C94" s="191">
        <v>3154.8999020000001</v>
      </c>
      <c r="D94" s="191">
        <v>3127.1201169999999</v>
      </c>
      <c r="E94" s="191">
        <v>3131.290039</v>
      </c>
      <c r="F94" s="192">
        <v>3131.290039</v>
      </c>
      <c r="G94" s="191">
        <v>4704830000</v>
      </c>
      <c r="H94" s="194">
        <f t="shared" si="1"/>
        <v>4.3074196850102636E-3</v>
      </c>
      <c r="I94" s="193"/>
      <c r="J94" s="197">
        <v>92</v>
      </c>
      <c r="K94" s="234">
        <v>4.3074196850102636E-3</v>
      </c>
      <c r="L94" s="198">
        <v>-3.0279995672499539E-2</v>
      </c>
    </row>
    <row r="95" spans="1:12" ht="14.4" x14ac:dyDescent="0.3">
      <c r="A95" s="7">
        <v>44004</v>
      </c>
      <c r="B95" s="191">
        <v>3094.419922</v>
      </c>
      <c r="C95" s="191">
        <v>3120.919922</v>
      </c>
      <c r="D95" s="191">
        <v>3079.389893</v>
      </c>
      <c r="E95" s="191">
        <v>3117.860107</v>
      </c>
      <c r="F95" s="192">
        <v>3117.860107</v>
      </c>
      <c r="G95" s="191">
        <v>4665380000</v>
      </c>
      <c r="H95" s="194">
        <f t="shared" si="1"/>
        <v>6.4950954776549653E-3</v>
      </c>
      <c r="I95" s="193"/>
      <c r="J95" s="197">
        <v>93</v>
      </c>
      <c r="K95" s="234">
        <v>6.4950954776549653E-3</v>
      </c>
      <c r="L95" s="198">
        <v>-3.0244135166914102E-2</v>
      </c>
    </row>
    <row r="96" spans="1:12" ht="14.4" x14ac:dyDescent="0.3">
      <c r="A96" s="7">
        <v>44001</v>
      </c>
      <c r="B96" s="191">
        <v>3140.290039</v>
      </c>
      <c r="C96" s="191">
        <v>3155.530029</v>
      </c>
      <c r="D96" s="191">
        <v>3083.110107</v>
      </c>
      <c r="E96" s="191">
        <v>3097.73999</v>
      </c>
      <c r="F96" s="192">
        <v>3097.73999</v>
      </c>
      <c r="G96" s="191">
        <v>8327780000</v>
      </c>
      <c r="H96" s="194">
        <f t="shared" si="1"/>
        <v>-5.6494949196056726E-3</v>
      </c>
      <c r="I96" s="193"/>
      <c r="J96" s="197">
        <v>94</v>
      </c>
      <c r="K96" s="234">
        <v>-5.6494949196056726E-3</v>
      </c>
      <c r="L96" s="198">
        <v>-3.0107860000316043E-2</v>
      </c>
    </row>
    <row r="97" spans="1:12" ht="14.4" x14ac:dyDescent="0.3">
      <c r="A97" s="7">
        <v>44000</v>
      </c>
      <c r="B97" s="191">
        <v>3101.639893</v>
      </c>
      <c r="C97" s="191">
        <v>3120</v>
      </c>
      <c r="D97" s="191">
        <v>3093.51001</v>
      </c>
      <c r="E97" s="191">
        <v>3115.3400879999999</v>
      </c>
      <c r="F97" s="192">
        <v>3115.3400879999999</v>
      </c>
      <c r="G97" s="191">
        <v>4429030000</v>
      </c>
      <c r="H97" s="194">
        <f t="shared" si="1"/>
        <v>5.9421999297961097E-4</v>
      </c>
      <c r="I97" s="193"/>
      <c r="J97" s="197">
        <v>95</v>
      </c>
      <c r="K97" s="234">
        <v>5.9421999297961097E-4</v>
      </c>
      <c r="L97" s="198">
        <v>-3.0064654312536004E-2</v>
      </c>
    </row>
    <row r="98" spans="1:12" ht="14.4" x14ac:dyDescent="0.3">
      <c r="A98" s="7">
        <v>43999</v>
      </c>
      <c r="B98" s="191">
        <v>3136.1298830000001</v>
      </c>
      <c r="C98" s="191">
        <v>3141.1599120000001</v>
      </c>
      <c r="D98" s="191">
        <v>3108.030029</v>
      </c>
      <c r="E98" s="191">
        <v>3113.48999</v>
      </c>
      <c r="F98" s="192">
        <v>3113.48999</v>
      </c>
      <c r="G98" s="191">
        <v>4549390000</v>
      </c>
      <c r="H98" s="194">
        <f t="shared" si="1"/>
        <v>-3.6002995564440548E-3</v>
      </c>
      <c r="I98" s="193"/>
      <c r="J98" s="197">
        <v>96</v>
      </c>
      <c r="K98" s="234">
        <v>-3.6002995564440548E-3</v>
      </c>
      <c r="L98" s="198">
        <v>-3.0009615534272598E-2</v>
      </c>
    </row>
    <row r="99" spans="1:12" ht="14.4" x14ac:dyDescent="0.3">
      <c r="A99" s="7">
        <v>43998</v>
      </c>
      <c r="B99" s="191">
        <v>3131</v>
      </c>
      <c r="C99" s="191">
        <v>3153.4499510000001</v>
      </c>
      <c r="D99" s="191">
        <v>3076.0600589999999</v>
      </c>
      <c r="E99" s="191">
        <v>3124.73999</v>
      </c>
      <c r="F99" s="192">
        <v>3124.73999</v>
      </c>
      <c r="G99" s="191">
        <v>5829240000</v>
      </c>
      <c r="H99" s="194">
        <f t="shared" si="1"/>
        <v>1.8962398081031073E-2</v>
      </c>
      <c r="I99" s="193"/>
      <c r="J99" s="197">
        <v>97</v>
      </c>
      <c r="K99" s="234">
        <v>1.8962398081031073E-2</v>
      </c>
      <c r="L99" s="198">
        <v>-2.9979435664991963E-2</v>
      </c>
    </row>
    <row r="100" spans="1:12" ht="14.4" x14ac:dyDescent="0.3">
      <c r="A100" s="7">
        <v>43997</v>
      </c>
      <c r="B100" s="191">
        <v>2993.76001</v>
      </c>
      <c r="C100" s="191">
        <v>3079.76001</v>
      </c>
      <c r="D100" s="191">
        <v>2965.6599120000001</v>
      </c>
      <c r="E100" s="191">
        <v>3066.5900879999999</v>
      </c>
      <c r="F100" s="192">
        <v>3066.5900879999999</v>
      </c>
      <c r="G100" s="191">
        <v>5740660000</v>
      </c>
      <c r="H100" s="194">
        <f t="shared" si="1"/>
        <v>8.3122169425606778E-3</v>
      </c>
      <c r="I100" s="193"/>
      <c r="J100" s="197">
        <v>98</v>
      </c>
      <c r="K100" s="234">
        <v>8.3122169425606778E-3</v>
      </c>
      <c r="L100" s="198">
        <v>-2.9922057285950505E-2</v>
      </c>
    </row>
    <row r="101" spans="1:12" ht="14.4" x14ac:dyDescent="0.3">
      <c r="A101" s="7">
        <v>43994</v>
      </c>
      <c r="B101" s="191">
        <v>3071.040039</v>
      </c>
      <c r="C101" s="191">
        <v>3088.419922</v>
      </c>
      <c r="D101" s="191">
        <v>2984.469971</v>
      </c>
      <c r="E101" s="191">
        <v>3041.3100589999999</v>
      </c>
      <c r="F101" s="192">
        <v>3041.3100589999999</v>
      </c>
      <c r="G101" s="191">
        <v>5832250000</v>
      </c>
      <c r="H101" s="194">
        <f t="shared" si="1"/>
        <v>1.306084398255798E-2</v>
      </c>
      <c r="I101" s="193"/>
      <c r="J101" s="197">
        <v>99</v>
      </c>
      <c r="K101" s="234">
        <v>1.306084398255798E-2</v>
      </c>
      <c r="L101" s="198">
        <v>-2.9777820139795273E-2</v>
      </c>
    </row>
    <row r="102" spans="1:12" ht="14.4" x14ac:dyDescent="0.3">
      <c r="A102" s="7">
        <v>43993</v>
      </c>
      <c r="B102" s="191">
        <v>3123.530029</v>
      </c>
      <c r="C102" s="191">
        <v>3123.530029</v>
      </c>
      <c r="D102" s="191">
        <v>2999.48999</v>
      </c>
      <c r="E102" s="191">
        <v>3002.1000979999999</v>
      </c>
      <c r="F102" s="192">
        <v>3002.1000979999999</v>
      </c>
      <c r="G102" s="191">
        <v>7018890000</v>
      </c>
      <c r="H102" s="194">
        <f t="shared" si="1"/>
        <v>-5.8944059291132826E-2</v>
      </c>
      <c r="I102" s="193"/>
      <c r="J102" s="197">
        <v>100</v>
      </c>
      <c r="K102" s="234">
        <v>-5.8944059291132826E-2</v>
      </c>
      <c r="L102" s="198">
        <v>-2.9663706245452028E-2</v>
      </c>
    </row>
    <row r="103" spans="1:12" ht="14.4" x14ac:dyDescent="0.3">
      <c r="A103" s="7">
        <v>43992</v>
      </c>
      <c r="B103" s="191">
        <v>3213.419922</v>
      </c>
      <c r="C103" s="191">
        <v>3223.2700199999999</v>
      </c>
      <c r="D103" s="191">
        <v>3181.48999</v>
      </c>
      <c r="E103" s="191">
        <v>3190.139893</v>
      </c>
      <c r="F103" s="192">
        <v>3190.139893</v>
      </c>
      <c r="G103" s="191">
        <v>6570840000</v>
      </c>
      <c r="H103" s="194">
        <f t="shared" si="1"/>
        <v>-5.3130910523544583E-3</v>
      </c>
      <c r="I103" s="193"/>
      <c r="J103" s="197">
        <v>101</v>
      </c>
      <c r="K103" s="234">
        <v>-5.3130910523544583E-3</v>
      </c>
      <c r="L103" s="198">
        <v>-2.9649629911716491E-2</v>
      </c>
    </row>
    <row r="104" spans="1:12" ht="14.4" x14ac:dyDescent="0.3">
      <c r="A104" s="7">
        <v>43991</v>
      </c>
      <c r="B104" s="191">
        <v>3213.320068</v>
      </c>
      <c r="C104" s="191">
        <v>3222.709961</v>
      </c>
      <c r="D104" s="191">
        <v>3193.110107</v>
      </c>
      <c r="E104" s="191">
        <v>3207.179932</v>
      </c>
      <c r="F104" s="192">
        <v>3207.179932</v>
      </c>
      <c r="G104" s="191">
        <v>6382620000</v>
      </c>
      <c r="H104" s="194">
        <f t="shared" si="1"/>
        <v>-7.7991708409292509E-3</v>
      </c>
      <c r="I104" s="193"/>
      <c r="J104" s="197">
        <v>102</v>
      </c>
      <c r="K104" s="234">
        <v>-7.7991708409292509E-3</v>
      </c>
      <c r="L104" s="198">
        <v>-2.9576446573270111E-2</v>
      </c>
    </row>
    <row r="105" spans="1:12" ht="14.4" x14ac:dyDescent="0.3">
      <c r="A105" s="7">
        <v>43990</v>
      </c>
      <c r="B105" s="191">
        <v>3199.919922</v>
      </c>
      <c r="C105" s="191">
        <v>3233.1298830000001</v>
      </c>
      <c r="D105" s="191">
        <v>3196</v>
      </c>
      <c r="E105" s="191">
        <v>3232.389893</v>
      </c>
      <c r="F105" s="192">
        <v>3232.389893</v>
      </c>
      <c r="G105" s="191">
        <v>8437380000</v>
      </c>
      <c r="H105" s="194">
        <f t="shared" si="1"/>
        <v>1.2041579439382648E-2</v>
      </c>
      <c r="I105" s="193"/>
      <c r="J105" s="197">
        <v>103</v>
      </c>
      <c r="K105" s="234">
        <v>1.2041579439382648E-2</v>
      </c>
      <c r="L105" s="198">
        <v>-2.9573750189628059E-2</v>
      </c>
    </row>
    <row r="106" spans="1:12" ht="14.4" x14ac:dyDescent="0.3">
      <c r="A106" s="7">
        <v>43987</v>
      </c>
      <c r="B106" s="191">
        <v>3163.8400879999999</v>
      </c>
      <c r="C106" s="191">
        <v>3211.719971</v>
      </c>
      <c r="D106" s="191">
        <v>3163.8400879999999</v>
      </c>
      <c r="E106" s="191">
        <v>3193.929932</v>
      </c>
      <c r="F106" s="192">
        <v>3193.929932</v>
      </c>
      <c r="G106" s="191">
        <v>8617590000</v>
      </c>
      <c r="H106" s="194">
        <f t="shared" si="1"/>
        <v>2.6211650820524152E-2</v>
      </c>
      <c r="I106" s="193"/>
      <c r="J106" s="197">
        <v>104</v>
      </c>
      <c r="K106" s="234">
        <v>2.6211650820524152E-2</v>
      </c>
      <c r="L106" s="198">
        <v>-2.9390442478745421E-2</v>
      </c>
    </row>
    <row r="107" spans="1:12" ht="14.4" x14ac:dyDescent="0.3">
      <c r="A107" s="7">
        <v>43986</v>
      </c>
      <c r="B107" s="191">
        <v>3111.5600589999999</v>
      </c>
      <c r="C107" s="191">
        <v>3128.9099120000001</v>
      </c>
      <c r="D107" s="191">
        <v>3090.4099120000001</v>
      </c>
      <c r="E107" s="191">
        <v>3112.3500979999999</v>
      </c>
      <c r="F107" s="192">
        <v>3112.3500979999999</v>
      </c>
      <c r="G107" s="191">
        <v>6428130000</v>
      </c>
      <c r="H107" s="194">
        <f t="shared" si="1"/>
        <v>-3.3687020612007245E-3</v>
      </c>
      <c r="I107" s="193"/>
      <c r="J107" s="197">
        <v>105</v>
      </c>
      <c r="K107" s="234">
        <v>-3.3687020612007245E-3</v>
      </c>
      <c r="L107" s="198">
        <v>-2.9369799057143754E-2</v>
      </c>
    </row>
    <row r="108" spans="1:12" ht="14.4" x14ac:dyDescent="0.3">
      <c r="A108" s="7">
        <v>43985</v>
      </c>
      <c r="B108" s="191">
        <v>3098.8999020000001</v>
      </c>
      <c r="C108" s="191">
        <v>3130.9399410000001</v>
      </c>
      <c r="D108" s="191">
        <v>3098.8999020000001</v>
      </c>
      <c r="E108" s="191">
        <v>3122.8701169999999</v>
      </c>
      <c r="F108" s="192">
        <v>3122.8701169999999</v>
      </c>
      <c r="G108" s="191">
        <v>5989560000</v>
      </c>
      <c r="H108" s="194">
        <f t="shared" si="1"/>
        <v>1.3648979191211871E-2</v>
      </c>
      <c r="I108" s="193"/>
      <c r="J108" s="197">
        <v>106</v>
      </c>
      <c r="K108" s="234">
        <v>1.3648979191211871E-2</v>
      </c>
      <c r="L108" s="198">
        <v>-2.9365226027513115E-2</v>
      </c>
    </row>
    <row r="109" spans="1:12" ht="14.4" x14ac:dyDescent="0.3">
      <c r="A109" s="7">
        <v>43984</v>
      </c>
      <c r="B109" s="191">
        <v>3064.780029</v>
      </c>
      <c r="C109" s="191">
        <v>3081.070068</v>
      </c>
      <c r="D109" s="191">
        <v>3051.639893</v>
      </c>
      <c r="E109" s="191">
        <v>3080.820068</v>
      </c>
      <c r="F109" s="192">
        <v>3080.820068</v>
      </c>
      <c r="G109" s="191">
        <v>5187230000</v>
      </c>
      <c r="H109" s="194">
        <f t="shared" si="1"/>
        <v>8.2108328171064133E-3</v>
      </c>
      <c r="I109" s="193"/>
      <c r="J109" s="197">
        <v>107</v>
      </c>
      <c r="K109" s="234">
        <v>8.2108328171064133E-3</v>
      </c>
      <c r="L109" s="198">
        <v>-2.9308426502841618E-2</v>
      </c>
    </row>
    <row r="110" spans="1:12" ht="14.4" x14ac:dyDescent="0.3">
      <c r="A110" s="7">
        <v>43983</v>
      </c>
      <c r="B110" s="191">
        <v>3038.780029</v>
      </c>
      <c r="C110" s="191">
        <v>3062.179932</v>
      </c>
      <c r="D110" s="191">
        <v>3031.540039</v>
      </c>
      <c r="E110" s="191">
        <v>3055.7299800000001</v>
      </c>
      <c r="F110" s="192">
        <v>3055.7299800000001</v>
      </c>
      <c r="G110" s="191">
        <v>4673410000</v>
      </c>
      <c r="H110" s="194">
        <f t="shared" si="1"/>
        <v>3.7512345256157623E-3</v>
      </c>
      <c r="I110" s="193"/>
      <c r="J110" s="197">
        <v>108</v>
      </c>
      <c r="K110" s="234">
        <v>3.7512345256157623E-3</v>
      </c>
      <c r="L110" s="198">
        <v>-2.9293868023585041E-2</v>
      </c>
    </row>
    <row r="111" spans="1:12" ht="14.4" x14ac:dyDescent="0.3">
      <c r="A111" s="7">
        <v>43980</v>
      </c>
      <c r="B111" s="191">
        <v>3025.169922</v>
      </c>
      <c r="C111" s="191">
        <v>3049.169922</v>
      </c>
      <c r="D111" s="191">
        <v>2998.610107</v>
      </c>
      <c r="E111" s="191">
        <v>3044.3100589999999</v>
      </c>
      <c r="F111" s="192">
        <v>3044.3100589999999</v>
      </c>
      <c r="G111" s="191">
        <v>7275080000</v>
      </c>
      <c r="H111" s="194">
        <f t="shared" si="1"/>
        <v>4.8123361145206217E-3</v>
      </c>
      <c r="I111" s="193"/>
      <c r="J111" s="197">
        <v>109</v>
      </c>
      <c r="K111" s="234">
        <v>4.8123361145206217E-3</v>
      </c>
      <c r="L111" s="198">
        <v>-2.9292752675063875E-2</v>
      </c>
    </row>
    <row r="112" spans="1:12" ht="14.4" x14ac:dyDescent="0.3">
      <c r="A112" s="7">
        <v>43979</v>
      </c>
      <c r="B112" s="191">
        <v>3046.610107</v>
      </c>
      <c r="C112" s="191">
        <v>3068.669922</v>
      </c>
      <c r="D112" s="191">
        <v>3023.3999020000001</v>
      </c>
      <c r="E112" s="191">
        <v>3029.7299800000001</v>
      </c>
      <c r="F112" s="192">
        <v>3029.7299800000001</v>
      </c>
      <c r="G112" s="191">
        <v>5402670000</v>
      </c>
      <c r="H112" s="194">
        <f t="shared" si="1"/>
        <v>-2.1079147620905632E-3</v>
      </c>
      <c r="I112" s="193"/>
      <c r="J112" s="197">
        <v>110</v>
      </c>
      <c r="K112" s="234">
        <v>-2.1079147620905632E-3</v>
      </c>
      <c r="L112" s="198">
        <v>-2.9233441759299712E-2</v>
      </c>
    </row>
    <row r="113" spans="1:12" ht="14.4" x14ac:dyDescent="0.3">
      <c r="A113" s="7">
        <v>43978</v>
      </c>
      <c r="B113" s="191">
        <v>3015.6499020000001</v>
      </c>
      <c r="C113" s="191">
        <v>3036.25</v>
      </c>
      <c r="D113" s="191">
        <v>2969.75</v>
      </c>
      <c r="E113" s="191">
        <v>3036.1298830000001</v>
      </c>
      <c r="F113" s="192">
        <v>3036.1298830000001</v>
      </c>
      <c r="G113" s="191">
        <v>6371230000</v>
      </c>
      <c r="H113" s="194">
        <f t="shared" si="1"/>
        <v>1.4827297119582786E-2</v>
      </c>
      <c r="I113" s="193"/>
      <c r="J113" s="197">
        <v>111</v>
      </c>
      <c r="K113" s="234">
        <v>1.4827297119582786E-2</v>
      </c>
      <c r="L113" s="198">
        <v>-2.9144545833605231E-2</v>
      </c>
    </row>
    <row r="114" spans="1:12" ht="14.4" x14ac:dyDescent="0.3">
      <c r="A114" s="7">
        <v>43977</v>
      </c>
      <c r="B114" s="191">
        <v>3004.080078</v>
      </c>
      <c r="C114" s="191">
        <v>3021.719971</v>
      </c>
      <c r="D114" s="191">
        <v>2988.169922</v>
      </c>
      <c r="E114" s="191">
        <v>2991.7700199999999</v>
      </c>
      <c r="F114" s="192">
        <v>2991.7700199999999</v>
      </c>
      <c r="G114" s="191">
        <v>5837060000</v>
      </c>
      <c r="H114" s="194">
        <f t="shared" si="1"/>
        <v>1.2289184253555263E-2</v>
      </c>
      <c r="I114" s="193"/>
      <c r="J114" s="197">
        <v>112</v>
      </c>
      <c r="K114" s="234">
        <v>1.2289184253555263E-2</v>
      </c>
      <c r="L114" s="198">
        <v>-2.9092595707498722E-2</v>
      </c>
    </row>
    <row r="115" spans="1:12" ht="14.4" x14ac:dyDescent="0.3">
      <c r="A115" s="7">
        <v>43973</v>
      </c>
      <c r="B115" s="191">
        <v>2948.0500489999999</v>
      </c>
      <c r="C115" s="191">
        <v>2956.76001</v>
      </c>
      <c r="D115" s="191">
        <v>2933.5900879999999</v>
      </c>
      <c r="E115" s="191">
        <v>2955.4499510000001</v>
      </c>
      <c r="F115" s="192">
        <v>2955.4499510000001</v>
      </c>
      <c r="G115" s="191">
        <v>3952800000</v>
      </c>
      <c r="H115" s="194">
        <f t="shared" si="1"/>
        <v>2.3537111885199567E-3</v>
      </c>
      <c r="I115" s="193"/>
      <c r="J115" s="197">
        <v>113</v>
      </c>
      <c r="K115" s="234">
        <v>2.3537111885199567E-3</v>
      </c>
      <c r="L115" s="198">
        <v>-2.8819472837069114E-2</v>
      </c>
    </row>
    <row r="116" spans="1:12" ht="14.4" x14ac:dyDescent="0.3">
      <c r="A116" s="7">
        <v>43972</v>
      </c>
      <c r="B116" s="191">
        <v>2969.9499510000001</v>
      </c>
      <c r="C116" s="191">
        <v>2978.5</v>
      </c>
      <c r="D116" s="191">
        <v>2938.570068</v>
      </c>
      <c r="E116" s="191">
        <v>2948.51001</v>
      </c>
      <c r="F116" s="192">
        <v>2948.51001</v>
      </c>
      <c r="G116" s="191">
        <v>4966940000</v>
      </c>
      <c r="H116" s="194">
        <f t="shared" si="1"/>
        <v>-7.7735961880008525E-3</v>
      </c>
      <c r="I116" s="193"/>
      <c r="J116" s="197">
        <v>114</v>
      </c>
      <c r="K116" s="234">
        <v>-7.7735961880008525E-3</v>
      </c>
      <c r="L116" s="198">
        <v>-2.8612820425964698E-2</v>
      </c>
    </row>
    <row r="117" spans="1:12" ht="14.4" x14ac:dyDescent="0.3">
      <c r="A117" s="7">
        <v>43971</v>
      </c>
      <c r="B117" s="191">
        <v>2953.6298830000001</v>
      </c>
      <c r="C117" s="191">
        <v>2980.290039</v>
      </c>
      <c r="D117" s="191">
        <v>2953.6298830000001</v>
      </c>
      <c r="E117" s="191">
        <v>2971.610107</v>
      </c>
      <c r="F117" s="192">
        <v>2971.610107</v>
      </c>
      <c r="G117" s="191">
        <v>4992970000</v>
      </c>
      <c r="H117" s="194">
        <f t="shared" si="1"/>
        <v>1.6651100256048636E-2</v>
      </c>
      <c r="I117" s="193"/>
      <c r="J117" s="197">
        <v>115</v>
      </c>
      <c r="K117" s="234">
        <v>1.6651100256048636E-2</v>
      </c>
      <c r="L117" s="198">
        <v>-2.8524046178151029E-2</v>
      </c>
    </row>
    <row r="118" spans="1:12" ht="14.4" x14ac:dyDescent="0.3">
      <c r="A118" s="7">
        <v>43970</v>
      </c>
      <c r="B118" s="191">
        <v>2948.5900879999999</v>
      </c>
      <c r="C118" s="191">
        <v>2964.209961</v>
      </c>
      <c r="D118" s="191">
        <v>2922.3500979999999</v>
      </c>
      <c r="E118" s="191">
        <v>2922.9399410000001</v>
      </c>
      <c r="F118" s="192">
        <v>2922.9399410000001</v>
      </c>
      <c r="G118" s="191">
        <v>4969330000</v>
      </c>
      <c r="H118" s="194">
        <f t="shared" si="1"/>
        <v>-1.0484399295383787E-2</v>
      </c>
      <c r="I118" s="193"/>
      <c r="J118" s="197">
        <v>116</v>
      </c>
      <c r="K118" s="234">
        <v>-1.0484399295383787E-2</v>
      </c>
      <c r="L118" s="198">
        <v>-2.8451028573080409E-2</v>
      </c>
    </row>
    <row r="119" spans="1:12" ht="14.4" x14ac:dyDescent="0.3">
      <c r="A119" s="7">
        <v>43969</v>
      </c>
      <c r="B119" s="191">
        <v>2913.860107</v>
      </c>
      <c r="C119" s="191">
        <v>2968.0900879999999</v>
      </c>
      <c r="D119" s="191">
        <v>2913.860107</v>
      </c>
      <c r="E119" s="191">
        <v>2953.9099120000001</v>
      </c>
      <c r="F119" s="192">
        <v>2953.9099120000001</v>
      </c>
      <c r="G119" s="191">
        <v>6364290000</v>
      </c>
      <c r="H119" s="194">
        <f t="shared" si="1"/>
        <v>3.1501191655396311E-2</v>
      </c>
      <c r="I119" s="193"/>
      <c r="J119" s="197">
        <v>117</v>
      </c>
      <c r="K119" s="234">
        <v>3.1501191655396311E-2</v>
      </c>
      <c r="L119" s="198">
        <v>-2.8178765041525687E-2</v>
      </c>
    </row>
    <row r="120" spans="1:12" ht="14.4" x14ac:dyDescent="0.3">
      <c r="A120" s="7">
        <v>43966</v>
      </c>
      <c r="B120" s="191">
        <v>2829.9499510000001</v>
      </c>
      <c r="C120" s="191">
        <v>2865.01001</v>
      </c>
      <c r="D120" s="191">
        <v>2816.780029</v>
      </c>
      <c r="E120" s="191">
        <v>2863.6999510000001</v>
      </c>
      <c r="F120" s="192">
        <v>2863.6999510000001</v>
      </c>
      <c r="G120" s="191">
        <v>5477040000</v>
      </c>
      <c r="H120" s="194">
        <f t="shared" si="1"/>
        <v>3.9263631901840686E-3</v>
      </c>
      <c r="I120" s="193"/>
      <c r="J120" s="197">
        <v>118</v>
      </c>
      <c r="K120" s="234">
        <v>3.9263631901840686E-3</v>
      </c>
      <c r="L120" s="198">
        <v>-2.810789603432691E-2</v>
      </c>
    </row>
    <row r="121" spans="1:12" ht="14.4" x14ac:dyDescent="0.3">
      <c r="A121" s="7">
        <v>43965</v>
      </c>
      <c r="B121" s="191">
        <v>2794.540039</v>
      </c>
      <c r="C121" s="191">
        <v>2852.8000489999999</v>
      </c>
      <c r="D121" s="191">
        <v>2766.639893</v>
      </c>
      <c r="E121" s="191">
        <v>2852.5</v>
      </c>
      <c r="F121" s="192">
        <v>2852.5</v>
      </c>
      <c r="G121" s="191">
        <v>5641920000</v>
      </c>
      <c r="H121" s="194">
        <f t="shared" si="1"/>
        <v>1.152482269503546E-2</v>
      </c>
      <c r="I121" s="193"/>
      <c r="J121" s="197">
        <v>119</v>
      </c>
      <c r="K121" s="234">
        <v>1.152482269503546E-2</v>
      </c>
      <c r="L121" s="198">
        <v>-2.8064687903659357E-2</v>
      </c>
    </row>
    <row r="122" spans="1:12" ht="14.4" x14ac:dyDescent="0.3">
      <c r="A122" s="7">
        <v>43964</v>
      </c>
      <c r="B122" s="191">
        <v>2865.860107</v>
      </c>
      <c r="C122" s="191">
        <v>2874.139893</v>
      </c>
      <c r="D122" s="191">
        <v>2793.1499020000001</v>
      </c>
      <c r="E122" s="191">
        <v>2820</v>
      </c>
      <c r="F122" s="192">
        <v>2820</v>
      </c>
      <c r="G122" s="191">
        <v>6143130000</v>
      </c>
      <c r="H122" s="194">
        <f t="shared" si="1"/>
        <v>-1.7462724540040542E-2</v>
      </c>
      <c r="I122" s="193"/>
      <c r="J122" s="197">
        <v>120</v>
      </c>
      <c r="K122" s="234">
        <v>-1.7462724540040542E-2</v>
      </c>
      <c r="L122" s="198">
        <v>-2.8059034176963673E-2</v>
      </c>
    </row>
    <row r="123" spans="1:12" ht="14.4" x14ac:dyDescent="0.3">
      <c r="A123" s="7">
        <v>43963</v>
      </c>
      <c r="B123" s="191">
        <v>2939.5</v>
      </c>
      <c r="C123" s="191">
        <v>2945.820068</v>
      </c>
      <c r="D123" s="191">
        <v>2869.5900879999999</v>
      </c>
      <c r="E123" s="191">
        <v>2870.1201169999999</v>
      </c>
      <c r="F123" s="192">
        <v>2870.1201169999999</v>
      </c>
      <c r="G123" s="191">
        <v>5107710000</v>
      </c>
      <c r="H123" s="194">
        <f t="shared" si="1"/>
        <v>-2.0500317457065542E-2</v>
      </c>
      <c r="I123" s="193"/>
      <c r="J123" s="197">
        <v>121</v>
      </c>
      <c r="K123" s="234">
        <v>-2.0500317457065542E-2</v>
      </c>
      <c r="L123" s="198">
        <v>-2.8057852273966798E-2</v>
      </c>
    </row>
    <row r="124" spans="1:12" ht="14.4" x14ac:dyDescent="0.3">
      <c r="A124" s="7">
        <v>43962</v>
      </c>
      <c r="B124" s="191">
        <v>2915.459961</v>
      </c>
      <c r="C124" s="191">
        <v>2944.25</v>
      </c>
      <c r="D124" s="191">
        <v>2903.4399410000001</v>
      </c>
      <c r="E124" s="191">
        <v>2930.1899410000001</v>
      </c>
      <c r="F124" s="192">
        <v>2930.1899410000001</v>
      </c>
      <c r="G124" s="191">
        <v>4807320000</v>
      </c>
      <c r="H124" s="194">
        <f t="shared" si="1"/>
        <v>1.330780235781699E-4</v>
      </c>
      <c r="I124" s="193"/>
      <c r="J124" s="197">
        <v>122</v>
      </c>
      <c r="K124" s="234">
        <v>1.330780235781699E-4</v>
      </c>
      <c r="L124" s="198">
        <v>-2.8031938821366571E-2</v>
      </c>
    </row>
    <row r="125" spans="1:12" ht="14.4" x14ac:dyDescent="0.3">
      <c r="A125" s="7">
        <v>43959</v>
      </c>
      <c r="B125" s="191">
        <v>2908.830078</v>
      </c>
      <c r="C125" s="191">
        <v>2932.1599120000001</v>
      </c>
      <c r="D125" s="191">
        <v>2902.8798830000001</v>
      </c>
      <c r="E125" s="191">
        <v>2929.8000489999999</v>
      </c>
      <c r="F125" s="192">
        <v>2929.8000489999999</v>
      </c>
      <c r="G125" s="191">
        <v>4857160000</v>
      </c>
      <c r="H125" s="194">
        <f t="shared" si="1"/>
        <v>1.6871538841735756E-2</v>
      </c>
      <c r="I125" s="193"/>
      <c r="J125" s="197">
        <v>123</v>
      </c>
      <c r="K125" s="234">
        <v>1.6871538841735756E-2</v>
      </c>
      <c r="L125" s="198">
        <v>-2.7942247371602818E-2</v>
      </c>
    </row>
    <row r="126" spans="1:12" ht="14.4" x14ac:dyDescent="0.3">
      <c r="A126" s="7">
        <v>43958</v>
      </c>
      <c r="B126" s="191">
        <v>2878.26001</v>
      </c>
      <c r="C126" s="191">
        <v>2901.919922</v>
      </c>
      <c r="D126" s="191">
        <v>2876.4799800000001</v>
      </c>
      <c r="E126" s="191">
        <v>2881.1899410000001</v>
      </c>
      <c r="F126" s="192">
        <v>2881.1899410000001</v>
      </c>
      <c r="G126" s="191">
        <v>5164640000</v>
      </c>
      <c r="H126" s="194">
        <f t="shared" si="1"/>
        <v>1.1504630601302208E-2</v>
      </c>
      <c r="I126" s="193"/>
      <c r="J126" s="197">
        <v>124</v>
      </c>
      <c r="K126" s="234">
        <v>1.1504630601302208E-2</v>
      </c>
      <c r="L126" s="198">
        <v>-2.7756342088176528E-2</v>
      </c>
    </row>
    <row r="127" spans="1:12" ht="14.4" x14ac:dyDescent="0.3">
      <c r="A127" s="7">
        <v>43957</v>
      </c>
      <c r="B127" s="191">
        <v>2883.139893</v>
      </c>
      <c r="C127" s="191">
        <v>2891.110107</v>
      </c>
      <c r="D127" s="191">
        <v>2847.6499020000001</v>
      </c>
      <c r="E127" s="191">
        <v>2848.419922</v>
      </c>
      <c r="F127" s="192">
        <v>2848.419922</v>
      </c>
      <c r="G127" s="191">
        <v>4861920000</v>
      </c>
      <c r="H127" s="194">
        <f t="shared" si="1"/>
        <v>-6.9794102061696423E-3</v>
      </c>
      <c r="I127" s="193"/>
      <c r="J127" s="197">
        <v>125</v>
      </c>
      <c r="K127" s="234">
        <v>-6.9794102061696423E-3</v>
      </c>
      <c r="L127" s="198">
        <v>-2.7633593560598281E-2</v>
      </c>
    </row>
    <row r="128" spans="1:12" ht="14.4" x14ac:dyDescent="0.3">
      <c r="A128" s="7">
        <v>43956</v>
      </c>
      <c r="B128" s="191">
        <v>2868.8798830000001</v>
      </c>
      <c r="C128" s="191">
        <v>2898.2299800000001</v>
      </c>
      <c r="D128" s="191">
        <v>2863.5500489999999</v>
      </c>
      <c r="E128" s="191">
        <v>2868.4399410000001</v>
      </c>
      <c r="F128" s="192">
        <v>2868.4399410000001</v>
      </c>
      <c r="G128" s="191">
        <v>5129590000</v>
      </c>
      <c r="H128" s="194">
        <f t="shared" si="1"/>
        <v>9.0405563260817449E-3</v>
      </c>
      <c r="I128" s="193"/>
      <c r="J128" s="197">
        <v>126</v>
      </c>
      <c r="K128" s="234">
        <v>9.0405563260817449E-3</v>
      </c>
      <c r="L128" s="198">
        <v>-2.7456829438884982E-2</v>
      </c>
    </row>
    <row r="129" spans="1:12" ht="14.4" x14ac:dyDescent="0.3">
      <c r="A129" s="7">
        <v>43955</v>
      </c>
      <c r="B129" s="191">
        <v>2815.01001</v>
      </c>
      <c r="C129" s="191">
        <v>2844.23999</v>
      </c>
      <c r="D129" s="191">
        <v>2797.8500979999999</v>
      </c>
      <c r="E129" s="191">
        <v>2842.73999</v>
      </c>
      <c r="F129" s="192">
        <v>2842.73999</v>
      </c>
      <c r="G129" s="191">
        <v>4723140000</v>
      </c>
      <c r="H129" s="194">
        <f t="shared" si="1"/>
        <v>4.2498274870061874E-3</v>
      </c>
      <c r="I129" s="193"/>
      <c r="J129" s="197">
        <v>127</v>
      </c>
      <c r="K129" s="234">
        <v>4.2498274870061874E-3</v>
      </c>
      <c r="L129" s="198">
        <v>-2.7286930470782275E-2</v>
      </c>
    </row>
    <row r="130" spans="1:12" ht="14.4" x14ac:dyDescent="0.3">
      <c r="A130" s="7">
        <v>43952</v>
      </c>
      <c r="B130" s="191">
        <v>2869.0900879999999</v>
      </c>
      <c r="C130" s="191">
        <v>2869.0900879999999</v>
      </c>
      <c r="D130" s="191">
        <v>2821.610107</v>
      </c>
      <c r="E130" s="191">
        <v>2830.709961</v>
      </c>
      <c r="F130" s="192">
        <v>2830.709961</v>
      </c>
      <c r="G130" s="191">
        <v>4753160000</v>
      </c>
      <c r="H130" s="194">
        <f t="shared" si="1"/>
        <v>-2.8059034176963673E-2</v>
      </c>
      <c r="I130" s="193"/>
      <c r="J130" s="197">
        <v>128</v>
      </c>
      <c r="K130" s="234">
        <v>-2.8059034176963673E-2</v>
      </c>
      <c r="L130" s="198">
        <v>-2.7283279615148065E-2</v>
      </c>
    </row>
    <row r="131" spans="1:12" ht="14.4" x14ac:dyDescent="0.3">
      <c r="A131" s="7">
        <v>43951</v>
      </c>
      <c r="B131" s="191">
        <v>2930.9099120000001</v>
      </c>
      <c r="C131" s="191">
        <v>2930.9099120000001</v>
      </c>
      <c r="D131" s="191">
        <v>2892.469971</v>
      </c>
      <c r="E131" s="191">
        <v>2912.429932</v>
      </c>
      <c r="F131" s="192">
        <v>2912.429932</v>
      </c>
      <c r="G131" s="191">
        <v>6523120000</v>
      </c>
      <c r="H131" s="194">
        <f t="shared" si="1"/>
        <v>-9.2124462607289983E-3</v>
      </c>
      <c r="I131" s="193"/>
      <c r="J131" s="197">
        <v>129</v>
      </c>
      <c r="K131" s="234">
        <v>-9.2124462607289983E-3</v>
      </c>
      <c r="L131" s="198">
        <v>-2.7112254234371271E-2</v>
      </c>
    </row>
    <row r="132" spans="1:12" ht="14.4" x14ac:dyDescent="0.3">
      <c r="A132" s="7">
        <v>43950</v>
      </c>
      <c r="B132" s="191">
        <v>2918.459961</v>
      </c>
      <c r="C132" s="191">
        <v>2954.860107</v>
      </c>
      <c r="D132" s="191">
        <v>2912.1599120000001</v>
      </c>
      <c r="E132" s="191">
        <v>2939.51001</v>
      </c>
      <c r="F132" s="192">
        <v>2939.51001</v>
      </c>
      <c r="G132" s="191">
        <v>6620140000</v>
      </c>
      <c r="H132" s="194">
        <f t="shared" ref="H132:H195" si="2">(F132-F133)/F133</f>
        <v>2.658391621276842E-2</v>
      </c>
      <c r="I132" s="193"/>
      <c r="J132" s="197">
        <v>130</v>
      </c>
      <c r="K132" s="234">
        <v>2.658391621276842E-2</v>
      </c>
      <c r="L132" s="198">
        <v>-2.7089704855781969E-2</v>
      </c>
    </row>
    <row r="133" spans="1:12" ht="14.4" x14ac:dyDescent="0.3">
      <c r="A133" s="7">
        <v>43949</v>
      </c>
      <c r="B133" s="191">
        <v>2909.959961</v>
      </c>
      <c r="C133" s="191">
        <v>2921.1499020000001</v>
      </c>
      <c r="D133" s="191">
        <v>2860.709961</v>
      </c>
      <c r="E133" s="191">
        <v>2863.389893</v>
      </c>
      <c r="F133" s="192">
        <v>2863.389893</v>
      </c>
      <c r="G133" s="191">
        <v>5672880000</v>
      </c>
      <c r="H133" s="194">
        <f t="shared" si="2"/>
        <v>-5.2423803899445702E-3</v>
      </c>
      <c r="I133" s="193"/>
      <c r="J133" s="197">
        <v>131</v>
      </c>
      <c r="K133" s="234">
        <v>-5.2423803899445702E-3</v>
      </c>
      <c r="L133" s="198">
        <v>-2.7018653254172485E-2</v>
      </c>
    </row>
    <row r="134" spans="1:12" ht="14.4" x14ac:dyDescent="0.3">
      <c r="A134" s="7">
        <v>43948</v>
      </c>
      <c r="B134" s="191">
        <v>2854.6499020000001</v>
      </c>
      <c r="C134" s="191">
        <v>2887.719971</v>
      </c>
      <c r="D134" s="191">
        <v>2852.889893</v>
      </c>
      <c r="E134" s="191">
        <v>2878.4799800000001</v>
      </c>
      <c r="F134" s="192">
        <v>2878.4799800000001</v>
      </c>
      <c r="G134" s="191">
        <v>5194260000</v>
      </c>
      <c r="H134" s="194">
        <f t="shared" si="2"/>
        <v>1.4714069723394013E-2</v>
      </c>
      <c r="I134" s="193"/>
      <c r="J134" s="197">
        <v>132</v>
      </c>
      <c r="K134" s="234">
        <v>1.4714069723394013E-2</v>
      </c>
      <c r="L134" s="198">
        <v>-2.701709416162739E-2</v>
      </c>
    </row>
    <row r="135" spans="1:12" ht="14.4" x14ac:dyDescent="0.3">
      <c r="A135" s="7">
        <v>43945</v>
      </c>
      <c r="B135" s="191">
        <v>2812.639893</v>
      </c>
      <c r="C135" s="191">
        <v>2842.709961</v>
      </c>
      <c r="D135" s="191">
        <v>2791.76001</v>
      </c>
      <c r="E135" s="191">
        <v>2836.73999</v>
      </c>
      <c r="F135" s="192">
        <v>2836.73999</v>
      </c>
      <c r="G135" s="191">
        <v>5374480000</v>
      </c>
      <c r="H135" s="194">
        <f t="shared" si="2"/>
        <v>1.3918057158487129E-2</v>
      </c>
      <c r="I135" s="193"/>
      <c r="J135" s="197">
        <v>133</v>
      </c>
      <c r="K135" s="234">
        <v>1.3918057158487129E-2</v>
      </c>
      <c r="L135" s="198">
        <v>-2.6894912363601989E-2</v>
      </c>
    </row>
    <row r="136" spans="1:12" ht="14.4" x14ac:dyDescent="0.3">
      <c r="A136" s="7">
        <v>43944</v>
      </c>
      <c r="B136" s="191">
        <v>2810.419922</v>
      </c>
      <c r="C136" s="191">
        <v>2844.8999020000001</v>
      </c>
      <c r="D136" s="191">
        <v>2794.26001</v>
      </c>
      <c r="E136" s="191">
        <v>2797.8000489999999</v>
      </c>
      <c r="F136" s="192">
        <v>2797.8000489999999</v>
      </c>
      <c r="G136" s="191">
        <v>5756520000</v>
      </c>
      <c r="H136" s="194">
        <f t="shared" si="2"/>
        <v>-5.3942220339085549E-4</v>
      </c>
      <c r="I136" s="193"/>
      <c r="J136" s="197">
        <v>134</v>
      </c>
      <c r="K136" s="234">
        <v>-5.3942220339085549E-4</v>
      </c>
      <c r="L136" s="198">
        <v>-2.6884908158881532E-2</v>
      </c>
    </row>
    <row r="137" spans="1:12" ht="14.4" x14ac:dyDescent="0.3">
      <c r="A137" s="7">
        <v>43943</v>
      </c>
      <c r="B137" s="191">
        <v>2787.889893</v>
      </c>
      <c r="C137" s="191">
        <v>2815.1000979999999</v>
      </c>
      <c r="D137" s="191">
        <v>2775.9499510000001</v>
      </c>
      <c r="E137" s="191">
        <v>2799.3100589999999</v>
      </c>
      <c r="F137" s="192">
        <v>2799.3100589999999</v>
      </c>
      <c r="G137" s="191">
        <v>5049660000</v>
      </c>
      <c r="H137" s="194">
        <f t="shared" si="2"/>
        <v>2.2930247700439745E-2</v>
      </c>
      <c r="I137" s="193"/>
      <c r="J137" s="197">
        <v>135</v>
      </c>
      <c r="K137" s="234">
        <v>2.2930247700439745E-2</v>
      </c>
      <c r="L137" s="198">
        <v>-2.6732182933348128E-2</v>
      </c>
    </row>
    <row r="138" spans="1:12" ht="14.4" x14ac:dyDescent="0.3">
      <c r="A138" s="7">
        <v>43942</v>
      </c>
      <c r="B138" s="191">
        <v>2784.8100589999999</v>
      </c>
      <c r="C138" s="191">
        <v>2785.540039</v>
      </c>
      <c r="D138" s="191">
        <v>2727.1000979999999</v>
      </c>
      <c r="E138" s="191">
        <v>2736.5600589999999</v>
      </c>
      <c r="F138" s="192">
        <v>2736.5600589999999</v>
      </c>
      <c r="G138" s="191">
        <v>5075830000</v>
      </c>
      <c r="H138" s="194">
        <f t="shared" si="2"/>
        <v>-3.067479551261075E-2</v>
      </c>
      <c r="I138" s="193"/>
      <c r="J138" s="197">
        <v>136</v>
      </c>
      <c r="K138" s="234">
        <v>-3.067479551261075E-2</v>
      </c>
      <c r="L138" s="198">
        <v>-2.6705492334149712E-2</v>
      </c>
    </row>
    <row r="139" spans="1:12" ht="14.4" x14ac:dyDescent="0.3">
      <c r="A139" s="7">
        <v>43941</v>
      </c>
      <c r="B139" s="191">
        <v>2845.6201169999999</v>
      </c>
      <c r="C139" s="191">
        <v>2868.9799800000001</v>
      </c>
      <c r="D139" s="191">
        <v>2820.429932</v>
      </c>
      <c r="E139" s="191">
        <v>2823.1599120000001</v>
      </c>
      <c r="F139" s="192">
        <v>2823.1599120000001</v>
      </c>
      <c r="G139" s="191">
        <v>5220160000</v>
      </c>
      <c r="H139" s="194">
        <f t="shared" si="2"/>
        <v>-1.7881048210862876E-2</v>
      </c>
      <c r="I139" s="193"/>
      <c r="J139" s="197">
        <v>137</v>
      </c>
      <c r="K139" s="234">
        <v>-1.7881048210862876E-2</v>
      </c>
      <c r="L139" s="198">
        <v>-2.6585989201680215E-2</v>
      </c>
    </row>
    <row r="140" spans="1:12" ht="14.4" x14ac:dyDescent="0.3">
      <c r="A140" s="7">
        <v>43938</v>
      </c>
      <c r="B140" s="191">
        <v>2842.429932</v>
      </c>
      <c r="C140" s="191">
        <v>2879.219971</v>
      </c>
      <c r="D140" s="191">
        <v>2830.8798830000001</v>
      </c>
      <c r="E140" s="191">
        <v>2874.5600589999999</v>
      </c>
      <c r="F140" s="192">
        <v>2874.5600589999999</v>
      </c>
      <c r="G140" s="191">
        <v>5792140000</v>
      </c>
      <c r="H140" s="194">
        <f t="shared" si="2"/>
        <v>2.6793594930297305E-2</v>
      </c>
      <c r="I140" s="193"/>
      <c r="J140" s="197">
        <v>138</v>
      </c>
      <c r="K140" s="234">
        <v>2.6793594930297305E-2</v>
      </c>
      <c r="L140" s="198">
        <v>-2.6423513836426393E-2</v>
      </c>
    </row>
    <row r="141" spans="1:12" ht="14.4" x14ac:dyDescent="0.3">
      <c r="A141" s="7">
        <v>43937</v>
      </c>
      <c r="B141" s="191">
        <v>2799.3400879999999</v>
      </c>
      <c r="C141" s="191">
        <v>2806.51001</v>
      </c>
      <c r="D141" s="191">
        <v>2764.320068</v>
      </c>
      <c r="E141" s="191">
        <v>2799.5500489999999</v>
      </c>
      <c r="F141" s="192">
        <v>2799.5500489999999</v>
      </c>
      <c r="G141" s="191">
        <v>5179990000</v>
      </c>
      <c r="H141" s="194">
        <f t="shared" si="2"/>
        <v>5.8166896763674758E-3</v>
      </c>
      <c r="I141" s="193"/>
      <c r="J141" s="197">
        <v>139</v>
      </c>
      <c r="K141" s="234">
        <v>5.8166896763674758E-3</v>
      </c>
      <c r="L141" s="198">
        <v>-2.624236195737047E-2</v>
      </c>
    </row>
    <row r="142" spans="1:12" ht="14.4" x14ac:dyDescent="0.3">
      <c r="A142" s="7">
        <v>43936</v>
      </c>
      <c r="B142" s="191">
        <v>2795.639893</v>
      </c>
      <c r="C142" s="191">
        <v>2801.8798830000001</v>
      </c>
      <c r="D142" s="191">
        <v>2761.540039</v>
      </c>
      <c r="E142" s="191">
        <v>2783.360107</v>
      </c>
      <c r="F142" s="192">
        <v>2783.360107</v>
      </c>
      <c r="G142" s="191">
        <v>5203390000</v>
      </c>
      <c r="H142" s="194">
        <f t="shared" si="2"/>
        <v>-2.2030438817243505E-2</v>
      </c>
      <c r="I142" s="193"/>
      <c r="J142" s="197">
        <v>140</v>
      </c>
      <c r="K142" s="234">
        <v>-2.2030438817243505E-2</v>
      </c>
      <c r="L142" s="198">
        <v>-2.5946336841673853E-2</v>
      </c>
    </row>
    <row r="143" spans="1:12" ht="14.4" x14ac:dyDescent="0.3">
      <c r="A143" s="7">
        <v>43935</v>
      </c>
      <c r="B143" s="191">
        <v>2805.1000979999999</v>
      </c>
      <c r="C143" s="191">
        <v>2851.8500979999999</v>
      </c>
      <c r="D143" s="191">
        <v>2805.1000979999999</v>
      </c>
      <c r="E143" s="191">
        <v>2846.0600589999999</v>
      </c>
      <c r="F143" s="192">
        <v>2846.0600589999999</v>
      </c>
      <c r="G143" s="191">
        <v>5567400000</v>
      </c>
      <c r="H143" s="194">
        <f t="shared" si="2"/>
        <v>3.0572589223390817E-2</v>
      </c>
      <c r="I143" s="193"/>
      <c r="J143" s="197">
        <v>141</v>
      </c>
      <c r="K143" s="234">
        <v>3.0572589223390817E-2</v>
      </c>
      <c r="L143" s="198">
        <v>-2.5909168205950375E-2</v>
      </c>
    </row>
    <row r="144" spans="1:12" ht="14.4" x14ac:dyDescent="0.3">
      <c r="A144" s="7">
        <v>43934</v>
      </c>
      <c r="B144" s="191">
        <v>2782.459961</v>
      </c>
      <c r="C144" s="191">
        <v>2782.459961</v>
      </c>
      <c r="D144" s="191">
        <v>2721.169922</v>
      </c>
      <c r="E144" s="191">
        <v>2761.6298830000001</v>
      </c>
      <c r="F144" s="192">
        <v>2761.6298830000001</v>
      </c>
      <c r="G144" s="191">
        <v>5274310000</v>
      </c>
      <c r="H144" s="194">
        <f t="shared" si="2"/>
        <v>-1.010466062788388E-2</v>
      </c>
      <c r="I144" s="193"/>
      <c r="J144" s="197">
        <v>142</v>
      </c>
      <c r="K144" s="234">
        <v>-1.010466062788388E-2</v>
      </c>
      <c r="L144" s="198">
        <v>-2.5858732581903007E-2</v>
      </c>
    </row>
    <row r="145" spans="1:12" ht="14.4" x14ac:dyDescent="0.3">
      <c r="A145" s="7">
        <v>43930</v>
      </c>
      <c r="B145" s="191">
        <v>2776.98999</v>
      </c>
      <c r="C145" s="191">
        <v>2818.570068</v>
      </c>
      <c r="D145" s="191">
        <v>2762.360107</v>
      </c>
      <c r="E145" s="191">
        <v>2789.820068</v>
      </c>
      <c r="F145" s="192">
        <v>2789.820068</v>
      </c>
      <c r="G145" s="191">
        <v>7880140000</v>
      </c>
      <c r="H145" s="194">
        <f t="shared" si="2"/>
        <v>1.4487410195618923E-2</v>
      </c>
      <c r="I145" s="193"/>
      <c r="J145" s="197">
        <v>143</v>
      </c>
      <c r="K145" s="234">
        <v>1.4487410195618923E-2</v>
      </c>
      <c r="L145" s="198">
        <v>-2.5855145959540422E-2</v>
      </c>
    </row>
    <row r="146" spans="1:12" ht="14.4" x14ac:dyDescent="0.3">
      <c r="A146" s="7">
        <v>43929</v>
      </c>
      <c r="B146" s="191">
        <v>2685</v>
      </c>
      <c r="C146" s="191">
        <v>2760.75</v>
      </c>
      <c r="D146" s="191">
        <v>2663.3000489999999</v>
      </c>
      <c r="E146" s="191">
        <v>2749.9799800000001</v>
      </c>
      <c r="F146" s="192">
        <v>2749.9799800000001</v>
      </c>
      <c r="G146" s="191">
        <v>5856370000</v>
      </c>
      <c r="H146" s="194">
        <f t="shared" si="2"/>
        <v>3.4056452745897713E-2</v>
      </c>
      <c r="I146" s="193"/>
      <c r="J146" s="197">
        <v>144</v>
      </c>
      <c r="K146" s="234">
        <v>3.4056452745897713E-2</v>
      </c>
      <c r="L146" s="198">
        <v>-2.5849741293781623E-2</v>
      </c>
    </row>
    <row r="147" spans="1:12" ht="14.4" x14ac:dyDescent="0.3">
      <c r="A147" s="7">
        <v>43928</v>
      </c>
      <c r="B147" s="191">
        <v>2738.6499020000001</v>
      </c>
      <c r="C147" s="191">
        <v>2756.889893</v>
      </c>
      <c r="D147" s="191">
        <v>2657.669922</v>
      </c>
      <c r="E147" s="191">
        <v>2659.4099120000001</v>
      </c>
      <c r="F147" s="192">
        <v>2659.4099120000001</v>
      </c>
      <c r="G147" s="191">
        <v>7040720000</v>
      </c>
      <c r="H147" s="194">
        <f t="shared" si="2"/>
        <v>-1.6030529601932411E-3</v>
      </c>
      <c r="I147" s="193"/>
      <c r="J147" s="197">
        <v>145</v>
      </c>
      <c r="K147" s="234">
        <v>-1.6030529601932411E-3</v>
      </c>
      <c r="L147" s="198">
        <v>-2.5842118899660951E-2</v>
      </c>
    </row>
    <row r="148" spans="1:12" ht="14.4" x14ac:dyDescent="0.3">
      <c r="A148" s="7">
        <v>43927</v>
      </c>
      <c r="B148" s="191">
        <v>2578.280029</v>
      </c>
      <c r="C148" s="191">
        <v>2676.8500979999999</v>
      </c>
      <c r="D148" s="191">
        <v>2574.570068</v>
      </c>
      <c r="E148" s="191">
        <v>2663.679932</v>
      </c>
      <c r="F148" s="192">
        <v>2663.679932</v>
      </c>
      <c r="G148" s="191">
        <v>6391860000</v>
      </c>
      <c r="H148" s="194">
        <f t="shared" si="2"/>
        <v>7.0331318944997945E-2</v>
      </c>
      <c r="I148" s="193"/>
      <c r="J148" s="197">
        <v>146</v>
      </c>
      <c r="K148" s="234">
        <v>7.0331318944997945E-2</v>
      </c>
      <c r="L148" s="198">
        <v>-2.5829765846558057E-2</v>
      </c>
    </row>
    <row r="149" spans="1:12" ht="14.4" x14ac:dyDescent="0.3">
      <c r="A149" s="7">
        <v>43924</v>
      </c>
      <c r="B149" s="191">
        <v>2514.919922</v>
      </c>
      <c r="C149" s="191">
        <v>2538.179932</v>
      </c>
      <c r="D149" s="191">
        <v>2459.959961</v>
      </c>
      <c r="E149" s="191">
        <v>2488.6499020000001</v>
      </c>
      <c r="F149" s="192">
        <v>2488.6499020000001</v>
      </c>
      <c r="G149" s="191">
        <v>6087190000</v>
      </c>
      <c r="H149" s="194">
        <f t="shared" si="2"/>
        <v>-1.5137125127008691E-2</v>
      </c>
      <c r="I149" s="193"/>
      <c r="J149" s="197">
        <v>147</v>
      </c>
      <c r="K149" s="234">
        <v>-1.5137125127008691E-2</v>
      </c>
      <c r="L149" s="198">
        <v>-2.5810416434207627E-2</v>
      </c>
    </row>
    <row r="150" spans="1:12" ht="14.4" x14ac:dyDescent="0.3">
      <c r="A150" s="7">
        <v>43923</v>
      </c>
      <c r="B150" s="191">
        <v>2458.540039</v>
      </c>
      <c r="C150" s="191">
        <v>2533.219971</v>
      </c>
      <c r="D150" s="191">
        <v>2455.790039</v>
      </c>
      <c r="E150" s="191">
        <v>2526.8999020000001</v>
      </c>
      <c r="F150" s="192">
        <v>2526.8999020000001</v>
      </c>
      <c r="G150" s="191">
        <v>6454990000</v>
      </c>
      <c r="H150" s="194">
        <f t="shared" si="2"/>
        <v>2.2829347095729653E-2</v>
      </c>
      <c r="I150" s="193"/>
      <c r="J150" s="197">
        <v>148</v>
      </c>
      <c r="K150" s="234">
        <v>2.2829347095729653E-2</v>
      </c>
      <c r="L150" s="198">
        <v>-2.5759621914541408E-2</v>
      </c>
    </row>
    <row r="151" spans="1:12" ht="14.4" x14ac:dyDescent="0.3">
      <c r="A151" s="7">
        <v>43922</v>
      </c>
      <c r="B151" s="191">
        <v>2498.080078</v>
      </c>
      <c r="C151" s="191">
        <v>2522.75</v>
      </c>
      <c r="D151" s="191">
        <v>2447.48999</v>
      </c>
      <c r="E151" s="191">
        <v>2470.5</v>
      </c>
      <c r="F151" s="192">
        <v>2470.5</v>
      </c>
      <c r="G151" s="191">
        <v>5947900000</v>
      </c>
      <c r="H151" s="194">
        <f t="shared" si="2"/>
        <v>-4.4142430372115522E-2</v>
      </c>
      <c r="I151" s="193"/>
      <c r="J151" s="197">
        <v>149</v>
      </c>
      <c r="K151" s="234">
        <v>-4.4142430372115522E-2</v>
      </c>
      <c r="L151" s="198">
        <v>-2.5666090316902847E-2</v>
      </c>
    </row>
    <row r="152" spans="1:12" ht="14.4" x14ac:dyDescent="0.3">
      <c r="A152" s="7">
        <v>43921</v>
      </c>
      <c r="B152" s="191">
        <v>2614.6899410000001</v>
      </c>
      <c r="C152" s="191">
        <v>2641.389893</v>
      </c>
      <c r="D152" s="191">
        <v>2571.1499020000001</v>
      </c>
      <c r="E152" s="191">
        <v>2584.5900879999999</v>
      </c>
      <c r="F152" s="192">
        <v>2584.5900879999999</v>
      </c>
      <c r="G152" s="191">
        <v>6568290000</v>
      </c>
      <c r="H152" s="194">
        <f t="shared" si="2"/>
        <v>-1.6012721744140604E-2</v>
      </c>
      <c r="I152" s="193"/>
      <c r="J152" s="197">
        <v>150</v>
      </c>
      <c r="K152" s="234">
        <v>-1.6012721744140604E-2</v>
      </c>
      <c r="L152" s="198">
        <v>-2.5631097447457139E-2</v>
      </c>
    </row>
    <row r="153" spans="1:12" ht="14.4" x14ac:dyDescent="0.3">
      <c r="A153" s="7">
        <v>43920</v>
      </c>
      <c r="B153" s="191">
        <v>2558.9799800000001</v>
      </c>
      <c r="C153" s="191">
        <v>2631.8000489999999</v>
      </c>
      <c r="D153" s="191">
        <v>2545.280029</v>
      </c>
      <c r="E153" s="191">
        <v>2626.6499020000001</v>
      </c>
      <c r="F153" s="192">
        <v>2626.6499020000001</v>
      </c>
      <c r="G153" s="191">
        <v>5746220000</v>
      </c>
      <c r="H153" s="194">
        <f t="shared" si="2"/>
        <v>3.3516009227716401E-2</v>
      </c>
      <c r="I153" s="193"/>
      <c r="J153" s="197">
        <v>151</v>
      </c>
      <c r="K153" s="234">
        <v>3.3516009227716401E-2</v>
      </c>
      <c r="L153" s="198">
        <v>-2.561552135413939E-2</v>
      </c>
    </row>
    <row r="154" spans="1:12" ht="14.4" x14ac:dyDescent="0.3">
      <c r="A154" s="7">
        <v>43917</v>
      </c>
      <c r="B154" s="191">
        <v>2555.8701169999999</v>
      </c>
      <c r="C154" s="191">
        <v>2615.9099120000001</v>
      </c>
      <c r="D154" s="191">
        <v>2520.0200199999999</v>
      </c>
      <c r="E154" s="191">
        <v>2541.469971</v>
      </c>
      <c r="F154" s="192">
        <v>2541.469971</v>
      </c>
      <c r="G154" s="191">
        <v>6194330000</v>
      </c>
      <c r="H154" s="194">
        <f t="shared" si="2"/>
        <v>-3.3687352317337577E-2</v>
      </c>
      <c r="I154" s="193"/>
      <c r="J154" s="197">
        <v>152</v>
      </c>
      <c r="K154" s="234">
        <v>-3.3687352317337577E-2</v>
      </c>
      <c r="L154" s="198">
        <v>-2.5556664263946521E-2</v>
      </c>
    </row>
    <row r="155" spans="1:12" ht="14.4" x14ac:dyDescent="0.3">
      <c r="A155" s="7">
        <v>43916</v>
      </c>
      <c r="B155" s="191">
        <v>2501.290039</v>
      </c>
      <c r="C155" s="191">
        <v>2637.01001</v>
      </c>
      <c r="D155" s="191">
        <v>2500.719971</v>
      </c>
      <c r="E155" s="191">
        <v>2630.070068</v>
      </c>
      <c r="F155" s="192">
        <v>2630.070068</v>
      </c>
      <c r="G155" s="191">
        <v>7753160000</v>
      </c>
      <c r="H155" s="194">
        <f t="shared" si="2"/>
        <v>6.2414162984360901E-2</v>
      </c>
      <c r="I155" s="193"/>
      <c r="J155" s="197">
        <v>153</v>
      </c>
      <c r="K155" s="234">
        <v>6.2414162984360901E-2</v>
      </c>
      <c r="L155" s="198">
        <v>-2.5509448161954308E-2</v>
      </c>
    </row>
    <row r="156" spans="1:12" ht="14.4" x14ac:dyDescent="0.3">
      <c r="A156" s="7">
        <v>43915</v>
      </c>
      <c r="B156" s="191">
        <v>2457.7700199999999</v>
      </c>
      <c r="C156" s="191">
        <v>2571.419922</v>
      </c>
      <c r="D156" s="191">
        <v>2407.530029</v>
      </c>
      <c r="E156" s="191">
        <v>2475.5600589999999</v>
      </c>
      <c r="F156" s="192">
        <v>2475.5600589999999</v>
      </c>
      <c r="G156" s="191">
        <v>8285670000</v>
      </c>
      <c r="H156" s="194">
        <f t="shared" si="2"/>
        <v>1.1535011665884472E-2</v>
      </c>
      <c r="I156" s="193"/>
      <c r="J156" s="197">
        <v>154</v>
      </c>
      <c r="K156" s="234">
        <v>1.1535011665884472E-2</v>
      </c>
      <c r="L156" s="198">
        <v>-2.5452409906500599E-2</v>
      </c>
    </row>
    <row r="157" spans="1:12" ht="14.4" x14ac:dyDescent="0.3">
      <c r="A157" s="7">
        <v>43914</v>
      </c>
      <c r="B157" s="191">
        <v>2344.4399410000001</v>
      </c>
      <c r="C157" s="191">
        <v>2449.709961</v>
      </c>
      <c r="D157" s="191">
        <v>2344.4399410000001</v>
      </c>
      <c r="E157" s="191">
        <v>2447.330078</v>
      </c>
      <c r="F157" s="192">
        <v>2447.330078</v>
      </c>
      <c r="G157" s="191">
        <v>7547350000</v>
      </c>
      <c r="H157" s="194">
        <f t="shared" si="2"/>
        <v>9.3827739874460692E-2</v>
      </c>
      <c r="I157" s="193"/>
      <c r="J157" s="197">
        <v>155</v>
      </c>
      <c r="K157" s="234">
        <v>9.3827739874460692E-2</v>
      </c>
      <c r="L157" s="198">
        <v>-2.5364078598046871E-2</v>
      </c>
    </row>
    <row r="158" spans="1:12" ht="14.4" x14ac:dyDescent="0.3">
      <c r="A158" s="7">
        <v>43913</v>
      </c>
      <c r="B158" s="191">
        <v>2290.709961</v>
      </c>
      <c r="C158" s="191">
        <v>2300.7299800000001</v>
      </c>
      <c r="D158" s="191">
        <v>2191.860107</v>
      </c>
      <c r="E158" s="191">
        <v>2237.3999020000001</v>
      </c>
      <c r="F158" s="192">
        <v>2237.3999020000001</v>
      </c>
      <c r="G158" s="191">
        <v>7402180000</v>
      </c>
      <c r="H158" s="194">
        <f t="shared" si="2"/>
        <v>-2.9293868023585041E-2</v>
      </c>
      <c r="I158" s="193"/>
      <c r="J158" s="197">
        <v>156</v>
      </c>
      <c r="K158" s="234">
        <v>-2.9293868023585041E-2</v>
      </c>
      <c r="L158" s="198">
        <v>-2.5281938100990269E-2</v>
      </c>
    </row>
    <row r="159" spans="1:12" ht="14.4" x14ac:dyDescent="0.3">
      <c r="A159" s="7">
        <v>43910</v>
      </c>
      <c r="B159" s="191">
        <v>2431.9399410000001</v>
      </c>
      <c r="C159" s="191">
        <v>2453.01001</v>
      </c>
      <c r="D159" s="191">
        <v>2295.5600589999999</v>
      </c>
      <c r="E159" s="191">
        <v>2304.919922</v>
      </c>
      <c r="F159" s="192">
        <v>2304.919922</v>
      </c>
      <c r="G159" s="191">
        <v>9044690000</v>
      </c>
      <c r="H159" s="194">
        <f t="shared" si="2"/>
        <v>-4.3359512424085686E-2</v>
      </c>
      <c r="I159" s="193"/>
      <c r="J159" s="197">
        <v>157</v>
      </c>
      <c r="K159" s="234">
        <v>-4.3359512424085686E-2</v>
      </c>
      <c r="L159" s="198">
        <v>-2.5271074425164183E-2</v>
      </c>
    </row>
    <row r="160" spans="1:12" ht="14.4" x14ac:dyDescent="0.3">
      <c r="A160" s="7">
        <v>43909</v>
      </c>
      <c r="B160" s="191">
        <v>2393.4799800000001</v>
      </c>
      <c r="C160" s="191">
        <v>2466.969971</v>
      </c>
      <c r="D160" s="191">
        <v>2319.780029</v>
      </c>
      <c r="E160" s="191">
        <v>2409.389893</v>
      </c>
      <c r="F160" s="192">
        <v>2409.389893</v>
      </c>
      <c r="G160" s="191">
        <v>7946710000</v>
      </c>
      <c r="H160" s="194">
        <f t="shared" si="2"/>
        <v>4.7078080724886158E-3</v>
      </c>
      <c r="I160" s="193"/>
      <c r="J160" s="197">
        <v>158</v>
      </c>
      <c r="K160" s="234">
        <v>4.7078080724886158E-3</v>
      </c>
      <c r="L160" s="198">
        <v>-2.5162888684839339E-2</v>
      </c>
    </row>
    <row r="161" spans="1:12" ht="14.4" x14ac:dyDescent="0.3">
      <c r="A161" s="7">
        <v>43908</v>
      </c>
      <c r="B161" s="191">
        <v>2436.5</v>
      </c>
      <c r="C161" s="191">
        <v>2453.570068</v>
      </c>
      <c r="D161" s="191">
        <v>2280.5200199999999</v>
      </c>
      <c r="E161" s="191">
        <v>2398.1000979999999</v>
      </c>
      <c r="F161" s="192">
        <v>2398.1000979999999</v>
      </c>
      <c r="G161" s="191">
        <v>8755780000</v>
      </c>
      <c r="H161" s="194">
        <f t="shared" si="2"/>
        <v>-5.1830762440945588E-2</v>
      </c>
      <c r="I161" s="193"/>
      <c r="J161" s="197">
        <v>159</v>
      </c>
      <c r="K161" s="234">
        <v>-5.1830762440945588E-2</v>
      </c>
      <c r="L161" s="198">
        <v>-2.5010351365277125E-2</v>
      </c>
    </row>
    <row r="162" spans="1:12" ht="14.4" x14ac:dyDescent="0.3">
      <c r="A162" s="7">
        <v>43907</v>
      </c>
      <c r="B162" s="191">
        <v>2425.6599120000001</v>
      </c>
      <c r="C162" s="191">
        <v>2553.929932</v>
      </c>
      <c r="D162" s="191">
        <v>2367.040039</v>
      </c>
      <c r="E162" s="191">
        <v>2529.1899410000001</v>
      </c>
      <c r="F162" s="192">
        <v>2529.1899410000001</v>
      </c>
      <c r="G162" s="191">
        <v>8358500000</v>
      </c>
      <c r="H162" s="194">
        <f t="shared" si="2"/>
        <v>5.9954849490479314E-2</v>
      </c>
      <c r="I162" s="193"/>
      <c r="J162" s="197">
        <v>160</v>
      </c>
      <c r="K162" s="234">
        <v>5.9954849490479314E-2</v>
      </c>
      <c r="L162" s="198">
        <v>-2.4974129093951199E-2</v>
      </c>
    </row>
    <row r="163" spans="1:12" ht="14.4" x14ac:dyDescent="0.3">
      <c r="A163" s="7">
        <v>43906</v>
      </c>
      <c r="B163" s="191">
        <v>2508.5900879999999</v>
      </c>
      <c r="C163" s="191">
        <v>2562.9799800000001</v>
      </c>
      <c r="D163" s="191">
        <v>2380.9399410000001</v>
      </c>
      <c r="E163" s="191">
        <v>2386.1298830000001</v>
      </c>
      <c r="F163" s="192">
        <v>2386.1298830000001</v>
      </c>
      <c r="G163" s="191">
        <v>7781540000</v>
      </c>
      <c r="H163" s="194">
        <f t="shared" si="2"/>
        <v>-0.11984055248695651</v>
      </c>
      <c r="I163" s="193"/>
      <c r="J163" s="197">
        <v>161</v>
      </c>
      <c r="K163" s="234">
        <v>-0.11984055248695651</v>
      </c>
      <c r="L163" s="198">
        <v>-2.4965452602732516E-2</v>
      </c>
    </row>
    <row r="164" spans="1:12" ht="14.4" x14ac:dyDescent="0.3">
      <c r="A164" s="7">
        <v>43903</v>
      </c>
      <c r="B164" s="191">
        <v>2569.98999</v>
      </c>
      <c r="C164" s="191">
        <v>2711.330078</v>
      </c>
      <c r="D164" s="191">
        <v>2492.3701169999999</v>
      </c>
      <c r="E164" s="191">
        <v>2711.0200199999999</v>
      </c>
      <c r="F164" s="192">
        <v>2711.0200199999999</v>
      </c>
      <c r="G164" s="191">
        <v>8258670000</v>
      </c>
      <c r="H164" s="194">
        <f t="shared" si="2"/>
        <v>9.2871249732820405E-2</v>
      </c>
      <c r="I164" s="193"/>
      <c r="J164" s="197">
        <v>162</v>
      </c>
      <c r="K164" s="234">
        <v>9.2871249732820405E-2</v>
      </c>
      <c r="L164" s="198">
        <v>-2.492501253309793E-2</v>
      </c>
    </row>
    <row r="165" spans="1:12" ht="14.4" x14ac:dyDescent="0.3">
      <c r="A165" s="7">
        <v>43902</v>
      </c>
      <c r="B165" s="191">
        <v>2630.860107</v>
      </c>
      <c r="C165" s="191">
        <v>2660.9499510000001</v>
      </c>
      <c r="D165" s="191">
        <v>2478.860107</v>
      </c>
      <c r="E165" s="191">
        <v>2480.639893</v>
      </c>
      <c r="F165" s="192">
        <v>2480.639893</v>
      </c>
      <c r="G165" s="191">
        <v>8829380000</v>
      </c>
      <c r="H165" s="194">
        <f t="shared" si="2"/>
        <v>-9.5112680886335968E-2</v>
      </c>
      <c r="I165" s="193"/>
      <c r="J165" s="197">
        <v>163</v>
      </c>
      <c r="K165" s="234">
        <v>-9.5112680886335968E-2</v>
      </c>
      <c r="L165" s="198">
        <v>-2.4917895053494316E-2</v>
      </c>
    </row>
    <row r="166" spans="1:12" ht="14.4" x14ac:dyDescent="0.3">
      <c r="A166" s="7">
        <v>43901</v>
      </c>
      <c r="B166" s="191">
        <v>2825.6000979999999</v>
      </c>
      <c r="C166" s="191">
        <v>2825.6000979999999</v>
      </c>
      <c r="D166" s="191">
        <v>2707.219971</v>
      </c>
      <c r="E166" s="191">
        <v>2741.3798830000001</v>
      </c>
      <c r="F166" s="192">
        <v>2741.3798830000001</v>
      </c>
      <c r="G166" s="191">
        <v>7374110000</v>
      </c>
      <c r="H166" s="194">
        <f t="shared" si="2"/>
        <v>-4.8868444911533394E-2</v>
      </c>
      <c r="I166" s="193"/>
      <c r="J166" s="197">
        <v>164</v>
      </c>
      <c r="K166" s="234">
        <v>-4.8868444911533394E-2</v>
      </c>
      <c r="L166" s="198">
        <v>-2.4795210214284789E-2</v>
      </c>
    </row>
    <row r="167" spans="1:12" ht="14.4" x14ac:dyDescent="0.3">
      <c r="A167" s="7">
        <v>43900</v>
      </c>
      <c r="B167" s="191">
        <v>2813.4799800000001</v>
      </c>
      <c r="C167" s="191">
        <v>2882.5900879999999</v>
      </c>
      <c r="D167" s="191">
        <v>2734</v>
      </c>
      <c r="E167" s="191">
        <v>2882.2299800000001</v>
      </c>
      <c r="F167" s="192">
        <v>2882.2299800000001</v>
      </c>
      <c r="G167" s="191">
        <v>7635960000</v>
      </c>
      <c r="H167" s="194">
        <f t="shared" si="2"/>
        <v>4.9396305955674777E-2</v>
      </c>
      <c r="I167" s="193"/>
      <c r="J167" s="197">
        <v>165</v>
      </c>
      <c r="K167" s="234">
        <v>4.9396305955674777E-2</v>
      </c>
      <c r="L167" s="198">
        <v>-2.4784252792994607E-2</v>
      </c>
    </row>
    <row r="168" spans="1:12" ht="14.4" x14ac:dyDescent="0.3">
      <c r="A168" s="7">
        <v>43899</v>
      </c>
      <c r="B168" s="191">
        <v>2863.889893</v>
      </c>
      <c r="C168" s="191">
        <v>2863.889893</v>
      </c>
      <c r="D168" s="191">
        <v>2734.429932</v>
      </c>
      <c r="E168" s="191">
        <v>2746.5600589999999</v>
      </c>
      <c r="F168" s="192">
        <v>2746.5600589999999</v>
      </c>
      <c r="G168" s="191">
        <v>8423050000</v>
      </c>
      <c r="H168" s="194">
        <f t="shared" si="2"/>
        <v>-7.5969697282486856E-2</v>
      </c>
      <c r="I168" s="193"/>
      <c r="J168" s="197">
        <v>166</v>
      </c>
      <c r="K168" s="234">
        <v>-7.5969697282486856E-2</v>
      </c>
      <c r="L168" s="198">
        <v>-2.4763940610433351E-2</v>
      </c>
    </row>
    <row r="169" spans="1:12" ht="14.4" x14ac:dyDescent="0.3">
      <c r="A169" s="7">
        <v>43896</v>
      </c>
      <c r="B169" s="191">
        <v>2954.1999510000001</v>
      </c>
      <c r="C169" s="191">
        <v>2985.929932</v>
      </c>
      <c r="D169" s="191">
        <v>2901.540039</v>
      </c>
      <c r="E169" s="191">
        <v>2972.3701169999999</v>
      </c>
      <c r="F169" s="192">
        <v>2972.3701169999999</v>
      </c>
      <c r="G169" s="191">
        <v>6552140000</v>
      </c>
      <c r="H169" s="194">
        <f t="shared" si="2"/>
        <v>-1.7053851930321835E-2</v>
      </c>
      <c r="I169" s="193"/>
      <c r="J169" s="197">
        <v>167</v>
      </c>
      <c r="K169" s="234">
        <v>-1.7053851930321835E-2</v>
      </c>
      <c r="L169" s="198">
        <v>-2.4756730111614129E-2</v>
      </c>
    </row>
    <row r="170" spans="1:12" ht="14.4" x14ac:dyDescent="0.3">
      <c r="A170" s="7">
        <v>43895</v>
      </c>
      <c r="B170" s="191">
        <v>3075.6999510000001</v>
      </c>
      <c r="C170" s="191">
        <v>3083.040039</v>
      </c>
      <c r="D170" s="191">
        <v>2999.830078</v>
      </c>
      <c r="E170" s="191">
        <v>3023.9399410000001</v>
      </c>
      <c r="F170" s="192">
        <v>3023.9399410000001</v>
      </c>
      <c r="G170" s="191">
        <v>5575550000</v>
      </c>
      <c r="H170" s="194">
        <f t="shared" si="2"/>
        <v>-3.3922077118805932E-2</v>
      </c>
      <c r="I170" s="193"/>
      <c r="J170" s="197">
        <v>168</v>
      </c>
      <c r="K170" s="234">
        <v>-3.3922077118805932E-2</v>
      </c>
      <c r="L170" s="198">
        <v>-2.4737503086223661E-2</v>
      </c>
    </row>
    <row r="171" spans="1:12" ht="14.4" x14ac:dyDescent="0.3">
      <c r="A171" s="7">
        <v>43894</v>
      </c>
      <c r="B171" s="191">
        <v>3045.75</v>
      </c>
      <c r="C171" s="191">
        <v>3130.969971</v>
      </c>
      <c r="D171" s="191">
        <v>3034.3798830000001</v>
      </c>
      <c r="E171" s="191">
        <v>3130.1201169999999</v>
      </c>
      <c r="F171" s="192">
        <v>3130.1201169999999</v>
      </c>
      <c r="G171" s="191">
        <v>5035480000</v>
      </c>
      <c r="H171" s="194">
        <f t="shared" si="2"/>
        <v>4.2202590777125987E-2</v>
      </c>
      <c r="I171" s="193"/>
      <c r="J171" s="197">
        <v>169</v>
      </c>
      <c r="K171" s="234">
        <v>4.2202590777125987E-2</v>
      </c>
      <c r="L171" s="198">
        <v>-2.473713349859161E-2</v>
      </c>
    </row>
    <row r="172" spans="1:12" ht="14.4" x14ac:dyDescent="0.3">
      <c r="A172" s="7">
        <v>43893</v>
      </c>
      <c r="B172" s="191">
        <v>3096.459961</v>
      </c>
      <c r="C172" s="191">
        <v>3136.719971</v>
      </c>
      <c r="D172" s="191">
        <v>2976.6298830000001</v>
      </c>
      <c r="E172" s="191">
        <v>3003.3701169999999</v>
      </c>
      <c r="F172" s="192">
        <v>3003.3701169999999</v>
      </c>
      <c r="G172" s="191">
        <v>6355940000</v>
      </c>
      <c r="H172" s="194">
        <f t="shared" si="2"/>
        <v>-2.810789603432691E-2</v>
      </c>
      <c r="I172" s="193"/>
      <c r="J172" s="197">
        <v>170</v>
      </c>
      <c r="K172" s="234">
        <v>-2.810789603432691E-2</v>
      </c>
      <c r="L172" s="198">
        <v>-2.4718994753607906E-2</v>
      </c>
    </row>
    <row r="173" spans="1:12" ht="14.4" x14ac:dyDescent="0.3">
      <c r="A173" s="7">
        <v>43892</v>
      </c>
      <c r="B173" s="191">
        <v>2974.280029</v>
      </c>
      <c r="C173" s="191">
        <v>3090.959961</v>
      </c>
      <c r="D173" s="191">
        <v>2945.1899410000001</v>
      </c>
      <c r="E173" s="191">
        <v>3090.2299800000001</v>
      </c>
      <c r="F173" s="192">
        <v>3090.2299800000001</v>
      </c>
      <c r="G173" s="191">
        <v>6376400000</v>
      </c>
      <c r="H173" s="194">
        <f t="shared" si="2"/>
        <v>4.603922874232038E-2</v>
      </c>
      <c r="I173" s="193"/>
      <c r="J173" s="197">
        <v>171</v>
      </c>
      <c r="K173" s="234">
        <v>4.603922874232038E-2</v>
      </c>
      <c r="L173" s="198">
        <v>-2.4675081125512963E-2</v>
      </c>
    </row>
    <row r="174" spans="1:12" ht="14.4" x14ac:dyDescent="0.3">
      <c r="A174" s="7">
        <v>43889</v>
      </c>
      <c r="B174" s="191">
        <v>2916.8999020000001</v>
      </c>
      <c r="C174" s="191">
        <v>2959.719971</v>
      </c>
      <c r="D174" s="191">
        <v>2855.8400879999999</v>
      </c>
      <c r="E174" s="191">
        <v>2954.219971</v>
      </c>
      <c r="F174" s="192">
        <v>2954.219971</v>
      </c>
      <c r="G174" s="191">
        <v>8563850000</v>
      </c>
      <c r="H174" s="194">
        <f t="shared" si="2"/>
        <v>-8.2383404227317995E-3</v>
      </c>
      <c r="I174" s="193"/>
      <c r="J174" s="197">
        <v>172</v>
      </c>
      <c r="K174" s="234">
        <v>-8.2383404227317995E-3</v>
      </c>
      <c r="L174" s="198">
        <v>-2.4642584756720664E-2</v>
      </c>
    </row>
    <row r="175" spans="1:12" ht="14.4" x14ac:dyDescent="0.3">
      <c r="A175" s="7">
        <v>43888</v>
      </c>
      <c r="B175" s="191">
        <v>3062.540039</v>
      </c>
      <c r="C175" s="191">
        <v>3097.070068</v>
      </c>
      <c r="D175" s="191">
        <v>2977.389893</v>
      </c>
      <c r="E175" s="191">
        <v>2978.76001</v>
      </c>
      <c r="F175" s="192">
        <v>2978.76001</v>
      </c>
      <c r="G175" s="191">
        <v>7058840000</v>
      </c>
      <c r="H175" s="194">
        <f t="shared" si="2"/>
        <v>-4.4163242638266396E-2</v>
      </c>
      <c r="I175" s="193"/>
      <c r="J175" s="197">
        <v>173</v>
      </c>
      <c r="K175" s="234">
        <v>-4.4163242638266396E-2</v>
      </c>
      <c r="L175" s="198">
        <v>-2.4551554883528531E-2</v>
      </c>
    </row>
    <row r="176" spans="1:12" ht="14.4" x14ac:dyDescent="0.3">
      <c r="A176" s="7">
        <v>43887</v>
      </c>
      <c r="B176" s="191">
        <v>3139.8999020000001</v>
      </c>
      <c r="C176" s="191">
        <v>3182.51001</v>
      </c>
      <c r="D176" s="191">
        <v>3108.98999</v>
      </c>
      <c r="E176" s="191">
        <v>3116.389893</v>
      </c>
      <c r="F176" s="192">
        <v>3116.389893</v>
      </c>
      <c r="G176" s="191">
        <v>5478110000</v>
      </c>
      <c r="H176" s="194">
        <f t="shared" si="2"/>
        <v>-3.7785404903644803E-3</v>
      </c>
      <c r="I176" s="193"/>
      <c r="J176" s="197">
        <v>174</v>
      </c>
      <c r="K176" s="234">
        <v>-3.7785404903644803E-3</v>
      </c>
      <c r="L176" s="198">
        <v>-2.4522068857295493E-2</v>
      </c>
    </row>
    <row r="177" spans="1:12" ht="14.4" x14ac:dyDescent="0.3">
      <c r="A177" s="7">
        <v>43886</v>
      </c>
      <c r="B177" s="191">
        <v>3238.9399410000001</v>
      </c>
      <c r="C177" s="191">
        <v>3246.98999</v>
      </c>
      <c r="D177" s="191">
        <v>3118.7700199999999</v>
      </c>
      <c r="E177" s="191">
        <v>3128.209961</v>
      </c>
      <c r="F177" s="192">
        <v>3128.209961</v>
      </c>
      <c r="G177" s="191">
        <v>5591510000</v>
      </c>
      <c r="H177" s="194">
        <f t="shared" si="2"/>
        <v>-3.0279995672499539E-2</v>
      </c>
      <c r="I177" s="193"/>
      <c r="J177" s="197">
        <v>175</v>
      </c>
      <c r="K177" s="234">
        <v>-3.0279995672499539E-2</v>
      </c>
      <c r="L177" s="198">
        <v>-2.4429653878118386E-2</v>
      </c>
    </row>
    <row r="178" spans="1:12" ht="14.4" x14ac:dyDescent="0.3">
      <c r="A178" s="7">
        <v>43885</v>
      </c>
      <c r="B178" s="191">
        <v>3257.610107</v>
      </c>
      <c r="C178" s="191">
        <v>3259.8100589999999</v>
      </c>
      <c r="D178" s="191">
        <v>3214.6499020000001</v>
      </c>
      <c r="E178" s="191">
        <v>3225.889893</v>
      </c>
      <c r="F178" s="192">
        <v>3225.889893</v>
      </c>
      <c r="G178" s="191">
        <v>4842960000</v>
      </c>
      <c r="H178" s="194">
        <f t="shared" si="2"/>
        <v>-3.3513626544828097E-2</v>
      </c>
      <c r="I178" s="193"/>
      <c r="J178" s="197">
        <v>176</v>
      </c>
      <c r="K178" s="234">
        <v>-3.3513626544828097E-2</v>
      </c>
      <c r="L178" s="198">
        <v>-2.439758498009921E-2</v>
      </c>
    </row>
    <row r="179" spans="1:12" ht="14.4" x14ac:dyDescent="0.3">
      <c r="A179" s="7">
        <v>43882</v>
      </c>
      <c r="B179" s="191">
        <v>3360.5</v>
      </c>
      <c r="C179" s="191">
        <v>3360.76001</v>
      </c>
      <c r="D179" s="191">
        <v>3328.4499510000001</v>
      </c>
      <c r="E179" s="191">
        <v>3337.75</v>
      </c>
      <c r="F179" s="192">
        <v>3337.75</v>
      </c>
      <c r="G179" s="191">
        <v>3899270000</v>
      </c>
      <c r="H179" s="194">
        <f t="shared" si="2"/>
        <v>-1.0518102889622743E-2</v>
      </c>
      <c r="I179" s="193"/>
      <c r="J179" s="197">
        <v>177</v>
      </c>
      <c r="K179" s="234">
        <v>-1.0518102889622743E-2</v>
      </c>
      <c r="L179" s="198">
        <v>-2.4287198282814115E-2</v>
      </c>
    </row>
    <row r="180" spans="1:12" ht="14.4" x14ac:dyDescent="0.3">
      <c r="A180" s="7">
        <v>43881</v>
      </c>
      <c r="B180" s="191">
        <v>3380.4499510000001</v>
      </c>
      <c r="C180" s="191">
        <v>3389.1499020000001</v>
      </c>
      <c r="D180" s="191">
        <v>3341.0200199999999</v>
      </c>
      <c r="E180" s="191">
        <v>3373.2299800000001</v>
      </c>
      <c r="F180" s="192">
        <v>3373.2299800000001</v>
      </c>
      <c r="G180" s="191">
        <v>4007320000</v>
      </c>
      <c r="H180" s="194">
        <f t="shared" si="2"/>
        <v>-3.81551980093055E-3</v>
      </c>
      <c r="I180" s="193"/>
      <c r="J180" s="197">
        <v>178</v>
      </c>
      <c r="K180" s="234">
        <v>-3.81551980093055E-3</v>
      </c>
      <c r="L180" s="198">
        <v>-2.4260819592823234E-2</v>
      </c>
    </row>
    <row r="181" spans="1:12" ht="14.4" x14ac:dyDescent="0.3">
      <c r="A181" s="7">
        <v>43880</v>
      </c>
      <c r="B181" s="191">
        <v>3380.389893</v>
      </c>
      <c r="C181" s="191">
        <v>3393.5200199999999</v>
      </c>
      <c r="D181" s="191">
        <v>3378.830078</v>
      </c>
      <c r="E181" s="191">
        <v>3386.1499020000001</v>
      </c>
      <c r="F181" s="192">
        <v>3386.1499020000001</v>
      </c>
      <c r="G181" s="191">
        <v>3600150000</v>
      </c>
      <c r="H181" s="194">
        <f t="shared" si="2"/>
        <v>4.705785797802114E-3</v>
      </c>
      <c r="I181" s="193"/>
      <c r="J181" s="197">
        <v>179</v>
      </c>
      <c r="K181" s="234">
        <v>4.705785797802114E-3</v>
      </c>
      <c r="L181" s="198">
        <v>-2.4226905063212109E-2</v>
      </c>
    </row>
    <row r="182" spans="1:12" ht="14.4" x14ac:dyDescent="0.3">
      <c r="A182" s="7">
        <v>43879</v>
      </c>
      <c r="B182" s="191">
        <v>3369.040039</v>
      </c>
      <c r="C182" s="191">
        <v>3375.01001</v>
      </c>
      <c r="D182" s="191">
        <v>3355.610107</v>
      </c>
      <c r="E182" s="191">
        <v>3370.290039</v>
      </c>
      <c r="F182" s="192">
        <v>3370.290039</v>
      </c>
      <c r="G182" s="191">
        <v>3746720000</v>
      </c>
      <c r="H182" s="194">
        <f t="shared" si="2"/>
        <v>-2.9199426231169673E-3</v>
      </c>
      <c r="I182" s="193"/>
      <c r="J182" s="197">
        <v>180</v>
      </c>
      <c r="K182" s="234">
        <v>-2.9199426231169673E-3</v>
      </c>
      <c r="L182" s="198">
        <v>-2.4130557147495929E-2</v>
      </c>
    </row>
    <row r="183" spans="1:12" ht="14.4" x14ac:dyDescent="0.3">
      <c r="A183" s="7">
        <v>43875</v>
      </c>
      <c r="B183" s="191">
        <v>3378.080078</v>
      </c>
      <c r="C183" s="191">
        <v>3380.6899410000001</v>
      </c>
      <c r="D183" s="191">
        <v>3366.1499020000001</v>
      </c>
      <c r="E183" s="191">
        <v>3380.1599120000001</v>
      </c>
      <c r="F183" s="192">
        <v>3380.1599120000001</v>
      </c>
      <c r="G183" s="191">
        <v>3398040000</v>
      </c>
      <c r="H183" s="194">
        <f t="shared" si="2"/>
        <v>1.8435334086464067E-3</v>
      </c>
      <c r="I183" s="193"/>
      <c r="J183" s="197">
        <v>181</v>
      </c>
      <c r="K183" s="234">
        <v>1.8435334086464067E-3</v>
      </c>
      <c r="L183" s="198">
        <v>-2.4112927386319122E-2</v>
      </c>
    </row>
    <row r="184" spans="1:12" ht="14.4" x14ac:dyDescent="0.3">
      <c r="A184" s="7">
        <v>43874</v>
      </c>
      <c r="B184" s="191">
        <v>3365.8999020000001</v>
      </c>
      <c r="C184" s="191">
        <v>3385.0900879999999</v>
      </c>
      <c r="D184" s="191">
        <v>3360.5200199999999</v>
      </c>
      <c r="E184" s="191">
        <v>3373.9399410000001</v>
      </c>
      <c r="F184" s="192">
        <v>3373.9399410000001</v>
      </c>
      <c r="G184" s="191">
        <v>3498240000</v>
      </c>
      <c r="H184" s="194">
        <f t="shared" si="2"/>
        <v>-1.6304458062382371E-3</v>
      </c>
      <c r="I184" s="193"/>
      <c r="J184" s="197">
        <v>182</v>
      </c>
      <c r="K184" s="234">
        <v>-1.6304458062382371E-3</v>
      </c>
      <c r="L184" s="198">
        <v>-2.4077401610366499E-2</v>
      </c>
    </row>
    <row r="185" spans="1:12" ht="14.4" x14ac:dyDescent="0.3">
      <c r="A185" s="7">
        <v>43873</v>
      </c>
      <c r="B185" s="191">
        <v>3370.5</v>
      </c>
      <c r="C185" s="191">
        <v>3381.469971</v>
      </c>
      <c r="D185" s="191">
        <v>3369.719971</v>
      </c>
      <c r="E185" s="191">
        <v>3379.4499510000001</v>
      </c>
      <c r="F185" s="192">
        <v>3379.4499510000001</v>
      </c>
      <c r="G185" s="191">
        <v>3926380000</v>
      </c>
      <c r="H185" s="194">
        <f t="shared" si="2"/>
        <v>6.4626464150100678E-3</v>
      </c>
      <c r="I185" s="193"/>
      <c r="J185" s="197">
        <v>183</v>
      </c>
      <c r="K185" s="234">
        <v>6.4626464150100678E-3</v>
      </c>
      <c r="L185" s="198">
        <v>-2.4070477182576176E-2</v>
      </c>
    </row>
    <row r="186" spans="1:12" ht="14.4" x14ac:dyDescent="0.3">
      <c r="A186" s="7">
        <v>43872</v>
      </c>
      <c r="B186" s="191">
        <v>3365.8701169999999</v>
      </c>
      <c r="C186" s="191">
        <v>3375.6298830000001</v>
      </c>
      <c r="D186" s="191">
        <v>3352.719971</v>
      </c>
      <c r="E186" s="191">
        <v>3357.75</v>
      </c>
      <c r="F186" s="192">
        <v>3357.75</v>
      </c>
      <c r="G186" s="191">
        <v>3760550000</v>
      </c>
      <c r="H186" s="194">
        <f t="shared" si="2"/>
        <v>1.6884725205512068E-3</v>
      </c>
      <c r="I186" s="193"/>
      <c r="J186" s="197">
        <v>184</v>
      </c>
      <c r="K186" s="234">
        <v>1.6884725205512068E-3</v>
      </c>
      <c r="L186" s="198">
        <v>-2.4000142408569555E-2</v>
      </c>
    </row>
    <row r="187" spans="1:12" ht="14.4" x14ac:dyDescent="0.3">
      <c r="A187" s="7">
        <v>43871</v>
      </c>
      <c r="B187" s="191">
        <v>3318.280029</v>
      </c>
      <c r="C187" s="191">
        <v>3352.26001</v>
      </c>
      <c r="D187" s="191">
        <v>3317.7700199999999</v>
      </c>
      <c r="E187" s="191">
        <v>3352.0900879999999</v>
      </c>
      <c r="F187" s="192">
        <v>3352.0900879999999</v>
      </c>
      <c r="G187" s="191">
        <v>3450350000</v>
      </c>
      <c r="H187" s="194">
        <f t="shared" si="2"/>
        <v>7.3263978188392066E-3</v>
      </c>
      <c r="I187" s="193"/>
      <c r="J187" s="197">
        <v>185</v>
      </c>
      <c r="K187" s="234">
        <v>7.3263978188392066E-3</v>
      </c>
      <c r="L187" s="198">
        <v>-2.3854541673158907E-2</v>
      </c>
    </row>
    <row r="188" spans="1:12" ht="14.4" x14ac:dyDescent="0.3">
      <c r="A188" s="7">
        <v>43868</v>
      </c>
      <c r="B188" s="191">
        <v>3335.540039</v>
      </c>
      <c r="C188" s="191">
        <v>3341.419922</v>
      </c>
      <c r="D188" s="191">
        <v>3322.1201169999999</v>
      </c>
      <c r="E188" s="191">
        <v>3327.709961</v>
      </c>
      <c r="F188" s="192">
        <v>3327.709961</v>
      </c>
      <c r="G188" s="191">
        <v>3730650000</v>
      </c>
      <c r="H188" s="194">
        <f t="shared" si="2"/>
        <v>-5.4008535657978822E-3</v>
      </c>
      <c r="I188" s="193"/>
      <c r="J188" s="197">
        <v>186</v>
      </c>
      <c r="K188" s="234">
        <v>-5.4008535657978822E-3</v>
      </c>
      <c r="L188" s="198">
        <v>-2.3838465690961472E-2</v>
      </c>
    </row>
    <row r="189" spans="1:12" ht="14.4" x14ac:dyDescent="0.3">
      <c r="A189" s="7">
        <v>43867</v>
      </c>
      <c r="B189" s="191">
        <v>3344.919922</v>
      </c>
      <c r="C189" s="191">
        <v>3347.959961</v>
      </c>
      <c r="D189" s="191">
        <v>3334.389893</v>
      </c>
      <c r="E189" s="191">
        <v>3345.780029</v>
      </c>
      <c r="F189" s="192">
        <v>3345.780029</v>
      </c>
      <c r="G189" s="191">
        <v>3868370000</v>
      </c>
      <c r="H189" s="194">
        <f t="shared" si="2"/>
        <v>3.3256729099900213E-3</v>
      </c>
      <c r="I189" s="193"/>
      <c r="J189" s="197">
        <v>187</v>
      </c>
      <c r="K189" s="234">
        <v>3.3256729099900213E-3</v>
      </c>
      <c r="L189" s="198">
        <v>-2.3818303616004437E-2</v>
      </c>
    </row>
    <row r="190" spans="1:12" ht="14.4" x14ac:dyDescent="0.3">
      <c r="A190" s="7">
        <v>43866</v>
      </c>
      <c r="B190" s="191">
        <v>3324.9099120000001</v>
      </c>
      <c r="C190" s="191">
        <v>3337.580078</v>
      </c>
      <c r="D190" s="191">
        <v>3313.75</v>
      </c>
      <c r="E190" s="191">
        <v>3334.6899410000001</v>
      </c>
      <c r="F190" s="192">
        <v>3334.6899410000001</v>
      </c>
      <c r="G190" s="191">
        <v>4117730000</v>
      </c>
      <c r="H190" s="194">
        <f t="shared" si="2"/>
        <v>1.1250595741116313E-2</v>
      </c>
      <c r="I190" s="193"/>
      <c r="J190" s="197">
        <v>188</v>
      </c>
      <c r="K190" s="234">
        <v>1.1250595741116313E-2</v>
      </c>
      <c r="L190" s="198">
        <v>-2.37685613945019E-2</v>
      </c>
    </row>
    <row r="191" spans="1:12" ht="14.4" x14ac:dyDescent="0.3">
      <c r="A191" s="7">
        <v>43865</v>
      </c>
      <c r="B191" s="191">
        <v>3280.610107</v>
      </c>
      <c r="C191" s="191">
        <v>3306.919922</v>
      </c>
      <c r="D191" s="191">
        <v>3280.610107</v>
      </c>
      <c r="E191" s="191">
        <v>3297.5900879999999</v>
      </c>
      <c r="F191" s="192">
        <v>3297.5900879999999</v>
      </c>
      <c r="G191" s="191">
        <v>3995320000</v>
      </c>
      <c r="H191" s="194">
        <f t="shared" si="2"/>
        <v>1.4980414158696486E-2</v>
      </c>
      <c r="I191" s="193"/>
      <c r="J191" s="197">
        <v>189</v>
      </c>
      <c r="K191" s="234">
        <v>1.4980414158696486E-2</v>
      </c>
      <c r="L191" s="198">
        <v>-2.3767447148092608E-2</v>
      </c>
    </row>
    <row r="192" spans="1:12" ht="14.4" x14ac:dyDescent="0.3">
      <c r="A192" s="7">
        <v>43864</v>
      </c>
      <c r="B192" s="191">
        <v>3235.6599120000001</v>
      </c>
      <c r="C192" s="191">
        <v>3268.4399410000001</v>
      </c>
      <c r="D192" s="191">
        <v>3235.6599120000001</v>
      </c>
      <c r="E192" s="191">
        <v>3248.919922</v>
      </c>
      <c r="F192" s="192">
        <v>3248.919922</v>
      </c>
      <c r="G192" s="191">
        <v>3757910000</v>
      </c>
      <c r="H192" s="194">
        <f t="shared" si="2"/>
        <v>7.2546137847255129E-3</v>
      </c>
      <c r="I192" s="193"/>
      <c r="J192" s="197">
        <v>190</v>
      </c>
      <c r="K192" s="234">
        <v>7.2546137847255129E-3</v>
      </c>
      <c r="L192" s="198">
        <v>-2.3721454949508232E-2</v>
      </c>
    </row>
    <row r="193" spans="1:12" ht="14.4" x14ac:dyDescent="0.3">
      <c r="A193" s="7">
        <v>43861</v>
      </c>
      <c r="B193" s="191">
        <v>3282.330078</v>
      </c>
      <c r="C193" s="191">
        <v>3282.330078</v>
      </c>
      <c r="D193" s="191">
        <v>3214.679932</v>
      </c>
      <c r="E193" s="191">
        <v>3225.5200199999999</v>
      </c>
      <c r="F193" s="192">
        <v>3225.5200199999999</v>
      </c>
      <c r="G193" s="191">
        <v>4527830000</v>
      </c>
      <c r="H193" s="194">
        <f t="shared" si="2"/>
        <v>-1.7705820200054914E-2</v>
      </c>
      <c r="I193" s="193"/>
      <c r="J193" s="197">
        <v>191</v>
      </c>
      <c r="K193" s="234">
        <v>-1.7705820200054914E-2</v>
      </c>
      <c r="L193" s="198">
        <v>-2.3705000486159193E-2</v>
      </c>
    </row>
    <row r="194" spans="1:12" ht="14.4" x14ac:dyDescent="0.3">
      <c r="A194" s="7">
        <v>43860</v>
      </c>
      <c r="B194" s="191">
        <v>3256.4499510000001</v>
      </c>
      <c r="C194" s="191">
        <v>3285.9099120000001</v>
      </c>
      <c r="D194" s="191">
        <v>3242.8000489999999</v>
      </c>
      <c r="E194" s="191">
        <v>3283.6599120000001</v>
      </c>
      <c r="F194" s="192">
        <v>3283.6599120000001</v>
      </c>
      <c r="G194" s="191">
        <v>3787250000</v>
      </c>
      <c r="H194" s="194">
        <f t="shared" si="2"/>
        <v>3.1343588645344699E-3</v>
      </c>
      <c r="I194" s="193"/>
      <c r="J194" s="197">
        <v>192</v>
      </c>
      <c r="K194" s="234">
        <v>3.1343588645344699E-3</v>
      </c>
      <c r="L194" s="198">
        <v>-2.3700443039098174E-2</v>
      </c>
    </row>
    <row r="195" spans="1:12" ht="14.4" x14ac:dyDescent="0.3">
      <c r="A195" s="7">
        <v>43859</v>
      </c>
      <c r="B195" s="191">
        <v>3289.459961</v>
      </c>
      <c r="C195" s="191">
        <v>3293.469971</v>
      </c>
      <c r="D195" s="191">
        <v>3271.889893</v>
      </c>
      <c r="E195" s="191">
        <v>3273.3999020000001</v>
      </c>
      <c r="F195" s="192">
        <v>3273.3999020000001</v>
      </c>
      <c r="G195" s="191">
        <v>3584500000</v>
      </c>
      <c r="H195" s="194">
        <f t="shared" si="2"/>
        <v>-8.6687422431466115E-4</v>
      </c>
      <c r="I195" s="193"/>
      <c r="J195" s="197">
        <v>193</v>
      </c>
      <c r="K195" s="234">
        <v>-8.6687422431466115E-4</v>
      </c>
      <c r="L195" s="198">
        <v>-2.368928913371366E-2</v>
      </c>
    </row>
    <row r="196" spans="1:12" ht="14.4" x14ac:dyDescent="0.3">
      <c r="A196" s="7">
        <v>43858</v>
      </c>
      <c r="B196" s="191">
        <v>3255.3500979999999</v>
      </c>
      <c r="C196" s="191">
        <v>3285.780029</v>
      </c>
      <c r="D196" s="191">
        <v>3253.219971</v>
      </c>
      <c r="E196" s="191">
        <v>3276.23999</v>
      </c>
      <c r="F196" s="192">
        <v>3276.23999</v>
      </c>
      <c r="G196" s="191">
        <v>3526720000</v>
      </c>
      <c r="H196" s="194">
        <f t="shared" ref="H196:H259" si="3">(F196-F197)/F197</f>
        <v>1.0053584464402337E-2</v>
      </c>
      <c r="I196" s="193"/>
      <c r="J196" s="197">
        <v>194</v>
      </c>
      <c r="K196" s="234">
        <v>1.0053584464402337E-2</v>
      </c>
      <c r="L196" s="198">
        <v>-2.3626708613380371E-2</v>
      </c>
    </row>
    <row r="197" spans="1:12" ht="14.4" x14ac:dyDescent="0.3">
      <c r="A197" s="7">
        <v>43857</v>
      </c>
      <c r="B197" s="191">
        <v>3247.1599120000001</v>
      </c>
      <c r="C197" s="191">
        <v>3258.8500979999999</v>
      </c>
      <c r="D197" s="191">
        <v>3234.5</v>
      </c>
      <c r="E197" s="191">
        <v>3243.6298830000001</v>
      </c>
      <c r="F197" s="192">
        <v>3243.6298830000001</v>
      </c>
      <c r="G197" s="191">
        <v>3823100000</v>
      </c>
      <c r="H197" s="194">
        <f t="shared" si="3"/>
        <v>-1.5730711690954722E-2</v>
      </c>
      <c r="I197" s="193"/>
      <c r="J197" s="197">
        <v>195</v>
      </c>
      <c r="K197" s="234">
        <v>-1.5730711690954722E-2</v>
      </c>
      <c r="L197" s="198">
        <v>-2.3587409792147827E-2</v>
      </c>
    </row>
    <row r="198" spans="1:12" ht="14.4" x14ac:dyDescent="0.3">
      <c r="A198" s="7">
        <v>43854</v>
      </c>
      <c r="B198" s="191">
        <v>3333.1000979999999</v>
      </c>
      <c r="C198" s="191">
        <v>3333.179932</v>
      </c>
      <c r="D198" s="191">
        <v>3281.530029</v>
      </c>
      <c r="E198" s="191">
        <v>3295.469971</v>
      </c>
      <c r="F198" s="192">
        <v>3295.469971</v>
      </c>
      <c r="G198" s="191">
        <v>3707130000</v>
      </c>
      <c r="H198" s="194">
        <f t="shared" si="3"/>
        <v>-9.0421608663121527E-3</v>
      </c>
      <c r="I198" s="193"/>
      <c r="J198" s="197">
        <v>196</v>
      </c>
      <c r="K198" s="234">
        <v>-9.0421608663121527E-3</v>
      </c>
      <c r="L198" s="198">
        <v>-2.3564403118107913E-2</v>
      </c>
    </row>
    <row r="199" spans="1:12" ht="14.4" x14ac:dyDescent="0.3">
      <c r="A199" s="7">
        <v>43853</v>
      </c>
      <c r="B199" s="191">
        <v>3315.7700199999999</v>
      </c>
      <c r="C199" s="191">
        <v>3326.8798830000001</v>
      </c>
      <c r="D199" s="191">
        <v>3301.8701169999999</v>
      </c>
      <c r="E199" s="191">
        <v>3325.540039</v>
      </c>
      <c r="F199" s="192">
        <v>3325.540039</v>
      </c>
      <c r="G199" s="191">
        <v>3764860000</v>
      </c>
      <c r="H199" s="194">
        <f t="shared" si="3"/>
        <v>1.1409765936629724E-3</v>
      </c>
      <c r="I199" s="193"/>
      <c r="J199" s="197">
        <v>197</v>
      </c>
      <c r="K199" s="234">
        <v>1.1409765936629724E-3</v>
      </c>
      <c r="L199" s="198">
        <v>-2.3498264685363569E-2</v>
      </c>
    </row>
    <row r="200" spans="1:12" ht="14.4" x14ac:dyDescent="0.3">
      <c r="A200" s="7">
        <v>43852</v>
      </c>
      <c r="B200" s="191">
        <v>3330.0200199999999</v>
      </c>
      <c r="C200" s="191">
        <v>3337.7700199999999</v>
      </c>
      <c r="D200" s="191">
        <v>3320.040039</v>
      </c>
      <c r="E200" s="191">
        <v>3321.75</v>
      </c>
      <c r="F200" s="192">
        <v>3321.75</v>
      </c>
      <c r="G200" s="191">
        <v>3619850000</v>
      </c>
      <c r="H200" s="194">
        <f t="shared" si="3"/>
        <v>2.890760899442764E-4</v>
      </c>
      <c r="I200" s="193"/>
      <c r="J200" s="197">
        <v>198</v>
      </c>
      <c r="K200" s="234">
        <v>2.890760899442764E-4</v>
      </c>
      <c r="L200" s="198">
        <v>-2.3473062322861827E-2</v>
      </c>
    </row>
    <row r="201" spans="1:12" ht="14.4" x14ac:dyDescent="0.3">
      <c r="A201" s="7">
        <v>43851</v>
      </c>
      <c r="B201" s="191">
        <v>3321.030029</v>
      </c>
      <c r="C201" s="191">
        <v>3329.790039</v>
      </c>
      <c r="D201" s="191">
        <v>3316.610107</v>
      </c>
      <c r="E201" s="191">
        <v>3320.790039</v>
      </c>
      <c r="F201" s="192">
        <v>3320.790039</v>
      </c>
      <c r="G201" s="191">
        <v>4105340000</v>
      </c>
      <c r="H201" s="194">
        <f t="shared" si="3"/>
        <v>-2.6519776099730831E-3</v>
      </c>
      <c r="I201" s="193"/>
      <c r="J201" s="197">
        <v>199</v>
      </c>
      <c r="K201" s="234">
        <v>-2.6519776099730831E-3</v>
      </c>
      <c r="L201" s="198">
        <v>-2.338194534407376E-2</v>
      </c>
    </row>
    <row r="202" spans="1:12" ht="14.4" x14ac:dyDescent="0.3">
      <c r="A202" s="7">
        <v>43847</v>
      </c>
      <c r="B202" s="191">
        <v>3323.6599120000001</v>
      </c>
      <c r="C202" s="191">
        <v>3329.8798830000001</v>
      </c>
      <c r="D202" s="191">
        <v>3318.860107</v>
      </c>
      <c r="E202" s="191">
        <v>3329.6201169999999</v>
      </c>
      <c r="F202" s="192">
        <v>3329.6201169999999</v>
      </c>
      <c r="G202" s="191">
        <v>3698170000</v>
      </c>
      <c r="H202" s="194">
        <f t="shared" si="3"/>
        <v>3.8621620690158509E-3</v>
      </c>
      <c r="I202" s="193"/>
      <c r="J202" s="197">
        <v>200</v>
      </c>
      <c r="K202" s="234">
        <v>3.8621620690158509E-3</v>
      </c>
      <c r="L202" s="198">
        <v>-2.3338492970448897E-2</v>
      </c>
    </row>
    <row r="203" spans="1:12" ht="14.4" x14ac:dyDescent="0.3">
      <c r="A203" s="7">
        <v>43846</v>
      </c>
      <c r="B203" s="191">
        <v>3302.969971</v>
      </c>
      <c r="C203" s="191">
        <v>3317.110107</v>
      </c>
      <c r="D203" s="191">
        <v>3302.820068</v>
      </c>
      <c r="E203" s="191">
        <v>3316.8100589999999</v>
      </c>
      <c r="F203" s="192">
        <v>3316.8100589999999</v>
      </c>
      <c r="G203" s="191">
        <v>3535080000</v>
      </c>
      <c r="H203" s="194">
        <f t="shared" si="3"/>
        <v>8.3665531691350901E-3</v>
      </c>
      <c r="I203" s="193"/>
      <c r="J203" s="197">
        <v>201</v>
      </c>
      <c r="K203" s="234">
        <v>8.3665531691350901E-3</v>
      </c>
      <c r="L203" s="198">
        <v>-2.3320118749489388E-2</v>
      </c>
    </row>
    <row r="204" spans="1:12" ht="14.4" x14ac:dyDescent="0.3">
      <c r="A204" s="7">
        <v>43845</v>
      </c>
      <c r="B204" s="191">
        <v>3282.2700199999999</v>
      </c>
      <c r="C204" s="191">
        <v>3298.6599120000001</v>
      </c>
      <c r="D204" s="191">
        <v>3280.6899410000001</v>
      </c>
      <c r="E204" s="191">
        <v>3289.290039</v>
      </c>
      <c r="F204" s="192">
        <v>3289.290039</v>
      </c>
      <c r="G204" s="191">
        <v>3716840000</v>
      </c>
      <c r="H204" s="194">
        <f t="shared" si="3"/>
        <v>1.8701969703727125E-3</v>
      </c>
      <c r="I204" s="193"/>
      <c r="J204" s="197">
        <v>202</v>
      </c>
      <c r="K204" s="234">
        <v>1.8701969703727125E-3</v>
      </c>
      <c r="L204" s="198">
        <v>-2.3238690316301724E-2</v>
      </c>
    </row>
    <row r="205" spans="1:12" ht="14.4" x14ac:dyDescent="0.3">
      <c r="A205" s="7">
        <v>43844</v>
      </c>
      <c r="B205" s="191">
        <v>3285.3500979999999</v>
      </c>
      <c r="C205" s="191">
        <v>3294.25</v>
      </c>
      <c r="D205" s="191">
        <v>3277.1899410000001</v>
      </c>
      <c r="E205" s="191">
        <v>3283.1499020000001</v>
      </c>
      <c r="F205" s="192">
        <v>3283.1499020000001</v>
      </c>
      <c r="G205" s="191">
        <v>3665130000</v>
      </c>
      <c r="H205" s="194">
        <f t="shared" si="3"/>
        <v>-1.5145329342818885E-3</v>
      </c>
      <c r="I205" s="193"/>
      <c r="J205" s="197">
        <v>203</v>
      </c>
      <c r="K205" s="234">
        <v>-1.5145329342818885E-3</v>
      </c>
      <c r="L205" s="198">
        <v>-2.3124422561664838E-2</v>
      </c>
    </row>
    <row r="206" spans="1:12" ht="14.4" x14ac:dyDescent="0.3">
      <c r="A206" s="7">
        <v>43843</v>
      </c>
      <c r="B206" s="191">
        <v>3271.1298830000001</v>
      </c>
      <c r="C206" s="191">
        <v>3288.1298830000001</v>
      </c>
      <c r="D206" s="191">
        <v>3268.429932</v>
      </c>
      <c r="E206" s="191">
        <v>3288.1298830000001</v>
      </c>
      <c r="F206" s="192">
        <v>3288.1298830000001</v>
      </c>
      <c r="G206" s="191">
        <v>3456380000</v>
      </c>
      <c r="H206" s="194">
        <f t="shared" si="3"/>
        <v>6.9762152039845914E-3</v>
      </c>
      <c r="I206" s="193"/>
      <c r="J206" s="197">
        <v>204</v>
      </c>
      <c r="K206" s="234">
        <v>6.9762152039845914E-3</v>
      </c>
      <c r="L206" s="198">
        <v>-2.3117542841144881E-2</v>
      </c>
    </row>
    <row r="207" spans="1:12" ht="14.4" x14ac:dyDescent="0.3">
      <c r="A207" s="7">
        <v>43840</v>
      </c>
      <c r="B207" s="191">
        <v>3281.8100589999999</v>
      </c>
      <c r="C207" s="191">
        <v>3282.98999</v>
      </c>
      <c r="D207" s="191">
        <v>3260.860107</v>
      </c>
      <c r="E207" s="191">
        <v>3265.3500979999999</v>
      </c>
      <c r="F207" s="192">
        <v>3265.3500979999999</v>
      </c>
      <c r="G207" s="191">
        <v>3212970000</v>
      </c>
      <c r="H207" s="194">
        <f t="shared" si="3"/>
        <v>-2.8551785323553043E-3</v>
      </c>
      <c r="I207" s="193"/>
      <c r="J207" s="197">
        <v>205</v>
      </c>
      <c r="K207" s="234">
        <v>-2.8551785323553043E-3</v>
      </c>
      <c r="L207" s="198">
        <v>-2.3082295597429501E-2</v>
      </c>
    </row>
    <row r="208" spans="1:12" ht="14.4" x14ac:dyDescent="0.3">
      <c r="A208" s="7">
        <v>43839</v>
      </c>
      <c r="B208" s="191">
        <v>3266.030029</v>
      </c>
      <c r="C208" s="191">
        <v>3275.580078</v>
      </c>
      <c r="D208" s="191">
        <v>3263.669922</v>
      </c>
      <c r="E208" s="191">
        <v>3274.6999510000001</v>
      </c>
      <c r="F208" s="192">
        <v>3274.6999510000001</v>
      </c>
      <c r="G208" s="191">
        <v>3638390000</v>
      </c>
      <c r="H208" s="194">
        <f t="shared" si="3"/>
        <v>6.6552624994673454E-3</v>
      </c>
      <c r="I208" s="193"/>
      <c r="J208" s="197">
        <v>206</v>
      </c>
      <c r="K208" s="234">
        <v>6.6552624994673454E-3</v>
      </c>
      <c r="L208" s="198">
        <v>-2.2968138946149651E-2</v>
      </c>
    </row>
    <row r="209" spans="1:12" ht="14.4" x14ac:dyDescent="0.3">
      <c r="A209" s="7">
        <v>43838</v>
      </c>
      <c r="B209" s="191">
        <v>3238.5900879999999</v>
      </c>
      <c r="C209" s="191">
        <v>3267.070068</v>
      </c>
      <c r="D209" s="191">
        <v>3236.669922</v>
      </c>
      <c r="E209" s="191">
        <v>3253.0500489999999</v>
      </c>
      <c r="F209" s="192">
        <v>3253.0500489999999</v>
      </c>
      <c r="G209" s="191">
        <v>3720890000</v>
      </c>
      <c r="H209" s="194">
        <f t="shared" si="3"/>
        <v>4.9024513105130471E-3</v>
      </c>
      <c r="I209" s="193"/>
      <c r="J209" s="197">
        <v>207</v>
      </c>
      <c r="K209" s="234">
        <v>4.9024513105130471E-3</v>
      </c>
      <c r="L209" s="198">
        <v>-2.2966291060320925E-2</v>
      </c>
    </row>
    <row r="210" spans="1:12" ht="14.4" x14ac:dyDescent="0.3">
      <c r="A210" s="7">
        <v>43837</v>
      </c>
      <c r="B210" s="191">
        <v>3241.860107</v>
      </c>
      <c r="C210" s="191">
        <v>3244.9099120000001</v>
      </c>
      <c r="D210" s="191">
        <v>3232.429932</v>
      </c>
      <c r="E210" s="191">
        <v>3237.179932</v>
      </c>
      <c r="F210" s="192">
        <v>3237.179932</v>
      </c>
      <c r="G210" s="191">
        <v>3420380000</v>
      </c>
      <c r="H210" s="194">
        <f t="shared" si="3"/>
        <v>-2.803238450998093E-3</v>
      </c>
      <c r="I210" s="193"/>
      <c r="J210" s="197">
        <v>208</v>
      </c>
      <c r="K210" s="234">
        <v>-2.803238450998093E-3</v>
      </c>
      <c r="L210" s="198">
        <v>-2.2852240594394141E-2</v>
      </c>
    </row>
    <row r="211" spans="1:12" ht="14.4" x14ac:dyDescent="0.3">
      <c r="A211" s="7">
        <v>43836</v>
      </c>
      <c r="B211" s="191">
        <v>3217.5500489999999</v>
      </c>
      <c r="C211" s="191">
        <v>3246.8400879999999</v>
      </c>
      <c r="D211" s="191">
        <v>3214.639893</v>
      </c>
      <c r="E211" s="191">
        <v>3246.280029</v>
      </c>
      <c r="F211" s="192">
        <v>3246.280029</v>
      </c>
      <c r="G211" s="191">
        <v>3674070000</v>
      </c>
      <c r="H211" s="194">
        <f t="shared" si="3"/>
        <v>3.5333726923132761E-3</v>
      </c>
      <c r="I211" s="193"/>
      <c r="J211" s="197">
        <v>209</v>
      </c>
      <c r="K211" s="234">
        <v>3.5333726923132761E-3</v>
      </c>
      <c r="L211" s="198">
        <v>-2.2849276161251264E-2</v>
      </c>
    </row>
    <row r="212" spans="1:12" ht="14.4" x14ac:dyDescent="0.3">
      <c r="A212" s="7">
        <v>43833</v>
      </c>
      <c r="B212" s="191">
        <v>3226.360107</v>
      </c>
      <c r="C212" s="191">
        <v>3246.1499020000001</v>
      </c>
      <c r="D212" s="191">
        <v>3222.3400879999999</v>
      </c>
      <c r="E212" s="191">
        <v>3234.8500979999999</v>
      </c>
      <c r="F212" s="192">
        <v>3234.8500979999999</v>
      </c>
      <c r="G212" s="191">
        <v>3461290000</v>
      </c>
      <c r="H212" s="194">
        <f t="shared" si="3"/>
        <v>-7.0598705613004542E-3</v>
      </c>
      <c r="I212" s="193"/>
      <c r="J212" s="197">
        <v>210</v>
      </c>
      <c r="K212" s="234">
        <v>-7.0598705613004542E-3</v>
      </c>
      <c r="L212" s="198">
        <v>-2.2831919721464457E-2</v>
      </c>
    </row>
    <row r="213" spans="1:12" ht="14.4" x14ac:dyDescent="0.3">
      <c r="A213" s="7">
        <v>43832</v>
      </c>
      <c r="B213" s="191">
        <v>3244.669922</v>
      </c>
      <c r="C213" s="191">
        <v>3258.139893</v>
      </c>
      <c r="D213" s="191">
        <v>3235.530029</v>
      </c>
      <c r="E213" s="191">
        <v>3257.8500979999999</v>
      </c>
      <c r="F213" s="192">
        <v>3257.8500979999999</v>
      </c>
      <c r="G213" s="191">
        <v>3458250000</v>
      </c>
      <c r="H213" s="194">
        <f t="shared" si="3"/>
        <v>8.3788028763996901E-3</v>
      </c>
      <c r="I213" s="193"/>
      <c r="J213" s="197">
        <v>211</v>
      </c>
      <c r="K213" s="234">
        <v>8.3788028763996901E-3</v>
      </c>
      <c r="L213" s="198">
        <v>-2.2789135123367655E-2</v>
      </c>
    </row>
    <row r="214" spans="1:12" ht="14.4" x14ac:dyDescent="0.3">
      <c r="A214" s="7">
        <v>43830</v>
      </c>
      <c r="B214" s="191">
        <v>3215.179932</v>
      </c>
      <c r="C214" s="191">
        <v>3231.719971</v>
      </c>
      <c r="D214" s="191">
        <v>3212.030029</v>
      </c>
      <c r="E214" s="191">
        <v>3230.780029</v>
      </c>
      <c r="F214" s="192">
        <v>3230.780029</v>
      </c>
      <c r="G214" s="191">
        <v>2893810000</v>
      </c>
      <c r="H214" s="194">
        <f t="shared" si="3"/>
        <v>2.946021589209662E-3</v>
      </c>
      <c r="I214" s="193"/>
      <c r="J214" s="197">
        <v>212</v>
      </c>
      <c r="K214" s="234">
        <v>2.946021589209662E-3</v>
      </c>
      <c r="L214" s="198">
        <v>-2.278464400568515E-2</v>
      </c>
    </row>
    <row r="215" spans="1:12" ht="14.4" x14ac:dyDescent="0.3">
      <c r="A215" s="7">
        <v>43829</v>
      </c>
      <c r="B215" s="191">
        <v>3240.0900879999999</v>
      </c>
      <c r="C215" s="191">
        <v>3240.919922</v>
      </c>
      <c r="D215" s="191">
        <v>3216.570068</v>
      </c>
      <c r="E215" s="191">
        <v>3221.290039</v>
      </c>
      <c r="F215" s="192">
        <v>3221.290039</v>
      </c>
      <c r="G215" s="191">
        <v>3013290000</v>
      </c>
      <c r="H215" s="194">
        <f t="shared" si="3"/>
        <v>-5.780822613559021E-3</v>
      </c>
      <c r="I215" s="193"/>
      <c r="J215" s="197">
        <v>213</v>
      </c>
      <c r="K215" s="234">
        <v>-5.780822613559021E-3</v>
      </c>
      <c r="L215" s="198">
        <v>-2.2776172659207367E-2</v>
      </c>
    </row>
    <row r="216" spans="1:12" ht="14.4" x14ac:dyDescent="0.3">
      <c r="A216" s="7">
        <v>43826</v>
      </c>
      <c r="B216" s="191">
        <v>3247.2299800000001</v>
      </c>
      <c r="C216" s="191">
        <v>3247.929932</v>
      </c>
      <c r="D216" s="191">
        <v>3234.3701169999999</v>
      </c>
      <c r="E216" s="191">
        <v>3240.0200199999999</v>
      </c>
      <c r="F216" s="192">
        <v>3240.0200199999999</v>
      </c>
      <c r="G216" s="191">
        <v>2428670000</v>
      </c>
      <c r="H216" s="194">
        <f t="shared" si="3"/>
        <v>3.3984895565162446E-5</v>
      </c>
      <c r="I216" s="193"/>
      <c r="J216" s="197">
        <v>214</v>
      </c>
      <c r="K216" s="234">
        <v>3.3984895565162446E-5</v>
      </c>
      <c r="L216" s="198">
        <v>-2.268622283968556E-2</v>
      </c>
    </row>
    <row r="217" spans="1:12" ht="14.4" x14ac:dyDescent="0.3">
      <c r="A217" s="7">
        <v>43825</v>
      </c>
      <c r="B217" s="191">
        <v>3227.1999510000001</v>
      </c>
      <c r="C217" s="191">
        <v>3240.080078</v>
      </c>
      <c r="D217" s="191">
        <v>3227.1999510000001</v>
      </c>
      <c r="E217" s="191">
        <v>3239.9099120000001</v>
      </c>
      <c r="F217" s="192">
        <v>3239.9099120000001</v>
      </c>
      <c r="G217" s="191">
        <v>2160680000</v>
      </c>
      <c r="H217" s="194">
        <f t="shared" si="3"/>
        <v>5.1281665829022646E-3</v>
      </c>
      <c r="I217" s="193"/>
      <c r="J217" s="197">
        <v>215</v>
      </c>
      <c r="K217" s="234">
        <v>5.1281665829022646E-3</v>
      </c>
      <c r="L217" s="198">
        <v>-2.2674779397293607E-2</v>
      </c>
    </row>
    <row r="218" spans="1:12" ht="14.4" x14ac:dyDescent="0.3">
      <c r="A218" s="7">
        <v>43823</v>
      </c>
      <c r="B218" s="191">
        <v>3225.4499510000001</v>
      </c>
      <c r="C218" s="191">
        <v>3226.429932</v>
      </c>
      <c r="D218" s="191">
        <v>3220.51001</v>
      </c>
      <c r="E218" s="191">
        <v>3223.3798830000001</v>
      </c>
      <c r="F218" s="192">
        <v>3223.3798830000001</v>
      </c>
      <c r="G218" s="191">
        <v>1296540000</v>
      </c>
      <c r="H218" s="194">
        <f t="shared" si="3"/>
        <v>-1.954482145047379E-4</v>
      </c>
      <c r="I218" s="193"/>
      <c r="J218" s="197">
        <v>216</v>
      </c>
      <c r="K218" s="234">
        <v>-1.954482145047379E-4</v>
      </c>
      <c r="L218" s="198">
        <v>-2.2564122582735942E-2</v>
      </c>
    </row>
    <row r="219" spans="1:12" ht="14.4" x14ac:dyDescent="0.3">
      <c r="A219" s="7">
        <v>43822</v>
      </c>
      <c r="B219" s="191">
        <v>3226.0500489999999</v>
      </c>
      <c r="C219" s="191">
        <v>3227.780029</v>
      </c>
      <c r="D219" s="191">
        <v>3222.3000489999999</v>
      </c>
      <c r="E219" s="191">
        <v>3224.01001</v>
      </c>
      <c r="F219" s="192">
        <v>3224.01001</v>
      </c>
      <c r="G219" s="191">
        <v>3060610000</v>
      </c>
      <c r="H219" s="194">
        <f t="shared" si="3"/>
        <v>8.6614358072970574E-4</v>
      </c>
      <c r="I219" s="193"/>
      <c r="J219" s="197">
        <v>217</v>
      </c>
      <c r="K219" s="234">
        <v>8.6614358072970574E-4</v>
      </c>
      <c r="L219" s="198">
        <v>-2.2554793404427422E-2</v>
      </c>
    </row>
    <row r="220" spans="1:12" ht="14.4" x14ac:dyDescent="0.3">
      <c r="A220" s="7">
        <v>43819</v>
      </c>
      <c r="B220" s="191">
        <v>3223.330078</v>
      </c>
      <c r="C220" s="191">
        <v>3225.6499020000001</v>
      </c>
      <c r="D220" s="191">
        <v>3216.030029</v>
      </c>
      <c r="E220" s="191">
        <v>3221.219971</v>
      </c>
      <c r="F220" s="192">
        <v>3221.219971</v>
      </c>
      <c r="G220" s="191">
        <v>6454270000</v>
      </c>
      <c r="H220" s="194">
        <f t="shared" si="3"/>
        <v>4.9447812331994889E-3</v>
      </c>
      <c r="I220" s="193"/>
      <c r="J220" s="197">
        <v>218</v>
      </c>
      <c r="K220" s="234">
        <v>4.9447812331994889E-3</v>
      </c>
      <c r="L220" s="198">
        <v>-2.2431155419532514E-2</v>
      </c>
    </row>
    <row r="221" spans="1:12" ht="14.4" x14ac:dyDescent="0.3">
      <c r="A221" s="7">
        <v>43818</v>
      </c>
      <c r="B221" s="191">
        <v>3192.320068</v>
      </c>
      <c r="C221" s="191">
        <v>3205.4799800000001</v>
      </c>
      <c r="D221" s="191">
        <v>3192.320068</v>
      </c>
      <c r="E221" s="191">
        <v>3205.3701169999999</v>
      </c>
      <c r="F221" s="192">
        <v>3205.3701169999999</v>
      </c>
      <c r="G221" s="191">
        <v>3720450000</v>
      </c>
      <c r="H221" s="194">
        <f t="shared" si="3"/>
        <v>4.4592918133156585E-3</v>
      </c>
      <c r="I221" s="193"/>
      <c r="J221" s="197">
        <v>219</v>
      </c>
      <c r="K221" s="234">
        <v>4.4592918133156585E-3</v>
      </c>
      <c r="L221" s="198">
        <v>-2.2390271814995248E-2</v>
      </c>
    </row>
    <row r="222" spans="1:12" ht="14.4" x14ac:dyDescent="0.3">
      <c r="A222" s="7">
        <v>43817</v>
      </c>
      <c r="B222" s="191">
        <v>3195.209961</v>
      </c>
      <c r="C222" s="191">
        <v>3198.4799800000001</v>
      </c>
      <c r="D222" s="191">
        <v>3191.139893</v>
      </c>
      <c r="E222" s="191">
        <v>3191.139893</v>
      </c>
      <c r="F222" s="192">
        <v>3191.139893</v>
      </c>
      <c r="G222" s="191">
        <v>4014080000</v>
      </c>
      <c r="H222" s="194">
        <f t="shared" si="3"/>
        <v>-4.3230018648399962E-4</v>
      </c>
      <c r="I222" s="193"/>
      <c r="J222" s="197">
        <v>220</v>
      </c>
      <c r="K222" s="234">
        <v>-4.3230018648399962E-4</v>
      </c>
      <c r="L222" s="198">
        <v>-2.2380606520090926E-2</v>
      </c>
    </row>
    <row r="223" spans="1:12" ht="14.4" x14ac:dyDescent="0.3">
      <c r="A223" s="7">
        <v>43816</v>
      </c>
      <c r="B223" s="191">
        <v>3195.3999020000001</v>
      </c>
      <c r="C223" s="191">
        <v>3198.219971</v>
      </c>
      <c r="D223" s="191">
        <v>3191.030029</v>
      </c>
      <c r="E223" s="191">
        <v>3192.5200199999999</v>
      </c>
      <c r="F223" s="192">
        <v>3192.5200199999999</v>
      </c>
      <c r="G223" s="191">
        <v>3837540000</v>
      </c>
      <c r="H223" s="194">
        <f t="shared" si="3"/>
        <v>3.3529242708775156E-4</v>
      </c>
      <c r="I223" s="193"/>
      <c r="J223" s="197">
        <v>221</v>
      </c>
      <c r="K223" s="234">
        <v>3.3529242708775156E-4</v>
      </c>
      <c r="L223" s="198">
        <v>-2.2343403507153841E-2</v>
      </c>
    </row>
    <row r="224" spans="1:12" ht="14.4" x14ac:dyDescent="0.3">
      <c r="A224" s="7">
        <v>43815</v>
      </c>
      <c r="B224" s="191">
        <v>3183.6298830000001</v>
      </c>
      <c r="C224" s="191">
        <v>3197.709961</v>
      </c>
      <c r="D224" s="191">
        <v>3183.6298830000001</v>
      </c>
      <c r="E224" s="191">
        <v>3191.4499510000001</v>
      </c>
      <c r="F224" s="192">
        <v>3191.4499510000001</v>
      </c>
      <c r="G224" s="191">
        <v>4051790000</v>
      </c>
      <c r="H224" s="194">
        <f t="shared" si="3"/>
        <v>7.1477851709664982E-3</v>
      </c>
      <c r="I224" s="193"/>
      <c r="J224" s="197">
        <v>222</v>
      </c>
      <c r="K224" s="234">
        <v>7.1477851709664982E-3</v>
      </c>
      <c r="L224" s="198">
        <v>-2.2337423419752329E-2</v>
      </c>
    </row>
    <row r="225" spans="1:12" ht="14.4" x14ac:dyDescent="0.3">
      <c r="A225" s="7">
        <v>43812</v>
      </c>
      <c r="B225" s="191">
        <v>3166.6499020000001</v>
      </c>
      <c r="C225" s="191">
        <v>3182.679932</v>
      </c>
      <c r="D225" s="191">
        <v>3156.51001</v>
      </c>
      <c r="E225" s="191">
        <v>3168.8000489999999</v>
      </c>
      <c r="F225" s="192">
        <v>3168.8000489999999</v>
      </c>
      <c r="G225" s="191">
        <v>3736870000</v>
      </c>
      <c r="H225" s="194">
        <f t="shared" si="3"/>
        <v>7.2581951815607588E-5</v>
      </c>
      <c r="I225" s="193"/>
      <c r="J225" s="197">
        <v>223</v>
      </c>
      <c r="K225" s="234">
        <v>7.2581951815607588E-5</v>
      </c>
      <c r="L225" s="198">
        <v>-2.227118850400206E-2</v>
      </c>
    </row>
    <row r="226" spans="1:12" ht="14.4" x14ac:dyDescent="0.3">
      <c r="A226" s="7">
        <v>43811</v>
      </c>
      <c r="B226" s="191">
        <v>3141.2299800000001</v>
      </c>
      <c r="C226" s="191">
        <v>3176.280029</v>
      </c>
      <c r="D226" s="191">
        <v>3138.469971</v>
      </c>
      <c r="E226" s="191">
        <v>3168.570068</v>
      </c>
      <c r="F226" s="192">
        <v>3168.570068</v>
      </c>
      <c r="G226" s="191">
        <v>3990690000</v>
      </c>
      <c r="H226" s="194">
        <f t="shared" si="3"/>
        <v>8.5752256005007989E-3</v>
      </c>
      <c r="I226" s="193"/>
      <c r="J226" s="197">
        <v>224</v>
      </c>
      <c r="K226" s="234">
        <v>8.5752256005007989E-3</v>
      </c>
      <c r="L226" s="198">
        <v>-2.2261676573139169E-2</v>
      </c>
    </row>
    <row r="227" spans="1:12" ht="14.4" x14ac:dyDescent="0.3">
      <c r="A227" s="7">
        <v>43810</v>
      </c>
      <c r="B227" s="191">
        <v>3135.75</v>
      </c>
      <c r="C227" s="191">
        <v>3143.9799800000001</v>
      </c>
      <c r="D227" s="191">
        <v>3133.209961</v>
      </c>
      <c r="E227" s="191">
        <v>3141.6298830000001</v>
      </c>
      <c r="F227" s="192">
        <v>3141.6298830000001</v>
      </c>
      <c r="G227" s="191">
        <v>3252540000</v>
      </c>
      <c r="H227" s="194">
        <f t="shared" si="3"/>
        <v>2.9081579500967189E-3</v>
      </c>
      <c r="I227" s="193"/>
      <c r="J227" s="197">
        <v>225</v>
      </c>
      <c r="K227" s="234">
        <v>2.9081579500967189E-3</v>
      </c>
      <c r="L227" s="198">
        <v>-2.2248693435501694E-2</v>
      </c>
    </row>
    <row r="228" spans="1:12" ht="14.4" x14ac:dyDescent="0.3">
      <c r="A228" s="7">
        <v>43809</v>
      </c>
      <c r="B228" s="191">
        <v>3135.360107</v>
      </c>
      <c r="C228" s="191">
        <v>3142.1201169999999</v>
      </c>
      <c r="D228" s="191">
        <v>3126.0900879999999</v>
      </c>
      <c r="E228" s="191">
        <v>3132.5200199999999</v>
      </c>
      <c r="F228" s="192">
        <v>3132.5200199999999</v>
      </c>
      <c r="G228" s="191">
        <v>3343790000</v>
      </c>
      <c r="H228" s="194">
        <f t="shared" si="3"/>
        <v>-1.0969339668811192E-3</v>
      </c>
      <c r="I228" s="193"/>
      <c r="J228" s="197">
        <v>226</v>
      </c>
      <c r="K228" s="234">
        <v>-1.0969339668811192E-3</v>
      </c>
      <c r="L228" s="198">
        <v>-2.2214721818105878E-2</v>
      </c>
    </row>
    <row r="229" spans="1:12" ht="14.4" x14ac:dyDescent="0.3">
      <c r="A229" s="7">
        <v>43808</v>
      </c>
      <c r="B229" s="191">
        <v>3141.860107</v>
      </c>
      <c r="C229" s="191">
        <v>3148.8701169999999</v>
      </c>
      <c r="D229" s="191">
        <v>3135.459961</v>
      </c>
      <c r="E229" s="191">
        <v>3135.959961</v>
      </c>
      <c r="F229" s="192">
        <v>3135.959961</v>
      </c>
      <c r="G229" s="191">
        <v>3345990000</v>
      </c>
      <c r="H229" s="194">
        <f t="shared" si="3"/>
        <v>-3.1628213389220711E-3</v>
      </c>
      <c r="I229" s="193"/>
      <c r="J229" s="197">
        <v>227</v>
      </c>
      <c r="K229" s="234">
        <v>-3.1628213389220711E-3</v>
      </c>
      <c r="L229" s="198">
        <v>-2.2176403367054388E-2</v>
      </c>
    </row>
    <row r="230" spans="1:12" ht="14.4" x14ac:dyDescent="0.3">
      <c r="A230" s="7">
        <v>43805</v>
      </c>
      <c r="B230" s="191">
        <v>3134.6201169999999</v>
      </c>
      <c r="C230" s="191">
        <v>3150.6000979999999</v>
      </c>
      <c r="D230" s="191">
        <v>3134.6201169999999</v>
      </c>
      <c r="E230" s="191">
        <v>3145.9099120000001</v>
      </c>
      <c r="F230" s="192">
        <v>3145.9099120000001</v>
      </c>
      <c r="G230" s="191">
        <v>3479480000</v>
      </c>
      <c r="H230" s="194">
        <f t="shared" si="3"/>
        <v>9.1357241770398407E-3</v>
      </c>
      <c r="I230" s="193"/>
      <c r="J230" s="197">
        <v>228</v>
      </c>
      <c r="K230" s="234">
        <v>9.1357241770398407E-3</v>
      </c>
      <c r="L230" s="198">
        <v>-2.2140988143826906E-2</v>
      </c>
    </row>
    <row r="231" spans="1:12" ht="14.4" x14ac:dyDescent="0.3">
      <c r="A231" s="7">
        <v>43804</v>
      </c>
      <c r="B231" s="191">
        <v>3119.209961</v>
      </c>
      <c r="C231" s="191">
        <v>3119.4499510000001</v>
      </c>
      <c r="D231" s="191">
        <v>3103.76001</v>
      </c>
      <c r="E231" s="191">
        <v>3117.429932</v>
      </c>
      <c r="F231" s="192">
        <v>3117.429932</v>
      </c>
      <c r="G231" s="191">
        <v>3355750000</v>
      </c>
      <c r="H231" s="194">
        <f t="shared" si="3"/>
        <v>1.5002512191744722E-3</v>
      </c>
      <c r="I231" s="193"/>
      <c r="J231" s="197">
        <v>229</v>
      </c>
      <c r="K231" s="234">
        <v>1.5002512191744722E-3</v>
      </c>
      <c r="L231" s="198">
        <v>-2.2123823862572865E-2</v>
      </c>
    </row>
    <row r="232" spans="1:12" ht="14.4" x14ac:dyDescent="0.3">
      <c r="A232" s="7">
        <v>43803</v>
      </c>
      <c r="B232" s="191">
        <v>3103.5</v>
      </c>
      <c r="C232" s="191">
        <v>3119.3798830000001</v>
      </c>
      <c r="D232" s="191">
        <v>3102.530029</v>
      </c>
      <c r="E232" s="191">
        <v>3112.76001</v>
      </c>
      <c r="F232" s="192">
        <v>3112.76001</v>
      </c>
      <c r="G232" s="191">
        <v>3695030000</v>
      </c>
      <c r="H232" s="194">
        <f t="shared" si="3"/>
        <v>6.3235676030824785E-3</v>
      </c>
      <c r="I232" s="193"/>
      <c r="J232" s="197">
        <v>230</v>
      </c>
      <c r="K232" s="234">
        <v>6.3235676030824785E-3</v>
      </c>
      <c r="L232" s="198">
        <v>-2.2095214923981196E-2</v>
      </c>
    </row>
    <row r="233" spans="1:12" ht="14.4" x14ac:dyDescent="0.3">
      <c r="A233" s="7">
        <v>43802</v>
      </c>
      <c r="B233" s="191">
        <v>3087.4099120000001</v>
      </c>
      <c r="C233" s="191">
        <v>3094.969971</v>
      </c>
      <c r="D233" s="191">
        <v>3070.330078</v>
      </c>
      <c r="E233" s="191">
        <v>3093.1999510000001</v>
      </c>
      <c r="F233" s="192">
        <v>3093.1999510000001</v>
      </c>
      <c r="G233" s="191">
        <v>3653390000</v>
      </c>
      <c r="H233" s="194">
        <f t="shared" si="3"/>
        <v>-6.6380951110170793E-3</v>
      </c>
      <c r="I233" s="193"/>
      <c r="J233" s="197">
        <v>231</v>
      </c>
      <c r="K233" s="234">
        <v>-6.6380951110170793E-3</v>
      </c>
      <c r="L233" s="198">
        <v>-2.2040675705339477E-2</v>
      </c>
    </row>
    <row r="234" spans="1:12" ht="14.4" x14ac:dyDescent="0.3">
      <c r="A234" s="7">
        <v>43801</v>
      </c>
      <c r="B234" s="191">
        <v>3143.8500979999999</v>
      </c>
      <c r="C234" s="191">
        <v>3144.3100589999999</v>
      </c>
      <c r="D234" s="191">
        <v>3110.780029</v>
      </c>
      <c r="E234" s="191">
        <v>3113.8701169999999</v>
      </c>
      <c r="F234" s="192">
        <v>3113.8701169999999</v>
      </c>
      <c r="G234" s="191">
        <v>3268740000</v>
      </c>
      <c r="H234" s="194">
        <f t="shared" si="3"/>
        <v>-8.6310206281544431E-3</v>
      </c>
      <c r="I234" s="193"/>
      <c r="J234" s="197">
        <v>232</v>
      </c>
      <c r="K234" s="234">
        <v>-8.6310206281544431E-3</v>
      </c>
      <c r="L234" s="198">
        <v>-2.2030438817243505E-2</v>
      </c>
    </row>
    <row r="235" spans="1:12" ht="14.4" x14ac:dyDescent="0.3">
      <c r="A235" s="7">
        <v>43798</v>
      </c>
      <c r="B235" s="191">
        <v>3147.179932</v>
      </c>
      <c r="C235" s="191">
        <v>3150.3000489999999</v>
      </c>
      <c r="D235" s="191">
        <v>3139.3400879999999</v>
      </c>
      <c r="E235" s="191">
        <v>3140.9799800000001</v>
      </c>
      <c r="F235" s="192">
        <v>3140.9799800000001</v>
      </c>
      <c r="G235" s="191">
        <v>1743020000</v>
      </c>
      <c r="H235" s="194">
        <f t="shared" si="3"/>
        <v>-4.0112199177813265E-3</v>
      </c>
      <c r="I235" s="193"/>
      <c r="J235" s="197">
        <v>233</v>
      </c>
      <c r="K235" s="234">
        <v>-4.0112199177813265E-3</v>
      </c>
      <c r="L235" s="198">
        <v>-2.2013935726687337E-2</v>
      </c>
    </row>
    <row r="236" spans="1:12" ht="14.4" x14ac:dyDescent="0.3">
      <c r="A236" s="7">
        <v>43796</v>
      </c>
      <c r="B236" s="191">
        <v>3145.48999</v>
      </c>
      <c r="C236" s="191">
        <v>3154.26001</v>
      </c>
      <c r="D236" s="191">
        <v>3143.4099120000001</v>
      </c>
      <c r="E236" s="191">
        <v>3153.6298830000001</v>
      </c>
      <c r="F236" s="192">
        <v>3153.6298830000001</v>
      </c>
      <c r="G236" s="191">
        <v>3033090000</v>
      </c>
      <c r="H236" s="194">
        <f t="shared" si="3"/>
        <v>4.1744242725764037E-3</v>
      </c>
      <c r="I236" s="193"/>
      <c r="J236" s="197">
        <v>234</v>
      </c>
      <c r="K236" s="234">
        <v>4.1744242725764037E-3</v>
      </c>
      <c r="L236" s="198">
        <v>-2.1921222171975698E-2</v>
      </c>
    </row>
    <row r="237" spans="1:12" ht="14.4" x14ac:dyDescent="0.3">
      <c r="A237" s="7">
        <v>43795</v>
      </c>
      <c r="B237" s="191">
        <v>3134.8500979999999</v>
      </c>
      <c r="C237" s="191">
        <v>3142.6899410000001</v>
      </c>
      <c r="D237" s="191">
        <v>3131</v>
      </c>
      <c r="E237" s="191">
        <v>3140.5200199999999</v>
      </c>
      <c r="F237" s="192">
        <v>3140.5200199999999</v>
      </c>
      <c r="G237" s="191">
        <v>4595590000</v>
      </c>
      <c r="H237" s="194">
        <f t="shared" si="3"/>
        <v>2.1955704021284946E-3</v>
      </c>
      <c r="I237" s="193"/>
      <c r="J237" s="197">
        <v>235</v>
      </c>
      <c r="K237" s="234">
        <v>2.1955704021284946E-3</v>
      </c>
      <c r="L237" s="198">
        <v>-2.1920248708528507E-2</v>
      </c>
    </row>
    <row r="238" spans="1:12" ht="14.4" x14ac:dyDescent="0.3">
      <c r="A238" s="7">
        <v>43794</v>
      </c>
      <c r="B238" s="191">
        <v>3117.4399410000001</v>
      </c>
      <c r="C238" s="191">
        <v>3133.830078</v>
      </c>
      <c r="D238" s="191">
        <v>3117.4399410000001</v>
      </c>
      <c r="E238" s="191">
        <v>3133.639893</v>
      </c>
      <c r="F238" s="192">
        <v>3133.639893</v>
      </c>
      <c r="G238" s="191">
        <v>3511530000</v>
      </c>
      <c r="H238" s="194">
        <f t="shared" si="3"/>
        <v>7.5072915088997107E-3</v>
      </c>
      <c r="I238" s="193"/>
      <c r="J238" s="197">
        <v>236</v>
      </c>
      <c r="K238" s="234">
        <v>7.5072915088997107E-3</v>
      </c>
      <c r="L238" s="198">
        <v>-2.1761391614318833E-2</v>
      </c>
    </row>
    <row r="239" spans="1:12" ht="14.4" x14ac:dyDescent="0.3">
      <c r="A239" s="7">
        <v>43791</v>
      </c>
      <c r="B239" s="191">
        <v>3111.4099120000001</v>
      </c>
      <c r="C239" s="191">
        <v>3112.8701169999999</v>
      </c>
      <c r="D239" s="191">
        <v>3099.26001</v>
      </c>
      <c r="E239" s="191">
        <v>3110.290039</v>
      </c>
      <c r="F239" s="192">
        <v>3110.290039</v>
      </c>
      <c r="G239" s="191">
        <v>3226780000</v>
      </c>
      <c r="H239" s="194">
        <f t="shared" si="3"/>
        <v>2.1749356912356562E-3</v>
      </c>
      <c r="I239" s="193"/>
      <c r="J239" s="197">
        <v>237</v>
      </c>
      <c r="K239" s="234">
        <v>2.1749356912356562E-3</v>
      </c>
      <c r="L239" s="198">
        <v>-2.1702871792797312E-2</v>
      </c>
    </row>
    <row r="240" spans="1:12" ht="14.4" x14ac:dyDescent="0.3">
      <c r="A240" s="7">
        <v>43790</v>
      </c>
      <c r="B240" s="191">
        <v>3108.48999</v>
      </c>
      <c r="C240" s="191">
        <v>3110.110107</v>
      </c>
      <c r="D240" s="191">
        <v>3094.5500489999999</v>
      </c>
      <c r="E240" s="191">
        <v>3103.540039</v>
      </c>
      <c r="F240" s="192">
        <v>3103.540039</v>
      </c>
      <c r="G240" s="191">
        <v>3720560000</v>
      </c>
      <c r="H240" s="194">
        <f t="shared" si="3"/>
        <v>-1.582752250866146E-3</v>
      </c>
      <c r="I240" s="193"/>
      <c r="J240" s="197">
        <v>238</v>
      </c>
      <c r="K240" s="234">
        <v>-1.582752250866146E-3</v>
      </c>
      <c r="L240" s="198">
        <v>-2.1675112038173655E-2</v>
      </c>
    </row>
    <row r="241" spans="1:12" ht="14.4" x14ac:dyDescent="0.3">
      <c r="A241" s="7">
        <v>43789</v>
      </c>
      <c r="B241" s="191">
        <v>3114.6599120000001</v>
      </c>
      <c r="C241" s="191">
        <v>3118.969971</v>
      </c>
      <c r="D241" s="191">
        <v>3091.4099120000001</v>
      </c>
      <c r="E241" s="191">
        <v>3108.459961</v>
      </c>
      <c r="F241" s="192">
        <v>3108.459961</v>
      </c>
      <c r="G241" s="191">
        <v>4034890000</v>
      </c>
      <c r="H241" s="194">
        <f t="shared" si="3"/>
        <v>-3.7561843404612947E-3</v>
      </c>
      <c r="I241" s="193"/>
      <c r="J241" s="197">
        <v>239</v>
      </c>
      <c r="K241" s="234">
        <v>-3.7561843404612947E-3</v>
      </c>
      <c r="L241" s="198">
        <v>-2.1657117242614331E-2</v>
      </c>
    </row>
    <row r="242" spans="1:12" ht="14.4" x14ac:dyDescent="0.3">
      <c r="A242" s="7">
        <v>43788</v>
      </c>
      <c r="B242" s="191">
        <v>3127.4499510000001</v>
      </c>
      <c r="C242" s="191">
        <v>3127.639893</v>
      </c>
      <c r="D242" s="191">
        <v>3113.469971</v>
      </c>
      <c r="E242" s="191">
        <v>3120.179932</v>
      </c>
      <c r="F242" s="192">
        <v>3120.179932</v>
      </c>
      <c r="G242" s="191">
        <v>3590070000</v>
      </c>
      <c r="H242" s="194">
        <f t="shared" si="3"/>
        <v>-5.9259423606268112E-4</v>
      </c>
      <c r="I242" s="193"/>
      <c r="J242" s="197">
        <v>240</v>
      </c>
      <c r="K242" s="234">
        <v>-5.9259423606268112E-4</v>
      </c>
      <c r="L242" s="198">
        <v>-2.165527394386061E-2</v>
      </c>
    </row>
    <row r="243" spans="1:12" ht="14.4" x14ac:dyDescent="0.3">
      <c r="A243" s="7">
        <v>43787</v>
      </c>
      <c r="B243" s="191">
        <v>3117.9099120000001</v>
      </c>
      <c r="C243" s="191">
        <v>3124.169922</v>
      </c>
      <c r="D243" s="191">
        <v>3112.0600589999999</v>
      </c>
      <c r="E243" s="191">
        <v>3122.030029</v>
      </c>
      <c r="F243" s="192">
        <v>3122.030029</v>
      </c>
      <c r="G243" s="191">
        <v>3436690000</v>
      </c>
      <c r="H243" s="194">
        <f t="shared" si="3"/>
        <v>5.0315274658958907E-4</v>
      </c>
      <c r="I243" s="193"/>
      <c r="J243" s="197">
        <v>241</v>
      </c>
      <c r="K243" s="234">
        <v>5.0315274658958907E-4</v>
      </c>
      <c r="L243" s="198">
        <v>-2.1617663011294971E-2</v>
      </c>
    </row>
    <row r="244" spans="1:12" ht="14.4" x14ac:dyDescent="0.3">
      <c r="A244" s="7">
        <v>43784</v>
      </c>
      <c r="B244" s="191">
        <v>3107.919922</v>
      </c>
      <c r="C244" s="191">
        <v>3120.459961</v>
      </c>
      <c r="D244" s="191">
        <v>3104.6000979999999</v>
      </c>
      <c r="E244" s="191">
        <v>3120.459961</v>
      </c>
      <c r="F244" s="192">
        <v>3120.459961</v>
      </c>
      <c r="G244" s="191">
        <v>3335650000</v>
      </c>
      <c r="H244" s="194">
        <f t="shared" si="3"/>
        <v>7.6954879660702273E-3</v>
      </c>
      <c r="I244" s="193"/>
      <c r="J244" s="197">
        <v>242</v>
      </c>
      <c r="K244" s="234">
        <v>7.6954879660702273E-3</v>
      </c>
      <c r="L244" s="198">
        <v>-2.1599098121783969E-2</v>
      </c>
    </row>
    <row r="245" spans="1:12" ht="14.4" x14ac:dyDescent="0.3">
      <c r="A245" s="7">
        <v>43783</v>
      </c>
      <c r="B245" s="191">
        <v>3090.75</v>
      </c>
      <c r="C245" s="191">
        <v>3098.1999510000001</v>
      </c>
      <c r="D245" s="191">
        <v>3083.26001</v>
      </c>
      <c r="E245" s="191">
        <v>3096.6298830000001</v>
      </c>
      <c r="F245" s="192">
        <v>3096.6298830000001</v>
      </c>
      <c r="G245" s="191">
        <v>3276070000</v>
      </c>
      <c r="H245" s="194">
        <f t="shared" si="3"/>
        <v>8.3704282018183822E-4</v>
      </c>
      <c r="I245" s="193"/>
      <c r="J245" s="197">
        <v>243</v>
      </c>
      <c r="K245" s="234">
        <v>8.3704282018183822E-4</v>
      </c>
      <c r="L245" s="198">
        <v>-2.156556579865929E-2</v>
      </c>
    </row>
    <row r="246" spans="1:12" ht="14.4" x14ac:dyDescent="0.3">
      <c r="A246" s="7">
        <v>43782</v>
      </c>
      <c r="B246" s="191">
        <v>3084.179932</v>
      </c>
      <c r="C246" s="191">
        <v>3098.0600589999999</v>
      </c>
      <c r="D246" s="191">
        <v>3078.8000489999999</v>
      </c>
      <c r="E246" s="191">
        <v>3094.040039</v>
      </c>
      <c r="F246" s="192">
        <v>3094.040039</v>
      </c>
      <c r="G246" s="191">
        <v>3509280000</v>
      </c>
      <c r="H246" s="194">
        <f t="shared" si="3"/>
        <v>7.1153453522336747E-4</v>
      </c>
      <c r="I246" s="193"/>
      <c r="J246" s="197">
        <v>244</v>
      </c>
      <c r="K246" s="234">
        <v>7.1153453522336747E-4</v>
      </c>
      <c r="L246" s="198">
        <v>-2.1512424728267938E-2</v>
      </c>
    </row>
    <row r="247" spans="1:12" ht="14.4" x14ac:dyDescent="0.3">
      <c r="A247" s="7">
        <v>43781</v>
      </c>
      <c r="B247" s="191">
        <v>3089.280029</v>
      </c>
      <c r="C247" s="191">
        <v>3102.610107</v>
      </c>
      <c r="D247" s="191">
        <v>3084.7299800000001</v>
      </c>
      <c r="E247" s="191">
        <v>3091.8400879999999</v>
      </c>
      <c r="F247" s="192">
        <v>3091.8400879999999</v>
      </c>
      <c r="G247" s="191">
        <v>3466010000</v>
      </c>
      <c r="H247" s="194">
        <f t="shared" si="3"/>
        <v>1.5646460440210746E-3</v>
      </c>
      <c r="I247" s="193"/>
      <c r="J247" s="197">
        <v>245</v>
      </c>
      <c r="K247" s="234">
        <v>1.5646460440210746E-3</v>
      </c>
      <c r="L247" s="198">
        <v>-2.146273768281123E-2</v>
      </c>
    </row>
    <row r="248" spans="1:12" ht="14.4" x14ac:dyDescent="0.3">
      <c r="A248" s="7">
        <v>43780</v>
      </c>
      <c r="B248" s="191">
        <v>3080.330078</v>
      </c>
      <c r="C248" s="191">
        <v>3088.330078</v>
      </c>
      <c r="D248" s="191">
        <v>3075.820068</v>
      </c>
      <c r="E248" s="191">
        <v>3087.01001</v>
      </c>
      <c r="F248" s="192">
        <v>3087.01001</v>
      </c>
      <c r="G248" s="191">
        <v>3035530000</v>
      </c>
      <c r="H248" s="194">
        <f t="shared" si="3"/>
        <v>-1.96246713532387E-3</v>
      </c>
      <c r="I248" s="193"/>
      <c r="J248" s="197">
        <v>246</v>
      </c>
      <c r="K248" s="234">
        <v>-1.96246713532387E-3</v>
      </c>
      <c r="L248" s="198">
        <v>-2.1387709735392328E-2</v>
      </c>
    </row>
    <row r="249" spans="1:12" ht="14.4" x14ac:dyDescent="0.3">
      <c r="A249" s="7">
        <v>43777</v>
      </c>
      <c r="B249" s="191">
        <v>3081.25</v>
      </c>
      <c r="C249" s="191">
        <v>3093.0900879999999</v>
      </c>
      <c r="D249" s="191">
        <v>3073.580078</v>
      </c>
      <c r="E249" s="191">
        <v>3093.080078</v>
      </c>
      <c r="F249" s="192">
        <v>3093.080078</v>
      </c>
      <c r="G249" s="191">
        <v>3499150000</v>
      </c>
      <c r="H249" s="194">
        <f t="shared" si="3"/>
        <v>2.560675932725453E-3</v>
      </c>
      <c r="I249" s="193"/>
      <c r="J249" s="197">
        <v>247</v>
      </c>
      <c r="K249" s="234">
        <v>2.560675932725453E-3</v>
      </c>
      <c r="L249" s="198">
        <v>-2.1303028839392526E-2</v>
      </c>
    </row>
    <row r="250" spans="1:12" ht="14.4" x14ac:dyDescent="0.3">
      <c r="A250" s="7">
        <v>43776</v>
      </c>
      <c r="B250" s="191">
        <v>3087.0200199999999</v>
      </c>
      <c r="C250" s="191">
        <v>3097.7700199999999</v>
      </c>
      <c r="D250" s="191">
        <v>3080.2299800000001</v>
      </c>
      <c r="E250" s="191">
        <v>3085.179932</v>
      </c>
      <c r="F250" s="192">
        <v>3085.179932</v>
      </c>
      <c r="G250" s="191">
        <v>4144640000</v>
      </c>
      <c r="H250" s="194">
        <f t="shared" si="3"/>
        <v>2.7300953987048891E-3</v>
      </c>
      <c r="I250" s="193"/>
      <c r="J250" s="197">
        <v>248</v>
      </c>
      <c r="K250" s="234">
        <v>2.7300953987048891E-3</v>
      </c>
      <c r="L250" s="198">
        <v>-2.1225413194229235E-2</v>
      </c>
    </row>
    <row r="251" spans="1:12" ht="14.4" x14ac:dyDescent="0.3">
      <c r="A251" s="7">
        <v>43775</v>
      </c>
      <c r="B251" s="191">
        <v>3075.1000979999999</v>
      </c>
      <c r="C251" s="191">
        <v>3078.3400879999999</v>
      </c>
      <c r="D251" s="191">
        <v>3065.889893</v>
      </c>
      <c r="E251" s="191">
        <v>3076.780029</v>
      </c>
      <c r="F251" s="192">
        <v>3076.780029</v>
      </c>
      <c r="G251" s="191">
        <v>4458190000</v>
      </c>
      <c r="H251" s="194">
        <f t="shared" si="3"/>
        <v>7.0249719243610758E-4</v>
      </c>
      <c r="I251" s="193"/>
      <c r="J251" s="197">
        <v>249</v>
      </c>
      <c r="K251" s="234">
        <v>7.0249719243610758E-4</v>
      </c>
      <c r="L251" s="198">
        <v>-2.1208547694941481E-2</v>
      </c>
    </row>
    <row r="252" spans="1:12" ht="14.4" x14ac:dyDescent="0.3">
      <c r="A252" s="7">
        <v>43774</v>
      </c>
      <c r="B252" s="191">
        <v>3080.8000489999999</v>
      </c>
      <c r="C252" s="191">
        <v>3083.9499510000001</v>
      </c>
      <c r="D252" s="191">
        <v>3072.1499020000001</v>
      </c>
      <c r="E252" s="191">
        <v>3074.6201169999999</v>
      </c>
      <c r="F252" s="192">
        <v>3074.6201169999999</v>
      </c>
      <c r="G252" s="191">
        <v>4486130000</v>
      </c>
      <c r="H252" s="194">
        <f t="shared" si="3"/>
        <v>-1.1856994273686215E-3</v>
      </c>
      <c r="I252" s="193"/>
      <c r="J252" s="197">
        <v>250</v>
      </c>
      <c r="K252" s="234">
        <v>-1.1856994273686215E-3</v>
      </c>
      <c r="L252" s="198">
        <v>-2.1162683664409911E-2</v>
      </c>
    </row>
    <row r="253" spans="1:12" ht="14.4" x14ac:dyDescent="0.3">
      <c r="A253" s="7">
        <v>43773</v>
      </c>
      <c r="B253" s="191">
        <v>3078.959961</v>
      </c>
      <c r="C253" s="191">
        <v>3085.1999510000001</v>
      </c>
      <c r="D253" s="191">
        <v>3074.8701169999999</v>
      </c>
      <c r="E253" s="191">
        <v>3078.2700199999999</v>
      </c>
      <c r="F253" s="192">
        <v>3078.2700199999999</v>
      </c>
      <c r="G253" s="191">
        <v>4146850000</v>
      </c>
      <c r="H253" s="194">
        <f t="shared" si="3"/>
        <v>3.7040892383407753E-3</v>
      </c>
      <c r="I253" s="193"/>
      <c r="J253" s="197">
        <v>251</v>
      </c>
      <c r="K253" s="234">
        <v>3.7040892383407753E-3</v>
      </c>
      <c r="L253" s="198">
        <v>-2.1141809968661548E-2</v>
      </c>
    </row>
    <row r="254" spans="1:12" ht="14.4" x14ac:dyDescent="0.3">
      <c r="A254" s="7">
        <v>43770</v>
      </c>
      <c r="B254" s="191">
        <v>3050.719971</v>
      </c>
      <c r="C254" s="191">
        <v>3066.9499510000001</v>
      </c>
      <c r="D254" s="191">
        <v>3050.719971</v>
      </c>
      <c r="E254" s="191">
        <v>3066.9099120000001</v>
      </c>
      <c r="F254" s="192">
        <v>3066.9099120000001</v>
      </c>
      <c r="G254" s="191">
        <v>3930200000</v>
      </c>
      <c r="H254" s="194">
        <f t="shared" si="3"/>
        <v>9.6623119971041751E-3</v>
      </c>
      <c r="I254" s="193"/>
      <c r="J254" s="197">
        <v>252</v>
      </c>
      <c r="K254" s="234">
        <v>9.6623119971041751E-3</v>
      </c>
      <c r="L254" s="198">
        <v>-2.1100170100298469E-2</v>
      </c>
    </row>
    <row r="255" spans="1:12" ht="14.4" x14ac:dyDescent="0.3">
      <c r="A255" s="7">
        <v>43769</v>
      </c>
      <c r="B255" s="191">
        <v>3046.8999020000001</v>
      </c>
      <c r="C255" s="191">
        <v>3046.8999020000001</v>
      </c>
      <c r="D255" s="191">
        <v>3023.1899410000001</v>
      </c>
      <c r="E255" s="191">
        <v>3037.5600589999999</v>
      </c>
      <c r="F255" s="192">
        <v>3037.5600589999999</v>
      </c>
      <c r="G255" s="191">
        <v>4139280000</v>
      </c>
      <c r="H255" s="194">
        <f t="shared" si="3"/>
        <v>-3.022860583353128E-3</v>
      </c>
      <c r="I255" s="193"/>
      <c r="J255" s="197">
        <v>253</v>
      </c>
      <c r="K255" s="234">
        <v>-3.022860583353128E-3</v>
      </c>
      <c r="L255" s="198">
        <v>-2.1054689865178274E-2</v>
      </c>
    </row>
    <row r="256" spans="1:12" ht="14.4" x14ac:dyDescent="0.3">
      <c r="A256" s="7">
        <v>43768</v>
      </c>
      <c r="B256" s="191">
        <v>3039.73999</v>
      </c>
      <c r="C256" s="191">
        <v>3050.1000979999999</v>
      </c>
      <c r="D256" s="191">
        <v>3025.959961</v>
      </c>
      <c r="E256" s="191">
        <v>3046.7700199999999</v>
      </c>
      <c r="F256" s="192">
        <v>3046.7700199999999</v>
      </c>
      <c r="G256" s="191">
        <v>3776030000</v>
      </c>
      <c r="H256" s="194">
        <f t="shared" si="3"/>
        <v>3.2533701741289645E-3</v>
      </c>
      <c r="I256" s="193"/>
      <c r="J256" s="197">
        <v>254</v>
      </c>
      <c r="K256" s="234">
        <v>3.2533701741289645E-3</v>
      </c>
      <c r="L256" s="198">
        <v>-2.1024661606578138E-2</v>
      </c>
    </row>
    <row r="257" spans="1:12" ht="14.4" x14ac:dyDescent="0.3">
      <c r="A257" s="7">
        <v>43767</v>
      </c>
      <c r="B257" s="191">
        <v>3035.389893</v>
      </c>
      <c r="C257" s="191">
        <v>3047.8701169999999</v>
      </c>
      <c r="D257" s="191">
        <v>3034.8100589999999</v>
      </c>
      <c r="E257" s="191">
        <v>3036.889893</v>
      </c>
      <c r="F257" s="192">
        <v>3036.889893</v>
      </c>
      <c r="G257" s="191">
        <v>3589930000</v>
      </c>
      <c r="H257" s="194">
        <f t="shared" si="3"/>
        <v>-8.3240521708997776E-4</v>
      </c>
      <c r="I257" s="193"/>
      <c r="J257" s="197">
        <v>255</v>
      </c>
      <c r="K257" s="234">
        <v>-8.3240521708997776E-4</v>
      </c>
      <c r="L257" s="198">
        <v>-2.0969320188484228E-2</v>
      </c>
    </row>
    <row r="258" spans="1:12" ht="14.4" x14ac:dyDescent="0.3">
      <c r="A258" s="7">
        <v>43766</v>
      </c>
      <c r="B258" s="191">
        <v>3032.1201169999999</v>
      </c>
      <c r="C258" s="191">
        <v>3044.080078</v>
      </c>
      <c r="D258" s="191">
        <v>3032.1201169999999</v>
      </c>
      <c r="E258" s="191">
        <v>3039.419922</v>
      </c>
      <c r="F258" s="192">
        <v>3039.419922</v>
      </c>
      <c r="G258" s="191">
        <v>3521230000</v>
      </c>
      <c r="H258" s="194">
        <f t="shared" si="3"/>
        <v>5.5813378526457938E-3</v>
      </c>
      <c r="I258" s="193"/>
      <c r="J258" s="197">
        <v>256</v>
      </c>
      <c r="K258" s="234">
        <v>5.5813378526457938E-3</v>
      </c>
      <c r="L258" s="198">
        <v>-2.0967548645403764E-2</v>
      </c>
    </row>
    <row r="259" spans="1:12" ht="14.4" x14ac:dyDescent="0.3">
      <c r="A259" s="7">
        <v>43763</v>
      </c>
      <c r="B259" s="191">
        <v>3003.320068</v>
      </c>
      <c r="C259" s="191">
        <v>3027.389893</v>
      </c>
      <c r="D259" s="191">
        <v>3001.9399410000001</v>
      </c>
      <c r="E259" s="191">
        <v>3022.5500489999999</v>
      </c>
      <c r="F259" s="192">
        <v>3022.5500489999999</v>
      </c>
      <c r="G259" s="191">
        <v>3370370000</v>
      </c>
      <c r="H259" s="194">
        <f t="shared" si="3"/>
        <v>4.0727005840515843E-3</v>
      </c>
      <c r="I259" s="193"/>
      <c r="J259" s="197">
        <v>257</v>
      </c>
      <c r="K259" s="234">
        <v>4.0727005840515843E-3</v>
      </c>
      <c r="L259" s="198">
        <v>-2.0966880472765743E-2</v>
      </c>
    </row>
    <row r="260" spans="1:12" ht="14.4" x14ac:dyDescent="0.3">
      <c r="A260" s="7">
        <v>43762</v>
      </c>
      <c r="B260" s="191">
        <v>3014.780029</v>
      </c>
      <c r="C260" s="191">
        <v>3016.070068</v>
      </c>
      <c r="D260" s="191">
        <v>3000.419922</v>
      </c>
      <c r="E260" s="191">
        <v>3010.290039</v>
      </c>
      <c r="F260" s="192">
        <v>3010.290039</v>
      </c>
      <c r="G260" s="191">
        <v>3692600000</v>
      </c>
      <c r="H260" s="194">
        <f t="shared" ref="H260:H323" si="4">(F260-F261)/F261</f>
        <v>1.9204461816167387E-3</v>
      </c>
      <c r="I260" s="193"/>
      <c r="J260" s="197">
        <v>258</v>
      </c>
      <c r="K260" s="234">
        <v>1.9204461816167387E-3</v>
      </c>
      <c r="L260" s="198">
        <v>-2.0936139937466167E-2</v>
      </c>
    </row>
    <row r="261" spans="1:12" ht="14.4" x14ac:dyDescent="0.3">
      <c r="A261" s="7">
        <v>43761</v>
      </c>
      <c r="B261" s="191">
        <v>2994.01001</v>
      </c>
      <c r="C261" s="191">
        <v>3004.780029</v>
      </c>
      <c r="D261" s="191">
        <v>2991.209961</v>
      </c>
      <c r="E261" s="191">
        <v>3004.5200199999999</v>
      </c>
      <c r="F261" s="192">
        <v>3004.5200199999999</v>
      </c>
      <c r="G261" s="191">
        <v>3392870000</v>
      </c>
      <c r="H261" s="194">
        <f t="shared" si="4"/>
        <v>2.8471490320299423E-3</v>
      </c>
      <c r="I261" s="193"/>
      <c r="J261" s="197">
        <v>259</v>
      </c>
      <c r="K261" s="234">
        <v>2.8471490320299423E-3</v>
      </c>
      <c r="L261" s="198">
        <v>-2.0928075290772796E-2</v>
      </c>
    </row>
    <row r="262" spans="1:12" ht="14.4" x14ac:dyDescent="0.3">
      <c r="A262" s="7">
        <v>43760</v>
      </c>
      <c r="B262" s="191">
        <v>3010.7299800000001</v>
      </c>
      <c r="C262" s="191">
        <v>3014.570068</v>
      </c>
      <c r="D262" s="191">
        <v>2995.040039</v>
      </c>
      <c r="E262" s="191">
        <v>2995.98999</v>
      </c>
      <c r="F262" s="192">
        <v>2995.98999</v>
      </c>
      <c r="G262" s="191">
        <v>3523890000</v>
      </c>
      <c r="H262" s="194">
        <f t="shared" si="4"/>
        <v>-3.5686665547477927E-3</v>
      </c>
      <c r="I262" s="193"/>
      <c r="J262" s="197">
        <v>260</v>
      </c>
      <c r="K262" s="234">
        <v>-3.5686665547477927E-3</v>
      </c>
      <c r="L262" s="198">
        <v>-2.0900588378484235E-2</v>
      </c>
    </row>
    <row r="263" spans="1:12" ht="14.4" x14ac:dyDescent="0.3">
      <c r="A263" s="7">
        <v>43759</v>
      </c>
      <c r="B263" s="191">
        <v>2996.4799800000001</v>
      </c>
      <c r="C263" s="191">
        <v>3007.330078</v>
      </c>
      <c r="D263" s="191">
        <v>2995.3500979999999</v>
      </c>
      <c r="E263" s="191">
        <v>3006.719971</v>
      </c>
      <c r="F263" s="192">
        <v>3006.719971</v>
      </c>
      <c r="G263" s="191">
        <v>3271620000</v>
      </c>
      <c r="H263" s="194">
        <f t="shared" si="4"/>
        <v>6.871616213485073E-3</v>
      </c>
      <c r="I263" s="193"/>
      <c r="J263" s="197">
        <v>261</v>
      </c>
      <c r="K263" s="234">
        <v>6.871616213485073E-3</v>
      </c>
      <c r="L263" s="198">
        <v>-2.0884795731297697E-2</v>
      </c>
    </row>
    <row r="264" spans="1:12" ht="14.4" x14ac:dyDescent="0.3">
      <c r="A264" s="7">
        <v>43756</v>
      </c>
      <c r="B264" s="191">
        <v>2996.8400879999999</v>
      </c>
      <c r="C264" s="191">
        <v>3000</v>
      </c>
      <c r="D264" s="191">
        <v>2976.3100589999999</v>
      </c>
      <c r="E264" s="191">
        <v>2986.1999510000001</v>
      </c>
      <c r="F264" s="192">
        <v>2986.1999510000001</v>
      </c>
      <c r="G264" s="191">
        <v>3264290000</v>
      </c>
      <c r="H264" s="194">
        <f t="shared" si="4"/>
        <v>-3.9193449497316171E-3</v>
      </c>
      <c r="I264" s="193"/>
      <c r="J264" s="197">
        <v>262</v>
      </c>
      <c r="K264" s="234">
        <v>-3.9193449497316171E-3</v>
      </c>
      <c r="L264" s="198">
        <v>-2.0875448636635496E-2</v>
      </c>
    </row>
    <row r="265" spans="1:12" ht="14.4" x14ac:dyDescent="0.3">
      <c r="A265" s="7">
        <v>43755</v>
      </c>
      <c r="B265" s="191">
        <v>3000.7700199999999</v>
      </c>
      <c r="C265" s="191">
        <v>3008.290039</v>
      </c>
      <c r="D265" s="191">
        <v>2991.790039</v>
      </c>
      <c r="E265" s="191">
        <v>2997.9499510000001</v>
      </c>
      <c r="F265" s="192">
        <v>2997.9499510000001</v>
      </c>
      <c r="G265" s="191">
        <v>3115960000</v>
      </c>
      <c r="H265" s="194">
        <f t="shared" si="4"/>
        <v>2.7628316524479237E-3</v>
      </c>
      <c r="I265" s="193"/>
      <c r="J265" s="197">
        <v>263</v>
      </c>
      <c r="K265" s="234">
        <v>2.7628316524479237E-3</v>
      </c>
      <c r="L265" s="198">
        <v>-2.0866193609611249E-2</v>
      </c>
    </row>
    <row r="266" spans="1:12" ht="14.4" x14ac:dyDescent="0.3">
      <c r="A266" s="7">
        <v>43754</v>
      </c>
      <c r="B266" s="191">
        <v>2989.679932</v>
      </c>
      <c r="C266" s="191">
        <v>2997.540039</v>
      </c>
      <c r="D266" s="191">
        <v>2985.1999510000001</v>
      </c>
      <c r="E266" s="191">
        <v>2989.6899410000001</v>
      </c>
      <c r="F266" s="192">
        <v>2989.6899410000001</v>
      </c>
      <c r="G266" s="191">
        <v>3222570000</v>
      </c>
      <c r="H266" s="194">
        <f t="shared" si="4"/>
        <v>-1.999543053987357E-3</v>
      </c>
      <c r="I266" s="193"/>
      <c r="J266" s="197">
        <v>264</v>
      </c>
      <c r="K266" s="234">
        <v>-1.999543053987357E-3</v>
      </c>
      <c r="L266" s="198">
        <v>-2.0815422275925432E-2</v>
      </c>
    </row>
    <row r="267" spans="1:12" ht="14.4" x14ac:dyDescent="0.3">
      <c r="A267" s="7">
        <v>43753</v>
      </c>
      <c r="B267" s="191">
        <v>2973.610107</v>
      </c>
      <c r="C267" s="191">
        <v>3003.280029</v>
      </c>
      <c r="D267" s="191">
        <v>2973.610107</v>
      </c>
      <c r="E267" s="191">
        <v>2995.679932</v>
      </c>
      <c r="F267" s="192">
        <v>2995.679932</v>
      </c>
      <c r="G267" s="191">
        <v>3340740000</v>
      </c>
      <c r="H267" s="194">
        <f t="shared" si="4"/>
        <v>9.9556768793406369E-3</v>
      </c>
      <c r="I267" s="193"/>
      <c r="J267" s="197">
        <v>265</v>
      </c>
      <c r="K267" s="234">
        <v>9.9556768793406369E-3</v>
      </c>
      <c r="L267" s="198">
        <v>-2.0783261939113753E-2</v>
      </c>
    </row>
    <row r="268" spans="1:12" ht="14.4" x14ac:dyDescent="0.3">
      <c r="A268" s="7">
        <v>43752</v>
      </c>
      <c r="B268" s="191">
        <v>2965.8100589999999</v>
      </c>
      <c r="C268" s="191">
        <v>2972.8400879999999</v>
      </c>
      <c r="D268" s="191">
        <v>2962.9399410000001</v>
      </c>
      <c r="E268" s="191">
        <v>2966.1499020000001</v>
      </c>
      <c r="F268" s="192">
        <v>2966.1499020000001</v>
      </c>
      <c r="G268" s="191">
        <v>2557020000</v>
      </c>
      <c r="H268" s="194">
        <f t="shared" si="4"/>
        <v>-1.3871190067762998E-3</v>
      </c>
      <c r="I268" s="193"/>
      <c r="J268" s="197">
        <v>266</v>
      </c>
      <c r="K268" s="234">
        <v>-1.3871190067762998E-3</v>
      </c>
      <c r="L268" s="198">
        <v>-2.0773480650743484E-2</v>
      </c>
    </row>
    <row r="269" spans="1:12" ht="14.4" x14ac:dyDescent="0.3">
      <c r="A269" s="7">
        <v>43749</v>
      </c>
      <c r="B269" s="191">
        <v>2963.070068</v>
      </c>
      <c r="C269" s="191">
        <v>2993.280029</v>
      </c>
      <c r="D269" s="191">
        <v>2963.070068</v>
      </c>
      <c r="E269" s="191">
        <v>2970.2700199999999</v>
      </c>
      <c r="F269" s="192">
        <v>2970.2700199999999</v>
      </c>
      <c r="G269" s="191">
        <v>3580460000</v>
      </c>
      <c r="H269" s="194">
        <f t="shared" si="4"/>
        <v>1.0938977608159015E-2</v>
      </c>
      <c r="I269" s="193"/>
      <c r="J269" s="197">
        <v>267</v>
      </c>
      <c r="K269" s="234">
        <v>1.0938977608159015E-2</v>
      </c>
      <c r="L269" s="198">
        <v>-2.0732266588419708E-2</v>
      </c>
    </row>
    <row r="270" spans="1:12" ht="14.4" x14ac:dyDescent="0.3">
      <c r="A270" s="7">
        <v>43748</v>
      </c>
      <c r="B270" s="191">
        <v>2918.5500489999999</v>
      </c>
      <c r="C270" s="191">
        <v>2948.459961</v>
      </c>
      <c r="D270" s="191">
        <v>2917.1201169999999</v>
      </c>
      <c r="E270" s="191">
        <v>2938.1298830000001</v>
      </c>
      <c r="F270" s="192">
        <v>2938.1298830000001</v>
      </c>
      <c r="G270" s="191">
        <v>3217250000</v>
      </c>
      <c r="H270" s="194">
        <f t="shared" si="4"/>
        <v>6.4156955637247777E-3</v>
      </c>
      <c r="I270" s="193"/>
      <c r="J270" s="197">
        <v>268</v>
      </c>
      <c r="K270" s="234">
        <v>6.4156955637247777E-3</v>
      </c>
      <c r="L270" s="198">
        <v>-2.0691134693924008E-2</v>
      </c>
    </row>
    <row r="271" spans="1:12" ht="14.4" x14ac:dyDescent="0.3">
      <c r="A271" s="7">
        <v>43747</v>
      </c>
      <c r="B271" s="191">
        <v>2911.1000979999999</v>
      </c>
      <c r="C271" s="191">
        <v>2929.320068</v>
      </c>
      <c r="D271" s="191">
        <v>2907.4099120000001</v>
      </c>
      <c r="E271" s="191">
        <v>2919.3999020000001</v>
      </c>
      <c r="F271" s="192">
        <v>2919.3999020000001</v>
      </c>
      <c r="G271" s="191">
        <v>2726820000</v>
      </c>
      <c r="H271" s="194">
        <f t="shared" si="4"/>
        <v>9.1044922894219817E-3</v>
      </c>
      <c r="I271" s="193"/>
      <c r="J271" s="197">
        <v>269</v>
      </c>
      <c r="K271" s="234">
        <v>9.1044922894219817E-3</v>
      </c>
      <c r="L271" s="198">
        <v>-2.0661415157819229E-2</v>
      </c>
    </row>
    <row r="272" spans="1:12" ht="14.4" x14ac:dyDescent="0.3">
      <c r="A272" s="7">
        <v>43746</v>
      </c>
      <c r="B272" s="191">
        <v>2920.3999020000001</v>
      </c>
      <c r="C272" s="191">
        <v>2925.469971</v>
      </c>
      <c r="D272" s="191">
        <v>2892.6599120000001</v>
      </c>
      <c r="E272" s="191">
        <v>2893.0600589999999</v>
      </c>
      <c r="F272" s="192">
        <v>2893.0600589999999</v>
      </c>
      <c r="G272" s="191">
        <v>3356450000</v>
      </c>
      <c r="H272" s="194">
        <f t="shared" si="4"/>
        <v>-1.5560819042234431E-2</v>
      </c>
      <c r="I272" s="193"/>
      <c r="J272" s="197">
        <v>270</v>
      </c>
      <c r="K272" s="234">
        <v>-1.5560819042234431E-2</v>
      </c>
      <c r="L272" s="198">
        <v>-2.059991622006406E-2</v>
      </c>
    </row>
    <row r="273" spans="1:12" ht="14.4" x14ac:dyDescent="0.3">
      <c r="A273" s="7">
        <v>43745</v>
      </c>
      <c r="B273" s="191">
        <v>2944.2299800000001</v>
      </c>
      <c r="C273" s="191">
        <v>2959.75</v>
      </c>
      <c r="D273" s="191">
        <v>2935.679932</v>
      </c>
      <c r="E273" s="191">
        <v>2938.790039</v>
      </c>
      <c r="F273" s="192">
        <v>2938.790039</v>
      </c>
      <c r="G273" s="191">
        <v>2940140000</v>
      </c>
      <c r="H273" s="194">
        <f t="shared" si="4"/>
        <v>-4.4782947738039635E-3</v>
      </c>
      <c r="I273" s="193"/>
      <c r="J273" s="197">
        <v>271</v>
      </c>
      <c r="K273" s="234">
        <v>-4.4782947738039635E-3</v>
      </c>
      <c r="L273" s="198">
        <v>-2.0588228435321883E-2</v>
      </c>
    </row>
    <row r="274" spans="1:12" ht="14.4" x14ac:dyDescent="0.3">
      <c r="A274" s="7">
        <v>43742</v>
      </c>
      <c r="B274" s="191">
        <v>2918.5600589999999</v>
      </c>
      <c r="C274" s="191">
        <v>2953.73999</v>
      </c>
      <c r="D274" s="191">
        <v>2918.5600589999999</v>
      </c>
      <c r="E274" s="191">
        <v>2952.01001</v>
      </c>
      <c r="F274" s="192">
        <v>2952.01001</v>
      </c>
      <c r="G274" s="191">
        <v>2990830000</v>
      </c>
      <c r="H274" s="194">
        <f t="shared" si="4"/>
        <v>1.4216897600648972E-2</v>
      </c>
      <c r="I274" s="193"/>
      <c r="J274" s="197">
        <v>272</v>
      </c>
      <c r="K274" s="234">
        <v>1.4216897600648972E-2</v>
      </c>
      <c r="L274" s="198">
        <v>-2.0573007811006506E-2</v>
      </c>
    </row>
    <row r="275" spans="1:12" ht="14.4" x14ac:dyDescent="0.3">
      <c r="A275" s="7">
        <v>43741</v>
      </c>
      <c r="B275" s="191">
        <v>2885.3798830000001</v>
      </c>
      <c r="C275" s="191">
        <v>2911.1298830000001</v>
      </c>
      <c r="D275" s="191">
        <v>2855.9399410000001</v>
      </c>
      <c r="E275" s="191">
        <v>2910.6298830000001</v>
      </c>
      <c r="F275" s="192">
        <v>2910.6298830000001</v>
      </c>
      <c r="G275" s="191">
        <v>3503640000</v>
      </c>
      <c r="H275" s="194">
        <f t="shared" si="4"/>
        <v>7.9719128092108783E-3</v>
      </c>
      <c r="I275" s="193"/>
      <c r="J275" s="197">
        <v>273</v>
      </c>
      <c r="K275" s="234">
        <v>7.9719128092108783E-3</v>
      </c>
      <c r="L275" s="198">
        <v>-2.0528565531689431E-2</v>
      </c>
    </row>
    <row r="276" spans="1:12" ht="14.4" x14ac:dyDescent="0.3">
      <c r="A276" s="7">
        <v>43740</v>
      </c>
      <c r="B276" s="191">
        <v>2924.780029</v>
      </c>
      <c r="C276" s="191">
        <v>2924.780029</v>
      </c>
      <c r="D276" s="191">
        <v>2874.929932</v>
      </c>
      <c r="E276" s="191">
        <v>2887.610107</v>
      </c>
      <c r="F276" s="192">
        <v>2887.610107</v>
      </c>
      <c r="G276" s="191">
        <v>3912520000</v>
      </c>
      <c r="H276" s="194">
        <f t="shared" si="4"/>
        <v>-1.7903203128985641E-2</v>
      </c>
      <c r="I276" s="193"/>
      <c r="J276" s="197">
        <v>274</v>
      </c>
      <c r="K276" s="234">
        <v>-1.7903203128985641E-2</v>
      </c>
      <c r="L276" s="198">
        <v>-2.0508809275909628E-2</v>
      </c>
    </row>
    <row r="277" spans="1:12" ht="14.4" x14ac:dyDescent="0.3">
      <c r="A277" s="7">
        <v>43739</v>
      </c>
      <c r="B277" s="191">
        <v>2983.6899410000001</v>
      </c>
      <c r="C277" s="191">
        <v>2992.530029</v>
      </c>
      <c r="D277" s="191">
        <v>2938.6999510000001</v>
      </c>
      <c r="E277" s="191">
        <v>2940.25</v>
      </c>
      <c r="F277" s="192">
        <v>2940.25</v>
      </c>
      <c r="G277" s="191">
        <v>3558040000</v>
      </c>
      <c r="H277" s="194">
        <f t="shared" si="4"/>
        <v>-1.225837329514293E-2</v>
      </c>
      <c r="I277" s="193"/>
      <c r="J277" s="197">
        <v>275</v>
      </c>
      <c r="K277" s="234">
        <v>-1.225837329514293E-2</v>
      </c>
      <c r="L277" s="198">
        <v>-2.0500317457065542E-2</v>
      </c>
    </row>
    <row r="278" spans="1:12" ht="14.4" x14ac:dyDescent="0.3">
      <c r="A278" s="7">
        <v>43738</v>
      </c>
      <c r="B278" s="191">
        <v>2967.070068</v>
      </c>
      <c r="C278" s="191">
        <v>2983.8500979999999</v>
      </c>
      <c r="D278" s="191">
        <v>2967.070068</v>
      </c>
      <c r="E278" s="191">
        <v>2976.73999</v>
      </c>
      <c r="F278" s="192">
        <v>2976.73999</v>
      </c>
      <c r="G278" s="191">
        <v>3247610000</v>
      </c>
      <c r="H278" s="194">
        <f t="shared" si="4"/>
        <v>5.0476066173305327E-3</v>
      </c>
      <c r="I278" s="193"/>
      <c r="J278" s="197">
        <v>276</v>
      </c>
      <c r="K278" s="234">
        <v>5.0476066173305327E-3</v>
      </c>
      <c r="L278" s="198">
        <v>-2.0415093018831192E-2</v>
      </c>
    </row>
    <row r="279" spans="1:12" ht="14.4" x14ac:dyDescent="0.3">
      <c r="A279" s="7">
        <v>43735</v>
      </c>
      <c r="B279" s="191">
        <v>2985.469971</v>
      </c>
      <c r="C279" s="191">
        <v>2987.3100589999999</v>
      </c>
      <c r="D279" s="191">
        <v>2945.530029</v>
      </c>
      <c r="E279" s="191">
        <v>2961.790039</v>
      </c>
      <c r="F279" s="192">
        <v>2961.790039</v>
      </c>
      <c r="G279" s="191">
        <v>3243650000</v>
      </c>
      <c r="H279" s="194">
        <f t="shared" si="4"/>
        <v>-5.3163524485954289E-3</v>
      </c>
      <c r="I279" s="193"/>
      <c r="J279" s="197">
        <v>277</v>
      </c>
      <c r="K279" s="234">
        <v>-5.3163524485954289E-3</v>
      </c>
      <c r="L279" s="198">
        <v>-2.0374181030954421E-2</v>
      </c>
    </row>
    <row r="280" spans="1:12" ht="14.4" x14ac:dyDescent="0.3">
      <c r="A280" s="7">
        <v>43734</v>
      </c>
      <c r="B280" s="191">
        <v>2985.7299800000001</v>
      </c>
      <c r="C280" s="191">
        <v>2987.280029</v>
      </c>
      <c r="D280" s="191">
        <v>2963.709961</v>
      </c>
      <c r="E280" s="191">
        <v>2977.6201169999999</v>
      </c>
      <c r="F280" s="192">
        <v>2977.6201169999999</v>
      </c>
      <c r="G280" s="191">
        <v>3077240000</v>
      </c>
      <c r="H280" s="194">
        <f t="shared" si="4"/>
        <v>-2.4289164070183224E-3</v>
      </c>
      <c r="I280" s="193"/>
      <c r="J280" s="197">
        <v>278</v>
      </c>
      <c r="K280" s="234">
        <v>-2.4289164070183224E-3</v>
      </c>
      <c r="L280" s="198">
        <v>-2.0368282019649284E-2</v>
      </c>
    </row>
    <row r="281" spans="1:12" ht="14.4" x14ac:dyDescent="0.3">
      <c r="A281" s="7">
        <v>43733</v>
      </c>
      <c r="B281" s="191">
        <v>2968.3500979999999</v>
      </c>
      <c r="C281" s="191">
        <v>2989.820068</v>
      </c>
      <c r="D281" s="191">
        <v>2952.860107</v>
      </c>
      <c r="E281" s="191">
        <v>2984.8701169999999</v>
      </c>
      <c r="F281" s="192">
        <v>2984.8701169999999</v>
      </c>
      <c r="G281" s="191">
        <v>3318870000</v>
      </c>
      <c r="H281" s="194">
        <f t="shared" si="4"/>
        <v>6.1585715622126461E-3</v>
      </c>
      <c r="I281" s="193"/>
      <c r="J281" s="197">
        <v>279</v>
      </c>
      <c r="K281" s="234">
        <v>6.1585715622126461E-3</v>
      </c>
      <c r="L281" s="198">
        <v>-2.0315519180573914E-2</v>
      </c>
    </row>
    <row r="282" spans="1:12" ht="14.4" x14ac:dyDescent="0.3">
      <c r="A282" s="7">
        <v>43732</v>
      </c>
      <c r="B282" s="191">
        <v>3002.429932</v>
      </c>
      <c r="C282" s="191">
        <v>3007.9799800000001</v>
      </c>
      <c r="D282" s="191">
        <v>2957.7299800000001</v>
      </c>
      <c r="E282" s="191">
        <v>2966.6000979999999</v>
      </c>
      <c r="F282" s="192">
        <v>2966.6000979999999</v>
      </c>
      <c r="G282" s="191">
        <v>3868160000</v>
      </c>
      <c r="H282" s="194">
        <f t="shared" si="4"/>
        <v>-8.4163711088132698E-3</v>
      </c>
      <c r="I282" s="193"/>
      <c r="J282" s="197">
        <v>280</v>
      </c>
      <c r="K282" s="234">
        <v>-8.4163711088132698E-3</v>
      </c>
      <c r="L282" s="198">
        <v>-2.0308667956673385E-2</v>
      </c>
    </row>
    <row r="283" spans="1:12" ht="14.4" x14ac:dyDescent="0.3">
      <c r="A283" s="7">
        <v>43731</v>
      </c>
      <c r="B283" s="191">
        <v>2983.5</v>
      </c>
      <c r="C283" s="191">
        <v>2999.1499020000001</v>
      </c>
      <c r="D283" s="191">
        <v>2982.2299800000001</v>
      </c>
      <c r="E283" s="191">
        <v>2991.780029</v>
      </c>
      <c r="F283" s="192">
        <v>2991.780029</v>
      </c>
      <c r="G283" s="191">
        <v>3186590000</v>
      </c>
      <c r="H283" s="194">
        <f t="shared" si="4"/>
        <v>-9.6935898360779585E-5</v>
      </c>
      <c r="I283" s="193"/>
      <c r="J283" s="197">
        <v>281</v>
      </c>
      <c r="K283" s="234">
        <v>-9.6935898360779585E-5</v>
      </c>
      <c r="L283" s="198">
        <v>-2.0242990464735086E-2</v>
      </c>
    </row>
    <row r="284" spans="1:12" ht="14.4" x14ac:dyDescent="0.3">
      <c r="A284" s="7">
        <v>43728</v>
      </c>
      <c r="B284" s="191">
        <v>3008.419922</v>
      </c>
      <c r="C284" s="191">
        <v>3016.3701169999999</v>
      </c>
      <c r="D284" s="191">
        <v>2984.679932</v>
      </c>
      <c r="E284" s="191">
        <v>2992.070068</v>
      </c>
      <c r="F284" s="192">
        <v>2992.070068</v>
      </c>
      <c r="G284" s="191">
        <v>6094740000</v>
      </c>
      <c r="H284" s="194">
        <f t="shared" si="4"/>
        <v>-4.8955766146197436E-3</v>
      </c>
      <c r="I284" s="193"/>
      <c r="J284" s="197">
        <v>282</v>
      </c>
      <c r="K284" s="234">
        <v>-4.8955766146197436E-3</v>
      </c>
      <c r="L284" s="198">
        <v>-2.0105446568975848E-2</v>
      </c>
    </row>
    <row r="285" spans="1:12" ht="14.4" x14ac:dyDescent="0.3">
      <c r="A285" s="7">
        <v>43727</v>
      </c>
      <c r="B285" s="191">
        <v>3010.360107</v>
      </c>
      <c r="C285" s="191">
        <v>3021.98999</v>
      </c>
      <c r="D285" s="191">
        <v>3003.1599120000001</v>
      </c>
      <c r="E285" s="191">
        <v>3006.790039</v>
      </c>
      <c r="F285" s="192">
        <v>3006.790039</v>
      </c>
      <c r="G285" s="191">
        <v>3251290000</v>
      </c>
      <c r="H285" s="194">
        <f t="shared" si="4"/>
        <v>1.9974856538301507E-5</v>
      </c>
      <c r="I285" s="193"/>
      <c r="J285" s="197">
        <v>283</v>
      </c>
      <c r="K285" s="234">
        <v>1.9974856538301507E-5</v>
      </c>
      <c r="L285" s="198">
        <v>-2.0064491052239675E-2</v>
      </c>
    </row>
    <row r="286" spans="1:12" ht="14.4" x14ac:dyDescent="0.3">
      <c r="A286" s="7">
        <v>43726</v>
      </c>
      <c r="B286" s="191">
        <v>3001.5</v>
      </c>
      <c r="C286" s="191">
        <v>3007.830078</v>
      </c>
      <c r="D286" s="191">
        <v>2978.570068</v>
      </c>
      <c r="E286" s="191">
        <v>3006.7299800000001</v>
      </c>
      <c r="F286" s="192">
        <v>3006.7299800000001</v>
      </c>
      <c r="G286" s="191">
        <v>3435540000</v>
      </c>
      <c r="H286" s="194">
        <f t="shared" si="4"/>
        <v>3.4269189100439689E-4</v>
      </c>
      <c r="I286" s="193"/>
      <c r="J286" s="197">
        <v>284</v>
      </c>
      <c r="K286" s="234">
        <v>3.4269189100439689E-4</v>
      </c>
      <c r="L286" s="198">
        <v>-2.0044724629154194E-2</v>
      </c>
    </row>
    <row r="287" spans="1:12" ht="14.4" x14ac:dyDescent="0.3">
      <c r="A287" s="7">
        <v>43725</v>
      </c>
      <c r="B287" s="191">
        <v>2995.669922</v>
      </c>
      <c r="C287" s="191">
        <v>3006.209961</v>
      </c>
      <c r="D287" s="191">
        <v>2993.7299800000001</v>
      </c>
      <c r="E287" s="191">
        <v>3005.6999510000001</v>
      </c>
      <c r="F287" s="192">
        <v>3005.6999510000001</v>
      </c>
      <c r="G287" s="191">
        <v>3671840000</v>
      </c>
      <c r="H287" s="194">
        <f t="shared" si="4"/>
        <v>2.5817522917878735E-3</v>
      </c>
      <c r="I287" s="193"/>
      <c r="J287" s="197">
        <v>285</v>
      </c>
      <c r="K287" s="234">
        <v>2.5817522917878735E-3</v>
      </c>
      <c r="L287" s="198">
        <v>-1.9999240169110276E-2</v>
      </c>
    </row>
    <row r="288" spans="1:12" ht="14.4" x14ac:dyDescent="0.3">
      <c r="A288" s="7">
        <v>43724</v>
      </c>
      <c r="B288" s="191">
        <v>2996.4099120000001</v>
      </c>
      <c r="C288" s="191">
        <v>3002.1899410000001</v>
      </c>
      <c r="D288" s="191">
        <v>2990.669922</v>
      </c>
      <c r="E288" s="191">
        <v>2997.959961</v>
      </c>
      <c r="F288" s="192">
        <v>2997.959961</v>
      </c>
      <c r="G288" s="191">
        <v>4274640000</v>
      </c>
      <c r="H288" s="194">
        <f t="shared" si="4"/>
        <v>-3.1355867830603259E-3</v>
      </c>
      <c r="I288" s="193"/>
      <c r="J288" s="197">
        <v>286</v>
      </c>
      <c r="K288" s="234">
        <v>-3.1355867830603259E-3</v>
      </c>
      <c r="L288" s="198">
        <v>-1.9983575504612584E-2</v>
      </c>
    </row>
    <row r="289" spans="1:12" ht="14.4" x14ac:dyDescent="0.3">
      <c r="A289" s="7">
        <v>43721</v>
      </c>
      <c r="B289" s="191">
        <v>3012.209961</v>
      </c>
      <c r="C289" s="191">
        <v>3017.330078</v>
      </c>
      <c r="D289" s="191">
        <v>3002.8999020000001</v>
      </c>
      <c r="E289" s="191">
        <v>3007.389893</v>
      </c>
      <c r="F289" s="192">
        <v>3007.389893</v>
      </c>
      <c r="G289" s="191">
        <v>3520060000</v>
      </c>
      <c r="H289" s="194">
        <f t="shared" si="4"/>
        <v>-7.2441410259266401E-4</v>
      </c>
      <c r="I289" s="193"/>
      <c r="J289" s="197">
        <v>287</v>
      </c>
      <c r="K289" s="234">
        <v>-7.2441410259266401E-4</v>
      </c>
      <c r="L289" s="198">
        <v>-1.9866365144567411E-2</v>
      </c>
    </row>
    <row r="290" spans="1:12" ht="14.4" x14ac:dyDescent="0.3">
      <c r="A290" s="7">
        <v>43720</v>
      </c>
      <c r="B290" s="191">
        <v>3009.080078</v>
      </c>
      <c r="C290" s="191">
        <v>3020.73999</v>
      </c>
      <c r="D290" s="191">
        <v>3000.919922</v>
      </c>
      <c r="E290" s="191">
        <v>3009.570068</v>
      </c>
      <c r="F290" s="192">
        <v>3009.570068</v>
      </c>
      <c r="G290" s="191">
        <v>3791860000</v>
      </c>
      <c r="H290" s="194">
        <f t="shared" si="4"/>
        <v>2.8791528612071519E-3</v>
      </c>
      <c r="I290" s="193"/>
      <c r="J290" s="197">
        <v>288</v>
      </c>
      <c r="K290" s="234">
        <v>2.8791528612071519E-3</v>
      </c>
      <c r="L290" s="198">
        <v>-1.9804425403607401E-2</v>
      </c>
    </row>
    <row r="291" spans="1:12" ht="14.4" x14ac:dyDescent="0.3">
      <c r="A291" s="7">
        <v>43719</v>
      </c>
      <c r="B291" s="191">
        <v>2981.4099120000001</v>
      </c>
      <c r="C291" s="191">
        <v>3000.929932</v>
      </c>
      <c r="D291" s="191">
        <v>2975.3100589999999</v>
      </c>
      <c r="E291" s="191">
        <v>3000.929932</v>
      </c>
      <c r="F291" s="192">
        <v>3000.929932</v>
      </c>
      <c r="G291" s="191">
        <v>3927550000</v>
      </c>
      <c r="H291" s="194">
        <f t="shared" si="4"/>
        <v>7.2296811674792032E-3</v>
      </c>
      <c r="I291" s="193"/>
      <c r="J291" s="197">
        <v>289</v>
      </c>
      <c r="K291" s="234">
        <v>7.2296811674792032E-3</v>
      </c>
      <c r="L291" s="198">
        <v>-1.9786749361405669E-2</v>
      </c>
    </row>
    <row r="292" spans="1:12" ht="14.4" x14ac:dyDescent="0.3">
      <c r="A292" s="7">
        <v>43718</v>
      </c>
      <c r="B292" s="191">
        <v>2971.01001</v>
      </c>
      <c r="C292" s="191">
        <v>2979.389893</v>
      </c>
      <c r="D292" s="191">
        <v>2957.01001</v>
      </c>
      <c r="E292" s="191">
        <v>2979.389893</v>
      </c>
      <c r="F292" s="192">
        <v>2979.389893</v>
      </c>
      <c r="G292" s="191">
        <v>4390770000</v>
      </c>
      <c r="H292" s="194">
        <f t="shared" si="4"/>
        <v>3.2230437576734008E-4</v>
      </c>
      <c r="I292" s="193"/>
      <c r="J292" s="197">
        <v>290</v>
      </c>
      <c r="K292" s="234">
        <v>3.2230437576734008E-4</v>
      </c>
      <c r="L292" s="198">
        <v>-1.97694000751579E-2</v>
      </c>
    </row>
    <row r="293" spans="1:12" ht="14.4" x14ac:dyDescent="0.3">
      <c r="A293" s="7">
        <v>43717</v>
      </c>
      <c r="B293" s="191">
        <v>2988.429932</v>
      </c>
      <c r="C293" s="191">
        <v>2989.429932</v>
      </c>
      <c r="D293" s="191">
        <v>2969.389893</v>
      </c>
      <c r="E293" s="191">
        <v>2978.429932</v>
      </c>
      <c r="F293" s="192">
        <v>2978.429932</v>
      </c>
      <c r="G293" s="191">
        <v>4002890000</v>
      </c>
      <c r="H293" s="194">
        <f t="shared" si="4"/>
        <v>-9.4010159990871696E-5</v>
      </c>
      <c r="I293" s="193"/>
      <c r="J293" s="197">
        <v>291</v>
      </c>
      <c r="K293" s="234">
        <v>-9.4010159990871696E-5</v>
      </c>
      <c r="L293" s="198">
        <v>-1.9763786575549214E-2</v>
      </c>
    </row>
    <row r="294" spans="1:12" ht="14.4" x14ac:dyDescent="0.3">
      <c r="A294" s="7">
        <v>43714</v>
      </c>
      <c r="B294" s="191">
        <v>2980.330078</v>
      </c>
      <c r="C294" s="191">
        <v>2985.030029</v>
      </c>
      <c r="D294" s="191">
        <v>2972.51001</v>
      </c>
      <c r="E294" s="191">
        <v>2978.709961</v>
      </c>
      <c r="F294" s="192">
        <v>2978.709961</v>
      </c>
      <c r="G294" s="191">
        <v>3208280000</v>
      </c>
      <c r="H294" s="194">
        <f t="shared" si="4"/>
        <v>9.106051747311899E-4</v>
      </c>
      <c r="I294" s="193"/>
      <c r="J294" s="197">
        <v>292</v>
      </c>
      <c r="K294" s="234">
        <v>9.106051747311899E-4</v>
      </c>
      <c r="L294" s="198">
        <v>-1.9728376695635694E-2</v>
      </c>
    </row>
    <row r="295" spans="1:12" ht="14.4" x14ac:dyDescent="0.3">
      <c r="A295" s="7">
        <v>43713</v>
      </c>
      <c r="B295" s="191">
        <v>2960.6000979999999</v>
      </c>
      <c r="C295" s="191">
        <v>2985.860107</v>
      </c>
      <c r="D295" s="191">
        <v>2960.6000979999999</v>
      </c>
      <c r="E295" s="191">
        <v>2976</v>
      </c>
      <c r="F295" s="192">
        <v>2976</v>
      </c>
      <c r="G295" s="191">
        <v>3890700000</v>
      </c>
      <c r="H295" s="194">
        <f t="shared" si="4"/>
        <v>1.3009813744635538E-2</v>
      </c>
      <c r="I295" s="193"/>
      <c r="J295" s="197">
        <v>293</v>
      </c>
      <c r="K295" s="234">
        <v>1.3009813744635538E-2</v>
      </c>
      <c r="L295" s="198">
        <v>-1.9701489316106411E-2</v>
      </c>
    </row>
    <row r="296" spans="1:12" ht="14.4" x14ac:dyDescent="0.3">
      <c r="A296" s="7">
        <v>43712</v>
      </c>
      <c r="B296" s="191">
        <v>2924.669922</v>
      </c>
      <c r="C296" s="191">
        <v>2938.8400879999999</v>
      </c>
      <c r="D296" s="191">
        <v>2921.860107</v>
      </c>
      <c r="E296" s="191">
        <v>2937.780029</v>
      </c>
      <c r="F296" s="192">
        <v>2937.780029</v>
      </c>
      <c r="G296" s="191">
        <v>3163260000</v>
      </c>
      <c r="H296" s="194">
        <f t="shared" si="4"/>
        <v>1.0842078947640275E-2</v>
      </c>
      <c r="I296" s="193"/>
      <c r="J296" s="197">
        <v>294</v>
      </c>
      <c r="K296" s="234">
        <v>1.0842078947640275E-2</v>
      </c>
      <c r="L296" s="198">
        <v>-1.968348603660881E-2</v>
      </c>
    </row>
    <row r="297" spans="1:12" ht="14.4" x14ac:dyDescent="0.3">
      <c r="A297" s="7">
        <v>43711</v>
      </c>
      <c r="B297" s="191">
        <v>2909.01001</v>
      </c>
      <c r="C297" s="191">
        <v>2914.389893</v>
      </c>
      <c r="D297" s="191">
        <v>2891.8500979999999</v>
      </c>
      <c r="E297" s="191">
        <v>2906.2700199999999</v>
      </c>
      <c r="F297" s="192">
        <v>2906.2700199999999</v>
      </c>
      <c r="G297" s="191">
        <v>3426790000</v>
      </c>
      <c r="H297" s="194">
        <f t="shared" si="4"/>
        <v>-6.8991003700939035E-3</v>
      </c>
      <c r="I297" s="193"/>
      <c r="J297" s="197">
        <v>295</v>
      </c>
      <c r="K297" s="234">
        <v>-6.8991003700939035E-3</v>
      </c>
      <c r="L297" s="198">
        <v>-1.9625434113640552E-2</v>
      </c>
    </row>
    <row r="298" spans="1:12" ht="14.4" x14ac:dyDescent="0.3">
      <c r="A298" s="7">
        <v>43707</v>
      </c>
      <c r="B298" s="191">
        <v>2937.0900879999999</v>
      </c>
      <c r="C298" s="191">
        <v>2940.429932</v>
      </c>
      <c r="D298" s="191">
        <v>2913.320068</v>
      </c>
      <c r="E298" s="191">
        <v>2926.459961</v>
      </c>
      <c r="F298" s="192">
        <v>2926.459961</v>
      </c>
      <c r="G298" s="191">
        <v>3008450000</v>
      </c>
      <c r="H298" s="194">
        <f t="shared" si="4"/>
        <v>6.4278732326099894E-4</v>
      </c>
      <c r="I298" s="193"/>
      <c r="J298" s="197">
        <v>296</v>
      </c>
      <c r="K298" s="234">
        <v>6.4278732326099894E-4</v>
      </c>
      <c r="L298" s="198">
        <v>-1.9624074476106465E-2</v>
      </c>
    </row>
    <row r="299" spans="1:12" ht="14.4" x14ac:dyDescent="0.3">
      <c r="A299" s="7">
        <v>43706</v>
      </c>
      <c r="B299" s="191">
        <v>2910.3701169999999</v>
      </c>
      <c r="C299" s="191">
        <v>2930.5</v>
      </c>
      <c r="D299" s="191">
        <v>2905.669922</v>
      </c>
      <c r="E299" s="191">
        <v>2924.580078</v>
      </c>
      <c r="F299" s="192">
        <v>2924.580078</v>
      </c>
      <c r="G299" s="191">
        <v>3176190000</v>
      </c>
      <c r="H299" s="194">
        <f t="shared" si="4"/>
        <v>1.2687291892681319E-2</v>
      </c>
      <c r="I299" s="193"/>
      <c r="J299" s="197">
        <v>297</v>
      </c>
      <c r="K299" s="234">
        <v>1.2687291892681319E-2</v>
      </c>
      <c r="L299" s="198">
        <v>-1.9595590345727391E-2</v>
      </c>
    </row>
    <row r="300" spans="1:12" ht="14.4" x14ac:dyDescent="0.3">
      <c r="A300" s="7">
        <v>43705</v>
      </c>
      <c r="B300" s="191">
        <v>2861.280029</v>
      </c>
      <c r="C300" s="191">
        <v>2890.030029</v>
      </c>
      <c r="D300" s="191">
        <v>2853.0500489999999</v>
      </c>
      <c r="E300" s="191">
        <v>2887.9399410000001</v>
      </c>
      <c r="F300" s="192">
        <v>2887.9399410000001</v>
      </c>
      <c r="G300" s="191">
        <v>3097420000</v>
      </c>
      <c r="H300" s="194">
        <f t="shared" si="4"/>
        <v>6.5454800624580919E-3</v>
      </c>
      <c r="I300" s="193"/>
      <c r="J300" s="197">
        <v>298</v>
      </c>
      <c r="K300" s="234">
        <v>6.5454800624580919E-3</v>
      </c>
      <c r="L300" s="198">
        <v>-1.9540937489404969E-2</v>
      </c>
    </row>
    <row r="301" spans="1:12" ht="14.4" x14ac:dyDescent="0.3">
      <c r="A301" s="7">
        <v>43704</v>
      </c>
      <c r="B301" s="191">
        <v>2893.139893</v>
      </c>
      <c r="C301" s="191">
        <v>2898.790039</v>
      </c>
      <c r="D301" s="191">
        <v>2860.5900879999999</v>
      </c>
      <c r="E301" s="191">
        <v>2869.1599120000001</v>
      </c>
      <c r="F301" s="192">
        <v>2869.1599120000001</v>
      </c>
      <c r="G301" s="191">
        <v>3533630000</v>
      </c>
      <c r="H301" s="194">
        <f t="shared" si="4"/>
        <v>-3.2031807387391982E-3</v>
      </c>
      <c r="I301" s="193"/>
      <c r="J301" s="197">
        <v>299</v>
      </c>
      <c r="K301" s="234">
        <v>-3.2031807387391982E-3</v>
      </c>
      <c r="L301" s="198">
        <v>-1.9494948861799387E-2</v>
      </c>
    </row>
    <row r="302" spans="1:12" ht="14.4" x14ac:dyDescent="0.3">
      <c r="A302" s="7">
        <v>43703</v>
      </c>
      <c r="B302" s="191">
        <v>2866.6999510000001</v>
      </c>
      <c r="C302" s="191">
        <v>2879.2700199999999</v>
      </c>
      <c r="D302" s="191">
        <v>2856</v>
      </c>
      <c r="E302" s="191">
        <v>2878.3798830000001</v>
      </c>
      <c r="F302" s="192">
        <v>2878.3798830000001</v>
      </c>
      <c r="G302" s="191">
        <v>2857600000</v>
      </c>
      <c r="H302" s="194">
        <f t="shared" si="4"/>
        <v>1.0982987950876637E-2</v>
      </c>
      <c r="I302" s="193"/>
      <c r="J302" s="197">
        <v>300</v>
      </c>
      <c r="K302" s="234">
        <v>1.0982987950876637E-2</v>
      </c>
      <c r="L302" s="198">
        <v>-1.9493335627257132E-2</v>
      </c>
    </row>
    <row r="303" spans="1:12" ht="14.4" x14ac:dyDescent="0.3">
      <c r="A303" s="7">
        <v>43700</v>
      </c>
      <c r="B303" s="191">
        <v>2911.070068</v>
      </c>
      <c r="C303" s="191">
        <v>2927.01001</v>
      </c>
      <c r="D303" s="191">
        <v>2834.969971</v>
      </c>
      <c r="E303" s="191">
        <v>2847.110107</v>
      </c>
      <c r="F303" s="192">
        <v>2847.110107</v>
      </c>
      <c r="G303" s="191">
        <v>3937300000</v>
      </c>
      <c r="H303" s="194">
        <f t="shared" si="4"/>
        <v>-2.5946336841673853E-2</v>
      </c>
      <c r="I303" s="193"/>
      <c r="J303" s="197">
        <v>301</v>
      </c>
      <c r="K303" s="234">
        <v>-2.5946336841673853E-2</v>
      </c>
      <c r="L303" s="198">
        <v>-1.9422767130611768E-2</v>
      </c>
    </row>
    <row r="304" spans="1:12" ht="14.4" x14ac:dyDescent="0.3">
      <c r="A304" s="7">
        <v>43699</v>
      </c>
      <c r="B304" s="191">
        <v>2930.9399410000001</v>
      </c>
      <c r="C304" s="191">
        <v>2939.080078</v>
      </c>
      <c r="D304" s="191">
        <v>2904.51001</v>
      </c>
      <c r="E304" s="191">
        <v>2922.9499510000001</v>
      </c>
      <c r="F304" s="192">
        <v>2922.9499510000001</v>
      </c>
      <c r="G304" s="191">
        <v>2890880000</v>
      </c>
      <c r="H304" s="194">
        <f t="shared" si="4"/>
        <v>-5.0607504177328756E-4</v>
      </c>
      <c r="I304" s="193"/>
      <c r="J304" s="197">
        <v>302</v>
      </c>
      <c r="K304" s="234">
        <v>-5.0607504177328756E-4</v>
      </c>
      <c r="L304" s="198">
        <v>-1.9369883431278361E-2</v>
      </c>
    </row>
    <row r="305" spans="1:12" ht="14.4" x14ac:dyDescent="0.3">
      <c r="A305" s="7">
        <v>43698</v>
      </c>
      <c r="B305" s="191">
        <v>2922.040039</v>
      </c>
      <c r="C305" s="191">
        <v>2928.7299800000001</v>
      </c>
      <c r="D305" s="191">
        <v>2917.9099120000001</v>
      </c>
      <c r="E305" s="191">
        <v>2924.429932</v>
      </c>
      <c r="F305" s="192">
        <v>2924.429932</v>
      </c>
      <c r="G305" s="191">
        <v>3011190000</v>
      </c>
      <c r="H305" s="194">
        <f t="shared" si="4"/>
        <v>8.2467986380091972E-3</v>
      </c>
      <c r="I305" s="193"/>
      <c r="J305" s="197">
        <v>303</v>
      </c>
      <c r="K305" s="234">
        <v>8.2467986380091972E-3</v>
      </c>
      <c r="L305" s="198">
        <v>-1.9339881460035929E-2</v>
      </c>
    </row>
    <row r="306" spans="1:12" ht="14.4" x14ac:dyDescent="0.3">
      <c r="A306" s="7">
        <v>43697</v>
      </c>
      <c r="B306" s="191">
        <v>2919.01001</v>
      </c>
      <c r="C306" s="191">
        <v>2923.6298830000001</v>
      </c>
      <c r="D306" s="191">
        <v>2899.6000979999999</v>
      </c>
      <c r="E306" s="191">
        <v>2900.51001</v>
      </c>
      <c r="F306" s="192">
        <v>2900.51001</v>
      </c>
      <c r="G306" s="191">
        <v>3066300000</v>
      </c>
      <c r="H306" s="194">
        <f t="shared" si="4"/>
        <v>-7.9147274043211164E-3</v>
      </c>
      <c r="I306" s="193"/>
      <c r="J306" s="197">
        <v>304</v>
      </c>
      <c r="K306" s="234">
        <v>-7.9147274043211164E-3</v>
      </c>
      <c r="L306" s="198">
        <v>-1.9290314187989478E-2</v>
      </c>
    </row>
    <row r="307" spans="1:12" ht="14.4" x14ac:dyDescent="0.3">
      <c r="A307" s="7">
        <v>43696</v>
      </c>
      <c r="B307" s="191">
        <v>2913.4799800000001</v>
      </c>
      <c r="C307" s="191">
        <v>2931</v>
      </c>
      <c r="D307" s="191">
        <v>2913.4799800000001</v>
      </c>
      <c r="E307" s="191">
        <v>2923.6499020000001</v>
      </c>
      <c r="F307" s="192">
        <v>2923.6499020000001</v>
      </c>
      <c r="G307" s="191">
        <v>3212880000</v>
      </c>
      <c r="H307" s="194">
        <f t="shared" si="4"/>
        <v>1.2105865247517531E-2</v>
      </c>
      <c r="I307" s="193"/>
      <c r="J307" s="197">
        <v>305</v>
      </c>
      <c r="K307" s="234">
        <v>1.2105865247517531E-2</v>
      </c>
      <c r="L307" s="198">
        <v>-1.928188981832972E-2</v>
      </c>
    </row>
    <row r="308" spans="1:12" ht="14.4" x14ac:dyDescent="0.3">
      <c r="A308" s="7">
        <v>43693</v>
      </c>
      <c r="B308" s="191">
        <v>2864.73999</v>
      </c>
      <c r="C308" s="191">
        <v>2893.6298830000001</v>
      </c>
      <c r="D308" s="191">
        <v>2864.73999</v>
      </c>
      <c r="E308" s="191">
        <v>2888.679932</v>
      </c>
      <c r="F308" s="192">
        <v>2888.679932</v>
      </c>
      <c r="G308" s="191">
        <v>3498150000</v>
      </c>
      <c r="H308" s="194">
        <f t="shared" si="4"/>
        <v>1.4426124661553555E-2</v>
      </c>
      <c r="I308" s="193"/>
      <c r="J308" s="197">
        <v>306</v>
      </c>
      <c r="K308" s="234">
        <v>1.4426124661553555E-2</v>
      </c>
      <c r="L308" s="198">
        <v>-1.9279704429359279E-2</v>
      </c>
    </row>
    <row r="309" spans="1:12" ht="14.4" x14ac:dyDescent="0.3">
      <c r="A309" s="7">
        <v>43692</v>
      </c>
      <c r="B309" s="191">
        <v>2846.1999510000001</v>
      </c>
      <c r="C309" s="191">
        <v>2856.669922</v>
      </c>
      <c r="D309" s="191">
        <v>2825.51001</v>
      </c>
      <c r="E309" s="191">
        <v>2847.6000979999999</v>
      </c>
      <c r="F309" s="192">
        <v>2847.6000979999999</v>
      </c>
      <c r="G309" s="191">
        <v>4038000000</v>
      </c>
      <c r="H309" s="194">
        <f t="shared" si="4"/>
        <v>2.4642680273539862E-3</v>
      </c>
      <c r="I309" s="193"/>
      <c r="J309" s="197">
        <v>307</v>
      </c>
      <c r="K309" s="234">
        <v>2.4642680273539862E-3</v>
      </c>
      <c r="L309" s="198">
        <v>-1.9175842820905946E-2</v>
      </c>
    </row>
    <row r="310" spans="1:12" ht="14.4" x14ac:dyDescent="0.3">
      <c r="A310" s="7">
        <v>43691</v>
      </c>
      <c r="B310" s="191">
        <v>2894.1499020000001</v>
      </c>
      <c r="C310" s="191">
        <v>2894.1499020000001</v>
      </c>
      <c r="D310" s="191">
        <v>2839.639893</v>
      </c>
      <c r="E310" s="191">
        <v>2840.6000979999999</v>
      </c>
      <c r="F310" s="192">
        <v>2840.6000979999999</v>
      </c>
      <c r="G310" s="191">
        <v>4312530000</v>
      </c>
      <c r="H310" s="194">
        <f t="shared" si="4"/>
        <v>-2.9292752675063875E-2</v>
      </c>
      <c r="I310" s="193"/>
      <c r="J310" s="197">
        <v>308</v>
      </c>
      <c r="K310" s="234">
        <v>-2.9292752675063875E-2</v>
      </c>
      <c r="L310" s="198">
        <v>-1.9111129025345112E-2</v>
      </c>
    </row>
    <row r="311" spans="1:12" ht="14.4" x14ac:dyDescent="0.3">
      <c r="A311" s="7">
        <v>43690</v>
      </c>
      <c r="B311" s="191">
        <v>2880.719971</v>
      </c>
      <c r="C311" s="191">
        <v>2943.3100589999999</v>
      </c>
      <c r="D311" s="191">
        <v>2877.0500489999999</v>
      </c>
      <c r="E311" s="191">
        <v>2926.320068</v>
      </c>
      <c r="F311" s="192">
        <v>2926.320068</v>
      </c>
      <c r="G311" s="191">
        <v>3853600000</v>
      </c>
      <c r="H311" s="194">
        <f t="shared" si="4"/>
        <v>1.5131688258040262E-2</v>
      </c>
      <c r="I311" s="193"/>
      <c r="J311" s="197">
        <v>309</v>
      </c>
      <c r="K311" s="234">
        <v>1.5131688258040262E-2</v>
      </c>
      <c r="L311" s="198">
        <v>-1.9095675972736877E-2</v>
      </c>
    </row>
    <row r="312" spans="1:12" ht="14.4" x14ac:dyDescent="0.3">
      <c r="A312" s="7">
        <v>43689</v>
      </c>
      <c r="B312" s="191">
        <v>2907.070068</v>
      </c>
      <c r="C312" s="191">
        <v>2907.580078</v>
      </c>
      <c r="D312" s="191">
        <v>2873.139893</v>
      </c>
      <c r="E312" s="191">
        <v>2882.6999510000001</v>
      </c>
      <c r="F312" s="192">
        <v>2882.6999510000001</v>
      </c>
      <c r="G312" s="191">
        <v>2851630000</v>
      </c>
      <c r="H312" s="194">
        <f t="shared" si="4"/>
        <v>-1.2317322120534364E-2</v>
      </c>
      <c r="I312" s="193"/>
      <c r="J312" s="197">
        <v>310</v>
      </c>
      <c r="K312" s="234">
        <v>-1.2317322120534364E-2</v>
      </c>
      <c r="L312" s="198">
        <v>-1.908670959714558E-2</v>
      </c>
    </row>
    <row r="313" spans="1:12" ht="14.4" x14ac:dyDescent="0.3">
      <c r="A313" s="7">
        <v>43686</v>
      </c>
      <c r="B313" s="191">
        <v>2930.51001</v>
      </c>
      <c r="C313" s="191">
        <v>2935.75</v>
      </c>
      <c r="D313" s="191">
        <v>2900.1499020000001</v>
      </c>
      <c r="E313" s="191">
        <v>2918.6499020000001</v>
      </c>
      <c r="F313" s="192">
        <v>2918.6499020000001</v>
      </c>
      <c r="G313" s="191">
        <v>3350640000</v>
      </c>
      <c r="H313" s="194">
        <f t="shared" si="4"/>
        <v>-6.6166065089015109E-3</v>
      </c>
      <c r="I313" s="193"/>
      <c r="J313" s="197">
        <v>311</v>
      </c>
      <c r="K313" s="234">
        <v>-6.6166065089015109E-3</v>
      </c>
      <c r="L313" s="198">
        <v>-1.9066403987440785E-2</v>
      </c>
    </row>
    <row r="314" spans="1:12" ht="14.4" x14ac:dyDescent="0.3">
      <c r="A314" s="7">
        <v>43685</v>
      </c>
      <c r="B314" s="191">
        <v>2896.209961</v>
      </c>
      <c r="C314" s="191">
        <v>2938.719971</v>
      </c>
      <c r="D314" s="191">
        <v>2894.469971</v>
      </c>
      <c r="E314" s="191">
        <v>2938.0900879999999</v>
      </c>
      <c r="F314" s="192">
        <v>2938.0900879999999</v>
      </c>
      <c r="G314" s="191">
        <v>4106370000</v>
      </c>
      <c r="H314" s="194">
        <f t="shared" si="4"/>
        <v>1.876230361349452E-2</v>
      </c>
      <c r="I314" s="193"/>
      <c r="J314" s="197">
        <v>312</v>
      </c>
      <c r="K314" s="234">
        <v>1.876230361349452E-2</v>
      </c>
      <c r="L314" s="198">
        <v>-1.9034260079584125E-2</v>
      </c>
    </row>
    <row r="315" spans="1:12" ht="14.4" x14ac:dyDescent="0.3">
      <c r="A315" s="7">
        <v>43684</v>
      </c>
      <c r="B315" s="191">
        <v>2858.6499020000001</v>
      </c>
      <c r="C315" s="191">
        <v>2892.169922</v>
      </c>
      <c r="D315" s="191">
        <v>2825.709961</v>
      </c>
      <c r="E315" s="191">
        <v>2883.9799800000001</v>
      </c>
      <c r="F315" s="192">
        <v>2883.9799800000001</v>
      </c>
      <c r="G315" s="191">
        <v>4491750000</v>
      </c>
      <c r="H315" s="194">
        <f t="shared" si="4"/>
        <v>7.6687590774510779E-4</v>
      </c>
      <c r="I315" s="193"/>
      <c r="J315" s="197">
        <v>313</v>
      </c>
      <c r="K315" s="234">
        <v>7.6687590774510779E-4</v>
      </c>
      <c r="L315" s="198">
        <v>-1.9000500215128995E-2</v>
      </c>
    </row>
    <row r="316" spans="1:12" ht="14.4" x14ac:dyDescent="0.3">
      <c r="A316" s="7">
        <v>43683</v>
      </c>
      <c r="B316" s="191">
        <v>2861.179932</v>
      </c>
      <c r="C316" s="191">
        <v>2884.3999020000001</v>
      </c>
      <c r="D316" s="191">
        <v>2847.419922</v>
      </c>
      <c r="E316" s="191">
        <v>2881.7700199999999</v>
      </c>
      <c r="F316" s="192">
        <v>2881.7700199999999</v>
      </c>
      <c r="G316" s="191">
        <v>4154240000</v>
      </c>
      <c r="H316" s="194">
        <f t="shared" si="4"/>
        <v>1.3017017418171808E-2</v>
      </c>
      <c r="I316" s="193"/>
      <c r="J316" s="197">
        <v>314</v>
      </c>
      <c r="K316" s="234">
        <v>1.3017017418171808E-2</v>
      </c>
      <c r="L316" s="198">
        <v>-1.8974501282021203E-2</v>
      </c>
    </row>
    <row r="317" spans="1:12" ht="14.4" x14ac:dyDescent="0.3">
      <c r="A317" s="7">
        <v>43682</v>
      </c>
      <c r="B317" s="191">
        <v>2898.070068</v>
      </c>
      <c r="C317" s="191">
        <v>2898.070068</v>
      </c>
      <c r="D317" s="191">
        <v>2822.1201169999999</v>
      </c>
      <c r="E317" s="191">
        <v>2844.73999</v>
      </c>
      <c r="F317" s="192">
        <v>2844.73999</v>
      </c>
      <c r="G317" s="191">
        <v>4513730000</v>
      </c>
      <c r="H317" s="194">
        <f t="shared" si="4"/>
        <v>-2.9777820139795273E-2</v>
      </c>
      <c r="I317" s="193"/>
      <c r="J317" s="197">
        <v>315</v>
      </c>
      <c r="K317" s="234">
        <v>-2.9777820139795273E-2</v>
      </c>
      <c r="L317" s="198">
        <v>-1.8971162850274382E-2</v>
      </c>
    </row>
    <row r="318" spans="1:12" ht="14.4" x14ac:dyDescent="0.3">
      <c r="A318" s="7">
        <v>43679</v>
      </c>
      <c r="B318" s="191">
        <v>2943.8999020000001</v>
      </c>
      <c r="C318" s="191">
        <v>2945.5</v>
      </c>
      <c r="D318" s="191">
        <v>2914.110107</v>
      </c>
      <c r="E318" s="191">
        <v>2932.0500489999999</v>
      </c>
      <c r="F318" s="192">
        <v>2932.0500489999999</v>
      </c>
      <c r="G318" s="191">
        <v>3874660000</v>
      </c>
      <c r="H318" s="194">
        <f t="shared" si="4"/>
        <v>-7.2827400053895319E-3</v>
      </c>
      <c r="I318" s="193"/>
      <c r="J318" s="197">
        <v>316</v>
      </c>
      <c r="K318" s="234">
        <v>-7.2827400053895319E-3</v>
      </c>
      <c r="L318" s="198">
        <v>-1.8944903747802066E-2</v>
      </c>
    </row>
    <row r="319" spans="1:12" ht="14.4" x14ac:dyDescent="0.3">
      <c r="A319" s="7">
        <v>43678</v>
      </c>
      <c r="B319" s="191">
        <v>2980.320068</v>
      </c>
      <c r="C319" s="191">
        <v>3013.5900879999999</v>
      </c>
      <c r="D319" s="191">
        <v>2945.2299800000001</v>
      </c>
      <c r="E319" s="191">
        <v>2953.5600589999999</v>
      </c>
      <c r="F319" s="192">
        <v>2953.5600589999999</v>
      </c>
      <c r="G319" s="191">
        <v>4762300000</v>
      </c>
      <c r="H319" s="194">
        <f t="shared" si="4"/>
        <v>-8.9987937957102873E-3</v>
      </c>
      <c r="I319" s="193"/>
      <c r="J319" s="197">
        <v>317</v>
      </c>
      <c r="K319" s="234">
        <v>-8.9987937957102873E-3</v>
      </c>
      <c r="L319" s="198">
        <v>-1.8905297173682917E-2</v>
      </c>
    </row>
    <row r="320" spans="1:12" ht="14.4" x14ac:dyDescent="0.3">
      <c r="A320" s="7">
        <v>43677</v>
      </c>
      <c r="B320" s="191">
        <v>3016.219971</v>
      </c>
      <c r="C320" s="191">
        <v>3017.3999020000001</v>
      </c>
      <c r="D320" s="191">
        <v>2958.080078</v>
      </c>
      <c r="E320" s="191">
        <v>2980.3798830000001</v>
      </c>
      <c r="F320" s="192">
        <v>2980.3798830000001</v>
      </c>
      <c r="G320" s="191">
        <v>4623430000</v>
      </c>
      <c r="H320" s="194">
        <f t="shared" si="4"/>
        <v>-1.0885526168438568E-2</v>
      </c>
      <c r="I320" s="193"/>
      <c r="J320" s="197">
        <v>318</v>
      </c>
      <c r="K320" s="234">
        <v>-1.0885526168438568E-2</v>
      </c>
      <c r="L320" s="198">
        <v>-1.8873813129031514E-2</v>
      </c>
    </row>
    <row r="321" spans="1:12" ht="14.4" x14ac:dyDescent="0.3">
      <c r="A321" s="7">
        <v>43676</v>
      </c>
      <c r="B321" s="191">
        <v>3007.6599120000001</v>
      </c>
      <c r="C321" s="191">
        <v>3017.1899410000001</v>
      </c>
      <c r="D321" s="191">
        <v>3000.9399410000001</v>
      </c>
      <c r="E321" s="191">
        <v>3013.179932</v>
      </c>
      <c r="F321" s="192">
        <v>3013.179932</v>
      </c>
      <c r="G321" s="191">
        <v>3634330000</v>
      </c>
      <c r="H321" s="194">
        <f t="shared" si="4"/>
        <v>-2.5786548938853981E-3</v>
      </c>
      <c r="I321" s="193"/>
      <c r="J321" s="197">
        <v>319</v>
      </c>
      <c r="K321" s="234">
        <v>-2.5786548938853981E-3</v>
      </c>
      <c r="L321" s="198">
        <v>-1.8870952426918403E-2</v>
      </c>
    </row>
    <row r="322" spans="1:12" ht="14.4" x14ac:dyDescent="0.3">
      <c r="A322" s="7">
        <v>43675</v>
      </c>
      <c r="B322" s="191">
        <v>3024.469971</v>
      </c>
      <c r="C322" s="191">
        <v>3025.610107</v>
      </c>
      <c r="D322" s="191">
        <v>3014.3000489999999</v>
      </c>
      <c r="E322" s="191">
        <v>3020.969971</v>
      </c>
      <c r="F322" s="192">
        <v>3020.969971</v>
      </c>
      <c r="G322" s="191">
        <v>3203710000</v>
      </c>
      <c r="H322" s="194">
        <f t="shared" si="4"/>
        <v>-1.6161143698240324E-3</v>
      </c>
      <c r="I322" s="193"/>
      <c r="J322" s="197">
        <v>320</v>
      </c>
      <c r="K322" s="234">
        <v>-1.6161143698240324E-3</v>
      </c>
      <c r="L322" s="198">
        <v>-1.8834715468357022E-2</v>
      </c>
    </row>
    <row r="323" spans="1:12" ht="14.4" x14ac:dyDescent="0.3">
      <c r="A323" s="7">
        <v>43672</v>
      </c>
      <c r="B323" s="191">
        <v>3013.25</v>
      </c>
      <c r="C323" s="191">
        <v>3027.9799800000001</v>
      </c>
      <c r="D323" s="191">
        <v>3012.5900879999999</v>
      </c>
      <c r="E323" s="191">
        <v>3025.860107</v>
      </c>
      <c r="F323" s="192">
        <v>3025.860107</v>
      </c>
      <c r="G323" s="191">
        <v>3257590000</v>
      </c>
      <c r="H323" s="194">
        <f t="shared" si="4"/>
        <v>7.3876909168583164E-3</v>
      </c>
      <c r="I323" s="193"/>
      <c r="J323" s="197">
        <v>321</v>
      </c>
      <c r="K323" s="234">
        <v>7.3876909168583164E-3</v>
      </c>
      <c r="L323" s="198">
        <v>-1.8800013917957718E-2</v>
      </c>
    </row>
    <row r="324" spans="1:12" ht="14.4" x14ac:dyDescent="0.3">
      <c r="A324" s="7">
        <v>43671</v>
      </c>
      <c r="B324" s="191">
        <v>3016.26001</v>
      </c>
      <c r="C324" s="191">
        <v>3016.3100589999999</v>
      </c>
      <c r="D324" s="191">
        <v>2997.23999</v>
      </c>
      <c r="E324" s="191">
        <v>3003.669922</v>
      </c>
      <c r="F324" s="192">
        <v>3003.669922</v>
      </c>
      <c r="G324" s="191">
        <v>3645270000</v>
      </c>
      <c r="H324" s="194">
        <f t="shared" ref="H324:H387" si="5">(F324-F325)/F325</f>
        <v>-5.2624013728881647E-3</v>
      </c>
      <c r="I324" s="193"/>
      <c r="J324" s="197">
        <v>322</v>
      </c>
      <c r="K324" s="234">
        <v>-5.2624013728881647E-3</v>
      </c>
      <c r="L324" s="198">
        <v>-1.8743091042644822E-2</v>
      </c>
    </row>
    <row r="325" spans="1:12" ht="14.4" x14ac:dyDescent="0.3">
      <c r="A325" s="7">
        <v>43670</v>
      </c>
      <c r="B325" s="191">
        <v>2998.7700199999999</v>
      </c>
      <c r="C325" s="191">
        <v>3019.5900879999999</v>
      </c>
      <c r="D325" s="191">
        <v>2996.820068</v>
      </c>
      <c r="E325" s="191">
        <v>3019.5600589999999</v>
      </c>
      <c r="F325" s="192">
        <v>3019.5600589999999</v>
      </c>
      <c r="G325" s="191">
        <v>3428980000</v>
      </c>
      <c r="H325" s="194">
        <f t="shared" si="5"/>
        <v>4.6881479888191248E-3</v>
      </c>
      <c r="I325" s="193"/>
      <c r="J325" s="197">
        <v>323</v>
      </c>
      <c r="K325" s="234">
        <v>4.6881479888191248E-3</v>
      </c>
      <c r="L325" s="198">
        <v>-1.8648495498240505E-2</v>
      </c>
    </row>
    <row r="326" spans="1:12" ht="14.4" x14ac:dyDescent="0.3">
      <c r="A326" s="7">
        <v>43669</v>
      </c>
      <c r="B326" s="191">
        <v>2994.73999</v>
      </c>
      <c r="C326" s="191">
        <v>3005.8999020000001</v>
      </c>
      <c r="D326" s="191">
        <v>2988.5600589999999</v>
      </c>
      <c r="E326" s="191">
        <v>3005.469971</v>
      </c>
      <c r="F326" s="192">
        <v>3005.469971</v>
      </c>
      <c r="G326" s="191">
        <v>3313660000</v>
      </c>
      <c r="H326" s="194">
        <f t="shared" si="5"/>
        <v>6.8474828733456512E-3</v>
      </c>
      <c r="I326" s="193"/>
      <c r="J326" s="197">
        <v>324</v>
      </c>
      <c r="K326" s="234">
        <v>6.8474828733456512E-3</v>
      </c>
      <c r="L326" s="198">
        <v>-1.8637016045473274E-2</v>
      </c>
    </row>
    <row r="327" spans="1:12" ht="14.4" x14ac:dyDescent="0.3">
      <c r="A327" s="7">
        <v>43668</v>
      </c>
      <c r="B327" s="191">
        <v>2981.929932</v>
      </c>
      <c r="C327" s="191">
        <v>2990.709961</v>
      </c>
      <c r="D327" s="191">
        <v>2976.6499020000001</v>
      </c>
      <c r="E327" s="191">
        <v>2985.030029</v>
      </c>
      <c r="F327" s="192">
        <v>2985.030029</v>
      </c>
      <c r="G327" s="191">
        <v>3003720000</v>
      </c>
      <c r="H327" s="194">
        <f t="shared" si="5"/>
        <v>2.8286949574615693E-3</v>
      </c>
      <c r="I327" s="193"/>
      <c r="J327" s="197">
        <v>325</v>
      </c>
      <c r="K327" s="234">
        <v>2.8286949574615693E-3</v>
      </c>
      <c r="L327" s="198">
        <v>-1.8632644161786224E-2</v>
      </c>
    </row>
    <row r="328" spans="1:12" ht="14.4" x14ac:dyDescent="0.3">
      <c r="A328" s="7">
        <v>43665</v>
      </c>
      <c r="B328" s="191">
        <v>3004.26001</v>
      </c>
      <c r="C328" s="191">
        <v>3006.0200199999999</v>
      </c>
      <c r="D328" s="191">
        <v>2975.860107</v>
      </c>
      <c r="E328" s="191">
        <v>2976.610107</v>
      </c>
      <c r="F328" s="192">
        <v>2976.610107</v>
      </c>
      <c r="G328" s="191">
        <v>3260360000</v>
      </c>
      <c r="H328" s="194">
        <f t="shared" si="5"/>
        <v>-6.1767345236366632E-3</v>
      </c>
      <c r="I328" s="193"/>
      <c r="J328" s="197">
        <v>326</v>
      </c>
      <c r="K328" s="234">
        <v>-6.1767345236366632E-3</v>
      </c>
      <c r="L328" s="198">
        <v>-1.8596564379559141E-2</v>
      </c>
    </row>
    <row r="329" spans="1:12" ht="14.4" x14ac:dyDescent="0.3">
      <c r="A329" s="7">
        <v>43664</v>
      </c>
      <c r="B329" s="191">
        <v>2978.8701169999999</v>
      </c>
      <c r="C329" s="191">
        <v>2998.280029</v>
      </c>
      <c r="D329" s="191">
        <v>2973.0900879999999</v>
      </c>
      <c r="E329" s="191">
        <v>2995.110107</v>
      </c>
      <c r="F329" s="192">
        <v>2995.110107</v>
      </c>
      <c r="G329" s="191">
        <v>3296580000</v>
      </c>
      <c r="H329" s="194">
        <f t="shared" si="5"/>
        <v>3.5819976006714006E-3</v>
      </c>
      <c r="I329" s="193"/>
      <c r="J329" s="197">
        <v>327</v>
      </c>
      <c r="K329" s="234">
        <v>3.5819976006714006E-3</v>
      </c>
      <c r="L329" s="198">
        <v>-1.8589516328343502E-2</v>
      </c>
    </row>
    <row r="330" spans="1:12" ht="14.4" x14ac:dyDescent="0.3">
      <c r="A330" s="7">
        <v>43663</v>
      </c>
      <c r="B330" s="191">
        <v>3005.1000979999999</v>
      </c>
      <c r="C330" s="191">
        <v>3005.26001</v>
      </c>
      <c r="D330" s="191">
        <v>2984.25</v>
      </c>
      <c r="E330" s="191">
        <v>2984.419922</v>
      </c>
      <c r="F330" s="192">
        <v>2984.419922</v>
      </c>
      <c r="G330" s="191">
        <v>3181600000</v>
      </c>
      <c r="H330" s="194">
        <f t="shared" si="5"/>
        <v>-6.5312435071708235E-3</v>
      </c>
      <c r="I330" s="193"/>
      <c r="J330" s="197">
        <v>328</v>
      </c>
      <c r="K330" s="234">
        <v>-6.5312435071708235E-3</v>
      </c>
      <c r="L330" s="198">
        <v>-1.8565541739841082E-2</v>
      </c>
    </row>
    <row r="331" spans="1:12" ht="14.4" x14ac:dyDescent="0.3">
      <c r="A331" s="7">
        <v>43662</v>
      </c>
      <c r="B331" s="191">
        <v>3012.1298830000001</v>
      </c>
      <c r="C331" s="191">
        <v>3015.0200199999999</v>
      </c>
      <c r="D331" s="191">
        <v>3001.1499020000001</v>
      </c>
      <c r="E331" s="191">
        <v>3004.040039</v>
      </c>
      <c r="F331" s="192">
        <v>3004.040039</v>
      </c>
      <c r="G331" s="191">
        <v>3290650000</v>
      </c>
      <c r="H331" s="194">
        <f t="shared" si="5"/>
        <v>-3.4037785997461482E-3</v>
      </c>
      <c r="I331" s="193"/>
      <c r="J331" s="197">
        <v>329</v>
      </c>
      <c r="K331" s="234">
        <v>-3.4037785997461482E-3</v>
      </c>
      <c r="L331" s="198">
        <v>-1.8555729100272891E-2</v>
      </c>
    </row>
    <row r="332" spans="1:12" ht="14.4" x14ac:dyDescent="0.3">
      <c r="A332" s="7">
        <v>43661</v>
      </c>
      <c r="B332" s="191">
        <v>3017.8000489999999</v>
      </c>
      <c r="C332" s="191">
        <v>3017.8000489999999</v>
      </c>
      <c r="D332" s="191">
        <v>3008.7700199999999</v>
      </c>
      <c r="E332" s="191">
        <v>3014.3000489999999</v>
      </c>
      <c r="F332" s="192">
        <v>3014.3000489999999</v>
      </c>
      <c r="G332" s="191">
        <v>2874970000</v>
      </c>
      <c r="H332" s="194">
        <f t="shared" si="5"/>
        <v>1.7586909302389742E-4</v>
      </c>
      <c r="I332" s="193"/>
      <c r="J332" s="197">
        <v>330</v>
      </c>
      <c r="K332" s="234">
        <v>1.7586909302389742E-4</v>
      </c>
      <c r="L332" s="198">
        <v>-1.8547512854967325E-2</v>
      </c>
    </row>
    <row r="333" spans="1:12" ht="14.4" x14ac:dyDescent="0.3">
      <c r="A333" s="7">
        <v>43658</v>
      </c>
      <c r="B333" s="191">
        <v>3003.360107</v>
      </c>
      <c r="C333" s="191">
        <v>3013.919922</v>
      </c>
      <c r="D333" s="191">
        <v>3001.8701169999999</v>
      </c>
      <c r="E333" s="191">
        <v>3013.7700199999999</v>
      </c>
      <c r="F333" s="192">
        <v>3013.7700199999999</v>
      </c>
      <c r="G333" s="191">
        <v>2974960000</v>
      </c>
      <c r="H333" s="194">
        <f t="shared" si="5"/>
        <v>4.6201747407673003E-3</v>
      </c>
      <c r="I333" s="193"/>
      <c r="J333" s="197">
        <v>331</v>
      </c>
      <c r="K333" s="234">
        <v>4.6201747407673003E-3</v>
      </c>
      <c r="L333" s="198">
        <v>-1.8542855622741342E-2</v>
      </c>
    </row>
    <row r="334" spans="1:12" ht="14.4" x14ac:dyDescent="0.3">
      <c r="A334" s="7">
        <v>43657</v>
      </c>
      <c r="B334" s="191">
        <v>2999.6201169999999</v>
      </c>
      <c r="C334" s="191">
        <v>3002.330078</v>
      </c>
      <c r="D334" s="191">
        <v>2988.8000489999999</v>
      </c>
      <c r="E334" s="191">
        <v>2999.9099120000001</v>
      </c>
      <c r="F334" s="192">
        <v>2999.9099120000001</v>
      </c>
      <c r="G334" s="191">
        <v>3154620000</v>
      </c>
      <c r="H334" s="194">
        <f t="shared" si="5"/>
        <v>2.2852268221607449E-3</v>
      </c>
      <c r="I334" s="193"/>
      <c r="J334" s="197">
        <v>332</v>
      </c>
      <c r="K334" s="234">
        <v>2.2852268221607449E-3</v>
      </c>
      <c r="L334" s="198">
        <v>-1.8536681944374807E-2</v>
      </c>
    </row>
    <row r="335" spans="1:12" ht="14.4" x14ac:dyDescent="0.3">
      <c r="A335" s="7">
        <v>43656</v>
      </c>
      <c r="B335" s="191">
        <v>2989.3000489999999</v>
      </c>
      <c r="C335" s="191">
        <v>3002.9799800000001</v>
      </c>
      <c r="D335" s="191">
        <v>2984.6201169999999</v>
      </c>
      <c r="E335" s="191">
        <v>2993.070068</v>
      </c>
      <c r="F335" s="192">
        <v>2993.070068</v>
      </c>
      <c r="G335" s="191">
        <v>3154240000</v>
      </c>
      <c r="H335" s="194">
        <f t="shared" si="5"/>
        <v>4.510689423770935E-3</v>
      </c>
      <c r="I335" s="193"/>
      <c r="J335" s="197">
        <v>333</v>
      </c>
      <c r="K335" s="234">
        <v>4.510689423770935E-3</v>
      </c>
      <c r="L335" s="198">
        <v>-1.8509026973258427E-2</v>
      </c>
    </row>
    <row r="336" spans="1:12" ht="14.4" x14ac:dyDescent="0.3">
      <c r="A336" s="7">
        <v>43655</v>
      </c>
      <c r="B336" s="191">
        <v>2965.5200199999999</v>
      </c>
      <c r="C336" s="191">
        <v>2981.8999020000001</v>
      </c>
      <c r="D336" s="191">
        <v>2963.4399410000001</v>
      </c>
      <c r="E336" s="191">
        <v>2979.6298830000001</v>
      </c>
      <c r="F336" s="192">
        <v>2979.6298830000001</v>
      </c>
      <c r="G336" s="191">
        <v>3028210000</v>
      </c>
      <c r="H336" s="194">
        <f t="shared" si="5"/>
        <v>1.2365570861712413E-3</v>
      </c>
      <c r="I336" s="193"/>
      <c r="J336" s="197">
        <v>334</v>
      </c>
      <c r="K336" s="234">
        <v>1.2365570861712413E-3</v>
      </c>
      <c r="L336" s="198">
        <v>-1.8507453118942165E-2</v>
      </c>
    </row>
    <row r="337" spans="1:12" ht="14.4" x14ac:dyDescent="0.3">
      <c r="A337" s="7">
        <v>43654</v>
      </c>
      <c r="B337" s="191">
        <v>2979.7700199999999</v>
      </c>
      <c r="C337" s="191">
        <v>2980.76001</v>
      </c>
      <c r="D337" s="191">
        <v>2970.0900879999999</v>
      </c>
      <c r="E337" s="191">
        <v>2975.9499510000001</v>
      </c>
      <c r="F337" s="192">
        <v>2975.9499510000001</v>
      </c>
      <c r="G337" s="191">
        <v>2904550000</v>
      </c>
      <c r="H337" s="194">
        <f t="shared" si="5"/>
        <v>-4.8354444459184969E-3</v>
      </c>
      <c r="I337" s="193"/>
      <c r="J337" s="197">
        <v>335</v>
      </c>
      <c r="K337" s="234">
        <v>-4.8354444459184969E-3</v>
      </c>
      <c r="L337" s="198">
        <v>-1.8481246133065947E-2</v>
      </c>
    </row>
    <row r="338" spans="1:12" ht="14.4" x14ac:dyDescent="0.3">
      <c r="A338" s="7">
        <v>43651</v>
      </c>
      <c r="B338" s="191">
        <v>2984.25</v>
      </c>
      <c r="C338" s="191">
        <v>2994.030029</v>
      </c>
      <c r="D338" s="191">
        <v>2967.969971</v>
      </c>
      <c r="E338" s="191">
        <v>2990.4099120000001</v>
      </c>
      <c r="F338" s="192">
        <v>2990.4099120000001</v>
      </c>
      <c r="G338" s="191">
        <v>2434210000</v>
      </c>
      <c r="H338" s="194">
        <f t="shared" si="5"/>
        <v>-1.8059015151773512E-3</v>
      </c>
      <c r="I338" s="193"/>
      <c r="J338" s="197">
        <v>336</v>
      </c>
      <c r="K338" s="234">
        <v>-1.8059015151773512E-3</v>
      </c>
      <c r="L338" s="198">
        <v>-1.8380709424374905E-2</v>
      </c>
    </row>
    <row r="339" spans="1:12" ht="14.4" x14ac:dyDescent="0.3">
      <c r="A339" s="7">
        <v>43649</v>
      </c>
      <c r="B339" s="191">
        <v>2978.080078</v>
      </c>
      <c r="C339" s="191">
        <v>2995.8400879999999</v>
      </c>
      <c r="D339" s="191">
        <v>2977.959961</v>
      </c>
      <c r="E339" s="191">
        <v>2995.820068</v>
      </c>
      <c r="F339" s="192">
        <v>2995.820068</v>
      </c>
      <c r="G339" s="191">
        <v>1963720000</v>
      </c>
      <c r="H339" s="194">
        <f t="shared" si="5"/>
        <v>7.6723784727519388E-3</v>
      </c>
      <c r="I339" s="193"/>
      <c r="J339" s="197">
        <v>337</v>
      </c>
      <c r="K339" s="234">
        <v>7.6723784727519388E-3</v>
      </c>
      <c r="L339" s="198">
        <v>-1.8379114068076206E-2</v>
      </c>
    </row>
    <row r="340" spans="1:12" ht="14.4" x14ac:dyDescent="0.3">
      <c r="A340" s="7">
        <v>43648</v>
      </c>
      <c r="B340" s="191">
        <v>2964.6599120000001</v>
      </c>
      <c r="C340" s="191">
        <v>2973.209961</v>
      </c>
      <c r="D340" s="191">
        <v>2955.919922</v>
      </c>
      <c r="E340" s="191">
        <v>2973.01001</v>
      </c>
      <c r="F340" s="192">
        <v>2973.01001</v>
      </c>
      <c r="G340" s="191">
        <v>3206840000</v>
      </c>
      <c r="H340" s="194">
        <f t="shared" si="5"/>
        <v>2.9281260087797847E-3</v>
      </c>
      <c r="I340" s="193"/>
      <c r="J340" s="197">
        <v>338</v>
      </c>
      <c r="K340" s="234">
        <v>2.9281260087797847E-3</v>
      </c>
      <c r="L340" s="198">
        <v>-1.8352265961231958E-2</v>
      </c>
    </row>
    <row r="341" spans="1:12" ht="14.4" x14ac:dyDescent="0.3">
      <c r="A341" s="7">
        <v>43647</v>
      </c>
      <c r="B341" s="191">
        <v>2971.4099120000001</v>
      </c>
      <c r="C341" s="191">
        <v>2977.929932</v>
      </c>
      <c r="D341" s="191">
        <v>2952.219971</v>
      </c>
      <c r="E341" s="191">
        <v>2964.330078</v>
      </c>
      <c r="F341" s="192">
        <v>2964.330078</v>
      </c>
      <c r="G341" s="191">
        <v>3513270000</v>
      </c>
      <c r="H341" s="194">
        <f t="shared" si="5"/>
        <v>7.6723009094137465E-3</v>
      </c>
      <c r="I341" s="193"/>
      <c r="J341" s="197">
        <v>339</v>
      </c>
      <c r="K341" s="234">
        <v>7.6723009094137465E-3</v>
      </c>
      <c r="L341" s="198">
        <v>-1.8351692255870387E-2</v>
      </c>
    </row>
    <row r="342" spans="1:12" ht="14.4" x14ac:dyDescent="0.3">
      <c r="A342" s="7">
        <v>43644</v>
      </c>
      <c r="B342" s="191">
        <v>2932.9399410000001</v>
      </c>
      <c r="C342" s="191">
        <v>2943.9799800000001</v>
      </c>
      <c r="D342" s="191">
        <v>2929.0500489999999</v>
      </c>
      <c r="E342" s="191">
        <v>2941.76001</v>
      </c>
      <c r="F342" s="192">
        <v>2941.76001</v>
      </c>
      <c r="G342" s="191">
        <v>5420700000</v>
      </c>
      <c r="H342" s="194">
        <f t="shared" si="5"/>
        <v>5.7574526650579268E-3</v>
      </c>
      <c r="I342" s="193"/>
      <c r="J342" s="197">
        <v>340</v>
      </c>
      <c r="K342" s="234">
        <v>5.7574526650579268E-3</v>
      </c>
      <c r="L342" s="198">
        <v>-1.8326315356155174E-2</v>
      </c>
    </row>
    <row r="343" spans="1:12" ht="14.4" x14ac:dyDescent="0.3">
      <c r="A343" s="7">
        <v>43643</v>
      </c>
      <c r="B343" s="191">
        <v>2919.6599120000001</v>
      </c>
      <c r="C343" s="191">
        <v>2929.3000489999999</v>
      </c>
      <c r="D343" s="191">
        <v>2918.570068</v>
      </c>
      <c r="E343" s="191">
        <v>2924.919922</v>
      </c>
      <c r="F343" s="192">
        <v>2924.919922</v>
      </c>
      <c r="G343" s="191">
        <v>3122920000</v>
      </c>
      <c r="H343" s="194">
        <f t="shared" si="5"/>
        <v>3.8231756993074061E-3</v>
      </c>
      <c r="I343" s="193"/>
      <c r="J343" s="197">
        <v>341</v>
      </c>
      <c r="K343" s="234">
        <v>3.8231756993074061E-3</v>
      </c>
      <c r="L343" s="198">
        <v>-1.8309580654150129E-2</v>
      </c>
    </row>
    <row r="344" spans="1:12" ht="14.4" x14ac:dyDescent="0.3">
      <c r="A344" s="7">
        <v>43642</v>
      </c>
      <c r="B344" s="191">
        <v>2926.070068</v>
      </c>
      <c r="C344" s="191">
        <v>2932.5900879999999</v>
      </c>
      <c r="D344" s="191">
        <v>2912.98999</v>
      </c>
      <c r="E344" s="191">
        <v>2913.780029</v>
      </c>
      <c r="F344" s="192">
        <v>2913.780029</v>
      </c>
      <c r="G344" s="191">
        <v>3478130000</v>
      </c>
      <c r="H344" s="194">
        <f t="shared" si="5"/>
        <v>-1.2339339216592693E-3</v>
      </c>
      <c r="I344" s="193"/>
      <c r="J344" s="197">
        <v>342</v>
      </c>
      <c r="K344" s="234">
        <v>-1.2339339216592693E-3</v>
      </c>
      <c r="L344" s="198">
        <v>-1.8302022692807458E-2</v>
      </c>
    </row>
    <row r="345" spans="1:12" ht="14.4" x14ac:dyDescent="0.3">
      <c r="A345" s="7">
        <v>43641</v>
      </c>
      <c r="B345" s="191">
        <v>2945.780029</v>
      </c>
      <c r="C345" s="191">
        <v>2946.5200199999999</v>
      </c>
      <c r="D345" s="191">
        <v>2916.01001</v>
      </c>
      <c r="E345" s="191">
        <v>2917.3798830000001</v>
      </c>
      <c r="F345" s="192">
        <v>2917.3798830000001</v>
      </c>
      <c r="G345" s="191">
        <v>3578050000</v>
      </c>
      <c r="H345" s="194">
        <f t="shared" si="5"/>
        <v>-9.4963973956755168E-3</v>
      </c>
      <c r="I345" s="193"/>
      <c r="J345" s="197">
        <v>343</v>
      </c>
      <c r="K345" s="234">
        <v>-9.4963973956755168E-3</v>
      </c>
      <c r="L345" s="198">
        <v>-1.827810508970322E-2</v>
      </c>
    </row>
    <row r="346" spans="1:12" ht="14.4" x14ac:dyDescent="0.3">
      <c r="A346" s="7">
        <v>43640</v>
      </c>
      <c r="B346" s="191">
        <v>2951.419922</v>
      </c>
      <c r="C346" s="191">
        <v>2954.919922</v>
      </c>
      <c r="D346" s="191">
        <v>2944.0500489999999</v>
      </c>
      <c r="E346" s="191">
        <v>2945.3500979999999</v>
      </c>
      <c r="F346" s="192">
        <v>2945.3500979999999</v>
      </c>
      <c r="G346" s="191">
        <v>3136250000</v>
      </c>
      <c r="H346" s="194">
        <f t="shared" si="5"/>
        <v>-1.7318869151060248E-3</v>
      </c>
      <c r="I346" s="193"/>
      <c r="J346" s="197">
        <v>344</v>
      </c>
      <c r="K346" s="234">
        <v>-1.7318869151060248E-3</v>
      </c>
      <c r="L346" s="198">
        <v>-1.8277686093083275E-2</v>
      </c>
    </row>
    <row r="347" spans="1:12" ht="14.4" x14ac:dyDescent="0.3">
      <c r="A347" s="7">
        <v>43637</v>
      </c>
      <c r="B347" s="191">
        <v>2952.709961</v>
      </c>
      <c r="C347" s="191">
        <v>2964.1499020000001</v>
      </c>
      <c r="D347" s="191">
        <v>2946.8701169999999</v>
      </c>
      <c r="E347" s="191">
        <v>2950.459961</v>
      </c>
      <c r="F347" s="192">
        <v>2950.459961</v>
      </c>
      <c r="G347" s="191">
        <v>5000120000</v>
      </c>
      <c r="H347" s="194">
        <f t="shared" si="5"/>
        <v>-1.2592228928593192E-3</v>
      </c>
      <c r="I347" s="193"/>
      <c r="J347" s="197">
        <v>345</v>
      </c>
      <c r="K347" s="234">
        <v>-1.2592228928593192E-3</v>
      </c>
      <c r="L347" s="198">
        <v>-1.825139625924321E-2</v>
      </c>
    </row>
    <row r="348" spans="1:12" ht="14.4" x14ac:dyDescent="0.3">
      <c r="A348" s="7">
        <v>43636</v>
      </c>
      <c r="B348" s="191">
        <v>2949.6000979999999</v>
      </c>
      <c r="C348" s="191">
        <v>2958.0600589999999</v>
      </c>
      <c r="D348" s="191">
        <v>2931.5</v>
      </c>
      <c r="E348" s="191">
        <v>2954.179932</v>
      </c>
      <c r="F348" s="192">
        <v>2954.179932</v>
      </c>
      <c r="G348" s="191">
        <v>3905940000</v>
      </c>
      <c r="H348" s="194">
        <f t="shared" si="5"/>
        <v>9.4721852919278631E-3</v>
      </c>
      <c r="I348" s="193"/>
      <c r="J348" s="197">
        <v>346</v>
      </c>
      <c r="K348" s="234">
        <v>9.4721852919278631E-3</v>
      </c>
      <c r="L348" s="198">
        <v>-1.8220136775604155E-2</v>
      </c>
    </row>
    <row r="349" spans="1:12" ht="14.4" x14ac:dyDescent="0.3">
      <c r="A349" s="7">
        <v>43635</v>
      </c>
      <c r="B349" s="191">
        <v>2920.5500489999999</v>
      </c>
      <c r="C349" s="191">
        <v>2931.73999</v>
      </c>
      <c r="D349" s="191">
        <v>2911.429932</v>
      </c>
      <c r="E349" s="191">
        <v>2926.459961</v>
      </c>
      <c r="F349" s="192">
        <v>2926.459961</v>
      </c>
      <c r="G349" s="191">
        <v>3287890000</v>
      </c>
      <c r="H349" s="194">
        <f t="shared" si="5"/>
        <v>2.9851635678176751E-3</v>
      </c>
      <c r="I349" s="193"/>
      <c r="J349" s="197">
        <v>347</v>
      </c>
      <c r="K349" s="234">
        <v>2.9851635678176751E-3</v>
      </c>
      <c r="L349" s="198">
        <v>-1.8219650202270621E-2</v>
      </c>
    </row>
    <row r="350" spans="1:12" ht="14.4" x14ac:dyDescent="0.3">
      <c r="A350" s="7">
        <v>43634</v>
      </c>
      <c r="B350" s="191">
        <v>2906.709961</v>
      </c>
      <c r="C350" s="191">
        <v>2930.790039</v>
      </c>
      <c r="D350" s="191">
        <v>2905.4399410000001</v>
      </c>
      <c r="E350" s="191">
        <v>2917.75</v>
      </c>
      <c r="F350" s="192">
        <v>2917.75</v>
      </c>
      <c r="G350" s="191">
        <v>3437620000</v>
      </c>
      <c r="H350" s="194">
        <f t="shared" si="5"/>
        <v>9.7173998269550303E-3</v>
      </c>
      <c r="I350" s="193"/>
      <c r="J350" s="197">
        <v>348</v>
      </c>
      <c r="K350" s="234">
        <v>9.7173998269550303E-3</v>
      </c>
      <c r="L350" s="198">
        <v>-1.8203620005352115E-2</v>
      </c>
    </row>
    <row r="351" spans="1:12" ht="14.4" x14ac:dyDescent="0.3">
      <c r="A351" s="7">
        <v>43633</v>
      </c>
      <c r="B351" s="191">
        <v>2889.75</v>
      </c>
      <c r="C351" s="191">
        <v>2897.2700199999999</v>
      </c>
      <c r="D351" s="191">
        <v>2887.3000489999999</v>
      </c>
      <c r="E351" s="191">
        <v>2889.669922</v>
      </c>
      <c r="F351" s="192">
        <v>2889.669922</v>
      </c>
      <c r="G351" s="191">
        <v>2810140000</v>
      </c>
      <c r="H351" s="194">
        <f t="shared" si="5"/>
        <v>9.3174944704672792E-4</v>
      </c>
      <c r="I351" s="193"/>
      <c r="J351" s="197">
        <v>349</v>
      </c>
      <c r="K351" s="234">
        <v>9.3174944704672792E-4</v>
      </c>
      <c r="L351" s="198">
        <v>-1.8178214589219161E-2</v>
      </c>
    </row>
    <row r="352" spans="1:12" ht="14.4" x14ac:dyDescent="0.3">
      <c r="A352" s="7">
        <v>43630</v>
      </c>
      <c r="B352" s="191">
        <v>2886.820068</v>
      </c>
      <c r="C352" s="191">
        <v>2894.4499510000001</v>
      </c>
      <c r="D352" s="191">
        <v>2879.6201169999999</v>
      </c>
      <c r="E352" s="191">
        <v>2886.9799800000001</v>
      </c>
      <c r="F352" s="192">
        <v>2886.9799800000001</v>
      </c>
      <c r="G352" s="191">
        <v>2922330000</v>
      </c>
      <c r="H352" s="194">
        <f t="shared" si="5"/>
        <v>-1.6115122119045825E-3</v>
      </c>
      <c r="I352" s="193"/>
      <c r="J352" s="197">
        <v>350</v>
      </c>
      <c r="K352" s="234">
        <v>-1.6115122119045825E-3</v>
      </c>
      <c r="L352" s="198">
        <v>-1.8171059386760488E-2</v>
      </c>
    </row>
    <row r="353" spans="1:12" ht="14.4" x14ac:dyDescent="0.3">
      <c r="A353" s="7">
        <v>43629</v>
      </c>
      <c r="B353" s="191">
        <v>2886.23999</v>
      </c>
      <c r="C353" s="191">
        <v>2895.23999</v>
      </c>
      <c r="D353" s="191">
        <v>2881.98999</v>
      </c>
      <c r="E353" s="191">
        <v>2891.639893</v>
      </c>
      <c r="F353" s="192">
        <v>2891.639893</v>
      </c>
      <c r="G353" s="191">
        <v>3069810000</v>
      </c>
      <c r="H353" s="194">
        <f t="shared" si="5"/>
        <v>4.0973820210256431E-3</v>
      </c>
      <c r="I353" s="193"/>
      <c r="J353" s="197">
        <v>351</v>
      </c>
      <c r="K353" s="234">
        <v>4.0973820210256431E-3</v>
      </c>
      <c r="L353" s="198">
        <v>-1.8156542824871363E-2</v>
      </c>
    </row>
    <row r="354" spans="1:12" ht="14.4" x14ac:dyDescent="0.3">
      <c r="A354" s="7">
        <v>43628</v>
      </c>
      <c r="B354" s="191">
        <v>2882.7299800000001</v>
      </c>
      <c r="C354" s="191">
        <v>2888.570068</v>
      </c>
      <c r="D354" s="191">
        <v>2874.679932</v>
      </c>
      <c r="E354" s="191">
        <v>2879.8400879999999</v>
      </c>
      <c r="F354" s="192">
        <v>2879.8400879999999</v>
      </c>
      <c r="G354" s="191">
        <v>3034130000</v>
      </c>
      <c r="H354" s="194">
        <f t="shared" si="5"/>
        <v>-2.0375792034881624E-3</v>
      </c>
      <c r="I354" s="193"/>
      <c r="J354" s="197">
        <v>352</v>
      </c>
      <c r="K354" s="234">
        <v>-2.0375792034881624E-3</v>
      </c>
      <c r="L354" s="198">
        <v>-1.8151240504630656E-2</v>
      </c>
    </row>
    <row r="355" spans="1:12" ht="14.4" x14ac:dyDescent="0.3">
      <c r="A355" s="7">
        <v>43627</v>
      </c>
      <c r="B355" s="191">
        <v>2903.2700199999999</v>
      </c>
      <c r="C355" s="191">
        <v>2910.610107</v>
      </c>
      <c r="D355" s="191">
        <v>2878.530029</v>
      </c>
      <c r="E355" s="191">
        <v>2885.719971</v>
      </c>
      <c r="F355" s="192">
        <v>2885.719971</v>
      </c>
      <c r="G355" s="191">
        <v>3548420000</v>
      </c>
      <c r="H355" s="194">
        <f t="shared" si="5"/>
        <v>-3.4987997041555021E-4</v>
      </c>
      <c r="I355" s="193"/>
      <c r="J355" s="197">
        <v>353</v>
      </c>
      <c r="K355" s="234">
        <v>-3.4987997041555021E-4</v>
      </c>
      <c r="L355" s="198">
        <v>-1.813184556714351E-2</v>
      </c>
    </row>
    <row r="356" spans="1:12" ht="14.4" x14ac:dyDescent="0.3">
      <c r="A356" s="7">
        <v>43626</v>
      </c>
      <c r="B356" s="191">
        <v>2885.830078</v>
      </c>
      <c r="C356" s="191">
        <v>2904.7700199999999</v>
      </c>
      <c r="D356" s="191">
        <v>2885.51001</v>
      </c>
      <c r="E356" s="191">
        <v>2886.7299800000001</v>
      </c>
      <c r="F356" s="192">
        <v>2886.7299800000001</v>
      </c>
      <c r="G356" s="191">
        <v>3209210000</v>
      </c>
      <c r="H356" s="194">
        <f t="shared" si="5"/>
        <v>4.6600442655294018E-3</v>
      </c>
      <c r="I356" s="193"/>
      <c r="J356" s="197">
        <v>354</v>
      </c>
      <c r="K356" s="234">
        <v>4.6600442655294018E-3</v>
      </c>
      <c r="L356" s="198">
        <v>-1.8113790009491908E-2</v>
      </c>
    </row>
    <row r="357" spans="1:12" ht="14.4" x14ac:dyDescent="0.3">
      <c r="A357" s="7">
        <v>43623</v>
      </c>
      <c r="B357" s="191">
        <v>2852.8701169999999</v>
      </c>
      <c r="C357" s="191">
        <v>2884.969971</v>
      </c>
      <c r="D357" s="191">
        <v>2852.8701169999999</v>
      </c>
      <c r="E357" s="191">
        <v>2873.3400879999999</v>
      </c>
      <c r="F357" s="192">
        <v>2873.3400879999999</v>
      </c>
      <c r="G357" s="191">
        <v>3220250000</v>
      </c>
      <c r="H357" s="194">
        <f t="shared" si="5"/>
        <v>1.0497697584650153E-2</v>
      </c>
      <c r="I357" s="193"/>
      <c r="J357" s="197">
        <v>355</v>
      </c>
      <c r="K357" s="234">
        <v>1.0497697584650153E-2</v>
      </c>
      <c r="L357" s="198">
        <v>-1.809650212020111E-2</v>
      </c>
    </row>
    <row r="358" spans="1:12" ht="14.4" x14ac:dyDescent="0.3">
      <c r="A358" s="7">
        <v>43622</v>
      </c>
      <c r="B358" s="191">
        <v>2828.51001</v>
      </c>
      <c r="C358" s="191">
        <v>2852.1000979999999</v>
      </c>
      <c r="D358" s="191">
        <v>2822.4499510000001</v>
      </c>
      <c r="E358" s="191">
        <v>2843.48999</v>
      </c>
      <c r="F358" s="192">
        <v>2843.48999</v>
      </c>
      <c r="G358" s="191">
        <v>3396410000</v>
      </c>
      <c r="H358" s="194">
        <f t="shared" si="5"/>
        <v>6.1355867881348926E-3</v>
      </c>
      <c r="I358" s="193"/>
      <c r="J358" s="197">
        <v>356</v>
      </c>
      <c r="K358" s="234">
        <v>6.1355867881348926E-3</v>
      </c>
      <c r="L358" s="198">
        <v>-1.809053290189299E-2</v>
      </c>
    </row>
    <row r="359" spans="1:12" ht="14.4" x14ac:dyDescent="0.3">
      <c r="A359" s="7">
        <v>43621</v>
      </c>
      <c r="B359" s="191">
        <v>2818.0900879999999</v>
      </c>
      <c r="C359" s="191">
        <v>2827.280029</v>
      </c>
      <c r="D359" s="191">
        <v>2800.919922</v>
      </c>
      <c r="E359" s="191">
        <v>2826.1499020000001</v>
      </c>
      <c r="F359" s="192">
        <v>2826.1499020000001</v>
      </c>
      <c r="G359" s="191">
        <v>3548830000</v>
      </c>
      <c r="H359" s="194">
        <f t="shared" si="5"/>
        <v>8.1618544902071835E-3</v>
      </c>
      <c r="I359" s="193"/>
      <c r="J359" s="197">
        <v>357</v>
      </c>
      <c r="K359" s="234">
        <v>8.1618544902071835E-3</v>
      </c>
      <c r="L359" s="198">
        <v>-1.8027790866975531E-2</v>
      </c>
    </row>
    <row r="360" spans="1:12" ht="14.4" x14ac:dyDescent="0.3">
      <c r="A360" s="7">
        <v>43620</v>
      </c>
      <c r="B360" s="191">
        <v>2762.639893</v>
      </c>
      <c r="C360" s="191">
        <v>2804.48999</v>
      </c>
      <c r="D360" s="191">
        <v>2762.639893</v>
      </c>
      <c r="E360" s="191">
        <v>2803.2700199999999</v>
      </c>
      <c r="F360" s="192">
        <v>2803.2700199999999</v>
      </c>
      <c r="G360" s="191">
        <v>3810430000</v>
      </c>
      <c r="H360" s="194">
        <f t="shared" si="5"/>
        <v>2.1432370802960902E-2</v>
      </c>
      <c r="I360" s="193"/>
      <c r="J360" s="197">
        <v>358</v>
      </c>
      <c r="K360" s="234">
        <v>2.1432370802960902E-2</v>
      </c>
      <c r="L360" s="198">
        <v>-1.8023466382070481E-2</v>
      </c>
    </row>
    <row r="361" spans="1:12" ht="14.4" x14ac:dyDescent="0.3">
      <c r="A361" s="7">
        <v>43619</v>
      </c>
      <c r="B361" s="191">
        <v>2751.530029</v>
      </c>
      <c r="C361" s="191">
        <v>2763.070068</v>
      </c>
      <c r="D361" s="191">
        <v>2728.8100589999999</v>
      </c>
      <c r="E361" s="191">
        <v>2744.4499510000001</v>
      </c>
      <c r="F361" s="192">
        <v>2744.4499510000001</v>
      </c>
      <c r="G361" s="191">
        <v>3943810000</v>
      </c>
      <c r="H361" s="194">
        <f t="shared" si="5"/>
        <v>-2.7652405241348895E-3</v>
      </c>
      <c r="I361" s="193"/>
      <c r="J361" s="197">
        <v>359</v>
      </c>
      <c r="K361" s="234">
        <v>-2.7652405241348895E-3</v>
      </c>
      <c r="L361" s="198">
        <v>-1.8002647744089703E-2</v>
      </c>
    </row>
    <row r="362" spans="1:12" ht="14.4" x14ac:dyDescent="0.3">
      <c r="A362" s="7">
        <v>43616</v>
      </c>
      <c r="B362" s="191">
        <v>2766.1499020000001</v>
      </c>
      <c r="C362" s="191">
        <v>2768.9799800000001</v>
      </c>
      <c r="D362" s="191">
        <v>2750.5200199999999</v>
      </c>
      <c r="E362" s="191">
        <v>2752.0600589999999</v>
      </c>
      <c r="F362" s="192">
        <v>2752.0600589999999</v>
      </c>
      <c r="G362" s="191">
        <v>3981020000</v>
      </c>
      <c r="H362" s="194">
        <f t="shared" si="5"/>
        <v>-1.3195372513534276E-2</v>
      </c>
      <c r="I362" s="193"/>
      <c r="J362" s="197">
        <v>360</v>
      </c>
      <c r="K362" s="234">
        <v>-1.3195372513534276E-2</v>
      </c>
      <c r="L362" s="198">
        <v>-1.7999888069573228E-2</v>
      </c>
    </row>
    <row r="363" spans="1:12" ht="14.4" x14ac:dyDescent="0.3">
      <c r="A363" s="7">
        <v>43615</v>
      </c>
      <c r="B363" s="191">
        <v>2786.9399410000001</v>
      </c>
      <c r="C363" s="191">
        <v>2799</v>
      </c>
      <c r="D363" s="191">
        <v>2776.73999</v>
      </c>
      <c r="E363" s="191">
        <v>2788.860107</v>
      </c>
      <c r="F363" s="192">
        <v>2788.860107</v>
      </c>
      <c r="G363" s="191">
        <v>3273790000</v>
      </c>
      <c r="H363" s="194">
        <f t="shared" si="5"/>
        <v>2.0984710702871764E-3</v>
      </c>
      <c r="I363" s="193"/>
      <c r="J363" s="197">
        <v>361</v>
      </c>
      <c r="K363" s="234">
        <v>2.0984710702871764E-3</v>
      </c>
      <c r="L363" s="198">
        <v>-1.7992613875710634E-2</v>
      </c>
    </row>
    <row r="364" spans="1:12" ht="14.4" x14ac:dyDescent="0.3">
      <c r="A364" s="7">
        <v>43614</v>
      </c>
      <c r="B364" s="191">
        <v>2790.25</v>
      </c>
      <c r="C364" s="191">
        <v>2792.030029</v>
      </c>
      <c r="D364" s="191">
        <v>2766.0600589999999</v>
      </c>
      <c r="E364" s="191">
        <v>2783.0200199999999</v>
      </c>
      <c r="F364" s="192">
        <v>2783.0200199999999</v>
      </c>
      <c r="G364" s="191">
        <v>3700050000</v>
      </c>
      <c r="H364" s="194">
        <f t="shared" si="5"/>
        <v>-6.9119122390440685E-3</v>
      </c>
      <c r="I364" s="193"/>
      <c r="J364" s="197">
        <v>362</v>
      </c>
      <c r="K364" s="234">
        <v>-6.9119122390440685E-3</v>
      </c>
      <c r="L364" s="198">
        <v>-1.7986011437085874E-2</v>
      </c>
    </row>
    <row r="365" spans="1:12" ht="14.4" x14ac:dyDescent="0.3">
      <c r="A365" s="7">
        <v>43613</v>
      </c>
      <c r="B365" s="191">
        <v>2830.030029</v>
      </c>
      <c r="C365" s="191">
        <v>2840.51001</v>
      </c>
      <c r="D365" s="191">
        <v>2801.580078</v>
      </c>
      <c r="E365" s="191">
        <v>2802.389893</v>
      </c>
      <c r="F365" s="192">
        <v>2802.389893</v>
      </c>
      <c r="G365" s="191">
        <v>4121410000</v>
      </c>
      <c r="H365" s="194">
        <f t="shared" si="5"/>
        <v>-8.3756769162137198E-3</v>
      </c>
      <c r="I365" s="193"/>
      <c r="J365" s="197">
        <v>363</v>
      </c>
      <c r="K365" s="234">
        <v>-8.3756769162137198E-3</v>
      </c>
      <c r="L365" s="198">
        <v>-1.7933738283798798E-2</v>
      </c>
    </row>
    <row r="366" spans="1:12" ht="14.4" x14ac:dyDescent="0.3">
      <c r="A366" s="7">
        <v>43609</v>
      </c>
      <c r="B366" s="191">
        <v>2832.4099120000001</v>
      </c>
      <c r="C366" s="191">
        <v>2841.360107</v>
      </c>
      <c r="D366" s="191">
        <v>2820.1899410000001</v>
      </c>
      <c r="E366" s="191">
        <v>2826.0600589999999</v>
      </c>
      <c r="F366" s="192">
        <v>2826.0600589999999</v>
      </c>
      <c r="G366" s="191">
        <v>2887390000</v>
      </c>
      <c r="H366" s="194">
        <f t="shared" si="5"/>
        <v>1.3535592343441622E-3</v>
      </c>
      <c r="I366" s="193"/>
      <c r="J366" s="197">
        <v>364</v>
      </c>
      <c r="K366" s="234">
        <v>1.3535592343441622E-3</v>
      </c>
      <c r="L366" s="198">
        <v>-1.7932246067757823E-2</v>
      </c>
    </row>
    <row r="367" spans="1:12" ht="14.4" x14ac:dyDescent="0.3">
      <c r="A367" s="7">
        <v>43608</v>
      </c>
      <c r="B367" s="191">
        <v>2836.6999510000001</v>
      </c>
      <c r="C367" s="191">
        <v>2836.6999510000001</v>
      </c>
      <c r="D367" s="191">
        <v>2805.48999</v>
      </c>
      <c r="E367" s="191">
        <v>2822.23999</v>
      </c>
      <c r="F367" s="192">
        <v>2822.23999</v>
      </c>
      <c r="G367" s="191">
        <v>3891980000</v>
      </c>
      <c r="H367" s="194">
        <f t="shared" si="5"/>
        <v>-1.19141501894838E-2</v>
      </c>
      <c r="I367" s="193"/>
      <c r="J367" s="197">
        <v>365</v>
      </c>
      <c r="K367" s="234">
        <v>-1.19141501894838E-2</v>
      </c>
      <c r="L367" s="198">
        <v>-1.7923701746528659E-2</v>
      </c>
    </row>
    <row r="368" spans="1:12" ht="14.4" x14ac:dyDescent="0.3">
      <c r="A368" s="7">
        <v>43607</v>
      </c>
      <c r="B368" s="191">
        <v>2856.0600589999999</v>
      </c>
      <c r="C368" s="191">
        <v>2865.469971</v>
      </c>
      <c r="D368" s="191">
        <v>2851.110107</v>
      </c>
      <c r="E368" s="191">
        <v>2856.2700199999999</v>
      </c>
      <c r="F368" s="192">
        <v>2856.2700199999999</v>
      </c>
      <c r="G368" s="191">
        <v>3192510000</v>
      </c>
      <c r="H368" s="194">
        <f t="shared" si="5"/>
        <v>-2.8243959201321328E-3</v>
      </c>
      <c r="I368" s="193"/>
      <c r="J368" s="197">
        <v>366</v>
      </c>
      <c r="K368" s="234">
        <v>-2.8243959201321328E-3</v>
      </c>
      <c r="L368" s="198">
        <v>-1.79140131245214E-2</v>
      </c>
    </row>
    <row r="369" spans="1:12" ht="14.4" x14ac:dyDescent="0.3">
      <c r="A369" s="7">
        <v>43606</v>
      </c>
      <c r="B369" s="191">
        <v>2854.0200199999999</v>
      </c>
      <c r="C369" s="191">
        <v>2868.8798830000001</v>
      </c>
      <c r="D369" s="191">
        <v>2854.0200199999999</v>
      </c>
      <c r="E369" s="191">
        <v>2864.360107</v>
      </c>
      <c r="F369" s="192">
        <v>2864.360107</v>
      </c>
      <c r="G369" s="191">
        <v>3218700000</v>
      </c>
      <c r="H369" s="194">
        <f t="shared" si="5"/>
        <v>8.4958356083544694E-3</v>
      </c>
      <c r="I369" s="193"/>
      <c r="J369" s="197">
        <v>367</v>
      </c>
      <c r="K369" s="234">
        <v>8.4958356083544694E-3</v>
      </c>
      <c r="L369" s="198">
        <v>-1.7903203128985641E-2</v>
      </c>
    </row>
    <row r="370" spans="1:12" ht="14.4" x14ac:dyDescent="0.3">
      <c r="A370" s="7">
        <v>43605</v>
      </c>
      <c r="B370" s="191">
        <v>2841.9399410000001</v>
      </c>
      <c r="C370" s="191">
        <v>2853.860107</v>
      </c>
      <c r="D370" s="191">
        <v>2831.290039</v>
      </c>
      <c r="E370" s="191">
        <v>2840.2299800000001</v>
      </c>
      <c r="F370" s="192">
        <v>2840.2299800000001</v>
      </c>
      <c r="G370" s="191">
        <v>3288870000</v>
      </c>
      <c r="H370" s="194">
        <f t="shared" si="5"/>
        <v>-6.7493779761946832E-3</v>
      </c>
      <c r="I370" s="193"/>
      <c r="J370" s="197">
        <v>368</v>
      </c>
      <c r="K370" s="234">
        <v>-6.7493779761946832E-3</v>
      </c>
      <c r="L370" s="198">
        <v>-1.7895992995677398E-2</v>
      </c>
    </row>
    <row r="371" spans="1:12" ht="14.4" x14ac:dyDescent="0.3">
      <c r="A371" s="7">
        <v>43602</v>
      </c>
      <c r="B371" s="191">
        <v>2858.6000979999999</v>
      </c>
      <c r="C371" s="191">
        <v>2885.4799800000001</v>
      </c>
      <c r="D371" s="191">
        <v>2854.2299800000001</v>
      </c>
      <c r="E371" s="191">
        <v>2859.530029</v>
      </c>
      <c r="F371" s="192">
        <v>2859.530029</v>
      </c>
      <c r="G371" s="191">
        <v>3257950000</v>
      </c>
      <c r="H371" s="194">
        <f t="shared" si="5"/>
        <v>-5.8373333297620962E-3</v>
      </c>
      <c r="I371" s="193"/>
      <c r="J371" s="197">
        <v>369</v>
      </c>
      <c r="K371" s="234">
        <v>-5.8373333297620962E-3</v>
      </c>
      <c r="L371" s="198">
        <v>-1.7881048210862876E-2</v>
      </c>
    </row>
    <row r="372" spans="1:12" ht="14.4" x14ac:dyDescent="0.3">
      <c r="A372" s="7">
        <v>43601</v>
      </c>
      <c r="B372" s="191">
        <v>2855.8000489999999</v>
      </c>
      <c r="C372" s="191">
        <v>2892.1499020000001</v>
      </c>
      <c r="D372" s="191">
        <v>2855.8000489999999</v>
      </c>
      <c r="E372" s="191">
        <v>2876.320068</v>
      </c>
      <c r="F372" s="192">
        <v>2876.320068</v>
      </c>
      <c r="G372" s="191">
        <v>3338060000</v>
      </c>
      <c r="H372" s="194">
        <f t="shared" si="5"/>
        <v>8.8952869724289937E-3</v>
      </c>
      <c r="I372" s="193"/>
      <c r="J372" s="197">
        <v>370</v>
      </c>
      <c r="K372" s="234">
        <v>8.8952869724289937E-3</v>
      </c>
      <c r="L372" s="198">
        <v>-1.7852526512266986E-2</v>
      </c>
    </row>
    <row r="373" spans="1:12" ht="14.4" x14ac:dyDescent="0.3">
      <c r="A373" s="7">
        <v>43600</v>
      </c>
      <c r="B373" s="191">
        <v>2820.3798830000001</v>
      </c>
      <c r="C373" s="191">
        <v>2858.679932</v>
      </c>
      <c r="D373" s="191">
        <v>2815.080078</v>
      </c>
      <c r="E373" s="191">
        <v>2850.959961</v>
      </c>
      <c r="F373" s="192">
        <v>2850.959961</v>
      </c>
      <c r="G373" s="191">
        <v>3125950000</v>
      </c>
      <c r="H373" s="194">
        <f t="shared" si="5"/>
        <v>5.8389751355060688E-3</v>
      </c>
      <c r="I373" s="193"/>
      <c r="J373" s="197">
        <v>371</v>
      </c>
      <c r="K373" s="234">
        <v>5.8389751355060688E-3</v>
      </c>
      <c r="L373" s="198">
        <v>-1.7848245621533705E-2</v>
      </c>
    </row>
    <row r="374" spans="1:12" ht="14.4" x14ac:dyDescent="0.3">
      <c r="A374" s="7">
        <v>43599</v>
      </c>
      <c r="B374" s="191">
        <v>2820.1201169999999</v>
      </c>
      <c r="C374" s="191">
        <v>2852.540039</v>
      </c>
      <c r="D374" s="191">
        <v>2820.1201169999999</v>
      </c>
      <c r="E374" s="191">
        <v>2834.4099120000001</v>
      </c>
      <c r="F374" s="192">
        <v>2834.4099120000001</v>
      </c>
      <c r="G374" s="191">
        <v>3322720000</v>
      </c>
      <c r="H374" s="194">
        <f t="shared" si="5"/>
        <v>8.0159445714540947E-3</v>
      </c>
      <c r="I374" s="193"/>
      <c r="J374" s="197">
        <v>372</v>
      </c>
      <c r="K374" s="234">
        <v>8.0159445714540947E-3</v>
      </c>
      <c r="L374" s="198">
        <v>-1.7799702314970561E-2</v>
      </c>
    </row>
    <row r="375" spans="1:12" ht="14.4" x14ac:dyDescent="0.3">
      <c r="A375" s="7">
        <v>43598</v>
      </c>
      <c r="B375" s="191">
        <v>2840.1899410000001</v>
      </c>
      <c r="C375" s="191">
        <v>2840.1899410000001</v>
      </c>
      <c r="D375" s="191">
        <v>2801.429932</v>
      </c>
      <c r="E375" s="191">
        <v>2811.8701169999999</v>
      </c>
      <c r="F375" s="192">
        <v>2811.8701169999999</v>
      </c>
      <c r="G375" s="191">
        <v>3894030000</v>
      </c>
      <c r="H375" s="194">
        <f t="shared" si="5"/>
        <v>-2.4130557147495929E-2</v>
      </c>
      <c r="I375" s="193"/>
      <c r="J375" s="197">
        <v>373</v>
      </c>
      <c r="K375" s="234">
        <v>-2.4130557147495929E-2</v>
      </c>
      <c r="L375" s="198">
        <v>-1.7797220091700192E-2</v>
      </c>
    </row>
    <row r="376" spans="1:12" ht="14.4" x14ac:dyDescent="0.3">
      <c r="A376" s="7">
        <v>43595</v>
      </c>
      <c r="B376" s="191">
        <v>2863.1000979999999</v>
      </c>
      <c r="C376" s="191">
        <v>2891.3100589999999</v>
      </c>
      <c r="D376" s="191">
        <v>2825.389893</v>
      </c>
      <c r="E376" s="191">
        <v>2881.3999020000001</v>
      </c>
      <c r="F376" s="192">
        <v>2881.3999020000001</v>
      </c>
      <c r="G376" s="191">
        <v>3529600000</v>
      </c>
      <c r="H376" s="194">
        <f t="shared" si="5"/>
        <v>3.7202970362448231E-3</v>
      </c>
      <c r="I376" s="193"/>
      <c r="J376" s="197">
        <v>374</v>
      </c>
      <c r="K376" s="234">
        <v>3.7202970362448231E-3</v>
      </c>
      <c r="L376" s="198">
        <v>-1.7770572060939824E-2</v>
      </c>
    </row>
    <row r="377" spans="1:12" ht="14.4" x14ac:dyDescent="0.3">
      <c r="A377" s="7">
        <v>43594</v>
      </c>
      <c r="B377" s="191">
        <v>2859.8400879999999</v>
      </c>
      <c r="C377" s="191">
        <v>2875.969971</v>
      </c>
      <c r="D377" s="191">
        <v>2836.3999020000001</v>
      </c>
      <c r="E377" s="191">
        <v>2870.719971</v>
      </c>
      <c r="F377" s="192">
        <v>2870.719971</v>
      </c>
      <c r="G377" s="191">
        <v>3638820000</v>
      </c>
      <c r="H377" s="194">
        <f t="shared" si="5"/>
        <v>-3.0214248826747041E-3</v>
      </c>
      <c r="I377" s="193"/>
      <c r="J377" s="197">
        <v>375</v>
      </c>
      <c r="K377" s="234">
        <v>-3.0214248826747041E-3</v>
      </c>
      <c r="L377" s="198">
        <v>-1.7741756803705887E-2</v>
      </c>
    </row>
    <row r="378" spans="1:12" ht="14.4" x14ac:dyDescent="0.3">
      <c r="A378" s="7">
        <v>43593</v>
      </c>
      <c r="B378" s="191">
        <v>2879.610107</v>
      </c>
      <c r="C378" s="191">
        <v>2897.959961</v>
      </c>
      <c r="D378" s="191">
        <v>2873.280029</v>
      </c>
      <c r="E378" s="191">
        <v>2879.419922</v>
      </c>
      <c r="F378" s="192">
        <v>2879.419922</v>
      </c>
      <c r="G378" s="191">
        <v>3485790000</v>
      </c>
      <c r="H378" s="194">
        <f t="shared" si="5"/>
        <v>-1.6054253294270422E-3</v>
      </c>
      <c r="I378" s="193"/>
      <c r="J378" s="197">
        <v>376</v>
      </c>
      <c r="K378" s="234">
        <v>-1.6054253294270422E-3</v>
      </c>
      <c r="L378" s="198">
        <v>-1.7717188524620869E-2</v>
      </c>
    </row>
    <row r="379" spans="1:12" ht="14.4" x14ac:dyDescent="0.3">
      <c r="A379" s="7">
        <v>43592</v>
      </c>
      <c r="B379" s="191">
        <v>2913.030029</v>
      </c>
      <c r="C379" s="191">
        <v>2913.030029</v>
      </c>
      <c r="D379" s="191">
        <v>2862.6000979999999</v>
      </c>
      <c r="E379" s="191">
        <v>2884.0500489999999</v>
      </c>
      <c r="F379" s="192">
        <v>2884.0500489999999</v>
      </c>
      <c r="G379" s="191">
        <v>3767100000</v>
      </c>
      <c r="H379" s="194">
        <f t="shared" si="5"/>
        <v>-1.6511651433377982E-2</v>
      </c>
      <c r="I379" s="193"/>
      <c r="J379" s="197">
        <v>377</v>
      </c>
      <c r="K379" s="234">
        <v>-1.6511651433377982E-2</v>
      </c>
      <c r="L379" s="198">
        <v>-1.7705820200054914E-2</v>
      </c>
    </row>
    <row r="380" spans="1:12" ht="14.4" x14ac:dyDescent="0.3">
      <c r="A380" s="7">
        <v>43591</v>
      </c>
      <c r="B380" s="191">
        <v>2908.889893</v>
      </c>
      <c r="C380" s="191">
        <v>2937.320068</v>
      </c>
      <c r="D380" s="191">
        <v>2898.209961</v>
      </c>
      <c r="E380" s="191">
        <v>2932.469971</v>
      </c>
      <c r="F380" s="192">
        <v>2932.469971</v>
      </c>
      <c r="G380" s="191">
        <v>3181520000</v>
      </c>
      <c r="H380" s="194">
        <f t="shared" si="5"/>
        <v>-4.4709884705516657E-3</v>
      </c>
      <c r="I380" s="193"/>
      <c r="J380" s="197">
        <v>378</v>
      </c>
      <c r="K380" s="234">
        <v>-4.4709884705516657E-3</v>
      </c>
      <c r="L380" s="198">
        <v>-1.7685470785640089E-2</v>
      </c>
    </row>
    <row r="381" spans="1:12" ht="14.4" x14ac:dyDescent="0.3">
      <c r="A381" s="7">
        <v>43588</v>
      </c>
      <c r="B381" s="191">
        <v>2929.209961</v>
      </c>
      <c r="C381" s="191">
        <v>2947.8500979999999</v>
      </c>
      <c r="D381" s="191">
        <v>2929.209961</v>
      </c>
      <c r="E381" s="191">
        <v>2945.639893</v>
      </c>
      <c r="F381" s="192">
        <v>2945.639893</v>
      </c>
      <c r="G381" s="191">
        <v>3338120000</v>
      </c>
      <c r="H381" s="194">
        <f t="shared" si="5"/>
        <v>9.6382793630324769E-3</v>
      </c>
      <c r="I381" s="193"/>
      <c r="J381" s="197">
        <v>379</v>
      </c>
      <c r="K381" s="234">
        <v>9.6382793630324769E-3</v>
      </c>
      <c r="L381" s="198">
        <v>-1.7663442824073533E-2</v>
      </c>
    </row>
    <row r="382" spans="1:12" ht="14.4" x14ac:dyDescent="0.3">
      <c r="A382" s="7">
        <v>43587</v>
      </c>
      <c r="B382" s="191">
        <v>2922.1599120000001</v>
      </c>
      <c r="C382" s="191">
        <v>2931.679932</v>
      </c>
      <c r="D382" s="191">
        <v>2900.5</v>
      </c>
      <c r="E382" s="191">
        <v>2917.5200199999999</v>
      </c>
      <c r="F382" s="192">
        <v>2917.5200199999999</v>
      </c>
      <c r="G382" s="191">
        <v>3778890000</v>
      </c>
      <c r="H382" s="194">
        <f t="shared" si="5"/>
        <v>-2.1239854714627708E-3</v>
      </c>
      <c r="I382" s="193"/>
      <c r="J382" s="197">
        <v>380</v>
      </c>
      <c r="K382" s="234">
        <v>-2.1239854714627708E-3</v>
      </c>
      <c r="L382" s="198">
        <v>-1.760332002178425E-2</v>
      </c>
    </row>
    <row r="383" spans="1:12" ht="14.4" x14ac:dyDescent="0.3">
      <c r="A383" s="7">
        <v>43586</v>
      </c>
      <c r="B383" s="191">
        <v>2952.330078</v>
      </c>
      <c r="C383" s="191">
        <v>2954.1298830000001</v>
      </c>
      <c r="D383" s="191">
        <v>2923.360107</v>
      </c>
      <c r="E383" s="191">
        <v>2923.7299800000001</v>
      </c>
      <c r="F383" s="192">
        <v>2923.7299800000001</v>
      </c>
      <c r="G383" s="191">
        <v>3645850000</v>
      </c>
      <c r="H383" s="194">
        <f t="shared" si="5"/>
        <v>-7.5021631984300381E-3</v>
      </c>
      <c r="I383" s="193"/>
      <c r="J383" s="197">
        <v>381</v>
      </c>
      <c r="K383" s="234">
        <v>-7.5021631984300381E-3</v>
      </c>
      <c r="L383" s="198">
        <v>-1.7584796727765847E-2</v>
      </c>
    </row>
    <row r="384" spans="1:12" ht="14.4" x14ac:dyDescent="0.3">
      <c r="A384" s="7">
        <v>43585</v>
      </c>
      <c r="B384" s="191">
        <v>2937.139893</v>
      </c>
      <c r="C384" s="191">
        <v>2948.219971</v>
      </c>
      <c r="D384" s="191">
        <v>2924.110107</v>
      </c>
      <c r="E384" s="191">
        <v>2945.830078</v>
      </c>
      <c r="F384" s="192">
        <v>2945.830078</v>
      </c>
      <c r="G384" s="191">
        <v>3919330000</v>
      </c>
      <c r="H384" s="194">
        <f t="shared" si="5"/>
        <v>9.5141706758301804E-4</v>
      </c>
      <c r="I384" s="193"/>
      <c r="J384" s="197">
        <v>382</v>
      </c>
      <c r="K384" s="234">
        <v>9.5141706758301804E-4</v>
      </c>
      <c r="L384" s="198">
        <v>-1.7569780748494836E-2</v>
      </c>
    </row>
    <row r="385" spans="1:12" ht="14.4" x14ac:dyDescent="0.3">
      <c r="A385" s="7">
        <v>43584</v>
      </c>
      <c r="B385" s="191">
        <v>2940.580078</v>
      </c>
      <c r="C385" s="191">
        <v>2949.5200199999999</v>
      </c>
      <c r="D385" s="191">
        <v>2939.3500979999999</v>
      </c>
      <c r="E385" s="191">
        <v>2943.030029</v>
      </c>
      <c r="F385" s="192">
        <v>2943.030029</v>
      </c>
      <c r="G385" s="191">
        <v>3118780000</v>
      </c>
      <c r="H385" s="194">
        <f t="shared" si="5"/>
        <v>1.071522009526928E-3</v>
      </c>
      <c r="I385" s="193"/>
      <c r="J385" s="197">
        <v>383</v>
      </c>
      <c r="K385" s="234">
        <v>1.071522009526928E-3</v>
      </c>
      <c r="L385" s="198">
        <v>-1.7507323088642147E-2</v>
      </c>
    </row>
    <row r="386" spans="1:12" ht="14.4" x14ac:dyDescent="0.3">
      <c r="A386" s="7">
        <v>43581</v>
      </c>
      <c r="B386" s="191">
        <v>2925.8100589999999</v>
      </c>
      <c r="C386" s="191">
        <v>2939.8798830000001</v>
      </c>
      <c r="D386" s="191">
        <v>2917.5600589999999</v>
      </c>
      <c r="E386" s="191">
        <v>2939.8798830000001</v>
      </c>
      <c r="F386" s="192">
        <v>2939.8798830000001</v>
      </c>
      <c r="G386" s="191">
        <v>3248500000</v>
      </c>
      <c r="H386" s="194">
        <f t="shared" si="5"/>
        <v>4.6852921619225159E-3</v>
      </c>
      <c r="I386" s="193"/>
      <c r="J386" s="197">
        <v>384</v>
      </c>
      <c r="K386" s="234">
        <v>4.6852921619225159E-3</v>
      </c>
      <c r="L386" s="198">
        <v>-1.7501595860211223E-2</v>
      </c>
    </row>
    <row r="387" spans="1:12" ht="14.4" x14ac:dyDescent="0.3">
      <c r="A387" s="7">
        <v>43580</v>
      </c>
      <c r="B387" s="191">
        <v>2928.98999</v>
      </c>
      <c r="C387" s="191">
        <v>2933.1000979999999</v>
      </c>
      <c r="D387" s="191">
        <v>2912.8400879999999</v>
      </c>
      <c r="E387" s="191">
        <v>2926.169922</v>
      </c>
      <c r="F387" s="192">
        <v>2926.169922</v>
      </c>
      <c r="G387" s="191">
        <v>3425280000</v>
      </c>
      <c r="H387" s="194">
        <f t="shared" si="5"/>
        <v>-3.6897361004354176E-4</v>
      </c>
      <c r="I387" s="193"/>
      <c r="J387" s="197">
        <v>385</v>
      </c>
      <c r="K387" s="234">
        <v>-3.6897361004354176E-4</v>
      </c>
      <c r="L387" s="198">
        <v>-1.7473989607887829E-2</v>
      </c>
    </row>
    <row r="388" spans="1:12" ht="14.4" x14ac:dyDescent="0.3">
      <c r="A388" s="7">
        <v>43579</v>
      </c>
      <c r="B388" s="191">
        <v>2934</v>
      </c>
      <c r="C388" s="191">
        <v>2936.830078</v>
      </c>
      <c r="D388" s="191">
        <v>2926.0500489999999</v>
      </c>
      <c r="E388" s="191">
        <v>2927.25</v>
      </c>
      <c r="F388" s="192">
        <v>2927.25</v>
      </c>
      <c r="G388" s="191">
        <v>3448960000</v>
      </c>
      <c r="H388" s="194">
        <f t="shared" ref="H388:H451" si="6">(F388-F389)/F389</f>
        <v>-2.1917632969648744E-3</v>
      </c>
      <c r="I388" s="193"/>
      <c r="J388" s="197">
        <v>386</v>
      </c>
      <c r="K388" s="234">
        <v>-2.1917632969648744E-3</v>
      </c>
      <c r="L388" s="198">
        <v>-1.7462724540040542E-2</v>
      </c>
    </row>
    <row r="389" spans="1:12" ht="14.4" x14ac:dyDescent="0.3">
      <c r="A389" s="7">
        <v>43578</v>
      </c>
      <c r="B389" s="191">
        <v>2909.98999</v>
      </c>
      <c r="C389" s="191">
        <v>2936.3100589999999</v>
      </c>
      <c r="D389" s="191">
        <v>2908.530029</v>
      </c>
      <c r="E389" s="191">
        <v>2933.679932</v>
      </c>
      <c r="F389" s="192">
        <v>2933.679932</v>
      </c>
      <c r="G389" s="191">
        <v>3635030000</v>
      </c>
      <c r="H389" s="194">
        <f t="shared" si="6"/>
        <v>8.8412058089990583E-3</v>
      </c>
      <c r="I389" s="193"/>
      <c r="J389" s="197">
        <v>387</v>
      </c>
      <c r="K389" s="234">
        <v>8.8412058089990583E-3</v>
      </c>
      <c r="L389" s="198">
        <v>-1.7460253489040293E-2</v>
      </c>
    </row>
    <row r="390" spans="1:12" ht="14.4" x14ac:dyDescent="0.3">
      <c r="A390" s="7">
        <v>43577</v>
      </c>
      <c r="B390" s="191">
        <v>2898.780029</v>
      </c>
      <c r="C390" s="191">
        <v>2909.51001</v>
      </c>
      <c r="D390" s="191">
        <v>2896.3500979999999</v>
      </c>
      <c r="E390" s="191">
        <v>2907.969971</v>
      </c>
      <c r="F390" s="192">
        <v>2907.969971</v>
      </c>
      <c r="G390" s="191">
        <v>2997950000</v>
      </c>
      <c r="H390" s="194">
        <f t="shared" si="6"/>
        <v>1.0120177659616108E-3</v>
      </c>
      <c r="I390" s="193"/>
      <c r="J390" s="197">
        <v>388</v>
      </c>
      <c r="K390" s="234">
        <v>1.0120177659616108E-3</v>
      </c>
      <c r="L390" s="198">
        <v>-1.7431845673211804E-2</v>
      </c>
    </row>
    <row r="391" spans="1:12" ht="14.4" x14ac:dyDescent="0.3">
      <c r="A391" s="7">
        <v>43573</v>
      </c>
      <c r="B391" s="191">
        <v>2904.8100589999999</v>
      </c>
      <c r="C391" s="191">
        <v>2908.3999020000001</v>
      </c>
      <c r="D391" s="191">
        <v>2891.8999020000001</v>
      </c>
      <c r="E391" s="191">
        <v>2905.030029</v>
      </c>
      <c r="F391" s="192">
        <v>2905.030029</v>
      </c>
      <c r="G391" s="191">
        <v>3506850000</v>
      </c>
      <c r="H391" s="194">
        <f t="shared" si="6"/>
        <v>1.5790922365065687E-3</v>
      </c>
      <c r="I391" s="193"/>
      <c r="J391" s="197">
        <v>389</v>
      </c>
      <c r="K391" s="234">
        <v>1.5790922365065687E-3</v>
      </c>
      <c r="L391" s="198">
        <v>-1.7422049338598842E-2</v>
      </c>
    </row>
    <row r="392" spans="1:12" ht="14.4" x14ac:dyDescent="0.3">
      <c r="A392" s="7">
        <v>43572</v>
      </c>
      <c r="B392" s="191">
        <v>2916.040039</v>
      </c>
      <c r="C392" s="191">
        <v>2918</v>
      </c>
      <c r="D392" s="191">
        <v>2895.4499510000001</v>
      </c>
      <c r="E392" s="191">
        <v>2900.4499510000001</v>
      </c>
      <c r="F392" s="192">
        <v>2900.4499510000001</v>
      </c>
      <c r="G392" s="191">
        <v>3602300000</v>
      </c>
      <c r="H392" s="194">
        <f t="shared" si="6"/>
        <v>-2.2738119838754439E-3</v>
      </c>
      <c r="I392" s="193"/>
      <c r="J392" s="197">
        <v>390</v>
      </c>
      <c r="K392" s="234">
        <v>-2.2738119838754439E-3</v>
      </c>
      <c r="L392" s="198">
        <v>-1.7390709580655257E-2</v>
      </c>
    </row>
    <row r="393" spans="1:12" ht="14.4" x14ac:dyDescent="0.3">
      <c r="A393" s="7">
        <v>43571</v>
      </c>
      <c r="B393" s="191">
        <v>2912.26001</v>
      </c>
      <c r="C393" s="191">
        <v>2916.0600589999999</v>
      </c>
      <c r="D393" s="191">
        <v>2900.709961</v>
      </c>
      <c r="E393" s="191">
        <v>2907.0600589999999</v>
      </c>
      <c r="F393" s="192">
        <v>2907.0600589999999</v>
      </c>
      <c r="G393" s="191">
        <v>3402210000</v>
      </c>
      <c r="H393" s="194">
        <f t="shared" si="6"/>
        <v>5.0935818675445653E-4</v>
      </c>
      <c r="I393" s="193"/>
      <c r="J393" s="197">
        <v>391</v>
      </c>
      <c r="K393" s="234">
        <v>5.0935818675445653E-4</v>
      </c>
      <c r="L393" s="198">
        <v>-1.7356563042465096E-2</v>
      </c>
    </row>
    <row r="394" spans="1:12" ht="14.4" x14ac:dyDescent="0.3">
      <c r="A394" s="7">
        <v>43570</v>
      </c>
      <c r="B394" s="191">
        <v>2908.320068</v>
      </c>
      <c r="C394" s="191">
        <v>2909.6000979999999</v>
      </c>
      <c r="D394" s="191">
        <v>2896.4799800000001</v>
      </c>
      <c r="E394" s="191">
        <v>2905.580078</v>
      </c>
      <c r="F394" s="192">
        <v>2905.580078</v>
      </c>
      <c r="G394" s="191">
        <v>3088330000</v>
      </c>
      <c r="H394" s="194">
        <f t="shared" si="6"/>
        <v>-6.2936911387957012E-4</v>
      </c>
      <c r="I394" s="193"/>
      <c r="J394" s="197">
        <v>392</v>
      </c>
      <c r="K394" s="234">
        <v>-6.2936911387957012E-4</v>
      </c>
      <c r="L394" s="198">
        <v>-1.7328125692564762E-2</v>
      </c>
    </row>
    <row r="395" spans="1:12" ht="14.4" x14ac:dyDescent="0.3">
      <c r="A395" s="7">
        <v>43567</v>
      </c>
      <c r="B395" s="191">
        <v>2900.860107</v>
      </c>
      <c r="C395" s="191">
        <v>2910.540039</v>
      </c>
      <c r="D395" s="191">
        <v>2898.3701169999999</v>
      </c>
      <c r="E395" s="191">
        <v>2907.4099120000001</v>
      </c>
      <c r="F395" s="192">
        <v>2907.4099120000001</v>
      </c>
      <c r="G395" s="191">
        <v>3688490000</v>
      </c>
      <c r="H395" s="194">
        <f t="shared" si="6"/>
        <v>6.6093242959803736E-3</v>
      </c>
      <c r="I395" s="193"/>
      <c r="J395" s="197">
        <v>393</v>
      </c>
      <c r="K395" s="234">
        <v>6.6093242959803736E-3</v>
      </c>
      <c r="L395" s="198">
        <v>-1.7327264059605166E-2</v>
      </c>
    </row>
    <row r="396" spans="1:12" ht="14.4" x14ac:dyDescent="0.3">
      <c r="A396" s="7">
        <v>43566</v>
      </c>
      <c r="B396" s="191">
        <v>2891.919922</v>
      </c>
      <c r="C396" s="191">
        <v>2893.419922</v>
      </c>
      <c r="D396" s="191">
        <v>2881.98999</v>
      </c>
      <c r="E396" s="191">
        <v>2888.320068</v>
      </c>
      <c r="F396" s="192">
        <v>2888.320068</v>
      </c>
      <c r="G396" s="191">
        <v>2938540000</v>
      </c>
      <c r="H396" s="194">
        <f t="shared" si="6"/>
        <v>3.8122920939531678E-5</v>
      </c>
      <c r="I396" s="193"/>
      <c r="J396" s="197">
        <v>394</v>
      </c>
      <c r="K396" s="234">
        <v>3.8122920939531678E-5</v>
      </c>
      <c r="L396" s="198">
        <v>-1.7320866043613731E-2</v>
      </c>
    </row>
    <row r="397" spans="1:12" ht="14.4" x14ac:dyDescent="0.3">
      <c r="A397" s="7">
        <v>43565</v>
      </c>
      <c r="B397" s="191">
        <v>2881.3701169999999</v>
      </c>
      <c r="C397" s="191">
        <v>2889.709961</v>
      </c>
      <c r="D397" s="191">
        <v>2879.1298830000001</v>
      </c>
      <c r="E397" s="191">
        <v>2888.209961</v>
      </c>
      <c r="F397" s="192">
        <v>2888.209961</v>
      </c>
      <c r="G397" s="191">
        <v>3062380000</v>
      </c>
      <c r="H397" s="194">
        <f t="shared" si="6"/>
        <v>3.4778716456172871E-3</v>
      </c>
      <c r="I397" s="193"/>
      <c r="J397" s="197">
        <v>395</v>
      </c>
      <c r="K397" s="234">
        <v>3.4778716456172871E-3</v>
      </c>
      <c r="L397" s="198">
        <v>-1.7284435399528331E-2</v>
      </c>
    </row>
    <row r="398" spans="1:12" ht="14.4" x14ac:dyDescent="0.3">
      <c r="A398" s="7">
        <v>43564</v>
      </c>
      <c r="B398" s="191">
        <v>2886.580078</v>
      </c>
      <c r="C398" s="191">
        <v>2886.8798830000001</v>
      </c>
      <c r="D398" s="191">
        <v>2873.330078</v>
      </c>
      <c r="E398" s="191">
        <v>2878.1999510000001</v>
      </c>
      <c r="F398" s="192">
        <v>2878.1999510000001</v>
      </c>
      <c r="G398" s="191">
        <v>3007980000</v>
      </c>
      <c r="H398" s="194">
        <f t="shared" si="6"/>
        <v>-6.0674946140922741E-3</v>
      </c>
      <c r="I398" s="193"/>
      <c r="J398" s="197">
        <v>396</v>
      </c>
      <c r="K398" s="234">
        <v>-6.0674946140922741E-3</v>
      </c>
      <c r="L398" s="198">
        <v>-1.727630894790802E-2</v>
      </c>
    </row>
    <row r="399" spans="1:12" ht="14.4" x14ac:dyDescent="0.3">
      <c r="A399" s="7">
        <v>43563</v>
      </c>
      <c r="B399" s="191">
        <v>2888.459961</v>
      </c>
      <c r="C399" s="191">
        <v>2895.9499510000001</v>
      </c>
      <c r="D399" s="191">
        <v>2880.780029</v>
      </c>
      <c r="E399" s="191">
        <v>2895.7700199999999</v>
      </c>
      <c r="F399" s="192">
        <v>2895.7700199999999</v>
      </c>
      <c r="G399" s="191">
        <v>3054030000</v>
      </c>
      <c r="H399" s="194">
        <f t="shared" si="6"/>
        <v>1.0474601970707699E-3</v>
      </c>
      <c r="I399" s="193"/>
      <c r="J399" s="197">
        <v>397</v>
      </c>
      <c r="K399" s="234">
        <v>1.0474601970707699E-3</v>
      </c>
      <c r="L399" s="198">
        <v>-1.7233475517348325E-2</v>
      </c>
    </row>
    <row r="400" spans="1:12" ht="14.4" x14ac:dyDescent="0.3">
      <c r="A400" s="7">
        <v>43560</v>
      </c>
      <c r="B400" s="191">
        <v>2884.1599120000001</v>
      </c>
      <c r="C400" s="191">
        <v>2893.23999</v>
      </c>
      <c r="D400" s="191">
        <v>2882.98999</v>
      </c>
      <c r="E400" s="191">
        <v>2892.73999</v>
      </c>
      <c r="F400" s="192">
        <v>2892.73999</v>
      </c>
      <c r="G400" s="191">
        <v>3146820000</v>
      </c>
      <c r="H400" s="194">
        <f t="shared" si="6"/>
        <v>4.6364325416488519E-3</v>
      </c>
      <c r="I400" s="193"/>
      <c r="J400" s="197">
        <v>398</v>
      </c>
      <c r="K400" s="234">
        <v>4.6364325416488519E-3</v>
      </c>
      <c r="L400" s="198">
        <v>-1.7165917795483626E-2</v>
      </c>
    </row>
    <row r="401" spans="1:12" ht="14.4" x14ac:dyDescent="0.3">
      <c r="A401" s="7">
        <v>43559</v>
      </c>
      <c r="B401" s="191">
        <v>2873.98999</v>
      </c>
      <c r="C401" s="191">
        <v>2881.280029</v>
      </c>
      <c r="D401" s="191">
        <v>2867.139893</v>
      </c>
      <c r="E401" s="191">
        <v>2879.389893</v>
      </c>
      <c r="F401" s="192">
        <v>2879.389893</v>
      </c>
      <c r="G401" s="191">
        <v>3015180000</v>
      </c>
      <c r="H401" s="194">
        <f t="shared" si="6"/>
        <v>2.0846353463820498E-3</v>
      </c>
      <c r="I401" s="193"/>
      <c r="J401" s="197">
        <v>399</v>
      </c>
      <c r="K401" s="234">
        <v>2.0846353463820498E-3</v>
      </c>
      <c r="L401" s="198">
        <v>-1.7165321060371264E-2</v>
      </c>
    </row>
    <row r="402" spans="1:12" ht="14.4" x14ac:dyDescent="0.3">
      <c r="A402" s="7">
        <v>43558</v>
      </c>
      <c r="B402" s="191">
        <v>2876.0900879999999</v>
      </c>
      <c r="C402" s="191">
        <v>2885.25</v>
      </c>
      <c r="D402" s="191">
        <v>2865.169922</v>
      </c>
      <c r="E402" s="191">
        <v>2873.3999020000001</v>
      </c>
      <c r="F402" s="192">
        <v>2873.3999020000001</v>
      </c>
      <c r="G402" s="191">
        <v>3550240000</v>
      </c>
      <c r="H402" s="194">
        <f t="shared" si="6"/>
        <v>2.1483768437535206E-3</v>
      </c>
      <c r="I402" s="193"/>
      <c r="J402" s="197">
        <v>400</v>
      </c>
      <c r="K402" s="234">
        <v>2.1483768437535206E-3</v>
      </c>
      <c r="L402" s="198">
        <v>-1.7110225960350414E-2</v>
      </c>
    </row>
    <row r="403" spans="1:12" ht="14.4" x14ac:dyDescent="0.3">
      <c r="A403" s="7">
        <v>43557</v>
      </c>
      <c r="B403" s="191">
        <v>2868.23999</v>
      </c>
      <c r="C403" s="191">
        <v>2872.8999020000001</v>
      </c>
      <c r="D403" s="191">
        <v>2858.75</v>
      </c>
      <c r="E403" s="191">
        <v>2867.23999</v>
      </c>
      <c r="F403" s="192">
        <v>2867.23999</v>
      </c>
      <c r="G403" s="191">
        <v>3246900000</v>
      </c>
      <c r="H403" s="194">
        <f t="shared" si="6"/>
        <v>1.7455767155240763E-5</v>
      </c>
      <c r="I403" s="193"/>
      <c r="J403" s="197">
        <v>401</v>
      </c>
      <c r="K403" s="234">
        <v>1.7455767155240763E-5</v>
      </c>
      <c r="L403" s="198">
        <v>-1.708145408550955E-2</v>
      </c>
    </row>
    <row r="404" spans="1:12" ht="14.4" x14ac:dyDescent="0.3">
      <c r="A404" s="7">
        <v>43556</v>
      </c>
      <c r="B404" s="191">
        <v>2848.6298830000001</v>
      </c>
      <c r="C404" s="191">
        <v>2869.3999020000001</v>
      </c>
      <c r="D404" s="191">
        <v>2848.6298830000001</v>
      </c>
      <c r="E404" s="191">
        <v>2867.1899410000001</v>
      </c>
      <c r="F404" s="192">
        <v>2867.1899410000001</v>
      </c>
      <c r="G404" s="191">
        <v>3500760000</v>
      </c>
      <c r="H404" s="194">
        <f t="shared" si="6"/>
        <v>1.1568600103627853E-2</v>
      </c>
      <c r="I404" s="193"/>
      <c r="J404" s="197">
        <v>402</v>
      </c>
      <c r="K404" s="234">
        <v>1.1568600103627853E-2</v>
      </c>
      <c r="L404" s="198">
        <v>-1.7077526289083138E-2</v>
      </c>
    </row>
    <row r="405" spans="1:12" ht="14.4" x14ac:dyDescent="0.3">
      <c r="A405" s="7">
        <v>43553</v>
      </c>
      <c r="B405" s="191">
        <v>2828.2700199999999</v>
      </c>
      <c r="C405" s="191">
        <v>2836.030029</v>
      </c>
      <c r="D405" s="191">
        <v>2819.2299800000001</v>
      </c>
      <c r="E405" s="191">
        <v>2834.3999020000001</v>
      </c>
      <c r="F405" s="192">
        <v>2834.3999020000001</v>
      </c>
      <c r="G405" s="191">
        <v>3740700000</v>
      </c>
      <c r="H405" s="194">
        <f t="shared" si="6"/>
        <v>6.7342800405345319E-3</v>
      </c>
      <c r="I405" s="193"/>
      <c r="J405" s="197">
        <v>403</v>
      </c>
      <c r="K405" s="234">
        <v>6.7342800405345319E-3</v>
      </c>
      <c r="L405" s="198">
        <v>-1.7053851930321835E-2</v>
      </c>
    </row>
    <row r="406" spans="1:12" ht="14.4" x14ac:dyDescent="0.3">
      <c r="A406" s="7">
        <v>43552</v>
      </c>
      <c r="B406" s="191">
        <v>2809.3999020000001</v>
      </c>
      <c r="C406" s="191">
        <v>2819.709961</v>
      </c>
      <c r="D406" s="191">
        <v>2798.7700199999999</v>
      </c>
      <c r="E406" s="191">
        <v>2815.4399410000001</v>
      </c>
      <c r="F406" s="192">
        <v>2815.4399410000001</v>
      </c>
      <c r="G406" s="191">
        <v>3158170000</v>
      </c>
      <c r="H406" s="194">
        <f t="shared" si="6"/>
        <v>3.5894814516555119E-3</v>
      </c>
      <c r="I406" s="193"/>
      <c r="J406" s="197">
        <v>404</v>
      </c>
      <c r="K406" s="234">
        <v>3.5894814516555119E-3</v>
      </c>
      <c r="L406" s="198">
        <v>-1.7049334475145554E-2</v>
      </c>
    </row>
    <row r="407" spans="1:12" ht="14.4" x14ac:dyDescent="0.3">
      <c r="A407" s="7">
        <v>43551</v>
      </c>
      <c r="B407" s="191">
        <v>2819.719971</v>
      </c>
      <c r="C407" s="191">
        <v>2825.5600589999999</v>
      </c>
      <c r="D407" s="191">
        <v>2787.719971</v>
      </c>
      <c r="E407" s="191">
        <v>2805.3701169999999</v>
      </c>
      <c r="F407" s="192">
        <v>2805.3701169999999</v>
      </c>
      <c r="G407" s="191">
        <v>3372930000</v>
      </c>
      <c r="H407" s="194">
        <f t="shared" si="6"/>
        <v>-4.6443249792896685E-3</v>
      </c>
      <c r="I407" s="193"/>
      <c r="J407" s="197">
        <v>405</v>
      </c>
      <c r="K407" s="234">
        <v>-4.6443249792896685E-3</v>
      </c>
      <c r="L407" s="198">
        <v>-1.704276438694699E-2</v>
      </c>
    </row>
    <row r="408" spans="1:12" ht="14.4" x14ac:dyDescent="0.3">
      <c r="A408" s="7">
        <v>43550</v>
      </c>
      <c r="B408" s="191">
        <v>2812.6599120000001</v>
      </c>
      <c r="C408" s="191">
        <v>2829.8701169999999</v>
      </c>
      <c r="D408" s="191">
        <v>2803.98999</v>
      </c>
      <c r="E408" s="191">
        <v>2818.459961</v>
      </c>
      <c r="F408" s="192">
        <v>2818.459961</v>
      </c>
      <c r="G408" s="191">
        <v>3266050000</v>
      </c>
      <c r="H408" s="194">
        <f t="shared" si="6"/>
        <v>7.1827260364814979E-3</v>
      </c>
      <c r="I408" s="193"/>
      <c r="J408" s="197">
        <v>406</v>
      </c>
      <c r="K408" s="234">
        <v>7.1827260364814979E-3</v>
      </c>
      <c r="L408" s="198">
        <v>-1.7028278109150367E-2</v>
      </c>
    </row>
    <row r="409" spans="1:12" ht="14.4" x14ac:dyDescent="0.3">
      <c r="A409" s="7">
        <v>43549</v>
      </c>
      <c r="B409" s="191">
        <v>2796.01001</v>
      </c>
      <c r="C409" s="191">
        <v>2809.790039</v>
      </c>
      <c r="D409" s="191">
        <v>2785.0200199999999</v>
      </c>
      <c r="E409" s="191">
        <v>2798.360107</v>
      </c>
      <c r="F409" s="192">
        <v>2798.360107</v>
      </c>
      <c r="G409" s="191">
        <v>3376580000</v>
      </c>
      <c r="H409" s="194">
        <f t="shared" si="6"/>
        <v>-8.3902083140413065E-4</v>
      </c>
      <c r="I409" s="193"/>
      <c r="J409" s="197">
        <v>407</v>
      </c>
      <c r="K409" s="234">
        <v>-8.3902083140413065E-4</v>
      </c>
      <c r="L409" s="198">
        <v>-1.7003925782517481E-2</v>
      </c>
    </row>
    <row r="410" spans="1:12" ht="14.4" x14ac:dyDescent="0.3">
      <c r="A410" s="7">
        <v>43546</v>
      </c>
      <c r="B410" s="191">
        <v>2844.5200199999999</v>
      </c>
      <c r="C410" s="191">
        <v>2846.1599120000001</v>
      </c>
      <c r="D410" s="191">
        <v>2800.469971</v>
      </c>
      <c r="E410" s="191">
        <v>2800.709961</v>
      </c>
      <c r="F410" s="192">
        <v>2800.709961</v>
      </c>
      <c r="G410" s="191">
        <v>4237200000</v>
      </c>
      <c r="H410" s="194">
        <f t="shared" si="6"/>
        <v>-1.8974501282021203E-2</v>
      </c>
      <c r="I410" s="193"/>
      <c r="J410" s="197">
        <v>408</v>
      </c>
      <c r="K410" s="234">
        <v>-1.8974501282021203E-2</v>
      </c>
      <c r="L410" s="198">
        <v>-1.6961330342146873E-2</v>
      </c>
    </row>
    <row r="411" spans="1:12" ht="14.4" x14ac:dyDescent="0.3">
      <c r="A411" s="7">
        <v>43545</v>
      </c>
      <c r="B411" s="191">
        <v>2819.719971</v>
      </c>
      <c r="C411" s="191">
        <v>2860.3100589999999</v>
      </c>
      <c r="D411" s="191">
        <v>2817.3798830000001</v>
      </c>
      <c r="E411" s="191">
        <v>2854.8798830000001</v>
      </c>
      <c r="F411" s="192">
        <v>2854.8798830000001</v>
      </c>
      <c r="G411" s="191">
        <v>3546800000</v>
      </c>
      <c r="H411" s="194">
        <f t="shared" si="6"/>
        <v>1.0852481284119786E-2</v>
      </c>
      <c r="I411" s="193"/>
      <c r="J411" s="197">
        <v>409</v>
      </c>
      <c r="K411" s="234">
        <v>1.0852481284119786E-2</v>
      </c>
      <c r="L411" s="198">
        <v>-1.6935391920922614E-2</v>
      </c>
    </row>
    <row r="412" spans="1:12" ht="14.4" x14ac:dyDescent="0.3">
      <c r="A412" s="7">
        <v>43544</v>
      </c>
      <c r="B412" s="191">
        <v>2831.3400879999999</v>
      </c>
      <c r="C412" s="191">
        <v>2843.540039</v>
      </c>
      <c r="D412" s="191">
        <v>2812.429932</v>
      </c>
      <c r="E412" s="191">
        <v>2824.2299800000001</v>
      </c>
      <c r="F412" s="192">
        <v>2824.2299800000001</v>
      </c>
      <c r="G412" s="191">
        <v>3771200000</v>
      </c>
      <c r="H412" s="194">
        <f t="shared" si="6"/>
        <v>-2.9443536434347168E-3</v>
      </c>
      <c r="I412" s="193"/>
      <c r="J412" s="197">
        <v>410</v>
      </c>
      <c r="K412" s="234">
        <v>-2.9443536434347168E-3</v>
      </c>
      <c r="L412" s="198">
        <v>-1.6908457050140751E-2</v>
      </c>
    </row>
    <row r="413" spans="1:12" ht="14.4" x14ac:dyDescent="0.3">
      <c r="A413" s="7">
        <v>43543</v>
      </c>
      <c r="B413" s="191">
        <v>2840.76001</v>
      </c>
      <c r="C413" s="191">
        <v>2852.419922</v>
      </c>
      <c r="D413" s="191">
        <v>2823.2700199999999</v>
      </c>
      <c r="E413" s="191">
        <v>2832.570068</v>
      </c>
      <c r="F413" s="192">
        <v>2832.570068</v>
      </c>
      <c r="G413" s="191">
        <v>3620220000</v>
      </c>
      <c r="H413" s="194">
        <f t="shared" si="6"/>
        <v>-1.3056153949721089E-4</v>
      </c>
      <c r="I413" s="193"/>
      <c r="J413" s="197">
        <v>411</v>
      </c>
      <c r="K413" s="234">
        <v>-1.3056153949721089E-4</v>
      </c>
      <c r="L413" s="198">
        <v>-1.6903701428768896E-2</v>
      </c>
    </row>
    <row r="414" spans="1:12" ht="14.4" x14ac:dyDescent="0.3">
      <c r="A414" s="7">
        <v>43542</v>
      </c>
      <c r="B414" s="191">
        <v>2822.610107</v>
      </c>
      <c r="C414" s="191">
        <v>2835.4099120000001</v>
      </c>
      <c r="D414" s="191">
        <v>2821.98999</v>
      </c>
      <c r="E414" s="191">
        <v>2832.9399410000001</v>
      </c>
      <c r="F414" s="192">
        <v>2832.9399410000001</v>
      </c>
      <c r="G414" s="191">
        <v>3552190000</v>
      </c>
      <c r="H414" s="194">
        <f t="shared" si="6"/>
        <v>3.7059469240238938E-3</v>
      </c>
      <c r="I414" s="193"/>
      <c r="J414" s="197">
        <v>412</v>
      </c>
      <c r="K414" s="234">
        <v>3.7059469240238938E-3</v>
      </c>
      <c r="L414" s="198">
        <v>-1.689434350929472E-2</v>
      </c>
    </row>
    <row r="415" spans="1:12" ht="14.4" x14ac:dyDescent="0.3">
      <c r="A415" s="7">
        <v>43539</v>
      </c>
      <c r="B415" s="191">
        <v>2810.790039</v>
      </c>
      <c r="C415" s="191">
        <v>2830.7299800000001</v>
      </c>
      <c r="D415" s="191">
        <v>2810.790039</v>
      </c>
      <c r="E415" s="191">
        <v>2822.4799800000001</v>
      </c>
      <c r="F415" s="192">
        <v>2822.4799800000001</v>
      </c>
      <c r="G415" s="191">
        <v>5962730000</v>
      </c>
      <c r="H415" s="194">
        <f t="shared" si="6"/>
        <v>4.9849029011059566E-3</v>
      </c>
      <c r="I415" s="193"/>
      <c r="J415" s="197">
        <v>413</v>
      </c>
      <c r="K415" s="234">
        <v>4.9849029011059566E-3</v>
      </c>
      <c r="L415" s="198">
        <v>-1.6864371474199082E-2</v>
      </c>
    </row>
    <row r="416" spans="1:12" ht="14.4" x14ac:dyDescent="0.3">
      <c r="A416" s="7">
        <v>43538</v>
      </c>
      <c r="B416" s="191">
        <v>2810.3798830000001</v>
      </c>
      <c r="C416" s="191">
        <v>2815</v>
      </c>
      <c r="D416" s="191">
        <v>2803.459961</v>
      </c>
      <c r="E416" s="191">
        <v>2808.4799800000001</v>
      </c>
      <c r="F416" s="192">
        <v>2808.4799800000001</v>
      </c>
      <c r="G416" s="191">
        <v>3469730000</v>
      </c>
      <c r="H416" s="194">
        <f t="shared" si="6"/>
        <v>-8.6802259320995824E-4</v>
      </c>
      <c r="I416" s="193"/>
      <c r="J416" s="197">
        <v>414</v>
      </c>
      <c r="K416" s="234">
        <v>-8.6802259320995824E-4</v>
      </c>
      <c r="L416" s="198">
        <v>-1.684144268105555E-2</v>
      </c>
    </row>
    <row r="417" spans="1:12" ht="14.4" x14ac:dyDescent="0.3">
      <c r="A417" s="7">
        <v>43537</v>
      </c>
      <c r="B417" s="191">
        <v>2799.780029</v>
      </c>
      <c r="C417" s="191">
        <v>2821.23999</v>
      </c>
      <c r="D417" s="191">
        <v>2799.780029</v>
      </c>
      <c r="E417" s="191">
        <v>2810.919922</v>
      </c>
      <c r="F417" s="192">
        <v>2810.919922</v>
      </c>
      <c r="G417" s="191">
        <v>3766150000</v>
      </c>
      <c r="H417" s="194">
        <f t="shared" si="6"/>
        <v>6.9495836895341742E-3</v>
      </c>
      <c r="I417" s="193"/>
      <c r="J417" s="197">
        <v>415</v>
      </c>
      <c r="K417" s="234">
        <v>6.9495836895341742E-3</v>
      </c>
      <c r="L417" s="198">
        <v>-1.6841070785870133E-2</v>
      </c>
    </row>
    <row r="418" spans="1:12" ht="14.4" x14ac:dyDescent="0.3">
      <c r="A418" s="7">
        <v>43536</v>
      </c>
      <c r="B418" s="191">
        <v>2787.3400879999999</v>
      </c>
      <c r="C418" s="191">
        <v>2798.320068</v>
      </c>
      <c r="D418" s="191">
        <v>2786.7299800000001</v>
      </c>
      <c r="E418" s="191">
        <v>2791.5200199999999</v>
      </c>
      <c r="F418" s="192">
        <v>2791.5200199999999</v>
      </c>
      <c r="G418" s="191">
        <v>3414230000</v>
      </c>
      <c r="H418" s="194">
        <f t="shared" si="6"/>
        <v>2.9533183111009917E-3</v>
      </c>
      <c r="I418" s="193"/>
      <c r="J418" s="197">
        <v>416</v>
      </c>
      <c r="K418" s="234">
        <v>2.9533183111009917E-3</v>
      </c>
      <c r="L418" s="198">
        <v>-1.6803502934565836E-2</v>
      </c>
    </row>
    <row r="419" spans="1:12" ht="14.4" x14ac:dyDescent="0.3">
      <c r="A419" s="7">
        <v>43535</v>
      </c>
      <c r="B419" s="191">
        <v>2747.610107</v>
      </c>
      <c r="C419" s="191">
        <v>2784</v>
      </c>
      <c r="D419" s="191">
        <v>2747.610107</v>
      </c>
      <c r="E419" s="191">
        <v>2783.3000489999999</v>
      </c>
      <c r="F419" s="192">
        <v>2783.3000489999999</v>
      </c>
      <c r="G419" s="191">
        <v>3749030000</v>
      </c>
      <c r="H419" s="194">
        <f t="shared" si="6"/>
        <v>1.4666042063348398E-2</v>
      </c>
      <c r="I419" s="193"/>
      <c r="J419" s="197">
        <v>417</v>
      </c>
      <c r="K419" s="234">
        <v>1.4666042063348398E-2</v>
      </c>
      <c r="L419" s="198">
        <v>-1.6799951838696148E-2</v>
      </c>
    </row>
    <row r="420" spans="1:12" ht="14.4" x14ac:dyDescent="0.3">
      <c r="A420" s="7">
        <v>43532</v>
      </c>
      <c r="B420" s="191">
        <v>2730.790039</v>
      </c>
      <c r="C420" s="191">
        <v>2744.1298830000001</v>
      </c>
      <c r="D420" s="191">
        <v>2722.2700199999999</v>
      </c>
      <c r="E420" s="191">
        <v>2743.070068</v>
      </c>
      <c r="F420" s="192">
        <v>2743.070068</v>
      </c>
      <c r="G420" s="191">
        <v>3423130000</v>
      </c>
      <c r="H420" s="194">
        <f t="shared" si="6"/>
        <v>-2.1316891099281811E-3</v>
      </c>
      <c r="I420" s="193"/>
      <c r="J420" s="197">
        <v>418</v>
      </c>
      <c r="K420" s="234">
        <v>-2.1316891099281811E-3</v>
      </c>
      <c r="L420" s="198">
        <v>-1.6793897384051369E-2</v>
      </c>
    </row>
    <row r="421" spans="1:12" ht="14.4" x14ac:dyDescent="0.3">
      <c r="A421" s="7">
        <v>43531</v>
      </c>
      <c r="B421" s="191">
        <v>2766.530029</v>
      </c>
      <c r="C421" s="191">
        <v>2767.25</v>
      </c>
      <c r="D421" s="191">
        <v>2739.0900879999999</v>
      </c>
      <c r="E421" s="191">
        <v>2748.929932</v>
      </c>
      <c r="F421" s="192">
        <v>2748.929932</v>
      </c>
      <c r="G421" s="191">
        <v>3904860000</v>
      </c>
      <c r="H421" s="194">
        <f t="shared" si="6"/>
        <v>-8.1257173675008381E-3</v>
      </c>
      <c r="I421" s="193"/>
      <c r="J421" s="197">
        <v>419</v>
      </c>
      <c r="K421" s="234">
        <v>-8.1257173675008381E-3</v>
      </c>
      <c r="L421" s="198">
        <v>-1.675756194004149E-2</v>
      </c>
    </row>
    <row r="422" spans="1:12" ht="14.4" x14ac:dyDescent="0.3">
      <c r="A422" s="7">
        <v>43530</v>
      </c>
      <c r="B422" s="191">
        <v>2790.2700199999999</v>
      </c>
      <c r="C422" s="191">
        <v>2790.2700199999999</v>
      </c>
      <c r="D422" s="191">
        <v>2768.6899410000001</v>
      </c>
      <c r="E422" s="191">
        <v>2771.4499510000001</v>
      </c>
      <c r="F422" s="192">
        <v>2771.4499510000001</v>
      </c>
      <c r="G422" s="191">
        <v>3786600000</v>
      </c>
      <c r="H422" s="194">
        <f t="shared" si="6"/>
        <v>-6.5240985927846563E-3</v>
      </c>
      <c r="I422" s="193"/>
      <c r="J422" s="197">
        <v>420</v>
      </c>
      <c r="K422" s="234">
        <v>-6.5240985927846563E-3</v>
      </c>
      <c r="L422" s="198">
        <v>-1.6720496691790879E-2</v>
      </c>
    </row>
    <row r="423" spans="1:12" ht="14.4" x14ac:dyDescent="0.3">
      <c r="A423" s="7">
        <v>43529</v>
      </c>
      <c r="B423" s="191">
        <v>2794.4099120000001</v>
      </c>
      <c r="C423" s="191">
        <v>2796.4399410000001</v>
      </c>
      <c r="D423" s="191">
        <v>2782.969971</v>
      </c>
      <c r="E423" s="191">
        <v>2789.6499020000001</v>
      </c>
      <c r="F423" s="192">
        <v>2789.6499020000001</v>
      </c>
      <c r="G423" s="191">
        <v>3585690000</v>
      </c>
      <c r="H423" s="194">
        <f t="shared" si="6"/>
        <v>-1.1315330914882669E-3</v>
      </c>
      <c r="I423" s="193"/>
      <c r="J423" s="197">
        <v>421</v>
      </c>
      <c r="K423" s="234">
        <v>-1.1315330914882669E-3</v>
      </c>
      <c r="L423" s="198">
        <v>-1.6705672335967474E-2</v>
      </c>
    </row>
    <row r="424" spans="1:12" ht="14.4" x14ac:dyDescent="0.3">
      <c r="A424" s="7">
        <v>43528</v>
      </c>
      <c r="B424" s="191">
        <v>2814.3701169999999</v>
      </c>
      <c r="C424" s="191">
        <v>2816.8798830000001</v>
      </c>
      <c r="D424" s="191">
        <v>2767.6599120000001</v>
      </c>
      <c r="E424" s="191">
        <v>2792.8100589999999</v>
      </c>
      <c r="F424" s="192">
        <v>2792.8100589999999</v>
      </c>
      <c r="G424" s="191">
        <v>3919810000</v>
      </c>
      <c r="H424" s="194">
        <f t="shared" si="6"/>
        <v>-3.8805582032796471E-3</v>
      </c>
      <c r="I424" s="193"/>
      <c r="J424" s="197">
        <v>422</v>
      </c>
      <c r="K424" s="234">
        <v>-3.8805582032796471E-3</v>
      </c>
      <c r="L424" s="198">
        <v>-1.6701543722645668E-2</v>
      </c>
    </row>
    <row r="425" spans="1:12" ht="14.4" x14ac:dyDescent="0.3">
      <c r="A425" s="7">
        <v>43525</v>
      </c>
      <c r="B425" s="191">
        <v>2798.219971</v>
      </c>
      <c r="C425" s="191">
        <v>2808.0200199999999</v>
      </c>
      <c r="D425" s="191">
        <v>2787.3798830000001</v>
      </c>
      <c r="E425" s="191">
        <v>2803.6899410000001</v>
      </c>
      <c r="F425" s="192">
        <v>2803.6899410000001</v>
      </c>
      <c r="G425" s="191">
        <v>3972280000</v>
      </c>
      <c r="H425" s="194">
        <f t="shared" si="6"/>
        <v>6.8953205322889507E-3</v>
      </c>
      <c r="I425" s="193"/>
      <c r="J425" s="197">
        <v>423</v>
      </c>
      <c r="K425" s="234">
        <v>6.8953205322889507E-3</v>
      </c>
      <c r="L425" s="198">
        <v>-1.6663052344546004E-2</v>
      </c>
    </row>
    <row r="426" spans="1:12" ht="14.4" x14ac:dyDescent="0.3">
      <c r="A426" s="7">
        <v>43524</v>
      </c>
      <c r="B426" s="191">
        <v>2788.110107</v>
      </c>
      <c r="C426" s="191">
        <v>2793.7299800000001</v>
      </c>
      <c r="D426" s="191">
        <v>2782.51001</v>
      </c>
      <c r="E426" s="191">
        <v>2784.48999</v>
      </c>
      <c r="F426" s="192">
        <v>2784.48999</v>
      </c>
      <c r="G426" s="191">
        <v>4396930000</v>
      </c>
      <c r="H426" s="194">
        <f t="shared" si="6"/>
        <v>-2.825508466105802E-3</v>
      </c>
      <c r="I426" s="193"/>
      <c r="J426" s="197">
        <v>424</v>
      </c>
      <c r="K426" s="234">
        <v>-2.825508466105802E-3</v>
      </c>
      <c r="L426" s="198">
        <v>-1.6652748966799316E-2</v>
      </c>
    </row>
    <row r="427" spans="1:12" ht="14.4" x14ac:dyDescent="0.3">
      <c r="A427" s="7">
        <v>43523</v>
      </c>
      <c r="B427" s="191">
        <v>2787.5</v>
      </c>
      <c r="C427" s="191">
        <v>2795.76001</v>
      </c>
      <c r="D427" s="191">
        <v>2775.1298830000001</v>
      </c>
      <c r="E427" s="191">
        <v>2792.3798830000001</v>
      </c>
      <c r="F427" s="192">
        <v>2792.3798830000001</v>
      </c>
      <c r="G427" s="191">
        <v>3767130000</v>
      </c>
      <c r="H427" s="194">
        <f t="shared" si="6"/>
        <v>-5.4404919765090693E-4</v>
      </c>
      <c r="I427" s="193"/>
      <c r="J427" s="197">
        <v>425</v>
      </c>
      <c r="K427" s="234">
        <v>-5.4404919765090693E-4</v>
      </c>
      <c r="L427" s="198">
        <v>-1.6647680204525429E-2</v>
      </c>
    </row>
    <row r="428" spans="1:12" ht="14.4" x14ac:dyDescent="0.3">
      <c r="A428" s="7">
        <v>43522</v>
      </c>
      <c r="B428" s="191">
        <v>2792.360107</v>
      </c>
      <c r="C428" s="191">
        <v>2803.1201169999999</v>
      </c>
      <c r="D428" s="191">
        <v>2789.469971</v>
      </c>
      <c r="E428" s="191">
        <v>2793.8999020000001</v>
      </c>
      <c r="F428" s="192">
        <v>2793.8999020000001</v>
      </c>
      <c r="G428" s="191">
        <v>3645680000</v>
      </c>
      <c r="H428" s="194">
        <f t="shared" si="6"/>
        <v>-7.9045706907845308E-4</v>
      </c>
      <c r="I428" s="193"/>
      <c r="J428" s="197">
        <v>426</v>
      </c>
      <c r="K428" s="234">
        <v>-7.9045706907845308E-4</v>
      </c>
      <c r="L428" s="198">
        <v>-1.6643108928262811E-2</v>
      </c>
    </row>
    <row r="429" spans="1:12" ht="14.4" x14ac:dyDescent="0.3">
      <c r="A429" s="7">
        <v>43521</v>
      </c>
      <c r="B429" s="191">
        <v>2804.3500979999999</v>
      </c>
      <c r="C429" s="191">
        <v>2813.48999</v>
      </c>
      <c r="D429" s="191">
        <v>2794.98999</v>
      </c>
      <c r="E429" s="191">
        <v>2796.110107</v>
      </c>
      <c r="F429" s="192">
        <v>2796.110107</v>
      </c>
      <c r="G429" s="191">
        <v>3804380000</v>
      </c>
      <c r="H429" s="194">
        <f t="shared" si="6"/>
        <v>1.2318623740310147E-3</v>
      </c>
      <c r="I429" s="193"/>
      <c r="J429" s="197">
        <v>427</v>
      </c>
      <c r="K429" s="234">
        <v>1.2318623740310147E-3</v>
      </c>
      <c r="L429" s="198">
        <v>-1.6628843516588568E-2</v>
      </c>
    </row>
    <row r="430" spans="1:12" ht="14.4" x14ac:dyDescent="0.3">
      <c r="A430" s="7">
        <v>43518</v>
      </c>
      <c r="B430" s="191">
        <v>2780.669922</v>
      </c>
      <c r="C430" s="191">
        <v>2794.1999510000001</v>
      </c>
      <c r="D430" s="191">
        <v>2779.110107</v>
      </c>
      <c r="E430" s="191">
        <v>2792.669922</v>
      </c>
      <c r="F430" s="192">
        <v>2792.669922</v>
      </c>
      <c r="G430" s="191">
        <v>3427810000</v>
      </c>
      <c r="H430" s="194">
        <f t="shared" si="6"/>
        <v>6.4111023720301256E-3</v>
      </c>
      <c r="I430" s="193"/>
      <c r="J430" s="197">
        <v>428</v>
      </c>
      <c r="K430" s="234">
        <v>6.4111023720301256E-3</v>
      </c>
      <c r="L430" s="198">
        <v>-1.6616201190675892E-2</v>
      </c>
    </row>
    <row r="431" spans="1:12" ht="14.4" x14ac:dyDescent="0.3">
      <c r="A431" s="7">
        <v>43517</v>
      </c>
      <c r="B431" s="191">
        <v>2780.23999</v>
      </c>
      <c r="C431" s="191">
        <v>2781.580078</v>
      </c>
      <c r="D431" s="191">
        <v>2764.5500489999999</v>
      </c>
      <c r="E431" s="191">
        <v>2774.8798830000001</v>
      </c>
      <c r="F431" s="192">
        <v>2774.8798830000001</v>
      </c>
      <c r="G431" s="191">
        <v>3559710000</v>
      </c>
      <c r="H431" s="194">
        <f t="shared" si="6"/>
        <v>-3.5264366620445247E-3</v>
      </c>
      <c r="I431" s="193"/>
      <c r="J431" s="197">
        <v>429</v>
      </c>
      <c r="K431" s="234">
        <v>-3.5264366620445247E-3</v>
      </c>
      <c r="L431" s="198">
        <v>-1.6615686901813906E-2</v>
      </c>
    </row>
    <row r="432" spans="1:12" ht="14.4" x14ac:dyDescent="0.3">
      <c r="A432" s="7">
        <v>43516</v>
      </c>
      <c r="B432" s="191">
        <v>2779.0500489999999</v>
      </c>
      <c r="C432" s="191">
        <v>2789.8798830000001</v>
      </c>
      <c r="D432" s="191">
        <v>2774.0600589999999</v>
      </c>
      <c r="E432" s="191">
        <v>2784.6999510000001</v>
      </c>
      <c r="F432" s="192">
        <v>2784.6999510000001</v>
      </c>
      <c r="G432" s="191">
        <v>3835450000</v>
      </c>
      <c r="H432" s="194">
        <f t="shared" si="6"/>
        <v>1.7771106074729415E-3</v>
      </c>
      <c r="I432" s="193"/>
      <c r="J432" s="197">
        <v>430</v>
      </c>
      <c r="K432" s="234">
        <v>1.7771106074729415E-3</v>
      </c>
      <c r="L432" s="198">
        <v>-1.6604071754674425E-2</v>
      </c>
    </row>
    <row r="433" spans="1:12" ht="14.4" x14ac:dyDescent="0.3">
      <c r="A433" s="7">
        <v>43515</v>
      </c>
      <c r="B433" s="191">
        <v>2769.280029</v>
      </c>
      <c r="C433" s="191">
        <v>2787.330078</v>
      </c>
      <c r="D433" s="191">
        <v>2767.290039</v>
      </c>
      <c r="E433" s="191">
        <v>2779.76001</v>
      </c>
      <c r="F433" s="192">
        <v>2779.76001</v>
      </c>
      <c r="G433" s="191">
        <v>3533710000</v>
      </c>
      <c r="H433" s="194">
        <f t="shared" si="6"/>
        <v>1.4987432818573409E-3</v>
      </c>
      <c r="I433" s="193"/>
      <c r="J433" s="197">
        <v>431</v>
      </c>
      <c r="K433" s="234">
        <v>1.4987432818573409E-3</v>
      </c>
      <c r="L433" s="198">
        <v>-1.6571304955209001E-2</v>
      </c>
    </row>
    <row r="434" spans="1:12" ht="14.4" x14ac:dyDescent="0.3">
      <c r="A434" s="7">
        <v>43511</v>
      </c>
      <c r="B434" s="191">
        <v>2760.23999</v>
      </c>
      <c r="C434" s="191">
        <v>2775.6599120000001</v>
      </c>
      <c r="D434" s="191">
        <v>2760.23999</v>
      </c>
      <c r="E434" s="191">
        <v>2775.6000979999999</v>
      </c>
      <c r="F434" s="192">
        <v>2775.6000979999999</v>
      </c>
      <c r="G434" s="191">
        <v>3641370000</v>
      </c>
      <c r="H434" s="194">
        <f t="shared" si="6"/>
        <v>1.0878752906358192E-2</v>
      </c>
      <c r="I434" s="193"/>
      <c r="J434" s="197">
        <v>432</v>
      </c>
      <c r="K434" s="234">
        <v>1.0878752906358192E-2</v>
      </c>
      <c r="L434" s="198">
        <v>-1.6535882091098294E-2</v>
      </c>
    </row>
    <row r="435" spans="1:12" ht="14.4" x14ac:dyDescent="0.3">
      <c r="A435" s="7">
        <v>43510</v>
      </c>
      <c r="B435" s="191">
        <v>2743.5</v>
      </c>
      <c r="C435" s="191">
        <v>2757.8999020000001</v>
      </c>
      <c r="D435" s="191">
        <v>2731.2299800000001</v>
      </c>
      <c r="E435" s="191">
        <v>2745.7299800000001</v>
      </c>
      <c r="F435" s="192">
        <v>2745.7299800000001</v>
      </c>
      <c r="G435" s="191">
        <v>3836700000</v>
      </c>
      <c r="H435" s="194">
        <f t="shared" si="6"/>
        <v>-2.6516416178183084E-3</v>
      </c>
      <c r="I435" s="193"/>
      <c r="J435" s="197">
        <v>433</v>
      </c>
      <c r="K435" s="234">
        <v>-2.6516416178183084E-3</v>
      </c>
      <c r="L435" s="198">
        <v>-1.6511651433377982E-2</v>
      </c>
    </row>
    <row r="436" spans="1:12" ht="14.4" x14ac:dyDescent="0.3">
      <c r="A436" s="7">
        <v>43509</v>
      </c>
      <c r="B436" s="191">
        <v>2750.3000489999999</v>
      </c>
      <c r="C436" s="191">
        <v>2761.8500979999999</v>
      </c>
      <c r="D436" s="191">
        <v>2748.6298830000001</v>
      </c>
      <c r="E436" s="191">
        <v>2753.030029</v>
      </c>
      <c r="F436" s="192">
        <v>2753.030029</v>
      </c>
      <c r="G436" s="191">
        <v>3670770000</v>
      </c>
      <c r="H436" s="194">
        <f t="shared" si="6"/>
        <v>3.023994731897068E-3</v>
      </c>
      <c r="I436" s="193"/>
      <c r="J436" s="197">
        <v>434</v>
      </c>
      <c r="K436" s="234">
        <v>3.023994731897068E-3</v>
      </c>
      <c r="L436" s="198">
        <v>-1.6497847658819752E-2</v>
      </c>
    </row>
    <row r="437" spans="1:12" ht="14.4" x14ac:dyDescent="0.3">
      <c r="A437" s="7">
        <v>43508</v>
      </c>
      <c r="B437" s="191">
        <v>2722.610107</v>
      </c>
      <c r="C437" s="191">
        <v>2748.1899410000001</v>
      </c>
      <c r="D437" s="191">
        <v>2722.610107</v>
      </c>
      <c r="E437" s="191">
        <v>2744.7299800000001</v>
      </c>
      <c r="F437" s="192">
        <v>2744.7299800000001</v>
      </c>
      <c r="G437" s="191">
        <v>3827770000</v>
      </c>
      <c r="H437" s="194">
        <f t="shared" si="6"/>
        <v>1.2890224506745563E-2</v>
      </c>
      <c r="I437" s="193"/>
      <c r="J437" s="197">
        <v>435</v>
      </c>
      <c r="K437" s="234">
        <v>1.2890224506745563E-2</v>
      </c>
      <c r="L437" s="198">
        <v>-1.6467929741235017E-2</v>
      </c>
    </row>
    <row r="438" spans="1:12" ht="14.4" x14ac:dyDescent="0.3">
      <c r="A438" s="7">
        <v>43507</v>
      </c>
      <c r="B438" s="191">
        <v>2712.3999020000001</v>
      </c>
      <c r="C438" s="191">
        <v>2718.0500489999999</v>
      </c>
      <c r="D438" s="191">
        <v>2703.790039</v>
      </c>
      <c r="E438" s="191">
        <v>2709.8000489999999</v>
      </c>
      <c r="F438" s="192">
        <v>2709.8000489999999</v>
      </c>
      <c r="G438" s="191">
        <v>3361970000</v>
      </c>
      <c r="H438" s="194">
        <f t="shared" si="6"/>
        <v>7.091030928124373E-4</v>
      </c>
      <c r="I438" s="193"/>
      <c r="J438" s="197">
        <v>436</v>
      </c>
      <c r="K438" s="234">
        <v>7.091030928124373E-4</v>
      </c>
      <c r="L438" s="198">
        <v>-1.6412076812872767E-2</v>
      </c>
    </row>
    <row r="439" spans="1:12" ht="14.4" x14ac:dyDescent="0.3">
      <c r="A439" s="7">
        <v>43504</v>
      </c>
      <c r="B439" s="191">
        <v>2692.360107</v>
      </c>
      <c r="C439" s="191">
        <v>2708.070068</v>
      </c>
      <c r="D439" s="191">
        <v>2681.830078</v>
      </c>
      <c r="E439" s="191">
        <v>2707.8798830000001</v>
      </c>
      <c r="F439" s="192">
        <v>2707.8798830000001</v>
      </c>
      <c r="G439" s="191">
        <v>3622330000</v>
      </c>
      <c r="H439" s="194">
        <f t="shared" si="6"/>
        <v>6.7620109268722505E-4</v>
      </c>
      <c r="I439" s="193"/>
      <c r="J439" s="197">
        <v>437</v>
      </c>
      <c r="K439" s="234">
        <v>6.7620109268722505E-4</v>
      </c>
      <c r="L439" s="198">
        <v>-1.636862319267202E-2</v>
      </c>
    </row>
    <row r="440" spans="1:12" ht="14.4" x14ac:dyDescent="0.3">
      <c r="A440" s="7">
        <v>43503</v>
      </c>
      <c r="B440" s="191">
        <v>2717.530029</v>
      </c>
      <c r="C440" s="191">
        <v>2719.320068</v>
      </c>
      <c r="D440" s="191">
        <v>2687.26001</v>
      </c>
      <c r="E440" s="191">
        <v>2706.0500489999999</v>
      </c>
      <c r="F440" s="192">
        <v>2706.0500489999999</v>
      </c>
      <c r="G440" s="191">
        <v>4099490000</v>
      </c>
      <c r="H440" s="194">
        <f t="shared" si="6"/>
        <v>-9.3571399280226886E-3</v>
      </c>
      <c r="I440" s="193"/>
      <c r="J440" s="197">
        <v>438</v>
      </c>
      <c r="K440" s="234">
        <v>-9.3571399280226886E-3</v>
      </c>
      <c r="L440" s="198">
        <v>-1.6350968476922346E-2</v>
      </c>
    </row>
    <row r="441" spans="1:12" ht="14.4" x14ac:dyDescent="0.3">
      <c r="A441" s="7">
        <v>43502</v>
      </c>
      <c r="B441" s="191">
        <v>2735.0500489999999</v>
      </c>
      <c r="C441" s="191">
        <v>2738.080078</v>
      </c>
      <c r="D441" s="191">
        <v>2724.1499020000001</v>
      </c>
      <c r="E441" s="191">
        <v>2731.610107</v>
      </c>
      <c r="F441" s="192">
        <v>2731.610107</v>
      </c>
      <c r="G441" s="191">
        <v>3472690000</v>
      </c>
      <c r="H441" s="194">
        <f t="shared" si="6"/>
        <v>-2.2244380717381562E-3</v>
      </c>
      <c r="I441" s="193"/>
      <c r="J441" s="197">
        <v>439</v>
      </c>
      <c r="K441" s="234">
        <v>-2.2244380717381562E-3</v>
      </c>
      <c r="L441" s="198">
        <v>-1.6347802173913063E-2</v>
      </c>
    </row>
    <row r="442" spans="1:12" ht="14.4" x14ac:dyDescent="0.3">
      <c r="A442" s="7">
        <v>43501</v>
      </c>
      <c r="B442" s="191">
        <v>2728.3400879999999</v>
      </c>
      <c r="C442" s="191">
        <v>2738.9799800000001</v>
      </c>
      <c r="D442" s="191">
        <v>2724.030029</v>
      </c>
      <c r="E442" s="191">
        <v>2737.6999510000001</v>
      </c>
      <c r="F442" s="192">
        <v>2737.6999510000001</v>
      </c>
      <c r="G442" s="191">
        <v>3560430000</v>
      </c>
      <c r="H442" s="194">
        <f t="shared" si="6"/>
        <v>4.7084203830329279E-3</v>
      </c>
      <c r="I442" s="193"/>
      <c r="J442" s="197">
        <v>440</v>
      </c>
      <c r="K442" s="234">
        <v>4.7084203830329279E-3</v>
      </c>
      <c r="L442" s="198">
        <v>-1.6329861857144339E-2</v>
      </c>
    </row>
    <row r="443" spans="1:12" ht="14.4" x14ac:dyDescent="0.3">
      <c r="A443" s="7">
        <v>43500</v>
      </c>
      <c r="B443" s="191">
        <v>2706.48999</v>
      </c>
      <c r="C443" s="191">
        <v>2724.98999</v>
      </c>
      <c r="D443" s="191">
        <v>2698.75</v>
      </c>
      <c r="E443" s="191">
        <v>2724.8701169999999</v>
      </c>
      <c r="F443" s="192">
        <v>2724.8701169999999</v>
      </c>
      <c r="G443" s="191">
        <v>3359840000</v>
      </c>
      <c r="H443" s="194">
        <f t="shared" si="6"/>
        <v>6.7762366585587671E-3</v>
      </c>
      <c r="I443" s="193"/>
      <c r="J443" s="197">
        <v>441</v>
      </c>
      <c r="K443" s="234">
        <v>6.7762366585587671E-3</v>
      </c>
      <c r="L443" s="198">
        <v>-1.6320375302329312E-2</v>
      </c>
    </row>
    <row r="444" spans="1:12" ht="14.4" x14ac:dyDescent="0.3">
      <c r="A444" s="7">
        <v>43497</v>
      </c>
      <c r="B444" s="191">
        <v>2702.320068</v>
      </c>
      <c r="C444" s="191">
        <v>2716.6599120000001</v>
      </c>
      <c r="D444" s="191">
        <v>2696.8798830000001</v>
      </c>
      <c r="E444" s="191">
        <v>2706.530029</v>
      </c>
      <c r="F444" s="192">
        <v>2706.530029</v>
      </c>
      <c r="G444" s="191">
        <v>3759270000</v>
      </c>
      <c r="H444" s="194">
        <f t="shared" si="6"/>
        <v>8.9860985612083815E-4</v>
      </c>
      <c r="I444" s="193"/>
      <c r="J444" s="197">
        <v>442</v>
      </c>
      <c r="K444" s="234">
        <v>8.9860985612083815E-4</v>
      </c>
      <c r="L444" s="198">
        <v>-1.6271634239374819E-2</v>
      </c>
    </row>
    <row r="445" spans="1:12" ht="14.4" x14ac:dyDescent="0.3">
      <c r="A445" s="7">
        <v>43496</v>
      </c>
      <c r="B445" s="191">
        <v>2685.48999</v>
      </c>
      <c r="C445" s="191">
        <v>2708.9499510000001</v>
      </c>
      <c r="D445" s="191">
        <v>2678.6499020000001</v>
      </c>
      <c r="E445" s="191">
        <v>2704.1000979999999</v>
      </c>
      <c r="F445" s="192">
        <v>2704.1000979999999</v>
      </c>
      <c r="G445" s="191">
        <v>4917650000</v>
      </c>
      <c r="H445" s="194">
        <f t="shared" si="6"/>
        <v>8.5973960122815839E-3</v>
      </c>
      <c r="I445" s="193"/>
      <c r="J445" s="197">
        <v>443</v>
      </c>
      <c r="K445" s="234">
        <v>8.5973960122815839E-3</v>
      </c>
      <c r="L445" s="198">
        <v>-1.6245121627707616E-2</v>
      </c>
    </row>
    <row r="446" spans="1:12" ht="14.4" x14ac:dyDescent="0.3">
      <c r="A446" s="7">
        <v>43495</v>
      </c>
      <c r="B446" s="191">
        <v>2653.6201169999999</v>
      </c>
      <c r="C446" s="191">
        <v>2690.4399410000001</v>
      </c>
      <c r="D446" s="191">
        <v>2648.3400879999999</v>
      </c>
      <c r="E446" s="191">
        <v>2681.0500489999999</v>
      </c>
      <c r="F446" s="192">
        <v>2681.0500489999999</v>
      </c>
      <c r="G446" s="191">
        <v>3867810000</v>
      </c>
      <c r="H446" s="194">
        <f t="shared" si="6"/>
        <v>1.5549260984848464E-2</v>
      </c>
      <c r="I446" s="193"/>
      <c r="J446" s="197">
        <v>444</v>
      </c>
      <c r="K446" s="234">
        <v>1.5549260984848464E-2</v>
      </c>
      <c r="L446" s="198">
        <v>-1.6213587336401391E-2</v>
      </c>
    </row>
    <row r="447" spans="1:12" ht="14.4" x14ac:dyDescent="0.3">
      <c r="A447" s="7">
        <v>43494</v>
      </c>
      <c r="B447" s="191">
        <v>2644.889893</v>
      </c>
      <c r="C447" s="191">
        <v>2650.929932</v>
      </c>
      <c r="D447" s="191">
        <v>2631.0500489999999</v>
      </c>
      <c r="E447" s="191">
        <v>2640</v>
      </c>
      <c r="F447" s="192">
        <v>2640</v>
      </c>
      <c r="G447" s="191">
        <v>3504200000</v>
      </c>
      <c r="H447" s="194">
        <f t="shared" si="6"/>
        <v>-1.4562467073728508E-3</v>
      </c>
      <c r="I447" s="193"/>
      <c r="J447" s="197">
        <v>445</v>
      </c>
      <c r="K447" s="234">
        <v>-1.4562467073728508E-3</v>
      </c>
      <c r="L447" s="198">
        <v>-1.6205413483615108E-2</v>
      </c>
    </row>
    <row r="448" spans="1:12" ht="14.4" x14ac:dyDescent="0.3">
      <c r="A448" s="7">
        <v>43493</v>
      </c>
      <c r="B448" s="191">
        <v>2644.969971</v>
      </c>
      <c r="C448" s="191">
        <v>2644.969971</v>
      </c>
      <c r="D448" s="191">
        <v>2624.0600589999999</v>
      </c>
      <c r="E448" s="191">
        <v>2643.8500979999999</v>
      </c>
      <c r="F448" s="192">
        <v>2643.8500979999999</v>
      </c>
      <c r="G448" s="191">
        <v>3612810000</v>
      </c>
      <c r="H448" s="194">
        <f t="shared" si="6"/>
        <v>-7.8468274522027516E-3</v>
      </c>
      <c r="I448" s="193"/>
      <c r="J448" s="197">
        <v>446</v>
      </c>
      <c r="K448" s="234">
        <v>-7.8468274522027516E-3</v>
      </c>
      <c r="L448" s="198">
        <v>-1.6171809548228552E-2</v>
      </c>
    </row>
    <row r="449" spans="1:12" ht="14.4" x14ac:dyDescent="0.3">
      <c r="A449" s="7">
        <v>43490</v>
      </c>
      <c r="B449" s="191">
        <v>2657.4399410000001</v>
      </c>
      <c r="C449" s="191">
        <v>2672.3798830000001</v>
      </c>
      <c r="D449" s="191">
        <v>2657.330078</v>
      </c>
      <c r="E449" s="191">
        <v>2664.76001</v>
      </c>
      <c r="F449" s="192">
        <v>2664.76001</v>
      </c>
      <c r="G449" s="191">
        <v>3814080000</v>
      </c>
      <c r="H449" s="194">
        <f t="shared" si="6"/>
        <v>8.4886941971221846E-3</v>
      </c>
      <c r="I449" s="193"/>
      <c r="J449" s="197">
        <v>447</v>
      </c>
      <c r="K449" s="234">
        <v>8.4886941971221846E-3</v>
      </c>
      <c r="L449" s="198">
        <v>-1.6171398881466705E-2</v>
      </c>
    </row>
    <row r="450" spans="1:12" ht="14.4" x14ac:dyDescent="0.3">
      <c r="A450" s="7">
        <v>43489</v>
      </c>
      <c r="B450" s="191">
        <v>2638.8400879999999</v>
      </c>
      <c r="C450" s="191">
        <v>2647.1999510000001</v>
      </c>
      <c r="D450" s="191">
        <v>2627.01001</v>
      </c>
      <c r="E450" s="191">
        <v>2642.330078</v>
      </c>
      <c r="F450" s="192">
        <v>2642.330078</v>
      </c>
      <c r="G450" s="191">
        <v>3433250000</v>
      </c>
      <c r="H450" s="194">
        <f t="shared" si="6"/>
        <v>1.3757255722175522E-3</v>
      </c>
      <c r="I450" s="193"/>
      <c r="J450" s="197">
        <v>448</v>
      </c>
      <c r="K450" s="234">
        <v>1.3757255722175522E-3</v>
      </c>
      <c r="L450" s="198">
        <v>-1.616877256054149E-2</v>
      </c>
    </row>
    <row r="451" spans="1:12" ht="14.4" x14ac:dyDescent="0.3">
      <c r="A451" s="7">
        <v>43488</v>
      </c>
      <c r="B451" s="191">
        <v>2643.4799800000001</v>
      </c>
      <c r="C451" s="191">
        <v>2653.1899410000001</v>
      </c>
      <c r="D451" s="191">
        <v>2612.860107</v>
      </c>
      <c r="E451" s="191">
        <v>2638.6999510000001</v>
      </c>
      <c r="F451" s="192">
        <v>2638.6999510000001</v>
      </c>
      <c r="G451" s="191">
        <v>3335610000</v>
      </c>
      <c r="H451" s="194">
        <f t="shared" si="6"/>
        <v>2.2029128397908779E-3</v>
      </c>
      <c r="I451" s="193"/>
      <c r="J451" s="197">
        <v>449</v>
      </c>
      <c r="K451" s="234">
        <v>2.2029128397908779E-3</v>
      </c>
      <c r="L451" s="198">
        <v>-1.6164165808483653E-2</v>
      </c>
    </row>
    <row r="452" spans="1:12" ht="14.4" x14ac:dyDescent="0.3">
      <c r="A452" s="7">
        <v>43487</v>
      </c>
      <c r="B452" s="191">
        <v>2657.8798830000001</v>
      </c>
      <c r="C452" s="191">
        <v>2657.8798830000001</v>
      </c>
      <c r="D452" s="191">
        <v>2617.2700199999999</v>
      </c>
      <c r="E452" s="191">
        <v>2632.8999020000001</v>
      </c>
      <c r="F452" s="192">
        <v>2632.8999020000001</v>
      </c>
      <c r="G452" s="191">
        <v>3908030000</v>
      </c>
      <c r="H452" s="194">
        <f t="shared" ref="H452:H515" si="7">(F452-F453)/F453</f>
        <v>-1.4157306316348407E-2</v>
      </c>
      <c r="I452" s="193"/>
      <c r="J452" s="197">
        <v>450</v>
      </c>
      <c r="K452" s="234">
        <v>-1.4157306316348407E-2</v>
      </c>
      <c r="L452" s="198">
        <v>-1.6159790587607501E-2</v>
      </c>
    </row>
    <row r="453" spans="1:12" ht="14.4" x14ac:dyDescent="0.3">
      <c r="A453" s="7">
        <v>43483</v>
      </c>
      <c r="B453" s="191">
        <v>2651.2700199999999</v>
      </c>
      <c r="C453" s="191">
        <v>2675.469971</v>
      </c>
      <c r="D453" s="191">
        <v>2647.580078</v>
      </c>
      <c r="E453" s="191">
        <v>2670.709961</v>
      </c>
      <c r="F453" s="192">
        <v>2670.709961</v>
      </c>
      <c r="G453" s="191">
        <v>3986730000</v>
      </c>
      <c r="H453" s="194">
        <f t="shared" si="7"/>
        <v>1.3183053048657441E-2</v>
      </c>
      <c r="I453" s="193"/>
      <c r="J453" s="197">
        <v>451</v>
      </c>
      <c r="K453" s="234">
        <v>1.3183053048657441E-2</v>
      </c>
      <c r="L453" s="198">
        <v>-1.6147208456598918E-2</v>
      </c>
    </row>
    <row r="454" spans="1:12" ht="14.4" x14ac:dyDescent="0.3">
      <c r="A454" s="7">
        <v>43482</v>
      </c>
      <c r="B454" s="191">
        <v>2609.280029</v>
      </c>
      <c r="C454" s="191">
        <v>2645.0600589999999</v>
      </c>
      <c r="D454" s="191">
        <v>2606.360107</v>
      </c>
      <c r="E454" s="191">
        <v>2635.959961</v>
      </c>
      <c r="F454" s="192">
        <v>2635.959961</v>
      </c>
      <c r="G454" s="191">
        <v>3772270000</v>
      </c>
      <c r="H454" s="194">
        <f t="shared" si="7"/>
        <v>7.5914002737062442E-3</v>
      </c>
      <c r="I454" s="193"/>
      <c r="J454" s="197">
        <v>452</v>
      </c>
      <c r="K454" s="234">
        <v>7.5914002737062442E-3</v>
      </c>
      <c r="L454" s="198">
        <v>-1.6126534692145925E-2</v>
      </c>
    </row>
    <row r="455" spans="1:12" ht="14.4" x14ac:dyDescent="0.3">
      <c r="A455" s="7">
        <v>43481</v>
      </c>
      <c r="B455" s="191">
        <v>2614.75</v>
      </c>
      <c r="C455" s="191">
        <v>2625.76001</v>
      </c>
      <c r="D455" s="191">
        <v>2612.679932</v>
      </c>
      <c r="E455" s="191">
        <v>2616.1000979999999</v>
      </c>
      <c r="F455" s="192">
        <v>2616.1000979999999</v>
      </c>
      <c r="G455" s="191">
        <v>3863770000</v>
      </c>
      <c r="H455" s="194">
        <f t="shared" si="7"/>
        <v>2.2219855538147541E-3</v>
      </c>
      <c r="I455" s="193"/>
      <c r="J455" s="197">
        <v>453</v>
      </c>
      <c r="K455" s="234">
        <v>2.2219855538147541E-3</v>
      </c>
      <c r="L455" s="198">
        <v>-1.6112491199261166E-2</v>
      </c>
    </row>
    <row r="456" spans="1:12" ht="14.4" x14ac:dyDescent="0.3">
      <c r="A456" s="7">
        <v>43480</v>
      </c>
      <c r="B456" s="191">
        <v>2585.1000979999999</v>
      </c>
      <c r="C456" s="191">
        <v>2613.080078</v>
      </c>
      <c r="D456" s="191">
        <v>2585.1000979999999</v>
      </c>
      <c r="E456" s="191">
        <v>2610.3000489999999</v>
      </c>
      <c r="F456" s="192">
        <v>2610.3000489999999</v>
      </c>
      <c r="G456" s="191">
        <v>3572330000</v>
      </c>
      <c r="H456" s="194">
        <f t="shared" si="7"/>
        <v>1.0721688854600295E-2</v>
      </c>
      <c r="I456" s="193"/>
      <c r="J456" s="197">
        <v>454</v>
      </c>
      <c r="K456" s="234">
        <v>1.0721688854600295E-2</v>
      </c>
      <c r="L456" s="198">
        <v>-1.6071303425142455E-2</v>
      </c>
    </row>
    <row r="457" spans="1:12" ht="14.4" x14ac:dyDescent="0.3">
      <c r="A457" s="7">
        <v>43479</v>
      </c>
      <c r="B457" s="191">
        <v>2580.3100589999999</v>
      </c>
      <c r="C457" s="191">
        <v>2589.320068</v>
      </c>
      <c r="D457" s="191">
        <v>2570.4099120000001</v>
      </c>
      <c r="E457" s="191">
        <v>2582.610107</v>
      </c>
      <c r="F457" s="192">
        <v>2582.610107</v>
      </c>
      <c r="G457" s="191">
        <v>3664450000</v>
      </c>
      <c r="H457" s="194">
        <f t="shared" si="7"/>
        <v>-5.2575254201908672E-3</v>
      </c>
      <c r="I457" s="193"/>
      <c r="J457" s="197">
        <v>455</v>
      </c>
      <c r="K457" s="234">
        <v>-5.2575254201908672E-3</v>
      </c>
      <c r="L457" s="198">
        <v>-1.607069061037009E-2</v>
      </c>
    </row>
    <row r="458" spans="1:12" ht="14.4" x14ac:dyDescent="0.3">
      <c r="A458" s="7">
        <v>43476</v>
      </c>
      <c r="B458" s="191">
        <v>2588.110107</v>
      </c>
      <c r="C458" s="191">
        <v>2596.2700199999999</v>
      </c>
      <c r="D458" s="191">
        <v>2577.3999020000001</v>
      </c>
      <c r="E458" s="191">
        <v>2596.26001</v>
      </c>
      <c r="F458" s="192">
        <v>2596.26001</v>
      </c>
      <c r="G458" s="191">
        <v>3434490000</v>
      </c>
      <c r="H458" s="194">
        <f t="shared" si="7"/>
        <v>-1.462979140943451E-4</v>
      </c>
      <c r="I458" s="193"/>
      <c r="J458" s="197">
        <v>456</v>
      </c>
      <c r="K458" s="234">
        <v>-1.462979140943451E-4</v>
      </c>
      <c r="L458" s="198">
        <v>-1.605353234379173E-2</v>
      </c>
    </row>
    <row r="459" spans="1:12" ht="14.4" x14ac:dyDescent="0.3">
      <c r="A459" s="7">
        <v>43475</v>
      </c>
      <c r="B459" s="191">
        <v>2573.51001</v>
      </c>
      <c r="C459" s="191">
        <v>2597.820068</v>
      </c>
      <c r="D459" s="191">
        <v>2562.0200199999999</v>
      </c>
      <c r="E459" s="191">
        <v>2596.639893</v>
      </c>
      <c r="F459" s="192">
        <v>2596.639893</v>
      </c>
      <c r="G459" s="191">
        <v>3704500000</v>
      </c>
      <c r="H459" s="194">
        <f t="shared" si="7"/>
        <v>4.5184189218472805E-3</v>
      </c>
      <c r="I459" s="193"/>
      <c r="J459" s="197">
        <v>457</v>
      </c>
      <c r="K459" s="234">
        <v>4.5184189218472805E-3</v>
      </c>
      <c r="L459" s="198">
        <v>-1.6028538354844031E-2</v>
      </c>
    </row>
    <row r="460" spans="1:12" ht="14.4" x14ac:dyDescent="0.3">
      <c r="A460" s="7">
        <v>43474</v>
      </c>
      <c r="B460" s="191">
        <v>2580</v>
      </c>
      <c r="C460" s="191">
        <v>2595.320068</v>
      </c>
      <c r="D460" s="191">
        <v>2568.889893</v>
      </c>
      <c r="E460" s="191">
        <v>2584.959961</v>
      </c>
      <c r="F460" s="192">
        <v>2584.959961</v>
      </c>
      <c r="G460" s="191">
        <v>4052480000</v>
      </c>
      <c r="H460" s="194">
        <f t="shared" si="7"/>
        <v>4.0980455174692261E-3</v>
      </c>
      <c r="I460" s="193"/>
      <c r="J460" s="197">
        <v>458</v>
      </c>
      <c r="K460" s="234">
        <v>4.0980455174692261E-3</v>
      </c>
      <c r="L460" s="198">
        <v>-1.6012721744140604E-2</v>
      </c>
    </row>
    <row r="461" spans="1:12" ht="14.4" x14ac:dyDescent="0.3">
      <c r="A461" s="7">
        <v>43473</v>
      </c>
      <c r="B461" s="191">
        <v>2568.110107</v>
      </c>
      <c r="C461" s="191">
        <v>2579.820068</v>
      </c>
      <c r="D461" s="191">
        <v>2547.5600589999999</v>
      </c>
      <c r="E461" s="191">
        <v>2574.4099120000001</v>
      </c>
      <c r="F461" s="192">
        <v>2574.4099120000001</v>
      </c>
      <c r="G461" s="191">
        <v>4083030000</v>
      </c>
      <c r="H461" s="194">
        <f t="shared" si="7"/>
        <v>9.6952851413394606E-3</v>
      </c>
      <c r="I461" s="193"/>
      <c r="J461" s="197">
        <v>459</v>
      </c>
      <c r="K461" s="234">
        <v>9.6952851413394606E-3</v>
      </c>
      <c r="L461" s="198">
        <v>-1.5991584352640573E-2</v>
      </c>
    </row>
    <row r="462" spans="1:12" ht="14.4" x14ac:dyDescent="0.3">
      <c r="A462" s="7">
        <v>43472</v>
      </c>
      <c r="B462" s="191">
        <v>2535.610107</v>
      </c>
      <c r="C462" s="191">
        <v>2566.1599120000001</v>
      </c>
      <c r="D462" s="191">
        <v>2524.5600589999999</v>
      </c>
      <c r="E462" s="191">
        <v>2549.6899410000001</v>
      </c>
      <c r="F462" s="192">
        <v>2549.6899410000001</v>
      </c>
      <c r="G462" s="191">
        <v>4104710000</v>
      </c>
      <c r="H462" s="194">
        <f t="shared" si="7"/>
        <v>7.0104348498051519E-3</v>
      </c>
      <c r="I462" s="193"/>
      <c r="J462" s="197">
        <v>460</v>
      </c>
      <c r="K462" s="234">
        <v>7.0104348498051519E-3</v>
      </c>
      <c r="L462" s="198">
        <v>-1.5954853620846785E-2</v>
      </c>
    </row>
    <row r="463" spans="1:12" ht="14.4" x14ac:dyDescent="0.3">
      <c r="A463" s="7">
        <v>43469</v>
      </c>
      <c r="B463" s="191">
        <v>2474.330078</v>
      </c>
      <c r="C463" s="191">
        <v>2538.070068</v>
      </c>
      <c r="D463" s="191">
        <v>2474.330078</v>
      </c>
      <c r="E463" s="191">
        <v>2531.9399410000001</v>
      </c>
      <c r="F463" s="192">
        <v>2531.9399410000001</v>
      </c>
      <c r="G463" s="191">
        <v>4213410000</v>
      </c>
      <c r="H463" s="194">
        <f t="shared" si="7"/>
        <v>3.433571429840454E-2</v>
      </c>
      <c r="I463" s="193"/>
      <c r="J463" s="197">
        <v>461</v>
      </c>
      <c r="K463" s="234">
        <v>3.433571429840454E-2</v>
      </c>
      <c r="L463" s="198">
        <v>-1.5950301787768923E-2</v>
      </c>
    </row>
    <row r="464" spans="1:12" ht="14.4" x14ac:dyDescent="0.3">
      <c r="A464" s="7">
        <v>43468</v>
      </c>
      <c r="B464" s="191">
        <v>2491.919922</v>
      </c>
      <c r="C464" s="191">
        <v>2493.139893</v>
      </c>
      <c r="D464" s="191">
        <v>2443.959961</v>
      </c>
      <c r="E464" s="191">
        <v>2447.889893</v>
      </c>
      <c r="F464" s="192">
        <v>2447.889893</v>
      </c>
      <c r="G464" s="191">
        <v>3822860000</v>
      </c>
      <c r="H464" s="194">
        <f t="shared" si="7"/>
        <v>-2.4756730111614129E-2</v>
      </c>
      <c r="I464" s="193"/>
      <c r="J464" s="197">
        <v>462</v>
      </c>
      <c r="K464" s="234">
        <v>-2.4756730111614129E-2</v>
      </c>
      <c r="L464" s="198">
        <v>-1.5926881836783591E-2</v>
      </c>
    </row>
    <row r="465" spans="1:12" ht="14.4" x14ac:dyDescent="0.3">
      <c r="A465" s="7">
        <v>43467</v>
      </c>
      <c r="B465" s="191">
        <v>2476.959961</v>
      </c>
      <c r="C465" s="191">
        <v>2519.48999</v>
      </c>
      <c r="D465" s="191">
        <v>2467.469971</v>
      </c>
      <c r="E465" s="191">
        <v>2510.030029</v>
      </c>
      <c r="F465" s="192">
        <v>2510.030029</v>
      </c>
      <c r="G465" s="191">
        <v>3733160000</v>
      </c>
      <c r="H465" s="194">
        <f t="shared" si="7"/>
        <v>1.2684966694008221E-3</v>
      </c>
      <c r="I465" s="193"/>
      <c r="J465" s="197">
        <v>463</v>
      </c>
      <c r="K465" s="234">
        <v>1.2684966694008221E-3</v>
      </c>
      <c r="L465" s="198">
        <v>-1.5913324467322586E-2</v>
      </c>
    </row>
    <row r="466" spans="1:12" ht="14.4" x14ac:dyDescent="0.3">
      <c r="A466" s="7">
        <v>43465</v>
      </c>
      <c r="B466" s="191">
        <v>2498.9399410000001</v>
      </c>
      <c r="C466" s="191">
        <v>2509.23999</v>
      </c>
      <c r="D466" s="191">
        <v>2482.820068</v>
      </c>
      <c r="E466" s="191">
        <v>2506.8500979999999</v>
      </c>
      <c r="F466" s="192">
        <v>2506.8500979999999</v>
      </c>
      <c r="G466" s="191">
        <v>3442870000</v>
      </c>
      <c r="H466" s="194">
        <f t="shared" si="7"/>
        <v>8.4924843647866226E-3</v>
      </c>
      <c r="I466" s="193"/>
      <c r="J466" s="197">
        <v>464</v>
      </c>
      <c r="K466" s="234">
        <v>8.4924843647866226E-3</v>
      </c>
      <c r="L466" s="198">
        <v>-1.5907445905395216E-2</v>
      </c>
    </row>
    <row r="467" spans="1:12" ht="14.4" x14ac:dyDescent="0.3">
      <c r="A467" s="7">
        <v>43462</v>
      </c>
      <c r="B467" s="191">
        <v>2498.7700199999999</v>
      </c>
      <c r="C467" s="191">
        <v>2520.2700199999999</v>
      </c>
      <c r="D467" s="191">
        <v>2472.889893</v>
      </c>
      <c r="E467" s="191">
        <v>2485.73999</v>
      </c>
      <c r="F467" s="192">
        <v>2485.73999</v>
      </c>
      <c r="G467" s="191">
        <v>3702620000</v>
      </c>
      <c r="H467" s="194">
        <f t="shared" si="7"/>
        <v>-1.2415825521054006E-3</v>
      </c>
      <c r="I467" s="193"/>
      <c r="J467" s="197">
        <v>465</v>
      </c>
      <c r="K467" s="234">
        <v>-1.2415825521054006E-3</v>
      </c>
      <c r="L467" s="198">
        <v>-1.5877250651393813E-2</v>
      </c>
    </row>
    <row r="468" spans="1:12" ht="14.4" x14ac:dyDescent="0.3">
      <c r="A468" s="7">
        <v>43461</v>
      </c>
      <c r="B468" s="191">
        <v>2442.5</v>
      </c>
      <c r="C468" s="191">
        <v>2489.1000979999999</v>
      </c>
      <c r="D468" s="191">
        <v>2397.9399410000001</v>
      </c>
      <c r="E468" s="191">
        <v>2488.830078</v>
      </c>
      <c r="F468" s="192">
        <v>2488.830078</v>
      </c>
      <c r="G468" s="191">
        <v>4096610000</v>
      </c>
      <c r="H468" s="194">
        <f t="shared" si="7"/>
        <v>8.562680803813779E-3</v>
      </c>
      <c r="I468" s="193"/>
      <c r="J468" s="197">
        <v>466</v>
      </c>
      <c r="K468" s="234">
        <v>8.562680803813779E-3</v>
      </c>
      <c r="L468" s="198">
        <v>-1.5874194847625089E-2</v>
      </c>
    </row>
    <row r="469" spans="1:12" ht="14.4" x14ac:dyDescent="0.3">
      <c r="A469" s="7">
        <v>43460</v>
      </c>
      <c r="B469" s="191">
        <v>2363.1201169999999</v>
      </c>
      <c r="C469" s="191">
        <v>2467.76001</v>
      </c>
      <c r="D469" s="191">
        <v>2346.580078</v>
      </c>
      <c r="E469" s="191">
        <v>2467.6999510000001</v>
      </c>
      <c r="F469" s="192">
        <v>2467.6999510000001</v>
      </c>
      <c r="G469" s="191">
        <v>4233990000</v>
      </c>
      <c r="H469" s="194">
        <f t="shared" si="7"/>
        <v>4.9593742562976224E-2</v>
      </c>
      <c r="I469" s="193"/>
      <c r="J469" s="197">
        <v>467</v>
      </c>
      <c r="K469" s="234">
        <v>4.9593742562976224E-2</v>
      </c>
      <c r="L469" s="198">
        <v>-1.5871931081293349E-2</v>
      </c>
    </row>
    <row r="470" spans="1:12" ht="14.4" x14ac:dyDescent="0.3">
      <c r="A470" s="7">
        <v>43458</v>
      </c>
      <c r="B470" s="191">
        <v>2400.5600589999999</v>
      </c>
      <c r="C470" s="191">
        <v>2410.3400879999999</v>
      </c>
      <c r="D470" s="191">
        <v>2351.1000979999999</v>
      </c>
      <c r="E470" s="191">
        <v>2351.1000979999999</v>
      </c>
      <c r="F470" s="192">
        <v>2351.1000979999999</v>
      </c>
      <c r="G470" s="191">
        <v>2613930000</v>
      </c>
      <c r="H470" s="194">
        <f t="shared" si="7"/>
        <v>-2.7112254234371271E-2</v>
      </c>
      <c r="I470" s="193"/>
      <c r="J470" s="197">
        <v>468</v>
      </c>
      <c r="K470" s="234">
        <v>-2.7112254234371271E-2</v>
      </c>
      <c r="L470" s="198">
        <v>-1.5867949049728474E-2</v>
      </c>
    </row>
    <row r="471" spans="1:12" ht="14.4" x14ac:dyDescent="0.3">
      <c r="A471" s="7">
        <v>43455</v>
      </c>
      <c r="B471" s="191">
        <v>2465.3798830000001</v>
      </c>
      <c r="C471" s="191">
        <v>2504.4099120000001</v>
      </c>
      <c r="D471" s="191">
        <v>2408.5500489999999</v>
      </c>
      <c r="E471" s="191">
        <v>2416.6201169999999</v>
      </c>
      <c r="F471" s="192">
        <v>2416.6201169999999</v>
      </c>
      <c r="G471" s="191">
        <v>7609010000</v>
      </c>
      <c r="H471" s="194">
        <f t="shared" si="7"/>
        <v>-2.0588228435321883E-2</v>
      </c>
      <c r="I471" s="193"/>
      <c r="J471" s="197">
        <v>469</v>
      </c>
      <c r="K471" s="234">
        <v>-2.0588228435321883E-2</v>
      </c>
      <c r="L471" s="198">
        <v>-1.5862146237173677E-2</v>
      </c>
    </row>
    <row r="472" spans="1:12" ht="14.4" x14ac:dyDescent="0.3">
      <c r="A472" s="7">
        <v>43454</v>
      </c>
      <c r="B472" s="191">
        <v>2496.7700199999999</v>
      </c>
      <c r="C472" s="191">
        <v>2509.6298830000001</v>
      </c>
      <c r="D472" s="191">
        <v>2441.179932</v>
      </c>
      <c r="E472" s="191">
        <v>2467.419922</v>
      </c>
      <c r="F472" s="192">
        <v>2467.419922</v>
      </c>
      <c r="G472" s="191">
        <v>5585780000</v>
      </c>
      <c r="H472" s="194">
        <f t="shared" si="7"/>
        <v>-1.5772106302099805E-2</v>
      </c>
      <c r="I472" s="193"/>
      <c r="J472" s="197">
        <v>470</v>
      </c>
      <c r="K472" s="234">
        <v>-1.5772106302099805E-2</v>
      </c>
      <c r="L472" s="198">
        <v>-1.5849611346326391E-2</v>
      </c>
    </row>
    <row r="473" spans="1:12" ht="14.4" x14ac:dyDescent="0.3">
      <c r="A473" s="7">
        <v>43453</v>
      </c>
      <c r="B473" s="191">
        <v>2547.0500489999999</v>
      </c>
      <c r="C473" s="191">
        <v>2585.290039</v>
      </c>
      <c r="D473" s="191">
        <v>2488.959961</v>
      </c>
      <c r="E473" s="191">
        <v>2506.959961</v>
      </c>
      <c r="F473" s="192">
        <v>2506.959961</v>
      </c>
      <c r="G473" s="191">
        <v>5127940000</v>
      </c>
      <c r="H473" s="194">
        <f t="shared" si="7"/>
        <v>-1.5395714469955905E-2</v>
      </c>
      <c r="I473" s="193"/>
      <c r="J473" s="197">
        <v>471</v>
      </c>
      <c r="K473" s="234">
        <v>-1.5395714469955905E-2</v>
      </c>
      <c r="L473" s="198">
        <v>-1.5839153261408379E-2</v>
      </c>
    </row>
    <row r="474" spans="1:12" ht="14.4" x14ac:dyDescent="0.3">
      <c r="A474" s="7">
        <v>43452</v>
      </c>
      <c r="B474" s="191">
        <v>2559.8999020000001</v>
      </c>
      <c r="C474" s="191">
        <v>2573.98999</v>
      </c>
      <c r="D474" s="191">
        <v>2528.709961</v>
      </c>
      <c r="E474" s="191">
        <v>2546.1599120000001</v>
      </c>
      <c r="F474" s="192">
        <v>2546.1599120000001</v>
      </c>
      <c r="G474" s="191">
        <v>4470880000</v>
      </c>
      <c r="H474" s="194">
        <f t="shared" si="7"/>
        <v>8.6400702725762698E-5</v>
      </c>
      <c r="I474" s="193"/>
      <c r="J474" s="197">
        <v>472</v>
      </c>
      <c r="K474" s="234">
        <v>8.6400702725762698E-5</v>
      </c>
      <c r="L474" s="198">
        <v>-1.5836989043188011E-2</v>
      </c>
    </row>
    <row r="475" spans="1:12" ht="14.4" x14ac:dyDescent="0.3">
      <c r="A475" s="7">
        <v>43451</v>
      </c>
      <c r="B475" s="191">
        <v>2590.75</v>
      </c>
      <c r="C475" s="191">
        <v>2601.1298830000001</v>
      </c>
      <c r="D475" s="191">
        <v>2530.540039</v>
      </c>
      <c r="E475" s="191">
        <v>2545.9399410000001</v>
      </c>
      <c r="F475" s="192">
        <v>2545.9399410000001</v>
      </c>
      <c r="G475" s="191">
        <v>4616350000</v>
      </c>
      <c r="H475" s="194">
        <f t="shared" si="7"/>
        <v>-2.0773480650743484E-2</v>
      </c>
      <c r="I475" s="193"/>
      <c r="J475" s="197">
        <v>473</v>
      </c>
      <c r="K475" s="234">
        <v>-2.0773480650743484E-2</v>
      </c>
      <c r="L475" s="198">
        <v>-1.5779849158430712E-2</v>
      </c>
    </row>
    <row r="476" spans="1:12" ht="14.4" x14ac:dyDescent="0.3">
      <c r="A476" s="7">
        <v>43448</v>
      </c>
      <c r="B476" s="191">
        <v>2629.679932</v>
      </c>
      <c r="C476" s="191">
        <v>2635.070068</v>
      </c>
      <c r="D476" s="191">
        <v>2593.8400879999999</v>
      </c>
      <c r="E476" s="191">
        <v>2599.9499510000001</v>
      </c>
      <c r="F476" s="192">
        <v>2599.9499510000001</v>
      </c>
      <c r="G476" s="191">
        <v>4035020000</v>
      </c>
      <c r="H476" s="194">
        <f t="shared" si="7"/>
        <v>-1.908670959714558E-2</v>
      </c>
      <c r="I476" s="193"/>
      <c r="J476" s="197">
        <v>474</v>
      </c>
      <c r="K476" s="234">
        <v>-1.908670959714558E-2</v>
      </c>
      <c r="L476" s="198">
        <v>-1.5776548205411627E-2</v>
      </c>
    </row>
    <row r="477" spans="1:12" ht="14.4" x14ac:dyDescent="0.3">
      <c r="A477" s="7">
        <v>43447</v>
      </c>
      <c r="B477" s="191">
        <v>2658.6999510000001</v>
      </c>
      <c r="C477" s="191">
        <v>2670.1899410000001</v>
      </c>
      <c r="D477" s="191">
        <v>2637.2700199999999</v>
      </c>
      <c r="E477" s="191">
        <v>2650.540039</v>
      </c>
      <c r="F477" s="192">
        <v>2650.540039</v>
      </c>
      <c r="G477" s="191">
        <v>3927720000</v>
      </c>
      <c r="H477" s="194">
        <f t="shared" si="7"/>
        <v>-1.999302117276265E-4</v>
      </c>
      <c r="I477" s="193"/>
      <c r="J477" s="197">
        <v>475</v>
      </c>
      <c r="K477" s="234">
        <v>-1.999302117276265E-4</v>
      </c>
      <c r="L477" s="198">
        <v>-1.5772106302099805E-2</v>
      </c>
    </row>
    <row r="478" spans="1:12" ht="14.4" x14ac:dyDescent="0.3">
      <c r="A478" s="7">
        <v>43446</v>
      </c>
      <c r="B478" s="191">
        <v>2658.2299800000001</v>
      </c>
      <c r="C478" s="191">
        <v>2685.4399410000001</v>
      </c>
      <c r="D478" s="191">
        <v>2650.26001</v>
      </c>
      <c r="E478" s="191">
        <v>2651.070068</v>
      </c>
      <c r="F478" s="192">
        <v>2651.070068</v>
      </c>
      <c r="G478" s="191">
        <v>3958890000</v>
      </c>
      <c r="H478" s="194">
        <f t="shared" si="7"/>
        <v>5.4195036532567646E-3</v>
      </c>
      <c r="I478" s="193"/>
      <c r="J478" s="197">
        <v>476</v>
      </c>
      <c r="K478" s="234">
        <v>5.4195036532567646E-3</v>
      </c>
      <c r="L478" s="198">
        <v>-1.575683154216782E-2</v>
      </c>
    </row>
    <row r="479" spans="1:12" ht="14.4" x14ac:dyDescent="0.3">
      <c r="A479" s="7">
        <v>43445</v>
      </c>
      <c r="B479" s="191">
        <v>2664.4399410000001</v>
      </c>
      <c r="C479" s="191">
        <v>2674.3500979999999</v>
      </c>
      <c r="D479" s="191">
        <v>2621.3000489999999</v>
      </c>
      <c r="E479" s="191">
        <v>2636.780029</v>
      </c>
      <c r="F479" s="192">
        <v>2636.780029</v>
      </c>
      <c r="G479" s="191">
        <v>3905870000</v>
      </c>
      <c r="H479" s="194">
        <f t="shared" si="7"/>
        <v>-3.5634639398193102E-4</v>
      </c>
      <c r="I479" s="193"/>
      <c r="J479" s="197">
        <v>477</v>
      </c>
      <c r="K479" s="234">
        <v>-3.5634639398193102E-4</v>
      </c>
      <c r="L479" s="198">
        <v>-1.5739678016041508E-2</v>
      </c>
    </row>
    <row r="480" spans="1:12" ht="14.4" x14ac:dyDescent="0.3">
      <c r="A480" s="7">
        <v>43444</v>
      </c>
      <c r="B480" s="191">
        <v>2630.860107</v>
      </c>
      <c r="C480" s="191">
        <v>2647.51001</v>
      </c>
      <c r="D480" s="191">
        <v>2583.2299800000001</v>
      </c>
      <c r="E480" s="191">
        <v>2637.719971</v>
      </c>
      <c r="F480" s="192">
        <v>2637.719971</v>
      </c>
      <c r="G480" s="191">
        <v>4151030000</v>
      </c>
      <c r="H480" s="194">
        <f t="shared" si="7"/>
        <v>1.7621541550397273E-3</v>
      </c>
      <c r="I480" s="193"/>
      <c r="J480" s="197">
        <v>478</v>
      </c>
      <c r="K480" s="234">
        <v>1.7621541550397273E-3</v>
      </c>
      <c r="L480" s="198">
        <v>-1.5730711690954722E-2</v>
      </c>
    </row>
    <row r="481" spans="1:12" ht="14.4" x14ac:dyDescent="0.3">
      <c r="A481" s="7">
        <v>43441</v>
      </c>
      <c r="B481" s="191">
        <v>2691.26001</v>
      </c>
      <c r="C481" s="191">
        <v>2708.540039</v>
      </c>
      <c r="D481" s="191">
        <v>2623.139893</v>
      </c>
      <c r="E481" s="191">
        <v>2633.080078</v>
      </c>
      <c r="F481" s="192">
        <v>2633.080078</v>
      </c>
      <c r="G481" s="191">
        <v>4216690000</v>
      </c>
      <c r="H481" s="194">
        <f t="shared" si="7"/>
        <v>-2.3320118749489388E-2</v>
      </c>
      <c r="I481" s="193"/>
      <c r="J481" s="197">
        <v>479</v>
      </c>
      <c r="K481" s="234">
        <v>-2.3320118749489388E-2</v>
      </c>
      <c r="L481" s="198">
        <v>-1.5702314915647789E-2</v>
      </c>
    </row>
    <row r="482" spans="1:12" ht="14.4" x14ac:dyDescent="0.3">
      <c r="A482" s="7">
        <v>43440</v>
      </c>
      <c r="B482" s="191">
        <v>2663.51001</v>
      </c>
      <c r="C482" s="191">
        <v>2696.1499020000001</v>
      </c>
      <c r="D482" s="191">
        <v>2621.530029</v>
      </c>
      <c r="E482" s="191">
        <v>2695.9499510000001</v>
      </c>
      <c r="F482" s="192">
        <v>2695.9499510000001</v>
      </c>
      <c r="G482" s="191">
        <v>5141470000</v>
      </c>
      <c r="H482" s="194">
        <f t="shared" si="7"/>
        <v>-1.522228361661734E-3</v>
      </c>
      <c r="I482" s="193"/>
      <c r="J482" s="197">
        <v>480</v>
      </c>
      <c r="K482" s="234">
        <v>-1.522228361661734E-3</v>
      </c>
      <c r="L482" s="198">
        <v>-1.5655515016288028E-2</v>
      </c>
    </row>
    <row r="483" spans="1:12" ht="14.4" x14ac:dyDescent="0.3">
      <c r="A483" s="7">
        <v>43438</v>
      </c>
      <c r="B483" s="191">
        <v>2782.429932</v>
      </c>
      <c r="C483" s="191">
        <v>2785.929932</v>
      </c>
      <c r="D483" s="191">
        <v>2697.179932</v>
      </c>
      <c r="E483" s="191">
        <v>2700.0600589999999</v>
      </c>
      <c r="F483" s="192">
        <v>2700.0600589999999</v>
      </c>
      <c r="G483" s="191">
        <v>4499840000</v>
      </c>
      <c r="H483" s="194">
        <f t="shared" si="7"/>
        <v>-3.2364902938788187E-2</v>
      </c>
      <c r="I483" s="193"/>
      <c r="J483" s="197">
        <v>481</v>
      </c>
      <c r="K483" s="234">
        <v>-3.2364902938788187E-2</v>
      </c>
      <c r="L483" s="198">
        <v>-1.5637981868314242E-2</v>
      </c>
    </row>
    <row r="484" spans="1:12" ht="14.4" x14ac:dyDescent="0.3">
      <c r="A484" s="7">
        <v>43437</v>
      </c>
      <c r="B484" s="191">
        <v>2790.5</v>
      </c>
      <c r="C484" s="191">
        <v>2800.179932</v>
      </c>
      <c r="D484" s="191">
        <v>2773.3798830000001</v>
      </c>
      <c r="E484" s="191">
        <v>2790.3701169999999</v>
      </c>
      <c r="F484" s="192">
        <v>2790.3701169999999</v>
      </c>
      <c r="G484" s="191">
        <v>4186060000</v>
      </c>
      <c r="H484" s="194">
        <f t="shared" si="7"/>
        <v>1.0941426018481153E-2</v>
      </c>
      <c r="I484" s="193"/>
      <c r="J484" s="197">
        <v>482</v>
      </c>
      <c r="K484" s="234">
        <v>1.0941426018481153E-2</v>
      </c>
      <c r="L484" s="198">
        <v>-1.5632633466857945E-2</v>
      </c>
    </row>
    <row r="485" spans="1:12" ht="14.4" x14ac:dyDescent="0.3">
      <c r="A485" s="7">
        <v>43434</v>
      </c>
      <c r="B485" s="191">
        <v>2737.76001</v>
      </c>
      <c r="C485" s="191">
        <v>2760.8798830000001</v>
      </c>
      <c r="D485" s="191">
        <v>2732.76001</v>
      </c>
      <c r="E485" s="191">
        <v>2760.169922</v>
      </c>
      <c r="F485" s="192">
        <v>2760.169922</v>
      </c>
      <c r="G485" s="191">
        <v>4658580000</v>
      </c>
      <c r="H485" s="194">
        <f t="shared" si="7"/>
        <v>8.1707475343828877E-3</v>
      </c>
      <c r="I485" s="193"/>
      <c r="J485" s="197">
        <v>483</v>
      </c>
      <c r="K485" s="234">
        <v>8.1707475343828877E-3</v>
      </c>
      <c r="L485" s="198">
        <v>-1.5627306696660886E-2</v>
      </c>
    </row>
    <row r="486" spans="1:12" ht="14.4" x14ac:dyDescent="0.3">
      <c r="A486" s="7">
        <v>43433</v>
      </c>
      <c r="B486" s="191">
        <v>2736.969971</v>
      </c>
      <c r="C486" s="191">
        <v>2753.75</v>
      </c>
      <c r="D486" s="191">
        <v>2722.9399410000001</v>
      </c>
      <c r="E486" s="191">
        <v>2737.8000489999999</v>
      </c>
      <c r="F486" s="192">
        <v>2737.8000489999999</v>
      </c>
      <c r="G486" s="191">
        <v>3560770000</v>
      </c>
      <c r="H486" s="194">
        <f t="shared" si="7"/>
        <v>-2.1831080056632693E-3</v>
      </c>
      <c r="I486" s="193"/>
      <c r="J486" s="197">
        <v>484</v>
      </c>
      <c r="K486" s="234">
        <v>-2.1831080056632693E-3</v>
      </c>
      <c r="L486" s="198">
        <v>-1.560635928995065E-2</v>
      </c>
    </row>
    <row r="487" spans="1:12" ht="14.4" x14ac:dyDescent="0.3">
      <c r="A487" s="7">
        <v>43432</v>
      </c>
      <c r="B487" s="191">
        <v>2691.4499510000001</v>
      </c>
      <c r="C487" s="191">
        <v>2744</v>
      </c>
      <c r="D487" s="191">
        <v>2684.3798830000001</v>
      </c>
      <c r="E487" s="191">
        <v>2743.790039</v>
      </c>
      <c r="F487" s="192">
        <v>2743.790039</v>
      </c>
      <c r="G487" s="191">
        <v>3951670000</v>
      </c>
      <c r="H487" s="194">
        <f t="shared" si="7"/>
        <v>2.2973979573244926E-2</v>
      </c>
      <c r="I487" s="193"/>
      <c r="J487" s="197">
        <v>485</v>
      </c>
      <c r="K487" s="234">
        <v>2.2973979573244926E-2</v>
      </c>
      <c r="L487" s="198">
        <v>-1.5565520018319056E-2</v>
      </c>
    </row>
    <row r="488" spans="1:12" ht="14.4" x14ac:dyDescent="0.3">
      <c r="A488" s="7">
        <v>43431</v>
      </c>
      <c r="B488" s="191">
        <v>2663.75</v>
      </c>
      <c r="C488" s="191">
        <v>2682.530029</v>
      </c>
      <c r="D488" s="191">
        <v>2655.889893</v>
      </c>
      <c r="E488" s="191">
        <v>2682.169922</v>
      </c>
      <c r="F488" s="192">
        <v>2682.169922</v>
      </c>
      <c r="G488" s="191">
        <v>3485220000</v>
      </c>
      <c r="H488" s="194">
        <f t="shared" si="7"/>
        <v>3.2616922552592743E-3</v>
      </c>
      <c r="I488" s="193"/>
      <c r="J488" s="197">
        <v>486</v>
      </c>
      <c r="K488" s="234">
        <v>3.2616922552592743E-3</v>
      </c>
      <c r="L488" s="198">
        <v>-1.5560819042234431E-2</v>
      </c>
    </row>
    <row r="489" spans="1:12" ht="14.4" x14ac:dyDescent="0.3">
      <c r="A489" s="7">
        <v>43430</v>
      </c>
      <c r="B489" s="191">
        <v>2649.969971</v>
      </c>
      <c r="C489" s="191">
        <v>2674.3500979999999</v>
      </c>
      <c r="D489" s="191">
        <v>2649.969971</v>
      </c>
      <c r="E489" s="191">
        <v>2673.4499510000001</v>
      </c>
      <c r="F489" s="192">
        <v>2673.4499510000001</v>
      </c>
      <c r="G489" s="191">
        <v>3443950000</v>
      </c>
      <c r="H489" s="194">
        <f t="shared" si="7"/>
        <v>1.5532368144919935E-2</v>
      </c>
      <c r="I489" s="193"/>
      <c r="J489" s="197">
        <v>487</v>
      </c>
      <c r="K489" s="234">
        <v>1.5532368144919935E-2</v>
      </c>
      <c r="L489" s="198">
        <v>-1.5557478290785893E-2</v>
      </c>
    </row>
    <row r="490" spans="1:12" ht="14.4" x14ac:dyDescent="0.3">
      <c r="A490" s="7">
        <v>43427</v>
      </c>
      <c r="B490" s="191">
        <v>2633.360107</v>
      </c>
      <c r="C490" s="191">
        <v>2647.5500489999999</v>
      </c>
      <c r="D490" s="191">
        <v>2631.0900879999999</v>
      </c>
      <c r="E490" s="191">
        <v>2632.5600589999999</v>
      </c>
      <c r="F490" s="192">
        <v>2632.5600589999999</v>
      </c>
      <c r="G490" s="191">
        <v>1651650000</v>
      </c>
      <c r="H490" s="194">
        <f t="shared" si="7"/>
        <v>-6.5548423715831661E-3</v>
      </c>
      <c r="I490" s="193"/>
      <c r="J490" s="197">
        <v>488</v>
      </c>
      <c r="K490" s="234">
        <v>-6.5548423715831661E-3</v>
      </c>
      <c r="L490" s="198">
        <v>-1.5556974555895007E-2</v>
      </c>
    </row>
    <row r="491" spans="1:12" ht="14.4" x14ac:dyDescent="0.3">
      <c r="A491" s="7">
        <v>43425</v>
      </c>
      <c r="B491" s="191">
        <v>2657.73999</v>
      </c>
      <c r="C491" s="191">
        <v>2670.7299800000001</v>
      </c>
      <c r="D491" s="191">
        <v>2649.820068</v>
      </c>
      <c r="E491" s="191">
        <v>2649.929932</v>
      </c>
      <c r="F491" s="192">
        <v>2649.929932</v>
      </c>
      <c r="G491" s="191">
        <v>3233550000</v>
      </c>
      <c r="H491" s="194">
        <f t="shared" si="7"/>
        <v>3.0432907220331227E-3</v>
      </c>
      <c r="I491" s="193"/>
      <c r="J491" s="197">
        <v>489</v>
      </c>
      <c r="K491" s="234">
        <v>3.0432907220331227E-3</v>
      </c>
      <c r="L491" s="198">
        <v>-1.5526398694319484E-2</v>
      </c>
    </row>
    <row r="492" spans="1:12" ht="14.4" x14ac:dyDescent="0.3">
      <c r="A492" s="7">
        <v>43424</v>
      </c>
      <c r="B492" s="191">
        <v>2654.6000979999999</v>
      </c>
      <c r="C492" s="191">
        <v>2669.4399410000001</v>
      </c>
      <c r="D492" s="191">
        <v>2631.5200199999999</v>
      </c>
      <c r="E492" s="191">
        <v>2641.889893</v>
      </c>
      <c r="F492" s="192">
        <v>2641.889893</v>
      </c>
      <c r="G492" s="191">
        <v>4357900000</v>
      </c>
      <c r="H492" s="194">
        <f t="shared" si="7"/>
        <v>-1.8151240504630656E-2</v>
      </c>
      <c r="I492" s="193"/>
      <c r="J492" s="197">
        <v>490</v>
      </c>
      <c r="K492" s="234">
        <v>-1.8151240504630656E-2</v>
      </c>
      <c r="L492" s="198">
        <v>-1.551032742873874E-2</v>
      </c>
    </row>
    <row r="493" spans="1:12" ht="14.4" x14ac:dyDescent="0.3">
      <c r="A493" s="7">
        <v>43423</v>
      </c>
      <c r="B493" s="191">
        <v>2730.73999</v>
      </c>
      <c r="C493" s="191">
        <v>2733.1599120000001</v>
      </c>
      <c r="D493" s="191">
        <v>2681.0900879999999</v>
      </c>
      <c r="E493" s="191">
        <v>2690.7299800000001</v>
      </c>
      <c r="F493" s="192">
        <v>2690.7299800000001</v>
      </c>
      <c r="G493" s="191">
        <v>3772900000</v>
      </c>
      <c r="H493" s="194">
        <f t="shared" si="7"/>
        <v>-1.6643108928262811E-2</v>
      </c>
      <c r="I493" s="193"/>
      <c r="J493" s="197">
        <v>491</v>
      </c>
      <c r="K493" s="234">
        <v>-1.6643108928262811E-2</v>
      </c>
      <c r="L493" s="198">
        <v>-1.5484892265883215E-2</v>
      </c>
    </row>
    <row r="494" spans="1:12" ht="14.4" x14ac:dyDescent="0.3">
      <c r="A494" s="7">
        <v>43420</v>
      </c>
      <c r="B494" s="191">
        <v>2718.540039</v>
      </c>
      <c r="C494" s="191">
        <v>2746.75</v>
      </c>
      <c r="D494" s="191">
        <v>2712.1599120000001</v>
      </c>
      <c r="E494" s="191">
        <v>2736.2700199999999</v>
      </c>
      <c r="F494" s="192">
        <v>2736.2700199999999</v>
      </c>
      <c r="G494" s="191">
        <v>3975180000</v>
      </c>
      <c r="H494" s="194">
        <f t="shared" si="7"/>
        <v>2.2233056585385146E-3</v>
      </c>
      <c r="I494" s="193"/>
      <c r="J494" s="197">
        <v>492</v>
      </c>
      <c r="K494" s="234">
        <v>2.2233056585385146E-3</v>
      </c>
      <c r="L494" s="198">
        <v>-1.5480689144585764E-2</v>
      </c>
    </row>
    <row r="495" spans="1:12" ht="14.4" x14ac:dyDescent="0.3">
      <c r="A495" s="7">
        <v>43419</v>
      </c>
      <c r="B495" s="191">
        <v>2693.5200199999999</v>
      </c>
      <c r="C495" s="191">
        <v>2735.3798830000001</v>
      </c>
      <c r="D495" s="191">
        <v>2670.75</v>
      </c>
      <c r="E495" s="191">
        <v>2730.1999510000001</v>
      </c>
      <c r="F495" s="192">
        <v>2730.1999510000001</v>
      </c>
      <c r="G495" s="191">
        <v>4179140000</v>
      </c>
      <c r="H495" s="194">
        <f t="shared" si="7"/>
        <v>1.0593753349405658E-2</v>
      </c>
      <c r="I495" s="193"/>
      <c r="J495" s="197">
        <v>493</v>
      </c>
      <c r="K495" s="234">
        <v>1.0593753349405658E-2</v>
      </c>
      <c r="L495" s="198">
        <v>-1.5463479187948843E-2</v>
      </c>
    </row>
    <row r="496" spans="1:12" ht="14.4" x14ac:dyDescent="0.3">
      <c r="A496" s="7">
        <v>43418</v>
      </c>
      <c r="B496" s="191">
        <v>2737.8999020000001</v>
      </c>
      <c r="C496" s="191">
        <v>2746.8000489999999</v>
      </c>
      <c r="D496" s="191">
        <v>2685.75</v>
      </c>
      <c r="E496" s="191">
        <v>2701.580078</v>
      </c>
      <c r="F496" s="192">
        <v>2701.580078</v>
      </c>
      <c r="G496" s="191">
        <v>4402370000</v>
      </c>
      <c r="H496" s="194">
        <f t="shared" si="7"/>
        <v>-7.5674108672402225E-3</v>
      </c>
      <c r="I496" s="193"/>
      <c r="J496" s="197">
        <v>494</v>
      </c>
      <c r="K496" s="234">
        <v>-7.5674108672402225E-3</v>
      </c>
      <c r="L496" s="198">
        <v>-1.5462291239442759E-2</v>
      </c>
    </row>
    <row r="497" spans="1:12" ht="14.4" x14ac:dyDescent="0.3">
      <c r="A497" s="7">
        <v>43417</v>
      </c>
      <c r="B497" s="191">
        <v>2730.0500489999999</v>
      </c>
      <c r="C497" s="191">
        <v>2754.6000979999999</v>
      </c>
      <c r="D497" s="191">
        <v>2714.9799800000001</v>
      </c>
      <c r="E497" s="191">
        <v>2722.179932</v>
      </c>
      <c r="F497" s="192">
        <v>2722.179932</v>
      </c>
      <c r="G497" s="191">
        <v>4091440000</v>
      </c>
      <c r="H497" s="194">
        <f t="shared" si="7"/>
        <v>-1.4819196700837237E-3</v>
      </c>
      <c r="I497" s="193"/>
      <c r="J497" s="197">
        <v>495</v>
      </c>
      <c r="K497" s="234">
        <v>-1.4819196700837237E-3</v>
      </c>
      <c r="L497" s="198">
        <v>-1.5437531653145894E-2</v>
      </c>
    </row>
    <row r="498" spans="1:12" ht="14.4" x14ac:dyDescent="0.3">
      <c r="A498" s="7">
        <v>43416</v>
      </c>
      <c r="B498" s="191">
        <v>2773.929932</v>
      </c>
      <c r="C498" s="191">
        <v>2775.98999</v>
      </c>
      <c r="D498" s="191">
        <v>2722</v>
      </c>
      <c r="E498" s="191">
        <v>2726.219971</v>
      </c>
      <c r="F498" s="192">
        <v>2726.219971</v>
      </c>
      <c r="G498" s="191">
        <v>3670930000</v>
      </c>
      <c r="H498" s="194">
        <f t="shared" si="7"/>
        <v>-1.9701489316106411E-2</v>
      </c>
      <c r="I498" s="193"/>
      <c r="J498" s="197">
        <v>496</v>
      </c>
      <c r="K498" s="234">
        <v>-1.9701489316106411E-2</v>
      </c>
      <c r="L498" s="198">
        <v>-1.5436951897705593E-2</v>
      </c>
    </row>
    <row r="499" spans="1:12" ht="14.4" x14ac:dyDescent="0.3">
      <c r="A499" s="7">
        <v>43413</v>
      </c>
      <c r="B499" s="191">
        <v>2794.1000979999999</v>
      </c>
      <c r="C499" s="191">
        <v>2794.1000979999999</v>
      </c>
      <c r="D499" s="191">
        <v>2764.23999</v>
      </c>
      <c r="E499" s="191">
        <v>2781.01001</v>
      </c>
      <c r="F499" s="192">
        <v>2781.01001</v>
      </c>
      <c r="G499" s="191">
        <v>4019090000</v>
      </c>
      <c r="H499" s="194">
        <f t="shared" si="7"/>
        <v>-9.1990135784771193E-3</v>
      </c>
      <c r="I499" s="193"/>
      <c r="J499" s="197">
        <v>497</v>
      </c>
      <c r="K499" s="234">
        <v>-9.1990135784771193E-3</v>
      </c>
      <c r="L499" s="198">
        <v>-1.5430713361972969E-2</v>
      </c>
    </row>
    <row r="500" spans="1:12" ht="14.4" x14ac:dyDescent="0.3">
      <c r="A500" s="7">
        <v>43412</v>
      </c>
      <c r="B500" s="191">
        <v>2806.3798830000001</v>
      </c>
      <c r="C500" s="191">
        <v>2814.75</v>
      </c>
      <c r="D500" s="191">
        <v>2794.98999</v>
      </c>
      <c r="E500" s="191">
        <v>2806.830078</v>
      </c>
      <c r="F500" s="192">
        <v>2806.830078</v>
      </c>
      <c r="G500" s="191">
        <v>3630490000</v>
      </c>
      <c r="H500" s="194">
        <f t="shared" si="7"/>
        <v>-2.5089165775684713E-3</v>
      </c>
      <c r="I500" s="193"/>
      <c r="J500" s="197">
        <v>498</v>
      </c>
      <c r="K500" s="234">
        <v>-2.5089165775684713E-3</v>
      </c>
      <c r="L500" s="198">
        <v>-1.5411082167061252E-2</v>
      </c>
    </row>
    <row r="501" spans="1:12" ht="14.4" x14ac:dyDescent="0.3">
      <c r="A501" s="7">
        <v>43411</v>
      </c>
      <c r="B501" s="191">
        <v>2774.1298830000001</v>
      </c>
      <c r="C501" s="191">
        <v>2815.1499020000001</v>
      </c>
      <c r="D501" s="191">
        <v>2774.1298830000001</v>
      </c>
      <c r="E501" s="191">
        <v>2813.889893</v>
      </c>
      <c r="F501" s="192">
        <v>2813.889893</v>
      </c>
      <c r="G501" s="191">
        <v>3914750000</v>
      </c>
      <c r="H501" s="194">
        <f t="shared" si="7"/>
        <v>2.1208856280910172E-2</v>
      </c>
      <c r="I501" s="193"/>
      <c r="J501" s="197">
        <v>499</v>
      </c>
      <c r="K501" s="234">
        <v>2.1208856280910172E-2</v>
      </c>
      <c r="L501" s="198">
        <v>-1.5395714469955905E-2</v>
      </c>
    </row>
    <row r="502" spans="1:12" ht="14.4" x14ac:dyDescent="0.3">
      <c r="A502" s="7">
        <v>43410</v>
      </c>
      <c r="B502" s="191">
        <v>2738.3999020000001</v>
      </c>
      <c r="C502" s="191">
        <v>2756.820068</v>
      </c>
      <c r="D502" s="191">
        <v>2737.080078</v>
      </c>
      <c r="E502" s="191">
        <v>2755.4499510000001</v>
      </c>
      <c r="F502" s="192">
        <v>2755.4499510000001</v>
      </c>
      <c r="G502" s="191">
        <v>3510860000</v>
      </c>
      <c r="H502" s="194">
        <f t="shared" si="7"/>
        <v>6.2592955621174036E-3</v>
      </c>
      <c r="I502" s="193"/>
      <c r="J502" s="197">
        <v>500</v>
      </c>
      <c r="K502" s="234">
        <v>6.2592955621174036E-3</v>
      </c>
      <c r="L502" s="198">
        <v>-1.5370160940745324E-2</v>
      </c>
    </row>
    <row r="503" spans="1:12" ht="14.4" x14ac:dyDescent="0.3">
      <c r="A503" s="7">
        <v>43409</v>
      </c>
      <c r="B503" s="191">
        <v>2726.3701169999999</v>
      </c>
      <c r="C503" s="191">
        <v>2744.2700199999999</v>
      </c>
      <c r="D503" s="191">
        <v>2717.9399410000001</v>
      </c>
      <c r="E503" s="191">
        <v>2738.3100589999999</v>
      </c>
      <c r="F503" s="192">
        <v>2738.3100589999999</v>
      </c>
      <c r="G503" s="191">
        <v>3623320000</v>
      </c>
      <c r="H503" s="194">
        <f t="shared" si="7"/>
        <v>5.6003171687664935E-3</v>
      </c>
      <c r="I503" s="193"/>
      <c r="J503" s="197">
        <v>501</v>
      </c>
      <c r="K503" s="234">
        <v>5.6003171687664935E-3</v>
      </c>
      <c r="L503" s="198">
        <v>-1.5366615449744927E-2</v>
      </c>
    </row>
    <row r="504" spans="1:12" ht="14.4" x14ac:dyDescent="0.3">
      <c r="A504" s="7">
        <v>43406</v>
      </c>
      <c r="B504" s="191">
        <v>2745.4499510000001</v>
      </c>
      <c r="C504" s="191">
        <v>2756.5500489999999</v>
      </c>
      <c r="D504" s="191">
        <v>2700.4399410000001</v>
      </c>
      <c r="E504" s="191">
        <v>2723.0600589999999</v>
      </c>
      <c r="F504" s="192">
        <v>2723.0600589999999</v>
      </c>
      <c r="G504" s="191">
        <v>4237930000</v>
      </c>
      <c r="H504" s="194">
        <f t="shared" si="7"/>
        <v>-6.3166861631632756E-3</v>
      </c>
      <c r="I504" s="193"/>
      <c r="J504" s="197">
        <v>502</v>
      </c>
      <c r="K504" s="234">
        <v>-6.3166861631632756E-3</v>
      </c>
      <c r="L504" s="198">
        <v>-1.5356797391877806E-2</v>
      </c>
    </row>
    <row r="505" spans="1:12" ht="14.4" x14ac:dyDescent="0.3">
      <c r="A505" s="7">
        <v>43405</v>
      </c>
      <c r="B505" s="191">
        <v>2717.580078</v>
      </c>
      <c r="C505" s="191">
        <v>2741.669922</v>
      </c>
      <c r="D505" s="191">
        <v>2708.8500979999999</v>
      </c>
      <c r="E505" s="191">
        <v>2740.3701169999999</v>
      </c>
      <c r="F505" s="192">
        <v>2740.3701169999999</v>
      </c>
      <c r="G505" s="191">
        <v>4708420000</v>
      </c>
      <c r="H505" s="194">
        <f t="shared" si="7"/>
        <v>1.0557843711262267E-2</v>
      </c>
      <c r="I505" s="193"/>
      <c r="J505" s="197">
        <v>503</v>
      </c>
      <c r="K505" s="234">
        <v>1.0557843711262267E-2</v>
      </c>
      <c r="L505" s="198">
        <v>-1.5329595630917478E-2</v>
      </c>
    </row>
    <row r="506" spans="1:12" ht="14.4" x14ac:dyDescent="0.3">
      <c r="A506" s="7">
        <v>43404</v>
      </c>
      <c r="B506" s="191">
        <v>2705.6000979999999</v>
      </c>
      <c r="C506" s="191">
        <v>2736.6899410000001</v>
      </c>
      <c r="D506" s="191">
        <v>2705.6000979999999</v>
      </c>
      <c r="E506" s="191">
        <v>2711.73999</v>
      </c>
      <c r="F506" s="192">
        <v>2711.73999</v>
      </c>
      <c r="G506" s="191">
        <v>5112420000</v>
      </c>
      <c r="H506" s="194">
        <f t="shared" si="7"/>
        <v>1.0851331816018531E-2</v>
      </c>
      <c r="I506" s="193"/>
      <c r="J506" s="197">
        <v>504</v>
      </c>
      <c r="K506" s="234">
        <v>1.0851331816018531E-2</v>
      </c>
      <c r="L506" s="198">
        <v>-1.5315644518051442E-2</v>
      </c>
    </row>
    <row r="507" spans="1:12" ht="14.4" x14ac:dyDescent="0.3">
      <c r="A507" s="7">
        <v>43403</v>
      </c>
      <c r="B507" s="191">
        <v>2640.679932</v>
      </c>
      <c r="C507" s="191">
        <v>2685.429932</v>
      </c>
      <c r="D507" s="191">
        <v>2635.3400879999999</v>
      </c>
      <c r="E507" s="191">
        <v>2682.6298830000001</v>
      </c>
      <c r="F507" s="192">
        <v>2682.6298830000001</v>
      </c>
      <c r="G507" s="191">
        <v>5106380000</v>
      </c>
      <c r="H507" s="194">
        <f t="shared" si="7"/>
        <v>1.5666780123047824E-2</v>
      </c>
      <c r="I507" s="193"/>
      <c r="J507" s="197">
        <v>505</v>
      </c>
      <c r="K507" s="234">
        <v>1.5666780123047824E-2</v>
      </c>
      <c r="L507" s="198">
        <v>-1.5312569047810854E-2</v>
      </c>
    </row>
    <row r="508" spans="1:12" ht="14.4" x14ac:dyDescent="0.3">
      <c r="A508" s="7">
        <v>43402</v>
      </c>
      <c r="B508" s="191">
        <v>2682.6499020000001</v>
      </c>
      <c r="C508" s="191">
        <v>2706.8500979999999</v>
      </c>
      <c r="D508" s="191">
        <v>2603.540039</v>
      </c>
      <c r="E508" s="191">
        <v>2641.25</v>
      </c>
      <c r="F508" s="192">
        <v>2641.25</v>
      </c>
      <c r="G508" s="191">
        <v>4673700000</v>
      </c>
      <c r="H508" s="194">
        <f t="shared" si="7"/>
        <v>-6.5595994219019346E-3</v>
      </c>
      <c r="I508" s="193"/>
      <c r="J508" s="197">
        <v>506</v>
      </c>
      <c r="K508" s="234">
        <v>-6.5595994219019346E-3</v>
      </c>
      <c r="L508" s="198">
        <v>-1.5308264532732083E-2</v>
      </c>
    </row>
    <row r="509" spans="1:12" ht="14.4" x14ac:dyDescent="0.3">
      <c r="A509" s="7">
        <v>43399</v>
      </c>
      <c r="B509" s="191">
        <v>2667.860107</v>
      </c>
      <c r="C509" s="191">
        <v>2692.3798830000001</v>
      </c>
      <c r="D509" s="191">
        <v>2628.1599120000001</v>
      </c>
      <c r="E509" s="191">
        <v>2658.6899410000001</v>
      </c>
      <c r="F509" s="192">
        <v>2658.6899410000001</v>
      </c>
      <c r="G509" s="191">
        <v>4803150000</v>
      </c>
      <c r="H509" s="194">
        <f t="shared" si="7"/>
        <v>-1.7327264059605166E-2</v>
      </c>
      <c r="I509" s="193"/>
      <c r="J509" s="197">
        <v>507</v>
      </c>
      <c r="K509" s="234">
        <v>-1.7327264059605166E-2</v>
      </c>
      <c r="L509" s="198">
        <v>-1.530373098179018E-2</v>
      </c>
    </row>
    <row r="510" spans="1:12" ht="14.4" x14ac:dyDescent="0.3">
      <c r="A510" s="7">
        <v>43398</v>
      </c>
      <c r="B510" s="191">
        <v>2674.8798830000001</v>
      </c>
      <c r="C510" s="191">
        <v>2722.6999510000001</v>
      </c>
      <c r="D510" s="191">
        <v>2667.8400879999999</v>
      </c>
      <c r="E510" s="191">
        <v>2705.570068</v>
      </c>
      <c r="F510" s="192">
        <v>2705.570068</v>
      </c>
      <c r="G510" s="191">
        <v>4634770000</v>
      </c>
      <c r="H510" s="194">
        <f t="shared" si="7"/>
        <v>1.8625039785680586E-2</v>
      </c>
      <c r="I510" s="193"/>
      <c r="J510" s="197">
        <v>508</v>
      </c>
      <c r="K510" s="234">
        <v>1.8625039785680586E-2</v>
      </c>
      <c r="L510" s="198">
        <v>-1.5277348030483228E-2</v>
      </c>
    </row>
    <row r="511" spans="1:12" ht="14.4" x14ac:dyDescent="0.3">
      <c r="A511" s="7">
        <v>43397</v>
      </c>
      <c r="B511" s="191">
        <v>2737.8701169999999</v>
      </c>
      <c r="C511" s="191">
        <v>2742.5900879999999</v>
      </c>
      <c r="D511" s="191">
        <v>2651.889893</v>
      </c>
      <c r="E511" s="191">
        <v>2656.1000979999999</v>
      </c>
      <c r="F511" s="192">
        <v>2656.1000979999999</v>
      </c>
      <c r="G511" s="191">
        <v>4709310000</v>
      </c>
      <c r="H511" s="194">
        <f t="shared" si="7"/>
        <v>-3.0864433708665259E-2</v>
      </c>
      <c r="I511" s="193"/>
      <c r="J511" s="197">
        <v>509</v>
      </c>
      <c r="K511" s="234">
        <v>-3.0864433708665259E-2</v>
      </c>
      <c r="L511" s="198">
        <v>-1.5236280518191819E-2</v>
      </c>
    </row>
    <row r="512" spans="1:12" ht="14.4" x14ac:dyDescent="0.3">
      <c r="A512" s="7">
        <v>43396</v>
      </c>
      <c r="B512" s="191">
        <v>2721.030029</v>
      </c>
      <c r="C512" s="191">
        <v>2753.5900879999999</v>
      </c>
      <c r="D512" s="191">
        <v>2691.429932</v>
      </c>
      <c r="E512" s="191">
        <v>2740.6899410000001</v>
      </c>
      <c r="F512" s="192">
        <v>2740.6899410000001</v>
      </c>
      <c r="G512" s="191">
        <v>4348580000</v>
      </c>
      <c r="H512" s="194">
        <f t="shared" si="7"/>
        <v>-5.5118302120861972E-3</v>
      </c>
      <c r="I512" s="193"/>
      <c r="J512" s="197">
        <v>510</v>
      </c>
      <c r="K512" s="234">
        <v>-5.5118302120861972E-3</v>
      </c>
      <c r="L512" s="198">
        <v>-1.5223897153317031E-2</v>
      </c>
    </row>
    <row r="513" spans="1:12" ht="14.4" x14ac:dyDescent="0.3">
      <c r="A513" s="7">
        <v>43395</v>
      </c>
      <c r="B513" s="191">
        <v>2773.9399410000001</v>
      </c>
      <c r="C513" s="191">
        <v>2778.9399410000001</v>
      </c>
      <c r="D513" s="191">
        <v>2749.219971</v>
      </c>
      <c r="E513" s="191">
        <v>2755.8798830000001</v>
      </c>
      <c r="F513" s="192">
        <v>2755.8798830000001</v>
      </c>
      <c r="G513" s="191">
        <v>3307140000</v>
      </c>
      <c r="H513" s="194">
        <f t="shared" si="7"/>
        <v>-4.2995273740375518E-3</v>
      </c>
      <c r="I513" s="193"/>
      <c r="J513" s="197">
        <v>511</v>
      </c>
      <c r="K513" s="234">
        <v>-4.2995273740375518E-3</v>
      </c>
      <c r="L513" s="198">
        <v>-1.5223280316557952E-2</v>
      </c>
    </row>
    <row r="514" spans="1:12" ht="14.4" x14ac:dyDescent="0.3">
      <c r="A514" s="7">
        <v>43392</v>
      </c>
      <c r="B514" s="191">
        <v>2775.6599120000001</v>
      </c>
      <c r="C514" s="191">
        <v>2797.7700199999999</v>
      </c>
      <c r="D514" s="191">
        <v>2760.2700199999999</v>
      </c>
      <c r="E514" s="191">
        <v>2767.780029</v>
      </c>
      <c r="F514" s="192">
        <v>2767.780029</v>
      </c>
      <c r="G514" s="191">
        <v>3566490000</v>
      </c>
      <c r="H514" s="194">
        <f t="shared" si="7"/>
        <v>-3.6116989776221765E-4</v>
      </c>
      <c r="I514" s="193"/>
      <c r="J514" s="197">
        <v>512</v>
      </c>
      <c r="K514" s="234">
        <v>-3.6116989776221765E-4</v>
      </c>
      <c r="L514" s="198">
        <v>-1.5220852513767003E-2</v>
      </c>
    </row>
    <row r="515" spans="1:12" ht="14.4" x14ac:dyDescent="0.3">
      <c r="A515" s="7">
        <v>43391</v>
      </c>
      <c r="B515" s="191">
        <v>2802</v>
      </c>
      <c r="C515" s="191">
        <v>2806.040039</v>
      </c>
      <c r="D515" s="191">
        <v>2755.179932</v>
      </c>
      <c r="E515" s="191">
        <v>2768.780029</v>
      </c>
      <c r="F515" s="192">
        <v>2768.780029</v>
      </c>
      <c r="G515" s="191">
        <v>3616440000</v>
      </c>
      <c r="H515" s="194">
        <f t="shared" si="7"/>
        <v>-1.4391922484002614E-2</v>
      </c>
      <c r="I515" s="193"/>
      <c r="J515" s="197">
        <v>513</v>
      </c>
      <c r="K515" s="234">
        <v>-1.4391922484002614E-2</v>
      </c>
      <c r="L515" s="198">
        <v>-1.5190305193266624E-2</v>
      </c>
    </row>
    <row r="516" spans="1:12" ht="14.4" x14ac:dyDescent="0.3">
      <c r="A516" s="7">
        <v>43390</v>
      </c>
      <c r="B516" s="191">
        <v>2811.669922</v>
      </c>
      <c r="C516" s="191">
        <v>2816.9399410000001</v>
      </c>
      <c r="D516" s="191">
        <v>2781.8100589999999</v>
      </c>
      <c r="E516" s="191">
        <v>2809.209961</v>
      </c>
      <c r="F516" s="192">
        <v>2809.209961</v>
      </c>
      <c r="G516" s="191">
        <v>3321710000</v>
      </c>
      <c r="H516" s="194">
        <f t="shared" ref="H516:H579" si="8">(F516-F517)/F517</f>
        <v>-2.5266236039021936E-4</v>
      </c>
      <c r="I516" s="193"/>
      <c r="J516" s="197">
        <v>514</v>
      </c>
      <c r="K516" s="234">
        <v>-2.5266236039021936E-4</v>
      </c>
      <c r="L516" s="198">
        <v>-1.5162322850165741E-2</v>
      </c>
    </row>
    <row r="517" spans="1:12" ht="14.4" x14ac:dyDescent="0.3">
      <c r="A517" s="7">
        <v>43389</v>
      </c>
      <c r="B517" s="191">
        <v>2767.0500489999999</v>
      </c>
      <c r="C517" s="191">
        <v>2813.459961</v>
      </c>
      <c r="D517" s="191">
        <v>2766.9099120000001</v>
      </c>
      <c r="E517" s="191">
        <v>2809.919922</v>
      </c>
      <c r="F517" s="192">
        <v>2809.919922</v>
      </c>
      <c r="G517" s="191">
        <v>3428340000</v>
      </c>
      <c r="H517" s="194">
        <f t="shared" si="8"/>
        <v>2.1495600231814009E-2</v>
      </c>
      <c r="I517" s="193"/>
      <c r="J517" s="197">
        <v>515</v>
      </c>
      <c r="K517" s="234">
        <v>2.1495600231814009E-2</v>
      </c>
      <c r="L517" s="198">
        <v>-1.5137125127008691E-2</v>
      </c>
    </row>
    <row r="518" spans="1:12" ht="14.4" x14ac:dyDescent="0.3">
      <c r="A518" s="7">
        <v>43388</v>
      </c>
      <c r="B518" s="191">
        <v>2763.830078</v>
      </c>
      <c r="C518" s="191">
        <v>2775.98999</v>
      </c>
      <c r="D518" s="191">
        <v>2749.030029</v>
      </c>
      <c r="E518" s="191">
        <v>2750.790039</v>
      </c>
      <c r="F518" s="192">
        <v>2750.790039</v>
      </c>
      <c r="G518" s="191">
        <v>3300140000</v>
      </c>
      <c r="H518" s="194">
        <f t="shared" si="8"/>
        <v>-5.9049790544291863E-3</v>
      </c>
      <c r="I518" s="193"/>
      <c r="J518" s="197">
        <v>516</v>
      </c>
      <c r="K518" s="234">
        <v>-5.9049790544291863E-3</v>
      </c>
      <c r="L518" s="198">
        <v>-1.5126052674955948E-2</v>
      </c>
    </row>
    <row r="519" spans="1:12" ht="14.4" x14ac:dyDescent="0.3">
      <c r="A519" s="7">
        <v>43385</v>
      </c>
      <c r="B519" s="191">
        <v>2770.540039</v>
      </c>
      <c r="C519" s="191">
        <v>2775.7700199999999</v>
      </c>
      <c r="D519" s="191">
        <v>2729.4399410000001</v>
      </c>
      <c r="E519" s="191">
        <v>2767.1298830000001</v>
      </c>
      <c r="F519" s="192">
        <v>2767.1298830000001</v>
      </c>
      <c r="G519" s="191">
        <v>3966040000</v>
      </c>
      <c r="H519" s="194">
        <f t="shared" si="8"/>
        <v>1.4206197963573476E-2</v>
      </c>
      <c r="I519" s="193"/>
      <c r="J519" s="197">
        <v>517</v>
      </c>
      <c r="K519" s="234">
        <v>1.4206197963573476E-2</v>
      </c>
      <c r="L519" s="198">
        <v>-1.5107406165180293E-2</v>
      </c>
    </row>
    <row r="520" spans="1:12" ht="14.4" x14ac:dyDescent="0.3">
      <c r="A520" s="7">
        <v>43384</v>
      </c>
      <c r="B520" s="191">
        <v>2776.8701169999999</v>
      </c>
      <c r="C520" s="191">
        <v>2795.139893</v>
      </c>
      <c r="D520" s="191">
        <v>2710.51001</v>
      </c>
      <c r="E520" s="191">
        <v>2728.3701169999999</v>
      </c>
      <c r="F520" s="192">
        <v>2728.3701169999999</v>
      </c>
      <c r="G520" s="191">
        <v>4890630000</v>
      </c>
      <c r="H520" s="194">
        <f t="shared" si="8"/>
        <v>-2.0573007811006506E-2</v>
      </c>
      <c r="I520" s="193"/>
      <c r="J520" s="197">
        <v>518</v>
      </c>
      <c r="K520" s="234">
        <v>-2.0573007811006506E-2</v>
      </c>
      <c r="L520" s="198">
        <v>-1.5097809073942944E-2</v>
      </c>
    </row>
    <row r="521" spans="1:12" ht="14.4" x14ac:dyDescent="0.3">
      <c r="A521" s="7">
        <v>43383</v>
      </c>
      <c r="B521" s="191">
        <v>2873.8999020000001</v>
      </c>
      <c r="C521" s="191">
        <v>2874.0200199999999</v>
      </c>
      <c r="D521" s="191">
        <v>2784.860107</v>
      </c>
      <c r="E521" s="191">
        <v>2785.679932</v>
      </c>
      <c r="F521" s="192">
        <v>2785.679932</v>
      </c>
      <c r="G521" s="191">
        <v>4501250000</v>
      </c>
      <c r="H521" s="194">
        <f t="shared" si="8"/>
        <v>-3.2864228913235163E-2</v>
      </c>
      <c r="I521" s="193"/>
      <c r="J521" s="197">
        <v>519</v>
      </c>
      <c r="K521" s="234">
        <v>-3.2864228913235163E-2</v>
      </c>
      <c r="L521" s="198">
        <v>-1.5051376254893159E-2</v>
      </c>
    </row>
    <row r="522" spans="1:12" ht="14.4" x14ac:dyDescent="0.3">
      <c r="A522" s="7">
        <v>43382</v>
      </c>
      <c r="B522" s="191">
        <v>2882.51001</v>
      </c>
      <c r="C522" s="191">
        <v>2894.830078</v>
      </c>
      <c r="D522" s="191">
        <v>2874.2700199999999</v>
      </c>
      <c r="E522" s="191">
        <v>2880.3400879999999</v>
      </c>
      <c r="F522" s="192">
        <v>2880.3400879999999</v>
      </c>
      <c r="G522" s="191">
        <v>3520500000</v>
      </c>
      <c r="H522" s="194">
        <f t="shared" si="8"/>
        <v>-1.4179037440386971E-3</v>
      </c>
      <c r="I522" s="193"/>
      <c r="J522" s="197">
        <v>520</v>
      </c>
      <c r="K522" s="234">
        <v>-1.4179037440386971E-3</v>
      </c>
      <c r="L522" s="198">
        <v>-1.5040520569611564E-2</v>
      </c>
    </row>
    <row r="523" spans="1:12" ht="14.4" x14ac:dyDescent="0.3">
      <c r="A523" s="7">
        <v>43381</v>
      </c>
      <c r="B523" s="191">
        <v>2877.530029</v>
      </c>
      <c r="C523" s="191">
        <v>2889.4499510000001</v>
      </c>
      <c r="D523" s="191">
        <v>2862.080078</v>
      </c>
      <c r="E523" s="191">
        <v>2884.429932</v>
      </c>
      <c r="F523" s="192">
        <v>2884.429932</v>
      </c>
      <c r="G523" s="191">
        <v>3330320000</v>
      </c>
      <c r="H523" s="194">
        <f t="shared" si="8"/>
        <v>-3.9511638017170617E-4</v>
      </c>
      <c r="I523" s="193"/>
      <c r="J523" s="197">
        <v>521</v>
      </c>
      <c r="K523" s="234">
        <v>-3.9511638017170617E-4</v>
      </c>
      <c r="L523" s="198">
        <v>-1.5020898352140089E-2</v>
      </c>
    </row>
    <row r="524" spans="1:12" ht="14.4" x14ac:dyDescent="0.3">
      <c r="A524" s="7">
        <v>43378</v>
      </c>
      <c r="B524" s="191">
        <v>2902.540039</v>
      </c>
      <c r="C524" s="191">
        <v>2909.639893</v>
      </c>
      <c r="D524" s="191">
        <v>2869.290039</v>
      </c>
      <c r="E524" s="191">
        <v>2885.570068</v>
      </c>
      <c r="F524" s="192">
        <v>2885.570068</v>
      </c>
      <c r="G524" s="191">
        <v>3328980000</v>
      </c>
      <c r="H524" s="194">
        <f t="shared" si="8"/>
        <v>-5.5279787457674368E-3</v>
      </c>
      <c r="I524" s="193"/>
      <c r="J524" s="197">
        <v>522</v>
      </c>
      <c r="K524" s="234">
        <v>-5.5279787457674368E-3</v>
      </c>
      <c r="L524" s="198">
        <v>-1.5019703661105058E-2</v>
      </c>
    </row>
    <row r="525" spans="1:12" ht="14.4" x14ac:dyDescent="0.3">
      <c r="A525" s="7">
        <v>43377</v>
      </c>
      <c r="B525" s="191">
        <v>2919.3500979999999</v>
      </c>
      <c r="C525" s="191">
        <v>2919.780029</v>
      </c>
      <c r="D525" s="191">
        <v>2883.919922</v>
      </c>
      <c r="E525" s="191">
        <v>2901.610107</v>
      </c>
      <c r="F525" s="192">
        <v>2901.610107</v>
      </c>
      <c r="G525" s="191">
        <v>3496860000</v>
      </c>
      <c r="H525" s="194">
        <f t="shared" si="8"/>
        <v>-8.1694825580172926E-3</v>
      </c>
      <c r="I525" s="193"/>
      <c r="J525" s="197">
        <v>523</v>
      </c>
      <c r="K525" s="234">
        <v>-8.1694825580172926E-3</v>
      </c>
      <c r="L525" s="198">
        <v>-1.5010008043851705E-2</v>
      </c>
    </row>
    <row r="526" spans="1:12" ht="14.4" x14ac:dyDescent="0.3">
      <c r="A526" s="7">
        <v>43376</v>
      </c>
      <c r="B526" s="191">
        <v>2931.6899410000001</v>
      </c>
      <c r="C526" s="191">
        <v>2939.860107</v>
      </c>
      <c r="D526" s="191">
        <v>2921.360107</v>
      </c>
      <c r="E526" s="191">
        <v>2925.51001</v>
      </c>
      <c r="F526" s="192">
        <v>2925.51001</v>
      </c>
      <c r="G526" s="191">
        <v>3598710000</v>
      </c>
      <c r="H526" s="194">
        <f t="shared" si="8"/>
        <v>7.1151970404056107E-4</v>
      </c>
      <c r="I526" s="193"/>
      <c r="J526" s="197">
        <v>524</v>
      </c>
      <c r="K526" s="234">
        <v>7.1151970404056107E-4</v>
      </c>
      <c r="L526" s="198">
        <v>-1.5008981405150102E-2</v>
      </c>
    </row>
    <row r="527" spans="1:12" ht="14.4" x14ac:dyDescent="0.3">
      <c r="A527" s="7">
        <v>43375</v>
      </c>
      <c r="B527" s="191">
        <v>2923.8000489999999</v>
      </c>
      <c r="C527" s="191">
        <v>2931.419922</v>
      </c>
      <c r="D527" s="191">
        <v>2919.3701169999999</v>
      </c>
      <c r="E527" s="191">
        <v>2923.429932</v>
      </c>
      <c r="F527" s="192">
        <v>2923.429932</v>
      </c>
      <c r="G527" s="191">
        <v>3401880000</v>
      </c>
      <c r="H527" s="194">
        <f t="shared" si="8"/>
        <v>-3.9669012240730651E-4</v>
      </c>
      <c r="I527" s="193"/>
      <c r="J527" s="197">
        <v>525</v>
      </c>
      <c r="K527" s="234">
        <v>-3.9669012240730651E-4</v>
      </c>
      <c r="L527" s="198">
        <v>-1.4980491539980408E-2</v>
      </c>
    </row>
    <row r="528" spans="1:12" ht="14.4" x14ac:dyDescent="0.3">
      <c r="A528" s="7">
        <v>43374</v>
      </c>
      <c r="B528" s="191">
        <v>2926.290039</v>
      </c>
      <c r="C528" s="191">
        <v>2937.0600589999999</v>
      </c>
      <c r="D528" s="191">
        <v>2917.9099120000001</v>
      </c>
      <c r="E528" s="191">
        <v>2924.5900879999999</v>
      </c>
      <c r="F528" s="192">
        <v>2924.5900879999999</v>
      </c>
      <c r="G528" s="191">
        <v>3364190000</v>
      </c>
      <c r="H528" s="194">
        <f t="shared" si="8"/>
        <v>3.6411053174084792E-3</v>
      </c>
      <c r="I528" s="193"/>
      <c r="J528" s="197">
        <v>526</v>
      </c>
      <c r="K528" s="234">
        <v>3.6411053174084792E-3</v>
      </c>
      <c r="L528" s="198">
        <v>-1.4980124619545374E-2</v>
      </c>
    </row>
    <row r="529" spans="1:12" ht="14.4" x14ac:dyDescent="0.3">
      <c r="A529" s="7">
        <v>43371</v>
      </c>
      <c r="B529" s="191">
        <v>2910.030029</v>
      </c>
      <c r="C529" s="191">
        <v>2920.530029</v>
      </c>
      <c r="D529" s="191">
        <v>2907.5</v>
      </c>
      <c r="E529" s="191">
        <v>2913.9799800000001</v>
      </c>
      <c r="F529" s="192">
        <v>2913.9799800000001</v>
      </c>
      <c r="G529" s="191">
        <v>3432300000</v>
      </c>
      <c r="H529" s="194">
        <f t="shared" si="8"/>
        <v>-6.8702814001136976E-6</v>
      </c>
      <c r="I529" s="193"/>
      <c r="J529" s="197">
        <v>527</v>
      </c>
      <c r="K529" s="234">
        <v>-6.8702814001136976E-6</v>
      </c>
      <c r="L529" s="198">
        <v>-1.4956554401498397E-2</v>
      </c>
    </row>
    <row r="530" spans="1:12" ht="14.4" x14ac:dyDescent="0.3">
      <c r="A530" s="7">
        <v>43370</v>
      </c>
      <c r="B530" s="191">
        <v>2911.6499020000001</v>
      </c>
      <c r="C530" s="191">
        <v>2927.219971</v>
      </c>
      <c r="D530" s="191">
        <v>2909.2700199999999</v>
      </c>
      <c r="E530" s="191">
        <v>2914</v>
      </c>
      <c r="F530" s="192">
        <v>2914</v>
      </c>
      <c r="G530" s="191">
        <v>3060850000</v>
      </c>
      <c r="H530" s="194">
        <f t="shared" si="8"/>
        <v>2.7632869851152405E-3</v>
      </c>
      <c r="I530" s="193"/>
      <c r="J530" s="197">
        <v>528</v>
      </c>
      <c r="K530" s="234">
        <v>2.7632869851152405E-3</v>
      </c>
      <c r="L530" s="198">
        <v>-1.4954476817893787E-2</v>
      </c>
    </row>
    <row r="531" spans="1:12" ht="14.4" x14ac:dyDescent="0.3">
      <c r="A531" s="7">
        <v>43369</v>
      </c>
      <c r="B531" s="191">
        <v>2916.9799800000001</v>
      </c>
      <c r="C531" s="191">
        <v>2931.1499020000001</v>
      </c>
      <c r="D531" s="191">
        <v>2903.280029</v>
      </c>
      <c r="E531" s="191">
        <v>2905.969971</v>
      </c>
      <c r="F531" s="192">
        <v>2905.969971</v>
      </c>
      <c r="G531" s="191">
        <v>3388620000</v>
      </c>
      <c r="H531" s="194">
        <f t="shared" si="8"/>
        <v>-3.2892781510010126E-3</v>
      </c>
      <c r="I531" s="193"/>
      <c r="J531" s="197">
        <v>529</v>
      </c>
      <c r="K531" s="234">
        <v>-3.2892781510010126E-3</v>
      </c>
      <c r="L531" s="198">
        <v>-1.4935320421536537E-2</v>
      </c>
    </row>
    <row r="532" spans="1:12" ht="14.4" x14ac:dyDescent="0.3">
      <c r="A532" s="7">
        <v>43368</v>
      </c>
      <c r="B532" s="191">
        <v>2921.75</v>
      </c>
      <c r="C532" s="191">
        <v>2923.9499510000001</v>
      </c>
      <c r="D532" s="191">
        <v>2913.6999510000001</v>
      </c>
      <c r="E532" s="191">
        <v>2915.5600589999999</v>
      </c>
      <c r="F532" s="192">
        <v>2915.5600589999999</v>
      </c>
      <c r="G532" s="191">
        <v>3285480000</v>
      </c>
      <c r="H532" s="194">
        <f t="shared" si="8"/>
        <v>-1.3050959101805544E-3</v>
      </c>
      <c r="I532" s="193"/>
      <c r="J532" s="197">
        <v>530</v>
      </c>
      <c r="K532" s="234">
        <v>-1.3050959101805544E-3</v>
      </c>
      <c r="L532" s="198">
        <v>-1.4914053553588907E-2</v>
      </c>
    </row>
    <row r="533" spans="1:12" ht="14.4" x14ac:dyDescent="0.3">
      <c r="A533" s="7">
        <v>43367</v>
      </c>
      <c r="B533" s="191">
        <v>2921.830078</v>
      </c>
      <c r="C533" s="191">
        <v>2923.790039</v>
      </c>
      <c r="D533" s="191">
        <v>2912.6298830000001</v>
      </c>
      <c r="E533" s="191">
        <v>2919.3701169999999</v>
      </c>
      <c r="F533" s="192">
        <v>2919.3701169999999</v>
      </c>
      <c r="G533" s="191">
        <v>3372210000</v>
      </c>
      <c r="H533" s="194">
        <f t="shared" si="8"/>
        <v>-3.5156878673105706E-3</v>
      </c>
      <c r="I533" s="193"/>
      <c r="J533" s="197">
        <v>531</v>
      </c>
      <c r="K533" s="234">
        <v>-3.5156878673105706E-3</v>
      </c>
      <c r="L533" s="198">
        <v>-1.4887116546087115E-2</v>
      </c>
    </row>
    <row r="534" spans="1:12" ht="14.4" x14ac:dyDescent="0.3">
      <c r="A534" s="7">
        <v>43364</v>
      </c>
      <c r="B534" s="191">
        <v>2936.76001</v>
      </c>
      <c r="C534" s="191">
        <v>2940.9099120000001</v>
      </c>
      <c r="D534" s="191">
        <v>2927.110107</v>
      </c>
      <c r="E534" s="191">
        <v>2929.669922</v>
      </c>
      <c r="F534" s="192">
        <v>2929.669922</v>
      </c>
      <c r="G534" s="191">
        <v>5607610000</v>
      </c>
      <c r="H534" s="194">
        <f t="shared" si="8"/>
        <v>-3.6853296937642503E-4</v>
      </c>
      <c r="I534" s="193"/>
      <c r="J534" s="197">
        <v>532</v>
      </c>
      <c r="K534" s="234">
        <v>-3.6853296937642503E-4</v>
      </c>
      <c r="L534" s="198">
        <v>-1.4872692927321013E-2</v>
      </c>
    </row>
    <row r="535" spans="1:12" ht="14.4" x14ac:dyDescent="0.3">
      <c r="A535" s="7">
        <v>43363</v>
      </c>
      <c r="B535" s="191">
        <v>2919.7299800000001</v>
      </c>
      <c r="C535" s="191">
        <v>2934.8000489999999</v>
      </c>
      <c r="D535" s="191">
        <v>2919.7299800000001</v>
      </c>
      <c r="E535" s="191">
        <v>2930.75</v>
      </c>
      <c r="F535" s="192">
        <v>2930.75</v>
      </c>
      <c r="G535" s="191">
        <v>3337730000</v>
      </c>
      <c r="H535" s="194">
        <f t="shared" si="8"/>
        <v>7.8405919579734688E-3</v>
      </c>
      <c r="I535" s="193"/>
      <c r="J535" s="197">
        <v>533</v>
      </c>
      <c r="K535" s="234">
        <v>7.8405919579734688E-3</v>
      </c>
      <c r="L535" s="198">
        <v>-1.4843959750643444E-2</v>
      </c>
    </row>
    <row r="536" spans="1:12" ht="14.4" x14ac:dyDescent="0.3">
      <c r="A536" s="7">
        <v>43362</v>
      </c>
      <c r="B536" s="191">
        <v>2906.6000979999999</v>
      </c>
      <c r="C536" s="191">
        <v>2912.360107</v>
      </c>
      <c r="D536" s="191">
        <v>2903.820068</v>
      </c>
      <c r="E536" s="191">
        <v>2907.9499510000001</v>
      </c>
      <c r="F536" s="192">
        <v>2907.9499510000001</v>
      </c>
      <c r="G536" s="191">
        <v>3280020000</v>
      </c>
      <c r="H536" s="194">
        <f t="shared" si="8"/>
        <v>1.2532725246468409E-3</v>
      </c>
      <c r="I536" s="193"/>
      <c r="J536" s="197">
        <v>534</v>
      </c>
      <c r="K536" s="234">
        <v>1.2532725246468409E-3</v>
      </c>
      <c r="L536" s="198">
        <v>-1.4841293338829595E-2</v>
      </c>
    </row>
    <row r="537" spans="1:12" ht="14.4" x14ac:dyDescent="0.3">
      <c r="A537" s="7">
        <v>43361</v>
      </c>
      <c r="B537" s="191">
        <v>2890.73999</v>
      </c>
      <c r="C537" s="191">
        <v>2911.169922</v>
      </c>
      <c r="D537" s="191">
        <v>2890.429932</v>
      </c>
      <c r="E537" s="191">
        <v>2904.3100589999999</v>
      </c>
      <c r="F537" s="192">
        <v>2904.3100589999999</v>
      </c>
      <c r="G537" s="191">
        <v>3074610000</v>
      </c>
      <c r="H537" s="194">
        <f t="shared" si="8"/>
        <v>5.3690147247709239E-3</v>
      </c>
      <c r="I537" s="193"/>
      <c r="J537" s="197">
        <v>535</v>
      </c>
      <c r="K537" s="234">
        <v>5.3690147247709239E-3</v>
      </c>
      <c r="L537" s="198">
        <v>-1.4834294220833686E-2</v>
      </c>
    </row>
    <row r="538" spans="1:12" ht="14.4" x14ac:dyDescent="0.3">
      <c r="A538" s="7">
        <v>43360</v>
      </c>
      <c r="B538" s="191">
        <v>2903.830078</v>
      </c>
      <c r="C538" s="191">
        <v>2904.6499020000001</v>
      </c>
      <c r="D538" s="191">
        <v>2886.1599120000001</v>
      </c>
      <c r="E538" s="191">
        <v>2888.8000489999999</v>
      </c>
      <c r="F538" s="192">
        <v>2888.8000489999999</v>
      </c>
      <c r="G538" s="191">
        <v>2947760000</v>
      </c>
      <c r="H538" s="194">
        <f t="shared" si="8"/>
        <v>-5.5697220329897499E-3</v>
      </c>
      <c r="I538" s="193"/>
      <c r="J538" s="197">
        <v>536</v>
      </c>
      <c r="K538" s="234">
        <v>-5.5697220329897499E-3</v>
      </c>
      <c r="L538" s="198">
        <v>-1.4830674013266897E-2</v>
      </c>
    </row>
    <row r="539" spans="1:12" ht="14.4" x14ac:dyDescent="0.3">
      <c r="A539" s="7">
        <v>43357</v>
      </c>
      <c r="B539" s="191">
        <v>2906.3798830000001</v>
      </c>
      <c r="C539" s="191">
        <v>2908.3000489999999</v>
      </c>
      <c r="D539" s="191">
        <v>2895.7700199999999</v>
      </c>
      <c r="E539" s="191">
        <v>2904.9799800000001</v>
      </c>
      <c r="F539" s="192">
        <v>2904.9799800000001</v>
      </c>
      <c r="G539" s="191">
        <v>3149800000</v>
      </c>
      <c r="H539" s="194">
        <f t="shared" si="8"/>
        <v>2.7548155373730498E-4</v>
      </c>
      <c r="I539" s="193"/>
      <c r="J539" s="197">
        <v>537</v>
      </c>
      <c r="K539" s="234">
        <v>2.7548155373730498E-4</v>
      </c>
      <c r="L539" s="198">
        <v>-1.4829040437430597E-2</v>
      </c>
    </row>
    <row r="540" spans="1:12" ht="14.4" x14ac:dyDescent="0.3">
      <c r="A540" s="7">
        <v>43356</v>
      </c>
      <c r="B540" s="191">
        <v>2896.8500979999999</v>
      </c>
      <c r="C540" s="191">
        <v>2906.76001</v>
      </c>
      <c r="D540" s="191">
        <v>2896.389893</v>
      </c>
      <c r="E540" s="191">
        <v>2904.179932</v>
      </c>
      <c r="F540" s="192">
        <v>2904.179932</v>
      </c>
      <c r="G540" s="191">
        <v>3254930000</v>
      </c>
      <c r="H540" s="194">
        <f t="shared" si="8"/>
        <v>5.2822544106502813E-3</v>
      </c>
      <c r="I540" s="193"/>
      <c r="J540" s="197">
        <v>538</v>
      </c>
      <c r="K540" s="234">
        <v>5.2822544106502813E-3</v>
      </c>
      <c r="L540" s="198">
        <v>-1.4818818043372629E-2</v>
      </c>
    </row>
    <row r="541" spans="1:12" ht="14.4" x14ac:dyDescent="0.3">
      <c r="A541" s="7">
        <v>43355</v>
      </c>
      <c r="B541" s="191">
        <v>2888.290039</v>
      </c>
      <c r="C541" s="191">
        <v>2894.6499020000001</v>
      </c>
      <c r="D541" s="191">
        <v>2879.1999510000001</v>
      </c>
      <c r="E541" s="191">
        <v>2888.919922</v>
      </c>
      <c r="F541" s="192">
        <v>2888.919922</v>
      </c>
      <c r="G541" s="191">
        <v>3264930000</v>
      </c>
      <c r="H541" s="194">
        <f t="shared" si="8"/>
        <v>3.5667183935811266E-4</v>
      </c>
      <c r="I541" s="193"/>
      <c r="J541" s="197">
        <v>539</v>
      </c>
      <c r="K541" s="234">
        <v>3.5667183935811266E-4</v>
      </c>
      <c r="L541" s="198">
        <v>-1.4813503678254849E-2</v>
      </c>
    </row>
    <row r="542" spans="1:12" ht="14.4" x14ac:dyDescent="0.3">
      <c r="A542" s="7">
        <v>43354</v>
      </c>
      <c r="B542" s="191">
        <v>2871.570068</v>
      </c>
      <c r="C542" s="191">
        <v>2892.5200199999999</v>
      </c>
      <c r="D542" s="191">
        <v>2866.780029</v>
      </c>
      <c r="E542" s="191">
        <v>2887.889893</v>
      </c>
      <c r="F542" s="192">
        <v>2887.889893</v>
      </c>
      <c r="G542" s="191">
        <v>2899660000</v>
      </c>
      <c r="H542" s="194">
        <f t="shared" si="8"/>
        <v>3.7398415912945995E-3</v>
      </c>
      <c r="I542" s="193"/>
      <c r="J542" s="197">
        <v>540</v>
      </c>
      <c r="K542" s="234">
        <v>3.7398415912945995E-3</v>
      </c>
      <c r="L542" s="198">
        <v>-1.4745410604670909E-2</v>
      </c>
    </row>
    <row r="543" spans="1:12" ht="14.4" x14ac:dyDescent="0.3">
      <c r="A543" s="7">
        <v>43353</v>
      </c>
      <c r="B543" s="191">
        <v>2881.389893</v>
      </c>
      <c r="C543" s="191">
        <v>2886.929932</v>
      </c>
      <c r="D543" s="191">
        <v>2875.9399410000001</v>
      </c>
      <c r="E543" s="191">
        <v>2877.1298830000001</v>
      </c>
      <c r="F543" s="192">
        <v>2877.1298830000001</v>
      </c>
      <c r="G543" s="191">
        <v>2731400000</v>
      </c>
      <c r="H543" s="194">
        <f t="shared" si="8"/>
        <v>1.8978267526508089E-3</v>
      </c>
      <c r="I543" s="193"/>
      <c r="J543" s="197">
        <v>541</v>
      </c>
      <c r="K543" s="234">
        <v>1.8978267526508089E-3</v>
      </c>
      <c r="L543" s="198">
        <v>-1.4719208803814747E-2</v>
      </c>
    </row>
    <row r="544" spans="1:12" ht="14.4" x14ac:dyDescent="0.3">
      <c r="A544" s="7">
        <v>43350</v>
      </c>
      <c r="B544" s="191">
        <v>2868.26001</v>
      </c>
      <c r="C544" s="191">
        <v>2883.8100589999999</v>
      </c>
      <c r="D544" s="191">
        <v>2864.1201169999999</v>
      </c>
      <c r="E544" s="191">
        <v>2871.679932</v>
      </c>
      <c r="F544" s="192">
        <v>2871.679932</v>
      </c>
      <c r="G544" s="191">
        <v>2946270000</v>
      </c>
      <c r="H544" s="194">
        <f t="shared" si="8"/>
        <v>-2.2133447617470312E-3</v>
      </c>
      <c r="I544" s="193"/>
      <c r="J544" s="197">
        <v>542</v>
      </c>
      <c r="K544" s="234">
        <v>-2.2133447617470312E-3</v>
      </c>
      <c r="L544" s="198">
        <v>-1.4666104732457356E-2</v>
      </c>
    </row>
    <row r="545" spans="1:12" ht="14.4" x14ac:dyDescent="0.3">
      <c r="A545" s="7">
        <v>43349</v>
      </c>
      <c r="B545" s="191">
        <v>2888.639893</v>
      </c>
      <c r="C545" s="191">
        <v>2892.0500489999999</v>
      </c>
      <c r="D545" s="191">
        <v>2867.290039</v>
      </c>
      <c r="E545" s="191">
        <v>2878.0500489999999</v>
      </c>
      <c r="F545" s="192">
        <v>2878.0500489999999</v>
      </c>
      <c r="G545" s="191">
        <v>3139590000</v>
      </c>
      <c r="H545" s="194">
        <f t="shared" si="8"/>
        <v>-3.6523051450785987E-3</v>
      </c>
      <c r="I545" s="193"/>
      <c r="J545" s="197">
        <v>543</v>
      </c>
      <c r="K545" s="234">
        <v>-3.6523051450785987E-3</v>
      </c>
      <c r="L545" s="198">
        <v>-1.465130731950387E-2</v>
      </c>
    </row>
    <row r="546" spans="1:12" ht="14.4" x14ac:dyDescent="0.3">
      <c r="A546" s="7">
        <v>43348</v>
      </c>
      <c r="B546" s="191">
        <v>2891.5900879999999</v>
      </c>
      <c r="C546" s="191">
        <v>2894.209961</v>
      </c>
      <c r="D546" s="191">
        <v>2876.919922</v>
      </c>
      <c r="E546" s="191">
        <v>2888.6000979999999</v>
      </c>
      <c r="F546" s="192">
        <v>2888.6000979999999</v>
      </c>
      <c r="G546" s="191">
        <v>3241250000</v>
      </c>
      <c r="H546" s="194">
        <f t="shared" si="8"/>
        <v>-2.8031266678487294E-3</v>
      </c>
      <c r="I546" s="193"/>
      <c r="J546" s="197">
        <v>544</v>
      </c>
      <c r="K546" s="234">
        <v>-2.8031266678487294E-3</v>
      </c>
      <c r="L546" s="198">
        <v>-1.4632854901756743E-2</v>
      </c>
    </row>
    <row r="547" spans="1:12" ht="14.4" x14ac:dyDescent="0.3">
      <c r="A547" s="7">
        <v>43347</v>
      </c>
      <c r="B547" s="191">
        <v>2896.959961</v>
      </c>
      <c r="C547" s="191">
        <v>2900.179932</v>
      </c>
      <c r="D547" s="191">
        <v>2885.1298830000001</v>
      </c>
      <c r="E547" s="191">
        <v>2896.719971</v>
      </c>
      <c r="F547" s="192">
        <v>2896.719971</v>
      </c>
      <c r="G547" s="191">
        <v>3077060000</v>
      </c>
      <c r="H547" s="194">
        <f t="shared" si="8"/>
        <v>-1.6543222059174159E-3</v>
      </c>
      <c r="I547" s="193"/>
      <c r="J547" s="197">
        <v>545</v>
      </c>
      <c r="K547" s="234">
        <v>-1.6543222059174159E-3</v>
      </c>
      <c r="L547" s="198">
        <v>-1.4617664899203069E-2</v>
      </c>
    </row>
    <row r="548" spans="1:12" ht="14.4" x14ac:dyDescent="0.3">
      <c r="A548" s="7">
        <v>43343</v>
      </c>
      <c r="B548" s="191">
        <v>2898.3701169999999</v>
      </c>
      <c r="C548" s="191">
        <v>2906.320068</v>
      </c>
      <c r="D548" s="191">
        <v>2891.7299800000001</v>
      </c>
      <c r="E548" s="191">
        <v>2901.5200199999999</v>
      </c>
      <c r="F548" s="192">
        <v>2901.5200199999999</v>
      </c>
      <c r="G548" s="191">
        <v>2880260000</v>
      </c>
      <c r="H548" s="194">
        <f t="shared" si="8"/>
        <v>1.344776055308613E-4</v>
      </c>
      <c r="I548" s="193"/>
      <c r="J548" s="197">
        <v>546</v>
      </c>
      <c r="K548" s="234">
        <v>1.344776055308613E-4</v>
      </c>
      <c r="L548" s="198">
        <v>-1.4612526527505996E-2</v>
      </c>
    </row>
    <row r="549" spans="1:12" ht="14.4" x14ac:dyDescent="0.3">
      <c r="A549" s="7">
        <v>43342</v>
      </c>
      <c r="B549" s="191">
        <v>2908.9399410000001</v>
      </c>
      <c r="C549" s="191">
        <v>2912.459961</v>
      </c>
      <c r="D549" s="191">
        <v>2895.219971</v>
      </c>
      <c r="E549" s="191">
        <v>2901.1298830000001</v>
      </c>
      <c r="F549" s="192">
        <v>2901.1298830000001</v>
      </c>
      <c r="G549" s="191">
        <v>2802180000</v>
      </c>
      <c r="H549" s="194">
        <f t="shared" si="8"/>
        <v>-4.4303289684483006E-3</v>
      </c>
      <c r="I549" s="193"/>
      <c r="J549" s="197">
        <v>547</v>
      </c>
      <c r="K549" s="234">
        <v>-4.4303289684483006E-3</v>
      </c>
      <c r="L549" s="198">
        <v>-1.4568459851071774E-2</v>
      </c>
    </row>
    <row r="550" spans="1:12" ht="14.4" x14ac:dyDescent="0.3">
      <c r="A550" s="7">
        <v>43341</v>
      </c>
      <c r="B550" s="191">
        <v>2900.6201169999999</v>
      </c>
      <c r="C550" s="191">
        <v>2916.5</v>
      </c>
      <c r="D550" s="191">
        <v>2898.3999020000001</v>
      </c>
      <c r="E550" s="191">
        <v>2914.040039</v>
      </c>
      <c r="F550" s="192">
        <v>2914.040039</v>
      </c>
      <c r="G550" s="191">
        <v>2791860000</v>
      </c>
      <c r="H550" s="194">
        <f t="shared" si="8"/>
        <v>5.701433945571167E-3</v>
      </c>
      <c r="I550" s="193"/>
      <c r="J550" s="197">
        <v>548</v>
      </c>
      <c r="K550" s="234">
        <v>5.701433945571167E-3</v>
      </c>
      <c r="L550" s="198">
        <v>-1.455890557016498E-2</v>
      </c>
    </row>
    <row r="551" spans="1:12" ht="14.4" x14ac:dyDescent="0.3">
      <c r="A551" s="7">
        <v>43340</v>
      </c>
      <c r="B551" s="191">
        <v>2901.4499510000001</v>
      </c>
      <c r="C551" s="191">
        <v>2903.7700199999999</v>
      </c>
      <c r="D551" s="191">
        <v>2893.5</v>
      </c>
      <c r="E551" s="191">
        <v>2897.5200199999999</v>
      </c>
      <c r="F551" s="192">
        <v>2897.5200199999999</v>
      </c>
      <c r="G551" s="191">
        <v>2683190000</v>
      </c>
      <c r="H551" s="194">
        <f t="shared" si="8"/>
        <v>2.6927856925118674E-4</v>
      </c>
      <c r="I551" s="193"/>
      <c r="J551" s="197">
        <v>549</v>
      </c>
      <c r="K551" s="234">
        <v>2.6927856925118674E-4</v>
      </c>
      <c r="L551" s="198">
        <v>-1.4547427422636969E-2</v>
      </c>
    </row>
    <row r="552" spans="1:12" ht="14.4" x14ac:dyDescent="0.3">
      <c r="A552" s="7">
        <v>43339</v>
      </c>
      <c r="B552" s="191">
        <v>2884.6899410000001</v>
      </c>
      <c r="C552" s="191">
        <v>2898.25</v>
      </c>
      <c r="D552" s="191">
        <v>2884.6899410000001</v>
      </c>
      <c r="E552" s="191">
        <v>2896.73999</v>
      </c>
      <c r="F552" s="192">
        <v>2896.73999</v>
      </c>
      <c r="G552" s="191">
        <v>2854080000</v>
      </c>
      <c r="H552" s="194">
        <f t="shared" si="8"/>
        <v>7.6704094885201891E-3</v>
      </c>
      <c r="I552" s="193"/>
      <c r="J552" s="197">
        <v>550</v>
      </c>
      <c r="K552" s="234">
        <v>7.6704094885201891E-3</v>
      </c>
      <c r="L552" s="198">
        <v>-1.4531247666925682E-2</v>
      </c>
    </row>
    <row r="553" spans="1:12" ht="14.4" x14ac:dyDescent="0.3">
      <c r="A553" s="7">
        <v>43336</v>
      </c>
      <c r="B553" s="191">
        <v>2862.3500979999999</v>
      </c>
      <c r="C553" s="191">
        <v>2876.1599120000001</v>
      </c>
      <c r="D553" s="191">
        <v>2862.3500979999999</v>
      </c>
      <c r="E553" s="191">
        <v>2874.6899410000001</v>
      </c>
      <c r="F553" s="192">
        <v>2874.6899410000001</v>
      </c>
      <c r="G553" s="191">
        <v>2596190000</v>
      </c>
      <c r="H553" s="194">
        <f t="shared" si="8"/>
        <v>6.1988397272563387E-3</v>
      </c>
      <c r="I553" s="193"/>
      <c r="J553" s="197">
        <v>551</v>
      </c>
      <c r="K553" s="234">
        <v>6.1988397272563387E-3</v>
      </c>
      <c r="L553" s="198">
        <v>-1.451243274779505E-2</v>
      </c>
    </row>
    <row r="554" spans="1:12" ht="14.4" x14ac:dyDescent="0.3">
      <c r="A554" s="7">
        <v>43335</v>
      </c>
      <c r="B554" s="191">
        <v>2860.290039</v>
      </c>
      <c r="C554" s="191">
        <v>2868.780029</v>
      </c>
      <c r="D554" s="191">
        <v>2854.030029</v>
      </c>
      <c r="E554" s="191">
        <v>2856.9799800000001</v>
      </c>
      <c r="F554" s="192">
        <v>2856.9799800000001</v>
      </c>
      <c r="G554" s="191">
        <v>2713910000</v>
      </c>
      <c r="H554" s="194">
        <f t="shared" si="8"/>
        <v>-1.6912621635861431E-3</v>
      </c>
      <c r="I554" s="193"/>
      <c r="J554" s="197">
        <v>552</v>
      </c>
      <c r="K554" s="234">
        <v>-1.6912621635861431E-3</v>
      </c>
      <c r="L554" s="198">
        <v>-1.450572366047871E-2</v>
      </c>
    </row>
    <row r="555" spans="1:12" ht="14.4" x14ac:dyDescent="0.3">
      <c r="A555" s="7">
        <v>43334</v>
      </c>
      <c r="B555" s="191">
        <v>2860.98999</v>
      </c>
      <c r="C555" s="191">
        <v>2867.540039</v>
      </c>
      <c r="D555" s="191">
        <v>2856.0500489999999</v>
      </c>
      <c r="E555" s="191">
        <v>2861.820068</v>
      </c>
      <c r="F555" s="192">
        <v>2861.820068</v>
      </c>
      <c r="G555" s="191">
        <v>2689560000</v>
      </c>
      <c r="H555" s="194">
        <f t="shared" si="8"/>
        <v>-3.9815191812947226E-4</v>
      </c>
      <c r="I555" s="193"/>
      <c r="J555" s="197">
        <v>553</v>
      </c>
      <c r="K555" s="234">
        <v>-3.9815191812947226E-4</v>
      </c>
      <c r="L555" s="198">
        <v>-1.4474441884265719E-2</v>
      </c>
    </row>
    <row r="556" spans="1:12" ht="14.4" x14ac:dyDescent="0.3">
      <c r="A556" s="7">
        <v>43333</v>
      </c>
      <c r="B556" s="191">
        <v>2861.51001</v>
      </c>
      <c r="C556" s="191">
        <v>2873.2299800000001</v>
      </c>
      <c r="D556" s="191">
        <v>2861.320068</v>
      </c>
      <c r="E556" s="191">
        <v>2862.959961</v>
      </c>
      <c r="F556" s="192">
        <v>2862.959961</v>
      </c>
      <c r="G556" s="191">
        <v>3147140000</v>
      </c>
      <c r="H556" s="194">
        <f t="shared" si="8"/>
        <v>2.0685363919573665E-3</v>
      </c>
      <c r="I556" s="193"/>
      <c r="J556" s="197">
        <v>554</v>
      </c>
      <c r="K556" s="234">
        <v>2.0685363919573665E-3</v>
      </c>
      <c r="L556" s="198">
        <v>-1.4443906334108161E-2</v>
      </c>
    </row>
    <row r="557" spans="1:12" ht="14.4" x14ac:dyDescent="0.3">
      <c r="A557" s="7">
        <v>43332</v>
      </c>
      <c r="B557" s="191">
        <v>2853.929932</v>
      </c>
      <c r="C557" s="191">
        <v>2859.76001</v>
      </c>
      <c r="D557" s="191">
        <v>2850.6201169999999</v>
      </c>
      <c r="E557" s="191">
        <v>2857.0500489999999</v>
      </c>
      <c r="F557" s="192">
        <v>2857.0500489999999</v>
      </c>
      <c r="G557" s="191">
        <v>2748020000</v>
      </c>
      <c r="H557" s="194">
        <f t="shared" si="8"/>
        <v>2.428017769041398E-3</v>
      </c>
      <c r="I557" s="193"/>
      <c r="J557" s="197">
        <v>555</v>
      </c>
      <c r="K557" s="234">
        <v>2.428017769041398E-3</v>
      </c>
      <c r="L557" s="198">
        <v>-1.4437843047050928E-2</v>
      </c>
    </row>
    <row r="558" spans="1:12" ht="14.4" x14ac:dyDescent="0.3">
      <c r="A558" s="7">
        <v>43329</v>
      </c>
      <c r="B558" s="191">
        <v>2838.320068</v>
      </c>
      <c r="C558" s="191">
        <v>2855.6298830000001</v>
      </c>
      <c r="D558" s="191">
        <v>2833.7299800000001</v>
      </c>
      <c r="E558" s="191">
        <v>2850.1298830000001</v>
      </c>
      <c r="F558" s="192">
        <v>2850.1298830000001</v>
      </c>
      <c r="G558" s="191">
        <v>3024100000</v>
      </c>
      <c r="H558" s="194">
        <f t="shared" si="8"/>
        <v>3.3231159317151163E-3</v>
      </c>
      <c r="I558" s="193"/>
      <c r="J558" s="197">
        <v>556</v>
      </c>
      <c r="K558" s="234">
        <v>3.3231159317151163E-3</v>
      </c>
      <c r="L558" s="198">
        <v>-1.4425866077215329E-2</v>
      </c>
    </row>
    <row r="559" spans="1:12" ht="14.4" x14ac:dyDescent="0.3">
      <c r="A559" s="7">
        <v>43328</v>
      </c>
      <c r="B559" s="191">
        <v>2831.4399410000001</v>
      </c>
      <c r="C559" s="191">
        <v>2850.48999</v>
      </c>
      <c r="D559" s="191">
        <v>2831.4399410000001</v>
      </c>
      <c r="E559" s="191">
        <v>2840.6899410000001</v>
      </c>
      <c r="F559" s="192">
        <v>2840.6899410000001</v>
      </c>
      <c r="G559" s="191">
        <v>3219880000</v>
      </c>
      <c r="H559" s="194">
        <f t="shared" si="8"/>
        <v>7.9194084074941801E-3</v>
      </c>
      <c r="I559" s="193"/>
      <c r="J559" s="197">
        <v>557</v>
      </c>
      <c r="K559" s="234">
        <v>7.9194084074941801E-3</v>
      </c>
      <c r="L559" s="198">
        <v>-1.4408235054828251E-2</v>
      </c>
    </row>
    <row r="560" spans="1:12" ht="14.4" x14ac:dyDescent="0.3">
      <c r="A560" s="7">
        <v>43327</v>
      </c>
      <c r="B560" s="191">
        <v>2827.9499510000001</v>
      </c>
      <c r="C560" s="191">
        <v>2827.9499510000001</v>
      </c>
      <c r="D560" s="191">
        <v>2802.48999</v>
      </c>
      <c r="E560" s="191">
        <v>2818.3701169999999</v>
      </c>
      <c r="F560" s="192">
        <v>2818.3701169999999</v>
      </c>
      <c r="G560" s="191">
        <v>3645070000</v>
      </c>
      <c r="H560" s="194">
        <f t="shared" si="8"/>
        <v>-7.602164923620233E-3</v>
      </c>
      <c r="I560" s="193"/>
      <c r="J560" s="197">
        <v>558</v>
      </c>
      <c r="K560" s="234">
        <v>-7.602164923620233E-3</v>
      </c>
      <c r="L560" s="198">
        <v>-1.4397978430119545E-2</v>
      </c>
    </row>
    <row r="561" spans="1:12" ht="14.4" x14ac:dyDescent="0.3">
      <c r="A561" s="7">
        <v>43326</v>
      </c>
      <c r="B561" s="191">
        <v>2827.8798830000001</v>
      </c>
      <c r="C561" s="191">
        <v>2843.110107</v>
      </c>
      <c r="D561" s="191">
        <v>2826.580078</v>
      </c>
      <c r="E561" s="191">
        <v>2839.959961</v>
      </c>
      <c r="F561" s="192">
        <v>2839.959961</v>
      </c>
      <c r="G561" s="191">
        <v>2976970000</v>
      </c>
      <c r="H561" s="194">
        <f t="shared" si="8"/>
        <v>6.3892546712602119E-3</v>
      </c>
      <c r="I561" s="193"/>
      <c r="J561" s="197">
        <v>559</v>
      </c>
      <c r="K561" s="234">
        <v>6.3892546712602119E-3</v>
      </c>
      <c r="L561" s="198">
        <v>-1.4391922484002614E-2</v>
      </c>
    </row>
    <row r="562" spans="1:12" ht="14.4" x14ac:dyDescent="0.3">
      <c r="A562" s="7">
        <v>43325</v>
      </c>
      <c r="B562" s="191">
        <v>2835.459961</v>
      </c>
      <c r="C562" s="191">
        <v>2843.3999020000001</v>
      </c>
      <c r="D562" s="191">
        <v>2819.8798830000001</v>
      </c>
      <c r="E562" s="191">
        <v>2821.929932</v>
      </c>
      <c r="F562" s="192">
        <v>2821.929932</v>
      </c>
      <c r="G562" s="191">
        <v>3158450000</v>
      </c>
      <c r="H562" s="194">
        <f t="shared" si="8"/>
        <v>-4.0059919541401623E-3</v>
      </c>
      <c r="I562" s="193"/>
      <c r="J562" s="197">
        <v>560</v>
      </c>
      <c r="K562" s="234">
        <v>-4.0059919541401623E-3</v>
      </c>
      <c r="L562" s="198">
        <v>-1.4373526867514348E-2</v>
      </c>
    </row>
    <row r="563" spans="1:12" ht="14.4" x14ac:dyDescent="0.3">
      <c r="A563" s="7">
        <v>43322</v>
      </c>
      <c r="B563" s="191">
        <v>2838.8999020000001</v>
      </c>
      <c r="C563" s="191">
        <v>2842.1999510000001</v>
      </c>
      <c r="D563" s="191">
        <v>2825.8100589999999</v>
      </c>
      <c r="E563" s="191">
        <v>2833.280029</v>
      </c>
      <c r="F563" s="192">
        <v>2833.280029</v>
      </c>
      <c r="G563" s="191">
        <v>3256040000</v>
      </c>
      <c r="H563" s="194">
        <f t="shared" si="8"/>
        <v>-7.1138879740945352E-3</v>
      </c>
      <c r="I563" s="193"/>
      <c r="J563" s="197">
        <v>561</v>
      </c>
      <c r="K563" s="234">
        <v>-7.1138879740945352E-3</v>
      </c>
      <c r="L563" s="198">
        <v>-1.436540545453794E-2</v>
      </c>
    </row>
    <row r="564" spans="1:12" ht="14.4" x14ac:dyDescent="0.3">
      <c r="A564" s="7">
        <v>43321</v>
      </c>
      <c r="B564" s="191">
        <v>2857.1899410000001</v>
      </c>
      <c r="C564" s="191">
        <v>2862.4799800000001</v>
      </c>
      <c r="D564" s="191">
        <v>2851.9799800000001</v>
      </c>
      <c r="E564" s="191">
        <v>2853.580078</v>
      </c>
      <c r="F564" s="192">
        <v>2853.580078</v>
      </c>
      <c r="G564" s="191">
        <v>3047050000</v>
      </c>
      <c r="H564" s="194">
        <f t="shared" si="8"/>
        <v>-1.4416744482073506E-3</v>
      </c>
      <c r="I564" s="193"/>
      <c r="J564" s="197">
        <v>562</v>
      </c>
      <c r="K564" s="234">
        <v>-1.4416744482073506E-3</v>
      </c>
      <c r="L564" s="198">
        <v>-1.4349801239448946E-2</v>
      </c>
    </row>
    <row r="565" spans="1:12" ht="14.4" x14ac:dyDescent="0.3">
      <c r="A565" s="7">
        <v>43320</v>
      </c>
      <c r="B565" s="191">
        <v>2856.790039</v>
      </c>
      <c r="C565" s="191">
        <v>2862.4399410000001</v>
      </c>
      <c r="D565" s="191">
        <v>2853.0900879999999</v>
      </c>
      <c r="E565" s="191">
        <v>2857.6999510000001</v>
      </c>
      <c r="F565" s="192">
        <v>2857.6999510000001</v>
      </c>
      <c r="G565" s="191">
        <v>2972200000</v>
      </c>
      <c r="H565" s="194">
        <f t="shared" si="8"/>
        <v>-2.6237996566552441E-4</v>
      </c>
      <c r="I565" s="193"/>
      <c r="J565" s="197">
        <v>563</v>
      </c>
      <c r="K565" s="234">
        <v>-2.6237996566552441E-4</v>
      </c>
      <c r="L565" s="198">
        <v>-1.4334892428261827E-2</v>
      </c>
    </row>
    <row r="566" spans="1:12" ht="14.4" x14ac:dyDescent="0.3">
      <c r="A566" s="7">
        <v>43319</v>
      </c>
      <c r="B566" s="191">
        <v>2855.919922</v>
      </c>
      <c r="C566" s="191">
        <v>2863.429932</v>
      </c>
      <c r="D566" s="191">
        <v>2855.919922</v>
      </c>
      <c r="E566" s="191">
        <v>2858.4499510000001</v>
      </c>
      <c r="F566" s="192">
        <v>2858.4499510000001</v>
      </c>
      <c r="G566" s="191">
        <v>3162770000</v>
      </c>
      <c r="H566" s="194">
        <f t="shared" si="8"/>
        <v>2.8241823171378795E-3</v>
      </c>
      <c r="I566" s="193"/>
      <c r="J566" s="197">
        <v>564</v>
      </c>
      <c r="K566" s="234">
        <v>2.8241823171378795E-3</v>
      </c>
      <c r="L566" s="198">
        <v>-1.4327681064477847E-2</v>
      </c>
    </row>
    <row r="567" spans="1:12" ht="14.4" x14ac:dyDescent="0.3">
      <c r="A567" s="7">
        <v>43318</v>
      </c>
      <c r="B567" s="191">
        <v>2840.290039</v>
      </c>
      <c r="C567" s="191">
        <v>2853.290039</v>
      </c>
      <c r="D567" s="191">
        <v>2835.9799800000001</v>
      </c>
      <c r="E567" s="191">
        <v>2850.3999020000001</v>
      </c>
      <c r="F567" s="192">
        <v>2850.3999020000001</v>
      </c>
      <c r="G567" s="191">
        <v>2874540000</v>
      </c>
      <c r="H567" s="194">
        <f t="shared" si="8"/>
        <v>3.5382272090601356E-3</v>
      </c>
      <c r="I567" s="193"/>
      <c r="J567" s="197">
        <v>565</v>
      </c>
      <c r="K567" s="234">
        <v>3.5382272090601356E-3</v>
      </c>
      <c r="L567" s="198">
        <v>-1.4314786213334407E-2</v>
      </c>
    </row>
    <row r="568" spans="1:12" ht="14.4" x14ac:dyDescent="0.3">
      <c r="A568" s="7">
        <v>43315</v>
      </c>
      <c r="B568" s="191">
        <v>2829.6201169999999</v>
      </c>
      <c r="C568" s="191">
        <v>2840.3798830000001</v>
      </c>
      <c r="D568" s="191">
        <v>2827.3701169999999</v>
      </c>
      <c r="E568" s="191">
        <v>2840.3500979999999</v>
      </c>
      <c r="F568" s="192">
        <v>2840.3500979999999</v>
      </c>
      <c r="G568" s="191">
        <v>3030390000</v>
      </c>
      <c r="H568" s="194">
        <f t="shared" si="8"/>
        <v>4.6441830259694008E-3</v>
      </c>
      <c r="I568" s="193"/>
      <c r="J568" s="197">
        <v>566</v>
      </c>
      <c r="K568" s="234">
        <v>4.6441830259694008E-3</v>
      </c>
      <c r="L568" s="198">
        <v>-1.4309109213664755E-2</v>
      </c>
    </row>
    <row r="569" spans="1:12" ht="14.4" x14ac:dyDescent="0.3">
      <c r="A569" s="7">
        <v>43314</v>
      </c>
      <c r="B569" s="191">
        <v>2800.4799800000001</v>
      </c>
      <c r="C569" s="191">
        <v>2829.9099120000001</v>
      </c>
      <c r="D569" s="191">
        <v>2796.3400879999999</v>
      </c>
      <c r="E569" s="191">
        <v>2827.219971</v>
      </c>
      <c r="F569" s="192">
        <v>2827.219971</v>
      </c>
      <c r="G569" s="191">
        <v>3467380000</v>
      </c>
      <c r="H569" s="194">
        <f t="shared" si="8"/>
        <v>4.9264450595979167E-3</v>
      </c>
      <c r="I569" s="193"/>
      <c r="J569" s="197">
        <v>567</v>
      </c>
      <c r="K569" s="234">
        <v>4.9264450595979167E-3</v>
      </c>
      <c r="L569" s="198">
        <v>-1.4307241562583489E-2</v>
      </c>
    </row>
    <row r="570" spans="1:12" ht="14.4" x14ac:dyDescent="0.3">
      <c r="A570" s="7">
        <v>43313</v>
      </c>
      <c r="B570" s="191">
        <v>2821.169922</v>
      </c>
      <c r="C570" s="191">
        <v>2825.830078</v>
      </c>
      <c r="D570" s="191">
        <v>2805.8500979999999</v>
      </c>
      <c r="E570" s="191">
        <v>2813.360107</v>
      </c>
      <c r="F570" s="192">
        <v>2813.360107</v>
      </c>
      <c r="G570" s="191">
        <v>3496990000</v>
      </c>
      <c r="H570" s="194">
        <f t="shared" si="8"/>
        <v>-1.0403516539228181E-3</v>
      </c>
      <c r="I570" s="193"/>
      <c r="J570" s="197">
        <v>568</v>
      </c>
      <c r="K570" s="234">
        <v>-1.0403516539228181E-3</v>
      </c>
      <c r="L570" s="198">
        <v>-1.4287020155183162E-2</v>
      </c>
    </row>
    <row r="571" spans="1:12" ht="14.4" x14ac:dyDescent="0.3">
      <c r="A571" s="7">
        <v>43312</v>
      </c>
      <c r="B571" s="191">
        <v>2809.7299800000001</v>
      </c>
      <c r="C571" s="191">
        <v>2824.459961</v>
      </c>
      <c r="D571" s="191">
        <v>2808.0600589999999</v>
      </c>
      <c r="E571" s="191">
        <v>2816.290039</v>
      </c>
      <c r="F571" s="192">
        <v>2816.290039</v>
      </c>
      <c r="G571" s="191">
        <v>3892100000</v>
      </c>
      <c r="H571" s="194">
        <f t="shared" si="8"/>
        <v>4.8847286524287027E-3</v>
      </c>
      <c r="I571" s="193"/>
      <c r="J571" s="197">
        <v>569</v>
      </c>
      <c r="K571" s="234">
        <v>4.8847286524287027E-3</v>
      </c>
      <c r="L571" s="198">
        <v>-1.428403333137737E-2</v>
      </c>
    </row>
    <row r="572" spans="1:12" ht="14.4" x14ac:dyDescent="0.3">
      <c r="A572" s="7">
        <v>43311</v>
      </c>
      <c r="B572" s="191">
        <v>2819</v>
      </c>
      <c r="C572" s="191">
        <v>2821.73999</v>
      </c>
      <c r="D572" s="191">
        <v>2798.110107</v>
      </c>
      <c r="E572" s="191">
        <v>2802.6000979999999</v>
      </c>
      <c r="F572" s="192">
        <v>2802.6000979999999</v>
      </c>
      <c r="G572" s="191">
        <v>3245770000</v>
      </c>
      <c r="H572" s="194">
        <f t="shared" si="8"/>
        <v>-5.7541700458761252E-3</v>
      </c>
      <c r="I572" s="193"/>
      <c r="J572" s="197">
        <v>570</v>
      </c>
      <c r="K572" s="234">
        <v>-5.7541700458761252E-3</v>
      </c>
      <c r="L572" s="198">
        <v>-1.4282289381035899E-2</v>
      </c>
    </row>
    <row r="573" spans="1:12" ht="14.4" x14ac:dyDescent="0.3">
      <c r="A573" s="7">
        <v>43308</v>
      </c>
      <c r="B573" s="191">
        <v>2842.3500979999999</v>
      </c>
      <c r="C573" s="191">
        <v>2843.169922</v>
      </c>
      <c r="D573" s="191">
        <v>2808.3400879999999</v>
      </c>
      <c r="E573" s="191">
        <v>2818.820068</v>
      </c>
      <c r="F573" s="192">
        <v>2818.820068</v>
      </c>
      <c r="G573" s="191">
        <v>3415710000</v>
      </c>
      <c r="H573" s="194">
        <f t="shared" si="8"/>
        <v>-6.5622086765430845E-3</v>
      </c>
      <c r="I573" s="193"/>
      <c r="J573" s="197">
        <v>571</v>
      </c>
      <c r="K573" s="234">
        <v>-6.5622086765430845E-3</v>
      </c>
      <c r="L573" s="198">
        <v>-1.4281601757323735E-2</v>
      </c>
    </row>
    <row r="574" spans="1:12" ht="14.4" x14ac:dyDescent="0.3">
      <c r="A574" s="7">
        <v>43307</v>
      </c>
      <c r="B574" s="191">
        <v>2835.48999</v>
      </c>
      <c r="C574" s="191">
        <v>2845.570068</v>
      </c>
      <c r="D574" s="191">
        <v>2835.26001</v>
      </c>
      <c r="E574" s="191">
        <v>2837.4399410000001</v>
      </c>
      <c r="F574" s="192">
        <v>2837.4399410000001</v>
      </c>
      <c r="G574" s="191">
        <v>3653330000</v>
      </c>
      <c r="H574" s="194">
        <f t="shared" si="8"/>
        <v>-3.0322960411387533E-3</v>
      </c>
      <c r="I574" s="193"/>
      <c r="J574" s="197">
        <v>572</v>
      </c>
      <c r="K574" s="234">
        <v>-3.0322960411387533E-3</v>
      </c>
      <c r="L574" s="198">
        <v>-1.4216190748328493E-2</v>
      </c>
    </row>
    <row r="575" spans="1:12" ht="14.4" x14ac:dyDescent="0.3">
      <c r="A575" s="7">
        <v>43306</v>
      </c>
      <c r="B575" s="191">
        <v>2817.7299800000001</v>
      </c>
      <c r="C575" s="191">
        <v>2848.030029</v>
      </c>
      <c r="D575" s="191">
        <v>2817.7299800000001</v>
      </c>
      <c r="E575" s="191">
        <v>2846.070068</v>
      </c>
      <c r="F575" s="192">
        <v>2846.070068</v>
      </c>
      <c r="G575" s="191">
        <v>3553010000</v>
      </c>
      <c r="H575" s="194">
        <f t="shared" si="8"/>
        <v>9.1016050531687615E-3</v>
      </c>
      <c r="I575" s="193"/>
      <c r="J575" s="197">
        <v>573</v>
      </c>
      <c r="K575" s="234">
        <v>9.1016050531687615E-3</v>
      </c>
      <c r="L575" s="198">
        <v>-1.4213626104442569E-2</v>
      </c>
    </row>
    <row r="576" spans="1:12" ht="14.4" x14ac:dyDescent="0.3">
      <c r="A576" s="7">
        <v>43305</v>
      </c>
      <c r="B576" s="191">
        <v>2820.679932</v>
      </c>
      <c r="C576" s="191">
        <v>2829.98999</v>
      </c>
      <c r="D576" s="191">
        <v>2811.1201169999999</v>
      </c>
      <c r="E576" s="191">
        <v>2820.3999020000001</v>
      </c>
      <c r="F576" s="192">
        <v>2820.3999020000001</v>
      </c>
      <c r="G576" s="191">
        <v>3417530000</v>
      </c>
      <c r="H576" s="194">
        <f t="shared" si="8"/>
        <v>4.7809111912511899E-3</v>
      </c>
      <c r="I576" s="193"/>
      <c r="J576" s="197">
        <v>574</v>
      </c>
      <c r="K576" s="234">
        <v>4.7809111912511899E-3</v>
      </c>
      <c r="L576" s="198">
        <v>-1.4210616996842384E-2</v>
      </c>
    </row>
    <row r="577" spans="1:12" ht="14.4" x14ac:dyDescent="0.3">
      <c r="A577" s="7">
        <v>43304</v>
      </c>
      <c r="B577" s="191">
        <v>2799.169922</v>
      </c>
      <c r="C577" s="191">
        <v>2808.610107</v>
      </c>
      <c r="D577" s="191">
        <v>2795.139893</v>
      </c>
      <c r="E577" s="191">
        <v>2806.9799800000001</v>
      </c>
      <c r="F577" s="192">
        <v>2806.9799800000001</v>
      </c>
      <c r="G577" s="191">
        <v>2907430000</v>
      </c>
      <c r="H577" s="194">
        <f t="shared" si="8"/>
        <v>1.8380493665326805E-3</v>
      </c>
      <c r="I577" s="193"/>
      <c r="J577" s="197">
        <v>575</v>
      </c>
      <c r="K577" s="234">
        <v>1.8380493665326805E-3</v>
      </c>
      <c r="L577" s="198">
        <v>-1.4204195427326925E-2</v>
      </c>
    </row>
    <row r="578" spans="1:12" ht="14.4" x14ac:dyDescent="0.3">
      <c r="A578" s="7">
        <v>43301</v>
      </c>
      <c r="B578" s="191">
        <v>2804.5500489999999</v>
      </c>
      <c r="C578" s="191">
        <v>2809.6999510000001</v>
      </c>
      <c r="D578" s="191">
        <v>2800.01001</v>
      </c>
      <c r="E578" s="191">
        <v>2801.830078</v>
      </c>
      <c r="F578" s="192">
        <v>2801.830078</v>
      </c>
      <c r="G578" s="191">
        <v>3230210000</v>
      </c>
      <c r="H578" s="194">
        <f t="shared" si="8"/>
        <v>-9.4844767122883428E-4</v>
      </c>
      <c r="I578" s="193"/>
      <c r="J578" s="197">
        <v>576</v>
      </c>
      <c r="K578" s="234">
        <v>-9.4844767122883428E-4</v>
      </c>
      <c r="L578" s="198">
        <v>-1.4195905533764817E-2</v>
      </c>
    </row>
    <row r="579" spans="1:12" ht="14.4" x14ac:dyDescent="0.3">
      <c r="A579" s="7">
        <v>43300</v>
      </c>
      <c r="B579" s="191">
        <v>2809.3701169999999</v>
      </c>
      <c r="C579" s="191">
        <v>2812.0500489999999</v>
      </c>
      <c r="D579" s="191">
        <v>2799.7700199999999</v>
      </c>
      <c r="E579" s="191">
        <v>2804.48999</v>
      </c>
      <c r="F579" s="192">
        <v>2804.48999</v>
      </c>
      <c r="G579" s="191">
        <v>3266700000</v>
      </c>
      <c r="H579" s="194">
        <f t="shared" si="8"/>
        <v>-3.9529931373905947E-3</v>
      </c>
      <c r="I579" s="193"/>
      <c r="J579" s="197">
        <v>577</v>
      </c>
      <c r="K579" s="234">
        <v>-3.9529931373905947E-3</v>
      </c>
      <c r="L579" s="198">
        <v>-1.4185449841988934E-2</v>
      </c>
    </row>
    <row r="580" spans="1:12" ht="14.4" x14ac:dyDescent="0.3">
      <c r="A580" s="7">
        <v>43299</v>
      </c>
      <c r="B580" s="191">
        <v>2811.3500979999999</v>
      </c>
      <c r="C580" s="191">
        <v>2816.76001</v>
      </c>
      <c r="D580" s="191">
        <v>2805.889893</v>
      </c>
      <c r="E580" s="191">
        <v>2815.6201169999999</v>
      </c>
      <c r="F580" s="192">
        <v>2815.6201169999999</v>
      </c>
      <c r="G580" s="191">
        <v>3089780000</v>
      </c>
      <c r="H580" s="194">
        <f t="shared" ref="H580:H643" si="9">(F580-F581)/F581</f>
        <v>2.1605124999145341E-3</v>
      </c>
      <c r="I580" s="193"/>
      <c r="J580" s="197">
        <v>578</v>
      </c>
      <c r="K580" s="234">
        <v>2.1605124999145341E-3</v>
      </c>
      <c r="L580" s="198">
        <v>-1.4173946449004351E-2</v>
      </c>
    </row>
    <row r="581" spans="1:12" ht="14.4" x14ac:dyDescent="0.3">
      <c r="A581" s="7">
        <v>43298</v>
      </c>
      <c r="B581" s="191">
        <v>2789.3400879999999</v>
      </c>
      <c r="C581" s="191">
        <v>2814.1899410000001</v>
      </c>
      <c r="D581" s="191">
        <v>2789.23999</v>
      </c>
      <c r="E581" s="191">
        <v>2809.5500489999999</v>
      </c>
      <c r="F581" s="192">
        <v>2809.5500489999999</v>
      </c>
      <c r="G581" s="191">
        <v>3050730000</v>
      </c>
      <c r="H581" s="194">
        <f t="shared" si="9"/>
        <v>3.97369856319845E-3</v>
      </c>
      <c r="I581" s="193"/>
      <c r="J581" s="197">
        <v>579</v>
      </c>
      <c r="K581" s="234">
        <v>3.97369856319845E-3</v>
      </c>
      <c r="L581" s="198">
        <v>-1.4157306316348407E-2</v>
      </c>
    </row>
    <row r="582" spans="1:12" ht="14.4" x14ac:dyDescent="0.3">
      <c r="A582" s="7">
        <v>43297</v>
      </c>
      <c r="B582" s="191">
        <v>2797.360107</v>
      </c>
      <c r="C582" s="191">
        <v>2801.1899410000001</v>
      </c>
      <c r="D582" s="191">
        <v>2793.389893</v>
      </c>
      <c r="E582" s="191">
        <v>2798.429932</v>
      </c>
      <c r="F582" s="192">
        <v>2798.429932</v>
      </c>
      <c r="G582" s="191">
        <v>2812230000</v>
      </c>
      <c r="H582" s="194">
        <f t="shared" si="9"/>
        <v>-1.0281357433985861E-3</v>
      </c>
      <c r="I582" s="193"/>
      <c r="J582" s="197">
        <v>580</v>
      </c>
      <c r="K582" s="234">
        <v>-1.0281357433985861E-3</v>
      </c>
      <c r="L582" s="198">
        <v>-1.4153935962584503E-2</v>
      </c>
    </row>
    <row r="583" spans="1:12" ht="14.4" x14ac:dyDescent="0.3">
      <c r="A583" s="7">
        <v>43294</v>
      </c>
      <c r="B583" s="191">
        <v>2796.929932</v>
      </c>
      <c r="C583" s="191">
        <v>2804.530029</v>
      </c>
      <c r="D583" s="191">
        <v>2791.6899410000001</v>
      </c>
      <c r="E583" s="191">
        <v>2801.3100589999999</v>
      </c>
      <c r="F583" s="192">
        <v>2801.3100589999999</v>
      </c>
      <c r="G583" s="191">
        <v>2614000000</v>
      </c>
      <c r="H583" s="194">
        <f t="shared" si="9"/>
        <v>1.0792376622543276E-3</v>
      </c>
      <c r="I583" s="193"/>
      <c r="J583" s="197">
        <v>581</v>
      </c>
      <c r="K583" s="234">
        <v>1.0792376622543276E-3</v>
      </c>
      <c r="L583" s="198">
        <v>-1.4141694780113548E-2</v>
      </c>
    </row>
    <row r="584" spans="1:12" ht="14.4" x14ac:dyDescent="0.3">
      <c r="A584" s="7">
        <v>43293</v>
      </c>
      <c r="B584" s="191">
        <v>2783.139893</v>
      </c>
      <c r="C584" s="191">
        <v>2799.219971</v>
      </c>
      <c r="D584" s="191">
        <v>2781.530029</v>
      </c>
      <c r="E584" s="191">
        <v>2798.290039</v>
      </c>
      <c r="F584" s="192">
        <v>2798.290039</v>
      </c>
      <c r="G584" s="191">
        <v>2821690000</v>
      </c>
      <c r="H584" s="194">
        <f t="shared" si="9"/>
        <v>8.7490424816761229E-3</v>
      </c>
      <c r="I584" s="193"/>
      <c r="J584" s="197">
        <v>582</v>
      </c>
      <c r="K584" s="234">
        <v>8.7490424816761229E-3</v>
      </c>
      <c r="L584" s="198">
        <v>-1.412774212469247E-2</v>
      </c>
    </row>
    <row r="585" spans="1:12" ht="14.4" x14ac:dyDescent="0.3">
      <c r="A585" s="7">
        <v>43292</v>
      </c>
      <c r="B585" s="191">
        <v>2779.820068</v>
      </c>
      <c r="C585" s="191">
        <v>2785.9099120000001</v>
      </c>
      <c r="D585" s="191">
        <v>2770.7700199999999</v>
      </c>
      <c r="E585" s="191">
        <v>2774.0200199999999</v>
      </c>
      <c r="F585" s="192">
        <v>2774.0200199999999</v>
      </c>
      <c r="G585" s="191">
        <v>2964740000</v>
      </c>
      <c r="H585" s="194">
        <f t="shared" si="9"/>
        <v>-7.094202737347218E-3</v>
      </c>
      <c r="I585" s="193"/>
      <c r="J585" s="197">
        <v>583</v>
      </c>
      <c r="K585" s="234">
        <v>-7.094202737347218E-3</v>
      </c>
      <c r="L585" s="198">
        <v>-1.4110804539343059E-2</v>
      </c>
    </row>
    <row r="586" spans="1:12" ht="14.4" x14ac:dyDescent="0.3">
      <c r="A586" s="7">
        <v>43291</v>
      </c>
      <c r="B586" s="191">
        <v>2788.5600589999999</v>
      </c>
      <c r="C586" s="191">
        <v>2795.580078</v>
      </c>
      <c r="D586" s="191">
        <v>2786.23999</v>
      </c>
      <c r="E586" s="191">
        <v>2793.8400879999999</v>
      </c>
      <c r="F586" s="192">
        <v>2793.8400879999999</v>
      </c>
      <c r="G586" s="191">
        <v>3063850000</v>
      </c>
      <c r="H586" s="194">
        <f t="shared" si="9"/>
        <v>3.4732671751059457E-3</v>
      </c>
      <c r="I586" s="193"/>
      <c r="J586" s="197">
        <v>584</v>
      </c>
      <c r="K586" s="234">
        <v>3.4732671751059457E-3</v>
      </c>
      <c r="L586" s="198">
        <v>-1.4087775364266307E-2</v>
      </c>
    </row>
    <row r="587" spans="1:12" ht="14.4" x14ac:dyDescent="0.3">
      <c r="A587" s="7">
        <v>43290</v>
      </c>
      <c r="B587" s="191">
        <v>2775.6201169999999</v>
      </c>
      <c r="C587" s="191">
        <v>2784.6499020000001</v>
      </c>
      <c r="D587" s="191">
        <v>2770.7299800000001</v>
      </c>
      <c r="E587" s="191">
        <v>2784.169922</v>
      </c>
      <c r="F587" s="192">
        <v>2784.169922</v>
      </c>
      <c r="G587" s="191">
        <v>3050040000</v>
      </c>
      <c r="H587" s="194">
        <f t="shared" si="9"/>
        <v>8.8229860643219485E-3</v>
      </c>
      <c r="I587" s="193"/>
      <c r="J587" s="197">
        <v>585</v>
      </c>
      <c r="K587" s="234">
        <v>8.8229860643219485E-3</v>
      </c>
      <c r="L587" s="198">
        <v>-1.408557539423253E-2</v>
      </c>
    </row>
    <row r="588" spans="1:12" ht="14.4" x14ac:dyDescent="0.3">
      <c r="A588" s="7">
        <v>43287</v>
      </c>
      <c r="B588" s="191">
        <v>2737.679932</v>
      </c>
      <c r="C588" s="191">
        <v>2764.4099120000001</v>
      </c>
      <c r="D588" s="191">
        <v>2733.5200199999999</v>
      </c>
      <c r="E588" s="191">
        <v>2759.820068</v>
      </c>
      <c r="F588" s="192">
        <v>2759.820068</v>
      </c>
      <c r="G588" s="191">
        <v>2554780000</v>
      </c>
      <c r="H588" s="194">
        <f t="shared" si="9"/>
        <v>8.4812816194133941E-3</v>
      </c>
      <c r="I588" s="193"/>
      <c r="J588" s="197">
        <v>586</v>
      </c>
      <c r="K588" s="234">
        <v>8.4812816194133941E-3</v>
      </c>
      <c r="L588" s="198">
        <v>-1.4085222270053295E-2</v>
      </c>
    </row>
    <row r="589" spans="1:12" ht="14.4" x14ac:dyDescent="0.3">
      <c r="A589" s="7">
        <v>43286</v>
      </c>
      <c r="B589" s="191">
        <v>2724.1899410000001</v>
      </c>
      <c r="C589" s="191">
        <v>2737.830078</v>
      </c>
      <c r="D589" s="191">
        <v>2716.0200199999999</v>
      </c>
      <c r="E589" s="191">
        <v>2736.610107</v>
      </c>
      <c r="F589" s="192">
        <v>2736.610107</v>
      </c>
      <c r="G589" s="191">
        <v>2953420000</v>
      </c>
      <c r="H589" s="194">
        <f t="shared" si="9"/>
        <v>8.6208034180800981E-3</v>
      </c>
      <c r="I589" s="193"/>
      <c r="J589" s="197">
        <v>587</v>
      </c>
      <c r="K589" s="234">
        <v>8.6208034180800981E-3</v>
      </c>
      <c r="L589" s="198">
        <v>-1.4016999055770757E-2</v>
      </c>
    </row>
    <row r="590" spans="1:12" ht="14.4" x14ac:dyDescent="0.3">
      <c r="A590" s="7">
        <v>43284</v>
      </c>
      <c r="B590" s="191">
        <v>2733.2700199999999</v>
      </c>
      <c r="C590" s="191">
        <v>2736.580078</v>
      </c>
      <c r="D590" s="191">
        <v>2711.1599120000001</v>
      </c>
      <c r="E590" s="191">
        <v>2713.219971</v>
      </c>
      <c r="F590" s="192">
        <v>2713.219971</v>
      </c>
      <c r="G590" s="191">
        <v>1911470000</v>
      </c>
      <c r="H590" s="194">
        <f t="shared" si="9"/>
        <v>-4.9473505407420315E-3</v>
      </c>
      <c r="I590" s="193"/>
      <c r="J590" s="197">
        <v>588</v>
      </c>
      <c r="K590" s="234">
        <v>-4.9473505407420315E-3</v>
      </c>
      <c r="L590" s="198">
        <v>-1.4014761976299625E-2</v>
      </c>
    </row>
    <row r="591" spans="1:12" ht="14.4" x14ac:dyDescent="0.3">
      <c r="A591" s="7">
        <v>43283</v>
      </c>
      <c r="B591" s="191">
        <v>2704.9499510000001</v>
      </c>
      <c r="C591" s="191">
        <v>2727.26001</v>
      </c>
      <c r="D591" s="191">
        <v>2698.9499510000001</v>
      </c>
      <c r="E591" s="191">
        <v>2726.709961</v>
      </c>
      <c r="F591" s="192">
        <v>2726.709961</v>
      </c>
      <c r="G591" s="191">
        <v>3073650000</v>
      </c>
      <c r="H591" s="194">
        <f t="shared" si="9"/>
        <v>3.0679575043312929E-3</v>
      </c>
      <c r="I591" s="193"/>
      <c r="J591" s="197">
        <v>589</v>
      </c>
      <c r="K591" s="234">
        <v>3.0679575043312929E-3</v>
      </c>
      <c r="L591" s="198">
        <v>-1.4004472677701423E-2</v>
      </c>
    </row>
    <row r="592" spans="1:12" ht="14.4" x14ac:dyDescent="0.3">
      <c r="A592" s="7">
        <v>43280</v>
      </c>
      <c r="B592" s="191">
        <v>2727.1298830000001</v>
      </c>
      <c r="C592" s="191">
        <v>2743.26001</v>
      </c>
      <c r="D592" s="191">
        <v>2718.030029</v>
      </c>
      <c r="E592" s="191">
        <v>2718.3701169999999</v>
      </c>
      <c r="F592" s="192">
        <v>2718.3701169999999</v>
      </c>
      <c r="G592" s="191">
        <v>3565620000</v>
      </c>
      <c r="H592" s="194">
        <f t="shared" si="9"/>
        <v>7.5840311129960977E-4</v>
      </c>
      <c r="I592" s="193"/>
      <c r="J592" s="197">
        <v>590</v>
      </c>
      <c r="K592" s="234">
        <v>7.5840311129960977E-4</v>
      </c>
      <c r="L592" s="198">
        <v>-1.4003569056538677E-2</v>
      </c>
    </row>
    <row r="593" spans="1:12" ht="14.4" x14ac:dyDescent="0.3">
      <c r="A593" s="7">
        <v>43279</v>
      </c>
      <c r="B593" s="191">
        <v>2698.6899410000001</v>
      </c>
      <c r="C593" s="191">
        <v>2724.3400879999999</v>
      </c>
      <c r="D593" s="191">
        <v>2691.98999</v>
      </c>
      <c r="E593" s="191">
        <v>2716.3100589999999</v>
      </c>
      <c r="F593" s="192">
        <v>2716.3100589999999</v>
      </c>
      <c r="G593" s="191">
        <v>3428140000</v>
      </c>
      <c r="H593" s="194">
        <f t="shared" si="9"/>
        <v>6.1786899400682943E-3</v>
      </c>
      <c r="I593" s="193"/>
      <c r="J593" s="197">
        <v>591</v>
      </c>
      <c r="K593" s="234">
        <v>6.1786899400682943E-3</v>
      </c>
      <c r="L593" s="198">
        <v>-1.3990375421686753E-2</v>
      </c>
    </row>
    <row r="594" spans="1:12" ht="14.4" x14ac:dyDescent="0.3">
      <c r="A594" s="7">
        <v>43278</v>
      </c>
      <c r="B594" s="191">
        <v>2728.4499510000001</v>
      </c>
      <c r="C594" s="191">
        <v>2746.0900879999999</v>
      </c>
      <c r="D594" s="191">
        <v>2699.3798830000001</v>
      </c>
      <c r="E594" s="191">
        <v>2699.6298830000001</v>
      </c>
      <c r="F594" s="192">
        <v>2699.6298830000001</v>
      </c>
      <c r="G594" s="191">
        <v>3776090000</v>
      </c>
      <c r="H594" s="194">
        <f t="shared" si="9"/>
        <v>-8.6043552078701492E-3</v>
      </c>
      <c r="I594" s="193"/>
      <c r="J594" s="197">
        <v>592</v>
      </c>
      <c r="K594" s="234">
        <v>-8.6043552078701492E-3</v>
      </c>
      <c r="L594" s="198">
        <v>-1.3981768208223241E-2</v>
      </c>
    </row>
    <row r="595" spans="1:12" ht="14.4" x14ac:dyDescent="0.3">
      <c r="A595" s="7">
        <v>43277</v>
      </c>
      <c r="B595" s="191">
        <v>2722.1201169999999</v>
      </c>
      <c r="C595" s="191">
        <v>2732.9099120000001</v>
      </c>
      <c r="D595" s="191">
        <v>2715.6000979999999</v>
      </c>
      <c r="E595" s="191">
        <v>2723.0600589999999</v>
      </c>
      <c r="F595" s="192">
        <v>2723.0600589999999</v>
      </c>
      <c r="G595" s="191">
        <v>3555090000</v>
      </c>
      <c r="H595" s="194">
        <f t="shared" si="9"/>
        <v>2.2045773020528221E-3</v>
      </c>
      <c r="I595" s="193"/>
      <c r="J595" s="197">
        <v>593</v>
      </c>
      <c r="K595" s="234">
        <v>2.2045773020528221E-3</v>
      </c>
      <c r="L595" s="198">
        <v>-1.3980657412318472E-2</v>
      </c>
    </row>
    <row r="596" spans="1:12" ht="14.4" x14ac:dyDescent="0.3">
      <c r="A596" s="7">
        <v>43276</v>
      </c>
      <c r="B596" s="191">
        <v>2742.9399410000001</v>
      </c>
      <c r="C596" s="191">
        <v>2742.9399410000001</v>
      </c>
      <c r="D596" s="191">
        <v>2698.669922</v>
      </c>
      <c r="E596" s="191">
        <v>2717.070068</v>
      </c>
      <c r="F596" s="192">
        <v>2717.070068</v>
      </c>
      <c r="G596" s="191">
        <v>3655080000</v>
      </c>
      <c r="H596" s="194">
        <f t="shared" si="9"/>
        <v>-1.3724669170993424E-2</v>
      </c>
      <c r="I596" s="193"/>
      <c r="J596" s="197">
        <v>594</v>
      </c>
      <c r="K596" s="234">
        <v>-1.3724669170993424E-2</v>
      </c>
      <c r="L596" s="198">
        <v>-1.3979844840961932E-2</v>
      </c>
    </row>
    <row r="597" spans="1:12" ht="14.4" x14ac:dyDescent="0.3">
      <c r="A597" s="7">
        <v>43273</v>
      </c>
      <c r="B597" s="191">
        <v>2760.790039</v>
      </c>
      <c r="C597" s="191">
        <v>2764.169922</v>
      </c>
      <c r="D597" s="191">
        <v>2752.679932</v>
      </c>
      <c r="E597" s="191">
        <v>2754.8798830000001</v>
      </c>
      <c r="F597" s="192">
        <v>2754.8798830000001</v>
      </c>
      <c r="G597" s="191">
        <v>5450550000</v>
      </c>
      <c r="H597" s="194">
        <f t="shared" si="9"/>
        <v>1.8619344893302517E-3</v>
      </c>
      <c r="I597" s="193"/>
      <c r="J597" s="197">
        <v>595</v>
      </c>
      <c r="K597" s="234">
        <v>1.8619344893302517E-3</v>
      </c>
      <c r="L597" s="198">
        <v>-1.3979152633872222E-2</v>
      </c>
    </row>
    <row r="598" spans="1:12" ht="14.4" x14ac:dyDescent="0.3">
      <c r="A598" s="7">
        <v>43272</v>
      </c>
      <c r="B598" s="191">
        <v>2769.280029</v>
      </c>
      <c r="C598" s="191">
        <v>2769.280029</v>
      </c>
      <c r="D598" s="191">
        <v>2744.389893</v>
      </c>
      <c r="E598" s="191">
        <v>2749.76001</v>
      </c>
      <c r="F598" s="192">
        <v>2749.76001</v>
      </c>
      <c r="G598" s="191">
        <v>3300060000</v>
      </c>
      <c r="H598" s="194">
        <f t="shared" si="9"/>
        <v>-6.3455103018463079E-3</v>
      </c>
      <c r="I598" s="193"/>
      <c r="J598" s="197">
        <v>596</v>
      </c>
      <c r="K598" s="234">
        <v>-6.3455103018463079E-3</v>
      </c>
      <c r="L598" s="198">
        <v>-1.3973515704569431E-2</v>
      </c>
    </row>
    <row r="599" spans="1:12" ht="14.4" x14ac:dyDescent="0.3">
      <c r="A599" s="7">
        <v>43271</v>
      </c>
      <c r="B599" s="191">
        <v>2769.7299800000001</v>
      </c>
      <c r="C599" s="191">
        <v>2774.860107</v>
      </c>
      <c r="D599" s="191">
        <v>2763.9099120000001</v>
      </c>
      <c r="E599" s="191">
        <v>2767.320068</v>
      </c>
      <c r="F599" s="192">
        <v>2767.320068</v>
      </c>
      <c r="G599" s="191">
        <v>3327600000</v>
      </c>
      <c r="H599" s="194">
        <f t="shared" si="9"/>
        <v>1.7121541196234353E-3</v>
      </c>
      <c r="I599" s="193"/>
      <c r="J599" s="197">
        <v>597</v>
      </c>
      <c r="K599" s="234">
        <v>1.7121541196234353E-3</v>
      </c>
      <c r="L599" s="198">
        <v>-1.3958155919324894E-2</v>
      </c>
    </row>
    <row r="600" spans="1:12" ht="14.4" x14ac:dyDescent="0.3">
      <c r="A600" s="7">
        <v>43270</v>
      </c>
      <c r="B600" s="191">
        <v>2752.01001</v>
      </c>
      <c r="C600" s="191">
        <v>2765.0500489999999</v>
      </c>
      <c r="D600" s="191">
        <v>2743.1899410000001</v>
      </c>
      <c r="E600" s="191">
        <v>2762.5900879999999</v>
      </c>
      <c r="F600" s="192">
        <v>2762.5900879999999</v>
      </c>
      <c r="G600" s="191">
        <v>3661470000</v>
      </c>
      <c r="H600" s="194">
        <f t="shared" si="9"/>
        <v>-4.0234022532672654E-3</v>
      </c>
      <c r="I600" s="193"/>
      <c r="J600" s="197">
        <v>598</v>
      </c>
      <c r="K600" s="234">
        <v>-4.0234022532672654E-3</v>
      </c>
      <c r="L600" s="198">
        <v>-1.3956277098782374E-2</v>
      </c>
    </row>
    <row r="601" spans="1:12" ht="14.4" x14ac:dyDescent="0.3">
      <c r="A601" s="7">
        <v>43269</v>
      </c>
      <c r="B601" s="191">
        <v>2765.790039</v>
      </c>
      <c r="C601" s="191">
        <v>2774.98999</v>
      </c>
      <c r="D601" s="191">
        <v>2757.1201169999999</v>
      </c>
      <c r="E601" s="191">
        <v>2773.75</v>
      </c>
      <c r="F601" s="192">
        <v>2773.75</v>
      </c>
      <c r="G601" s="191">
        <v>3287150000</v>
      </c>
      <c r="H601" s="194">
        <f t="shared" si="9"/>
        <v>-2.1261277232105065E-3</v>
      </c>
      <c r="I601" s="193"/>
      <c r="J601" s="197">
        <v>599</v>
      </c>
      <c r="K601" s="234">
        <v>-2.1261277232105065E-3</v>
      </c>
      <c r="L601" s="198">
        <v>-1.393782813871111E-2</v>
      </c>
    </row>
    <row r="602" spans="1:12" ht="14.4" x14ac:dyDescent="0.3">
      <c r="A602" s="7">
        <v>43266</v>
      </c>
      <c r="B602" s="191">
        <v>2777.780029</v>
      </c>
      <c r="C602" s="191">
        <v>2782.8100589999999</v>
      </c>
      <c r="D602" s="191">
        <v>2761.7299800000001</v>
      </c>
      <c r="E602" s="191">
        <v>2779.6599120000001</v>
      </c>
      <c r="F602" s="192">
        <v>2779.6599120000001</v>
      </c>
      <c r="G602" s="191">
        <v>5428790000</v>
      </c>
      <c r="H602" s="194">
        <f t="shared" si="9"/>
        <v>-1.0171026706909943E-3</v>
      </c>
      <c r="I602" s="193"/>
      <c r="J602" s="197">
        <v>600</v>
      </c>
      <c r="K602" s="234">
        <v>-1.0171026706909943E-3</v>
      </c>
      <c r="L602" s="198">
        <v>-1.3911741201736489E-2</v>
      </c>
    </row>
    <row r="603" spans="1:12" ht="14.4" x14ac:dyDescent="0.3">
      <c r="A603" s="7">
        <v>43265</v>
      </c>
      <c r="B603" s="191">
        <v>2783.209961</v>
      </c>
      <c r="C603" s="191">
        <v>2789.0600589999999</v>
      </c>
      <c r="D603" s="191">
        <v>2776.5200199999999</v>
      </c>
      <c r="E603" s="191">
        <v>2782.48999</v>
      </c>
      <c r="F603" s="192">
        <v>2782.48999</v>
      </c>
      <c r="G603" s="191">
        <v>3526890000</v>
      </c>
      <c r="H603" s="194">
        <f t="shared" si="9"/>
        <v>2.4715496262726938E-3</v>
      </c>
      <c r="I603" s="193"/>
      <c r="J603" s="197">
        <v>601</v>
      </c>
      <c r="K603" s="234">
        <v>2.4715496262726938E-3</v>
      </c>
      <c r="L603" s="198">
        <v>-1.3907838166188284E-2</v>
      </c>
    </row>
    <row r="604" spans="1:12" ht="14.4" x14ac:dyDescent="0.3">
      <c r="A604" s="7">
        <v>43264</v>
      </c>
      <c r="B604" s="191">
        <v>2787.9399410000001</v>
      </c>
      <c r="C604" s="191">
        <v>2791.469971</v>
      </c>
      <c r="D604" s="191">
        <v>2774.6499020000001</v>
      </c>
      <c r="E604" s="191">
        <v>2775.6298830000001</v>
      </c>
      <c r="F604" s="192">
        <v>2775.6298830000001</v>
      </c>
      <c r="G604" s="191">
        <v>3779230000</v>
      </c>
      <c r="H604" s="194">
        <f t="shared" si="9"/>
        <v>-4.0261279241578449E-3</v>
      </c>
      <c r="I604" s="193"/>
      <c r="J604" s="197">
        <v>602</v>
      </c>
      <c r="K604" s="234">
        <v>-4.0261279241578449E-3</v>
      </c>
      <c r="L604" s="198">
        <v>-1.3907207330719902E-2</v>
      </c>
    </row>
    <row r="605" spans="1:12" ht="14.4" x14ac:dyDescent="0.3">
      <c r="A605" s="7">
        <v>43263</v>
      </c>
      <c r="B605" s="191">
        <v>2785.6000979999999</v>
      </c>
      <c r="C605" s="191">
        <v>2789.8000489999999</v>
      </c>
      <c r="D605" s="191">
        <v>2778.780029</v>
      </c>
      <c r="E605" s="191">
        <v>2786.8500979999999</v>
      </c>
      <c r="F605" s="192">
        <v>2786.8500979999999</v>
      </c>
      <c r="G605" s="191">
        <v>3401010000</v>
      </c>
      <c r="H605" s="194">
        <f t="shared" si="9"/>
        <v>1.7433853342918365E-3</v>
      </c>
      <c r="I605" s="193"/>
      <c r="J605" s="197">
        <v>603</v>
      </c>
      <c r="K605" s="234">
        <v>1.7433853342918365E-3</v>
      </c>
      <c r="L605" s="198">
        <v>-1.3897560450837034E-2</v>
      </c>
    </row>
    <row r="606" spans="1:12" ht="14.4" x14ac:dyDescent="0.3">
      <c r="A606" s="7">
        <v>43262</v>
      </c>
      <c r="B606" s="191">
        <v>2780.179932</v>
      </c>
      <c r="C606" s="191">
        <v>2790.209961</v>
      </c>
      <c r="D606" s="191">
        <v>2780.169922</v>
      </c>
      <c r="E606" s="191">
        <v>2782</v>
      </c>
      <c r="F606" s="192">
        <v>2782</v>
      </c>
      <c r="G606" s="191">
        <v>3232330000</v>
      </c>
      <c r="H606" s="194">
        <f t="shared" si="9"/>
        <v>1.0687077753775459E-3</v>
      </c>
      <c r="I606" s="193"/>
      <c r="J606" s="197">
        <v>604</v>
      </c>
      <c r="K606" s="234">
        <v>1.0687077753775459E-3</v>
      </c>
      <c r="L606" s="198">
        <v>-1.3889429286646188E-2</v>
      </c>
    </row>
    <row r="607" spans="1:12" ht="14.4" x14ac:dyDescent="0.3">
      <c r="A607" s="7">
        <v>43259</v>
      </c>
      <c r="B607" s="191">
        <v>2765.8400879999999</v>
      </c>
      <c r="C607" s="191">
        <v>2779.389893</v>
      </c>
      <c r="D607" s="191">
        <v>2763.5900879999999</v>
      </c>
      <c r="E607" s="191">
        <v>2779.030029</v>
      </c>
      <c r="F607" s="192">
        <v>2779.030029</v>
      </c>
      <c r="G607" s="191">
        <v>3123210000</v>
      </c>
      <c r="H607" s="194">
        <f t="shared" si="9"/>
        <v>3.1259043500576704E-3</v>
      </c>
      <c r="I607" s="193"/>
      <c r="J607" s="197">
        <v>605</v>
      </c>
      <c r="K607" s="234">
        <v>3.1259043500576704E-3</v>
      </c>
      <c r="L607" s="198">
        <v>-1.385203567640644E-2</v>
      </c>
    </row>
    <row r="608" spans="1:12" ht="14.4" x14ac:dyDescent="0.3">
      <c r="A608" s="7">
        <v>43258</v>
      </c>
      <c r="B608" s="191">
        <v>2774.8400879999999</v>
      </c>
      <c r="C608" s="191">
        <v>2779.8999020000001</v>
      </c>
      <c r="D608" s="191">
        <v>2760.1599120000001</v>
      </c>
      <c r="E608" s="191">
        <v>2770.3701169999999</v>
      </c>
      <c r="F608" s="192">
        <v>2770.3701169999999</v>
      </c>
      <c r="G608" s="191">
        <v>3711330000</v>
      </c>
      <c r="H608" s="194">
        <f t="shared" si="9"/>
        <v>-7.1418865944396052E-4</v>
      </c>
      <c r="I608" s="193"/>
      <c r="J608" s="197">
        <v>606</v>
      </c>
      <c r="K608" s="234">
        <v>-7.1418865944396052E-4</v>
      </c>
      <c r="L608" s="198">
        <v>-1.3851474553830638E-2</v>
      </c>
    </row>
    <row r="609" spans="1:12" ht="14.4" x14ac:dyDescent="0.3">
      <c r="A609" s="7">
        <v>43257</v>
      </c>
      <c r="B609" s="191">
        <v>2753.25</v>
      </c>
      <c r="C609" s="191">
        <v>2772.389893</v>
      </c>
      <c r="D609" s="191">
        <v>2748.459961</v>
      </c>
      <c r="E609" s="191">
        <v>2772.3500979999999</v>
      </c>
      <c r="F609" s="192">
        <v>2772.3500979999999</v>
      </c>
      <c r="G609" s="191">
        <v>3651640000</v>
      </c>
      <c r="H609" s="194">
        <f t="shared" si="9"/>
        <v>8.5673925277203553E-3</v>
      </c>
      <c r="I609" s="193"/>
      <c r="J609" s="197">
        <v>607</v>
      </c>
      <c r="K609" s="234">
        <v>8.5673925277203553E-3</v>
      </c>
      <c r="L609" s="198">
        <v>-1.385094660455575E-2</v>
      </c>
    </row>
    <row r="610" spans="1:12" ht="14.4" x14ac:dyDescent="0.3">
      <c r="A610" s="7">
        <v>43256</v>
      </c>
      <c r="B610" s="191">
        <v>2748.459961</v>
      </c>
      <c r="C610" s="191">
        <v>2752.610107</v>
      </c>
      <c r="D610" s="191">
        <v>2739.51001</v>
      </c>
      <c r="E610" s="191">
        <v>2748.8000489999999</v>
      </c>
      <c r="F610" s="192">
        <v>2748.8000489999999</v>
      </c>
      <c r="G610" s="191">
        <v>3517790000</v>
      </c>
      <c r="H610" s="194">
        <f t="shared" si="9"/>
        <v>7.025931033491264E-4</v>
      </c>
      <c r="I610" s="193"/>
      <c r="J610" s="197">
        <v>608</v>
      </c>
      <c r="K610" s="234">
        <v>7.025931033491264E-4</v>
      </c>
      <c r="L610" s="198">
        <v>-1.3846367902005193E-2</v>
      </c>
    </row>
    <row r="611" spans="1:12" ht="14.4" x14ac:dyDescent="0.3">
      <c r="A611" s="7">
        <v>43255</v>
      </c>
      <c r="B611" s="191">
        <v>2741.669922</v>
      </c>
      <c r="C611" s="191">
        <v>2749.1599120000001</v>
      </c>
      <c r="D611" s="191">
        <v>2740.540039</v>
      </c>
      <c r="E611" s="191">
        <v>2746.8701169999999</v>
      </c>
      <c r="F611" s="192">
        <v>2746.8701169999999</v>
      </c>
      <c r="G611" s="191">
        <v>3376510000</v>
      </c>
      <c r="H611" s="194">
        <f t="shared" si="9"/>
        <v>4.4795984363044895E-3</v>
      </c>
      <c r="I611" s="193"/>
      <c r="J611" s="197">
        <v>609</v>
      </c>
      <c r="K611" s="234">
        <v>4.4795984363044895E-3</v>
      </c>
      <c r="L611" s="198">
        <v>-1.3827940704977375E-2</v>
      </c>
    </row>
    <row r="612" spans="1:12" ht="14.4" x14ac:dyDescent="0.3">
      <c r="A612" s="7">
        <v>43252</v>
      </c>
      <c r="B612" s="191">
        <v>2718.6999510000001</v>
      </c>
      <c r="C612" s="191">
        <v>2736.929932</v>
      </c>
      <c r="D612" s="191">
        <v>2718.6999510000001</v>
      </c>
      <c r="E612" s="191">
        <v>2734.6201169999999</v>
      </c>
      <c r="F612" s="192">
        <v>2734.6201169999999</v>
      </c>
      <c r="G612" s="191">
        <v>3684130000</v>
      </c>
      <c r="H612" s="194">
        <f t="shared" si="9"/>
        <v>1.0849230126018993E-2</v>
      </c>
      <c r="I612" s="193"/>
      <c r="J612" s="197">
        <v>610</v>
      </c>
      <c r="K612" s="234">
        <v>1.0849230126018993E-2</v>
      </c>
      <c r="L612" s="198">
        <v>-1.3794757279104317E-2</v>
      </c>
    </row>
    <row r="613" spans="1:12" ht="14.4" x14ac:dyDescent="0.3">
      <c r="A613" s="7">
        <v>43251</v>
      </c>
      <c r="B613" s="191">
        <v>2720.9799800000001</v>
      </c>
      <c r="C613" s="191">
        <v>2722.5</v>
      </c>
      <c r="D613" s="191">
        <v>2700.679932</v>
      </c>
      <c r="E613" s="191">
        <v>2705.2700199999999</v>
      </c>
      <c r="F613" s="192">
        <v>2705.2700199999999</v>
      </c>
      <c r="G613" s="191">
        <v>4235370000</v>
      </c>
      <c r="H613" s="194">
        <f t="shared" si="9"/>
        <v>-6.8795598882546083E-3</v>
      </c>
      <c r="I613" s="193"/>
      <c r="J613" s="197">
        <v>611</v>
      </c>
      <c r="K613" s="234">
        <v>-6.8795598882546083E-3</v>
      </c>
      <c r="L613" s="198">
        <v>-1.3779733067158656E-2</v>
      </c>
    </row>
    <row r="614" spans="1:12" ht="14.4" x14ac:dyDescent="0.3">
      <c r="A614" s="7">
        <v>43250</v>
      </c>
      <c r="B614" s="191">
        <v>2702.429932</v>
      </c>
      <c r="C614" s="191">
        <v>2729.3400879999999</v>
      </c>
      <c r="D614" s="191">
        <v>2702.429932</v>
      </c>
      <c r="E614" s="191">
        <v>2724.01001</v>
      </c>
      <c r="F614" s="192">
        <v>2724.01001</v>
      </c>
      <c r="G614" s="191">
        <v>3561050000</v>
      </c>
      <c r="H614" s="194">
        <f t="shared" si="9"/>
        <v>1.2695791469277327E-2</v>
      </c>
      <c r="I614" s="193"/>
      <c r="J614" s="197">
        <v>612</v>
      </c>
      <c r="K614" s="234">
        <v>1.2695791469277327E-2</v>
      </c>
      <c r="L614" s="198">
        <v>-1.3761797654844612E-2</v>
      </c>
    </row>
    <row r="615" spans="1:12" ht="14.4" x14ac:dyDescent="0.3">
      <c r="A615" s="7">
        <v>43249</v>
      </c>
      <c r="B615" s="191">
        <v>2705.110107</v>
      </c>
      <c r="C615" s="191">
        <v>2710.669922</v>
      </c>
      <c r="D615" s="191">
        <v>2676.8100589999999</v>
      </c>
      <c r="E615" s="191">
        <v>2689.860107</v>
      </c>
      <c r="F615" s="192">
        <v>2689.860107</v>
      </c>
      <c r="G615" s="191">
        <v>3736890000</v>
      </c>
      <c r="H615" s="194">
        <f t="shared" si="9"/>
        <v>-1.1564187400276104E-2</v>
      </c>
      <c r="I615" s="193"/>
      <c r="J615" s="197">
        <v>613</v>
      </c>
      <c r="K615" s="234">
        <v>-1.1564187400276104E-2</v>
      </c>
      <c r="L615" s="198">
        <v>-1.3746267851349315E-2</v>
      </c>
    </row>
    <row r="616" spans="1:12" ht="14.4" x14ac:dyDescent="0.3">
      <c r="A616" s="7">
        <v>43245</v>
      </c>
      <c r="B616" s="191">
        <v>2723.6000979999999</v>
      </c>
      <c r="C616" s="191">
        <v>2727.360107</v>
      </c>
      <c r="D616" s="191">
        <v>2714.98999</v>
      </c>
      <c r="E616" s="191">
        <v>2721.330078</v>
      </c>
      <c r="F616" s="192">
        <v>2721.330078</v>
      </c>
      <c r="G616" s="191">
        <v>2995260000</v>
      </c>
      <c r="H616" s="194">
        <f t="shared" si="9"/>
        <v>-2.3572205679487208E-3</v>
      </c>
      <c r="I616" s="193"/>
      <c r="J616" s="197">
        <v>614</v>
      </c>
      <c r="K616" s="234">
        <v>-2.3572205679487208E-3</v>
      </c>
      <c r="L616" s="198">
        <v>-1.3739208816597324E-2</v>
      </c>
    </row>
    <row r="617" spans="1:12" ht="14.4" x14ac:dyDescent="0.3">
      <c r="A617" s="7">
        <v>43244</v>
      </c>
      <c r="B617" s="191">
        <v>2730.9399410000001</v>
      </c>
      <c r="C617" s="191">
        <v>2731.969971</v>
      </c>
      <c r="D617" s="191">
        <v>2707.3798830000001</v>
      </c>
      <c r="E617" s="191">
        <v>2727.76001</v>
      </c>
      <c r="F617" s="192">
        <v>2727.76001</v>
      </c>
      <c r="G617" s="191">
        <v>3256030000</v>
      </c>
      <c r="H617" s="194">
        <f t="shared" si="9"/>
        <v>-2.0232133879298174E-3</v>
      </c>
      <c r="I617" s="193"/>
      <c r="J617" s="197">
        <v>615</v>
      </c>
      <c r="K617" s="234">
        <v>-2.0232133879298174E-3</v>
      </c>
      <c r="L617" s="198">
        <v>-1.3725472524218981E-2</v>
      </c>
    </row>
    <row r="618" spans="1:12" ht="14.4" x14ac:dyDescent="0.3">
      <c r="A618" s="7">
        <v>43243</v>
      </c>
      <c r="B618" s="191">
        <v>2713.9799800000001</v>
      </c>
      <c r="C618" s="191">
        <v>2733.330078</v>
      </c>
      <c r="D618" s="191">
        <v>2709.540039</v>
      </c>
      <c r="E618" s="191">
        <v>2733.290039</v>
      </c>
      <c r="F618" s="192">
        <v>2733.290039</v>
      </c>
      <c r="G618" s="191">
        <v>3326290000</v>
      </c>
      <c r="H618" s="194">
        <f t="shared" si="9"/>
        <v>3.2484100188134367E-3</v>
      </c>
      <c r="I618" s="193"/>
      <c r="J618" s="197">
        <v>616</v>
      </c>
      <c r="K618" s="234">
        <v>3.2484100188134367E-3</v>
      </c>
      <c r="L618" s="198">
        <v>-1.3724669170993424E-2</v>
      </c>
    </row>
    <row r="619" spans="1:12" ht="14.4" x14ac:dyDescent="0.3">
      <c r="A619" s="7">
        <v>43242</v>
      </c>
      <c r="B619" s="191">
        <v>2738.3400879999999</v>
      </c>
      <c r="C619" s="191">
        <v>2742.23999</v>
      </c>
      <c r="D619" s="191">
        <v>2721.8798830000001</v>
      </c>
      <c r="E619" s="191">
        <v>2724.4399410000001</v>
      </c>
      <c r="F619" s="192">
        <v>2724.4399410000001</v>
      </c>
      <c r="G619" s="191">
        <v>3366310000</v>
      </c>
      <c r="H619" s="194">
        <f t="shared" si="9"/>
        <v>-3.1357620237914443E-3</v>
      </c>
      <c r="I619" s="193"/>
      <c r="J619" s="197">
        <v>617</v>
      </c>
      <c r="K619" s="234">
        <v>-3.1357620237914443E-3</v>
      </c>
      <c r="L619" s="198">
        <v>-1.3723665512594914E-2</v>
      </c>
    </row>
    <row r="620" spans="1:12" ht="14.4" x14ac:dyDescent="0.3">
      <c r="A620" s="7">
        <v>43241</v>
      </c>
      <c r="B620" s="191">
        <v>2735.389893</v>
      </c>
      <c r="C620" s="191">
        <v>2739.1899410000001</v>
      </c>
      <c r="D620" s="191">
        <v>2725.6999510000001</v>
      </c>
      <c r="E620" s="191">
        <v>2733.01001</v>
      </c>
      <c r="F620" s="192">
        <v>2733.01001</v>
      </c>
      <c r="G620" s="191">
        <v>3019890000</v>
      </c>
      <c r="H620" s="194">
        <f t="shared" si="9"/>
        <v>7.3867529733892432E-3</v>
      </c>
      <c r="I620" s="193"/>
      <c r="J620" s="197">
        <v>618</v>
      </c>
      <c r="K620" s="234">
        <v>7.3867529733892432E-3</v>
      </c>
      <c r="L620" s="198">
        <v>-1.3718907891983424E-2</v>
      </c>
    </row>
    <row r="621" spans="1:12" ht="14.4" x14ac:dyDescent="0.3">
      <c r="A621" s="7">
        <v>43238</v>
      </c>
      <c r="B621" s="191">
        <v>2717.3500979999999</v>
      </c>
      <c r="C621" s="191">
        <v>2719.5</v>
      </c>
      <c r="D621" s="191">
        <v>2709.179932</v>
      </c>
      <c r="E621" s="191">
        <v>2712.969971</v>
      </c>
      <c r="F621" s="192">
        <v>2712.969971</v>
      </c>
      <c r="G621" s="191">
        <v>3368690000</v>
      </c>
      <c r="H621" s="194">
        <f t="shared" si="9"/>
        <v>-2.6321948980257853E-3</v>
      </c>
      <c r="I621" s="193"/>
      <c r="J621" s="197">
        <v>619</v>
      </c>
      <c r="K621" s="234">
        <v>-2.6321948980257853E-3</v>
      </c>
      <c r="L621" s="198">
        <v>-1.3709649451334413E-2</v>
      </c>
    </row>
    <row r="622" spans="1:12" ht="14.4" x14ac:dyDescent="0.3">
      <c r="A622" s="7">
        <v>43237</v>
      </c>
      <c r="B622" s="191">
        <v>2719.709961</v>
      </c>
      <c r="C622" s="191">
        <v>2731.959961</v>
      </c>
      <c r="D622" s="191">
        <v>2711.360107</v>
      </c>
      <c r="E622" s="191">
        <v>2720.1298830000001</v>
      </c>
      <c r="F622" s="192">
        <v>2720.1298830000001</v>
      </c>
      <c r="G622" s="191">
        <v>3475400000</v>
      </c>
      <c r="H622" s="194">
        <f t="shared" si="9"/>
        <v>-8.5587227484663735E-4</v>
      </c>
      <c r="I622" s="193"/>
      <c r="J622" s="197">
        <v>620</v>
      </c>
      <c r="K622" s="234">
        <v>-8.5587227484663735E-4</v>
      </c>
      <c r="L622" s="198">
        <v>-1.3660778798526445E-2</v>
      </c>
    </row>
    <row r="623" spans="1:12" ht="14.4" x14ac:dyDescent="0.3">
      <c r="A623" s="7">
        <v>43236</v>
      </c>
      <c r="B623" s="191">
        <v>2712.6201169999999</v>
      </c>
      <c r="C623" s="191">
        <v>2727.76001</v>
      </c>
      <c r="D623" s="191">
        <v>2712.169922</v>
      </c>
      <c r="E623" s="191">
        <v>2722.459961</v>
      </c>
      <c r="F623" s="192">
        <v>2722.459961</v>
      </c>
      <c r="G623" s="191">
        <v>3202670000</v>
      </c>
      <c r="H623" s="194">
        <f t="shared" si="9"/>
        <v>4.0605617654640479E-3</v>
      </c>
      <c r="I623" s="193"/>
      <c r="J623" s="197">
        <v>621</v>
      </c>
      <c r="K623" s="234">
        <v>4.0605617654640479E-3</v>
      </c>
      <c r="L623" s="198">
        <v>-1.3655752477186197E-2</v>
      </c>
    </row>
    <row r="624" spans="1:12" ht="14.4" x14ac:dyDescent="0.3">
      <c r="A624" s="7">
        <v>43235</v>
      </c>
      <c r="B624" s="191">
        <v>2718.5900879999999</v>
      </c>
      <c r="C624" s="191">
        <v>2718.5900879999999</v>
      </c>
      <c r="D624" s="191">
        <v>2701.9099120000001</v>
      </c>
      <c r="E624" s="191">
        <v>2711.4499510000001</v>
      </c>
      <c r="F624" s="192">
        <v>2711.4499510000001</v>
      </c>
      <c r="G624" s="191">
        <v>3290680000</v>
      </c>
      <c r="H624" s="194">
        <f t="shared" si="9"/>
        <v>-6.8421404110904742E-3</v>
      </c>
      <c r="I624" s="193"/>
      <c r="J624" s="197">
        <v>622</v>
      </c>
      <c r="K624" s="234">
        <v>-6.8421404110904742E-3</v>
      </c>
      <c r="L624" s="198">
        <v>-1.3642676673673528E-2</v>
      </c>
    </row>
    <row r="625" spans="1:12" ht="14.4" x14ac:dyDescent="0.3">
      <c r="A625" s="7">
        <v>43234</v>
      </c>
      <c r="B625" s="191">
        <v>2738.469971</v>
      </c>
      <c r="C625" s="191">
        <v>2742.1000979999999</v>
      </c>
      <c r="D625" s="191">
        <v>2725.469971</v>
      </c>
      <c r="E625" s="191">
        <v>2730.1298830000001</v>
      </c>
      <c r="F625" s="192">
        <v>2730.1298830000001</v>
      </c>
      <c r="G625" s="191">
        <v>2972660000</v>
      </c>
      <c r="H625" s="194">
        <f t="shared" si="9"/>
        <v>8.8348951711366005E-4</v>
      </c>
      <c r="I625" s="193"/>
      <c r="J625" s="197">
        <v>623</v>
      </c>
      <c r="K625" s="234">
        <v>8.8348951711366005E-4</v>
      </c>
      <c r="L625" s="198">
        <v>-1.360960476651304E-2</v>
      </c>
    </row>
    <row r="626" spans="1:12" ht="14.4" x14ac:dyDescent="0.3">
      <c r="A626" s="7">
        <v>43231</v>
      </c>
      <c r="B626" s="191">
        <v>2722.6999510000001</v>
      </c>
      <c r="C626" s="191">
        <v>2732.860107</v>
      </c>
      <c r="D626" s="191">
        <v>2717.4499510000001</v>
      </c>
      <c r="E626" s="191">
        <v>2727.719971</v>
      </c>
      <c r="F626" s="192">
        <v>2727.719971</v>
      </c>
      <c r="G626" s="191">
        <v>2862700000</v>
      </c>
      <c r="H626" s="194">
        <f t="shared" si="9"/>
        <v>1.7075957958787255E-3</v>
      </c>
      <c r="I626" s="193"/>
      <c r="J626" s="197">
        <v>624</v>
      </c>
      <c r="K626" s="234">
        <v>1.7075957958787255E-3</v>
      </c>
      <c r="L626" s="198">
        <v>-1.3601086044502358E-2</v>
      </c>
    </row>
    <row r="627" spans="1:12" ht="14.4" x14ac:dyDescent="0.3">
      <c r="A627" s="7">
        <v>43230</v>
      </c>
      <c r="B627" s="191">
        <v>2705.0200199999999</v>
      </c>
      <c r="C627" s="191">
        <v>2726.110107</v>
      </c>
      <c r="D627" s="191">
        <v>2704.540039</v>
      </c>
      <c r="E627" s="191">
        <v>2723.070068</v>
      </c>
      <c r="F627" s="192">
        <v>2723.070068</v>
      </c>
      <c r="G627" s="191">
        <v>3333050000</v>
      </c>
      <c r="H627" s="194">
        <f t="shared" si="9"/>
        <v>9.3706436136782E-3</v>
      </c>
      <c r="I627" s="193"/>
      <c r="J627" s="197">
        <v>625</v>
      </c>
      <c r="K627" s="234">
        <v>9.3706436136782E-3</v>
      </c>
      <c r="L627" s="198">
        <v>-1.3595387408698791E-2</v>
      </c>
    </row>
    <row r="628" spans="1:12" ht="14.4" x14ac:dyDescent="0.3">
      <c r="A628" s="7">
        <v>43229</v>
      </c>
      <c r="B628" s="191">
        <v>2678.1201169999999</v>
      </c>
      <c r="C628" s="191">
        <v>2701.2700199999999</v>
      </c>
      <c r="D628" s="191">
        <v>2674.139893</v>
      </c>
      <c r="E628" s="191">
        <v>2697.790039</v>
      </c>
      <c r="F628" s="192">
        <v>2697.790039</v>
      </c>
      <c r="G628" s="191">
        <v>3909500000</v>
      </c>
      <c r="H628" s="194">
        <f t="shared" si="9"/>
        <v>9.6822201844415662E-3</v>
      </c>
      <c r="I628" s="193"/>
      <c r="J628" s="197">
        <v>626</v>
      </c>
      <c r="K628" s="234">
        <v>9.6822201844415662E-3</v>
      </c>
      <c r="L628" s="198">
        <v>-1.3555080955208252E-2</v>
      </c>
    </row>
    <row r="629" spans="1:12" ht="14.4" x14ac:dyDescent="0.3">
      <c r="A629" s="7">
        <v>43228</v>
      </c>
      <c r="B629" s="191">
        <v>2670.26001</v>
      </c>
      <c r="C629" s="191">
        <v>2676.3400879999999</v>
      </c>
      <c r="D629" s="191">
        <v>2655.1999510000001</v>
      </c>
      <c r="E629" s="191">
        <v>2671.919922</v>
      </c>
      <c r="F629" s="192">
        <v>2671.919922</v>
      </c>
      <c r="G629" s="191">
        <v>3717570000</v>
      </c>
      <c r="H629" s="194">
        <f t="shared" si="9"/>
        <v>-2.6564134619459431E-4</v>
      </c>
      <c r="I629" s="193"/>
      <c r="J629" s="197">
        <v>627</v>
      </c>
      <c r="K629" s="234">
        <v>-2.6564134619459431E-4</v>
      </c>
      <c r="L629" s="198">
        <v>-1.3532073033900187E-2</v>
      </c>
    </row>
    <row r="630" spans="1:12" ht="14.4" x14ac:dyDescent="0.3">
      <c r="A630" s="7">
        <v>43227</v>
      </c>
      <c r="B630" s="191">
        <v>2680.3400879999999</v>
      </c>
      <c r="C630" s="191">
        <v>2683.3500979999999</v>
      </c>
      <c r="D630" s="191">
        <v>2664.6999510000001</v>
      </c>
      <c r="E630" s="191">
        <v>2672.6298830000001</v>
      </c>
      <c r="F630" s="192">
        <v>2672.6298830000001</v>
      </c>
      <c r="G630" s="191">
        <v>3237960000</v>
      </c>
      <c r="H630" s="194">
        <f t="shared" si="9"/>
        <v>3.4579455248213847E-3</v>
      </c>
      <c r="I630" s="193"/>
      <c r="J630" s="197">
        <v>628</v>
      </c>
      <c r="K630" s="234">
        <v>3.4579455248213847E-3</v>
      </c>
      <c r="L630" s="198">
        <v>-1.3531823872898054E-2</v>
      </c>
    </row>
    <row r="631" spans="1:12" ht="14.4" x14ac:dyDescent="0.3">
      <c r="A631" s="7">
        <v>43224</v>
      </c>
      <c r="B631" s="191">
        <v>2621.4499510000001</v>
      </c>
      <c r="C631" s="191">
        <v>2670.929932</v>
      </c>
      <c r="D631" s="191">
        <v>2615.320068</v>
      </c>
      <c r="E631" s="191">
        <v>2663.419922</v>
      </c>
      <c r="F631" s="192">
        <v>2663.419922</v>
      </c>
      <c r="G631" s="191">
        <v>3327220000</v>
      </c>
      <c r="H631" s="194">
        <f t="shared" si="9"/>
        <v>1.2811179191865156E-2</v>
      </c>
      <c r="I631" s="193"/>
      <c r="J631" s="197">
        <v>629</v>
      </c>
      <c r="K631" s="234">
        <v>1.2811179191865156E-2</v>
      </c>
      <c r="L631" s="198">
        <v>-1.3521995197235268E-2</v>
      </c>
    </row>
    <row r="632" spans="1:12" ht="14.4" x14ac:dyDescent="0.3">
      <c r="A632" s="7">
        <v>43223</v>
      </c>
      <c r="B632" s="191">
        <v>2628.080078</v>
      </c>
      <c r="C632" s="191">
        <v>2637.139893</v>
      </c>
      <c r="D632" s="191">
        <v>2594.6201169999999</v>
      </c>
      <c r="E632" s="191">
        <v>2629.7299800000001</v>
      </c>
      <c r="F632" s="192">
        <v>2629.7299800000001</v>
      </c>
      <c r="G632" s="191">
        <v>3851470000</v>
      </c>
      <c r="H632" s="194">
        <f t="shared" si="9"/>
        <v>-2.2536744644764259E-3</v>
      </c>
      <c r="I632" s="193"/>
      <c r="J632" s="197">
        <v>630</v>
      </c>
      <c r="K632" s="234">
        <v>-2.2536744644764259E-3</v>
      </c>
      <c r="L632" s="198">
        <v>-1.3506523143474506E-2</v>
      </c>
    </row>
    <row r="633" spans="1:12" ht="14.4" x14ac:dyDescent="0.3">
      <c r="A633" s="7">
        <v>43222</v>
      </c>
      <c r="B633" s="191">
        <v>2654.23999</v>
      </c>
      <c r="C633" s="191">
        <v>2660.8701169999999</v>
      </c>
      <c r="D633" s="191">
        <v>2631.6999510000001</v>
      </c>
      <c r="E633" s="191">
        <v>2635.669922</v>
      </c>
      <c r="F633" s="192">
        <v>2635.669922</v>
      </c>
      <c r="G633" s="191">
        <v>4010770000</v>
      </c>
      <c r="H633" s="194">
        <f t="shared" si="9"/>
        <v>-7.2058635855479086E-3</v>
      </c>
      <c r="I633" s="193"/>
      <c r="J633" s="197">
        <v>631</v>
      </c>
      <c r="K633" s="234">
        <v>-7.2058635855479086E-3</v>
      </c>
      <c r="L633" s="198">
        <v>-1.3495609538427277E-2</v>
      </c>
    </row>
    <row r="634" spans="1:12" ht="14.4" x14ac:dyDescent="0.3">
      <c r="A634" s="7">
        <v>43221</v>
      </c>
      <c r="B634" s="191">
        <v>2642.959961</v>
      </c>
      <c r="C634" s="191">
        <v>2655.2700199999999</v>
      </c>
      <c r="D634" s="191">
        <v>2625.4099120000001</v>
      </c>
      <c r="E634" s="191">
        <v>2654.8000489999999</v>
      </c>
      <c r="F634" s="192">
        <v>2654.8000489999999</v>
      </c>
      <c r="G634" s="191">
        <v>3559850000</v>
      </c>
      <c r="H634" s="194">
        <f t="shared" si="9"/>
        <v>2.5490454768968759E-3</v>
      </c>
      <c r="I634" s="193"/>
      <c r="J634" s="197">
        <v>632</v>
      </c>
      <c r="K634" s="234">
        <v>2.5490454768968759E-3</v>
      </c>
      <c r="L634" s="198">
        <v>-1.3480218420725358E-2</v>
      </c>
    </row>
    <row r="635" spans="1:12" ht="14.4" x14ac:dyDescent="0.3">
      <c r="A635" s="7">
        <v>43220</v>
      </c>
      <c r="B635" s="191">
        <v>2682.51001</v>
      </c>
      <c r="C635" s="191">
        <v>2682.8701169999999</v>
      </c>
      <c r="D635" s="191">
        <v>2648.040039</v>
      </c>
      <c r="E635" s="191">
        <v>2648.0500489999999</v>
      </c>
      <c r="F635" s="192">
        <v>2648.0500489999999</v>
      </c>
      <c r="G635" s="191">
        <v>3734530000</v>
      </c>
      <c r="H635" s="194">
        <f t="shared" si="9"/>
        <v>-8.1874908594294672E-3</v>
      </c>
      <c r="I635" s="193"/>
      <c r="J635" s="197">
        <v>633</v>
      </c>
      <c r="K635" s="234">
        <v>-8.1874908594294672E-3</v>
      </c>
      <c r="L635" s="198">
        <v>-1.3468562684534297E-2</v>
      </c>
    </row>
    <row r="636" spans="1:12" ht="14.4" x14ac:dyDescent="0.3">
      <c r="A636" s="7">
        <v>43217</v>
      </c>
      <c r="B636" s="191">
        <v>2675.469971</v>
      </c>
      <c r="C636" s="191">
        <v>2677.3500979999999</v>
      </c>
      <c r="D636" s="191">
        <v>2659.01001</v>
      </c>
      <c r="E636" s="191">
        <v>2669.9099120000001</v>
      </c>
      <c r="F636" s="192">
        <v>2669.9099120000001</v>
      </c>
      <c r="G636" s="191">
        <v>3219030000</v>
      </c>
      <c r="H636" s="194">
        <f t="shared" si="9"/>
        <v>1.1136250030761329E-3</v>
      </c>
      <c r="I636" s="193"/>
      <c r="J636" s="197">
        <v>634</v>
      </c>
      <c r="K636" s="234">
        <v>1.1136250030761329E-3</v>
      </c>
      <c r="L636" s="198">
        <v>-1.3439067636944104E-2</v>
      </c>
    </row>
    <row r="637" spans="1:12" ht="14.4" x14ac:dyDescent="0.3">
      <c r="A637" s="7">
        <v>43216</v>
      </c>
      <c r="B637" s="191">
        <v>2651.6499020000001</v>
      </c>
      <c r="C637" s="191">
        <v>2676.4799800000001</v>
      </c>
      <c r="D637" s="191">
        <v>2647.1599120000001</v>
      </c>
      <c r="E637" s="191">
        <v>2666.9399410000001</v>
      </c>
      <c r="F637" s="192">
        <v>2666.9399410000001</v>
      </c>
      <c r="G637" s="191">
        <v>3665720000</v>
      </c>
      <c r="H637" s="194">
        <f t="shared" si="9"/>
        <v>1.0434204752046693E-2</v>
      </c>
      <c r="I637" s="193"/>
      <c r="J637" s="197">
        <v>635</v>
      </c>
      <c r="K637" s="234">
        <v>1.0434204752046693E-2</v>
      </c>
      <c r="L637" s="198">
        <v>-1.3431516126937692E-2</v>
      </c>
    </row>
    <row r="638" spans="1:12" ht="14.4" x14ac:dyDescent="0.3">
      <c r="A638" s="7">
        <v>43215</v>
      </c>
      <c r="B638" s="191">
        <v>2634.919922</v>
      </c>
      <c r="C638" s="191">
        <v>2645.3000489999999</v>
      </c>
      <c r="D638" s="191">
        <v>2612.669922</v>
      </c>
      <c r="E638" s="191">
        <v>2639.3999020000001</v>
      </c>
      <c r="F638" s="192">
        <v>2639.3999020000001</v>
      </c>
      <c r="G638" s="191">
        <v>3499440000</v>
      </c>
      <c r="H638" s="194">
        <f t="shared" si="9"/>
        <v>1.8370592780630175E-3</v>
      </c>
      <c r="I638" s="193"/>
      <c r="J638" s="197">
        <v>636</v>
      </c>
      <c r="K638" s="234">
        <v>1.8370592780630175E-3</v>
      </c>
      <c r="L638" s="198">
        <v>-1.3425864427944276E-2</v>
      </c>
    </row>
    <row r="639" spans="1:12" ht="14.4" x14ac:dyDescent="0.3">
      <c r="A639" s="7">
        <v>43214</v>
      </c>
      <c r="B639" s="191">
        <v>2680.8000489999999</v>
      </c>
      <c r="C639" s="191">
        <v>2683.5500489999999</v>
      </c>
      <c r="D639" s="191">
        <v>2617.320068</v>
      </c>
      <c r="E639" s="191">
        <v>2634.5600589999999</v>
      </c>
      <c r="F639" s="192">
        <v>2634.5600589999999</v>
      </c>
      <c r="G639" s="191">
        <v>3706740000</v>
      </c>
      <c r="H639" s="194">
        <f t="shared" si="9"/>
        <v>-1.3380561466416821E-2</v>
      </c>
      <c r="I639" s="193"/>
      <c r="J639" s="197">
        <v>637</v>
      </c>
      <c r="K639" s="234">
        <v>-1.3380561466416821E-2</v>
      </c>
      <c r="L639" s="198">
        <v>-1.342147623513399E-2</v>
      </c>
    </row>
    <row r="640" spans="1:12" ht="14.4" x14ac:dyDescent="0.3">
      <c r="A640" s="7">
        <v>43213</v>
      </c>
      <c r="B640" s="191">
        <v>2675.3999020000001</v>
      </c>
      <c r="C640" s="191">
        <v>2682.860107</v>
      </c>
      <c r="D640" s="191">
        <v>2657.98999</v>
      </c>
      <c r="E640" s="191">
        <v>2670.290039</v>
      </c>
      <c r="F640" s="192">
        <v>2670.290039</v>
      </c>
      <c r="G640" s="191">
        <v>3017480000</v>
      </c>
      <c r="H640" s="194">
        <f t="shared" si="9"/>
        <v>5.6231510713566087E-5</v>
      </c>
      <c r="I640" s="193"/>
      <c r="J640" s="197">
        <v>638</v>
      </c>
      <c r="K640" s="234">
        <v>5.6231510713566087E-5</v>
      </c>
      <c r="L640" s="198">
        <v>-1.3420924124142431E-2</v>
      </c>
    </row>
    <row r="641" spans="1:12" ht="14.4" x14ac:dyDescent="0.3">
      <c r="A641" s="7">
        <v>43210</v>
      </c>
      <c r="B641" s="191">
        <v>2692.5600589999999</v>
      </c>
      <c r="C641" s="191">
        <v>2693.9399410000001</v>
      </c>
      <c r="D641" s="191">
        <v>2660.610107</v>
      </c>
      <c r="E641" s="191">
        <v>2670.139893</v>
      </c>
      <c r="F641" s="192">
        <v>2670.139893</v>
      </c>
      <c r="G641" s="191">
        <v>3388590000</v>
      </c>
      <c r="H641" s="194">
        <f t="shared" si="9"/>
        <v>-8.536532212991688E-3</v>
      </c>
      <c r="I641" s="193"/>
      <c r="J641" s="197">
        <v>639</v>
      </c>
      <c r="K641" s="234">
        <v>-8.536532212991688E-3</v>
      </c>
      <c r="L641" s="198">
        <v>-1.340718883765279E-2</v>
      </c>
    </row>
    <row r="642" spans="1:12" ht="14.4" x14ac:dyDescent="0.3">
      <c r="A642" s="7">
        <v>43209</v>
      </c>
      <c r="B642" s="191">
        <v>2701.1599120000001</v>
      </c>
      <c r="C642" s="191">
        <v>2702.8400879999999</v>
      </c>
      <c r="D642" s="191">
        <v>2681.8999020000001</v>
      </c>
      <c r="E642" s="191">
        <v>2693.1298830000001</v>
      </c>
      <c r="F642" s="192">
        <v>2693.1298830000001</v>
      </c>
      <c r="G642" s="191">
        <v>3349370000</v>
      </c>
      <c r="H642" s="194">
        <f t="shared" si="9"/>
        <v>-5.7261247757898117E-3</v>
      </c>
      <c r="I642" s="193"/>
      <c r="J642" s="197">
        <v>640</v>
      </c>
      <c r="K642" s="234">
        <v>-5.7261247757898117E-3</v>
      </c>
      <c r="L642" s="198">
        <v>-1.3394050971118621E-2</v>
      </c>
    </row>
    <row r="643" spans="1:12" ht="14.4" x14ac:dyDescent="0.3">
      <c r="A643" s="7">
        <v>43208</v>
      </c>
      <c r="B643" s="191">
        <v>2710.110107</v>
      </c>
      <c r="C643" s="191">
        <v>2717.48999</v>
      </c>
      <c r="D643" s="191">
        <v>2703.6298830000001</v>
      </c>
      <c r="E643" s="191">
        <v>2708.639893</v>
      </c>
      <c r="F643" s="192">
        <v>2708.639893</v>
      </c>
      <c r="G643" s="191">
        <v>3383410000</v>
      </c>
      <c r="H643" s="194">
        <f t="shared" si="9"/>
        <v>8.3136580055207887E-4</v>
      </c>
      <c r="I643" s="193"/>
      <c r="J643" s="197">
        <v>641</v>
      </c>
      <c r="K643" s="234">
        <v>8.3136580055207887E-4</v>
      </c>
      <c r="L643" s="198">
        <v>-1.3387862379316457E-2</v>
      </c>
    </row>
    <row r="644" spans="1:12" ht="14.4" x14ac:dyDescent="0.3">
      <c r="A644" s="7">
        <v>43207</v>
      </c>
      <c r="B644" s="191">
        <v>2692.73999</v>
      </c>
      <c r="C644" s="191">
        <v>2713.3400879999999</v>
      </c>
      <c r="D644" s="191">
        <v>2692.0500489999999</v>
      </c>
      <c r="E644" s="191">
        <v>2706.389893</v>
      </c>
      <c r="F644" s="192">
        <v>2706.389893</v>
      </c>
      <c r="G644" s="191">
        <v>3234360000</v>
      </c>
      <c r="H644" s="194">
        <f t="shared" ref="H644:H707" si="10">(F644-F645)/F645</f>
        <v>1.0661504817983032E-2</v>
      </c>
      <c r="I644" s="193"/>
      <c r="J644" s="197">
        <v>642</v>
      </c>
      <c r="K644" s="234">
        <v>1.0661504817983032E-2</v>
      </c>
      <c r="L644" s="198">
        <v>-1.3380561466416821E-2</v>
      </c>
    </row>
    <row r="645" spans="1:12" ht="14.4" x14ac:dyDescent="0.3">
      <c r="A645" s="7">
        <v>43206</v>
      </c>
      <c r="B645" s="191">
        <v>2670.1000979999999</v>
      </c>
      <c r="C645" s="191">
        <v>2686.48999</v>
      </c>
      <c r="D645" s="191">
        <v>2665.1599120000001</v>
      </c>
      <c r="E645" s="191">
        <v>2677.8400879999999</v>
      </c>
      <c r="F645" s="192">
        <v>2677.8400879999999</v>
      </c>
      <c r="G645" s="191">
        <v>3019700000</v>
      </c>
      <c r="H645" s="194">
        <f t="shared" si="10"/>
        <v>8.1090383626311411E-3</v>
      </c>
      <c r="I645" s="193"/>
      <c r="J645" s="197">
        <v>643</v>
      </c>
      <c r="K645" s="234">
        <v>8.1090383626311411E-3</v>
      </c>
      <c r="L645" s="198">
        <v>-1.3340343305965592E-2</v>
      </c>
    </row>
    <row r="646" spans="1:12" ht="14.4" x14ac:dyDescent="0.3">
      <c r="A646" s="7">
        <v>43203</v>
      </c>
      <c r="B646" s="191">
        <v>2676.8999020000001</v>
      </c>
      <c r="C646" s="191">
        <v>2680.26001</v>
      </c>
      <c r="D646" s="191">
        <v>2645.0500489999999</v>
      </c>
      <c r="E646" s="191">
        <v>2656.3000489999999</v>
      </c>
      <c r="F646" s="192">
        <v>2656.3000489999999</v>
      </c>
      <c r="G646" s="191">
        <v>2960910000</v>
      </c>
      <c r="H646" s="194">
        <f t="shared" si="10"/>
        <v>-2.8866253360058944E-3</v>
      </c>
      <c r="I646" s="193"/>
      <c r="J646" s="197">
        <v>644</v>
      </c>
      <c r="K646" s="234">
        <v>-2.8866253360058944E-3</v>
      </c>
      <c r="L646" s="198">
        <v>-1.3335548628000222E-2</v>
      </c>
    </row>
    <row r="647" spans="1:12" ht="14.4" x14ac:dyDescent="0.3">
      <c r="A647" s="7">
        <v>43202</v>
      </c>
      <c r="B647" s="191">
        <v>2653.830078</v>
      </c>
      <c r="C647" s="191">
        <v>2674.719971</v>
      </c>
      <c r="D647" s="191">
        <v>2653.830078</v>
      </c>
      <c r="E647" s="191">
        <v>2663.98999</v>
      </c>
      <c r="F647" s="192">
        <v>2663.98999</v>
      </c>
      <c r="G647" s="191">
        <v>3021320000</v>
      </c>
      <c r="H647" s="194">
        <f t="shared" si="10"/>
        <v>8.2507501303063745E-3</v>
      </c>
      <c r="I647" s="193"/>
      <c r="J647" s="197">
        <v>645</v>
      </c>
      <c r="K647" s="234">
        <v>8.2507501303063745E-3</v>
      </c>
      <c r="L647" s="198">
        <v>-1.3324399450480228E-2</v>
      </c>
    </row>
    <row r="648" spans="1:12" ht="14.4" x14ac:dyDescent="0.3">
      <c r="A648" s="7">
        <v>43201</v>
      </c>
      <c r="B648" s="191">
        <v>2643.889893</v>
      </c>
      <c r="C648" s="191">
        <v>2661.429932</v>
      </c>
      <c r="D648" s="191">
        <v>2639.25</v>
      </c>
      <c r="E648" s="191">
        <v>2642.1899410000001</v>
      </c>
      <c r="F648" s="192">
        <v>2642.1899410000001</v>
      </c>
      <c r="G648" s="191">
        <v>3020760000</v>
      </c>
      <c r="H648" s="194">
        <f t="shared" si="10"/>
        <v>-5.5253645656476204E-3</v>
      </c>
      <c r="I648" s="193"/>
      <c r="J648" s="197">
        <v>646</v>
      </c>
      <c r="K648" s="234">
        <v>-5.5253645656476204E-3</v>
      </c>
      <c r="L648" s="198">
        <v>-1.3293054746531129E-2</v>
      </c>
    </row>
    <row r="649" spans="1:12" ht="14.4" x14ac:dyDescent="0.3">
      <c r="A649" s="7">
        <v>43200</v>
      </c>
      <c r="B649" s="191">
        <v>2638.4099120000001</v>
      </c>
      <c r="C649" s="191">
        <v>2665.4499510000001</v>
      </c>
      <c r="D649" s="191">
        <v>2635.780029</v>
      </c>
      <c r="E649" s="191">
        <v>2656.8701169999999</v>
      </c>
      <c r="F649" s="192">
        <v>2656.8701169999999</v>
      </c>
      <c r="G649" s="191">
        <v>3543930000</v>
      </c>
      <c r="H649" s="194">
        <f t="shared" si="10"/>
        <v>1.672695375406473E-2</v>
      </c>
      <c r="I649" s="193"/>
      <c r="J649" s="197">
        <v>647</v>
      </c>
      <c r="K649" s="234">
        <v>1.672695375406473E-2</v>
      </c>
      <c r="L649" s="198">
        <v>-1.3282244837555876E-2</v>
      </c>
    </row>
    <row r="650" spans="1:12" ht="14.4" x14ac:dyDescent="0.3">
      <c r="A650" s="7">
        <v>43199</v>
      </c>
      <c r="B650" s="191">
        <v>2617.179932</v>
      </c>
      <c r="C650" s="191">
        <v>2653.5500489999999</v>
      </c>
      <c r="D650" s="191">
        <v>2610.790039</v>
      </c>
      <c r="E650" s="191">
        <v>2613.1599120000001</v>
      </c>
      <c r="F650" s="192">
        <v>2613.1599120000001</v>
      </c>
      <c r="G650" s="191">
        <v>3062960000</v>
      </c>
      <c r="H650" s="194">
        <f t="shared" si="10"/>
        <v>3.3365487399586108E-3</v>
      </c>
      <c r="I650" s="193"/>
      <c r="J650" s="197">
        <v>648</v>
      </c>
      <c r="K650" s="234">
        <v>3.3365487399586108E-3</v>
      </c>
      <c r="L650" s="198">
        <v>-1.3254939030523414E-2</v>
      </c>
    </row>
    <row r="651" spans="1:12" ht="14.4" x14ac:dyDescent="0.3">
      <c r="A651" s="7">
        <v>43196</v>
      </c>
      <c r="B651" s="191">
        <v>2645.820068</v>
      </c>
      <c r="C651" s="191">
        <v>2656.8798830000001</v>
      </c>
      <c r="D651" s="191">
        <v>2586.2700199999999</v>
      </c>
      <c r="E651" s="191">
        <v>2604.469971</v>
      </c>
      <c r="F651" s="192">
        <v>2604.469971</v>
      </c>
      <c r="G651" s="191">
        <v>3299700000</v>
      </c>
      <c r="H651" s="194">
        <f t="shared" si="10"/>
        <v>-2.1920248708528507E-2</v>
      </c>
      <c r="I651" s="193"/>
      <c r="J651" s="197">
        <v>649</v>
      </c>
      <c r="K651" s="234">
        <v>-2.1920248708528507E-2</v>
      </c>
      <c r="L651" s="198">
        <v>-1.3248561055071061E-2</v>
      </c>
    </row>
    <row r="652" spans="1:12" ht="14.4" x14ac:dyDescent="0.3">
      <c r="A652" s="7">
        <v>43195</v>
      </c>
      <c r="B652" s="191">
        <v>2657.360107</v>
      </c>
      <c r="C652" s="191">
        <v>2672.080078</v>
      </c>
      <c r="D652" s="191">
        <v>2649.580078</v>
      </c>
      <c r="E652" s="191">
        <v>2662.8400879999999</v>
      </c>
      <c r="F652" s="192">
        <v>2662.8400879999999</v>
      </c>
      <c r="G652" s="191">
        <v>3178970000</v>
      </c>
      <c r="H652" s="194">
        <f t="shared" si="10"/>
        <v>6.8628638535740676E-3</v>
      </c>
      <c r="I652" s="193"/>
      <c r="J652" s="197">
        <v>650</v>
      </c>
      <c r="K652" s="234">
        <v>6.8628638535740676E-3</v>
      </c>
      <c r="L652" s="198">
        <v>-1.3212428144913467E-2</v>
      </c>
    </row>
    <row r="653" spans="1:12" ht="14.4" x14ac:dyDescent="0.3">
      <c r="A653" s="7">
        <v>43194</v>
      </c>
      <c r="B653" s="191">
        <v>2584.040039</v>
      </c>
      <c r="C653" s="191">
        <v>2649.860107</v>
      </c>
      <c r="D653" s="191">
        <v>2573.610107</v>
      </c>
      <c r="E653" s="191">
        <v>2644.6899410000001</v>
      </c>
      <c r="F653" s="192">
        <v>2644.6899410000001</v>
      </c>
      <c r="G653" s="191">
        <v>3350340000</v>
      </c>
      <c r="H653" s="194">
        <f t="shared" si="10"/>
        <v>1.1566482650942907E-2</v>
      </c>
      <c r="I653" s="193"/>
      <c r="J653" s="197">
        <v>651</v>
      </c>
      <c r="K653" s="234">
        <v>1.1566482650942907E-2</v>
      </c>
      <c r="L653" s="198">
        <v>-1.3210400772438527E-2</v>
      </c>
    </row>
    <row r="654" spans="1:12" ht="14.4" x14ac:dyDescent="0.3">
      <c r="A654" s="7">
        <v>43193</v>
      </c>
      <c r="B654" s="191">
        <v>2592.169922</v>
      </c>
      <c r="C654" s="191">
        <v>2619.139893</v>
      </c>
      <c r="D654" s="191">
        <v>2575.48999</v>
      </c>
      <c r="E654" s="191">
        <v>2614.4499510000001</v>
      </c>
      <c r="F654" s="192">
        <v>2614.4499510000001</v>
      </c>
      <c r="G654" s="191">
        <v>3392810000</v>
      </c>
      <c r="H654" s="194">
        <f t="shared" si="10"/>
        <v>1.2614865708684865E-2</v>
      </c>
      <c r="I654" s="193"/>
      <c r="J654" s="197">
        <v>652</v>
      </c>
      <c r="K654" s="234">
        <v>1.2614865708684865E-2</v>
      </c>
      <c r="L654" s="198">
        <v>-1.3202411685459013E-2</v>
      </c>
    </row>
    <row r="655" spans="1:12" ht="14.4" x14ac:dyDescent="0.3">
      <c r="A655" s="7">
        <v>43192</v>
      </c>
      <c r="B655" s="191">
        <v>2633.4499510000001</v>
      </c>
      <c r="C655" s="191">
        <v>2638.3000489999999</v>
      </c>
      <c r="D655" s="191">
        <v>2553.8000489999999</v>
      </c>
      <c r="E655" s="191">
        <v>2581.8798830000001</v>
      </c>
      <c r="F655" s="192">
        <v>2581.8798830000001</v>
      </c>
      <c r="G655" s="191">
        <v>3598520000</v>
      </c>
      <c r="H655" s="194">
        <f t="shared" si="10"/>
        <v>-2.2337423419752329E-2</v>
      </c>
      <c r="I655" s="193"/>
      <c r="J655" s="197">
        <v>653</v>
      </c>
      <c r="K655" s="234">
        <v>-2.2337423419752329E-2</v>
      </c>
      <c r="L655" s="198">
        <v>-1.3195372513534276E-2</v>
      </c>
    </row>
    <row r="656" spans="1:12" ht="14.4" x14ac:dyDescent="0.3">
      <c r="A656" s="7">
        <v>43188</v>
      </c>
      <c r="B656" s="191">
        <v>2614.4099120000001</v>
      </c>
      <c r="C656" s="191">
        <v>2659.070068</v>
      </c>
      <c r="D656" s="191">
        <v>2609.719971</v>
      </c>
      <c r="E656" s="191">
        <v>2640.8701169999999</v>
      </c>
      <c r="F656" s="192">
        <v>2640.8701169999999</v>
      </c>
      <c r="G656" s="191">
        <v>3565990000</v>
      </c>
      <c r="H656" s="194">
        <f t="shared" si="10"/>
        <v>1.3769718618042203E-2</v>
      </c>
      <c r="I656" s="193"/>
      <c r="J656" s="197">
        <v>654</v>
      </c>
      <c r="K656" s="234">
        <v>1.3769718618042203E-2</v>
      </c>
      <c r="L656" s="198">
        <v>-1.3182772075429811E-2</v>
      </c>
    </row>
    <row r="657" spans="1:12" ht="14.4" x14ac:dyDescent="0.3">
      <c r="A657" s="7">
        <v>43187</v>
      </c>
      <c r="B657" s="191">
        <v>2611.3000489999999</v>
      </c>
      <c r="C657" s="191">
        <v>2632.6499020000001</v>
      </c>
      <c r="D657" s="191">
        <v>2593.0600589999999</v>
      </c>
      <c r="E657" s="191">
        <v>2605</v>
      </c>
      <c r="F657" s="192">
        <v>2605</v>
      </c>
      <c r="G657" s="191">
        <v>3864500000</v>
      </c>
      <c r="H657" s="194">
        <f t="shared" si="10"/>
        <v>-2.916657094698447E-3</v>
      </c>
      <c r="I657" s="193"/>
      <c r="J657" s="197">
        <v>655</v>
      </c>
      <c r="K657" s="234">
        <v>-2.916657094698447E-3</v>
      </c>
      <c r="L657" s="198">
        <v>-1.3168982837085215E-2</v>
      </c>
    </row>
    <row r="658" spans="1:12" ht="14.4" x14ac:dyDescent="0.3">
      <c r="A658" s="7">
        <v>43186</v>
      </c>
      <c r="B658" s="191">
        <v>2667.570068</v>
      </c>
      <c r="C658" s="191">
        <v>2674.780029</v>
      </c>
      <c r="D658" s="191">
        <v>2596.1201169999999</v>
      </c>
      <c r="E658" s="191">
        <v>2612.6201169999999</v>
      </c>
      <c r="F658" s="192">
        <v>2612.6201169999999</v>
      </c>
      <c r="G658" s="191">
        <v>3706350000</v>
      </c>
      <c r="H658" s="194">
        <f t="shared" si="10"/>
        <v>-1.727630894790802E-2</v>
      </c>
      <c r="I658" s="193"/>
      <c r="J658" s="197">
        <v>656</v>
      </c>
      <c r="K658" s="234">
        <v>-1.727630894790802E-2</v>
      </c>
      <c r="L658" s="198">
        <v>-1.3145212163426104E-2</v>
      </c>
    </row>
    <row r="659" spans="1:12" ht="14.4" x14ac:dyDescent="0.3">
      <c r="A659" s="7">
        <v>43185</v>
      </c>
      <c r="B659" s="191">
        <v>2619.3500979999999</v>
      </c>
      <c r="C659" s="191">
        <v>2661.360107</v>
      </c>
      <c r="D659" s="191">
        <v>2601.8100589999999</v>
      </c>
      <c r="E659" s="191">
        <v>2658.5500489999999</v>
      </c>
      <c r="F659" s="192">
        <v>2658.5500489999999</v>
      </c>
      <c r="G659" s="191">
        <v>3511100000</v>
      </c>
      <c r="H659" s="194">
        <f t="shared" si="10"/>
        <v>2.7157255734905853E-2</v>
      </c>
      <c r="I659" s="193"/>
      <c r="J659" s="197">
        <v>657</v>
      </c>
      <c r="K659" s="234">
        <v>2.7157255734905853E-2</v>
      </c>
      <c r="L659" s="198">
        <v>-1.3143759728218886E-2</v>
      </c>
    </row>
    <row r="660" spans="1:12" ht="14.4" x14ac:dyDescent="0.3">
      <c r="A660" s="7">
        <v>43182</v>
      </c>
      <c r="B660" s="191">
        <v>2646.709961</v>
      </c>
      <c r="C660" s="191">
        <v>2657.669922</v>
      </c>
      <c r="D660" s="191">
        <v>2585.889893</v>
      </c>
      <c r="E660" s="191">
        <v>2588.26001</v>
      </c>
      <c r="F660" s="192">
        <v>2588.26001</v>
      </c>
      <c r="G660" s="191">
        <v>3815080000</v>
      </c>
      <c r="H660" s="194">
        <f t="shared" si="10"/>
        <v>-2.0966880472765743E-2</v>
      </c>
      <c r="I660" s="193"/>
      <c r="J660" s="197">
        <v>658</v>
      </c>
      <c r="K660" s="234">
        <v>-2.0966880472765743E-2</v>
      </c>
      <c r="L660" s="198">
        <v>-1.3141441868907729E-2</v>
      </c>
    </row>
    <row r="661" spans="1:12" ht="14.4" x14ac:dyDescent="0.3">
      <c r="A661" s="7">
        <v>43181</v>
      </c>
      <c r="B661" s="191">
        <v>2691.360107</v>
      </c>
      <c r="C661" s="191">
        <v>2695.679932</v>
      </c>
      <c r="D661" s="191">
        <v>2641.5900879999999</v>
      </c>
      <c r="E661" s="191">
        <v>2643.6899410000001</v>
      </c>
      <c r="F661" s="192">
        <v>2643.6899410000001</v>
      </c>
      <c r="G661" s="191">
        <v>3739800000</v>
      </c>
      <c r="H661" s="194">
        <f t="shared" si="10"/>
        <v>-2.5162888684839339E-2</v>
      </c>
      <c r="I661" s="193"/>
      <c r="J661" s="197">
        <v>659</v>
      </c>
      <c r="K661" s="234">
        <v>-2.5162888684839339E-2</v>
      </c>
      <c r="L661" s="198">
        <v>-1.31153966170151E-2</v>
      </c>
    </row>
    <row r="662" spans="1:12" ht="14.4" x14ac:dyDescent="0.3">
      <c r="A662" s="7">
        <v>43180</v>
      </c>
      <c r="B662" s="191">
        <v>2714.98999</v>
      </c>
      <c r="C662" s="191">
        <v>2739.139893</v>
      </c>
      <c r="D662" s="191">
        <v>2709.790039</v>
      </c>
      <c r="E662" s="191">
        <v>2711.929932</v>
      </c>
      <c r="F662" s="192">
        <v>2711.929932</v>
      </c>
      <c r="G662" s="191">
        <v>3415510000</v>
      </c>
      <c r="H662" s="194">
        <f t="shared" si="10"/>
        <v>-1.8439896018298042E-3</v>
      </c>
      <c r="I662" s="193"/>
      <c r="J662" s="197">
        <v>660</v>
      </c>
      <c r="K662" s="234">
        <v>-1.8439896018298042E-3</v>
      </c>
      <c r="L662" s="198">
        <v>-1.3110029514722966E-2</v>
      </c>
    </row>
    <row r="663" spans="1:12" ht="14.4" x14ac:dyDescent="0.3">
      <c r="A663" s="7">
        <v>43179</v>
      </c>
      <c r="B663" s="191">
        <v>2715.0500489999999</v>
      </c>
      <c r="C663" s="191">
        <v>2724.219971</v>
      </c>
      <c r="D663" s="191">
        <v>2710.0500489999999</v>
      </c>
      <c r="E663" s="191">
        <v>2716.9399410000001</v>
      </c>
      <c r="F663" s="192">
        <v>2716.9399410000001</v>
      </c>
      <c r="G663" s="191">
        <v>3261030000</v>
      </c>
      <c r="H663" s="194">
        <f t="shared" si="10"/>
        <v>1.4818052561744752E-3</v>
      </c>
      <c r="I663" s="193"/>
      <c r="J663" s="197">
        <v>661</v>
      </c>
      <c r="K663" s="234">
        <v>1.4818052561744752E-3</v>
      </c>
      <c r="L663" s="198">
        <v>-1.3078829243278389E-2</v>
      </c>
    </row>
    <row r="664" spans="1:12" ht="14.4" x14ac:dyDescent="0.3">
      <c r="A664" s="7">
        <v>43178</v>
      </c>
      <c r="B664" s="191">
        <v>2741.3798830000001</v>
      </c>
      <c r="C664" s="191">
        <v>2741.3798830000001</v>
      </c>
      <c r="D664" s="191">
        <v>2694.5900879999999</v>
      </c>
      <c r="E664" s="191">
        <v>2712.919922</v>
      </c>
      <c r="F664" s="192">
        <v>2712.919922</v>
      </c>
      <c r="G664" s="191">
        <v>3302130000</v>
      </c>
      <c r="H664" s="194">
        <f t="shared" si="10"/>
        <v>-1.4204195427326925E-2</v>
      </c>
      <c r="I664" s="193"/>
      <c r="J664" s="197">
        <v>662</v>
      </c>
      <c r="K664" s="234">
        <v>-1.4204195427326925E-2</v>
      </c>
      <c r="L664" s="198">
        <v>-1.3073134409127966E-2</v>
      </c>
    </row>
    <row r="665" spans="1:12" ht="14.4" x14ac:dyDescent="0.3">
      <c r="A665" s="7">
        <v>43175</v>
      </c>
      <c r="B665" s="191">
        <v>2750.570068</v>
      </c>
      <c r="C665" s="191">
        <v>2761.8500979999999</v>
      </c>
      <c r="D665" s="191">
        <v>2749.969971</v>
      </c>
      <c r="E665" s="191">
        <v>2752.01001</v>
      </c>
      <c r="F665" s="192">
        <v>2752.01001</v>
      </c>
      <c r="G665" s="191">
        <v>5372340000</v>
      </c>
      <c r="H665" s="194">
        <f t="shared" si="10"/>
        <v>1.7034472986976878E-3</v>
      </c>
      <c r="I665" s="193"/>
      <c r="J665" s="197">
        <v>663</v>
      </c>
      <c r="K665" s="234">
        <v>1.7034472986976878E-3</v>
      </c>
      <c r="L665" s="198">
        <v>-1.3062511878087503E-2</v>
      </c>
    </row>
    <row r="666" spans="1:12" ht="14.4" x14ac:dyDescent="0.3">
      <c r="A666" s="7">
        <v>43174</v>
      </c>
      <c r="B666" s="191">
        <v>2754.2700199999999</v>
      </c>
      <c r="C666" s="191">
        <v>2763.030029</v>
      </c>
      <c r="D666" s="191">
        <v>2741.469971</v>
      </c>
      <c r="E666" s="191">
        <v>2747.330078</v>
      </c>
      <c r="F666" s="192">
        <v>2747.330078</v>
      </c>
      <c r="G666" s="191">
        <v>3500330000</v>
      </c>
      <c r="H666" s="194">
        <f t="shared" si="10"/>
        <v>-7.8193040707287163E-4</v>
      </c>
      <c r="I666" s="193"/>
      <c r="J666" s="197">
        <v>664</v>
      </c>
      <c r="K666" s="234">
        <v>-7.8193040707287163E-4</v>
      </c>
      <c r="L666" s="198">
        <v>-1.3007856183166033E-2</v>
      </c>
    </row>
    <row r="667" spans="1:12" ht="14.4" x14ac:dyDescent="0.3">
      <c r="A667" s="7">
        <v>43173</v>
      </c>
      <c r="B667" s="191">
        <v>2774.0600589999999</v>
      </c>
      <c r="C667" s="191">
        <v>2777.110107</v>
      </c>
      <c r="D667" s="191">
        <v>2744.3798830000001</v>
      </c>
      <c r="E667" s="191">
        <v>2749.4799800000001</v>
      </c>
      <c r="F667" s="192">
        <v>2749.4799800000001</v>
      </c>
      <c r="G667" s="191">
        <v>3391360000</v>
      </c>
      <c r="H667" s="194">
        <f t="shared" si="10"/>
        <v>-5.7245222641414632E-3</v>
      </c>
      <c r="I667" s="193"/>
      <c r="J667" s="197">
        <v>665</v>
      </c>
      <c r="K667" s="234">
        <v>-5.7245222641414632E-3</v>
      </c>
      <c r="L667" s="198">
        <v>-1.3007392940982351E-2</v>
      </c>
    </row>
    <row r="668" spans="1:12" ht="14.4" x14ac:dyDescent="0.3">
      <c r="A668" s="7">
        <v>43172</v>
      </c>
      <c r="B668" s="191">
        <v>2792.3100589999999</v>
      </c>
      <c r="C668" s="191">
        <v>2801.8999020000001</v>
      </c>
      <c r="D668" s="191">
        <v>2758.679932</v>
      </c>
      <c r="E668" s="191">
        <v>2765.3100589999999</v>
      </c>
      <c r="F668" s="192">
        <v>2765.3100589999999</v>
      </c>
      <c r="G668" s="191">
        <v>3301650000</v>
      </c>
      <c r="H668" s="194">
        <f t="shared" si="10"/>
        <v>-6.3635765724746824E-3</v>
      </c>
      <c r="I668" s="193"/>
      <c r="J668" s="197">
        <v>666</v>
      </c>
      <c r="K668" s="234">
        <v>-6.3635765724746824E-3</v>
      </c>
      <c r="L668" s="198">
        <v>-1.300233268810766E-2</v>
      </c>
    </row>
    <row r="669" spans="1:12" ht="14.4" x14ac:dyDescent="0.3">
      <c r="A669" s="7">
        <v>43171</v>
      </c>
      <c r="B669" s="191">
        <v>2790.540039</v>
      </c>
      <c r="C669" s="191">
        <v>2796.9799800000001</v>
      </c>
      <c r="D669" s="191">
        <v>2779.26001</v>
      </c>
      <c r="E669" s="191">
        <v>2783.0200199999999</v>
      </c>
      <c r="F669" s="192">
        <v>2783.0200199999999</v>
      </c>
      <c r="G669" s="191">
        <v>3185020000</v>
      </c>
      <c r="H669" s="194">
        <f t="shared" si="10"/>
        <v>-1.2739848320225554E-3</v>
      </c>
      <c r="I669" s="193"/>
      <c r="J669" s="197">
        <v>667</v>
      </c>
      <c r="K669" s="234">
        <v>-1.2739848320225554E-3</v>
      </c>
      <c r="L669" s="198">
        <v>-1.299196536796535E-2</v>
      </c>
    </row>
    <row r="670" spans="1:12" ht="14.4" x14ac:dyDescent="0.3">
      <c r="A670" s="7">
        <v>43168</v>
      </c>
      <c r="B670" s="191">
        <v>2752.9099120000001</v>
      </c>
      <c r="C670" s="191">
        <v>2786.570068</v>
      </c>
      <c r="D670" s="191">
        <v>2751.540039</v>
      </c>
      <c r="E670" s="191">
        <v>2786.570068</v>
      </c>
      <c r="F670" s="192">
        <v>2786.570068</v>
      </c>
      <c r="G670" s="191">
        <v>3364100000</v>
      </c>
      <c r="H670" s="194">
        <f t="shared" si="10"/>
        <v>1.7378831277445942E-2</v>
      </c>
      <c r="I670" s="193"/>
      <c r="J670" s="197">
        <v>668</v>
      </c>
      <c r="K670" s="234">
        <v>1.7378831277445942E-2</v>
      </c>
      <c r="L670" s="198">
        <v>-1.2979163229684482E-2</v>
      </c>
    </row>
    <row r="671" spans="1:12" ht="14.4" x14ac:dyDescent="0.3">
      <c r="A671" s="7">
        <v>43167</v>
      </c>
      <c r="B671" s="191">
        <v>2732.75</v>
      </c>
      <c r="C671" s="191">
        <v>2740.4499510000001</v>
      </c>
      <c r="D671" s="191">
        <v>2722.6499020000001</v>
      </c>
      <c r="E671" s="191">
        <v>2738.969971</v>
      </c>
      <c r="F671" s="192">
        <v>2738.969971</v>
      </c>
      <c r="G671" s="191">
        <v>3212320000</v>
      </c>
      <c r="H671" s="194">
        <f t="shared" si="10"/>
        <v>4.4630782533772954E-3</v>
      </c>
      <c r="I671" s="193"/>
      <c r="J671" s="197">
        <v>669</v>
      </c>
      <c r="K671" s="234">
        <v>4.4630782533772954E-3</v>
      </c>
      <c r="L671" s="198">
        <v>-1.2966746632132429E-2</v>
      </c>
    </row>
    <row r="672" spans="1:12" ht="14.4" x14ac:dyDescent="0.3">
      <c r="A672" s="7">
        <v>43166</v>
      </c>
      <c r="B672" s="191">
        <v>2710.179932</v>
      </c>
      <c r="C672" s="191">
        <v>2730.6000979999999</v>
      </c>
      <c r="D672" s="191">
        <v>2701.73999</v>
      </c>
      <c r="E672" s="191">
        <v>2726.8000489999999</v>
      </c>
      <c r="F672" s="192">
        <v>2726.8000489999999</v>
      </c>
      <c r="G672" s="191">
        <v>3393270000</v>
      </c>
      <c r="H672" s="194">
        <f t="shared" si="10"/>
        <v>-4.8387458886950174E-4</v>
      </c>
      <c r="I672" s="193"/>
      <c r="J672" s="197">
        <v>670</v>
      </c>
      <c r="K672" s="234">
        <v>-4.8387458886950174E-4</v>
      </c>
      <c r="L672" s="198">
        <v>-1.2962679275652875E-2</v>
      </c>
    </row>
    <row r="673" spans="1:12" ht="14.4" x14ac:dyDescent="0.3">
      <c r="A673" s="7">
        <v>43165</v>
      </c>
      <c r="B673" s="191">
        <v>2730.179932</v>
      </c>
      <c r="C673" s="191">
        <v>2732.080078</v>
      </c>
      <c r="D673" s="191">
        <v>2711.26001</v>
      </c>
      <c r="E673" s="191">
        <v>2728.1201169999999</v>
      </c>
      <c r="F673" s="192">
        <v>2728.1201169999999</v>
      </c>
      <c r="G673" s="191">
        <v>3370690000</v>
      </c>
      <c r="H673" s="194">
        <f t="shared" si="10"/>
        <v>2.6388586869583708E-3</v>
      </c>
      <c r="I673" s="193"/>
      <c r="J673" s="197">
        <v>671</v>
      </c>
      <c r="K673" s="234">
        <v>2.6388586869583708E-3</v>
      </c>
      <c r="L673" s="198">
        <v>-1.2957961602113552E-2</v>
      </c>
    </row>
    <row r="674" spans="1:12" ht="14.4" x14ac:dyDescent="0.3">
      <c r="A674" s="7">
        <v>43164</v>
      </c>
      <c r="B674" s="191">
        <v>2681.0600589999999</v>
      </c>
      <c r="C674" s="191">
        <v>2728.0900879999999</v>
      </c>
      <c r="D674" s="191">
        <v>2675.75</v>
      </c>
      <c r="E674" s="191">
        <v>2720.9399410000001</v>
      </c>
      <c r="F674" s="192">
        <v>2720.9399410000001</v>
      </c>
      <c r="G674" s="191">
        <v>3710810000</v>
      </c>
      <c r="H674" s="194">
        <f t="shared" si="10"/>
        <v>1.1032026381792881E-2</v>
      </c>
      <c r="I674" s="193"/>
      <c r="J674" s="197">
        <v>672</v>
      </c>
      <c r="K674" s="234">
        <v>1.1032026381792881E-2</v>
      </c>
      <c r="L674" s="198">
        <v>-1.295752727948935E-2</v>
      </c>
    </row>
    <row r="675" spans="1:12" ht="14.4" x14ac:dyDescent="0.3">
      <c r="A675" s="7">
        <v>43161</v>
      </c>
      <c r="B675" s="191">
        <v>2658.889893</v>
      </c>
      <c r="C675" s="191">
        <v>2696.25</v>
      </c>
      <c r="D675" s="191">
        <v>2647.320068</v>
      </c>
      <c r="E675" s="191">
        <v>2691.25</v>
      </c>
      <c r="F675" s="192">
        <v>2691.25</v>
      </c>
      <c r="G675" s="191">
        <v>3882450000</v>
      </c>
      <c r="H675" s="194">
        <f t="shared" si="10"/>
        <v>5.0716026977129253E-3</v>
      </c>
      <c r="I675" s="193"/>
      <c r="J675" s="197">
        <v>673</v>
      </c>
      <c r="K675" s="234">
        <v>5.0716026977129253E-3</v>
      </c>
      <c r="L675" s="198">
        <v>-1.2932960571548819E-2</v>
      </c>
    </row>
    <row r="676" spans="1:12" ht="14.4" x14ac:dyDescent="0.3">
      <c r="A676" s="7">
        <v>43160</v>
      </c>
      <c r="B676" s="191">
        <v>2715.219971</v>
      </c>
      <c r="C676" s="191">
        <v>2730.889893</v>
      </c>
      <c r="D676" s="191">
        <v>2659.6499020000001</v>
      </c>
      <c r="E676" s="191">
        <v>2677.669922</v>
      </c>
      <c r="F676" s="192">
        <v>2677.669922</v>
      </c>
      <c r="G676" s="191">
        <v>4503970000</v>
      </c>
      <c r="H676" s="194">
        <f t="shared" si="10"/>
        <v>-1.3324399450480228E-2</v>
      </c>
      <c r="I676" s="193"/>
      <c r="J676" s="197">
        <v>674</v>
      </c>
      <c r="K676" s="234">
        <v>-1.3324399450480228E-2</v>
      </c>
      <c r="L676" s="198">
        <v>-1.2908014012791224E-2</v>
      </c>
    </row>
    <row r="677" spans="1:12" ht="14.4" x14ac:dyDescent="0.3">
      <c r="A677" s="7">
        <v>43159</v>
      </c>
      <c r="B677" s="191">
        <v>2753.780029</v>
      </c>
      <c r="C677" s="191">
        <v>2761.5200199999999</v>
      </c>
      <c r="D677" s="191">
        <v>2713.540039</v>
      </c>
      <c r="E677" s="191">
        <v>2713.830078</v>
      </c>
      <c r="F677" s="192">
        <v>2713.830078</v>
      </c>
      <c r="G677" s="191">
        <v>4230660000</v>
      </c>
      <c r="H677" s="194">
        <f t="shared" si="10"/>
        <v>-1.1095788577777117E-2</v>
      </c>
      <c r="I677" s="193"/>
      <c r="J677" s="197">
        <v>675</v>
      </c>
      <c r="K677" s="234">
        <v>-1.1095788577777117E-2</v>
      </c>
      <c r="L677" s="198">
        <v>-1.2895816396674099E-2</v>
      </c>
    </row>
    <row r="678" spans="1:12" ht="14.4" x14ac:dyDescent="0.3">
      <c r="A678" s="7">
        <v>43158</v>
      </c>
      <c r="B678" s="191">
        <v>2780.4499510000001</v>
      </c>
      <c r="C678" s="191">
        <v>2789.1499020000001</v>
      </c>
      <c r="D678" s="191">
        <v>2744.219971</v>
      </c>
      <c r="E678" s="191">
        <v>2744.280029</v>
      </c>
      <c r="F678" s="192">
        <v>2744.280029</v>
      </c>
      <c r="G678" s="191">
        <v>3745080000</v>
      </c>
      <c r="H678" s="194">
        <f t="shared" si="10"/>
        <v>-1.2706888672731611E-2</v>
      </c>
      <c r="I678" s="193"/>
      <c r="J678" s="197">
        <v>676</v>
      </c>
      <c r="K678" s="234">
        <v>-1.2706888672731611E-2</v>
      </c>
      <c r="L678" s="198">
        <v>-1.2881083642341981E-2</v>
      </c>
    </row>
    <row r="679" spans="1:12" ht="14.4" x14ac:dyDescent="0.3">
      <c r="A679" s="7">
        <v>43157</v>
      </c>
      <c r="B679" s="191">
        <v>2757.3701169999999</v>
      </c>
      <c r="C679" s="191">
        <v>2780.639893</v>
      </c>
      <c r="D679" s="191">
        <v>2753.780029</v>
      </c>
      <c r="E679" s="191">
        <v>2779.6000979999999</v>
      </c>
      <c r="F679" s="192">
        <v>2779.6000979999999</v>
      </c>
      <c r="G679" s="191">
        <v>3424650000</v>
      </c>
      <c r="H679" s="194">
        <f t="shared" si="10"/>
        <v>1.1757015405636876E-2</v>
      </c>
      <c r="I679" s="193"/>
      <c r="J679" s="197">
        <v>677</v>
      </c>
      <c r="K679" s="234">
        <v>1.1757015405636876E-2</v>
      </c>
      <c r="L679" s="198">
        <v>-1.2867362945557433E-2</v>
      </c>
    </row>
    <row r="680" spans="1:12" ht="14.4" x14ac:dyDescent="0.3">
      <c r="A680" s="7">
        <v>43154</v>
      </c>
      <c r="B680" s="191">
        <v>2715.8000489999999</v>
      </c>
      <c r="C680" s="191">
        <v>2747.76001</v>
      </c>
      <c r="D680" s="191">
        <v>2713.73999</v>
      </c>
      <c r="E680" s="191">
        <v>2747.3000489999999</v>
      </c>
      <c r="F680" s="192">
        <v>2747.3000489999999</v>
      </c>
      <c r="G680" s="191">
        <v>3189190000</v>
      </c>
      <c r="H680" s="194">
        <f t="shared" si="10"/>
        <v>1.6028376390592538E-2</v>
      </c>
      <c r="I680" s="193"/>
      <c r="J680" s="197">
        <v>678</v>
      </c>
      <c r="K680" s="234">
        <v>1.6028376390592538E-2</v>
      </c>
      <c r="L680" s="198">
        <v>-1.281981601542842E-2</v>
      </c>
    </row>
    <row r="681" spans="1:12" ht="14.4" x14ac:dyDescent="0.3">
      <c r="A681" s="7">
        <v>43153</v>
      </c>
      <c r="B681" s="191">
        <v>2710.419922</v>
      </c>
      <c r="C681" s="191">
        <v>2731.26001</v>
      </c>
      <c r="D681" s="191">
        <v>2697.7700199999999</v>
      </c>
      <c r="E681" s="191">
        <v>2703.959961</v>
      </c>
      <c r="F681" s="192">
        <v>2703.959961</v>
      </c>
      <c r="G681" s="191">
        <v>3701270000</v>
      </c>
      <c r="H681" s="194">
        <f t="shared" si="10"/>
        <v>9.7355114853167656E-4</v>
      </c>
      <c r="I681" s="193"/>
      <c r="J681" s="197">
        <v>679</v>
      </c>
      <c r="K681" s="234">
        <v>9.7355114853167656E-4</v>
      </c>
      <c r="L681" s="198">
        <v>-1.2809429468555397E-2</v>
      </c>
    </row>
    <row r="682" spans="1:12" ht="14.4" x14ac:dyDescent="0.3">
      <c r="A682" s="7">
        <v>43152</v>
      </c>
      <c r="B682" s="191">
        <v>2720.530029</v>
      </c>
      <c r="C682" s="191">
        <v>2747.75</v>
      </c>
      <c r="D682" s="191">
        <v>2701.290039</v>
      </c>
      <c r="E682" s="191">
        <v>2701.330078</v>
      </c>
      <c r="F682" s="192">
        <v>2701.330078</v>
      </c>
      <c r="G682" s="191">
        <v>3779400000</v>
      </c>
      <c r="H682" s="194">
        <f t="shared" si="10"/>
        <v>-5.4965032600100784E-3</v>
      </c>
      <c r="I682" s="193"/>
      <c r="J682" s="197">
        <v>680</v>
      </c>
      <c r="K682" s="234">
        <v>-5.4965032600100784E-3</v>
      </c>
      <c r="L682" s="198">
        <v>-1.2798074087881306E-2</v>
      </c>
    </row>
    <row r="683" spans="1:12" ht="14.4" x14ac:dyDescent="0.3">
      <c r="A683" s="7">
        <v>43151</v>
      </c>
      <c r="B683" s="191">
        <v>2722.98999</v>
      </c>
      <c r="C683" s="191">
        <v>2737.6000979999999</v>
      </c>
      <c r="D683" s="191">
        <v>2706.76001</v>
      </c>
      <c r="E683" s="191">
        <v>2716.26001</v>
      </c>
      <c r="F683" s="192">
        <v>2716.26001</v>
      </c>
      <c r="G683" s="191">
        <v>3627610000</v>
      </c>
      <c r="H683" s="194">
        <f t="shared" si="10"/>
        <v>-5.8413894815938384E-3</v>
      </c>
      <c r="I683" s="193"/>
      <c r="J683" s="197">
        <v>681</v>
      </c>
      <c r="K683" s="234">
        <v>-5.8413894815938384E-3</v>
      </c>
      <c r="L683" s="198">
        <v>-1.2744178033107652E-2</v>
      </c>
    </row>
    <row r="684" spans="1:12" ht="14.4" x14ac:dyDescent="0.3">
      <c r="A684" s="7">
        <v>43147</v>
      </c>
      <c r="B684" s="191">
        <v>2727.139893</v>
      </c>
      <c r="C684" s="191">
        <v>2754.419922</v>
      </c>
      <c r="D684" s="191">
        <v>2725.110107</v>
      </c>
      <c r="E684" s="191">
        <v>2732.219971</v>
      </c>
      <c r="F684" s="192">
        <v>2732.219971</v>
      </c>
      <c r="G684" s="191">
        <v>3637460000</v>
      </c>
      <c r="H684" s="194">
        <f t="shared" si="10"/>
        <v>3.734695439000948E-4</v>
      </c>
      <c r="I684" s="193"/>
      <c r="J684" s="197">
        <v>682</v>
      </c>
      <c r="K684" s="234">
        <v>3.734695439000948E-4</v>
      </c>
      <c r="L684" s="198">
        <v>-1.2720305253636224E-2</v>
      </c>
    </row>
    <row r="685" spans="1:12" ht="14.4" x14ac:dyDescent="0.3">
      <c r="A685" s="7">
        <v>43146</v>
      </c>
      <c r="B685" s="191">
        <v>2713.459961</v>
      </c>
      <c r="C685" s="191">
        <v>2731.51001</v>
      </c>
      <c r="D685" s="191">
        <v>2689.820068</v>
      </c>
      <c r="E685" s="191">
        <v>2731.1999510000001</v>
      </c>
      <c r="F685" s="192">
        <v>2731.1999510000001</v>
      </c>
      <c r="G685" s="191">
        <v>3684910000</v>
      </c>
      <c r="H685" s="194">
        <f t="shared" si="10"/>
        <v>1.2069112628291455E-2</v>
      </c>
      <c r="I685" s="193"/>
      <c r="J685" s="197">
        <v>683</v>
      </c>
      <c r="K685" s="234">
        <v>1.2069112628291455E-2</v>
      </c>
      <c r="L685" s="198">
        <v>-1.2706888672731611E-2</v>
      </c>
    </row>
    <row r="686" spans="1:12" ht="14.4" x14ac:dyDescent="0.3">
      <c r="A686" s="7">
        <v>43145</v>
      </c>
      <c r="B686" s="191">
        <v>2651.209961</v>
      </c>
      <c r="C686" s="191">
        <v>2702.1000979999999</v>
      </c>
      <c r="D686" s="191">
        <v>2648.8701169999999</v>
      </c>
      <c r="E686" s="191">
        <v>2698.6298830000001</v>
      </c>
      <c r="F686" s="192">
        <v>2698.6298830000001</v>
      </c>
      <c r="G686" s="191">
        <v>4003740000</v>
      </c>
      <c r="H686" s="194">
        <f t="shared" si="10"/>
        <v>1.340245848225834E-2</v>
      </c>
      <c r="I686" s="193"/>
      <c r="J686" s="197">
        <v>684</v>
      </c>
      <c r="K686" s="234">
        <v>1.340245848225834E-2</v>
      </c>
      <c r="L686" s="198">
        <v>-1.2695426698979665E-2</v>
      </c>
    </row>
    <row r="687" spans="1:12" ht="14.4" x14ac:dyDescent="0.3">
      <c r="A687" s="7">
        <v>43144</v>
      </c>
      <c r="B687" s="191">
        <v>2646.2700199999999</v>
      </c>
      <c r="C687" s="191">
        <v>2668.8400879999999</v>
      </c>
      <c r="D687" s="191">
        <v>2637.080078</v>
      </c>
      <c r="E687" s="191">
        <v>2662.9399410000001</v>
      </c>
      <c r="F687" s="192">
        <v>2662.9399410000001</v>
      </c>
      <c r="G687" s="191">
        <v>3472870000</v>
      </c>
      <c r="H687" s="194">
        <f t="shared" si="10"/>
        <v>2.6129295933735278E-3</v>
      </c>
      <c r="I687" s="193"/>
      <c r="J687" s="197">
        <v>685</v>
      </c>
      <c r="K687" s="234">
        <v>2.6129295933735278E-3</v>
      </c>
      <c r="L687" s="198">
        <v>-1.2686949888756209E-2</v>
      </c>
    </row>
    <row r="688" spans="1:12" ht="14.4" x14ac:dyDescent="0.3">
      <c r="A688" s="7">
        <v>43143</v>
      </c>
      <c r="B688" s="191">
        <v>2636.75</v>
      </c>
      <c r="C688" s="191">
        <v>2672.610107</v>
      </c>
      <c r="D688" s="191">
        <v>2622.4499510000001</v>
      </c>
      <c r="E688" s="191">
        <v>2656</v>
      </c>
      <c r="F688" s="192">
        <v>2656</v>
      </c>
      <c r="G688" s="191">
        <v>4055790000</v>
      </c>
      <c r="H688" s="194">
        <f t="shared" si="10"/>
        <v>1.3914584687517094E-2</v>
      </c>
      <c r="I688" s="193"/>
      <c r="J688" s="197">
        <v>686</v>
      </c>
      <c r="K688" s="234">
        <v>1.3914584687517094E-2</v>
      </c>
      <c r="L688" s="198">
        <v>-1.2685679985579124E-2</v>
      </c>
    </row>
    <row r="689" spans="1:12" ht="14.4" x14ac:dyDescent="0.3">
      <c r="A689" s="7">
        <v>43140</v>
      </c>
      <c r="B689" s="191">
        <v>2601.780029</v>
      </c>
      <c r="C689" s="191">
        <v>2638.669922</v>
      </c>
      <c r="D689" s="191">
        <v>2532.6899410000001</v>
      </c>
      <c r="E689" s="191">
        <v>2619.5500489999999</v>
      </c>
      <c r="F689" s="192">
        <v>2619.5500489999999</v>
      </c>
      <c r="G689" s="191">
        <v>5680070000</v>
      </c>
      <c r="H689" s="194">
        <f t="shared" si="10"/>
        <v>1.4936090275087154E-2</v>
      </c>
      <c r="I689" s="193"/>
      <c r="J689" s="197">
        <v>687</v>
      </c>
      <c r="K689" s="234">
        <v>1.4936090275087154E-2</v>
      </c>
      <c r="L689" s="198">
        <v>-1.2660113498006876E-2</v>
      </c>
    </row>
    <row r="690" spans="1:12" ht="14.4" x14ac:dyDescent="0.3">
      <c r="A690" s="7">
        <v>43139</v>
      </c>
      <c r="B690" s="191">
        <v>2685.01001</v>
      </c>
      <c r="C690" s="191">
        <v>2685.2700199999999</v>
      </c>
      <c r="D690" s="191">
        <v>2580.5600589999999</v>
      </c>
      <c r="E690" s="191">
        <v>2581</v>
      </c>
      <c r="F690" s="192">
        <v>2581</v>
      </c>
      <c r="G690" s="191">
        <v>5305440000</v>
      </c>
      <c r="H690" s="194">
        <f t="shared" si="10"/>
        <v>-3.7536419718832745E-2</v>
      </c>
      <c r="I690" s="193"/>
      <c r="J690" s="197">
        <v>688</v>
      </c>
      <c r="K690" s="234">
        <v>-3.7536419718832745E-2</v>
      </c>
      <c r="L690" s="198">
        <v>-1.2656763984231713E-2</v>
      </c>
    </row>
    <row r="691" spans="1:12" ht="14.4" x14ac:dyDescent="0.3">
      <c r="A691" s="7">
        <v>43138</v>
      </c>
      <c r="B691" s="191">
        <v>2690.9499510000001</v>
      </c>
      <c r="C691" s="191">
        <v>2727.669922</v>
      </c>
      <c r="D691" s="191">
        <v>2681.330078</v>
      </c>
      <c r="E691" s="191">
        <v>2681.6599120000001</v>
      </c>
      <c r="F691" s="192">
        <v>2681.6599120000001</v>
      </c>
      <c r="G691" s="191">
        <v>4626570000</v>
      </c>
      <c r="H691" s="194">
        <f t="shared" si="10"/>
        <v>-5.0015886132705294E-3</v>
      </c>
      <c r="I691" s="193"/>
      <c r="J691" s="197">
        <v>689</v>
      </c>
      <c r="K691" s="234">
        <v>-5.0015886132705294E-3</v>
      </c>
      <c r="L691" s="198">
        <v>-1.2653162898131754E-2</v>
      </c>
    </row>
    <row r="692" spans="1:12" ht="14.4" x14ac:dyDescent="0.3">
      <c r="A692" s="7">
        <v>43137</v>
      </c>
      <c r="B692" s="191">
        <v>2614.780029</v>
      </c>
      <c r="C692" s="191">
        <v>2701.040039</v>
      </c>
      <c r="D692" s="191">
        <v>2593.070068</v>
      </c>
      <c r="E692" s="191">
        <v>2695.139893</v>
      </c>
      <c r="F692" s="192">
        <v>2695.139893</v>
      </c>
      <c r="G692" s="191">
        <v>5891660000</v>
      </c>
      <c r="H692" s="194">
        <f t="shared" si="10"/>
        <v>1.7440920907613715E-2</v>
      </c>
      <c r="I692" s="193"/>
      <c r="J692" s="197">
        <v>690</v>
      </c>
      <c r="K692" s="234">
        <v>1.7440920907613715E-2</v>
      </c>
      <c r="L692" s="198">
        <v>-1.2649137358822825E-2</v>
      </c>
    </row>
    <row r="693" spans="1:12" ht="14.4" x14ac:dyDescent="0.3">
      <c r="A693" s="7">
        <v>43136</v>
      </c>
      <c r="B693" s="191">
        <v>2741.0600589999999</v>
      </c>
      <c r="C693" s="191">
        <v>2763.389893</v>
      </c>
      <c r="D693" s="191">
        <v>2638.169922</v>
      </c>
      <c r="E693" s="191">
        <v>2648.9399410000001</v>
      </c>
      <c r="F693" s="192">
        <v>2648.9399410000001</v>
      </c>
      <c r="G693" s="191">
        <v>5283460000</v>
      </c>
      <c r="H693" s="194">
        <f t="shared" si="10"/>
        <v>-4.0979225016407377E-2</v>
      </c>
      <c r="I693" s="193"/>
      <c r="J693" s="197">
        <v>691</v>
      </c>
      <c r="K693" s="234">
        <v>-4.0979225016407377E-2</v>
      </c>
      <c r="L693" s="198">
        <v>-1.2646642990422891E-2</v>
      </c>
    </row>
    <row r="694" spans="1:12" ht="14.4" x14ac:dyDescent="0.3">
      <c r="A694" s="7">
        <v>43133</v>
      </c>
      <c r="B694" s="191">
        <v>2808.919922</v>
      </c>
      <c r="C694" s="191">
        <v>2808.919922</v>
      </c>
      <c r="D694" s="191">
        <v>2759.969971</v>
      </c>
      <c r="E694" s="191">
        <v>2762.1298830000001</v>
      </c>
      <c r="F694" s="192">
        <v>2762.1298830000001</v>
      </c>
      <c r="G694" s="191">
        <v>4301130000</v>
      </c>
      <c r="H694" s="194">
        <f t="shared" si="10"/>
        <v>-2.1208547694941481E-2</v>
      </c>
      <c r="I694" s="193"/>
      <c r="J694" s="197">
        <v>692</v>
      </c>
      <c r="K694" s="234">
        <v>-2.1208547694941481E-2</v>
      </c>
      <c r="L694" s="198">
        <v>-1.2620113430982464E-2</v>
      </c>
    </row>
    <row r="695" spans="1:12" ht="14.4" x14ac:dyDescent="0.3">
      <c r="A695" s="7">
        <v>43132</v>
      </c>
      <c r="B695" s="191">
        <v>2816.4499510000001</v>
      </c>
      <c r="C695" s="191">
        <v>2835.959961</v>
      </c>
      <c r="D695" s="191">
        <v>2812.6999510000001</v>
      </c>
      <c r="E695" s="191">
        <v>2821.9799800000001</v>
      </c>
      <c r="F695" s="192">
        <v>2821.9799800000001</v>
      </c>
      <c r="G695" s="191">
        <v>3938450000</v>
      </c>
      <c r="H695" s="194">
        <f t="shared" si="10"/>
        <v>-6.4808856182342871E-4</v>
      </c>
      <c r="I695" s="193"/>
      <c r="J695" s="197">
        <v>693</v>
      </c>
      <c r="K695" s="234">
        <v>-6.4808856182342871E-4</v>
      </c>
      <c r="L695" s="198">
        <v>-1.2619772187884595E-2</v>
      </c>
    </row>
    <row r="696" spans="1:12" ht="14.4" x14ac:dyDescent="0.3">
      <c r="A696" s="7">
        <v>43131</v>
      </c>
      <c r="B696" s="191">
        <v>2832.4099120000001</v>
      </c>
      <c r="C696" s="191">
        <v>2839.26001</v>
      </c>
      <c r="D696" s="191">
        <v>2813.040039</v>
      </c>
      <c r="E696" s="191">
        <v>2823.8100589999999</v>
      </c>
      <c r="F696" s="192">
        <v>2823.8100589999999</v>
      </c>
      <c r="G696" s="191">
        <v>4261280000</v>
      </c>
      <c r="H696" s="194">
        <f t="shared" si="10"/>
        <v>4.88985389629117E-4</v>
      </c>
      <c r="I696" s="193"/>
      <c r="J696" s="197">
        <v>694</v>
      </c>
      <c r="K696" s="234">
        <v>4.88985389629117E-4</v>
      </c>
      <c r="L696" s="198">
        <v>-1.2613649546872547E-2</v>
      </c>
    </row>
    <row r="697" spans="1:12" ht="14.4" x14ac:dyDescent="0.3">
      <c r="A697" s="7">
        <v>43130</v>
      </c>
      <c r="B697" s="191">
        <v>2832.73999</v>
      </c>
      <c r="C697" s="191">
        <v>2837.75</v>
      </c>
      <c r="D697" s="191">
        <v>2818.2700199999999</v>
      </c>
      <c r="E697" s="191">
        <v>2822.429932</v>
      </c>
      <c r="F697" s="192">
        <v>2822.429932</v>
      </c>
      <c r="G697" s="191">
        <v>3990650000</v>
      </c>
      <c r="H697" s="194">
        <f t="shared" si="10"/>
        <v>-1.0898815391439502E-2</v>
      </c>
      <c r="I697" s="193"/>
      <c r="J697" s="197">
        <v>695</v>
      </c>
      <c r="K697" s="234">
        <v>-1.0898815391439502E-2</v>
      </c>
      <c r="L697" s="198">
        <v>-1.2584534761954719E-2</v>
      </c>
    </row>
    <row r="698" spans="1:12" ht="14.4" x14ac:dyDescent="0.3">
      <c r="A698" s="7">
        <v>43129</v>
      </c>
      <c r="B698" s="191">
        <v>2867.2299800000001</v>
      </c>
      <c r="C698" s="191">
        <v>2870.6201169999999</v>
      </c>
      <c r="D698" s="191">
        <v>2851.4799800000001</v>
      </c>
      <c r="E698" s="191">
        <v>2853.530029</v>
      </c>
      <c r="F698" s="192">
        <v>2853.530029</v>
      </c>
      <c r="G698" s="191">
        <v>3573830000</v>
      </c>
      <c r="H698" s="194">
        <f t="shared" si="10"/>
        <v>-6.731974371398261E-3</v>
      </c>
      <c r="I698" s="193"/>
      <c r="J698" s="197">
        <v>696</v>
      </c>
      <c r="K698" s="234">
        <v>-6.731974371398261E-3</v>
      </c>
      <c r="L698" s="198">
        <v>-1.2576216537872982E-2</v>
      </c>
    </row>
    <row r="699" spans="1:12" ht="14.4" x14ac:dyDescent="0.3">
      <c r="A699" s="7">
        <v>43126</v>
      </c>
      <c r="B699" s="191">
        <v>2847.4799800000001</v>
      </c>
      <c r="C699" s="191">
        <v>2872.8701169999999</v>
      </c>
      <c r="D699" s="191">
        <v>2846.179932</v>
      </c>
      <c r="E699" s="191">
        <v>2872.8701169999999</v>
      </c>
      <c r="F699" s="192">
        <v>2872.8701169999999</v>
      </c>
      <c r="G699" s="191">
        <v>3443230000</v>
      </c>
      <c r="H699" s="194">
        <f t="shared" si="10"/>
        <v>1.1841196442722527E-2</v>
      </c>
      <c r="I699" s="193"/>
      <c r="J699" s="197">
        <v>697</v>
      </c>
      <c r="K699" s="234">
        <v>1.1841196442722527E-2</v>
      </c>
      <c r="L699" s="198">
        <v>-1.2545455494468519E-2</v>
      </c>
    </row>
    <row r="700" spans="1:12" ht="14.4" x14ac:dyDescent="0.3">
      <c r="A700" s="7">
        <v>43125</v>
      </c>
      <c r="B700" s="191">
        <v>2846.23999</v>
      </c>
      <c r="C700" s="191">
        <v>2848.5600589999999</v>
      </c>
      <c r="D700" s="191">
        <v>2830.9399410000001</v>
      </c>
      <c r="E700" s="191">
        <v>2839.25</v>
      </c>
      <c r="F700" s="192">
        <v>2839.25</v>
      </c>
      <c r="G700" s="191">
        <v>3835150000</v>
      </c>
      <c r="H700" s="194">
        <f t="shared" si="10"/>
        <v>6.0262092393333847E-4</v>
      </c>
      <c r="I700" s="193"/>
      <c r="J700" s="197">
        <v>698</v>
      </c>
      <c r="K700" s="234">
        <v>6.0262092393333847E-4</v>
      </c>
      <c r="L700" s="198">
        <v>-1.2537288155389044E-2</v>
      </c>
    </row>
    <row r="701" spans="1:12" ht="14.4" x14ac:dyDescent="0.3">
      <c r="A701" s="7">
        <v>43124</v>
      </c>
      <c r="B701" s="191">
        <v>2845.419922</v>
      </c>
      <c r="C701" s="191">
        <v>2852.969971</v>
      </c>
      <c r="D701" s="191">
        <v>2824.8100589999999</v>
      </c>
      <c r="E701" s="191">
        <v>2837.540039</v>
      </c>
      <c r="F701" s="192">
        <v>2837.540039</v>
      </c>
      <c r="G701" s="191">
        <v>4014070000</v>
      </c>
      <c r="H701" s="194">
        <f t="shared" si="10"/>
        <v>-5.5997579030099087E-4</v>
      </c>
      <c r="I701" s="193"/>
      <c r="J701" s="197">
        <v>699</v>
      </c>
      <c r="K701" s="234">
        <v>-5.5997579030099087E-4</v>
      </c>
      <c r="L701" s="198">
        <v>-1.2529951314129159E-2</v>
      </c>
    </row>
    <row r="702" spans="1:12" ht="14.4" x14ac:dyDescent="0.3">
      <c r="A702" s="7">
        <v>43123</v>
      </c>
      <c r="B702" s="191">
        <v>2835.0500489999999</v>
      </c>
      <c r="C702" s="191">
        <v>2842.23999</v>
      </c>
      <c r="D702" s="191">
        <v>2830.5900879999999</v>
      </c>
      <c r="E702" s="191">
        <v>2839.1298830000001</v>
      </c>
      <c r="F702" s="192">
        <v>2839.1298830000001</v>
      </c>
      <c r="G702" s="191">
        <v>3519650000</v>
      </c>
      <c r="H702" s="194">
        <f t="shared" si="10"/>
        <v>2.1743654408824219E-3</v>
      </c>
      <c r="I702" s="193"/>
      <c r="J702" s="197">
        <v>700</v>
      </c>
      <c r="K702" s="234">
        <v>2.1743654408824219E-3</v>
      </c>
      <c r="L702" s="198">
        <v>-1.2522430643590743E-2</v>
      </c>
    </row>
    <row r="703" spans="1:12" ht="14.4" x14ac:dyDescent="0.3">
      <c r="A703" s="7">
        <v>43122</v>
      </c>
      <c r="B703" s="191">
        <v>2809.1599120000001</v>
      </c>
      <c r="C703" s="191">
        <v>2833.030029</v>
      </c>
      <c r="D703" s="191">
        <v>2808.1201169999999</v>
      </c>
      <c r="E703" s="191">
        <v>2832.969971</v>
      </c>
      <c r="F703" s="192">
        <v>2832.969971</v>
      </c>
      <c r="G703" s="191">
        <v>3471780000</v>
      </c>
      <c r="H703" s="194">
        <f t="shared" si="10"/>
        <v>8.0667265433336088E-3</v>
      </c>
      <c r="I703" s="193"/>
      <c r="J703" s="197">
        <v>701</v>
      </c>
      <c r="K703" s="234">
        <v>8.0667265433336088E-3</v>
      </c>
      <c r="L703" s="198">
        <v>-1.2483129368485555E-2</v>
      </c>
    </row>
    <row r="704" spans="1:12" ht="14.4" x14ac:dyDescent="0.3">
      <c r="A704" s="7">
        <v>43119</v>
      </c>
      <c r="B704" s="191">
        <v>2802.6000979999999</v>
      </c>
      <c r="C704" s="191">
        <v>2810.330078</v>
      </c>
      <c r="D704" s="191">
        <v>2798.080078</v>
      </c>
      <c r="E704" s="191">
        <v>2810.3000489999999</v>
      </c>
      <c r="F704" s="192">
        <v>2810.3000489999999</v>
      </c>
      <c r="G704" s="191">
        <v>3639430000</v>
      </c>
      <c r="H704" s="194">
        <f t="shared" si="10"/>
        <v>4.385235280832624E-3</v>
      </c>
      <c r="I704" s="193"/>
      <c r="J704" s="197">
        <v>702</v>
      </c>
      <c r="K704" s="234">
        <v>4.385235280832624E-3</v>
      </c>
      <c r="L704" s="198">
        <v>-1.247800220177162E-2</v>
      </c>
    </row>
    <row r="705" spans="1:12" ht="14.4" x14ac:dyDescent="0.3">
      <c r="A705" s="7">
        <v>43118</v>
      </c>
      <c r="B705" s="191">
        <v>2802.3999020000001</v>
      </c>
      <c r="C705" s="191">
        <v>2805.830078</v>
      </c>
      <c r="D705" s="191">
        <v>2792.5600589999999</v>
      </c>
      <c r="E705" s="191">
        <v>2798.030029</v>
      </c>
      <c r="F705" s="192">
        <v>2798.030029</v>
      </c>
      <c r="G705" s="191">
        <v>3681470000</v>
      </c>
      <c r="H705" s="194">
        <f t="shared" si="10"/>
        <v>-1.6163899808150006E-3</v>
      </c>
      <c r="I705" s="193"/>
      <c r="J705" s="197">
        <v>703</v>
      </c>
      <c r="K705" s="234">
        <v>-1.6163899808150006E-3</v>
      </c>
      <c r="L705" s="198">
        <v>-1.2475000665660213E-2</v>
      </c>
    </row>
    <row r="706" spans="1:12" ht="14.4" x14ac:dyDescent="0.3">
      <c r="A706" s="7">
        <v>43117</v>
      </c>
      <c r="B706" s="191">
        <v>2784.98999</v>
      </c>
      <c r="C706" s="191">
        <v>2807.040039</v>
      </c>
      <c r="D706" s="191">
        <v>2778.3798830000001</v>
      </c>
      <c r="E706" s="191">
        <v>2802.5600589999999</v>
      </c>
      <c r="F706" s="192">
        <v>2802.5600589999999</v>
      </c>
      <c r="G706" s="191">
        <v>3778050000</v>
      </c>
      <c r="H706" s="194">
        <f t="shared" si="10"/>
        <v>9.4150516616268061E-3</v>
      </c>
      <c r="I706" s="193"/>
      <c r="J706" s="197">
        <v>704</v>
      </c>
      <c r="K706" s="234">
        <v>9.4150516616268061E-3</v>
      </c>
      <c r="L706" s="198">
        <v>-1.2461938886631675E-2</v>
      </c>
    </row>
    <row r="707" spans="1:12" ht="14.4" x14ac:dyDescent="0.3">
      <c r="A707" s="7">
        <v>43116</v>
      </c>
      <c r="B707" s="191">
        <v>2798.959961</v>
      </c>
      <c r="C707" s="191">
        <v>2807.540039</v>
      </c>
      <c r="D707" s="191">
        <v>2768.639893</v>
      </c>
      <c r="E707" s="191">
        <v>2776.419922</v>
      </c>
      <c r="F707" s="192">
        <v>2776.419922</v>
      </c>
      <c r="G707" s="191">
        <v>4325970000</v>
      </c>
      <c r="H707" s="194">
        <f t="shared" si="10"/>
        <v>-3.5244874939864717E-3</v>
      </c>
      <c r="I707" s="193"/>
      <c r="J707" s="197">
        <v>705</v>
      </c>
      <c r="K707" s="234">
        <v>-3.5244874939864717E-3</v>
      </c>
      <c r="L707" s="198">
        <v>-1.2454371626831185E-2</v>
      </c>
    </row>
    <row r="708" spans="1:12" ht="14.4" x14ac:dyDescent="0.3">
      <c r="A708" s="7">
        <v>43112</v>
      </c>
      <c r="B708" s="191">
        <v>2770.179932</v>
      </c>
      <c r="C708" s="191">
        <v>2787.8500979999999</v>
      </c>
      <c r="D708" s="191">
        <v>2769.639893</v>
      </c>
      <c r="E708" s="191">
        <v>2786.23999</v>
      </c>
      <c r="F708" s="192">
        <v>2786.23999</v>
      </c>
      <c r="G708" s="191">
        <v>3573970000</v>
      </c>
      <c r="H708" s="194">
        <f t="shared" ref="H708:H771" si="11">(F708-F709)/F709</f>
        <v>6.7496027554139974E-3</v>
      </c>
      <c r="I708" s="193"/>
      <c r="J708" s="197">
        <v>706</v>
      </c>
      <c r="K708" s="234">
        <v>6.7496027554139974E-3</v>
      </c>
      <c r="L708" s="198">
        <v>-1.2446471763257408E-2</v>
      </c>
    </row>
    <row r="709" spans="1:12" ht="14.4" x14ac:dyDescent="0.3">
      <c r="A709" s="7">
        <v>43111</v>
      </c>
      <c r="B709" s="191">
        <v>2752.969971</v>
      </c>
      <c r="C709" s="191">
        <v>2767.5600589999999</v>
      </c>
      <c r="D709" s="191">
        <v>2752.780029</v>
      </c>
      <c r="E709" s="191">
        <v>2767.5600589999999</v>
      </c>
      <c r="F709" s="192">
        <v>2767.5600589999999</v>
      </c>
      <c r="G709" s="191">
        <v>3641320000</v>
      </c>
      <c r="H709" s="194">
        <f t="shared" si="11"/>
        <v>7.0336467983657764E-3</v>
      </c>
      <c r="I709" s="193"/>
      <c r="J709" s="197">
        <v>707</v>
      </c>
      <c r="K709" s="234">
        <v>7.0336467983657764E-3</v>
      </c>
      <c r="L709" s="198">
        <v>-1.2441672474676549E-2</v>
      </c>
    </row>
    <row r="710" spans="1:12" ht="14.4" x14ac:dyDescent="0.3">
      <c r="A710" s="7">
        <v>43110</v>
      </c>
      <c r="B710" s="191">
        <v>2745.5500489999999</v>
      </c>
      <c r="C710" s="191">
        <v>2750.8000489999999</v>
      </c>
      <c r="D710" s="191">
        <v>2736.0600589999999</v>
      </c>
      <c r="E710" s="191">
        <v>2748.2299800000001</v>
      </c>
      <c r="F710" s="192">
        <v>2748.2299800000001</v>
      </c>
      <c r="G710" s="191">
        <v>3576350000</v>
      </c>
      <c r="H710" s="194">
        <f t="shared" si="11"/>
        <v>-1.1122269759360366E-3</v>
      </c>
      <c r="I710" s="193"/>
      <c r="J710" s="197">
        <v>708</v>
      </c>
      <c r="K710" s="234">
        <v>-1.1122269759360366E-3</v>
      </c>
      <c r="L710" s="198">
        <v>-1.2438946441148947E-2</v>
      </c>
    </row>
    <row r="711" spans="1:12" ht="14.4" x14ac:dyDescent="0.3">
      <c r="A711" s="7">
        <v>43109</v>
      </c>
      <c r="B711" s="191">
        <v>2751.1499020000001</v>
      </c>
      <c r="C711" s="191">
        <v>2759.139893</v>
      </c>
      <c r="D711" s="191">
        <v>2747.860107</v>
      </c>
      <c r="E711" s="191">
        <v>2751.290039</v>
      </c>
      <c r="F711" s="192">
        <v>2751.290039</v>
      </c>
      <c r="G711" s="191">
        <v>3453480000</v>
      </c>
      <c r="H711" s="194">
        <f t="shared" si="11"/>
        <v>1.3029315505691242E-3</v>
      </c>
      <c r="I711" s="193"/>
      <c r="J711" s="197">
        <v>709</v>
      </c>
      <c r="K711" s="234">
        <v>1.3029315505691242E-3</v>
      </c>
      <c r="L711" s="198">
        <v>-1.2433528819618678E-2</v>
      </c>
    </row>
    <row r="712" spans="1:12" ht="14.4" x14ac:dyDescent="0.3">
      <c r="A712" s="7">
        <v>43108</v>
      </c>
      <c r="B712" s="191">
        <v>2742.669922</v>
      </c>
      <c r="C712" s="191">
        <v>2748.51001</v>
      </c>
      <c r="D712" s="191">
        <v>2737.6000979999999</v>
      </c>
      <c r="E712" s="191">
        <v>2747.709961</v>
      </c>
      <c r="F712" s="192">
        <v>2747.709961</v>
      </c>
      <c r="G712" s="191">
        <v>3242650000</v>
      </c>
      <c r="H712" s="194">
        <f t="shared" si="11"/>
        <v>1.6623440799480996E-3</v>
      </c>
      <c r="I712" s="193"/>
      <c r="J712" s="197">
        <v>710</v>
      </c>
      <c r="K712" s="234">
        <v>1.6623440799480996E-3</v>
      </c>
      <c r="L712" s="198">
        <v>-1.2407972866659898E-2</v>
      </c>
    </row>
    <row r="713" spans="1:12" ht="14.4" x14ac:dyDescent="0.3">
      <c r="A713" s="7">
        <v>43105</v>
      </c>
      <c r="B713" s="191">
        <v>2731.330078</v>
      </c>
      <c r="C713" s="191">
        <v>2743.4499510000001</v>
      </c>
      <c r="D713" s="191">
        <v>2727.919922</v>
      </c>
      <c r="E713" s="191">
        <v>2743.1499020000001</v>
      </c>
      <c r="F713" s="192">
        <v>2743.1499020000001</v>
      </c>
      <c r="G713" s="191">
        <v>3236620000</v>
      </c>
      <c r="H713" s="194">
        <f t="shared" si="11"/>
        <v>7.0337674038222428E-3</v>
      </c>
      <c r="I713" s="193"/>
      <c r="J713" s="197">
        <v>711</v>
      </c>
      <c r="K713" s="234">
        <v>7.0337674038222428E-3</v>
      </c>
      <c r="L713" s="198">
        <v>-1.2404137805429451E-2</v>
      </c>
    </row>
    <row r="714" spans="1:12" ht="14.4" x14ac:dyDescent="0.3">
      <c r="A714" s="7">
        <v>43104</v>
      </c>
      <c r="B714" s="191">
        <v>2719.3100589999999</v>
      </c>
      <c r="C714" s="191">
        <v>2729.290039</v>
      </c>
      <c r="D714" s="191">
        <v>2719.070068</v>
      </c>
      <c r="E714" s="191">
        <v>2723.98999</v>
      </c>
      <c r="F714" s="192">
        <v>2723.98999</v>
      </c>
      <c r="G714" s="191">
        <v>3695260000</v>
      </c>
      <c r="H714" s="194">
        <f t="shared" si="11"/>
        <v>4.0286358437744132E-3</v>
      </c>
      <c r="I714" s="193"/>
      <c r="J714" s="197">
        <v>712</v>
      </c>
      <c r="K714" s="234">
        <v>4.0286358437744132E-3</v>
      </c>
      <c r="L714" s="198">
        <v>-1.237468883822573E-2</v>
      </c>
    </row>
    <row r="715" spans="1:12" ht="14.4" x14ac:dyDescent="0.3">
      <c r="A715" s="7">
        <v>43103</v>
      </c>
      <c r="B715" s="191">
        <v>2697.8500979999999</v>
      </c>
      <c r="C715" s="191">
        <v>2714.3701169999999</v>
      </c>
      <c r="D715" s="191">
        <v>2697.7700199999999</v>
      </c>
      <c r="E715" s="191">
        <v>2713.0600589999999</v>
      </c>
      <c r="F715" s="192">
        <v>2713.0600589999999</v>
      </c>
      <c r="G715" s="191">
        <v>3538660000</v>
      </c>
      <c r="H715" s="194">
        <f t="shared" si="11"/>
        <v>6.3988187678173511E-3</v>
      </c>
      <c r="I715" s="193"/>
      <c r="J715" s="197">
        <v>713</v>
      </c>
      <c r="K715" s="234">
        <v>6.3988187678173511E-3</v>
      </c>
      <c r="L715" s="198">
        <v>-1.2364250058168292E-2</v>
      </c>
    </row>
    <row r="716" spans="1:12" ht="14.4" x14ac:dyDescent="0.3">
      <c r="A716" s="7">
        <v>43102</v>
      </c>
      <c r="B716" s="191">
        <v>2683.7299800000001</v>
      </c>
      <c r="C716" s="191">
        <v>2695.889893</v>
      </c>
      <c r="D716" s="191">
        <v>2682.360107</v>
      </c>
      <c r="E716" s="191">
        <v>2695.8100589999999</v>
      </c>
      <c r="F716" s="192">
        <v>2695.8100589999999</v>
      </c>
      <c r="G716" s="191">
        <v>3367250000</v>
      </c>
      <c r="H716" s="194">
        <f t="shared" si="11"/>
        <v>8.3033617885705947E-3</v>
      </c>
      <c r="I716" s="193"/>
      <c r="J716" s="197">
        <v>714</v>
      </c>
      <c r="K716" s="234">
        <v>8.3033617885705947E-3</v>
      </c>
      <c r="L716" s="198">
        <v>-1.2332078885557332E-2</v>
      </c>
    </row>
    <row r="717" spans="1:12" ht="14.4" x14ac:dyDescent="0.3">
      <c r="A717" s="7">
        <v>43098</v>
      </c>
      <c r="B717" s="191">
        <v>2689.1499020000001</v>
      </c>
      <c r="C717" s="191">
        <v>2692.1201169999999</v>
      </c>
      <c r="D717" s="191">
        <v>2673.610107</v>
      </c>
      <c r="E717" s="191">
        <v>2673.610107</v>
      </c>
      <c r="F717" s="192">
        <v>2673.610107</v>
      </c>
      <c r="G717" s="191">
        <v>2443490000</v>
      </c>
      <c r="H717" s="194">
        <f t="shared" si="11"/>
        <v>-5.1831532918047846E-3</v>
      </c>
      <c r="I717" s="193"/>
      <c r="J717" s="197">
        <v>715</v>
      </c>
      <c r="K717" s="234">
        <v>-5.1831532918047846E-3</v>
      </c>
      <c r="L717" s="198">
        <v>-1.2321245577982951E-2</v>
      </c>
    </row>
    <row r="718" spans="1:12" ht="14.4" x14ac:dyDescent="0.3">
      <c r="A718" s="7">
        <v>43097</v>
      </c>
      <c r="B718" s="191">
        <v>2686.1000979999999</v>
      </c>
      <c r="C718" s="191">
        <v>2687.6599120000001</v>
      </c>
      <c r="D718" s="191">
        <v>2682.6899410000001</v>
      </c>
      <c r="E718" s="191">
        <v>2687.540039</v>
      </c>
      <c r="F718" s="192">
        <v>2687.540039</v>
      </c>
      <c r="G718" s="191">
        <v>2153330000</v>
      </c>
      <c r="H718" s="194">
        <f t="shared" si="11"/>
        <v>1.8339987718805444E-3</v>
      </c>
      <c r="I718" s="193"/>
      <c r="J718" s="197">
        <v>716</v>
      </c>
      <c r="K718" s="234">
        <v>1.8339987718805444E-3</v>
      </c>
      <c r="L718" s="198">
        <v>-1.2319859998901917E-2</v>
      </c>
    </row>
    <row r="719" spans="1:12" ht="14.4" x14ac:dyDescent="0.3">
      <c r="A719" s="7">
        <v>43096</v>
      </c>
      <c r="B719" s="191">
        <v>2682.1000979999999</v>
      </c>
      <c r="C719" s="191">
        <v>2685.639893</v>
      </c>
      <c r="D719" s="191">
        <v>2678.9099120000001</v>
      </c>
      <c r="E719" s="191">
        <v>2682.6201169999999</v>
      </c>
      <c r="F719" s="192">
        <v>2682.6201169999999</v>
      </c>
      <c r="G719" s="191">
        <v>2202080000</v>
      </c>
      <c r="H719" s="194">
        <f t="shared" si="11"/>
        <v>7.9094086924078955E-4</v>
      </c>
      <c r="I719" s="193"/>
      <c r="J719" s="197">
        <v>717</v>
      </c>
      <c r="K719" s="234">
        <v>7.9094086924078955E-4</v>
      </c>
      <c r="L719" s="198">
        <v>-1.2318429542511786E-2</v>
      </c>
    </row>
    <row r="720" spans="1:12" ht="14.4" x14ac:dyDescent="0.3">
      <c r="A720" s="7">
        <v>43095</v>
      </c>
      <c r="B720" s="191">
        <v>2679.0900879999999</v>
      </c>
      <c r="C720" s="191">
        <v>2682.73999</v>
      </c>
      <c r="D720" s="191">
        <v>2677.959961</v>
      </c>
      <c r="E720" s="191">
        <v>2680.5</v>
      </c>
      <c r="F720" s="192">
        <v>2680.5</v>
      </c>
      <c r="G720" s="191">
        <v>1968780000</v>
      </c>
      <c r="H720" s="194">
        <f t="shared" si="11"/>
        <v>-1.0584152238849284E-3</v>
      </c>
      <c r="I720" s="193"/>
      <c r="J720" s="197">
        <v>718</v>
      </c>
      <c r="K720" s="234">
        <v>-1.0584152238849284E-3</v>
      </c>
      <c r="L720" s="198">
        <v>-1.2317322120534364E-2</v>
      </c>
    </row>
    <row r="721" spans="1:12" ht="14.4" x14ac:dyDescent="0.3">
      <c r="A721" s="7">
        <v>43091</v>
      </c>
      <c r="B721" s="191">
        <v>2684.219971</v>
      </c>
      <c r="C721" s="191">
        <v>2685.3500979999999</v>
      </c>
      <c r="D721" s="191">
        <v>2678.1298830000001</v>
      </c>
      <c r="E721" s="191">
        <v>2683.3400879999999</v>
      </c>
      <c r="F721" s="192">
        <v>2683.3400879999999</v>
      </c>
      <c r="G721" s="191">
        <v>2399830000</v>
      </c>
      <c r="H721" s="194">
        <f t="shared" si="11"/>
        <v>-4.5816647315761875E-4</v>
      </c>
      <c r="I721" s="193"/>
      <c r="J721" s="197">
        <v>719</v>
      </c>
      <c r="K721" s="234">
        <v>-4.5816647315761875E-4</v>
      </c>
      <c r="L721" s="198">
        <v>-1.2301161634528225E-2</v>
      </c>
    </row>
    <row r="722" spans="1:12" ht="14.4" x14ac:dyDescent="0.3">
      <c r="A722" s="7">
        <v>43090</v>
      </c>
      <c r="B722" s="191">
        <v>2683.0200199999999</v>
      </c>
      <c r="C722" s="191">
        <v>2692.639893</v>
      </c>
      <c r="D722" s="191">
        <v>2682.3999020000001</v>
      </c>
      <c r="E722" s="191">
        <v>2684.570068</v>
      </c>
      <c r="F722" s="192">
        <v>2684.570068</v>
      </c>
      <c r="G722" s="191">
        <v>3273390000</v>
      </c>
      <c r="H722" s="194">
        <f t="shared" si="11"/>
        <v>1.9856556872258997E-3</v>
      </c>
      <c r="I722" s="193"/>
      <c r="J722" s="197">
        <v>720</v>
      </c>
      <c r="K722" s="234">
        <v>1.9856556872258997E-3</v>
      </c>
      <c r="L722" s="198">
        <v>-1.2281720142083782E-2</v>
      </c>
    </row>
    <row r="723" spans="1:12" ht="14.4" x14ac:dyDescent="0.3">
      <c r="A723" s="7">
        <v>43089</v>
      </c>
      <c r="B723" s="191">
        <v>2688.179932</v>
      </c>
      <c r="C723" s="191">
        <v>2691.01001</v>
      </c>
      <c r="D723" s="191">
        <v>2676.110107</v>
      </c>
      <c r="E723" s="191">
        <v>2679.25</v>
      </c>
      <c r="F723" s="192">
        <v>2679.25</v>
      </c>
      <c r="G723" s="191">
        <v>3241030000</v>
      </c>
      <c r="H723" s="194">
        <f t="shared" si="11"/>
        <v>-8.2789329136961898E-4</v>
      </c>
      <c r="I723" s="193"/>
      <c r="J723" s="197">
        <v>721</v>
      </c>
      <c r="K723" s="234">
        <v>-8.2789329136961898E-4</v>
      </c>
      <c r="L723" s="198">
        <v>-1.225837329514293E-2</v>
      </c>
    </row>
    <row r="724" spans="1:12" ht="14.4" x14ac:dyDescent="0.3">
      <c r="A724" s="7">
        <v>43088</v>
      </c>
      <c r="B724" s="191">
        <v>2692.709961</v>
      </c>
      <c r="C724" s="191">
        <v>2694.4399410000001</v>
      </c>
      <c r="D724" s="191">
        <v>2680.73999</v>
      </c>
      <c r="E724" s="191">
        <v>2681.469971</v>
      </c>
      <c r="F724" s="192">
        <v>2681.469971</v>
      </c>
      <c r="G724" s="191">
        <v>3368590000</v>
      </c>
      <c r="H724" s="194">
        <f t="shared" si="11"/>
        <v>-3.2302693089867477E-3</v>
      </c>
      <c r="I724" s="193"/>
      <c r="J724" s="197">
        <v>722</v>
      </c>
      <c r="K724" s="234">
        <v>-3.2302693089867477E-3</v>
      </c>
      <c r="L724" s="198">
        <v>-1.2236082918323864E-2</v>
      </c>
    </row>
    <row r="725" spans="1:12" ht="14.4" x14ac:dyDescent="0.3">
      <c r="A725" s="7">
        <v>43087</v>
      </c>
      <c r="B725" s="191">
        <v>2685.919922</v>
      </c>
      <c r="C725" s="191">
        <v>2694.969971</v>
      </c>
      <c r="D725" s="191">
        <v>2685.919922</v>
      </c>
      <c r="E725" s="191">
        <v>2690.1599120000001</v>
      </c>
      <c r="F725" s="192">
        <v>2690.1599120000001</v>
      </c>
      <c r="G725" s="191">
        <v>3724660000</v>
      </c>
      <c r="H725" s="194">
        <f t="shared" si="11"/>
        <v>5.3628070317378856E-3</v>
      </c>
      <c r="I725" s="193"/>
      <c r="J725" s="197">
        <v>723</v>
      </c>
      <c r="K725" s="234">
        <v>5.3628070317378856E-3</v>
      </c>
      <c r="L725" s="198">
        <v>-1.2226361209853112E-2</v>
      </c>
    </row>
    <row r="726" spans="1:12" ht="14.4" x14ac:dyDescent="0.3">
      <c r="A726" s="7">
        <v>43084</v>
      </c>
      <c r="B726" s="191">
        <v>2660.6298830000001</v>
      </c>
      <c r="C726" s="191">
        <v>2679.6298830000001</v>
      </c>
      <c r="D726" s="191">
        <v>2659.139893</v>
      </c>
      <c r="E726" s="191">
        <v>2675.8100589999999</v>
      </c>
      <c r="F726" s="192">
        <v>2675.8100589999999</v>
      </c>
      <c r="G726" s="191">
        <v>5723920000</v>
      </c>
      <c r="H726" s="194">
        <f t="shared" si="11"/>
        <v>8.9743435772325561E-3</v>
      </c>
      <c r="I726" s="193"/>
      <c r="J726" s="197">
        <v>724</v>
      </c>
      <c r="K726" s="234">
        <v>8.9743435772325561E-3</v>
      </c>
      <c r="L726" s="198">
        <v>-1.2220864693201969E-2</v>
      </c>
    </row>
    <row r="727" spans="1:12" ht="14.4" x14ac:dyDescent="0.3">
      <c r="A727" s="7">
        <v>43083</v>
      </c>
      <c r="B727" s="191">
        <v>2665.8701169999999</v>
      </c>
      <c r="C727" s="191">
        <v>2668.0900879999999</v>
      </c>
      <c r="D727" s="191">
        <v>2652.01001</v>
      </c>
      <c r="E727" s="191">
        <v>2652.01001</v>
      </c>
      <c r="F727" s="192">
        <v>2652.01001</v>
      </c>
      <c r="G727" s="191">
        <v>3430030000</v>
      </c>
      <c r="H727" s="194">
        <f t="shared" si="11"/>
        <v>-4.0708592677228218E-3</v>
      </c>
      <c r="I727" s="193"/>
      <c r="J727" s="197">
        <v>725</v>
      </c>
      <c r="K727" s="234">
        <v>-4.0708592677228218E-3</v>
      </c>
      <c r="L727" s="198">
        <v>-1.2204842237929354E-2</v>
      </c>
    </row>
    <row r="728" spans="1:12" ht="14.4" x14ac:dyDescent="0.3">
      <c r="A728" s="7">
        <v>43082</v>
      </c>
      <c r="B728" s="191">
        <v>2667.5900879999999</v>
      </c>
      <c r="C728" s="191">
        <v>2671.8798830000001</v>
      </c>
      <c r="D728" s="191">
        <v>2662.8500979999999</v>
      </c>
      <c r="E728" s="191">
        <v>2662.8500979999999</v>
      </c>
      <c r="F728" s="192">
        <v>2662.8500979999999</v>
      </c>
      <c r="G728" s="191">
        <v>3542370000</v>
      </c>
      <c r="H728" s="194">
        <f t="shared" si="11"/>
        <v>-4.7295680335785833E-4</v>
      </c>
      <c r="I728" s="193"/>
      <c r="J728" s="197">
        <v>726</v>
      </c>
      <c r="K728" s="234">
        <v>-4.7295680335785833E-4</v>
      </c>
      <c r="L728" s="198">
        <v>-1.2201384489795897E-2</v>
      </c>
    </row>
    <row r="729" spans="1:12" ht="14.4" x14ac:dyDescent="0.3">
      <c r="A729" s="7">
        <v>43081</v>
      </c>
      <c r="B729" s="191">
        <v>2661.7299800000001</v>
      </c>
      <c r="C729" s="191">
        <v>2669.719971</v>
      </c>
      <c r="D729" s="191">
        <v>2659.780029</v>
      </c>
      <c r="E729" s="191">
        <v>2664.110107</v>
      </c>
      <c r="F729" s="192">
        <v>2664.110107</v>
      </c>
      <c r="G729" s="191">
        <v>3555680000</v>
      </c>
      <c r="H729" s="194">
        <f t="shared" si="11"/>
        <v>1.5489219942515409E-3</v>
      </c>
      <c r="I729" s="193"/>
      <c r="J729" s="197">
        <v>727</v>
      </c>
      <c r="K729" s="234">
        <v>1.5489219942515409E-3</v>
      </c>
      <c r="L729" s="198">
        <v>-1.2183703878216682E-2</v>
      </c>
    </row>
    <row r="730" spans="1:12" ht="14.4" x14ac:dyDescent="0.3">
      <c r="A730" s="7">
        <v>43080</v>
      </c>
      <c r="B730" s="191">
        <v>2652.1899410000001</v>
      </c>
      <c r="C730" s="191">
        <v>2660.330078</v>
      </c>
      <c r="D730" s="191">
        <v>2651.469971</v>
      </c>
      <c r="E730" s="191">
        <v>2659.98999</v>
      </c>
      <c r="F730" s="192">
        <v>2659.98999</v>
      </c>
      <c r="G730" s="191">
        <v>3091950000</v>
      </c>
      <c r="H730" s="194">
        <f t="shared" si="11"/>
        <v>3.2019573826136279E-3</v>
      </c>
      <c r="I730" s="193"/>
      <c r="J730" s="197">
        <v>728</v>
      </c>
      <c r="K730" s="234">
        <v>3.2019573826136279E-3</v>
      </c>
      <c r="L730" s="198">
        <v>-1.2178548632485174E-2</v>
      </c>
    </row>
    <row r="731" spans="1:12" ht="14.4" x14ac:dyDescent="0.3">
      <c r="A731" s="7">
        <v>43077</v>
      </c>
      <c r="B731" s="191">
        <v>2646.209961</v>
      </c>
      <c r="C731" s="191">
        <v>2651.6499020000001</v>
      </c>
      <c r="D731" s="191">
        <v>2644.1000979999999</v>
      </c>
      <c r="E731" s="191">
        <v>2651.5</v>
      </c>
      <c r="F731" s="192">
        <v>2651.5</v>
      </c>
      <c r="G731" s="191">
        <v>3106150000</v>
      </c>
      <c r="H731" s="194">
        <f t="shared" si="11"/>
        <v>5.5063064983906064E-3</v>
      </c>
      <c r="I731" s="193"/>
      <c r="J731" s="197">
        <v>729</v>
      </c>
      <c r="K731" s="234">
        <v>5.5063064983906064E-3</v>
      </c>
      <c r="L731" s="198">
        <v>-1.2161467364518666E-2</v>
      </c>
    </row>
    <row r="732" spans="1:12" ht="14.4" x14ac:dyDescent="0.3">
      <c r="A732" s="7">
        <v>43076</v>
      </c>
      <c r="B732" s="191">
        <v>2628.3798830000001</v>
      </c>
      <c r="C732" s="191">
        <v>2640.98999</v>
      </c>
      <c r="D732" s="191">
        <v>2626.530029</v>
      </c>
      <c r="E732" s="191">
        <v>2636.9799800000001</v>
      </c>
      <c r="F732" s="192">
        <v>2636.9799800000001</v>
      </c>
      <c r="G732" s="191">
        <v>3292400000</v>
      </c>
      <c r="H732" s="194">
        <f t="shared" si="11"/>
        <v>2.9323576282972025E-3</v>
      </c>
      <c r="I732" s="193"/>
      <c r="J732" s="197">
        <v>730</v>
      </c>
      <c r="K732" s="234">
        <v>2.9323576282972025E-3</v>
      </c>
      <c r="L732" s="198">
        <v>-1.2145145361418724E-2</v>
      </c>
    </row>
    <row r="733" spans="1:12" ht="14.4" x14ac:dyDescent="0.3">
      <c r="A733" s="7">
        <v>43075</v>
      </c>
      <c r="B733" s="191">
        <v>2626.23999</v>
      </c>
      <c r="C733" s="191">
        <v>2634.4099120000001</v>
      </c>
      <c r="D733" s="191">
        <v>2624.75</v>
      </c>
      <c r="E733" s="191">
        <v>2629.2700199999999</v>
      </c>
      <c r="F733" s="192">
        <v>2629.2700199999999</v>
      </c>
      <c r="G733" s="191">
        <v>3229000000</v>
      </c>
      <c r="H733" s="194">
        <f t="shared" si="11"/>
        <v>-1.1410534507196889E-4</v>
      </c>
      <c r="I733" s="193"/>
      <c r="J733" s="197">
        <v>731</v>
      </c>
      <c r="K733" s="234">
        <v>-1.1410534507196889E-4</v>
      </c>
      <c r="L733" s="198">
        <v>-1.2145015695615553E-2</v>
      </c>
    </row>
    <row r="734" spans="1:12" ht="14.4" x14ac:dyDescent="0.3">
      <c r="A734" s="7">
        <v>43074</v>
      </c>
      <c r="B734" s="191">
        <v>2639.780029</v>
      </c>
      <c r="C734" s="191">
        <v>2648.719971</v>
      </c>
      <c r="D734" s="191">
        <v>2627.7299800000001</v>
      </c>
      <c r="E734" s="191">
        <v>2629.570068</v>
      </c>
      <c r="F734" s="192">
        <v>2629.570068</v>
      </c>
      <c r="G734" s="191">
        <v>3539040000</v>
      </c>
      <c r="H734" s="194">
        <f t="shared" si="11"/>
        <v>-3.7393815432908528E-3</v>
      </c>
      <c r="I734" s="193"/>
      <c r="J734" s="197">
        <v>732</v>
      </c>
      <c r="K734" s="234">
        <v>-3.7393815432908528E-3</v>
      </c>
      <c r="L734" s="198">
        <v>-1.2144924387457191E-2</v>
      </c>
    </row>
    <row r="735" spans="1:12" ht="14.4" x14ac:dyDescent="0.3">
      <c r="A735" s="7">
        <v>43073</v>
      </c>
      <c r="B735" s="191">
        <v>2657.1899410000001</v>
      </c>
      <c r="C735" s="191">
        <v>2665.1899410000001</v>
      </c>
      <c r="D735" s="191">
        <v>2639.030029</v>
      </c>
      <c r="E735" s="191">
        <v>2639.4399410000001</v>
      </c>
      <c r="F735" s="192">
        <v>2639.4399410000001</v>
      </c>
      <c r="G735" s="191">
        <v>4023150000</v>
      </c>
      <c r="H735" s="194">
        <f t="shared" si="11"/>
        <v>-1.0521569099138026E-3</v>
      </c>
      <c r="I735" s="193"/>
      <c r="J735" s="197">
        <v>733</v>
      </c>
      <c r="K735" s="234">
        <v>-1.0521569099138026E-3</v>
      </c>
      <c r="L735" s="198">
        <v>-1.212954998538964E-2</v>
      </c>
    </row>
    <row r="736" spans="1:12" ht="14.4" x14ac:dyDescent="0.3">
      <c r="A736" s="7">
        <v>43070</v>
      </c>
      <c r="B736" s="191">
        <v>2645.1000979999999</v>
      </c>
      <c r="C736" s="191">
        <v>2650.6201169999999</v>
      </c>
      <c r="D736" s="191">
        <v>2605.5200199999999</v>
      </c>
      <c r="E736" s="191">
        <v>2642.219971</v>
      </c>
      <c r="F736" s="192">
        <v>2642.219971</v>
      </c>
      <c r="G736" s="191">
        <v>3942320000</v>
      </c>
      <c r="H736" s="194">
        <f t="shared" si="11"/>
        <v>-2.0245306438659381E-3</v>
      </c>
      <c r="I736" s="193"/>
      <c r="J736" s="197">
        <v>734</v>
      </c>
      <c r="K736" s="234">
        <v>-2.0245306438659381E-3</v>
      </c>
      <c r="L736" s="198">
        <v>-1.2116788865741236E-2</v>
      </c>
    </row>
    <row r="737" spans="1:12" ht="14.4" x14ac:dyDescent="0.3">
      <c r="A737" s="7">
        <v>43069</v>
      </c>
      <c r="B737" s="191">
        <v>2633.929932</v>
      </c>
      <c r="C737" s="191">
        <v>2657.73999</v>
      </c>
      <c r="D737" s="191">
        <v>2633.929932</v>
      </c>
      <c r="E737" s="191">
        <v>2647.580078</v>
      </c>
      <c r="F737" s="192">
        <v>2647.580078</v>
      </c>
      <c r="G737" s="191">
        <v>4938490000</v>
      </c>
      <c r="H737" s="194">
        <f t="shared" si="11"/>
        <v>8.1909505241731292E-3</v>
      </c>
      <c r="I737" s="193"/>
      <c r="J737" s="197">
        <v>735</v>
      </c>
      <c r="K737" s="234">
        <v>8.1909505241731292E-3</v>
      </c>
      <c r="L737" s="198">
        <v>-1.2115120127849814E-2</v>
      </c>
    </row>
    <row r="738" spans="1:12" ht="14.4" x14ac:dyDescent="0.3">
      <c r="A738" s="7">
        <v>43068</v>
      </c>
      <c r="B738" s="191">
        <v>2627.820068</v>
      </c>
      <c r="C738" s="191">
        <v>2634.889893</v>
      </c>
      <c r="D738" s="191">
        <v>2620.320068</v>
      </c>
      <c r="E738" s="191">
        <v>2626.070068</v>
      </c>
      <c r="F738" s="192">
        <v>2626.070068</v>
      </c>
      <c r="G738" s="191">
        <v>4078280000</v>
      </c>
      <c r="H738" s="194">
        <f t="shared" si="11"/>
        <v>-3.6922581521414976E-4</v>
      </c>
      <c r="I738" s="193"/>
      <c r="J738" s="197">
        <v>736</v>
      </c>
      <c r="K738" s="234">
        <v>-3.6922581521414976E-4</v>
      </c>
      <c r="L738" s="198">
        <v>-1.2102809432199981E-2</v>
      </c>
    </row>
    <row r="739" spans="1:12" ht="14.4" x14ac:dyDescent="0.3">
      <c r="A739" s="7">
        <v>43067</v>
      </c>
      <c r="B739" s="191">
        <v>2605.9399410000001</v>
      </c>
      <c r="C739" s="191">
        <v>2627.6899410000001</v>
      </c>
      <c r="D739" s="191">
        <v>2605.4399410000001</v>
      </c>
      <c r="E739" s="191">
        <v>2627.040039</v>
      </c>
      <c r="F739" s="192">
        <v>2627.040039</v>
      </c>
      <c r="G739" s="191">
        <v>3488420000</v>
      </c>
      <c r="H739" s="194">
        <f t="shared" si="11"/>
        <v>9.8485126462408701E-3</v>
      </c>
      <c r="I739" s="193"/>
      <c r="J739" s="197">
        <v>737</v>
      </c>
      <c r="K739" s="234">
        <v>9.8485126462408701E-3</v>
      </c>
      <c r="L739" s="198">
        <v>-1.2087170802907735E-2</v>
      </c>
    </row>
    <row r="740" spans="1:12" ht="14.4" x14ac:dyDescent="0.3">
      <c r="A740" s="7">
        <v>43066</v>
      </c>
      <c r="B740" s="191">
        <v>2602.6599120000001</v>
      </c>
      <c r="C740" s="191">
        <v>2606.4099120000001</v>
      </c>
      <c r="D740" s="191">
        <v>2598.8701169999999</v>
      </c>
      <c r="E740" s="191">
        <v>2601.419922</v>
      </c>
      <c r="F740" s="192">
        <v>2601.419922</v>
      </c>
      <c r="G740" s="191">
        <v>3006860000</v>
      </c>
      <c r="H740" s="194">
        <f t="shared" si="11"/>
        <v>-3.8425774086123829E-4</v>
      </c>
      <c r="I740" s="193"/>
      <c r="J740" s="197">
        <v>738</v>
      </c>
      <c r="K740" s="234">
        <v>-3.8425774086123829E-4</v>
      </c>
      <c r="L740" s="198">
        <v>-1.2086639563032875E-2</v>
      </c>
    </row>
    <row r="741" spans="1:12" ht="14.4" x14ac:dyDescent="0.3">
      <c r="A741" s="7">
        <v>43063</v>
      </c>
      <c r="B741" s="191">
        <v>2600.419922</v>
      </c>
      <c r="C741" s="191">
        <v>2604.209961</v>
      </c>
      <c r="D741" s="191">
        <v>2600.419922</v>
      </c>
      <c r="E741" s="191">
        <v>2602.419922</v>
      </c>
      <c r="F741" s="192">
        <v>2602.419922</v>
      </c>
      <c r="G741" s="191">
        <v>1349780000</v>
      </c>
      <c r="H741" s="194">
        <f t="shared" si="11"/>
        <v>2.0560952452849568E-3</v>
      </c>
      <c r="I741" s="193"/>
      <c r="J741" s="197">
        <v>739</v>
      </c>
      <c r="K741" s="234">
        <v>2.0560952452849568E-3</v>
      </c>
      <c r="L741" s="198">
        <v>-1.2079479933838462E-2</v>
      </c>
    </row>
    <row r="742" spans="1:12" ht="14.4" x14ac:dyDescent="0.3">
      <c r="A742" s="7">
        <v>43061</v>
      </c>
      <c r="B742" s="191">
        <v>2600.3100589999999</v>
      </c>
      <c r="C742" s="191">
        <v>2600.9399410000001</v>
      </c>
      <c r="D742" s="191">
        <v>2595.2299800000001</v>
      </c>
      <c r="E742" s="191">
        <v>2597.080078</v>
      </c>
      <c r="F742" s="192">
        <v>2597.080078</v>
      </c>
      <c r="G742" s="191">
        <v>2762950000</v>
      </c>
      <c r="H742" s="194">
        <f t="shared" si="11"/>
        <v>-7.5026105056212708E-4</v>
      </c>
      <c r="I742" s="193"/>
      <c r="J742" s="197">
        <v>740</v>
      </c>
      <c r="K742" s="234">
        <v>-7.5026105056212708E-4</v>
      </c>
      <c r="L742" s="198">
        <v>-1.2060565794800375E-2</v>
      </c>
    </row>
    <row r="743" spans="1:12" ht="14.4" x14ac:dyDescent="0.3">
      <c r="A743" s="7">
        <v>43060</v>
      </c>
      <c r="B743" s="191">
        <v>2589.169922</v>
      </c>
      <c r="C743" s="191">
        <v>2601.1899410000001</v>
      </c>
      <c r="D743" s="191">
        <v>2589.169922</v>
      </c>
      <c r="E743" s="191">
        <v>2599.030029</v>
      </c>
      <c r="F743" s="192">
        <v>2599.030029</v>
      </c>
      <c r="G743" s="191">
        <v>3332720000</v>
      </c>
      <c r="H743" s="194">
        <f t="shared" si="11"/>
        <v>6.5411390164366989E-3</v>
      </c>
      <c r="I743" s="193"/>
      <c r="J743" s="197">
        <v>741</v>
      </c>
      <c r="K743" s="234">
        <v>6.5411390164366989E-3</v>
      </c>
      <c r="L743" s="198">
        <v>-1.2050670066141828E-2</v>
      </c>
    </row>
    <row r="744" spans="1:12" ht="14.4" x14ac:dyDescent="0.3">
      <c r="A744" s="7">
        <v>43059</v>
      </c>
      <c r="B744" s="191">
        <v>2579.48999</v>
      </c>
      <c r="C744" s="191">
        <v>2584.639893</v>
      </c>
      <c r="D744" s="191">
        <v>2578.23999</v>
      </c>
      <c r="E744" s="191">
        <v>2582.139893</v>
      </c>
      <c r="F744" s="192">
        <v>2582.139893</v>
      </c>
      <c r="G744" s="191">
        <v>3003540000</v>
      </c>
      <c r="H744" s="194">
        <f t="shared" si="11"/>
        <v>1.2756829109809469E-3</v>
      </c>
      <c r="I744" s="193"/>
      <c r="J744" s="197">
        <v>742</v>
      </c>
      <c r="K744" s="234">
        <v>1.2756829109809469E-3</v>
      </c>
      <c r="L744" s="198">
        <v>-1.2032239002951601E-2</v>
      </c>
    </row>
    <row r="745" spans="1:12" ht="14.4" x14ac:dyDescent="0.3">
      <c r="A745" s="7">
        <v>43056</v>
      </c>
      <c r="B745" s="191">
        <v>2582.9399410000001</v>
      </c>
      <c r="C745" s="191">
        <v>2583.959961</v>
      </c>
      <c r="D745" s="191">
        <v>2577.6201169999999</v>
      </c>
      <c r="E745" s="191">
        <v>2578.8500979999999</v>
      </c>
      <c r="F745" s="192">
        <v>2578.8500979999999</v>
      </c>
      <c r="G745" s="191">
        <v>3300160000</v>
      </c>
      <c r="H745" s="194">
        <f t="shared" si="11"/>
        <v>-2.6259631197607532E-3</v>
      </c>
      <c r="I745" s="193"/>
      <c r="J745" s="197">
        <v>743</v>
      </c>
      <c r="K745" s="234">
        <v>-2.6259631197607532E-3</v>
      </c>
      <c r="L745" s="198">
        <v>-1.2024024256625104E-2</v>
      </c>
    </row>
    <row r="746" spans="1:12" ht="14.4" x14ac:dyDescent="0.3">
      <c r="A746" s="7">
        <v>43055</v>
      </c>
      <c r="B746" s="191">
        <v>2572.9499510000001</v>
      </c>
      <c r="C746" s="191">
        <v>2590.0900879999999</v>
      </c>
      <c r="D746" s="191">
        <v>2572.9499510000001</v>
      </c>
      <c r="E746" s="191">
        <v>2585.639893</v>
      </c>
      <c r="F746" s="192">
        <v>2585.639893</v>
      </c>
      <c r="G746" s="191">
        <v>3312710000</v>
      </c>
      <c r="H746" s="194">
        <f t="shared" si="11"/>
        <v>8.1960583014486638E-3</v>
      </c>
      <c r="I746" s="193"/>
      <c r="J746" s="197">
        <v>744</v>
      </c>
      <c r="K746" s="234">
        <v>8.1960583014486638E-3</v>
      </c>
      <c r="L746" s="198">
        <v>-1.2020781616476739E-2</v>
      </c>
    </row>
    <row r="747" spans="1:12" ht="14.4" x14ac:dyDescent="0.3">
      <c r="A747" s="7">
        <v>43054</v>
      </c>
      <c r="B747" s="191">
        <v>2569.4499510000001</v>
      </c>
      <c r="C747" s="191">
        <v>2572.8400879999999</v>
      </c>
      <c r="D747" s="191">
        <v>2557.4499510000001</v>
      </c>
      <c r="E747" s="191">
        <v>2564.6201169999999</v>
      </c>
      <c r="F747" s="192">
        <v>2564.6201169999999</v>
      </c>
      <c r="G747" s="191">
        <v>3558890000</v>
      </c>
      <c r="H747" s="194">
        <f t="shared" si="11"/>
        <v>-5.5256757236680949E-3</v>
      </c>
      <c r="I747" s="193"/>
      <c r="J747" s="197">
        <v>745</v>
      </c>
      <c r="K747" s="234">
        <v>-5.5256757236680949E-3</v>
      </c>
      <c r="L747" s="198">
        <v>-1.1997261436056054E-2</v>
      </c>
    </row>
    <row r="748" spans="1:12" ht="14.4" x14ac:dyDescent="0.3">
      <c r="A748" s="7">
        <v>43053</v>
      </c>
      <c r="B748" s="191">
        <v>2577.75</v>
      </c>
      <c r="C748" s="191">
        <v>2579.6599120000001</v>
      </c>
      <c r="D748" s="191">
        <v>2566.5600589999999</v>
      </c>
      <c r="E748" s="191">
        <v>2578.8701169999999</v>
      </c>
      <c r="F748" s="192">
        <v>2578.8701169999999</v>
      </c>
      <c r="G748" s="191">
        <v>3641760000</v>
      </c>
      <c r="H748" s="194">
        <f t="shared" si="11"/>
        <v>-2.3096094136404416E-3</v>
      </c>
      <c r="I748" s="193"/>
      <c r="J748" s="197">
        <v>746</v>
      </c>
      <c r="K748" s="234">
        <v>-2.3096094136404416E-3</v>
      </c>
      <c r="L748" s="198">
        <v>-1.1976610593903269E-2</v>
      </c>
    </row>
    <row r="749" spans="1:12" ht="14.4" x14ac:dyDescent="0.3">
      <c r="A749" s="7">
        <v>43052</v>
      </c>
      <c r="B749" s="191">
        <v>2576.530029</v>
      </c>
      <c r="C749" s="191">
        <v>2587.6599120000001</v>
      </c>
      <c r="D749" s="191">
        <v>2574.4799800000001</v>
      </c>
      <c r="E749" s="191">
        <v>2584.8400879999999</v>
      </c>
      <c r="F749" s="192">
        <v>2584.8400879999999</v>
      </c>
      <c r="G749" s="191">
        <v>3402930000</v>
      </c>
      <c r="H749" s="194">
        <f t="shared" si="11"/>
        <v>9.8363433830379746E-4</v>
      </c>
      <c r="I749" s="193"/>
      <c r="J749" s="197">
        <v>747</v>
      </c>
      <c r="K749" s="234">
        <v>9.8363433830379746E-4</v>
      </c>
      <c r="L749" s="198">
        <v>-1.1975786560861146E-2</v>
      </c>
    </row>
    <row r="750" spans="1:12" ht="14.4" x14ac:dyDescent="0.3">
      <c r="A750" s="7">
        <v>43049</v>
      </c>
      <c r="B750" s="191">
        <v>2580.179932</v>
      </c>
      <c r="C750" s="191">
        <v>2583.8100589999999</v>
      </c>
      <c r="D750" s="191">
        <v>2575.570068</v>
      </c>
      <c r="E750" s="191">
        <v>2582.3000489999999</v>
      </c>
      <c r="F750" s="192">
        <v>2582.3000489999999</v>
      </c>
      <c r="G750" s="191">
        <v>3486910000</v>
      </c>
      <c r="H750" s="194">
        <f t="shared" si="11"/>
        <v>-8.9764371357324384E-4</v>
      </c>
      <c r="I750" s="193"/>
      <c r="J750" s="197">
        <v>748</v>
      </c>
      <c r="K750" s="234">
        <v>-8.9764371357324384E-4</v>
      </c>
      <c r="L750" s="198">
        <v>-1.19725951733672E-2</v>
      </c>
    </row>
    <row r="751" spans="1:12" ht="14.4" x14ac:dyDescent="0.3">
      <c r="A751" s="7">
        <v>43048</v>
      </c>
      <c r="B751" s="191">
        <v>2584</v>
      </c>
      <c r="C751" s="191">
        <v>2586.5</v>
      </c>
      <c r="D751" s="191">
        <v>2566.330078</v>
      </c>
      <c r="E751" s="191">
        <v>2584.6201169999999</v>
      </c>
      <c r="F751" s="192">
        <v>2584.6201169999999</v>
      </c>
      <c r="G751" s="191">
        <v>3831610000</v>
      </c>
      <c r="H751" s="194">
        <f t="shared" si="11"/>
        <v>-3.7618877882734979E-3</v>
      </c>
      <c r="I751" s="193"/>
      <c r="J751" s="197">
        <v>749</v>
      </c>
      <c r="K751" s="234">
        <v>-3.7618877882734979E-3</v>
      </c>
      <c r="L751" s="198">
        <v>-1.1943326705923341E-2</v>
      </c>
    </row>
    <row r="752" spans="1:12" ht="14.4" x14ac:dyDescent="0.3">
      <c r="A752" s="7">
        <v>43047</v>
      </c>
      <c r="B752" s="191">
        <v>2588.709961</v>
      </c>
      <c r="C752" s="191">
        <v>2595.469971</v>
      </c>
      <c r="D752" s="191">
        <v>2585.0200199999999</v>
      </c>
      <c r="E752" s="191">
        <v>2594.3798830000001</v>
      </c>
      <c r="F752" s="192">
        <v>2594.3798830000001</v>
      </c>
      <c r="G752" s="191">
        <v>3899360000</v>
      </c>
      <c r="H752" s="194">
        <f t="shared" si="11"/>
        <v>1.4436549093934741E-3</v>
      </c>
      <c r="I752" s="193"/>
      <c r="J752" s="197">
        <v>750</v>
      </c>
      <c r="K752" s="234">
        <v>1.4436549093934741E-3</v>
      </c>
      <c r="L752" s="198">
        <v>-1.1926303239748281E-2</v>
      </c>
    </row>
    <row r="753" spans="1:12" ht="14.4" x14ac:dyDescent="0.3">
      <c r="A753" s="7">
        <v>43046</v>
      </c>
      <c r="B753" s="191">
        <v>2592.110107</v>
      </c>
      <c r="C753" s="191">
        <v>2597.0200199999999</v>
      </c>
      <c r="D753" s="191">
        <v>2584.3500979999999</v>
      </c>
      <c r="E753" s="191">
        <v>2590.639893</v>
      </c>
      <c r="F753" s="192">
        <v>2590.639893</v>
      </c>
      <c r="G753" s="191">
        <v>3809650000</v>
      </c>
      <c r="H753" s="194">
        <f t="shared" si="11"/>
        <v>-1.8910283240326255E-4</v>
      </c>
      <c r="I753" s="193"/>
      <c r="J753" s="197">
        <v>751</v>
      </c>
      <c r="K753" s="234">
        <v>-1.8910283240326255E-4</v>
      </c>
      <c r="L753" s="198">
        <v>-1.192558503640539E-2</v>
      </c>
    </row>
    <row r="754" spans="1:12" ht="14.4" x14ac:dyDescent="0.3">
      <c r="A754" s="7">
        <v>43045</v>
      </c>
      <c r="B754" s="191">
        <v>2587.469971</v>
      </c>
      <c r="C754" s="191">
        <v>2593.3798830000001</v>
      </c>
      <c r="D754" s="191">
        <v>2585.6599120000001</v>
      </c>
      <c r="E754" s="191">
        <v>2591.1298830000001</v>
      </c>
      <c r="F754" s="192">
        <v>2591.1298830000001</v>
      </c>
      <c r="G754" s="191">
        <v>3539080000</v>
      </c>
      <c r="H754" s="194">
        <f t="shared" si="11"/>
        <v>1.2712512706079312E-3</v>
      </c>
      <c r="I754" s="193"/>
      <c r="J754" s="197">
        <v>752</v>
      </c>
      <c r="K754" s="234">
        <v>1.2712512706079312E-3</v>
      </c>
      <c r="L754" s="198">
        <v>-1.1920845703209637E-2</v>
      </c>
    </row>
    <row r="755" spans="1:12" ht="14.4" x14ac:dyDescent="0.3">
      <c r="A755" s="7">
        <v>43042</v>
      </c>
      <c r="B755" s="191">
        <v>2581.929932</v>
      </c>
      <c r="C755" s="191">
        <v>2588.419922</v>
      </c>
      <c r="D755" s="191">
        <v>2576.7700199999999</v>
      </c>
      <c r="E755" s="191">
        <v>2587.8400879999999</v>
      </c>
      <c r="F755" s="192">
        <v>2587.8400879999999</v>
      </c>
      <c r="G755" s="191">
        <v>3567710000</v>
      </c>
      <c r="H755" s="194">
        <f t="shared" si="11"/>
        <v>3.0970752937134545E-3</v>
      </c>
      <c r="I755" s="193"/>
      <c r="J755" s="197">
        <v>753</v>
      </c>
      <c r="K755" s="234">
        <v>3.0970752937134545E-3</v>
      </c>
      <c r="L755" s="198">
        <v>-1.19141501894838E-2</v>
      </c>
    </row>
    <row r="756" spans="1:12" ht="14.4" x14ac:dyDescent="0.3">
      <c r="A756" s="7">
        <v>43041</v>
      </c>
      <c r="B756" s="191">
        <v>2579.459961</v>
      </c>
      <c r="C756" s="191">
        <v>2581.110107</v>
      </c>
      <c r="D756" s="191">
        <v>2566.169922</v>
      </c>
      <c r="E756" s="191">
        <v>2579.8500979999999</v>
      </c>
      <c r="F756" s="192">
        <v>2579.8500979999999</v>
      </c>
      <c r="G756" s="191">
        <v>4048270000</v>
      </c>
      <c r="H756" s="194">
        <f t="shared" si="11"/>
        <v>1.8996610774515562E-4</v>
      </c>
      <c r="I756" s="193"/>
      <c r="J756" s="197">
        <v>754</v>
      </c>
      <c r="K756" s="234">
        <v>1.8996610774515562E-4</v>
      </c>
      <c r="L756" s="198">
        <v>-1.187143287903625E-2</v>
      </c>
    </row>
    <row r="757" spans="1:12" ht="14.4" x14ac:dyDescent="0.3">
      <c r="A757" s="7">
        <v>43040</v>
      </c>
      <c r="B757" s="191">
        <v>2583.209961</v>
      </c>
      <c r="C757" s="191">
        <v>2588.3999020000001</v>
      </c>
      <c r="D757" s="191">
        <v>2574.919922</v>
      </c>
      <c r="E757" s="191">
        <v>2579.360107</v>
      </c>
      <c r="F757" s="192">
        <v>2579.360107</v>
      </c>
      <c r="G757" s="191">
        <v>3813180000</v>
      </c>
      <c r="H757" s="194">
        <f t="shared" si="11"/>
        <v>1.5921099166992482E-3</v>
      </c>
      <c r="I757" s="193"/>
      <c r="J757" s="197">
        <v>755</v>
      </c>
      <c r="K757" s="234">
        <v>1.5921099166992482E-3</v>
      </c>
      <c r="L757" s="198">
        <v>-1.186625203110557E-2</v>
      </c>
    </row>
    <row r="758" spans="1:12" ht="14.4" x14ac:dyDescent="0.3">
      <c r="A758" s="7">
        <v>43039</v>
      </c>
      <c r="B758" s="191">
        <v>2575.98999</v>
      </c>
      <c r="C758" s="191">
        <v>2578.290039</v>
      </c>
      <c r="D758" s="191">
        <v>2572.1499020000001</v>
      </c>
      <c r="E758" s="191">
        <v>2575.26001</v>
      </c>
      <c r="F758" s="192">
        <v>2575.26001</v>
      </c>
      <c r="G758" s="191">
        <v>3827230000</v>
      </c>
      <c r="H758" s="194">
        <f t="shared" si="11"/>
        <v>9.4445879686268501E-4</v>
      </c>
      <c r="I758" s="193"/>
      <c r="J758" s="197">
        <v>756</v>
      </c>
      <c r="K758" s="234">
        <v>9.4445879686268501E-4</v>
      </c>
      <c r="L758" s="198">
        <v>-1.1844411385639431E-2</v>
      </c>
    </row>
    <row r="759" spans="1:12" ht="14.4" x14ac:dyDescent="0.3">
      <c r="A759" s="7">
        <v>43038</v>
      </c>
      <c r="B759" s="191">
        <v>2577.75</v>
      </c>
      <c r="C759" s="191">
        <v>2580.030029</v>
      </c>
      <c r="D759" s="191">
        <v>2568.25</v>
      </c>
      <c r="E759" s="191">
        <v>2572.830078</v>
      </c>
      <c r="F759" s="192">
        <v>2572.830078</v>
      </c>
      <c r="G759" s="191">
        <v>3658870000</v>
      </c>
      <c r="H759" s="194">
        <f t="shared" si="11"/>
        <v>-3.1924704804255763E-3</v>
      </c>
      <c r="I759" s="193"/>
      <c r="J759" s="197">
        <v>757</v>
      </c>
      <c r="K759" s="234">
        <v>-3.1924704804255763E-3</v>
      </c>
      <c r="L759" s="198">
        <v>-1.1837383538524111E-2</v>
      </c>
    </row>
    <row r="760" spans="1:12" ht="14.4" x14ac:dyDescent="0.3">
      <c r="A760" s="7">
        <v>43035</v>
      </c>
      <c r="B760" s="191">
        <v>2570.26001</v>
      </c>
      <c r="C760" s="191">
        <v>2582.9799800000001</v>
      </c>
      <c r="D760" s="191">
        <v>2565.9399410000001</v>
      </c>
      <c r="E760" s="191">
        <v>2581.070068</v>
      </c>
      <c r="F760" s="192">
        <v>2581.070068</v>
      </c>
      <c r="G760" s="191">
        <v>3887110000</v>
      </c>
      <c r="H760" s="194">
        <f t="shared" si="11"/>
        <v>8.0730224930308098E-3</v>
      </c>
      <c r="I760" s="193"/>
      <c r="J760" s="197">
        <v>758</v>
      </c>
      <c r="K760" s="234">
        <v>8.0730224930308098E-3</v>
      </c>
      <c r="L760" s="198">
        <v>-1.1834026372541712E-2</v>
      </c>
    </row>
    <row r="761" spans="1:12" ht="14.4" x14ac:dyDescent="0.3">
      <c r="A761" s="7">
        <v>43034</v>
      </c>
      <c r="B761" s="191">
        <v>2560.080078</v>
      </c>
      <c r="C761" s="191">
        <v>2567.070068</v>
      </c>
      <c r="D761" s="191">
        <v>2559.8000489999999</v>
      </c>
      <c r="E761" s="191">
        <v>2560.3999020000001</v>
      </c>
      <c r="F761" s="192">
        <v>2560.3999020000001</v>
      </c>
      <c r="G761" s="191">
        <v>3869050000</v>
      </c>
      <c r="H761" s="194">
        <f t="shared" si="11"/>
        <v>1.2709462192490584E-3</v>
      </c>
      <c r="I761" s="193"/>
      <c r="J761" s="197">
        <v>759</v>
      </c>
      <c r="K761" s="234">
        <v>1.2709462192490584E-3</v>
      </c>
      <c r="L761" s="198">
        <v>-1.1817741230068325E-2</v>
      </c>
    </row>
    <row r="762" spans="1:12" ht="14.4" x14ac:dyDescent="0.3">
      <c r="A762" s="7">
        <v>43033</v>
      </c>
      <c r="B762" s="191">
        <v>2566.5200199999999</v>
      </c>
      <c r="C762" s="191">
        <v>2567.3999020000001</v>
      </c>
      <c r="D762" s="191">
        <v>2544</v>
      </c>
      <c r="E762" s="191">
        <v>2557.1499020000001</v>
      </c>
      <c r="F762" s="192">
        <v>2557.1499020000001</v>
      </c>
      <c r="G762" s="191">
        <v>3874510000</v>
      </c>
      <c r="H762" s="194">
        <f t="shared" si="11"/>
        <v>-4.6630499607169737E-3</v>
      </c>
      <c r="I762" s="193"/>
      <c r="J762" s="197">
        <v>760</v>
      </c>
      <c r="K762" s="234">
        <v>-4.6630499607169737E-3</v>
      </c>
      <c r="L762" s="198">
        <v>-1.1815947230525248E-2</v>
      </c>
    </row>
    <row r="763" spans="1:12" ht="14.4" x14ac:dyDescent="0.3">
      <c r="A763" s="7">
        <v>43032</v>
      </c>
      <c r="B763" s="191">
        <v>2568.6599120000001</v>
      </c>
      <c r="C763" s="191">
        <v>2572.179932</v>
      </c>
      <c r="D763" s="191">
        <v>2565.580078</v>
      </c>
      <c r="E763" s="191">
        <v>2569.1298830000001</v>
      </c>
      <c r="F763" s="192">
        <v>2569.1298830000001</v>
      </c>
      <c r="G763" s="191">
        <v>3427330000</v>
      </c>
      <c r="H763" s="194">
        <f t="shared" si="11"/>
        <v>1.6179085343192405E-3</v>
      </c>
      <c r="I763" s="193"/>
      <c r="J763" s="197">
        <v>761</v>
      </c>
      <c r="K763" s="234">
        <v>1.6179085343192405E-3</v>
      </c>
      <c r="L763" s="198">
        <v>-1.181061447395978E-2</v>
      </c>
    </row>
    <row r="764" spans="1:12" ht="14.4" x14ac:dyDescent="0.3">
      <c r="A764" s="7">
        <v>43031</v>
      </c>
      <c r="B764" s="191">
        <v>2578.080078</v>
      </c>
      <c r="C764" s="191">
        <v>2578.290039</v>
      </c>
      <c r="D764" s="191">
        <v>2564.330078</v>
      </c>
      <c r="E764" s="191">
        <v>2564.9799800000001</v>
      </c>
      <c r="F764" s="192">
        <v>2564.9799800000001</v>
      </c>
      <c r="G764" s="191">
        <v>3211710000</v>
      </c>
      <c r="H764" s="194">
        <f t="shared" si="11"/>
        <v>-3.9724842459165806E-3</v>
      </c>
      <c r="I764" s="193"/>
      <c r="J764" s="197">
        <v>762</v>
      </c>
      <c r="K764" s="234">
        <v>-3.9724842459165806E-3</v>
      </c>
      <c r="L764" s="198">
        <v>-1.1808492130023539E-2</v>
      </c>
    </row>
    <row r="765" spans="1:12" ht="14.4" x14ac:dyDescent="0.3">
      <c r="A765" s="7">
        <v>43028</v>
      </c>
      <c r="B765" s="191">
        <v>2567.5600589999999</v>
      </c>
      <c r="C765" s="191">
        <v>2575.4399410000001</v>
      </c>
      <c r="D765" s="191">
        <v>2567.5600589999999</v>
      </c>
      <c r="E765" s="191">
        <v>2575.209961</v>
      </c>
      <c r="F765" s="192">
        <v>2575.209961</v>
      </c>
      <c r="G765" s="191">
        <v>3384650000</v>
      </c>
      <c r="H765" s="194">
        <f t="shared" si="11"/>
        <v>5.1168426285272059E-3</v>
      </c>
      <c r="I765" s="193"/>
      <c r="J765" s="197">
        <v>763</v>
      </c>
      <c r="K765" s="234">
        <v>5.1168426285272059E-3</v>
      </c>
      <c r="L765" s="198">
        <v>-1.1786692370953812E-2</v>
      </c>
    </row>
    <row r="766" spans="1:12" ht="14.4" x14ac:dyDescent="0.3">
      <c r="A766" s="7">
        <v>43027</v>
      </c>
      <c r="B766" s="191">
        <v>2553.389893</v>
      </c>
      <c r="C766" s="191">
        <v>2562.360107</v>
      </c>
      <c r="D766" s="191">
        <v>2547.919922</v>
      </c>
      <c r="E766" s="191">
        <v>2562.1000979999999</v>
      </c>
      <c r="F766" s="192">
        <v>2562.1000979999999</v>
      </c>
      <c r="G766" s="191">
        <v>2990710000</v>
      </c>
      <c r="H766" s="194">
        <f t="shared" si="11"/>
        <v>3.2799793723399577E-4</v>
      </c>
      <c r="I766" s="193"/>
      <c r="J766" s="197">
        <v>764</v>
      </c>
      <c r="K766" s="234">
        <v>3.2799793723399577E-4</v>
      </c>
      <c r="L766" s="198">
        <v>-1.1775980499469081E-2</v>
      </c>
    </row>
    <row r="767" spans="1:12" ht="14.4" x14ac:dyDescent="0.3">
      <c r="A767" s="7">
        <v>43026</v>
      </c>
      <c r="B767" s="191">
        <v>2562.8701169999999</v>
      </c>
      <c r="C767" s="191">
        <v>2564.110107</v>
      </c>
      <c r="D767" s="191">
        <v>2559.669922</v>
      </c>
      <c r="E767" s="191">
        <v>2561.26001</v>
      </c>
      <c r="F767" s="192">
        <v>2561.26001</v>
      </c>
      <c r="G767" s="191">
        <v>2998090000</v>
      </c>
      <c r="H767" s="194">
        <f t="shared" si="11"/>
        <v>7.423351621382425E-4</v>
      </c>
      <c r="I767" s="193"/>
      <c r="J767" s="197">
        <v>765</v>
      </c>
      <c r="K767" s="234">
        <v>7.423351621382425E-4</v>
      </c>
      <c r="L767" s="198">
        <v>-1.1761610832477839E-2</v>
      </c>
    </row>
    <row r="768" spans="1:12" ht="14.4" x14ac:dyDescent="0.3">
      <c r="A768" s="7">
        <v>43025</v>
      </c>
      <c r="B768" s="191">
        <v>2557.169922</v>
      </c>
      <c r="C768" s="191">
        <v>2559.709961</v>
      </c>
      <c r="D768" s="191">
        <v>2554.6899410000001</v>
      </c>
      <c r="E768" s="191">
        <v>2559.360107</v>
      </c>
      <c r="F768" s="192">
        <v>2559.360107</v>
      </c>
      <c r="G768" s="191">
        <v>2889390000</v>
      </c>
      <c r="H768" s="194">
        <f t="shared" si="11"/>
        <v>6.7257865530952665E-4</v>
      </c>
      <c r="I768" s="193"/>
      <c r="J768" s="197">
        <v>766</v>
      </c>
      <c r="K768" s="234">
        <v>6.7257865530952665E-4</v>
      </c>
      <c r="L768" s="198">
        <v>-1.17592889483778E-2</v>
      </c>
    </row>
    <row r="769" spans="1:12" ht="14.4" x14ac:dyDescent="0.3">
      <c r="A769" s="7">
        <v>43024</v>
      </c>
      <c r="B769" s="191">
        <v>2555.570068</v>
      </c>
      <c r="C769" s="191">
        <v>2559.469971</v>
      </c>
      <c r="D769" s="191">
        <v>2552.639893</v>
      </c>
      <c r="E769" s="191">
        <v>2557.639893</v>
      </c>
      <c r="F769" s="192">
        <v>2557.639893</v>
      </c>
      <c r="G769" s="191">
        <v>2916020000</v>
      </c>
      <c r="H769" s="194">
        <f t="shared" si="11"/>
        <v>1.7507534306602202E-3</v>
      </c>
      <c r="I769" s="193"/>
      <c r="J769" s="197">
        <v>767</v>
      </c>
      <c r="K769" s="234">
        <v>1.7507534306602202E-3</v>
      </c>
      <c r="L769" s="198">
        <v>-1.173282521447286E-2</v>
      </c>
    </row>
    <row r="770" spans="1:12" ht="14.4" x14ac:dyDescent="0.3">
      <c r="A770" s="7">
        <v>43021</v>
      </c>
      <c r="B770" s="191">
        <v>2555.6599120000001</v>
      </c>
      <c r="C770" s="191">
        <v>2557.6499020000001</v>
      </c>
      <c r="D770" s="191">
        <v>2552.0900879999999</v>
      </c>
      <c r="E770" s="191">
        <v>2553.169922</v>
      </c>
      <c r="F770" s="192">
        <v>2553.169922</v>
      </c>
      <c r="G770" s="191">
        <v>3149440000</v>
      </c>
      <c r="H770" s="194">
        <f t="shared" si="11"/>
        <v>8.7810722352684139E-4</v>
      </c>
      <c r="I770" s="193"/>
      <c r="J770" s="197">
        <v>768</v>
      </c>
      <c r="K770" s="234">
        <v>8.7810722352684139E-4</v>
      </c>
      <c r="L770" s="198">
        <v>-1.1725788079470155E-2</v>
      </c>
    </row>
    <row r="771" spans="1:12" ht="14.4" x14ac:dyDescent="0.3">
      <c r="A771" s="7">
        <v>43020</v>
      </c>
      <c r="B771" s="191">
        <v>2552.8798830000001</v>
      </c>
      <c r="C771" s="191">
        <v>2555.330078</v>
      </c>
      <c r="D771" s="191">
        <v>2548.3100589999999</v>
      </c>
      <c r="E771" s="191">
        <v>2550.929932</v>
      </c>
      <c r="F771" s="192">
        <v>2550.929932</v>
      </c>
      <c r="G771" s="191">
        <v>3151510000</v>
      </c>
      <c r="H771" s="194">
        <f t="shared" si="11"/>
        <v>-1.6867527186751748E-3</v>
      </c>
      <c r="I771" s="193"/>
      <c r="J771" s="197">
        <v>769</v>
      </c>
      <c r="K771" s="234">
        <v>-1.6867527186751748E-3</v>
      </c>
      <c r="L771" s="198">
        <v>-1.1724964925953187E-2</v>
      </c>
    </row>
    <row r="772" spans="1:12" ht="14.4" x14ac:dyDescent="0.3">
      <c r="A772" s="7">
        <v>43019</v>
      </c>
      <c r="B772" s="191">
        <v>2550.6201169999999</v>
      </c>
      <c r="C772" s="191">
        <v>2555.23999</v>
      </c>
      <c r="D772" s="191">
        <v>2547.9499510000001</v>
      </c>
      <c r="E772" s="191">
        <v>2555.23999</v>
      </c>
      <c r="F772" s="192">
        <v>2555.23999</v>
      </c>
      <c r="G772" s="191">
        <v>2976090000</v>
      </c>
      <c r="H772" s="194">
        <f t="shared" ref="H772:H835" si="12">(F772-F773)/F773</f>
        <v>1.8035070386158997E-3</v>
      </c>
      <c r="I772" s="193"/>
      <c r="J772" s="197">
        <v>770</v>
      </c>
      <c r="K772" s="234">
        <v>1.8035070386158997E-3</v>
      </c>
      <c r="L772" s="198">
        <v>-1.171732612191158E-2</v>
      </c>
    </row>
    <row r="773" spans="1:12" ht="14.4" x14ac:dyDescent="0.3">
      <c r="A773" s="7">
        <v>43018</v>
      </c>
      <c r="B773" s="191">
        <v>2549.98999</v>
      </c>
      <c r="C773" s="191">
        <v>2555.2299800000001</v>
      </c>
      <c r="D773" s="191">
        <v>2544.860107</v>
      </c>
      <c r="E773" s="191">
        <v>2550.639893</v>
      </c>
      <c r="F773" s="192">
        <v>2550.639893</v>
      </c>
      <c r="G773" s="191">
        <v>2960500000</v>
      </c>
      <c r="H773" s="194">
        <f t="shared" si="12"/>
        <v>2.3224126121231771E-3</v>
      </c>
      <c r="I773" s="193"/>
      <c r="J773" s="197">
        <v>771</v>
      </c>
      <c r="K773" s="234">
        <v>2.3224126121231771E-3</v>
      </c>
      <c r="L773" s="198">
        <v>-1.1701094943450221E-2</v>
      </c>
    </row>
    <row r="774" spans="1:12" ht="14.4" x14ac:dyDescent="0.3">
      <c r="A774" s="7">
        <v>43017</v>
      </c>
      <c r="B774" s="191">
        <v>2551.389893</v>
      </c>
      <c r="C774" s="191">
        <v>2551.820068</v>
      </c>
      <c r="D774" s="191">
        <v>2541.6000979999999</v>
      </c>
      <c r="E774" s="191">
        <v>2544.7299800000001</v>
      </c>
      <c r="F774" s="192">
        <v>2544.7299800000001</v>
      </c>
      <c r="G774" s="191">
        <v>2483970000</v>
      </c>
      <c r="H774" s="194">
        <f t="shared" si="12"/>
        <v>-1.8044340510071403E-3</v>
      </c>
      <c r="I774" s="193"/>
      <c r="J774" s="197">
        <v>772</v>
      </c>
      <c r="K774" s="234">
        <v>-1.8044340510071403E-3</v>
      </c>
      <c r="L774" s="198">
        <v>-1.1693855152753438E-2</v>
      </c>
    </row>
    <row r="775" spans="1:12" ht="14.4" x14ac:dyDescent="0.3">
      <c r="A775" s="7">
        <v>43014</v>
      </c>
      <c r="B775" s="191">
        <v>2547.4399410000001</v>
      </c>
      <c r="C775" s="191">
        <v>2549.4099120000001</v>
      </c>
      <c r="D775" s="191">
        <v>2543.790039</v>
      </c>
      <c r="E775" s="191">
        <v>2549.330078</v>
      </c>
      <c r="F775" s="192">
        <v>2549.330078</v>
      </c>
      <c r="G775" s="191">
        <v>2884570000</v>
      </c>
      <c r="H775" s="194">
        <f t="shared" si="12"/>
        <v>-1.0736343152785389E-3</v>
      </c>
      <c r="I775" s="193"/>
      <c r="J775" s="197">
        <v>773</v>
      </c>
      <c r="K775" s="234">
        <v>-1.0736343152785389E-3</v>
      </c>
      <c r="L775" s="198">
        <v>-1.1675195479291764E-2</v>
      </c>
    </row>
    <row r="776" spans="1:12" ht="14.4" x14ac:dyDescent="0.3">
      <c r="A776" s="7">
        <v>43013</v>
      </c>
      <c r="B776" s="191">
        <v>2540.860107</v>
      </c>
      <c r="C776" s="191">
        <v>2552.51001</v>
      </c>
      <c r="D776" s="191">
        <v>2540.0200199999999</v>
      </c>
      <c r="E776" s="191">
        <v>2552.070068</v>
      </c>
      <c r="F776" s="192">
        <v>2552.070068</v>
      </c>
      <c r="G776" s="191">
        <v>3045120000</v>
      </c>
      <c r="H776" s="194">
        <f t="shared" si="12"/>
        <v>5.6467873211865005E-3</v>
      </c>
      <c r="I776" s="193"/>
      <c r="J776" s="197">
        <v>774</v>
      </c>
      <c r="K776" s="234">
        <v>5.6467873211865005E-3</v>
      </c>
      <c r="L776" s="198">
        <v>-1.1671359238603005E-2</v>
      </c>
    </row>
    <row r="777" spans="1:12" ht="14.4" x14ac:dyDescent="0.3">
      <c r="A777" s="7">
        <v>43012</v>
      </c>
      <c r="B777" s="191">
        <v>2533.4799800000001</v>
      </c>
      <c r="C777" s="191">
        <v>2540.530029</v>
      </c>
      <c r="D777" s="191">
        <v>2531.8000489999999</v>
      </c>
      <c r="E777" s="191">
        <v>2537.73999</v>
      </c>
      <c r="F777" s="192">
        <v>2537.73999</v>
      </c>
      <c r="G777" s="191">
        <v>3017120000</v>
      </c>
      <c r="H777" s="194">
        <f t="shared" si="12"/>
        <v>1.2467201282878846E-3</v>
      </c>
      <c r="I777" s="193"/>
      <c r="J777" s="197">
        <v>775</v>
      </c>
      <c r="K777" s="234">
        <v>1.2467201282878846E-3</v>
      </c>
      <c r="L777" s="198">
        <v>-1.1612302519249395E-2</v>
      </c>
    </row>
    <row r="778" spans="1:12" ht="14.4" x14ac:dyDescent="0.3">
      <c r="A778" s="7">
        <v>43011</v>
      </c>
      <c r="B778" s="191">
        <v>2530.3400879999999</v>
      </c>
      <c r="C778" s="191">
        <v>2535.1298830000001</v>
      </c>
      <c r="D778" s="191">
        <v>2528.8500979999999</v>
      </c>
      <c r="E778" s="191">
        <v>2534.580078</v>
      </c>
      <c r="F778" s="192">
        <v>2534.580078</v>
      </c>
      <c r="G778" s="191">
        <v>3068850000</v>
      </c>
      <c r="H778" s="194">
        <f t="shared" si="12"/>
        <v>2.1588381521699079E-3</v>
      </c>
      <c r="I778" s="193"/>
      <c r="J778" s="197">
        <v>776</v>
      </c>
      <c r="K778" s="234">
        <v>2.1588381521699079E-3</v>
      </c>
      <c r="L778" s="198">
        <v>-1.1609554566867275E-2</v>
      </c>
    </row>
    <row r="779" spans="1:12" ht="14.4" x14ac:dyDescent="0.3">
      <c r="A779" s="7">
        <v>43010</v>
      </c>
      <c r="B779" s="191">
        <v>2521.1999510000001</v>
      </c>
      <c r="C779" s="191">
        <v>2529.2299800000001</v>
      </c>
      <c r="D779" s="191">
        <v>2520.3999020000001</v>
      </c>
      <c r="E779" s="191">
        <v>2529.1201169999999</v>
      </c>
      <c r="F779" s="192">
        <v>2529.1201169999999</v>
      </c>
      <c r="G779" s="191">
        <v>3199730000</v>
      </c>
      <c r="H779" s="194">
        <f t="shared" si="12"/>
        <v>3.8740035506960443E-3</v>
      </c>
      <c r="I779" s="193"/>
      <c r="J779" s="197">
        <v>777</v>
      </c>
      <c r="K779" s="234">
        <v>3.8740035506960443E-3</v>
      </c>
      <c r="L779" s="198">
        <v>-1.1579502082103715E-2</v>
      </c>
    </row>
    <row r="780" spans="1:12" ht="14.4" x14ac:dyDescent="0.3">
      <c r="A780" s="7">
        <v>43007</v>
      </c>
      <c r="B780" s="191">
        <v>2509.959961</v>
      </c>
      <c r="C780" s="191">
        <v>2519.4399410000001</v>
      </c>
      <c r="D780" s="191">
        <v>2507.98999</v>
      </c>
      <c r="E780" s="191">
        <v>2519.360107</v>
      </c>
      <c r="F780" s="192">
        <v>2519.360107</v>
      </c>
      <c r="G780" s="191">
        <v>3211920000</v>
      </c>
      <c r="H780" s="194">
        <f t="shared" si="12"/>
        <v>3.7051097509217252E-3</v>
      </c>
      <c r="I780" s="193"/>
      <c r="J780" s="197">
        <v>778</v>
      </c>
      <c r="K780" s="234">
        <v>3.7051097509217252E-3</v>
      </c>
      <c r="L780" s="198">
        <v>-1.1571097896821455E-2</v>
      </c>
    </row>
    <row r="781" spans="1:12" ht="14.4" x14ac:dyDescent="0.3">
      <c r="A781" s="7">
        <v>43006</v>
      </c>
      <c r="B781" s="191">
        <v>2503.4099120000001</v>
      </c>
      <c r="C781" s="191">
        <v>2510.8100589999999</v>
      </c>
      <c r="D781" s="191">
        <v>2502.929932</v>
      </c>
      <c r="E781" s="191">
        <v>2510.0600589999999</v>
      </c>
      <c r="F781" s="192">
        <v>2510.0600589999999</v>
      </c>
      <c r="G781" s="191">
        <v>3168620000</v>
      </c>
      <c r="H781" s="194">
        <f t="shared" si="12"/>
        <v>1.2046157831625804E-3</v>
      </c>
      <c r="I781" s="193"/>
      <c r="J781" s="197">
        <v>779</v>
      </c>
      <c r="K781" s="234">
        <v>1.2046157831625804E-3</v>
      </c>
      <c r="L781" s="198">
        <v>-1.1570346206257558E-2</v>
      </c>
    </row>
    <row r="782" spans="1:12" ht="14.4" x14ac:dyDescent="0.3">
      <c r="A782" s="7">
        <v>43005</v>
      </c>
      <c r="B782" s="191">
        <v>2503.3000489999999</v>
      </c>
      <c r="C782" s="191">
        <v>2511.75</v>
      </c>
      <c r="D782" s="191">
        <v>2495.9099120000001</v>
      </c>
      <c r="E782" s="191">
        <v>2507.040039</v>
      </c>
      <c r="F782" s="192">
        <v>2507.040039</v>
      </c>
      <c r="G782" s="191">
        <v>3456030000</v>
      </c>
      <c r="H782" s="194">
        <f t="shared" si="12"/>
        <v>4.0851438780648321E-3</v>
      </c>
      <c r="I782" s="193"/>
      <c r="J782" s="197">
        <v>780</v>
      </c>
      <c r="K782" s="234">
        <v>4.0851438780648321E-3</v>
      </c>
      <c r="L782" s="198">
        <v>-1.1564187400276104E-2</v>
      </c>
    </row>
    <row r="783" spans="1:12" ht="14.4" x14ac:dyDescent="0.3">
      <c r="A783" s="7">
        <v>43004</v>
      </c>
      <c r="B783" s="191">
        <v>2501.040039</v>
      </c>
      <c r="C783" s="191">
        <v>2503.51001</v>
      </c>
      <c r="D783" s="191">
        <v>2495.1201169999999</v>
      </c>
      <c r="E783" s="191">
        <v>2496.8400879999999</v>
      </c>
      <c r="F783" s="192">
        <v>2496.8400879999999</v>
      </c>
      <c r="G783" s="191">
        <v>3043110000</v>
      </c>
      <c r="H783" s="194">
        <f t="shared" si="12"/>
        <v>7.2166817408268093E-5</v>
      </c>
      <c r="I783" s="193"/>
      <c r="J783" s="197">
        <v>781</v>
      </c>
      <c r="K783" s="234">
        <v>7.2166817408268093E-5</v>
      </c>
      <c r="L783" s="198">
        <v>-1.1547025688398637E-2</v>
      </c>
    </row>
    <row r="784" spans="1:12" ht="14.4" x14ac:dyDescent="0.3">
      <c r="A784" s="7">
        <v>43003</v>
      </c>
      <c r="B784" s="191">
        <v>2499.389893</v>
      </c>
      <c r="C784" s="191">
        <v>2502.540039</v>
      </c>
      <c r="D784" s="191">
        <v>2488.030029</v>
      </c>
      <c r="E784" s="191">
        <v>2496.6599120000001</v>
      </c>
      <c r="F784" s="192">
        <v>2496.6599120000001</v>
      </c>
      <c r="G784" s="191">
        <v>3297890000</v>
      </c>
      <c r="H784" s="194">
        <f t="shared" si="12"/>
        <v>-2.2220504449806063E-3</v>
      </c>
      <c r="I784" s="193"/>
      <c r="J784" s="197">
        <v>782</v>
      </c>
      <c r="K784" s="234">
        <v>-2.2220504449806063E-3</v>
      </c>
      <c r="L784" s="198">
        <v>-1.1538744815384371E-2</v>
      </c>
    </row>
    <row r="785" spans="1:12" ht="14.4" x14ac:dyDescent="0.3">
      <c r="A785" s="7">
        <v>43000</v>
      </c>
      <c r="B785" s="191">
        <v>2497.26001</v>
      </c>
      <c r="C785" s="191">
        <v>2503.469971</v>
      </c>
      <c r="D785" s="191">
        <v>2496.540039</v>
      </c>
      <c r="E785" s="191">
        <v>2502.219971</v>
      </c>
      <c r="F785" s="192">
        <v>2502.219971</v>
      </c>
      <c r="G785" s="191">
        <v>2865960000</v>
      </c>
      <c r="H785" s="194">
        <f t="shared" si="12"/>
        <v>6.4779370411753774E-4</v>
      </c>
      <c r="I785" s="193"/>
      <c r="J785" s="197">
        <v>783</v>
      </c>
      <c r="K785" s="234">
        <v>6.4779370411753774E-4</v>
      </c>
      <c r="L785" s="198">
        <v>-1.1505454472016521E-2</v>
      </c>
    </row>
    <row r="786" spans="1:12" ht="14.4" x14ac:dyDescent="0.3">
      <c r="A786" s="7">
        <v>42999</v>
      </c>
      <c r="B786" s="191">
        <v>2507.1599120000001</v>
      </c>
      <c r="C786" s="191">
        <v>2507.1599120000001</v>
      </c>
      <c r="D786" s="191">
        <v>2499</v>
      </c>
      <c r="E786" s="191">
        <v>2500.6000979999999</v>
      </c>
      <c r="F786" s="192">
        <v>2500.6000979999999</v>
      </c>
      <c r="G786" s="191">
        <v>2930860000</v>
      </c>
      <c r="H786" s="194">
        <f t="shared" si="12"/>
        <v>-3.0459174682085127E-3</v>
      </c>
      <c r="I786" s="193"/>
      <c r="J786" s="197">
        <v>784</v>
      </c>
      <c r="K786" s="234">
        <v>-3.0459174682085127E-3</v>
      </c>
      <c r="L786" s="198">
        <v>-1.1501124259074349E-2</v>
      </c>
    </row>
    <row r="787" spans="1:12" ht="14.4" x14ac:dyDescent="0.3">
      <c r="A787" s="7">
        <v>42998</v>
      </c>
      <c r="B787" s="191">
        <v>2506.8400879999999</v>
      </c>
      <c r="C787" s="191">
        <v>2508.8500979999999</v>
      </c>
      <c r="D787" s="191">
        <v>2496.669922</v>
      </c>
      <c r="E787" s="191">
        <v>2508.23999</v>
      </c>
      <c r="F787" s="192">
        <v>2508.23999</v>
      </c>
      <c r="G787" s="191">
        <v>3530010000</v>
      </c>
      <c r="H787" s="194">
        <f t="shared" si="12"/>
        <v>6.3434785955997588E-4</v>
      </c>
      <c r="I787" s="193"/>
      <c r="J787" s="197">
        <v>785</v>
      </c>
      <c r="K787" s="234">
        <v>6.3434785955997588E-4</v>
      </c>
      <c r="L787" s="198">
        <v>-1.1488894279976382E-2</v>
      </c>
    </row>
    <row r="788" spans="1:12" ht="14.4" x14ac:dyDescent="0.3">
      <c r="A788" s="7">
        <v>42997</v>
      </c>
      <c r="B788" s="191">
        <v>2506.290039</v>
      </c>
      <c r="C788" s="191">
        <v>2507.8400879999999</v>
      </c>
      <c r="D788" s="191">
        <v>2503.1899410000001</v>
      </c>
      <c r="E788" s="191">
        <v>2506.6499020000001</v>
      </c>
      <c r="F788" s="192">
        <v>2506.6499020000001</v>
      </c>
      <c r="G788" s="191">
        <v>3249100000</v>
      </c>
      <c r="H788" s="194">
        <f t="shared" si="12"/>
        <v>1.1101953656169517E-3</v>
      </c>
      <c r="I788" s="193"/>
      <c r="J788" s="197">
        <v>786</v>
      </c>
      <c r="K788" s="234">
        <v>1.1101953656169517E-3</v>
      </c>
      <c r="L788" s="198">
        <v>-1.1471227973596768E-2</v>
      </c>
    </row>
    <row r="789" spans="1:12" ht="14.4" x14ac:dyDescent="0.3">
      <c r="A789" s="7">
        <v>42996</v>
      </c>
      <c r="B789" s="191">
        <v>2502.51001</v>
      </c>
      <c r="C789" s="191">
        <v>2508.320068</v>
      </c>
      <c r="D789" s="191">
        <v>2499.919922</v>
      </c>
      <c r="E789" s="191">
        <v>2503.8701169999999</v>
      </c>
      <c r="F789" s="192">
        <v>2503.8701169999999</v>
      </c>
      <c r="G789" s="191">
        <v>3194300000</v>
      </c>
      <c r="H789" s="194">
        <f t="shared" si="12"/>
        <v>1.4559208669275567E-3</v>
      </c>
      <c r="I789" s="193"/>
      <c r="J789" s="197">
        <v>787</v>
      </c>
      <c r="K789" s="234">
        <v>1.4559208669275567E-3</v>
      </c>
      <c r="L789" s="198">
        <v>-1.1471189835572392E-2</v>
      </c>
    </row>
    <row r="790" spans="1:12" ht="14.4" x14ac:dyDescent="0.3">
      <c r="A790" s="7">
        <v>42993</v>
      </c>
      <c r="B790" s="191">
        <v>2495.669922</v>
      </c>
      <c r="C790" s="191">
        <v>2500.2299800000001</v>
      </c>
      <c r="D790" s="191">
        <v>2493.1599120000001</v>
      </c>
      <c r="E790" s="191">
        <v>2500.2299800000001</v>
      </c>
      <c r="F790" s="192">
        <v>2500.2299800000001</v>
      </c>
      <c r="G790" s="191">
        <v>4853170000</v>
      </c>
      <c r="H790" s="194">
        <f t="shared" si="12"/>
        <v>1.8471813753215278E-3</v>
      </c>
      <c r="I790" s="193"/>
      <c r="J790" s="197">
        <v>788</v>
      </c>
      <c r="K790" s="234">
        <v>1.8471813753215278E-3</v>
      </c>
      <c r="L790" s="198">
        <v>-1.146048104411773E-2</v>
      </c>
    </row>
    <row r="791" spans="1:12" ht="14.4" x14ac:dyDescent="0.3">
      <c r="A791" s="7">
        <v>42992</v>
      </c>
      <c r="B791" s="191">
        <v>2494.5600589999999</v>
      </c>
      <c r="C791" s="191">
        <v>2498.429932</v>
      </c>
      <c r="D791" s="191">
        <v>2491.3500979999999</v>
      </c>
      <c r="E791" s="191">
        <v>2495.6201169999999</v>
      </c>
      <c r="F791" s="192">
        <v>2495.6201169999999</v>
      </c>
      <c r="G791" s="191">
        <v>3414460000</v>
      </c>
      <c r="H791" s="194">
        <f t="shared" si="12"/>
        <v>-1.1007176163722904E-3</v>
      </c>
      <c r="I791" s="193"/>
      <c r="J791" s="197">
        <v>789</v>
      </c>
      <c r="K791" s="234">
        <v>-1.1007176163722904E-3</v>
      </c>
      <c r="L791" s="198">
        <v>-1.1451012310168249E-2</v>
      </c>
    </row>
    <row r="792" spans="1:12" ht="14.4" x14ac:dyDescent="0.3">
      <c r="A792" s="7">
        <v>42991</v>
      </c>
      <c r="B792" s="191">
        <v>2493.889893</v>
      </c>
      <c r="C792" s="191">
        <v>2498.3701169999999</v>
      </c>
      <c r="D792" s="191">
        <v>2492.139893</v>
      </c>
      <c r="E792" s="191">
        <v>2498.3701169999999</v>
      </c>
      <c r="F792" s="192">
        <v>2498.3701169999999</v>
      </c>
      <c r="G792" s="191">
        <v>3368050000</v>
      </c>
      <c r="H792" s="194">
        <f t="shared" si="12"/>
        <v>7.571208321886354E-4</v>
      </c>
      <c r="I792" s="193"/>
      <c r="J792" s="197">
        <v>790</v>
      </c>
      <c r="K792" s="234">
        <v>7.571208321886354E-4</v>
      </c>
      <c r="L792" s="198">
        <v>-1.1444274453996218E-2</v>
      </c>
    </row>
    <row r="793" spans="1:12" ht="14.4" x14ac:dyDescent="0.3">
      <c r="A793" s="7">
        <v>42990</v>
      </c>
      <c r="B793" s="191">
        <v>2491.9399410000001</v>
      </c>
      <c r="C793" s="191">
        <v>2496.7700199999999</v>
      </c>
      <c r="D793" s="191">
        <v>2490.3701169999999</v>
      </c>
      <c r="E793" s="191">
        <v>2496.4799800000001</v>
      </c>
      <c r="F793" s="192">
        <v>2496.4799800000001</v>
      </c>
      <c r="G793" s="191">
        <v>3230920000</v>
      </c>
      <c r="H793" s="194">
        <f t="shared" si="12"/>
        <v>3.3639479926762333E-3</v>
      </c>
      <c r="I793" s="193"/>
      <c r="J793" s="197">
        <v>791</v>
      </c>
      <c r="K793" s="234">
        <v>3.3639479926762333E-3</v>
      </c>
      <c r="L793" s="198">
        <v>-1.1421745192178355E-2</v>
      </c>
    </row>
    <row r="794" spans="1:12" ht="14.4" x14ac:dyDescent="0.3">
      <c r="A794" s="7">
        <v>42989</v>
      </c>
      <c r="B794" s="191">
        <v>2474.5200199999999</v>
      </c>
      <c r="C794" s="191">
        <v>2488.9499510000001</v>
      </c>
      <c r="D794" s="191">
        <v>2474.5200199999999</v>
      </c>
      <c r="E794" s="191">
        <v>2488.110107</v>
      </c>
      <c r="F794" s="192">
        <v>2488.110107</v>
      </c>
      <c r="G794" s="191">
        <v>3291760000</v>
      </c>
      <c r="H794" s="194">
        <f t="shared" si="12"/>
        <v>1.0839298999797799E-2</v>
      </c>
      <c r="I794" s="193"/>
      <c r="J794" s="197">
        <v>792</v>
      </c>
      <c r="K794" s="234">
        <v>1.0839298999797799E-2</v>
      </c>
      <c r="L794" s="198">
        <v>-1.1416597990986044E-2</v>
      </c>
    </row>
    <row r="795" spans="1:12" ht="14.4" x14ac:dyDescent="0.3">
      <c r="A795" s="7">
        <v>42986</v>
      </c>
      <c r="B795" s="191">
        <v>2462.25</v>
      </c>
      <c r="C795" s="191">
        <v>2467.110107</v>
      </c>
      <c r="D795" s="191">
        <v>2459.3999020000001</v>
      </c>
      <c r="E795" s="191">
        <v>2461.429932</v>
      </c>
      <c r="F795" s="192">
        <v>2461.429932</v>
      </c>
      <c r="G795" s="191">
        <v>3302490000</v>
      </c>
      <c r="H795" s="194">
        <f t="shared" si="12"/>
        <v>-1.4888506973723228E-3</v>
      </c>
      <c r="I795" s="193"/>
      <c r="J795" s="197">
        <v>793</v>
      </c>
      <c r="K795" s="234">
        <v>-1.4888506973723228E-3</v>
      </c>
      <c r="L795" s="198">
        <v>-1.1412963741975167E-2</v>
      </c>
    </row>
    <row r="796" spans="1:12" ht="14.4" x14ac:dyDescent="0.3">
      <c r="A796" s="7">
        <v>42985</v>
      </c>
      <c r="B796" s="191">
        <v>2468.0600589999999</v>
      </c>
      <c r="C796" s="191">
        <v>2468.6201169999999</v>
      </c>
      <c r="D796" s="191">
        <v>2460.290039</v>
      </c>
      <c r="E796" s="191">
        <v>2465.1000979999999</v>
      </c>
      <c r="F796" s="192">
        <v>2465.1000979999999</v>
      </c>
      <c r="G796" s="191">
        <v>3353930000</v>
      </c>
      <c r="H796" s="194">
        <f t="shared" si="12"/>
        <v>-1.784359584679573E-4</v>
      </c>
      <c r="I796" s="193"/>
      <c r="J796" s="197">
        <v>794</v>
      </c>
      <c r="K796" s="234">
        <v>-1.784359584679573E-4</v>
      </c>
      <c r="L796" s="198">
        <v>-1.1410081986999311E-2</v>
      </c>
    </row>
    <row r="797" spans="1:12" ht="14.4" x14ac:dyDescent="0.3">
      <c r="A797" s="7">
        <v>42984</v>
      </c>
      <c r="B797" s="191">
        <v>2463.830078</v>
      </c>
      <c r="C797" s="191">
        <v>2469.639893</v>
      </c>
      <c r="D797" s="191">
        <v>2459.1999510000001</v>
      </c>
      <c r="E797" s="191">
        <v>2465.540039</v>
      </c>
      <c r="F797" s="192">
        <v>2465.540039</v>
      </c>
      <c r="G797" s="191">
        <v>3374410000</v>
      </c>
      <c r="H797" s="194">
        <f t="shared" si="12"/>
        <v>3.1287266079642298E-3</v>
      </c>
      <c r="I797" s="193"/>
      <c r="J797" s="197">
        <v>795</v>
      </c>
      <c r="K797" s="234">
        <v>3.1287266079642298E-3</v>
      </c>
      <c r="L797" s="198">
        <v>-1.1402751981783329E-2</v>
      </c>
    </row>
    <row r="798" spans="1:12" ht="14.4" x14ac:dyDescent="0.3">
      <c r="A798" s="7">
        <v>42983</v>
      </c>
      <c r="B798" s="191">
        <v>2470.3500979999999</v>
      </c>
      <c r="C798" s="191">
        <v>2471.969971</v>
      </c>
      <c r="D798" s="191">
        <v>2446.5500489999999</v>
      </c>
      <c r="E798" s="191">
        <v>2457.8500979999999</v>
      </c>
      <c r="F798" s="192">
        <v>2457.8500979999999</v>
      </c>
      <c r="G798" s="191">
        <v>3490260000</v>
      </c>
      <c r="H798" s="194">
        <f t="shared" si="12"/>
        <v>-7.5508068199755798E-3</v>
      </c>
      <c r="I798" s="193"/>
      <c r="J798" s="197">
        <v>796</v>
      </c>
      <c r="K798" s="234">
        <v>-7.5508068199755798E-3</v>
      </c>
      <c r="L798" s="198">
        <v>-1.138037145496994E-2</v>
      </c>
    </row>
    <row r="799" spans="1:12" ht="14.4" x14ac:dyDescent="0.3">
      <c r="A799" s="7">
        <v>42979</v>
      </c>
      <c r="B799" s="191">
        <v>2474.419922</v>
      </c>
      <c r="C799" s="191">
        <v>2480.3798830000001</v>
      </c>
      <c r="D799" s="191">
        <v>2473.8500979999999</v>
      </c>
      <c r="E799" s="191">
        <v>2476.5500489999999</v>
      </c>
      <c r="F799" s="192">
        <v>2476.5500489999999</v>
      </c>
      <c r="G799" s="191">
        <v>2710730000</v>
      </c>
      <c r="H799" s="194">
        <f t="shared" si="12"/>
        <v>1.9825408914242878E-3</v>
      </c>
      <c r="I799" s="193"/>
      <c r="J799" s="197">
        <v>797</v>
      </c>
      <c r="K799" s="234">
        <v>1.9825408914242878E-3</v>
      </c>
      <c r="L799" s="198">
        <v>-1.1363574834044054E-2</v>
      </c>
    </row>
    <row r="800" spans="1:12" ht="14.4" x14ac:dyDescent="0.3">
      <c r="A800" s="7">
        <v>42978</v>
      </c>
      <c r="B800" s="191">
        <v>2462.6499020000001</v>
      </c>
      <c r="C800" s="191">
        <v>2475.01001</v>
      </c>
      <c r="D800" s="191">
        <v>2462.6499020000001</v>
      </c>
      <c r="E800" s="191">
        <v>2471.6499020000001</v>
      </c>
      <c r="F800" s="192">
        <v>2471.6499020000001</v>
      </c>
      <c r="G800" s="191">
        <v>3348110000</v>
      </c>
      <c r="H800" s="194">
        <f t="shared" si="12"/>
        <v>5.7209760360980863E-3</v>
      </c>
      <c r="I800" s="193"/>
      <c r="J800" s="197">
        <v>798</v>
      </c>
      <c r="K800" s="234">
        <v>5.7209760360980863E-3</v>
      </c>
      <c r="L800" s="198">
        <v>-1.1358438358156378E-2</v>
      </c>
    </row>
    <row r="801" spans="1:12" ht="14.4" x14ac:dyDescent="0.3">
      <c r="A801" s="7">
        <v>42977</v>
      </c>
      <c r="B801" s="191">
        <v>2446.0600589999999</v>
      </c>
      <c r="C801" s="191">
        <v>2460.3100589999999</v>
      </c>
      <c r="D801" s="191">
        <v>2443.7700199999999</v>
      </c>
      <c r="E801" s="191">
        <v>2457.5900879999999</v>
      </c>
      <c r="F801" s="192">
        <v>2457.5900879999999</v>
      </c>
      <c r="G801" s="191">
        <v>2633660000</v>
      </c>
      <c r="H801" s="194">
        <f t="shared" si="12"/>
        <v>4.6151489080888206E-3</v>
      </c>
      <c r="I801" s="193"/>
      <c r="J801" s="197">
        <v>799</v>
      </c>
      <c r="K801" s="234">
        <v>4.6151489080888206E-3</v>
      </c>
      <c r="L801" s="198">
        <v>-1.1348367280695864E-2</v>
      </c>
    </row>
    <row r="802" spans="1:12" ht="14.4" x14ac:dyDescent="0.3">
      <c r="A802" s="7">
        <v>42976</v>
      </c>
      <c r="B802" s="191">
        <v>2431.9399410000001</v>
      </c>
      <c r="C802" s="191">
        <v>2449.1899410000001</v>
      </c>
      <c r="D802" s="191">
        <v>2428.1999510000001</v>
      </c>
      <c r="E802" s="191">
        <v>2446.3000489999999</v>
      </c>
      <c r="F802" s="192">
        <v>2446.3000489999999</v>
      </c>
      <c r="G802" s="191">
        <v>2737580000</v>
      </c>
      <c r="H802" s="194">
        <f t="shared" si="12"/>
        <v>8.4282190309794831E-4</v>
      </c>
      <c r="I802" s="193"/>
      <c r="J802" s="197">
        <v>800</v>
      </c>
      <c r="K802" s="234">
        <v>8.4282190309794831E-4</v>
      </c>
      <c r="L802" s="198">
        <v>-1.1346896741112014E-2</v>
      </c>
    </row>
    <row r="803" spans="1:12" ht="14.4" x14ac:dyDescent="0.3">
      <c r="A803" s="7">
        <v>42975</v>
      </c>
      <c r="B803" s="191">
        <v>2447.3500979999999</v>
      </c>
      <c r="C803" s="191">
        <v>2449.1201169999999</v>
      </c>
      <c r="D803" s="191">
        <v>2439.030029</v>
      </c>
      <c r="E803" s="191">
        <v>2444.23999</v>
      </c>
      <c r="F803" s="192">
        <v>2444.23999</v>
      </c>
      <c r="G803" s="191">
        <v>2677700000</v>
      </c>
      <c r="H803" s="194">
        <f t="shared" si="12"/>
        <v>4.8707188806351378E-4</v>
      </c>
      <c r="I803" s="193"/>
      <c r="J803" s="197">
        <v>801</v>
      </c>
      <c r="K803" s="234">
        <v>4.8707188806351378E-4</v>
      </c>
      <c r="L803" s="198">
        <v>-1.1332702515136019E-2</v>
      </c>
    </row>
    <row r="804" spans="1:12" ht="14.4" x14ac:dyDescent="0.3">
      <c r="A804" s="7">
        <v>42972</v>
      </c>
      <c r="B804" s="191">
        <v>2444.719971</v>
      </c>
      <c r="C804" s="191">
        <v>2453.959961</v>
      </c>
      <c r="D804" s="191">
        <v>2442.219971</v>
      </c>
      <c r="E804" s="191">
        <v>2443.0500489999999</v>
      </c>
      <c r="F804" s="192">
        <v>2443.0500489999999</v>
      </c>
      <c r="G804" s="191">
        <v>2588780000</v>
      </c>
      <c r="H804" s="194">
        <f t="shared" si="12"/>
        <v>1.6728693048758973E-3</v>
      </c>
      <c r="I804" s="193"/>
      <c r="J804" s="197">
        <v>802</v>
      </c>
      <c r="K804" s="234">
        <v>1.6728693048758973E-3</v>
      </c>
      <c r="L804" s="198">
        <v>-1.1326279276298319E-2</v>
      </c>
    </row>
    <row r="805" spans="1:12" ht="14.4" x14ac:dyDescent="0.3">
      <c r="A805" s="7">
        <v>42971</v>
      </c>
      <c r="B805" s="191">
        <v>2447.9099120000001</v>
      </c>
      <c r="C805" s="191">
        <v>2450.389893</v>
      </c>
      <c r="D805" s="191">
        <v>2436.1899410000001</v>
      </c>
      <c r="E805" s="191">
        <v>2438.969971</v>
      </c>
      <c r="F805" s="192">
        <v>2438.969971</v>
      </c>
      <c r="G805" s="191">
        <v>2846590000</v>
      </c>
      <c r="H805" s="194">
        <f t="shared" si="12"/>
        <v>-2.0744619233302145E-3</v>
      </c>
      <c r="I805" s="193"/>
      <c r="J805" s="197">
        <v>803</v>
      </c>
      <c r="K805" s="234">
        <v>-2.0744619233302145E-3</v>
      </c>
      <c r="L805" s="198">
        <v>-1.1316874358758031E-2</v>
      </c>
    </row>
    <row r="806" spans="1:12" ht="14.4" x14ac:dyDescent="0.3">
      <c r="A806" s="7">
        <v>42970</v>
      </c>
      <c r="B806" s="191">
        <v>2444.8798830000001</v>
      </c>
      <c r="C806" s="191">
        <v>2448.9099120000001</v>
      </c>
      <c r="D806" s="191">
        <v>2441.419922</v>
      </c>
      <c r="E806" s="191">
        <v>2444.040039</v>
      </c>
      <c r="F806" s="192">
        <v>2444.040039</v>
      </c>
      <c r="G806" s="191">
        <v>2785290000</v>
      </c>
      <c r="H806" s="194">
        <f t="shared" si="12"/>
        <v>-3.4535928356924368E-3</v>
      </c>
      <c r="I806" s="193"/>
      <c r="J806" s="197">
        <v>804</v>
      </c>
      <c r="K806" s="234">
        <v>-3.4535928356924368E-3</v>
      </c>
      <c r="L806" s="198">
        <v>-1.1312606279010692E-2</v>
      </c>
    </row>
    <row r="807" spans="1:12" ht="14.4" x14ac:dyDescent="0.3">
      <c r="A807" s="7">
        <v>42969</v>
      </c>
      <c r="B807" s="191">
        <v>2433.75</v>
      </c>
      <c r="C807" s="191">
        <v>2454.7700199999999</v>
      </c>
      <c r="D807" s="191">
        <v>2433.669922</v>
      </c>
      <c r="E807" s="191">
        <v>2452.51001</v>
      </c>
      <c r="F807" s="192">
        <v>2452.51001</v>
      </c>
      <c r="G807" s="191">
        <v>2777490000</v>
      </c>
      <c r="H807" s="194">
        <f t="shared" si="12"/>
        <v>9.9407799622498929E-3</v>
      </c>
      <c r="I807" s="193"/>
      <c r="J807" s="197">
        <v>805</v>
      </c>
      <c r="K807" s="234">
        <v>9.9407799622498929E-3</v>
      </c>
      <c r="L807" s="198">
        <v>-1.131200997907362E-2</v>
      </c>
    </row>
    <row r="808" spans="1:12" ht="14.4" x14ac:dyDescent="0.3">
      <c r="A808" s="7">
        <v>42968</v>
      </c>
      <c r="B808" s="191">
        <v>2425.5</v>
      </c>
      <c r="C808" s="191">
        <v>2430.580078</v>
      </c>
      <c r="D808" s="191">
        <v>2417.3500979999999</v>
      </c>
      <c r="E808" s="191">
        <v>2428.3701169999999</v>
      </c>
      <c r="F808" s="192">
        <v>2428.3701169999999</v>
      </c>
      <c r="G808" s="191">
        <v>2788150000</v>
      </c>
      <c r="H808" s="194">
        <f t="shared" si="12"/>
        <v>1.1626509216590452E-3</v>
      </c>
      <c r="I808" s="193"/>
      <c r="J808" s="197">
        <v>806</v>
      </c>
      <c r="K808" s="234">
        <v>1.1626509216590452E-3</v>
      </c>
      <c r="L808" s="198">
        <v>-1.1311245237798032E-2</v>
      </c>
    </row>
    <row r="809" spans="1:12" ht="14.4" x14ac:dyDescent="0.3">
      <c r="A809" s="7">
        <v>42965</v>
      </c>
      <c r="B809" s="191">
        <v>2427.639893</v>
      </c>
      <c r="C809" s="191">
        <v>2440.2700199999999</v>
      </c>
      <c r="D809" s="191">
        <v>2420.6899410000001</v>
      </c>
      <c r="E809" s="191">
        <v>2425.5500489999999</v>
      </c>
      <c r="F809" s="192">
        <v>2425.5500489999999</v>
      </c>
      <c r="G809" s="191">
        <v>3415680000</v>
      </c>
      <c r="H809" s="194">
        <f t="shared" si="12"/>
        <v>-1.8353673366143957E-3</v>
      </c>
      <c r="I809" s="193"/>
      <c r="J809" s="197">
        <v>807</v>
      </c>
      <c r="K809" s="234">
        <v>-1.8353673366143957E-3</v>
      </c>
      <c r="L809" s="198">
        <v>-1.1308699123416699E-2</v>
      </c>
    </row>
    <row r="810" spans="1:12" ht="14.4" x14ac:dyDescent="0.3">
      <c r="A810" s="7">
        <v>42964</v>
      </c>
      <c r="B810" s="191">
        <v>2462.9499510000001</v>
      </c>
      <c r="C810" s="191">
        <v>2465.0200199999999</v>
      </c>
      <c r="D810" s="191">
        <v>2430.01001</v>
      </c>
      <c r="E810" s="191">
        <v>2430.01001</v>
      </c>
      <c r="F810" s="192">
        <v>2430.01001</v>
      </c>
      <c r="G810" s="191">
        <v>3142620000</v>
      </c>
      <c r="H810" s="194">
        <f t="shared" si="12"/>
        <v>-1.5436951897705593E-2</v>
      </c>
      <c r="I810" s="193"/>
      <c r="J810" s="197">
        <v>808</v>
      </c>
      <c r="K810" s="234">
        <v>-1.5436951897705593E-2</v>
      </c>
      <c r="L810" s="198">
        <v>-1.1269802687015018E-2</v>
      </c>
    </row>
    <row r="811" spans="1:12" ht="14.4" x14ac:dyDescent="0.3">
      <c r="A811" s="7">
        <v>42963</v>
      </c>
      <c r="B811" s="191">
        <v>2468.6298830000001</v>
      </c>
      <c r="C811" s="191">
        <v>2474.929932</v>
      </c>
      <c r="D811" s="191">
        <v>2463.860107</v>
      </c>
      <c r="E811" s="191">
        <v>2468.110107</v>
      </c>
      <c r="F811" s="192">
        <v>2468.110107</v>
      </c>
      <c r="G811" s="191">
        <v>2953650000</v>
      </c>
      <c r="H811" s="194">
        <f t="shared" si="12"/>
        <v>1.4201029160999055E-3</v>
      </c>
      <c r="I811" s="193"/>
      <c r="J811" s="197">
        <v>809</v>
      </c>
      <c r="K811" s="234">
        <v>1.4201029160999055E-3</v>
      </c>
      <c r="L811" s="198">
        <v>-1.1241158344606837E-2</v>
      </c>
    </row>
    <row r="812" spans="1:12" ht="14.4" x14ac:dyDescent="0.3">
      <c r="A812" s="7">
        <v>42962</v>
      </c>
      <c r="B812" s="191">
        <v>2468.6599120000001</v>
      </c>
      <c r="C812" s="191">
        <v>2468.8999020000001</v>
      </c>
      <c r="D812" s="191">
        <v>2461.610107</v>
      </c>
      <c r="E812" s="191">
        <v>2464.610107</v>
      </c>
      <c r="F812" s="192">
        <v>2464.610107</v>
      </c>
      <c r="G812" s="191">
        <v>2913100000</v>
      </c>
      <c r="H812" s="194">
        <f t="shared" si="12"/>
        <v>-4.9880809626936054E-4</v>
      </c>
      <c r="I812" s="193"/>
      <c r="J812" s="197">
        <v>810</v>
      </c>
      <c r="K812" s="234">
        <v>-4.9880809626936054E-4</v>
      </c>
      <c r="L812" s="198">
        <v>-1.1240108648189051E-2</v>
      </c>
    </row>
    <row r="813" spans="1:12" ht="14.4" x14ac:dyDescent="0.3">
      <c r="A813" s="7">
        <v>42961</v>
      </c>
      <c r="B813" s="191">
        <v>2454.959961</v>
      </c>
      <c r="C813" s="191">
        <v>2468.219971</v>
      </c>
      <c r="D813" s="191">
        <v>2454.959961</v>
      </c>
      <c r="E813" s="191">
        <v>2465.8400879999999</v>
      </c>
      <c r="F813" s="192">
        <v>2465.8400879999999</v>
      </c>
      <c r="G813" s="191">
        <v>2822550000</v>
      </c>
      <c r="H813" s="194">
        <f t="shared" si="12"/>
        <v>1.0043754738020664E-2</v>
      </c>
      <c r="I813" s="193"/>
      <c r="J813" s="197">
        <v>811</v>
      </c>
      <c r="K813" s="234">
        <v>1.0043754738020664E-2</v>
      </c>
      <c r="L813" s="198">
        <v>-1.1215013032381342E-2</v>
      </c>
    </row>
    <row r="814" spans="1:12" ht="14.4" x14ac:dyDescent="0.3">
      <c r="A814" s="7">
        <v>42958</v>
      </c>
      <c r="B814" s="191">
        <v>2441.040039</v>
      </c>
      <c r="C814" s="191">
        <v>2448.0900879999999</v>
      </c>
      <c r="D814" s="191">
        <v>2437.8500979999999</v>
      </c>
      <c r="E814" s="191">
        <v>2441.320068</v>
      </c>
      <c r="F814" s="192">
        <v>2441.320068</v>
      </c>
      <c r="G814" s="191">
        <v>3159930000</v>
      </c>
      <c r="H814" s="194">
        <f t="shared" si="12"/>
        <v>1.2755698031536222E-3</v>
      </c>
      <c r="I814" s="193"/>
      <c r="J814" s="197">
        <v>812</v>
      </c>
      <c r="K814" s="234">
        <v>1.2755698031536222E-3</v>
      </c>
      <c r="L814" s="198">
        <v>-1.1207364880723368E-2</v>
      </c>
    </row>
    <row r="815" spans="1:12" ht="14.4" x14ac:dyDescent="0.3">
      <c r="A815" s="7">
        <v>42957</v>
      </c>
      <c r="B815" s="191">
        <v>2465.3798830000001</v>
      </c>
      <c r="C815" s="191">
        <v>2465.3798830000001</v>
      </c>
      <c r="D815" s="191">
        <v>2437.75</v>
      </c>
      <c r="E815" s="191">
        <v>2438.209961</v>
      </c>
      <c r="F815" s="192">
        <v>2438.209961</v>
      </c>
      <c r="G815" s="191">
        <v>3621070000</v>
      </c>
      <c r="H815" s="194">
        <f t="shared" si="12"/>
        <v>-1.4474441884265719E-2</v>
      </c>
      <c r="I815" s="193"/>
      <c r="J815" s="197">
        <v>813</v>
      </c>
      <c r="K815" s="234">
        <v>-1.4474441884265719E-2</v>
      </c>
      <c r="L815" s="198">
        <v>-1.1200348530916395E-2</v>
      </c>
    </row>
    <row r="816" spans="1:12" ht="14.4" x14ac:dyDescent="0.3">
      <c r="A816" s="7">
        <v>42956</v>
      </c>
      <c r="B816" s="191">
        <v>2465.3500979999999</v>
      </c>
      <c r="C816" s="191">
        <v>2474.4099120000001</v>
      </c>
      <c r="D816" s="191">
        <v>2462.080078</v>
      </c>
      <c r="E816" s="191">
        <v>2474.0200199999999</v>
      </c>
      <c r="F816" s="192">
        <v>2474.0200199999999</v>
      </c>
      <c r="G816" s="191">
        <v>3308060000</v>
      </c>
      <c r="H816" s="194">
        <f t="shared" si="12"/>
        <v>-3.6360853213904953E-4</v>
      </c>
      <c r="I816" s="193"/>
      <c r="J816" s="197">
        <v>814</v>
      </c>
      <c r="K816" s="234">
        <v>-3.6360853213904953E-4</v>
      </c>
      <c r="L816" s="198">
        <v>-1.1182581788012E-2</v>
      </c>
    </row>
    <row r="817" spans="1:12" ht="14.4" x14ac:dyDescent="0.3">
      <c r="A817" s="7">
        <v>42955</v>
      </c>
      <c r="B817" s="191">
        <v>2478.3500979999999</v>
      </c>
      <c r="C817" s="191">
        <v>2490.8701169999999</v>
      </c>
      <c r="D817" s="191">
        <v>2470.320068</v>
      </c>
      <c r="E817" s="191">
        <v>2474.919922</v>
      </c>
      <c r="F817" s="192">
        <v>2474.919922</v>
      </c>
      <c r="G817" s="191">
        <v>3344640000</v>
      </c>
      <c r="H817" s="194">
        <f t="shared" si="12"/>
        <v>-2.4144326930320369E-3</v>
      </c>
      <c r="I817" s="193"/>
      <c r="J817" s="197">
        <v>815</v>
      </c>
      <c r="K817" s="234">
        <v>-2.4144326930320369E-3</v>
      </c>
      <c r="L817" s="198">
        <v>-1.1173928495197424E-2</v>
      </c>
    </row>
    <row r="818" spans="1:12" ht="14.4" x14ac:dyDescent="0.3">
      <c r="A818" s="7">
        <v>42954</v>
      </c>
      <c r="B818" s="191">
        <v>2477.139893</v>
      </c>
      <c r="C818" s="191">
        <v>2480.9499510000001</v>
      </c>
      <c r="D818" s="191">
        <v>2475.8798830000001</v>
      </c>
      <c r="E818" s="191">
        <v>2480.9099120000001</v>
      </c>
      <c r="F818" s="192">
        <v>2480.9099120000001</v>
      </c>
      <c r="G818" s="191">
        <v>2931780000</v>
      </c>
      <c r="H818" s="194">
        <f t="shared" si="12"/>
        <v>1.6471997963197051E-3</v>
      </c>
      <c r="I818" s="193"/>
      <c r="J818" s="197">
        <v>816</v>
      </c>
      <c r="K818" s="234">
        <v>1.6471997963197051E-3</v>
      </c>
      <c r="L818" s="198">
        <v>-1.1173210495539085E-2</v>
      </c>
    </row>
    <row r="819" spans="1:12" ht="14.4" x14ac:dyDescent="0.3">
      <c r="A819" s="7">
        <v>42951</v>
      </c>
      <c r="B819" s="191">
        <v>2476.8798830000001</v>
      </c>
      <c r="C819" s="191">
        <v>2480</v>
      </c>
      <c r="D819" s="191">
        <v>2472.080078</v>
      </c>
      <c r="E819" s="191">
        <v>2476.830078</v>
      </c>
      <c r="F819" s="192">
        <v>2476.830078</v>
      </c>
      <c r="G819" s="191">
        <v>3235140000</v>
      </c>
      <c r="H819" s="194">
        <f t="shared" si="12"/>
        <v>1.889103523332224E-3</v>
      </c>
      <c r="I819" s="193"/>
      <c r="J819" s="197">
        <v>817</v>
      </c>
      <c r="K819" s="234">
        <v>1.889103523332224E-3</v>
      </c>
      <c r="L819" s="198">
        <v>-1.1161406322581243E-2</v>
      </c>
    </row>
    <row r="820" spans="1:12" ht="14.4" x14ac:dyDescent="0.3">
      <c r="A820" s="7">
        <v>42950</v>
      </c>
      <c r="B820" s="191">
        <v>2476.030029</v>
      </c>
      <c r="C820" s="191">
        <v>2476.030029</v>
      </c>
      <c r="D820" s="191">
        <v>2468.8500979999999</v>
      </c>
      <c r="E820" s="191">
        <v>2472.1599120000001</v>
      </c>
      <c r="F820" s="192">
        <v>2472.1599120000001</v>
      </c>
      <c r="G820" s="191">
        <v>3645020000</v>
      </c>
      <c r="H820" s="194">
        <f t="shared" si="12"/>
        <v>-2.1836540850556948E-3</v>
      </c>
      <c r="I820" s="193"/>
      <c r="J820" s="197">
        <v>818</v>
      </c>
      <c r="K820" s="234">
        <v>-2.1836540850556948E-3</v>
      </c>
      <c r="L820" s="198">
        <v>-1.1149237534336925E-2</v>
      </c>
    </row>
    <row r="821" spans="1:12" ht="14.4" x14ac:dyDescent="0.3">
      <c r="A821" s="7">
        <v>42949</v>
      </c>
      <c r="B821" s="191">
        <v>2480.3798830000001</v>
      </c>
      <c r="C821" s="191">
        <v>2480.3798830000001</v>
      </c>
      <c r="D821" s="191">
        <v>2466.4799800000001</v>
      </c>
      <c r="E821" s="191">
        <v>2477.570068</v>
      </c>
      <c r="F821" s="192">
        <v>2477.570068</v>
      </c>
      <c r="G821" s="191">
        <v>3478580000</v>
      </c>
      <c r="H821" s="194">
        <f t="shared" si="12"/>
        <v>4.9264843488220831E-4</v>
      </c>
      <c r="I821" s="193"/>
      <c r="J821" s="197">
        <v>819</v>
      </c>
      <c r="K821" s="234">
        <v>4.9264843488220831E-4</v>
      </c>
      <c r="L821" s="198">
        <v>-1.1146002650820424E-2</v>
      </c>
    </row>
    <row r="822" spans="1:12" ht="14.4" x14ac:dyDescent="0.3">
      <c r="A822" s="7">
        <v>42948</v>
      </c>
      <c r="B822" s="191">
        <v>2477.1000979999999</v>
      </c>
      <c r="C822" s="191">
        <v>2478.51001</v>
      </c>
      <c r="D822" s="191">
        <v>2471.139893</v>
      </c>
      <c r="E822" s="191">
        <v>2476.3500979999999</v>
      </c>
      <c r="F822" s="192">
        <v>2476.3500979999999</v>
      </c>
      <c r="G822" s="191">
        <v>3460860000</v>
      </c>
      <c r="H822" s="194">
        <f t="shared" si="12"/>
        <v>2.4491150386565632E-3</v>
      </c>
      <c r="I822" s="193"/>
      <c r="J822" s="197">
        <v>820</v>
      </c>
      <c r="K822" s="234">
        <v>2.4491150386565632E-3</v>
      </c>
      <c r="L822" s="198">
        <v>-1.114542710469359E-2</v>
      </c>
    </row>
    <row r="823" spans="1:12" ht="14.4" x14ac:dyDescent="0.3">
      <c r="A823" s="7">
        <v>42947</v>
      </c>
      <c r="B823" s="191">
        <v>2475.9399410000001</v>
      </c>
      <c r="C823" s="191">
        <v>2477.959961</v>
      </c>
      <c r="D823" s="191">
        <v>2468.530029</v>
      </c>
      <c r="E823" s="191">
        <v>2470.3000489999999</v>
      </c>
      <c r="F823" s="192">
        <v>2470.3000489999999</v>
      </c>
      <c r="G823" s="191">
        <v>3469210000</v>
      </c>
      <c r="H823" s="194">
        <f t="shared" si="12"/>
        <v>-7.2814567721437976E-4</v>
      </c>
      <c r="I823" s="193"/>
      <c r="J823" s="197">
        <v>821</v>
      </c>
      <c r="K823" s="234">
        <v>-7.2814567721437976E-4</v>
      </c>
      <c r="L823" s="198">
        <v>-1.113409116912459E-2</v>
      </c>
    </row>
    <row r="824" spans="1:12" ht="14.4" x14ac:dyDescent="0.3">
      <c r="A824" s="7">
        <v>42944</v>
      </c>
      <c r="B824" s="191">
        <v>2469.1201169999999</v>
      </c>
      <c r="C824" s="191">
        <v>2473.530029</v>
      </c>
      <c r="D824" s="191">
        <v>2464.6599120000001</v>
      </c>
      <c r="E824" s="191">
        <v>2472.1000979999999</v>
      </c>
      <c r="F824" s="192">
        <v>2472.1000979999999</v>
      </c>
      <c r="G824" s="191">
        <v>3294770000</v>
      </c>
      <c r="H824" s="194">
        <f t="shared" si="12"/>
        <v>-1.3411154893339964E-3</v>
      </c>
      <c r="I824" s="193"/>
      <c r="J824" s="197">
        <v>822</v>
      </c>
      <c r="K824" s="234">
        <v>-1.3411154893339964E-3</v>
      </c>
      <c r="L824" s="198">
        <v>-1.1133591430986939E-2</v>
      </c>
    </row>
    <row r="825" spans="1:12" ht="14.4" x14ac:dyDescent="0.3">
      <c r="A825" s="7">
        <v>42943</v>
      </c>
      <c r="B825" s="191">
        <v>2482.76001</v>
      </c>
      <c r="C825" s="191">
        <v>2484.040039</v>
      </c>
      <c r="D825" s="191">
        <v>2459.929932</v>
      </c>
      <c r="E825" s="191">
        <v>2475.419922</v>
      </c>
      <c r="F825" s="192">
        <v>2475.419922</v>
      </c>
      <c r="G825" s="191">
        <v>3995520000</v>
      </c>
      <c r="H825" s="194">
        <f t="shared" si="12"/>
        <v>-9.7268816832883544E-4</v>
      </c>
      <c r="I825" s="193"/>
      <c r="J825" s="197">
        <v>823</v>
      </c>
      <c r="K825" s="234">
        <v>-9.7268816832883544E-4</v>
      </c>
      <c r="L825" s="198">
        <v>-1.1112863870212594E-2</v>
      </c>
    </row>
    <row r="826" spans="1:12" ht="14.4" x14ac:dyDescent="0.3">
      <c r="A826" s="7">
        <v>42942</v>
      </c>
      <c r="B826" s="191">
        <v>2479.969971</v>
      </c>
      <c r="C826" s="191">
        <v>2481.6899410000001</v>
      </c>
      <c r="D826" s="191">
        <v>2474.9399410000001</v>
      </c>
      <c r="E826" s="191">
        <v>2477.830078</v>
      </c>
      <c r="F826" s="192">
        <v>2477.830078</v>
      </c>
      <c r="G826" s="191">
        <v>3557020000</v>
      </c>
      <c r="H826" s="194">
        <f t="shared" si="12"/>
        <v>2.826638218711014E-4</v>
      </c>
      <c r="I826" s="193"/>
      <c r="J826" s="197">
        <v>824</v>
      </c>
      <c r="K826" s="234">
        <v>2.826638218711014E-4</v>
      </c>
      <c r="L826" s="198">
        <v>-1.1111650387564141E-2</v>
      </c>
    </row>
    <row r="827" spans="1:12" ht="14.4" x14ac:dyDescent="0.3">
      <c r="A827" s="7">
        <v>42941</v>
      </c>
      <c r="B827" s="191">
        <v>2477.8798830000001</v>
      </c>
      <c r="C827" s="191">
        <v>2481.23999</v>
      </c>
      <c r="D827" s="191">
        <v>2474.9099120000001</v>
      </c>
      <c r="E827" s="191">
        <v>2477.1298830000001</v>
      </c>
      <c r="F827" s="192">
        <v>2477.1298830000001</v>
      </c>
      <c r="G827" s="191">
        <v>4108060000</v>
      </c>
      <c r="H827" s="194">
        <f t="shared" si="12"/>
        <v>2.9231717986643664E-3</v>
      </c>
      <c r="I827" s="193"/>
      <c r="J827" s="197">
        <v>825</v>
      </c>
      <c r="K827" s="234">
        <v>2.9231717986643664E-3</v>
      </c>
      <c r="L827" s="198">
        <v>-1.1111495786944134E-2</v>
      </c>
    </row>
    <row r="828" spans="1:12" ht="14.4" x14ac:dyDescent="0.3">
      <c r="A828" s="7">
        <v>42940</v>
      </c>
      <c r="B828" s="191">
        <v>2472.040039</v>
      </c>
      <c r="C828" s="191">
        <v>2473.1000979999999</v>
      </c>
      <c r="D828" s="191">
        <v>2466.320068</v>
      </c>
      <c r="E828" s="191">
        <v>2469.9099120000001</v>
      </c>
      <c r="F828" s="192">
        <v>2469.9099120000001</v>
      </c>
      <c r="G828" s="191">
        <v>3010240000</v>
      </c>
      <c r="H828" s="194">
        <f t="shared" si="12"/>
        <v>-1.0637348469647581E-3</v>
      </c>
      <c r="I828" s="193"/>
      <c r="J828" s="197">
        <v>826</v>
      </c>
      <c r="K828" s="234">
        <v>-1.0637348469647581E-3</v>
      </c>
      <c r="L828" s="198">
        <v>-1.1095788577777117E-2</v>
      </c>
    </row>
    <row r="829" spans="1:12" ht="14.4" x14ac:dyDescent="0.3">
      <c r="A829" s="7">
        <v>42937</v>
      </c>
      <c r="B829" s="191">
        <v>2467.3999020000001</v>
      </c>
      <c r="C829" s="191">
        <v>2472.540039</v>
      </c>
      <c r="D829" s="191">
        <v>2465.0600589999999</v>
      </c>
      <c r="E829" s="191">
        <v>2472.540039</v>
      </c>
      <c r="F829" s="192">
        <v>2472.540039</v>
      </c>
      <c r="G829" s="191">
        <v>3059570000</v>
      </c>
      <c r="H829" s="194">
        <f t="shared" si="12"/>
        <v>-3.6787160364098131E-4</v>
      </c>
      <c r="I829" s="193"/>
      <c r="J829" s="197">
        <v>827</v>
      </c>
      <c r="K829" s="234">
        <v>-3.6787160364098131E-4</v>
      </c>
      <c r="L829" s="198">
        <v>-1.108994393895815E-2</v>
      </c>
    </row>
    <row r="830" spans="1:12" ht="14.4" x14ac:dyDescent="0.3">
      <c r="A830" s="7">
        <v>42936</v>
      </c>
      <c r="B830" s="191">
        <v>2475.5600589999999</v>
      </c>
      <c r="C830" s="191">
        <v>2477.6201169999999</v>
      </c>
      <c r="D830" s="191">
        <v>2468.429932</v>
      </c>
      <c r="E830" s="191">
        <v>2473.4499510000001</v>
      </c>
      <c r="F830" s="192">
        <v>2473.4499510000001</v>
      </c>
      <c r="G830" s="191">
        <v>3182780000</v>
      </c>
      <c r="H830" s="194">
        <f t="shared" si="12"/>
        <v>-1.5365930076621139E-4</v>
      </c>
      <c r="I830" s="193"/>
      <c r="J830" s="197">
        <v>828</v>
      </c>
      <c r="K830" s="234">
        <v>-1.5365930076621139E-4</v>
      </c>
      <c r="L830" s="198">
        <v>-1.1089116850089155E-2</v>
      </c>
    </row>
    <row r="831" spans="1:12" ht="14.4" x14ac:dyDescent="0.3">
      <c r="A831" s="7">
        <v>42935</v>
      </c>
      <c r="B831" s="191">
        <v>2463.8500979999999</v>
      </c>
      <c r="C831" s="191">
        <v>2473.830078</v>
      </c>
      <c r="D831" s="191">
        <v>2463.8500979999999</v>
      </c>
      <c r="E831" s="191">
        <v>2473.830078</v>
      </c>
      <c r="F831" s="192">
        <v>2473.830078</v>
      </c>
      <c r="G831" s="191">
        <v>3059760000</v>
      </c>
      <c r="H831" s="194">
        <f t="shared" si="12"/>
        <v>5.3726394776610524E-3</v>
      </c>
      <c r="I831" s="193"/>
      <c r="J831" s="197">
        <v>829</v>
      </c>
      <c r="K831" s="234">
        <v>5.3726394776610524E-3</v>
      </c>
      <c r="L831" s="198">
        <v>-1.1085158848183627E-2</v>
      </c>
    </row>
    <row r="832" spans="1:12" ht="14.4" x14ac:dyDescent="0.3">
      <c r="A832" s="7">
        <v>42934</v>
      </c>
      <c r="B832" s="191">
        <v>2455.8798830000001</v>
      </c>
      <c r="C832" s="191">
        <v>2460.919922</v>
      </c>
      <c r="D832" s="191">
        <v>2450.3400879999999</v>
      </c>
      <c r="E832" s="191">
        <v>2460.610107</v>
      </c>
      <c r="F832" s="192">
        <v>2460.610107</v>
      </c>
      <c r="G832" s="191">
        <v>2962130000</v>
      </c>
      <c r="H832" s="194">
        <f t="shared" si="12"/>
        <v>5.9785700040284034E-4</v>
      </c>
      <c r="I832" s="193"/>
      <c r="J832" s="197">
        <v>830</v>
      </c>
      <c r="K832" s="234">
        <v>5.9785700040284034E-4</v>
      </c>
      <c r="L832" s="198">
        <v>-1.1079077191320912E-2</v>
      </c>
    </row>
    <row r="833" spans="1:12" ht="14.4" x14ac:dyDescent="0.3">
      <c r="A833" s="7">
        <v>42933</v>
      </c>
      <c r="B833" s="191">
        <v>2459.5</v>
      </c>
      <c r="C833" s="191">
        <v>2462.820068</v>
      </c>
      <c r="D833" s="191">
        <v>2457.1599120000001</v>
      </c>
      <c r="E833" s="191">
        <v>2459.139893</v>
      </c>
      <c r="F833" s="192">
        <v>2459.139893</v>
      </c>
      <c r="G833" s="191">
        <v>2793170000</v>
      </c>
      <c r="H833" s="194">
        <f t="shared" si="12"/>
        <v>-5.2912855823738372E-5</v>
      </c>
      <c r="I833" s="193"/>
      <c r="J833" s="197">
        <v>831</v>
      </c>
      <c r="K833" s="234">
        <v>-5.2912855823738372E-5</v>
      </c>
      <c r="L833" s="198">
        <v>-1.1073349296366249E-2</v>
      </c>
    </row>
    <row r="834" spans="1:12" ht="14.4" x14ac:dyDescent="0.3">
      <c r="A834" s="7">
        <v>42930</v>
      </c>
      <c r="B834" s="191">
        <v>2449.1599120000001</v>
      </c>
      <c r="C834" s="191">
        <v>2463.540039</v>
      </c>
      <c r="D834" s="191">
        <v>2446.6899410000001</v>
      </c>
      <c r="E834" s="191">
        <v>2459.2700199999999</v>
      </c>
      <c r="F834" s="192">
        <v>2459.2700199999999</v>
      </c>
      <c r="G834" s="191">
        <v>2736640000</v>
      </c>
      <c r="H834" s="194">
        <f t="shared" si="12"/>
        <v>4.6735033214997425E-3</v>
      </c>
      <c r="I834" s="193"/>
      <c r="J834" s="197">
        <v>832</v>
      </c>
      <c r="K834" s="234">
        <v>4.6735033214997425E-3</v>
      </c>
      <c r="L834" s="198">
        <v>-1.1055164328272138E-2</v>
      </c>
    </row>
    <row r="835" spans="1:12" ht="14.4" x14ac:dyDescent="0.3">
      <c r="A835" s="7">
        <v>42929</v>
      </c>
      <c r="B835" s="191">
        <v>2444.98999</v>
      </c>
      <c r="C835" s="191">
        <v>2449.320068</v>
      </c>
      <c r="D835" s="191">
        <v>2441.6899410000001</v>
      </c>
      <c r="E835" s="191">
        <v>2447.830078</v>
      </c>
      <c r="F835" s="192">
        <v>2447.830078</v>
      </c>
      <c r="G835" s="191">
        <v>3067670000</v>
      </c>
      <c r="H835" s="194">
        <f t="shared" si="12"/>
        <v>1.8745842627647428E-3</v>
      </c>
      <c r="I835" s="193"/>
      <c r="J835" s="197">
        <v>833</v>
      </c>
      <c r="K835" s="234">
        <v>1.8745842627647428E-3</v>
      </c>
      <c r="L835" s="198">
        <v>-1.1049941657992132E-2</v>
      </c>
    </row>
    <row r="836" spans="1:12" ht="14.4" x14ac:dyDescent="0.3">
      <c r="A836" s="7">
        <v>42928</v>
      </c>
      <c r="B836" s="191">
        <v>2435.75</v>
      </c>
      <c r="C836" s="191">
        <v>2445.76001</v>
      </c>
      <c r="D836" s="191">
        <v>2435.75</v>
      </c>
      <c r="E836" s="191">
        <v>2443.25</v>
      </c>
      <c r="F836" s="192">
        <v>2443.25</v>
      </c>
      <c r="G836" s="191">
        <v>3171620000</v>
      </c>
      <c r="H836" s="194">
        <f t="shared" ref="H836:H899" si="13">(F836-F837)/F837</f>
        <v>7.3056077591855647E-3</v>
      </c>
      <c r="I836" s="193"/>
      <c r="J836" s="197">
        <v>834</v>
      </c>
      <c r="K836" s="234">
        <v>7.3056077591855647E-3</v>
      </c>
      <c r="L836" s="198">
        <v>-1.1027284917321526E-2</v>
      </c>
    </row>
    <row r="837" spans="1:12" ht="14.4" x14ac:dyDescent="0.3">
      <c r="A837" s="7">
        <v>42927</v>
      </c>
      <c r="B837" s="191">
        <v>2427.3500979999999</v>
      </c>
      <c r="C837" s="191">
        <v>2429.3000489999999</v>
      </c>
      <c r="D837" s="191">
        <v>2412.790039</v>
      </c>
      <c r="E837" s="191">
        <v>2425.530029</v>
      </c>
      <c r="F837" s="192">
        <v>2425.530029</v>
      </c>
      <c r="G837" s="191">
        <v>3106750000</v>
      </c>
      <c r="H837" s="194">
        <f t="shared" si="13"/>
        <v>-7.8268088192956942E-4</v>
      </c>
      <c r="I837" s="193"/>
      <c r="J837" s="197">
        <v>835</v>
      </c>
      <c r="K837" s="234">
        <v>-7.8268088192956942E-4</v>
      </c>
      <c r="L837" s="198">
        <v>-1.1017851604204045E-2</v>
      </c>
    </row>
    <row r="838" spans="1:12" ht="14.4" x14ac:dyDescent="0.3">
      <c r="A838" s="7">
        <v>42926</v>
      </c>
      <c r="B838" s="191">
        <v>2424.51001</v>
      </c>
      <c r="C838" s="191">
        <v>2432</v>
      </c>
      <c r="D838" s="191">
        <v>2422.2700199999999</v>
      </c>
      <c r="E838" s="191">
        <v>2427.429932</v>
      </c>
      <c r="F838" s="192">
        <v>2427.429932</v>
      </c>
      <c r="G838" s="191">
        <v>2999130000</v>
      </c>
      <c r="H838" s="194">
        <f t="shared" si="13"/>
        <v>9.2776621244118065E-4</v>
      </c>
      <c r="I838" s="193"/>
      <c r="J838" s="197">
        <v>836</v>
      </c>
      <c r="K838" s="234">
        <v>9.2776621244118065E-4</v>
      </c>
      <c r="L838" s="198">
        <v>-1.1016700899554097E-2</v>
      </c>
    </row>
    <row r="839" spans="1:12" ht="14.4" x14ac:dyDescent="0.3">
      <c r="A839" s="7">
        <v>42923</v>
      </c>
      <c r="B839" s="191">
        <v>2413.5200199999999</v>
      </c>
      <c r="C839" s="191">
        <v>2426.919922</v>
      </c>
      <c r="D839" s="191">
        <v>2413.5200199999999</v>
      </c>
      <c r="E839" s="191">
        <v>2425.179932</v>
      </c>
      <c r="F839" s="192">
        <v>2425.179932</v>
      </c>
      <c r="G839" s="191">
        <v>2901330000</v>
      </c>
      <c r="H839" s="194">
        <f t="shared" si="13"/>
        <v>6.4031256354393643E-3</v>
      </c>
      <c r="I839" s="193"/>
      <c r="J839" s="197">
        <v>837</v>
      </c>
      <c r="K839" s="234">
        <v>6.4031256354393643E-3</v>
      </c>
      <c r="L839" s="198">
        <v>-1.099569314929217E-2</v>
      </c>
    </row>
    <row r="840" spans="1:12" ht="14.4" x14ac:dyDescent="0.3">
      <c r="A840" s="7">
        <v>42922</v>
      </c>
      <c r="B840" s="191">
        <v>2423.4399410000001</v>
      </c>
      <c r="C840" s="191">
        <v>2424.280029</v>
      </c>
      <c r="D840" s="191">
        <v>2407.6999510000001</v>
      </c>
      <c r="E840" s="191">
        <v>2409.75</v>
      </c>
      <c r="F840" s="192">
        <v>2409.75</v>
      </c>
      <c r="G840" s="191">
        <v>3364520000</v>
      </c>
      <c r="H840" s="194">
        <f t="shared" si="13"/>
        <v>-9.3688237951342433E-3</v>
      </c>
      <c r="I840" s="193"/>
      <c r="J840" s="197">
        <v>838</v>
      </c>
      <c r="K840" s="234">
        <v>-9.3688237951342433E-3</v>
      </c>
      <c r="L840" s="198">
        <v>-1.0990218655025192E-2</v>
      </c>
    </row>
    <row r="841" spans="1:12" ht="14.4" x14ac:dyDescent="0.3">
      <c r="A841" s="7">
        <v>42921</v>
      </c>
      <c r="B841" s="191">
        <v>2430.780029</v>
      </c>
      <c r="C841" s="191">
        <v>2434.8999020000001</v>
      </c>
      <c r="D841" s="191">
        <v>2422.0500489999999</v>
      </c>
      <c r="E841" s="191">
        <v>2432.540039</v>
      </c>
      <c r="F841" s="192">
        <v>2432.540039</v>
      </c>
      <c r="G841" s="191">
        <v>3367220000</v>
      </c>
      <c r="H841" s="194">
        <f t="shared" si="13"/>
        <v>1.4532789018848109E-3</v>
      </c>
      <c r="I841" s="193"/>
      <c r="J841" s="197">
        <v>839</v>
      </c>
      <c r="K841" s="234">
        <v>1.4532789018848109E-3</v>
      </c>
      <c r="L841" s="198">
        <v>-1.097737645646437E-2</v>
      </c>
    </row>
    <row r="842" spans="1:12" ht="14.4" x14ac:dyDescent="0.3">
      <c r="A842" s="7">
        <v>42919</v>
      </c>
      <c r="B842" s="191">
        <v>2431.389893</v>
      </c>
      <c r="C842" s="191">
        <v>2439.169922</v>
      </c>
      <c r="D842" s="191">
        <v>2428.6899410000001</v>
      </c>
      <c r="E842" s="191">
        <v>2429.01001</v>
      </c>
      <c r="F842" s="192">
        <v>2429.01001</v>
      </c>
      <c r="G842" s="191">
        <v>1962290000</v>
      </c>
      <c r="H842" s="194">
        <f t="shared" si="13"/>
        <v>2.3108339915050612E-3</v>
      </c>
      <c r="I842" s="193"/>
      <c r="J842" s="197">
        <v>840</v>
      </c>
      <c r="K842" s="234">
        <v>2.3108339915050612E-3</v>
      </c>
      <c r="L842" s="198">
        <v>-1.0967796087191596E-2</v>
      </c>
    </row>
    <row r="843" spans="1:12" ht="14.4" x14ac:dyDescent="0.3">
      <c r="A843" s="7">
        <v>42916</v>
      </c>
      <c r="B843" s="191">
        <v>2429.1999510000001</v>
      </c>
      <c r="C843" s="191">
        <v>2432.709961</v>
      </c>
      <c r="D843" s="191">
        <v>2421.6499020000001</v>
      </c>
      <c r="E843" s="191">
        <v>2423.4099120000001</v>
      </c>
      <c r="F843" s="192">
        <v>2423.4099120000001</v>
      </c>
      <c r="G843" s="191">
        <v>3361590000</v>
      </c>
      <c r="H843" s="194">
        <f t="shared" si="13"/>
        <v>1.5332318366443696E-3</v>
      </c>
      <c r="I843" s="193"/>
      <c r="J843" s="197">
        <v>841</v>
      </c>
      <c r="K843" s="234">
        <v>1.5332318366443696E-3</v>
      </c>
      <c r="L843" s="198">
        <v>-1.09663262593238E-2</v>
      </c>
    </row>
    <row r="844" spans="1:12" ht="14.4" x14ac:dyDescent="0.3">
      <c r="A844" s="7">
        <v>42915</v>
      </c>
      <c r="B844" s="191">
        <v>2442.3798830000001</v>
      </c>
      <c r="C844" s="191">
        <v>2442.7299800000001</v>
      </c>
      <c r="D844" s="191">
        <v>2405.6999510000001</v>
      </c>
      <c r="E844" s="191">
        <v>2419.6999510000001</v>
      </c>
      <c r="F844" s="192">
        <v>2419.6999510000001</v>
      </c>
      <c r="G844" s="191">
        <v>3900280000</v>
      </c>
      <c r="H844" s="194">
        <f t="shared" si="13"/>
        <v>-8.6000231522239193E-3</v>
      </c>
      <c r="I844" s="193"/>
      <c r="J844" s="197">
        <v>842</v>
      </c>
      <c r="K844" s="234">
        <v>-8.6000231522239193E-3</v>
      </c>
      <c r="L844" s="198">
        <v>-1.0948080038734088E-2</v>
      </c>
    </row>
    <row r="845" spans="1:12" ht="14.4" x14ac:dyDescent="0.3">
      <c r="A845" s="7">
        <v>42914</v>
      </c>
      <c r="B845" s="191">
        <v>2428.6999510000001</v>
      </c>
      <c r="C845" s="191">
        <v>2442.969971</v>
      </c>
      <c r="D845" s="191">
        <v>2428.0200199999999</v>
      </c>
      <c r="E845" s="191">
        <v>2440.6899410000001</v>
      </c>
      <c r="F845" s="192">
        <v>2440.6899410000001</v>
      </c>
      <c r="G845" s="191">
        <v>3500800000</v>
      </c>
      <c r="H845" s="194">
        <f t="shared" si="13"/>
        <v>8.8080661287370157E-3</v>
      </c>
      <c r="I845" s="193"/>
      <c r="J845" s="197">
        <v>843</v>
      </c>
      <c r="K845" s="234">
        <v>8.8080661287370157E-3</v>
      </c>
      <c r="L845" s="198">
        <v>-1.0944233136682358E-2</v>
      </c>
    </row>
    <row r="846" spans="1:12" ht="14.4" x14ac:dyDescent="0.3">
      <c r="A846" s="7">
        <v>42913</v>
      </c>
      <c r="B846" s="191">
        <v>2436.3400879999999</v>
      </c>
      <c r="C846" s="191">
        <v>2440.1499020000001</v>
      </c>
      <c r="D846" s="191">
        <v>2419.3798830000001</v>
      </c>
      <c r="E846" s="191">
        <v>2419.3798830000001</v>
      </c>
      <c r="F846" s="192">
        <v>2419.3798830000001</v>
      </c>
      <c r="G846" s="191">
        <v>3563910000</v>
      </c>
      <c r="H846" s="194">
        <f t="shared" si="13"/>
        <v>-8.0728246631084181E-3</v>
      </c>
      <c r="I846" s="193"/>
      <c r="J846" s="197">
        <v>844</v>
      </c>
      <c r="K846" s="234">
        <v>-8.0728246631084181E-3</v>
      </c>
      <c r="L846" s="198">
        <v>-1.0901257401154715E-2</v>
      </c>
    </row>
    <row r="847" spans="1:12" ht="14.4" x14ac:dyDescent="0.3">
      <c r="A847" s="7">
        <v>42912</v>
      </c>
      <c r="B847" s="191">
        <v>2443.320068</v>
      </c>
      <c r="C847" s="191">
        <v>2450.419922</v>
      </c>
      <c r="D847" s="191">
        <v>2437.030029</v>
      </c>
      <c r="E847" s="191">
        <v>2439.070068</v>
      </c>
      <c r="F847" s="192">
        <v>2439.070068</v>
      </c>
      <c r="G847" s="191">
        <v>3238970000</v>
      </c>
      <c r="H847" s="194">
        <f t="shared" si="13"/>
        <v>3.158015767238528E-4</v>
      </c>
      <c r="I847" s="193"/>
      <c r="J847" s="197">
        <v>845</v>
      </c>
      <c r="K847" s="234">
        <v>3.158015767238528E-4</v>
      </c>
      <c r="L847" s="198">
        <v>-1.0898815391439502E-2</v>
      </c>
    </row>
    <row r="848" spans="1:12" ht="14.4" x14ac:dyDescent="0.3">
      <c r="A848" s="7">
        <v>42909</v>
      </c>
      <c r="B848" s="191">
        <v>2434.6499020000001</v>
      </c>
      <c r="C848" s="191">
        <v>2441.3999020000001</v>
      </c>
      <c r="D848" s="191">
        <v>2431.110107</v>
      </c>
      <c r="E848" s="191">
        <v>2438.3000489999999</v>
      </c>
      <c r="F848" s="192">
        <v>2438.3000489999999</v>
      </c>
      <c r="G848" s="191">
        <v>5278330000</v>
      </c>
      <c r="H848" s="194">
        <f t="shared" si="13"/>
        <v>1.5609155884164898E-3</v>
      </c>
      <c r="I848" s="193"/>
      <c r="J848" s="197">
        <v>846</v>
      </c>
      <c r="K848" s="234">
        <v>1.5609155884164898E-3</v>
      </c>
      <c r="L848" s="198">
        <v>-1.0887269486177379E-2</v>
      </c>
    </row>
    <row r="849" spans="1:12" ht="14.4" x14ac:dyDescent="0.3">
      <c r="A849" s="7">
        <v>42908</v>
      </c>
      <c r="B849" s="191">
        <v>2437.3999020000001</v>
      </c>
      <c r="C849" s="191">
        <v>2441.6201169999999</v>
      </c>
      <c r="D849" s="191">
        <v>2433.2700199999999</v>
      </c>
      <c r="E849" s="191">
        <v>2434.5</v>
      </c>
      <c r="F849" s="192">
        <v>2434.5</v>
      </c>
      <c r="G849" s="191">
        <v>3468210000</v>
      </c>
      <c r="H849" s="194">
        <f t="shared" si="13"/>
        <v>-4.5578189908536577E-4</v>
      </c>
      <c r="I849" s="193"/>
      <c r="J849" s="197">
        <v>847</v>
      </c>
      <c r="K849" s="234">
        <v>-4.5578189908536577E-4</v>
      </c>
      <c r="L849" s="198">
        <v>-1.0885526168438568E-2</v>
      </c>
    </row>
    <row r="850" spans="1:12" ht="14.4" x14ac:dyDescent="0.3">
      <c r="A850" s="7">
        <v>42907</v>
      </c>
      <c r="B850" s="191">
        <v>2439.3100589999999</v>
      </c>
      <c r="C850" s="191">
        <v>2442.2299800000001</v>
      </c>
      <c r="D850" s="191">
        <v>2430.73999</v>
      </c>
      <c r="E850" s="191">
        <v>2435.610107</v>
      </c>
      <c r="F850" s="192">
        <v>2435.610107</v>
      </c>
      <c r="G850" s="191">
        <v>3594820000</v>
      </c>
      <c r="H850" s="194">
        <f t="shared" si="13"/>
        <v>-5.8264444143213401E-4</v>
      </c>
      <c r="I850" s="193"/>
      <c r="J850" s="197">
        <v>848</v>
      </c>
      <c r="K850" s="234">
        <v>-5.8264444143213401E-4</v>
      </c>
      <c r="L850" s="198">
        <v>-1.0882882347594948E-2</v>
      </c>
    </row>
    <row r="851" spans="1:12" ht="14.4" x14ac:dyDescent="0.3">
      <c r="A851" s="7">
        <v>42906</v>
      </c>
      <c r="B851" s="191">
        <v>2450.6599120000001</v>
      </c>
      <c r="C851" s="191">
        <v>2450.6599120000001</v>
      </c>
      <c r="D851" s="191">
        <v>2436.6000979999999</v>
      </c>
      <c r="E851" s="191">
        <v>2437.030029</v>
      </c>
      <c r="F851" s="192">
        <v>2437.030029</v>
      </c>
      <c r="G851" s="191">
        <v>3416510000</v>
      </c>
      <c r="H851" s="194">
        <f t="shared" si="13"/>
        <v>-6.6966375083224797E-3</v>
      </c>
      <c r="I851" s="193"/>
      <c r="J851" s="197">
        <v>849</v>
      </c>
      <c r="K851" s="234">
        <v>-6.6966375083224797E-3</v>
      </c>
      <c r="L851" s="198">
        <v>-1.0869028090403748E-2</v>
      </c>
    </row>
    <row r="852" spans="1:12" ht="14.4" x14ac:dyDescent="0.3">
      <c r="A852" s="7">
        <v>42905</v>
      </c>
      <c r="B852" s="191">
        <v>2442.5500489999999</v>
      </c>
      <c r="C852" s="191">
        <v>2453.820068</v>
      </c>
      <c r="D852" s="191">
        <v>2441.790039</v>
      </c>
      <c r="E852" s="191">
        <v>2453.459961</v>
      </c>
      <c r="F852" s="192">
        <v>2453.459961</v>
      </c>
      <c r="G852" s="191">
        <v>3264700000</v>
      </c>
      <c r="H852" s="194">
        <f t="shared" si="13"/>
        <v>8.3472288260190847E-3</v>
      </c>
      <c r="I852" s="193"/>
      <c r="J852" s="197">
        <v>850</v>
      </c>
      <c r="K852" s="234">
        <v>8.3472288260190847E-3</v>
      </c>
      <c r="L852" s="198">
        <v>-1.0863483946818714E-2</v>
      </c>
    </row>
    <row r="853" spans="1:12" ht="14.4" x14ac:dyDescent="0.3">
      <c r="A853" s="7">
        <v>42902</v>
      </c>
      <c r="B853" s="191">
        <v>2431.23999</v>
      </c>
      <c r="C853" s="191">
        <v>2433.1499020000001</v>
      </c>
      <c r="D853" s="191">
        <v>2422.8798830000001</v>
      </c>
      <c r="E853" s="191">
        <v>2433.1499020000001</v>
      </c>
      <c r="F853" s="192">
        <v>2433.1499020000001</v>
      </c>
      <c r="G853" s="191">
        <v>5284720000</v>
      </c>
      <c r="H853" s="194">
        <f t="shared" si="13"/>
        <v>2.8363920108121762E-4</v>
      </c>
      <c r="I853" s="193"/>
      <c r="J853" s="197">
        <v>851</v>
      </c>
      <c r="K853" s="234">
        <v>2.8363920108121762E-4</v>
      </c>
      <c r="L853" s="198">
        <v>-1.0841622120704789E-2</v>
      </c>
    </row>
    <row r="854" spans="1:12" ht="14.4" x14ac:dyDescent="0.3">
      <c r="A854" s="7">
        <v>42901</v>
      </c>
      <c r="B854" s="191">
        <v>2424.139893</v>
      </c>
      <c r="C854" s="191">
        <v>2433.9499510000001</v>
      </c>
      <c r="D854" s="191">
        <v>2418.530029</v>
      </c>
      <c r="E854" s="191">
        <v>2432.459961</v>
      </c>
      <c r="F854" s="192">
        <v>2432.459961</v>
      </c>
      <c r="G854" s="191">
        <v>3353050000</v>
      </c>
      <c r="H854" s="194">
        <f t="shared" si="13"/>
        <v>-2.2395981716744925E-3</v>
      </c>
      <c r="I854" s="193"/>
      <c r="J854" s="197">
        <v>852</v>
      </c>
      <c r="K854" s="234">
        <v>-2.2395981716744925E-3</v>
      </c>
      <c r="L854" s="198">
        <v>-1.0838374634476389E-2</v>
      </c>
    </row>
    <row r="855" spans="1:12" ht="14.4" x14ac:dyDescent="0.3">
      <c r="A855" s="7">
        <v>42900</v>
      </c>
      <c r="B855" s="191">
        <v>2443.75</v>
      </c>
      <c r="C855" s="191">
        <v>2443.75</v>
      </c>
      <c r="D855" s="191">
        <v>2428.3400879999999</v>
      </c>
      <c r="E855" s="191">
        <v>2437.919922</v>
      </c>
      <c r="F855" s="192">
        <v>2437.919922</v>
      </c>
      <c r="G855" s="191">
        <v>3555590000</v>
      </c>
      <c r="H855" s="194">
        <f t="shared" si="13"/>
        <v>-9.9583088590096507E-4</v>
      </c>
      <c r="I855" s="193"/>
      <c r="J855" s="197">
        <v>853</v>
      </c>
      <c r="K855" s="234">
        <v>-9.9583088590096507E-4</v>
      </c>
      <c r="L855" s="198">
        <v>-1.0835189509259525E-2</v>
      </c>
    </row>
    <row r="856" spans="1:12" ht="14.4" x14ac:dyDescent="0.3">
      <c r="A856" s="7">
        <v>42899</v>
      </c>
      <c r="B856" s="191">
        <v>2434.1499020000001</v>
      </c>
      <c r="C856" s="191">
        <v>2441.48999</v>
      </c>
      <c r="D856" s="191">
        <v>2431.280029</v>
      </c>
      <c r="E856" s="191">
        <v>2440.3500979999999</v>
      </c>
      <c r="F856" s="192">
        <v>2440.3500979999999</v>
      </c>
      <c r="G856" s="191">
        <v>3275500000</v>
      </c>
      <c r="H856" s="194">
        <f t="shared" si="13"/>
        <v>4.5115051443905306E-3</v>
      </c>
      <c r="I856" s="193"/>
      <c r="J856" s="197">
        <v>854</v>
      </c>
      <c r="K856" s="234">
        <v>4.5115051443905306E-3</v>
      </c>
      <c r="L856" s="198">
        <v>-1.0833051822119695E-2</v>
      </c>
    </row>
    <row r="857" spans="1:12" ht="14.4" x14ac:dyDescent="0.3">
      <c r="A857" s="7">
        <v>42898</v>
      </c>
      <c r="B857" s="191">
        <v>2425.8798830000001</v>
      </c>
      <c r="C857" s="191">
        <v>2430.3798830000001</v>
      </c>
      <c r="D857" s="191">
        <v>2419.969971</v>
      </c>
      <c r="E857" s="191">
        <v>2429.389893</v>
      </c>
      <c r="F857" s="192">
        <v>2429.389893</v>
      </c>
      <c r="G857" s="191">
        <v>4027750000</v>
      </c>
      <c r="H857" s="194">
        <f t="shared" si="13"/>
        <v>-9.7876319735198578E-4</v>
      </c>
      <c r="I857" s="193"/>
      <c r="J857" s="197">
        <v>855</v>
      </c>
      <c r="K857" s="234">
        <v>-9.7876319735198578E-4</v>
      </c>
      <c r="L857" s="198">
        <v>-1.0828847459425531E-2</v>
      </c>
    </row>
    <row r="858" spans="1:12" ht="14.4" x14ac:dyDescent="0.3">
      <c r="A858" s="7">
        <v>42895</v>
      </c>
      <c r="B858" s="191">
        <v>2436.389893</v>
      </c>
      <c r="C858" s="191">
        <v>2446.1999510000001</v>
      </c>
      <c r="D858" s="191">
        <v>2415.6999510000001</v>
      </c>
      <c r="E858" s="191">
        <v>2431.7700199999999</v>
      </c>
      <c r="F858" s="192">
        <v>2431.7700199999999</v>
      </c>
      <c r="G858" s="191">
        <v>4027340000</v>
      </c>
      <c r="H858" s="194">
        <f t="shared" si="13"/>
        <v>-8.2998901615606764E-4</v>
      </c>
      <c r="I858" s="193"/>
      <c r="J858" s="197">
        <v>856</v>
      </c>
      <c r="K858" s="234">
        <v>-8.2998901615606764E-4</v>
      </c>
      <c r="L858" s="198">
        <v>-1.0823130472199377E-2</v>
      </c>
    </row>
    <row r="859" spans="1:12" ht="14.4" x14ac:dyDescent="0.3">
      <c r="A859" s="7">
        <v>42894</v>
      </c>
      <c r="B859" s="191">
        <v>2434.2700199999999</v>
      </c>
      <c r="C859" s="191">
        <v>2439.2700199999999</v>
      </c>
      <c r="D859" s="191">
        <v>2427.9399410000001</v>
      </c>
      <c r="E859" s="191">
        <v>2433.790039</v>
      </c>
      <c r="F859" s="192">
        <v>2433.790039</v>
      </c>
      <c r="G859" s="191">
        <v>3728860000</v>
      </c>
      <c r="H859" s="194">
        <f t="shared" si="13"/>
        <v>2.6720452936979968E-4</v>
      </c>
      <c r="I859" s="193"/>
      <c r="J859" s="197">
        <v>857</v>
      </c>
      <c r="K859" s="234">
        <v>2.6720452936979968E-4</v>
      </c>
      <c r="L859" s="198">
        <v>-1.0822385636366795E-2</v>
      </c>
    </row>
    <row r="860" spans="1:12" ht="14.4" x14ac:dyDescent="0.3">
      <c r="A860" s="7">
        <v>42893</v>
      </c>
      <c r="B860" s="191">
        <v>2432.030029</v>
      </c>
      <c r="C860" s="191">
        <v>2435.280029</v>
      </c>
      <c r="D860" s="191">
        <v>2424.75</v>
      </c>
      <c r="E860" s="191">
        <v>2433.139893</v>
      </c>
      <c r="F860" s="192">
        <v>2433.139893</v>
      </c>
      <c r="G860" s="191">
        <v>3572300000</v>
      </c>
      <c r="H860" s="194">
        <f t="shared" si="13"/>
        <v>1.5682574527445799E-3</v>
      </c>
      <c r="I860" s="193"/>
      <c r="J860" s="197">
        <v>858</v>
      </c>
      <c r="K860" s="234">
        <v>1.5682574527445799E-3</v>
      </c>
      <c r="L860" s="198">
        <v>-1.0818532233573217E-2</v>
      </c>
    </row>
    <row r="861" spans="1:12" ht="14.4" x14ac:dyDescent="0.3">
      <c r="A861" s="7">
        <v>42892</v>
      </c>
      <c r="B861" s="191">
        <v>2431.919922</v>
      </c>
      <c r="C861" s="191">
        <v>2436.209961</v>
      </c>
      <c r="D861" s="191">
        <v>2428.1201169999999</v>
      </c>
      <c r="E861" s="191">
        <v>2429.330078</v>
      </c>
      <c r="F861" s="192">
        <v>2429.330078</v>
      </c>
      <c r="G861" s="191">
        <v>3357840000</v>
      </c>
      <c r="H861" s="194">
        <f t="shared" si="13"/>
        <v>-2.7790401574869653E-3</v>
      </c>
      <c r="I861" s="193"/>
      <c r="J861" s="197">
        <v>859</v>
      </c>
      <c r="K861" s="234">
        <v>-2.7790401574869653E-3</v>
      </c>
      <c r="L861" s="198">
        <v>-1.0786114902916602E-2</v>
      </c>
    </row>
    <row r="862" spans="1:12" ht="14.4" x14ac:dyDescent="0.3">
      <c r="A862" s="7">
        <v>42891</v>
      </c>
      <c r="B862" s="191">
        <v>2437.830078</v>
      </c>
      <c r="C862" s="191">
        <v>2439.5500489999999</v>
      </c>
      <c r="D862" s="191">
        <v>2434.320068</v>
      </c>
      <c r="E862" s="191">
        <v>2436.1000979999999</v>
      </c>
      <c r="F862" s="192">
        <v>2436.1000979999999</v>
      </c>
      <c r="G862" s="191">
        <v>2912600000</v>
      </c>
      <c r="H862" s="194">
        <f t="shared" si="13"/>
        <v>-1.217664895717995E-3</v>
      </c>
      <c r="I862" s="193"/>
      <c r="J862" s="197">
        <v>860</v>
      </c>
      <c r="K862" s="234">
        <v>-1.217664895717995E-3</v>
      </c>
      <c r="L862" s="198">
        <v>-1.0776124259156495E-2</v>
      </c>
    </row>
    <row r="863" spans="1:12" ht="14.4" x14ac:dyDescent="0.3">
      <c r="A863" s="7">
        <v>42888</v>
      </c>
      <c r="B863" s="191">
        <v>2431.280029</v>
      </c>
      <c r="C863" s="191">
        <v>2440.2299800000001</v>
      </c>
      <c r="D863" s="191">
        <v>2427.709961</v>
      </c>
      <c r="E863" s="191">
        <v>2439.070068</v>
      </c>
      <c r="F863" s="192">
        <v>2439.070068</v>
      </c>
      <c r="G863" s="191">
        <v>3461680000</v>
      </c>
      <c r="H863" s="194">
        <f t="shared" si="13"/>
        <v>3.7077309948083397E-3</v>
      </c>
      <c r="I863" s="193"/>
      <c r="J863" s="197">
        <v>861</v>
      </c>
      <c r="K863" s="234">
        <v>3.7077309948083397E-3</v>
      </c>
      <c r="L863" s="198">
        <v>-1.0760206154744821E-2</v>
      </c>
    </row>
    <row r="864" spans="1:12" ht="14.4" x14ac:dyDescent="0.3">
      <c r="A864" s="7">
        <v>42887</v>
      </c>
      <c r="B864" s="191">
        <v>2415.6499020000001</v>
      </c>
      <c r="C864" s="191">
        <v>2430.0600589999999</v>
      </c>
      <c r="D864" s="191">
        <v>2413.540039</v>
      </c>
      <c r="E864" s="191">
        <v>2430.0600589999999</v>
      </c>
      <c r="F864" s="192">
        <v>2430.0600589999999</v>
      </c>
      <c r="G864" s="191">
        <v>3857140000</v>
      </c>
      <c r="H864" s="194">
        <f t="shared" si="13"/>
        <v>7.5711127079423849E-3</v>
      </c>
      <c r="I864" s="193"/>
      <c r="J864" s="197">
        <v>862</v>
      </c>
      <c r="K864" s="234">
        <v>7.5711127079423849E-3</v>
      </c>
      <c r="L864" s="198">
        <v>-1.0750112522990232E-2</v>
      </c>
    </row>
    <row r="865" spans="1:12" ht="14.4" x14ac:dyDescent="0.3">
      <c r="A865" s="7">
        <v>42886</v>
      </c>
      <c r="B865" s="191">
        <v>2415.6298830000001</v>
      </c>
      <c r="C865" s="191">
        <v>2415.98999</v>
      </c>
      <c r="D865" s="191">
        <v>2403.5900879999999</v>
      </c>
      <c r="E865" s="191">
        <v>2411.8000489999999</v>
      </c>
      <c r="F865" s="192">
        <v>2411.8000489999999</v>
      </c>
      <c r="G865" s="191">
        <v>4516110000</v>
      </c>
      <c r="H865" s="194">
        <f t="shared" si="13"/>
        <v>-4.5996868531249669E-4</v>
      </c>
      <c r="I865" s="193"/>
      <c r="J865" s="197">
        <v>863</v>
      </c>
      <c r="K865" s="234">
        <v>-4.5996868531249669E-4</v>
      </c>
      <c r="L865" s="198">
        <v>-1.0741798440582775E-2</v>
      </c>
    </row>
    <row r="866" spans="1:12" ht="14.4" x14ac:dyDescent="0.3">
      <c r="A866" s="7">
        <v>42885</v>
      </c>
      <c r="B866" s="191">
        <v>2411.669922</v>
      </c>
      <c r="C866" s="191">
        <v>2415.26001</v>
      </c>
      <c r="D866" s="191">
        <v>2409.429932</v>
      </c>
      <c r="E866" s="191">
        <v>2412.9099120000001</v>
      </c>
      <c r="F866" s="192">
        <v>2412.9099120000001</v>
      </c>
      <c r="G866" s="191">
        <v>3203160000</v>
      </c>
      <c r="H866" s="194">
        <f t="shared" si="13"/>
        <v>-1.2046244828196847E-3</v>
      </c>
      <c r="I866" s="193"/>
      <c r="J866" s="197">
        <v>864</v>
      </c>
      <c r="K866" s="234">
        <v>-1.2046244828196847E-3</v>
      </c>
      <c r="L866" s="198">
        <v>-1.0736170310056435E-2</v>
      </c>
    </row>
    <row r="867" spans="1:12" ht="14.4" x14ac:dyDescent="0.3">
      <c r="A867" s="7">
        <v>42881</v>
      </c>
      <c r="B867" s="191">
        <v>2414.5</v>
      </c>
      <c r="C867" s="191">
        <v>2416.679932</v>
      </c>
      <c r="D867" s="191">
        <v>2412.1999510000001</v>
      </c>
      <c r="E867" s="191">
        <v>2415.820068</v>
      </c>
      <c r="F867" s="192">
        <v>2415.820068</v>
      </c>
      <c r="G867" s="191">
        <v>2805040000</v>
      </c>
      <c r="H867" s="194">
        <f t="shared" si="13"/>
        <v>3.1054999601775528E-4</v>
      </c>
      <c r="I867" s="193"/>
      <c r="J867" s="197">
        <v>865</v>
      </c>
      <c r="K867" s="234">
        <v>3.1054999601775528E-4</v>
      </c>
      <c r="L867" s="198">
        <v>-1.0705911206984628E-2</v>
      </c>
    </row>
    <row r="868" spans="1:12" ht="14.4" x14ac:dyDescent="0.3">
      <c r="A868" s="7">
        <v>42880</v>
      </c>
      <c r="B868" s="191">
        <v>2409.540039</v>
      </c>
      <c r="C868" s="191">
        <v>2418.709961</v>
      </c>
      <c r="D868" s="191">
        <v>2408.01001</v>
      </c>
      <c r="E868" s="191">
        <v>2415.070068</v>
      </c>
      <c r="F868" s="192">
        <v>2415.070068</v>
      </c>
      <c r="G868" s="191">
        <v>3535390000</v>
      </c>
      <c r="H868" s="194">
        <f t="shared" si="13"/>
        <v>4.4419480513928295E-3</v>
      </c>
      <c r="I868" s="193"/>
      <c r="J868" s="197">
        <v>866</v>
      </c>
      <c r="K868" s="234">
        <v>4.4419480513928295E-3</v>
      </c>
      <c r="L868" s="198">
        <v>-1.0705435312667383E-2</v>
      </c>
    </row>
    <row r="869" spans="1:12" ht="14.4" x14ac:dyDescent="0.3">
      <c r="A869" s="7">
        <v>42879</v>
      </c>
      <c r="B869" s="191">
        <v>2401.4099120000001</v>
      </c>
      <c r="C869" s="191">
        <v>2405.580078</v>
      </c>
      <c r="D869" s="191">
        <v>2397.98999</v>
      </c>
      <c r="E869" s="191">
        <v>2404.389893</v>
      </c>
      <c r="F869" s="192">
        <v>2404.389893</v>
      </c>
      <c r="G869" s="191">
        <v>3389900000</v>
      </c>
      <c r="H869" s="194">
        <f t="shared" si="13"/>
        <v>2.4891266726227547E-3</v>
      </c>
      <c r="I869" s="193"/>
      <c r="J869" s="197">
        <v>867</v>
      </c>
      <c r="K869" s="234">
        <v>2.4891266726227547E-3</v>
      </c>
      <c r="L869" s="198">
        <v>-1.070332804458585E-2</v>
      </c>
    </row>
    <row r="870" spans="1:12" ht="14.4" x14ac:dyDescent="0.3">
      <c r="A870" s="7">
        <v>42878</v>
      </c>
      <c r="B870" s="191">
        <v>2397.040039</v>
      </c>
      <c r="C870" s="191">
        <v>2400.8500979999999</v>
      </c>
      <c r="D870" s="191">
        <v>2393.8798830000001</v>
      </c>
      <c r="E870" s="191">
        <v>2398.419922</v>
      </c>
      <c r="F870" s="192">
        <v>2398.419922</v>
      </c>
      <c r="G870" s="191">
        <v>3213570000</v>
      </c>
      <c r="H870" s="194">
        <f t="shared" si="13"/>
        <v>1.8378718487074769E-3</v>
      </c>
      <c r="I870" s="193"/>
      <c r="J870" s="197">
        <v>868</v>
      </c>
      <c r="K870" s="234">
        <v>1.8378718487074769E-3</v>
      </c>
      <c r="L870" s="198">
        <v>-1.0689906243192734E-2</v>
      </c>
    </row>
    <row r="871" spans="1:12" ht="14.4" x14ac:dyDescent="0.3">
      <c r="A871" s="7">
        <v>42877</v>
      </c>
      <c r="B871" s="191">
        <v>2387.209961</v>
      </c>
      <c r="C871" s="191">
        <v>2395.459961</v>
      </c>
      <c r="D871" s="191">
        <v>2386.919922</v>
      </c>
      <c r="E871" s="191">
        <v>2394.0200199999999</v>
      </c>
      <c r="F871" s="192">
        <v>2394.0200199999999</v>
      </c>
      <c r="G871" s="191">
        <v>3172830000</v>
      </c>
      <c r="H871" s="194">
        <f t="shared" si="13"/>
        <v>5.1601315443826519E-3</v>
      </c>
      <c r="I871" s="193"/>
      <c r="J871" s="197">
        <v>869</v>
      </c>
      <c r="K871" s="234">
        <v>5.1601315443826519E-3</v>
      </c>
      <c r="L871" s="198">
        <v>-1.0686133080146942E-2</v>
      </c>
    </row>
    <row r="872" spans="1:12" ht="14.4" x14ac:dyDescent="0.3">
      <c r="A872" s="7">
        <v>42874</v>
      </c>
      <c r="B872" s="191">
        <v>2371.3701169999999</v>
      </c>
      <c r="C872" s="191">
        <v>2389.0600589999999</v>
      </c>
      <c r="D872" s="191">
        <v>2370.429932</v>
      </c>
      <c r="E872" s="191">
        <v>2381.7299800000001</v>
      </c>
      <c r="F872" s="192">
        <v>2381.7299800000001</v>
      </c>
      <c r="G872" s="191">
        <v>3825160000</v>
      </c>
      <c r="H872" s="194">
        <f t="shared" si="13"/>
        <v>6.7674996179841957E-3</v>
      </c>
      <c r="I872" s="193"/>
      <c r="J872" s="197">
        <v>870</v>
      </c>
      <c r="K872" s="234">
        <v>6.7674996179841957E-3</v>
      </c>
      <c r="L872" s="198">
        <v>-1.0681718520335434E-2</v>
      </c>
    </row>
    <row r="873" spans="1:12" ht="14.4" x14ac:dyDescent="0.3">
      <c r="A873" s="7">
        <v>42873</v>
      </c>
      <c r="B873" s="191">
        <v>2354.6899410000001</v>
      </c>
      <c r="C873" s="191">
        <v>2375.73999</v>
      </c>
      <c r="D873" s="191">
        <v>2352.719971</v>
      </c>
      <c r="E873" s="191">
        <v>2365.719971</v>
      </c>
      <c r="F873" s="192">
        <v>2365.719971</v>
      </c>
      <c r="G873" s="191">
        <v>4319420000</v>
      </c>
      <c r="H873" s="194">
        <f t="shared" si="13"/>
        <v>3.686818535649625E-3</v>
      </c>
      <c r="I873" s="193"/>
      <c r="J873" s="197">
        <v>871</v>
      </c>
      <c r="K873" s="234">
        <v>3.686818535649625E-3</v>
      </c>
      <c r="L873" s="198">
        <v>-1.0657825025393258E-2</v>
      </c>
    </row>
    <row r="874" spans="1:12" ht="14.4" x14ac:dyDescent="0.3">
      <c r="A874" s="7">
        <v>42872</v>
      </c>
      <c r="B874" s="191">
        <v>2382.9499510000001</v>
      </c>
      <c r="C874" s="191">
        <v>2384.8701169999999</v>
      </c>
      <c r="D874" s="191">
        <v>2356.209961</v>
      </c>
      <c r="E874" s="191">
        <v>2357.030029</v>
      </c>
      <c r="F874" s="192">
        <v>2357.030029</v>
      </c>
      <c r="G874" s="191">
        <v>4163000000</v>
      </c>
      <c r="H874" s="194">
        <f t="shared" si="13"/>
        <v>-1.8178214589219161E-2</v>
      </c>
      <c r="I874" s="193"/>
      <c r="J874" s="197">
        <v>872</v>
      </c>
      <c r="K874" s="234">
        <v>-1.8178214589219161E-2</v>
      </c>
      <c r="L874" s="198">
        <v>-1.0625526061597172E-2</v>
      </c>
    </row>
    <row r="875" spans="1:12" ht="14.4" x14ac:dyDescent="0.3">
      <c r="A875" s="7">
        <v>42871</v>
      </c>
      <c r="B875" s="191">
        <v>2404.5500489999999</v>
      </c>
      <c r="C875" s="191">
        <v>2405.7700199999999</v>
      </c>
      <c r="D875" s="191">
        <v>2396.0500489999999</v>
      </c>
      <c r="E875" s="191">
        <v>2400.669922</v>
      </c>
      <c r="F875" s="192">
        <v>2400.669922</v>
      </c>
      <c r="G875" s="191">
        <v>3420790000</v>
      </c>
      <c r="H875" s="194">
        <f t="shared" si="13"/>
        <v>-6.8689681361807189E-4</v>
      </c>
      <c r="I875" s="193"/>
      <c r="J875" s="197">
        <v>873</v>
      </c>
      <c r="K875" s="234">
        <v>-6.8689681361807189E-4</v>
      </c>
      <c r="L875" s="198">
        <v>-1.061217988441782E-2</v>
      </c>
    </row>
    <row r="876" spans="1:12" ht="14.4" x14ac:dyDescent="0.3">
      <c r="A876" s="7">
        <v>42870</v>
      </c>
      <c r="B876" s="191">
        <v>2393.9799800000001</v>
      </c>
      <c r="C876" s="191">
        <v>2404.0500489999999</v>
      </c>
      <c r="D876" s="191">
        <v>2393.9399410000001</v>
      </c>
      <c r="E876" s="191">
        <v>2402.320068</v>
      </c>
      <c r="F876" s="192">
        <v>2402.320068</v>
      </c>
      <c r="G876" s="191">
        <v>3473600000</v>
      </c>
      <c r="H876" s="194">
        <f t="shared" si="13"/>
        <v>4.7765136426024587E-3</v>
      </c>
      <c r="I876" s="193"/>
      <c r="J876" s="197">
        <v>874</v>
      </c>
      <c r="K876" s="234">
        <v>4.7765136426024587E-3</v>
      </c>
      <c r="L876" s="198">
        <v>-1.0610898786207345E-2</v>
      </c>
    </row>
    <row r="877" spans="1:12" ht="14.4" x14ac:dyDescent="0.3">
      <c r="A877" s="7">
        <v>42867</v>
      </c>
      <c r="B877" s="191">
        <v>2392.4399410000001</v>
      </c>
      <c r="C877" s="191">
        <v>2392.4399410000001</v>
      </c>
      <c r="D877" s="191">
        <v>2387.1899410000001</v>
      </c>
      <c r="E877" s="191">
        <v>2390.8999020000001</v>
      </c>
      <c r="F877" s="192">
        <v>2390.8999020000001</v>
      </c>
      <c r="G877" s="191">
        <v>3305630000</v>
      </c>
      <c r="H877" s="194">
        <f t="shared" si="13"/>
        <v>-1.4784413421209208E-3</v>
      </c>
      <c r="I877" s="193"/>
      <c r="J877" s="197">
        <v>875</v>
      </c>
      <c r="K877" s="234">
        <v>-1.4784413421209208E-3</v>
      </c>
      <c r="L877" s="198">
        <v>-1.0605454184518534E-2</v>
      </c>
    </row>
    <row r="878" spans="1:12" ht="14.4" x14ac:dyDescent="0.3">
      <c r="A878" s="7">
        <v>42866</v>
      </c>
      <c r="B878" s="191">
        <v>2394.8400879999999</v>
      </c>
      <c r="C878" s="191">
        <v>2395.719971</v>
      </c>
      <c r="D878" s="191">
        <v>2381.73999</v>
      </c>
      <c r="E878" s="191">
        <v>2394.4399410000001</v>
      </c>
      <c r="F878" s="192">
        <v>2394.4399410000001</v>
      </c>
      <c r="G878" s="191">
        <v>3727420000</v>
      </c>
      <c r="H878" s="194">
        <f t="shared" si="13"/>
        <v>-2.1628093718817775E-3</v>
      </c>
      <c r="I878" s="193"/>
      <c r="J878" s="197">
        <v>876</v>
      </c>
      <c r="K878" s="234">
        <v>-2.1628093718817775E-3</v>
      </c>
      <c r="L878" s="198">
        <v>-1.0597829314099506E-2</v>
      </c>
    </row>
    <row r="879" spans="1:12" ht="14.4" x14ac:dyDescent="0.3">
      <c r="A879" s="7">
        <v>42865</v>
      </c>
      <c r="B879" s="191">
        <v>2396.790039</v>
      </c>
      <c r="C879" s="191">
        <v>2399.73999</v>
      </c>
      <c r="D879" s="191">
        <v>2392.790039</v>
      </c>
      <c r="E879" s="191">
        <v>2399.6298830000001</v>
      </c>
      <c r="F879" s="192">
        <v>2399.6298830000001</v>
      </c>
      <c r="G879" s="191">
        <v>3643530000</v>
      </c>
      <c r="H879" s="194">
        <f t="shared" si="13"/>
        <v>1.1306013918641129E-3</v>
      </c>
      <c r="I879" s="193"/>
      <c r="J879" s="197">
        <v>877</v>
      </c>
      <c r="K879" s="234">
        <v>1.1306013918641129E-3</v>
      </c>
      <c r="L879" s="198">
        <v>-1.0586817120337797E-2</v>
      </c>
    </row>
    <row r="880" spans="1:12" ht="14.4" x14ac:dyDescent="0.3">
      <c r="A880" s="7">
        <v>42864</v>
      </c>
      <c r="B880" s="191">
        <v>2401.580078</v>
      </c>
      <c r="C880" s="191">
        <v>2403.8701169999999</v>
      </c>
      <c r="D880" s="191">
        <v>2392.4399410000001</v>
      </c>
      <c r="E880" s="191">
        <v>2396.919922</v>
      </c>
      <c r="F880" s="192">
        <v>2396.919922</v>
      </c>
      <c r="G880" s="191">
        <v>3653590000</v>
      </c>
      <c r="H880" s="194">
        <f t="shared" si="13"/>
        <v>-1.0252486558836506E-3</v>
      </c>
      <c r="I880" s="193"/>
      <c r="J880" s="197">
        <v>878</v>
      </c>
      <c r="K880" s="234">
        <v>-1.0252486558836506E-3</v>
      </c>
      <c r="L880" s="198">
        <v>-1.0584965258471553E-2</v>
      </c>
    </row>
    <row r="881" spans="1:12" ht="14.4" x14ac:dyDescent="0.3">
      <c r="A881" s="7">
        <v>42863</v>
      </c>
      <c r="B881" s="191">
        <v>2399.9399410000001</v>
      </c>
      <c r="C881" s="191">
        <v>2401.360107</v>
      </c>
      <c r="D881" s="191">
        <v>2393.919922</v>
      </c>
      <c r="E881" s="191">
        <v>2399.3798830000001</v>
      </c>
      <c r="F881" s="192">
        <v>2399.3798830000001</v>
      </c>
      <c r="G881" s="191">
        <v>3429440000</v>
      </c>
      <c r="H881" s="194">
        <f t="shared" si="13"/>
        <v>3.7446077189371702E-5</v>
      </c>
      <c r="I881" s="193"/>
      <c r="J881" s="197">
        <v>879</v>
      </c>
      <c r="K881" s="234">
        <v>3.7446077189371702E-5</v>
      </c>
      <c r="L881" s="198">
        <v>-1.0552474381403365E-2</v>
      </c>
    </row>
    <row r="882" spans="1:12" ht="14.4" x14ac:dyDescent="0.3">
      <c r="A882" s="7">
        <v>42860</v>
      </c>
      <c r="B882" s="191">
        <v>2392.3701169999999</v>
      </c>
      <c r="C882" s="191">
        <v>2399.290039</v>
      </c>
      <c r="D882" s="191">
        <v>2389.3798830000001</v>
      </c>
      <c r="E882" s="191">
        <v>2399.290039</v>
      </c>
      <c r="F882" s="192">
        <v>2399.290039</v>
      </c>
      <c r="G882" s="191">
        <v>3540140000</v>
      </c>
      <c r="H882" s="194">
        <f t="shared" si="13"/>
        <v>4.0886951849016303E-3</v>
      </c>
      <c r="I882" s="193"/>
      <c r="J882" s="197">
        <v>880</v>
      </c>
      <c r="K882" s="234">
        <v>4.0886951849016303E-3</v>
      </c>
      <c r="L882" s="198">
        <v>-1.0549462222665579E-2</v>
      </c>
    </row>
    <row r="883" spans="1:12" ht="14.4" x14ac:dyDescent="0.3">
      <c r="A883" s="7">
        <v>42859</v>
      </c>
      <c r="B883" s="191">
        <v>2389.790039</v>
      </c>
      <c r="C883" s="191">
        <v>2391.429932</v>
      </c>
      <c r="D883" s="191">
        <v>2380.3500979999999</v>
      </c>
      <c r="E883" s="191">
        <v>2389.5200199999999</v>
      </c>
      <c r="F883" s="192">
        <v>2389.5200199999999</v>
      </c>
      <c r="G883" s="191">
        <v>4362540000</v>
      </c>
      <c r="H883" s="194">
        <f t="shared" si="13"/>
        <v>5.8210276161929663E-4</v>
      </c>
      <c r="I883" s="193"/>
      <c r="J883" s="197">
        <v>881</v>
      </c>
      <c r="K883" s="234">
        <v>5.8210276161929663E-4</v>
      </c>
      <c r="L883" s="198">
        <v>-1.0549329161348183E-2</v>
      </c>
    </row>
    <row r="884" spans="1:12" ht="14.4" x14ac:dyDescent="0.3">
      <c r="A884" s="7">
        <v>42858</v>
      </c>
      <c r="B884" s="191">
        <v>2386.5</v>
      </c>
      <c r="C884" s="191">
        <v>2389.820068</v>
      </c>
      <c r="D884" s="191">
        <v>2379.75</v>
      </c>
      <c r="E884" s="191">
        <v>2388.1298830000001</v>
      </c>
      <c r="F884" s="192">
        <v>2388.1298830000001</v>
      </c>
      <c r="G884" s="191">
        <v>3893990000</v>
      </c>
      <c r="H884" s="194">
        <f t="shared" si="13"/>
        <v>-1.271360505177841E-3</v>
      </c>
      <c r="I884" s="193"/>
      <c r="J884" s="197">
        <v>882</v>
      </c>
      <c r="K884" s="234">
        <v>-1.271360505177841E-3</v>
      </c>
      <c r="L884" s="198">
        <v>-1.0548639785618709E-2</v>
      </c>
    </row>
    <row r="885" spans="1:12" ht="14.4" x14ac:dyDescent="0.3">
      <c r="A885" s="7">
        <v>42857</v>
      </c>
      <c r="B885" s="191">
        <v>2391.0500489999999</v>
      </c>
      <c r="C885" s="191">
        <v>2392.929932</v>
      </c>
      <c r="D885" s="191">
        <v>2385.820068</v>
      </c>
      <c r="E885" s="191">
        <v>2391.169922</v>
      </c>
      <c r="F885" s="192">
        <v>2391.169922</v>
      </c>
      <c r="G885" s="191">
        <v>3813680000</v>
      </c>
      <c r="H885" s="194">
        <f t="shared" si="13"/>
        <v>1.1890500505600905E-3</v>
      </c>
      <c r="I885" s="193"/>
      <c r="J885" s="197">
        <v>883</v>
      </c>
      <c r="K885" s="234">
        <v>1.1890500505600905E-3</v>
      </c>
      <c r="L885" s="198">
        <v>-1.0546128960356574E-2</v>
      </c>
    </row>
    <row r="886" spans="1:12" ht="14.4" x14ac:dyDescent="0.3">
      <c r="A886" s="7">
        <v>42856</v>
      </c>
      <c r="B886" s="191">
        <v>2388.5</v>
      </c>
      <c r="C886" s="191">
        <v>2394.48999</v>
      </c>
      <c r="D886" s="191">
        <v>2384.830078</v>
      </c>
      <c r="E886" s="191">
        <v>2388.330078</v>
      </c>
      <c r="F886" s="192">
        <v>2388.330078</v>
      </c>
      <c r="G886" s="191">
        <v>3199240000</v>
      </c>
      <c r="H886" s="194">
        <f t="shared" si="13"/>
        <v>1.7322905313657151E-3</v>
      </c>
      <c r="I886" s="193"/>
      <c r="J886" s="197">
        <v>884</v>
      </c>
      <c r="K886" s="234">
        <v>1.7322905313657151E-3</v>
      </c>
      <c r="L886" s="198">
        <v>-1.0541734264335509E-2</v>
      </c>
    </row>
    <row r="887" spans="1:12" ht="14.4" x14ac:dyDescent="0.3">
      <c r="A887" s="7">
        <v>42853</v>
      </c>
      <c r="B887" s="191">
        <v>2393.679932</v>
      </c>
      <c r="C887" s="191">
        <v>2393.679932</v>
      </c>
      <c r="D887" s="191">
        <v>2382.360107</v>
      </c>
      <c r="E887" s="191">
        <v>2384.1999510000001</v>
      </c>
      <c r="F887" s="192">
        <v>2384.1999510000001</v>
      </c>
      <c r="G887" s="191">
        <v>3718270000</v>
      </c>
      <c r="H887" s="194">
        <f t="shared" si="13"/>
        <v>-1.9131473359665974E-3</v>
      </c>
      <c r="I887" s="193"/>
      <c r="J887" s="197">
        <v>885</v>
      </c>
      <c r="K887" s="234">
        <v>-1.9131473359665974E-3</v>
      </c>
      <c r="L887" s="198">
        <v>-1.0540688093155351E-2</v>
      </c>
    </row>
    <row r="888" spans="1:12" ht="14.4" x14ac:dyDescent="0.3">
      <c r="A888" s="7">
        <v>42852</v>
      </c>
      <c r="B888" s="191">
        <v>2389.6999510000001</v>
      </c>
      <c r="C888" s="191">
        <v>2392.1000979999999</v>
      </c>
      <c r="D888" s="191">
        <v>2382.679932</v>
      </c>
      <c r="E888" s="191">
        <v>2388.7700199999999</v>
      </c>
      <c r="F888" s="192">
        <v>2388.7700199999999</v>
      </c>
      <c r="G888" s="191">
        <v>4098460000</v>
      </c>
      <c r="H888" s="194">
        <f t="shared" si="13"/>
        <v>5.5292007250118717E-4</v>
      </c>
      <c r="I888" s="193"/>
      <c r="J888" s="197">
        <v>886</v>
      </c>
      <c r="K888" s="234">
        <v>5.5292007250118717E-4</v>
      </c>
      <c r="L888" s="198">
        <v>-1.053968919308711E-2</v>
      </c>
    </row>
    <row r="889" spans="1:12" ht="14.4" x14ac:dyDescent="0.3">
      <c r="A889" s="7">
        <v>42851</v>
      </c>
      <c r="B889" s="191">
        <v>2388.9799800000001</v>
      </c>
      <c r="C889" s="191">
        <v>2398.1599120000001</v>
      </c>
      <c r="D889" s="191">
        <v>2386.780029</v>
      </c>
      <c r="E889" s="191">
        <v>2387.4499510000001</v>
      </c>
      <c r="F889" s="192">
        <v>2387.4499510000001</v>
      </c>
      <c r="G889" s="191">
        <v>4105920000</v>
      </c>
      <c r="H889" s="194">
        <f t="shared" si="13"/>
        <v>-4.8570337896502731E-4</v>
      </c>
      <c r="I889" s="193"/>
      <c r="J889" s="197">
        <v>887</v>
      </c>
      <c r="K889" s="234">
        <v>-4.8570337896502731E-4</v>
      </c>
      <c r="L889" s="198">
        <v>-1.0518102889622743E-2</v>
      </c>
    </row>
    <row r="890" spans="1:12" ht="14.4" x14ac:dyDescent="0.3">
      <c r="A890" s="7">
        <v>42850</v>
      </c>
      <c r="B890" s="191">
        <v>2381.51001</v>
      </c>
      <c r="C890" s="191">
        <v>2392.4799800000001</v>
      </c>
      <c r="D890" s="191">
        <v>2381.1499020000001</v>
      </c>
      <c r="E890" s="191">
        <v>2388.610107</v>
      </c>
      <c r="F890" s="192">
        <v>2388.610107</v>
      </c>
      <c r="G890" s="191">
        <v>3995240000</v>
      </c>
      <c r="H890" s="194">
        <f t="shared" si="13"/>
        <v>6.0906874447222079E-3</v>
      </c>
      <c r="I890" s="193"/>
      <c r="J890" s="197">
        <v>888</v>
      </c>
      <c r="K890" s="234">
        <v>6.0906874447222079E-3</v>
      </c>
      <c r="L890" s="198">
        <v>-1.0513762655056281E-2</v>
      </c>
    </row>
    <row r="891" spans="1:12" ht="14.4" x14ac:dyDescent="0.3">
      <c r="A891" s="7">
        <v>42849</v>
      </c>
      <c r="B891" s="191">
        <v>2370.330078</v>
      </c>
      <c r="C891" s="191">
        <v>2376.9799800000001</v>
      </c>
      <c r="D891" s="191">
        <v>2369.1899410000001</v>
      </c>
      <c r="E891" s="191">
        <v>2374.1499020000001</v>
      </c>
      <c r="F891" s="192">
        <v>2374.1499020000001</v>
      </c>
      <c r="G891" s="191">
        <v>3690650000</v>
      </c>
      <c r="H891" s="194">
        <f t="shared" si="13"/>
        <v>1.0840068991465068E-2</v>
      </c>
      <c r="I891" s="193"/>
      <c r="J891" s="197">
        <v>889</v>
      </c>
      <c r="K891" s="234">
        <v>1.0840068991465068E-2</v>
      </c>
      <c r="L891" s="198">
        <v>-1.0512783874489784E-2</v>
      </c>
    </row>
    <row r="892" spans="1:12" ht="14.4" x14ac:dyDescent="0.3">
      <c r="A892" s="7">
        <v>42846</v>
      </c>
      <c r="B892" s="191">
        <v>2354.73999</v>
      </c>
      <c r="C892" s="191">
        <v>2356.179932</v>
      </c>
      <c r="D892" s="191">
        <v>2344.51001</v>
      </c>
      <c r="E892" s="191">
        <v>2348.6899410000001</v>
      </c>
      <c r="F892" s="192">
        <v>2348.6899410000001</v>
      </c>
      <c r="G892" s="191">
        <v>3503360000</v>
      </c>
      <c r="H892" s="194">
        <f t="shared" si="13"/>
        <v>-3.0350731513657109E-3</v>
      </c>
      <c r="I892" s="193"/>
      <c r="J892" s="197">
        <v>890</v>
      </c>
      <c r="K892" s="234">
        <v>-3.0350731513657109E-3</v>
      </c>
      <c r="L892" s="198">
        <v>-1.0504263805166243E-2</v>
      </c>
    </row>
    <row r="893" spans="1:12" ht="14.4" x14ac:dyDescent="0.3">
      <c r="A893" s="7">
        <v>42845</v>
      </c>
      <c r="B893" s="191">
        <v>2342.6899410000001</v>
      </c>
      <c r="C893" s="191">
        <v>2361.3701169999999</v>
      </c>
      <c r="D893" s="191">
        <v>2340.9099120000001</v>
      </c>
      <c r="E893" s="191">
        <v>2355.8400879999999</v>
      </c>
      <c r="F893" s="192">
        <v>2355.8400879999999</v>
      </c>
      <c r="G893" s="191">
        <v>3647420000</v>
      </c>
      <c r="H893" s="194">
        <f t="shared" si="13"/>
        <v>7.5572634109010153E-3</v>
      </c>
      <c r="I893" s="193"/>
      <c r="J893" s="197">
        <v>891</v>
      </c>
      <c r="K893" s="234">
        <v>7.5572634109010153E-3</v>
      </c>
      <c r="L893" s="198">
        <v>-1.0501855900220406E-2</v>
      </c>
    </row>
    <row r="894" spans="1:12" ht="14.4" x14ac:dyDescent="0.3">
      <c r="A894" s="7">
        <v>42844</v>
      </c>
      <c r="B894" s="191">
        <v>2346.790039</v>
      </c>
      <c r="C894" s="191">
        <v>2352.6298830000001</v>
      </c>
      <c r="D894" s="191">
        <v>2335.0500489999999</v>
      </c>
      <c r="E894" s="191">
        <v>2338.169922</v>
      </c>
      <c r="F894" s="192">
        <v>2338.169922</v>
      </c>
      <c r="G894" s="191">
        <v>3519900000</v>
      </c>
      <c r="H894" s="194">
        <f t="shared" si="13"/>
        <v>-1.7163505528008957E-3</v>
      </c>
      <c r="I894" s="193"/>
      <c r="J894" s="197">
        <v>892</v>
      </c>
      <c r="K894" s="234">
        <v>-1.7163505528008957E-3</v>
      </c>
      <c r="L894" s="198">
        <v>-1.0487534447223914E-2</v>
      </c>
    </row>
    <row r="895" spans="1:12" ht="14.4" x14ac:dyDescent="0.3">
      <c r="A895" s="7">
        <v>42843</v>
      </c>
      <c r="B895" s="191">
        <v>2342.530029</v>
      </c>
      <c r="C895" s="191">
        <v>2348.3500979999999</v>
      </c>
      <c r="D895" s="191">
        <v>2334.540039</v>
      </c>
      <c r="E895" s="191">
        <v>2342.1899410000001</v>
      </c>
      <c r="F895" s="192">
        <v>2342.1899410000001</v>
      </c>
      <c r="G895" s="191">
        <v>3269840000</v>
      </c>
      <c r="H895" s="194">
        <f t="shared" si="13"/>
        <v>-2.9033801350211684E-3</v>
      </c>
      <c r="I895" s="193"/>
      <c r="J895" s="197">
        <v>893</v>
      </c>
      <c r="K895" s="234">
        <v>-2.9033801350211684E-3</v>
      </c>
      <c r="L895" s="198">
        <v>-1.0484399295383787E-2</v>
      </c>
    </row>
    <row r="896" spans="1:12" ht="14.4" x14ac:dyDescent="0.3">
      <c r="A896" s="7">
        <v>42842</v>
      </c>
      <c r="B896" s="191">
        <v>2332.6201169999999</v>
      </c>
      <c r="C896" s="191">
        <v>2349.139893</v>
      </c>
      <c r="D896" s="191">
        <v>2332.51001</v>
      </c>
      <c r="E896" s="191">
        <v>2349.01001</v>
      </c>
      <c r="F896" s="192">
        <v>2349.01001</v>
      </c>
      <c r="G896" s="191">
        <v>2824710000</v>
      </c>
      <c r="H896" s="194">
        <f t="shared" si="13"/>
        <v>8.6133491152897302E-3</v>
      </c>
      <c r="I896" s="193"/>
      <c r="J896" s="197">
        <v>894</v>
      </c>
      <c r="K896" s="234">
        <v>8.6133491152897302E-3</v>
      </c>
      <c r="L896" s="198">
        <v>-1.0483201257031664E-2</v>
      </c>
    </row>
    <row r="897" spans="1:12" ht="14.4" x14ac:dyDescent="0.3">
      <c r="A897" s="7">
        <v>42838</v>
      </c>
      <c r="B897" s="191">
        <v>2341.9799800000001</v>
      </c>
      <c r="C897" s="191">
        <v>2348.26001</v>
      </c>
      <c r="D897" s="191">
        <v>2328.9499510000001</v>
      </c>
      <c r="E897" s="191">
        <v>2328.9499510000001</v>
      </c>
      <c r="F897" s="192">
        <v>2328.9499510000001</v>
      </c>
      <c r="G897" s="191">
        <v>3143890000</v>
      </c>
      <c r="H897" s="194">
        <f t="shared" si="13"/>
        <v>-6.814694452883103E-3</v>
      </c>
      <c r="I897" s="193"/>
      <c r="J897" s="197">
        <v>895</v>
      </c>
      <c r="K897" s="234">
        <v>-6.814694452883103E-3</v>
      </c>
      <c r="L897" s="198">
        <v>-1.0475231200476586E-2</v>
      </c>
    </row>
    <row r="898" spans="1:12" ht="14.4" x14ac:dyDescent="0.3">
      <c r="A898" s="7">
        <v>42837</v>
      </c>
      <c r="B898" s="191">
        <v>2352.1499020000001</v>
      </c>
      <c r="C898" s="191">
        <v>2352.719971</v>
      </c>
      <c r="D898" s="191">
        <v>2341.179932</v>
      </c>
      <c r="E898" s="191">
        <v>2344.929932</v>
      </c>
      <c r="F898" s="192">
        <v>2344.929932</v>
      </c>
      <c r="G898" s="191">
        <v>3196950000</v>
      </c>
      <c r="H898" s="194">
        <f t="shared" si="13"/>
        <v>-3.7599507562140187E-3</v>
      </c>
      <c r="I898" s="193"/>
      <c r="J898" s="197">
        <v>896</v>
      </c>
      <c r="K898" s="234">
        <v>-3.7599507562140187E-3</v>
      </c>
      <c r="L898" s="198">
        <v>-1.0462869630386283E-2</v>
      </c>
    </row>
    <row r="899" spans="1:12" ht="14.4" x14ac:dyDescent="0.3">
      <c r="A899" s="7">
        <v>42836</v>
      </c>
      <c r="B899" s="191">
        <v>2353.919922</v>
      </c>
      <c r="C899" s="191">
        <v>2355.219971</v>
      </c>
      <c r="D899" s="191">
        <v>2337.25</v>
      </c>
      <c r="E899" s="191">
        <v>2353.780029</v>
      </c>
      <c r="F899" s="192">
        <v>2353.780029</v>
      </c>
      <c r="G899" s="191">
        <v>3117420000</v>
      </c>
      <c r="H899" s="194">
        <f t="shared" si="13"/>
        <v>-1.4338793828935876E-3</v>
      </c>
      <c r="I899" s="193"/>
      <c r="J899" s="197">
        <v>897</v>
      </c>
      <c r="K899" s="234">
        <v>-1.4338793828935876E-3</v>
      </c>
      <c r="L899" s="198">
        <v>-1.0448008801391247E-2</v>
      </c>
    </row>
    <row r="900" spans="1:12" ht="14.4" x14ac:dyDescent="0.3">
      <c r="A900" s="7">
        <v>42835</v>
      </c>
      <c r="B900" s="191">
        <v>2357.1599120000001</v>
      </c>
      <c r="C900" s="191">
        <v>2366.3701169999999</v>
      </c>
      <c r="D900" s="191">
        <v>2351.5</v>
      </c>
      <c r="E900" s="191">
        <v>2357.1599120000001</v>
      </c>
      <c r="F900" s="192">
        <v>2357.1599120000001</v>
      </c>
      <c r="G900" s="191">
        <v>2785410000</v>
      </c>
      <c r="H900" s="194">
        <f t="shared" ref="H900:H963" si="14">(F900-F901)/F901</f>
        <v>6.8768646390225837E-4</v>
      </c>
      <c r="I900" s="193"/>
      <c r="J900" s="197">
        <v>898</v>
      </c>
      <c r="K900" s="234">
        <v>6.8768646390225837E-4</v>
      </c>
      <c r="L900" s="198">
        <v>-1.0447238925304624E-2</v>
      </c>
    </row>
    <row r="901" spans="1:12" ht="14.4" x14ac:dyDescent="0.3">
      <c r="A901" s="7">
        <v>42832</v>
      </c>
      <c r="B901" s="191">
        <v>2356.5900879999999</v>
      </c>
      <c r="C901" s="191">
        <v>2363.76001</v>
      </c>
      <c r="D901" s="191">
        <v>2350.73999</v>
      </c>
      <c r="E901" s="191">
        <v>2355.540039</v>
      </c>
      <c r="F901" s="192">
        <v>2355.540039</v>
      </c>
      <c r="G901" s="191">
        <v>3053150000</v>
      </c>
      <c r="H901" s="194">
        <f t="shared" si="14"/>
        <v>-8.2713012919306416E-4</v>
      </c>
      <c r="I901" s="193"/>
      <c r="J901" s="197">
        <v>899</v>
      </c>
      <c r="K901" s="234">
        <v>-8.2713012919306416E-4</v>
      </c>
      <c r="L901" s="198">
        <v>-1.0432423282861994E-2</v>
      </c>
    </row>
    <row r="902" spans="1:12" ht="14.4" x14ac:dyDescent="0.3">
      <c r="A902" s="7">
        <v>42831</v>
      </c>
      <c r="B902" s="191">
        <v>2353.790039</v>
      </c>
      <c r="C902" s="191">
        <v>2364.1599120000001</v>
      </c>
      <c r="D902" s="191">
        <v>2348.8999020000001</v>
      </c>
      <c r="E902" s="191">
        <v>2357.48999</v>
      </c>
      <c r="F902" s="192">
        <v>2357.48999</v>
      </c>
      <c r="G902" s="191">
        <v>3201920000</v>
      </c>
      <c r="H902" s="194">
        <f t="shared" si="14"/>
        <v>1.9295093795218506E-3</v>
      </c>
      <c r="I902" s="193"/>
      <c r="J902" s="197">
        <v>900</v>
      </c>
      <c r="K902" s="234">
        <v>1.9295093795218506E-3</v>
      </c>
      <c r="L902" s="198">
        <v>-1.0432403564770942E-2</v>
      </c>
    </row>
    <row r="903" spans="1:12" ht="14.4" x14ac:dyDescent="0.3">
      <c r="A903" s="7">
        <v>42830</v>
      </c>
      <c r="B903" s="191">
        <v>2366.5900879999999</v>
      </c>
      <c r="C903" s="191">
        <v>2378.360107</v>
      </c>
      <c r="D903" s="191">
        <v>2350.5200199999999</v>
      </c>
      <c r="E903" s="191">
        <v>2352.9499510000001</v>
      </c>
      <c r="F903" s="192">
        <v>2352.9499510000001</v>
      </c>
      <c r="G903" s="191">
        <v>3770520000</v>
      </c>
      <c r="H903" s="194">
        <f t="shared" si="14"/>
        <v>-3.0548612250134773E-3</v>
      </c>
      <c r="I903" s="193"/>
      <c r="J903" s="197">
        <v>901</v>
      </c>
      <c r="K903" s="234">
        <v>-3.0548612250134773E-3</v>
      </c>
      <c r="L903" s="198">
        <v>-1.0430932781679839E-2</v>
      </c>
    </row>
    <row r="904" spans="1:12" ht="14.4" x14ac:dyDescent="0.3">
      <c r="A904" s="7">
        <v>42829</v>
      </c>
      <c r="B904" s="191">
        <v>2354.76001</v>
      </c>
      <c r="C904" s="191">
        <v>2360.530029</v>
      </c>
      <c r="D904" s="191">
        <v>2350.719971</v>
      </c>
      <c r="E904" s="191">
        <v>2360.1599120000001</v>
      </c>
      <c r="F904" s="192">
        <v>2360.1599120000001</v>
      </c>
      <c r="G904" s="191">
        <v>3206240000</v>
      </c>
      <c r="H904" s="194">
        <f t="shared" si="14"/>
        <v>5.5952245627604127E-4</v>
      </c>
      <c r="I904" s="193"/>
      <c r="J904" s="197">
        <v>902</v>
      </c>
      <c r="K904" s="234">
        <v>5.5952245627604127E-4</v>
      </c>
      <c r="L904" s="198">
        <v>-1.040857283564425E-2</v>
      </c>
    </row>
    <row r="905" spans="1:12" ht="14.4" x14ac:dyDescent="0.3">
      <c r="A905" s="7">
        <v>42828</v>
      </c>
      <c r="B905" s="191">
        <v>2362.3400879999999</v>
      </c>
      <c r="C905" s="191">
        <v>2365.8701169999999</v>
      </c>
      <c r="D905" s="191">
        <v>2344.7299800000001</v>
      </c>
      <c r="E905" s="191">
        <v>2358.8400879999999</v>
      </c>
      <c r="F905" s="192">
        <v>2358.8400879999999</v>
      </c>
      <c r="G905" s="191">
        <v>3416400000</v>
      </c>
      <c r="H905" s="194">
        <f t="shared" si="14"/>
        <v>-1.642125621157694E-3</v>
      </c>
      <c r="I905" s="193"/>
      <c r="J905" s="197">
        <v>903</v>
      </c>
      <c r="K905" s="234">
        <v>-1.642125621157694E-3</v>
      </c>
      <c r="L905" s="198">
        <v>-1.0400860084075914E-2</v>
      </c>
    </row>
    <row r="906" spans="1:12" ht="14.4" x14ac:dyDescent="0.3">
      <c r="A906" s="7">
        <v>42825</v>
      </c>
      <c r="B906" s="191">
        <v>2364.820068</v>
      </c>
      <c r="C906" s="191">
        <v>2370.3500979999999</v>
      </c>
      <c r="D906" s="191">
        <v>2362.6000979999999</v>
      </c>
      <c r="E906" s="191">
        <v>2362.719971</v>
      </c>
      <c r="F906" s="192">
        <v>2362.719971</v>
      </c>
      <c r="G906" s="191">
        <v>3354110000</v>
      </c>
      <c r="H906" s="194">
        <f t="shared" si="14"/>
        <v>-2.2550475355151978E-3</v>
      </c>
      <c r="I906" s="193"/>
      <c r="J906" s="197">
        <v>904</v>
      </c>
      <c r="K906" s="234">
        <v>-2.2550475355151978E-3</v>
      </c>
      <c r="L906" s="198">
        <v>-1.0380885928083941E-2</v>
      </c>
    </row>
    <row r="907" spans="1:12" ht="14.4" x14ac:dyDescent="0.3">
      <c r="A907" s="7">
        <v>42824</v>
      </c>
      <c r="B907" s="191">
        <v>2361.3100589999999</v>
      </c>
      <c r="C907" s="191">
        <v>2370.419922</v>
      </c>
      <c r="D907" s="191">
        <v>2358.580078</v>
      </c>
      <c r="E907" s="191">
        <v>2368.0600589999999</v>
      </c>
      <c r="F907" s="192">
        <v>2368.0600589999999</v>
      </c>
      <c r="G907" s="191">
        <v>3158420000</v>
      </c>
      <c r="H907" s="194">
        <f t="shared" si="14"/>
        <v>2.9351100292689179E-3</v>
      </c>
      <c r="I907" s="193"/>
      <c r="J907" s="197">
        <v>905</v>
      </c>
      <c r="K907" s="234">
        <v>2.9351100292689179E-3</v>
      </c>
      <c r="L907" s="198">
        <v>-1.0343487285800262E-2</v>
      </c>
    </row>
    <row r="908" spans="1:12" ht="14.4" x14ac:dyDescent="0.3">
      <c r="A908" s="7">
        <v>42823</v>
      </c>
      <c r="B908" s="191">
        <v>2356.540039</v>
      </c>
      <c r="C908" s="191">
        <v>2363.360107</v>
      </c>
      <c r="D908" s="191">
        <v>2352.9399410000001</v>
      </c>
      <c r="E908" s="191">
        <v>2361.1298830000001</v>
      </c>
      <c r="F908" s="192">
        <v>2361.1298830000001</v>
      </c>
      <c r="G908" s="191">
        <v>3106940000</v>
      </c>
      <c r="H908" s="194">
        <f t="shared" si="14"/>
        <v>1.0853249749627838E-3</v>
      </c>
      <c r="I908" s="193"/>
      <c r="J908" s="197">
        <v>906</v>
      </c>
      <c r="K908" s="234">
        <v>1.0853249749627838E-3</v>
      </c>
      <c r="L908" s="198">
        <v>-1.0319913857890654E-2</v>
      </c>
    </row>
    <row r="909" spans="1:12" ht="14.4" x14ac:dyDescent="0.3">
      <c r="A909" s="7">
        <v>42822</v>
      </c>
      <c r="B909" s="191">
        <v>2339.790039</v>
      </c>
      <c r="C909" s="191">
        <v>2363.780029</v>
      </c>
      <c r="D909" s="191">
        <v>2337.6298830000001</v>
      </c>
      <c r="E909" s="191">
        <v>2358.570068</v>
      </c>
      <c r="F909" s="192">
        <v>2358.570068</v>
      </c>
      <c r="G909" s="191">
        <v>3367780000</v>
      </c>
      <c r="H909" s="194">
        <f t="shared" si="14"/>
        <v>7.2514741529773972E-3</v>
      </c>
      <c r="I909" s="193"/>
      <c r="J909" s="197">
        <v>907</v>
      </c>
      <c r="K909" s="234">
        <v>7.2514741529773972E-3</v>
      </c>
      <c r="L909" s="198">
        <v>-1.031411624645644E-2</v>
      </c>
    </row>
    <row r="910" spans="1:12" ht="14.4" x14ac:dyDescent="0.3">
      <c r="A910" s="7">
        <v>42821</v>
      </c>
      <c r="B910" s="191">
        <v>2329.110107</v>
      </c>
      <c r="C910" s="191">
        <v>2344.8999020000001</v>
      </c>
      <c r="D910" s="191">
        <v>2322.25</v>
      </c>
      <c r="E910" s="191">
        <v>2341.5900879999999</v>
      </c>
      <c r="F910" s="192">
        <v>2341.5900879999999</v>
      </c>
      <c r="G910" s="191">
        <v>3240230000</v>
      </c>
      <c r="H910" s="194">
        <f t="shared" si="14"/>
        <v>-1.0195872065426707E-3</v>
      </c>
      <c r="I910" s="193"/>
      <c r="J910" s="197">
        <v>908</v>
      </c>
      <c r="K910" s="234">
        <v>-1.0195872065426707E-3</v>
      </c>
      <c r="L910" s="198">
        <v>-1.0310858744699508E-2</v>
      </c>
    </row>
    <row r="911" spans="1:12" ht="14.4" x14ac:dyDescent="0.3">
      <c r="A911" s="7">
        <v>42818</v>
      </c>
      <c r="B911" s="191">
        <v>2350.419922</v>
      </c>
      <c r="C911" s="191">
        <v>2356.219971</v>
      </c>
      <c r="D911" s="191">
        <v>2335.73999</v>
      </c>
      <c r="E911" s="191">
        <v>2343.9799800000001</v>
      </c>
      <c r="F911" s="192">
        <v>2343.9799800000001</v>
      </c>
      <c r="G911" s="191">
        <v>2975130000</v>
      </c>
      <c r="H911" s="194">
        <f t="shared" si="14"/>
        <v>-8.4399607534476262E-4</v>
      </c>
      <c r="I911" s="193"/>
      <c r="J911" s="197">
        <v>909</v>
      </c>
      <c r="K911" s="234">
        <v>-8.4399607534476262E-4</v>
      </c>
      <c r="L911" s="198">
        <v>-1.0283708255260688E-2</v>
      </c>
    </row>
    <row r="912" spans="1:12" ht="14.4" x14ac:dyDescent="0.3">
      <c r="A912" s="7">
        <v>42817</v>
      </c>
      <c r="B912" s="191">
        <v>2345.969971</v>
      </c>
      <c r="C912" s="191">
        <v>2358.919922</v>
      </c>
      <c r="D912" s="191">
        <v>2342.1298830000001</v>
      </c>
      <c r="E912" s="191">
        <v>2345.959961</v>
      </c>
      <c r="F912" s="192">
        <v>2345.959961</v>
      </c>
      <c r="G912" s="191">
        <v>3260600000</v>
      </c>
      <c r="H912" s="194">
        <f t="shared" si="14"/>
        <v>-1.0602695616058434E-3</v>
      </c>
      <c r="I912" s="193"/>
      <c r="J912" s="197">
        <v>910</v>
      </c>
      <c r="K912" s="234">
        <v>-1.0602695616058434E-3</v>
      </c>
      <c r="L912" s="198">
        <v>-1.0281980467796303E-2</v>
      </c>
    </row>
    <row r="913" spans="1:12" ht="14.4" x14ac:dyDescent="0.3">
      <c r="A913" s="7">
        <v>42816</v>
      </c>
      <c r="B913" s="191">
        <v>2343</v>
      </c>
      <c r="C913" s="191">
        <v>2351.8100589999999</v>
      </c>
      <c r="D913" s="191">
        <v>2336.4499510000001</v>
      </c>
      <c r="E913" s="191">
        <v>2348.4499510000001</v>
      </c>
      <c r="F913" s="192">
        <v>2348.4499510000001</v>
      </c>
      <c r="G913" s="191">
        <v>3572730000</v>
      </c>
      <c r="H913" s="194">
        <f t="shared" si="14"/>
        <v>1.8898861623204584E-3</v>
      </c>
      <c r="I913" s="193"/>
      <c r="J913" s="197">
        <v>911</v>
      </c>
      <c r="K913" s="234">
        <v>1.8898861623204584E-3</v>
      </c>
      <c r="L913" s="198">
        <v>-1.0262230208129013E-2</v>
      </c>
    </row>
    <row r="914" spans="1:12" ht="14.4" x14ac:dyDescent="0.3">
      <c r="A914" s="7">
        <v>42815</v>
      </c>
      <c r="B914" s="191">
        <v>2379.320068</v>
      </c>
      <c r="C914" s="191">
        <v>2381.929932</v>
      </c>
      <c r="D914" s="191">
        <v>2341.8999020000001</v>
      </c>
      <c r="E914" s="191">
        <v>2344.0200199999999</v>
      </c>
      <c r="F914" s="192">
        <v>2344.0200199999999</v>
      </c>
      <c r="G914" s="191">
        <v>4265590000</v>
      </c>
      <c r="H914" s="194">
        <f t="shared" si="14"/>
        <v>-1.2407972866659898E-2</v>
      </c>
      <c r="I914" s="193"/>
      <c r="J914" s="197">
        <v>912</v>
      </c>
      <c r="K914" s="234">
        <v>-1.2407972866659898E-2</v>
      </c>
      <c r="L914" s="198">
        <v>-1.0259387485250775E-2</v>
      </c>
    </row>
    <row r="915" spans="1:12" ht="14.4" x14ac:dyDescent="0.3">
      <c r="A915" s="7">
        <v>42814</v>
      </c>
      <c r="B915" s="191">
        <v>2378.23999</v>
      </c>
      <c r="C915" s="191">
        <v>2379.5500489999999</v>
      </c>
      <c r="D915" s="191">
        <v>2369.6599120000001</v>
      </c>
      <c r="E915" s="191">
        <v>2373.469971</v>
      </c>
      <c r="F915" s="192">
        <v>2373.469971</v>
      </c>
      <c r="G915" s="191">
        <v>3054930000</v>
      </c>
      <c r="H915" s="194">
        <f t="shared" si="14"/>
        <v>-2.0098934090192425E-3</v>
      </c>
      <c r="I915" s="193"/>
      <c r="J915" s="197">
        <v>913</v>
      </c>
      <c r="K915" s="234">
        <v>-2.0098934090192425E-3</v>
      </c>
      <c r="L915" s="198">
        <v>-1.0259369416214907E-2</v>
      </c>
    </row>
    <row r="916" spans="1:12" ht="14.4" x14ac:dyDescent="0.3">
      <c r="A916" s="7">
        <v>42811</v>
      </c>
      <c r="B916" s="191">
        <v>2383.709961</v>
      </c>
      <c r="C916" s="191">
        <v>2385.709961</v>
      </c>
      <c r="D916" s="191">
        <v>2377.639893</v>
      </c>
      <c r="E916" s="191">
        <v>2378.25</v>
      </c>
      <c r="F916" s="192">
        <v>2378.25</v>
      </c>
      <c r="G916" s="191">
        <v>5178040000</v>
      </c>
      <c r="H916" s="194">
        <f t="shared" si="14"/>
        <v>-1.3143148736341548E-3</v>
      </c>
      <c r="I916" s="193"/>
      <c r="J916" s="197">
        <v>914</v>
      </c>
      <c r="K916" s="234">
        <v>-1.3143148736341548E-3</v>
      </c>
      <c r="L916" s="198">
        <v>-1.0256413464167271E-2</v>
      </c>
    </row>
    <row r="917" spans="1:12" ht="14.4" x14ac:dyDescent="0.3">
      <c r="A917" s="7">
        <v>42810</v>
      </c>
      <c r="B917" s="191">
        <v>2387.709961</v>
      </c>
      <c r="C917" s="191">
        <v>2388.1000979999999</v>
      </c>
      <c r="D917" s="191">
        <v>2377.179932</v>
      </c>
      <c r="E917" s="191">
        <v>2381.3798830000001</v>
      </c>
      <c r="F917" s="192">
        <v>2381.3798830000001</v>
      </c>
      <c r="G917" s="191">
        <v>3365660000</v>
      </c>
      <c r="H917" s="194">
        <f t="shared" si="14"/>
        <v>-1.6267102889130742E-3</v>
      </c>
      <c r="I917" s="193"/>
      <c r="J917" s="197">
        <v>915</v>
      </c>
      <c r="K917" s="234">
        <v>-1.6267102889130742E-3</v>
      </c>
      <c r="L917" s="198">
        <v>-1.0251583050079229E-2</v>
      </c>
    </row>
    <row r="918" spans="1:12" ht="14.4" x14ac:dyDescent="0.3">
      <c r="A918" s="7">
        <v>42809</v>
      </c>
      <c r="B918" s="191">
        <v>2370.3400879999999</v>
      </c>
      <c r="C918" s="191">
        <v>2390.01001</v>
      </c>
      <c r="D918" s="191">
        <v>2368.9399410000001</v>
      </c>
      <c r="E918" s="191">
        <v>2385.26001</v>
      </c>
      <c r="F918" s="192">
        <v>2385.26001</v>
      </c>
      <c r="G918" s="191">
        <v>3906840000</v>
      </c>
      <c r="H918" s="194">
        <f t="shared" si="14"/>
        <v>8.3747529689331014E-3</v>
      </c>
      <c r="I918" s="193"/>
      <c r="J918" s="197">
        <v>916</v>
      </c>
      <c r="K918" s="234">
        <v>8.3747529689331014E-3</v>
      </c>
      <c r="L918" s="198">
        <v>-1.0237413270372753E-2</v>
      </c>
    </row>
    <row r="919" spans="1:12" ht="14.4" x14ac:dyDescent="0.3">
      <c r="A919" s="7">
        <v>42808</v>
      </c>
      <c r="B919" s="191">
        <v>2368.5500489999999</v>
      </c>
      <c r="C919" s="191">
        <v>2368.5500489999999</v>
      </c>
      <c r="D919" s="191">
        <v>2358.179932</v>
      </c>
      <c r="E919" s="191">
        <v>2365.4499510000001</v>
      </c>
      <c r="F919" s="192">
        <v>2365.4499510000001</v>
      </c>
      <c r="G919" s="191">
        <v>3172630000</v>
      </c>
      <c r="H919" s="194">
        <f t="shared" si="14"/>
        <v>-3.379027372577587E-3</v>
      </c>
      <c r="I919" s="193"/>
      <c r="J919" s="197">
        <v>917</v>
      </c>
      <c r="K919" s="234">
        <v>-3.379027372577587E-3</v>
      </c>
      <c r="L919" s="198">
        <v>-1.0215285259605368E-2</v>
      </c>
    </row>
    <row r="920" spans="1:12" ht="14.4" x14ac:dyDescent="0.3">
      <c r="A920" s="7">
        <v>42807</v>
      </c>
      <c r="B920" s="191">
        <v>2371.5600589999999</v>
      </c>
      <c r="C920" s="191">
        <v>2374.419922</v>
      </c>
      <c r="D920" s="191">
        <v>2368.5200199999999</v>
      </c>
      <c r="E920" s="191">
        <v>2373.469971</v>
      </c>
      <c r="F920" s="192">
        <v>2373.469971</v>
      </c>
      <c r="G920" s="191">
        <v>3133900000</v>
      </c>
      <c r="H920" s="194">
        <f t="shared" si="14"/>
        <v>3.6663279274638967E-4</v>
      </c>
      <c r="I920" s="193"/>
      <c r="J920" s="197">
        <v>918</v>
      </c>
      <c r="K920" s="234">
        <v>3.6663279274638967E-4</v>
      </c>
      <c r="L920" s="198">
        <v>-1.0209232357043204E-2</v>
      </c>
    </row>
    <row r="921" spans="1:12" ht="14.4" x14ac:dyDescent="0.3">
      <c r="A921" s="7">
        <v>42804</v>
      </c>
      <c r="B921" s="191">
        <v>2372.5200199999999</v>
      </c>
      <c r="C921" s="191">
        <v>2376.860107</v>
      </c>
      <c r="D921" s="191">
        <v>2363.040039</v>
      </c>
      <c r="E921" s="191">
        <v>2372.6000979999999</v>
      </c>
      <c r="F921" s="192">
        <v>2372.6000979999999</v>
      </c>
      <c r="G921" s="191">
        <v>3432950000</v>
      </c>
      <c r="H921" s="194">
        <f t="shared" si="14"/>
        <v>3.2686704206005036E-3</v>
      </c>
      <c r="I921" s="193"/>
      <c r="J921" s="197">
        <v>919</v>
      </c>
      <c r="K921" s="234">
        <v>3.2686704206005036E-3</v>
      </c>
      <c r="L921" s="198">
        <v>-1.0202524408854901E-2</v>
      </c>
    </row>
    <row r="922" spans="1:12" ht="14.4" x14ac:dyDescent="0.3">
      <c r="A922" s="7">
        <v>42803</v>
      </c>
      <c r="B922" s="191">
        <v>2363.48999</v>
      </c>
      <c r="C922" s="191">
        <v>2369.080078</v>
      </c>
      <c r="D922" s="191">
        <v>2354.540039</v>
      </c>
      <c r="E922" s="191">
        <v>2364.8701169999999</v>
      </c>
      <c r="F922" s="192">
        <v>2364.8701169999999</v>
      </c>
      <c r="G922" s="191">
        <v>3716340000</v>
      </c>
      <c r="H922" s="194">
        <f t="shared" si="14"/>
        <v>7.9989547774326369E-4</v>
      </c>
      <c r="I922" s="193"/>
      <c r="J922" s="197">
        <v>920</v>
      </c>
      <c r="K922" s="234">
        <v>7.9989547774326369E-4</v>
      </c>
      <c r="L922" s="198">
        <v>-1.0196208505220518E-2</v>
      </c>
    </row>
    <row r="923" spans="1:12" ht="14.4" x14ac:dyDescent="0.3">
      <c r="A923" s="7">
        <v>42802</v>
      </c>
      <c r="B923" s="191">
        <v>2369.8100589999999</v>
      </c>
      <c r="C923" s="191">
        <v>2373.0900879999999</v>
      </c>
      <c r="D923" s="191">
        <v>2361.01001</v>
      </c>
      <c r="E923" s="191">
        <v>2362.9799800000001</v>
      </c>
      <c r="F923" s="192">
        <v>2362.9799800000001</v>
      </c>
      <c r="G923" s="191">
        <v>3812100000</v>
      </c>
      <c r="H923" s="194">
        <f t="shared" si="14"/>
        <v>-2.2842155406884099E-3</v>
      </c>
      <c r="I923" s="193"/>
      <c r="J923" s="197">
        <v>921</v>
      </c>
      <c r="K923" s="234">
        <v>-2.2842155406884099E-3</v>
      </c>
      <c r="L923" s="198">
        <v>-1.0185122106232722E-2</v>
      </c>
    </row>
    <row r="924" spans="1:12" ht="14.4" x14ac:dyDescent="0.3">
      <c r="A924" s="7">
        <v>42801</v>
      </c>
      <c r="B924" s="191">
        <v>2370.73999</v>
      </c>
      <c r="C924" s="191">
        <v>2375.1201169999999</v>
      </c>
      <c r="D924" s="191">
        <v>2365.51001</v>
      </c>
      <c r="E924" s="191">
        <v>2368.389893</v>
      </c>
      <c r="F924" s="192">
        <v>2368.389893</v>
      </c>
      <c r="G924" s="191">
        <v>3518390000</v>
      </c>
      <c r="H924" s="194">
        <f t="shared" si="14"/>
        <v>-2.9133737609452364E-3</v>
      </c>
      <c r="I924" s="193"/>
      <c r="J924" s="197">
        <v>922</v>
      </c>
      <c r="K924" s="234">
        <v>-2.9133737609452364E-3</v>
      </c>
      <c r="L924" s="198">
        <v>-1.0176743844095027E-2</v>
      </c>
    </row>
    <row r="925" spans="1:12" ht="14.4" x14ac:dyDescent="0.3">
      <c r="A925" s="7">
        <v>42800</v>
      </c>
      <c r="B925" s="191">
        <v>2375.2299800000001</v>
      </c>
      <c r="C925" s="191">
        <v>2378.8000489999999</v>
      </c>
      <c r="D925" s="191">
        <v>2367.9799800000001</v>
      </c>
      <c r="E925" s="191">
        <v>2375.3100589999999</v>
      </c>
      <c r="F925" s="192">
        <v>2375.3100589999999</v>
      </c>
      <c r="G925" s="191">
        <v>3232700000</v>
      </c>
      <c r="H925" s="194">
        <f t="shared" si="14"/>
        <v>-3.2772405991149741E-3</v>
      </c>
      <c r="I925" s="193"/>
      <c r="J925" s="197">
        <v>923</v>
      </c>
      <c r="K925" s="234">
        <v>-3.2772405991149741E-3</v>
      </c>
      <c r="L925" s="198">
        <v>-1.0169654359159399E-2</v>
      </c>
    </row>
    <row r="926" spans="1:12" ht="14.4" x14ac:dyDescent="0.3">
      <c r="A926" s="7">
        <v>42797</v>
      </c>
      <c r="B926" s="191">
        <v>2380.919922</v>
      </c>
      <c r="C926" s="191">
        <v>2383.889893</v>
      </c>
      <c r="D926" s="191">
        <v>2375.389893</v>
      </c>
      <c r="E926" s="191">
        <v>2383.1201169999999</v>
      </c>
      <c r="F926" s="192">
        <v>2383.1201169999999</v>
      </c>
      <c r="G926" s="191">
        <v>3555260000</v>
      </c>
      <c r="H926" s="194">
        <f t="shared" si="14"/>
        <v>5.0387714083693458E-4</v>
      </c>
      <c r="I926" s="193"/>
      <c r="J926" s="197">
        <v>924</v>
      </c>
      <c r="K926" s="234">
        <v>5.0387714083693458E-4</v>
      </c>
      <c r="L926" s="198">
        <v>-1.0166351085815626E-2</v>
      </c>
    </row>
    <row r="927" spans="1:12" ht="14.4" x14ac:dyDescent="0.3">
      <c r="A927" s="7">
        <v>42796</v>
      </c>
      <c r="B927" s="191">
        <v>2394.75</v>
      </c>
      <c r="C927" s="191">
        <v>2394.75</v>
      </c>
      <c r="D927" s="191">
        <v>2380.169922</v>
      </c>
      <c r="E927" s="191">
        <v>2381.919922</v>
      </c>
      <c r="F927" s="192">
        <v>2381.919922</v>
      </c>
      <c r="G927" s="191">
        <v>3821320000</v>
      </c>
      <c r="H927" s="194">
        <f t="shared" si="14"/>
        <v>-5.8598804773599385E-3</v>
      </c>
      <c r="I927" s="193"/>
      <c r="J927" s="197">
        <v>925</v>
      </c>
      <c r="K927" s="234">
        <v>-5.8598804773599385E-3</v>
      </c>
      <c r="L927" s="198">
        <v>-1.0155540153594657E-2</v>
      </c>
    </row>
    <row r="928" spans="1:12" ht="14.4" x14ac:dyDescent="0.3">
      <c r="A928" s="7">
        <v>42795</v>
      </c>
      <c r="B928" s="191">
        <v>2380.1298830000001</v>
      </c>
      <c r="C928" s="191">
        <v>2400.9799800000001</v>
      </c>
      <c r="D928" s="191">
        <v>2380.1298830000001</v>
      </c>
      <c r="E928" s="191">
        <v>2395.959961</v>
      </c>
      <c r="F928" s="192">
        <v>2395.959961</v>
      </c>
      <c r="G928" s="191">
        <v>4345180000</v>
      </c>
      <c r="H928" s="194">
        <f t="shared" si="14"/>
        <v>1.3673854505382556E-2</v>
      </c>
      <c r="I928" s="193"/>
      <c r="J928" s="197">
        <v>926</v>
      </c>
      <c r="K928" s="234">
        <v>1.3673854505382556E-2</v>
      </c>
      <c r="L928" s="198">
        <v>-1.0153367340685324E-2</v>
      </c>
    </row>
    <row r="929" spans="1:12" ht="14.4" x14ac:dyDescent="0.3">
      <c r="A929" s="7">
        <v>42794</v>
      </c>
      <c r="B929" s="191">
        <v>2366.080078</v>
      </c>
      <c r="C929" s="191">
        <v>2367.790039</v>
      </c>
      <c r="D929" s="191">
        <v>2358.959961</v>
      </c>
      <c r="E929" s="191">
        <v>2363.639893</v>
      </c>
      <c r="F929" s="192">
        <v>2363.639893</v>
      </c>
      <c r="G929" s="191">
        <v>4210140000</v>
      </c>
      <c r="H929" s="194">
        <f t="shared" si="14"/>
        <v>-2.5783762000210868E-3</v>
      </c>
      <c r="I929" s="193"/>
      <c r="J929" s="197">
        <v>927</v>
      </c>
      <c r="K929" s="234">
        <v>-2.5783762000210868E-3</v>
      </c>
      <c r="L929" s="198">
        <v>-1.0150837308183547E-2</v>
      </c>
    </row>
    <row r="930" spans="1:12" ht="14.4" x14ac:dyDescent="0.3">
      <c r="A930" s="7">
        <v>42793</v>
      </c>
      <c r="B930" s="191">
        <v>2365.2299800000001</v>
      </c>
      <c r="C930" s="191">
        <v>2371.540039</v>
      </c>
      <c r="D930" s="191">
        <v>2361.8701169999999</v>
      </c>
      <c r="E930" s="191">
        <v>2369.75</v>
      </c>
      <c r="F930" s="192">
        <v>2369.75</v>
      </c>
      <c r="G930" s="191">
        <v>3582610000</v>
      </c>
      <c r="H930" s="194">
        <f t="shared" si="14"/>
        <v>1.0179830148679832E-3</v>
      </c>
      <c r="I930" s="193"/>
      <c r="J930" s="197">
        <v>928</v>
      </c>
      <c r="K930" s="234">
        <v>1.0179830148679832E-3</v>
      </c>
      <c r="L930" s="198">
        <v>-1.0144492450574609E-2</v>
      </c>
    </row>
    <row r="931" spans="1:12" ht="14.4" x14ac:dyDescent="0.3">
      <c r="A931" s="7">
        <v>42790</v>
      </c>
      <c r="B931" s="191">
        <v>2355.7299800000001</v>
      </c>
      <c r="C931" s="191">
        <v>2367.3400879999999</v>
      </c>
      <c r="D931" s="191">
        <v>2352.8701169999999</v>
      </c>
      <c r="E931" s="191">
        <v>2367.3400879999999</v>
      </c>
      <c r="F931" s="192">
        <v>2367.3400879999999</v>
      </c>
      <c r="G931" s="191">
        <v>3831570000</v>
      </c>
      <c r="H931" s="194">
        <f t="shared" si="14"/>
        <v>1.4933640655939071E-3</v>
      </c>
      <c r="I931" s="193"/>
      <c r="J931" s="197">
        <v>929</v>
      </c>
      <c r="K931" s="234">
        <v>1.4933640655939071E-3</v>
      </c>
      <c r="L931" s="198">
        <v>-1.0134346536303176E-2</v>
      </c>
    </row>
    <row r="932" spans="1:12" ht="14.4" x14ac:dyDescent="0.3">
      <c r="A932" s="7">
        <v>42789</v>
      </c>
      <c r="B932" s="191">
        <v>2367.5</v>
      </c>
      <c r="C932" s="191">
        <v>2368.26001</v>
      </c>
      <c r="D932" s="191">
        <v>2355.0900879999999</v>
      </c>
      <c r="E932" s="191">
        <v>2363.8100589999999</v>
      </c>
      <c r="F932" s="192">
        <v>2363.8100589999999</v>
      </c>
      <c r="G932" s="191">
        <v>4015260000</v>
      </c>
      <c r="H932" s="194">
        <f t="shared" si="14"/>
        <v>4.1898704577953419E-4</v>
      </c>
      <c r="I932" s="193"/>
      <c r="J932" s="197">
        <v>930</v>
      </c>
      <c r="K932" s="234">
        <v>4.1898704577953419E-4</v>
      </c>
      <c r="L932" s="198">
        <v>-1.0128906665100539E-2</v>
      </c>
    </row>
    <row r="933" spans="1:12" ht="14.4" x14ac:dyDescent="0.3">
      <c r="A933" s="7">
        <v>42788</v>
      </c>
      <c r="B933" s="191">
        <v>2361.110107</v>
      </c>
      <c r="C933" s="191">
        <v>2365.1298830000001</v>
      </c>
      <c r="D933" s="191">
        <v>2358.3400879999999</v>
      </c>
      <c r="E933" s="191">
        <v>2362.820068</v>
      </c>
      <c r="F933" s="192">
        <v>2362.820068</v>
      </c>
      <c r="G933" s="191">
        <v>3468670000</v>
      </c>
      <c r="H933" s="194">
        <f t="shared" si="14"/>
        <v>-1.0822003765219607E-3</v>
      </c>
      <c r="I933" s="193"/>
      <c r="J933" s="197">
        <v>931</v>
      </c>
      <c r="K933" s="234">
        <v>-1.0822003765219607E-3</v>
      </c>
      <c r="L933" s="198">
        <v>-1.0115655200450083E-2</v>
      </c>
    </row>
    <row r="934" spans="1:12" ht="14.4" x14ac:dyDescent="0.3">
      <c r="A934" s="7">
        <v>42787</v>
      </c>
      <c r="B934" s="191">
        <v>2354.9099120000001</v>
      </c>
      <c r="C934" s="191">
        <v>2366.709961</v>
      </c>
      <c r="D934" s="191">
        <v>2354.9099120000001</v>
      </c>
      <c r="E934" s="191">
        <v>2365.3798830000001</v>
      </c>
      <c r="F934" s="192">
        <v>2365.3798830000001</v>
      </c>
      <c r="G934" s="191">
        <v>3579780000</v>
      </c>
      <c r="H934" s="194">
        <f t="shared" si="14"/>
        <v>6.0480662873772179E-3</v>
      </c>
      <c r="I934" s="193"/>
      <c r="J934" s="197">
        <v>932</v>
      </c>
      <c r="K934" s="234">
        <v>6.0480662873772179E-3</v>
      </c>
      <c r="L934" s="198">
        <v>-1.0112970209682413E-2</v>
      </c>
    </row>
    <row r="935" spans="1:12" ht="14.4" x14ac:dyDescent="0.3">
      <c r="A935" s="7">
        <v>42783</v>
      </c>
      <c r="B935" s="191">
        <v>2343.01001</v>
      </c>
      <c r="C935" s="191">
        <v>2351.1599120000001</v>
      </c>
      <c r="D935" s="191">
        <v>2339.580078</v>
      </c>
      <c r="E935" s="191">
        <v>2351.1599120000001</v>
      </c>
      <c r="F935" s="192">
        <v>2351.1599120000001</v>
      </c>
      <c r="G935" s="191">
        <v>3513060000</v>
      </c>
      <c r="H935" s="194">
        <f t="shared" si="14"/>
        <v>1.6785563554665623E-3</v>
      </c>
      <c r="I935" s="193"/>
      <c r="J935" s="197">
        <v>933</v>
      </c>
      <c r="K935" s="234">
        <v>1.6785563554665623E-3</v>
      </c>
      <c r="L935" s="198">
        <v>-1.010466062788388E-2</v>
      </c>
    </row>
    <row r="936" spans="1:12" ht="14.4" x14ac:dyDescent="0.3">
      <c r="A936" s="7">
        <v>42782</v>
      </c>
      <c r="B936" s="191">
        <v>2349.639893</v>
      </c>
      <c r="C936" s="191">
        <v>2351.3100589999999</v>
      </c>
      <c r="D936" s="191">
        <v>2338.8701169999999</v>
      </c>
      <c r="E936" s="191">
        <v>2347.219971</v>
      </c>
      <c r="F936" s="192">
        <v>2347.219971</v>
      </c>
      <c r="G936" s="191">
        <v>3672370000</v>
      </c>
      <c r="H936" s="194">
        <f t="shared" si="14"/>
        <v>-8.64117909971273E-4</v>
      </c>
      <c r="I936" s="193"/>
      <c r="J936" s="197">
        <v>934</v>
      </c>
      <c r="K936" s="234">
        <v>-8.64117909971273E-4</v>
      </c>
      <c r="L936" s="198">
        <v>-1.0099222856918064E-2</v>
      </c>
    </row>
    <row r="937" spans="1:12" ht="14.4" x14ac:dyDescent="0.3">
      <c r="A937" s="7">
        <v>42781</v>
      </c>
      <c r="B937" s="191">
        <v>2335.580078</v>
      </c>
      <c r="C937" s="191">
        <v>2351.3000489999999</v>
      </c>
      <c r="D937" s="191">
        <v>2334.8100589999999</v>
      </c>
      <c r="E937" s="191">
        <v>2349.25</v>
      </c>
      <c r="F937" s="192">
        <v>2349.25</v>
      </c>
      <c r="G937" s="191">
        <v>3775590000</v>
      </c>
      <c r="H937" s="194">
        <f t="shared" si="14"/>
        <v>4.99230897363938E-3</v>
      </c>
      <c r="I937" s="193"/>
      <c r="J937" s="197">
        <v>935</v>
      </c>
      <c r="K937" s="234">
        <v>4.99230897363938E-3</v>
      </c>
      <c r="L937" s="198">
        <v>-1.0093684612243095E-2</v>
      </c>
    </row>
    <row r="938" spans="1:12" ht="14.4" x14ac:dyDescent="0.3">
      <c r="A938" s="7">
        <v>42780</v>
      </c>
      <c r="B938" s="191">
        <v>2326.1201169999999</v>
      </c>
      <c r="C938" s="191">
        <v>2337.580078</v>
      </c>
      <c r="D938" s="191">
        <v>2322.169922</v>
      </c>
      <c r="E938" s="191">
        <v>2337.580078</v>
      </c>
      <c r="F938" s="192">
        <v>2337.580078</v>
      </c>
      <c r="G938" s="191">
        <v>3520910000</v>
      </c>
      <c r="H938" s="194">
        <f t="shared" si="14"/>
        <v>4.0073351229464012E-3</v>
      </c>
      <c r="I938" s="193"/>
      <c r="J938" s="197">
        <v>936</v>
      </c>
      <c r="K938" s="234">
        <v>4.0073351229464012E-3</v>
      </c>
      <c r="L938" s="198">
        <v>-1.0088024242934921E-2</v>
      </c>
    </row>
    <row r="939" spans="1:12" ht="14.4" x14ac:dyDescent="0.3">
      <c r="A939" s="7">
        <v>42779</v>
      </c>
      <c r="B939" s="191">
        <v>2321.719971</v>
      </c>
      <c r="C939" s="191">
        <v>2331.580078</v>
      </c>
      <c r="D939" s="191">
        <v>2321.419922</v>
      </c>
      <c r="E939" s="191">
        <v>2328.25</v>
      </c>
      <c r="F939" s="192">
        <v>2328.25</v>
      </c>
      <c r="G939" s="191">
        <v>3349730000</v>
      </c>
      <c r="H939" s="194">
        <f t="shared" si="14"/>
        <v>5.2458449487963847E-3</v>
      </c>
      <c r="I939" s="193"/>
      <c r="J939" s="197">
        <v>937</v>
      </c>
      <c r="K939" s="234">
        <v>5.2458449487963847E-3</v>
      </c>
      <c r="L939" s="198">
        <v>-1.0068527945122547E-2</v>
      </c>
    </row>
    <row r="940" spans="1:12" ht="14.4" x14ac:dyDescent="0.3">
      <c r="A940" s="7">
        <v>42776</v>
      </c>
      <c r="B940" s="191">
        <v>2312.2700199999999</v>
      </c>
      <c r="C940" s="191">
        <v>2319.2299800000001</v>
      </c>
      <c r="D940" s="191">
        <v>2311.1000979999999</v>
      </c>
      <c r="E940" s="191">
        <v>2316.1000979999999</v>
      </c>
      <c r="F940" s="192">
        <v>2316.1000979999999</v>
      </c>
      <c r="G940" s="191">
        <v>3475020000</v>
      </c>
      <c r="H940" s="194">
        <f t="shared" si="14"/>
        <v>3.5660503333255615E-3</v>
      </c>
      <c r="I940" s="193"/>
      <c r="J940" s="197">
        <v>938</v>
      </c>
      <c r="K940" s="234">
        <v>3.5660503333255615E-3</v>
      </c>
      <c r="L940" s="198">
        <v>-1.0066576084101811E-2</v>
      </c>
    </row>
    <row r="941" spans="1:12" ht="14.4" x14ac:dyDescent="0.3">
      <c r="A941" s="7">
        <v>42775</v>
      </c>
      <c r="B941" s="191">
        <v>2296.6999510000001</v>
      </c>
      <c r="C941" s="191">
        <v>2311.080078</v>
      </c>
      <c r="D941" s="191">
        <v>2296.610107</v>
      </c>
      <c r="E941" s="191">
        <v>2307.8701169999999</v>
      </c>
      <c r="F941" s="192">
        <v>2307.8701169999999</v>
      </c>
      <c r="G941" s="191">
        <v>3677940000</v>
      </c>
      <c r="H941" s="194">
        <f t="shared" si="14"/>
        <v>5.7525463132818691E-3</v>
      </c>
      <c r="I941" s="193"/>
      <c r="J941" s="197">
        <v>939</v>
      </c>
      <c r="K941" s="234">
        <v>5.7525463132818691E-3</v>
      </c>
      <c r="L941" s="198">
        <v>-1.0061660212699776E-2</v>
      </c>
    </row>
    <row r="942" spans="1:12" ht="14.4" x14ac:dyDescent="0.3">
      <c r="A942" s="7">
        <v>42774</v>
      </c>
      <c r="B942" s="191">
        <v>2289.5500489999999</v>
      </c>
      <c r="C942" s="191">
        <v>2295.9099120000001</v>
      </c>
      <c r="D942" s="191">
        <v>2285.3798830000001</v>
      </c>
      <c r="E942" s="191">
        <v>2294.669922</v>
      </c>
      <c r="F942" s="192">
        <v>2294.669922</v>
      </c>
      <c r="G942" s="191">
        <v>3609740000</v>
      </c>
      <c r="H942" s="194">
        <f t="shared" si="14"/>
        <v>6.9332249460155341E-4</v>
      </c>
      <c r="I942" s="193"/>
      <c r="J942" s="197">
        <v>940</v>
      </c>
      <c r="K942" s="234">
        <v>6.9332249460155341E-4</v>
      </c>
      <c r="L942" s="198">
        <v>-1.0057846270830235E-2</v>
      </c>
    </row>
    <row r="943" spans="1:12" ht="14.4" x14ac:dyDescent="0.3">
      <c r="A943" s="7">
        <v>42773</v>
      </c>
      <c r="B943" s="191">
        <v>2295.8701169999999</v>
      </c>
      <c r="C943" s="191">
        <v>2299.3999020000001</v>
      </c>
      <c r="D943" s="191">
        <v>2290.1599120000001</v>
      </c>
      <c r="E943" s="191">
        <v>2293.080078</v>
      </c>
      <c r="F943" s="192">
        <v>2293.080078</v>
      </c>
      <c r="G943" s="191">
        <v>3448690000</v>
      </c>
      <c r="H943" s="194">
        <f t="shared" si="14"/>
        <v>2.2682895392798412E-4</v>
      </c>
      <c r="I943" s="193"/>
      <c r="J943" s="197">
        <v>941</v>
      </c>
      <c r="K943" s="234">
        <v>2.2682895392798412E-4</v>
      </c>
      <c r="L943" s="198">
        <v>-1.0049597448391989E-2</v>
      </c>
    </row>
    <row r="944" spans="1:12" ht="14.4" x14ac:dyDescent="0.3">
      <c r="A944" s="7">
        <v>42772</v>
      </c>
      <c r="B944" s="191">
        <v>2294.280029</v>
      </c>
      <c r="C944" s="191">
        <v>2296.179932</v>
      </c>
      <c r="D944" s="191">
        <v>2288.570068</v>
      </c>
      <c r="E944" s="191">
        <v>2292.5600589999999</v>
      </c>
      <c r="F944" s="192">
        <v>2292.5600589999999</v>
      </c>
      <c r="G944" s="191">
        <v>3109050000</v>
      </c>
      <c r="H944" s="194">
        <f t="shared" si="14"/>
        <v>-2.1153568633501788E-3</v>
      </c>
      <c r="I944" s="193"/>
      <c r="J944" s="197">
        <v>942</v>
      </c>
      <c r="K944" s="234">
        <v>-2.1153568633501788E-3</v>
      </c>
      <c r="L944" s="198">
        <v>-1.0049543098217843E-2</v>
      </c>
    </row>
    <row r="945" spans="1:12" ht="14.4" x14ac:dyDescent="0.3">
      <c r="A945" s="7">
        <v>42769</v>
      </c>
      <c r="B945" s="191">
        <v>2288.540039</v>
      </c>
      <c r="C945" s="191">
        <v>2298.3100589999999</v>
      </c>
      <c r="D945" s="191">
        <v>2287.8798830000001</v>
      </c>
      <c r="E945" s="191">
        <v>2297.419922</v>
      </c>
      <c r="F945" s="192">
        <v>2297.419922</v>
      </c>
      <c r="G945" s="191">
        <v>3597970000</v>
      </c>
      <c r="H945" s="194">
        <f t="shared" si="14"/>
        <v>7.2647580016458203E-3</v>
      </c>
      <c r="I945" s="193"/>
      <c r="J945" s="197">
        <v>943</v>
      </c>
      <c r="K945" s="234">
        <v>7.2647580016458203E-3</v>
      </c>
      <c r="L945" s="198">
        <v>-1.0033216478809203E-2</v>
      </c>
    </row>
    <row r="946" spans="1:12" ht="14.4" x14ac:dyDescent="0.3">
      <c r="A946" s="7">
        <v>42768</v>
      </c>
      <c r="B946" s="191">
        <v>2276.6899410000001</v>
      </c>
      <c r="C946" s="191">
        <v>2283.969971</v>
      </c>
      <c r="D946" s="191">
        <v>2271.6499020000001</v>
      </c>
      <c r="E946" s="191">
        <v>2280.8500979999999</v>
      </c>
      <c r="F946" s="192">
        <v>2280.8500979999999</v>
      </c>
      <c r="G946" s="191">
        <v>3807710000</v>
      </c>
      <c r="H946" s="194">
        <f t="shared" si="14"/>
        <v>5.7030947864919837E-4</v>
      </c>
      <c r="I946" s="193"/>
      <c r="J946" s="197">
        <v>944</v>
      </c>
      <c r="K946" s="234">
        <v>5.7030947864919837E-4</v>
      </c>
      <c r="L946" s="198">
        <v>-1.0023670505255666E-2</v>
      </c>
    </row>
    <row r="947" spans="1:12" ht="14.4" x14ac:dyDescent="0.3">
      <c r="A947" s="7">
        <v>42767</v>
      </c>
      <c r="B947" s="191">
        <v>2285.5900879999999</v>
      </c>
      <c r="C947" s="191">
        <v>2289.139893</v>
      </c>
      <c r="D947" s="191">
        <v>2272.4399410000001</v>
      </c>
      <c r="E947" s="191">
        <v>2279.5500489999999</v>
      </c>
      <c r="F947" s="192">
        <v>2279.5500489999999</v>
      </c>
      <c r="G947" s="191">
        <v>3916610000</v>
      </c>
      <c r="H947" s="194">
        <f t="shared" si="14"/>
        <v>2.9836364737412019E-4</v>
      </c>
      <c r="I947" s="193"/>
      <c r="J947" s="197">
        <v>945</v>
      </c>
      <c r="K947" s="234">
        <v>2.9836364737412019E-4</v>
      </c>
      <c r="L947" s="198">
        <v>-1.0001780224682955E-2</v>
      </c>
    </row>
    <row r="948" spans="1:12" ht="14.4" x14ac:dyDescent="0.3">
      <c r="A948" s="7">
        <v>42766</v>
      </c>
      <c r="B948" s="191">
        <v>2274.0200199999999</v>
      </c>
      <c r="C948" s="191">
        <v>2279.0900879999999</v>
      </c>
      <c r="D948" s="191">
        <v>2267.209961</v>
      </c>
      <c r="E948" s="191">
        <v>2278.8701169999999</v>
      </c>
      <c r="F948" s="192">
        <v>2278.8701169999999</v>
      </c>
      <c r="G948" s="191">
        <v>4087450000</v>
      </c>
      <c r="H948" s="194">
        <f t="shared" si="14"/>
        <v>-8.8990533877456165E-4</v>
      </c>
      <c r="I948" s="193"/>
      <c r="J948" s="197">
        <v>946</v>
      </c>
      <c r="K948" s="234">
        <v>-8.8990533877456165E-4</v>
      </c>
      <c r="L948" s="198">
        <v>-9.9976951112976629E-3</v>
      </c>
    </row>
    <row r="949" spans="1:12" ht="14.4" x14ac:dyDescent="0.3">
      <c r="A949" s="7">
        <v>42765</v>
      </c>
      <c r="B949" s="191">
        <v>2286.01001</v>
      </c>
      <c r="C949" s="191">
        <v>2286.01001</v>
      </c>
      <c r="D949" s="191">
        <v>2268.040039</v>
      </c>
      <c r="E949" s="191">
        <v>2280.8999020000001</v>
      </c>
      <c r="F949" s="192">
        <v>2280.8999020000001</v>
      </c>
      <c r="G949" s="191">
        <v>3591270000</v>
      </c>
      <c r="H949" s="194">
        <f t="shared" si="14"/>
        <v>-6.0095434915230575E-3</v>
      </c>
      <c r="I949" s="193"/>
      <c r="J949" s="197">
        <v>947</v>
      </c>
      <c r="K949" s="234">
        <v>-6.0095434915230575E-3</v>
      </c>
      <c r="L949" s="198">
        <v>-9.9933019283462796E-3</v>
      </c>
    </row>
    <row r="950" spans="1:12" ht="14.4" x14ac:dyDescent="0.3">
      <c r="A950" s="7">
        <v>42762</v>
      </c>
      <c r="B950" s="191">
        <v>2299.0200199999999</v>
      </c>
      <c r="C950" s="191">
        <v>2299.0200199999999</v>
      </c>
      <c r="D950" s="191">
        <v>2291.6201169999999</v>
      </c>
      <c r="E950" s="191">
        <v>2294.6899410000001</v>
      </c>
      <c r="F950" s="192">
        <v>2294.6899410000001</v>
      </c>
      <c r="G950" s="191">
        <v>3135890000</v>
      </c>
      <c r="H950" s="194">
        <f t="shared" si="14"/>
        <v>-8.6646422615230918E-4</v>
      </c>
      <c r="I950" s="193"/>
      <c r="J950" s="197">
        <v>948</v>
      </c>
      <c r="K950" s="234">
        <v>-8.6646422615230918E-4</v>
      </c>
      <c r="L950" s="198">
        <v>-9.9882351856804379E-3</v>
      </c>
    </row>
    <row r="951" spans="1:12" ht="14.4" x14ac:dyDescent="0.3">
      <c r="A951" s="7">
        <v>42761</v>
      </c>
      <c r="B951" s="191">
        <v>2298.6298830000001</v>
      </c>
      <c r="C951" s="191">
        <v>2300.98999</v>
      </c>
      <c r="D951" s="191">
        <v>2294.080078</v>
      </c>
      <c r="E951" s="191">
        <v>2296.679932</v>
      </c>
      <c r="F951" s="192">
        <v>2296.679932</v>
      </c>
      <c r="G951" s="191">
        <v>3610360000</v>
      </c>
      <c r="H951" s="194">
        <f t="shared" si="14"/>
        <v>-7.3538416963325347E-4</v>
      </c>
      <c r="I951" s="193"/>
      <c r="J951" s="197">
        <v>949</v>
      </c>
      <c r="K951" s="234">
        <v>-7.3538416963325347E-4</v>
      </c>
      <c r="L951" s="198">
        <v>-9.9820712848635532E-3</v>
      </c>
    </row>
    <row r="952" spans="1:12" ht="14.4" x14ac:dyDescent="0.3">
      <c r="A952" s="7">
        <v>42760</v>
      </c>
      <c r="B952" s="191">
        <v>2288.8798830000001</v>
      </c>
      <c r="C952" s="191">
        <v>2299.5500489999999</v>
      </c>
      <c r="D952" s="191">
        <v>2288.8798830000001</v>
      </c>
      <c r="E952" s="191">
        <v>2298.3701169999999</v>
      </c>
      <c r="F952" s="192">
        <v>2298.3701169999999</v>
      </c>
      <c r="G952" s="191">
        <v>3846020000</v>
      </c>
      <c r="H952" s="194">
        <f t="shared" si="14"/>
        <v>8.0260906262640107E-3</v>
      </c>
      <c r="I952" s="193"/>
      <c r="J952" s="197">
        <v>950</v>
      </c>
      <c r="K952" s="234">
        <v>8.0260906262640107E-3</v>
      </c>
      <c r="L952" s="198">
        <v>-9.9698218704828718E-3</v>
      </c>
    </row>
    <row r="953" spans="1:12" ht="14.4" x14ac:dyDescent="0.3">
      <c r="A953" s="7">
        <v>42759</v>
      </c>
      <c r="B953" s="191">
        <v>2267.8798830000001</v>
      </c>
      <c r="C953" s="191">
        <v>2284.6298830000001</v>
      </c>
      <c r="D953" s="191">
        <v>2266.679932</v>
      </c>
      <c r="E953" s="191">
        <v>2280.070068</v>
      </c>
      <c r="F953" s="192">
        <v>2280.070068</v>
      </c>
      <c r="G953" s="191">
        <v>3810960000</v>
      </c>
      <c r="H953" s="194">
        <f t="shared" si="14"/>
        <v>6.5645935553880538E-3</v>
      </c>
      <c r="I953" s="193"/>
      <c r="J953" s="197">
        <v>951</v>
      </c>
      <c r="K953" s="234">
        <v>6.5645935553880538E-3</v>
      </c>
      <c r="L953" s="198">
        <v>-9.9613180662467271E-3</v>
      </c>
    </row>
    <row r="954" spans="1:12" ht="14.4" x14ac:dyDescent="0.3">
      <c r="A954" s="7">
        <v>42758</v>
      </c>
      <c r="B954" s="191">
        <v>2267.780029</v>
      </c>
      <c r="C954" s="191">
        <v>2271.780029</v>
      </c>
      <c r="D954" s="191">
        <v>2257.0200199999999</v>
      </c>
      <c r="E954" s="191">
        <v>2265.1999510000001</v>
      </c>
      <c r="F954" s="192">
        <v>2265.1999510000001</v>
      </c>
      <c r="G954" s="191">
        <v>3152710000</v>
      </c>
      <c r="H954" s="194">
        <f t="shared" si="14"/>
        <v>-2.6901250121218502E-3</v>
      </c>
      <c r="I954" s="193"/>
      <c r="J954" s="197">
        <v>952</v>
      </c>
      <c r="K954" s="234">
        <v>-2.6901250121218502E-3</v>
      </c>
      <c r="L954" s="198">
        <v>-9.9554174768409741E-3</v>
      </c>
    </row>
    <row r="955" spans="1:12" ht="14.4" x14ac:dyDescent="0.3">
      <c r="A955" s="7">
        <v>42755</v>
      </c>
      <c r="B955" s="191">
        <v>2269.959961</v>
      </c>
      <c r="C955" s="191">
        <v>2276.959961</v>
      </c>
      <c r="D955" s="191">
        <v>2265.01001</v>
      </c>
      <c r="E955" s="191">
        <v>2271.3100589999999</v>
      </c>
      <c r="F955" s="192">
        <v>2271.3100589999999</v>
      </c>
      <c r="G955" s="191">
        <v>3524970000</v>
      </c>
      <c r="H955" s="194">
        <f t="shared" si="14"/>
        <v>3.3662375142390669E-3</v>
      </c>
      <c r="I955" s="193"/>
      <c r="J955" s="197">
        <v>953</v>
      </c>
      <c r="K955" s="234">
        <v>3.3662375142390669E-3</v>
      </c>
      <c r="L955" s="198">
        <v>-9.948439531051418E-3</v>
      </c>
    </row>
    <row r="956" spans="1:12" ht="14.4" x14ac:dyDescent="0.3">
      <c r="A956" s="7">
        <v>42754</v>
      </c>
      <c r="B956" s="191">
        <v>2271.8999020000001</v>
      </c>
      <c r="C956" s="191">
        <v>2274.330078</v>
      </c>
      <c r="D956" s="191">
        <v>2258.4099120000001</v>
      </c>
      <c r="E956" s="191">
        <v>2263.6899410000001</v>
      </c>
      <c r="F956" s="192">
        <v>2263.6899410000001</v>
      </c>
      <c r="G956" s="191">
        <v>3165970000</v>
      </c>
      <c r="H956" s="194">
        <f t="shared" si="14"/>
        <v>-3.6093087192584027E-3</v>
      </c>
      <c r="I956" s="193"/>
      <c r="J956" s="197">
        <v>954</v>
      </c>
      <c r="K956" s="234">
        <v>-3.6093087192584027E-3</v>
      </c>
      <c r="L956" s="198">
        <v>-9.9220716409012238E-3</v>
      </c>
    </row>
    <row r="957" spans="1:12" ht="14.4" x14ac:dyDescent="0.3">
      <c r="A957" s="7">
        <v>42753</v>
      </c>
      <c r="B957" s="191">
        <v>2269.139893</v>
      </c>
      <c r="C957" s="191">
        <v>2272.01001</v>
      </c>
      <c r="D957" s="191">
        <v>2263.3500979999999</v>
      </c>
      <c r="E957" s="191">
        <v>2271.889893</v>
      </c>
      <c r="F957" s="192">
        <v>2271.889893</v>
      </c>
      <c r="G957" s="191">
        <v>3315250000</v>
      </c>
      <c r="H957" s="194">
        <f t="shared" si="14"/>
        <v>1.7637540571728276E-3</v>
      </c>
      <c r="I957" s="193"/>
      <c r="J957" s="197">
        <v>955</v>
      </c>
      <c r="K957" s="234">
        <v>1.7637540571728276E-3</v>
      </c>
      <c r="L957" s="198">
        <v>-9.9147979497971328E-3</v>
      </c>
    </row>
    <row r="958" spans="1:12" ht="14.4" x14ac:dyDescent="0.3">
      <c r="A958" s="7">
        <v>42752</v>
      </c>
      <c r="B958" s="191">
        <v>2269.139893</v>
      </c>
      <c r="C958" s="191">
        <v>2272.080078</v>
      </c>
      <c r="D958" s="191">
        <v>2262.8100589999999</v>
      </c>
      <c r="E958" s="191">
        <v>2267.889893</v>
      </c>
      <c r="F958" s="192">
        <v>2267.889893</v>
      </c>
      <c r="G958" s="191">
        <v>3584990000</v>
      </c>
      <c r="H958" s="194">
        <f t="shared" si="14"/>
        <v>-2.9675026894465883E-3</v>
      </c>
      <c r="I958" s="193"/>
      <c r="J958" s="197">
        <v>956</v>
      </c>
      <c r="K958" s="234">
        <v>-2.9675026894465883E-3</v>
      </c>
      <c r="L958" s="198">
        <v>-9.8914829621169122E-3</v>
      </c>
    </row>
    <row r="959" spans="1:12" ht="14.4" x14ac:dyDescent="0.3">
      <c r="A959" s="7">
        <v>42748</v>
      </c>
      <c r="B959" s="191">
        <v>2272.73999</v>
      </c>
      <c r="C959" s="191">
        <v>2278.679932</v>
      </c>
      <c r="D959" s="191">
        <v>2271.51001</v>
      </c>
      <c r="E959" s="191">
        <v>2274.639893</v>
      </c>
      <c r="F959" s="192">
        <v>2274.639893</v>
      </c>
      <c r="G959" s="191">
        <v>3081270000</v>
      </c>
      <c r="H959" s="194">
        <f t="shared" si="14"/>
        <v>1.8498406076093335E-3</v>
      </c>
      <c r="I959" s="193"/>
      <c r="J959" s="197">
        <v>957</v>
      </c>
      <c r="K959" s="234">
        <v>1.8498406076093335E-3</v>
      </c>
      <c r="L959" s="198">
        <v>-9.8914476932660846E-3</v>
      </c>
    </row>
    <row r="960" spans="1:12" ht="14.4" x14ac:dyDescent="0.3">
      <c r="A960" s="7">
        <v>42747</v>
      </c>
      <c r="B960" s="191">
        <v>2271.139893</v>
      </c>
      <c r="C960" s="191">
        <v>2271.780029</v>
      </c>
      <c r="D960" s="191">
        <v>2254.25</v>
      </c>
      <c r="E960" s="191">
        <v>2270.4399410000001</v>
      </c>
      <c r="F960" s="192">
        <v>2270.4399410000001</v>
      </c>
      <c r="G960" s="191">
        <v>3462130000</v>
      </c>
      <c r="H960" s="194">
        <f t="shared" si="14"/>
        <v>-2.144809017699879E-3</v>
      </c>
      <c r="I960" s="193"/>
      <c r="J960" s="197">
        <v>958</v>
      </c>
      <c r="K960" s="234">
        <v>-2.144809017699879E-3</v>
      </c>
      <c r="L960" s="198">
        <v>-9.8909422140184659E-3</v>
      </c>
    </row>
    <row r="961" spans="1:12" ht="14.4" x14ac:dyDescent="0.3">
      <c r="A961" s="7">
        <v>42746</v>
      </c>
      <c r="B961" s="191">
        <v>2268.6000979999999</v>
      </c>
      <c r="C961" s="191">
        <v>2275.320068</v>
      </c>
      <c r="D961" s="191">
        <v>2260.830078</v>
      </c>
      <c r="E961" s="191">
        <v>2275.320068</v>
      </c>
      <c r="F961" s="192">
        <v>2275.320068</v>
      </c>
      <c r="G961" s="191">
        <v>3620410000</v>
      </c>
      <c r="H961" s="194">
        <f t="shared" si="14"/>
        <v>2.8296382728654553E-3</v>
      </c>
      <c r="I961" s="193"/>
      <c r="J961" s="197">
        <v>959</v>
      </c>
      <c r="K961" s="234">
        <v>2.8296382728654553E-3</v>
      </c>
      <c r="L961" s="198">
        <v>-9.8717535431539008E-3</v>
      </c>
    </row>
    <row r="962" spans="1:12" ht="14.4" x14ac:dyDescent="0.3">
      <c r="A962" s="7">
        <v>42745</v>
      </c>
      <c r="B962" s="191">
        <v>2269.719971</v>
      </c>
      <c r="C962" s="191">
        <v>2279.2700199999999</v>
      </c>
      <c r="D962" s="191">
        <v>2265.2700199999999</v>
      </c>
      <c r="E962" s="191">
        <v>2268.8999020000001</v>
      </c>
      <c r="F962" s="192">
        <v>2268.8999020000001</v>
      </c>
      <c r="G962" s="191">
        <v>3638790000</v>
      </c>
      <c r="H962" s="194">
        <f t="shared" si="14"/>
        <v>0</v>
      </c>
      <c r="I962" s="193"/>
      <c r="J962" s="197">
        <v>960</v>
      </c>
      <c r="K962" s="234">
        <v>0</v>
      </c>
      <c r="L962" s="198">
        <v>-9.8577450142768534E-3</v>
      </c>
    </row>
    <row r="963" spans="1:12" ht="14.4" x14ac:dyDescent="0.3">
      <c r="A963" s="7">
        <v>42744</v>
      </c>
      <c r="B963" s="191">
        <v>2273.5900879999999</v>
      </c>
      <c r="C963" s="191">
        <v>2275.48999</v>
      </c>
      <c r="D963" s="191">
        <v>2268.8999020000001</v>
      </c>
      <c r="E963" s="191">
        <v>2268.8999020000001</v>
      </c>
      <c r="F963" s="192">
        <v>2268.8999020000001</v>
      </c>
      <c r="G963" s="191">
        <v>3217610000</v>
      </c>
      <c r="H963" s="194">
        <f t="shared" si="14"/>
        <v>-3.548594221719928E-3</v>
      </c>
      <c r="I963" s="193"/>
      <c r="J963" s="197">
        <v>961</v>
      </c>
      <c r="K963" s="234">
        <v>-3.548594221719928E-3</v>
      </c>
      <c r="L963" s="198">
        <v>-9.845377183919134E-3</v>
      </c>
    </row>
    <row r="964" spans="1:12" ht="14.4" x14ac:dyDescent="0.3">
      <c r="A964" s="7">
        <v>42741</v>
      </c>
      <c r="B964" s="191">
        <v>2271.139893</v>
      </c>
      <c r="C964" s="191">
        <v>2282.1000979999999</v>
      </c>
      <c r="D964" s="191">
        <v>2264.0600589999999</v>
      </c>
      <c r="E964" s="191">
        <v>2276.9799800000001</v>
      </c>
      <c r="F964" s="192">
        <v>2276.9799800000001</v>
      </c>
      <c r="G964" s="191">
        <v>3339890000</v>
      </c>
      <c r="H964" s="194">
        <f t="shared" ref="H964:H1027" si="15">(F964-F965)/F965</f>
        <v>3.5169590127809912E-3</v>
      </c>
      <c r="I964" s="193"/>
      <c r="J964" s="197">
        <v>962</v>
      </c>
      <c r="K964" s="234">
        <v>3.5169590127809912E-3</v>
      </c>
      <c r="L964" s="198">
        <v>-9.8401919161348311E-3</v>
      </c>
    </row>
    <row r="965" spans="1:12" ht="14.4" x14ac:dyDescent="0.3">
      <c r="A965" s="7">
        <v>42740</v>
      </c>
      <c r="B965" s="191">
        <v>2268.179932</v>
      </c>
      <c r="C965" s="191">
        <v>2271.5</v>
      </c>
      <c r="D965" s="191">
        <v>2260.4499510000001</v>
      </c>
      <c r="E965" s="191">
        <v>2269</v>
      </c>
      <c r="F965" s="192">
        <v>2269</v>
      </c>
      <c r="G965" s="191">
        <v>3761820000</v>
      </c>
      <c r="H965" s="194">
        <f t="shared" si="15"/>
        <v>-7.7067048332048887E-4</v>
      </c>
      <c r="I965" s="193"/>
      <c r="J965" s="197">
        <v>963</v>
      </c>
      <c r="K965" s="234">
        <v>-7.7067048332048887E-4</v>
      </c>
      <c r="L965" s="198">
        <v>-9.8374196285737209E-3</v>
      </c>
    </row>
    <row r="966" spans="1:12" ht="14.4" x14ac:dyDescent="0.3">
      <c r="A966" s="7">
        <v>42739</v>
      </c>
      <c r="B966" s="191">
        <v>2261.6000979999999</v>
      </c>
      <c r="C966" s="191">
        <v>2272.820068</v>
      </c>
      <c r="D966" s="191">
        <v>2261.6000979999999</v>
      </c>
      <c r="E966" s="191">
        <v>2270.75</v>
      </c>
      <c r="F966" s="192">
        <v>2270.75</v>
      </c>
      <c r="G966" s="191">
        <v>3764890000</v>
      </c>
      <c r="H966" s="194">
        <f t="shared" si="15"/>
        <v>5.7222738442055795E-3</v>
      </c>
      <c r="I966" s="193"/>
      <c r="J966" s="197">
        <v>964</v>
      </c>
      <c r="K966" s="234">
        <v>5.7222738442055795E-3</v>
      </c>
      <c r="L966" s="198">
        <v>-9.8312721936904112E-3</v>
      </c>
    </row>
    <row r="967" spans="1:12" ht="14.4" x14ac:dyDescent="0.3">
      <c r="A967" s="7">
        <v>42738</v>
      </c>
      <c r="B967" s="191">
        <v>2251.570068</v>
      </c>
      <c r="C967" s="191">
        <v>2263.8798830000001</v>
      </c>
      <c r="D967" s="191">
        <v>2245.1298830000001</v>
      </c>
      <c r="E967" s="191">
        <v>2257.830078</v>
      </c>
      <c r="F967" s="192">
        <v>2257.830078</v>
      </c>
      <c r="G967" s="191">
        <v>3770530000</v>
      </c>
      <c r="H967" s="194">
        <f t="shared" si="15"/>
        <v>8.4865752817530268E-3</v>
      </c>
      <c r="I967" s="193"/>
      <c r="J967" s="197">
        <v>965</v>
      </c>
      <c r="K967" s="234">
        <v>8.4865752817530268E-3</v>
      </c>
      <c r="L967" s="198">
        <v>-9.8291736650474946E-3</v>
      </c>
    </row>
    <row r="968" spans="1:12" ht="14.4" x14ac:dyDescent="0.3">
      <c r="A968" s="7">
        <v>42734</v>
      </c>
      <c r="B968" s="191">
        <v>2251.610107</v>
      </c>
      <c r="C968" s="191">
        <v>2253.580078</v>
      </c>
      <c r="D968" s="191">
        <v>2233.6201169999999</v>
      </c>
      <c r="E968" s="191">
        <v>2238.830078</v>
      </c>
      <c r="F968" s="192">
        <v>2238.830078</v>
      </c>
      <c r="G968" s="191">
        <v>2670900000</v>
      </c>
      <c r="H968" s="194">
        <f t="shared" si="15"/>
        <v>-4.6370503870737509E-3</v>
      </c>
      <c r="I968" s="193"/>
      <c r="J968" s="197">
        <v>966</v>
      </c>
      <c r="K968" s="234">
        <v>-4.6370503870737509E-3</v>
      </c>
      <c r="L968" s="198">
        <v>-9.8227293641929472E-3</v>
      </c>
    </row>
    <row r="969" spans="1:12" ht="14.4" x14ac:dyDescent="0.3">
      <c r="A969" s="7">
        <v>42733</v>
      </c>
      <c r="B969" s="191">
        <v>2249.5</v>
      </c>
      <c r="C969" s="191">
        <v>2254.51001</v>
      </c>
      <c r="D969" s="191">
        <v>2244.5600589999999</v>
      </c>
      <c r="E969" s="191">
        <v>2249.26001</v>
      </c>
      <c r="F969" s="192">
        <v>2249.26001</v>
      </c>
      <c r="G969" s="191">
        <v>2336370000</v>
      </c>
      <c r="H969" s="194">
        <f t="shared" si="15"/>
        <v>-2.9330466100032011E-4</v>
      </c>
      <c r="I969" s="193"/>
      <c r="J969" s="197">
        <v>967</v>
      </c>
      <c r="K969" s="234">
        <v>-2.9330466100032011E-4</v>
      </c>
      <c r="L969" s="198">
        <v>-9.8084878345234723E-3</v>
      </c>
    </row>
    <row r="970" spans="1:12" ht="14.4" x14ac:dyDescent="0.3">
      <c r="A970" s="7">
        <v>42732</v>
      </c>
      <c r="B970" s="191">
        <v>2270.2299800000001</v>
      </c>
      <c r="C970" s="191">
        <v>2271.3100589999999</v>
      </c>
      <c r="D970" s="191">
        <v>2249.110107</v>
      </c>
      <c r="E970" s="191">
        <v>2249.919922</v>
      </c>
      <c r="F970" s="192">
        <v>2249.919922</v>
      </c>
      <c r="G970" s="191">
        <v>2392360000</v>
      </c>
      <c r="H970" s="194">
        <f t="shared" si="15"/>
        <v>-8.3565292028286806E-3</v>
      </c>
      <c r="I970" s="193"/>
      <c r="J970" s="197">
        <v>968</v>
      </c>
      <c r="K970" s="234">
        <v>-8.3565292028286806E-3</v>
      </c>
      <c r="L970" s="198">
        <v>-9.8025870691639799E-3</v>
      </c>
    </row>
    <row r="971" spans="1:12" ht="14.4" x14ac:dyDescent="0.3">
      <c r="A971" s="7">
        <v>42731</v>
      </c>
      <c r="B971" s="191">
        <v>2266.2299800000001</v>
      </c>
      <c r="C971" s="191">
        <v>2273.820068</v>
      </c>
      <c r="D971" s="191">
        <v>2266.1499020000001</v>
      </c>
      <c r="E971" s="191">
        <v>2268.8798830000001</v>
      </c>
      <c r="F971" s="192">
        <v>2268.8798830000001</v>
      </c>
      <c r="G971" s="191">
        <v>1987080000</v>
      </c>
      <c r="H971" s="194">
        <f t="shared" si="15"/>
        <v>2.2483728227059687E-3</v>
      </c>
      <c r="I971" s="193"/>
      <c r="J971" s="197">
        <v>969</v>
      </c>
      <c r="K971" s="234">
        <v>2.2483728227059687E-3</v>
      </c>
      <c r="L971" s="198">
        <v>-9.7976804391566984E-3</v>
      </c>
    </row>
    <row r="972" spans="1:12" ht="14.4" x14ac:dyDescent="0.3">
      <c r="A972" s="7">
        <v>42727</v>
      </c>
      <c r="B972" s="191">
        <v>2260.25</v>
      </c>
      <c r="C972" s="191">
        <v>2263.790039</v>
      </c>
      <c r="D972" s="191">
        <v>2258.8400879999999</v>
      </c>
      <c r="E972" s="191">
        <v>2263.790039</v>
      </c>
      <c r="F972" s="192">
        <v>2263.790039</v>
      </c>
      <c r="G972" s="191">
        <v>2020550000</v>
      </c>
      <c r="H972" s="194">
        <f t="shared" si="15"/>
        <v>1.2517152222139495E-3</v>
      </c>
      <c r="I972" s="193"/>
      <c r="J972" s="197">
        <v>970</v>
      </c>
      <c r="K972" s="234">
        <v>1.2517152222139495E-3</v>
      </c>
      <c r="L972" s="198">
        <v>-9.7886867264568266E-3</v>
      </c>
    </row>
    <row r="973" spans="1:12" ht="14.4" x14ac:dyDescent="0.3">
      <c r="A973" s="7">
        <v>42726</v>
      </c>
      <c r="B973" s="191">
        <v>2262.929932</v>
      </c>
      <c r="C973" s="191">
        <v>2263.179932</v>
      </c>
      <c r="D973" s="191">
        <v>2256.080078</v>
      </c>
      <c r="E973" s="191">
        <v>2260.959961</v>
      </c>
      <c r="F973" s="192">
        <v>2260.959961</v>
      </c>
      <c r="G973" s="191">
        <v>2876320000</v>
      </c>
      <c r="H973" s="194">
        <f t="shared" si="15"/>
        <v>-1.8629738593322425E-3</v>
      </c>
      <c r="I973" s="193"/>
      <c r="J973" s="197">
        <v>971</v>
      </c>
      <c r="K973" s="234">
        <v>-1.8629738593322425E-3</v>
      </c>
      <c r="L973" s="198">
        <v>-9.7615229546818318E-3</v>
      </c>
    </row>
    <row r="974" spans="1:12" ht="14.4" x14ac:dyDescent="0.3">
      <c r="A974" s="7">
        <v>42725</v>
      </c>
      <c r="B974" s="191">
        <v>2270.540039</v>
      </c>
      <c r="C974" s="191">
        <v>2271.2299800000001</v>
      </c>
      <c r="D974" s="191">
        <v>2265.1499020000001</v>
      </c>
      <c r="E974" s="191">
        <v>2265.179932</v>
      </c>
      <c r="F974" s="192">
        <v>2265.179932</v>
      </c>
      <c r="G974" s="191">
        <v>2852230000</v>
      </c>
      <c r="H974" s="194">
        <f t="shared" si="15"/>
        <v>-2.4573614012164844E-3</v>
      </c>
      <c r="I974" s="193"/>
      <c r="J974" s="197">
        <v>972</v>
      </c>
      <c r="K974" s="234">
        <v>-2.4573614012164844E-3</v>
      </c>
      <c r="L974" s="198">
        <v>-9.7562371669493771E-3</v>
      </c>
    </row>
    <row r="975" spans="1:12" ht="14.4" x14ac:dyDescent="0.3">
      <c r="A975" s="7">
        <v>42724</v>
      </c>
      <c r="B975" s="191">
        <v>2266.5</v>
      </c>
      <c r="C975" s="191">
        <v>2272.5600589999999</v>
      </c>
      <c r="D975" s="191">
        <v>2266.139893</v>
      </c>
      <c r="E975" s="191">
        <v>2270.76001</v>
      </c>
      <c r="F975" s="192">
        <v>2270.76001</v>
      </c>
      <c r="G975" s="191">
        <v>3298780000</v>
      </c>
      <c r="H975" s="194">
        <f t="shared" si="15"/>
        <v>3.6375123841505277E-3</v>
      </c>
      <c r="I975" s="193"/>
      <c r="J975" s="197">
        <v>973</v>
      </c>
      <c r="K975" s="234">
        <v>3.6375123841505277E-3</v>
      </c>
      <c r="L975" s="198">
        <v>-9.7385450251853637E-3</v>
      </c>
    </row>
    <row r="976" spans="1:12" ht="14.4" x14ac:dyDescent="0.3">
      <c r="A976" s="7">
        <v>42723</v>
      </c>
      <c r="B976" s="191">
        <v>2259.23999</v>
      </c>
      <c r="C976" s="191">
        <v>2267.469971</v>
      </c>
      <c r="D976" s="191">
        <v>2258.209961</v>
      </c>
      <c r="E976" s="191">
        <v>2262.530029</v>
      </c>
      <c r="F976" s="192">
        <v>2262.530029</v>
      </c>
      <c r="G976" s="191">
        <v>3248370000</v>
      </c>
      <c r="H976" s="194">
        <f t="shared" si="15"/>
        <v>1.9751207295131733E-3</v>
      </c>
      <c r="I976" s="193"/>
      <c r="J976" s="197">
        <v>974</v>
      </c>
      <c r="K976" s="234">
        <v>1.9751207295131733E-3</v>
      </c>
      <c r="L976" s="198">
        <v>-9.7381225090109637E-3</v>
      </c>
    </row>
    <row r="977" spans="1:12" ht="14.4" x14ac:dyDescent="0.3">
      <c r="A977" s="7">
        <v>42720</v>
      </c>
      <c r="B977" s="191">
        <v>2266.8100589999999</v>
      </c>
      <c r="C977" s="191">
        <v>2268.0500489999999</v>
      </c>
      <c r="D977" s="191">
        <v>2254.23999</v>
      </c>
      <c r="E977" s="191">
        <v>2258.070068</v>
      </c>
      <c r="F977" s="192">
        <v>2258.070068</v>
      </c>
      <c r="G977" s="191">
        <v>5920340000</v>
      </c>
      <c r="H977" s="194">
        <f t="shared" si="15"/>
        <v>-1.7506226483432865E-3</v>
      </c>
      <c r="I977" s="193"/>
      <c r="J977" s="197">
        <v>975</v>
      </c>
      <c r="K977" s="234">
        <v>-1.7506226483432865E-3</v>
      </c>
      <c r="L977" s="198">
        <v>-9.7338092938708855E-3</v>
      </c>
    </row>
    <row r="978" spans="1:12" ht="14.4" x14ac:dyDescent="0.3">
      <c r="A978" s="7">
        <v>42719</v>
      </c>
      <c r="B978" s="191">
        <v>2253.7700199999999</v>
      </c>
      <c r="C978" s="191">
        <v>2272.1201169999999</v>
      </c>
      <c r="D978" s="191">
        <v>2253.7700199999999</v>
      </c>
      <c r="E978" s="191">
        <v>2262.030029</v>
      </c>
      <c r="F978" s="192">
        <v>2262.030029</v>
      </c>
      <c r="G978" s="191">
        <v>4168200000</v>
      </c>
      <c r="H978" s="194">
        <f t="shared" si="15"/>
        <v>3.8832279554189401E-3</v>
      </c>
      <c r="I978" s="193"/>
      <c r="J978" s="197">
        <v>976</v>
      </c>
      <c r="K978" s="234">
        <v>3.8832279554189401E-3</v>
      </c>
      <c r="L978" s="198">
        <v>-9.7257190511490128E-3</v>
      </c>
    </row>
    <row r="979" spans="1:12" ht="14.4" x14ac:dyDescent="0.3">
      <c r="A979" s="7">
        <v>42718</v>
      </c>
      <c r="B979" s="191">
        <v>2268.3500979999999</v>
      </c>
      <c r="C979" s="191">
        <v>2276.1999510000001</v>
      </c>
      <c r="D979" s="191">
        <v>2248.4399410000001</v>
      </c>
      <c r="E979" s="191">
        <v>2253.280029</v>
      </c>
      <c r="F979" s="192">
        <v>2253.280029</v>
      </c>
      <c r="G979" s="191">
        <v>4406970000</v>
      </c>
      <c r="H979" s="194">
        <f t="shared" si="15"/>
        <v>-8.1171721142561434E-3</v>
      </c>
      <c r="I979" s="193"/>
      <c r="J979" s="197">
        <v>977</v>
      </c>
      <c r="K979" s="234">
        <v>-8.1171721142561434E-3</v>
      </c>
      <c r="L979" s="198">
        <v>-9.7174626291117033E-3</v>
      </c>
    </row>
    <row r="980" spans="1:12" ht="14.4" x14ac:dyDescent="0.3">
      <c r="A980" s="7">
        <v>42717</v>
      </c>
      <c r="B980" s="191">
        <v>2263.320068</v>
      </c>
      <c r="C980" s="191">
        <v>2277.530029</v>
      </c>
      <c r="D980" s="191">
        <v>2263.320068</v>
      </c>
      <c r="E980" s="191">
        <v>2271.719971</v>
      </c>
      <c r="F980" s="192">
        <v>2271.719971</v>
      </c>
      <c r="G980" s="191">
        <v>3857590000</v>
      </c>
      <c r="H980" s="194">
        <f t="shared" si="15"/>
        <v>6.5397748542513753E-3</v>
      </c>
      <c r="I980" s="193"/>
      <c r="J980" s="197">
        <v>978</v>
      </c>
      <c r="K980" s="234">
        <v>6.5397748542513753E-3</v>
      </c>
      <c r="L980" s="198">
        <v>-9.7154064629179342E-3</v>
      </c>
    </row>
    <row r="981" spans="1:12" ht="14.4" x14ac:dyDescent="0.3">
      <c r="A981" s="7">
        <v>42716</v>
      </c>
      <c r="B981" s="191">
        <v>2258.830078</v>
      </c>
      <c r="C981" s="191">
        <v>2264.030029</v>
      </c>
      <c r="D981" s="191">
        <v>2252.3701169999999</v>
      </c>
      <c r="E981" s="191">
        <v>2256.959961</v>
      </c>
      <c r="F981" s="192">
        <v>2256.959961</v>
      </c>
      <c r="G981" s="191">
        <v>4034510000</v>
      </c>
      <c r="H981" s="194">
        <f t="shared" si="15"/>
        <v>-1.1374347616603382E-3</v>
      </c>
      <c r="I981" s="193"/>
      <c r="J981" s="197">
        <v>979</v>
      </c>
      <c r="K981" s="234">
        <v>-1.1374347616603382E-3</v>
      </c>
      <c r="L981" s="198">
        <v>-9.7118240586570124E-3</v>
      </c>
    </row>
    <row r="982" spans="1:12" ht="14.4" x14ac:dyDescent="0.3">
      <c r="A982" s="7">
        <v>42713</v>
      </c>
      <c r="B982" s="191">
        <v>2249.7299800000001</v>
      </c>
      <c r="C982" s="191">
        <v>2259.8000489999999</v>
      </c>
      <c r="D982" s="191">
        <v>2249.2299800000001</v>
      </c>
      <c r="E982" s="191">
        <v>2259.530029</v>
      </c>
      <c r="F982" s="192">
        <v>2259.530029</v>
      </c>
      <c r="G982" s="191">
        <v>3884480000</v>
      </c>
      <c r="H982" s="194">
        <f t="shared" si="15"/>
        <v>5.9389848367235312E-3</v>
      </c>
      <c r="I982" s="193"/>
      <c r="J982" s="197">
        <v>980</v>
      </c>
      <c r="K982" s="234">
        <v>5.9389848367235312E-3</v>
      </c>
      <c r="L982" s="198">
        <v>-9.7025637324445555E-3</v>
      </c>
    </row>
    <row r="983" spans="1:12" ht="14.4" x14ac:dyDescent="0.3">
      <c r="A983" s="7">
        <v>42712</v>
      </c>
      <c r="B983" s="191">
        <v>2241.1298830000001</v>
      </c>
      <c r="C983" s="191">
        <v>2251.6899410000001</v>
      </c>
      <c r="D983" s="191">
        <v>2237.570068</v>
      </c>
      <c r="E983" s="191">
        <v>2246.1899410000001</v>
      </c>
      <c r="F983" s="192">
        <v>2246.1899410000001</v>
      </c>
      <c r="G983" s="191">
        <v>4200580000</v>
      </c>
      <c r="H983" s="194">
        <f t="shared" si="15"/>
        <v>2.159342712376298E-3</v>
      </c>
      <c r="I983" s="193"/>
      <c r="J983" s="197">
        <v>981</v>
      </c>
      <c r="K983" s="234">
        <v>2.159342712376298E-3</v>
      </c>
      <c r="L983" s="198">
        <v>-9.7006084112729613E-3</v>
      </c>
    </row>
    <row r="984" spans="1:12" ht="14.4" x14ac:dyDescent="0.3">
      <c r="A984" s="7">
        <v>42711</v>
      </c>
      <c r="B984" s="191">
        <v>2210.719971</v>
      </c>
      <c r="C984" s="191">
        <v>2241.6298830000001</v>
      </c>
      <c r="D984" s="191">
        <v>2208.929932</v>
      </c>
      <c r="E984" s="191">
        <v>2241.3500979999999</v>
      </c>
      <c r="F984" s="192">
        <v>2241.3500979999999</v>
      </c>
      <c r="G984" s="191">
        <v>4501820000</v>
      </c>
      <c r="H984" s="194">
        <f t="shared" si="15"/>
        <v>1.3163241734930208E-2</v>
      </c>
      <c r="I984" s="193"/>
      <c r="J984" s="197">
        <v>982</v>
      </c>
      <c r="K984" s="234">
        <v>1.3163241734930208E-2</v>
      </c>
      <c r="L984" s="198">
        <v>-9.6945553646153888E-3</v>
      </c>
    </row>
    <row r="985" spans="1:12" ht="14.4" x14ac:dyDescent="0.3">
      <c r="A985" s="7">
        <v>42710</v>
      </c>
      <c r="B985" s="191">
        <v>2207.26001</v>
      </c>
      <c r="C985" s="191">
        <v>2212.780029</v>
      </c>
      <c r="D985" s="191">
        <v>2202.209961</v>
      </c>
      <c r="E985" s="191">
        <v>2212.2299800000001</v>
      </c>
      <c r="F985" s="192">
        <v>2212.2299800000001</v>
      </c>
      <c r="G985" s="191">
        <v>3855320000</v>
      </c>
      <c r="H985" s="194">
        <f t="shared" si="15"/>
        <v>3.4108881136406528E-3</v>
      </c>
      <c r="I985" s="193"/>
      <c r="J985" s="197">
        <v>983</v>
      </c>
      <c r="K985" s="234">
        <v>3.4108881136406528E-3</v>
      </c>
      <c r="L985" s="198">
        <v>-9.6856787187719149E-3</v>
      </c>
    </row>
    <row r="986" spans="1:12" ht="14.4" x14ac:dyDescent="0.3">
      <c r="A986" s="7">
        <v>42709</v>
      </c>
      <c r="B986" s="191">
        <v>2200.6499020000001</v>
      </c>
      <c r="C986" s="191">
        <v>2209.419922</v>
      </c>
      <c r="D986" s="191">
        <v>2199.969971</v>
      </c>
      <c r="E986" s="191">
        <v>2204.709961</v>
      </c>
      <c r="F986" s="192">
        <v>2204.709961</v>
      </c>
      <c r="G986" s="191">
        <v>3895230000</v>
      </c>
      <c r="H986" s="194">
        <f t="shared" si="15"/>
        <v>5.8213053606350181E-3</v>
      </c>
      <c r="I986" s="193"/>
      <c r="J986" s="197">
        <v>984</v>
      </c>
      <c r="K986" s="234">
        <v>5.8213053606350181E-3</v>
      </c>
      <c r="L986" s="198">
        <v>-9.6854698048234964E-3</v>
      </c>
    </row>
    <row r="987" spans="1:12" ht="14.4" x14ac:dyDescent="0.3">
      <c r="A987" s="7">
        <v>42706</v>
      </c>
      <c r="B987" s="191">
        <v>2191.1201169999999</v>
      </c>
      <c r="C987" s="191">
        <v>2197.9499510000001</v>
      </c>
      <c r="D987" s="191">
        <v>2188.3701169999999</v>
      </c>
      <c r="E987" s="191">
        <v>2191.9499510000001</v>
      </c>
      <c r="F987" s="192">
        <v>2191.9499510000001</v>
      </c>
      <c r="G987" s="191">
        <v>3779500000</v>
      </c>
      <c r="H987" s="194">
        <f t="shared" si="15"/>
        <v>3.9700648494513758E-4</v>
      </c>
      <c r="I987" s="193"/>
      <c r="J987" s="197">
        <v>985</v>
      </c>
      <c r="K987" s="234">
        <v>3.9700648494513758E-4</v>
      </c>
      <c r="L987" s="198">
        <v>-9.681416943062085E-3</v>
      </c>
    </row>
    <row r="988" spans="1:12" ht="14.4" x14ac:dyDescent="0.3">
      <c r="A988" s="7">
        <v>42705</v>
      </c>
      <c r="B988" s="191">
        <v>2200.169922</v>
      </c>
      <c r="C988" s="191">
        <v>2202.6000979999999</v>
      </c>
      <c r="D988" s="191">
        <v>2187.4399410000001</v>
      </c>
      <c r="E988" s="191">
        <v>2191.080078</v>
      </c>
      <c r="F988" s="192">
        <v>2191.080078</v>
      </c>
      <c r="G988" s="191">
        <v>5063740000</v>
      </c>
      <c r="H988" s="194">
        <f t="shared" si="15"/>
        <v>-3.515529214704194E-3</v>
      </c>
      <c r="I988" s="193"/>
      <c r="J988" s="197">
        <v>986</v>
      </c>
      <c r="K988" s="234">
        <v>-3.515529214704194E-3</v>
      </c>
      <c r="L988" s="198">
        <v>-9.6501857627854723E-3</v>
      </c>
    </row>
    <row r="989" spans="1:12" ht="14.4" x14ac:dyDescent="0.3">
      <c r="A989" s="7">
        <v>42704</v>
      </c>
      <c r="B989" s="191">
        <v>2204.969971</v>
      </c>
      <c r="C989" s="191">
        <v>2214.1000979999999</v>
      </c>
      <c r="D989" s="191">
        <v>2198.8100589999999</v>
      </c>
      <c r="E989" s="191">
        <v>2198.8100589999999</v>
      </c>
      <c r="F989" s="192">
        <v>2198.8100589999999</v>
      </c>
      <c r="G989" s="191">
        <v>5533980000</v>
      </c>
      <c r="H989" s="194">
        <f t="shared" si="15"/>
        <v>-2.6534038053485352E-3</v>
      </c>
      <c r="I989" s="193"/>
      <c r="J989" s="197">
        <v>987</v>
      </c>
      <c r="K989" s="234">
        <v>-2.6534038053485352E-3</v>
      </c>
      <c r="L989" s="198">
        <v>-9.6319321018547687E-3</v>
      </c>
    </row>
    <row r="990" spans="1:12" ht="14.4" x14ac:dyDescent="0.3">
      <c r="A990" s="7">
        <v>42703</v>
      </c>
      <c r="B990" s="191">
        <v>2200.76001</v>
      </c>
      <c r="C990" s="191">
        <v>2210.459961</v>
      </c>
      <c r="D990" s="191">
        <v>2198.1499020000001</v>
      </c>
      <c r="E990" s="191">
        <v>2204.6599120000001</v>
      </c>
      <c r="F990" s="192">
        <v>2204.6599120000001</v>
      </c>
      <c r="G990" s="191">
        <v>3706560000</v>
      </c>
      <c r="H990" s="194">
        <f t="shared" si="15"/>
        <v>1.3352928795321763E-3</v>
      </c>
      <c r="I990" s="193"/>
      <c r="J990" s="197">
        <v>988</v>
      </c>
      <c r="K990" s="234">
        <v>1.3352928795321763E-3</v>
      </c>
      <c r="L990" s="198">
        <v>-9.5954988733003288E-3</v>
      </c>
    </row>
    <row r="991" spans="1:12" ht="14.4" x14ac:dyDescent="0.3">
      <c r="A991" s="7">
        <v>42702</v>
      </c>
      <c r="B991" s="191">
        <v>2210.209961</v>
      </c>
      <c r="C991" s="191">
        <v>2211.139893</v>
      </c>
      <c r="D991" s="191">
        <v>2200.360107</v>
      </c>
      <c r="E991" s="191">
        <v>2201.719971</v>
      </c>
      <c r="F991" s="192">
        <v>2201.719971</v>
      </c>
      <c r="G991" s="191">
        <v>3505650000</v>
      </c>
      <c r="H991" s="194">
        <f t="shared" si="15"/>
        <v>-5.254535651865005E-3</v>
      </c>
      <c r="I991" s="193"/>
      <c r="J991" s="197">
        <v>989</v>
      </c>
      <c r="K991" s="234">
        <v>-5.254535651865005E-3</v>
      </c>
      <c r="L991" s="198">
        <v>-9.5928623788847783E-3</v>
      </c>
    </row>
    <row r="992" spans="1:12" ht="14.4" x14ac:dyDescent="0.3">
      <c r="A992" s="7">
        <v>42699</v>
      </c>
      <c r="B992" s="191">
        <v>2206.2700199999999</v>
      </c>
      <c r="C992" s="191">
        <v>2213.3500979999999</v>
      </c>
      <c r="D992" s="191">
        <v>2206.2700199999999</v>
      </c>
      <c r="E992" s="191">
        <v>2213.3500979999999</v>
      </c>
      <c r="F992" s="192">
        <v>2213.3500979999999</v>
      </c>
      <c r="G992" s="191">
        <v>1584600000</v>
      </c>
      <c r="H992" s="194">
        <f t="shared" si="15"/>
        <v>3.9143869124048051E-3</v>
      </c>
      <c r="I992" s="193"/>
      <c r="J992" s="197">
        <v>990</v>
      </c>
      <c r="K992" s="234">
        <v>3.9143869124048051E-3</v>
      </c>
      <c r="L992" s="198">
        <v>-9.5776521919944818E-3</v>
      </c>
    </row>
    <row r="993" spans="1:12" ht="14.4" x14ac:dyDescent="0.3">
      <c r="A993" s="7">
        <v>42697</v>
      </c>
      <c r="B993" s="191">
        <v>2198.5500489999999</v>
      </c>
      <c r="C993" s="191">
        <v>2204.719971</v>
      </c>
      <c r="D993" s="191">
        <v>2194.51001</v>
      </c>
      <c r="E993" s="191">
        <v>2204.719971</v>
      </c>
      <c r="F993" s="192">
        <v>2204.719971</v>
      </c>
      <c r="G993" s="191">
        <v>3418640000</v>
      </c>
      <c r="H993" s="194">
        <f t="shared" si="15"/>
        <v>8.080247522280939E-4</v>
      </c>
      <c r="I993" s="193"/>
      <c r="J993" s="197">
        <v>991</v>
      </c>
      <c r="K993" s="234">
        <v>8.080247522280939E-4</v>
      </c>
      <c r="L993" s="198">
        <v>-9.5615182490236764E-3</v>
      </c>
    </row>
    <row r="994" spans="1:12" ht="14.4" x14ac:dyDescent="0.3">
      <c r="A994" s="7">
        <v>42696</v>
      </c>
      <c r="B994" s="191">
        <v>2201.5600589999999</v>
      </c>
      <c r="C994" s="191">
        <v>2204.8000489999999</v>
      </c>
      <c r="D994" s="191">
        <v>2194.51001</v>
      </c>
      <c r="E994" s="191">
        <v>2202.9399410000001</v>
      </c>
      <c r="F994" s="192">
        <v>2202.9399410000001</v>
      </c>
      <c r="G994" s="191">
        <v>3957940000</v>
      </c>
      <c r="H994" s="194">
        <f t="shared" si="15"/>
        <v>2.1654319242507222E-3</v>
      </c>
      <c r="I994" s="193"/>
      <c r="J994" s="197">
        <v>992</v>
      </c>
      <c r="K994" s="234">
        <v>2.1654319242507222E-3</v>
      </c>
      <c r="L994" s="198">
        <v>-9.5571028381046339E-3</v>
      </c>
    </row>
    <row r="995" spans="1:12" ht="14.4" x14ac:dyDescent="0.3">
      <c r="A995" s="7">
        <v>42695</v>
      </c>
      <c r="B995" s="191">
        <v>2186.429932</v>
      </c>
      <c r="C995" s="191">
        <v>2198.6999510000001</v>
      </c>
      <c r="D995" s="191">
        <v>2186.429932</v>
      </c>
      <c r="E995" s="191">
        <v>2198.179932</v>
      </c>
      <c r="F995" s="192">
        <v>2198.179932</v>
      </c>
      <c r="G995" s="191">
        <v>3607010000</v>
      </c>
      <c r="H995" s="194">
        <f t="shared" si="15"/>
        <v>7.4614009492722805E-3</v>
      </c>
      <c r="I995" s="193"/>
      <c r="J995" s="197">
        <v>993</v>
      </c>
      <c r="K995" s="234">
        <v>7.4614009492722805E-3</v>
      </c>
      <c r="L995" s="198">
        <v>-9.5533828410961173E-3</v>
      </c>
    </row>
    <row r="996" spans="1:12" ht="14.4" x14ac:dyDescent="0.3">
      <c r="A996" s="7">
        <v>42692</v>
      </c>
      <c r="B996" s="191">
        <v>2186.8500979999999</v>
      </c>
      <c r="C996" s="191">
        <v>2189.889893</v>
      </c>
      <c r="D996" s="191">
        <v>2180.3798830000001</v>
      </c>
      <c r="E996" s="191">
        <v>2181.8999020000001</v>
      </c>
      <c r="F996" s="192">
        <v>2181.8999020000001</v>
      </c>
      <c r="G996" s="191">
        <v>3572400000</v>
      </c>
      <c r="H996" s="194">
        <f t="shared" si="15"/>
        <v>-2.386798493335712E-3</v>
      </c>
      <c r="I996" s="193"/>
      <c r="J996" s="197">
        <v>994</v>
      </c>
      <c r="K996" s="234">
        <v>-2.386798493335712E-3</v>
      </c>
      <c r="L996" s="198">
        <v>-9.5501422077013641E-3</v>
      </c>
    </row>
    <row r="997" spans="1:12" ht="14.4" x14ac:dyDescent="0.3">
      <c r="A997" s="7">
        <v>42691</v>
      </c>
      <c r="B997" s="191">
        <v>2178.610107</v>
      </c>
      <c r="C997" s="191">
        <v>2188.0600589999999</v>
      </c>
      <c r="D997" s="191">
        <v>2176.6499020000001</v>
      </c>
      <c r="E997" s="191">
        <v>2187.1201169999999</v>
      </c>
      <c r="F997" s="192">
        <v>2187.1201169999999</v>
      </c>
      <c r="G997" s="191">
        <v>3809160000</v>
      </c>
      <c r="H997" s="194">
        <f t="shared" si="15"/>
        <v>4.6763697097327714E-3</v>
      </c>
      <c r="I997" s="193"/>
      <c r="J997" s="197">
        <v>995</v>
      </c>
      <c r="K997" s="234">
        <v>4.6763697097327714E-3</v>
      </c>
      <c r="L997" s="198">
        <v>-9.5491094095627102E-3</v>
      </c>
    </row>
    <row r="998" spans="1:12" ht="14.4" x14ac:dyDescent="0.3">
      <c r="A998" s="7">
        <v>42690</v>
      </c>
      <c r="B998" s="191">
        <v>2177.530029</v>
      </c>
      <c r="C998" s="191">
        <v>2179.219971</v>
      </c>
      <c r="D998" s="191">
        <v>2172.1999510000001</v>
      </c>
      <c r="E998" s="191">
        <v>2176.9399410000001</v>
      </c>
      <c r="F998" s="192">
        <v>2176.9399410000001</v>
      </c>
      <c r="G998" s="191">
        <v>3830590000</v>
      </c>
      <c r="H998" s="194">
        <f t="shared" si="15"/>
        <v>-1.5822638011099694E-3</v>
      </c>
      <c r="I998" s="193"/>
      <c r="J998" s="197">
        <v>996</v>
      </c>
      <c r="K998" s="234">
        <v>-1.5822638011099694E-3</v>
      </c>
      <c r="L998" s="198">
        <v>-9.5480294423840682E-3</v>
      </c>
    </row>
    <row r="999" spans="1:12" ht="14.4" x14ac:dyDescent="0.3">
      <c r="A999" s="7">
        <v>42689</v>
      </c>
      <c r="B999" s="191">
        <v>2168.290039</v>
      </c>
      <c r="C999" s="191">
        <v>2180.8400879999999</v>
      </c>
      <c r="D999" s="191">
        <v>2166.3798830000001</v>
      </c>
      <c r="E999" s="191">
        <v>2180.389893</v>
      </c>
      <c r="F999" s="192">
        <v>2180.389893</v>
      </c>
      <c r="G999" s="191">
        <v>4543860000</v>
      </c>
      <c r="H999" s="194">
        <f t="shared" si="15"/>
        <v>7.4807976927081877E-3</v>
      </c>
      <c r="I999" s="193"/>
      <c r="J999" s="197">
        <v>997</v>
      </c>
      <c r="K999" s="234">
        <v>7.4807976927081877E-3</v>
      </c>
      <c r="L999" s="198">
        <v>-9.5193880034094448E-3</v>
      </c>
    </row>
    <row r="1000" spans="1:12" ht="14.4" x14ac:dyDescent="0.3">
      <c r="A1000" s="7">
        <v>42688</v>
      </c>
      <c r="B1000" s="191">
        <v>2165.639893</v>
      </c>
      <c r="C1000" s="191">
        <v>2171.360107</v>
      </c>
      <c r="D1000" s="191">
        <v>2156.080078</v>
      </c>
      <c r="E1000" s="191">
        <v>2164.1999510000001</v>
      </c>
      <c r="F1000" s="192">
        <v>2164.1999510000001</v>
      </c>
      <c r="G1000" s="191">
        <v>5367200000</v>
      </c>
      <c r="H1000" s="194">
        <f t="shared" si="15"/>
        <v>-1.1550278623190026E-4</v>
      </c>
      <c r="I1000" s="193"/>
      <c r="J1000" s="197">
        <v>998</v>
      </c>
      <c r="K1000" s="234">
        <v>-1.1550278623190026E-4</v>
      </c>
      <c r="L1000" s="198">
        <v>-9.5110296714537614E-3</v>
      </c>
    </row>
    <row r="1001" spans="1:12" ht="14.4" x14ac:dyDescent="0.3">
      <c r="A1001" s="7">
        <v>42685</v>
      </c>
      <c r="B1001" s="191">
        <v>2162.709961</v>
      </c>
      <c r="C1001" s="191">
        <v>2165.919922</v>
      </c>
      <c r="D1001" s="191">
        <v>2152.48999</v>
      </c>
      <c r="E1001" s="191">
        <v>2164.4499510000001</v>
      </c>
      <c r="F1001" s="192">
        <v>2164.4499510000001</v>
      </c>
      <c r="G1001" s="191">
        <v>4988050000</v>
      </c>
      <c r="H1001" s="194">
        <f t="shared" si="15"/>
        <v>-1.3979501669953202E-3</v>
      </c>
      <c r="I1001" s="193"/>
      <c r="J1001" s="197">
        <v>999</v>
      </c>
      <c r="K1001" s="234">
        <v>-1.3979501669953202E-3</v>
      </c>
      <c r="L1001" s="198">
        <v>-9.5072527214357851E-3</v>
      </c>
    </row>
    <row r="1002" spans="1:12" ht="14.4" x14ac:dyDescent="0.3">
      <c r="A1002" s="7">
        <v>42684</v>
      </c>
      <c r="B1002" s="191">
        <v>2167.48999</v>
      </c>
      <c r="C1002" s="191">
        <v>2182.3000489999999</v>
      </c>
      <c r="D1002" s="191">
        <v>2151.169922</v>
      </c>
      <c r="E1002" s="191">
        <v>2167.4799800000001</v>
      </c>
      <c r="F1002" s="192">
        <v>2167.4799800000001</v>
      </c>
      <c r="G1002" s="191">
        <v>6451640000</v>
      </c>
      <c r="H1002" s="194">
        <f t="shared" si="15"/>
        <v>1.9507456248868129E-3</v>
      </c>
      <c r="I1002" s="193"/>
      <c r="J1002" s="197">
        <v>1000</v>
      </c>
      <c r="K1002" s="234">
        <v>1.9507456248868129E-3</v>
      </c>
      <c r="L1002" s="198">
        <v>-9.5015310691755808E-3</v>
      </c>
    </row>
    <row r="1003" spans="1:12" ht="14.4" x14ac:dyDescent="0.3">
      <c r="A1003" s="7">
        <v>42683</v>
      </c>
      <c r="B1003" s="191">
        <v>2131.5600589999999</v>
      </c>
      <c r="C1003" s="191">
        <v>2170.1000979999999</v>
      </c>
      <c r="D1003" s="191">
        <v>2125.3500979999999</v>
      </c>
      <c r="E1003" s="191">
        <v>2163.26001</v>
      </c>
      <c r="F1003" s="192">
        <v>2163.26001</v>
      </c>
      <c r="G1003" s="191">
        <v>6264150000</v>
      </c>
      <c r="H1003" s="194">
        <f t="shared" si="15"/>
        <v>1.1077020670818222E-2</v>
      </c>
      <c r="I1003" s="193"/>
      <c r="J1003" s="197">
        <v>1001</v>
      </c>
      <c r="K1003" s="234">
        <v>1.1077020670818222E-2</v>
      </c>
      <c r="L1003" s="198">
        <v>-9.4994637334122889E-3</v>
      </c>
    </row>
    <row r="1004" spans="1:12" ht="14.4" x14ac:dyDescent="0.3">
      <c r="A1004" s="7">
        <v>42682</v>
      </c>
      <c r="B1004" s="191">
        <v>2129.919922</v>
      </c>
      <c r="C1004" s="191">
        <v>2146.8701169999999</v>
      </c>
      <c r="D1004" s="191">
        <v>2123.5600589999999</v>
      </c>
      <c r="E1004" s="191">
        <v>2139.5600589999999</v>
      </c>
      <c r="F1004" s="192">
        <v>2139.5600589999999</v>
      </c>
      <c r="G1004" s="191">
        <v>3916930000</v>
      </c>
      <c r="H1004" s="194">
        <f t="shared" si="15"/>
        <v>3.771974424148256E-3</v>
      </c>
      <c r="I1004" s="193"/>
      <c r="J1004" s="197">
        <v>1002</v>
      </c>
      <c r="K1004" s="234">
        <v>3.771974424148256E-3</v>
      </c>
      <c r="L1004" s="198">
        <v>-9.4963973956755168E-3</v>
      </c>
    </row>
    <row r="1005" spans="1:12" ht="14.4" x14ac:dyDescent="0.3">
      <c r="A1005" s="7">
        <v>42681</v>
      </c>
      <c r="B1005" s="191">
        <v>2100.5900879999999</v>
      </c>
      <c r="C1005" s="191">
        <v>2132</v>
      </c>
      <c r="D1005" s="191">
        <v>2100.5900879999999</v>
      </c>
      <c r="E1005" s="191">
        <v>2131.5200199999999</v>
      </c>
      <c r="F1005" s="192">
        <v>2131.5200199999999</v>
      </c>
      <c r="G1005" s="191">
        <v>3736060000</v>
      </c>
      <c r="H1005" s="194">
        <f t="shared" si="15"/>
        <v>2.2223544015960692E-2</v>
      </c>
      <c r="I1005" s="193"/>
      <c r="J1005" s="197">
        <v>1003</v>
      </c>
      <c r="K1005" s="234">
        <v>2.2223544015960692E-2</v>
      </c>
      <c r="L1005" s="198">
        <v>-9.4906433013698926E-3</v>
      </c>
    </row>
    <row r="1006" spans="1:12" ht="14.4" x14ac:dyDescent="0.3">
      <c r="A1006" s="7">
        <v>42678</v>
      </c>
      <c r="B1006" s="191">
        <v>2083.790039</v>
      </c>
      <c r="C1006" s="191">
        <v>2099.070068</v>
      </c>
      <c r="D1006" s="191">
        <v>2083.790039</v>
      </c>
      <c r="E1006" s="191">
        <v>2085.179932</v>
      </c>
      <c r="F1006" s="192">
        <v>2085.179932</v>
      </c>
      <c r="G1006" s="191">
        <v>3837860000</v>
      </c>
      <c r="H1006" s="194">
        <f t="shared" si="15"/>
        <v>-1.6661305078948E-3</v>
      </c>
      <c r="I1006" s="193"/>
      <c r="J1006" s="197">
        <v>1004</v>
      </c>
      <c r="K1006" s="234">
        <v>-1.6661305078948E-3</v>
      </c>
      <c r="L1006" s="198">
        <v>-9.4901045082711882E-3</v>
      </c>
    </row>
    <row r="1007" spans="1:12" ht="14.4" x14ac:dyDescent="0.3">
      <c r="A1007" s="7">
        <v>42677</v>
      </c>
      <c r="B1007" s="191">
        <v>2098.8000489999999</v>
      </c>
      <c r="C1007" s="191">
        <v>2102.5600589999999</v>
      </c>
      <c r="D1007" s="191">
        <v>2085.2299800000001</v>
      </c>
      <c r="E1007" s="191">
        <v>2088.6599120000001</v>
      </c>
      <c r="F1007" s="192">
        <v>2088.6599120000001</v>
      </c>
      <c r="G1007" s="191">
        <v>3886740000</v>
      </c>
      <c r="H1007" s="194">
        <f t="shared" si="15"/>
        <v>-4.4234006982948292E-3</v>
      </c>
      <c r="I1007" s="193"/>
      <c r="J1007" s="197">
        <v>1005</v>
      </c>
      <c r="K1007" s="234">
        <v>-4.4234006982948292E-3</v>
      </c>
      <c r="L1007" s="198">
        <v>-9.4867738546151811E-3</v>
      </c>
    </row>
    <row r="1008" spans="1:12" ht="14.4" x14ac:dyDescent="0.3">
      <c r="A1008" s="7">
        <v>42676</v>
      </c>
      <c r="B1008" s="191">
        <v>2109.429932</v>
      </c>
      <c r="C1008" s="191">
        <v>2111.76001</v>
      </c>
      <c r="D1008" s="191">
        <v>2094</v>
      </c>
      <c r="E1008" s="191">
        <v>2097.9399410000001</v>
      </c>
      <c r="F1008" s="192">
        <v>2097.9399410000001</v>
      </c>
      <c r="G1008" s="191">
        <v>4248580000</v>
      </c>
      <c r="H1008" s="194">
        <f t="shared" si="15"/>
        <v>-6.525500629458174E-3</v>
      </c>
      <c r="I1008" s="193"/>
      <c r="J1008" s="197">
        <v>1006</v>
      </c>
      <c r="K1008" s="234">
        <v>-6.525500629458174E-3</v>
      </c>
      <c r="L1008" s="198">
        <v>-9.4844966382788328E-3</v>
      </c>
    </row>
    <row r="1009" spans="1:12" ht="14.4" x14ac:dyDescent="0.3">
      <c r="A1009" s="7">
        <v>42675</v>
      </c>
      <c r="B1009" s="191">
        <v>2128.679932</v>
      </c>
      <c r="C1009" s="191">
        <v>2131.4499510000001</v>
      </c>
      <c r="D1009" s="191">
        <v>2097.8500979999999</v>
      </c>
      <c r="E1009" s="191">
        <v>2111.719971</v>
      </c>
      <c r="F1009" s="192">
        <v>2111.719971</v>
      </c>
      <c r="G1009" s="191">
        <v>4532160000</v>
      </c>
      <c r="H1009" s="194">
        <f t="shared" si="15"/>
        <v>-6.7868831762174231E-3</v>
      </c>
      <c r="I1009" s="193"/>
      <c r="J1009" s="197">
        <v>1007</v>
      </c>
      <c r="K1009" s="234">
        <v>-6.7868831762174231E-3</v>
      </c>
      <c r="L1009" s="198">
        <v>-9.474114078981577E-3</v>
      </c>
    </row>
    <row r="1010" spans="1:12" ht="14.4" x14ac:dyDescent="0.3">
      <c r="A1010" s="7">
        <v>42674</v>
      </c>
      <c r="B1010" s="191">
        <v>2129.780029</v>
      </c>
      <c r="C1010" s="191">
        <v>2133.25</v>
      </c>
      <c r="D1010" s="191">
        <v>2125.530029</v>
      </c>
      <c r="E1010" s="191">
        <v>2126.1499020000001</v>
      </c>
      <c r="F1010" s="192">
        <v>2126.1499020000001</v>
      </c>
      <c r="G1010" s="191">
        <v>3922400000</v>
      </c>
      <c r="H1010" s="194">
        <f t="shared" si="15"/>
        <v>-1.2227651805639517E-4</v>
      </c>
      <c r="I1010" s="193"/>
      <c r="J1010" s="197">
        <v>1008</v>
      </c>
      <c r="K1010" s="234">
        <v>-1.2227651805639517E-4</v>
      </c>
      <c r="L1010" s="198">
        <v>-9.4678764740599441E-3</v>
      </c>
    </row>
    <row r="1011" spans="1:12" ht="14.4" x14ac:dyDescent="0.3">
      <c r="A1011" s="7">
        <v>42671</v>
      </c>
      <c r="B1011" s="191">
        <v>2132.2299800000001</v>
      </c>
      <c r="C1011" s="191">
        <v>2140.719971</v>
      </c>
      <c r="D1011" s="191">
        <v>2119.360107</v>
      </c>
      <c r="E1011" s="191">
        <v>2126.4099120000001</v>
      </c>
      <c r="F1011" s="192">
        <v>2126.4099120000001</v>
      </c>
      <c r="G1011" s="191">
        <v>4019510000</v>
      </c>
      <c r="H1011" s="194">
        <f t="shared" si="15"/>
        <v>-3.1082993655891251E-3</v>
      </c>
      <c r="I1011" s="193"/>
      <c r="J1011" s="197">
        <v>1009</v>
      </c>
      <c r="K1011" s="234">
        <v>-3.1082993655891251E-3</v>
      </c>
      <c r="L1011" s="198">
        <v>-9.4500279954156038E-3</v>
      </c>
    </row>
    <row r="1012" spans="1:12" ht="14.4" x14ac:dyDescent="0.3">
      <c r="A1012" s="7">
        <v>42670</v>
      </c>
      <c r="B1012" s="191">
        <v>2144.0600589999999</v>
      </c>
      <c r="C1012" s="191">
        <v>2147.1298830000001</v>
      </c>
      <c r="D1012" s="191">
        <v>2132.5200199999999</v>
      </c>
      <c r="E1012" s="191">
        <v>2133.040039</v>
      </c>
      <c r="F1012" s="192">
        <v>2133.040039</v>
      </c>
      <c r="G1012" s="191">
        <v>4204830000</v>
      </c>
      <c r="H1012" s="194">
        <f t="shared" si="15"/>
        <v>-2.9867269333876127E-3</v>
      </c>
      <c r="I1012" s="193"/>
      <c r="J1012" s="197">
        <v>1010</v>
      </c>
      <c r="K1012" s="234">
        <v>-2.9867269333876127E-3</v>
      </c>
      <c r="L1012" s="198">
        <v>-9.4408628302343339E-3</v>
      </c>
    </row>
    <row r="1013" spans="1:12" ht="14.4" x14ac:dyDescent="0.3">
      <c r="A1013" s="7">
        <v>42669</v>
      </c>
      <c r="B1013" s="191">
        <v>2136.969971</v>
      </c>
      <c r="C1013" s="191">
        <v>2145.7299800000001</v>
      </c>
      <c r="D1013" s="191">
        <v>2131.5900879999999</v>
      </c>
      <c r="E1013" s="191">
        <v>2139.429932</v>
      </c>
      <c r="F1013" s="192">
        <v>2139.429932</v>
      </c>
      <c r="G1013" s="191">
        <v>3775200000</v>
      </c>
      <c r="H1013" s="194">
        <f t="shared" si="15"/>
        <v>-1.7404114266579603E-3</v>
      </c>
      <c r="I1013" s="193"/>
      <c r="J1013" s="197">
        <v>1011</v>
      </c>
      <c r="K1013" s="234">
        <v>-1.7404114266579603E-3</v>
      </c>
      <c r="L1013" s="198">
        <v>-9.4393034901096209E-3</v>
      </c>
    </row>
    <row r="1014" spans="1:12" ht="14.4" x14ac:dyDescent="0.3">
      <c r="A1014" s="7">
        <v>42668</v>
      </c>
      <c r="B1014" s="191">
        <v>2149.719971</v>
      </c>
      <c r="C1014" s="191">
        <v>2151.4399410000001</v>
      </c>
      <c r="D1014" s="191">
        <v>2141.929932</v>
      </c>
      <c r="E1014" s="191">
        <v>2143.1599120000001</v>
      </c>
      <c r="F1014" s="192">
        <v>2143.1599120000001</v>
      </c>
      <c r="G1014" s="191">
        <v>3751340000</v>
      </c>
      <c r="H1014" s="194">
        <f t="shared" si="15"/>
        <v>-3.7977277794560178E-3</v>
      </c>
      <c r="I1014" s="193"/>
      <c r="J1014" s="197">
        <v>1012</v>
      </c>
      <c r="K1014" s="234">
        <v>-3.7977277794560178E-3</v>
      </c>
      <c r="L1014" s="198">
        <v>-9.4326492161604259E-3</v>
      </c>
    </row>
    <row r="1015" spans="1:12" ht="14.4" x14ac:dyDescent="0.3">
      <c r="A1015" s="7">
        <v>42667</v>
      </c>
      <c r="B1015" s="191">
        <v>2148.5</v>
      </c>
      <c r="C1015" s="191">
        <v>2154.790039</v>
      </c>
      <c r="D1015" s="191">
        <v>2146.9099120000001</v>
      </c>
      <c r="E1015" s="191">
        <v>2151.330078</v>
      </c>
      <c r="F1015" s="192">
        <v>2151.330078</v>
      </c>
      <c r="G1015" s="191">
        <v>3357320000</v>
      </c>
      <c r="H1015" s="194">
        <f t="shared" si="15"/>
        <v>4.7498395346381216E-3</v>
      </c>
      <c r="I1015" s="193"/>
      <c r="J1015" s="197">
        <v>1013</v>
      </c>
      <c r="K1015" s="234">
        <v>4.7498395346381216E-3</v>
      </c>
      <c r="L1015" s="198">
        <v>-9.4119130897784096E-3</v>
      </c>
    </row>
    <row r="1016" spans="1:12" ht="14.4" x14ac:dyDescent="0.3">
      <c r="A1016" s="7">
        <v>42664</v>
      </c>
      <c r="B1016" s="191">
        <v>2139.429932</v>
      </c>
      <c r="C1016" s="191">
        <v>2142.6298830000001</v>
      </c>
      <c r="D1016" s="191">
        <v>2130.0900879999999</v>
      </c>
      <c r="E1016" s="191">
        <v>2141.1599120000001</v>
      </c>
      <c r="F1016" s="192">
        <v>2141.1599120000001</v>
      </c>
      <c r="G1016" s="191">
        <v>3448850000</v>
      </c>
      <c r="H1016" s="194">
        <f t="shared" si="15"/>
        <v>-8.4141702203002281E-5</v>
      </c>
      <c r="I1016" s="193"/>
      <c r="J1016" s="197">
        <v>1014</v>
      </c>
      <c r="K1016" s="234">
        <v>-8.4141702203002281E-5</v>
      </c>
      <c r="L1016" s="198">
        <v>-9.4112973726661487E-3</v>
      </c>
    </row>
    <row r="1017" spans="1:12" ht="14.4" x14ac:dyDescent="0.3">
      <c r="A1017" s="7">
        <v>42663</v>
      </c>
      <c r="B1017" s="191">
        <v>2142.51001</v>
      </c>
      <c r="C1017" s="191">
        <v>2147.179932</v>
      </c>
      <c r="D1017" s="191">
        <v>2133.4399410000001</v>
      </c>
      <c r="E1017" s="191">
        <v>2141.3400879999999</v>
      </c>
      <c r="F1017" s="192">
        <v>2141.3400879999999</v>
      </c>
      <c r="G1017" s="191">
        <v>3337170000</v>
      </c>
      <c r="H1017" s="194">
        <f t="shared" si="15"/>
        <v>-1.3757238742645931E-3</v>
      </c>
      <c r="I1017" s="193"/>
      <c r="J1017" s="197">
        <v>1015</v>
      </c>
      <c r="K1017" s="234">
        <v>-1.3757238742645931E-3</v>
      </c>
      <c r="L1017" s="198">
        <v>-9.4110570936469205E-3</v>
      </c>
    </row>
    <row r="1018" spans="1:12" ht="14.4" x14ac:dyDescent="0.3">
      <c r="A1018" s="7">
        <v>42662</v>
      </c>
      <c r="B1018" s="191">
        <v>2140.8100589999999</v>
      </c>
      <c r="C1018" s="191">
        <v>2148.4399410000001</v>
      </c>
      <c r="D1018" s="191">
        <v>2138.1499020000001</v>
      </c>
      <c r="E1018" s="191">
        <v>2144.290039</v>
      </c>
      <c r="F1018" s="192">
        <v>2144.290039</v>
      </c>
      <c r="G1018" s="191">
        <v>3362670000</v>
      </c>
      <c r="H1018" s="194">
        <f t="shared" si="15"/>
        <v>2.1919708287469379E-3</v>
      </c>
      <c r="I1018" s="193"/>
      <c r="J1018" s="197">
        <v>1016</v>
      </c>
      <c r="K1018" s="234">
        <v>2.1919708287469379E-3</v>
      </c>
      <c r="L1018" s="198">
        <v>-9.4076779241636689E-3</v>
      </c>
    </row>
    <row r="1019" spans="1:12" ht="14.4" x14ac:dyDescent="0.3">
      <c r="A1019" s="7">
        <v>42661</v>
      </c>
      <c r="B1019" s="191">
        <v>2138.3100589999999</v>
      </c>
      <c r="C1019" s="191">
        <v>2144.3798830000001</v>
      </c>
      <c r="D1019" s="191">
        <v>2135.48999</v>
      </c>
      <c r="E1019" s="191">
        <v>2139.6000979999999</v>
      </c>
      <c r="F1019" s="192">
        <v>2139.6000979999999</v>
      </c>
      <c r="G1019" s="191">
        <v>3170000000</v>
      </c>
      <c r="H1019" s="194">
        <f t="shared" si="15"/>
        <v>6.1604034798964915E-3</v>
      </c>
      <c r="I1019" s="193"/>
      <c r="J1019" s="197">
        <v>1017</v>
      </c>
      <c r="K1019" s="234">
        <v>6.1604034798964915E-3</v>
      </c>
      <c r="L1019" s="198">
        <v>-9.3997564479435525E-3</v>
      </c>
    </row>
    <row r="1020" spans="1:12" ht="14.4" x14ac:dyDescent="0.3">
      <c r="A1020" s="7">
        <v>42660</v>
      </c>
      <c r="B1020" s="191">
        <v>2132.9499510000001</v>
      </c>
      <c r="C1020" s="191">
        <v>2135.610107</v>
      </c>
      <c r="D1020" s="191">
        <v>2124.429932</v>
      </c>
      <c r="E1020" s="191">
        <v>2126.5</v>
      </c>
      <c r="F1020" s="192">
        <v>2126.5</v>
      </c>
      <c r="G1020" s="191">
        <v>2830390000</v>
      </c>
      <c r="H1020" s="194">
        <f t="shared" si="15"/>
        <v>-3.0379938212078618E-3</v>
      </c>
      <c r="I1020" s="193"/>
      <c r="J1020" s="197">
        <v>1018</v>
      </c>
      <c r="K1020" s="234">
        <v>-3.0379938212078618E-3</v>
      </c>
      <c r="L1020" s="198">
        <v>-9.3973189187566072E-3</v>
      </c>
    </row>
    <row r="1021" spans="1:12" ht="14.4" x14ac:dyDescent="0.3">
      <c r="A1021" s="7">
        <v>42657</v>
      </c>
      <c r="B1021" s="191">
        <v>2139.679932</v>
      </c>
      <c r="C1021" s="191">
        <v>2149.1899410000001</v>
      </c>
      <c r="D1021" s="191">
        <v>2132.9799800000001</v>
      </c>
      <c r="E1021" s="191">
        <v>2132.9799800000001</v>
      </c>
      <c r="F1021" s="192">
        <v>2132.9799800000001</v>
      </c>
      <c r="G1021" s="191">
        <v>3228150000</v>
      </c>
      <c r="H1021" s="194">
        <f t="shared" si="15"/>
        <v>2.0160417815362803E-4</v>
      </c>
      <c r="I1021" s="193"/>
      <c r="J1021" s="197">
        <v>1019</v>
      </c>
      <c r="K1021" s="234">
        <v>2.0160417815362803E-4</v>
      </c>
      <c r="L1021" s="198">
        <v>-9.3811654846844682E-3</v>
      </c>
    </row>
    <row r="1022" spans="1:12" ht="14.4" x14ac:dyDescent="0.3">
      <c r="A1022" s="7">
        <v>42656</v>
      </c>
      <c r="B1022" s="191">
        <v>2130.26001</v>
      </c>
      <c r="C1022" s="191">
        <v>2138.1899410000001</v>
      </c>
      <c r="D1022" s="191">
        <v>2114.719971</v>
      </c>
      <c r="E1022" s="191">
        <v>2132.5500489999999</v>
      </c>
      <c r="F1022" s="192">
        <v>2132.5500489999999</v>
      </c>
      <c r="G1022" s="191">
        <v>3580450000</v>
      </c>
      <c r="H1022" s="194">
        <f t="shared" si="15"/>
        <v>-3.0992638350910181E-3</v>
      </c>
      <c r="I1022" s="193"/>
      <c r="J1022" s="197">
        <v>1020</v>
      </c>
      <c r="K1022" s="234">
        <v>-3.0992638350910181E-3</v>
      </c>
      <c r="L1022" s="198">
        <v>-9.3794544084095568E-3</v>
      </c>
    </row>
    <row r="1023" spans="1:12" ht="14.4" x14ac:dyDescent="0.3">
      <c r="A1023" s="7">
        <v>42655</v>
      </c>
      <c r="B1023" s="191">
        <v>2137.669922</v>
      </c>
      <c r="C1023" s="191">
        <v>2145.360107</v>
      </c>
      <c r="D1023" s="191">
        <v>2132.7700199999999</v>
      </c>
      <c r="E1023" s="191">
        <v>2139.179932</v>
      </c>
      <c r="F1023" s="192">
        <v>2139.179932</v>
      </c>
      <c r="G1023" s="191">
        <v>2977100000</v>
      </c>
      <c r="H1023" s="194">
        <f t="shared" si="15"/>
        <v>1.1465894253984957E-3</v>
      </c>
      <c r="I1023" s="193"/>
      <c r="J1023" s="197">
        <v>1021</v>
      </c>
      <c r="K1023" s="234">
        <v>1.1465894253984957E-3</v>
      </c>
      <c r="L1023" s="198">
        <v>-9.378687636087131E-3</v>
      </c>
    </row>
    <row r="1024" spans="1:12" ht="14.4" x14ac:dyDescent="0.3">
      <c r="A1024" s="7">
        <v>42654</v>
      </c>
      <c r="B1024" s="191">
        <v>2161.3500979999999</v>
      </c>
      <c r="C1024" s="191">
        <v>2161.5600589999999</v>
      </c>
      <c r="D1024" s="191">
        <v>2128.8400879999999</v>
      </c>
      <c r="E1024" s="191">
        <v>2136.7299800000001</v>
      </c>
      <c r="F1024" s="192">
        <v>2136.7299800000001</v>
      </c>
      <c r="G1024" s="191">
        <v>3438270000</v>
      </c>
      <c r="H1024" s="194">
        <f t="shared" si="15"/>
        <v>-1.2446471763257408E-2</v>
      </c>
      <c r="I1024" s="193"/>
      <c r="J1024" s="197">
        <v>1022</v>
      </c>
      <c r="K1024" s="234">
        <v>-1.2446471763257408E-2</v>
      </c>
      <c r="L1024" s="198">
        <v>-9.3688237951342433E-3</v>
      </c>
    </row>
    <row r="1025" spans="1:12" ht="14.4" x14ac:dyDescent="0.3">
      <c r="A1025" s="7">
        <v>42653</v>
      </c>
      <c r="B1025" s="191">
        <v>2160.389893</v>
      </c>
      <c r="C1025" s="191">
        <v>2169.6000979999999</v>
      </c>
      <c r="D1025" s="191">
        <v>2160.389893</v>
      </c>
      <c r="E1025" s="191">
        <v>2163.6599120000001</v>
      </c>
      <c r="F1025" s="192">
        <v>2163.6599120000001</v>
      </c>
      <c r="G1025" s="191">
        <v>2916550000</v>
      </c>
      <c r="H1025" s="194">
        <f t="shared" si="15"/>
        <v>4.6059050981358445E-3</v>
      </c>
      <c r="I1025" s="193"/>
      <c r="J1025" s="197">
        <v>1023</v>
      </c>
      <c r="K1025" s="234">
        <v>4.6059050981358445E-3</v>
      </c>
      <c r="L1025" s="198">
        <v>-9.3625410151398081E-3</v>
      </c>
    </row>
    <row r="1026" spans="1:12" ht="14.4" x14ac:dyDescent="0.3">
      <c r="A1026" s="7">
        <v>42650</v>
      </c>
      <c r="B1026" s="191">
        <v>2164.1899410000001</v>
      </c>
      <c r="C1026" s="191">
        <v>2165.860107</v>
      </c>
      <c r="D1026" s="191">
        <v>2144.8500979999999</v>
      </c>
      <c r="E1026" s="191">
        <v>2153.73999</v>
      </c>
      <c r="F1026" s="192">
        <v>2153.73999</v>
      </c>
      <c r="G1026" s="191">
        <v>3619890000</v>
      </c>
      <c r="H1026" s="194">
        <f t="shared" si="15"/>
        <v>-3.25348368171079E-3</v>
      </c>
      <c r="I1026" s="193"/>
      <c r="J1026" s="197">
        <v>1024</v>
      </c>
      <c r="K1026" s="234">
        <v>-3.25348368171079E-3</v>
      </c>
      <c r="L1026" s="198">
        <v>-9.3618066583573741E-3</v>
      </c>
    </row>
    <row r="1027" spans="1:12" ht="14.4" x14ac:dyDescent="0.3">
      <c r="A1027" s="7">
        <v>42649</v>
      </c>
      <c r="B1027" s="191">
        <v>2158.219971</v>
      </c>
      <c r="C1027" s="191">
        <v>2162.929932</v>
      </c>
      <c r="D1027" s="191">
        <v>2150.280029</v>
      </c>
      <c r="E1027" s="191">
        <v>2160.7700199999999</v>
      </c>
      <c r="F1027" s="192">
        <v>2160.7700199999999</v>
      </c>
      <c r="G1027" s="191">
        <v>3461550000</v>
      </c>
      <c r="H1027" s="194">
        <f t="shared" si="15"/>
        <v>4.8156019948376259E-4</v>
      </c>
      <c r="I1027" s="193"/>
      <c r="J1027" s="197">
        <v>1025</v>
      </c>
      <c r="K1027" s="234">
        <v>4.8156019948376259E-4</v>
      </c>
      <c r="L1027" s="198">
        <v>-9.3571399280226886E-3</v>
      </c>
    </row>
    <row r="1028" spans="1:12" ht="14.4" x14ac:dyDescent="0.3">
      <c r="A1028" s="7">
        <v>42648</v>
      </c>
      <c r="B1028" s="191">
        <v>2155.1499020000001</v>
      </c>
      <c r="C1028" s="191">
        <v>2163.9499510000001</v>
      </c>
      <c r="D1028" s="191">
        <v>2155.1499020000001</v>
      </c>
      <c r="E1028" s="191">
        <v>2159.7299800000001</v>
      </c>
      <c r="F1028" s="192">
        <v>2159.7299800000001</v>
      </c>
      <c r="G1028" s="191">
        <v>3906550000</v>
      </c>
      <c r="H1028" s="194">
        <f t="shared" ref="H1028:H1091" si="16">(F1028-F1029)/F1029</f>
        <v>4.2966905416751246E-3</v>
      </c>
      <c r="I1028" s="193"/>
      <c r="J1028" s="197">
        <v>1026</v>
      </c>
      <c r="K1028" s="234">
        <v>4.2966905416751246E-3</v>
      </c>
      <c r="L1028" s="198">
        <v>-9.3456227845175252E-3</v>
      </c>
    </row>
    <row r="1029" spans="1:12" ht="14.4" x14ac:dyDescent="0.3">
      <c r="A1029" s="7">
        <v>42647</v>
      </c>
      <c r="B1029" s="191">
        <v>2163.3701169999999</v>
      </c>
      <c r="C1029" s="191">
        <v>2165.459961</v>
      </c>
      <c r="D1029" s="191">
        <v>2144.01001</v>
      </c>
      <c r="E1029" s="191">
        <v>2150.48999</v>
      </c>
      <c r="F1029" s="192">
        <v>2150.48999</v>
      </c>
      <c r="G1029" s="191">
        <v>3750890000</v>
      </c>
      <c r="H1029" s="194">
        <f t="shared" si="16"/>
        <v>-4.9555623000289532E-3</v>
      </c>
      <c r="I1029" s="193"/>
      <c r="J1029" s="197">
        <v>1027</v>
      </c>
      <c r="K1029" s="234">
        <v>-4.9555623000289532E-3</v>
      </c>
      <c r="L1029" s="198">
        <v>-9.3390374454864113E-3</v>
      </c>
    </row>
    <row r="1030" spans="1:12" ht="14.4" x14ac:dyDescent="0.3">
      <c r="A1030" s="7">
        <v>42646</v>
      </c>
      <c r="B1030" s="191">
        <v>2164.330078</v>
      </c>
      <c r="C1030" s="191">
        <v>2164.4099120000001</v>
      </c>
      <c r="D1030" s="191">
        <v>2154.7700199999999</v>
      </c>
      <c r="E1030" s="191">
        <v>2161.1999510000001</v>
      </c>
      <c r="F1030" s="192">
        <v>2161.1999510000001</v>
      </c>
      <c r="G1030" s="191">
        <v>3137550000</v>
      </c>
      <c r="H1030" s="194">
        <f t="shared" si="16"/>
        <v>-3.260695824222057E-3</v>
      </c>
      <c r="I1030" s="193"/>
      <c r="J1030" s="197">
        <v>1028</v>
      </c>
      <c r="K1030" s="234">
        <v>-3.260695824222057E-3</v>
      </c>
      <c r="L1030" s="198">
        <v>-9.3214113252899078E-3</v>
      </c>
    </row>
    <row r="1031" spans="1:12" ht="14.4" x14ac:dyDescent="0.3">
      <c r="A1031" s="7">
        <v>42643</v>
      </c>
      <c r="B1031" s="191">
        <v>2156.51001</v>
      </c>
      <c r="C1031" s="191">
        <v>2175.3000489999999</v>
      </c>
      <c r="D1031" s="191">
        <v>2156.51001</v>
      </c>
      <c r="E1031" s="191">
        <v>2168.2700199999999</v>
      </c>
      <c r="F1031" s="192">
        <v>2168.2700199999999</v>
      </c>
      <c r="G1031" s="191">
        <v>4173340000</v>
      </c>
      <c r="H1031" s="194">
        <f t="shared" si="16"/>
        <v>7.9679693613367315E-3</v>
      </c>
      <c r="I1031" s="193"/>
      <c r="J1031" s="197">
        <v>1029</v>
      </c>
      <c r="K1031" s="234">
        <v>7.9679693613367315E-3</v>
      </c>
      <c r="L1031" s="198">
        <v>-9.3149031937725304E-3</v>
      </c>
    </row>
    <row r="1032" spans="1:12" ht="14.4" x14ac:dyDescent="0.3">
      <c r="A1032" s="7">
        <v>42642</v>
      </c>
      <c r="B1032" s="191">
        <v>2168.8999020000001</v>
      </c>
      <c r="C1032" s="191">
        <v>2172.669922</v>
      </c>
      <c r="D1032" s="191">
        <v>2145.1999510000001</v>
      </c>
      <c r="E1032" s="191">
        <v>2151.1298830000001</v>
      </c>
      <c r="F1032" s="192">
        <v>2151.1298830000001</v>
      </c>
      <c r="G1032" s="191">
        <v>4249220000</v>
      </c>
      <c r="H1032" s="194">
        <f t="shared" si="16"/>
        <v>-9.3214113252899078E-3</v>
      </c>
      <c r="I1032" s="193"/>
      <c r="J1032" s="197">
        <v>1030</v>
      </c>
      <c r="K1032" s="234">
        <v>-9.3214113252899078E-3</v>
      </c>
      <c r="L1032" s="198">
        <v>-9.3078835372632975E-3</v>
      </c>
    </row>
    <row r="1033" spans="1:12" ht="14.4" x14ac:dyDescent="0.3">
      <c r="A1033" s="7">
        <v>42641</v>
      </c>
      <c r="B1033" s="191">
        <v>2161.8500979999999</v>
      </c>
      <c r="C1033" s="191">
        <v>2172.3999020000001</v>
      </c>
      <c r="D1033" s="191">
        <v>2151.790039</v>
      </c>
      <c r="E1033" s="191">
        <v>2171.3701169999999</v>
      </c>
      <c r="F1033" s="192">
        <v>2171.3701169999999</v>
      </c>
      <c r="G1033" s="191">
        <v>3891460000</v>
      </c>
      <c r="H1033" s="194">
        <f t="shared" si="16"/>
        <v>5.2965537587632856E-3</v>
      </c>
      <c r="I1033" s="193"/>
      <c r="J1033" s="197">
        <v>1031</v>
      </c>
      <c r="K1033" s="234">
        <v>5.2965537587632856E-3</v>
      </c>
      <c r="L1033" s="198">
        <v>-9.3027295620118911E-3</v>
      </c>
    </row>
    <row r="1034" spans="1:12" ht="14.4" x14ac:dyDescent="0.3">
      <c r="A1034" s="7">
        <v>42640</v>
      </c>
      <c r="B1034" s="191">
        <v>2146.040039</v>
      </c>
      <c r="C1034" s="191">
        <v>2161.1298830000001</v>
      </c>
      <c r="D1034" s="191">
        <v>2141.5500489999999</v>
      </c>
      <c r="E1034" s="191">
        <v>2159.929932</v>
      </c>
      <c r="F1034" s="192">
        <v>2159.929932</v>
      </c>
      <c r="G1034" s="191">
        <v>3437770000</v>
      </c>
      <c r="H1034" s="194">
        <f t="shared" si="16"/>
        <v>6.4441700612606371E-3</v>
      </c>
      <c r="I1034" s="193"/>
      <c r="J1034" s="197">
        <v>1032</v>
      </c>
      <c r="K1034" s="234">
        <v>6.4441700612606371E-3</v>
      </c>
      <c r="L1034" s="198">
        <v>-9.2874736096199076E-3</v>
      </c>
    </row>
    <row r="1035" spans="1:12" ht="14.4" x14ac:dyDescent="0.3">
      <c r="A1035" s="7">
        <v>42639</v>
      </c>
      <c r="B1035" s="191">
        <v>2158.540039</v>
      </c>
      <c r="C1035" s="191">
        <v>2158.540039</v>
      </c>
      <c r="D1035" s="191">
        <v>2145.040039</v>
      </c>
      <c r="E1035" s="191">
        <v>2146.1000979999999</v>
      </c>
      <c r="F1035" s="192">
        <v>2146.1000979999999</v>
      </c>
      <c r="G1035" s="191">
        <v>3216170000</v>
      </c>
      <c r="H1035" s="194">
        <f t="shared" si="16"/>
        <v>-8.5877624540595578E-3</v>
      </c>
      <c r="I1035" s="193"/>
      <c r="J1035" s="197">
        <v>1033</v>
      </c>
      <c r="K1035" s="234">
        <v>-8.5877624540595578E-3</v>
      </c>
      <c r="L1035" s="198">
        <v>-9.2735894756397989E-3</v>
      </c>
    </row>
    <row r="1036" spans="1:12" ht="14.4" x14ac:dyDescent="0.3">
      <c r="A1036" s="7">
        <v>42636</v>
      </c>
      <c r="B1036" s="191">
        <v>2173.290039</v>
      </c>
      <c r="C1036" s="191">
        <v>2173.75</v>
      </c>
      <c r="D1036" s="191">
        <v>2163.969971</v>
      </c>
      <c r="E1036" s="191">
        <v>2164.6899410000001</v>
      </c>
      <c r="F1036" s="192">
        <v>2164.6899410000001</v>
      </c>
      <c r="G1036" s="191">
        <v>3317190000</v>
      </c>
      <c r="H1036" s="194">
        <f t="shared" si="16"/>
        <v>-5.7367748142554157E-3</v>
      </c>
      <c r="I1036" s="193"/>
      <c r="J1036" s="197">
        <v>1034</v>
      </c>
      <c r="K1036" s="234">
        <v>-5.7367748142554157E-3</v>
      </c>
      <c r="L1036" s="198">
        <v>-9.2556187933027119E-3</v>
      </c>
    </row>
    <row r="1037" spans="1:12" ht="14.4" x14ac:dyDescent="0.3">
      <c r="A1037" s="7">
        <v>42635</v>
      </c>
      <c r="B1037" s="191">
        <v>2170.9399410000001</v>
      </c>
      <c r="C1037" s="191">
        <v>2179.98999</v>
      </c>
      <c r="D1037" s="191">
        <v>2170.9399410000001</v>
      </c>
      <c r="E1037" s="191">
        <v>2177.179932</v>
      </c>
      <c r="F1037" s="192">
        <v>2177.179932</v>
      </c>
      <c r="G1037" s="191">
        <v>3552830000</v>
      </c>
      <c r="H1037" s="194">
        <f t="shared" si="16"/>
        <v>6.4997846811666775E-3</v>
      </c>
      <c r="I1037" s="193"/>
      <c r="J1037" s="197">
        <v>1035</v>
      </c>
      <c r="K1037" s="234">
        <v>6.4997846811666775E-3</v>
      </c>
      <c r="L1037" s="198">
        <v>-9.2478761255537292E-3</v>
      </c>
    </row>
    <row r="1038" spans="1:12" ht="14.4" x14ac:dyDescent="0.3">
      <c r="A1038" s="7">
        <v>42634</v>
      </c>
      <c r="B1038" s="191">
        <v>2144.580078</v>
      </c>
      <c r="C1038" s="191">
        <v>2165.110107</v>
      </c>
      <c r="D1038" s="191">
        <v>2139.570068</v>
      </c>
      <c r="E1038" s="191">
        <v>2163.1201169999999</v>
      </c>
      <c r="F1038" s="192">
        <v>2163.1201169999999</v>
      </c>
      <c r="G1038" s="191">
        <v>3712090000</v>
      </c>
      <c r="H1038" s="194">
        <f t="shared" si="16"/>
        <v>1.0917162154086602E-2</v>
      </c>
      <c r="I1038" s="193"/>
      <c r="J1038" s="197">
        <v>1036</v>
      </c>
      <c r="K1038" s="234">
        <v>1.0917162154086602E-2</v>
      </c>
      <c r="L1038" s="198">
        <v>-9.2448295966066681E-3</v>
      </c>
    </row>
    <row r="1039" spans="1:12" ht="14.4" x14ac:dyDescent="0.3">
      <c r="A1039" s="7">
        <v>42633</v>
      </c>
      <c r="B1039" s="191">
        <v>2145.9399410000001</v>
      </c>
      <c r="C1039" s="191">
        <v>2150.8000489999999</v>
      </c>
      <c r="D1039" s="191">
        <v>2139.169922</v>
      </c>
      <c r="E1039" s="191">
        <v>2139.76001</v>
      </c>
      <c r="F1039" s="192">
        <v>2139.76001</v>
      </c>
      <c r="G1039" s="191">
        <v>3140730000</v>
      </c>
      <c r="H1039" s="194">
        <f t="shared" si="16"/>
        <v>2.9913841439509458E-4</v>
      </c>
      <c r="I1039" s="193"/>
      <c r="J1039" s="197">
        <v>1037</v>
      </c>
      <c r="K1039" s="234">
        <v>2.9913841439509458E-4</v>
      </c>
      <c r="L1039" s="198">
        <v>-9.2307681572276357E-3</v>
      </c>
    </row>
    <row r="1040" spans="1:12" ht="14.4" x14ac:dyDescent="0.3">
      <c r="A1040" s="7">
        <v>42632</v>
      </c>
      <c r="B1040" s="191">
        <v>2143.98999</v>
      </c>
      <c r="C1040" s="191">
        <v>2153.610107</v>
      </c>
      <c r="D1040" s="191">
        <v>2135.9099120000001</v>
      </c>
      <c r="E1040" s="191">
        <v>2139.1201169999999</v>
      </c>
      <c r="F1040" s="192">
        <v>2139.1201169999999</v>
      </c>
      <c r="G1040" s="191">
        <v>3163000000</v>
      </c>
      <c r="H1040" s="194">
        <f t="shared" si="16"/>
        <v>-1.8603097307921193E-5</v>
      </c>
      <c r="I1040" s="193"/>
      <c r="J1040" s="197">
        <v>1038</v>
      </c>
      <c r="K1040" s="234">
        <v>-1.8603097307921193E-5</v>
      </c>
      <c r="L1040" s="198">
        <v>-9.2274469942806667E-3</v>
      </c>
    </row>
    <row r="1041" spans="1:12" ht="14.4" x14ac:dyDescent="0.3">
      <c r="A1041" s="7">
        <v>42629</v>
      </c>
      <c r="B1041" s="191">
        <v>2146.4799800000001</v>
      </c>
      <c r="C1041" s="191">
        <v>2146.4799800000001</v>
      </c>
      <c r="D1041" s="191">
        <v>2131.1999510000001</v>
      </c>
      <c r="E1041" s="191">
        <v>2139.1599120000001</v>
      </c>
      <c r="F1041" s="192">
        <v>2139.1599120000001</v>
      </c>
      <c r="G1041" s="191">
        <v>5014360000</v>
      </c>
      <c r="H1041" s="194">
        <f t="shared" si="16"/>
        <v>-3.772294907126729E-3</v>
      </c>
      <c r="I1041" s="193"/>
      <c r="J1041" s="197">
        <v>1039</v>
      </c>
      <c r="K1041" s="234">
        <v>-3.772294907126729E-3</v>
      </c>
      <c r="L1041" s="198">
        <v>-9.2124462607289983E-3</v>
      </c>
    </row>
    <row r="1042" spans="1:12" ht="14.4" x14ac:dyDescent="0.3">
      <c r="A1042" s="7">
        <v>42628</v>
      </c>
      <c r="B1042" s="191">
        <v>2125.360107</v>
      </c>
      <c r="C1042" s="191">
        <v>2151.3100589999999</v>
      </c>
      <c r="D1042" s="191">
        <v>2122.360107</v>
      </c>
      <c r="E1042" s="191">
        <v>2147.26001</v>
      </c>
      <c r="F1042" s="192">
        <v>2147.26001</v>
      </c>
      <c r="G1042" s="191">
        <v>3373720000</v>
      </c>
      <c r="H1042" s="194">
        <f t="shared" si="16"/>
        <v>1.0109273250546658E-2</v>
      </c>
      <c r="I1042" s="193"/>
      <c r="J1042" s="197">
        <v>1040</v>
      </c>
      <c r="K1042" s="234">
        <v>1.0109273250546658E-2</v>
      </c>
      <c r="L1042" s="198">
        <v>-9.1990135784771193E-3</v>
      </c>
    </row>
    <row r="1043" spans="1:12" ht="14.4" x14ac:dyDescent="0.3">
      <c r="A1043" s="7">
        <v>42627</v>
      </c>
      <c r="B1043" s="191">
        <v>2127.860107</v>
      </c>
      <c r="C1043" s="191">
        <v>2141.330078</v>
      </c>
      <c r="D1043" s="191">
        <v>2119.8999020000001</v>
      </c>
      <c r="E1043" s="191">
        <v>2125.7700199999999</v>
      </c>
      <c r="F1043" s="192">
        <v>2125.7700199999999</v>
      </c>
      <c r="G1043" s="191">
        <v>3664100000</v>
      </c>
      <c r="H1043" s="194">
        <f t="shared" si="16"/>
        <v>-5.8767665007685257E-4</v>
      </c>
      <c r="I1043" s="193"/>
      <c r="J1043" s="197">
        <v>1041</v>
      </c>
      <c r="K1043" s="234">
        <v>-5.8767665007685257E-4</v>
      </c>
      <c r="L1043" s="198">
        <v>-9.1795543230151089E-3</v>
      </c>
    </row>
    <row r="1044" spans="1:12" ht="14.4" x14ac:dyDescent="0.3">
      <c r="A1044" s="7">
        <v>42626</v>
      </c>
      <c r="B1044" s="191">
        <v>2150.469971</v>
      </c>
      <c r="C1044" s="191">
        <v>2150.469971</v>
      </c>
      <c r="D1044" s="191">
        <v>2120.2700199999999</v>
      </c>
      <c r="E1044" s="191">
        <v>2127.0200199999999</v>
      </c>
      <c r="F1044" s="192">
        <v>2127.0200199999999</v>
      </c>
      <c r="G1044" s="191">
        <v>4141670000</v>
      </c>
      <c r="H1044" s="194">
        <f t="shared" si="16"/>
        <v>-1.4830674013266897E-2</v>
      </c>
      <c r="I1044" s="193"/>
      <c r="J1044" s="197">
        <v>1042</v>
      </c>
      <c r="K1044" s="234">
        <v>-1.4830674013266897E-2</v>
      </c>
      <c r="L1044" s="198">
        <v>-9.1751811331252011E-3</v>
      </c>
    </row>
    <row r="1045" spans="1:12" ht="14.4" x14ac:dyDescent="0.3">
      <c r="A1045" s="7">
        <v>42625</v>
      </c>
      <c r="B1045" s="191">
        <v>2120.860107</v>
      </c>
      <c r="C1045" s="191">
        <v>2163.3000489999999</v>
      </c>
      <c r="D1045" s="191">
        <v>2119.1201169999999</v>
      </c>
      <c r="E1045" s="191">
        <v>2159.040039</v>
      </c>
      <c r="F1045" s="192">
        <v>2159.040039</v>
      </c>
      <c r="G1045" s="191">
        <v>4010480000</v>
      </c>
      <c r="H1045" s="194">
        <f t="shared" si="16"/>
        <v>1.4677052525391822E-2</v>
      </c>
      <c r="I1045" s="193"/>
      <c r="J1045" s="197">
        <v>1043</v>
      </c>
      <c r="K1045" s="234">
        <v>1.4677052525391822E-2</v>
      </c>
      <c r="L1045" s="198">
        <v>-9.1702631108198113E-3</v>
      </c>
    </row>
    <row r="1046" spans="1:12" ht="14.4" x14ac:dyDescent="0.3">
      <c r="A1046" s="7">
        <v>42622</v>
      </c>
      <c r="B1046" s="191">
        <v>2169.080078</v>
      </c>
      <c r="C1046" s="191">
        <v>2169.080078</v>
      </c>
      <c r="D1046" s="191">
        <v>2127.8100589999999</v>
      </c>
      <c r="E1046" s="191">
        <v>2127.8100589999999</v>
      </c>
      <c r="F1046" s="192">
        <v>2127.8100589999999</v>
      </c>
      <c r="G1046" s="191">
        <v>4233960000</v>
      </c>
      <c r="H1046" s="194">
        <f t="shared" si="16"/>
        <v>-2.4522068857295493E-2</v>
      </c>
      <c r="I1046" s="193"/>
      <c r="J1046" s="197">
        <v>1044</v>
      </c>
      <c r="K1046" s="234">
        <v>-2.4522068857295493E-2</v>
      </c>
      <c r="L1046" s="198">
        <v>-9.1211417869870547E-3</v>
      </c>
    </row>
    <row r="1047" spans="1:12" ht="14.4" x14ac:dyDescent="0.3">
      <c r="A1047" s="7">
        <v>42621</v>
      </c>
      <c r="B1047" s="191">
        <v>2182.76001</v>
      </c>
      <c r="C1047" s="191">
        <v>2184.9399410000001</v>
      </c>
      <c r="D1047" s="191">
        <v>2177.48999</v>
      </c>
      <c r="E1047" s="191">
        <v>2181.3000489999999</v>
      </c>
      <c r="F1047" s="192">
        <v>2181.3000489999999</v>
      </c>
      <c r="G1047" s="191">
        <v>3727840000</v>
      </c>
      <c r="H1047" s="194">
        <f t="shared" si="16"/>
        <v>-2.2230135011276943E-3</v>
      </c>
      <c r="I1047" s="193"/>
      <c r="J1047" s="197">
        <v>1045</v>
      </c>
      <c r="K1047" s="234">
        <v>-2.2230135011276943E-3</v>
      </c>
      <c r="L1047" s="198">
        <v>-9.1167950240863185E-3</v>
      </c>
    </row>
    <row r="1048" spans="1:12" ht="14.4" x14ac:dyDescent="0.3">
      <c r="A1048" s="7">
        <v>42620</v>
      </c>
      <c r="B1048" s="191">
        <v>2185.169922</v>
      </c>
      <c r="C1048" s="191">
        <v>2187.8701169999999</v>
      </c>
      <c r="D1048" s="191">
        <v>2179.070068</v>
      </c>
      <c r="E1048" s="191">
        <v>2186.1599120000001</v>
      </c>
      <c r="F1048" s="192">
        <v>2186.1599120000001</v>
      </c>
      <c r="G1048" s="191">
        <v>3319420000</v>
      </c>
      <c r="H1048" s="194">
        <f t="shared" si="16"/>
        <v>-1.4638505859998407E-4</v>
      </c>
      <c r="I1048" s="193"/>
      <c r="J1048" s="197">
        <v>1046</v>
      </c>
      <c r="K1048" s="234">
        <v>-1.4638505859998407E-4</v>
      </c>
      <c r="L1048" s="198">
        <v>-9.1098780003978121E-3</v>
      </c>
    </row>
    <row r="1049" spans="1:12" ht="14.4" x14ac:dyDescent="0.3">
      <c r="A1049" s="7">
        <v>42619</v>
      </c>
      <c r="B1049" s="191">
        <v>2181.610107</v>
      </c>
      <c r="C1049" s="191">
        <v>2186.570068</v>
      </c>
      <c r="D1049" s="191">
        <v>2175.1000979999999</v>
      </c>
      <c r="E1049" s="191">
        <v>2186.4799800000001</v>
      </c>
      <c r="F1049" s="192">
        <v>2186.4799800000001</v>
      </c>
      <c r="G1049" s="191">
        <v>3447650000</v>
      </c>
      <c r="H1049" s="194">
        <f t="shared" si="16"/>
        <v>2.9816787583526339E-3</v>
      </c>
      <c r="I1049" s="193"/>
      <c r="J1049" s="197">
        <v>1047</v>
      </c>
      <c r="K1049" s="234">
        <v>2.9816787583526339E-3</v>
      </c>
      <c r="L1049" s="198">
        <v>-9.1061301444369681E-3</v>
      </c>
    </row>
    <row r="1050" spans="1:12" ht="14.4" x14ac:dyDescent="0.3">
      <c r="A1050" s="7">
        <v>42615</v>
      </c>
      <c r="B1050" s="191">
        <v>2177.48999</v>
      </c>
      <c r="C1050" s="191">
        <v>2184.8701169999999</v>
      </c>
      <c r="D1050" s="191">
        <v>2173.5900879999999</v>
      </c>
      <c r="E1050" s="191">
        <v>2179.9799800000001</v>
      </c>
      <c r="F1050" s="192">
        <v>2179.9799800000001</v>
      </c>
      <c r="G1050" s="191">
        <v>3091120000</v>
      </c>
      <c r="H1050" s="194">
        <f t="shared" si="16"/>
        <v>4.2010413156484882E-3</v>
      </c>
      <c r="I1050" s="193"/>
      <c r="J1050" s="197">
        <v>1048</v>
      </c>
      <c r="K1050" s="234">
        <v>4.2010413156484882E-3</v>
      </c>
      <c r="L1050" s="198">
        <v>-9.0893450865399354E-3</v>
      </c>
    </row>
    <row r="1051" spans="1:12" ht="14.4" x14ac:dyDescent="0.3">
      <c r="A1051" s="7">
        <v>42614</v>
      </c>
      <c r="B1051" s="191">
        <v>2171.330078</v>
      </c>
      <c r="C1051" s="191">
        <v>2173.5600589999999</v>
      </c>
      <c r="D1051" s="191">
        <v>2157.0900879999999</v>
      </c>
      <c r="E1051" s="191">
        <v>2170.860107</v>
      </c>
      <c r="F1051" s="192">
        <v>2170.860107</v>
      </c>
      <c r="G1051" s="191">
        <v>3392120000</v>
      </c>
      <c r="H1051" s="194">
        <f t="shared" si="16"/>
        <v>-4.1384648208356893E-5</v>
      </c>
      <c r="I1051" s="193"/>
      <c r="J1051" s="197">
        <v>1049</v>
      </c>
      <c r="K1051" s="234">
        <v>-4.1384648208356893E-5</v>
      </c>
      <c r="L1051" s="198">
        <v>-9.0840163319176152E-3</v>
      </c>
    </row>
    <row r="1052" spans="1:12" ht="14.4" x14ac:dyDescent="0.3">
      <c r="A1052" s="7">
        <v>42613</v>
      </c>
      <c r="B1052" s="191">
        <v>2173.5600589999999</v>
      </c>
      <c r="C1052" s="191">
        <v>2173.790039</v>
      </c>
      <c r="D1052" s="191">
        <v>2161.3500979999999</v>
      </c>
      <c r="E1052" s="191">
        <v>2170.9499510000001</v>
      </c>
      <c r="F1052" s="192">
        <v>2170.9499510000001</v>
      </c>
      <c r="G1052" s="191">
        <v>3766390000</v>
      </c>
      <c r="H1052" s="194">
        <f t="shared" si="16"/>
        <v>-2.3758642547395195E-3</v>
      </c>
      <c r="I1052" s="193"/>
      <c r="J1052" s="197">
        <v>1050</v>
      </c>
      <c r="K1052" s="234">
        <v>-2.3758642547395195E-3</v>
      </c>
      <c r="L1052" s="198">
        <v>-9.0836608324613589E-3</v>
      </c>
    </row>
    <row r="1053" spans="1:12" ht="14.4" x14ac:dyDescent="0.3">
      <c r="A1053" s="7">
        <v>42612</v>
      </c>
      <c r="B1053" s="191">
        <v>2179.4499510000001</v>
      </c>
      <c r="C1053" s="191">
        <v>2182.2700199999999</v>
      </c>
      <c r="D1053" s="191">
        <v>2170.4099120000001</v>
      </c>
      <c r="E1053" s="191">
        <v>2176.1201169999999</v>
      </c>
      <c r="F1053" s="192">
        <v>2176.1201169999999</v>
      </c>
      <c r="G1053" s="191">
        <v>3006800000</v>
      </c>
      <c r="H1053" s="194">
        <f t="shared" si="16"/>
        <v>-1.9536806559318849E-3</v>
      </c>
      <c r="I1053" s="193"/>
      <c r="J1053" s="197">
        <v>1051</v>
      </c>
      <c r="K1053" s="234">
        <v>-1.9536806559318849E-3</v>
      </c>
      <c r="L1053" s="198">
        <v>-9.0762569016153843E-3</v>
      </c>
    </row>
    <row r="1054" spans="1:12" ht="14.4" x14ac:dyDescent="0.3">
      <c r="A1054" s="7">
        <v>42611</v>
      </c>
      <c r="B1054" s="191">
        <v>2170.1899410000001</v>
      </c>
      <c r="C1054" s="191">
        <v>2183.4799800000001</v>
      </c>
      <c r="D1054" s="191">
        <v>2170.1899410000001</v>
      </c>
      <c r="E1054" s="191">
        <v>2180.3798830000001</v>
      </c>
      <c r="F1054" s="192">
        <v>2180.3798830000001</v>
      </c>
      <c r="G1054" s="191">
        <v>2654780000</v>
      </c>
      <c r="H1054" s="194">
        <f t="shared" si="16"/>
        <v>5.228047337119757E-3</v>
      </c>
      <c r="I1054" s="193"/>
      <c r="J1054" s="197">
        <v>1052</v>
      </c>
      <c r="K1054" s="234">
        <v>5.228047337119757E-3</v>
      </c>
      <c r="L1054" s="198">
        <v>-9.0698352950829859E-3</v>
      </c>
    </row>
    <row r="1055" spans="1:12" ht="14.4" x14ac:dyDescent="0.3">
      <c r="A1055" s="7">
        <v>42608</v>
      </c>
      <c r="B1055" s="191">
        <v>2175.1000979999999</v>
      </c>
      <c r="C1055" s="191">
        <v>2187.9399410000001</v>
      </c>
      <c r="D1055" s="191">
        <v>2160.389893</v>
      </c>
      <c r="E1055" s="191">
        <v>2169.040039</v>
      </c>
      <c r="F1055" s="192">
        <v>2169.040039</v>
      </c>
      <c r="G1055" s="191">
        <v>3342340000</v>
      </c>
      <c r="H1055" s="194">
        <f t="shared" si="16"/>
        <v>-1.5788167596264592E-3</v>
      </c>
      <c r="I1055" s="193"/>
      <c r="J1055" s="197">
        <v>1053</v>
      </c>
      <c r="K1055" s="234">
        <v>-1.5788167596264592E-3</v>
      </c>
      <c r="L1055" s="198">
        <v>-9.0607078219731001E-3</v>
      </c>
    </row>
    <row r="1056" spans="1:12" ht="14.4" x14ac:dyDescent="0.3">
      <c r="A1056" s="7">
        <v>42607</v>
      </c>
      <c r="B1056" s="191">
        <v>2173.290039</v>
      </c>
      <c r="C1056" s="191">
        <v>2179</v>
      </c>
      <c r="D1056" s="191">
        <v>2169.73999</v>
      </c>
      <c r="E1056" s="191">
        <v>2172.469971</v>
      </c>
      <c r="F1056" s="192">
        <v>2172.469971</v>
      </c>
      <c r="G1056" s="191">
        <v>2969310000</v>
      </c>
      <c r="H1056" s="194">
        <f t="shared" si="16"/>
        <v>-1.365227301395816E-3</v>
      </c>
      <c r="I1056" s="193"/>
      <c r="J1056" s="197">
        <v>1054</v>
      </c>
      <c r="K1056" s="234">
        <v>-1.365227301395816E-3</v>
      </c>
      <c r="L1056" s="198">
        <v>-9.0597550727033321E-3</v>
      </c>
    </row>
    <row r="1057" spans="1:12" ht="14.4" x14ac:dyDescent="0.3">
      <c r="A1057" s="7">
        <v>42606</v>
      </c>
      <c r="B1057" s="191">
        <v>2185.0900879999999</v>
      </c>
      <c r="C1057" s="191">
        <v>2186.6599120000001</v>
      </c>
      <c r="D1057" s="191">
        <v>2171.25</v>
      </c>
      <c r="E1057" s="191">
        <v>2175.4399410000001</v>
      </c>
      <c r="F1057" s="192">
        <v>2175.4399410000001</v>
      </c>
      <c r="G1057" s="191">
        <v>3148280000</v>
      </c>
      <c r="H1057" s="194">
        <f t="shared" si="16"/>
        <v>-5.2402768821377997E-3</v>
      </c>
      <c r="I1057" s="193"/>
      <c r="J1057" s="197">
        <v>1055</v>
      </c>
      <c r="K1057" s="234">
        <v>-5.2402768821377997E-3</v>
      </c>
      <c r="L1057" s="198">
        <v>-9.053935410910768E-3</v>
      </c>
    </row>
    <row r="1058" spans="1:12" ht="14.4" x14ac:dyDescent="0.3">
      <c r="A1058" s="7">
        <v>42605</v>
      </c>
      <c r="B1058" s="191">
        <v>2187.8100589999999</v>
      </c>
      <c r="C1058" s="191">
        <v>2193.419922</v>
      </c>
      <c r="D1058" s="191">
        <v>2186.8000489999999</v>
      </c>
      <c r="E1058" s="191">
        <v>2186.8999020000001</v>
      </c>
      <c r="F1058" s="192">
        <v>2186.8999020000001</v>
      </c>
      <c r="G1058" s="191">
        <v>3041490000</v>
      </c>
      <c r="H1058" s="194">
        <f t="shared" si="16"/>
        <v>1.9517690543742305E-3</v>
      </c>
      <c r="I1058" s="193"/>
      <c r="J1058" s="197">
        <v>1056</v>
      </c>
      <c r="K1058" s="234">
        <v>1.9517690543742305E-3</v>
      </c>
      <c r="L1058" s="198">
        <v>-9.0421608663121527E-3</v>
      </c>
    </row>
    <row r="1059" spans="1:12" ht="14.4" x14ac:dyDescent="0.3">
      <c r="A1059" s="7">
        <v>42604</v>
      </c>
      <c r="B1059" s="191">
        <v>2181.580078</v>
      </c>
      <c r="C1059" s="191">
        <v>2185.1499020000001</v>
      </c>
      <c r="D1059" s="191">
        <v>2175.959961</v>
      </c>
      <c r="E1059" s="191">
        <v>2182.639893</v>
      </c>
      <c r="F1059" s="192">
        <v>2182.639893</v>
      </c>
      <c r="G1059" s="191">
        <v>2777550000</v>
      </c>
      <c r="H1059" s="194">
        <f t="shared" si="16"/>
        <v>-5.6332287823502799E-4</v>
      </c>
      <c r="I1059" s="193"/>
      <c r="J1059" s="197">
        <v>1057</v>
      </c>
      <c r="K1059" s="234">
        <v>-5.6332287823502799E-4</v>
      </c>
      <c r="L1059" s="198">
        <v>-9.0409329881685294E-3</v>
      </c>
    </row>
    <row r="1060" spans="1:12" ht="14.4" x14ac:dyDescent="0.3">
      <c r="A1060" s="7">
        <v>42601</v>
      </c>
      <c r="B1060" s="191">
        <v>2184.23999</v>
      </c>
      <c r="C1060" s="191">
        <v>2185</v>
      </c>
      <c r="D1060" s="191">
        <v>2175.1298830000001</v>
      </c>
      <c r="E1060" s="191">
        <v>2183.8701169999999</v>
      </c>
      <c r="F1060" s="192">
        <v>2183.8701169999999</v>
      </c>
      <c r="G1060" s="191">
        <v>3084800000</v>
      </c>
      <c r="H1060" s="194">
        <f t="shared" si="16"/>
        <v>-1.4402716807320286E-3</v>
      </c>
      <c r="I1060" s="193"/>
      <c r="J1060" s="197">
        <v>1058</v>
      </c>
      <c r="K1060" s="234">
        <v>-1.4402716807320286E-3</v>
      </c>
      <c r="L1060" s="198">
        <v>-9.0367529116596196E-3</v>
      </c>
    </row>
    <row r="1061" spans="1:12" ht="14.4" x14ac:dyDescent="0.3">
      <c r="A1061" s="7">
        <v>42600</v>
      </c>
      <c r="B1061" s="191">
        <v>2181.8999020000001</v>
      </c>
      <c r="C1061" s="191">
        <v>2187.030029</v>
      </c>
      <c r="D1061" s="191">
        <v>2180.459961</v>
      </c>
      <c r="E1061" s="191">
        <v>2187.0200199999999</v>
      </c>
      <c r="F1061" s="192">
        <v>2187.0200199999999</v>
      </c>
      <c r="G1061" s="191">
        <v>3300570000</v>
      </c>
      <c r="H1061" s="194">
        <f t="shared" si="16"/>
        <v>2.1996173913669788E-3</v>
      </c>
      <c r="I1061" s="193"/>
      <c r="J1061" s="197">
        <v>1059</v>
      </c>
      <c r="K1061" s="234">
        <v>2.1996173913669788E-3</v>
      </c>
      <c r="L1061" s="198">
        <v>-9.0278591116335592E-3</v>
      </c>
    </row>
    <row r="1062" spans="1:12" ht="14.4" x14ac:dyDescent="0.3">
      <c r="A1062" s="7">
        <v>42599</v>
      </c>
      <c r="B1062" s="191">
        <v>2177.8400879999999</v>
      </c>
      <c r="C1062" s="191">
        <v>2183.080078</v>
      </c>
      <c r="D1062" s="191">
        <v>2168.5</v>
      </c>
      <c r="E1062" s="191">
        <v>2182.219971</v>
      </c>
      <c r="F1062" s="192">
        <v>2182.219971</v>
      </c>
      <c r="G1062" s="191">
        <v>3388910000</v>
      </c>
      <c r="H1062" s="194">
        <f t="shared" si="16"/>
        <v>1.8685899424381654E-3</v>
      </c>
      <c r="I1062" s="193"/>
      <c r="J1062" s="197">
        <v>1060</v>
      </c>
      <c r="K1062" s="234">
        <v>1.8685899424381654E-3</v>
      </c>
      <c r="L1062" s="198">
        <v>-9.0020606797600426E-3</v>
      </c>
    </row>
    <row r="1063" spans="1:12" ht="14.4" x14ac:dyDescent="0.3">
      <c r="A1063" s="7">
        <v>42598</v>
      </c>
      <c r="B1063" s="191">
        <v>2186.23999</v>
      </c>
      <c r="C1063" s="191">
        <v>2186.23999</v>
      </c>
      <c r="D1063" s="191">
        <v>2178.139893</v>
      </c>
      <c r="E1063" s="191">
        <v>2178.1499020000001</v>
      </c>
      <c r="F1063" s="192">
        <v>2178.1499020000001</v>
      </c>
      <c r="G1063" s="191">
        <v>3196400000</v>
      </c>
      <c r="H1063" s="194">
        <f t="shared" si="16"/>
        <v>-5.4790770207289669E-3</v>
      </c>
      <c r="I1063" s="193"/>
      <c r="J1063" s="197">
        <v>1061</v>
      </c>
      <c r="K1063" s="234">
        <v>-5.4790770207289669E-3</v>
      </c>
      <c r="L1063" s="198">
        <v>-8.9987937957102873E-3</v>
      </c>
    </row>
    <row r="1064" spans="1:12" ht="14.4" x14ac:dyDescent="0.3">
      <c r="A1064" s="7">
        <v>42597</v>
      </c>
      <c r="B1064" s="191">
        <v>2186.080078</v>
      </c>
      <c r="C1064" s="191">
        <v>2193.8100589999999</v>
      </c>
      <c r="D1064" s="191">
        <v>2186.080078</v>
      </c>
      <c r="E1064" s="191">
        <v>2190.1499020000001</v>
      </c>
      <c r="F1064" s="192">
        <v>2190.1499020000001</v>
      </c>
      <c r="G1064" s="191">
        <v>3078530000</v>
      </c>
      <c r="H1064" s="194">
        <f t="shared" si="16"/>
        <v>2.7929089824626848E-3</v>
      </c>
      <c r="I1064" s="193"/>
      <c r="J1064" s="197">
        <v>1062</v>
      </c>
      <c r="K1064" s="234">
        <v>2.7929089824626848E-3</v>
      </c>
      <c r="L1064" s="198">
        <v>-8.995573228415054E-3</v>
      </c>
    </row>
    <row r="1065" spans="1:12" ht="14.4" x14ac:dyDescent="0.3">
      <c r="A1065" s="7">
        <v>42594</v>
      </c>
      <c r="B1065" s="191">
        <v>2183.73999</v>
      </c>
      <c r="C1065" s="191">
        <v>2186.280029</v>
      </c>
      <c r="D1065" s="191">
        <v>2179.419922</v>
      </c>
      <c r="E1065" s="191">
        <v>2184.0500489999999</v>
      </c>
      <c r="F1065" s="192">
        <v>2184.0500489999999</v>
      </c>
      <c r="G1065" s="191">
        <v>3000660000</v>
      </c>
      <c r="H1065" s="194">
        <f t="shared" si="16"/>
        <v>-7.9604626654629677E-4</v>
      </c>
      <c r="I1065" s="193"/>
      <c r="J1065" s="197">
        <v>1063</v>
      </c>
      <c r="K1065" s="234">
        <v>-7.9604626654629677E-4</v>
      </c>
      <c r="L1065" s="198">
        <v>-8.9883919085642413E-3</v>
      </c>
    </row>
    <row r="1066" spans="1:12" ht="14.4" x14ac:dyDescent="0.3">
      <c r="A1066" s="7">
        <v>42593</v>
      </c>
      <c r="B1066" s="191">
        <v>2177.969971</v>
      </c>
      <c r="C1066" s="191">
        <v>2188.4499510000001</v>
      </c>
      <c r="D1066" s="191">
        <v>2177.969971</v>
      </c>
      <c r="E1066" s="191">
        <v>2185.790039</v>
      </c>
      <c r="F1066" s="192">
        <v>2185.790039</v>
      </c>
      <c r="G1066" s="191">
        <v>3423160000</v>
      </c>
      <c r="H1066" s="194">
        <f t="shared" si="16"/>
        <v>4.7345880915774493E-3</v>
      </c>
      <c r="I1066" s="193"/>
      <c r="J1066" s="197">
        <v>1064</v>
      </c>
      <c r="K1066" s="234">
        <v>4.7345880915774493E-3</v>
      </c>
      <c r="L1066" s="198">
        <v>-8.9852235308451774E-3</v>
      </c>
    </row>
    <row r="1067" spans="1:12" ht="14.4" x14ac:dyDescent="0.3">
      <c r="A1067" s="7">
        <v>42592</v>
      </c>
      <c r="B1067" s="191">
        <v>2182.8100589999999</v>
      </c>
      <c r="C1067" s="191">
        <v>2183.4099120000001</v>
      </c>
      <c r="D1067" s="191">
        <v>2172</v>
      </c>
      <c r="E1067" s="191">
        <v>2175.48999</v>
      </c>
      <c r="F1067" s="192">
        <v>2175.48999</v>
      </c>
      <c r="G1067" s="191">
        <v>3254950000</v>
      </c>
      <c r="H1067" s="194">
        <f t="shared" si="16"/>
        <v>-2.8646859977113953E-3</v>
      </c>
      <c r="I1067" s="193"/>
      <c r="J1067" s="197">
        <v>1065</v>
      </c>
      <c r="K1067" s="234">
        <v>-2.8646859977113953E-3</v>
      </c>
      <c r="L1067" s="198">
        <v>-8.979414621486357E-3</v>
      </c>
    </row>
    <row r="1068" spans="1:12" ht="14.4" x14ac:dyDescent="0.3">
      <c r="A1068" s="7">
        <v>42591</v>
      </c>
      <c r="B1068" s="191">
        <v>2182.23999</v>
      </c>
      <c r="C1068" s="191">
        <v>2187.6599120000001</v>
      </c>
      <c r="D1068" s="191">
        <v>2178.610107</v>
      </c>
      <c r="E1068" s="191">
        <v>2181.73999</v>
      </c>
      <c r="F1068" s="192">
        <v>2181.73999</v>
      </c>
      <c r="G1068" s="191">
        <v>3334300000</v>
      </c>
      <c r="H1068" s="194">
        <f t="shared" si="16"/>
        <v>3.8979363549189743E-4</v>
      </c>
      <c r="I1068" s="193"/>
      <c r="J1068" s="197">
        <v>1066</v>
      </c>
      <c r="K1068" s="234">
        <v>3.8979363549189743E-4</v>
      </c>
      <c r="L1068" s="198">
        <v>-8.979070795520688E-3</v>
      </c>
    </row>
    <row r="1069" spans="1:12" ht="14.4" x14ac:dyDescent="0.3">
      <c r="A1069" s="7">
        <v>42590</v>
      </c>
      <c r="B1069" s="191">
        <v>2183.76001</v>
      </c>
      <c r="C1069" s="191">
        <v>2185.4399410000001</v>
      </c>
      <c r="D1069" s="191">
        <v>2177.8500979999999</v>
      </c>
      <c r="E1069" s="191">
        <v>2180.889893</v>
      </c>
      <c r="F1069" s="192">
        <v>2180.889893</v>
      </c>
      <c r="G1069" s="191">
        <v>3327550000</v>
      </c>
      <c r="H1069" s="194">
        <f t="shared" si="16"/>
        <v>-9.0716528875359897E-4</v>
      </c>
      <c r="I1069" s="193"/>
      <c r="J1069" s="197">
        <v>1067</v>
      </c>
      <c r="K1069" s="234">
        <v>-9.0716528875359897E-4</v>
      </c>
      <c r="L1069" s="198">
        <v>-8.9660864953867245E-3</v>
      </c>
    </row>
    <row r="1070" spans="1:12" ht="14.4" x14ac:dyDescent="0.3">
      <c r="A1070" s="7">
        <v>42587</v>
      </c>
      <c r="B1070" s="191">
        <v>2168.790039</v>
      </c>
      <c r="C1070" s="191">
        <v>2182.8701169999999</v>
      </c>
      <c r="D1070" s="191">
        <v>2168.790039</v>
      </c>
      <c r="E1070" s="191">
        <v>2182.8701169999999</v>
      </c>
      <c r="F1070" s="192">
        <v>2182.8701169999999</v>
      </c>
      <c r="G1070" s="191">
        <v>3663070000</v>
      </c>
      <c r="H1070" s="194">
        <f t="shared" si="16"/>
        <v>8.603496361326065E-3</v>
      </c>
      <c r="I1070" s="193"/>
      <c r="J1070" s="197">
        <v>1068</v>
      </c>
      <c r="K1070" s="234">
        <v>8.603496361326065E-3</v>
      </c>
      <c r="L1070" s="198">
        <v>-8.9586837343920093E-3</v>
      </c>
    </row>
    <row r="1071" spans="1:12" ht="14.4" x14ac:dyDescent="0.3">
      <c r="A1071" s="7">
        <v>42586</v>
      </c>
      <c r="B1071" s="191">
        <v>2163.51001</v>
      </c>
      <c r="C1071" s="191">
        <v>2168.1899410000001</v>
      </c>
      <c r="D1071" s="191">
        <v>2159.070068</v>
      </c>
      <c r="E1071" s="191">
        <v>2164.25</v>
      </c>
      <c r="F1071" s="192">
        <v>2164.25</v>
      </c>
      <c r="G1071" s="191">
        <v>3709200000</v>
      </c>
      <c r="H1071" s="194">
        <f t="shared" si="16"/>
        <v>2.1257191858254097E-4</v>
      </c>
      <c r="I1071" s="193"/>
      <c r="J1071" s="197">
        <v>1069</v>
      </c>
      <c r="K1071" s="234">
        <v>2.1257191858254097E-4</v>
      </c>
      <c r="L1071" s="198">
        <v>-8.9433703911137724E-3</v>
      </c>
    </row>
    <row r="1072" spans="1:12" ht="14.4" x14ac:dyDescent="0.3">
      <c r="A1072" s="7">
        <v>42585</v>
      </c>
      <c r="B1072" s="191">
        <v>2156.8100589999999</v>
      </c>
      <c r="C1072" s="191">
        <v>2163.790039</v>
      </c>
      <c r="D1072" s="191">
        <v>2152.5600589999999</v>
      </c>
      <c r="E1072" s="191">
        <v>2163.790039</v>
      </c>
      <c r="F1072" s="192">
        <v>2163.790039</v>
      </c>
      <c r="G1072" s="191">
        <v>3786530000</v>
      </c>
      <c r="H1072" s="194">
        <f t="shared" si="16"/>
        <v>3.133943389343499E-3</v>
      </c>
      <c r="I1072" s="193"/>
      <c r="J1072" s="197">
        <v>1070</v>
      </c>
      <c r="K1072" s="234">
        <v>3.133943389343499E-3</v>
      </c>
      <c r="L1072" s="198">
        <v>-8.94267921525564E-3</v>
      </c>
    </row>
    <row r="1073" spans="1:12" ht="14.4" x14ac:dyDescent="0.3">
      <c r="A1073" s="7">
        <v>42584</v>
      </c>
      <c r="B1073" s="191">
        <v>2169.9399410000001</v>
      </c>
      <c r="C1073" s="191">
        <v>2170.1999510000001</v>
      </c>
      <c r="D1073" s="191">
        <v>2147.580078</v>
      </c>
      <c r="E1073" s="191">
        <v>2157.030029</v>
      </c>
      <c r="F1073" s="192">
        <v>2157.030029</v>
      </c>
      <c r="G1073" s="191">
        <v>3848750000</v>
      </c>
      <c r="H1073" s="194">
        <f t="shared" si="16"/>
        <v>-6.3616196680443418E-3</v>
      </c>
      <c r="I1073" s="193"/>
      <c r="J1073" s="197">
        <v>1071</v>
      </c>
      <c r="K1073" s="234">
        <v>-6.3616196680443418E-3</v>
      </c>
      <c r="L1073" s="198">
        <v>-8.9418746258478222E-3</v>
      </c>
    </row>
    <row r="1074" spans="1:12" ht="14.4" x14ac:dyDescent="0.3">
      <c r="A1074" s="7">
        <v>42583</v>
      </c>
      <c r="B1074" s="191">
        <v>2173.1499020000001</v>
      </c>
      <c r="C1074" s="191">
        <v>2178.290039</v>
      </c>
      <c r="D1074" s="191">
        <v>2166.209961</v>
      </c>
      <c r="E1074" s="191">
        <v>2170.8400879999999</v>
      </c>
      <c r="F1074" s="192">
        <v>2170.8400879999999</v>
      </c>
      <c r="G1074" s="191">
        <v>3505990000</v>
      </c>
      <c r="H1074" s="194">
        <f t="shared" si="16"/>
        <v>-1.2697873921424371E-3</v>
      </c>
      <c r="I1074" s="193"/>
      <c r="J1074" s="197">
        <v>1072</v>
      </c>
      <c r="K1074" s="234">
        <v>-1.2697873921424371E-3</v>
      </c>
      <c r="L1074" s="198">
        <v>-8.9345041166719926E-3</v>
      </c>
    </row>
    <row r="1075" spans="1:12" ht="14.4" x14ac:dyDescent="0.3">
      <c r="A1075" s="7">
        <v>42580</v>
      </c>
      <c r="B1075" s="191">
        <v>2168.830078</v>
      </c>
      <c r="C1075" s="191">
        <v>2177.0900879999999</v>
      </c>
      <c r="D1075" s="191">
        <v>2163.48999</v>
      </c>
      <c r="E1075" s="191">
        <v>2173.6000979999999</v>
      </c>
      <c r="F1075" s="192">
        <v>2173.6000979999999</v>
      </c>
      <c r="G1075" s="191">
        <v>4038840000</v>
      </c>
      <c r="H1075" s="194">
        <f t="shared" si="16"/>
        <v>1.6313092282023236E-3</v>
      </c>
      <c r="I1075" s="193"/>
      <c r="J1075" s="197">
        <v>1073</v>
      </c>
      <c r="K1075" s="234">
        <v>1.6313092282023236E-3</v>
      </c>
      <c r="L1075" s="198">
        <v>-8.9186214875153665E-3</v>
      </c>
    </row>
    <row r="1076" spans="1:12" ht="14.4" x14ac:dyDescent="0.3">
      <c r="A1076" s="7">
        <v>42579</v>
      </c>
      <c r="B1076" s="191">
        <v>2166.0500489999999</v>
      </c>
      <c r="C1076" s="191">
        <v>2172.8500979999999</v>
      </c>
      <c r="D1076" s="191">
        <v>2159.73999</v>
      </c>
      <c r="E1076" s="191">
        <v>2170.0600589999999</v>
      </c>
      <c r="F1076" s="192">
        <v>2170.0600589999999</v>
      </c>
      <c r="G1076" s="191">
        <v>3664240000</v>
      </c>
      <c r="H1076" s="194">
        <f t="shared" si="16"/>
        <v>1.6062092674702202E-3</v>
      </c>
      <c r="I1076" s="193"/>
      <c r="J1076" s="197">
        <v>1074</v>
      </c>
      <c r="K1076" s="234">
        <v>1.6062092674702202E-3</v>
      </c>
      <c r="L1076" s="198">
        <v>-8.9090555950069525E-3</v>
      </c>
    </row>
    <row r="1077" spans="1:12" ht="14.4" x14ac:dyDescent="0.3">
      <c r="A1077" s="7">
        <v>42578</v>
      </c>
      <c r="B1077" s="191">
        <v>2169.8100589999999</v>
      </c>
      <c r="C1077" s="191">
        <v>2174.9799800000001</v>
      </c>
      <c r="D1077" s="191">
        <v>2159.070068</v>
      </c>
      <c r="E1077" s="191">
        <v>2166.580078</v>
      </c>
      <c r="F1077" s="192">
        <v>2166.580078</v>
      </c>
      <c r="G1077" s="191">
        <v>3995500000</v>
      </c>
      <c r="H1077" s="194">
        <f t="shared" si="16"/>
        <v>-1.1985423438815265E-3</v>
      </c>
      <c r="I1077" s="193"/>
      <c r="J1077" s="197">
        <v>1075</v>
      </c>
      <c r="K1077" s="234">
        <v>-1.1985423438815265E-3</v>
      </c>
      <c r="L1077" s="198">
        <v>-8.8934718701129123E-3</v>
      </c>
    </row>
    <row r="1078" spans="1:12" ht="14.4" x14ac:dyDescent="0.3">
      <c r="A1078" s="7">
        <v>42577</v>
      </c>
      <c r="B1078" s="191">
        <v>2168.969971</v>
      </c>
      <c r="C1078" s="191">
        <v>2173.540039</v>
      </c>
      <c r="D1078" s="191">
        <v>2160.179932</v>
      </c>
      <c r="E1078" s="191">
        <v>2169.179932</v>
      </c>
      <c r="F1078" s="192">
        <v>2169.179932</v>
      </c>
      <c r="G1078" s="191">
        <v>3442350000</v>
      </c>
      <c r="H1078" s="194">
        <f t="shared" si="16"/>
        <v>3.2278462630765874E-4</v>
      </c>
      <c r="I1078" s="193"/>
      <c r="J1078" s="197">
        <v>1076</v>
      </c>
      <c r="K1078" s="234">
        <v>3.2278462630765874E-4</v>
      </c>
      <c r="L1078" s="198">
        <v>-8.8895765171035628E-3</v>
      </c>
    </row>
    <row r="1079" spans="1:12" ht="14.4" x14ac:dyDescent="0.3">
      <c r="A1079" s="7">
        <v>42576</v>
      </c>
      <c r="B1079" s="191">
        <v>2173.709961</v>
      </c>
      <c r="C1079" s="191">
        <v>2173.709961</v>
      </c>
      <c r="D1079" s="191">
        <v>2161.9499510000001</v>
      </c>
      <c r="E1079" s="191">
        <v>2168.4799800000001</v>
      </c>
      <c r="F1079" s="192">
        <v>2168.4799800000001</v>
      </c>
      <c r="G1079" s="191">
        <v>3057240000</v>
      </c>
      <c r="H1079" s="194">
        <f t="shared" si="16"/>
        <v>-3.0114752038671484E-3</v>
      </c>
      <c r="I1079" s="193"/>
      <c r="J1079" s="197">
        <v>1077</v>
      </c>
      <c r="K1079" s="234">
        <v>-3.0114752038671484E-3</v>
      </c>
      <c r="L1079" s="198">
        <v>-8.8876056690802008E-3</v>
      </c>
    </row>
    <row r="1080" spans="1:12" ht="14.4" x14ac:dyDescent="0.3">
      <c r="A1080" s="7">
        <v>42573</v>
      </c>
      <c r="B1080" s="191">
        <v>2166.469971</v>
      </c>
      <c r="C1080" s="191">
        <v>2175.110107</v>
      </c>
      <c r="D1080" s="191">
        <v>2163.23999</v>
      </c>
      <c r="E1080" s="191">
        <v>2175.030029</v>
      </c>
      <c r="F1080" s="192">
        <v>2175.030029</v>
      </c>
      <c r="G1080" s="191">
        <v>3023280000</v>
      </c>
      <c r="H1080" s="194">
        <f t="shared" si="16"/>
        <v>4.553964517894301E-3</v>
      </c>
      <c r="I1080" s="193"/>
      <c r="J1080" s="197">
        <v>1078</v>
      </c>
      <c r="K1080" s="234">
        <v>4.553964517894301E-3</v>
      </c>
      <c r="L1080" s="198">
        <v>-8.8637424046007062E-3</v>
      </c>
    </row>
    <row r="1081" spans="1:12" ht="14.4" x14ac:dyDescent="0.3">
      <c r="A1081" s="7">
        <v>42572</v>
      </c>
      <c r="B1081" s="191">
        <v>2172.9099120000001</v>
      </c>
      <c r="C1081" s="191">
        <v>2174.5600589999999</v>
      </c>
      <c r="D1081" s="191">
        <v>2159.75</v>
      </c>
      <c r="E1081" s="191">
        <v>2165.169922</v>
      </c>
      <c r="F1081" s="192">
        <v>2165.169922</v>
      </c>
      <c r="G1081" s="191">
        <v>3438900000</v>
      </c>
      <c r="H1081" s="194">
        <f t="shared" si="16"/>
        <v>-3.6125290737081608E-3</v>
      </c>
      <c r="I1081" s="193"/>
      <c r="J1081" s="197">
        <v>1079</v>
      </c>
      <c r="K1081" s="234">
        <v>-3.6125290737081608E-3</v>
      </c>
      <c r="L1081" s="198">
        <v>-8.8632903356195281E-3</v>
      </c>
    </row>
    <row r="1082" spans="1:12" ht="14.4" x14ac:dyDescent="0.3">
      <c r="A1082" s="7">
        <v>42571</v>
      </c>
      <c r="B1082" s="191">
        <v>2166.1000979999999</v>
      </c>
      <c r="C1082" s="191">
        <v>2175.6298830000001</v>
      </c>
      <c r="D1082" s="191">
        <v>2164.889893</v>
      </c>
      <c r="E1082" s="191">
        <v>2173.0200199999999</v>
      </c>
      <c r="F1082" s="192">
        <v>2173.0200199999999</v>
      </c>
      <c r="G1082" s="191">
        <v>3211860000</v>
      </c>
      <c r="H1082" s="194">
        <f t="shared" si="16"/>
        <v>4.2703005278545893E-3</v>
      </c>
      <c r="I1082" s="193"/>
      <c r="J1082" s="197">
        <v>1080</v>
      </c>
      <c r="K1082" s="234">
        <v>4.2703005278545893E-3</v>
      </c>
      <c r="L1082" s="198">
        <v>-8.861912794546881E-3</v>
      </c>
    </row>
    <row r="1083" spans="1:12" ht="14.4" x14ac:dyDescent="0.3">
      <c r="A1083" s="7">
        <v>42570</v>
      </c>
      <c r="B1083" s="191">
        <v>2163.790039</v>
      </c>
      <c r="C1083" s="191">
        <v>2164.6298830000001</v>
      </c>
      <c r="D1083" s="191">
        <v>2159.01001</v>
      </c>
      <c r="E1083" s="191">
        <v>2163.780029</v>
      </c>
      <c r="F1083" s="192">
        <v>2163.780029</v>
      </c>
      <c r="G1083" s="191">
        <v>2968340000</v>
      </c>
      <c r="H1083" s="194">
        <f t="shared" si="16"/>
        <v>-1.4351739837110476E-3</v>
      </c>
      <c r="I1083" s="193"/>
      <c r="J1083" s="197">
        <v>1081</v>
      </c>
      <c r="K1083" s="234">
        <v>-1.4351739837110476E-3</v>
      </c>
      <c r="L1083" s="198">
        <v>-8.8538068278786481E-3</v>
      </c>
    </row>
    <row r="1084" spans="1:12" ht="14.4" x14ac:dyDescent="0.3">
      <c r="A1084" s="7">
        <v>42569</v>
      </c>
      <c r="B1084" s="191">
        <v>2162.040039</v>
      </c>
      <c r="C1084" s="191">
        <v>2168.3500979999999</v>
      </c>
      <c r="D1084" s="191">
        <v>2159.6298830000001</v>
      </c>
      <c r="E1084" s="191">
        <v>2166.889893</v>
      </c>
      <c r="F1084" s="192">
        <v>2166.889893</v>
      </c>
      <c r="G1084" s="191">
        <v>3009310000</v>
      </c>
      <c r="H1084" s="194">
        <f t="shared" si="16"/>
        <v>2.3822952916738127E-3</v>
      </c>
      <c r="I1084" s="193"/>
      <c r="J1084" s="197">
        <v>1082</v>
      </c>
      <c r="K1084" s="234">
        <v>2.3822952916738127E-3</v>
      </c>
      <c r="L1084" s="198">
        <v>-8.851345446313592E-3</v>
      </c>
    </row>
    <row r="1085" spans="1:12" ht="14.4" x14ac:dyDescent="0.3">
      <c r="A1085" s="7">
        <v>42566</v>
      </c>
      <c r="B1085" s="191">
        <v>2165.1298830000001</v>
      </c>
      <c r="C1085" s="191">
        <v>2169.0500489999999</v>
      </c>
      <c r="D1085" s="191">
        <v>2155.790039</v>
      </c>
      <c r="E1085" s="191">
        <v>2161.73999</v>
      </c>
      <c r="F1085" s="192">
        <v>2161.73999</v>
      </c>
      <c r="G1085" s="191">
        <v>3122600000</v>
      </c>
      <c r="H1085" s="194">
        <f t="shared" si="16"/>
        <v>-9.2894742923164215E-4</v>
      </c>
      <c r="I1085" s="193"/>
      <c r="J1085" s="197">
        <v>1083</v>
      </c>
      <c r="K1085" s="234">
        <v>-9.2894742923164215E-4</v>
      </c>
      <c r="L1085" s="198">
        <v>-8.837466837706854E-3</v>
      </c>
    </row>
    <row r="1086" spans="1:12" ht="14.4" x14ac:dyDescent="0.3">
      <c r="A1086" s="7">
        <v>42565</v>
      </c>
      <c r="B1086" s="191">
        <v>2157.8798830000001</v>
      </c>
      <c r="C1086" s="191">
        <v>2168.98999</v>
      </c>
      <c r="D1086" s="191">
        <v>2157.8798830000001</v>
      </c>
      <c r="E1086" s="191">
        <v>2163.75</v>
      </c>
      <c r="F1086" s="192">
        <v>2163.75</v>
      </c>
      <c r="G1086" s="191">
        <v>3465610000</v>
      </c>
      <c r="H1086" s="194">
        <f t="shared" si="16"/>
        <v>5.2592039497804163E-3</v>
      </c>
      <c r="I1086" s="193"/>
      <c r="J1086" s="197">
        <v>1084</v>
      </c>
      <c r="K1086" s="234">
        <v>5.2592039497804163E-3</v>
      </c>
      <c r="L1086" s="198">
        <v>-8.8102340580401353E-3</v>
      </c>
    </row>
    <row r="1087" spans="1:12" ht="14.4" x14ac:dyDescent="0.3">
      <c r="A1087" s="7">
        <v>42564</v>
      </c>
      <c r="B1087" s="191">
        <v>2153.8100589999999</v>
      </c>
      <c r="C1087" s="191">
        <v>2156.4499510000001</v>
      </c>
      <c r="D1087" s="191">
        <v>2146.209961</v>
      </c>
      <c r="E1087" s="191">
        <v>2152.429932</v>
      </c>
      <c r="F1087" s="192">
        <v>2152.429932</v>
      </c>
      <c r="G1087" s="191">
        <v>3502320000</v>
      </c>
      <c r="H1087" s="194">
        <f t="shared" si="16"/>
        <v>1.3476772627251274E-4</v>
      </c>
      <c r="I1087" s="193"/>
      <c r="J1087" s="197">
        <v>1085</v>
      </c>
      <c r="K1087" s="234">
        <v>1.3476772627251274E-4</v>
      </c>
      <c r="L1087" s="198">
        <v>-8.809463301595823E-3</v>
      </c>
    </row>
    <row r="1088" spans="1:12" ht="14.4" x14ac:dyDescent="0.3">
      <c r="A1088" s="7">
        <v>42563</v>
      </c>
      <c r="B1088" s="191">
        <v>2139.5</v>
      </c>
      <c r="C1088" s="191">
        <v>2155.3999020000001</v>
      </c>
      <c r="D1088" s="191">
        <v>2139.5</v>
      </c>
      <c r="E1088" s="191">
        <v>2152.139893</v>
      </c>
      <c r="F1088" s="192">
        <v>2152.139893</v>
      </c>
      <c r="G1088" s="191">
        <v>4097820000</v>
      </c>
      <c r="H1088" s="194">
        <f t="shared" si="16"/>
        <v>7.0092934627345527E-3</v>
      </c>
      <c r="I1088" s="193"/>
      <c r="J1088" s="197">
        <v>1086</v>
      </c>
      <c r="K1088" s="234">
        <v>7.0092934627345527E-3</v>
      </c>
      <c r="L1088" s="198">
        <v>-8.795774737306231E-3</v>
      </c>
    </row>
    <row r="1089" spans="1:12" ht="14.4" x14ac:dyDescent="0.3">
      <c r="A1089" s="7">
        <v>42562</v>
      </c>
      <c r="B1089" s="191">
        <v>2131.719971</v>
      </c>
      <c r="C1089" s="191">
        <v>2143.1599120000001</v>
      </c>
      <c r="D1089" s="191">
        <v>2131.719971</v>
      </c>
      <c r="E1089" s="191">
        <v>2137.1599120000001</v>
      </c>
      <c r="F1089" s="192">
        <v>2137.1599120000001</v>
      </c>
      <c r="G1089" s="191">
        <v>3253340000</v>
      </c>
      <c r="H1089" s="194">
        <f t="shared" si="16"/>
        <v>3.4086155847900335E-3</v>
      </c>
      <c r="I1089" s="193"/>
      <c r="J1089" s="197">
        <v>1087</v>
      </c>
      <c r="K1089" s="234">
        <v>3.4086155847900335E-3</v>
      </c>
      <c r="L1089" s="198">
        <v>-8.7915059320606559E-3</v>
      </c>
    </row>
    <row r="1090" spans="1:12" ht="14.4" x14ac:dyDescent="0.3">
      <c r="A1090" s="7">
        <v>42559</v>
      </c>
      <c r="B1090" s="191">
        <v>2106.969971</v>
      </c>
      <c r="C1090" s="191">
        <v>2131.709961</v>
      </c>
      <c r="D1090" s="191">
        <v>2106.969971</v>
      </c>
      <c r="E1090" s="191">
        <v>2129.8999020000001</v>
      </c>
      <c r="F1090" s="192">
        <v>2129.8999020000001</v>
      </c>
      <c r="G1090" s="191">
        <v>3607500000</v>
      </c>
      <c r="H1090" s="194">
        <f t="shared" si="16"/>
        <v>1.5253349299217423E-2</v>
      </c>
      <c r="I1090" s="193"/>
      <c r="J1090" s="197">
        <v>1088</v>
      </c>
      <c r="K1090" s="234">
        <v>1.5253349299217423E-2</v>
      </c>
      <c r="L1090" s="198">
        <v>-8.7846462040833892E-3</v>
      </c>
    </row>
    <row r="1091" spans="1:12" ht="14.4" x14ac:dyDescent="0.3">
      <c r="A1091" s="7">
        <v>42558</v>
      </c>
      <c r="B1091" s="191">
        <v>2100.419922</v>
      </c>
      <c r="C1091" s="191">
        <v>2109.080078</v>
      </c>
      <c r="D1091" s="191">
        <v>2089.389893</v>
      </c>
      <c r="E1091" s="191">
        <v>2097.8999020000001</v>
      </c>
      <c r="F1091" s="192">
        <v>2097.8999020000001</v>
      </c>
      <c r="G1091" s="191">
        <v>3604550000</v>
      </c>
      <c r="H1091" s="194">
        <f t="shared" si="16"/>
        <v>-8.7157778258705322E-4</v>
      </c>
      <c r="I1091" s="193"/>
      <c r="J1091" s="197">
        <v>1089</v>
      </c>
      <c r="K1091" s="234">
        <v>-8.7157778258705322E-4</v>
      </c>
      <c r="L1091" s="198">
        <v>-8.7780858718921259E-3</v>
      </c>
    </row>
    <row r="1092" spans="1:12" ht="14.4" x14ac:dyDescent="0.3">
      <c r="A1092" s="7">
        <v>42557</v>
      </c>
      <c r="B1092" s="191">
        <v>2084.429932</v>
      </c>
      <c r="C1092" s="191">
        <v>2100.719971</v>
      </c>
      <c r="D1092" s="191">
        <v>2074.0200199999999</v>
      </c>
      <c r="E1092" s="191">
        <v>2099.7299800000001</v>
      </c>
      <c r="F1092" s="192">
        <v>2099.7299800000001</v>
      </c>
      <c r="G1092" s="191">
        <v>3909380000</v>
      </c>
      <c r="H1092" s="194">
        <f t="shared" ref="H1092:H1155" si="17">(F1092-F1093)/F1093</f>
        <v>5.3529629349093584E-3</v>
      </c>
      <c r="I1092" s="193"/>
      <c r="J1092" s="197">
        <v>1090</v>
      </c>
      <c r="K1092" s="234">
        <v>5.3529629349093584E-3</v>
      </c>
      <c r="L1092" s="198">
        <v>-8.7657596047699144E-3</v>
      </c>
    </row>
    <row r="1093" spans="1:12" ht="14.4" x14ac:dyDescent="0.3">
      <c r="A1093" s="7">
        <v>42556</v>
      </c>
      <c r="B1093" s="191">
        <v>2095.0500489999999</v>
      </c>
      <c r="C1093" s="191">
        <v>2095.0500489999999</v>
      </c>
      <c r="D1093" s="191">
        <v>2080.860107</v>
      </c>
      <c r="E1093" s="191">
        <v>2088.5500489999999</v>
      </c>
      <c r="F1093" s="192">
        <v>2088.5500489999999</v>
      </c>
      <c r="G1093" s="191">
        <v>3658380000</v>
      </c>
      <c r="H1093" s="194">
        <f t="shared" si="17"/>
        <v>-6.8474772750310268E-3</v>
      </c>
      <c r="I1093" s="193"/>
      <c r="J1093" s="197">
        <v>1091</v>
      </c>
      <c r="K1093" s="234">
        <v>-6.8474772750310268E-3</v>
      </c>
      <c r="L1093" s="198">
        <v>-8.7631239014956206E-3</v>
      </c>
    </row>
    <row r="1094" spans="1:12" ht="14.4" x14ac:dyDescent="0.3">
      <c r="A1094" s="7">
        <v>42552</v>
      </c>
      <c r="B1094" s="191">
        <v>2099.3400879999999</v>
      </c>
      <c r="C1094" s="191">
        <v>2108.709961</v>
      </c>
      <c r="D1094" s="191">
        <v>2097.8999020000001</v>
      </c>
      <c r="E1094" s="191">
        <v>2102.9499510000001</v>
      </c>
      <c r="F1094" s="192">
        <v>2102.9499510000001</v>
      </c>
      <c r="G1094" s="191">
        <v>3458890000</v>
      </c>
      <c r="H1094" s="194">
        <f t="shared" si="17"/>
        <v>1.9486024753912218E-3</v>
      </c>
      <c r="I1094" s="193"/>
      <c r="J1094" s="197">
        <v>1092</v>
      </c>
      <c r="K1094" s="234">
        <v>1.9486024753912218E-3</v>
      </c>
      <c r="L1094" s="198">
        <v>-8.7333086730201938E-3</v>
      </c>
    </row>
    <row r="1095" spans="1:12" ht="14.4" x14ac:dyDescent="0.3">
      <c r="A1095" s="7">
        <v>42551</v>
      </c>
      <c r="B1095" s="191">
        <v>2073.169922</v>
      </c>
      <c r="C1095" s="191">
        <v>2098.9399410000001</v>
      </c>
      <c r="D1095" s="191">
        <v>2070</v>
      </c>
      <c r="E1095" s="191">
        <v>2098.860107</v>
      </c>
      <c r="F1095" s="192">
        <v>2098.860107</v>
      </c>
      <c r="G1095" s="191">
        <v>4622820000</v>
      </c>
      <c r="H1095" s="194">
        <f t="shared" si="17"/>
        <v>1.3565044272758035E-2</v>
      </c>
      <c r="I1095" s="193"/>
      <c r="J1095" s="197">
        <v>1093</v>
      </c>
      <c r="K1095" s="234">
        <v>1.3565044272758035E-2</v>
      </c>
      <c r="L1095" s="198">
        <v>-8.726325294437863E-3</v>
      </c>
    </row>
    <row r="1096" spans="1:12" ht="14.4" x14ac:dyDescent="0.3">
      <c r="A1096" s="7">
        <v>42550</v>
      </c>
      <c r="B1096" s="191">
        <v>2042.6899410000001</v>
      </c>
      <c r="C1096" s="191">
        <v>2073.1298830000001</v>
      </c>
      <c r="D1096" s="191">
        <v>2042.6899410000001</v>
      </c>
      <c r="E1096" s="191">
        <v>2070.7700199999999</v>
      </c>
      <c r="F1096" s="192">
        <v>2070.7700199999999</v>
      </c>
      <c r="G1096" s="191">
        <v>4241740000</v>
      </c>
      <c r="H1096" s="194">
        <f t="shared" si="17"/>
        <v>1.7032672710494526E-2</v>
      </c>
      <c r="I1096" s="193"/>
      <c r="J1096" s="197">
        <v>1094</v>
      </c>
      <c r="K1096" s="234">
        <v>1.7032672710494526E-2</v>
      </c>
      <c r="L1096" s="198">
        <v>-8.7246951661945158E-3</v>
      </c>
    </row>
    <row r="1097" spans="1:12" ht="14.4" x14ac:dyDescent="0.3">
      <c r="A1097" s="7">
        <v>42549</v>
      </c>
      <c r="B1097" s="191">
        <v>2006.670044</v>
      </c>
      <c r="C1097" s="191">
        <v>2036.089966</v>
      </c>
      <c r="D1097" s="191">
        <v>2006.670044</v>
      </c>
      <c r="E1097" s="191">
        <v>2036.089966</v>
      </c>
      <c r="F1097" s="192">
        <v>2036.089966</v>
      </c>
      <c r="G1097" s="191">
        <v>4385810000</v>
      </c>
      <c r="H1097" s="194">
        <f t="shared" si="17"/>
        <v>1.7770165208875394E-2</v>
      </c>
      <c r="I1097" s="193"/>
      <c r="J1097" s="197">
        <v>1095</v>
      </c>
      <c r="K1097" s="234">
        <v>1.7770165208875394E-2</v>
      </c>
      <c r="L1097" s="198">
        <v>-8.722217840247664E-3</v>
      </c>
    </row>
    <row r="1098" spans="1:12" ht="14.4" x14ac:dyDescent="0.3">
      <c r="A1098" s="7">
        <v>42548</v>
      </c>
      <c r="B1098" s="191">
        <v>2031.4499510000001</v>
      </c>
      <c r="C1098" s="191">
        <v>2031.4499510000001</v>
      </c>
      <c r="D1098" s="191">
        <v>1991.6800539999999</v>
      </c>
      <c r="E1098" s="191">
        <v>2000.540039</v>
      </c>
      <c r="F1098" s="192">
        <v>2000.540039</v>
      </c>
      <c r="G1098" s="191">
        <v>5431220000</v>
      </c>
      <c r="H1098" s="194">
        <f t="shared" si="17"/>
        <v>-1.809650212020111E-2</v>
      </c>
      <c r="I1098" s="193"/>
      <c r="J1098" s="197">
        <v>1096</v>
      </c>
      <c r="K1098" s="234">
        <v>-1.809650212020111E-2</v>
      </c>
      <c r="L1098" s="198">
        <v>-8.6921324251706886E-3</v>
      </c>
    </row>
    <row r="1099" spans="1:12" ht="14.4" x14ac:dyDescent="0.3">
      <c r="A1099" s="7">
        <v>42545</v>
      </c>
      <c r="B1099" s="191">
        <v>2103.8100589999999</v>
      </c>
      <c r="C1099" s="191">
        <v>2103.8100589999999</v>
      </c>
      <c r="D1099" s="191">
        <v>2032.5699460000001</v>
      </c>
      <c r="E1099" s="191">
        <v>2037.410034</v>
      </c>
      <c r="F1099" s="192">
        <v>2037.410034</v>
      </c>
      <c r="G1099" s="191">
        <v>7597450000</v>
      </c>
      <c r="H1099" s="194">
        <f t="shared" si="17"/>
        <v>-3.5919799915513792E-2</v>
      </c>
      <c r="I1099" s="193"/>
      <c r="J1099" s="197">
        <v>1097</v>
      </c>
      <c r="K1099" s="234">
        <v>-3.5919799915513792E-2</v>
      </c>
      <c r="L1099" s="198">
        <v>-8.686010377845171E-3</v>
      </c>
    </row>
    <row r="1100" spans="1:12" ht="14.4" x14ac:dyDescent="0.3">
      <c r="A1100" s="7">
        <v>42544</v>
      </c>
      <c r="B1100" s="191">
        <v>2092.8000489999999</v>
      </c>
      <c r="C1100" s="191">
        <v>2113.320068</v>
      </c>
      <c r="D1100" s="191">
        <v>2092.8000489999999</v>
      </c>
      <c r="E1100" s="191">
        <v>2113.320068</v>
      </c>
      <c r="F1100" s="192">
        <v>2113.320068</v>
      </c>
      <c r="G1100" s="191">
        <v>3297940000</v>
      </c>
      <c r="H1100" s="194">
        <f t="shared" si="17"/>
        <v>1.3364078570495473E-2</v>
      </c>
      <c r="I1100" s="193"/>
      <c r="J1100" s="197">
        <v>1098</v>
      </c>
      <c r="K1100" s="234">
        <v>1.3364078570495473E-2</v>
      </c>
      <c r="L1100" s="198">
        <v>-8.676638460102663E-3</v>
      </c>
    </row>
    <row r="1101" spans="1:12" ht="14.4" x14ac:dyDescent="0.3">
      <c r="A1101" s="7">
        <v>42543</v>
      </c>
      <c r="B1101" s="191">
        <v>2089.75</v>
      </c>
      <c r="C1101" s="191">
        <v>2099.709961</v>
      </c>
      <c r="D1101" s="191">
        <v>2084.360107</v>
      </c>
      <c r="E1101" s="191">
        <v>2085.4499510000001</v>
      </c>
      <c r="F1101" s="192">
        <v>2085.4499510000001</v>
      </c>
      <c r="G1101" s="191">
        <v>3168160000</v>
      </c>
      <c r="H1101" s="194">
        <f t="shared" si="17"/>
        <v>-1.6515635798043402E-3</v>
      </c>
      <c r="I1101" s="193"/>
      <c r="J1101" s="197">
        <v>1099</v>
      </c>
      <c r="K1101" s="234">
        <v>-1.6515635798043402E-3</v>
      </c>
      <c r="L1101" s="198">
        <v>-8.6538195831273902E-3</v>
      </c>
    </row>
    <row r="1102" spans="1:12" ht="14.4" x14ac:dyDescent="0.3">
      <c r="A1102" s="7">
        <v>42542</v>
      </c>
      <c r="B1102" s="191">
        <v>2085.1899410000001</v>
      </c>
      <c r="C1102" s="191">
        <v>2093.6599120000001</v>
      </c>
      <c r="D1102" s="191">
        <v>2083.0200199999999</v>
      </c>
      <c r="E1102" s="191">
        <v>2088.8999020000001</v>
      </c>
      <c r="F1102" s="192">
        <v>2088.8999020000001</v>
      </c>
      <c r="G1102" s="191">
        <v>3232880000</v>
      </c>
      <c r="H1102" s="194">
        <f t="shared" si="17"/>
        <v>2.7120614424577514E-3</v>
      </c>
      <c r="I1102" s="193"/>
      <c r="J1102" s="197">
        <v>1100</v>
      </c>
      <c r="K1102" s="234">
        <v>2.7120614424577514E-3</v>
      </c>
      <c r="L1102" s="198">
        <v>-8.6521258124230768E-3</v>
      </c>
    </row>
    <row r="1103" spans="1:12" ht="14.4" x14ac:dyDescent="0.3">
      <c r="A1103" s="7">
        <v>42541</v>
      </c>
      <c r="B1103" s="191">
        <v>2075.580078</v>
      </c>
      <c r="C1103" s="191">
        <v>2100.6599120000001</v>
      </c>
      <c r="D1103" s="191">
        <v>2075.580078</v>
      </c>
      <c r="E1103" s="191">
        <v>2083.25</v>
      </c>
      <c r="F1103" s="192">
        <v>2083.25</v>
      </c>
      <c r="G1103" s="191">
        <v>3467440000</v>
      </c>
      <c r="H1103" s="194">
        <f t="shared" si="17"/>
        <v>5.8081851123672913E-3</v>
      </c>
      <c r="I1103" s="193"/>
      <c r="J1103" s="197">
        <v>1101</v>
      </c>
      <c r="K1103" s="234">
        <v>5.8081851123672913E-3</v>
      </c>
      <c r="L1103" s="198">
        <v>-8.6488688138255821E-3</v>
      </c>
    </row>
    <row r="1104" spans="1:12" ht="14.4" x14ac:dyDescent="0.3">
      <c r="A1104" s="7">
        <v>42538</v>
      </c>
      <c r="B1104" s="191">
        <v>2078.1999510000001</v>
      </c>
      <c r="C1104" s="191">
        <v>2078.1999510000001</v>
      </c>
      <c r="D1104" s="191">
        <v>2062.8400879999999</v>
      </c>
      <c r="E1104" s="191">
        <v>2071.219971</v>
      </c>
      <c r="F1104" s="192">
        <v>2071.219971</v>
      </c>
      <c r="G1104" s="191">
        <v>4952630000</v>
      </c>
      <c r="H1104" s="194">
        <f t="shared" si="17"/>
        <v>-3.2579651646926591E-3</v>
      </c>
      <c r="I1104" s="193"/>
      <c r="J1104" s="197">
        <v>1102</v>
      </c>
      <c r="K1104" s="234">
        <v>-3.2579651646926591E-3</v>
      </c>
      <c r="L1104" s="198">
        <v>-8.6310206281544431E-3</v>
      </c>
    </row>
    <row r="1105" spans="1:12" ht="14.4" x14ac:dyDescent="0.3">
      <c r="A1105" s="7">
        <v>42537</v>
      </c>
      <c r="B1105" s="191">
        <v>2066.360107</v>
      </c>
      <c r="C1105" s="191">
        <v>2079.6201169999999</v>
      </c>
      <c r="D1105" s="191">
        <v>2050.3701169999999</v>
      </c>
      <c r="E1105" s="191">
        <v>2077.98999</v>
      </c>
      <c r="F1105" s="192">
        <v>2077.98999</v>
      </c>
      <c r="G1105" s="191">
        <v>3628280000</v>
      </c>
      <c r="H1105" s="194">
        <f t="shared" si="17"/>
        <v>3.1329905865315156E-3</v>
      </c>
      <c r="I1105" s="193"/>
      <c r="J1105" s="197">
        <v>1103</v>
      </c>
      <c r="K1105" s="234">
        <v>3.1329905865315156E-3</v>
      </c>
      <c r="L1105" s="198">
        <v>-8.6301258086016377E-3</v>
      </c>
    </row>
    <row r="1106" spans="1:12" ht="14.4" x14ac:dyDescent="0.3">
      <c r="A1106" s="7">
        <v>42536</v>
      </c>
      <c r="B1106" s="191">
        <v>2077.6000979999999</v>
      </c>
      <c r="C1106" s="191">
        <v>2085.6499020000001</v>
      </c>
      <c r="D1106" s="191">
        <v>2069.8000489999999</v>
      </c>
      <c r="E1106" s="191">
        <v>2071.5</v>
      </c>
      <c r="F1106" s="192">
        <v>2071.5</v>
      </c>
      <c r="G1106" s="191">
        <v>3544720000</v>
      </c>
      <c r="H1106" s="194">
        <f t="shared" si="17"/>
        <v>-1.8407126972377892E-3</v>
      </c>
      <c r="I1106" s="193"/>
      <c r="J1106" s="197">
        <v>1104</v>
      </c>
      <c r="K1106" s="234">
        <v>-1.8407126972377892E-3</v>
      </c>
      <c r="L1106" s="198">
        <v>-8.6235064286182828E-3</v>
      </c>
    </row>
    <row r="1107" spans="1:12" ht="14.4" x14ac:dyDescent="0.3">
      <c r="A1107" s="7">
        <v>42535</v>
      </c>
      <c r="B1107" s="191">
        <v>2076.6499020000001</v>
      </c>
      <c r="C1107" s="191">
        <v>2081.3000489999999</v>
      </c>
      <c r="D1107" s="191">
        <v>2064.1000979999999</v>
      </c>
      <c r="E1107" s="191">
        <v>2075.320068</v>
      </c>
      <c r="F1107" s="192">
        <v>2075.320068</v>
      </c>
      <c r="G1107" s="191">
        <v>3759770000</v>
      </c>
      <c r="H1107" s="194">
        <f t="shared" si="17"/>
        <v>-1.7988855029992755E-3</v>
      </c>
      <c r="I1107" s="193"/>
      <c r="J1107" s="197">
        <v>1105</v>
      </c>
      <c r="K1107" s="234">
        <v>-1.7988855029992755E-3</v>
      </c>
      <c r="L1107" s="198">
        <v>-8.623167356627116E-3</v>
      </c>
    </row>
    <row r="1108" spans="1:12" ht="14.4" x14ac:dyDescent="0.3">
      <c r="A1108" s="7">
        <v>42534</v>
      </c>
      <c r="B1108" s="191">
        <v>2091.75</v>
      </c>
      <c r="C1108" s="191">
        <v>2098.1201169999999</v>
      </c>
      <c r="D1108" s="191">
        <v>2078.459961</v>
      </c>
      <c r="E1108" s="191">
        <v>2079.0600589999999</v>
      </c>
      <c r="F1108" s="192">
        <v>2079.0600589999999</v>
      </c>
      <c r="G1108" s="191">
        <v>3392030000</v>
      </c>
      <c r="H1108" s="194">
        <f t="shared" si="17"/>
        <v>-8.1151910232802778E-3</v>
      </c>
      <c r="I1108" s="193"/>
      <c r="J1108" s="197">
        <v>1106</v>
      </c>
      <c r="K1108" s="234">
        <v>-8.1151910232802778E-3</v>
      </c>
      <c r="L1108" s="198">
        <v>-8.6194012306528775E-3</v>
      </c>
    </row>
    <row r="1109" spans="1:12" ht="14.4" x14ac:dyDescent="0.3">
      <c r="A1109" s="7">
        <v>42531</v>
      </c>
      <c r="B1109" s="191">
        <v>2109.570068</v>
      </c>
      <c r="C1109" s="191">
        <v>2109.570068</v>
      </c>
      <c r="D1109" s="191">
        <v>2089.959961</v>
      </c>
      <c r="E1109" s="191">
        <v>2096.070068</v>
      </c>
      <c r="F1109" s="192">
        <v>2096.070068</v>
      </c>
      <c r="G1109" s="191">
        <v>3515010000</v>
      </c>
      <c r="H1109" s="194">
        <f t="shared" si="17"/>
        <v>-9.1751811331252011E-3</v>
      </c>
      <c r="I1109" s="193"/>
      <c r="J1109" s="197">
        <v>1107</v>
      </c>
      <c r="K1109" s="234">
        <v>-9.1751811331252011E-3</v>
      </c>
      <c r="L1109" s="198">
        <v>-8.612991732272611E-3</v>
      </c>
    </row>
    <row r="1110" spans="1:12" ht="14.4" x14ac:dyDescent="0.3">
      <c r="A1110" s="7">
        <v>42530</v>
      </c>
      <c r="B1110" s="191">
        <v>2115.6499020000001</v>
      </c>
      <c r="C1110" s="191">
        <v>2117.639893</v>
      </c>
      <c r="D1110" s="191">
        <v>2107.7299800000001</v>
      </c>
      <c r="E1110" s="191">
        <v>2115.4799800000001</v>
      </c>
      <c r="F1110" s="192">
        <v>2115.4799800000001</v>
      </c>
      <c r="G1110" s="191">
        <v>3290320000</v>
      </c>
      <c r="H1110" s="194">
        <f t="shared" si="17"/>
        <v>-1.7177586918259E-3</v>
      </c>
      <c r="I1110" s="193"/>
      <c r="J1110" s="197">
        <v>1108</v>
      </c>
      <c r="K1110" s="234">
        <v>-1.7177586918259E-3</v>
      </c>
      <c r="L1110" s="198">
        <v>-8.6043552078701492E-3</v>
      </c>
    </row>
    <row r="1111" spans="1:12" ht="14.4" x14ac:dyDescent="0.3">
      <c r="A1111" s="7">
        <v>42529</v>
      </c>
      <c r="B1111" s="191">
        <v>2112.709961</v>
      </c>
      <c r="C1111" s="191">
        <v>2120.5500489999999</v>
      </c>
      <c r="D1111" s="191">
        <v>2112.709961</v>
      </c>
      <c r="E1111" s="191">
        <v>2119.1201169999999</v>
      </c>
      <c r="F1111" s="192">
        <v>2119.1201169999999</v>
      </c>
      <c r="G1111" s="191">
        <v>3562060000</v>
      </c>
      <c r="H1111" s="194">
        <f t="shared" si="17"/>
        <v>3.3095663558678377E-3</v>
      </c>
      <c r="I1111" s="193"/>
      <c r="J1111" s="197">
        <v>1109</v>
      </c>
      <c r="K1111" s="234">
        <v>3.3095663558678377E-3</v>
      </c>
      <c r="L1111" s="198">
        <v>-8.6000231522239193E-3</v>
      </c>
    </row>
    <row r="1112" spans="1:12" ht="14.4" x14ac:dyDescent="0.3">
      <c r="A1112" s="7">
        <v>42528</v>
      </c>
      <c r="B1112" s="191">
        <v>2110.179932</v>
      </c>
      <c r="C1112" s="191">
        <v>2119.219971</v>
      </c>
      <c r="D1112" s="191">
        <v>2110.179932</v>
      </c>
      <c r="E1112" s="191">
        <v>2112.1298830000001</v>
      </c>
      <c r="F1112" s="192">
        <v>2112.1298830000001</v>
      </c>
      <c r="G1112" s="191">
        <v>3534730000</v>
      </c>
      <c r="H1112" s="194">
        <f t="shared" si="17"/>
        <v>1.28944639186847E-3</v>
      </c>
      <c r="I1112" s="193"/>
      <c r="J1112" s="197">
        <v>1110</v>
      </c>
      <c r="K1112" s="234">
        <v>1.28944639186847E-3</v>
      </c>
      <c r="L1112" s="198">
        <v>-8.5877624540595578E-3</v>
      </c>
    </row>
    <row r="1113" spans="1:12" ht="14.4" x14ac:dyDescent="0.3">
      <c r="A1113" s="7">
        <v>42527</v>
      </c>
      <c r="B1113" s="191">
        <v>2100.830078</v>
      </c>
      <c r="C1113" s="191">
        <v>2113.360107</v>
      </c>
      <c r="D1113" s="191">
        <v>2100.830078</v>
      </c>
      <c r="E1113" s="191">
        <v>2109.4099120000001</v>
      </c>
      <c r="F1113" s="192">
        <v>2109.4099120000001</v>
      </c>
      <c r="G1113" s="191">
        <v>3442020000</v>
      </c>
      <c r="H1113" s="194">
        <f t="shared" si="17"/>
        <v>4.8972810511887762E-3</v>
      </c>
      <c r="I1113" s="193"/>
      <c r="J1113" s="197">
        <v>1111</v>
      </c>
      <c r="K1113" s="234">
        <v>4.8972810511887762E-3</v>
      </c>
      <c r="L1113" s="198">
        <v>-8.5867602968180256E-3</v>
      </c>
    </row>
    <row r="1114" spans="1:12" ht="14.4" x14ac:dyDescent="0.3">
      <c r="A1114" s="7">
        <v>42524</v>
      </c>
      <c r="B1114" s="191">
        <v>2104.070068</v>
      </c>
      <c r="C1114" s="191">
        <v>2104.070068</v>
      </c>
      <c r="D1114" s="191">
        <v>2085.360107</v>
      </c>
      <c r="E1114" s="191">
        <v>2099.1298830000001</v>
      </c>
      <c r="F1114" s="192">
        <v>2099.1298830000001</v>
      </c>
      <c r="G1114" s="191">
        <v>3627780000</v>
      </c>
      <c r="H1114" s="194">
        <f t="shared" si="17"/>
        <v>-2.9118146788908524E-3</v>
      </c>
      <c r="I1114" s="193"/>
      <c r="J1114" s="197">
        <v>1112</v>
      </c>
      <c r="K1114" s="234">
        <v>-2.9118146788908524E-3</v>
      </c>
      <c r="L1114" s="198">
        <v>-8.5752795307420891E-3</v>
      </c>
    </row>
    <row r="1115" spans="1:12" ht="14.4" x14ac:dyDescent="0.3">
      <c r="A1115" s="7">
        <v>42523</v>
      </c>
      <c r="B1115" s="191">
        <v>2097.709961</v>
      </c>
      <c r="C1115" s="191">
        <v>2105.26001</v>
      </c>
      <c r="D1115" s="191">
        <v>2088.5900879999999</v>
      </c>
      <c r="E1115" s="191">
        <v>2105.26001</v>
      </c>
      <c r="F1115" s="192">
        <v>2105.26001</v>
      </c>
      <c r="G1115" s="191">
        <v>3632720000</v>
      </c>
      <c r="H1115" s="194">
        <f t="shared" si="17"/>
        <v>2.8246782448091081E-3</v>
      </c>
      <c r="I1115" s="193"/>
      <c r="J1115" s="197">
        <v>1113</v>
      </c>
      <c r="K1115" s="234">
        <v>2.8246782448091081E-3</v>
      </c>
      <c r="L1115" s="198">
        <v>-8.5736004395362934E-3</v>
      </c>
    </row>
    <row r="1116" spans="1:12" ht="14.4" x14ac:dyDescent="0.3">
      <c r="A1116" s="7">
        <v>42522</v>
      </c>
      <c r="B1116" s="191">
        <v>2093.9399410000001</v>
      </c>
      <c r="C1116" s="191">
        <v>2100.969971</v>
      </c>
      <c r="D1116" s="191">
        <v>2085.1000979999999</v>
      </c>
      <c r="E1116" s="191">
        <v>2099.330078</v>
      </c>
      <c r="F1116" s="192">
        <v>2099.330078</v>
      </c>
      <c r="G1116" s="191">
        <v>3525170000</v>
      </c>
      <c r="H1116" s="194">
        <f t="shared" si="17"/>
        <v>1.135042349897221E-3</v>
      </c>
      <c r="I1116" s="193"/>
      <c r="J1116" s="197">
        <v>1114</v>
      </c>
      <c r="K1116" s="234">
        <v>1.135042349897221E-3</v>
      </c>
      <c r="L1116" s="198">
        <v>-8.5683020516688687E-3</v>
      </c>
    </row>
    <row r="1117" spans="1:12" ht="14.4" x14ac:dyDescent="0.3">
      <c r="A1117" s="7">
        <v>42521</v>
      </c>
      <c r="B1117" s="191">
        <v>2100.1298830000001</v>
      </c>
      <c r="C1117" s="191">
        <v>2103.4799800000001</v>
      </c>
      <c r="D1117" s="191">
        <v>2088.6599120000001</v>
      </c>
      <c r="E1117" s="191">
        <v>2096.9499510000001</v>
      </c>
      <c r="F1117" s="192">
        <v>2096.9499510000001</v>
      </c>
      <c r="G1117" s="191">
        <v>4514410000</v>
      </c>
      <c r="H1117" s="194">
        <f t="shared" si="17"/>
        <v>-1.0052632800821898E-3</v>
      </c>
      <c r="I1117" s="193"/>
      <c r="J1117" s="197">
        <v>1115</v>
      </c>
      <c r="K1117" s="234">
        <v>-1.0052632800821898E-3</v>
      </c>
      <c r="L1117" s="198">
        <v>-8.5529861617809049E-3</v>
      </c>
    </row>
    <row r="1118" spans="1:12" ht="14.4" x14ac:dyDescent="0.3">
      <c r="A1118" s="7">
        <v>42517</v>
      </c>
      <c r="B1118" s="191">
        <v>2090.0600589999999</v>
      </c>
      <c r="C1118" s="191">
        <v>2099.0600589999999</v>
      </c>
      <c r="D1118" s="191">
        <v>2090.0600589999999</v>
      </c>
      <c r="E1118" s="191">
        <v>2099.0600589999999</v>
      </c>
      <c r="F1118" s="192">
        <v>2099.0600589999999</v>
      </c>
      <c r="G1118" s="191">
        <v>3079150000</v>
      </c>
      <c r="H1118" s="194">
        <f t="shared" si="17"/>
        <v>4.2868573656226977E-3</v>
      </c>
      <c r="I1118" s="193"/>
      <c r="J1118" s="197">
        <v>1116</v>
      </c>
      <c r="K1118" s="234">
        <v>4.2868573656226977E-3</v>
      </c>
      <c r="L1118" s="198">
        <v>-8.5439652062621104E-3</v>
      </c>
    </row>
    <row r="1119" spans="1:12" ht="14.4" x14ac:dyDescent="0.3">
      <c r="A1119" s="7">
        <v>42516</v>
      </c>
      <c r="B1119" s="191">
        <v>2091.4399410000001</v>
      </c>
      <c r="C1119" s="191">
        <v>2094.3000489999999</v>
      </c>
      <c r="D1119" s="191">
        <v>2087.080078</v>
      </c>
      <c r="E1119" s="191">
        <v>2090.1000979999999</v>
      </c>
      <c r="F1119" s="192">
        <v>2090.1000979999999</v>
      </c>
      <c r="G1119" s="191">
        <v>3230990000</v>
      </c>
      <c r="H1119" s="194">
        <f t="shared" si="17"/>
        <v>-2.1044370918173544E-4</v>
      </c>
      <c r="I1119" s="193"/>
      <c r="J1119" s="197">
        <v>1117</v>
      </c>
      <c r="K1119" s="234">
        <v>-2.1044370918173544E-4</v>
      </c>
      <c r="L1119" s="198">
        <v>-8.542751002259194E-3</v>
      </c>
    </row>
    <row r="1120" spans="1:12" ht="14.4" x14ac:dyDescent="0.3">
      <c r="A1120" s="7">
        <v>42515</v>
      </c>
      <c r="B1120" s="191">
        <v>2078.929932</v>
      </c>
      <c r="C1120" s="191">
        <v>2094.7299800000001</v>
      </c>
      <c r="D1120" s="191">
        <v>2078.929932</v>
      </c>
      <c r="E1120" s="191">
        <v>2090.540039</v>
      </c>
      <c r="F1120" s="192">
        <v>2090.540039</v>
      </c>
      <c r="G1120" s="191">
        <v>3859160000</v>
      </c>
      <c r="H1120" s="194">
        <f t="shared" si="17"/>
        <v>6.9747404162164798E-3</v>
      </c>
      <c r="I1120" s="193"/>
      <c r="J1120" s="197">
        <v>1118</v>
      </c>
      <c r="K1120" s="234">
        <v>6.9747404162164798E-3</v>
      </c>
      <c r="L1120" s="198">
        <v>-8.536532212991688E-3</v>
      </c>
    </row>
    <row r="1121" spans="1:12" ht="14.4" x14ac:dyDescent="0.3">
      <c r="A1121" s="7">
        <v>42514</v>
      </c>
      <c r="B1121" s="191">
        <v>2052.6499020000001</v>
      </c>
      <c r="C1121" s="191">
        <v>2079.669922</v>
      </c>
      <c r="D1121" s="191">
        <v>2052.6499020000001</v>
      </c>
      <c r="E1121" s="191">
        <v>2076.0600589999999</v>
      </c>
      <c r="F1121" s="192">
        <v>2076.0600589999999</v>
      </c>
      <c r="G1121" s="191">
        <v>3627340000</v>
      </c>
      <c r="H1121" s="194">
        <f t="shared" si="17"/>
        <v>1.3681382915580749E-2</v>
      </c>
      <c r="I1121" s="193"/>
      <c r="J1121" s="197">
        <v>1119</v>
      </c>
      <c r="K1121" s="234">
        <v>1.3681382915580749E-2</v>
      </c>
      <c r="L1121" s="198">
        <v>-8.5313490966269136E-3</v>
      </c>
    </row>
    <row r="1122" spans="1:12" ht="14.4" x14ac:dyDescent="0.3">
      <c r="A1122" s="7">
        <v>42513</v>
      </c>
      <c r="B1122" s="191">
        <v>2052.2299800000001</v>
      </c>
      <c r="C1122" s="191">
        <v>2055.580078</v>
      </c>
      <c r="D1122" s="191">
        <v>2047.26001</v>
      </c>
      <c r="E1122" s="191">
        <v>2048.040039</v>
      </c>
      <c r="F1122" s="192">
        <v>2048.040039</v>
      </c>
      <c r="G1122" s="191">
        <v>3055480000</v>
      </c>
      <c r="H1122" s="194">
        <f t="shared" si="17"/>
        <v>-2.0854588262009888E-3</v>
      </c>
      <c r="I1122" s="193"/>
      <c r="J1122" s="197">
        <v>1120</v>
      </c>
      <c r="K1122" s="234">
        <v>-2.0854588262009888E-3</v>
      </c>
      <c r="L1122" s="198">
        <v>-8.5307563070813591E-3</v>
      </c>
    </row>
    <row r="1123" spans="1:12" ht="14.4" x14ac:dyDescent="0.3">
      <c r="A1123" s="7">
        <v>42510</v>
      </c>
      <c r="B1123" s="191">
        <v>2041.880005</v>
      </c>
      <c r="C1123" s="191">
        <v>2058.3500979999999</v>
      </c>
      <c r="D1123" s="191">
        <v>2041.880005</v>
      </c>
      <c r="E1123" s="191">
        <v>2052.320068</v>
      </c>
      <c r="F1123" s="192">
        <v>2052.320068</v>
      </c>
      <c r="G1123" s="191">
        <v>3507650000</v>
      </c>
      <c r="H1123" s="194">
        <f t="shared" si="17"/>
        <v>6.0195039142562695E-3</v>
      </c>
      <c r="I1123" s="193"/>
      <c r="J1123" s="197">
        <v>1121</v>
      </c>
      <c r="K1123" s="234">
        <v>6.0195039142562695E-3</v>
      </c>
      <c r="L1123" s="198">
        <v>-8.5300370395525391E-3</v>
      </c>
    </row>
    <row r="1124" spans="1:12" ht="14.4" x14ac:dyDescent="0.3">
      <c r="A1124" s="7">
        <v>42509</v>
      </c>
      <c r="B1124" s="191">
        <v>2044.209961</v>
      </c>
      <c r="C1124" s="191">
        <v>2044.209961</v>
      </c>
      <c r="D1124" s="191">
        <v>2025.910034</v>
      </c>
      <c r="E1124" s="191">
        <v>2040.040039</v>
      </c>
      <c r="F1124" s="192">
        <v>2040.040039</v>
      </c>
      <c r="G1124" s="191">
        <v>3846770000</v>
      </c>
      <c r="H1124" s="194">
        <f t="shared" si="17"/>
        <v>-3.7067077457677731E-3</v>
      </c>
      <c r="I1124" s="193"/>
      <c r="J1124" s="197">
        <v>1122</v>
      </c>
      <c r="K1124" s="234">
        <v>-3.7067077457677731E-3</v>
      </c>
      <c r="L1124" s="198">
        <v>-8.5289391022930899E-3</v>
      </c>
    </row>
    <row r="1125" spans="1:12" ht="14.4" x14ac:dyDescent="0.3">
      <c r="A1125" s="7">
        <v>42508</v>
      </c>
      <c r="B1125" s="191">
        <v>2044.380005</v>
      </c>
      <c r="C1125" s="191">
        <v>2060.610107</v>
      </c>
      <c r="D1125" s="191">
        <v>2034.48999</v>
      </c>
      <c r="E1125" s="191">
        <v>2047.630005</v>
      </c>
      <c r="F1125" s="192">
        <v>2047.630005</v>
      </c>
      <c r="G1125" s="191">
        <v>4101320000</v>
      </c>
      <c r="H1125" s="194">
        <f t="shared" si="17"/>
        <v>2.0517875938566796E-4</v>
      </c>
      <c r="I1125" s="193"/>
      <c r="J1125" s="197">
        <v>1123</v>
      </c>
      <c r="K1125" s="234">
        <v>2.0517875938566796E-4</v>
      </c>
      <c r="L1125" s="198">
        <v>-8.5261449651038417E-3</v>
      </c>
    </row>
    <row r="1126" spans="1:12" ht="14.4" x14ac:dyDescent="0.3">
      <c r="A1126" s="7">
        <v>42507</v>
      </c>
      <c r="B1126" s="191">
        <v>2065.040039</v>
      </c>
      <c r="C1126" s="191">
        <v>2065.6899410000001</v>
      </c>
      <c r="D1126" s="191">
        <v>2040.8199460000001</v>
      </c>
      <c r="E1126" s="191">
        <v>2047.209961</v>
      </c>
      <c r="F1126" s="192">
        <v>2047.209961</v>
      </c>
      <c r="G1126" s="191">
        <v>4108960000</v>
      </c>
      <c r="H1126" s="194">
        <f t="shared" si="17"/>
        <v>-9.4112973726661487E-3</v>
      </c>
      <c r="I1126" s="193"/>
      <c r="J1126" s="197">
        <v>1124</v>
      </c>
      <c r="K1126" s="234">
        <v>-9.4112973726661487E-3</v>
      </c>
      <c r="L1126" s="198">
        <v>-8.526055774276807E-3</v>
      </c>
    </row>
    <row r="1127" spans="1:12" ht="14.4" x14ac:dyDescent="0.3">
      <c r="A1127" s="7">
        <v>42506</v>
      </c>
      <c r="B1127" s="191">
        <v>2046.530029</v>
      </c>
      <c r="C1127" s="191">
        <v>2071.8798830000001</v>
      </c>
      <c r="D1127" s="191">
        <v>2046.530029</v>
      </c>
      <c r="E1127" s="191">
        <v>2066.6599120000001</v>
      </c>
      <c r="F1127" s="192">
        <v>2066.6599120000001</v>
      </c>
      <c r="G1127" s="191">
        <v>3501360000</v>
      </c>
      <c r="H1127" s="194">
        <f t="shared" si="17"/>
        <v>9.7966525849819026E-3</v>
      </c>
      <c r="I1127" s="193"/>
      <c r="J1127" s="197">
        <v>1125</v>
      </c>
      <c r="K1127" s="234">
        <v>9.7966525849819026E-3</v>
      </c>
      <c r="L1127" s="198">
        <v>-8.5211602984835121E-3</v>
      </c>
    </row>
    <row r="1128" spans="1:12" ht="14.4" x14ac:dyDescent="0.3">
      <c r="A1128" s="7">
        <v>42503</v>
      </c>
      <c r="B1128" s="191">
        <v>2062.5</v>
      </c>
      <c r="C1128" s="191">
        <v>2066.790039</v>
      </c>
      <c r="D1128" s="191">
        <v>2043.130005</v>
      </c>
      <c r="E1128" s="191">
        <v>2046.6099850000001</v>
      </c>
      <c r="F1128" s="192">
        <v>2046.6099850000001</v>
      </c>
      <c r="G1128" s="191">
        <v>3579880000</v>
      </c>
      <c r="H1128" s="194">
        <f t="shared" si="17"/>
        <v>-8.4782889927489322E-3</v>
      </c>
      <c r="I1128" s="193"/>
      <c r="J1128" s="197">
        <v>1126</v>
      </c>
      <c r="K1128" s="234">
        <v>-8.4782889927489322E-3</v>
      </c>
      <c r="L1128" s="198">
        <v>-8.5184427962146422E-3</v>
      </c>
    </row>
    <row r="1129" spans="1:12" ht="14.4" x14ac:dyDescent="0.3">
      <c r="A1129" s="7">
        <v>42502</v>
      </c>
      <c r="B1129" s="191">
        <v>2067.169922</v>
      </c>
      <c r="C1129" s="191">
        <v>2073.98999</v>
      </c>
      <c r="D1129" s="191">
        <v>2053.1298830000001</v>
      </c>
      <c r="E1129" s="191">
        <v>2064.110107</v>
      </c>
      <c r="F1129" s="192">
        <v>2064.110107</v>
      </c>
      <c r="G1129" s="191">
        <v>3782390000</v>
      </c>
      <c r="H1129" s="194">
        <f t="shared" si="17"/>
        <v>-1.6946514178486907E-4</v>
      </c>
      <c r="I1129" s="193"/>
      <c r="J1129" s="197">
        <v>1127</v>
      </c>
      <c r="K1129" s="234">
        <v>-1.6946514178486907E-4</v>
      </c>
      <c r="L1129" s="198">
        <v>-8.5145258312638843E-3</v>
      </c>
    </row>
    <row r="1130" spans="1:12" ht="14.4" x14ac:dyDescent="0.3">
      <c r="A1130" s="7">
        <v>42501</v>
      </c>
      <c r="B1130" s="191">
        <v>2083.290039</v>
      </c>
      <c r="C1130" s="191">
        <v>2083.290039</v>
      </c>
      <c r="D1130" s="191">
        <v>2064.459961</v>
      </c>
      <c r="E1130" s="191">
        <v>2064.459961</v>
      </c>
      <c r="F1130" s="192">
        <v>2064.459961</v>
      </c>
      <c r="G1130" s="191">
        <v>3821980000</v>
      </c>
      <c r="H1130" s="194">
        <f t="shared" si="17"/>
        <v>-9.5615182490236764E-3</v>
      </c>
      <c r="I1130" s="193"/>
      <c r="J1130" s="197">
        <v>1128</v>
      </c>
      <c r="K1130" s="234">
        <v>-9.5615182490236764E-3</v>
      </c>
      <c r="L1130" s="198">
        <v>-8.5078170707667874E-3</v>
      </c>
    </row>
    <row r="1131" spans="1:12" ht="14.4" x14ac:dyDescent="0.3">
      <c r="A1131" s="7">
        <v>42500</v>
      </c>
      <c r="B1131" s="191">
        <v>2062.6298830000001</v>
      </c>
      <c r="C1131" s="191">
        <v>2084.8701169999999</v>
      </c>
      <c r="D1131" s="191">
        <v>2062.6298830000001</v>
      </c>
      <c r="E1131" s="191">
        <v>2084.389893</v>
      </c>
      <c r="F1131" s="192">
        <v>2084.389893</v>
      </c>
      <c r="G1131" s="191">
        <v>3600200000</v>
      </c>
      <c r="H1131" s="194">
        <f t="shared" si="17"/>
        <v>1.2483643839788859E-2</v>
      </c>
      <c r="I1131" s="193"/>
      <c r="J1131" s="197">
        <v>1129</v>
      </c>
      <c r="K1131" s="234">
        <v>1.2483643839788859E-2</v>
      </c>
      <c r="L1131" s="198">
        <v>-8.5063620230700875E-3</v>
      </c>
    </row>
    <row r="1132" spans="1:12" ht="14.4" x14ac:dyDescent="0.3">
      <c r="A1132" s="7">
        <v>42499</v>
      </c>
      <c r="B1132" s="191">
        <v>2057.5500489999999</v>
      </c>
      <c r="C1132" s="191">
        <v>2064.1499020000001</v>
      </c>
      <c r="D1132" s="191">
        <v>2054.3100589999999</v>
      </c>
      <c r="E1132" s="191">
        <v>2058.6899410000001</v>
      </c>
      <c r="F1132" s="192">
        <v>2058.6899410000001</v>
      </c>
      <c r="G1132" s="191">
        <v>3788620000</v>
      </c>
      <c r="H1132" s="194">
        <f t="shared" si="17"/>
        <v>7.5349664127098855E-4</v>
      </c>
      <c r="I1132" s="193"/>
      <c r="J1132" s="197">
        <v>1130</v>
      </c>
      <c r="K1132" s="234">
        <v>7.5349664127098855E-4</v>
      </c>
      <c r="L1132" s="198">
        <v>-8.5035900704475472E-3</v>
      </c>
    </row>
    <row r="1133" spans="1:12" ht="14.4" x14ac:dyDescent="0.3">
      <c r="A1133" s="7">
        <v>42496</v>
      </c>
      <c r="B1133" s="191">
        <v>2047.7700199999999</v>
      </c>
      <c r="C1133" s="191">
        <v>2057.719971</v>
      </c>
      <c r="D1133" s="191">
        <v>2039.4499510000001</v>
      </c>
      <c r="E1133" s="191">
        <v>2057.139893</v>
      </c>
      <c r="F1133" s="192">
        <v>2057.139893</v>
      </c>
      <c r="G1133" s="191">
        <v>3796350000</v>
      </c>
      <c r="H1133" s="194">
        <f t="shared" si="17"/>
        <v>3.1746391945074201E-3</v>
      </c>
      <c r="I1133" s="193"/>
      <c r="J1133" s="197">
        <v>1131</v>
      </c>
      <c r="K1133" s="234">
        <v>3.1746391945074201E-3</v>
      </c>
      <c r="L1133" s="198">
        <v>-8.4890230633609433E-3</v>
      </c>
    </row>
    <row r="1134" spans="1:12" ht="14.4" x14ac:dyDescent="0.3">
      <c r="A1134" s="7">
        <v>42495</v>
      </c>
      <c r="B1134" s="191">
        <v>2052.9499510000001</v>
      </c>
      <c r="C1134" s="191">
        <v>2060.2299800000001</v>
      </c>
      <c r="D1134" s="191">
        <v>2045.7700199999999</v>
      </c>
      <c r="E1134" s="191">
        <v>2050.6298830000001</v>
      </c>
      <c r="F1134" s="192">
        <v>2050.6298830000001</v>
      </c>
      <c r="G1134" s="191">
        <v>4008530000</v>
      </c>
      <c r="H1134" s="194">
        <f t="shared" si="17"/>
        <v>-2.3900794299501919E-4</v>
      </c>
      <c r="I1134" s="193"/>
      <c r="J1134" s="197">
        <v>1132</v>
      </c>
      <c r="K1134" s="234">
        <v>-2.3900794299501919E-4</v>
      </c>
      <c r="L1134" s="198">
        <v>-8.4782889927489322E-3</v>
      </c>
    </row>
    <row r="1135" spans="1:12" ht="14.4" x14ac:dyDescent="0.3">
      <c r="A1135" s="7">
        <v>42494</v>
      </c>
      <c r="B1135" s="191">
        <v>2060.3000489999999</v>
      </c>
      <c r="C1135" s="191">
        <v>2060.3000489999999</v>
      </c>
      <c r="D1135" s="191">
        <v>2045.5500489999999</v>
      </c>
      <c r="E1135" s="191">
        <v>2051.1201169999999</v>
      </c>
      <c r="F1135" s="192">
        <v>2051.1201169999999</v>
      </c>
      <c r="G1135" s="191">
        <v>4058560000</v>
      </c>
      <c r="H1135" s="194">
        <f t="shared" si="17"/>
        <v>-5.9368893147539953E-3</v>
      </c>
      <c r="I1135" s="193"/>
      <c r="J1135" s="197">
        <v>1133</v>
      </c>
      <c r="K1135" s="234">
        <v>-5.9368893147539953E-3</v>
      </c>
      <c r="L1135" s="198">
        <v>-8.4775112912476979E-3</v>
      </c>
    </row>
    <row r="1136" spans="1:12" ht="14.4" x14ac:dyDescent="0.3">
      <c r="A1136" s="7">
        <v>42493</v>
      </c>
      <c r="B1136" s="191">
        <v>2077.179932</v>
      </c>
      <c r="C1136" s="191">
        <v>2077.179932</v>
      </c>
      <c r="D1136" s="191">
        <v>2054.889893</v>
      </c>
      <c r="E1136" s="191">
        <v>2063.3701169999999</v>
      </c>
      <c r="F1136" s="192">
        <v>2063.3701169999999</v>
      </c>
      <c r="G1136" s="191">
        <v>4173390000</v>
      </c>
      <c r="H1136" s="194">
        <f t="shared" si="17"/>
        <v>-8.676638460102663E-3</v>
      </c>
      <c r="I1136" s="193"/>
      <c r="J1136" s="197">
        <v>1134</v>
      </c>
      <c r="K1136" s="234">
        <v>-8.676638460102663E-3</v>
      </c>
      <c r="L1136" s="198">
        <v>-8.4591356025256973E-3</v>
      </c>
    </row>
    <row r="1137" spans="1:12" ht="14.4" x14ac:dyDescent="0.3">
      <c r="A1137" s="7">
        <v>42492</v>
      </c>
      <c r="B1137" s="191">
        <v>2067.169922</v>
      </c>
      <c r="C1137" s="191">
        <v>2083.419922</v>
      </c>
      <c r="D1137" s="191">
        <v>2066.110107</v>
      </c>
      <c r="E1137" s="191">
        <v>2081.429932</v>
      </c>
      <c r="F1137" s="192">
        <v>2081.429932</v>
      </c>
      <c r="G1137" s="191">
        <v>3841110000</v>
      </c>
      <c r="H1137" s="194">
        <f t="shared" si="17"/>
        <v>7.8099465536787312E-3</v>
      </c>
      <c r="I1137" s="193"/>
      <c r="J1137" s="197">
        <v>1135</v>
      </c>
      <c r="K1137" s="234">
        <v>7.8099465536787312E-3</v>
      </c>
      <c r="L1137" s="198">
        <v>-8.4516301234426813E-3</v>
      </c>
    </row>
    <row r="1138" spans="1:12" ht="14.4" x14ac:dyDescent="0.3">
      <c r="A1138" s="7">
        <v>42489</v>
      </c>
      <c r="B1138" s="191">
        <v>2071.820068</v>
      </c>
      <c r="C1138" s="191">
        <v>2073.8500979999999</v>
      </c>
      <c r="D1138" s="191">
        <v>2052.280029</v>
      </c>
      <c r="E1138" s="191">
        <v>2065.3000489999999</v>
      </c>
      <c r="F1138" s="192">
        <v>2065.3000489999999</v>
      </c>
      <c r="G1138" s="191">
        <v>4704720000</v>
      </c>
      <c r="H1138" s="194">
        <f t="shared" si="17"/>
        <v>-5.0630884817385721E-3</v>
      </c>
      <c r="I1138" s="193"/>
      <c r="J1138" s="197">
        <v>1136</v>
      </c>
      <c r="K1138" s="234">
        <v>-5.0630884817385721E-3</v>
      </c>
      <c r="L1138" s="198">
        <v>-8.4470453866673338E-3</v>
      </c>
    </row>
    <row r="1139" spans="1:12" ht="14.4" x14ac:dyDescent="0.3">
      <c r="A1139" s="7">
        <v>42488</v>
      </c>
      <c r="B1139" s="191">
        <v>2090.929932</v>
      </c>
      <c r="C1139" s="191">
        <v>2099.3000489999999</v>
      </c>
      <c r="D1139" s="191">
        <v>2071.6201169999999</v>
      </c>
      <c r="E1139" s="191">
        <v>2075.8100589999999</v>
      </c>
      <c r="F1139" s="192">
        <v>2075.8100589999999</v>
      </c>
      <c r="G1139" s="191">
        <v>4309840000</v>
      </c>
      <c r="H1139" s="194">
        <f t="shared" si="17"/>
        <v>-9.2307681572276357E-3</v>
      </c>
      <c r="I1139" s="193"/>
      <c r="J1139" s="197">
        <v>1137</v>
      </c>
      <c r="K1139" s="234">
        <v>-9.2307681572276357E-3</v>
      </c>
      <c r="L1139" s="198">
        <v>-8.4320608356276121E-3</v>
      </c>
    </row>
    <row r="1140" spans="1:12" ht="14.4" x14ac:dyDescent="0.3">
      <c r="A1140" s="7">
        <v>42487</v>
      </c>
      <c r="B1140" s="191">
        <v>2092.330078</v>
      </c>
      <c r="C1140" s="191">
        <v>2099.889893</v>
      </c>
      <c r="D1140" s="191">
        <v>2082.3100589999999</v>
      </c>
      <c r="E1140" s="191">
        <v>2095.1499020000001</v>
      </c>
      <c r="F1140" s="192">
        <v>2095.1499020000001</v>
      </c>
      <c r="G1140" s="191">
        <v>4100110000</v>
      </c>
      <c r="H1140" s="194">
        <f t="shared" si="17"/>
        <v>1.6493527182762052E-3</v>
      </c>
      <c r="I1140" s="193"/>
      <c r="J1140" s="197">
        <v>1138</v>
      </c>
      <c r="K1140" s="234">
        <v>1.6493527182762052E-3</v>
      </c>
      <c r="L1140" s="198">
        <v>-8.4279013482057939E-3</v>
      </c>
    </row>
    <row r="1141" spans="1:12" ht="14.4" x14ac:dyDescent="0.3">
      <c r="A1141" s="7">
        <v>42486</v>
      </c>
      <c r="B1141" s="191">
        <v>2089.8400879999999</v>
      </c>
      <c r="C1141" s="191">
        <v>2096.8701169999999</v>
      </c>
      <c r="D1141" s="191">
        <v>2085.8000489999999</v>
      </c>
      <c r="E1141" s="191">
        <v>2091.6999510000001</v>
      </c>
      <c r="F1141" s="192">
        <v>2091.6999510000001</v>
      </c>
      <c r="G1141" s="191">
        <v>3557190000</v>
      </c>
      <c r="H1141" s="194">
        <f t="shared" si="17"/>
        <v>1.8727515348587582E-3</v>
      </c>
      <c r="I1141" s="193"/>
      <c r="J1141" s="197">
        <v>1139</v>
      </c>
      <c r="K1141" s="234">
        <v>1.8727515348587582E-3</v>
      </c>
      <c r="L1141" s="198">
        <v>-8.423200062271886E-3</v>
      </c>
    </row>
    <row r="1142" spans="1:12" ht="14.4" x14ac:dyDescent="0.3">
      <c r="A1142" s="7">
        <v>42485</v>
      </c>
      <c r="B1142" s="191">
        <v>2089.3701169999999</v>
      </c>
      <c r="C1142" s="191">
        <v>2089.3701169999999</v>
      </c>
      <c r="D1142" s="191">
        <v>2077.5200199999999</v>
      </c>
      <c r="E1142" s="191">
        <v>2087.790039</v>
      </c>
      <c r="F1142" s="192">
        <v>2087.790039</v>
      </c>
      <c r="G1142" s="191">
        <v>3319740000</v>
      </c>
      <c r="H1142" s="194">
        <f t="shared" si="17"/>
        <v>-1.8120458498648881E-3</v>
      </c>
      <c r="I1142" s="193"/>
      <c r="J1142" s="197">
        <v>1140</v>
      </c>
      <c r="K1142" s="234">
        <v>-1.8120458498648881E-3</v>
      </c>
      <c r="L1142" s="198">
        <v>-8.4216668504220622E-3</v>
      </c>
    </row>
    <row r="1143" spans="1:12" ht="14.4" x14ac:dyDescent="0.3">
      <c r="A1143" s="7">
        <v>42482</v>
      </c>
      <c r="B1143" s="191">
        <v>2091.48999</v>
      </c>
      <c r="C1143" s="191">
        <v>2094.320068</v>
      </c>
      <c r="D1143" s="191">
        <v>2081.1999510000001</v>
      </c>
      <c r="E1143" s="191">
        <v>2091.580078</v>
      </c>
      <c r="F1143" s="192">
        <v>2091.580078</v>
      </c>
      <c r="G1143" s="191">
        <v>3790580000</v>
      </c>
      <c r="H1143" s="194">
        <f t="shared" si="17"/>
        <v>4.7859889148873896E-5</v>
      </c>
      <c r="I1143" s="193"/>
      <c r="J1143" s="197">
        <v>1141</v>
      </c>
      <c r="K1143" s="234">
        <v>4.7859889148873896E-5</v>
      </c>
      <c r="L1143" s="198">
        <v>-8.4163711088132698E-3</v>
      </c>
    </row>
    <row r="1144" spans="1:12" ht="14.4" x14ac:dyDescent="0.3">
      <c r="A1144" s="7">
        <v>42481</v>
      </c>
      <c r="B1144" s="191">
        <v>2102.0900879999999</v>
      </c>
      <c r="C1144" s="191">
        <v>2103.780029</v>
      </c>
      <c r="D1144" s="191">
        <v>2088.5200199999999</v>
      </c>
      <c r="E1144" s="191">
        <v>2091.4799800000001</v>
      </c>
      <c r="F1144" s="192">
        <v>2091.4799800000001</v>
      </c>
      <c r="G1144" s="191">
        <v>4175290000</v>
      </c>
      <c r="H1144" s="194">
        <f t="shared" si="17"/>
        <v>-5.1940270685952696E-3</v>
      </c>
      <c r="I1144" s="193"/>
      <c r="J1144" s="197">
        <v>1142</v>
      </c>
      <c r="K1144" s="234">
        <v>-5.1940270685952696E-3</v>
      </c>
      <c r="L1144" s="198">
        <v>-8.4123657385263961E-3</v>
      </c>
    </row>
    <row r="1145" spans="1:12" ht="14.4" x14ac:dyDescent="0.3">
      <c r="A1145" s="7">
        <v>42480</v>
      </c>
      <c r="B1145" s="191">
        <v>2101.5200199999999</v>
      </c>
      <c r="C1145" s="191">
        <v>2111.0500489999999</v>
      </c>
      <c r="D1145" s="191">
        <v>2096.320068</v>
      </c>
      <c r="E1145" s="191">
        <v>2102.3999020000001</v>
      </c>
      <c r="F1145" s="192">
        <v>2102.3999020000001</v>
      </c>
      <c r="G1145" s="191">
        <v>4184880000</v>
      </c>
      <c r="H1145" s="194">
        <f t="shared" si="17"/>
        <v>7.6154463189474471E-4</v>
      </c>
      <c r="I1145" s="193"/>
      <c r="J1145" s="197">
        <v>1143</v>
      </c>
      <c r="K1145" s="234">
        <v>7.6154463189474471E-4</v>
      </c>
      <c r="L1145" s="198">
        <v>-8.4103617814007756E-3</v>
      </c>
    </row>
    <row r="1146" spans="1:12" ht="14.4" x14ac:dyDescent="0.3">
      <c r="A1146" s="7">
        <v>42479</v>
      </c>
      <c r="B1146" s="191">
        <v>2096.0500489999999</v>
      </c>
      <c r="C1146" s="191">
        <v>2104.0500489999999</v>
      </c>
      <c r="D1146" s="191">
        <v>2091.679932</v>
      </c>
      <c r="E1146" s="191">
        <v>2100.8000489999999</v>
      </c>
      <c r="F1146" s="192">
        <v>2100.8000489999999</v>
      </c>
      <c r="G1146" s="191">
        <v>3896830000</v>
      </c>
      <c r="H1146" s="194">
        <f t="shared" si="17"/>
        <v>3.0844851975158397E-3</v>
      </c>
      <c r="I1146" s="193"/>
      <c r="J1146" s="197">
        <v>1144</v>
      </c>
      <c r="K1146" s="234">
        <v>3.0844851975158397E-3</v>
      </c>
      <c r="L1146" s="198">
        <v>-8.4081426026937061E-3</v>
      </c>
    </row>
    <row r="1147" spans="1:12" ht="14.4" x14ac:dyDescent="0.3">
      <c r="A1147" s="7">
        <v>42478</v>
      </c>
      <c r="B1147" s="191">
        <v>2078.830078</v>
      </c>
      <c r="C1147" s="191">
        <v>2094.6599120000001</v>
      </c>
      <c r="D1147" s="191">
        <v>2073.6499020000001</v>
      </c>
      <c r="E1147" s="191">
        <v>2094.3400879999999</v>
      </c>
      <c r="F1147" s="192">
        <v>2094.3400879999999</v>
      </c>
      <c r="G1147" s="191">
        <v>3316880000</v>
      </c>
      <c r="H1147" s="194">
        <f t="shared" si="17"/>
        <v>6.5410255683439784E-3</v>
      </c>
      <c r="I1147" s="193"/>
      <c r="J1147" s="197">
        <v>1145</v>
      </c>
      <c r="K1147" s="234">
        <v>6.5410255683439784E-3</v>
      </c>
      <c r="L1147" s="198">
        <v>-8.4075702060748669E-3</v>
      </c>
    </row>
    <row r="1148" spans="1:12" ht="14.4" x14ac:dyDescent="0.3">
      <c r="A1148" s="7">
        <v>42475</v>
      </c>
      <c r="B1148" s="191">
        <v>2083.1000979999999</v>
      </c>
      <c r="C1148" s="191">
        <v>2083.219971</v>
      </c>
      <c r="D1148" s="191">
        <v>2076.3100589999999</v>
      </c>
      <c r="E1148" s="191">
        <v>2080.7299800000001</v>
      </c>
      <c r="F1148" s="192">
        <v>2080.7299800000001</v>
      </c>
      <c r="G1148" s="191">
        <v>3701450000</v>
      </c>
      <c r="H1148" s="194">
        <f t="shared" si="17"/>
        <v>-9.8428493237676627E-4</v>
      </c>
      <c r="I1148" s="193"/>
      <c r="J1148" s="197">
        <v>1146</v>
      </c>
      <c r="K1148" s="234">
        <v>-9.8428493237676627E-4</v>
      </c>
      <c r="L1148" s="198">
        <v>-8.403811040573337E-3</v>
      </c>
    </row>
    <row r="1149" spans="1:12" ht="14.4" x14ac:dyDescent="0.3">
      <c r="A1149" s="7">
        <v>42474</v>
      </c>
      <c r="B1149" s="191">
        <v>2082.889893</v>
      </c>
      <c r="C1149" s="191">
        <v>2087.8400879999999</v>
      </c>
      <c r="D1149" s="191">
        <v>2078.1298830000001</v>
      </c>
      <c r="E1149" s="191">
        <v>2082.780029</v>
      </c>
      <c r="F1149" s="192">
        <v>2082.780029</v>
      </c>
      <c r="G1149" s="191">
        <v>3765870000</v>
      </c>
      <c r="H1149" s="194">
        <f t="shared" si="17"/>
        <v>1.7292717774910476E-4</v>
      </c>
      <c r="I1149" s="193"/>
      <c r="J1149" s="197">
        <v>1147</v>
      </c>
      <c r="K1149" s="234">
        <v>1.7292717774910476E-4</v>
      </c>
      <c r="L1149" s="198">
        <v>-8.4021006130513484E-3</v>
      </c>
    </row>
    <row r="1150" spans="1:12" ht="14.4" x14ac:dyDescent="0.3">
      <c r="A1150" s="7">
        <v>42473</v>
      </c>
      <c r="B1150" s="191">
        <v>2065.919922</v>
      </c>
      <c r="C1150" s="191">
        <v>2083.179932</v>
      </c>
      <c r="D1150" s="191">
        <v>2065.919922</v>
      </c>
      <c r="E1150" s="191">
        <v>2082.419922</v>
      </c>
      <c r="F1150" s="192">
        <v>2082.419922</v>
      </c>
      <c r="G1150" s="191">
        <v>4191830000</v>
      </c>
      <c r="H1150" s="194">
        <f t="shared" si="17"/>
        <v>1.0040137017230288E-2</v>
      </c>
      <c r="I1150" s="193"/>
      <c r="J1150" s="197">
        <v>1148</v>
      </c>
      <c r="K1150" s="234">
        <v>1.0040137017230288E-2</v>
      </c>
      <c r="L1150" s="198">
        <v>-8.3916701654499493E-3</v>
      </c>
    </row>
    <row r="1151" spans="1:12" ht="14.4" x14ac:dyDescent="0.3">
      <c r="A1151" s="7">
        <v>42472</v>
      </c>
      <c r="B1151" s="191">
        <v>2043.719971</v>
      </c>
      <c r="C1151" s="191">
        <v>2065.0500489999999</v>
      </c>
      <c r="D1151" s="191">
        <v>2039.73999</v>
      </c>
      <c r="E1151" s="191">
        <v>2061.719971</v>
      </c>
      <c r="F1151" s="192">
        <v>2061.719971</v>
      </c>
      <c r="G1151" s="191">
        <v>4239740000</v>
      </c>
      <c r="H1151" s="194">
        <f t="shared" si="17"/>
        <v>9.6621340440556976E-3</v>
      </c>
      <c r="I1151" s="193"/>
      <c r="J1151" s="197">
        <v>1149</v>
      </c>
      <c r="K1151" s="234">
        <v>9.6621340440556976E-3</v>
      </c>
      <c r="L1151" s="198">
        <v>-8.3854341584842038E-3</v>
      </c>
    </row>
    <row r="1152" spans="1:12" ht="14.4" x14ac:dyDescent="0.3">
      <c r="A1152" s="7">
        <v>42471</v>
      </c>
      <c r="B1152" s="191">
        <v>2050.2299800000001</v>
      </c>
      <c r="C1152" s="191">
        <v>2062.929932</v>
      </c>
      <c r="D1152" s="191">
        <v>2041.880005</v>
      </c>
      <c r="E1152" s="191">
        <v>2041.98999</v>
      </c>
      <c r="F1152" s="192">
        <v>2041.98999</v>
      </c>
      <c r="G1152" s="191">
        <v>3567840000</v>
      </c>
      <c r="H1152" s="194">
        <f t="shared" si="17"/>
        <v>-2.739786123146514E-3</v>
      </c>
      <c r="I1152" s="193"/>
      <c r="J1152" s="197">
        <v>1150</v>
      </c>
      <c r="K1152" s="234">
        <v>-2.739786123146514E-3</v>
      </c>
      <c r="L1152" s="198">
        <v>-8.3836030830419621E-3</v>
      </c>
    </row>
    <row r="1153" spans="1:12" ht="14.4" x14ac:dyDescent="0.3">
      <c r="A1153" s="7">
        <v>42468</v>
      </c>
      <c r="B1153" s="191">
        <v>2045.540039</v>
      </c>
      <c r="C1153" s="191">
        <v>2060.6298830000001</v>
      </c>
      <c r="D1153" s="191">
        <v>2041.6899410000001</v>
      </c>
      <c r="E1153" s="191">
        <v>2047.599976</v>
      </c>
      <c r="F1153" s="192">
        <v>2047.599976</v>
      </c>
      <c r="G1153" s="191">
        <v>3359530000</v>
      </c>
      <c r="H1153" s="194">
        <f t="shared" si="17"/>
        <v>2.7865782063148299E-3</v>
      </c>
      <c r="I1153" s="193"/>
      <c r="J1153" s="197">
        <v>1151</v>
      </c>
      <c r="K1153" s="234">
        <v>2.7865782063148299E-3</v>
      </c>
      <c r="L1153" s="198">
        <v>-8.3814109292552116E-3</v>
      </c>
    </row>
    <row r="1154" spans="1:12" ht="14.4" x14ac:dyDescent="0.3">
      <c r="A1154" s="7">
        <v>42467</v>
      </c>
      <c r="B1154" s="191">
        <v>2063.01001</v>
      </c>
      <c r="C1154" s="191">
        <v>2063.01001</v>
      </c>
      <c r="D1154" s="191">
        <v>2033.8000489999999</v>
      </c>
      <c r="E1154" s="191">
        <v>2041.910034</v>
      </c>
      <c r="F1154" s="192">
        <v>2041.910034</v>
      </c>
      <c r="G1154" s="191">
        <v>3801250000</v>
      </c>
      <c r="H1154" s="194">
        <f t="shared" si="17"/>
        <v>-1.1975786560861146E-2</v>
      </c>
      <c r="I1154" s="193"/>
      <c r="J1154" s="197">
        <v>1152</v>
      </c>
      <c r="K1154" s="234">
        <v>-1.1975786560861146E-2</v>
      </c>
      <c r="L1154" s="198">
        <v>-8.3811728559195185E-3</v>
      </c>
    </row>
    <row r="1155" spans="1:12" ht="14.4" x14ac:dyDescent="0.3">
      <c r="A1155" s="7">
        <v>42466</v>
      </c>
      <c r="B1155" s="191">
        <v>2045.5600589999999</v>
      </c>
      <c r="C1155" s="191">
        <v>2067.330078</v>
      </c>
      <c r="D1155" s="191">
        <v>2043.089966</v>
      </c>
      <c r="E1155" s="191">
        <v>2066.6599120000001</v>
      </c>
      <c r="F1155" s="192">
        <v>2066.6599120000001</v>
      </c>
      <c r="G1155" s="191">
        <v>3750800000</v>
      </c>
      <c r="H1155" s="194">
        <f t="shared" si="17"/>
        <v>1.0507619189438957E-2</v>
      </c>
      <c r="I1155" s="193"/>
      <c r="J1155" s="197">
        <v>1153</v>
      </c>
      <c r="K1155" s="234">
        <v>1.0507619189438957E-2</v>
      </c>
      <c r="L1155" s="198">
        <v>-8.3771221212896926E-3</v>
      </c>
    </row>
    <row r="1156" spans="1:12" ht="14.4" x14ac:dyDescent="0.3">
      <c r="A1156" s="7">
        <v>42465</v>
      </c>
      <c r="B1156" s="191">
        <v>2062.5</v>
      </c>
      <c r="C1156" s="191">
        <v>2062.5</v>
      </c>
      <c r="D1156" s="191">
        <v>2042.5600589999999</v>
      </c>
      <c r="E1156" s="191">
        <v>2045.170044</v>
      </c>
      <c r="F1156" s="192">
        <v>2045.170044</v>
      </c>
      <c r="G1156" s="191">
        <v>4154920000</v>
      </c>
      <c r="H1156" s="194">
        <f t="shared" ref="H1156:H1219" si="18">(F1156-F1157)/F1157</f>
        <v>-1.0144492450574609E-2</v>
      </c>
      <c r="I1156" s="193"/>
      <c r="J1156" s="197">
        <v>1154</v>
      </c>
      <c r="K1156" s="234">
        <v>-1.0144492450574609E-2</v>
      </c>
      <c r="L1156" s="198">
        <v>-8.3756769162137198E-3</v>
      </c>
    </row>
    <row r="1157" spans="1:12" ht="14.4" x14ac:dyDescent="0.3">
      <c r="A1157" s="7">
        <v>42464</v>
      </c>
      <c r="B1157" s="191">
        <v>2073.1899410000001</v>
      </c>
      <c r="C1157" s="191">
        <v>2074.0200199999999</v>
      </c>
      <c r="D1157" s="191">
        <v>2062.570068</v>
      </c>
      <c r="E1157" s="191">
        <v>2066.1298830000001</v>
      </c>
      <c r="F1157" s="192">
        <v>2066.1298830000001</v>
      </c>
      <c r="G1157" s="191">
        <v>3485710000</v>
      </c>
      <c r="H1157" s="194">
        <f t="shared" si="18"/>
        <v>-3.2083221118298171E-3</v>
      </c>
      <c r="I1157" s="193"/>
      <c r="J1157" s="197">
        <v>1155</v>
      </c>
      <c r="K1157" s="234">
        <v>-3.2083221118298171E-3</v>
      </c>
      <c r="L1157" s="198">
        <v>-8.3751683918767555E-3</v>
      </c>
    </row>
    <row r="1158" spans="1:12" ht="14.4" x14ac:dyDescent="0.3">
      <c r="A1158" s="7">
        <v>42461</v>
      </c>
      <c r="B1158" s="191">
        <v>2056.6201169999999</v>
      </c>
      <c r="C1158" s="191">
        <v>2075.070068</v>
      </c>
      <c r="D1158" s="191">
        <v>2043.9799800000001</v>
      </c>
      <c r="E1158" s="191">
        <v>2072.780029</v>
      </c>
      <c r="F1158" s="192">
        <v>2072.780029</v>
      </c>
      <c r="G1158" s="191">
        <v>3749990000</v>
      </c>
      <c r="H1158" s="194">
        <f t="shared" si="18"/>
        <v>6.3309150976866638E-3</v>
      </c>
      <c r="I1158" s="193"/>
      <c r="J1158" s="197">
        <v>1156</v>
      </c>
      <c r="K1158" s="234">
        <v>6.3309150976866638E-3</v>
      </c>
      <c r="L1158" s="198">
        <v>-8.3712655099190889E-3</v>
      </c>
    </row>
    <row r="1159" spans="1:12" ht="14.4" x14ac:dyDescent="0.3">
      <c r="A1159" s="7">
        <v>42460</v>
      </c>
      <c r="B1159" s="191">
        <v>2063.7700199999999</v>
      </c>
      <c r="C1159" s="191">
        <v>2067.919922</v>
      </c>
      <c r="D1159" s="191">
        <v>2057.459961</v>
      </c>
      <c r="E1159" s="191">
        <v>2059.73999</v>
      </c>
      <c r="F1159" s="192">
        <v>2059.73999</v>
      </c>
      <c r="G1159" s="191">
        <v>3715280000</v>
      </c>
      <c r="H1159" s="194">
        <f t="shared" si="18"/>
        <v>-2.0397592480187136E-3</v>
      </c>
      <c r="I1159" s="193"/>
      <c r="J1159" s="197">
        <v>1157</v>
      </c>
      <c r="K1159" s="234">
        <v>-2.0397592480187136E-3</v>
      </c>
      <c r="L1159" s="198">
        <v>-8.3695552988704933E-3</v>
      </c>
    </row>
    <row r="1160" spans="1:12" ht="14.4" x14ac:dyDescent="0.3">
      <c r="A1160" s="7">
        <v>42459</v>
      </c>
      <c r="B1160" s="191">
        <v>2058.2700199999999</v>
      </c>
      <c r="C1160" s="191">
        <v>2072.209961</v>
      </c>
      <c r="D1160" s="191">
        <v>2058.2700199999999</v>
      </c>
      <c r="E1160" s="191">
        <v>2063.9499510000001</v>
      </c>
      <c r="F1160" s="192">
        <v>2063.9499510000001</v>
      </c>
      <c r="G1160" s="191">
        <v>3590310000</v>
      </c>
      <c r="H1160" s="194">
        <f t="shared" si="18"/>
        <v>4.3503150624556279E-3</v>
      </c>
      <c r="I1160" s="193"/>
      <c r="J1160" s="197">
        <v>1158</v>
      </c>
      <c r="K1160" s="234">
        <v>4.3503150624556279E-3</v>
      </c>
      <c r="L1160" s="198">
        <v>-8.3662643745959445E-3</v>
      </c>
    </row>
    <row r="1161" spans="1:12" ht="14.4" x14ac:dyDescent="0.3">
      <c r="A1161" s="7">
        <v>42458</v>
      </c>
      <c r="B1161" s="191">
        <v>2035.75</v>
      </c>
      <c r="C1161" s="191">
        <v>2055.9099120000001</v>
      </c>
      <c r="D1161" s="191">
        <v>2028.3100589999999</v>
      </c>
      <c r="E1161" s="191">
        <v>2055.01001</v>
      </c>
      <c r="F1161" s="192">
        <v>2055.01001</v>
      </c>
      <c r="G1161" s="191">
        <v>3822330000</v>
      </c>
      <c r="H1161" s="194">
        <f t="shared" si="18"/>
        <v>8.8166518092261271E-3</v>
      </c>
      <c r="I1161" s="193"/>
      <c r="J1161" s="197">
        <v>1159</v>
      </c>
      <c r="K1161" s="234">
        <v>8.8166518092261271E-3</v>
      </c>
      <c r="L1161" s="198">
        <v>-8.3593403764635754E-3</v>
      </c>
    </row>
    <row r="1162" spans="1:12" ht="14.4" x14ac:dyDescent="0.3">
      <c r="A1162" s="7">
        <v>42457</v>
      </c>
      <c r="B1162" s="191">
        <v>2037.8900149999999</v>
      </c>
      <c r="C1162" s="191">
        <v>2042.670044</v>
      </c>
      <c r="D1162" s="191">
        <v>2031.959961</v>
      </c>
      <c r="E1162" s="191">
        <v>2037.0500489999999</v>
      </c>
      <c r="F1162" s="192">
        <v>2037.0500489999999</v>
      </c>
      <c r="G1162" s="191">
        <v>2809090000</v>
      </c>
      <c r="H1162" s="194">
        <f t="shared" si="18"/>
        <v>5.4525576989987185E-4</v>
      </c>
      <c r="I1162" s="193"/>
      <c r="J1162" s="197">
        <v>1160</v>
      </c>
      <c r="K1162" s="234">
        <v>5.4525576989987185E-4</v>
      </c>
      <c r="L1162" s="198">
        <v>-8.3565292028286806E-3</v>
      </c>
    </row>
    <row r="1163" spans="1:12" ht="14.4" x14ac:dyDescent="0.3">
      <c r="A1163" s="7">
        <v>42453</v>
      </c>
      <c r="B1163" s="191">
        <v>2032.4799800000001</v>
      </c>
      <c r="C1163" s="191">
        <v>2036.040039</v>
      </c>
      <c r="D1163" s="191">
        <v>2022.48999</v>
      </c>
      <c r="E1163" s="191">
        <v>2035.9399410000001</v>
      </c>
      <c r="F1163" s="192">
        <v>2035.9399410000001</v>
      </c>
      <c r="G1163" s="191">
        <v>3407720000</v>
      </c>
      <c r="H1163" s="194">
        <f t="shared" si="18"/>
        <v>-3.7807052292406954E-4</v>
      </c>
      <c r="I1163" s="193"/>
      <c r="J1163" s="197">
        <v>1161</v>
      </c>
      <c r="K1163" s="234">
        <v>-3.7807052292406954E-4</v>
      </c>
      <c r="L1163" s="198">
        <v>-8.3563598367591696E-3</v>
      </c>
    </row>
    <row r="1164" spans="1:12" ht="14.4" x14ac:dyDescent="0.3">
      <c r="A1164" s="7">
        <v>42452</v>
      </c>
      <c r="B1164" s="191">
        <v>2048.5500489999999</v>
      </c>
      <c r="C1164" s="191">
        <v>2048.5500489999999</v>
      </c>
      <c r="D1164" s="191">
        <v>2034.8599850000001</v>
      </c>
      <c r="E1164" s="191">
        <v>2036.709961</v>
      </c>
      <c r="F1164" s="192">
        <v>2036.709961</v>
      </c>
      <c r="G1164" s="191">
        <v>3639510000</v>
      </c>
      <c r="H1164" s="194">
        <f t="shared" si="18"/>
        <v>-6.386031655324604E-3</v>
      </c>
      <c r="I1164" s="193"/>
      <c r="J1164" s="197">
        <v>1162</v>
      </c>
      <c r="K1164" s="234">
        <v>-6.386031655324604E-3</v>
      </c>
      <c r="L1164" s="198">
        <v>-8.355953015022009E-3</v>
      </c>
    </row>
    <row r="1165" spans="1:12" ht="14.4" x14ac:dyDescent="0.3">
      <c r="A1165" s="7">
        <v>42451</v>
      </c>
      <c r="B1165" s="191">
        <v>2048.639893</v>
      </c>
      <c r="C1165" s="191">
        <v>2056.6000979999999</v>
      </c>
      <c r="D1165" s="191">
        <v>2040.5699460000001</v>
      </c>
      <c r="E1165" s="191">
        <v>2049.8000489999999</v>
      </c>
      <c r="F1165" s="192">
        <v>2049.8000489999999</v>
      </c>
      <c r="G1165" s="191">
        <v>3418460000</v>
      </c>
      <c r="H1165" s="194">
        <f t="shared" si="18"/>
        <v>-8.7738785046594624E-4</v>
      </c>
      <c r="I1165" s="193"/>
      <c r="J1165" s="197">
        <v>1163</v>
      </c>
      <c r="K1165" s="234">
        <v>-8.7738785046594624E-4</v>
      </c>
      <c r="L1165" s="198">
        <v>-8.3502188037042312E-3</v>
      </c>
    </row>
    <row r="1166" spans="1:12" ht="14.4" x14ac:dyDescent="0.3">
      <c r="A1166" s="7">
        <v>42450</v>
      </c>
      <c r="B1166" s="191">
        <v>2047.880005</v>
      </c>
      <c r="C1166" s="191">
        <v>2053.9099120000001</v>
      </c>
      <c r="D1166" s="191">
        <v>2043.1400149999999</v>
      </c>
      <c r="E1166" s="191">
        <v>2051.6000979999999</v>
      </c>
      <c r="F1166" s="192">
        <v>2051.6000979999999</v>
      </c>
      <c r="G1166" s="191">
        <v>3376600000</v>
      </c>
      <c r="H1166" s="194">
        <f t="shared" si="18"/>
        <v>9.8557749545023212E-4</v>
      </c>
      <c r="I1166" s="193"/>
      <c r="J1166" s="197">
        <v>1164</v>
      </c>
      <c r="K1166" s="234">
        <v>9.8557749545023212E-4</v>
      </c>
      <c r="L1166" s="198">
        <v>-8.3450004825838149E-3</v>
      </c>
    </row>
    <row r="1167" spans="1:12" ht="14.4" x14ac:dyDescent="0.3">
      <c r="A1167" s="7">
        <v>42447</v>
      </c>
      <c r="B1167" s="191">
        <v>2041.160034</v>
      </c>
      <c r="C1167" s="191">
        <v>2052.360107</v>
      </c>
      <c r="D1167" s="191">
        <v>2041.160034</v>
      </c>
      <c r="E1167" s="191">
        <v>2049.580078</v>
      </c>
      <c r="F1167" s="192">
        <v>2049.580078</v>
      </c>
      <c r="G1167" s="191">
        <v>6503140000</v>
      </c>
      <c r="H1167" s="194">
        <f t="shared" si="18"/>
        <v>4.4056435392665037E-3</v>
      </c>
      <c r="I1167" s="193"/>
      <c r="J1167" s="197">
        <v>1165</v>
      </c>
      <c r="K1167" s="234">
        <v>4.4056435392665037E-3</v>
      </c>
      <c r="L1167" s="198">
        <v>-8.3444379755807496E-3</v>
      </c>
    </row>
    <row r="1168" spans="1:12" ht="14.4" x14ac:dyDescent="0.3">
      <c r="A1168" s="7">
        <v>42446</v>
      </c>
      <c r="B1168" s="191">
        <v>2026.900024</v>
      </c>
      <c r="C1168" s="191">
        <v>2046.23999</v>
      </c>
      <c r="D1168" s="191">
        <v>2022.160034</v>
      </c>
      <c r="E1168" s="191">
        <v>2040.589966</v>
      </c>
      <c r="F1168" s="192">
        <v>2040.589966</v>
      </c>
      <c r="G1168" s="191">
        <v>4530480000</v>
      </c>
      <c r="H1168" s="194">
        <f t="shared" si="18"/>
        <v>6.5952364278479263E-3</v>
      </c>
      <c r="I1168" s="193"/>
      <c r="J1168" s="197">
        <v>1166</v>
      </c>
      <c r="K1168" s="234">
        <v>6.5952364278479263E-3</v>
      </c>
      <c r="L1168" s="198">
        <v>-8.341232108246964E-3</v>
      </c>
    </row>
    <row r="1169" spans="1:12" ht="14.4" x14ac:dyDescent="0.3">
      <c r="A1169" s="7">
        <v>42445</v>
      </c>
      <c r="B1169" s="191">
        <v>2014.23999</v>
      </c>
      <c r="C1169" s="191">
        <v>2032.0200199999999</v>
      </c>
      <c r="D1169" s="191">
        <v>2010.040039</v>
      </c>
      <c r="E1169" s="191">
        <v>2027.219971</v>
      </c>
      <c r="F1169" s="192">
        <v>2027.219971</v>
      </c>
      <c r="G1169" s="191">
        <v>4057020000</v>
      </c>
      <c r="H1169" s="194">
        <f t="shared" si="18"/>
        <v>5.6003515487051021E-3</v>
      </c>
      <c r="I1169" s="193"/>
      <c r="J1169" s="197">
        <v>1167</v>
      </c>
      <c r="K1169" s="234">
        <v>5.6003515487051021E-3</v>
      </c>
      <c r="L1169" s="198">
        <v>-8.3403589103673344E-3</v>
      </c>
    </row>
    <row r="1170" spans="1:12" ht="14.4" x14ac:dyDescent="0.3">
      <c r="A1170" s="7">
        <v>42444</v>
      </c>
      <c r="B1170" s="191">
        <v>2015.2700199999999</v>
      </c>
      <c r="C1170" s="191">
        <v>2015.9399410000001</v>
      </c>
      <c r="D1170" s="191">
        <v>2005.2299800000001</v>
      </c>
      <c r="E1170" s="191">
        <v>2015.9300539999999</v>
      </c>
      <c r="F1170" s="192">
        <v>2015.9300539999999</v>
      </c>
      <c r="G1170" s="191">
        <v>3560280000</v>
      </c>
      <c r="H1170" s="194">
        <f t="shared" si="18"/>
        <v>-1.8369417185468179E-3</v>
      </c>
      <c r="I1170" s="193"/>
      <c r="J1170" s="197">
        <v>1168</v>
      </c>
      <c r="K1170" s="234">
        <v>-1.8369417185468179E-3</v>
      </c>
      <c r="L1170" s="198">
        <v>-8.3374469011657862E-3</v>
      </c>
    </row>
    <row r="1171" spans="1:12" ht="14.4" x14ac:dyDescent="0.3">
      <c r="A1171" s="7">
        <v>42443</v>
      </c>
      <c r="B1171" s="191">
        <v>2019.2700199999999</v>
      </c>
      <c r="C1171" s="191">
        <v>2024.5699460000001</v>
      </c>
      <c r="D1171" s="191">
        <v>2012.0500489999999</v>
      </c>
      <c r="E1171" s="191">
        <v>2019.6400149999999</v>
      </c>
      <c r="F1171" s="192">
        <v>2019.6400149999999</v>
      </c>
      <c r="G1171" s="191">
        <v>3487850000</v>
      </c>
      <c r="H1171" s="194">
        <f t="shared" si="18"/>
        <v>-1.2609725467921024E-3</v>
      </c>
      <c r="I1171" s="193"/>
      <c r="J1171" s="197">
        <v>1169</v>
      </c>
      <c r="K1171" s="234">
        <v>-1.2609725467921024E-3</v>
      </c>
      <c r="L1171" s="198">
        <v>-8.3323679525223078E-3</v>
      </c>
    </row>
    <row r="1172" spans="1:12" ht="14.4" x14ac:dyDescent="0.3">
      <c r="A1172" s="7">
        <v>42440</v>
      </c>
      <c r="B1172" s="191">
        <v>1994.709961</v>
      </c>
      <c r="C1172" s="191">
        <v>2022.369995</v>
      </c>
      <c r="D1172" s="191">
        <v>1994.709961</v>
      </c>
      <c r="E1172" s="191">
        <v>2022.1899410000001</v>
      </c>
      <c r="F1172" s="192">
        <v>2022.1899410000001</v>
      </c>
      <c r="G1172" s="191">
        <v>4078620000</v>
      </c>
      <c r="H1172" s="194">
        <f t="shared" si="18"/>
        <v>1.6395500477669567E-2</v>
      </c>
      <c r="I1172" s="193"/>
      <c r="J1172" s="197">
        <v>1170</v>
      </c>
      <c r="K1172" s="234">
        <v>1.6395500477669567E-2</v>
      </c>
      <c r="L1172" s="198">
        <v>-8.3313403730922737E-3</v>
      </c>
    </row>
    <row r="1173" spans="1:12" ht="14.4" x14ac:dyDescent="0.3">
      <c r="A1173" s="7">
        <v>42439</v>
      </c>
      <c r="B1173" s="191">
        <v>1990.969971</v>
      </c>
      <c r="C1173" s="191">
        <v>2005.079956</v>
      </c>
      <c r="D1173" s="191">
        <v>1969.25</v>
      </c>
      <c r="E1173" s="191">
        <v>1989.5699460000001</v>
      </c>
      <c r="F1173" s="192">
        <v>1989.5699460000001</v>
      </c>
      <c r="G1173" s="191">
        <v>4376790000</v>
      </c>
      <c r="H1173" s="194">
        <f t="shared" si="18"/>
        <v>1.5580467030054408E-4</v>
      </c>
      <c r="I1173" s="193"/>
      <c r="J1173" s="197">
        <v>1171</v>
      </c>
      <c r="K1173" s="234">
        <v>1.5580467030054408E-4</v>
      </c>
      <c r="L1173" s="198">
        <v>-8.3200866943569478E-3</v>
      </c>
    </row>
    <row r="1174" spans="1:12" ht="14.4" x14ac:dyDescent="0.3">
      <c r="A1174" s="7">
        <v>42438</v>
      </c>
      <c r="B1174" s="191">
        <v>1981.4399410000001</v>
      </c>
      <c r="C1174" s="191">
        <v>1992.6899410000001</v>
      </c>
      <c r="D1174" s="191">
        <v>1979.839966</v>
      </c>
      <c r="E1174" s="191">
        <v>1989.26001</v>
      </c>
      <c r="F1174" s="192">
        <v>1989.26001</v>
      </c>
      <c r="G1174" s="191">
        <v>4038120000</v>
      </c>
      <c r="H1174" s="194">
        <f t="shared" si="18"/>
        <v>5.0523932931883977E-3</v>
      </c>
      <c r="I1174" s="193"/>
      <c r="J1174" s="197">
        <v>1172</v>
      </c>
      <c r="K1174" s="234">
        <v>5.0523932931883977E-3</v>
      </c>
      <c r="L1174" s="198">
        <v>-8.3066514124729741E-3</v>
      </c>
    </row>
    <row r="1175" spans="1:12" ht="14.4" x14ac:dyDescent="0.3">
      <c r="A1175" s="7">
        <v>42437</v>
      </c>
      <c r="B1175" s="191">
        <v>1996.880005</v>
      </c>
      <c r="C1175" s="191">
        <v>1996.880005</v>
      </c>
      <c r="D1175" s="191">
        <v>1977.4300539999999</v>
      </c>
      <c r="E1175" s="191">
        <v>1979.26001</v>
      </c>
      <c r="F1175" s="192">
        <v>1979.26001</v>
      </c>
      <c r="G1175" s="191">
        <v>4641650000</v>
      </c>
      <c r="H1175" s="194">
        <f t="shared" si="18"/>
        <v>-1.1240108648189051E-2</v>
      </c>
      <c r="I1175" s="193"/>
      <c r="J1175" s="197">
        <v>1173</v>
      </c>
      <c r="K1175" s="234">
        <v>-1.1240108648189051E-2</v>
      </c>
      <c r="L1175" s="198">
        <v>-8.2989764215123159E-3</v>
      </c>
    </row>
    <row r="1176" spans="1:12" ht="14.4" x14ac:dyDescent="0.3">
      <c r="A1176" s="7">
        <v>42436</v>
      </c>
      <c r="B1176" s="191">
        <v>1996.1099850000001</v>
      </c>
      <c r="C1176" s="191">
        <v>2006.119995</v>
      </c>
      <c r="D1176" s="191">
        <v>1989.380005</v>
      </c>
      <c r="E1176" s="191">
        <v>2001.76001</v>
      </c>
      <c r="F1176" s="192">
        <v>2001.76001</v>
      </c>
      <c r="G1176" s="191">
        <v>4968180000</v>
      </c>
      <c r="H1176" s="194">
        <f t="shared" si="18"/>
        <v>8.8501442949718526E-4</v>
      </c>
      <c r="I1176" s="193"/>
      <c r="J1176" s="197">
        <v>1174</v>
      </c>
      <c r="K1176" s="234">
        <v>8.8501442949718526E-4</v>
      </c>
      <c r="L1176" s="198">
        <v>-8.2947653391583567E-3</v>
      </c>
    </row>
    <row r="1177" spans="1:12" ht="14.4" x14ac:dyDescent="0.3">
      <c r="A1177" s="7">
        <v>42433</v>
      </c>
      <c r="B1177" s="191">
        <v>1994.01001</v>
      </c>
      <c r="C1177" s="191">
        <v>2009.130005</v>
      </c>
      <c r="D1177" s="191">
        <v>1986.7700199999999</v>
      </c>
      <c r="E1177" s="191">
        <v>1999.98999</v>
      </c>
      <c r="F1177" s="192">
        <v>1999.98999</v>
      </c>
      <c r="G1177" s="191">
        <v>6049930000</v>
      </c>
      <c r="H1177" s="194">
        <f t="shared" si="18"/>
        <v>3.305892405266673E-3</v>
      </c>
      <c r="I1177" s="193"/>
      <c r="J1177" s="197">
        <v>1175</v>
      </c>
      <c r="K1177" s="234">
        <v>3.305892405266673E-3</v>
      </c>
      <c r="L1177" s="198">
        <v>-8.2839752020575277E-3</v>
      </c>
    </row>
    <row r="1178" spans="1:12" ht="14.4" x14ac:dyDescent="0.3">
      <c r="A1178" s="7">
        <v>42432</v>
      </c>
      <c r="B1178" s="191">
        <v>1985.599976</v>
      </c>
      <c r="C1178" s="191">
        <v>1993.6899410000001</v>
      </c>
      <c r="D1178" s="191">
        <v>1977.369995</v>
      </c>
      <c r="E1178" s="191">
        <v>1993.400024</v>
      </c>
      <c r="F1178" s="192">
        <v>1993.400024</v>
      </c>
      <c r="G1178" s="191">
        <v>5081700000</v>
      </c>
      <c r="H1178" s="194">
        <f t="shared" si="18"/>
        <v>3.4987405529654718E-3</v>
      </c>
      <c r="I1178" s="193"/>
      <c r="J1178" s="197">
        <v>1176</v>
      </c>
      <c r="K1178" s="234">
        <v>3.4987405529654718E-3</v>
      </c>
      <c r="L1178" s="198">
        <v>-8.2824337580531295E-3</v>
      </c>
    </row>
    <row r="1179" spans="1:12" ht="14.4" x14ac:dyDescent="0.3">
      <c r="A1179" s="7">
        <v>42431</v>
      </c>
      <c r="B1179" s="191">
        <v>1976.599976</v>
      </c>
      <c r="C1179" s="191">
        <v>1986.51001</v>
      </c>
      <c r="D1179" s="191">
        <v>1968.8000489999999</v>
      </c>
      <c r="E1179" s="191">
        <v>1986.4499510000001</v>
      </c>
      <c r="F1179" s="192">
        <v>1986.4499510000001</v>
      </c>
      <c r="G1179" s="191">
        <v>4666610000</v>
      </c>
      <c r="H1179" s="194">
        <f t="shared" si="18"/>
        <v>4.0943084379728E-3</v>
      </c>
      <c r="I1179" s="193"/>
      <c r="J1179" s="197">
        <v>1177</v>
      </c>
      <c r="K1179" s="234">
        <v>4.0943084379728E-3</v>
      </c>
      <c r="L1179" s="198">
        <v>-8.2736572399863886E-3</v>
      </c>
    </row>
    <row r="1180" spans="1:12" ht="14.4" x14ac:dyDescent="0.3">
      <c r="A1180" s="7">
        <v>42430</v>
      </c>
      <c r="B1180" s="191">
        <v>1937.089966</v>
      </c>
      <c r="C1180" s="191">
        <v>1978.349976</v>
      </c>
      <c r="D1180" s="191">
        <v>1937.089966</v>
      </c>
      <c r="E1180" s="191">
        <v>1978.349976</v>
      </c>
      <c r="F1180" s="192">
        <v>1978.349976</v>
      </c>
      <c r="G1180" s="191">
        <v>4819750000</v>
      </c>
      <c r="H1180" s="194">
        <f t="shared" si="18"/>
        <v>2.3868792264572926E-2</v>
      </c>
      <c r="I1180" s="193"/>
      <c r="J1180" s="197">
        <v>1178</v>
      </c>
      <c r="K1180" s="234">
        <v>2.3868792264572926E-2</v>
      </c>
      <c r="L1180" s="198">
        <v>-8.2668207847863481E-3</v>
      </c>
    </row>
    <row r="1181" spans="1:12" ht="14.4" x14ac:dyDescent="0.3">
      <c r="A1181" s="7">
        <v>42429</v>
      </c>
      <c r="B1181" s="191">
        <v>1947.130005</v>
      </c>
      <c r="C1181" s="191">
        <v>1958.2700199999999</v>
      </c>
      <c r="D1181" s="191">
        <v>1931.8100589999999</v>
      </c>
      <c r="E1181" s="191">
        <v>1932.2299800000001</v>
      </c>
      <c r="F1181" s="192">
        <v>1932.2299800000001</v>
      </c>
      <c r="G1181" s="191">
        <v>4588180000</v>
      </c>
      <c r="H1181" s="194">
        <f t="shared" si="18"/>
        <v>-8.1209766700403065E-3</v>
      </c>
      <c r="I1181" s="193"/>
      <c r="J1181" s="197">
        <v>1179</v>
      </c>
      <c r="K1181" s="234">
        <v>-8.1209766700403065E-3</v>
      </c>
      <c r="L1181" s="198">
        <v>-8.2660767577722189E-3</v>
      </c>
    </row>
    <row r="1182" spans="1:12" ht="14.4" x14ac:dyDescent="0.3">
      <c r="A1182" s="7">
        <v>42426</v>
      </c>
      <c r="B1182" s="191">
        <v>1954.9499510000001</v>
      </c>
      <c r="C1182" s="191">
        <v>1962.959961</v>
      </c>
      <c r="D1182" s="191">
        <v>1945.780029</v>
      </c>
      <c r="E1182" s="191">
        <v>1948.0500489999999</v>
      </c>
      <c r="F1182" s="192">
        <v>1948.0500489999999</v>
      </c>
      <c r="G1182" s="191">
        <v>4348510000</v>
      </c>
      <c r="H1182" s="194">
        <f t="shared" si="18"/>
        <v>-1.8701143063153721E-3</v>
      </c>
      <c r="I1182" s="193"/>
      <c r="J1182" s="197">
        <v>1180</v>
      </c>
      <c r="K1182" s="234">
        <v>-1.8701143063153721E-3</v>
      </c>
      <c r="L1182" s="198">
        <v>-8.2588266140274907E-3</v>
      </c>
    </row>
    <row r="1183" spans="1:12" ht="14.4" x14ac:dyDescent="0.3">
      <c r="A1183" s="7">
        <v>42425</v>
      </c>
      <c r="B1183" s="191">
        <v>1931.869995</v>
      </c>
      <c r="C1183" s="191">
        <v>1951.829956</v>
      </c>
      <c r="D1183" s="191">
        <v>1925.410034</v>
      </c>
      <c r="E1183" s="191">
        <v>1951.6999510000001</v>
      </c>
      <c r="F1183" s="192">
        <v>1951.6999510000001</v>
      </c>
      <c r="G1183" s="191">
        <v>4118210000</v>
      </c>
      <c r="H1183" s="194">
        <f t="shared" si="18"/>
        <v>1.1348275180813881E-2</v>
      </c>
      <c r="I1183" s="193"/>
      <c r="J1183" s="197">
        <v>1181</v>
      </c>
      <c r="K1183" s="234">
        <v>1.1348275180813881E-2</v>
      </c>
      <c r="L1183" s="198">
        <v>-8.2548765064382225E-3</v>
      </c>
    </row>
    <row r="1184" spans="1:12" ht="14.4" x14ac:dyDescent="0.3">
      <c r="A1184" s="7">
        <v>42424</v>
      </c>
      <c r="B1184" s="191">
        <v>1917.5600589999999</v>
      </c>
      <c r="C1184" s="191">
        <v>1932.079956</v>
      </c>
      <c r="D1184" s="191">
        <v>1891</v>
      </c>
      <c r="E1184" s="191">
        <v>1929.8000489999999</v>
      </c>
      <c r="F1184" s="192">
        <v>1929.8000489999999</v>
      </c>
      <c r="G1184" s="191">
        <v>4317250000</v>
      </c>
      <c r="H1184" s="194">
        <f t="shared" si="18"/>
        <v>4.4397866573694898E-3</v>
      </c>
      <c r="I1184" s="193"/>
      <c r="J1184" s="197">
        <v>1182</v>
      </c>
      <c r="K1184" s="234">
        <v>4.4397866573694898E-3</v>
      </c>
      <c r="L1184" s="198">
        <v>-8.2469004149377748E-3</v>
      </c>
    </row>
    <row r="1185" spans="1:12" ht="14.4" x14ac:dyDescent="0.3">
      <c r="A1185" s="7">
        <v>42423</v>
      </c>
      <c r="B1185" s="191">
        <v>1942.380005</v>
      </c>
      <c r="C1185" s="191">
        <v>1942.380005</v>
      </c>
      <c r="D1185" s="191">
        <v>1919.4399410000001</v>
      </c>
      <c r="E1185" s="191">
        <v>1921.2700199999999</v>
      </c>
      <c r="F1185" s="192">
        <v>1921.2700199999999</v>
      </c>
      <c r="G1185" s="191">
        <v>3890650000</v>
      </c>
      <c r="H1185" s="194">
        <f t="shared" si="18"/>
        <v>-1.2454371626831185E-2</v>
      </c>
      <c r="I1185" s="193"/>
      <c r="J1185" s="197">
        <v>1183</v>
      </c>
      <c r="K1185" s="234">
        <v>-1.2454371626831185E-2</v>
      </c>
      <c r="L1185" s="198">
        <v>-8.2468366187179228E-3</v>
      </c>
    </row>
    <row r="1186" spans="1:12" ht="14.4" x14ac:dyDescent="0.3">
      <c r="A1186" s="7">
        <v>42422</v>
      </c>
      <c r="B1186" s="191">
        <v>1924.4399410000001</v>
      </c>
      <c r="C1186" s="191">
        <v>1946.6999510000001</v>
      </c>
      <c r="D1186" s="191">
        <v>1924.4399410000001</v>
      </c>
      <c r="E1186" s="191">
        <v>1945.5</v>
      </c>
      <c r="F1186" s="192">
        <v>1945.5</v>
      </c>
      <c r="G1186" s="191">
        <v>4054710000</v>
      </c>
      <c r="H1186" s="194">
        <f t="shared" si="18"/>
        <v>1.4454197343192787E-2</v>
      </c>
      <c r="I1186" s="193"/>
      <c r="J1186" s="197">
        <v>1184</v>
      </c>
      <c r="K1186" s="234">
        <v>1.4454197343192787E-2</v>
      </c>
      <c r="L1186" s="198">
        <v>-8.2444102928062729E-3</v>
      </c>
    </row>
    <row r="1187" spans="1:12" ht="14.4" x14ac:dyDescent="0.3">
      <c r="A1187" s="7">
        <v>42419</v>
      </c>
      <c r="B1187" s="191">
        <v>1916.73999</v>
      </c>
      <c r="C1187" s="191">
        <v>1918.780029</v>
      </c>
      <c r="D1187" s="191">
        <v>1902.170044</v>
      </c>
      <c r="E1187" s="191">
        <v>1917.780029</v>
      </c>
      <c r="F1187" s="192">
        <v>1917.780029</v>
      </c>
      <c r="G1187" s="191">
        <v>4142850000</v>
      </c>
      <c r="H1187" s="194">
        <f t="shared" si="18"/>
        <v>-2.6033069221714223E-5</v>
      </c>
      <c r="I1187" s="193"/>
      <c r="J1187" s="197">
        <v>1185</v>
      </c>
      <c r="K1187" s="234">
        <v>-2.6033069221714223E-5</v>
      </c>
      <c r="L1187" s="198">
        <v>-8.2383434106281118E-3</v>
      </c>
    </row>
    <row r="1188" spans="1:12" ht="14.4" x14ac:dyDescent="0.3">
      <c r="A1188" s="7">
        <v>42418</v>
      </c>
      <c r="B1188" s="191">
        <v>1927.5699460000001</v>
      </c>
      <c r="C1188" s="191">
        <v>1930</v>
      </c>
      <c r="D1188" s="191">
        <v>1915.089966</v>
      </c>
      <c r="E1188" s="191">
        <v>1917.829956</v>
      </c>
      <c r="F1188" s="192">
        <v>1917.829956</v>
      </c>
      <c r="G1188" s="191">
        <v>4436490000</v>
      </c>
      <c r="H1188" s="194">
        <f t="shared" si="18"/>
        <v>-4.665713586089291E-3</v>
      </c>
      <c r="I1188" s="193"/>
      <c r="J1188" s="197">
        <v>1186</v>
      </c>
      <c r="K1188" s="234">
        <v>-4.665713586089291E-3</v>
      </c>
      <c r="L1188" s="198">
        <v>-8.2383404227317995E-3</v>
      </c>
    </row>
    <row r="1189" spans="1:12" ht="14.4" x14ac:dyDescent="0.3">
      <c r="A1189" s="7">
        <v>42417</v>
      </c>
      <c r="B1189" s="191">
        <v>1898.8000489999999</v>
      </c>
      <c r="C1189" s="191">
        <v>1930.6800539999999</v>
      </c>
      <c r="D1189" s="191">
        <v>1898.8000489999999</v>
      </c>
      <c r="E1189" s="191">
        <v>1926.8199460000001</v>
      </c>
      <c r="F1189" s="192">
        <v>1926.8199460000001</v>
      </c>
      <c r="G1189" s="191">
        <v>5011540000</v>
      </c>
      <c r="H1189" s="194">
        <f t="shared" si="18"/>
        <v>1.6480439087318579E-2</v>
      </c>
      <c r="I1189" s="193"/>
      <c r="J1189" s="197">
        <v>1187</v>
      </c>
      <c r="K1189" s="234">
        <v>1.6480439087318579E-2</v>
      </c>
      <c r="L1189" s="198">
        <v>-8.2294399186088191E-3</v>
      </c>
    </row>
    <row r="1190" spans="1:12" ht="14.4" x14ac:dyDescent="0.3">
      <c r="A1190" s="7">
        <v>42416</v>
      </c>
      <c r="B1190" s="191">
        <v>1871.4399410000001</v>
      </c>
      <c r="C1190" s="191">
        <v>1895.7700199999999</v>
      </c>
      <c r="D1190" s="191">
        <v>1871.4399410000001</v>
      </c>
      <c r="E1190" s="191">
        <v>1895.579956</v>
      </c>
      <c r="F1190" s="192">
        <v>1895.579956</v>
      </c>
      <c r="G1190" s="191">
        <v>4570670000</v>
      </c>
      <c r="H1190" s="194">
        <f t="shared" si="18"/>
        <v>1.651665425466653E-2</v>
      </c>
      <c r="I1190" s="193"/>
      <c r="J1190" s="197">
        <v>1188</v>
      </c>
      <c r="K1190" s="234">
        <v>1.651665425466653E-2</v>
      </c>
      <c r="L1190" s="198">
        <v>-8.213913373450522E-3</v>
      </c>
    </row>
    <row r="1191" spans="1:12" ht="14.4" x14ac:dyDescent="0.3">
      <c r="A1191" s="7">
        <v>42412</v>
      </c>
      <c r="B1191" s="191">
        <v>1833.400024</v>
      </c>
      <c r="C1191" s="191">
        <v>1864.780029</v>
      </c>
      <c r="D1191" s="191">
        <v>1833.400024</v>
      </c>
      <c r="E1191" s="191">
        <v>1864.780029</v>
      </c>
      <c r="F1191" s="192">
        <v>1864.780029</v>
      </c>
      <c r="G1191" s="191">
        <v>4696920000</v>
      </c>
      <c r="H1191" s="194">
        <f t="shared" si="18"/>
        <v>1.9518049434029211E-2</v>
      </c>
      <c r="I1191" s="193"/>
      <c r="J1191" s="197">
        <v>1189</v>
      </c>
      <c r="K1191" s="234">
        <v>1.9518049434029211E-2</v>
      </c>
      <c r="L1191" s="198">
        <v>-8.2102592734345867E-3</v>
      </c>
    </row>
    <row r="1192" spans="1:12" ht="14.4" x14ac:dyDescent="0.3">
      <c r="A1192" s="7">
        <v>42411</v>
      </c>
      <c r="B1192" s="191">
        <v>1847</v>
      </c>
      <c r="C1192" s="191">
        <v>1847</v>
      </c>
      <c r="D1192" s="191">
        <v>1810.099976</v>
      </c>
      <c r="E1192" s="191">
        <v>1829.079956</v>
      </c>
      <c r="F1192" s="192">
        <v>1829.079956</v>
      </c>
      <c r="G1192" s="191">
        <v>5500800000</v>
      </c>
      <c r="H1192" s="194">
        <f t="shared" si="18"/>
        <v>-1.2301161634528225E-2</v>
      </c>
      <c r="I1192" s="193"/>
      <c r="J1192" s="197">
        <v>1190</v>
      </c>
      <c r="K1192" s="234">
        <v>-1.2301161634528225E-2</v>
      </c>
      <c r="L1192" s="198">
        <v>-8.207438654118963E-3</v>
      </c>
    </row>
    <row r="1193" spans="1:12" ht="14.4" x14ac:dyDescent="0.3">
      <c r="A1193" s="7">
        <v>42410</v>
      </c>
      <c r="B1193" s="191">
        <v>1857.099976</v>
      </c>
      <c r="C1193" s="191">
        <v>1881.599976</v>
      </c>
      <c r="D1193" s="191">
        <v>1850.3199460000001</v>
      </c>
      <c r="E1193" s="191">
        <v>1851.8599850000001</v>
      </c>
      <c r="F1193" s="192">
        <v>1851.8599850000001</v>
      </c>
      <c r="G1193" s="191">
        <v>4471170000</v>
      </c>
      <c r="H1193" s="194">
        <f t="shared" si="18"/>
        <v>-1.8895050095239695E-4</v>
      </c>
      <c r="I1193" s="193"/>
      <c r="J1193" s="197">
        <v>1191</v>
      </c>
      <c r="K1193" s="234">
        <v>-1.8895050095239695E-4</v>
      </c>
      <c r="L1193" s="198">
        <v>-8.2072763603584942E-3</v>
      </c>
    </row>
    <row r="1194" spans="1:12" ht="14.4" x14ac:dyDescent="0.3">
      <c r="A1194" s="7">
        <v>42409</v>
      </c>
      <c r="B1194" s="191">
        <v>1848.459961</v>
      </c>
      <c r="C1194" s="191">
        <v>1868.25</v>
      </c>
      <c r="D1194" s="191">
        <v>1834.9399410000001</v>
      </c>
      <c r="E1194" s="191">
        <v>1852.209961</v>
      </c>
      <c r="F1194" s="192">
        <v>1852.209961</v>
      </c>
      <c r="G1194" s="191">
        <v>5183220000</v>
      </c>
      <c r="H1194" s="194">
        <f t="shared" si="18"/>
        <v>-6.6362010054474632E-4</v>
      </c>
      <c r="I1194" s="193"/>
      <c r="J1194" s="197">
        <v>1192</v>
      </c>
      <c r="K1194" s="234">
        <v>-6.6362010054474632E-4</v>
      </c>
      <c r="L1194" s="198">
        <v>-8.2000544197497159E-3</v>
      </c>
    </row>
    <row r="1195" spans="1:12" ht="14.4" x14ac:dyDescent="0.3">
      <c r="A1195" s="7">
        <v>42408</v>
      </c>
      <c r="B1195" s="191">
        <v>1873.25</v>
      </c>
      <c r="C1195" s="191">
        <v>1873.25</v>
      </c>
      <c r="D1195" s="191">
        <v>1828.459961</v>
      </c>
      <c r="E1195" s="191">
        <v>1853.4399410000001</v>
      </c>
      <c r="F1195" s="192">
        <v>1853.4399410000001</v>
      </c>
      <c r="G1195" s="191">
        <v>5636460000</v>
      </c>
      <c r="H1195" s="194">
        <f t="shared" si="18"/>
        <v>-1.4153935962584503E-2</v>
      </c>
      <c r="I1195" s="193"/>
      <c r="J1195" s="197">
        <v>1193</v>
      </c>
      <c r="K1195" s="234">
        <v>-1.4153935962584503E-2</v>
      </c>
      <c r="L1195" s="198">
        <v>-8.1874908594294672E-3</v>
      </c>
    </row>
    <row r="1196" spans="1:12" ht="14.4" x14ac:dyDescent="0.3">
      <c r="A1196" s="7">
        <v>42405</v>
      </c>
      <c r="B1196" s="191">
        <v>1913.0699460000001</v>
      </c>
      <c r="C1196" s="191">
        <v>1913.0699460000001</v>
      </c>
      <c r="D1196" s="191">
        <v>1872.650024</v>
      </c>
      <c r="E1196" s="191">
        <v>1880.0500489999999</v>
      </c>
      <c r="F1196" s="192">
        <v>1880.0500489999999</v>
      </c>
      <c r="G1196" s="191">
        <v>4929940000</v>
      </c>
      <c r="H1196" s="194">
        <f t="shared" si="18"/>
        <v>-1.8481246133065947E-2</v>
      </c>
      <c r="I1196" s="193"/>
      <c r="J1196" s="197">
        <v>1194</v>
      </c>
      <c r="K1196" s="234">
        <v>-1.8481246133065947E-2</v>
      </c>
      <c r="L1196" s="198">
        <v>-8.1694825580172926E-3</v>
      </c>
    </row>
    <row r="1197" spans="1:12" ht="14.4" x14ac:dyDescent="0.3">
      <c r="A1197" s="7">
        <v>42404</v>
      </c>
      <c r="B1197" s="191">
        <v>1911.670044</v>
      </c>
      <c r="C1197" s="191">
        <v>1927.349976</v>
      </c>
      <c r="D1197" s="191">
        <v>1900.5200199999999</v>
      </c>
      <c r="E1197" s="191">
        <v>1915.4499510000001</v>
      </c>
      <c r="F1197" s="192">
        <v>1915.4499510000001</v>
      </c>
      <c r="G1197" s="191">
        <v>5193320000</v>
      </c>
      <c r="H1197" s="194">
        <f t="shared" si="18"/>
        <v>1.5267326294096282E-3</v>
      </c>
      <c r="I1197" s="193"/>
      <c r="J1197" s="197">
        <v>1195</v>
      </c>
      <c r="K1197" s="234">
        <v>1.5267326294096282E-3</v>
      </c>
      <c r="L1197" s="198">
        <v>-8.1633091296221625E-3</v>
      </c>
    </row>
    <row r="1198" spans="1:12" ht="14.4" x14ac:dyDescent="0.3">
      <c r="A1198" s="7">
        <v>42403</v>
      </c>
      <c r="B1198" s="191">
        <v>1907.0699460000001</v>
      </c>
      <c r="C1198" s="191">
        <v>1918.01001</v>
      </c>
      <c r="D1198" s="191">
        <v>1872.2299800000001</v>
      </c>
      <c r="E1198" s="191">
        <v>1912.530029</v>
      </c>
      <c r="F1198" s="192">
        <v>1912.530029</v>
      </c>
      <c r="G1198" s="191">
        <v>5172950000</v>
      </c>
      <c r="H1198" s="194">
        <f t="shared" si="18"/>
        <v>4.9920389353982179E-3</v>
      </c>
      <c r="I1198" s="193"/>
      <c r="J1198" s="197">
        <v>1196</v>
      </c>
      <c r="K1198" s="234">
        <v>4.9920389353982179E-3</v>
      </c>
      <c r="L1198" s="198">
        <v>-8.1609005085483063E-3</v>
      </c>
    </row>
    <row r="1199" spans="1:12" ht="14.4" x14ac:dyDescent="0.3">
      <c r="A1199" s="7">
        <v>42402</v>
      </c>
      <c r="B1199" s="191">
        <v>1935.26001</v>
      </c>
      <c r="C1199" s="191">
        <v>1935.26001</v>
      </c>
      <c r="D1199" s="191">
        <v>1897.290039</v>
      </c>
      <c r="E1199" s="191">
        <v>1903.030029</v>
      </c>
      <c r="F1199" s="192">
        <v>1903.030029</v>
      </c>
      <c r="G1199" s="191">
        <v>4463190000</v>
      </c>
      <c r="H1199" s="194">
        <f t="shared" si="18"/>
        <v>-1.8743091042644822E-2</v>
      </c>
      <c r="I1199" s="193"/>
      <c r="J1199" s="197">
        <v>1197</v>
      </c>
      <c r="K1199" s="234">
        <v>-1.8743091042644822E-2</v>
      </c>
      <c r="L1199" s="198">
        <v>-8.1528329710507455E-3</v>
      </c>
    </row>
    <row r="1200" spans="1:12" ht="14.4" x14ac:dyDescent="0.3">
      <c r="A1200" s="7">
        <v>42401</v>
      </c>
      <c r="B1200" s="191">
        <v>1936.9399410000001</v>
      </c>
      <c r="C1200" s="191">
        <v>1947.1999510000001</v>
      </c>
      <c r="D1200" s="191">
        <v>1920.3000489999999</v>
      </c>
      <c r="E1200" s="191">
        <v>1939.380005</v>
      </c>
      <c r="F1200" s="192">
        <v>1939.380005</v>
      </c>
      <c r="G1200" s="191">
        <v>4322530000</v>
      </c>
      <c r="H1200" s="194">
        <f t="shared" si="18"/>
        <v>-4.4323640602833439E-4</v>
      </c>
      <c r="I1200" s="193"/>
      <c r="J1200" s="197">
        <v>1198</v>
      </c>
      <c r="K1200" s="234">
        <v>-4.4323640602833439E-4</v>
      </c>
      <c r="L1200" s="198">
        <v>-8.1483978382928188E-3</v>
      </c>
    </row>
    <row r="1201" spans="1:12" ht="14.4" x14ac:dyDescent="0.3">
      <c r="A1201" s="7">
        <v>42398</v>
      </c>
      <c r="B1201" s="191">
        <v>1894</v>
      </c>
      <c r="C1201" s="191">
        <v>1940.23999</v>
      </c>
      <c r="D1201" s="191">
        <v>1894</v>
      </c>
      <c r="E1201" s="191">
        <v>1940.23999</v>
      </c>
      <c r="F1201" s="192">
        <v>1940.23999</v>
      </c>
      <c r="G1201" s="191">
        <v>5497570000</v>
      </c>
      <c r="H1201" s="194">
        <f t="shared" si="18"/>
        <v>2.4760217481832957E-2</v>
      </c>
      <c r="I1201" s="193"/>
      <c r="J1201" s="197">
        <v>1199</v>
      </c>
      <c r="K1201" s="234">
        <v>2.4760217481832957E-2</v>
      </c>
      <c r="L1201" s="198">
        <v>-8.1393165692622994E-3</v>
      </c>
    </row>
    <row r="1202" spans="1:12" ht="14.4" x14ac:dyDescent="0.3">
      <c r="A1202" s="7">
        <v>42397</v>
      </c>
      <c r="B1202" s="191">
        <v>1885.219971</v>
      </c>
      <c r="C1202" s="191">
        <v>1902.959961</v>
      </c>
      <c r="D1202" s="191">
        <v>1873.650024</v>
      </c>
      <c r="E1202" s="191">
        <v>1893.3599850000001</v>
      </c>
      <c r="F1202" s="192">
        <v>1893.3599850000001</v>
      </c>
      <c r="G1202" s="191">
        <v>4693010000</v>
      </c>
      <c r="H1202" s="194">
        <f t="shared" si="18"/>
        <v>5.5285771108634189E-3</v>
      </c>
      <c r="I1202" s="193"/>
      <c r="J1202" s="197">
        <v>1200</v>
      </c>
      <c r="K1202" s="234">
        <v>5.5285771108634189E-3</v>
      </c>
      <c r="L1202" s="198">
        <v>-8.1330273628102776E-3</v>
      </c>
    </row>
    <row r="1203" spans="1:12" ht="14.4" x14ac:dyDescent="0.3">
      <c r="A1203" s="7">
        <v>42396</v>
      </c>
      <c r="B1203" s="191">
        <v>1902.5200199999999</v>
      </c>
      <c r="C1203" s="191">
        <v>1916.98999</v>
      </c>
      <c r="D1203" s="191">
        <v>1872.6999510000001</v>
      </c>
      <c r="E1203" s="191">
        <v>1882.9499510000001</v>
      </c>
      <c r="F1203" s="192">
        <v>1882.9499510000001</v>
      </c>
      <c r="G1203" s="191">
        <v>4754040000</v>
      </c>
      <c r="H1203" s="194">
        <f t="shared" si="18"/>
        <v>-1.0863483946818714E-2</v>
      </c>
      <c r="I1203" s="193"/>
      <c r="J1203" s="197">
        <v>1201</v>
      </c>
      <c r="K1203" s="234">
        <v>-1.0863483946818714E-2</v>
      </c>
      <c r="L1203" s="198">
        <v>-8.129890344531359E-3</v>
      </c>
    </row>
    <row r="1204" spans="1:12" ht="14.4" x14ac:dyDescent="0.3">
      <c r="A1204" s="7">
        <v>42395</v>
      </c>
      <c r="B1204" s="191">
        <v>1878.790039</v>
      </c>
      <c r="C1204" s="191">
        <v>1906.7299800000001</v>
      </c>
      <c r="D1204" s="191">
        <v>1878.790039</v>
      </c>
      <c r="E1204" s="191">
        <v>1903.630005</v>
      </c>
      <c r="F1204" s="192">
        <v>1903.630005</v>
      </c>
      <c r="G1204" s="191">
        <v>4357940000</v>
      </c>
      <c r="H1204" s="194">
        <f t="shared" si="18"/>
        <v>1.414433568220359E-2</v>
      </c>
      <c r="I1204" s="193"/>
      <c r="J1204" s="197">
        <v>1202</v>
      </c>
      <c r="K1204" s="234">
        <v>1.414433568220359E-2</v>
      </c>
      <c r="L1204" s="198">
        <v>-8.1259263245575912E-3</v>
      </c>
    </row>
    <row r="1205" spans="1:12" ht="14.4" x14ac:dyDescent="0.3">
      <c r="A1205" s="7">
        <v>42394</v>
      </c>
      <c r="B1205" s="191">
        <v>1906.280029</v>
      </c>
      <c r="C1205" s="191">
        <v>1906.280029</v>
      </c>
      <c r="D1205" s="191">
        <v>1875.969971</v>
      </c>
      <c r="E1205" s="191">
        <v>1877.079956</v>
      </c>
      <c r="F1205" s="192">
        <v>1877.079956</v>
      </c>
      <c r="G1205" s="191">
        <v>4401380000</v>
      </c>
      <c r="H1205" s="194">
        <f t="shared" si="18"/>
        <v>-1.5637981868314242E-2</v>
      </c>
      <c r="I1205" s="193"/>
      <c r="J1205" s="197">
        <v>1203</v>
      </c>
      <c r="K1205" s="234">
        <v>-1.5637981868314242E-2</v>
      </c>
      <c r="L1205" s="198">
        <v>-8.1257173675008381E-3</v>
      </c>
    </row>
    <row r="1206" spans="1:12" ht="14.4" x14ac:dyDescent="0.3">
      <c r="A1206" s="7">
        <v>42391</v>
      </c>
      <c r="B1206" s="191">
        <v>1877.400024</v>
      </c>
      <c r="C1206" s="191">
        <v>1908.849976</v>
      </c>
      <c r="D1206" s="191">
        <v>1877.400024</v>
      </c>
      <c r="E1206" s="191">
        <v>1906.900024</v>
      </c>
      <c r="F1206" s="192">
        <v>1906.900024</v>
      </c>
      <c r="G1206" s="191">
        <v>4901760000</v>
      </c>
      <c r="H1206" s="194">
        <f t="shared" si="18"/>
        <v>2.0283700930896903E-2</v>
      </c>
      <c r="I1206" s="193"/>
      <c r="J1206" s="197">
        <v>1204</v>
      </c>
      <c r="K1206" s="234">
        <v>2.0283700930896903E-2</v>
      </c>
      <c r="L1206" s="198">
        <v>-8.1223345164576112E-3</v>
      </c>
    </row>
    <row r="1207" spans="1:12" ht="14.4" x14ac:dyDescent="0.3">
      <c r="A1207" s="7">
        <v>42390</v>
      </c>
      <c r="B1207" s="191">
        <v>1861.459961</v>
      </c>
      <c r="C1207" s="191">
        <v>1889.849976</v>
      </c>
      <c r="D1207" s="191">
        <v>1848.9799800000001</v>
      </c>
      <c r="E1207" s="191">
        <v>1868.98999</v>
      </c>
      <c r="F1207" s="192">
        <v>1868.98999</v>
      </c>
      <c r="G1207" s="191">
        <v>5078810000</v>
      </c>
      <c r="H1207" s="194">
        <f t="shared" si="18"/>
        <v>5.1954382646433282E-3</v>
      </c>
      <c r="I1207" s="193"/>
      <c r="J1207" s="197">
        <v>1205</v>
      </c>
      <c r="K1207" s="234">
        <v>5.1954382646433282E-3</v>
      </c>
      <c r="L1207" s="198">
        <v>-8.1209766700403065E-3</v>
      </c>
    </row>
    <row r="1208" spans="1:12" ht="14.4" x14ac:dyDescent="0.3">
      <c r="A1208" s="7">
        <v>42389</v>
      </c>
      <c r="B1208" s="191">
        <v>1876.1800539999999</v>
      </c>
      <c r="C1208" s="191">
        <v>1876.1800539999999</v>
      </c>
      <c r="D1208" s="191">
        <v>1812.290039</v>
      </c>
      <c r="E1208" s="191">
        <v>1859.329956</v>
      </c>
      <c r="F1208" s="192">
        <v>1859.329956</v>
      </c>
      <c r="G1208" s="191">
        <v>6416070000</v>
      </c>
      <c r="H1208" s="194">
        <f t="shared" si="18"/>
        <v>-1.1693855152753438E-2</v>
      </c>
      <c r="I1208" s="193"/>
      <c r="J1208" s="197">
        <v>1206</v>
      </c>
      <c r="K1208" s="234">
        <v>-1.1693855152753438E-2</v>
      </c>
      <c r="L1208" s="198">
        <v>-8.1194201290064015E-3</v>
      </c>
    </row>
    <row r="1209" spans="1:12" ht="14.4" x14ac:dyDescent="0.3">
      <c r="A1209" s="7">
        <v>42388</v>
      </c>
      <c r="B1209" s="191">
        <v>1888.660034</v>
      </c>
      <c r="C1209" s="191">
        <v>1901.4399410000001</v>
      </c>
      <c r="D1209" s="191">
        <v>1864.599976</v>
      </c>
      <c r="E1209" s="191">
        <v>1881.329956</v>
      </c>
      <c r="F1209" s="192">
        <v>1881.329956</v>
      </c>
      <c r="G1209" s="191">
        <v>4928350000</v>
      </c>
      <c r="H1209" s="194">
        <f t="shared" si="18"/>
        <v>5.3182155440808176E-4</v>
      </c>
      <c r="I1209" s="193"/>
      <c r="J1209" s="197">
        <v>1207</v>
      </c>
      <c r="K1209" s="234">
        <v>5.3182155440808176E-4</v>
      </c>
      <c r="L1209" s="198">
        <v>-8.1189166604640692E-3</v>
      </c>
    </row>
    <row r="1210" spans="1:12" ht="14.4" x14ac:dyDescent="0.3">
      <c r="A1210" s="7">
        <v>42384</v>
      </c>
      <c r="B1210" s="191">
        <v>1916.6800539999999</v>
      </c>
      <c r="C1210" s="191">
        <v>1916.6800539999999</v>
      </c>
      <c r="D1210" s="191">
        <v>1857.829956</v>
      </c>
      <c r="E1210" s="191">
        <v>1880.329956</v>
      </c>
      <c r="F1210" s="192">
        <v>1880.329956</v>
      </c>
      <c r="G1210" s="191">
        <v>5468460000</v>
      </c>
      <c r="H1210" s="194">
        <f t="shared" si="18"/>
        <v>-2.1599098121783969E-2</v>
      </c>
      <c r="I1210" s="193"/>
      <c r="J1210" s="197">
        <v>1208</v>
      </c>
      <c r="K1210" s="234">
        <v>-2.1599098121783969E-2</v>
      </c>
      <c r="L1210" s="198">
        <v>-8.1171721142561434E-3</v>
      </c>
    </row>
    <row r="1211" spans="1:12" ht="14.4" x14ac:dyDescent="0.3">
      <c r="A1211" s="7">
        <v>42383</v>
      </c>
      <c r="B1211" s="191">
        <v>1891.6800539999999</v>
      </c>
      <c r="C1211" s="191">
        <v>1934.469971</v>
      </c>
      <c r="D1211" s="191">
        <v>1878.9300539999999</v>
      </c>
      <c r="E1211" s="191">
        <v>1921.839966</v>
      </c>
      <c r="F1211" s="192">
        <v>1921.839966</v>
      </c>
      <c r="G1211" s="191">
        <v>5241110000</v>
      </c>
      <c r="H1211" s="194">
        <f t="shared" si="18"/>
        <v>1.6695905641396367E-2</v>
      </c>
      <c r="I1211" s="193"/>
      <c r="J1211" s="197">
        <v>1209</v>
      </c>
      <c r="K1211" s="234">
        <v>1.6695905641396367E-2</v>
      </c>
      <c r="L1211" s="198">
        <v>-8.1151910232802778E-3</v>
      </c>
    </row>
    <row r="1212" spans="1:12" ht="14.4" x14ac:dyDescent="0.3">
      <c r="A1212" s="7">
        <v>42382</v>
      </c>
      <c r="B1212" s="191">
        <v>1940.339966</v>
      </c>
      <c r="C1212" s="191">
        <v>1950.329956</v>
      </c>
      <c r="D1212" s="191">
        <v>1886.410034</v>
      </c>
      <c r="E1212" s="191">
        <v>1890.280029</v>
      </c>
      <c r="F1212" s="192">
        <v>1890.280029</v>
      </c>
      <c r="G1212" s="191">
        <v>5087030000</v>
      </c>
      <c r="H1212" s="194">
        <f t="shared" si="18"/>
        <v>-2.4965452602732516E-2</v>
      </c>
      <c r="I1212" s="193"/>
      <c r="J1212" s="197">
        <v>1210</v>
      </c>
      <c r="K1212" s="234">
        <v>-2.4965452602732516E-2</v>
      </c>
      <c r="L1212" s="198">
        <v>-8.1006168553458963E-3</v>
      </c>
    </row>
    <row r="1213" spans="1:12" ht="14.4" x14ac:dyDescent="0.3">
      <c r="A1213" s="7">
        <v>42381</v>
      </c>
      <c r="B1213" s="191">
        <v>1927.829956</v>
      </c>
      <c r="C1213" s="191">
        <v>1947.380005</v>
      </c>
      <c r="D1213" s="191">
        <v>1914.349976</v>
      </c>
      <c r="E1213" s="191">
        <v>1938.6800539999999</v>
      </c>
      <c r="F1213" s="192">
        <v>1938.6800539999999</v>
      </c>
      <c r="G1213" s="191">
        <v>4887260000</v>
      </c>
      <c r="H1213" s="194">
        <f t="shared" si="18"/>
        <v>7.8027986383718759E-3</v>
      </c>
      <c r="I1213" s="193"/>
      <c r="J1213" s="197">
        <v>1211</v>
      </c>
      <c r="K1213" s="234">
        <v>7.8027986383718759E-3</v>
      </c>
      <c r="L1213" s="198">
        <v>-8.1003149581485075E-3</v>
      </c>
    </row>
    <row r="1214" spans="1:12" ht="14.4" x14ac:dyDescent="0.3">
      <c r="A1214" s="7">
        <v>42380</v>
      </c>
      <c r="B1214" s="191">
        <v>1926.119995</v>
      </c>
      <c r="C1214" s="191">
        <v>1935.650024</v>
      </c>
      <c r="D1214" s="191">
        <v>1901.099976</v>
      </c>
      <c r="E1214" s="191">
        <v>1923.670044</v>
      </c>
      <c r="F1214" s="192">
        <v>1923.670044</v>
      </c>
      <c r="G1214" s="191">
        <v>4607290000</v>
      </c>
      <c r="H1214" s="194">
        <f t="shared" si="18"/>
        <v>8.532723085774163E-4</v>
      </c>
      <c r="I1214" s="193"/>
      <c r="J1214" s="197">
        <v>1212</v>
      </c>
      <c r="K1214" s="234">
        <v>8.532723085774163E-4</v>
      </c>
      <c r="L1214" s="198">
        <v>-8.0983279721179979E-3</v>
      </c>
    </row>
    <row r="1215" spans="1:12" ht="14.4" x14ac:dyDescent="0.3">
      <c r="A1215" s="7">
        <v>42377</v>
      </c>
      <c r="B1215" s="191">
        <v>1945.969971</v>
      </c>
      <c r="C1215" s="191">
        <v>1960.400024</v>
      </c>
      <c r="D1215" s="191">
        <v>1918.459961</v>
      </c>
      <c r="E1215" s="191">
        <v>1922.030029</v>
      </c>
      <c r="F1215" s="192">
        <v>1922.030029</v>
      </c>
      <c r="G1215" s="191">
        <v>4664940000</v>
      </c>
      <c r="H1215" s="194">
        <f t="shared" si="18"/>
        <v>-1.0838374634476389E-2</v>
      </c>
      <c r="I1215" s="193"/>
      <c r="J1215" s="197">
        <v>1213</v>
      </c>
      <c r="K1215" s="234">
        <v>-1.0838374634476389E-2</v>
      </c>
      <c r="L1215" s="198">
        <v>-8.0980562141740233E-3</v>
      </c>
    </row>
    <row r="1216" spans="1:12" ht="14.4" x14ac:dyDescent="0.3">
      <c r="A1216" s="7">
        <v>42376</v>
      </c>
      <c r="B1216" s="191">
        <v>1985.3199460000001</v>
      </c>
      <c r="C1216" s="191">
        <v>1985.3199460000001</v>
      </c>
      <c r="D1216" s="191">
        <v>1938.829956</v>
      </c>
      <c r="E1216" s="191">
        <v>1943.089966</v>
      </c>
      <c r="F1216" s="192">
        <v>1943.089966</v>
      </c>
      <c r="G1216" s="191">
        <v>5076590000</v>
      </c>
      <c r="H1216" s="194">
        <f t="shared" si="18"/>
        <v>-2.3700443039098174E-2</v>
      </c>
      <c r="I1216" s="193"/>
      <c r="J1216" s="197">
        <v>1214</v>
      </c>
      <c r="K1216" s="234">
        <v>-2.3700443039098174E-2</v>
      </c>
      <c r="L1216" s="198">
        <v>-8.0963910132735833E-3</v>
      </c>
    </row>
    <row r="1217" spans="1:12" ht="14.4" x14ac:dyDescent="0.3">
      <c r="A1217" s="7">
        <v>42375</v>
      </c>
      <c r="B1217" s="191">
        <v>2011.709961</v>
      </c>
      <c r="C1217" s="191">
        <v>2011.709961</v>
      </c>
      <c r="D1217" s="191">
        <v>1979.0500489999999</v>
      </c>
      <c r="E1217" s="191">
        <v>1990.26001</v>
      </c>
      <c r="F1217" s="192">
        <v>1990.26001</v>
      </c>
      <c r="G1217" s="191">
        <v>4336660000</v>
      </c>
      <c r="H1217" s="194">
        <f t="shared" si="18"/>
        <v>-1.31153966170151E-2</v>
      </c>
      <c r="I1217" s="193"/>
      <c r="J1217" s="197">
        <v>1215</v>
      </c>
      <c r="K1217" s="234">
        <v>-1.31153966170151E-2</v>
      </c>
      <c r="L1217" s="198">
        <v>-8.0947264376099899E-3</v>
      </c>
    </row>
    <row r="1218" spans="1:12" ht="14.4" x14ac:dyDescent="0.3">
      <c r="A1218" s="7">
        <v>42374</v>
      </c>
      <c r="B1218" s="191">
        <v>2013.780029</v>
      </c>
      <c r="C1218" s="191">
        <v>2021.9399410000001</v>
      </c>
      <c r="D1218" s="191">
        <v>2004.170044</v>
      </c>
      <c r="E1218" s="191">
        <v>2016.709961</v>
      </c>
      <c r="F1218" s="192">
        <v>2016.709961</v>
      </c>
      <c r="G1218" s="191">
        <v>3706620000</v>
      </c>
      <c r="H1218" s="194">
        <f t="shared" si="18"/>
        <v>2.012226074739071E-3</v>
      </c>
      <c r="I1218" s="193"/>
      <c r="J1218" s="197">
        <v>1216</v>
      </c>
      <c r="K1218" s="234">
        <v>2.012226074739071E-3</v>
      </c>
      <c r="L1218" s="198">
        <v>-8.0936852433588034E-3</v>
      </c>
    </row>
    <row r="1219" spans="1:12" ht="14.4" x14ac:dyDescent="0.3">
      <c r="A1219" s="7">
        <v>42373</v>
      </c>
      <c r="B1219" s="191">
        <v>2038.1999510000001</v>
      </c>
      <c r="C1219" s="191">
        <v>2038.1999510000001</v>
      </c>
      <c r="D1219" s="191">
        <v>1989.6800539999999</v>
      </c>
      <c r="E1219" s="191">
        <v>2012.660034</v>
      </c>
      <c r="F1219" s="192">
        <v>2012.660034</v>
      </c>
      <c r="G1219" s="191">
        <v>4304880000</v>
      </c>
      <c r="H1219" s="194">
        <f t="shared" si="18"/>
        <v>-1.530373098179018E-2</v>
      </c>
      <c r="I1219" s="193"/>
      <c r="J1219" s="197">
        <v>1217</v>
      </c>
      <c r="K1219" s="234">
        <v>-1.530373098179018E-2</v>
      </c>
      <c r="L1219" s="198">
        <v>-8.0920725020205315E-3</v>
      </c>
    </row>
    <row r="1220" spans="1:12" ht="14.4" x14ac:dyDescent="0.3">
      <c r="A1220" s="7">
        <v>42369</v>
      </c>
      <c r="B1220" s="191">
        <v>2060.5900879999999</v>
      </c>
      <c r="C1220" s="191">
        <v>2062.540039</v>
      </c>
      <c r="D1220" s="191">
        <v>2043.619995</v>
      </c>
      <c r="E1220" s="191">
        <v>2043.9399410000001</v>
      </c>
      <c r="F1220" s="192">
        <v>2043.9399410000001</v>
      </c>
      <c r="G1220" s="191">
        <v>2655330000</v>
      </c>
      <c r="H1220" s="194">
        <f t="shared" ref="H1220:H1283" si="19">(F1220-F1221)/F1221</f>
        <v>-9.4119130897784096E-3</v>
      </c>
      <c r="I1220" s="193"/>
      <c r="J1220" s="197">
        <v>1218</v>
      </c>
      <c r="K1220" s="234">
        <v>-9.4119130897784096E-3</v>
      </c>
      <c r="L1220" s="198">
        <v>-8.0818651638488222E-3</v>
      </c>
    </row>
    <row r="1221" spans="1:12" ht="14.4" x14ac:dyDescent="0.3">
      <c r="A1221" s="7">
        <v>42368</v>
      </c>
      <c r="B1221" s="191">
        <v>2077.3400879999999</v>
      </c>
      <c r="C1221" s="191">
        <v>2077.3400879999999</v>
      </c>
      <c r="D1221" s="191">
        <v>2061.969971</v>
      </c>
      <c r="E1221" s="191">
        <v>2063.360107</v>
      </c>
      <c r="F1221" s="192">
        <v>2063.360107</v>
      </c>
      <c r="G1221" s="191">
        <v>2367430000</v>
      </c>
      <c r="H1221" s="194">
        <f t="shared" si="19"/>
        <v>-7.2172285974309268E-3</v>
      </c>
      <c r="I1221" s="193"/>
      <c r="J1221" s="197">
        <v>1219</v>
      </c>
      <c r="K1221" s="234">
        <v>-7.2172285974309268E-3</v>
      </c>
      <c r="L1221" s="198">
        <v>-8.076408078172349E-3</v>
      </c>
    </row>
    <row r="1222" spans="1:12" ht="14.4" x14ac:dyDescent="0.3">
      <c r="A1222" s="7">
        <v>42367</v>
      </c>
      <c r="B1222" s="191">
        <v>2060.540039</v>
      </c>
      <c r="C1222" s="191">
        <v>2081.5600589999999</v>
      </c>
      <c r="D1222" s="191">
        <v>2060.540039</v>
      </c>
      <c r="E1222" s="191">
        <v>2078.360107</v>
      </c>
      <c r="F1222" s="192">
        <v>2078.360107</v>
      </c>
      <c r="G1222" s="191">
        <v>2542000000</v>
      </c>
      <c r="H1222" s="194">
        <f t="shared" si="19"/>
        <v>1.0629762703622645E-2</v>
      </c>
      <c r="I1222" s="193"/>
      <c r="J1222" s="197">
        <v>1220</v>
      </c>
      <c r="K1222" s="234">
        <v>1.0629762703622645E-2</v>
      </c>
      <c r="L1222" s="198">
        <v>-8.0728246631084181E-3</v>
      </c>
    </row>
    <row r="1223" spans="1:12" ht="14.4" x14ac:dyDescent="0.3">
      <c r="A1223" s="7">
        <v>42366</v>
      </c>
      <c r="B1223" s="191">
        <v>2057.7700199999999</v>
      </c>
      <c r="C1223" s="191">
        <v>2057.7700199999999</v>
      </c>
      <c r="D1223" s="191">
        <v>2044.1999510000001</v>
      </c>
      <c r="E1223" s="191">
        <v>2056.5</v>
      </c>
      <c r="F1223" s="192">
        <v>2056.5</v>
      </c>
      <c r="G1223" s="191">
        <v>2492510000</v>
      </c>
      <c r="H1223" s="194">
        <f t="shared" si="19"/>
        <v>-2.1785598289101996E-3</v>
      </c>
      <c r="I1223" s="193"/>
      <c r="J1223" s="197">
        <v>1221</v>
      </c>
      <c r="K1223" s="234">
        <v>-2.1785598289101996E-3</v>
      </c>
      <c r="L1223" s="198">
        <v>-8.0722425207977559E-3</v>
      </c>
    </row>
    <row r="1224" spans="1:12" ht="14.4" x14ac:dyDescent="0.3">
      <c r="A1224" s="7">
        <v>42362</v>
      </c>
      <c r="B1224" s="191">
        <v>2063.5200199999999</v>
      </c>
      <c r="C1224" s="191">
        <v>2067.360107</v>
      </c>
      <c r="D1224" s="191">
        <v>2058.7299800000001</v>
      </c>
      <c r="E1224" s="191">
        <v>2060.98999</v>
      </c>
      <c r="F1224" s="192">
        <v>2060.98999</v>
      </c>
      <c r="G1224" s="191">
        <v>1411860000</v>
      </c>
      <c r="H1224" s="194">
        <f t="shared" si="19"/>
        <v>-1.5986363048084951E-3</v>
      </c>
      <c r="I1224" s="193"/>
      <c r="J1224" s="197">
        <v>1222</v>
      </c>
      <c r="K1224" s="234">
        <v>-1.5986363048084951E-3</v>
      </c>
      <c r="L1224" s="198">
        <v>-8.0719038226263612E-3</v>
      </c>
    </row>
    <row r="1225" spans="1:12" ht="14.4" x14ac:dyDescent="0.3">
      <c r="A1225" s="7">
        <v>42361</v>
      </c>
      <c r="B1225" s="191">
        <v>2042.1999510000001</v>
      </c>
      <c r="C1225" s="191">
        <v>2064.7299800000001</v>
      </c>
      <c r="D1225" s="191">
        <v>2042.1999510000001</v>
      </c>
      <c r="E1225" s="191">
        <v>2064.290039</v>
      </c>
      <c r="F1225" s="192">
        <v>2064.290039</v>
      </c>
      <c r="G1225" s="191">
        <v>3484090000</v>
      </c>
      <c r="H1225" s="194">
        <f t="shared" si="19"/>
        <v>1.2418068122691342E-2</v>
      </c>
      <c r="I1225" s="193"/>
      <c r="J1225" s="197">
        <v>1223</v>
      </c>
      <c r="K1225" s="234">
        <v>1.2418068122691342E-2</v>
      </c>
      <c r="L1225" s="198">
        <v>-8.067329408211317E-3</v>
      </c>
    </row>
    <row r="1226" spans="1:12" ht="14.4" x14ac:dyDescent="0.3">
      <c r="A1226" s="7">
        <v>42360</v>
      </c>
      <c r="B1226" s="191">
        <v>2023.150024</v>
      </c>
      <c r="C1226" s="191">
        <v>2042.73999</v>
      </c>
      <c r="D1226" s="191">
        <v>2020.48999</v>
      </c>
      <c r="E1226" s="191">
        <v>2038.969971</v>
      </c>
      <c r="F1226" s="192">
        <v>2038.969971</v>
      </c>
      <c r="G1226" s="191">
        <v>3520860000</v>
      </c>
      <c r="H1226" s="194">
        <f t="shared" si="19"/>
        <v>8.8167364066983073E-3</v>
      </c>
      <c r="I1226" s="193"/>
      <c r="J1226" s="197">
        <v>1224</v>
      </c>
      <c r="K1226" s="234">
        <v>8.8167364066983073E-3</v>
      </c>
      <c r="L1226" s="198">
        <v>-8.0523000204373342E-3</v>
      </c>
    </row>
    <row r="1227" spans="1:12" ht="14.4" x14ac:dyDescent="0.3">
      <c r="A1227" s="7">
        <v>42359</v>
      </c>
      <c r="B1227" s="191">
        <v>2010.2700199999999</v>
      </c>
      <c r="C1227" s="191">
        <v>2022.900024</v>
      </c>
      <c r="D1227" s="191">
        <v>2005.9300539999999</v>
      </c>
      <c r="E1227" s="191">
        <v>2021.150024</v>
      </c>
      <c r="F1227" s="192">
        <v>2021.150024</v>
      </c>
      <c r="G1227" s="191">
        <v>3760280000</v>
      </c>
      <c r="H1227" s="194">
        <f t="shared" si="19"/>
        <v>7.7784022432042963E-3</v>
      </c>
      <c r="I1227" s="193"/>
      <c r="J1227" s="197">
        <v>1225</v>
      </c>
      <c r="K1227" s="234">
        <v>7.7784022432042963E-3</v>
      </c>
      <c r="L1227" s="198">
        <v>-8.03493254497256E-3</v>
      </c>
    </row>
    <row r="1228" spans="1:12" ht="14.4" x14ac:dyDescent="0.3">
      <c r="A1228" s="7">
        <v>42356</v>
      </c>
      <c r="B1228" s="191">
        <v>2040.8100589999999</v>
      </c>
      <c r="C1228" s="191">
        <v>2040.8100589999999</v>
      </c>
      <c r="D1228" s="191">
        <v>2005.329956</v>
      </c>
      <c r="E1228" s="191">
        <v>2005.5500489999999</v>
      </c>
      <c r="F1228" s="192">
        <v>2005.5500489999999</v>
      </c>
      <c r="G1228" s="191">
        <v>6683070000</v>
      </c>
      <c r="H1228" s="194">
        <f t="shared" si="19"/>
        <v>-1.7797220091700192E-2</v>
      </c>
      <c r="I1228" s="193"/>
      <c r="J1228" s="197">
        <v>1226</v>
      </c>
      <c r="K1228" s="234">
        <v>-1.7797220091700192E-2</v>
      </c>
      <c r="L1228" s="198">
        <v>-8.0133231235974406E-3</v>
      </c>
    </row>
    <row r="1229" spans="1:12" ht="14.4" x14ac:dyDescent="0.3">
      <c r="A1229" s="7">
        <v>42355</v>
      </c>
      <c r="B1229" s="191">
        <v>2073.76001</v>
      </c>
      <c r="C1229" s="191">
        <v>2076.3701169999999</v>
      </c>
      <c r="D1229" s="191">
        <v>2041.660034</v>
      </c>
      <c r="E1229" s="191">
        <v>2041.8900149999999</v>
      </c>
      <c r="F1229" s="192">
        <v>2041.8900149999999</v>
      </c>
      <c r="G1229" s="191">
        <v>4327390000</v>
      </c>
      <c r="H1229" s="194">
        <f t="shared" si="19"/>
        <v>-1.5040520569611564E-2</v>
      </c>
      <c r="I1229" s="193"/>
      <c r="J1229" s="197">
        <v>1227</v>
      </c>
      <c r="K1229" s="234">
        <v>-1.5040520569611564E-2</v>
      </c>
      <c r="L1229" s="198">
        <v>-8.0036464560596047E-3</v>
      </c>
    </row>
    <row r="1230" spans="1:12" ht="14.4" x14ac:dyDescent="0.3">
      <c r="A1230" s="7">
        <v>42354</v>
      </c>
      <c r="B1230" s="191">
        <v>2046.5</v>
      </c>
      <c r="C1230" s="191">
        <v>2076.719971</v>
      </c>
      <c r="D1230" s="191">
        <v>2042.4300539999999</v>
      </c>
      <c r="E1230" s="191">
        <v>2073.070068</v>
      </c>
      <c r="F1230" s="192">
        <v>2073.070068</v>
      </c>
      <c r="G1230" s="191">
        <v>4635450000</v>
      </c>
      <c r="H1230" s="194">
        <f t="shared" si="19"/>
        <v>1.4514969343641774E-2</v>
      </c>
      <c r="I1230" s="193"/>
      <c r="J1230" s="197">
        <v>1228</v>
      </c>
      <c r="K1230" s="234">
        <v>1.4514969343641774E-2</v>
      </c>
      <c r="L1230" s="198">
        <v>-7.9856989405433874E-3</v>
      </c>
    </row>
    <row r="1231" spans="1:12" ht="14.4" x14ac:dyDescent="0.3">
      <c r="A1231" s="7">
        <v>42353</v>
      </c>
      <c r="B1231" s="191">
        <v>2025.5500489999999</v>
      </c>
      <c r="C1231" s="191">
        <v>2053.8701169999999</v>
      </c>
      <c r="D1231" s="191">
        <v>2025.5500489999999</v>
      </c>
      <c r="E1231" s="191">
        <v>2043.410034</v>
      </c>
      <c r="F1231" s="192">
        <v>2043.410034</v>
      </c>
      <c r="G1231" s="191">
        <v>4353540000</v>
      </c>
      <c r="H1231" s="194">
        <f t="shared" si="19"/>
        <v>1.0618561196917325E-2</v>
      </c>
      <c r="I1231" s="193"/>
      <c r="J1231" s="197">
        <v>1229</v>
      </c>
      <c r="K1231" s="234">
        <v>1.0618561196917325E-2</v>
      </c>
      <c r="L1231" s="198">
        <v>-7.983324752636585E-3</v>
      </c>
    </row>
    <row r="1232" spans="1:12" ht="14.4" x14ac:dyDescent="0.3">
      <c r="A1232" s="7">
        <v>42352</v>
      </c>
      <c r="B1232" s="191">
        <v>2013.369995</v>
      </c>
      <c r="C1232" s="191">
        <v>2022.920044</v>
      </c>
      <c r="D1232" s="191">
        <v>1993.26001</v>
      </c>
      <c r="E1232" s="191">
        <v>2021.9399410000001</v>
      </c>
      <c r="F1232" s="192">
        <v>2021.9399410000001</v>
      </c>
      <c r="G1232" s="191">
        <v>4612440000</v>
      </c>
      <c r="H1232" s="194">
        <f t="shared" si="19"/>
        <v>4.7555598740678263E-3</v>
      </c>
      <c r="I1232" s="193"/>
      <c r="J1232" s="197">
        <v>1230</v>
      </c>
      <c r="K1232" s="234">
        <v>4.7555598740678263E-3</v>
      </c>
      <c r="L1232" s="198">
        <v>-7.9741362302514062E-3</v>
      </c>
    </row>
    <row r="1233" spans="1:12" ht="14.4" x14ac:dyDescent="0.3">
      <c r="A1233" s="7">
        <v>42349</v>
      </c>
      <c r="B1233" s="191">
        <v>2047.2700199999999</v>
      </c>
      <c r="C1233" s="191">
        <v>2047.2700199999999</v>
      </c>
      <c r="D1233" s="191">
        <v>2008.8000489999999</v>
      </c>
      <c r="E1233" s="191">
        <v>2012.369995</v>
      </c>
      <c r="F1233" s="192">
        <v>2012.369995</v>
      </c>
      <c r="G1233" s="191">
        <v>4301060000</v>
      </c>
      <c r="H1233" s="194">
        <f t="shared" si="19"/>
        <v>-1.9422767130611768E-2</v>
      </c>
      <c r="I1233" s="193"/>
      <c r="J1233" s="197">
        <v>1231</v>
      </c>
      <c r="K1233" s="234">
        <v>-1.9422767130611768E-2</v>
      </c>
      <c r="L1233" s="198">
        <v>-7.9691323627661421E-3</v>
      </c>
    </row>
    <row r="1234" spans="1:12" ht="14.4" x14ac:dyDescent="0.3">
      <c r="A1234" s="7">
        <v>42348</v>
      </c>
      <c r="B1234" s="191">
        <v>2047.9300539999999</v>
      </c>
      <c r="C1234" s="191">
        <v>2067.6499020000001</v>
      </c>
      <c r="D1234" s="191">
        <v>2045.670044</v>
      </c>
      <c r="E1234" s="191">
        <v>2052.2299800000001</v>
      </c>
      <c r="F1234" s="192">
        <v>2052.2299800000001</v>
      </c>
      <c r="G1234" s="191">
        <v>3715150000</v>
      </c>
      <c r="H1234" s="194">
        <f t="shared" si="19"/>
        <v>2.2513869815966765E-3</v>
      </c>
      <c r="I1234" s="193"/>
      <c r="J1234" s="197">
        <v>1232</v>
      </c>
      <c r="K1234" s="234">
        <v>2.2513869815966765E-3</v>
      </c>
      <c r="L1234" s="198">
        <v>-7.9657885073510688E-3</v>
      </c>
    </row>
    <row r="1235" spans="1:12" ht="14.4" x14ac:dyDescent="0.3">
      <c r="A1235" s="7">
        <v>42347</v>
      </c>
      <c r="B1235" s="191">
        <v>2061.169922</v>
      </c>
      <c r="C1235" s="191">
        <v>2080.330078</v>
      </c>
      <c r="D1235" s="191">
        <v>2036.530029</v>
      </c>
      <c r="E1235" s="191">
        <v>2047.619995</v>
      </c>
      <c r="F1235" s="192">
        <v>2047.619995</v>
      </c>
      <c r="G1235" s="191">
        <v>4385250000</v>
      </c>
      <c r="H1235" s="194">
        <f t="shared" si="19"/>
        <v>-7.7389851273601904E-3</v>
      </c>
      <c r="I1235" s="193"/>
      <c r="J1235" s="197">
        <v>1233</v>
      </c>
      <c r="K1235" s="234">
        <v>-7.7389851273601904E-3</v>
      </c>
      <c r="L1235" s="198">
        <v>-7.9603292367135918E-3</v>
      </c>
    </row>
    <row r="1236" spans="1:12" ht="14.4" x14ac:dyDescent="0.3">
      <c r="A1236" s="7">
        <v>42346</v>
      </c>
      <c r="B1236" s="191">
        <v>2073.389893</v>
      </c>
      <c r="C1236" s="191">
        <v>2073.8500979999999</v>
      </c>
      <c r="D1236" s="191">
        <v>2052.320068</v>
      </c>
      <c r="E1236" s="191">
        <v>2063.5900879999999</v>
      </c>
      <c r="F1236" s="192">
        <v>2063.5900879999999</v>
      </c>
      <c r="G1236" s="191">
        <v>4173570000</v>
      </c>
      <c r="H1236" s="194">
        <f t="shared" si="19"/>
        <v>-6.4899014278222552E-3</v>
      </c>
      <c r="I1236" s="193"/>
      <c r="J1236" s="197">
        <v>1234</v>
      </c>
      <c r="K1236" s="234">
        <v>-6.4899014278222552E-3</v>
      </c>
      <c r="L1236" s="198">
        <v>-7.9561322026623915E-3</v>
      </c>
    </row>
    <row r="1237" spans="1:12" ht="14.4" x14ac:dyDescent="0.3">
      <c r="A1237" s="7">
        <v>42345</v>
      </c>
      <c r="B1237" s="191">
        <v>2090.419922</v>
      </c>
      <c r="C1237" s="191">
        <v>2090.419922</v>
      </c>
      <c r="D1237" s="191">
        <v>2066.780029</v>
      </c>
      <c r="E1237" s="191">
        <v>2077.070068</v>
      </c>
      <c r="F1237" s="192">
        <v>2077.070068</v>
      </c>
      <c r="G1237" s="191">
        <v>4043820000</v>
      </c>
      <c r="H1237" s="194">
        <f t="shared" si="19"/>
        <v>-6.989502943734861E-3</v>
      </c>
      <c r="I1237" s="193"/>
      <c r="J1237" s="197">
        <v>1235</v>
      </c>
      <c r="K1237" s="234">
        <v>-6.989502943734861E-3</v>
      </c>
      <c r="L1237" s="198">
        <v>-7.9501862482637253E-3</v>
      </c>
    </row>
    <row r="1238" spans="1:12" ht="14.4" x14ac:dyDescent="0.3">
      <c r="A1238" s="7">
        <v>42342</v>
      </c>
      <c r="B1238" s="191">
        <v>2051.23999</v>
      </c>
      <c r="C1238" s="191">
        <v>2093.8400879999999</v>
      </c>
      <c r="D1238" s="191">
        <v>2051.23999</v>
      </c>
      <c r="E1238" s="191">
        <v>2091.6899410000001</v>
      </c>
      <c r="F1238" s="192">
        <v>2091.6899410000001</v>
      </c>
      <c r="G1238" s="191">
        <v>4214910000</v>
      </c>
      <c r="H1238" s="194">
        <f t="shared" si="19"/>
        <v>2.0525668952536026E-2</v>
      </c>
      <c r="I1238" s="193"/>
      <c r="J1238" s="197">
        <v>1236</v>
      </c>
      <c r="K1238" s="234">
        <v>2.0525668952536026E-2</v>
      </c>
      <c r="L1238" s="198">
        <v>-7.9481255964041365E-3</v>
      </c>
    </row>
    <row r="1239" spans="1:12" ht="14.4" x14ac:dyDescent="0.3">
      <c r="A1239" s="7">
        <v>42341</v>
      </c>
      <c r="B1239" s="191">
        <v>2080.709961</v>
      </c>
      <c r="C1239" s="191">
        <v>2085</v>
      </c>
      <c r="D1239" s="191">
        <v>2042.349976</v>
      </c>
      <c r="E1239" s="191">
        <v>2049.6201169999999</v>
      </c>
      <c r="F1239" s="192">
        <v>2049.6201169999999</v>
      </c>
      <c r="G1239" s="191">
        <v>4306490000</v>
      </c>
      <c r="H1239" s="194">
        <f t="shared" si="19"/>
        <v>-1.4373526867514348E-2</v>
      </c>
      <c r="I1239" s="193"/>
      <c r="J1239" s="197">
        <v>1237</v>
      </c>
      <c r="K1239" s="234">
        <v>-1.4373526867514348E-2</v>
      </c>
      <c r="L1239" s="198">
        <v>-7.9242669992975138E-3</v>
      </c>
    </row>
    <row r="1240" spans="1:12" ht="14.4" x14ac:dyDescent="0.3">
      <c r="A1240" s="7">
        <v>42340</v>
      </c>
      <c r="B1240" s="191">
        <v>2101.709961</v>
      </c>
      <c r="C1240" s="191">
        <v>2104.2700199999999</v>
      </c>
      <c r="D1240" s="191">
        <v>2077.110107</v>
      </c>
      <c r="E1240" s="191">
        <v>2079.51001</v>
      </c>
      <c r="F1240" s="192">
        <v>2079.51001</v>
      </c>
      <c r="G1240" s="191">
        <v>3950640000</v>
      </c>
      <c r="H1240" s="194">
        <f t="shared" si="19"/>
        <v>-1.099569314929217E-2</v>
      </c>
      <c r="I1240" s="193"/>
      <c r="J1240" s="197">
        <v>1238</v>
      </c>
      <c r="K1240" s="234">
        <v>-1.099569314929217E-2</v>
      </c>
      <c r="L1240" s="198">
        <v>-7.9233655579377966E-3</v>
      </c>
    </row>
    <row r="1241" spans="1:12" ht="14.4" x14ac:dyDescent="0.3">
      <c r="A1241" s="7">
        <v>42339</v>
      </c>
      <c r="B1241" s="191">
        <v>2082.929932</v>
      </c>
      <c r="C1241" s="191">
        <v>2103.3701169999999</v>
      </c>
      <c r="D1241" s="191">
        <v>2082.929932</v>
      </c>
      <c r="E1241" s="191">
        <v>2102.6298830000001</v>
      </c>
      <c r="F1241" s="192">
        <v>2102.6298830000001</v>
      </c>
      <c r="G1241" s="191">
        <v>3712120000</v>
      </c>
      <c r="H1241" s="194">
        <f t="shared" si="19"/>
        <v>1.0680573511899315E-2</v>
      </c>
      <c r="I1241" s="193"/>
      <c r="J1241" s="197">
        <v>1239</v>
      </c>
      <c r="K1241" s="234">
        <v>1.0680573511899315E-2</v>
      </c>
      <c r="L1241" s="198">
        <v>-7.9147274043211164E-3</v>
      </c>
    </row>
    <row r="1242" spans="1:12" ht="14.4" x14ac:dyDescent="0.3">
      <c r="A1242" s="7">
        <v>42338</v>
      </c>
      <c r="B1242" s="191">
        <v>2090.9499510000001</v>
      </c>
      <c r="C1242" s="191">
        <v>2093.8100589999999</v>
      </c>
      <c r="D1242" s="191">
        <v>2080.4099120000001</v>
      </c>
      <c r="E1242" s="191">
        <v>2080.4099120000001</v>
      </c>
      <c r="F1242" s="192">
        <v>2080.4099120000001</v>
      </c>
      <c r="G1242" s="191">
        <v>4275030000</v>
      </c>
      <c r="H1242" s="194">
        <f t="shared" si="19"/>
        <v>-4.6409971261862784E-3</v>
      </c>
      <c r="I1242" s="193"/>
      <c r="J1242" s="197">
        <v>1240</v>
      </c>
      <c r="K1242" s="234">
        <v>-4.6409971261862784E-3</v>
      </c>
      <c r="L1242" s="198">
        <v>-7.8869200242930732E-3</v>
      </c>
    </row>
    <row r="1243" spans="1:12" ht="14.4" x14ac:dyDescent="0.3">
      <c r="A1243" s="7">
        <v>42335</v>
      </c>
      <c r="B1243" s="191">
        <v>2088.820068</v>
      </c>
      <c r="C1243" s="191">
        <v>2093.290039</v>
      </c>
      <c r="D1243" s="191">
        <v>2084.1298830000001</v>
      </c>
      <c r="E1243" s="191">
        <v>2090.110107</v>
      </c>
      <c r="F1243" s="192">
        <v>2090.110107</v>
      </c>
      <c r="G1243" s="191">
        <v>1466840000</v>
      </c>
      <c r="H1243" s="194">
        <f t="shared" si="19"/>
        <v>5.9361756861211026E-4</v>
      </c>
      <c r="I1243" s="193"/>
      <c r="J1243" s="197">
        <v>1241</v>
      </c>
      <c r="K1243" s="234">
        <v>5.9361756861211026E-4</v>
      </c>
      <c r="L1243" s="198">
        <v>-7.8862647307179692E-3</v>
      </c>
    </row>
    <row r="1244" spans="1:12" ht="14.4" x14ac:dyDescent="0.3">
      <c r="A1244" s="7">
        <v>42333</v>
      </c>
      <c r="B1244" s="191">
        <v>2089.3000489999999</v>
      </c>
      <c r="C1244" s="191">
        <v>2093</v>
      </c>
      <c r="D1244" s="191">
        <v>2086.3000489999999</v>
      </c>
      <c r="E1244" s="191">
        <v>2088.8701169999999</v>
      </c>
      <c r="F1244" s="192">
        <v>2088.8701169999999</v>
      </c>
      <c r="G1244" s="191">
        <v>2852940000</v>
      </c>
      <c r="H1244" s="194">
        <f t="shared" si="19"/>
        <v>-1.2913256833782199E-4</v>
      </c>
      <c r="I1244" s="193"/>
      <c r="J1244" s="197">
        <v>1242</v>
      </c>
      <c r="K1244" s="234">
        <v>-1.2913256833782199E-4</v>
      </c>
      <c r="L1244" s="198">
        <v>-7.8838187542750737E-3</v>
      </c>
    </row>
    <row r="1245" spans="1:12" ht="14.4" x14ac:dyDescent="0.3">
      <c r="A1245" s="7">
        <v>42332</v>
      </c>
      <c r="B1245" s="191">
        <v>2084.419922</v>
      </c>
      <c r="C1245" s="191">
        <v>2094.1201169999999</v>
      </c>
      <c r="D1245" s="191">
        <v>2070.290039</v>
      </c>
      <c r="E1245" s="191">
        <v>2089.139893</v>
      </c>
      <c r="F1245" s="192">
        <v>2089.139893</v>
      </c>
      <c r="G1245" s="191">
        <v>3884930000</v>
      </c>
      <c r="H1245" s="194">
        <f t="shared" si="19"/>
        <v>1.2219961240418323E-3</v>
      </c>
      <c r="I1245" s="193"/>
      <c r="J1245" s="197">
        <v>1243</v>
      </c>
      <c r="K1245" s="234">
        <v>1.2219961240418323E-3</v>
      </c>
      <c r="L1245" s="198">
        <v>-7.8730479975522797E-3</v>
      </c>
    </row>
    <row r="1246" spans="1:12" ht="14.4" x14ac:dyDescent="0.3">
      <c r="A1246" s="7">
        <v>42331</v>
      </c>
      <c r="B1246" s="191">
        <v>2089.4099120000001</v>
      </c>
      <c r="C1246" s="191">
        <v>2095.610107</v>
      </c>
      <c r="D1246" s="191">
        <v>2081.389893</v>
      </c>
      <c r="E1246" s="191">
        <v>2086.5900879999999</v>
      </c>
      <c r="F1246" s="192">
        <v>2086.5900879999999</v>
      </c>
      <c r="G1246" s="191">
        <v>3587980000</v>
      </c>
      <c r="H1246" s="194">
        <f t="shared" si="19"/>
        <v>-1.2348607802712369E-3</v>
      </c>
      <c r="I1246" s="193"/>
      <c r="J1246" s="197">
        <v>1244</v>
      </c>
      <c r="K1246" s="234">
        <v>-1.2348607802712369E-3</v>
      </c>
      <c r="L1246" s="198">
        <v>-7.863441570998924E-3</v>
      </c>
    </row>
    <row r="1247" spans="1:12" ht="14.4" x14ac:dyDescent="0.3">
      <c r="A1247" s="7">
        <v>42328</v>
      </c>
      <c r="B1247" s="191">
        <v>2082.820068</v>
      </c>
      <c r="C1247" s="191">
        <v>2097.0600589999999</v>
      </c>
      <c r="D1247" s="191">
        <v>2082.820068</v>
      </c>
      <c r="E1247" s="191">
        <v>2089.169922</v>
      </c>
      <c r="F1247" s="192">
        <v>2089.169922</v>
      </c>
      <c r="G1247" s="191">
        <v>3929600000</v>
      </c>
      <c r="H1247" s="194">
        <f t="shared" si="19"/>
        <v>3.8101958630921791E-3</v>
      </c>
      <c r="I1247" s="193"/>
      <c r="J1247" s="197">
        <v>1245</v>
      </c>
      <c r="K1247" s="234">
        <v>3.8101958630921791E-3</v>
      </c>
      <c r="L1247" s="198">
        <v>-7.8560490956254524E-3</v>
      </c>
    </row>
    <row r="1248" spans="1:12" ht="14.4" x14ac:dyDescent="0.3">
      <c r="A1248" s="7">
        <v>42327</v>
      </c>
      <c r="B1248" s="191">
        <v>2083.6999510000001</v>
      </c>
      <c r="C1248" s="191">
        <v>2086.73999</v>
      </c>
      <c r="D1248" s="191">
        <v>2078.76001</v>
      </c>
      <c r="E1248" s="191">
        <v>2081.23999</v>
      </c>
      <c r="F1248" s="192">
        <v>2081.23999</v>
      </c>
      <c r="G1248" s="191">
        <v>3628110000</v>
      </c>
      <c r="H1248" s="194">
        <f t="shared" si="19"/>
        <v>-1.1231092218188907E-3</v>
      </c>
      <c r="I1248" s="193"/>
      <c r="J1248" s="197">
        <v>1246</v>
      </c>
      <c r="K1248" s="234">
        <v>-1.1231092218188907E-3</v>
      </c>
      <c r="L1248" s="198">
        <v>-7.8472256827592027E-3</v>
      </c>
    </row>
    <row r="1249" spans="1:12" ht="14.4" x14ac:dyDescent="0.3">
      <c r="A1249" s="7">
        <v>42326</v>
      </c>
      <c r="B1249" s="191">
        <v>2051.98999</v>
      </c>
      <c r="C1249" s="191">
        <v>2085.3100589999999</v>
      </c>
      <c r="D1249" s="191">
        <v>2051.98999</v>
      </c>
      <c r="E1249" s="191">
        <v>2083.580078</v>
      </c>
      <c r="F1249" s="192">
        <v>2083.580078</v>
      </c>
      <c r="G1249" s="191">
        <v>3926390000</v>
      </c>
      <c r="H1249" s="194">
        <f t="shared" si="19"/>
        <v>1.6162451938893374E-2</v>
      </c>
      <c r="I1249" s="193"/>
      <c r="J1249" s="197">
        <v>1247</v>
      </c>
      <c r="K1249" s="234">
        <v>1.6162451938893374E-2</v>
      </c>
      <c r="L1249" s="198">
        <v>-7.8468274522027516E-3</v>
      </c>
    </row>
    <row r="1250" spans="1:12" ht="14.4" x14ac:dyDescent="0.3">
      <c r="A1250" s="7">
        <v>42325</v>
      </c>
      <c r="B1250" s="191">
        <v>2053.669922</v>
      </c>
      <c r="C1250" s="191">
        <v>2066.6899410000001</v>
      </c>
      <c r="D1250" s="191">
        <v>2045.900024</v>
      </c>
      <c r="E1250" s="191">
        <v>2050.4399410000001</v>
      </c>
      <c r="F1250" s="192">
        <v>2050.4399410000001</v>
      </c>
      <c r="G1250" s="191">
        <v>4427350000</v>
      </c>
      <c r="H1250" s="194">
        <f t="shared" si="19"/>
        <v>-1.3393792484004772E-3</v>
      </c>
      <c r="I1250" s="193"/>
      <c r="J1250" s="197">
        <v>1248</v>
      </c>
      <c r="K1250" s="234">
        <v>-1.3393792484004772E-3</v>
      </c>
      <c r="L1250" s="198">
        <v>-7.8447714039538274E-3</v>
      </c>
    </row>
    <row r="1251" spans="1:12" ht="14.4" x14ac:dyDescent="0.3">
      <c r="A1251" s="7">
        <v>42324</v>
      </c>
      <c r="B1251" s="191">
        <v>2022.079956</v>
      </c>
      <c r="C1251" s="191">
        <v>2053.219971</v>
      </c>
      <c r="D1251" s="191">
        <v>2019.3900149999999</v>
      </c>
      <c r="E1251" s="191">
        <v>2053.1899410000001</v>
      </c>
      <c r="F1251" s="192">
        <v>2053.1899410000001</v>
      </c>
      <c r="G1251" s="191">
        <v>3741240000</v>
      </c>
      <c r="H1251" s="194">
        <f t="shared" si="19"/>
        <v>1.4903265095486383E-2</v>
      </c>
      <c r="I1251" s="193"/>
      <c r="J1251" s="197">
        <v>1249</v>
      </c>
      <c r="K1251" s="234">
        <v>1.4903265095486383E-2</v>
      </c>
      <c r="L1251" s="198">
        <v>-7.8412076289701791E-3</v>
      </c>
    </row>
    <row r="1252" spans="1:12" ht="14.4" x14ac:dyDescent="0.3">
      <c r="A1252" s="7">
        <v>42321</v>
      </c>
      <c r="B1252" s="191">
        <v>2044.6400149999999</v>
      </c>
      <c r="C1252" s="191">
        <v>2044.6400149999999</v>
      </c>
      <c r="D1252" s="191">
        <v>2022.0200199999999</v>
      </c>
      <c r="E1252" s="191">
        <v>2023.040039</v>
      </c>
      <c r="F1252" s="192">
        <v>2023.040039</v>
      </c>
      <c r="G1252" s="191">
        <v>4278750000</v>
      </c>
      <c r="H1252" s="194">
        <f t="shared" si="19"/>
        <v>-1.1207364880723368E-2</v>
      </c>
      <c r="I1252" s="193"/>
      <c r="J1252" s="197">
        <v>1250</v>
      </c>
      <c r="K1252" s="234">
        <v>-1.1207364880723368E-2</v>
      </c>
      <c r="L1252" s="198">
        <v>-7.8309258755413415E-3</v>
      </c>
    </row>
    <row r="1253" spans="1:12" ht="14.4" x14ac:dyDescent="0.3">
      <c r="A1253" s="7">
        <v>42320</v>
      </c>
      <c r="B1253" s="191">
        <v>2072.290039</v>
      </c>
      <c r="C1253" s="191">
        <v>2072.290039</v>
      </c>
      <c r="D1253" s="191">
        <v>2045.660034</v>
      </c>
      <c r="E1253" s="191">
        <v>2045.969971</v>
      </c>
      <c r="F1253" s="192">
        <v>2045.969971</v>
      </c>
      <c r="G1253" s="191">
        <v>4016370000</v>
      </c>
      <c r="H1253" s="194">
        <f t="shared" si="19"/>
        <v>-1.3990375421686753E-2</v>
      </c>
      <c r="I1253" s="193"/>
      <c r="J1253" s="197">
        <v>1251</v>
      </c>
      <c r="K1253" s="234">
        <v>-1.3990375421686753E-2</v>
      </c>
      <c r="L1253" s="198">
        <v>-7.8262194224192425E-3</v>
      </c>
    </row>
    <row r="1254" spans="1:12" ht="14.4" x14ac:dyDescent="0.3">
      <c r="A1254" s="7">
        <v>42319</v>
      </c>
      <c r="B1254" s="191">
        <v>2083.4099120000001</v>
      </c>
      <c r="C1254" s="191">
        <v>2086.9399410000001</v>
      </c>
      <c r="D1254" s="191">
        <v>2074.8500979999999</v>
      </c>
      <c r="E1254" s="191">
        <v>2075</v>
      </c>
      <c r="F1254" s="192">
        <v>2075</v>
      </c>
      <c r="G1254" s="191">
        <v>3692410000</v>
      </c>
      <c r="H1254" s="194">
        <f t="shared" si="19"/>
        <v>-3.2280859546982687E-3</v>
      </c>
      <c r="I1254" s="193"/>
      <c r="J1254" s="197">
        <v>1252</v>
      </c>
      <c r="K1254" s="234">
        <v>-3.2280859546982687E-3</v>
      </c>
      <c r="L1254" s="198">
        <v>-7.8199521855367802E-3</v>
      </c>
    </row>
    <row r="1255" spans="1:12" ht="14.4" x14ac:dyDescent="0.3">
      <c r="A1255" s="7">
        <v>42318</v>
      </c>
      <c r="B1255" s="191">
        <v>2077.1899410000001</v>
      </c>
      <c r="C1255" s="191">
        <v>2083.669922</v>
      </c>
      <c r="D1255" s="191">
        <v>2069.9099120000001</v>
      </c>
      <c r="E1255" s="191">
        <v>2081.719971</v>
      </c>
      <c r="F1255" s="192">
        <v>2081.719971</v>
      </c>
      <c r="G1255" s="191">
        <v>3821440000</v>
      </c>
      <c r="H1255" s="194">
        <f t="shared" si="19"/>
        <v>1.5105951573543511E-3</v>
      </c>
      <c r="I1255" s="193"/>
      <c r="J1255" s="197">
        <v>1253</v>
      </c>
      <c r="K1255" s="234">
        <v>1.5105951573543511E-3</v>
      </c>
      <c r="L1255" s="198">
        <v>-7.8058051301732141E-3</v>
      </c>
    </row>
    <row r="1256" spans="1:12" ht="14.4" x14ac:dyDescent="0.3">
      <c r="A1256" s="7">
        <v>42317</v>
      </c>
      <c r="B1256" s="191">
        <v>2096.5600589999999</v>
      </c>
      <c r="C1256" s="191">
        <v>2096.5600589999999</v>
      </c>
      <c r="D1256" s="191">
        <v>2068.23999</v>
      </c>
      <c r="E1256" s="191">
        <v>2078.580078</v>
      </c>
      <c r="F1256" s="192">
        <v>2078.580078</v>
      </c>
      <c r="G1256" s="191">
        <v>3882350000</v>
      </c>
      <c r="H1256" s="194">
        <f t="shared" si="19"/>
        <v>-9.8227293641929472E-3</v>
      </c>
      <c r="I1256" s="193"/>
      <c r="J1256" s="197">
        <v>1254</v>
      </c>
      <c r="K1256" s="234">
        <v>-9.8227293641929472E-3</v>
      </c>
      <c r="L1256" s="198">
        <v>-7.7991708409292509E-3</v>
      </c>
    </row>
    <row r="1257" spans="1:12" ht="14.4" x14ac:dyDescent="0.3">
      <c r="A1257" s="7">
        <v>42314</v>
      </c>
      <c r="B1257" s="191">
        <v>2098.6000979999999</v>
      </c>
      <c r="C1257" s="191">
        <v>2101.9099120000001</v>
      </c>
      <c r="D1257" s="191">
        <v>2083.73999</v>
      </c>
      <c r="E1257" s="191">
        <v>2099.1999510000001</v>
      </c>
      <c r="F1257" s="192">
        <v>2099.1999510000001</v>
      </c>
      <c r="G1257" s="191">
        <v>4369020000</v>
      </c>
      <c r="H1257" s="194">
        <f t="shared" si="19"/>
        <v>-3.4762159864291725E-4</v>
      </c>
      <c r="I1257" s="193"/>
      <c r="J1257" s="197">
        <v>1255</v>
      </c>
      <c r="K1257" s="234">
        <v>-3.4762159864291725E-4</v>
      </c>
      <c r="L1257" s="198">
        <v>-7.7940674730133342E-3</v>
      </c>
    </row>
    <row r="1258" spans="1:12" ht="14.4" x14ac:dyDescent="0.3">
      <c r="A1258" s="7">
        <v>42313</v>
      </c>
      <c r="B1258" s="191">
        <v>2101.679932</v>
      </c>
      <c r="C1258" s="191">
        <v>2108.780029</v>
      </c>
      <c r="D1258" s="191">
        <v>2090.4099120000001</v>
      </c>
      <c r="E1258" s="191">
        <v>2099.929932</v>
      </c>
      <c r="F1258" s="192">
        <v>2099.929932</v>
      </c>
      <c r="G1258" s="191">
        <v>4051890000</v>
      </c>
      <c r="H1258" s="194">
        <f t="shared" si="19"/>
        <v>-1.1321484144598778E-3</v>
      </c>
      <c r="I1258" s="193"/>
      <c r="J1258" s="197">
        <v>1256</v>
      </c>
      <c r="K1258" s="234">
        <v>-1.1321484144598778E-3</v>
      </c>
      <c r="L1258" s="198">
        <v>-7.7903173391202056E-3</v>
      </c>
    </row>
    <row r="1259" spans="1:12" ht="14.4" x14ac:dyDescent="0.3">
      <c r="A1259" s="7">
        <v>42312</v>
      </c>
      <c r="B1259" s="191">
        <v>2110.6000979999999</v>
      </c>
      <c r="C1259" s="191">
        <v>2114.5900879999999</v>
      </c>
      <c r="D1259" s="191">
        <v>2096.9799800000001</v>
      </c>
      <c r="E1259" s="191">
        <v>2102.3100589999999</v>
      </c>
      <c r="F1259" s="192">
        <v>2102.3100589999999</v>
      </c>
      <c r="G1259" s="191">
        <v>4078870000</v>
      </c>
      <c r="H1259" s="194">
        <f t="shared" si="19"/>
        <v>-3.5453670089111975E-3</v>
      </c>
      <c r="I1259" s="193"/>
      <c r="J1259" s="197">
        <v>1257</v>
      </c>
      <c r="K1259" s="234">
        <v>-3.5453670089111975E-3</v>
      </c>
      <c r="L1259" s="198">
        <v>-7.7829963457661929E-3</v>
      </c>
    </row>
    <row r="1260" spans="1:12" ht="14.4" x14ac:dyDescent="0.3">
      <c r="A1260" s="7">
        <v>42311</v>
      </c>
      <c r="B1260" s="191">
        <v>2102.6298830000001</v>
      </c>
      <c r="C1260" s="191">
        <v>2116.4799800000001</v>
      </c>
      <c r="D1260" s="191">
        <v>2097.51001</v>
      </c>
      <c r="E1260" s="191">
        <v>2109.790039</v>
      </c>
      <c r="F1260" s="192">
        <v>2109.790039</v>
      </c>
      <c r="G1260" s="191">
        <v>4272060000</v>
      </c>
      <c r="H1260" s="194">
        <f t="shared" si="19"/>
        <v>2.7280672352485635E-3</v>
      </c>
      <c r="I1260" s="193"/>
      <c r="J1260" s="197">
        <v>1258</v>
      </c>
      <c r="K1260" s="234">
        <v>2.7280672352485635E-3</v>
      </c>
      <c r="L1260" s="198">
        <v>-7.7813949144425318E-3</v>
      </c>
    </row>
    <row r="1261" spans="1:12" ht="14.4" x14ac:dyDescent="0.3">
      <c r="A1261" s="7">
        <v>42310</v>
      </c>
      <c r="B1261" s="191">
        <v>2080.76001</v>
      </c>
      <c r="C1261" s="191">
        <v>2106.1999510000001</v>
      </c>
      <c r="D1261" s="191">
        <v>2080.76001</v>
      </c>
      <c r="E1261" s="191">
        <v>2104.0500489999999</v>
      </c>
      <c r="F1261" s="192">
        <v>2104.0500489999999</v>
      </c>
      <c r="G1261" s="191">
        <v>3760020000</v>
      </c>
      <c r="H1261" s="194">
        <f t="shared" si="19"/>
        <v>1.1873817294504811E-2</v>
      </c>
      <c r="I1261" s="193"/>
      <c r="J1261" s="197">
        <v>1259</v>
      </c>
      <c r="K1261" s="234">
        <v>1.1873817294504811E-2</v>
      </c>
      <c r="L1261" s="198">
        <v>-7.776699412055707E-3</v>
      </c>
    </row>
    <row r="1262" spans="1:12" ht="14.4" x14ac:dyDescent="0.3">
      <c r="A1262" s="7">
        <v>42307</v>
      </c>
      <c r="B1262" s="191">
        <v>2090</v>
      </c>
      <c r="C1262" s="191">
        <v>2094.320068</v>
      </c>
      <c r="D1262" s="191">
        <v>2079.3400879999999</v>
      </c>
      <c r="E1262" s="191">
        <v>2079.360107</v>
      </c>
      <c r="F1262" s="192">
        <v>2079.360107</v>
      </c>
      <c r="G1262" s="191">
        <v>4256200000</v>
      </c>
      <c r="H1262" s="194">
        <f t="shared" si="19"/>
        <v>-4.8098771534879677E-3</v>
      </c>
      <c r="I1262" s="193"/>
      <c r="J1262" s="197">
        <v>1260</v>
      </c>
      <c r="K1262" s="234">
        <v>-4.8098771534879677E-3</v>
      </c>
      <c r="L1262" s="198">
        <v>-7.7735961880008525E-3</v>
      </c>
    </row>
    <row r="1263" spans="1:12" ht="14.4" x14ac:dyDescent="0.3">
      <c r="A1263" s="7">
        <v>42306</v>
      </c>
      <c r="B1263" s="191">
        <v>2088.3500979999999</v>
      </c>
      <c r="C1263" s="191">
        <v>2092.5200199999999</v>
      </c>
      <c r="D1263" s="191">
        <v>2082.6298830000001</v>
      </c>
      <c r="E1263" s="191">
        <v>2089.4099120000001</v>
      </c>
      <c r="F1263" s="192">
        <v>2089.4099120000001</v>
      </c>
      <c r="G1263" s="191">
        <v>4008940000</v>
      </c>
      <c r="H1263" s="194">
        <f t="shared" si="19"/>
        <v>-4.497744186006742E-4</v>
      </c>
      <c r="I1263" s="193"/>
      <c r="J1263" s="197">
        <v>1261</v>
      </c>
      <c r="K1263" s="234">
        <v>-4.497744186006742E-4</v>
      </c>
      <c r="L1263" s="198">
        <v>-7.7734899339702013E-3</v>
      </c>
    </row>
    <row r="1264" spans="1:12" ht="14.4" x14ac:dyDescent="0.3">
      <c r="A1264" s="7">
        <v>42305</v>
      </c>
      <c r="B1264" s="191">
        <v>2066.4799800000001</v>
      </c>
      <c r="C1264" s="191">
        <v>2090.3500979999999</v>
      </c>
      <c r="D1264" s="191">
        <v>2063.110107</v>
      </c>
      <c r="E1264" s="191">
        <v>2090.3500979999999</v>
      </c>
      <c r="F1264" s="192">
        <v>2090.3500979999999</v>
      </c>
      <c r="G1264" s="191">
        <v>4698110000</v>
      </c>
      <c r="H1264" s="194">
        <f t="shared" si="19"/>
        <v>1.1840033238402537E-2</v>
      </c>
      <c r="I1264" s="193"/>
      <c r="J1264" s="197">
        <v>1262</v>
      </c>
      <c r="K1264" s="234">
        <v>1.1840033238402537E-2</v>
      </c>
      <c r="L1264" s="198">
        <v>-7.7653471033251173E-3</v>
      </c>
    </row>
    <row r="1265" spans="1:12" ht="14.4" x14ac:dyDescent="0.3">
      <c r="A1265" s="7">
        <v>42304</v>
      </c>
      <c r="B1265" s="191">
        <v>2068.75</v>
      </c>
      <c r="C1265" s="191">
        <v>2070.3701169999999</v>
      </c>
      <c r="D1265" s="191">
        <v>2058.8400879999999</v>
      </c>
      <c r="E1265" s="191">
        <v>2065.889893</v>
      </c>
      <c r="F1265" s="192">
        <v>2065.889893</v>
      </c>
      <c r="G1265" s="191">
        <v>4216880000</v>
      </c>
      <c r="H1265" s="194">
        <f t="shared" si="19"/>
        <v>-2.5541185091011104E-3</v>
      </c>
      <c r="I1265" s="193"/>
      <c r="J1265" s="197">
        <v>1263</v>
      </c>
      <c r="K1265" s="234">
        <v>-2.5541185091011104E-3</v>
      </c>
      <c r="L1265" s="198">
        <v>-7.7594692330743139E-3</v>
      </c>
    </row>
    <row r="1266" spans="1:12" ht="14.4" x14ac:dyDescent="0.3">
      <c r="A1266" s="7">
        <v>42303</v>
      </c>
      <c r="B1266" s="191">
        <v>2075.080078</v>
      </c>
      <c r="C1266" s="191">
        <v>2075.139893</v>
      </c>
      <c r="D1266" s="191">
        <v>2066.530029</v>
      </c>
      <c r="E1266" s="191">
        <v>2071.179932</v>
      </c>
      <c r="F1266" s="192">
        <v>2071.179932</v>
      </c>
      <c r="G1266" s="191">
        <v>3385800000</v>
      </c>
      <c r="H1266" s="194">
        <f t="shared" si="19"/>
        <v>-1.9131003481598617E-3</v>
      </c>
      <c r="I1266" s="193"/>
      <c r="J1266" s="197">
        <v>1264</v>
      </c>
      <c r="K1266" s="234">
        <v>-1.9131003481598617E-3</v>
      </c>
      <c r="L1266" s="198">
        <v>-7.7529851406475357E-3</v>
      </c>
    </row>
    <row r="1267" spans="1:12" ht="14.4" x14ac:dyDescent="0.3">
      <c r="A1267" s="7">
        <v>42300</v>
      </c>
      <c r="B1267" s="191">
        <v>2058.1899410000001</v>
      </c>
      <c r="C1267" s="191">
        <v>2079.73999</v>
      </c>
      <c r="D1267" s="191">
        <v>2058.1899410000001</v>
      </c>
      <c r="E1267" s="191">
        <v>2075.1499020000001</v>
      </c>
      <c r="F1267" s="192">
        <v>2075.1499020000001</v>
      </c>
      <c r="G1267" s="191">
        <v>4108460000</v>
      </c>
      <c r="H1267" s="194">
        <f t="shared" si="19"/>
        <v>1.1030344256396657E-2</v>
      </c>
      <c r="I1267" s="193"/>
      <c r="J1267" s="197">
        <v>1265</v>
      </c>
      <c r="K1267" s="234">
        <v>1.1030344256396657E-2</v>
      </c>
      <c r="L1267" s="198">
        <v>-7.7509594474516373E-3</v>
      </c>
    </row>
    <row r="1268" spans="1:12" ht="14.4" x14ac:dyDescent="0.3">
      <c r="A1268" s="7">
        <v>42299</v>
      </c>
      <c r="B1268" s="191">
        <v>2021.880005</v>
      </c>
      <c r="C1268" s="191">
        <v>2055.1999510000001</v>
      </c>
      <c r="D1268" s="191">
        <v>2021.880005</v>
      </c>
      <c r="E1268" s="191">
        <v>2052.51001</v>
      </c>
      <c r="F1268" s="192">
        <v>2052.51001</v>
      </c>
      <c r="G1268" s="191">
        <v>4430850000</v>
      </c>
      <c r="H1268" s="194">
        <f t="shared" si="19"/>
        <v>1.6627571884764589E-2</v>
      </c>
      <c r="I1268" s="193"/>
      <c r="J1268" s="197">
        <v>1266</v>
      </c>
      <c r="K1268" s="234">
        <v>1.6627571884764589E-2</v>
      </c>
      <c r="L1268" s="198">
        <v>-7.7389851273601904E-3</v>
      </c>
    </row>
    <row r="1269" spans="1:12" ht="14.4" x14ac:dyDescent="0.3">
      <c r="A1269" s="7">
        <v>42298</v>
      </c>
      <c r="B1269" s="191">
        <v>2033.469971</v>
      </c>
      <c r="C1269" s="191">
        <v>2037.969971</v>
      </c>
      <c r="D1269" s="191">
        <v>2017.219971</v>
      </c>
      <c r="E1269" s="191">
        <v>2018.9399410000001</v>
      </c>
      <c r="F1269" s="192">
        <v>2018.9399410000001</v>
      </c>
      <c r="G1269" s="191">
        <v>3627790000</v>
      </c>
      <c r="H1269" s="194">
        <f t="shared" si="19"/>
        <v>-5.8254154254255936E-3</v>
      </c>
      <c r="I1269" s="193"/>
      <c r="J1269" s="197">
        <v>1267</v>
      </c>
      <c r="K1269" s="234">
        <v>-5.8254154254255936E-3</v>
      </c>
      <c r="L1269" s="198">
        <v>-7.7376362507909696E-3</v>
      </c>
    </row>
    <row r="1270" spans="1:12" ht="14.4" x14ac:dyDescent="0.3">
      <c r="A1270" s="7">
        <v>42297</v>
      </c>
      <c r="B1270" s="191">
        <v>2033.130005</v>
      </c>
      <c r="C1270" s="191">
        <v>2039.119995</v>
      </c>
      <c r="D1270" s="191">
        <v>2026.6099850000001</v>
      </c>
      <c r="E1270" s="191">
        <v>2030.7700199999999</v>
      </c>
      <c r="F1270" s="192">
        <v>2030.7700199999999</v>
      </c>
      <c r="G1270" s="191">
        <v>3331500000</v>
      </c>
      <c r="H1270" s="194">
        <f t="shared" si="19"/>
        <v>-1.4210900306260651E-3</v>
      </c>
      <c r="I1270" s="193"/>
      <c r="J1270" s="197">
        <v>1268</v>
      </c>
      <c r="K1270" s="234">
        <v>-1.4210900306260651E-3</v>
      </c>
      <c r="L1270" s="198">
        <v>-7.7324566067302966E-3</v>
      </c>
    </row>
    <row r="1271" spans="1:12" ht="14.4" x14ac:dyDescent="0.3">
      <c r="A1271" s="7">
        <v>42296</v>
      </c>
      <c r="B1271" s="191">
        <v>2031.7299800000001</v>
      </c>
      <c r="C1271" s="191">
        <v>2034.4499510000001</v>
      </c>
      <c r="D1271" s="191">
        <v>2022.3100589999999</v>
      </c>
      <c r="E1271" s="191">
        <v>2033.660034</v>
      </c>
      <c r="F1271" s="192">
        <v>2033.660034</v>
      </c>
      <c r="G1271" s="191">
        <v>3287320000</v>
      </c>
      <c r="H1271" s="194">
        <f t="shared" si="19"/>
        <v>2.7054561930152761E-4</v>
      </c>
      <c r="I1271" s="193"/>
      <c r="J1271" s="197">
        <v>1269</v>
      </c>
      <c r="K1271" s="234">
        <v>2.7054561930152761E-4</v>
      </c>
      <c r="L1271" s="198">
        <v>-7.7245024537543347E-3</v>
      </c>
    </row>
    <row r="1272" spans="1:12" ht="14.4" x14ac:dyDescent="0.3">
      <c r="A1272" s="7">
        <v>42293</v>
      </c>
      <c r="B1272" s="191">
        <v>2024.369995</v>
      </c>
      <c r="C1272" s="191">
        <v>2033.540039</v>
      </c>
      <c r="D1272" s="191">
        <v>2020.459961</v>
      </c>
      <c r="E1272" s="191">
        <v>2033.1099850000001</v>
      </c>
      <c r="F1272" s="192">
        <v>2033.1099850000001</v>
      </c>
      <c r="G1272" s="191">
        <v>3595430000</v>
      </c>
      <c r="H1272" s="194">
        <f t="shared" si="19"/>
        <v>4.5704742761639213E-3</v>
      </c>
      <c r="I1272" s="193"/>
      <c r="J1272" s="197">
        <v>1270</v>
      </c>
      <c r="K1272" s="234">
        <v>4.5704742761639213E-3</v>
      </c>
      <c r="L1272" s="198">
        <v>-7.718962762036501E-3</v>
      </c>
    </row>
    <row r="1273" spans="1:12" ht="14.4" x14ac:dyDescent="0.3">
      <c r="A1273" s="7">
        <v>42292</v>
      </c>
      <c r="B1273" s="191">
        <v>1996.469971</v>
      </c>
      <c r="C1273" s="191">
        <v>2024.150024</v>
      </c>
      <c r="D1273" s="191">
        <v>1996.469971</v>
      </c>
      <c r="E1273" s="191">
        <v>2023.8599850000001</v>
      </c>
      <c r="F1273" s="192">
        <v>2023.8599850000001</v>
      </c>
      <c r="G1273" s="191">
        <v>3746290000</v>
      </c>
      <c r="H1273" s="194">
        <f t="shared" si="19"/>
        <v>1.4852773562122789E-2</v>
      </c>
      <c r="I1273" s="193"/>
      <c r="J1273" s="197">
        <v>1271</v>
      </c>
      <c r="K1273" s="234">
        <v>1.4852773562122789E-2</v>
      </c>
      <c r="L1273" s="198">
        <v>-7.7093938398273927E-3</v>
      </c>
    </row>
    <row r="1274" spans="1:12" ht="14.4" x14ac:dyDescent="0.3">
      <c r="A1274" s="7">
        <v>42291</v>
      </c>
      <c r="B1274" s="191">
        <v>2003.660034</v>
      </c>
      <c r="C1274" s="191">
        <v>2009.5600589999999</v>
      </c>
      <c r="D1274" s="191">
        <v>1990.7299800000001</v>
      </c>
      <c r="E1274" s="191">
        <v>1994.23999</v>
      </c>
      <c r="F1274" s="192">
        <v>1994.23999</v>
      </c>
      <c r="G1274" s="191">
        <v>3644590000</v>
      </c>
      <c r="H1274" s="194">
        <f t="shared" si="19"/>
        <v>-4.7162741133909072E-3</v>
      </c>
      <c r="I1274" s="193"/>
      <c r="J1274" s="197">
        <v>1272</v>
      </c>
      <c r="K1274" s="234">
        <v>-4.7162741133909072E-3</v>
      </c>
      <c r="L1274" s="198">
        <v>-7.6882674788020678E-3</v>
      </c>
    </row>
    <row r="1275" spans="1:12" ht="14.4" x14ac:dyDescent="0.3">
      <c r="A1275" s="7">
        <v>42290</v>
      </c>
      <c r="B1275" s="191">
        <v>2015</v>
      </c>
      <c r="C1275" s="191">
        <v>2022.339966</v>
      </c>
      <c r="D1275" s="191">
        <v>2001.780029</v>
      </c>
      <c r="E1275" s="191">
        <v>2003.6899410000001</v>
      </c>
      <c r="F1275" s="192">
        <v>2003.6899410000001</v>
      </c>
      <c r="G1275" s="191">
        <v>3401920000</v>
      </c>
      <c r="H1275" s="194">
        <f t="shared" si="19"/>
        <v>-6.8254241800042997E-3</v>
      </c>
      <c r="I1275" s="193"/>
      <c r="J1275" s="197">
        <v>1273</v>
      </c>
      <c r="K1275" s="234">
        <v>-6.8254241800042997E-3</v>
      </c>
      <c r="L1275" s="198">
        <v>-7.6847861220003602E-3</v>
      </c>
    </row>
    <row r="1276" spans="1:12" ht="14.4" x14ac:dyDescent="0.3">
      <c r="A1276" s="7">
        <v>42289</v>
      </c>
      <c r="B1276" s="191">
        <v>2015.650024</v>
      </c>
      <c r="C1276" s="191">
        <v>2018.660034</v>
      </c>
      <c r="D1276" s="191">
        <v>2010.5500489999999</v>
      </c>
      <c r="E1276" s="191">
        <v>2017.459961</v>
      </c>
      <c r="F1276" s="192">
        <v>2017.459961</v>
      </c>
      <c r="G1276" s="191">
        <v>2893250000</v>
      </c>
      <c r="H1276" s="194">
        <f t="shared" si="19"/>
        <v>1.275477063694751E-3</v>
      </c>
      <c r="I1276" s="193"/>
      <c r="J1276" s="197">
        <v>1274</v>
      </c>
      <c r="K1276" s="234">
        <v>1.275477063694751E-3</v>
      </c>
      <c r="L1276" s="198">
        <v>-7.6842269218511082E-3</v>
      </c>
    </row>
    <row r="1277" spans="1:12" ht="14.4" x14ac:dyDescent="0.3">
      <c r="A1277" s="7">
        <v>42286</v>
      </c>
      <c r="B1277" s="191">
        <v>2013.7299800000001</v>
      </c>
      <c r="C1277" s="191">
        <v>2020.130005</v>
      </c>
      <c r="D1277" s="191">
        <v>2007.6099850000001</v>
      </c>
      <c r="E1277" s="191">
        <v>2014.8900149999999</v>
      </c>
      <c r="F1277" s="192">
        <v>2014.8900149999999</v>
      </c>
      <c r="G1277" s="191">
        <v>3706900000</v>
      </c>
      <c r="H1277" s="194">
        <f t="shared" si="19"/>
        <v>7.2511135765534833E-4</v>
      </c>
      <c r="I1277" s="193"/>
      <c r="J1277" s="197">
        <v>1275</v>
      </c>
      <c r="K1277" s="234">
        <v>7.2511135765534833E-4</v>
      </c>
      <c r="L1277" s="198">
        <v>-7.6816639250561437E-3</v>
      </c>
    </row>
    <row r="1278" spans="1:12" ht="14.4" x14ac:dyDescent="0.3">
      <c r="A1278" s="7">
        <v>42285</v>
      </c>
      <c r="B1278" s="191">
        <v>1994.01001</v>
      </c>
      <c r="C1278" s="191">
        <v>2016.5</v>
      </c>
      <c r="D1278" s="191">
        <v>1987.530029</v>
      </c>
      <c r="E1278" s="191">
        <v>2013.4300539999999</v>
      </c>
      <c r="F1278" s="192">
        <v>2013.4300539999999</v>
      </c>
      <c r="G1278" s="191">
        <v>3939140000</v>
      </c>
      <c r="H1278" s="194">
        <f t="shared" si="19"/>
        <v>8.8184356322988707E-3</v>
      </c>
      <c r="I1278" s="193"/>
      <c r="J1278" s="197">
        <v>1276</v>
      </c>
      <c r="K1278" s="234">
        <v>8.8184356322988707E-3</v>
      </c>
      <c r="L1278" s="198">
        <v>-7.6726648082721576E-3</v>
      </c>
    </row>
    <row r="1279" spans="1:12" ht="14.4" x14ac:dyDescent="0.3">
      <c r="A1279" s="7">
        <v>42284</v>
      </c>
      <c r="B1279" s="191">
        <v>1982.339966</v>
      </c>
      <c r="C1279" s="191">
        <v>1999.3100589999999</v>
      </c>
      <c r="D1279" s="191">
        <v>1976.4399410000001</v>
      </c>
      <c r="E1279" s="191">
        <v>1995.829956</v>
      </c>
      <c r="F1279" s="192">
        <v>1995.829956</v>
      </c>
      <c r="G1279" s="191">
        <v>4666470000</v>
      </c>
      <c r="H1279" s="194">
        <f t="shared" si="19"/>
        <v>8.0356335844035103E-3</v>
      </c>
      <c r="I1279" s="193"/>
      <c r="J1279" s="197">
        <v>1277</v>
      </c>
      <c r="K1279" s="234">
        <v>8.0356335844035103E-3</v>
      </c>
      <c r="L1279" s="198">
        <v>-7.6704702203419552E-3</v>
      </c>
    </row>
    <row r="1280" spans="1:12" ht="14.4" x14ac:dyDescent="0.3">
      <c r="A1280" s="7">
        <v>42283</v>
      </c>
      <c r="B1280" s="191">
        <v>1986.630005</v>
      </c>
      <c r="C1280" s="191">
        <v>1991.619995</v>
      </c>
      <c r="D1280" s="191">
        <v>1971.98999</v>
      </c>
      <c r="E1280" s="191">
        <v>1979.920044</v>
      </c>
      <c r="F1280" s="192">
        <v>1979.920044</v>
      </c>
      <c r="G1280" s="191">
        <v>4202400000</v>
      </c>
      <c r="H1280" s="194">
        <f t="shared" si="19"/>
        <v>-3.588236241753558E-3</v>
      </c>
      <c r="I1280" s="193"/>
      <c r="J1280" s="197">
        <v>1278</v>
      </c>
      <c r="K1280" s="234">
        <v>-3.588236241753558E-3</v>
      </c>
      <c r="L1280" s="198">
        <v>-7.6599083470690965E-3</v>
      </c>
    </row>
    <row r="1281" spans="1:12" ht="14.4" x14ac:dyDescent="0.3">
      <c r="A1281" s="7">
        <v>42282</v>
      </c>
      <c r="B1281" s="191">
        <v>1954.329956</v>
      </c>
      <c r="C1281" s="191">
        <v>1989.170044</v>
      </c>
      <c r="D1281" s="191">
        <v>1954.329956</v>
      </c>
      <c r="E1281" s="191">
        <v>1987.0500489999999</v>
      </c>
      <c r="F1281" s="192">
        <v>1987.0500489999999</v>
      </c>
      <c r="G1281" s="191">
        <v>4334490000</v>
      </c>
      <c r="H1281" s="194">
        <f t="shared" si="19"/>
        <v>1.8289841072045912E-2</v>
      </c>
      <c r="I1281" s="193"/>
      <c r="J1281" s="197">
        <v>1279</v>
      </c>
      <c r="K1281" s="234">
        <v>1.8289841072045912E-2</v>
      </c>
      <c r="L1281" s="198">
        <v>-7.6588718244371074E-3</v>
      </c>
    </row>
    <row r="1282" spans="1:12" ht="14.4" x14ac:dyDescent="0.3">
      <c r="A1282" s="7">
        <v>42279</v>
      </c>
      <c r="B1282" s="191">
        <v>1921.7700199999999</v>
      </c>
      <c r="C1282" s="191">
        <v>1951.3599850000001</v>
      </c>
      <c r="D1282" s="191">
        <v>1893.6999510000001</v>
      </c>
      <c r="E1282" s="191">
        <v>1951.3599850000001</v>
      </c>
      <c r="F1282" s="192">
        <v>1951.3599850000001</v>
      </c>
      <c r="G1282" s="191">
        <v>4378570000</v>
      </c>
      <c r="H1282" s="194">
        <f t="shared" si="19"/>
        <v>1.4315289254205485E-2</v>
      </c>
      <c r="I1282" s="193"/>
      <c r="J1282" s="197">
        <v>1280</v>
      </c>
      <c r="K1282" s="234">
        <v>1.4315289254205485E-2</v>
      </c>
      <c r="L1282" s="198">
        <v>-7.6516336631036143E-3</v>
      </c>
    </row>
    <row r="1283" spans="1:12" ht="14.4" x14ac:dyDescent="0.3">
      <c r="A1283" s="7">
        <v>42278</v>
      </c>
      <c r="B1283" s="191">
        <v>1919.650024</v>
      </c>
      <c r="C1283" s="191">
        <v>1927.209961</v>
      </c>
      <c r="D1283" s="191">
        <v>1900.6999510000001</v>
      </c>
      <c r="E1283" s="191">
        <v>1923.8199460000001</v>
      </c>
      <c r="F1283" s="192">
        <v>1923.8199460000001</v>
      </c>
      <c r="G1283" s="191">
        <v>3983600000</v>
      </c>
      <c r="H1283" s="194">
        <f t="shared" si="19"/>
        <v>1.9738842324116897E-3</v>
      </c>
      <c r="I1283" s="193"/>
      <c r="J1283" s="197">
        <v>1281</v>
      </c>
      <c r="K1283" s="234">
        <v>1.9738842324116897E-3</v>
      </c>
      <c r="L1283" s="198">
        <v>-7.6383579973261203E-3</v>
      </c>
    </row>
    <row r="1284" spans="1:12" ht="14.4" x14ac:dyDescent="0.3">
      <c r="A1284" s="7">
        <v>42277</v>
      </c>
      <c r="B1284" s="191">
        <v>1887.1400149999999</v>
      </c>
      <c r="C1284" s="191">
        <v>1920.530029</v>
      </c>
      <c r="D1284" s="191">
        <v>1887.1400149999999</v>
      </c>
      <c r="E1284" s="191">
        <v>1920.030029</v>
      </c>
      <c r="F1284" s="192">
        <v>1920.030029</v>
      </c>
      <c r="G1284" s="191">
        <v>4525070000</v>
      </c>
      <c r="H1284" s="194">
        <f t="shared" ref="H1284:H1347" si="20">(F1284-F1285)/F1285</f>
        <v>1.9075555652102023E-2</v>
      </c>
      <c r="I1284" s="193"/>
      <c r="J1284" s="197">
        <v>1282</v>
      </c>
      <c r="K1284" s="234">
        <v>1.9075555652102023E-2</v>
      </c>
      <c r="L1284" s="198">
        <v>-7.6364321228579992E-3</v>
      </c>
    </row>
    <row r="1285" spans="1:12" ht="14.4" x14ac:dyDescent="0.3">
      <c r="A1285" s="7">
        <v>42276</v>
      </c>
      <c r="B1285" s="191">
        <v>1881.900024</v>
      </c>
      <c r="C1285" s="191">
        <v>1899.4799800000001</v>
      </c>
      <c r="D1285" s="191">
        <v>1871.910034</v>
      </c>
      <c r="E1285" s="191">
        <v>1884.089966</v>
      </c>
      <c r="F1285" s="192">
        <v>1884.089966</v>
      </c>
      <c r="G1285" s="191">
        <v>4132390000</v>
      </c>
      <c r="H1285" s="194">
        <f t="shared" si="20"/>
        <v>1.2328530985949457E-3</v>
      </c>
      <c r="I1285" s="193"/>
      <c r="J1285" s="197">
        <v>1283</v>
      </c>
      <c r="K1285" s="234">
        <v>1.2328530985949457E-3</v>
      </c>
      <c r="L1285" s="198">
        <v>-7.6287209885439822E-3</v>
      </c>
    </row>
    <row r="1286" spans="1:12" ht="14.4" x14ac:dyDescent="0.3">
      <c r="A1286" s="7">
        <v>42275</v>
      </c>
      <c r="B1286" s="191">
        <v>1929.1800539999999</v>
      </c>
      <c r="C1286" s="191">
        <v>1929.1800539999999</v>
      </c>
      <c r="D1286" s="191">
        <v>1879.209961</v>
      </c>
      <c r="E1286" s="191">
        <v>1881.7700199999999</v>
      </c>
      <c r="F1286" s="192">
        <v>1881.7700199999999</v>
      </c>
      <c r="G1286" s="191">
        <v>4326660000</v>
      </c>
      <c r="H1286" s="194">
        <f t="shared" si="20"/>
        <v>-2.5666090316902847E-2</v>
      </c>
      <c r="I1286" s="193"/>
      <c r="J1286" s="197">
        <v>1284</v>
      </c>
      <c r="K1286" s="234">
        <v>-2.5666090316902847E-2</v>
      </c>
      <c r="L1286" s="198">
        <v>-7.6249362172787693E-3</v>
      </c>
    </row>
    <row r="1287" spans="1:12" ht="14.4" x14ac:dyDescent="0.3">
      <c r="A1287" s="7">
        <v>42272</v>
      </c>
      <c r="B1287" s="191">
        <v>1935.9300539999999</v>
      </c>
      <c r="C1287" s="191">
        <v>1952.8900149999999</v>
      </c>
      <c r="D1287" s="191">
        <v>1921.5</v>
      </c>
      <c r="E1287" s="191">
        <v>1931.339966</v>
      </c>
      <c r="F1287" s="192">
        <v>1931.339966</v>
      </c>
      <c r="G1287" s="191">
        <v>3721870000</v>
      </c>
      <c r="H1287" s="194">
        <f t="shared" si="20"/>
        <v>-4.6579307159460578E-4</v>
      </c>
      <c r="I1287" s="193"/>
      <c r="J1287" s="197">
        <v>1285</v>
      </c>
      <c r="K1287" s="234">
        <v>-4.6579307159460578E-4</v>
      </c>
      <c r="L1287" s="198">
        <v>-7.6240938801798667E-3</v>
      </c>
    </row>
    <row r="1288" spans="1:12" ht="14.4" x14ac:dyDescent="0.3">
      <c r="A1288" s="7">
        <v>42271</v>
      </c>
      <c r="B1288" s="191">
        <v>1934.8100589999999</v>
      </c>
      <c r="C1288" s="191">
        <v>1937.170044</v>
      </c>
      <c r="D1288" s="191">
        <v>1908.920044</v>
      </c>
      <c r="E1288" s="191">
        <v>1932.23999</v>
      </c>
      <c r="F1288" s="192">
        <v>1932.23999</v>
      </c>
      <c r="G1288" s="191">
        <v>4091530000</v>
      </c>
      <c r="H1288" s="194">
        <f t="shared" si="20"/>
        <v>-3.3629845707411365E-3</v>
      </c>
      <c r="I1288" s="193"/>
      <c r="J1288" s="197">
        <v>1286</v>
      </c>
      <c r="K1288" s="234">
        <v>-3.3629845707411365E-3</v>
      </c>
      <c r="L1288" s="198">
        <v>-7.6236412838500073E-3</v>
      </c>
    </row>
    <row r="1289" spans="1:12" ht="14.4" x14ac:dyDescent="0.3">
      <c r="A1289" s="7">
        <v>42270</v>
      </c>
      <c r="B1289" s="191">
        <v>1943.23999</v>
      </c>
      <c r="C1289" s="191">
        <v>1949.5200199999999</v>
      </c>
      <c r="D1289" s="191">
        <v>1932.5699460000001</v>
      </c>
      <c r="E1289" s="191">
        <v>1938.76001</v>
      </c>
      <c r="F1289" s="192">
        <v>1938.76001</v>
      </c>
      <c r="G1289" s="191">
        <v>3190530000</v>
      </c>
      <c r="H1289" s="194">
        <f t="shared" si="20"/>
        <v>-2.0486426492924916E-3</v>
      </c>
      <c r="I1289" s="193"/>
      <c r="J1289" s="197">
        <v>1287</v>
      </c>
      <c r="K1289" s="234">
        <v>-2.0486426492924916E-3</v>
      </c>
      <c r="L1289" s="198">
        <v>-7.6152509340250895E-3</v>
      </c>
    </row>
    <row r="1290" spans="1:12" ht="14.4" x14ac:dyDescent="0.3">
      <c r="A1290" s="7">
        <v>42269</v>
      </c>
      <c r="B1290" s="191">
        <v>1961.3900149999999</v>
      </c>
      <c r="C1290" s="191">
        <v>1961.3900149999999</v>
      </c>
      <c r="D1290" s="191">
        <v>1929.219971</v>
      </c>
      <c r="E1290" s="191">
        <v>1942.73999</v>
      </c>
      <c r="F1290" s="192">
        <v>1942.73999</v>
      </c>
      <c r="G1290" s="191">
        <v>3808260000</v>
      </c>
      <c r="H1290" s="194">
        <f t="shared" si="20"/>
        <v>-1.2318429542511786E-2</v>
      </c>
      <c r="I1290" s="193"/>
      <c r="J1290" s="197">
        <v>1288</v>
      </c>
      <c r="K1290" s="234">
        <v>-1.2318429542511786E-2</v>
      </c>
      <c r="L1290" s="198">
        <v>-7.6146577653247441E-3</v>
      </c>
    </row>
    <row r="1291" spans="1:12" ht="14.4" x14ac:dyDescent="0.3">
      <c r="A1291" s="7">
        <v>42268</v>
      </c>
      <c r="B1291" s="191">
        <v>1960.839966</v>
      </c>
      <c r="C1291" s="191">
        <v>1979.6400149999999</v>
      </c>
      <c r="D1291" s="191">
        <v>1955.8000489999999</v>
      </c>
      <c r="E1291" s="191">
        <v>1966.969971</v>
      </c>
      <c r="F1291" s="192">
        <v>1966.969971</v>
      </c>
      <c r="G1291" s="191">
        <v>3269350000</v>
      </c>
      <c r="H1291" s="194">
        <f t="shared" si="20"/>
        <v>4.5657839091291959E-3</v>
      </c>
      <c r="I1291" s="193"/>
      <c r="J1291" s="197">
        <v>1289</v>
      </c>
      <c r="K1291" s="234">
        <v>4.5657839091291959E-3</v>
      </c>
      <c r="L1291" s="198">
        <v>-7.6033339190491487E-3</v>
      </c>
    </row>
    <row r="1292" spans="1:12" ht="14.4" x14ac:dyDescent="0.3">
      <c r="A1292" s="7">
        <v>42265</v>
      </c>
      <c r="B1292" s="191">
        <v>1989.660034</v>
      </c>
      <c r="C1292" s="191">
        <v>1989.660034</v>
      </c>
      <c r="D1292" s="191">
        <v>1953.4499510000001</v>
      </c>
      <c r="E1292" s="191">
        <v>1958.030029</v>
      </c>
      <c r="F1292" s="192">
        <v>1958.030029</v>
      </c>
      <c r="G1292" s="191">
        <v>6021240000</v>
      </c>
      <c r="H1292" s="194">
        <f t="shared" si="20"/>
        <v>-1.6164165808483653E-2</v>
      </c>
      <c r="I1292" s="193"/>
      <c r="J1292" s="197">
        <v>1290</v>
      </c>
      <c r="K1292" s="234">
        <v>-1.6164165808483653E-2</v>
      </c>
      <c r="L1292" s="198">
        <v>-7.602164923620233E-3</v>
      </c>
    </row>
    <row r="1293" spans="1:12" ht="14.4" x14ac:dyDescent="0.3">
      <c r="A1293" s="7">
        <v>42264</v>
      </c>
      <c r="B1293" s="191">
        <v>1995.329956</v>
      </c>
      <c r="C1293" s="191">
        <v>2020.8599850000001</v>
      </c>
      <c r="D1293" s="191">
        <v>1986.7299800000001</v>
      </c>
      <c r="E1293" s="191">
        <v>1990.1999510000001</v>
      </c>
      <c r="F1293" s="192">
        <v>1990.1999510000001</v>
      </c>
      <c r="G1293" s="191">
        <v>4183790000</v>
      </c>
      <c r="H1293" s="194">
        <f t="shared" si="20"/>
        <v>-2.5610596092323188E-3</v>
      </c>
      <c r="I1293" s="193"/>
      <c r="J1293" s="197">
        <v>1291</v>
      </c>
      <c r="K1293" s="234">
        <v>-2.5610596092323188E-3</v>
      </c>
      <c r="L1293" s="198">
        <v>-7.5961813023390536E-3</v>
      </c>
    </row>
    <row r="1294" spans="1:12" ht="14.4" x14ac:dyDescent="0.3">
      <c r="A1294" s="7">
        <v>42263</v>
      </c>
      <c r="B1294" s="191">
        <v>1978.0200199999999</v>
      </c>
      <c r="C1294" s="191">
        <v>1997.26001</v>
      </c>
      <c r="D1294" s="191">
        <v>1977.9300539999999</v>
      </c>
      <c r="E1294" s="191">
        <v>1995.3100589999999</v>
      </c>
      <c r="F1294" s="192">
        <v>1995.3100589999999</v>
      </c>
      <c r="G1294" s="191">
        <v>3630680000</v>
      </c>
      <c r="H1294" s="194">
        <f t="shared" si="20"/>
        <v>8.7054144634389728E-3</v>
      </c>
      <c r="I1294" s="193"/>
      <c r="J1294" s="197">
        <v>1292</v>
      </c>
      <c r="K1294" s="234">
        <v>8.7054144634389728E-3</v>
      </c>
      <c r="L1294" s="198">
        <v>-7.5908257605616231E-3</v>
      </c>
    </row>
    <row r="1295" spans="1:12" ht="14.4" x14ac:dyDescent="0.3">
      <c r="A1295" s="7">
        <v>42262</v>
      </c>
      <c r="B1295" s="191">
        <v>1955.099976</v>
      </c>
      <c r="C1295" s="191">
        <v>1983.1899410000001</v>
      </c>
      <c r="D1295" s="191">
        <v>1954.3000489999999</v>
      </c>
      <c r="E1295" s="191">
        <v>1978.089966</v>
      </c>
      <c r="F1295" s="192">
        <v>1978.089966</v>
      </c>
      <c r="G1295" s="191">
        <v>3239860000</v>
      </c>
      <c r="H1295" s="194">
        <f t="shared" si="20"/>
        <v>1.2831311668480234E-2</v>
      </c>
      <c r="I1295" s="193"/>
      <c r="J1295" s="197">
        <v>1293</v>
      </c>
      <c r="K1295" s="234">
        <v>1.2831311668480234E-2</v>
      </c>
      <c r="L1295" s="198">
        <v>-7.5892007160826662E-3</v>
      </c>
    </row>
    <row r="1296" spans="1:12" ht="14.4" x14ac:dyDescent="0.3">
      <c r="A1296" s="7">
        <v>42261</v>
      </c>
      <c r="B1296" s="191">
        <v>1963.0600589999999</v>
      </c>
      <c r="C1296" s="191">
        <v>1963.0600589999999</v>
      </c>
      <c r="D1296" s="191">
        <v>1948.2700199999999</v>
      </c>
      <c r="E1296" s="191">
        <v>1953.030029</v>
      </c>
      <c r="F1296" s="192">
        <v>1953.030029</v>
      </c>
      <c r="G1296" s="191">
        <v>3000200000</v>
      </c>
      <c r="H1296" s="194">
        <f t="shared" si="20"/>
        <v>-4.0896559494183167E-3</v>
      </c>
      <c r="I1296" s="193"/>
      <c r="J1296" s="197">
        <v>1294</v>
      </c>
      <c r="K1296" s="234">
        <v>-4.0896559494183167E-3</v>
      </c>
      <c r="L1296" s="198">
        <v>-7.5832491213561806E-3</v>
      </c>
    </row>
    <row r="1297" spans="1:12" ht="14.4" x14ac:dyDescent="0.3">
      <c r="A1297" s="7">
        <v>42258</v>
      </c>
      <c r="B1297" s="191">
        <v>1951.4499510000001</v>
      </c>
      <c r="C1297" s="191">
        <v>1961.0500489999999</v>
      </c>
      <c r="D1297" s="191">
        <v>1939.1899410000001</v>
      </c>
      <c r="E1297" s="191">
        <v>1961.0500489999999</v>
      </c>
      <c r="F1297" s="192">
        <v>1961.0500489999999</v>
      </c>
      <c r="G1297" s="191">
        <v>3218590000</v>
      </c>
      <c r="H1297" s="194">
        <f t="shared" si="20"/>
        <v>4.4870433311676424E-3</v>
      </c>
      <c r="I1297" s="193"/>
      <c r="J1297" s="197">
        <v>1295</v>
      </c>
      <c r="K1297" s="234">
        <v>4.4870433311676424E-3</v>
      </c>
      <c r="L1297" s="198">
        <v>-7.5814076055125022E-3</v>
      </c>
    </row>
    <row r="1298" spans="1:12" ht="14.4" x14ac:dyDescent="0.3">
      <c r="A1298" s="7">
        <v>42257</v>
      </c>
      <c r="B1298" s="191">
        <v>1941.589966</v>
      </c>
      <c r="C1298" s="191">
        <v>1965.290039</v>
      </c>
      <c r="D1298" s="191">
        <v>1937.1899410000001</v>
      </c>
      <c r="E1298" s="191">
        <v>1952.290039</v>
      </c>
      <c r="F1298" s="192">
        <v>1952.290039</v>
      </c>
      <c r="G1298" s="191">
        <v>3626320000</v>
      </c>
      <c r="H1298" s="194">
        <f t="shared" si="20"/>
        <v>5.2779550339641578E-3</v>
      </c>
      <c r="I1298" s="193"/>
      <c r="J1298" s="197">
        <v>1296</v>
      </c>
      <c r="K1298" s="234">
        <v>5.2779550339641578E-3</v>
      </c>
      <c r="L1298" s="198">
        <v>-7.5766102000215229E-3</v>
      </c>
    </row>
    <row r="1299" spans="1:12" ht="14.4" x14ac:dyDescent="0.3">
      <c r="A1299" s="7">
        <v>42256</v>
      </c>
      <c r="B1299" s="191">
        <v>1971.4499510000001</v>
      </c>
      <c r="C1299" s="191">
        <v>1988.630005</v>
      </c>
      <c r="D1299" s="191">
        <v>1937.880005</v>
      </c>
      <c r="E1299" s="191">
        <v>1942.040039</v>
      </c>
      <c r="F1299" s="192">
        <v>1942.040039</v>
      </c>
      <c r="G1299" s="191">
        <v>3652120000</v>
      </c>
      <c r="H1299" s="194">
        <f t="shared" si="20"/>
        <v>-1.3897560450837034E-2</v>
      </c>
      <c r="I1299" s="193"/>
      <c r="J1299" s="197">
        <v>1297</v>
      </c>
      <c r="K1299" s="234">
        <v>-1.3897560450837034E-2</v>
      </c>
      <c r="L1299" s="198">
        <v>-7.5702822354602479E-3</v>
      </c>
    </row>
    <row r="1300" spans="1:12" ht="14.4" x14ac:dyDescent="0.3">
      <c r="A1300" s="7">
        <v>42255</v>
      </c>
      <c r="B1300" s="191">
        <v>1927.3000489999999</v>
      </c>
      <c r="C1300" s="191">
        <v>1970.420044</v>
      </c>
      <c r="D1300" s="191">
        <v>1927.3000489999999</v>
      </c>
      <c r="E1300" s="191">
        <v>1969.410034</v>
      </c>
      <c r="F1300" s="192">
        <v>1969.410034</v>
      </c>
      <c r="G1300" s="191">
        <v>3548650000</v>
      </c>
      <c r="H1300" s="194">
        <f t="shared" si="20"/>
        <v>2.5083053334552293E-2</v>
      </c>
      <c r="I1300" s="193"/>
      <c r="J1300" s="197">
        <v>1298</v>
      </c>
      <c r="K1300" s="234">
        <v>2.5083053334552293E-2</v>
      </c>
      <c r="L1300" s="198">
        <v>-7.5674108672402225E-3</v>
      </c>
    </row>
    <row r="1301" spans="1:12" ht="14.4" x14ac:dyDescent="0.3">
      <c r="A1301" s="7">
        <v>42251</v>
      </c>
      <c r="B1301" s="191">
        <v>1947.76001</v>
      </c>
      <c r="C1301" s="191">
        <v>1947.76001</v>
      </c>
      <c r="D1301" s="191">
        <v>1911.209961</v>
      </c>
      <c r="E1301" s="191">
        <v>1921.219971</v>
      </c>
      <c r="F1301" s="192">
        <v>1921.219971</v>
      </c>
      <c r="G1301" s="191">
        <v>3167090000</v>
      </c>
      <c r="H1301" s="194">
        <f t="shared" si="20"/>
        <v>-1.5329595630917478E-2</v>
      </c>
      <c r="I1301" s="193"/>
      <c r="J1301" s="197">
        <v>1299</v>
      </c>
      <c r="K1301" s="234">
        <v>-1.5329595630917478E-2</v>
      </c>
      <c r="L1301" s="198">
        <v>-7.5508068199755798E-3</v>
      </c>
    </row>
    <row r="1302" spans="1:12" ht="14.4" x14ac:dyDescent="0.3">
      <c r="A1302" s="7">
        <v>42250</v>
      </c>
      <c r="B1302" s="191">
        <v>1950.790039</v>
      </c>
      <c r="C1302" s="191">
        <v>1975.01001</v>
      </c>
      <c r="D1302" s="191">
        <v>1944.719971</v>
      </c>
      <c r="E1302" s="191">
        <v>1951.130005</v>
      </c>
      <c r="F1302" s="192">
        <v>1951.130005</v>
      </c>
      <c r="G1302" s="191">
        <v>3520700000</v>
      </c>
      <c r="H1302" s="194">
        <f t="shared" si="20"/>
        <v>1.1647937858398438E-3</v>
      </c>
      <c r="I1302" s="193"/>
      <c r="J1302" s="197">
        <v>1300</v>
      </c>
      <c r="K1302" s="234">
        <v>1.1647937858398438E-3</v>
      </c>
      <c r="L1302" s="198">
        <v>-7.5450663852138864E-3</v>
      </c>
    </row>
    <row r="1303" spans="1:12" ht="14.4" x14ac:dyDescent="0.3">
      <c r="A1303" s="7">
        <v>42249</v>
      </c>
      <c r="B1303" s="191">
        <v>1916.5200199999999</v>
      </c>
      <c r="C1303" s="191">
        <v>1948.910034</v>
      </c>
      <c r="D1303" s="191">
        <v>1916.5200199999999</v>
      </c>
      <c r="E1303" s="191">
        <v>1948.8599850000001</v>
      </c>
      <c r="F1303" s="192">
        <v>1948.8599850000001</v>
      </c>
      <c r="G1303" s="191">
        <v>3742620000</v>
      </c>
      <c r="H1303" s="194">
        <f t="shared" si="20"/>
        <v>1.8292974600429224E-2</v>
      </c>
      <c r="I1303" s="193"/>
      <c r="J1303" s="197">
        <v>1301</v>
      </c>
      <c r="K1303" s="234">
        <v>1.8292974600429224E-2</v>
      </c>
      <c r="L1303" s="198">
        <v>-7.5373308198349162E-3</v>
      </c>
    </row>
    <row r="1304" spans="1:12" ht="14.4" x14ac:dyDescent="0.3">
      <c r="A1304" s="7">
        <v>42248</v>
      </c>
      <c r="B1304" s="191">
        <v>1970.089966</v>
      </c>
      <c r="C1304" s="191">
        <v>1970.089966</v>
      </c>
      <c r="D1304" s="191">
        <v>1903.0699460000001</v>
      </c>
      <c r="E1304" s="191">
        <v>1913.849976</v>
      </c>
      <c r="F1304" s="192">
        <v>1913.849976</v>
      </c>
      <c r="G1304" s="191">
        <v>4371850000</v>
      </c>
      <c r="H1304" s="194">
        <f t="shared" si="20"/>
        <v>-2.9576446573270111E-2</v>
      </c>
      <c r="I1304" s="193"/>
      <c r="J1304" s="197">
        <v>1302</v>
      </c>
      <c r="K1304" s="234">
        <v>-2.9576446573270111E-2</v>
      </c>
      <c r="L1304" s="198">
        <v>-7.533906549362401E-3</v>
      </c>
    </row>
    <row r="1305" spans="1:12" ht="14.4" x14ac:dyDescent="0.3">
      <c r="A1305" s="7">
        <v>42247</v>
      </c>
      <c r="B1305" s="191">
        <v>1986.7299800000001</v>
      </c>
      <c r="C1305" s="191">
        <v>1986.7299800000001</v>
      </c>
      <c r="D1305" s="191">
        <v>1965.9799800000001</v>
      </c>
      <c r="E1305" s="191">
        <v>1972.1800539999999</v>
      </c>
      <c r="F1305" s="192">
        <v>1972.1800539999999</v>
      </c>
      <c r="G1305" s="191">
        <v>3915100000</v>
      </c>
      <c r="H1305" s="194">
        <f t="shared" si="20"/>
        <v>-8.3916701654499493E-3</v>
      </c>
      <c r="I1305" s="193"/>
      <c r="J1305" s="197">
        <v>1303</v>
      </c>
      <c r="K1305" s="234">
        <v>-8.3916701654499493E-3</v>
      </c>
      <c r="L1305" s="198">
        <v>-7.5335679707639359E-3</v>
      </c>
    </row>
    <row r="1306" spans="1:12" ht="14.4" x14ac:dyDescent="0.3">
      <c r="A1306" s="7">
        <v>42244</v>
      </c>
      <c r="B1306" s="191">
        <v>1986.0600589999999</v>
      </c>
      <c r="C1306" s="191">
        <v>1993.4799800000001</v>
      </c>
      <c r="D1306" s="191">
        <v>1975.1899410000001</v>
      </c>
      <c r="E1306" s="191">
        <v>1988.869995</v>
      </c>
      <c r="F1306" s="192">
        <v>1988.869995</v>
      </c>
      <c r="G1306" s="191">
        <v>3949080000</v>
      </c>
      <c r="H1306" s="194">
        <f t="shared" si="20"/>
        <v>6.0873639319752057E-4</v>
      </c>
      <c r="I1306" s="193"/>
      <c r="J1306" s="197">
        <v>1304</v>
      </c>
      <c r="K1306" s="234">
        <v>6.0873639319752057E-4</v>
      </c>
      <c r="L1306" s="198">
        <v>-7.5314173427761767E-3</v>
      </c>
    </row>
    <row r="1307" spans="1:12" ht="14.4" x14ac:dyDescent="0.3">
      <c r="A1307" s="7">
        <v>42243</v>
      </c>
      <c r="B1307" s="191">
        <v>1942.7700199999999</v>
      </c>
      <c r="C1307" s="191">
        <v>1989.599976</v>
      </c>
      <c r="D1307" s="191">
        <v>1942.7700199999999</v>
      </c>
      <c r="E1307" s="191">
        <v>1987.660034</v>
      </c>
      <c r="F1307" s="192">
        <v>1987.660034</v>
      </c>
      <c r="G1307" s="191">
        <v>5006390000</v>
      </c>
      <c r="H1307" s="194">
        <f t="shared" si="20"/>
        <v>2.4297748404812421E-2</v>
      </c>
      <c r="I1307" s="193"/>
      <c r="J1307" s="197">
        <v>1305</v>
      </c>
      <c r="K1307" s="234">
        <v>2.4297748404812421E-2</v>
      </c>
      <c r="L1307" s="198">
        <v>-7.526651766117224E-3</v>
      </c>
    </row>
    <row r="1308" spans="1:12" ht="14.4" x14ac:dyDescent="0.3">
      <c r="A1308" s="7">
        <v>42242</v>
      </c>
      <c r="B1308" s="191">
        <v>1872.75</v>
      </c>
      <c r="C1308" s="191">
        <v>1943.089966</v>
      </c>
      <c r="D1308" s="191">
        <v>1872.75</v>
      </c>
      <c r="E1308" s="191">
        <v>1940.51001</v>
      </c>
      <c r="F1308" s="192">
        <v>1940.51001</v>
      </c>
      <c r="G1308" s="191">
        <v>5338250000</v>
      </c>
      <c r="H1308" s="194">
        <f t="shared" si="20"/>
        <v>3.9033859095586231E-2</v>
      </c>
      <c r="I1308" s="193"/>
      <c r="J1308" s="197">
        <v>1306</v>
      </c>
      <c r="K1308" s="234">
        <v>3.9033859095586231E-2</v>
      </c>
      <c r="L1308" s="198">
        <v>-7.526590376168563E-3</v>
      </c>
    </row>
    <row r="1309" spans="1:12" ht="14.4" x14ac:dyDescent="0.3">
      <c r="A1309" s="7">
        <v>42241</v>
      </c>
      <c r="B1309" s="191">
        <v>1898.079956</v>
      </c>
      <c r="C1309" s="191">
        <v>1948.040039</v>
      </c>
      <c r="D1309" s="191">
        <v>1867.079956</v>
      </c>
      <c r="E1309" s="191">
        <v>1867.6099850000001</v>
      </c>
      <c r="F1309" s="192">
        <v>1867.6099850000001</v>
      </c>
      <c r="G1309" s="191">
        <v>5183560000</v>
      </c>
      <c r="H1309" s="194">
        <f t="shared" si="20"/>
        <v>-1.3521995197235268E-2</v>
      </c>
      <c r="I1309" s="193"/>
      <c r="J1309" s="197">
        <v>1307</v>
      </c>
      <c r="K1309" s="234">
        <v>-1.3521995197235268E-2</v>
      </c>
      <c r="L1309" s="198">
        <v>-7.5238072728118777E-3</v>
      </c>
    </row>
    <row r="1310" spans="1:12" ht="14.4" x14ac:dyDescent="0.3">
      <c r="A1310" s="7">
        <v>42240</v>
      </c>
      <c r="B1310" s="191">
        <v>1965.150024</v>
      </c>
      <c r="C1310" s="191">
        <v>1965.150024</v>
      </c>
      <c r="D1310" s="191">
        <v>1867.01001</v>
      </c>
      <c r="E1310" s="191">
        <v>1893.209961</v>
      </c>
      <c r="F1310" s="192">
        <v>1893.209961</v>
      </c>
      <c r="G1310" s="191">
        <v>6612690000</v>
      </c>
      <c r="H1310" s="194">
        <f t="shared" si="20"/>
        <v>-3.9413693006101071E-2</v>
      </c>
      <c r="I1310" s="193"/>
      <c r="J1310" s="197">
        <v>1308</v>
      </c>
      <c r="K1310" s="234">
        <v>-3.9413693006101071E-2</v>
      </c>
      <c r="L1310" s="198">
        <v>-7.5156672282972988E-3</v>
      </c>
    </row>
    <row r="1311" spans="1:12" ht="14.4" x14ac:dyDescent="0.3">
      <c r="A1311" s="7">
        <v>42237</v>
      </c>
      <c r="B1311" s="191">
        <v>2034.079956</v>
      </c>
      <c r="C1311" s="191">
        <v>2034.079956</v>
      </c>
      <c r="D1311" s="191">
        <v>1970.8900149999999</v>
      </c>
      <c r="E1311" s="191">
        <v>1970.8900149999999</v>
      </c>
      <c r="F1311" s="192">
        <v>1970.8900149999999</v>
      </c>
      <c r="G1311" s="191">
        <v>5018240000</v>
      </c>
      <c r="H1311" s="194">
        <f t="shared" si="20"/>
        <v>-3.1850965323014069E-2</v>
      </c>
      <c r="I1311" s="193"/>
      <c r="J1311" s="197">
        <v>1309</v>
      </c>
      <c r="K1311" s="234">
        <v>-3.1850965323014069E-2</v>
      </c>
      <c r="L1311" s="198">
        <v>-7.5132640494457049E-3</v>
      </c>
    </row>
    <row r="1312" spans="1:12" ht="14.4" x14ac:dyDescent="0.3">
      <c r="A1312" s="7">
        <v>42236</v>
      </c>
      <c r="B1312" s="191">
        <v>2076.610107</v>
      </c>
      <c r="C1312" s="191">
        <v>2076.610107</v>
      </c>
      <c r="D1312" s="191">
        <v>2035.7299800000001</v>
      </c>
      <c r="E1312" s="191">
        <v>2035.7299800000001</v>
      </c>
      <c r="F1312" s="192">
        <v>2035.7299800000001</v>
      </c>
      <c r="G1312" s="191">
        <v>3922470000</v>
      </c>
      <c r="H1312" s="194">
        <f t="shared" si="20"/>
        <v>-2.1100170100298469E-2</v>
      </c>
      <c r="I1312" s="193"/>
      <c r="J1312" s="197">
        <v>1310</v>
      </c>
      <c r="K1312" s="234">
        <v>-2.1100170100298469E-2</v>
      </c>
      <c r="L1312" s="198">
        <v>-7.5062349763617238E-3</v>
      </c>
    </row>
    <row r="1313" spans="1:12" ht="14.4" x14ac:dyDescent="0.3">
      <c r="A1313" s="7">
        <v>42235</v>
      </c>
      <c r="B1313" s="191">
        <v>2095.6899410000001</v>
      </c>
      <c r="C1313" s="191">
        <v>2096.169922</v>
      </c>
      <c r="D1313" s="191">
        <v>2070.530029</v>
      </c>
      <c r="E1313" s="191">
        <v>2079.610107</v>
      </c>
      <c r="F1313" s="192">
        <v>2079.610107</v>
      </c>
      <c r="G1313" s="191">
        <v>3512920000</v>
      </c>
      <c r="H1313" s="194">
        <f t="shared" si="20"/>
        <v>-8.2548765064382225E-3</v>
      </c>
      <c r="I1313" s="193"/>
      <c r="J1313" s="197">
        <v>1311</v>
      </c>
      <c r="K1313" s="234">
        <v>-8.2548765064382225E-3</v>
      </c>
      <c r="L1313" s="198">
        <v>-7.5051557197624271E-3</v>
      </c>
    </row>
    <row r="1314" spans="1:12" ht="14.4" x14ac:dyDescent="0.3">
      <c r="A1314" s="7">
        <v>42234</v>
      </c>
      <c r="B1314" s="191">
        <v>2101.98999</v>
      </c>
      <c r="C1314" s="191">
        <v>2103.469971</v>
      </c>
      <c r="D1314" s="191">
        <v>2094.139893</v>
      </c>
      <c r="E1314" s="191">
        <v>2096.919922</v>
      </c>
      <c r="F1314" s="192">
        <v>2096.919922</v>
      </c>
      <c r="G1314" s="191">
        <v>2949990000</v>
      </c>
      <c r="H1314" s="194">
        <f t="shared" si="20"/>
        <v>-2.6255299342222908E-3</v>
      </c>
      <c r="I1314" s="193"/>
      <c r="J1314" s="197">
        <v>1312</v>
      </c>
      <c r="K1314" s="234">
        <v>-2.6255299342222908E-3</v>
      </c>
      <c r="L1314" s="198">
        <v>-7.5036692589348026E-3</v>
      </c>
    </row>
    <row r="1315" spans="1:12" ht="14.4" x14ac:dyDescent="0.3">
      <c r="A1315" s="7">
        <v>42233</v>
      </c>
      <c r="B1315" s="191">
        <v>2089.6999510000001</v>
      </c>
      <c r="C1315" s="191">
        <v>2102.8701169999999</v>
      </c>
      <c r="D1315" s="191">
        <v>2079.3000489999999</v>
      </c>
      <c r="E1315" s="191">
        <v>2102.4399410000001</v>
      </c>
      <c r="F1315" s="192">
        <v>2102.4399410000001</v>
      </c>
      <c r="G1315" s="191">
        <v>2867690000</v>
      </c>
      <c r="H1315" s="194">
        <f t="shared" si="20"/>
        <v>5.211424020938913E-3</v>
      </c>
      <c r="I1315" s="193"/>
      <c r="J1315" s="197">
        <v>1313</v>
      </c>
      <c r="K1315" s="234">
        <v>5.211424020938913E-3</v>
      </c>
      <c r="L1315" s="198">
        <v>-7.5021631984300381E-3</v>
      </c>
    </row>
    <row r="1316" spans="1:12" ht="14.4" x14ac:dyDescent="0.3">
      <c r="A1316" s="7">
        <v>42230</v>
      </c>
      <c r="B1316" s="191">
        <v>2083.1499020000001</v>
      </c>
      <c r="C1316" s="191">
        <v>2092.4499510000001</v>
      </c>
      <c r="D1316" s="191">
        <v>2080.610107</v>
      </c>
      <c r="E1316" s="191">
        <v>2091.540039</v>
      </c>
      <c r="F1316" s="192">
        <v>2091.540039</v>
      </c>
      <c r="G1316" s="191">
        <v>2795590000</v>
      </c>
      <c r="H1316" s="194">
        <f t="shared" si="20"/>
        <v>3.9119638755010268E-3</v>
      </c>
      <c r="I1316" s="193"/>
      <c r="J1316" s="197">
        <v>1314</v>
      </c>
      <c r="K1316" s="234">
        <v>3.9119638755010268E-3</v>
      </c>
      <c r="L1316" s="198">
        <v>-7.5010829117888615E-3</v>
      </c>
    </row>
    <row r="1317" spans="1:12" ht="14.4" x14ac:dyDescent="0.3">
      <c r="A1317" s="7">
        <v>42229</v>
      </c>
      <c r="B1317" s="191">
        <v>2086.1899410000001</v>
      </c>
      <c r="C1317" s="191">
        <v>2092.929932</v>
      </c>
      <c r="D1317" s="191">
        <v>2078.26001</v>
      </c>
      <c r="E1317" s="191">
        <v>2083.389893</v>
      </c>
      <c r="F1317" s="192">
        <v>2083.389893</v>
      </c>
      <c r="G1317" s="191">
        <v>3221300000</v>
      </c>
      <c r="H1317" s="194">
        <f t="shared" si="20"/>
        <v>-1.275211973593408E-3</v>
      </c>
      <c r="I1317" s="193"/>
      <c r="J1317" s="197">
        <v>1315</v>
      </c>
      <c r="K1317" s="234">
        <v>-1.275211973593408E-3</v>
      </c>
      <c r="L1317" s="198">
        <v>-7.4895110673753448E-3</v>
      </c>
    </row>
    <row r="1318" spans="1:12" ht="14.4" x14ac:dyDescent="0.3">
      <c r="A1318" s="7">
        <v>42228</v>
      </c>
      <c r="B1318" s="191">
        <v>2081.1000979999999</v>
      </c>
      <c r="C1318" s="191">
        <v>2089.0600589999999</v>
      </c>
      <c r="D1318" s="191">
        <v>2052.0900879999999</v>
      </c>
      <c r="E1318" s="191">
        <v>2086.0500489999999</v>
      </c>
      <c r="F1318" s="192">
        <v>2086.0500489999999</v>
      </c>
      <c r="G1318" s="191">
        <v>4269130000</v>
      </c>
      <c r="H1318" s="194">
        <f t="shared" si="20"/>
        <v>9.5005490957415957E-4</v>
      </c>
      <c r="I1318" s="193"/>
      <c r="J1318" s="197">
        <v>1316</v>
      </c>
      <c r="K1318" s="234">
        <v>9.5005490957415957E-4</v>
      </c>
      <c r="L1318" s="198">
        <v>-7.488310678970489E-3</v>
      </c>
    </row>
    <row r="1319" spans="1:12" ht="14.4" x14ac:dyDescent="0.3">
      <c r="A1319" s="7">
        <v>42227</v>
      </c>
      <c r="B1319" s="191">
        <v>2102.6599120000001</v>
      </c>
      <c r="C1319" s="191">
        <v>2102.6599120000001</v>
      </c>
      <c r="D1319" s="191">
        <v>2076.48999</v>
      </c>
      <c r="E1319" s="191">
        <v>2084.070068</v>
      </c>
      <c r="F1319" s="192">
        <v>2084.070068</v>
      </c>
      <c r="G1319" s="191">
        <v>3708880000</v>
      </c>
      <c r="H1319" s="194">
        <f t="shared" si="20"/>
        <v>-9.5571028381046339E-3</v>
      </c>
      <c r="I1319" s="193"/>
      <c r="J1319" s="197">
        <v>1317</v>
      </c>
      <c r="K1319" s="234">
        <v>-9.5571028381046339E-3</v>
      </c>
      <c r="L1319" s="198">
        <v>-7.476133360005046E-3</v>
      </c>
    </row>
    <row r="1320" spans="1:12" ht="14.4" x14ac:dyDescent="0.3">
      <c r="A1320" s="7">
        <v>42226</v>
      </c>
      <c r="B1320" s="191">
        <v>2080.9799800000001</v>
      </c>
      <c r="C1320" s="191">
        <v>2105.3500979999999</v>
      </c>
      <c r="D1320" s="191">
        <v>2080.9799800000001</v>
      </c>
      <c r="E1320" s="191">
        <v>2104.179932</v>
      </c>
      <c r="F1320" s="192">
        <v>2104.179932</v>
      </c>
      <c r="G1320" s="191">
        <v>3514460000</v>
      </c>
      <c r="H1320" s="194">
        <f t="shared" si="20"/>
        <v>1.2808166814617401E-2</v>
      </c>
      <c r="I1320" s="193"/>
      <c r="J1320" s="197">
        <v>1318</v>
      </c>
      <c r="K1320" s="234">
        <v>1.2808166814617401E-2</v>
      </c>
      <c r="L1320" s="198">
        <v>-7.4685627564947182E-3</v>
      </c>
    </row>
    <row r="1321" spans="1:12" ht="14.4" x14ac:dyDescent="0.3">
      <c r="A1321" s="7">
        <v>42223</v>
      </c>
      <c r="B1321" s="191">
        <v>2082.610107</v>
      </c>
      <c r="C1321" s="191">
        <v>2082.610107</v>
      </c>
      <c r="D1321" s="191">
        <v>2067.9099120000001</v>
      </c>
      <c r="E1321" s="191">
        <v>2077.570068</v>
      </c>
      <c r="F1321" s="192">
        <v>2077.570068</v>
      </c>
      <c r="G1321" s="191">
        <v>3602320000</v>
      </c>
      <c r="H1321" s="194">
        <f t="shared" si="20"/>
        <v>-2.8748828113334063E-3</v>
      </c>
      <c r="I1321" s="193"/>
      <c r="J1321" s="197">
        <v>1319</v>
      </c>
      <c r="K1321" s="234">
        <v>-2.8748828113334063E-3</v>
      </c>
      <c r="L1321" s="198">
        <v>-7.4639186770234832E-3</v>
      </c>
    </row>
    <row r="1322" spans="1:12" ht="14.4" x14ac:dyDescent="0.3">
      <c r="A1322" s="7">
        <v>42222</v>
      </c>
      <c r="B1322" s="191">
        <v>2100.75</v>
      </c>
      <c r="C1322" s="191">
        <v>2103.320068</v>
      </c>
      <c r="D1322" s="191">
        <v>2075.530029</v>
      </c>
      <c r="E1322" s="191">
        <v>2083.5600589999999</v>
      </c>
      <c r="F1322" s="192">
        <v>2083.5600589999999</v>
      </c>
      <c r="G1322" s="191">
        <v>4246570000</v>
      </c>
      <c r="H1322" s="194">
        <f t="shared" si="20"/>
        <v>-7.7529851406475357E-3</v>
      </c>
      <c r="I1322" s="193"/>
      <c r="J1322" s="197">
        <v>1320</v>
      </c>
      <c r="K1322" s="234">
        <v>-7.7529851406475357E-3</v>
      </c>
      <c r="L1322" s="198">
        <v>-7.4636222610310722E-3</v>
      </c>
    </row>
    <row r="1323" spans="1:12" ht="14.4" x14ac:dyDescent="0.3">
      <c r="A1323" s="7">
        <v>42221</v>
      </c>
      <c r="B1323" s="191">
        <v>2095.2700199999999</v>
      </c>
      <c r="C1323" s="191">
        <v>2112.6599120000001</v>
      </c>
      <c r="D1323" s="191">
        <v>2095.2700199999999</v>
      </c>
      <c r="E1323" s="191">
        <v>2099.8400879999999</v>
      </c>
      <c r="F1323" s="192">
        <v>2099.8400879999999</v>
      </c>
      <c r="G1323" s="191">
        <v>3968680000</v>
      </c>
      <c r="H1323" s="194">
        <f t="shared" si="20"/>
        <v>3.1146789732108618E-3</v>
      </c>
      <c r="I1323" s="193"/>
      <c r="J1323" s="197">
        <v>1321</v>
      </c>
      <c r="K1323" s="234">
        <v>3.1146789732108618E-3</v>
      </c>
      <c r="L1323" s="198">
        <v>-7.4531881009577356E-3</v>
      </c>
    </row>
    <row r="1324" spans="1:12" ht="14.4" x14ac:dyDescent="0.3">
      <c r="A1324" s="7">
        <v>42220</v>
      </c>
      <c r="B1324" s="191">
        <v>2097.679932</v>
      </c>
      <c r="C1324" s="191">
        <v>2102.51001</v>
      </c>
      <c r="D1324" s="191">
        <v>2088.6000979999999</v>
      </c>
      <c r="E1324" s="191">
        <v>2093.320068</v>
      </c>
      <c r="F1324" s="192">
        <v>2093.320068</v>
      </c>
      <c r="G1324" s="191">
        <v>3546710000</v>
      </c>
      <c r="H1324" s="194">
        <f t="shared" si="20"/>
        <v>-2.2497049209078447E-3</v>
      </c>
      <c r="I1324" s="193"/>
      <c r="J1324" s="197">
        <v>1322</v>
      </c>
      <c r="K1324" s="234">
        <v>-2.2497049209078447E-3</v>
      </c>
      <c r="L1324" s="198">
        <v>-7.4493383449175631E-3</v>
      </c>
    </row>
    <row r="1325" spans="1:12" ht="14.4" x14ac:dyDescent="0.3">
      <c r="A1325" s="7">
        <v>42219</v>
      </c>
      <c r="B1325" s="191">
        <v>2104.48999</v>
      </c>
      <c r="C1325" s="191">
        <v>2105.6999510000001</v>
      </c>
      <c r="D1325" s="191">
        <v>2087.3100589999999</v>
      </c>
      <c r="E1325" s="191">
        <v>2098.040039</v>
      </c>
      <c r="F1325" s="192">
        <v>2098.040039</v>
      </c>
      <c r="G1325" s="191">
        <v>3476770000</v>
      </c>
      <c r="H1325" s="194">
        <f t="shared" si="20"/>
        <v>-2.7568868152492132E-3</v>
      </c>
      <c r="I1325" s="193"/>
      <c r="J1325" s="197">
        <v>1323</v>
      </c>
      <c r="K1325" s="234">
        <v>-2.7568868152492132E-3</v>
      </c>
      <c r="L1325" s="198">
        <v>-7.4362898674177015E-3</v>
      </c>
    </row>
    <row r="1326" spans="1:12" ht="14.4" x14ac:dyDescent="0.3">
      <c r="A1326" s="7">
        <v>42216</v>
      </c>
      <c r="B1326" s="191">
        <v>2111.6000979999999</v>
      </c>
      <c r="C1326" s="191">
        <v>2114.23999</v>
      </c>
      <c r="D1326" s="191">
        <v>2102.070068</v>
      </c>
      <c r="E1326" s="191">
        <v>2103.8400879999999</v>
      </c>
      <c r="F1326" s="192">
        <v>2103.8400879999999</v>
      </c>
      <c r="G1326" s="191">
        <v>3681340000</v>
      </c>
      <c r="H1326" s="194">
        <f t="shared" si="20"/>
        <v>-2.2715200228432598E-3</v>
      </c>
      <c r="I1326" s="193"/>
      <c r="J1326" s="197">
        <v>1324</v>
      </c>
      <c r="K1326" s="234">
        <v>-2.2715200228432598E-3</v>
      </c>
      <c r="L1326" s="198">
        <v>-7.4222660416739224E-3</v>
      </c>
    </row>
    <row r="1327" spans="1:12" ht="14.4" x14ac:dyDescent="0.3">
      <c r="A1327" s="7">
        <v>42215</v>
      </c>
      <c r="B1327" s="191">
        <v>2106.780029</v>
      </c>
      <c r="C1327" s="191">
        <v>2110.4799800000001</v>
      </c>
      <c r="D1327" s="191">
        <v>2094.969971</v>
      </c>
      <c r="E1327" s="191">
        <v>2108.6298830000001</v>
      </c>
      <c r="F1327" s="192">
        <v>2108.6298830000001</v>
      </c>
      <c r="G1327" s="191">
        <v>3579410000</v>
      </c>
      <c r="H1327" s="194">
        <f t="shared" si="20"/>
        <v>2.836756572989134E-5</v>
      </c>
      <c r="I1327" s="193"/>
      <c r="J1327" s="197">
        <v>1325</v>
      </c>
      <c r="K1327" s="234">
        <v>2.836756572989134E-5</v>
      </c>
      <c r="L1327" s="198">
        <v>-7.4206113627367292E-3</v>
      </c>
    </row>
    <row r="1328" spans="1:12" ht="14.4" x14ac:dyDescent="0.3">
      <c r="A1328" s="7">
        <v>42214</v>
      </c>
      <c r="B1328" s="191">
        <v>2094.6999510000001</v>
      </c>
      <c r="C1328" s="191">
        <v>2110.6000979999999</v>
      </c>
      <c r="D1328" s="191">
        <v>2094.080078</v>
      </c>
      <c r="E1328" s="191">
        <v>2108.570068</v>
      </c>
      <c r="F1328" s="192">
        <v>2108.570068</v>
      </c>
      <c r="G1328" s="191">
        <v>4038900000</v>
      </c>
      <c r="H1328" s="194">
        <f t="shared" si="20"/>
        <v>7.3187951749671522E-3</v>
      </c>
      <c r="I1328" s="193"/>
      <c r="J1328" s="197">
        <v>1326</v>
      </c>
      <c r="K1328" s="234">
        <v>7.3187951749671522E-3</v>
      </c>
      <c r="L1328" s="198">
        <v>-7.3980383183068019E-3</v>
      </c>
    </row>
    <row r="1329" spans="1:12" ht="14.4" x14ac:dyDescent="0.3">
      <c r="A1329" s="7">
        <v>42213</v>
      </c>
      <c r="B1329" s="191">
        <v>2070.75</v>
      </c>
      <c r="C1329" s="191">
        <v>2095.6000979999999</v>
      </c>
      <c r="D1329" s="191">
        <v>2069.0900879999999</v>
      </c>
      <c r="E1329" s="191">
        <v>2093.25</v>
      </c>
      <c r="F1329" s="192">
        <v>2093.25</v>
      </c>
      <c r="G1329" s="191">
        <v>4117740000</v>
      </c>
      <c r="H1329" s="194">
        <f t="shared" si="20"/>
        <v>1.2386154420169127E-2</v>
      </c>
      <c r="I1329" s="193"/>
      <c r="J1329" s="197">
        <v>1327</v>
      </c>
      <c r="K1329" s="234">
        <v>1.2386154420169127E-2</v>
      </c>
      <c r="L1329" s="198">
        <v>-7.3877765513669759E-3</v>
      </c>
    </row>
    <row r="1330" spans="1:12" ht="14.4" x14ac:dyDescent="0.3">
      <c r="A1330" s="7">
        <v>42212</v>
      </c>
      <c r="B1330" s="191">
        <v>2078.1899410000001</v>
      </c>
      <c r="C1330" s="191">
        <v>2078.1899410000001</v>
      </c>
      <c r="D1330" s="191">
        <v>2063.5200199999999</v>
      </c>
      <c r="E1330" s="191">
        <v>2067.639893</v>
      </c>
      <c r="F1330" s="192">
        <v>2067.639893</v>
      </c>
      <c r="G1330" s="191">
        <v>3836750000</v>
      </c>
      <c r="H1330" s="194">
        <f t="shared" si="20"/>
        <v>-5.7750148178547034E-3</v>
      </c>
      <c r="I1330" s="193"/>
      <c r="J1330" s="197">
        <v>1328</v>
      </c>
      <c r="K1330" s="234">
        <v>-5.7750148178547034E-3</v>
      </c>
      <c r="L1330" s="198">
        <v>-7.3825310772669172E-3</v>
      </c>
    </row>
    <row r="1331" spans="1:12" ht="14.4" x14ac:dyDescent="0.3">
      <c r="A1331" s="7">
        <v>42209</v>
      </c>
      <c r="B1331" s="191">
        <v>2102.23999</v>
      </c>
      <c r="C1331" s="191">
        <v>2106.01001</v>
      </c>
      <c r="D1331" s="191">
        <v>2077.0900879999999</v>
      </c>
      <c r="E1331" s="191">
        <v>2079.6499020000001</v>
      </c>
      <c r="F1331" s="192">
        <v>2079.6499020000001</v>
      </c>
      <c r="G1331" s="191">
        <v>3870040000</v>
      </c>
      <c r="H1331" s="194">
        <f t="shared" si="20"/>
        <v>-1.070332804458585E-2</v>
      </c>
      <c r="I1331" s="193"/>
      <c r="J1331" s="197">
        <v>1329</v>
      </c>
      <c r="K1331" s="234">
        <v>-1.070332804458585E-2</v>
      </c>
      <c r="L1331" s="198">
        <v>-7.3785105066266916E-3</v>
      </c>
    </row>
    <row r="1332" spans="1:12" ht="14.4" x14ac:dyDescent="0.3">
      <c r="A1332" s="7">
        <v>42208</v>
      </c>
      <c r="B1332" s="191">
        <v>2114.1599120000001</v>
      </c>
      <c r="C1332" s="191">
        <v>2116.8701169999999</v>
      </c>
      <c r="D1332" s="191">
        <v>2098.6298830000001</v>
      </c>
      <c r="E1332" s="191">
        <v>2102.1499020000001</v>
      </c>
      <c r="F1332" s="192">
        <v>2102.1499020000001</v>
      </c>
      <c r="G1332" s="191">
        <v>3772810000</v>
      </c>
      <c r="H1332" s="194">
        <f t="shared" si="20"/>
        <v>-5.6760402791911392E-3</v>
      </c>
      <c r="I1332" s="193"/>
      <c r="J1332" s="197">
        <v>1330</v>
      </c>
      <c r="K1332" s="234">
        <v>-5.6760402791911392E-3</v>
      </c>
      <c r="L1332" s="198">
        <v>-7.378037982796801E-3</v>
      </c>
    </row>
    <row r="1333" spans="1:12" ht="14.4" x14ac:dyDescent="0.3">
      <c r="A1333" s="7">
        <v>42207</v>
      </c>
      <c r="B1333" s="191">
        <v>2118.209961</v>
      </c>
      <c r="C1333" s="191">
        <v>2118.51001</v>
      </c>
      <c r="D1333" s="191">
        <v>2110</v>
      </c>
      <c r="E1333" s="191">
        <v>2114.1499020000001</v>
      </c>
      <c r="F1333" s="192">
        <v>2114.1499020000001</v>
      </c>
      <c r="G1333" s="191">
        <v>3694070000</v>
      </c>
      <c r="H1333" s="194">
        <f t="shared" si="20"/>
        <v>-2.3877100868345295E-3</v>
      </c>
      <c r="I1333" s="193"/>
      <c r="J1333" s="197">
        <v>1331</v>
      </c>
      <c r="K1333" s="234">
        <v>-2.3877100868345295E-3</v>
      </c>
      <c r="L1333" s="198">
        <v>-7.3733002252467537E-3</v>
      </c>
    </row>
    <row r="1334" spans="1:12" ht="14.4" x14ac:dyDescent="0.3">
      <c r="A1334" s="7">
        <v>42206</v>
      </c>
      <c r="B1334" s="191">
        <v>2127.5500489999999</v>
      </c>
      <c r="C1334" s="191">
        <v>2128.48999</v>
      </c>
      <c r="D1334" s="191">
        <v>2115.3999020000001</v>
      </c>
      <c r="E1334" s="191">
        <v>2119.209961</v>
      </c>
      <c r="F1334" s="192">
        <v>2119.209961</v>
      </c>
      <c r="G1334" s="191">
        <v>3343690000</v>
      </c>
      <c r="H1334" s="194">
        <f t="shared" si="20"/>
        <v>-4.2616891933443934E-3</v>
      </c>
      <c r="I1334" s="193"/>
      <c r="J1334" s="197">
        <v>1332</v>
      </c>
      <c r="K1334" s="234">
        <v>-4.2616891933443934E-3</v>
      </c>
      <c r="L1334" s="198">
        <v>-7.3682832721236775E-3</v>
      </c>
    </row>
    <row r="1335" spans="1:12" ht="14.4" x14ac:dyDescent="0.3">
      <c r="A1335" s="7">
        <v>42205</v>
      </c>
      <c r="B1335" s="191">
        <v>2126.8500979999999</v>
      </c>
      <c r="C1335" s="191">
        <v>2132.820068</v>
      </c>
      <c r="D1335" s="191">
        <v>2123.6599120000001</v>
      </c>
      <c r="E1335" s="191">
        <v>2128.280029</v>
      </c>
      <c r="F1335" s="192">
        <v>2128.280029</v>
      </c>
      <c r="G1335" s="191">
        <v>3245870000</v>
      </c>
      <c r="H1335" s="194">
        <f t="shared" si="20"/>
        <v>7.7123353389476929E-4</v>
      </c>
      <c r="I1335" s="193"/>
      <c r="J1335" s="197">
        <v>1333</v>
      </c>
      <c r="K1335" s="234">
        <v>7.7123353389476929E-4</v>
      </c>
      <c r="L1335" s="198">
        <v>-7.3532969401711923E-3</v>
      </c>
    </row>
    <row r="1336" spans="1:12" ht="14.4" x14ac:dyDescent="0.3">
      <c r="A1336" s="7">
        <v>42202</v>
      </c>
      <c r="B1336" s="191">
        <v>2126.8000489999999</v>
      </c>
      <c r="C1336" s="191">
        <v>2128.9099120000001</v>
      </c>
      <c r="D1336" s="191">
        <v>2119.8798830000001</v>
      </c>
      <c r="E1336" s="191">
        <v>2126.639893</v>
      </c>
      <c r="F1336" s="192">
        <v>2126.639893</v>
      </c>
      <c r="G1336" s="191">
        <v>3362750000</v>
      </c>
      <c r="H1336" s="194">
        <f t="shared" si="20"/>
        <v>1.1061832220925132E-3</v>
      </c>
      <c r="I1336" s="193"/>
      <c r="J1336" s="197">
        <v>1334</v>
      </c>
      <c r="K1336" s="234">
        <v>1.1061832220925132E-3</v>
      </c>
      <c r="L1336" s="198">
        <v>-7.3514684483626412E-3</v>
      </c>
    </row>
    <row r="1337" spans="1:12" ht="14.4" x14ac:dyDescent="0.3">
      <c r="A1337" s="7">
        <v>42201</v>
      </c>
      <c r="B1337" s="191">
        <v>2110.5500489999999</v>
      </c>
      <c r="C1337" s="191">
        <v>2124.419922</v>
      </c>
      <c r="D1337" s="191">
        <v>2110.5500489999999</v>
      </c>
      <c r="E1337" s="191">
        <v>2124.290039</v>
      </c>
      <c r="F1337" s="192">
        <v>2124.290039</v>
      </c>
      <c r="G1337" s="191">
        <v>3227080000</v>
      </c>
      <c r="H1337" s="194">
        <f t="shared" si="20"/>
        <v>8.0146805473277783E-3</v>
      </c>
      <c r="I1337" s="193"/>
      <c r="J1337" s="197">
        <v>1335</v>
      </c>
      <c r="K1337" s="234">
        <v>8.0146805473277783E-3</v>
      </c>
      <c r="L1337" s="198">
        <v>-7.3439127279821105E-3</v>
      </c>
    </row>
    <row r="1338" spans="1:12" ht="14.4" x14ac:dyDescent="0.3">
      <c r="A1338" s="7">
        <v>42200</v>
      </c>
      <c r="B1338" s="191">
        <v>2109.01001</v>
      </c>
      <c r="C1338" s="191">
        <v>2114.139893</v>
      </c>
      <c r="D1338" s="191">
        <v>2102.48999</v>
      </c>
      <c r="E1338" s="191">
        <v>2107.3999020000001</v>
      </c>
      <c r="F1338" s="192">
        <v>2107.3999020000001</v>
      </c>
      <c r="G1338" s="191">
        <v>3261810000</v>
      </c>
      <c r="H1338" s="194">
        <f t="shared" si="20"/>
        <v>-7.3498614761576409E-4</v>
      </c>
      <c r="I1338" s="193"/>
      <c r="J1338" s="197">
        <v>1336</v>
      </c>
      <c r="K1338" s="234">
        <v>-7.3498614761576409E-4</v>
      </c>
      <c r="L1338" s="198">
        <v>-7.33946234340531E-3</v>
      </c>
    </row>
    <row r="1339" spans="1:12" ht="14.4" x14ac:dyDescent="0.3">
      <c r="A1339" s="7">
        <v>42199</v>
      </c>
      <c r="B1339" s="191">
        <v>2099.719971</v>
      </c>
      <c r="C1339" s="191">
        <v>2111.9799800000001</v>
      </c>
      <c r="D1339" s="191">
        <v>2098.179932</v>
      </c>
      <c r="E1339" s="191">
        <v>2108.9499510000001</v>
      </c>
      <c r="F1339" s="192">
        <v>2108.9499510000001</v>
      </c>
      <c r="G1339" s="191">
        <v>3002120000</v>
      </c>
      <c r="H1339" s="194">
        <f t="shared" si="20"/>
        <v>4.4531589653222462E-3</v>
      </c>
      <c r="I1339" s="193"/>
      <c r="J1339" s="197">
        <v>1337</v>
      </c>
      <c r="K1339" s="234">
        <v>4.4531589653222462E-3</v>
      </c>
      <c r="L1339" s="198">
        <v>-7.3342000768947049E-3</v>
      </c>
    </row>
    <row r="1340" spans="1:12" ht="14.4" x14ac:dyDescent="0.3">
      <c r="A1340" s="7">
        <v>42198</v>
      </c>
      <c r="B1340" s="191">
        <v>2080.030029</v>
      </c>
      <c r="C1340" s="191">
        <v>2100.669922</v>
      </c>
      <c r="D1340" s="191">
        <v>2080.030029</v>
      </c>
      <c r="E1340" s="191">
        <v>2099.6000979999999</v>
      </c>
      <c r="F1340" s="192">
        <v>2099.6000979999999</v>
      </c>
      <c r="G1340" s="191">
        <v>3096730000</v>
      </c>
      <c r="H1340" s="194">
        <f t="shared" si="20"/>
        <v>1.1066049496427928E-2</v>
      </c>
      <c r="I1340" s="193"/>
      <c r="J1340" s="197">
        <v>1338</v>
      </c>
      <c r="K1340" s="234">
        <v>1.1066049496427928E-2</v>
      </c>
      <c r="L1340" s="198">
        <v>-7.3146067423568127E-3</v>
      </c>
    </row>
    <row r="1341" spans="1:12" ht="14.4" x14ac:dyDescent="0.3">
      <c r="A1341" s="7">
        <v>42195</v>
      </c>
      <c r="B1341" s="191">
        <v>2052.73999</v>
      </c>
      <c r="C1341" s="191">
        <v>2081.3100589999999</v>
      </c>
      <c r="D1341" s="191">
        <v>2052.73999</v>
      </c>
      <c r="E1341" s="191">
        <v>2076.6201169999999</v>
      </c>
      <c r="F1341" s="192">
        <v>2076.6201169999999</v>
      </c>
      <c r="G1341" s="191">
        <v>3065070000</v>
      </c>
      <c r="H1341" s="194">
        <f t="shared" si="20"/>
        <v>1.2338484808258832E-2</v>
      </c>
      <c r="I1341" s="193"/>
      <c r="J1341" s="197">
        <v>1339</v>
      </c>
      <c r="K1341" s="234">
        <v>1.2338484808258832E-2</v>
      </c>
      <c r="L1341" s="198">
        <v>-7.3014775372087348E-3</v>
      </c>
    </row>
    <row r="1342" spans="1:12" ht="14.4" x14ac:dyDescent="0.3">
      <c r="A1342" s="7">
        <v>42194</v>
      </c>
      <c r="B1342" s="191">
        <v>2049.7299800000001</v>
      </c>
      <c r="C1342" s="191">
        <v>2074.280029</v>
      </c>
      <c r="D1342" s="191">
        <v>2049.7299800000001</v>
      </c>
      <c r="E1342" s="191">
        <v>2051.3100589999999</v>
      </c>
      <c r="F1342" s="192">
        <v>2051.3100589999999</v>
      </c>
      <c r="G1342" s="191">
        <v>3446810000</v>
      </c>
      <c r="H1342" s="194">
        <f t="shared" si="20"/>
        <v>2.262202629546896E-3</v>
      </c>
      <c r="I1342" s="193"/>
      <c r="J1342" s="197">
        <v>1340</v>
      </c>
      <c r="K1342" s="234">
        <v>2.262202629546896E-3</v>
      </c>
      <c r="L1342" s="198">
        <v>-7.3004548315405383E-3</v>
      </c>
    </row>
    <row r="1343" spans="1:12" ht="14.4" x14ac:dyDescent="0.3">
      <c r="A1343" s="7">
        <v>42193</v>
      </c>
      <c r="B1343" s="191">
        <v>2077.6599120000001</v>
      </c>
      <c r="C1343" s="191">
        <v>2077.6599120000001</v>
      </c>
      <c r="D1343" s="191">
        <v>2044.660034</v>
      </c>
      <c r="E1343" s="191">
        <v>2046.6800539999999</v>
      </c>
      <c r="F1343" s="192">
        <v>2046.6800539999999</v>
      </c>
      <c r="G1343" s="191">
        <v>3608780000</v>
      </c>
      <c r="H1343" s="194">
        <f t="shared" si="20"/>
        <v>-1.6652748966799316E-2</v>
      </c>
      <c r="I1343" s="193"/>
      <c r="J1343" s="197">
        <v>1341</v>
      </c>
      <c r="K1343" s="234">
        <v>-1.6652748966799316E-2</v>
      </c>
      <c r="L1343" s="198">
        <v>-7.2993302297037956E-3</v>
      </c>
    </row>
    <row r="1344" spans="1:12" ht="14.4" x14ac:dyDescent="0.3">
      <c r="A1344" s="7">
        <v>42192</v>
      </c>
      <c r="B1344" s="191">
        <v>2069.5200199999999</v>
      </c>
      <c r="C1344" s="191">
        <v>2083.73999</v>
      </c>
      <c r="D1344" s="191">
        <v>2044.0200199999999</v>
      </c>
      <c r="E1344" s="191">
        <v>2081.3400879999999</v>
      </c>
      <c r="F1344" s="192">
        <v>2081.3400879999999</v>
      </c>
      <c r="G1344" s="191">
        <v>4458660000</v>
      </c>
      <c r="H1344" s="194">
        <f t="shared" si="20"/>
        <v>6.0809750474633151E-3</v>
      </c>
      <c r="I1344" s="193"/>
      <c r="J1344" s="197">
        <v>1342</v>
      </c>
      <c r="K1344" s="234">
        <v>6.0809750474633151E-3</v>
      </c>
      <c r="L1344" s="198">
        <v>-7.2985239831886949E-3</v>
      </c>
    </row>
    <row r="1345" spans="1:12" ht="14.4" x14ac:dyDescent="0.3">
      <c r="A1345" s="7">
        <v>42191</v>
      </c>
      <c r="B1345" s="191">
        <v>2073.9499510000001</v>
      </c>
      <c r="C1345" s="191">
        <v>2078.610107</v>
      </c>
      <c r="D1345" s="191">
        <v>2058.3999020000001</v>
      </c>
      <c r="E1345" s="191">
        <v>2068.76001</v>
      </c>
      <c r="F1345" s="192">
        <v>2068.76001</v>
      </c>
      <c r="G1345" s="191">
        <v>3486360000</v>
      </c>
      <c r="H1345" s="194">
        <f t="shared" si="20"/>
        <v>-3.8617566078299609E-3</v>
      </c>
      <c r="I1345" s="193"/>
      <c r="J1345" s="197">
        <v>1343</v>
      </c>
      <c r="K1345" s="234">
        <v>-3.8617566078299609E-3</v>
      </c>
      <c r="L1345" s="198">
        <v>-7.2976426680094846E-3</v>
      </c>
    </row>
    <row r="1346" spans="1:12" ht="14.4" x14ac:dyDescent="0.3">
      <c r="A1346" s="7">
        <v>42187</v>
      </c>
      <c r="B1346" s="191">
        <v>2078.030029</v>
      </c>
      <c r="C1346" s="191">
        <v>2085.0600589999999</v>
      </c>
      <c r="D1346" s="191">
        <v>2071.0200199999999</v>
      </c>
      <c r="E1346" s="191">
        <v>2076.780029</v>
      </c>
      <c r="F1346" s="192">
        <v>2076.780029</v>
      </c>
      <c r="G1346" s="191">
        <v>2996540000</v>
      </c>
      <c r="H1346" s="194">
        <f t="shared" si="20"/>
        <v>-3.0802294385623452E-4</v>
      </c>
      <c r="I1346" s="193"/>
      <c r="J1346" s="197">
        <v>1344</v>
      </c>
      <c r="K1346" s="234">
        <v>-3.0802294385623452E-4</v>
      </c>
      <c r="L1346" s="198">
        <v>-7.2935123911148257E-3</v>
      </c>
    </row>
    <row r="1347" spans="1:12" ht="14.4" x14ac:dyDescent="0.3">
      <c r="A1347" s="7">
        <v>42186</v>
      </c>
      <c r="B1347" s="191">
        <v>2067</v>
      </c>
      <c r="C1347" s="191">
        <v>2082.780029</v>
      </c>
      <c r="D1347" s="191">
        <v>2067</v>
      </c>
      <c r="E1347" s="191">
        <v>2077.419922</v>
      </c>
      <c r="F1347" s="192">
        <v>2077.419922</v>
      </c>
      <c r="G1347" s="191">
        <v>3727260000</v>
      </c>
      <c r="H1347" s="194">
        <f t="shared" si="20"/>
        <v>6.9360403748921539E-3</v>
      </c>
      <c r="I1347" s="193"/>
      <c r="J1347" s="197">
        <v>1345</v>
      </c>
      <c r="K1347" s="234">
        <v>6.9360403748921539E-3</v>
      </c>
      <c r="L1347" s="198">
        <v>-7.2827400053895319E-3</v>
      </c>
    </row>
    <row r="1348" spans="1:12" ht="14.4" x14ac:dyDescent="0.3">
      <c r="A1348" s="7">
        <v>42185</v>
      </c>
      <c r="B1348" s="191">
        <v>2061.1899410000001</v>
      </c>
      <c r="C1348" s="191">
        <v>2074.280029</v>
      </c>
      <c r="D1348" s="191">
        <v>2056.320068</v>
      </c>
      <c r="E1348" s="191">
        <v>2063.110107</v>
      </c>
      <c r="F1348" s="192">
        <v>2063.110107</v>
      </c>
      <c r="G1348" s="191">
        <v>4078540000</v>
      </c>
      <c r="H1348" s="194">
        <f t="shared" ref="H1348:H1411" si="21">(F1348-F1349)/F1349</f>
        <v>2.6584894755439801E-3</v>
      </c>
      <c r="I1348" s="193"/>
      <c r="J1348" s="197">
        <v>1346</v>
      </c>
      <c r="K1348" s="234">
        <v>2.6584894755439801E-3</v>
      </c>
      <c r="L1348" s="198">
        <v>-7.2807680260215816E-3</v>
      </c>
    </row>
    <row r="1349" spans="1:12" ht="14.4" x14ac:dyDescent="0.3">
      <c r="A1349" s="7">
        <v>42184</v>
      </c>
      <c r="B1349" s="191">
        <v>2098.6298830000001</v>
      </c>
      <c r="C1349" s="191">
        <v>2098.6298830000001</v>
      </c>
      <c r="D1349" s="191">
        <v>2056.639893</v>
      </c>
      <c r="E1349" s="191">
        <v>2057.639893</v>
      </c>
      <c r="F1349" s="192">
        <v>2057.639893</v>
      </c>
      <c r="G1349" s="191">
        <v>3678960000</v>
      </c>
      <c r="H1349" s="194">
        <f t="shared" si="21"/>
        <v>-2.0866193609611249E-2</v>
      </c>
      <c r="I1349" s="193"/>
      <c r="J1349" s="197">
        <v>1347</v>
      </c>
      <c r="K1349" s="234">
        <v>-2.0866193609611249E-2</v>
      </c>
      <c r="L1349" s="198">
        <v>-7.2652740082432381E-3</v>
      </c>
    </row>
    <row r="1350" spans="1:12" ht="14.4" x14ac:dyDescent="0.3">
      <c r="A1350" s="7">
        <v>42181</v>
      </c>
      <c r="B1350" s="191">
        <v>2102.6201169999999</v>
      </c>
      <c r="C1350" s="191">
        <v>2108.919922</v>
      </c>
      <c r="D1350" s="191">
        <v>2095.3798830000001</v>
      </c>
      <c r="E1350" s="191">
        <v>2101.48999</v>
      </c>
      <c r="F1350" s="192">
        <v>2101.48999</v>
      </c>
      <c r="G1350" s="191">
        <v>5025470000</v>
      </c>
      <c r="H1350" s="194">
        <f t="shared" si="21"/>
        <v>-3.9007994871601183E-4</v>
      </c>
      <c r="I1350" s="193"/>
      <c r="J1350" s="197">
        <v>1348</v>
      </c>
      <c r="K1350" s="234">
        <v>-3.9007994871601183E-4</v>
      </c>
      <c r="L1350" s="198">
        <v>-7.2615767585785598E-3</v>
      </c>
    </row>
    <row r="1351" spans="1:12" ht="14.4" x14ac:dyDescent="0.3">
      <c r="A1351" s="7">
        <v>42180</v>
      </c>
      <c r="B1351" s="191">
        <v>2109.959961</v>
      </c>
      <c r="C1351" s="191">
        <v>2116.040039</v>
      </c>
      <c r="D1351" s="191">
        <v>2101.780029</v>
      </c>
      <c r="E1351" s="191">
        <v>2102.3100589999999</v>
      </c>
      <c r="F1351" s="192">
        <v>2102.3100589999999</v>
      </c>
      <c r="G1351" s="191">
        <v>3214610000</v>
      </c>
      <c r="H1351" s="194">
        <f t="shared" si="21"/>
        <v>-2.9735740489150383E-3</v>
      </c>
      <c r="I1351" s="193"/>
      <c r="J1351" s="197">
        <v>1349</v>
      </c>
      <c r="K1351" s="234">
        <v>-2.9735740489150383E-3</v>
      </c>
      <c r="L1351" s="198">
        <v>-7.2565649262454068E-3</v>
      </c>
    </row>
    <row r="1352" spans="1:12" ht="14.4" x14ac:dyDescent="0.3">
      <c r="A1352" s="7">
        <v>42179</v>
      </c>
      <c r="B1352" s="191">
        <v>2123.6499020000001</v>
      </c>
      <c r="C1352" s="191">
        <v>2125.1000979999999</v>
      </c>
      <c r="D1352" s="191">
        <v>2108.580078</v>
      </c>
      <c r="E1352" s="191">
        <v>2108.580078</v>
      </c>
      <c r="F1352" s="192">
        <v>2108.580078</v>
      </c>
      <c r="G1352" s="191">
        <v>3102480000</v>
      </c>
      <c r="H1352" s="194">
        <f t="shared" si="21"/>
        <v>-7.3532969401711923E-3</v>
      </c>
      <c r="I1352" s="193"/>
      <c r="J1352" s="197">
        <v>1350</v>
      </c>
      <c r="K1352" s="234">
        <v>-7.3532969401711923E-3</v>
      </c>
      <c r="L1352" s="198">
        <v>-7.2488516764561061E-3</v>
      </c>
    </row>
    <row r="1353" spans="1:12" ht="14.4" x14ac:dyDescent="0.3">
      <c r="A1353" s="7">
        <v>42178</v>
      </c>
      <c r="B1353" s="191">
        <v>2123.1599120000001</v>
      </c>
      <c r="C1353" s="191">
        <v>2128.030029</v>
      </c>
      <c r="D1353" s="191">
        <v>2119.889893</v>
      </c>
      <c r="E1353" s="191">
        <v>2124.1999510000001</v>
      </c>
      <c r="F1353" s="192">
        <v>2124.1999510000001</v>
      </c>
      <c r="G1353" s="191">
        <v>3091190000</v>
      </c>
      <c r="H1353" s="194">
        <f t="shared" si="21"/>
        <v>6.3586826091578631E-4</v>
      </c>
      <c r="I1353" s="193"/>
      <c r="J1353" s="197">
        <v>1351</v>
      </c>
      <c r="K1353" s="234">
        <v>6.3586826091578631E-4</v>
      </c>
      <c r="L1353" s="198">
        <v>-7.241614257874408E-3</v>
      </c>
    </row>
    <row r="1354" spans="1:12" ht="14.4" x14ac:dyDescent="0.3">
      <c r="A1354" s="7">
        <v>42177</v>
      </c>
      <c r="B1354" s="191">
        <v>2112.5</v>
      </c>
      <c r="C1354" s="191">
        <v>2129.8701169999999</v>
      </c>
      <c r="D1354" s="191">
        <v>2112.5</v>
      </c>
      <c r="E1354" s="191">
        <v>2122.8500979999999</v>
      </c>
      <c r="F1354" s="192">
        <v>2122.8500979999999</v>
      </c>
      <c r="G1354" s="191">
        <v>3030020000</v>
      </c>
      <c r="H1354" s="194">
        <f t="shared" si="21"/>
        <v>6.0948668292022815E-3</v>
      </c>
      <c r="I1354" s="193"/>
      <c r="J1354" s="197">
        <v>1352</v>
      </c>
      <c r="K1354" s="234">
        <v>6.0948668292022815E-3</v>
      </c>
      <c r="L1354" s="198">
        <v>-7.2277453284624905E-3</v>
      </c>
    </row>
    <row r="1355" spans="1:12" ht="14.4" x14ac:dyDescent="0.3">
      <c r="A1355" s="7">
        <v>42174</v>
      </c>
      <c r="B1355" s="191">
        <v>2121.0600589999999</v>
      </c>
      <c r="C1355" s="191">
        <v>2121.639893</v>
      </c>
      <c r="D1355" s="191">
        <v>2109.4499510000001</v>
      </c>
      <c r="E1355" s="191">
        <v>2109.98999</v>
      </c>
      <c r="F1355" s="192">
        <v>2109.98999</v>
      </c>
      <c r="G1355" s="191">
        <v>4449810000</v>
      </c>
      <c r="H1355" s="194">
        <f t="shared" si="21"/>
        <v>-5.3035017504077884E-3</v>
      </c>
      <c r="I1355" s="193"/>
      <c r="J1355" s="197">
        <v>1353</v>
      </c>
      <c r="K1355" s="234">
        <v>-5.3035017504077884E-3</v>
      </c>
      <c r="L1355" s="198">
        <v>-7.2172285974309268E-3</v>
      </c>
    </row>
    <row r="1356" spans="1:12" ht="14.4" x14ac:dyDescent="0.3">
      <c r="A1356" s="7">
        <v>42173</v>
      </c>
      <c r="B1356" s="191">
        <v>2101.580078</v>
      </c>
      <c r="C1356" s="191">
        <v>2126.6499020000001</v>
      </c>
      <c r="D1356" s="191">
        <v>2101.580078</v>
      </c>
      <c r="E1356" s="191">
        <v>2121.23999</v>
      </c>
      <c r="F1356" s="192">
        <v>2121.23999</v>
      </c>
      <c r="G1356" s="191">
        <v>3520360000</v>
      </c>
      <c r="H1356" s="194">
        <f t="shared" si="21"/>
        <v>9.9027106626515746E-3</v>
      </c>
      <c r="I1356" s="193"/>
      <c r="J1356" s="197">
        <v>1354</v>
      </c>
      <c r="K1356" s="234">
        <v>9.9027106626515746E-3</v>
      </c>
      <c r="L1356" s="198">
        <v>-7.2168864715295164E-3</v>
      </c>
    </row>
    <row r="1357" spans="1:12" ht="14.4" x14ac:dyDescent="0.3">
      <c r="A1357" s="7">
        <v>42172</v>
      </c>
      <c r="B1357" s="191">
        <v>2097.3999020000001</v>
      </c>
      <c r="C1357" s="191">
        <v>2106.790039</v>
      </c>
      <c r="D1357" s="191">
        <v>2088.860107</v>
      </c>
      <c r="E1357" s="191">
        <v>2100.4399410000001</v>
      </c>
      <c r="F1357" s="192">
        <v>2100.4399410000001</v>
      </c>
      <c r="G1357" s="191">
        <v>3222240000</v>
      </c>
      <c r="H1357" s="194">
        <f t="shared" si="21"/>
        <v>1.9796411387709269E-3</v>
      </c>
      <c r="I1357" s="193"/>
      <c r="J1357" s="197">
        <v>1355</v>
      </c>
      <c r="K1357" s="234">
        <v>1.9796411387709269E-3</v>
      </c>
      <c r="L1357" s="198">
        <v>-7.2065421322425873E-3</v>
      </c>
    </row>
    <row r="1358" spans="1:12" ht="14.4" x14ac:dyDescent="0.3">
      <c r="A1358" s="7">
        <v>42171</v>
      </c>
      <c r="B1358" s="191">
        <v>2084.26001</v>
      </c>
      <c r="C1358" s="191">
        <v>2097.3999020000001</v>
      </c>
      <c r="D1358" s="191">
        <v>2082.1000979999999</v>
      </c>
      <c r="E1358" s="191">
        <v>2096.290039</v>
      </c>
      <c r="F1358" s="192">
        <v>2096.290039</v>
      </c>
      <c r="G1358" s="191">
        <v>2919900000</v>
      </c>
      <c r="H1358" s="194">
        <f t="shared" si="21"/>
        <v>5.6898564053051463E-3</v>
      </c>
      <c r="I1358" s="193"/>
      <c r="J1358" s="197">
        <v>1356</v>
      </c>
      <c r="K1358" s="234">
        <v>5.6898564053051463E-3</v>
      </c>
      <c r="L1358" s="198">
        <v>-7.2058635855479086E-3</v>
      </c>
    </row>
    <row r="1359" spans="1:12" ht="14.4" x14ac:dyDescent="0.3">
      <c r="A1359" s="7">
        <v>42170</v>
      </c>
      <c r="B1359" s="191">
        <v>2091.3400879999999</v>
      </c>
      <c r="C1359" s="191">
        <v>2091.3400879999999</v>
      </c>
      <c r="D1359" s="191">
        <v>2072.48999</v>
      </c>
      <c r="E1359" s="191">
        <v>2084.429932</v>
      </c>
      <c r="F1359" s="192">
        <v>2084.429932</v>
      </c>
      <c r="G1359" s="191">
        <v>3061570000</v>
      </c>
      <c r="H1359" s="194">
        <f t="shared" si="21"/>
        <v>-4.6225721215145078E-3</v>
      </c>
      <c r="I1359" s="193"/>
      <c r="J1359" s="197">
        <v>1357</v>
      </c>
      <c r="K1359" s="234">
        <v>-4.6225721215145078E-3</v>
      </c>
      <c r="L1359" s="198">
        <v>-7.205162423674959E-3</v>
      </c>
    </row>
    <row r="1360" spans="1:12" ht="14.4" x14ac:dyDescent="0.3">
      <c r="A1360" s="7">
        <v>42167</v>
      </c>
      <c r="B1360" s="191">
        <v>2107.429932</v>
      </c>
      <c r="C1360" s="191">
        <v>2107.429932</v>
      </c>
      <c r="D1360" s="191">
        <v>2091.330078</v>
      </c>
      <c r="E1360" s="191">
        <v>2094.110107</v>
      </c>
      <c r="F1360" s="192">
        <v>2094.110107</v>
      </c>
      <c r="G1360" s="191">
        <v>2719400000</v>
      </c>
      <c r="H1360" s="194">
        <f t="shared" si="21"/>
        <v>-6.9942998831643219E-3</v>
      </c>
      <c r="I1360" s="193"/>
      <c r="J1360" s="197">
        <v>1358</v>
      </c>
      <c r="K1360" s="234">
        <v>-6.9942998831643219E-3</v>
      </c>
      <c r="L1360" s="198">
        <v>-7.1958176982434017E-3</v>
      </c>
    </row>
    <row r="1361" spans="1:12" ht="14.4" x14ac:dyDescent="0.3">
      <c r="A1361" s="7">
        <v>42166</v>
      </c>
      <c r="B1361" s="191">
        <v>2106.23999</v>
      </c>
      <c r="C1361" s="191">
        <v>2115.0200199999999</v>
      </c>
      <c r="D1361" s="191">
        <v>2106.23999</v>
      </c>
      <c r="E1361" s="191">
        <v>2108.860107</v>
      </c>
      <c r="F1361" s="192">
        <v>2108.860107</v>
      </c>
      <c r="G1361" s="191">
        <v>3128600000</v>
      </c>
      <c r="H1361" s="194">
        <f t="shared" si="21"/>
        <v>1.7386262992554644E-3</v>
      </c>
      <c r="I1361" s="193"/>
      <c r="J1361" s="197">
        <v>1359</v>
      </c>
      <c r="K1361" s="234">
        <v>1.7386262992554644E-3</v>
      </c>
      <c r="L1361" s="198">
        <v>-7.1899399953003059E-3</v>
      </c>
    </row>
    <row r="1362" spans="1:12" ht="14.4" x14ac:dyDescent="0.3">
      <c r="A1362" s="7">
        <v>42165</v>
      </c>
      <c r="B1362" s="191">
        <v>2081.1201169999999</v>
      </c>
      <c r="C1362" s="191">
        <v>2108.5</v>
      </c>
      <c r="D1362" s="191">
        <v>2081.1201169999999</v>
      </c>
      <c r="E1362" s="191">
        <v>2105.1999510000001</v>
      </c>
      <c r="F1362" s="192">
        <v>2105.1999510000001</v>
      </c>
      <c r="G1362" s="191">
        <v>3414320000</v>
      </c>
      <c r="H1362" s="194">
        <f t="shared" si="21"/>
        <v>1.2042424911740781E-2</v>
      </c>
      <c r="I1362" s="193"/>
      <c r="J1362" s="197">
        <v>1360</v>
      </c>
      <c r="K1362" s="234">
        <v>1.2042424911740781E-2</v>
      </c>
      <c r="L1362" s="198">
        <v>-7.1662077330972539E-3</v>
      </c>
    </row>
    <row r="1363" spans="1:12" ht="14.4" x14ac:dyDescent="0.3">
      <c r="A1363" s="7">
        <v>42164</v>
      </c>
      <c r="B1363" s="191">
        <v>2079.070068</v>
      </c>
      <c r="C1363" s="191">
        <v>2085.6201169999999</v>
      </c>
      <c r="D1363" s="191">
        <v>2072.139893</v>
      </c>
      <c r="E1363" s="191">
        <v>2080.1499020000001</v>
      </c>
      <c r="F1363" s="192">
        <v>2080.1499020000001</v>
      </c>
      <c r="G1363" s="191">
        <v>3034580000</v>
      </c>
      <c r="H1363" s="194">
        <f t="shared" si="21"/>
        <v>4.1835298173784259E-4</v>
      </c>
      <c r="I1363" s="193"/>
      <c r="J1363" s="197">
        <v>1361</v>
      </c>
      <c r="K1363" s="234">
        <v>4.1835298173784259E-4</v>
      </c>
      <c r="L1363" s="198">
        <v>-7.1380364652952168E-3</v>
      </c>
    </row>
    <row r="1364" spans="1:12" ht="14.4" x14ac:dyDescent="0.3">
      <c r="A1364" s="7">
        <v>42163</v>
      </c>
      <c r="B1364" s="191">
        <v>2092.3400879999999</v>
      </c>
      <c r="C1364" s="191">
        <v>2093.01001</v>
      </c>
      <c r="D1364" s="191">
        <v>2079.110107</v>
      </c>
      <c r="E1364" s="191">
        <v>2079.280029</v>
      </c>
      <c r="F1364" s="192">
        <v>2079.280029</v>
      </c>
      <c r="G1364" s="191">
        <v>2917150000</v>
      </c>
      <c r="H1364" s="194">
        <f t="shared" si="21"/>
        <v>-6.4745098717947352E-3</v>
      </c>
      <c r="I1364" s="193"/>
      <c r="J1364" s="197">
        <v>1362</v>
      </c>
      <c r="K1364" s="234">
        <v>-6.4745098717947352E-3</v>
      </c>
      <c r="L1364" s="198">
        <v>-7.1200258222870981E-3</v>
      </c>
    </row>
    <row r="1365" spans="1:12" ht="14.4" x14ac:dyDescent="0.3">
      <c r="A1365" s="7">
        <v>42160</v>
      </c>
      <c r="B1365" s="191">
        <v>2095.0900879999999</v>
      </c>
      <c r="C1365" s="191">
        <v>2100.98999</v>
      </c>
      <c r="D1365" s="191">
        <v>2085.669922</v>
      </c>
      <c r="E1365" s="191">
        <v>2092.830078</v>
      </c>
      <c r="F1365" s="192">
        <v>2092.830078</v>
      </c>
      <c r="G1365" s="191">
        <v>3243690000</v>
      </c>
      <c r="H1365" s="194">
        <f t="shared" si="21"/>
        <v>-1.4361830452781976E-3</v>
      </c>
      <c r="I1365" s="193"/>
      <c r="J1365" s="197">
        <v>1363</v>
      </c>
      <c r="K1365" s="234">
        <v>-1.4361830452781976E-3</v>
      </c>
      <c r="L1365" s="198">
        <v>-7.1138879740945352E-3</v>
      </c>
    </row>
    <row r="1366" spans="1:12" ht="14.4" x14ac:dyDescent="0.3">
      <c r="A1366" s="7">
        <v>42159</v>
      </c>
      <c r="B1366" s="191">
        <v>2112.3500979999999</v>
      </c>
      <c r="C1366" s="191">
        <v>2112.889893</v>
      </c>
      <c r="D1366" s="191">
        <v>2093.2299800000001</v>
      </c>
      <c r="E1366" s="191">
        <v>2095.8400879999999</v>
      </c>
      <c r="F1366" s="192">
        <v>2095.8400879999999</v>
      </c>
      <c r="G1366" s="191">
        <v>3200050000</v>
      </c>
      <c r="H1366" s="194">
        <f t="shared" si="21"/>
        <v>-8.623167356627116E-3</v>
      </c>
      <c r="I1366" s="193"/>
      <c r="J1366" s="197">
        <v>1364</v>
      </c>
      <c r="K1366" s="234">
        <v>-8.623167356627116E-3</v>
      </c>
      <c r="L1366" s="198">
        <v>-7.1028432250135869E-3</v>
      </c>
    </row>
    <row r="1367" spans="1:12" ht="14.4" x14ac:dyDescent="0.3">
      <c r="A1367" s="7">
        <v>42158</v>
      </c>
      <c r="B1367" s="191">
        <v>2110.639893</v>
      </c>
      <c r="C1367" s="191">
        <v>2121.919922</v>
      </c>
      <c r="D1367" s="191">
        <v>2109.610107</v>
      </c>
      <c r="E1367" s="191">
        <v>2114.070068</v>
      </c>
      <c r="F1367" s="192">
        <v>2114.070068</v>
      </c>
      <c r="G1367" s="191">
        <v>3099980000</v>
      </c>
      <c r="H1367" s="194">
        <f t="shared" si="21"/>
        <v>2.1188707775648308E-3</v>
      </c>
      <c r="I1367" s="193"/>
      <c r="J1367" s="197">
        <v>1365</v>
      </c>
      <c r="K1367" s="234">
        <v>2.1188707775648308E-3</v>
      </c>
      <c r="L1367" s="198">
        <v>-7.1009044217374149E-3</v>
      </c>
    </row>
    <row r="1368" spans="1:12" ht="14.4" x14ac:dyDescent="0.3">
      <c r="A1368" s="7">
        <v>42157</v>
      </c>
      <c r="B1368" s="191">
        <v>2110.4099120000001</v>
      </c>
      <c r="C1368" s="191">
        <v>2117.5900879999999</v>
      </c>
      <c r="D1368" s="191">
        <v>2099.139893</v>
      </c>
      <c r="E1368" s="191">
        <v>2109.6000979999999</v>
      </c>
      <c r="F1368" s="192">
        <v>2109.6000979999999</v>
      </c>
      <c r="G1368" s="191">
        <v>3049350000</v>
      </c>
      <c r="H1368" s="194">
        <f t="shared" si="21"/>
        <v>-1.0085958054164574E-3</v>
      </c>
      <c r="I1368" s="193"/>
      <c r="J1368" s="197">
        <v>1366</v>
      </c>
      <c r="K1368" s="234">
        <v>-1.0085958054164574E-3</v>
      </c>
      <c r="L1368" s="198">
        <v>-7.0960890546348356E-3</v>
      </c>
    </row>
    <row r="1369" spans="1:12" ht="14.4" x14ac:dyDescent="0.3">
      <c r="A1369" s="7">
        <v>42156</v>
      </c>
      <c r="B1369" s="191">
        <v>2108.639893</v>
      </c>
      <c r="C1369" s="191">
        <v>2119.1499020000001</v>
      </c>
      <c r="D1369" s="191">
        <v>2102.540039</v>
      </c>
      <c r="E1369" s="191">
        <v>2111.7299800000001</v>
      </c>
      <c r="F1369" s="192">
        <v>2111.7299800000001</v>
      </c>
      <c r="G1369" s="191">
        <v>3011710000</v>
      </c>
      <c r="H1369" s="194">
        <f t="shared" si="21"/>
        <v>2.0594608593389697E-3</v>
      </c>
      <c r="I1369" s="193"/>
      <c r="J1369" s="197">
        <v>1367</v>
      </c>
      <c r="K1369" s="234">
        <v>2.0594608593389697E-3</v>
      </c>
      <c r="L1369" s="198">
        <v>-7.0953209902549991E-3</v>
      </c>
    </row>
    <row r="1370" spans="1:12" ht="14.4" x14ac:dyDescent="0.3">
      <c r="A1370" s="7">
        <v>42153</v>
      </c>
      <c r="B1370" s="191">
        <v>2120.6599120000001</v>
      </c>
      <c r="C1370" s="191">
        <v>2120.6599120000001</v>
      </c>
      <c r="D1370" s="191">
        <v>2104.889893</v>
      </c>
      <c r="E1370" s="191">
        <v>2107.389893</v>
      </c>
      <c r="F1370" s="192">
        <v>2107.389893</v>
      </c>
      <c r="G1370" s="191">
        <v>3927390000</v>
      </c>
      <c r="H1370" s="194">
        <f t="shared" si="21"/>
        <v>-6.3184689448647254E-3</v>
      </c>
      <c r="I1370" s="193"/>
      <c r="J1370" s="197">
        <v>1368</v>
      </c>
      <c r="K1370" s="234">
        <v>-6.3184689448647254E-3</v>
      </c>
      <c r="L1370" s="198">
        <v>-7.094202737347218E-3</v>
      </c>
    </row>
    <row r="1371" spans="1:12" ht="14.4" x14ac:dyDescent="0.3">
      <c r="A1371" s="7">
        <v>42152</v>
      </c>
      <c r="B1371" s="191">
        <v>2122.2700199999999</v>
      </c>
      <c r="C1371" s="191">
        <v>2122.2700199999999</v>
      </c>
      <c r="D1371" s="191">
        <v>2112.860107</v>
      </c>
      <c r="E1371" s="191">
        <v>2120.790039</v>
      </c>
      <c r="F1371" s="192">
        <v>2120.790039</v>
      </c>
      <c r="G1371" s="191">
        <v>2980350000</v>
      </c>
      <c r="H1371" s="194">
        <f t="shared" si="21"/>
        <v>-1.2667607066397159E-3</v>
      </c>
      <c r="I1371" s="193"/>
      <c r="J1371" s="197">
        <v>1369</v>
      </c>
      <c r="K1371" s="234">
        <v>-1.2667607066397159E-3</v>
      </c>
      <c r="L1371" s="198">
        <v>-7.0907730109564708E-3</v>
      </c>
    </row>
    <row r="1372" spans="1:12" ht="14.4" x14ac:dyDescent="0.3">
      <c r="A1372" s="7">
        <v>42151</v>
      </c>
      <c r="B1372" s="191">
        <v>2105.1298830000001</v>
      </c>
      <c r="C1372" s="191">
        <v>2126.219971</v>
      </c>
      <c r="D1372" s="191">
        <v>2105.1298830000001</v>
      </c>
      <c r="E1372" s="191">
        <v>2123.4799800000001</v>
      </c>
      <c r="F1372" s="192">
        <v>2123.4799800000001</v>
      </c>
      <c r="G1372" s="191">
        <v>3127960000</v>
      </c>
      <c r="H1372" s="194">
        <f t="shared" si="21"/>
        <v>9.1626411220271011E-3</v>
      </c>
      <c r="I1372" s="193"/>
      <c r="J1372" s="197">
        <v>1370</v>
      </c>
      <c r="K1372" s="234">
        <v>9.1626411220271011E-3</v>
      </c>
      <c r="L1372" s="198">
        <v>-7.0888938641931847E-3</v>
      </c>
    </row>
    <row r="1373" spans="1:12" ht="14.4" x14ac:dyDescent="0.3">
      <c r="A1373" s="7">
        <v>42150</v>
      </c>
      <c r="B1373" s="191">
        <v>2125.3400879999999</v>
      </c>
      <c r="C1373" s="191">
        <v>2125.3400879999999</v>
      </c>
      <c r="D1373" s="191">
        <v>2099.179932</v>
      </c>
      <c r="E1373" s="191">
        <v>2104.1999510000001</v>
      </c>
      <c r="F1373" s="192">
        <v>2104.1999510000001</v>
      </c>
      <c r="G1373" s="191">
        <v>3342130000</v>
      </c>
      <c r="H1373" s="194">
        <f t="shared" si="21"/>
        <v>-1.0281980467796303E-2</v>
      </c>
      <c r="I1373" s="193"/>
      <c r="J1373" s="197">
        <v>1371</v>
      </c>
      <c r="K1373" s="234">
        <v>-1.0281980467796303E-2</v>
      </c>
      <c r="L1373" s="198">
        <v>-7.087224717171962E-3</v>
      </c>
    </row>
    <row r="1374" spans="1:12" ht="14.4" x14ac:dyDescent="0.3">
      <c r="A1374" s="7">
        <v>42146</v>
      </c>
      <c r="B1374" s="191">
        <v>2130.360107</v>
      </c>
      <c r="C1374" s="191">
        <v>2132.1499020000001</v>
      </c>
      <c r="D1374" s="191">
        <v>2126.0600589999999</v>
      </c>
      <c r="E1374" s="191">
        <v>2126.0600589999999</v>
      </c>
      <c r="F1374" s="192">
        <v>2126.0600589999999</v>
      </c>
      <c r="G1374" s="191">
        <v>2571860000</v>
      </c>
      <c r="H1374" s="194">
        <f t="shared" si="21"/>
        <v>-2.2338859444231973E-3</v>
      </c>
      <c r="I1374" s="193"/>
      <c r="J1374" s="197">
        <v>1372</v>
      </c>
      <c r="K1374" s="234">
        <v>-2.2338859444231973E-3</v>
      </c>
      <c r="L1374" s="198">
        <v>-7.0820744686268845E-3</v>
      </c>
    </row>
    <row r="1375" spans="1:12" ht="14.4" x14ac:dyDescent="0.3">
      <c r="A1375" s="7">
        <v>42145</v>
      </c>
      <c r="B1375" s="191">
        <v>2125.5500489999999</v>
      </c>
      <c r="C1375" s="191">
        <v>2134.280029</v>
      </c>
      <c r="D1375" s="191">
        <v>2122.9499510000001</v>
      </c>
      <c r="E1375" s="191">
        <v>2130.820068</v>
      </c>
      <c r="F1375" s="192">
        <v>2130.820068</v>
      </c>
      <c r="G1375" s="191">
        <v>3070460000</v>
      </c>
      <c r="H1375" s="194">
        <f t="shared" si="21"/>
        <v>2.3378741542857849E-3</v>
      </c>
      <c r="I1375" s="193"/>
      <c r="J1375" s="197">
        <v>1373</v>
      </c>
      <c r="K1375" s="234">
        <v>2.3378741542857849E-3</v>
      </c>
      <c r="L1375" s="198">
        <v>-7.0788425358362184E-3</v>
      </c>
    </row>
    <row r="1376" spans="1:12" ht="14.4" x14ac:dyDescent="0.3">
      <c r="A1376" s="7">
        <v>42144</v>
      </c>
      <c r="B1376" s="191">
        <v>2127.790039</v>
      </c>
      <c r="C1376" s="191">
        <v>2134.719971</v>
      </c>
      <c r="D1376" s="191">
        <v>2122.5900879999999</v>
      </c>
      <c r="E1376" s="191">
        <v>2125.8500979999999</v>
      </c>
      <c r="F1376" s="192">
        <v>2125.8500979999999</v>
      </c>
      <c r="G1376" s="191">
        <v>3025880000</v>
      </c>
      <c r="H1376" s="194">
        <f t="shared" si="21"/>
        <v>-9.3051603155318719E-4</v>
      </c>
      <c r="I1376" s="193"/>
      <c r="J1376" s="197">
        <v>1374</v>
      </c>
      <c r="K1376" s="234">
        <v>-9.3051603155318719E-4</v>
      </c>
      <c r="L1376" s="198">
        <v>-7.0783935116273946E-3</v>
      </c>
    </row>
    <row r="1377" spans="1:12" ht="14.4" x14ac:dyDescent="0.3">
      <c r="A1377" s="7">
        <v>42143</v>
      </c>
      <c r="B1377" s="191">
        <v>2129.4499510000001</v>
      </c>
      <c r="C1377" s="191">
        <v>2133.0200199999999</v>
      </c>
      <c r="D1377" s="191">
        <v>2124.5</v>
      </c>
      <c r="E1377" s="191">
        <v>2127.830078</v>
      </c>
      <c r="F1377" s="192">
        <v>2127.830078</v>
      </c>
      <c r="G1377" s="191">
        <v>3296030000</v>
      </c>
      <c r="H1377" s="194">
        <f t="shared" si="21"/>
        <v>-6.4337452166327697E-4</v>
      </c>
      <c r="I1377" s="193"/>
      <c r="J1377" s="197">
        <v>1375</v>
      </c>
      <c r="K1377" s="234">
        <v>-6.4337452166327697E-4</v>
      </c>
      <c r="L1377" s="198">
        <v>-7.0772138440281318E-3</v>
      </c>
    </row>
    <row r="1378" spans="1:12" ht="14.4" x14ac:dyDescent="0.3">
      <c r="A1378" s="7">
        <v>42142</v>
      </c>
      <c r="B1378" s="191">
        <v>2121.3000489999999</v>
      </c>
      <c r="C1378" s="191">
        <v>2131.780029</v>
      </c>
      <c r="D1378" s="191">
        <v>2120.01001</v>
      </c>
      <c r="E1378" s="191">
        <v>2129.1999510000001</v>
      </c>
      <c r="F1378" s="192">
        <v>2129.1999510000001</v>
      </c>
      <c r="G1378" s="191">
        <v>2888190000</v>
      </c>
      <c r="H1378" s="194">
        <f t="shared" si="21"/>
        <v>3.0479481898116815E-3</v>
      </c>
      <c r="I1378" s="193"/>
      <c r="J1378" s="197">
        <v>1376</v>
      </c>
      <c r="K1378" s="234">
        <v>3.0479481898116815E-3</v>
      </c>
      <c r="L1378" s="198">
        <v>-7.0768982929042719E-3</v>
      </c>
    </row>
    <row r="1379" spans="1:12" ht="14.4" x14ac:dyDescent="0.3">
      <c r="A1379" s="7">
        <v>42139</v>
      </c>
      <c r="B1379" s="191">
        <v>2122.070068</v>
      </c>
      <c r="C1379" s="191">
        <v>2123.889893</v>
      </c>
      <c r="D1379" s="191">
        <v>2116.8100589999999</v>
      </c>
      <c r="E1379" s="191">
        <v>2122.7299800000001</v>
      </c>
      <c r="F1379" s="192">
        <v>2122.7299800000001</v>
      </c>
      <c r="G1379" s="191">
        <v>3092080000</v>
      </c>
      <c r="H1379" s="194">
        <f t="shared" si="21"/>
        <v>7.6841352349990783E-4</v>
      </c>
      <c r="I1379" s="193"/>
      <c r="J1379" s="197">
        <v>1377</v>
      </c>
      <c r="K1379" s="234">
        <v>7.6841352349990783E-4</v>
      </c>
      <c r="L1379" s="198">
        <v>-7.0730743372946492E-3</v>
      </c>
    </row>
    <row r="1380" spans="1:12" ht="14.4" x14ac:dyDescent="0.3">
      <c r="A1380" s="7">
        <v>42138</v>
      </c>
      <c r="B1380" s="191">
        <v>2100.429932</v>
      </c>
      <c r="C1380" s="191">
        <v>2121.4499510000001</v>
      </c>
      <c r="D1380" s="191">
        <v>2100.429932</v>
      </c>
      <c r="E1380" s="191">
        <v>2121.1000979999999</v>
      </c>
      <c r="F1380" s="192">
        <v>2121.1000979999999</v>
      </c>
      <c r="G1380" s="191">
        <v>3225740000</v>
      </c>
      <c r="H1380" s="194">
        <f t="shared" si="21"/>
        <v>1.0779287015166006E-2</v>
      </c>
      <c r="I1380" s="193"/>
      <c r="J1380" s="197">
        <v>1378</v>
      </c>
      <c r="K1380" s="234">
        <v>1.0779287015166006E-2</v>
      </c>
      <c r="L1380" s="198">
        <v>-7.0693714956285769E-3</v>
      </c>
    </row>
    <row r="1381" spans="1:12" ht="14.4" x14ac:dyDescent="0.3">
      <c r="A1381" s="7">
        <v>42137</v>
      </c>
      <c r="B1381" s="191">
        <v>2099.6201169999999</v>
      </c>
      <c r="C1381" s="191">
        <v>2110.1899410000001</v>
      </c>
      <c r="D1381" s="191">
        <v>2096.040039</v>
      </c>
      <c r="E1381" s="191">
        <v>2098.4799800000001</v>
      </c>
      <c r="F1381" s="192">
        <v>2098.4799800000001</v>
      </c>
      <c r="G1381" s="191">
        <v>3374260000</v>
      </c>
      <c r="H1381" s="194">
        <f t="shared" si="21"/>
        <v>-3.0495491649841012E-4</v>
      </c>
      <c r="I1381" s="193"/>
      <c r="J1381" s="197">
        <v>1379</v>
      </c>
      <c r="K1381" s="234">
        <v>-3.0495491649841012E-4</v>
      </c>
      <c r="L1381" s="198">
        <v>-7.065057112419889E-3</v>
      </c>
    </row>
    <row r="1382" spans="1:12" ht="14.4" x14ac:dyDescent="0.3">
      <c r="A1382" s="7">
        <v>42136</v>
      </c>
      <c r="B1382" s="191">
        <v>2102.8701169999999</v>
      </c>
      <c r="C1382" s="191">
        <v>2105.0600589999999</v>
      </c>
      <c r="D1382" s="191">
        <v>2085.570068</v>
      </c>
      <c r="E1382" s="191">
        <v>2099.1201169999999</v>
      </c>
      <c r="F1382" s="192">
        <v>2099.1201169999999</v>
      </c>
      <c r="G1382" s="191">
        <v>3139520000</v>
      </c>
      <c r="H1382" s="194">
        <f t="shared" si="21"/>
        <v>-2.9496377147184903E-3</v>
      </c>
      <c r="I1382" s="193"/>
      <c r="J1382" s="197">
        <v>1380</v>
      </c>
      <c r="K1382" s="234">
        <v>-2.9496377147184903E-3</v>
      </c>
      <c r="L1382" s="198">
        <v>-7.0637233758898028E-3</v>
      </c>
    </row>
    <row r="1383" spans="1:12" ht="14.4" x14ac:dyDescent="0.3">
      <c r="A1383" s="7">
        <v>42135</v>
      </c>
      <c r="B1383" s="191">
        <v>2115.5600589999999</v>
      </c>
      <c r="C1383" s="191">
        <v>2117.6899410000001</v>
      </c>
      <c r="D1383" s="191">
        <v>2104.580078</v>
      </c>
      <c r="E1383" s="191">
        <v>2105.330078</v>
      </c>
      <c r="F1383" s="192">
        <v>2105.330078</v>
      </c>
      <c r="G1383" s="191">
        <v>2992670000</v>
      </c>
      <c r="H1383" s="194">
        <f t="shared" si="21"/>
        <v>-5.0895607491247951E-3</v>
      </c>
      <c r="I1383" s="193"/>
      <c r="J1383" s="197">
        <v>1381</v>
      </c>
      <c r="K1383" s="234">
        <v>-5.0895607491247951E-3</v>
      </c>
      <c r="L1383" s="198">
        <v>-7.0598705613004542E-3</v>
      </c>
    </row>
    <row r="1384" spans="1:12" ht="14.4" x14ac:dyDescent="0.3">
      <c r="A1384" s="7">
        <v>42132</v>
      </c>
      <c r="B1384" s="191">
        <v>2092.1298830000001</v>
      </c>
      <c r="C1384" s="191">
        <v>2117.6599120000001</v>
      </c>
      <c r="D1384" s="191">
        <v>2092.1298830000001</v>
      </c>
      <c r="E1384" s="191">
        <v>2116.1000979999999</v>
      </c>
      <c r="F1384" s="192">
        <v>2116.1000979999999</v>
      </c>
      <c r="G1384" s="191">
        <v>3399440000</v>
      </c>
      <c r="H1384" s="194">
        <f t="shared" si="21"/>
        <v>1.3457901340996115E-2</v>
      </c>
      <c r="I1384" s="193"/>
      <c r="J1384" s="197">
        <v>1382</v>
      </c>
      <c r="K1384" s="234">
        <v>1.3457901340996115E-2</v>
      </c>
      <c r="L1384" s="198">
        <v>-7.0546394320847236E-3</v>
      </c>
    </row>
    <row r="1385" spans="1:12" ht="14.4" x14ac:dyDescent="0.3">
      <c r="A1385" s="7">
        <v>42131</v>
      </c>
      <c r="B1385" s="191">
        <v>2079.959961</v>
      </c>
      <c r="C1385" s="191">
        <v>2092.8999020000001</v>
      </c>
      <c r="D1385" s="191">
        <v>2074.98999</v>
      </c>
      <c r="E1385" s="191">
        <v>2088</v>
      </c>
      <c r="F1385" s="192">
        <v>2088</v>
      </c>
      <c r="G1385" s="191">
        <v>3676640000</v>
      </c>
      <c r="H1385" s="194">
        <f t="shared" si="21"/>
        <v>3.7738136047081325E-3</v>
      </c>
      <c r="I1385" s="193"/>
      <c r="J1385" s="197">
        <v>1383</v>
      </c>
      <c r="K1385" s="234">
        <v>3.7738136047081325E-3</v>
      </c>
      <c r="L1385" s="198">
        <v>-7.0513114706259108E-3</v>
      </c>
    </row>
    <row r="1386" spans="1:12" ht="14.4" x14ac:dyDescent="0.3">
      <c r="A1386" s="7">
        <v>42130</v>
      </c>
      <c r="B1386" s="191">
        <v>2091.26001</v>
      </c>
      <c r="C1386" s="191">
        <v>2098.419922</v>
      </c>
      <c r="D1386" s="191">
        <v>2067.929932</v>
      </c>
      <c r="E1386" s="191">
        <v>2080.1499020000001</v>
      </c>
      <c r="F1386" s="192">
        <v>2080.1499020000001</v>
      </c>
      <c r="G1386" s="191">
        <v>3792210000</v>
      </c>
      <c r="H1386" s="194">
        <f t="shared" si="21"/>
        <v>-4.4557250073096327E-3</v>
      </c>
      <c r="I1386" s="193"/>
      <c r="J1386" s="197">
        <v>1384</v>
      </c>
      <c r="K1386" s="234">
        <v>-4.4557250073096327E-3</v>
      </c>
      <c r="L1386" s="198">
        <v>-7.0488017752528337E-3</v>
      </c>
    </row>
    <row r="1387" spans="1:12" ht="14.4" x14ac:dyDescent="0.3">
      <c r="A1387" s="7">
        <v>42129</v>
      </c>
      <c r="B1387" s="191">
        <v>2112.6298830000001</v>
      </c>
      <c r="C1387" s="191">
        <v>2115.23999</v>
      </c>
      <c r="D1387" s="191">
        <v>2088.459961</v>
      </c>
      <c r="E1387" s="191">
        <v>2089.459961</v>
      </c>
      <c r="F1387" s="192">
        <v>2089.459961</v>
      </c>
      <c r="G1387" s="191">
        <v>3793950000</v>
      </c>
      <c r="H1387" s="194">
        <f t="shared" si="21"/>
        <v>-1.1837383538524111E-2</v>
      </c>
      <c r="I1387" s="193"/>
      <c r="J1387" s="197">
        <v>1385</v>
      </c>
      <c r="K1387" s="234">
        <v>-1.1837383538524111E-2</v>
      </c>
      <c r="L1387" s="198">
        <v>-7.0479823525468359E-3</v>
      </c>
    </row>
    <row r="1388" spans="1:12" ht="14.4" x14ac:dyDescent="0.3">
      <c r="A1388" s="7">
        <v>42128</v>
      </c>
      <c r="B1388" s="191">
        <v>2110.2299800000001</v>
      </c>
      <c r="C1388" s="191">
        <v>2120.9499510000001</v>
      </c>
      <c r="D1388" s="191">
        <v>2110.2299800000001</v>
      </c>
      <c r="E1388" s="191">
        <v>2114.48999</v>
      </c>
      <c r="F1388" s="192">
        <v>2114.48999</v>
      </c>
      <c r="G1388" s="191">
        <v>3091580000</v>
      </c>
      <c r="H1388" s="194">
        <f t="shared" si="21"/>
        <v>2.9407486092097672E-3</v>
      </c>
      <c r="I1388" s="193"/>
      <c r="J1388" s="197">
        <v>1386</v>
      </c>
      <c r="K1388" s="234">
        <v>2.9407486092097672E-3</v>
      </c>
      <c r="L1388" s="198">
        <v>-7.0462008416319749E-3</v>
      </c>
    </row>
    <row r="1389" spans="1:12" ht="14.4" x14ac:dyDescent="0.3">
      <c r="A1389" s="7">
        <v>42125</v>
      </c>
      <c r="B1389" s="191">
        <v>2087.3798830000001</v>
      </c>
      <c r="C1389" s="191">
        <v>2108.4099120000001</v>
      </c>
      <c r="D1389" s="191">
        <v>2087.3798830000001</v>
      </c>
      <c r="E1389" s="191">
        <v>2108.290039</v>
      </c>
      <c r="F1389" s="192">
        <v>2108.290039</v>
      </c>
      <c r="G1389" s="191">
        <v>3379390000</v>
      </c>
      <c r="H1389" s="194">
        <f t="shared" si="21"/>
        <v>1.0923001515586115E-2</v>
      </c>
      <c r="I1389" s="193"/>
      <c r="J1389" s="197">
        <v>1387</v>
      </c>
      <c r="K1389" s="234">
        <v>1.0923001515586115E-2</v>
      </c>
      <c r="L1389" s="198">
        <v>-7.0412174405469997E-3</v>
      </c>
    </row>
    <row r="1390" spans="1:12" ht="14.4" x14ac:dyDescent="0.3">
      <c r="A1390" s="7">
        <v>42124</v>
      </c>
      <c r="B1390" s="191">
        <v>2105.5200199999999</v>
      </c>
      <c r="C1390" s="191">
        <v>2105.5200199999999</v>
      </c>
      <c r="D1390" s="191">
        <v>2077.5900879999999</v>
      </c>
      <c r="E1390" s="191">
        <v>2085.51001</v>
      </c>
      <c r="F1390" s="192">
        <v>2085.51001</v>
      </c>
      <c r="G1390" s="191">
        <v>4509680000</v>
      </c>
      <c r="H1390" s="194">
        <f t="shared" si="21"/>
        <v>-1.0128906665100539E-2</v>
      </c>
      <c r="I1390" s="193"/>
      <c r="J1390" s="197">
        <v>1388</v>
      </c>
      <c r="K1390" s="234">
        <v>-1.0128906665100539E-2</v>
      </c>
      <c r="L1390" s="198">
        <v>-7.0289658005002406E-3</v>
      </c>
    </row>
    <row r="1391" spans="1:12" ht="14.4" x14ac:dyDescent="0.3">
      <c r="A1391" s="7">
        <v>42123</v>
      </c>
      <c r="B1391" s="191">
        <v>2112.48999</v>
      </c>
      <c r="C1391" s="191">
        <v>2113.6499020000001</v>
      </c>
      <c r="D1391" s="191">
        <v>2097.4099120000001</v>
      </c>
      <c r="E1391" s="191">
        <v>2106.8500979999999</v>
      </c>
      <c r="F1391" s="192">
        <v>2106.8500979999999</v>
      </c>
      <c r="G1391" s="191">
        <v>4074970000</v>
      </c>
      <c r="H1391" s="194">
        <f t="shared" si="21"/>
        <v>-3.7403355286636411E-3</v>
      </c>
      <c r="I1391" s="193"/>
      <c r="J1391" s="197">
        <v>1389</v>
      </c>
      <c r="K1391" s="234">
        <v>-3.7403355286636411E-3</v>
      </c>
      <c r="L1391" s="198">
        <v>-7.023251084251678E-3</v>
      </c>
    </row>
    <row r="1392" spans="1:12" ht="14.4" x14ac:dyDescent="0.3">
      <c r="A1392" s="7">
        <v>42122</v>
      </c>
      <c r="B1392" s="191">
        <v>2108.3500979999999</v>
      </c>
      <c r="C1392" s="191">
        <v>2116.040039</v>
      </c>
      <c r="D1392" s="191">
        <v>2094.889893</v>
      </c>
      <c r="E1392" s="191">
        <v>2114.76001</v>
      </c>
      <c r="F1392" s="192">
        <v>2114.76001</v>
      </c>
      <c r="G1392" s="191">
        <v>3546270000</v>
      </c>
      <c r="H1392" s="194">
        <f t="shared" si="21"/>
        <v>2.7692317470553647E-3</v>
      </c>
      <c r="I1392" s="193"/>
      <c r="J1392" s="197">
        <v>1390</v>
      </c>
      <c r="K1392" s="234">
        <v>2.7692317470553647E-3</v>
      </c>
      <c r="L1392" s="198">
        <v>-7.0073901796304083E-3</v>
      </c>
    </row>
    <row r="1393" spans="1:12" ht="14.4" x14ac:dyDescent="0.3">
      <c r="A1393" s="7">
        <v>42121</v>
      </c>
      <c r="B1393" s="191">
        <v>2119.290039</v>
      </c>
      <c r="C1393" s="191">
        <v>2125.919922</v>
      </c>
      <c r="D1393" s="191">
        <v>2107.040039</v>
      </c>
      <c r="E1393" s="191">
        <v>2108.919922</v>
      </c>
      <c r="F1393" s="192">
        <v>2108.919922</v>
      </c>
      <c r="G1393" s="191">
        <v>3438750000</v>
      </c>
      <c r="H1393" s="194">
        <f t="shared" si="21"/>
        <v>-4.141313999847746E-3</v>
      </c>
      <c r="I1393" s="193"/>
      <c r="J1393" s="197">
        <v>1391</v>
      </c>
      <c r="K1393" s="234">
        <v>-4.141313999847746E-3</v>
      </c>
      <c r="L1393" s="198">
        <v>-7.0003194836042197E-3</v>
      </c>
    </row>
    <row r="1394" spans="1:12" ht="14.4" x14ac:dyDescent="0.3">
      <c r="A1394" s="7">
        <v>42118</v>
      </c>
      <c r="B1394" s="191">
        <v>2112.8000489999999</v>
      </c>
      <c r="C1394" s="191">
        <v>2120.919922</v>
      </c>
      <c r="D1394" s="191">
        <v>2112.8000489999999</v>
      </c>
      <c r="E1394" s="191">
        <v>2117.6899410000001</v>
      </c>
      <c r="F1394" s="192">
        <v>2117.6899410000001</v>
      </c>
      <c r="G1394" s="191">
        <v>3375780000</v>
      </c>
      <c r="H1394" s="194">
        <f t="shared" si="21"/>
        <v>2.2528002125912815E-3</v>
      </c>
      <c r="I1394" s="193"/>
      <c r="J1394" s="197">
        <v>1392</v>
      </c>
      <c r="K1394" s="234">
        <v>2.2528002125912815E-3</v>
      </c>
      <c r="L1394" s="198">
        <v>-6.9942998831643219E-3</v>
      </c>
    </row>
    <row r="1395" spans="1:12" ht="14.4" x14ac:dyDescent="0.3">
      <c r="A1395" s="7">
        <v>42117</v>
      </c>
      <c r="B1395" s="191">
        <v>2107.209961</v>
      </c>
      <c r="C1395" s="191">
        <v>2120.48999</v>
      </c>
      <c r="D1395" s="191">
        <v>2103.1899410000001</v>
      </c>
      <c r="E1395" s="191">
        <v>2112.929932</v>
      </c>
      <c r="F1395" s="192">
        <v>2112.929932</v>
      </c>
      <c r="G1395" s="191">
        <v>3636670000</v>
      </c>
      <c r="H1395" s="194">
        <f t="shared" si="21"/>
        <v>2.3577160344365701E-3</v>
      </c>
      <c r="I1395" s="193"/>
      <c r="J1395" s="197">
        <v>1393</v>
      </c>
      <c r="K1395" s="234">
        <v>2.3577160344365701E-3</v>
      </c>
      <c r="L1395" s="198">
        <v>-6.989502943734861E-3</v>
      </c>
    </row>
    <row r="1396" spans="1:12" ht="14.4" x14ac:dyDescent="0.3">
      <c r="A1396" s="7">
        <v>42116</v>
      </c>
      <c r="B1396" s="191">
        <v>2098.2700199999999</v>
      </c>
      <c r="C1396" s="191">
        <v>2109.9799800000001</v>
      </c>
      <c r="D1396" s="191">
        <v>2091.0500489999999</v>
      </c>
      <c r="E1396" s="191">
        <v>2107.959961</v>
      </c>
      <c r="F1396" s="192">
        <v>2107.959961</v>
      </c>
      <c r="G1396" s="191">
        <v>3348480000</v>
      </c>
      <c r="H1396" s="194">
        <f t="shared" si="21"/>
        <v>5.0874804159597893E-3</v>
      </c>
      <c r="I1396" s="193"/>
      <c r="J1396" s="197">
        <v>1394</v>
      </c>
      <c r="K1396" s="234">
        <v>5.0874804159597893E-3</v>
      </c>
      <c r="L1396" s="198">
        <v>-6.9794102061696423E-3</v>
      </c>
    </row>
    <row r="1397" spans="1:12" ht="14.4" x14ac:dyDescent="0.3">
      <c r="A1397" s="7">
        <v>42115</v>
      </c>
      <c r="B1397" s="191">
        <v>2102.820068</v>
      </c>
      <c r="C1397" s="191">
        <v>2109.639893</v>
      </c>
      <c r="D1397" s="191">
        <v>2094.3798830000001</v>
      </c>
      <c r="E1397" s="191">
        <v>2097.290039</v>
      </c>
      <c r="F1397" s="192">
        <v>2097.290039</v>
      </c>
      <c r="G1397" s="191">
        <v>3243410000</v>
      </c>
      <c r="H1397" s="194">
        <f t="shared" si="21"/>
        <v>-1.4806051919155593E-3</v>
      </c>
      <c r="I1397" s="193"/>
      <c r="J1397" s="197">
        <v>1395</v>
      </c>
      <c r="K1397" s="234">
        <v>-1.4806051919155593E-3</v>
      </c>
      <c r="L1397" s="198">
        <v>-6.9684284388715854E-3</v>
      </c>
    </row>
    <row r="1398" spans="1:12" ht="14.4" x14ac:dyDescent="0.3">
      <c r="A1398" s="7">
        <v>42114</v>
      </c>
      <c r="B1398" s="191">
        <v>2084.110107</v>
      </c>
      <c r="C1398" s="191">
        <v>2103.9399410000001</v>
      </c>
      <c r="D1398" s="191">
        <v>2084.110107</v>
      </c>
      <c r="E1398" s="191">
        <v>2100.3999020000001</v>
      </c>
      <c r="F1398" s="192">
        <v>2100.3999020000001</v>
      </c>
      <c r="G1398" s="191">
        <v>3000160000</v>
      </c>
      <c r="H1398" s="194">
        <f t="shared" si="21"/>
        <v>9.235131333180711E-3</v>
      </c>
      <c r="I1398" s="193"/>
      <c r="J1398" s="197">
        <v>1396</v>
      </c>
      <c r="K1398" s="234">
        <v>9.235131333180711E-3</v>
      </c>
      <c r="L1398" s="198">
        <v>-6.9611165973547714E-3</v>
      </c>
    </row>
    <row r="1399" spans="1:12" ht="14.4" x14ac:dyDescent="0.3">
      <c r="A1399" s="7">
        <v>42111</v>
      </c>
      <c r="B1399" s="191">
        <v>2102.580078</v>
      </c>
      <c r="C1399" s="191">
        <v>2102.580078</v>
      </c>
      <c r="D1399" s="191">
        <v>2072.3701169999999</v>
      </c>
      <c r="E1399" s="191">
        <v>2081.179932</v>
      </c>
      <c r="F1399" s="192">
        <v>2081.179932</v>
      </c>
      <c r="G1399" s="191">
        <v>3627600000</v>
      </c>
      <c r="H1399" s="194">
        <f t="shared" si="21"/>
        <v>-1.1311245237798032E-2</v>
      </c>
      <c r="I1399" s="193"/>
      <c r="J1399" s="197">
        <v>1397</v>
      </c>
      <c r="K1399" s="234">
        <v>-1.1311245237798032E-2</v>
      </c>
      <c r="L1399" s="198">
        <v>-6.9562162662250597E-3</v>
      </c>
    </row>
    <row r="1400" spans="1:12" ht="14.4" x14ac:dyDescent="0.3">
      <c r="A1400" s="7">
        <v>42110</v>
      </c>
      <c r="B1400" s="191">
        <v>2105.959961</v>
      </c>
      <c r="C1400" s="191">
        <v>2111.3000489999999</v>
      </c>
      <c r="D1400" s="191">
        <v>2100.0200199999999</v>
      </c>
      <c r="E1400" s="191">
        <v>2104.98999</v>
      </c>
      <c r="F1400" s="192">
        <v>2104.98999</v>
      </c>
      <c r="G1400" s="191">
        <v>3434120000</v>
      </c>
      <c r="H1400" s="194">
        <f t="shared" si="21"/>
        <v>-7.7844381361603856E-4</v>
      </c>
      <c r="I1400" s="193"/>
      <c r="J1400" s="197">
        <v>1398</v>
      </c>
      <c r="K1400" s="234">
        <v>-7.7844381361603856E-4</v>
      </c>
      <c r="L1400" s="198">
        <v>-6.9560403677903643E-3</v>
      </c>
    </row>
    <row r="1401" spans="1:12" ht="14.4" x14ac:dyDescent="0.3">
      <c r="A1401" s="7">
        <v>42109</v>
      </c>
      <c r="B1401" s="191">
        <v>2097.820068</v>
      </c>
      <c r="C1401" s="191">
        <v>2111.9099120000001</v>
      </c>
      <c r="D1401" s="191">
        <v>2097.820068</v>
      </c>
      <c r="E1401" s="191">
        <v>2106.6298830000001</v>
      </c>
      <c r="F1401" s="192">
        <v>2106.6298830000001</v>
      </c>
      <c r="G1401" s="191">
        <v>4013760000</v>
      </c>
      <c r="H1401" s="194">
        <f t="shared" si="21"/>
        <v>5.1481957339104684E-3</v>
      </c>
      <c r="I1401" s="193"/>
      <c r="J1401" s="197">
        <v>1399</v>
      </c>
      <c r="K1401" s="234">
        <v>5.1481957339104684E-3</v>
      </c>
      <c r="L1401" s="198">
        <v>-6.9400680021325231E-3</v>
      </c>
    </row>
    <row r="1402" spans="1:12" ht="14.4" x14ac:dyDescent="0.3">
      <c r="A1402" s="7">
        <v>42108</v>
      </c>
      <c r="B1402" s="191">
        <v>2092.280029</v>
      </c>
      <c r="C1402" s="191">
        <v>2098.6201169999999</v>
      </c>
      <c r="D1402" s="191">
        <v>2083.23999</v>
      </c>
      <c r="E1402" s="191">
        <v>2095.8400879999999</v>
      </c>
      <c r="F1402" s="192">
        <v>2095.8400879999999</v>
      </c>
      <c r="G1402" s="191">
        <v>3301270000</v>
      </c>
      <c r="H1402" s="194">
        <f t="shared" si="21"/>
        <v>1.6297587545693335E-3</v>
      </c>
      <c r="I1402" s="193"/>
      <c r="J1402" s="197">
        <v>1400</v>
      </c>
      <c r="K1402" s="234">
        <v>1.6297587545693335E-3</v>
      </c>
      <c r="L1402" s="198">
        <v>-6.9399622720355512E-3</v>
      </c>
    </row>
    <row r="1403" spans="1:12" ht="14.4" x14ac:dyDescent="0.3">
      <c r="A1403" s="7">
        <v>42107</v>
      </c>
      <c r="B1403" s="191">
        <v>2102.030029</v>
      </c>
      <c r="C1403" s="191">
        <v>2107.6499020000001</v>
      </c>
      <c r="D1403" s="191">
        <v>2092.330078</v>
      </c>
      <c r="E1403" s="191">
        <v>2092.429932</v>
      </c>
      <c r="F1403" s="192">
        <v>2092.429932</v>
      </c>
      <c r="G1403" s="191">
        <v>2908420000</v>
      </c>
      <c r="H1403" s="194">
        <f t="shared" si="21"/>
        <v>-4.5812806150653867E-3</v>
      </c>
      <c r="I1403" s="193"/>
      <c r="J1403" s="197">
        <v>1401</v>
      </c>
      <c r="K1403" s="234">
        <v>-4.5812806150653867E-3</v>
      </c>
      <c r="L1403" s="198">
        <v>-6.9390103874556906E-3</v>
      </c>
    </row>
    <row r="1404" spans="1:12" ht="14.4" x14ac:dyDescent="0.3">
      <c r="A1404" s="7">
        <v>42104</v>
      </c>
      <c r="B1404" s="191">
        <v>2091.51001</v>
      </c>
      <c r="C1404" s="191">
        <v>2102.610107</v>
      </c>
      <c r="D1404" s="191">
        <v>2091.51001</v>
      </c>
      <c r="E1404" s="191">
        <v>2102.0600589999999</v>
      </c>
      <c r="F1404" s="192">
        <v>2102.0600589999999</v>
      </c>
      <c r="G1404" s="191">
        <v>3156200000</v>
      </c>
      <c r="H1404" s="194">
        <f t="shared" si="21"/>
        <v>5.2028650588637638E-3</v>
      </c>
      <c r="I1404" s="193"/>
      <c r="J1404" s="197">
        <v>1402</v>
      </c>
      <c r="K1404" s="234">
        <v>5.2028650588637638E-3</v>
      </c>
      <c r="L1404" s="198">
        <v>-6.9219647663459954E-3</v>
      </c>
    </row>
    <row r="1405" spans="1:12" ht="14.4" x14ac:dyDescent="0.3">
      <c r="A1405" s="7">
        <v>42103</v>
      </c>
      <c r="B1405" s="191">
        <v>2081.290039</v>
      </c>
      <c r="C1405" s="191">
        <v>2093.3100589999999</v>
      </c>
      <c r="D1405" s="191">
        <v>2074.290039</v>
      </c>
      <c r="E1405" s="191">
        <v>2091.179932</v>
      </c>
      <c r="F1405" s="192">
        <v>2091.179932</v>
      </c>
      <c r="G1405" s="191">
        <v>3172360000</v>
      </c>
      <c r="H1405" s="194">
        <f t="shared" si="21"/>
        <v>4.4574813568533881E-3</v>
      </c>
      <c r="I1405" s="193"/>
      <c r="J1405" s="197">
        <v>1403</v>
      </c>
      <c r="K1405" s="234">
        <v>4.4574813568533881E-3</v>
      </c>
      <c r="L1405" s="198">
        <v>-6.9119122390440685E-3</v>
      </c>
    </row>
    <row r="1406" spans="1:12" ht="14.4" x14ac:dyDescent="0.3">
      <c r="A1406" s="7">
        <v>42102</v>
      </c>
      <c r="B1406" s="191">
        <v>2076.9399410000001</v>
      </c>
      <c r="C1406" s="191">
        <v>2086.6899410000001</v>
      </c>
      <c r="D1406" s="191">
        <v>2073.3000489999999</v>
      </c>
      <c r="E1406" s="191">
        <v>2081.8999020000001</v>
      </c>
      <c r="F1406" s="192">
        <v>2081.8999020000001</v>
      </c>
      <c r="G1406" s="191">
        <v>3265330000</v>
      </c>
      <c r="H1406" s="194">
        <f t="shared" si="21"/>
        <v>2.6825330225747246E-3</v>
      </c>
      <c r="I1406" s="193"/>
      <c r="J1406" s="197">
        <v>1404</v>
      </c>
      <c r="K1406" s="234">
        <v>2.6825330225747246E-3</v>
      </c>
      <c r="L1406" s="198">
        <v>-6.8995579284238653E-3</v>
      </c>
    </row>
    <row r="1407" spans="1:12" ht="14.4" x14ac:dyDescent="0.3">
      <c r="A1407" s="7">
        <v>42101</v>
      </c>
      <c r="B1407" s="191">
        <v>2080.790039</v>
      </c>
      <c r="C1407" s="191">
        <v>2089.8100589999999</v>
      </c>
      <c r="D1407" s="191">
        <v>2076.1000979999999</v>
      </c>
      <c r="E1407" s="191">
        <v>2076.330078</v>
      </c>
      <c r="F1407" s="192">
        <v>2076.330078</v>
      </c>
      <c r="G1407" s="191">
        <v>3065510000</v>
      </c>
      <c r="H1407" s="194">
        <f t="shared" si="21"/>
        <v>-2.0619040280095394E-3</v>
      </c>
      <c r="I1407" s="193"/>
      <c r="J1407" s="197">
        <v>1405</v>
      </c>
      <c r="K1407" s="234">
        <v>-2.0619040280095394E-3</v>
      </c>
      <c r="L1407" s="198">
        <v>-6.8991003700939035E-3</v>
      </c>
    </row>
    <row r="1408" spans="1:12" ht="14.4" x14ac:dyDescent="0.3">
      <c r="A1408" s="7">
        <v>42100</v>
      </c>
      <c r="B1408" s="191">
        <v>2064.8701169999999</v>
      </c>
      <c r="C1408" s="191">
        <v>2086.98999</v>
      </c>
      <c r="D1408" s="191">
        <v>2056.5200199999999</v>
      </c>
      <c r="E1408" s="191">
        <v>2080.6201169999999</v>
      </c>
      <c r="F1408" s="192">
        <v>2080.6201169999999</v>
      </c>
      <c r="G1408" s="191">
        <v>3302970000</v>
      </c>
      <c r="H1408" s="194">
        <f t="shared" si="21"/>
        <v>6.6088150025852945E-3</v>
      </c>
      <c r="I1408" s="193"/>
      <c r="J1408" s="197">
        <v>1406</v>
      </c>
      <c r="K1408" s="234">
        <v>6.6088150025852945E-3</v>
      </c>
      <c r="L1408" s="198">
        <v>-6.8892509455946464E-3</v>
      </c>
    </row>
    <row r="1409" spans="1:12" ht="14.4" x14ac:dyDescent="0.3">
      <c r="A1409" s="7">
        <v>42096</v>
      </c>
      <c r="B1409" s="191">
        <v>2060.030029</v>
      </c>
      <c r="C1409" s="191">
        <v>2072.169922</v>
      </c>
      <c r="D1409" s="191">
        <v>2057.320068</v>
      </c>
      <c r="E1409" s="191">
        <v>2066.959961</v>
      </c>
      <c r="F1409" s="192">
        <v>2066.959961</v>
      </c>
      <c r="G1409" s="191">
        <v>3095960000</v>
      </c>
      <c r="H1409" s="194">
        <f t="shared" si="21"/>
        <v>3.5296671869311865E-3</v>
      </c>
      <c r="I1409" s="193"/>
      <c r="J1409" s="197">
        <v>1407</v>
      </c>
      <c r="K1409" s="234">
        <v>3.5296671869311865E-3</v>
      </c>
      <c r="L1409" s="198">
        <v>-6.8863022577971946E-3</v>
      </c>
    </row>
    <row r="1410" spans="1:12" ht="14.4" x14ac:dyDescent="0.3">
      <c r="A1410" s="7">
        <v>42095</v>
      </c>
      <c r="B1410" s="191">
        <v>2067.6298830000001</v>
      </c>
      <c r="C1410" s="191">
        <v>2067.6298830000001</v>
      </c>
      <c r="D1410" s="191">
        <v>2048.3798830000001</v>
      </c>
      <c r="E1410" s="191">
        <v>2059.6899410000001</v>
      </c>
      <c r="F1410" s="192">
        <v>2059.6899410000001</v>
      </c>
      <c r="G1410" s="191">
        <v>3543270000</v>
      </c>
      <c r="H1410" s="194">
        <f t="shared" si="21"/>
        <v>-3.9653716707826374E-3</v>
      </c>
      <c r="I1410" s="193"/>
      <c r="J1410" s="197">
        <v>1408</v>
      </c>
      <c r="K1410" s="234">
        <v>-3.9653716707826374E-3</v>
      </c>
      <c r="L1410" s="198">
        <v>-6.8802595105190547E-3</v>
      </c>
    </row>
    <row r="1411" spans="1:12" ht="14.4" x14ac:dyDescent="0.3">
      <c r="A1411" s="7">
        <v>42094</v>
      </c>
      <c r="B1411" s="191">
        <v>2084.0500489999999</v>
      </c>
      <c r="C1411" s="191">
        <v>2084.0500489999999</v>
      </c>
      <c r="D1411" s="191">
        <v>2067.040039</v>
      </c>
      <c r="E1411" s="191">
        <v>2067.889893</v>
      </c>
      <c r="F1411" s="192">
        <v>2067.889893</v>
      </c>
      <c r="G1411" s="191">
        <v>3376550000</v>
      </c>
      <c r="H1411" s="194">
        <f t="shared" si="21"/>
        <v>-8.795774737306231E-3</v>
      </c>
      <c r="I1411" s="193"/>
      <c r="J1411" s="197">
        <v>1409</v>
      </c>
      <c r="K1411" s="234">
        <v>-8.795774737306231E-3</v>
      </c>
      <c r="L1411" s="198">
        <v>-6.8795598882546083E-3</v>
      </c>
    </row>
    <row r="1412" spans="1:12" ht="14.4" x14ac:dyDescent="0.3">
      <c r="A1412" s="7">
        <v>42093</v>
      </c>
      <c r="B1412" s="191">
        <v>2064.110107</v>
      </c>
      <c r="C1412" s="191">
        <v>2088.969971</v>
      </c>
      <c r="D1412" s="191">
        <v>2064.110107</v>
      </c>
      <c r="E1412" s="191">
        <v>2086.23999</v>
      </c>
      <c r="F1412" s="192">
        <v>2086.23999</v>
      </c>
      <c r="G1412" s="191">
        <v>2917690000</v>
      </c>
      <c r="H1412" s="194">
        <f t="shared" ref="H1412:H1475" si="22">(F1412-F1413)/F1413</f>
        <v>1.2236644843459649E-2</v>
      </c>
      <c r="I1412" s="193"/>
      <c r="J1412" s="197">
        <v>1410</v>
      </c>
      <c r="K1412" s="234">
        <v>1.2236644843459649E-2</v>
      </c>
      <c r="L1412" s="198">
        <v>-6.8786373529273106E-3</v>
      </c>
    </row>
    <row r="1413" spans="1:12" ht="14.4" x14ac:dyDescent="0.3">
      <c r="A1413" s="7">
        <v>42090</v>
      </c>
      <c r="B1413" s="191">
        <v>2055.780029</v>
      </c>
      <c r="C1413" s="191">
        <v>2062.830078</v>
      </c>
      <c r="D1413" s="191">
        <v>2052.959961</v>
      </c>
      <c r="E1413" s="191">
        <v>2061.0200199999999</v>
      </c>
      <c r="F1413" s="192">
        <v>2061.0200199999999</v>
      </c>
      <c r="G1413" s="191">
        <v>3008550000</v>
      </c>
      <c r="H1413" s="194">
        <f t="shared" si="22"/>
        <v>2.3685617450666884E-3</v>
      </c>
      <c r="I1413" s="193"/>
      <c r="J1413" s="197">
        <v>1411</v>
      </c>
      <c r="K1413" s="234">
        <v>2.3685617450666884E-3</v>
      </c>
      <c r="L1413" s="198">
        <v>-6.8768803469176501E-3</v>
      </c>
    </row>
    <row r="1414" spans="1:12" ht="14.4" x14ac:dyDescent="0.3">
      <c r="A1414" s="7">
        <v>42089</v>
      </c>
      <c r="B1414" s="191">
        <v>2059.9399410000001</v>
      </c>
      <c r="C1414" s="191">
        <v>2067.1499020000001</v>
      </c>
      <c r="D1414" s="191">
        <v>2045.5</v>
      </c>
      <c r="E1414" s="191">
        <v>2056.1499020000001</v>
      </c>
      <c r="F1414" s="192">
        <v>2056.1499020000001</v>
      </c>
      <c r="G1414" s="191">
        <v>3510670000</v>
      </c>
      <c r="H1414" s="194">
        <f t="shared" si="22"/>
        <v>-2.3775002467200318E-3</v>
      </c>
      <c r="I1414" s="193"/>
      <c r="J1414" s="197">
        <v>1412</v>
      </c>
      <c r="K1414" s="234">
        <v>-2.3775002467200318E-3</v>
      </c>
      <c r="L1414" s="198">
        <v>-6.8754568080702707E-3</v>
      </c>
    </row>
    <row r="1415" spans="1:12" ht="14.4" x14ac:dyDescent="0.3">
      <c r="A1415" s="7">
        <v>42088</v>
      </c>
      <c r="B1415" s="191">
        <v>2093.1000979999999</v>
      </c>
      <c r="C1415" s="191">
        <v>2097.429932</v>
      </c>
      <c r="D1415" s="191">
        <v>2061.0500489999999</v>
      </c>
      <c r="E1415" s="191">
        <v>2061.0500489999999</v>
      </c>
      <c r="F1415" s="192">
        <v>2061.0500489999999</v>
      </c>
      <c r="G1415" s="191">
        <v>3521140000</v>
      </c>
      <c r="H1415" s="194">
        <f t="shared" si="22"/>
        <v>-1.455890557016498E-2</v>
      </c>
      <c r="I1415" s="193"/>
      <c r="J1415" s="197">
        <v>1413</v>
      </c>
      <c r="K1415" s="234">
        <v>-1.455890557016498E-2</v>
      </c>
      <c r="L1415" s="198">
        <v>-6.8693804432155055E-3</v>
      </c>
    </row>
    <row r="1416" spans="1:12" ht="14.4" x14ac:dyDescent="0.3">
      <c r="A1416" s="7">
        <v>42087</v>
      </c>
      <c r="B1416" s="191">
        <v>2103.9399410000001</v>
      </c>
      <c r="C1416" s="191">
        <v>2107.6298830000001</v>
      </c>
      <c r="D1416" s="191">
        <v>2091.5</v>
      </c>
      <c r="E1416" s="191">
        <v>2091.5</v>
      </c>
      <c r="F1416" s="192">
        <v>2091.5</v>
      </c>
      <c r="G1416" s="191">
        <v>3189820000</v>
      </c>
      <c r="H1416" s="194">
        <f t="shared" si="22"/>
        <v>-6.1394220159830069E-3</v>
      </c>
      <c r="I1416" s="193"/>
      <c r="J1416" s="197">
        <v>1414</v>
      </c>
      <c r="K1416" s="234">
        <v>-6.1394220159830069E-3</v>
      </c>
      <c r="L1416" s="198">
        <v>-6.8671322789210978E-3</v>
      </c>
    </row>
    <row r="1417" spans="1:12" ht="14.4" x14ac:dyDescent="0.3">
      <c r="A1417" s="7">
        <v>42086</v>
      </c>
      <c r="B1417" s="191">
        <v>2107.98999</v>
      </c>
      <c r="C1417" s="191">
        <v>2114.860107</v>
      </c>
      <c r="D1417" s="191">
        <v>2104.419922</v>
      </c>
      <c r="E1417" s="191">
        <v>2104.419922</v>
      </c>
      <c r="F1417" s="192">
        <v>2104.419922</v>
      </c>
      <c r="G1417" s="191">
        <v>3267960000</v>
      </c>
      <c r="H1417" s="194">
        <f t="shared" si="22"/>
        <v>-1.7457311460168847E-3</v>
      </c>
      <c r="I1417" s="193"/>
      <c r="J1417" s="197">
        <v>1415</v>
      </c>
      <c r="K1417" s="234">
        <v>-1.7457311460168847E-3</v>
      </c>
      <c r="L1417" s="198">
        <v>-6.8553088073863636E-3</v>
      </c>
    </row>
    <row r="1418" spans="1:12" ht="14.4" x14ac:dyDescent="0.3">
      <c r="A1418" s="7">
        <v>42083</v>
      </c>
      <c r="B1418" s="191">
        <v>2090.320068</v>
      </c>
      <c r="C1418" s="191">
        <v>2113.919922</v>
      </c>
      <c r="D1418" s="191">
        <v>2090.320068</v>
      </c>
      <c r="E1418" s="191">
        <v>2108.1000979999999</v>
      </c>
      <c r="F1418" s="192">
        <v>2108.1000979999999</v>
      </c>
      <c r="G1418" s="191">
        <v>5554120000</v>
      </c>
      <c r="H1418" s="194">
        <f t="shared" si="22"/>
        <v>9.0127546079467307E-3</v>
      </c>
      <c r="I1418" s="193"/>
      <c r="J1418" s="197">
        <v>1416</v>
      </c>
      <c r="K1418" s="234">
        <v>9.0127546079467307E-3</v>
      </c>
      <c r="L1418" s="198">
        <v>-6.8526508650083133E-3</v>
      </c>
    </row>
    <row r="1419" spans="1:12" ht="14.4" x14ac:dyDescent="0.3">
      <c r="A1419" s="7">
        <v>42082</v>
      </c>
      <c r="B1419" s="191">
        <v>2098.6899410000001</v>
      </c>
      <c r="C1419" s="191">
        <v>2098.6899410000001</v>
      </c>
      <c r="D1419" s="191">
        <v>2085.5600589999999</v>
      </c>
      <c r="E1419" s="191">
        <v>2089.2700199999999</v>
      </c>
      <c r="F1419" s="192">
        <v>2089.2700199999999</v>
      </c>
      <c r="G1419" s="191">
        <v>3305220000</v>
      </c>
      <c r="H1419" s="194">
        <f t="shared" si="22"/>
        <v>-4.8725791855203943E-3</v>
      </c>
      <c r="I1419" s="193"/>
      <c r="J1419" s="197">
        <v>1417</v>
      </c>
      <c r="K1419" s="234">
        <v>-4.8725791855203943E-3</v>
      </c>
      <c r="L1419" s="198">
        <v>-6.8515884913092871E-3</v>
      </c>
    </row>
    <row r="1420" spans="1:12" ht="14.4" x14ac:dyDescent="0.3">
      <c r="A1420" s="7">
        <v>42081</v>
      </c>
      <c r="B1420" s="191">
        <v>2072.8400879999999</v>
      </c>
      <c r="C1420" s="191">
        <v>2106.8500979999999</v>
      </c>
      <c r="D1420" s="191">
        <v>2061.2299800000001</v>
      </c>
      <c r="E1420" s="191">
        <v>2099.5</v>
      </c>
      <c r="F1420" s="192">
        <v>2099.5</v>
      </c>
      <c r="G1420" s="191">
        <v>4128210000</v>
      </c>
      <c r="H1420" s="194">
        <f t="shared" si="22"/>
        <v>1.2158421547431283E-2</v>
      </c>
      <c r="I1420" s="193"/>
      <c r="J1420" s="197">
        <v>1418</v>
      </c>
      <c r="K1420" s="234">
        <v>1.2158421547431283E-2</v>
      </c>
      <c r="L1420" s="198">
        <v>-6.8474772750310268E-3</v>
      </c>
    </row>
    <row r="1421" spans="1:12" ht="14.4" x14ac:dyDescent="0.3">
      <c r="A1421" s="7">
        <v>42080</v>
      </c>
      <c r="B1421" s="191">
        <v>2080.5900879999999</v>
      </c>
      <c r="C1421" s="191">
        <v>2080.5900879999999</v>
      </c>
      <c r="D1421" s="191">
        <v>2065.080078</v>
      </c>
      <c r="E1421" s="191">
        <v>2074.280029</v>
      </c>
      <c r="F1421" s="192">
        <v>2074.280029</v>
      </c>
      <c r="G1421" s="191">
        <v>3221840000</v>
      </c>
      <c r="H1421" s="194">
        <f t="shared" si="22"/>
        <v>-3.3201736486771134E-3</v>
      </c>
      <c r="I1421" s="193"/>
      <c r="J1421" s="197">
        <v>1419</v>
      </c>
      <c r="K1421" s="234">
        <v>-3.3201736486771134E-3</v>
      </c>
      <c r="L1421" s="198">
        <v>-6.846754938896844E-3</v>
      </c>
    </row>
    <row r="1422" spans="1:12" ht="14.4" x14ac:dyDescent="0.3">
      <c r="A1422" s="7">
        <v>42079</v>
      </c>
      <c r="B1422" s="191">
        <v>2055.3500979999999</v>
      </c>
      <c r="C1422" s="191">
        <v>2081.4099120000001</v>
      </c>
      <c r="D1422" s="191">
        <v>2055.3500979999999</v>
      </c>
      <c r="E1422" s="191">
        <v>2081.1899410000001</v>
      </c>
      <c r="F1422" s="192">
        <v>2081.1899410000001</v>
      </c>
      <c r="G1422" s="191">
        <v>3295600000</v>
      </c>
      <c r="H1422" s="194">
        <f t="shared" si="22"/>
        <v>1.3533671143615344E-2</v>
      </c>
      <c r="I1422" s="193"/>
      <c r="J1422" s="197">
        <v>1420</v>
      </c>
      <c r="K1422" s="234">
        <v>1.3533671143615344E-2</v>
      </c>
      <c r="L1422" s="198">
        <v>-6.8428433057272694E-3</v>
      </c>
    </row>
    <row r="1423" spans="1:12" ht="14.4" x14ac:dyDescent="0.3">
      <c r="A1423" s="7">
        <v>42076</v>
      </c>
      <c r="B1423" s="191">
        <v>2064.5600589999999</v>
      </c>
      <c r="C1423" s="191">
        <v>2064.5600589999999</v>
      </c>
      <c r="D1423" s="191">
        <v>2041.170044</v>
      </c>
      <c r="E1423" s="191">
        <v>2053.3999020000001</v>
      </c>
      <c r="F1423" s="192">
        <v>2053.3999020000001</v>
      </c>
      <c r="G1423" s="191">
        <v>3498560000</v>
      </c>
      <c r="H1423" s="194">
        <f t="shared" si="22"/>
        <v>-6.0747110518941825E-3</v>
      </c>
      <c r="I1423" s="193"/>
      <c r="J1423" s="197">
        <v>1421</v>
      </c>
      <c r="K1423" s="234">
        <v>-6.0747110518941825E-3</v>
      </c>
      <c r="L1423" s="198">
        <v>-6.8421404110904742E-3</v>
      </c>
    </row>
    <row r="1424" spans="1:12" ht="14.4" x14ac:dyDescent="0.3">
      <c r="A1424" s="7">
        <v>42075</v>
      </c>
      <c r="B1424" s="191">
        <v>2041.099976</v>
      </c>
      <c r="C1424" s="191">
        <v>2066.4099120000001</v>
      </c>
      <c r="D1424" s="191">
        <v>2041.099976</v>
      </c>
      <c r="E1424" s="191">
        <v>2065.9499510000001</v>
      </c>
      <c r="F1424" s="192">
        <v>2065.9499510000001</v>
      </c>
      <c r="G1424" s="191">
        <v>3405860000</v>
      </c>
      <c r="H1424" s="194">
        <f t="shared" si="22"/>
        <v>1.2601439598289622E-2</v>
      </c>
      <c r="I1424" s="193"/>
      <c r="J1424" s="197">
        <v>1422</v>
      </c>
      <c r="K1424" s="234">
        <v>1.2601439598289622E-2</v>
      </c>
      <c r="L1424" s="198">
        <v>-6.8397547650871282E-3</v>
      </c>
    </row>
    <row r="1425" spans="1:12" ht="14.4" x14ac:dyDescent="0.3">
      <c r="A1425" s="7">
        <v>42074</v>
      </c>
      <c r="B1425" s="191">
        <v>2044.6899410000001</v>
      </c>
      <c r="C1425" s="191">
        <v>2050.080078</v>
      </c>
      <c r="D1425" s="191">
        <v>2039.6899410000001</v>
      </c>
      <c r="E1425" s="191">
        <v>2040.23999</v>
      </c>
      <c r="F1425" s="192">
        <v>2040.23999</v>
      </c>
      <c r="G1425" s="191">
        <v>3406570000</v>
      </c>
      <c r="H1425" s="194">
        <f t="shared" si="22"/>
        <v>-1.9176796017918633E-3</v>
      </c>
      <c r="I1425" s="193"/>
      <c r="J1425" s="197">
        <v>1423</v>
      </c>
      <c r="K1425" s="234">
        <v>-1.9176796017918633E-3</v>
      </c>
      <c r="L1425" s="198">
        <v>-6.8344614131753412E-3</v>
      </c>
    </row>
    <row r="1426" spans="1:12" ht="14.4" x14ac:dyDescent="0.3">
      <c r="A1426" s="7">
        <v>42073</v>
      </c>
      <c r="B1426" s="191">
        <v>2076.139893</v>
      </c>
      <c r="C1426" s="191">
        <v>2076.139893</v>
      </c>
      <c r="D1426" s="191">
        <v>2044.160034</v>
      </c>
      <c r="E1426" s="191">
        <v>2044.160034</v>
      </c>
      <c r="F1426" s="192">
        <v>2044.160034</v>
      </c>
      <c r="G1426" s="191">
        <v>3668900000</v>
      </c>
      <c r="H1426" s="194">
        <f t="shared" si="22"/>
        <v>-1.6961330342146873E-2</v>
      </c>
      <c r="I1426" s="193"/>
      <c r="J1426" s="197">
        <v>1424</v>
      </c>
      <c r="K1426" s="234">
        <v>-1.6961330342146873E-2</v>
      </c>
      <c r="L1426" s="198">
        <v>-6.8320710070848565E-3</v>
      </c>
    </row>
    <row r="1427" spans="1:12" ht="14.4" x14ac:dyDescent="0.3">
      <c r="A1427" s="7">
        <v>42072</v>
      </c>
      <c r="B1427" s="191">
        <v>2072.25</v>
      </c>
      <c r="C1427" s="191">
        <v>2083.48999</v>
      </c>
      <c r="D1427" s="191">
        <v>2072.209961</v>
      </c>
      <c r="E1427" s="191">
        <v>2079.429932</v>
      </c>
      <c r="F1427" s="192">
        <v>2079.429932</v>
      </c>
      <c r="G1427" s="191">
        <v>3349090000</v>
      </c>
      <c r="H1427" s="194">
        <f t="shared" si="22"/>
        <v>3.9444212511011798E-3</v>
      </c>
      <c r="I1427" s="193"/>
      <c r="J1427" s="197">
        <v>1425</v>
      </c>
      <c r="K1427" s="234">
        <v>3.9444212511011798E-3</v>
      </c>
      <c r="L1427" s="198">
        <v>-6.8293629191256405E-3</v>
      </c>
    </row>
    <row r="1428" spans="1:12" ht="14.4" x14ac:dyDescent="0.3">
      <c r="A1428" s="7">
        <v>42069</v>
      </c>
      <c r="B1428" s="191">
        <v>2100.9099120000001</v>
      </c>
      <c r="C1428" s="191">
        <v>2100.9099120000001</v>
      </c>
      <c r="D1428" s="191">
        <v>2067.2700199999999</v>
      </c>
      <c r="E1428" s="191">
        <v>2071.26001</v>
      </c>
      <c r="F1428" s="192">
        <v>2071.26001</v>
      </c>
      <c r="G1428" s="191">
        <v>3853570000</v>
      </c>
      <c r="H1428" s="194">
        <f t="shared" si="22"/>
        <v>-1.4173946449004351E-2</v>
      </c>
      <c r="I1428" s="193"/>
      <c r="J1428" s="197">
        <v>1426</v>
      </c>
      <c r="K1428" s="234">
        <v>-1.4173946449004351E-2</v>
      </c>
      <c r="L1428" s="198">
        <v>-6.8265710888104911E-3</v>
      </c>
    </row>
    <row r="1429" spans="1:12" ht="14.4" x14ac:dyDescent="0.3">
      <c r="A1429" s="7">
        <v>42068</v>
      </c>
      <c r="B1429" s="191">
        <v>2098.540039</v>
      </c>
      <c r="C1429" s="191">
        <v>2104.25</v>
      </c>
      <c r="D1429" s="191">
        <v>2095.219971</v>
      </c>
      <c r="E1429" s="191">
        <v>2101.040039</v>
      </c>
      <c r="F1429" s="192">
        <v>2101.040039</v>
      </c>
      <c r="G1429" s="191">
        <v>3103030000</v>
      </c>
      <c r="H1429" s="194">
        <f t="shared" si="22"/>
        <v>1.1960800966932296E-3</v>
      </c>
      <c r="I1429" s="193"/>
      <c r="J1429" s="197">
        <v>1427</v>
      </c>
      <c r="K1429" s="234">
        <v>1.1960800966932296E-3</v>
      </c>
      <c r="L1429" s="198">
        <v>-6.8254241800042997E-3</v>
      </c>
    </row>
    <row r="1430" spans="1:12" ht="14.4" x14ac:dyDescent="0.3">
      <c r="A1430" s="7">
        <v>42067</v>
      </c>
      <c r="B1430" s="191">
        <v>2107.719971</v>
      </c>
      <c r="C1430" s="191">
        <v>2107.719971</v>
      </c>
      <c r="D1430" s="191">
        <v>2094.48999</v>
      </c>
      <c r="E1430" s="191">
        <v>2098.530029</v>
      </c>
      <c r="F1430" s="192">
        <v>2098.530029</v>
      </c>
      <c r="G1430" s="191">
        <v>3421110000</v>
      </c>
      <c r="H1430" s="194">
        <f t="shared" si="22"/>
        <v>-4.3885034836336802E-3</v>
      </c>
      <c r="I1430" s="193"/>
      <c r="J1430" s="197">
        <v>1428</v>
      </c>
      <c r="K1430" s="234">
        <v>-4.3885034836336802E-3</v>
      </c>
      <c r="L1430" s="198">
        <v>-6.814694452883103E-3</v>
      </c>
    </row>
    <row r="1431" spans="1:12" ht="14.4" x14ac:dyDescent="0.3">
      <c r="A1431" s="7">
        <v>42066</v>
      </c>
      <c r="B1431" s="191">
        <v>2115.76001</v>
      </c>
      <c r="C1431" s="191">
        <v>2115.76001</v>
      </c>
      <c r="D1431" s="191">
        <v>2098.26001</v>
      </c>
      <c r="E1431" s="191">
        <v>2107.780029</v>
      </c>
      <c r="F1431" s="192">
        <v>2107.780029</v>
      </c>
      <c r="G1431" s="191">
        <v>3262300000</v>
      </c>
      <c r="H1431" s="194">
        <f t="shared" si="22"/>
        <v>-4.5385424912859993E-3</v>
      </c>
      <c r="I1431" s="193"/>
      <c r="J1431" s="197">
        <v>1429</v>
      </c>
      <c r="K1431" s="234">
        <v>-4.5385424912859993E-3</v>
      </c>
      <c r="L1431" s="198">
        <v>-6.8025449517493345E-3</v>
      </c>
    </row>
    <row r="1432" spans="1:12" ht="14.4" x14ac:dyDescent="0.3">
      <c r="A1432" s="7">
        <v>42065</v>
      </c>
      <c r="B1432" s="191">
        <v>2105.2299800000001</v>
      </c>
      <c r="C1432" s="191">
        <v>2117.5200199999999</v>
      </c>
      <c r="D1432" s="191">
        <v>2104.5</v>
      </c>
      <c r="E1432" s="191">
        <v>2117.389893</v>
      </c>
      <c r="F1432" s="192">
        <v>2117.389893</v>
      </c>
      <c r="G1432" s="191">
        <v>3409490000</v>
      </c>
      <c r="H1432" s="194">
        <f t="shared" si="22"/>
        <v>6.1249194583036489E-3</v>
      </c>
      <c r="I1432" s="193"/>
      <c r="J1432" s="197">
        <v>1430</v>
      </c>
      <c r="K1432" s="234">
        <v>6.1249194583036489E-3</v>
      </c>
      <c r="L1432" s="198">
        <v>-6.7868831762174231E-3</v>
      </c>
    </row>
    <row r="1433" spans="1:12" ht="14.4" x14ac:dyDescent="0.3">
      <c r="A1433" s="7">
        <v>42062</v>
      </c>
      <c r="B1433" s="191">
        <v>2110.8798830000001</v>
      </c>
      <c r="C1433" s="191">
        <v>2112.73999</v>
      </c>
      <c r="D1433" s="191">
        <v>2103.75</v>
      </c>
      <c r="E1433" s="191">
        <v>2104.5</v>
      </c>
      <c r="F1433" s="192">
        <v>2104.5</v>
      </c>
      <c r="G1433" s="191">
        <v>3547380000</v>
      </c>
      <c r="H1433" s="194">
        <f t="shared" si="22"/>
        <v>-2.9563044380468834E-3</v>
      </c>
      <c r="I1433" s="193"/>
      <c r="J1433" s="197">
        <v>1431</v>
      </c>
      <c r="K1433" s="234">
        <v>-2.9563044380468834E-3</v>
      </c>
      <c r="L1433" s="198">
        <v>-6.7793540419096967E-3</v>
      </c>
    </row>
    <row r="1434" spans="1:12" ht="14.4" x14ac:dyDescent="0.3">
      <c r="A1434" s="7">
        <v>42061</v>
      </c>
      <c r="B1434" s="191">
        <v>2113.9099120000001</v>
      </c>
      <c r="C1434" s="191">
        <v>2113.9099120000001</v>
      </c>
      <c r="D1434" s="191">
        <v>2103.76001</v>
      </c>
      <c r="E1434" s="191">
        <v>2110.73999</v>
      </c>
      <c r="F1434" s="192">
        <v>2110.73999</v>
      </c>
      <c r="G1434" s="191">
        <v>3408690000</v>
      </c>
      <c r="H1434" s="194">
        <f t="shared" si="22"/>
        <v>-1.4760281390749272E-3</v>
      </c>
      <c r="I1434" s="193"/>
      <c r="J1434" s="197">
        <v>1432</v>
      </c>
      <c r="K1434" s="234">
        <v>-1.4760281390749272E-3</v>
      </c>
      <c r="L1434" s="198">
        <v>-6.7713330233873173E-3</v>
      </c>
    </row>
    <row r="1435" spans="1:12" ht="14.4" x14ac:dyDescent="0.3">
      <c r="A1435" s="7">
        <v>42060</v>
      </c>
      <c r="B1435" s="191">
        <v>2115.3000489999999</v>
      </c>
      <c r="C1435" s="191">
        <v>2119.5900879999999</v>
      </c>
      <c r="D1435" s="191">
        <v>2109.889893</v>
      </c>
      <c r="E1435" s="191">
        <v>2113.860107</v>
      </c>
      <c r="F1435" s="192">
        <v>2113.860107</v>
      </c>
      <c r="G1435" s="191">
        <v>3312340000</v>
      </c>
      <c r="H1435" s="194">
        <f t="shared" si="22"/>
        <v>-7.657236255197734E-4</v>
      </c>
      <c r="I1435" s="193"/>
      <c r="J1435" s="197">
        <v>1433</v>
      </c>
      <c r="K1435" s="234">
        <v>-7.657236255197734E-4</v>
      </c>
      <c r="L1435" s="198">
        <v>-6.7657346240985825E-3</v>
      </c>
    </row>
    <row r="1436" spans="1:12" ht="14.4" x14ac:dyDescent="0.3">
      <c r="A1436" s="7">
        <v>42059</v>
      </c>
      <c r="B1436" s="191">
        <v>2109.1000979999999</v>
      </c>
      <c r="C1436" s="191">
        <v>2117.9399410000001</v>
      </c>
      <c r="D1436" s="191">
        <v>2105.8701169999999</v>
      </c>
      <c r="E1436" s="191">
        <v>2115.4799800000001</v>
      </c>
      <c r="F1436" s="192">
        <v>2115.4799800000001</v>
      </c>
      <c r="G1436" s="191">
        <v>3199840000</v>
      </c>
      <c r="H1436" s="194">
        <f t="shared" si="22"/>
        <v>2.7587707226623321E-3</v>
      </c>
      <c r="I1436" s="193"/>
      <c r="J1436" s="197">
        <v>1434</v>
      </c>
      <c r="K1436" s="234">
        <v>2.7587707226623321E-3</v>
      </c>
      <c r="L1436" s="198">
        <v>-6.7651711933801231E-3</v>
      </c>
    </row>
    <row r="1437" spans="1:12" ht="14.4" x14ac:dyDescent="0.3">
      <c r="A1437" s="7">
        <v>42058</v>
      </c>
      <c r="B1437" s="191">
        <v>2109.830078</v>
      </c>
      <c r="C1437" s="191">
        <v>2110.0500489999999</v>
      </c>
      <c r="D1437" s="191">
        <v>2103</v>
      </c>
      <c r="E1437" s="191">
        <v>2109.6599120000001</v>
      </c>
      <c r="F1437" s="192">
        <v>2109.6599120000001</v>
      </c>
      <c r="G1437" s="191">
        <v>3093680000</v>
      </c>
      <c r="H1437" s="194">
        <f t="shared" si="22"/>
        <v>-3.0333932859604834E-4</v>
      </c>
      <c r="I1437" s="193"/>
      <c r="J1437" s="197">
        <v>1435</v>
      </c>
      <c r="K1437" s="234">
        <v>-3.0333932859604834E-4</v>
      </c>
      <c r="L1437" s="198">
        <v>-6.7631554508747948E-3</v>
      </c>
    </row>
    <row r="1438" spans="1:12" ht="14.4" x14ac:dyDescent="0.3">
      <c r="A1438" s="7">
        <v>42055</v>
      </c>
      <c r="B1438" s="191">
        <v>2097.6499020000001</v>
      </c>
      <c r="C1438" s="191">
        <v>2110.610107</v>
      </c>
      <c r="D1438" s="191">
        <v>2085.4399410000001</v>
      </c>
      <c r="E1438" s="191">
        <v>2110.3000489999999</v>
      </c>
      <c r="F1438" s="192">
        <v>2110.3000489999999</v>
      </c>
      <c r="G1438" s="191">
        <v>3281600000</v>
      </c>
      <c r="H1438" s="194">
        <f t="shared" si="22"/>
        <v>6.1265337911273424E-3</v>
      </c>
      <c r="I1438" s="193"/>
      <c r="J1438" s="197">
        <v>1436</v>
      </c>
      <c r="K1438" s="234">
        <v>6.1265337911273424E-3</v>
      </c>
      <c r="L1438" s="198">
        <v>-6.7502533133000997E-3</v>
      </c>
    </row>
    <row r="1439" spans="1:12" ht="14.4" x14ac:dyDescent="0.3">
      <c r="A1439" s="7">
        <v>42054</v>
      </c>
      <c r="B1439" s="191">
        <v>2099.25</v>
      </c>
      <c r="C1439" s="191">
        <v>2102.1298830000001</v>
      </c>
      <c r="D1439" s="191">
        <v>2090.790039</v>
      </c>
      <c r="E1439" s="191">
        <v>2097.4499510000001</v>
      </c>
      <c r="F1439" s="192">
        <v>2097.4499510000001</v>
      </c>
      <c r="G1439" s="191">
        <v>3247100000</v>
      </c>
      <c r="H1439" s="194">
        <f t="shared" si="22"/>
        <v>-1.0620575860225694E-3</v>
      </c>
      <c r="I1439" s="193"/>
      <c r="J1439" s="197">
        <v>1437</v>
      </c>
      <c r="K1439" s="234">
        <v>-1.0620575860225694E-3</v>
      </c>
      <c r="L1439" s="198">
        <v>-6.749950000783129E-3</v>
      </c>
    </row>
    <row r="1440" spans="1:12" ht="14.4" x14ac:dyDescent="0.3">
      <c r="A1440" s="7">
        <v>42053</v>
      </c>
      <c r="B1440" s="191">
        <v>2099.1599120000001</v>
      </c>
      <c r="C1440" s="191">
        <v>2100.2299800000001</v>
      </c>
      <c r="D1440" s="191">
        <v>2092.1499020000001</v>
      </c>
      <c r="E1440" s="191">
        <v>2099.679932</v>
      </c>
      <c r="F1440" s="192">
        <v>2099.679932</v>
      </c>
      <c r="G1440" s="191">
        <v>3370020000</v>
      </c>
      <c r="H1440" s="194">
        <f t="shared" si="22"/>
        <v>-3.1430909868912401E-4</v>
      </c>
      <c r="I1440" s="193"/>
      <c r="J1440" s="197">
        <v>1438</v>
      </c>
      <c r="K1440" s="234">
        <v>-3.1430909868912401E-4</v>
      </c>
      <c r="L1440" s="198">
        <v>-6.7493779761946832E-3</v>
      </c>
    </row>
    <row r="1441" spans="1:12" ht="14.4" x14ac:dyDescent="0.3">
      <c r="A1441" s="7">
        <v>42052</v>
      </c>
      <c r="B1441" s="191">
        <v>2096.469971</v>
      </c>
      <c r="C1441" s="191">
        <v>2101.3000489999999</v>
      </c>
      <c r="D1441" s="191">
        <v>2089.8000489999999</v>
      </c>
      <c r="E1441" s="191">
        <v>2100.3400879999999</v>
      </c>
      <c r="F1441" s="192">
        <v>2100.3400879999999</v>
      </c>
      <c r="G1441" s="191">
        <v>3361750000</v>
      </c>
      <c r="H1441" s="194">
        <f t="shared" si="22"/>
        <v>1.597574626476824E-3</v>
      </c>
      <c r="I1441" s="193"/>
      <c r="J1441" s="197">
        <v>1439</v>
      </c>
      <c r="K1441" s="234">
        <v>1.597574626476824E-3</v>
      </c>
      <c r="L1441" s="198">
        <v>-6.731974371398261E-3</v>
      </c>
    </row>
    <row r="1442" spans="1:12" ht="14.4" x14ac:dyDescent="0.3">
      <c r="A1442" s="7">
        <v>42048</v>
      </c>
      <c r="B1442" s="191">
        <v>2088.780029</v>
      </c>
      <c r="C1442" s="191">
        <v>2097.030029</v>
      </c>
      <c r="D1442" s="191">
        <v>2086.6999510000001</v>
      </c>
      <c r="E1442" s="191">
        <v>2096.98999</v>
      </c>
      <c r="F1442" s="192">
        <v>2096.98999</v>
      </c>
      <c r="G1442" s="191">
        <v>3527450000</v>
      </c>
      <c r="H1442" s="194">
        <f t="shared" si="22"/>
        <v>4.0747386048680077E-3</v>
      </c>
      <c r="I1442" s="193"/>
      <c r="J1442" s="197">
        <v>1440</v>
      </c>
      <c r="K1442" s="234">
        <v>4.0747386048680077E-3</v>
      </c>
      <c r="L1442" s="198">
        <v>-6.7254483406972302E-3</v>
      </c>
    </row>
    <row r="1443" spans="1:12" ht="14.4" x14ac:dyDescent="0.3">
      <c r="A1443" s="7">
        <v>42047</v>
      </c>
      <c r="B1443" s="191">
        <v>2069.9799800000001</v>
      </c>
      <c r="C1443" s="191">
        <v>2088.530029</v>
      </c>
      <c r="D1443" s="191">
        <v>2069.9799800000001</v>
      </c>
      <c r="E1443" s="191">
        <v>2088.4799800000001</v>
      </c>
      <c r="F1443" s="192">
        <v>2088.4799800000001</v>
      </c>
      <c r="G1443" s="191">
        <v>3788350000</v>
      </c>
      <c r="H1443" s="194">
        <f t="shared" si="22"/>
        <v>9.6445063500695521E-3</v>
      </c>
      <c r="I1443" s="193"/>
      <c r="J1443" s="197">
        <v>1441</v>
      </c>
      <c r="K1443" s="234">
        <v>9.6445063500695521E-3</v>
      </c>
      <c r="L1443" s="198">
        <v>-6.7232355186138812E-3</v>
      </c>
    </row>
    <row r="1444" spans="1:12" ht="14.4" x14ac:dyDescent="0.3">
      <c r="A1444" s="7">
        <v>42046</v>
      </c>
      <c r="B1444" s="191">
        <v>2068.5500489999999</v>
      </c>
      <c r="C1444" s="191">
        <v>2073.4799800000001</v>
      </c>
      <c r="D1444" s="191">
        <v>2057.98999</v>
      </c>
      <c r="E1444" s="191">
        <v>2068.530029</v>
      </c>
      <c r="F1444" s="192">
        <v>2068.530029</v>
      </c>
      <c r="G1444" s="191">
        <v>3596860000</v>
      </c>
      <c r="H1444" s="194">
        <f t="shared" si="22"/>
        <v>-2.903378506370865E-5</v>
      </c>
      <c r="I1444" s="193"/>
      <c r="J1444" s="197">
        <v>1442</v>
      </c>
      <c r="K1444" s="234">
        <v>-2.903378506370865E-5</v>
      </c>
      <c r="L1444" s="198">
        <v>-6.7229934152748206E-3</v>
      </c>
    </row>
    <row r="1445" spans="1:12" ht="14.4" x14ac:dyDescent="0.3">
      <c r="A1445" s="7">
        <v>42045</v>
      </c>
      <c r="B1445" s="191">
        <v>2049.3798830000001</v>
      </c>
      <c r="C1445" s="191">
        <v>2070.860107</v>
      </c>
      <c r="D1445" s="191">
        <v>2048.6201169999999</v>
      </c>
      <c r="E1445" s="191">
        <v>2068.5900879999999</v>
      </c>
      <c r="F1445" s="192">
        <v>2068.5900879999999</v>
      </c>
      <c r="G1445" s="191">
        <v>3669850000</v>
      </c>
      <c r="H1445" s="194">
        <f t="shared" si="22"/>
        <v>1.0675561188404731E-2</v>
      </c>
      <c r="I1445" s="193"/>
      <c r="J1445" s="197">
        <v>1443</v>
      </c>
      <c r="K1445" s="234">
        <v>1.0675561188404731E-2</v>
      </c>
      <c r="L1445" s="198">
        <v>-6.716601023739094E-3</v>
      </c>
    </row>
    <row r="1446" spans="1:12" ht="14.4" x14ac:dyDescent="0.3">
      <c r="A1446" s="7">
        <v>42044</v>
      </c>
      <c r="B1446" s="191">
        <v>2053.469971</v>
      </c>
      <c r="C1446" s="191">
        <v>2056.1599120000001</v>
      </c>
      <c r="D1446" s="191">
        <v>2041.880005</v>
      </c>
      <c r="E1446" s="191">
        <v>2046.73999</v>
      </c>
      <c r="F1446" s="192">
        <v>2046.73999</v>
      </c>
      <c r="G1446" s="191">
        <v>3549540000</v>
      </c>
      <c r="H1446" s="194">
        <f t="shared" si="22"/>
        <v>-4.2471946188310196E-3</v>
      </c>
      <c r="I1446" s="193"/>
      <c r="J1446" s="197">
        <v>1444</v>
      </c>
      <c r="K1446" s="234">
        <v>-4.2471946188310196E-3</v>
      </c>
      <c r="L1446" s="198">
        <v>-6.716128005014481E-3</v>
      </c>
    </row>
    <row r="1447" spans="1:12" ht="14.4" x14ac:dyDescent="0.3">
      <c r="A1447" s="7">
        <v>42041</v>
      </c>
      <c r="B1447" s="191">
        <v>2062.280029</v>
      </c>
      <c r="C1447" s="191">
        <v>2072.3999020000001</v>
      </c>
      <c r="D1447" s="191">
        <v>2049.969971</v>
      </c>
      <c r="E1447" s="191">
        <v>2055.469971</v>
      </c>
      <c r="F1447" s="192">
        <v>2055.469971</v>
      </c>
      <c r="G1447" s="191">
        <v>4232970000</v>
      </c>
      <c r="H1447" s="194">
        <f t="shared" si="22"/>
        <v>-3.4181723966974849E-3</v>
      </c>
      <c r="I1447" s="193"/>
      <c r="J1447" s="197">
        <v>1445</v>
      </c>
      <c r="K1447" s="234">
        <v>-3.4181723966974849E-3</v>
      </c>
      <c r="L1447" s="198">
        <v>-6.7082321666390105E-3</v>
      </c>
    </row>
    <row r="1448" spans="1:12" ht="14.4" x14ac:dyDescent="0.3">
      <c r="A1448" s="7">
        <v>42040</v>
      </c>
      <c r="B1448" s="191">
        <v>2043.4499510000001</v>
      </c>
      <c r="C1448" s="191">
        <v>2063.5500489999999</v>
      </c>
      <c r="D1448" s="191">
        <v>2043.4499510000001</v>
      </c>
      <c r="E1448" s="191">
        <v>2062.5200199999999</v>
      </c>
      <c r="F1448" s="192">
        <v>2062.5200199999999</v>
      </c>
      <c r="G1448" s="191">
        <v>3821990000</v>
      </c>
      <c r="H1448" s="194">
        <f t="shared" si="22"/>
        <v>1.0291406800400634E-2</v>
      </c>
      <c r="I1448" s="193"/>
      <c r="J1448" s="197">
        <v>1446</v>
      </c>
      <c r="K1448" s="234">
        <v>1.0291406800400634E-2</v>
      </c>
      <c r="L1448" s="198">
        <v>-6.7044582095695925E-3</v>
      </c>
    </row>
    <row r="1449" spans="1:12" ht="14.4" x14ac:dyDescent="0.3">
      <c r="A1449" s="7">
        <v>42039</v>
      </c>
      <c r="B1449" s="191">
        <v>2048.860107</v>
      </c>
      <c r="C1449" s="191">
        <v>2054.73999</v>
      </c>
      <c r="D1449" s="191">
        <v>2036.719971</v>
      </c>
      <c r="E1449" s="191">
        <v>2041.51001</v>
      </c>
      <c r="F1449" s="192">
        <v>2041.51001</v>
      </c>
      <c r="G1449" s="191">
        <v>4141920000</v>
      </c>
      <c r="H1449" s="194">
        <f t="shared" si="22"/>
        <v>-4.1560459502908327E-3</v>
      </c>
      <c r="I1449" s="193"/>
      <c r="J1449" s="197">
        <v>1447</v>
      </c>
      <c r="K1449" s="234">
        <v>-4.1560459502908327E-3</v>
      </c>
      <c r="L1449" s="198">
        <v>-6.7022667368416416E-3</v>
      </c>
    </row>
    <row r="1450" spans="1:12" ht="14.4" x14ac:dyDescent="0.3">
      <c r="A1450" s="7">
        <v>42038</v>
      </c>
      <c r="B1450" s="191">
        <v>2022.709961</v>
      </c>
      <c r="C1450" s="191">
        <v>2050.3000489999999</v>
      </c>
      <c r="D1450" s="191">
        <v>2022.709961</v>
      </c>
      <c r="E1450" s="191">
        <v>2050.030029</v>
      </c>
      <c r="F1450" s="192">
        <v>2050.030029</v>
      </c>
      <c r="G1450" s="191">
        <v>4615900000</v>
      </c>
      <c r="H1450" s="194">
        <f t="shared" si="22"/>
        <v>1.4439494938539686E-2</v>
      </c>
      <c r="I1450" s="193"/>
      <c r="J1450" s="197">
        <v>1448</v>
      </c>
      <c r="K1450" s="234">
        <v>1.4439494938539686E-2</v>
      </c>
      <c r="L1450" s="198">
        <v>-6.7010038163348665E-3</v>
      </c>
    </row>
    <row r="1451" spans="1:12" ht="14.4" x14ac:dyDescent="0.3">
      <c r="A1451" s="7">
        <v>42037</v>
      </c>
      <c r="B1451" s="191">
        <v>1996.670044</v>
      </c>
      <c r="C1451" s="191">
        <v>2021.660034</v>
      </c>
      <c r="D1451" s="191">
        <v>1980.900024</v>
      </c>
      <c r="E1451" s="191">
        <v>2020.849976</v>
      </c>
      <c r="F1451" s="192">
        <v>2020.849976</v>
      </c>
      <c r="G1451" s="191">
        <v>4008330000</v>
      </c>
      <c r="H1451" s="194">
        <f t="shared" si="22"/>
        <v>1.2962464037225537E-2</v>
      </c>
      <c r="I1451" s="193"/>
      <c r="J1451" s="197">
        <v>1449</v>
      </c>
      <c r="K1451" s="234">
        <v>1.2962464037225537E-2</v>
      </c>
      <c r="L1451" s="198">
        <v>-6.7002822799535205E-3</v>
      </c>
    </row>
    <row r="1452" spans="1:12" ht="14.4" x14ac:dyDescent="0.3">
      <c r="A1452" s="7">
        <v>42034</v>
      </c>
      <c r="B1452" s="191">
        <v>2019.349976</v>
      </c>
      <c r="C1452" s="191">
        <v>2023.3199460000001</v>
      </c>
      <c r="D1452" s="191">
        <v>1993.380005</v>
      </c>
      <c r="E1452" s="191">
        <v>1994.98999</v>
      </c>
      <c r="F1452" s="192">
        <v>1994.98999</v>
      </c>
      <c r="G1452" s="191">
        <v>4568650000</v>
      </c>
      <c r="H1452" s="194">
        <f t="shared" si="22"/>
        <v>-1.299196536796535E-2</v>
      </c>
      <c r="I1452" s="193"/>
      <c r="J1452" s="197">
        <v>1450</v>
      </c>
      <c r="K1452" s="234">
        <v>-1.299196536796535E-2</v>
      </c>
      <c r="L1452" s="198">
        <v>-6.699010770315152E-3</v>
      </c>
    </row>
    <row r="1453" spans="1:12" ht="14.4" x14ac:dyDescent="0.3">
      <c r="A1453" s="7">
        <v>42033</v>
      </c>
      <c r="B1453" s="191">
        <v>2002.4499510000001</v>
      </c>
      <c r="C1453" s="191">
        <v>2024.6400149999999</v>
      </c>
      <c r="D1453" s="191">
        <v>1989.1800539999999</v>
      </c>
      <c r="E1453" s="191">
        <v>2021.25</v>
      </c>
      <c r="F1453" s="192">
        <v>2021.25</v>
      </c>
      <c r="G1453" s="191">
        <v>4127140000</v>
      </c>
      <c r="H1453" s="194">
        <f t="shared" si="22"/>
        <v>9.5346853777024312E-3</v>
      </c>
      <c r="I1453" s="193"/>
      <c r="J1453" s="197">
        <v>1451</v>
      </c>
      <c r="K1453" s="234">
        <v>9.5346853777024312E-3</v>
      </c>
      <c r="L1453" s="198">
        <v>-6.6979926493178502E-3</v>
      </c>
    </row>
    <row r="1454" spans="1:12" ht="14.4" x14ac:dyDescent="0.3">
      <c r="A1454" s="7">
        <v>42032</v>
      </c>
      <c r="B1454" s="191">
        <v>2032.339966</v>
      </c>
      <c r="C1454" s="191">
        <v>2042.48999</v>
      </c>
      <c r="D1454" s="191">
        <v>2001.48999</v>
      </c>
      <c r="E1454" s="191">
        <v>2002.160034</v>
      </c>
      <c r="F1454" s="192">
        <v>2002.160034</v>
      </c>
      <c r="G1454" s="191">
        <v>4067530000</v>
      </c>
      <c r="H1454" s="194">
        <f t="shared" si="22"/>
        <v>-1.3495609538427277E-2</v>
      </c>
      <c r="I1454" s="193"/>
      <c r="J1454" s="197">
        <v>1452</v>
      </c>
      <c r="K1454" s="234">
        <v>-1.3495609538427277E-2</v>
      </c>
      <c r="L1454" s="198">
        <v>-6.6968260533149795E-3</v>
      </c>
    </row>
    <row r="1455" spans="1:12" ht="14.4" x14ac:dyDescent="0.3">
      <c r="A1455" s="7">
        <v>42031</v>
      </c>
      <c r="B1455" s="191">
        <v>2047.8599850000001</v>
      </c>
      <c r="C1455" s="191">
        <v>2047.8599850000001</v>
      </c>
      <c r="D1455" s="191">
        <v>2019.910034</v>
      </c>
      <c r="E1455" s="191">
        <v>2029.5500489999999</v>
      </c>
      <c r="F1455" s="192">
        <v>2029.5500489999999</v>
      </c>
      <c r="G1455" s="191">
        <v>3329810000</v>
      </c>
      <c r="H1455" s="194">
        <f t="shared" si="22"/>
        <v>-1.3387862379316457E-2</v>
      </c>
      <c r="I1455" s="193"/>
      <c r="J1455" s="197">
        <v>1453</v>
      </c>
      <c r="K1455" s="234">
        <v>-1.3387862379316457E-2</v>
      </c>
      <c r="L1455" s="198">
        <v>-6.6966375083224797E-3</v>
      </c>
    </row>
    <row r="1456" spans="1:12" ht="14.4" x14ac:dyDescent="0.3">
      <c r="A1456" s="7">
        <v>42030</v>
      </c>
      <c r="B1456" s="191">
        <v>2050.419922</v>
      </c>
      <c r="C1456" s="191">
        <v>2057.6201169999999</v>
      </c>
      <c r="D1456" s="191">
        <v>2040.969971</v>
      </c>
      <c r="E1456" s="191">
        <v>2057.0900879999999</v>
      </c>
      <c r="F1456" s="192">
        <v>2057.0900879999999</v>
      </c>
      <c r="G1456" s="191">
        <v>3465760000</v>
      </c>
      <c r="H1456" s="194">
        <f t="shared" si="22"/>
        <v>2.5684610859356949E-3</v>
      </c>
      <c r="I1456" s="193"/>
      <c r="J1456" s="197">
        <v>1454</v>
      </c>
      <c r="K1456" s="234">
        <v>2.5684610859356949E-3</v>
      </c>
      <c r="L1456" s="198">
        <v>-6.6942329982259416E-3</v>
      </c>
    </row>
    <row r="1457" spans="1:12" ht="14.4" x14ac:dyDescent="0.3">
      <c r="A1457" s="7">
        <v>42027</v>
      </c>
      <c r="B1457" s="191">
        <v>2062.9799800000001</v>
      </c>
      <c r="C1457" s="191">
        <v>2062.9799800000001</v>
      </c>
      <c r="D1457" s="191">
        <v>2050.540039</v>
      </c>
      <c r="E1457" s="191">
        <v>2051.820068</v>
      </c>
      <c r="F1457" s="192">
        <v>2051.820068</v>
      </c>
      <c r="G1457" s="191">
        <v>3573560000</v>
      </c>
      <c r="H1457" s="194">
        <f t="shared" si="22"/>
        <v>-5.4915224477955155E-3</v>
      </c>
      <c r="I1457" s="193"/>
      <c r="J1457" s="197">
        <v>1455</v>
      </c>
      <c r="K1457" s="234">
        <v>-5.4915224477955155E-3</v>
      </c>
      <c r="L1457" s="198">
        <v>-6.6937504666569987E-3</v>
      </c>
    </row>
    <row r="1458" spans="1:12" ht="14.4" x14ac:dyDescent="0.3">
      <c r="A1458" s="7">
        <v>42026</v>
      </c>
      <c r="B1458" s="191">
        <v>2034.3000489999999</v>
      </c>
      <c r="C1458" s="191">
        <v>2064.6201169999999</v>
      </c>
      <c r="D1458" s="191">
        <v>2026.380005</v>
      </c>
      <c r="E1458" s="191">
        <v>2063.1499020000001</v>
      </c>
      <c r="F1458" s="192">
        <v>2063.1499020000001</v>
      </c>
      <c r="G1458" s="191">
        <v>4176050000</v>
      </c>
      <c r="H1458" s="194">
        <f t="shared" si="22"/>
        <v>1.5269721805970466E-2</v>
      </c>
      <c r="I1458" s="193"/>
      <c r="J1458" s="197">
        <v>1456</v>
      </c>
      <c r="K1458" s="234">
        <v>1.5269721805970466E-2</v>
      </c>
      <c r="L1458" s="198">
        <v>-6.6918172818783671E-3</v>
      </c>
    </row>
    <row r="1459" spans="1:12" ht="14.4" x14ac:dyDescent="0.3">
      <c r="A1459" s="7">
        <v>42025</v>
      </c>
      <c r="B1459" s="191">
        <v>2020.1899410000001</v>
      </c>
      <c r="C1459" s="191">
        <v>2038.290039</v>
      </c>
      <c r="D1459" s="191">
        <v>2012.040039</v>
      </c>
      <c r="E1459" s="191">
        <v>2032.119995</v>
      </c>
      <c r="F1459" s="192">
        <v>2032.119995</v>
      </c>
      <c r="G1459" s="191">
        <v>3730070000</v>
      </c>
      <c r="H1459" s="194">
        <f t="shared" si="22"/>
        <v>4.7316238254433785E-3</v>
      </c>
      <c r="I1459" s="193"/>
      <c r="J1459" s="197">
        <v>1457</v>
      </c>
      <c r="K1459" s="234">
        <v>4.7316238254433785E-3</v>
      </c>
      <c r="L1459" s="198">
        <v>-6.6886231942473676E-3</v>
      </c>
    </row>
    <row r="1460" spans="1:12" ht="14.4" x14ac:dyDescent="0.3">
      <c r="A1460" s="7">
        <v>42024</v>
      </c>
      <c r="B1460" s="191">
        <v>2020.76001</v>
      </c>
      <c r="C1460" s="191">
        <v>2028.9399410000001</v>
      </c>
      <c r="D1460" s="191">
        <v>2004.48999</v>
      </c>
      <c r="E1460" s="191">
        <v>2022.5500489999999</v>
      </c>
      <c r="F1460" s="192">
        <v>2022.5500489999999</v>
      </c>
      <c r="G1460" s="191">
        <v>3944340000</v>
      </c>
      <c r="H1460" s="194">
        <f t="shared" si="22"/>
        <v>1.5499524278268393E-3</v>
      </c>
      <c r="I1460" s="193"/>
      <c r="J1460" s="197">
        <v>1458</v>
      </c>
      <c r="K1460" s="234">
        <v>1.5499524278268393E-3</v>
      </c>
      <c r="L1460" s="198">
        <v>-6.6733266543828971E-3</v>
      </c>
    </row>
    <row r="1461" spans="1:12" ht="14.4" x14ac:dyDescent="0.3">
      <c r="A1461" s="7">
        <v>42020</v>
      </c>
      <c r="B1461" s="191">
        <v>1992.25</v>
      </c>
      <c r="C1461" s="191">
        <v>2020.459961</v>
      </c>
      <c r="D1461" s="191">
        <v>1988.119995</v>
      </c>
      <c r="E1461" s="191">
        <v>2019.420044</v>
      </c>
      <c r="F1461" s="192">
        <v>2019.420044</v>
      </c>
      <c r="G1461" s="191">
        <v>4056410000</v>
      </c>
      <c r="H1461" s="194">
        <f t="shared" si="22"/>
        <v>1.3424199395451945E-2</v>
      </c>
      <c r="I1461" s="193"/>
      <c r="J1461" s="197">
        <v>1459</v>
      </c>
      <c r="K1461" s="234">
        <v>1.3424199395451945E-2</v>
      </c>
      <c r="L1461" s="198">
        <v>-6.6706451671380068E-3</v>
      </c>
    </row>
    <row r="1462" spans="1:12" ht="14.4" x14ac:dyDescent="0.3">
      <c r="A1462" s="7">
        <v>42019</v>
      </c>
      <c r="B1462" s="191">
        <v>2013.75</v>
      </c>
      <c r="C1462" s="191">
        <v>2021.349976</v>
      </c>
      <c r="D1462" s="191">
        <v>1991.469971</v>
      </c>
      <c r="E1462" s="191">
        <v>1992.670044</v>
      </c>
      <c r="F1462" s="192">
        <v>1992.670044</v>
      </c>
      <c r="G1462" s="191">
        <v>4276720000</v>
      </c>
      <c r="H1462" s="194">
        <f t="shared" si="22"/>
        <v>-9.2478761255537292E-3</v>
      </c>
      <c r="I1462" s="193"/>
      <c r="J1462" s="197">
        <v>1460</v>
      </c>
      <c r="K1462" s="234">
        <v>-9.2478761255537292E-3</v>
      </c>
      <c r="L1462" s="198">
        <v>-6.656416240450218E-3</v>
      </c>
    </row>
    <row r="1463" spans="1:12" ht="14.4" x14ac:dyDescent="0.3">
      <c r="A1463" s="7">
        <v>42018</v>
      </c>
      <c r="B1463" s="191">
        <v>2018.400024</v>
      </c>
      <c r="C1463" s="191">
        <v>2018.400024</v>
      </c>
      <c r="D1463" s="191">
        <v>1988.4399410000001</v>
      </c>
      <c r="E1463" s="191">
        <v>2011.2700199999999</v>
      </c>
      <c r="F1463" s="192">
        <v>2011.2700199999999</v>
      </c>
      <c r="G1463" s="191">
        <v>4378680000</v>
      </c>
      <c r="H1463" s="194">
        <f t="shared" si="22"/>
        <v>-5.8130669497838093E-3</v>
      </c>
      <c r="I1463" s="193"/>
      <c r="J1463" s="197">
        <v>1461</v>
      </c>
      <c r="K1463" s="234">
        <v>-5.8130669497838093E-3</v>
      </c>
      <c r="L1463" s="198">
        <v>-6.6560528756267031E-3</v>
      </c>
    </row>
    <row r="1464" spans="1:12" ht="14.4" x14ac:dyDescent="0.3">
      <c r="A1464" s="7">
        <v>42017</v>
      </c>
      <c r="B1464" s="191">
        <v>2031.579956</v>
      </c>
      <c r="C1464" s="191">
        <v>2056.929932</v>
      </c>
      <c r="D1464" s="191">
        <v>2008.25</v>
      </c>
      <c r="E1464" s="191">
        <v>2023.030029</v>
      </c>
      <c r="F1464" s="192">
        <v>2023.030029</v>
      </c>
      <c r="G1464" s="191">
        <v>4107300000</v>
      </c>
      <c r="H1464" s="194">
        <f t="shared" si="22"/>
        <v>-2.578555497921567E-3</v>
      </c>
      <c r="I1464" s="193"/>
      <c r="J1464" s="197">
        <v>1462</v>
      </c>
      <c r="K1464" s="234">
        <v>-2.578555497921567E-3</v>
      </c>
      <c r="L1464" s="198">
        <v>-6.6454194311382758E-3</v>
      </c>
    </row>
    <row r="1465" spans="1:12" ht="14.4" x14ac:dyDescent="0.3">
      <c r="A1465" s="7">
        <v>42016</v>
      </c>
      <c r="B1465" s="191">
        <v>2046.130005</v>
      </c>
      <c r="C1465" s="191">
        <v>2049.3000489999999</v>
      </c>
      <c r="D1465" s="191">
        <v>2022.579956</v>
      </c>
      <c r="E1465" s="191">
        <v>2028.26001</v>
      </c>
      <c r="F1465" s="192">
        <v>2028.26001</v>
      </c>
      <c r="G1465" s="191">
        <v>3456460000</v>
      </c>
      <c r="H1465" s="194">
        <f t="shared" si="22"/>
        <v>-8.0936852433588034E-3</v>
      </c>
      <c r="I1465" s="193"/>
      <c r="J1465" s="197">
        <v>1463</v>
      </c>
      <c r="K1465" s="234">
        <v>-8.0936852433588034E-3</v>
      </c>
      <c r="L1465" s="198">
        <v>-6.6380951110170793E-3</v>
      </c>
    </row>
    <row r="1466" spans="1:12" ht="14.4" x14ac:dyDescent="0.3">
      <c r="A1466" s="7">
        <v>42013</v>
      </c>
      <c r="B1466" s="191">
        <v>2063.4499510000001</v>
      </c>
      <c r="C1466" s="191">
        <v>2064.429932</v>
      </c>
      <c r="D1466" s="191">
        <v>2038.329956</v>
      </c>
      <c r="E1466" s="191">
        <v>2044.8100589999999</v>
      </c>
      <c r="F1466" s="192">
        <v>2044.8100589999999</v>
      </c>
      <c r="G1466" s="191">
        <v>3364140000</v>
      </c>
      <c r="H1466" s="194">
        <f t="shared" si="22"/>
        <v>-8.403811040573337E-3</v>
      </c>
      <c r="I1466" s="193"/>
      <c r="J1466" s="197">
        <v>1464</v>
      </c>
      <c r="K1466" s="234">
        <v>-8.403811040573337E-3</v>
      </c>
      <c r="L1466" s="198">
        <v>-6.6231418195617821E-3</v>
      </c>
    </row>
    <row r="1467" spans="1:12" ht="14.4" x14ac:dyDescent="0.3">
      <c r="A1467" s="7">
        <v>42012</v>
      </c>
      <c r="B1467" s="191">
        <v>2030.6099850000001</v>
      </c>
      <c r="C1467" s="191">
        <v>2064.080078</v>
      </c>
      <c r="D1467" s="191">
        <v>2030.6099850000001</v>
      </c>
      <c r="E1467" s="191">
        <v>2062.139893</v>
      </c>
      <c r="F1467" s="192">
        <v>2062.139893</v>
      </c>
      <c r="G1467" s="191">
        <v>3934010000</v>
      </c>
      <c r="H1467" s="194">
        <f t="shared" si="22"/>
        <v>1.7888281045797549E-2</v>
      </c>
      <c r="I1467" s="193"/>
      <c r="J1467" s="197">
        <v>1465</v>
      </c>
      <c r="K1467" s="234">
        <v>1.7888281045797549E-2</v>
      </c>
      <c r="L1467" s="198">
        <v>-6.6166065089015109E-3</v>
      </c>
    </row>
    <row r="1468" spans="1:12" ht="14.4" x14ac:dyDescent="0.3">
      <c r="A1468" s="7">
        <v>42011</v>
      </c>
      <c r="B1468" s="191">
        <v>2005.5500489999999</v>
      </c>
      <c r="C1468" s="191">
        <v>2029.6099850000001</v>
      </c>
      <c r="D1468" s="191">
        <v>2005.5500489999999</v>
      </c>
      <c r="E1468" s="191">
        <v>2025.900024</v>
      </c>
      <c r="F1468" s="192">
        <v>2025.900024</v>
      </c>
      <c r="G1468" s="191">
        <v>3805480000</v>
      </c>
      <c r="H1468" s="194">
        <f t="shared" si="22"/>
        <v>1.1629842642575248E-2</v>
      </c>
      <c r="I1468" s="193"/>
      <c r="J1468" s="197">
        <v>1466</v>
      </c>
      <c r="K1468" s="234">
        <v>1.1629842642575248E-2</v>
      </c>
      <c r="L1468" s="198">
        <v>-6.6096390089594855E-3</v>
      </c>
    </row>
    <row r="1469" spans="1:12" ht="14.4" x14ac:dyDescent="0.3">
      <c r="A1469" s="7">
        <v>42010</v>
      </c>
      <c r="B1469" s="191">
        <v>2022.150024</v>
      </c>
      <c r="C1469" s="191">
        <v>2030.25</v>
      </c>
      <c r="D1469" s="191">
        <v>1992.4399410000001</v>
      </c>
      <c r="E1469" s="191">
        <v>2002.6099850000001</v>
      </c>
      <c r="F1469" s="192">
        <v>2002.6099850000001</v>
      </c>
      <c r="G1469" s="191">
        <v>4460110000</v>
      </c>
      <c r="H1469" s="194">
        <f t="shared" si="22"/>
        <v>-8.8934718701129123E-3</v>
      </c>
      <c r="I1469" s="193"/>
      <c r="J1469" s="197">
        <v>1467</v>
      </c>
      <c r="K1469" s="234">
        <v>-8.8934718701129123E-3</v>
      </c>
      <c r="L1469" s="198">
        <v>-6.6071650164059113E-3</v>
      </c>
    </row>
    <row r="1470" spans="1:12" ht="14.4" x14ac:dyDescent="0.3">
      <c r="A1470" s="7">
        <v>42009</v>
      </c>
      <c r="B1470" s="191">
        <v>2054.4399410000001</v>
      </c>
      <c r="C1470" s="191">
        <v>2054.4399410000001</v>
      </c>
      <c r="D1470" s="191">
        <v>2017.339966</v>
      </c>
      <c r="E1470" s="191">
        <v>2020.579956</v>
      </c>
      <c r="F1470" s="192">
        <v>2020.579956</v>
      </c>
      <c r="G1470" s="191">
        <v>3799120000</v>
      </c>
      <c r="H1470" s="194">
        <f t="shared" si="22"/>
        <v>-1.827810508970322E-2</v>
      </c>
      <c r="I1470" s="193"/>
      <c r="J1470" s="197">
        <v>1468</v>
      </c>
      <c r="K1470" s="234">
        <v>-1.827810508970322E-2</v>
      </c>
      <c r="L1470" s="198">
        <v>-6.6061466351208398E-3</v>
      </c>
    </row>
    <row r="1471" spans="1:12" ht="14.4" x14ac:dyDescent="0.3">
      <c r="A1471" s="7">
        <v>42006</v>
      </c>
      <c r="B1471" s="191">
        <v>2058.8999020000001</v>
      </c>
      <c r="C1471" s="191">
        <v>2072.360107</v>
      </c>
      <c r="D1471" s="191">
        <v>2046.040039</v>
      </c>
      <c r="E1471" s="191">
        <v>2058.1999510000001</v>
      </c>
      <c r="F1471" s="192">
        <v>2058.1999510000001</v>
      </c>
      <c r="G1471" s="191">
        <v>2708700000</v>
      </c>
      <c r="H1471" s="194">
        <f t="shared" si="22"/>
        <v>-3.3996358896327516E-4</v>
      </c>
      <c r="I1471" s="193"/>
      <c r="J1471" s="197">
        <v>1469</v>
      </c>
      <c r="K1471" s="234">
        <v>-3.3996358896327516E-4</v>
      </c>
      <c r="L1471" s="198">
        <v>-6.599373091468296E-3</v>
      </c>
    </row>
    <row r="1472" spans="1:12" ht="14.4" x14ac:dyDescent="0.3">
      <c r="A1472" s="7">
        <v>42004</v>
      </c>
      <c r="B1472" s="191">
        <v>2082.110107</v>
      </c>
      <c r="C1472" s="191">
        <v>2085.580078</v>
      </c>
      <c r="D1472" s="191">
        <v>2057.9399410000001</v>
      </c>
      <c r="E1472" s="191">
        <v>2058.8999020000001</v>
      </c>
      <c r="F1472" s="192">
        <v>2058.8999020000001</v>
      </c>
      <c r="G1472" s="191">
        <v>2606070000</v>
      </c>
      <c r="H1472" s="194">
        <f t="shared" si="22"/>
        <v>-1.0310858744699508E-2</v>
      </c>
      <c r="I1472" s="193"/>
      <c r="J1472" s="197">
        <v>1470</v>
      </c>
      <c r="K1472" s="234">
        <v>-1.0310858744699508E-2</v>
      </c>
      <c r="L1472" s="198">
        <v>-6.5970976603844838E-3</v>
      </c>
    </row>
    <row r="1473" spans="1:12" ht="14.4" x14ac:dyDescent="0.3">
      <c r="A1473" s="7">
        <v>42003</v>
      </c>
      <c r="B1473" s="191">
        <v>2088.48999</v>
      </c>
      <c r="C1473" s="191">
        <v>2088.48999</v>
      </c>
      <c r="D1473" s="191">
        <v>2079.530029</v>
      </c>
      <c r="E1473" s="191">
        <v>2080.3500979999999</v>
      </c>
      <c r="F1473" s="192">
        <v>2080.3500979999999</v>
      </c>
      <c r="G1473" s="191">
        <v>2440280000</v>
      </c>
      <c r="H1473" s="194">
        <f t="shared" si="22"/>
        <v>-4.8886043842468821E-3</v>
      </c>
      <c r="I1473" s="193"/>
      <c r="J1473" s="197">
        <v>1471</v>
      </c>
      <c r="K1473" s="234">
        <v>-4.8886043842468821E-3</v>
      </c>
      <c r="L1473" s="198">
        <v>-6.5912140640430475E-3</v>
      </c>
    </row>
    <row r="1474" spans="1:12" ht="14.4" x14ac:dyDescent="0.3">
      <c r="A1474" s="7">
        <v>42002</v>
      </c>
      <c r="B1474" s="191">
        <v>2087.6298830000001</v>
      </c>
      <c r="C1474" s="191">
        <v>2093.5500489999999</v>
      </c>
      <c r="D1474" s="191">
        <v>2085.75</v>
      </c>
      <c r="E1474" s="191">
        <v>2090.570068</v>
      </c>
      <c r="F1474" s="192">
        <v>2090.570068</v>
      </c>
      <c r="G1474" s="191">
        <v>2452360000</v>
      </c>
      <c r="H1474" s="194">
        <f t="shared" si="22"/>
        <v>8.617741459158155E-4</v>
      </c>
      <c r="I1474" s="193"/>
      <c r="J1474" s="197">
        <v>1472</v>
      </c>
      <c r="K1474" s="234">
        <v>8.617741459158155E-4</v>
      </c>
      <c r="L1474" s="198">
        <v>-6.5865551790024518E-3</v>
      </c>
    </row>
    <row r="1475" spans="1:12" ht="14.4" x14ac:dyDescent="0.3">
      <c r="A1475" s="7">
        <v>41999</v>
      </c>
      <c r="B1475" s="191">
        <v>2084.3000489999999</v>
      </c>
      <c r="C1475" s="191">
        <v>2092.6999510000001</v>
      </c>
      <c r="D1475" s="191">
        <v>2084.3000489999999</v>
      </c>
      <c r="E1475" s="191">
        <v>2088.7700199999999</v>
      </c>
      <c r="F1475" s="192">
        <v>2088.7700199999999</v>
      </c>
      <c r="G1475" s="191">
        <v>1735230000</v>
      </c>
      <c r="H1475" s="194">
        <f t="shared" si="22"/>
        <v>3.3095747051799856E-3</v>
      </c>
      <c r="I1475" s="193"/>
      <c r="J1475" s="197">
        <v>1473</v>
      </c>
      <c r="K1475" s="234">
        <v>3.3095747051799856E-3</v>
      </c>
      <c r="L1475" s="198">
        <v>-6.5857037698358297E-3</v>
      </c>
    </row>
    <row r="1476" spans="1:12" ht="14.4" x14ac:dyDescent="0.3">
      <c r="A1476" s="7">
        <v>41997</v>
      </c>
      <c r="B1476" s="191">
        <v>2083.25</v>
      </c>
      <c r="C1476" s="191">
        <v>2087.5600589999999</v>
      </c>
      <c r="D1476" s="191">
        <v>2081.860107</v>
      </c>
      <c r="E1476" s="191">
        <v>2081.8798830000001</v>
      </c>
      <c r="F1476" s="192">
        <v>2081.8798830000001</v>
      </c>
      <c r="G1476" s="191">
        <v>1416980000</v>
      </c>
      <c r="H1476" s="194">
        <f t="shared" ref="H1476:H1539" si="23">(F1476-F1477)/F1477</f>
        <v>-1.3929650838553358E-4</v>
      </c>
      <c r="I1476" s="193"/>
      <c r="J1476" s="197">
        <v>1474</v>
      </c>
      <c r="K1476" s="234">
        <v>-1.3929650838553358E-4</v>
      </c>
      <c r="L1476" s="198">
        <v>-6.5731688026509751E-3</v>
      </c>
    </row>
    <row r="1477" spans="1:12" ht="14.4" x14ac:dyDescent="0.3">
      <c r="A1477" s="7">
        <v>41996</v>
      </c>
      <c r="B1477" s="191">
        <v>2081.4799800000001</v>
      </c>
      <c r="C1477" s="191">
        <v>2086.7299800000001</v>
      </c>
      <c r="D1477" s="191">
        <v>2079.7700199999999</v>
      </c>
      <c r="E1477" s="191">
        <v>2082.169922</v>
      </c>
      <c r="F1477" s="192">
        <v>2082.169922</v>
      </c>
      <c r="G1477" s="191">
        <v>3043950000</v>
      </c>
      <c r="H1477" s="194">
        <f t="shared" si="23"/>
        <v>1.7463618366218364E-3</v>
      </c>
      <c r="I1477" s="193"/>
      <c r="J1477" s="197">
        <v>1475</v>
      </c>
      <c r="K1477" s="234">
        <v>1.7463618366218364E-3</v>
      </c>
      <c r="L1477" s="198">
        <v>-6.5728290732520213E-3</v>
      </c>
    </row>
    <row r="1478" spans="1:12" ht="14.4" x14ac:dyDescent="0.3">
      <c r="A1478" s="7">
        <v>41995</v>
      </c>
      <c r="B1478" s="191">
        <v>2069.280029</v>
      </c>
      <c r="C1478" s="191">
        <v>2078.76001</v>
      </c>
      <c r="D1478" s="191">
        <v>2069.280029</v>
      </c>
      <c r="E1478" s="191">
        <v>2078.540039</v>
      </c>
      <c r="F1478" s="192">
        <v>2078.540039</v>
      </c>
      <c r="G1478" s="191">
        <v>3369520000</v>
      </c>
      <c r="H1478" s="194">
        <f t="shared" si="23"/>
        <v>3.8104640443461443E-3</v>
      </c>
      <c r="I1478" s="193"/>
      <c r="J1478" s="197">
        <v>1476</v>
      </c>
      <c r="K1478" s="234">
        <v>3.8104640443461443E-3</v>
      </c>
      <c r="L1478" s="198">
        <v>-6.5703563789059677E-3</v>
      </c>
    </row>
    <row r="1479" spans="1:12" ht="14.4" x14ac:dyDescent="0.3">
      <c r="A1479" s="7">
        <v>41992</v>
      </c>
      <c r="B1479" s="191">
        <v>2061.040039</v>
      </c>
      <c r="C1479" s="191">
        <v>2077.8500979999999</v>
      </c>
      <c r="D1479" s="191">
        <v>2061.030029</v>
      </c>
      <c r="E1479" s="191">
        <v>2070.6499020000001</v>
      </c>
      <c r="F1479" s="192">
        <v>2070.6499020000001</v>
      </c>
      <c r="G1479" s="191">
        <v>6465530000</v>
      </c>
      <c r="H1479" s="194">
        <f t="shared" si="23"/>
        <v>4.5700489956972401E-3</v>
      </c>
      <c r="I1479" s="193"/>
      <c r="J1479" s="197">
        <v>1477</v>
      </c>
      <c r="K1479" s="234">
        <v>4.5700489956972401E-3</v>
      </c>
      <c r="L1479" s="198">
        <v>-6.5622086765430845E-3</v>
      </c>
    </row>
    <row r="1480" spans="1:12" ht="14.4" x14ac:dyDescent="0.3">
      <c r="A1480" s="7">
        <v>41991</v>
      </c>
      <c r="B1480" s="191">
        <v>2018.9799800000001</v>
      </c>
      <c r="C1480" s="191">
        <v>2061.2299800000001</v>
      </c>
      <c r="D1480" s="191">
        <v>2018.9799800000001</v>
      </c>
      <c r="E1480" s="191">
        <v>2061.2299800000001</v>
      </c>
      <c r="F1480" s="192">
        <v>2061.2299800000001</v>
      </c>
      <c r="G1480" s="191">
        <v>4703380000</v>
      </c>
      <c r="H1480" s="194">
        <f t="shared" si="23"/>
        <v>2.4015204327992118E-2</v>
      </c>
      <c r="I1480" s="193"/>
      <c r="J1480" s="197">
        <v>1478</v>
      </c>
      <c r="K1480" s="234">
        <v>2.4015204327992118E-2</v>
      </c>
      <c r="L1480" s="198">
        <v>-6.5595994219019346E-3</v>
      </c>
    </row>
    <row r="1481" spans="1:12" ht="14.4" x14ac:dyDescent="0.3">
      <c r="A1481" s="7">
        <v>41990</v>
      </c>
      <c r="B1481" s="191">
        <v>1973.7700199999999</v>
      </c>
      <c r="C1481" s="191">
        <v>2016.75</v>
      </c>
      <c r="D1481" s="191">
        <v>1973.7700199999999</v>
      </c>
      <c r="E1481" s="191">
        <v>2012.8900149999999</v>
      </c>
      <c r="F1481" s="192">
        <v>2012.8900149999999</v>
      </c>
      <c r="G1481" s="191">
        <v>4942370000</v>
      </c>
      <c r="H1481" s="194">
        <f t="shared" si="23"/>
        <v>2.035241603228204E-2</v>
      </c>
      <c r="I1481" s="193"/>
      <c r="J1481" s="197">
        <v>1479</v>
      </c>
      <c r="K1481" s="234">
        <v>2.035241603228204E-2</v>
      </c>
      <c r="L1481" s="198">
        <v>-6.5548423715831661E-3</v>
      </c>
    </row>
    <row r="1482" spans="1:12" ht="14.4" x14ac:dyDescent="0.3">
      <c r="A1482" s="7">
        <v>41989</v>
      </c>
      <c r="B1482" s="191">
        <v>1986.709961</v>
      </c>
      <c r="C1482" s="191">
        <v>2016.8900149999999</v>
      </c>
      <c r="D1482" s="191">
        <v>1972.5600589999999</v>
      </c>
      <c r="E1482" s="191">
        <v>1972.73999</v>
      </c>
      <c r="F1482" s="192">
        <v>1972.73999</v>
      </c>
      <c r="G1482" s="191">
        <v>4958680000</v>
      </c>
      <c r="H1482" s="194">
        <f t="shared" si="23"/>
        <v>-8.4890230633609433E-3</v>
      </c>
      <c r="I1482" s="193"/>
      <c r="J1482" s="197">
        <v>1480</v>
      </c>
      <c r="K1482" s="234">
        <v>-8.4890230633609433E-3</v>
      </c>
      <c r="L1482" s="198">
        <v>-6.552503075091011E-3</v>
      </c>
    </row>
    <row r="1483" spans="1:12" ht="14.4" x14ac:dyDescent="0.3">
      <c r="A1483" s="7">
        <v>41988</v>
      </c>
      <c r="B1483" s="191">
        <v>2005.030029</v>
      </c>
      <c r="C1483" s="191">
        <v>2018.6899410000001</v>
      </c>
      <c r="D1483" s="191">
        <v>1982.26001</v>
      </c>
      <c r="E1483" s="191">
        <v>1989.630005</v>
      </c>
      <c r="F1483" s="192">
        <v>1989.630005</v>
      </c>
      <c r="G1483" s="191">
        <v>4361990000</v>
      </c>
      <c r="H1483" s="194">
        <f t="shared" si="23"/>
        <v>-6.3425865262338689E-3</v>
      </c>
      <c r="I1483" s="193"/>
      <c r="J1483" s="197">
        <v>1481</v>
      </c>
      <c r="K1483" s="234">
        <v>-6.3425865262338689E-3</v>
      </c>
      <c r="L1483" s="198">
        <v>-6.5450092152765016E-3</v>
      </c>
    </row>
    <row r="1484" spans="1:12" ht="14.4" x14ac:dyDescent="0.3">
      <c r="A1484" s="7">
        <v>41985</v>
      </c>
      <c r="B1484" s="191">
        <v>2030.3599850000001</v>
      </c>
      <c r="C1484" s="191">
        <v>2032.25</v>
      </c>
      <c r="D1484" s="191">
        <v>2002.329956</v>
      </c>
      <c r="E1484" s="191">
        <v>2002.329956</v>
      </c>
      <c r="F1484" s="192">
        <v>2002.329956</v>
      </c>
      <c r="G1484" s="191">
        <v>4157650000</v>
      </c>
      <c r="H1484" s="194">
        <f t="shared" si="23"/>
        <v>-1.6213587336401391E-2</v>
      </c>
      <c r="I1484" s="193"/>
      <c r="J1484" s="197">
        <v>1482</v>
      </c>
      <c r="K1484" s="234">
        <v>-1.6213587336401391E-2</v>
      </c>
      <c r="L1484" s="198">
        <v>-6.544619470784818E-3</v>
      </c>
    </row>
    <row r="1485" spans="1:12" ht="14.4" x14ac:dyDescent="0.3">
      <c r="A1485" s="7">
        <v>41984</v>
      </c>
      <c r="B1485" s="191">
        <v>2027.920044</v>
      </c>
      <c r="C1485" s="191">
        <v>2055.530029</v>
      </c>
      <c r="D1485" s="191">
        <v>2027.920044</v>
      </c>
      <c r="E1485" s="191">
        <v>2035.329956</v>
      </c>
      <c r="F1485" s="192">
        <v>2035.329956</v>
      </c>
      <c r="G1485" s="191">
        <v>3917950000</v>
      </c>
      <c r="H1485" s="194">
        <f t="shared" si="23"/>
        <v>4.5356890106136574E-3</v>
      </c>
      <c r="I1485" s="193"/>
      <c r="J1485" s="197">
        <v>1483</v>
      </c>
      <c r="K1485" s="234">
        <v>4.5356890106136574E-3</v>
      </c>
      <c r="L1485" s="198">
        <v>-6.5402566606190425E-3</v>
      </c>
    </row>
    <row r="1486" spans="1:12" ht="14.4" x14ac:dyDescent="0.3">
      <c r="A1486" s="7">
        <v>41983</v>
      </c>
      <c r="B1486" s="191">
        <v>2058.860107</v>
      </c>
      <c r="C1486" s="191">
        <v>2058.860107</v>
      </c>
      <c r="D1486" s="191">
        <v>2024.26001</v>
      </c>
      <c r="E1486" s="191">
        <v>2026.1400149999999</v>
      </c>
      <c r="F1486" s="192">
        <v>2026.1400149999999</v>
      </c>
      <c r="G1486" s="191">
        <v>4114440000</v>
      </c>
      <c r="H1486" s="194">
        <f t="shared" si="23"/>
        <v>-1.6350968476922346E-2</v>
      </c>
      <c r="I1486" s="193"/>
      <c r="J1486" s="197">
        <v>1484</v>
      </c>
      <c r="K1486" s="234">
        <v>-1.6350968476922346E-2</v>
      </c>
      <c r="L1486" s="198">
        <v>-6.5352103464899544E-3</v>
      </c>
    </row>
    <row r="1487" spans="1:12" ht="14.4" x14ac:dyDescent="0.3">
      <c r="A1487" s="7">
        <v>41982</v>
      </c>
      <c r="B1487" s="191">
        <v>2056.5500489999999</v>
      </c>
      <c r="C1487" s="191">
        <v>2060.6000979999999</v>
      </c>
      <c r="D1487" s="191">
        <v>2034.170044</v>
      </c>
      <c r="E1487" s="191">
        <v>2059.820068</v>
      </c>
      <c r="F1487" s="192">
        <v>2059.820068</v>
      </c>
      <c r="G1487" s="191">
        <v>3970150000</v>
      </c>
      <c r="H1487" s="194">
        <f t="shared" si="23"/>
        <v>-2.3782391289092772E-4</v>
      </c>
      <c r="I1487" s="193"/>
      <c r="J1487" s="197">
        <v>1485</v>
      </c>
      <c r="K1487" s="234">
        <v>-2.3782391289092772E-4</v>
      </c>
      <c r="L1487" s="198">
        <v>-6.5312435071708235E-3</v>
      </c>
    </row>
    <row r="1488" spans="1:12" ht="14.4" x14ac:dyDescent="0.3">
      <c r="A1488" s="7">
        <v>41981</v>
      </c>
      <c r="B1488" s="191">
        <v>2074.8400879999999</v>
      </c>
      <c r="C1488" s="191">
        <v>2075.780029</v>
      </c>
      <c r="D1488" s="191">
        <v>2054.2700199999999</v>
      </c>
      <c r="E1488" s="191">
        <v>2060.3100589999999</v>
      </c>
      <c r="F1488" s="192">
        <v>2060.3100589999999</v>
      </c>
      <c r="G1488" s="191">
        <v>3800990000</v>
      </c>
      <c r="H1488" s="194">
        <f t="shared" si="23"/>
        <v>-7.2565649262454068E-3</v>
      </c>
      <c r="I1488" s="193"/>
      <c r="J1488" s="197">
        <v>1486</v>
      </c>
      <c r="K1488" s="234">
        <v>-7.2565649262454068E-3</v>
      </c>
      <c r="L1488" s="198">
        <v>-6.525500629458174E-3</v>
      </c>
    </row>
    <row r="1489" spans="1:12" ht="14.4" x14ac:dyDescent="0.3">
      <c r="A1489" s="7">
        <v>41978</v>
      </c>
      <c r="B1489" s="191">
        <v>2072.780029</v>
      </c>
      <c r="C1489" s="191">
        <v>2079.469971</v>
      </c>
      <c r="D1489" s="191">
        <v>2070.8100589999999</v>
      </c>
      <c r="E1489" s="191">
        <v>2075.3701169999999</v>
      </c>
      <c r="F1489" s="192">
        <v>2075.3701169999999</v>
      </c>
      <c r="G1489" s="191">
        <v>3419620000</v>
      </c>
      <c r="H1489" s="194">
        <f t="shared" si="23"/>
        <v>1.6652163837825649E-3</v>
      </c>
      <c r="I1489" s="193"/>
      <c r="J1489" s="197">
        <v>1487</v>
      </c>
      <c r="K1489" s="234">
        <v>1.6652163837825649E-3</v>
      </c>
      <c r="L1489" s="198">
        <v>-6.5244844166296107E-3</v>
      </c>
    </row>
    <row r="1490" spans="1:12" ht="14.4" x14ac:dyDescent="0.3">
      <c r="A1490" s="7">
        <v>41977</v>
      </c>
      <c r="B1490" s="191">
        <v>2073.639893</v>
      </c>
      <c r="C1490" s="191">
        <v>2077.3400879999999</v>
      </c>
      <c r="D1490" s="191">
        <v>2062.3400879999999</v>
      </c>
      <c r="E1490" s="191">
        <v>2071.919922</v>
      </c>
      <c r="F1490" s="192">
        <v>2071.919922</v>
      </c>
      <c r="G1490" s="191">
        <v>3408340000</v>
      </c>
      <c r="H1490" s="194">
        <f t="shared" si="23"/>
        <v>-1.1618960866265351E-3</v>
      </c>
      <c r="I1490" s="193"/>
      <c r="J1490" s="197">
        <v>1488</v>
      </c>
      <c r="K1490" s="234">
        <v>-1.1618960866265351E-3</v>
      </c>
      <c r="L1490" s="198">
        <v>-6.5240985927846563E-3</v>
      </c>
    </row>
    <row r="1491" spans="1:12" ht="14.4" x14ac:dyDescent="0.3">
      <c r="A1491" s="7">
        <v>41976</v>
      </c>
      <c r="B1491" s="191">
        <v>2067.4499510000001</v>
      </c>
      <c r="C1491" s="191">
        <v>2076.280029</v>
      </c>
      <c r="D1491" s="191">
        <v>2066.6499020000001</v>
      </c>
      <c r="E1491" s="191">
        <v>2074.330078</v>
      </c>
      <c r="F1491" s="192">
        <v>2074.330078</v>
      </c>
      <c r="G1491" s="191">
        <v>3612680000</v>
      </c>
      <c r="H1491" s="194">
        <f t="shared" si="23"/>
        <v>3.7647425978213091E-3</v>
      </c>
      <c r="I1491" s="193"/>
      <c r="J1491" s="197">
        <v>1489</v>
      </c>
      <c r="K1491" s="234">
        <v>3.7647425978213091E-3</v>
      </c>
      <c r="L1491" s="198">
        <v>-6.5188287334739282E-3</v>
      </c>
    </row>
    <row r="1492" spans="1:12" ht="14.4" x14ac:dyDescent="0.3">
      <c r="A1492" s="7">
        <v>41975</v>
      </c>
      <c r="B1492" s="191">
        <v>2053.7700199999999</v>
      </c>
      <c r="C1492" s="191">
        <v>2068.7700199999999</v>
      </c>
      <c r="D1492" s="191">
        <v>2053.7700199999999</v>
      </c>
      <c r="E1492" s="191">
        <v>2066.5500489999999</v>
      </c>
      <c r="F1492" s="192">
        <v>2066.5500489999999</v>
      </c>
      <c r="G1492" s="191">
        <v>3686650000</v>
      </c>
      <c r="H1492" s="194">
        <f t="shared" si="23"/>
        <v>6.3844613802609652E-3</v>
      </c>
      <c r="I1492" s="193"/>
      <c r="J1492" s="197">
        <v>1490</v>
      </c>
      <c r="K1492" s="234">
        <v>6.3844613802609652E-3</v>
      </c>
      <c r="L1492" s="198">
        <v>-6.5092326465034985E-3</v>
      </c>
    </row>
    <row r="1493" spans="1:12" ht="14.4" x14ac:dyDescent="0.3">
      <c r="A1493" s="7">
        <v>41974</v>
      </c>
      <c r="B1493" s="191">
        <v>2065.780029</v>
      </c>
      <c r="C1493" s="191">
        <v>2065.780029</v>
      </c>
      <c r="D1493" s="191">
        <v>2049.570068</v>
      </c>
      <c r="E1493" s="191">
        <v>2053.4399410000001</v>
      </c>
      <c r="F1493" s="192">
        <v>2053.4399410000001</v>
      </c>
      <c r="G1493" s="191">
        <v>4159010000</v>
      </c>
      <c r="H1493" s="194">
        <f t="shared" si="23"/>
        <v>-6.8293629191256405E-3</v>
      </c>
      <c r="I1493" s="193"/>
      <c r="J1493" s="197">
        <v>1491</v>
      </c>
      <c r="K1493" s="234">
        <v>-6.8293629191256405E-3</v>
      </c>
      <c r="L1493" s="198">
        <v>-6.4988741546010489E-3</v>
      </c>
    </row>
    <row r="1494" spans="1:12" ht="14.4" x14ac:dyDescent="0.3">
      <c r="A1494" s="7">
        <v>41971</v>
      </c>
      <c r="B1494" s="191">
        <v>2074.780029</v>
      </c>
      <c r="C1494" s="191">
        <v>2075.76001</v>
      </c>
      <c r="D1494" s="191">
        <v>2065.0600589999999</v>
      </c>
      <c r="E1494" s="191">
        <v>2067.5600589999999</v>
      </c>
      <c r="F1494" s="192">
        <v>2067.5600589999999</v>
      </c>
      <c r="G1494" s="191">
        <v>2504640000</v>
      </c>
      <c r="H1494" s="194">
        <f t="shared" si="23"/>
        <v>-2.5424269243935816E-3</v>
      </c>
      <c r="I1494" s="193"/>
      <c r="J1494" s="197">
        <v>1492</v>
      </c>
      <c r="K1494" s="234">
        <v>-2.5424269243935816E-3</v>
      </c>
      <c r="L1494" s="198">
        <v>-6.4983980976560758E-3</v>
      </c>
    </row>
    <row r="1495" spans="1:12" ht="14.4" x14ac:dyDescent="0.3">
      <c r="A1495" s="7">
        <v>41969</v>
      </c>
      <c r="B1495" s="191">
        <v>2067.360107</v>
      </c>
      <c r="C1495" s="191">
        <v>2073.290039</v>
      </c>
      <c r="D1495" s="191">
        <v>2066.6201169999999</v>
      </c>
      <c r="E1495" s="191">
        <v>2072.830078</v>
      </c>
      <c r="F1495" s="192">
        <v>2072.830078</v>
      </c>
      <c r="G1495" s="191">
        <v>2745260000</v>
      </c>
      <c r="H1495" s="194">
        <f t="shared" si="23"/>
        <v>2.8059819734723092E-3</v>
      </c>
      <c r="I1495" s="193"/>
      <c r="J1495" s="197">
        <v>1493</v>
      </c>
      <c r="K1495" s="234">
        <v>2.8059819734723092E-3</v>
      </c>
      <c r="L1495" s="198">
        <v>-6.4980778692648369E-3</v>
      </c>
    </row>
    <row r="1496" spans="1:12" ht="14.4" x14ac:dyDescent="0.3">
      <c r="A1496" s="7">
        <v>41968</v>
      </c>
      <c r="B1496" s="191">
        <v>2070.1499020000001</v>
      </c>
      <c r="C1496" s="191">
        <v>2074.209961</v>
      </c>
      <c r="D1496" s="191">
        <v>2064.75</v>
      </c>
      <c r="E1496" s="191">
        <v>2067.030029</v>
      </c>
      <c r="F1496" s="192">
        <v>2067.030029</v>
      </c>
      <c r="G1496" s="191">
        <v>3392940000</v>
      </c>
      <c r="H1496" s="194">
        <f t="shared" si="23"/>
        <v>-1.1500297675195747E-3</v>
      </c>
      <c r="I1496" s="193"/>
      <c r="J1496" s="197">
        <v>1494</v>
      </c>
      <c r="K1496" s="234">
        <v>-1.1500297675195747E-3</v>
      </c>
      <c r="L1496" s="198">
        <v>-6.4966857426264476E-3</v>
      </c>
    </row>
    <row r="1497" spans="1:12" ht="14.4" x14ac:dyDescent="0.3">
      <c r="A1497" s="7">
        <v>41967</v>
      </c>
      <c r="B1497" s="191">
        <v>2065.070068</v>
      </c>
      <c r="C1497" s="191">
        <v>2070.169922</v>
      </c>
      <c r="D1497" s="191">
        <v>2065.070068</v>
      </c>
      <c r="E1497" s="191">
        <v>2069.4099120000001</v>
      </c>
      <c r="F1497" s="192">
        <v>2069.4099120000001</v>
      </c>
      <c r="G1497" s="191">
        <v>3128060000</v>
      </c>
      <c r="H1497" s="194">
        <f t="shared" si="23"/>
        <v>2.8640232614490315E-3</v>
      </c>
      <c r="I1497" s="193"/>
      <c r="J1497" s="197">
        <v>1495</v>
      </c>
      <c r="K1497" s="234">
        <v>2.8640232614490315E-3</v>
      </c>
      <c r="L1497" s="198">
        <v>-6.4899014278222552E-3</v>
      </c>
    </row>
    <row r="1498" spans="1:12" ht="14.4" x14ac:dyDescent="0.3">
      <c r="A1498" s="7">
        <v>41964</v>
      </c>
      <c r="B1498" s="191">
        <v>2057.459961</v>
      </c>
      <c r="C1498" s="191">
        <v>2071.459961</v>
      </c>
      <c r="D1498" s="191">
        <v>2056.75</v>
      </c>
      <c r="E1498" s="191">
        <v>2063.5</v>
      </c>
      <c r="F1498" s="192">
        <v>2063.5</v>
      </c>
      <c r="G1498" s="191">
        <v>3916420000</v>
      </c>
      <c r="H1498" s="194">
        <f t="shared" si="23"/>
        <v>5.2368773596395083E-3</v>
      </c>
      <c r="I1498" s="193"/>
      <c r="J1498" s="197">
        <v>1496</v>
      </c>
      <c r="K1498" s="234">
        <v>5.2368773596395083E-3</v>
      </c>
      <c r="L1498" s="198">
        <v>-6.4855910904276816E-3</v>
      </c>
    </row>
    <row r="1499" spans="1:12" ht="14.4" x14ac:dyDescent="0.3">
      <c r="A1499" s="7">
        <v>41963</v>
      </c>
      <c r="B1499" s="191">
        <v>2045.869995</v>
      </c>
      <c r="C1499" s="191">
        <v>2053.8400879999999</v>
      </c>
      <c r="D1499" s="191">
        <v>2040.48999</v>
      </c>
      <c r="E1499" s="191">
        <v>2052.75</v>
      </c>
      <c r="F1499" s="192">
        <v>2052.75</v>
      </c>
      <c r="G1499" s="191">
        <v>3128290000</v>
      </c>
      <c r="H1499" s="194">
        <f t="shared" si="23"/>
        <v>1.9670960682991326E-3</v>
      </c>
      <c r="I1499" s="193"/>
      <c r="J1499" s="197">
        <v>1497</v>
      </c>
      <c r="K1499" s="234">
        <v>1.9670960682991326E-3</v>
      </c>
      <c r="L1499" s="198">
        <v>-6.484516731985402E-3</v>
      </c>
    </row>
    <row r="1500" spans="1:12" ht="14.4" x14ac:dyDescent="0.3">
      <c r="A1500" s="7">
        <v>41962</v>
      </c>
      <c r="B1500" s="191">
        <v>2051.1599120000001</v>
      </c>
      <c r="C1500" s="191">
        <v>2052.139893</v>
      </c>
      <c r="D1500" s="191">
        <v>2040.369995</v>
      </c>
      <c r="E1500" s="191">
        <v>2048.719971</v>
      </c>
      <c r="F1500" s="192">
        <v>2048.719971</v>
      </c>
      <c r="G1500" s="191">
        <v>3390850000</v>
      </c>
      <c r="H1500" s="194">
        <f t="shared" si="23"/>
        <v>-1.501158946507052E-3</v>
      </c>
      <c r="I1500" s="193"/>
      <c r="J1500" s="197">
        <v>1498</v>
      </c>
      <c r="K1500" s="234">
        <v>-1.501158946507052E-3</v>
      </c>
      <c r="L1500" s="198">
        <v>-6.4797811305302147E-3</v>
      </c>
    </row>
    <row r="1501" spans="1:12" ht="14.4" x14ac:dyDescent="0.3">
      <c r="A1501" s="7">
        <v>41961</v>
      </c>
      <c r="B1501" s="191">
        <v>2041.4799800000001</v>
      </c>
      <c r="C1501" s="191">
        <v>2056.080078</v>
      </c>
      <c r="D1501" s="191">
        <v>2041.4799800000001</v>
      </c>
      <c r="E1501" s="191">
        <v>2051.8000489999999</v>
      </c>
      <c r="F1501" s="192">
        <v>2051.8000489999999</v>
      </c>
      <c r="G1501" s="191">
        <v>3416190000</v>
      </c>
      <c r="H1501" s="194">
        <f t="shared" si="23"/>
        <v>5.1339835387077884E-3</v>
      </c>
      <c r="I1501" s="193"/>
      <c r="J1501" s="197">
        <v>1499</v>
      </c>
      <c r="K1501" s="234">
        <v>5.1339835387077884E-3</v>
      </c>
      <c r="L1501" s="198">
        <v>-6.4783529768999652E-3</v>
      </c>
    </row>
    <row r="1502" spans="1:12" ht="14.4" x14ac:dyDescent="0.3">
      <c r="A1502" s="7">
        <v>41960</v>
      </c>
      <c r="B1502" s="191">
        <v>2038.290039</v>
      </c>
      <c r="C1502" s="191">
        <v>2043.0699460000001</v>
      </c>
      <c r="D1502" s="191">
        <v>2034.459961</v>
      </c>
      <c r="E1502" s="191">
        <v>2041.3199460000001</v>
      </c>
      <c r="F1502" s="192">
        <v>2041.3199460000001</v>
      </c>
      <c r="G1502" s="191">
        <v>3152890000</v>
      </c>
      <c r="H1502" s="194">
        <f t="shared" si="23"/>
        <v>7.353590217320093E-4</v>
      </c>
      <c r="I1502" s="193"/>
      <c r="J1502" s="197">
        <v>1500</v>
      </c>
      <c r="K1502" s="234">
        <v>7.353590217320093E-4</v>
      </c>
      <c r="L1502" s="198">
        <v>-6.4745098717947352E-3</v>
      </c>
    </row>
    <row r="1503" spans="1:12" ht="14.4" x14ac:dyDescent="0.3">
      <c r="A1503" s="7">
        <v>41957</v>
      </c>
      <c r="B1503" s="191">
        <v>2039.73999</v>
      </c>
      <c r="C1503" s="191">
        <v>2042.219971</v>
      </c>
      <c r="D1503" s="191">
        <v>2035.1999510000001</v>
      </c>
      <c r="E1503" s="191">
        <v>2039.8199460000001</v>
      </c>
      <c r="F1503" s="192">
        <v>2039.8199460000001</v>
      </c>
      <c r="G1503" s="191">
        <v>3227130000</v>
      </c>
      <c r="H1503" s="194">
        <f t="shared" si="23"/>
        <v>2.4027009388961985E-4</v>
      </c>
      <c r="I1503" s="193"/>
      <c r="J1503" s="197">
        <v>1501</v>
      </c>
      <c r="K1503" s="234">
        <v>2.4027009388961985E-4</v>
      </c>
      <c r="L1503" s="198">
        <v>-6.4733922441612838E-3</v>
      </c>
    </row>
    <row r="1504" spans="1:12" ht="14.4" x14ac:dyDescent="0.3">
      <c r="A1504" s="7">
        <v>41956</v>
      </c>
      <c r="B1504" s="191">
        <v>2039.209961</v>
      </c>
      <c r="C1504" s="191">
        <v>2046.1800539999999</v>
      </c>
      <c r="D1504" s="191">
        <v>2030.4399410000001</v>
      </c>
      <c r="E1504" s="191">
        <v>2039.329956</v>
      </c>
      <c r="F1504" s="192">
        <v>2039.329956</v>
      </c>
      <c r="G1504" s="191">
        <v>3455270000</v>
      </c>
      <c r="H1504" s="194">
        <f t="shared" si="23"/>
        <v>5.2984471973508568E-4</v>
      </c>
      <c r="I1504" s="193"/>
      <c r="J1504" s="197">
        <v>1502</v>
      </c>
      <c r="K1504" s="234">
        <v>5.2984471973508568E-4</v>
      </c>
      <c r="L1504" s="198">
        <v>-6.4684488627199934E-3</v>
      </c>
    </row>
    <row r="1505" spans="1:12" ht="14.4" x14ac:dyDescent="0.3">
      <c r="A1505" s="7">
        <v>41955</v>
      </c>
      <c r="B1505" s="191">
        <v>2037.75</v>
      </c>
      <c r="C1505" s="191">
        <v>2040.329956</v>
      </c>
      <c r="D1505" s="191">
        <v>2031.9499510000001</v>
      </c>
      <c r="E1505" s="191">
        <v>2038.25</v>
      </c>
      <c r="F1505" s="192">
        <v>2038.25</v>
      </c>
      <c r="G1505" s="191">
        <v>3246650000</v>
      </c>
      <c r="H1505" s="194">
        <f t="shared" si="23"/>
        <v>-7.0111682329562428E-4</v>
      </c>
      <c r="I1505" s="193"/>
      <c r="J1505" s="197">
        <v>1503</v>
      </c>
      <c r="K1505" s="234">
        <v>-7.0111682329562428E-4</v>
      </c>
      <c r="L1505" s="198">
        <v>-6.4658809462754888E-3</v>
      </c>
    </row>
    <row r="1506" spans="1:12" ht="14.4" x14ac:dyDescent="0.3">
      <c r="A1506" s="7">
        <v>41954</v>
      </c>
      <c r="B1506" s="191">
        <v>2038.1999510000001</v>
      </c>
      <c r="C1506" s="191">
        <v>2041.280029</v>
      </c>
      <c r="D1506" s="191">
        <v>2035.280029</v>
      </c>
      <c r="E1506" s="191">
        <v>2039.6800539999999</v>
      </c>
      <c r="F1506" s="192">
        <v>2039.6800539999999</v>
      </c>
      <c r="G1506" s="191">
        <v>2958320000</v>
      </c>
      <c r="H1506" s="194">
        <f t="shared" si="23"/>
        <v>6.9669423578592495E-4</v>
      </c>
      <c r="I1506" s="193"/>
      <c r="J1506" s="197">
        <v>1504</v>
      </c>
      <c r="K1506" s="234">
        <v>6.9669423578592495E-4</v>
      </c>
      <c r="L1506" s="198">
        <v>-6.4652993169356339E-3</v>
      </c>
    </row>
    <row r="1507" spans="1:12" ht="14.4" x14ac:dyDescent="0.3">
      <c r="A1507" s="7">
        <v>41953</v>
      </c>
      <c r="B1507" s="191">
        <v>2032.01001</v>
      </c>
      <c r="C1507" s="191">
        <v>2038.6999510000001</v>
      </c>
      <c r="D1507" s="191">
        <v>2030.170044</v>
      </c>
      <c r="E1507" s="191">
        <v>2038.26001</v>
      </c>
      <c r="F1507" s="192">
        <v>2038.26001</v>
      </c>
      <c r="G1507" s="191">
        <v>3284940000</v>
      </c>
      <c r="H1507" s="194">
        <f t="shared" si="23"/>
        <v>3.1201847822315215E-3</v>
      </c>
      <c r="I1507" s="193"/>
      <c r="J1507" s="197">
        <v>1505</v>
      </c>
      <c r="K1507" s="234">
        <v>3.1201847822315215E-3</v>
      </c>
      <c r="L1507" s="198">
        <v>-6.4640580594313539E-3</v>
      </c>
    </row>
    <row r="1508" spans="1:12" ht="14.4" x14ac:dyDescent="0.3">
      <c r="A1508" s="7">
        <v>41950</v>
      </c>
      <c r="B1508" s="191">
        <v>2032.3599850000001</v>
      </c>
      <c r="C1508" s="191">
        <v>2034.26001</v>
      </c>
      <c r="D1508" s="191">
        <v>2025.0699460000001</v>
      </c>
      <c r="E1508" s="191">
        <v>2031.920044</v>
      </c>
      <c r="F1508" s="192">
        <v>2031.920044</v>
      </c>
      <c r="G1508" s="191">
        <v>3704280000</v>
      </c>
      <c r="H1508" s="194">
        <f t="shared" si="23"/>
        <v>3.4958621394823915E-4</v>
      </c>
      <c r="I1508" s="193"/>
      <c r="J1508" s="197">
        <v>1506</v>
      </c>
      <c r="K1508" s="234">
        <v>3.4958621394823915E-4</v>
      </c>
      <c r="L1508" s="198">
        <v>-6.4633935088502167E-3</v>
      </c>
    </row>
    <row r="1509" spans="1:12" ht="14.4" x14ac:dyDescent="0.3">
      <c r="A1509" s="7">
        <v>41949</v>
      </c>
      <c r="B1509" s="191">
        <v>2023.329956</v>
      </c>
      <c r="C1509" s="191">
        <v>2031.6099850000001</v>
      </c>
      <c r="D1509" s="191">
        <v>2015.8599850000001</v>
      </c>
      <c r="E1509" s="191">
        <v>2031.209961</v>
      </c>
      <c r="F1509" s="192">
        <v>2031.209961</v>
      </c>
      <c r="G1509" s="191">
        <v>3669770000</v>
      </c>
      <c r="H1509" s="194">
        <f t="shared" si="23"/>
        <v>3.775513179122867E-3</v>
      </c>
      <c r="I1509" s="193"/>
      <c r="J1509" s="197">
        <v>1507</v>
      </c>
      <c r="K1509" s="234">
        <v>3.775513179122867E-3</v>
      </c>
      <c r="L1509" s="198">
        <v>-6.4613111653225915E-3</v>
      </c>
    </row>
    <row r="1510" spans="1:12" ht="14.4" x14ac:dyDescent="0.3">
      <c r="A1510" s="7">
        <v>41948</v>
      </c>
      <c r="B1510" s="191">
        <v>2015.290039</v>
      </c>
      <c r="C1510" s="191">
        <v>2023.7700199999999</v>
      </c>
      <c r="D1510" s="191">
        <v>2014.420044</v>
      </c>
      <c r="E1510" s="191">
        <v>2023.5699460000001</v>
      </c>
      <c r="F1510" s="192">
        <v>2023.5699460000001</v>
      </c>
      <c r="G1510" s="191">
        <v>3766590000</v>
      </c>
      <c r="H1510" s="194">
        <f t="shared" si="23"/>
        <v>5.7004970611858417E-3</v>
      </c>
      <c r="I1510" s="193"/>
      <c r="J1510" s="197">
        <v>1508</v>
      </c>
      <c r="K1510" s="234">
        <v>5.7004970611858417E-3</v>
      </c>
      <c r="L1510" s="198">
        <v>-6.4505329685289109E-3</v>
      </c>
    </row>
    <row r="1511" spans="1:12" ht="14.4" x14ac:dyDescent="0.3">
      <c r="A1511" s="7">
        <v>41947</v>
      </c>
      <c r="B1511" s="191">
        <v>2015.8100589999999</v>
      </c>
      <c r="C1511" s="191">
        <v>2015.9799800000001</v>
      </c>
      <c r="D1511" s="191">
        <v>2001.01001</v>
      </c>
      <c r="E1511" s="191">
        <v>2012.099976</v>
      </c>
      <c r="F1511" s="192">
        <v>2012.099976</v>
      </c>
      <c r="G1511" s="191">
        <v>3956260000</v>
      </c>
      <c r="H1511" s="194">
        <f t="shared" si="23"/>
        <v>-2.8298416763913757E-3</v>
      </c>
      <c r="I1511" s="193"/>
      <c r="J1511" s="197">
        <v>1509</v>
      </c>
      <c r="K1511" s="234">
        <v>-2.8298416763913757E-3</v>
      </c>
      <c r="L1511" s="198">
        <v>-6.4486336086094264E-3</v>
      </c>
    </row>
    <row r="1512" spans="1:12" ht="14.4" x14ac:dyDescent="0.3">
      <c r="A1512" s="7">
        <v>41946</v>
      </c>
      <c r="B1512" s="191">
        <v>2018.209961</v>
      </c>
      <c r="C1512" s="191">
        <v>2024.459961</v>
      </c>
      <c r="D1512" s="191">
        <v>2013.6800539999999</v>
      </c>
      <c r="E1512" s="191">
        <v>2017.8100589999999</v>
      </c>
      <c r="F1512" s="192">
        <v>2017.8100589999999</v>
      </c>
      <c r="G1512" s="191">
        <v>3555440000</v>
      </c>
      <c r="H1512" s="194">
        <f t="shared" si="23"/>
        <v>-1.1892172848684109E-4</v>
      </c>
      <c r="I1512" s="193"/>
      <c r="J1512" s="197">
        <v>1510</v>
      </c>
      <c r="K1512" s="234">
        <v>-1.1892172848684109E-4</v>
      </c>
      <c r="L1512" s="198">
        <v>-6.448321632403115E-3</v>
      </c>
    </row>
    <row r="1513" spans="1:12" ht="14.4" x14ac:dyDescent="0.3">
      <c r="A1513" s="7">
        <v>41943</v>
      </c>
      <c r="B1513" s="191">
        <v>2001.1999510000001</v>
      </c>
      <c r="C1513" s="191">
        <v>2018.1899410000001</v>
      </c>
      <c r="D1513" s="191">
        <v>2001.1999510000001</v>
      </c>
      <c r="E1513" s="191">
        <v>2018.0500489999999</v>
      </c>
      <c r="F1513" s="192">
        <v>2018.0500489999999</v>
      </c>
      <c r="G1513" s="191">
        <v>4292290000</v>
      </c>
      <c r="H1513" s="194">
        <f t="shared" si="23"/>
        <v>1.1731393837739183E-2</v>
      </c>
      <c r="I1513" s="193"/>
      <c r="J1513" s="197">
        <v>1511</v>
      </c>
      <c r="K1513" s="234">
        <v>1.1731393837739183E-2</v>
      </c>
      <c r="L1513" s="198">
        <v>-6.4381843229329421E-3</v>
      </c>
    </row>
    <row r="1514" spans="1:12" ht="14.4" x14ac:dyDescent="0.3">
      <c r="A1514" s="7">
        <v>41942</v>
      </c>
      <c r="B1514" s="191">
        <v>1979.48999</v>
      </c>
      <c r="C1514" s="191">
        <v>1999.400024</v>
      </c>
      <c r="D1514" s="191">
        <v>1974.75</v>
      </c>
      <c r="E1514" s="191">
        <v>1994.650024</v>
      </c>
      <c r="F1514" s="192">
        <v>1994.650024</v>
      </c>
      <c r="G1514" s="191">
        <v>3586150000</v>
      </c>
      <c r="H1514" s="194">
        <f t="shared" si="23"/>
        <v>6.2301239442687853E-3</v>
      </c>
      <c r="I1514" s="193"/>
      <c r="J1514" s="197">
        <v>1512</v>
      </c>
      <c r="K1514" s="234">
        <v>6.2301239442687853E-3</v>
      </c>
      <c r="L1514" s="198">
        <v>-6.4353106814546155E-3</v>
      </c>
    </row>
    <row r="1515" spans="1:12" ht="14.4" x14ac:dyDescent="0.3">
      <c r="A1515" s="7">
        <v>41941</v>
      </c>
      <c r="B1515" s="191">
        <v>1983.290039</v>
      </c>
      <c r="C1515" s="191">
        <v>1991.400024</v>
      </c>
      <c r="D1515" s="191">
        <v>1969.040039</v>
      </c>
      <c r="E1515" s="191">
        <v>1982.3000489999999</v>
      </c>
      <c r="F1515" s="192">
        <v>1982.3000489999999</v>
      </c>
      <c r="G1515" s="191">
        <v>3740350000</v>
      </c>
      <c r="H1515" s="194">
        <f t="shared" si="23"/>
        <v>-1.3853554984094006E-3</v>
      </c>
      <c r="I1515" s="193"/>
      <c r="J1515" s="197">
        <v>1513</v>
      </c>
      <c r="K1515" s="234">
        <v>-1.3853554984094006E-3</v>
      </c>
      <c r="L1515" s="198">
        <v>-6.4250385525832501E-3</v>
      </c>
    </row>
    <row r="1516" spans="1:12" ht="14.4" x14ac:dyDescent="0.3">
      <c r="A1516" s="7">
        <v>41940</v>
      </c>
      <c r="B1516" s="191">
        <v>1964.1400149999999</v>
      </c>
      <c r="C1516" s="191">
        <v>1985.0500489999999</v>
      </c>
      <c r="D1516" s="191">
        <v>1964.1400149999999</v>
      </c>
      <c r="E1516" s="191">
        <v>1985.0500489999999</v>
      </c>
      <c r="F1516" s="192">
        <v>1985.0500489999999</v>
      </c>
      <c r="G1516" s="191">
        <v>3653260000</v>
      </c>
      <c r="H1516" s="194">
        <f t="shared" si="23"/>
        <v>1.1939073087332778E-2</v>
      </c>
      <c r="I1516" s="193"/>
      <c r="J1516" s="197">
        <v>1514</v>
      </c>
      <c r="K1516" s="234">
        <v>1.1939073087332778E-2</v>
      </c>
      <c r="L1516" s="198">
        <v>-6.4214903246897579E-3</v>
      </c>
    </row>
    <row r="1517" spans="1:12" ht="14.4" x14ac:dyDescent="0.3">
      <c r="A1517" s="7">
        <v>41939</v>
      </c>
      <c r="B1517" s="191">
        <v>1962.969971</v>
      </c>
      <c r="C1517" s="191">
        <v>1964.6400149999999</v>
      </c>
      <c r="D1517" s="191">
        <v>1951.369995</v>
      </c>
      <c r="E1517" s="191">
        <v>1961.630005</v>
      </c>
      <c r="F1517" s="192">
        <v>1961.630005</v>
      </c>
      <c r="G1517" s="191">
        <v>3538860000</v>
      </c>
      <c r="H1517" s="194">
        <f t="shared" si="23"/>
        <v>-1.5015683077650496E-3</v>
      </c>
      <c r="I1517" s="193"/>
      <c r="J1517" s="197">
        <v>1515</v>
      </c>
      <c r="K1517" s="234">
        <v>-1.5015683077650496E-3</v>
      </c>
      <c r="L1517" s="198">
        <v>-6.4148159211647321E-3</v>
      </c>
    </row>
    <row r="1518" spans="1:12" ht="14.4" x14ac:dyDescent="0.3">
      <c r="A1518" s="7">
        <v>41936</v>
      </c>
      <c r="B1518" s="191">
        <v>1951.589966</v>
      </c>
      <c r="C1518" s="191">
        <v>1965.2700199999999</v>
      </c>
      <c r="D1518" s="191">
        <v>1946.2700199999999</v>
      </c>
      <c r="E1518" s="191">
        <v>1964.579956</v>
      </c>
      <c r="F1518" s="192">
        <v>1964.579956</v>
      </c>
      <c r="G1518" s="191">
        <v>3078380000</v>
      </c>
      <c r="H1518" s="194">
        <f t="shared" si="23"/>
        <v>7.0534495139921872E-3</v>
      </c>
      <c r="I1518" s="193"/>
      <c r="J1518" s="197">
        <v>1516</v>
      </c>
      <c r="K1518" s="234">
        <v>7.0534495139921872E-3</v>
      </c>
      <c r="L1518" s="198">
        <v>-6.414240927273461E-3</v>
      </c>
    </row>
    <row r="1519" spans="1:12" ht="14.4" x14ac:dyDescent="0.3">
      <c r="A1519" s="7">
        <v>41935</v>
      </c>
      <c r="B1519" s="191">
        <v>1931.0200199999999</v>
      </c>
      <c r="C1519" s="191">
        <v>1961.9499510000001</v>
      </c>
      <c r="D1519" s="191">
        <v>1931.0200199999999</v>
      </c>
      <c r="E1519" s="191">
        <v>1950.8199460000001</v>
      </c>
      <c r="F1519" s="192">
        <v>1950.8199460000001</v>
      </c>
      <c r="G1519" s="191">
        <v>3789250000</v>
      </c>
      <c r="H1519" s="194">
        <f t="shared" si="23"/>
        <v>1.2303377173358386E-2</v>
      </c>
      <c r="I1519" s="193"/>
      <c r="J1519" s="197">
        <v>1517</v>
      </c>
      <c r="K1519" s="234">
        <v>1.2303377173358386E-2</v>
      </c>
      <c r="L1519" s="198">
        <v>-6.4120000798584941E-3</v>
      </c>
    </row>
    <row r="1520" spans="1:12" ht="14.4" x14ac:dyDescent="0.3">
      <c r="A1520" s="7">
        <v>41934</v>
      </c>
      <c r="B1520" s="191">
        <v>1941.290039</v>
      </c>
      <c r="C1520" s="191">
        <v>1949.3100589999999</v>
      </c>
      <c r="D1520" s="191">
        <v>1926.829956</v>
      </c>
      <c r="E1520" s="191">
        <v>1927.1099850000001</v>
      </c>
      <c r="F1520" s="192">
        <v>1927.1099850000001</v>
      </c>
      <c r="G1520" s="191">
        <v>3761930000</v>
      </c>
      <c r="H1520" s="194">
        <f t="shared" si="23"/>
        <v>-7.2993302297037956E-3</v>
      </c>
      <c r="I1520" s="193"/>
      <c r="J1520" s="197">
        <v>1518</v>
      </c>
      <c r="K1520" s="234">
        <v>-7.2993302297037956E-3</v>
      </c>
      <c r="L1520" s="198">
        <v>-6.4067662954148995E-3</v>
      </c>
    </row>
    <row r="1521" spans="1:12" ht="14.4" x14ac:dyDescent="0.3">
      <c r="A1521" s="7">
        <v>41933</v>
      </c>
      <c r="B1521" s="191">
        <v>1909.380005</v>
      </c>
      <c r="C1521" s="191">
        <v>1942.4499510000001</v>
      </c>
      <c r="D1521" s="191">
        <v>1909.380005</v>
      </c>
      <c r="E1521" s="191">
        <v>1941.280029</v>
      </c>
      <c r="F1521" s="192">
        <v>1941.280029</v>
      </c>
      <c r="G1521" s="191">
        <v>3987090000</v>
      </c>
      <c r="H1521" s="194">
        <f t="shared" si="23"/>
        <v>1.9574486900938114E-2</v>
      </c>
      <c r="I1521" s="193"/>
      <c r="J1521" s="197">
        <v>1519</v>
      </c>
      <c r="K1521" s="234">
        <v>1.9574486900938114E-2</v>
      </c>
      <c r="L1521" s="198">
        <v>-6.4009223864770256E-3</v>
      </c>
    </row>
    <row r="1522" spans="1:12" ht="14.4" x14ac:dyDescent="0.3">
      <c r="A1522" s="7">
        <v>41932</v>
      </c>
      <c r="B1522" s="191">
        <v>1885.619995</v>
      </c>
      <c r="C1522" s="191">
        <v>1905.030029</v>
      </c>
      <c r="D1522" s="191">
        <v>1882.3000489999999</v>
      </c>
      <c r="E1522" s="191">
        <v>1904.01001</v>
      </c>
      <c r="F1522" s="192">
        <v>1904.01001</v>
      </c>
      <c r="G1522" s="191">
        <v>3331210000</v>
      </c>
      <c r="H1522" s="194">
        <f t="shared" si="23"/>
        <v>9.1426572052478467E-3</v>
      </c>
      <c r="I1522" s="193"/>
      <c r="J1522" s="197">
        <v>1520</v>
      </c>
      <c r="K1522" s="234">
        <v>9.1426572052478467E-3</v>
      </c>
      <c r="L1522" s="198">
        <v>-6.3991187536931232E-3</v>
      </c>
    </row>
    <row r="1523" spans="1:12" ht="14.4" x14ac:dyDescent="0.3">
      <c r="A1523" s="7">
        <v>41929</v>
      </c>
      <c r="B1523" s="191">
        <v>1864.910034</v>
      </c>
      <c r="C1523" s="191">
        <v>1898.160034</v>
      </c>
      <c r="D1523" s="191">
        <v>1864.910034</v>
      </c>
      <c r="E1523" s="191">
        <v>1886.76001</v>
      </c>
      <c r="F1523" s="192">
        <v>1886.76001</v>
      </c>
      <c r="G1523" s="191">
        <v>4482120000</v>
      </c>
      <c r="H1523" s="194">
        <f t="shared" si="23"/>
        <v>1.2884107384289403E-2</v>
      </c>
      <c r="I1523" s="193"/>
      <c r="J1523" s="197">
        <v>1521</v>
      </c>
      <c r="K1523" s="234">
        <v>1.2884107384289403E-2</v>
      </c>
      <c r="L1523" s="198">
        <v>-6.3991173054475589E-3</v>
      </c>
    </row>
    <row r="1524" spans="1:12" ht="14.4" x14ac:dyDescent="0.3">
      <c r="A1524" s="7">
        <v>41928</v>
      </c>
      <c r="B1524" s="191">
        <v>1855.9499510000001</v>
      </c>
      <c r="C1524" s="191">
        <v>1876.01001</v>
      </c>
      <c r="D1524" s="191">
        <v>1835.0200199999999</v>
      </c>
      <c r="E1524" s="191">
        <v>1862.76001</v>
      </c>
      <c r="F1524" s="192">
        <v>1862.76001</v>
      </c>
      <c r="G1524" s="191">
        <v>5073150000</v>
      </c>
      <c r="H1524" s="194">
        <f t="shared" si="23"/>
        <v>1.4497796039157843E-4</v>
      </c>
      <c r="I1524" s="193"/>
      <c r="J1524" s="197">
        <v>1522</v>
      </c>
      <c r="K1524" s="234">
        <v>1.4497796039157843E-4</v>
      </c>
      <c r="L1524" s="198">
        <v>-6.397839913884081E-3</v>
      </c>
    </row>
    <row r="1525" spans="1:12" ht="14.4" x14ac:dyDescent="0.3">
      <c r="A1525" s="7">
        <v>41927</v>
      </c>
      <c r="B1525" s="191">
        <v>1874.1800539999999</v>
      </c>
      <c r="C1525" s="191">
        <v>1874.1800539999999</v>
      </c>
      <c r="D1525" s="191">
        <v>1820.660034</v>
      </c>
      <c r="E1525" s="191">
        <v>1862.48999</v>
      </c>
      <c r="F1525" s="192">
        <v>1862.48999</v>
      </c>
      <c r="G1525" s="191">
        <v>6090800000</v>
      </c>
      <c r="H1525" s="194">
        <f t="shared" si="23"/>
        <v>-8.1003149581485075E-3</v>
      </c>
      <c r="I1525" s="193"/>
      <c r="J1525" s="197">
        <v>1523</v>
      </c>
      <c r="K1525" s="234">
        <v>-8.1003149581485075E-3</v>
      </c>
      <c r="L1525" s="198">
        <v>-6.3966010560849839E-3</v>
      </c>
    </row>
    <row r="1526" spans="1:12" ht="14.4" x14ac:dyDescent="0.3">
      <c r="A1526" s="7">
        <v>41926</v>
      </c>
      <c r="B1526" s="191">
        <v>1877.1099850000001</v>
      </c>
      <c r="C1526" s="191">
        <v>1898.709961</v>
      </c>
      <c r="D1526" s="191">
        <v>1871.790039</v>
      </c>
      <c r="E1526" s="191">
        <v>1877.6999510000001</v>
      </c>
      <c r="F1526" s="192">
        <v>1877.6999510000001</v>
      </c>
      <c r="G1526" s="191">
        <v>4812010000</v>
      </c>
      <c r="H1526" s="194">
        <f t="shared" si="23"/>
        <v>1.57886481100775E-3</v>
      </c>
      <c r="I1526" s="193"/>
      <c r="J1526" s="197">
        <v>1524</v>
      </c>
      <c r="K1526" s="234">
        <v>1.57886481100775E-3</v>
      </c>
      <c r="L1526" s="198">
        <v>-6.386031655324604E-3</v>
      </c>
    </row>
    <row r="1527" spans="1:12" ht="14.4" x14ac:dyDescent="0.3">
      <c r="A1527" s="7">
        <v>41925</v>
      </c>
      <c r="B1527" s="191">
        <v>1905.650024</v>
      </c>
      <c r="C1527" s="191">
        <v>1912.089966</v>
      </c>
      <c r="D1527" s="191">
        <v>1874.1400149999999</v>
      </c>
      <c r="E1527" s="191">
        <v>1874.73999</v>
      </c>
      <c r="F1527" s="192">
        <v>1874.73999</v>
      </c>
      <c r="G1527" s="191">
        <v>4352580000</v>
      </c>
      <c r="H1527" s="194">
        <f t="shared" si="23"/>
        <v>-1.6467929741235017E-2</v>
      </c>
      <c r="I1527" s="193"/>
      <c r="J1527" s="197">
        <v>1525</v>
      </c>
      <c r="K1527" s="234">
        <v>-1.6467929741235017E-2</v>
      </c>
      <c r="L1527" s="198">
        <v>-6.3815289071102645E-3</v>
      </c>
    </row>
    <row r="1528" spans="1:12" ht="14.4" x14ac:dyDescent="0.3">
      <c r="A1528" s="7">
        <v>41922</v>
      </c>
      <c r="B1528" s="191">
        <v>1925.630005</v>
      </c>
      <c r="C1528" s="191">
        <v>1936.9799800000001</v>
      </c>
      <c r="D1528" s="191">
        <v>1906.0500489999999</v>
      </c>
      <c r="E1528" s="191">
        <v>1906.130005</v>
      </c>
      <c r="F1528" s="192">
        <v>1906.130005</v>
      </c>
      <c r="G1528" s="191">
        <v>4550540000</v>
      </c>
      <c r="H1528" s="194">
        <f t="shared" si="23"/>
        <v>-1.1451012310168249E-2</v>
      </c>
      <c r="I1528" s="193"/>
      <c r="J1528" s="197">
        <v>1526</v>
      </c>
      <c r="K1528" s="234">
        <v>-1.1451012310168249E-2</v>
      </c>
      <c r="L1528" s="198">
        <v>-6.3786420088138953E-3</v>
      </c>
    </row>
    <row r="1529" spans="1:12" ht="14.4" x14ac:dyDescent="0.3">
      <c r="A1529" s="7">
        <v>41921</v>
      </c>
      <c r="B1529" s="191">
        <v>1967.6800539999999</v>
      </c>
      <c r="C1529" s="191">
        <v>1967.6800539999999</v>
      </c>
      <c r="D1529" s="191">
        <v>1927.5600589999999</v>
      </c>
      <c r="E1529" s="191">
        <v>1928.209961</v>
      </c>
      <c r="F1529" s="192">
        <v>1928.209961</v>
      </c>
      <c r="G1529" s="191">
        <v>4344020000</v>
      </c>
      <c r="H1529" s="194">
        <f t="shared" si="23"/>
        <v>-2.0661415157819229E-2</v>
      </c>
      <c r="I1529" s="193"/>
      <c r="J1529" s="197">
        <v>1527</v>
      </c>
      <c r="K1529" s="234">
        <v>-2.0661415157819229E-2</v>
      </c>
      <c r="L1529" s="198">
        <v>-6.3635765724746824E-3</v>
      </c>
    </row>
    <row r="1530" spans="1:12" ht="14.4" x14ac:dyDescent="0.3">
      <c r="A1530" s="7">
        <v>41920</v>
      </c>
      <c r="B1530" s="191">
        <v>1935.5500489999999</v>
      </c>
      <c r="C1530" s="191">
        <v>1970.3599850000001</v>
      </c>
      <c r="D1530" s="191">
        <v>1925.25</v>
      </c>
      <c r="E1530" s="191">
        <v>1968.8900149999999</v>
      </c>
      <c r="F1530" s="192">
        <v>1968.8900149999999</v>
      </c>
      <c r="G1530" s="191">
        <v>4441890000</v>
      </c>
      <c r="H1530" s="194">
        <f t="shared" si="23"/>
        <v>1.7461650260492782E-2</v>
      </c>
      <c r="I1530" s="193"/>
      <c r="J1530" s="197">
        <v>1528</v>
      </c>
      <c r="K1530" s="234">
        <v>1.7461650260492782E-2</v>
      </c>
      <c r="L1530" s="198">
        <v>-6.3619303108109915E-3</v>
      </c>
    </row>
    <row r="1531" spans="1:12" ht="14.4" x14ac:dyDescent="0.3">
      <c r="A1531" s="7">
        <v>41919</v>
      </c>
      <c r="B1531" s="191">
        <v>1962.3599850000001</v>
      </c>
      <c r="C1531" s="191">
        <v>1962.3599850000001</v>
      </c>
      <c r="D1531" s="191">
        <v>1934.869995</v>
      </c>
      <c r="E1531" s="191">
        <v>1935.099976</v>
      </c>
      <c r="F1531" s="192">
        <v>1935.099976</v>
      </c>
      <c r="G1531" s="191">
        <v>3687870000</v>
      </c>
      <c r="H1531" s="194">
        <f t="shared" si="23"/>
        <v>-1.5126052674955948E-2</v>
      </c>
      <c r="I1531" s="193"/>
      <c r="J1531" s="197">
        <v>1529</v>
      </c>
      <c r="K1531" s="234">
        <v>-1.5126052674955948E-2</v>
      </c>
      <c r="L1531" s="198">
        <v>-6.3616196680443418E-3</v>
      </c>
    </row>
    <row r="1532" spans="1:12" ht="14.4" x14ac:dyDescent="0.3">
      <c r="A1532" s="7">
        <v>41918</v>
      </c>
      <c r="B1532" s="191">
        <v>1970.01001</v>
      </c>
      <c r="C1532" s="191">
        <v>1977.839966</v>
      </c>
      <c r="D1532" s="191">
        <v>1958.4300539999999</v>
      </c>
      <c r="E1532" s="191">
        <v>1964.8199460000001</v>
      </c>
      <c r="F1532" s="192">
        <v>1964.8199460000001</v>
      </c>
      <c r="G1532" s="191">
        <v>3358220000</v>
      </c>
      <c r="H1532" s="194">
        <f t="shared" si="23"/>
        <v>-1.5651597959429454E-3</v>
      </c>
      <c r="I1532" s="193"/>
      <c r="J1532" s="197">
        <v>1530</v>
      </c>
      <c r="K1532" s="234">
        <v>-1.5651597959429454E-3</v>
      </c>
      <c r="L1532" s="198">
        <v>-6.3565966269870577E-3</v>
      </c>
    </row>
    <row r="1533" spans="1:12" ht="14.4" x14ac:dyDescent="0.3">
      <c r="A1533" s="7">
        <v>41915</v>
      </c>
      <c r="B1533" s="191">
        <v>1948.119995</v>
      </c>
      <c r="C1533" s="191">
        <v>1971.1899410000001</v>
      </c>
      <c r="D1533" s="191">
        <v>1948.119995</v>
      </c>
      <c r="E1533" s="191">
        <v>1967.900024</v>
      </c>
      <c r="F1533" s="192">
        <v>1967.900024</v>
      </c>
      <c r="G1533" s="191">
        <v>3560970000</v>
      </c>
      <c r="H1533" s="194">
        <f t="shared" si="23"/>
        <v>1.1165509440962328E-2</v>
      </c>
      <c r="I1533" s="193"/>
      <c r="J1533" s="197">
        <v>1531</v>
      </c>
      <c r="K1533" s="234">
        <v>1.1165509440962328E-2</v>
      </c>
      <c r="L1533" s="198">
        <v>-6.3514159140703767E-3</v>
      </c>
    </row>
    <row r="1534" spans="1:12" ht="14.4" x14ac:dyDescent="0.3">
      <c r="A1534" s="7">
        <v>41914</v>
      </c>
      <c r="B1534" s="191">
        <v>1945.829956</v>
      </c>
      <c r="C1534" s="191">
        <v>1952.3199460000001</v>
      </c>
      <c r="D1534" s="191">
        <v>1926.030029</v>
      </c>
      <c r="E1534" s="191">
        <v>1946.170044</v>
      </c>
      <c r="F1534" s="192">
        <v>1946.170044</v>
      </c>
      <c r="G1534" s="191">
        <v>4012510000</v>
      </c>
      <c r="H1534" s="194">
        <f t="shared" si="23"/>
        <v>5.1434619070826407E-6</v>
      </c>
      <c r="I1534" s="193"/>
      <c r="J1534" s="197">
        <v>1532</v>
      </c>
      <c r="K1534" s="234">
        <v>5.1434619070826407E-6</v>
      </c>
      <c r="L1534" s="198">
        <v>-6.3455103018463079E-3</v>
      </c>
    </row>
    <row r="1535" spans="1:12" ht="14.4" x14ac:dyDescent="0.3">
      <c r="A1535" s="7">
        <v>41913</v>
      </c>
      <c r="B1535" s="191">
        <v>1971.4399410000001</v>
      </c>
      <c r="C1535" s="191">
        <v>1971.4399410000001</v>
      </c>
      <c r="D1535" s="191">
        <v>1941.719971</v>
      </c>
      <c r="E1535" s="191">
        <v>1946.160034</v>
      </c>
      <c r="F1535" s="192">
        <v>1946.160034</v>
      </c>
      <c r="G1535" s="191">
        <v>4188590000</v>
      </c>
      <c r="H1535" s="194">
        <f t="shared" si="23"/>
        <v>-1.3248561055071061E-2</v>
      </c>
      <c r="I1535" s="193"/>
      <c r="J1535" s="197">
        <v>1533</v>
      </c>
      <c r="K1535" s="234">
        <v>-1.3248561055071061E-2</v>
      </c>
      <c r="L1535" s="198">
        <v>-6.3425865262338689E-3</v>
      </c>
    </row>
    <row r="1536" spans="1:12" ht="14.4" x14ac:dyDescent="0.3">
      <c r="A1536" s="7">
        <v>41912</v>
      </c>
      <c r="B1536" s="191">
        <v>1978.209961</v>
      </c>
      <c r="C1536" s="191">
        <v>1985.170044</v>
      </c>
      <c r="D1536" s="191">
        <v>1968.959961</v>
      </c>
      <c r="E1536" s="191">
        <v>1972.290039</v>
      </c>
      <c r="F1536" s="192">
        <v>1972.290039</v>
      </c>
      <c r="G1536" s="191">
        <v>3951100000</v>
      </c>
      <c r="H1536" s="194">
        <f t="shared" si="23"/>
        <v>-2.7859287407672453E-3</v>
      </c>
      <c r="I1536" s="193"/>
      <c r="J1536" s="197">
        <v>1534</v>
      </c>
      <c r="K1536" s="234">
        <v>-2.7859287407672453E-3</v>
      </c>
      <c r="L1536" s="198">
        <v>-6.3296851498176156E-3</v>
      </c>
    </row>
    <row r="1537" spans="1:12" ht="14.4" x14ac:dyDescent="0.3">
      <c r="A1537" s="7">
        <v>41911</v>
      </c>
      <c r="B1537" s="191">
        <v>1978.959961</v>
      </c>
      <c r="C1537" s="191">
        <v>1981.280029</v>
      </c>
      <c r="D1537" s="191">
        <v>1964.040039</v>
      </c>
      <c r="E1537" s="191">
        <v>1977.8000489999999</v>
      </c>
      <c r="F1537" s="192">
        <v>1977.8000489999999</v>
      </c>
      <c r="G1537" s="191">
        <v>3094440000</v>
      </c>
      <c r="H1537" s="194">
        <f t="shared" si="23"/>
        <v>-2.5468023608055486E-3</v>
      </c>
      <c r="I1537" s="193"/>
      <c r="J1537" s="197">
        <v>1535</v>
      </c>
      <c r="K1537" s="234">
        <v>-2.5468023608055486E-3</v>
      </c>
      <c r="L1537" s="198">
        <v>-6.3272986421344189E-3</v>
      </c>
    </row>
    <row r="1538" spans="1:12" ht="14.4" x14ac:dyDescent="0.3">
      <c r="A1538" s="7">
        <v>41908</v>
      </c>
      <c r="B1538" s="191">
        <v>1966.219971</v>
      </c>
      <c r="C1538" s="191">
        <v>1986.369995</v>
      </c>
      <c r="D1538" s="191">
        <v>1966.219971</v>
      </c>
      <c r="E1538" s="191">
        <v>1982.849976</v>
      </c>
      <c r="F1538" s="192">
        <v>1982.849976</v>
      </c>
      <c r="G1538" s="191">
        <v>2929440000</v>
      </c>
      <c r="H1538" s="194">
        <f t="shared" si="23"/>
        <v>8.5758249460873067E-3</v>
      </c>
      <c r="I1538" s="193"/>
      <c r="J1538" s="197">
        <v>1536</v>
      </c>
      <c r="K1538" s="234">
        <v>8.5758249460873067E-3</v>
      </c>
      <c r="L1538" s="198">
        <v>-6.3214249596973788E-3</v>
      </c>
    </row>
    <row r="1539" spans="1:12" ht="14.4" x14ac:dyDescent="0.3">
      <c r="A1539" s="7">
        <v>41907</v>
      </c>
      <c r="B1539" s="191">
        <v>1997.3199460000001</v>
      </c>
      <c r="C1539" s="191">
        <v>1997.3199460000001</v>
      </c>
      <c r="D1539" s="191">
        <v>1965.98999</v>
      </c>
      <c r="E1539" s="191">
        <v>1965.98999</v>
      </c>
      <c r="F1539" s="192">
        <v>1965.98999</v>
      </c>
      <c r="G1539" s="191">
        <v>3273050000</v>
      </c>
      <c r="H1539" s="194">
        <f t="shared" si="23"/>
        <v>-1.616877256054149E-2</v>
      </c>
      <c r="I1539" s="193"/>
      <c r="J1539" s="197">
        <v>1537</v>
      </c>
      <c r="K1539" s="234">
        <v>-1.616877256054149E-2</v>
      </c>
      <c r="L1539" s="198">
        <v>-6.3184993630573004E-3</v>
      </c>
    </row>
    <row r="1540" spans="1:12" ht="14.4" x14ac:dyDescent="0.3">
      <c r="A1540" s="7">
        <v>41906</v>
      </c>
      <c r="B1540" s="191">
        <v>1983.339966</v>
      </c>
      <c r="C1540" s="191">
        <v>1999.790039</v>
      </c>
      <c r="D1540" s="191">
        <v>1978.630005</v>
      </c>
      <c r="E1540" s="191">
        <v>1998.3000489999999</v>
      </c>
      <c r="F1540" s="192">
        <v>1998.3000489999999</v>
      </c>
      <c r="G1540" s="191">
        <v>3313850000</v>
      </c>
      <c r="H1540" s="194">
        <f t="shared" ref="H1540:H1603" si="24">(F1540-F1541)/F1541</f>
        <v>7.8324913345220008E-3</v>
      </c>
      <c r="I1540" s="193"/>
      <c r="J1540" s="197">
        <v>1538</v>
      </c>
      <c r="K1540" s="234">
        <v>7.8324913345220008E-3</v>
      </c>
      <c r="L1540" s="198">
        <v>-6.3184689448647254E-3</v>
      </c>
    </row>
    <row r="1541" spans="1:12" ht="14.4" x14ac:dyDescent="0.3">
      <c r="A1541" s="7">
        <v>41905</v>
      </c>
      <c r="B1541" s="191">
        <v>1992.780029</v>
      </c>
      <c r="C1541" s="191">
        <v>1995.410034</v>
      </c>
      <c r="D1541" s="191">
        <v>1982.7700199999999</v>
      </c>
      <c r="E1541" s="191">
        <v>1982.7700199999999</v>
      </c>
      <c r="F1541" s="192">
        <v>1982.7700199999999</v>
      </c>
      <c r="G1541" s="191">
        <v>3279350000</v>
      </c>
      <c r="H1541" s="194">
        <f t="shared" si="24"/>
        <v>-5.7765012985656538E-3</v>
      </c>
      <c r="I1541" s="193"/>
      <c r="J1541" s="197">
        <v>1539</v>
      </c>
      <c r="K1541" s="234">
        <v>-5.7765012985656538E-3</v>
      </c>
      <c r="L1541" s="198">
        <v>-6.3166861631632756E-3</v>
      </c>
    </row>
    <row r="1542" spans="1:12" ht="14.4" x14ac:dyDescent="0.3">
      <c r="A1542" s="7">
        <v>41904</v>
      </c>
      <c r="B1542" s="191">
        <v>2009.079956</v>
      </c>
      <c r="C1542" s="191">
        <v>2009.079956</v>
      </c>
      <c r="D1542" s="191">
        <v>1991.01001</v>
      </c>
      <c r="E1542" s="191">
        <v>1994.290039</v>
      </c>
      <c r="F1542" s="192">
        <v>1994.290039</v>
      </c>
      <c r="G1542" s="191">
        <v>3349670000</v>
      </c>
      <c r="H1542" s="194">
        <f t="shared" si="24"/>
        <v>-8.0133231235974406E-3</v>
      </c>
      <c r="I1542" s="193"/>
      <c r="J1542" s="197">
        <v>1540</v>
      </c>
      <c r="K1542" s="234">
        <v>-8.0133231235974406E-3</v>
      </c>
      <c r="L1542" s="198">
        <v>-6.3069189758703844E-3</v>
      </c>
    </row>
    <row r="1543" spans="1:12" ht="14.4" x14ac:dyDescent="0.3">
      <c r="A1543" s="7">
        <v>41901</v>
      </c>
      <c r="B1543" s="191">
        <v>2012.73999</v>
      </c>
      <c r="C1543" s="191">
        <v>2019.26001</v>
      </c>
      <c r="D1543" s="191">
        <v>2006.589966</v>
      </c>
      <c r="E1543" s="191">
        <v>2010.400024</v>
      </c>
      <c r="F1543" s="192">
        <v>2010.400024</v>
      </c>
      <c r="G1543" s="191">
        <v>4880220000</v>
      </c>
      <c r="H1543" s="194">
        <f t="shared" si="24"/>
        <v>-4.77269612182337E-4</v>
      </c>
      <c r="I1543" s="193"/>
      <c r="J1543" s="197">
        <v>1541</v>
      </c>
      <c r="K1543" s="234">
        <v>-4.77269612182337E-4</v>
      </c>
      <c r="L1543" s="198">
        <v>-6.3040072202890539E-3</v>
      </c>
    </row>
    <row r="1544" spans="1:12" ht="14.4" x14ac:dyDescent="0.3">
      <c r="A1544" s="7">
        <v>41900</v>
      </c>
      <c r="B1544" s="191">
        <v>2003.0699460000001</v>
      </c>
      <c r="C1544" s="191">
        <v>2012.339966</v>
      </c>
      <c r="D1544" s="191">
        <v>2003.0699460000001</v>
      </c>
      <c r="E1544" s="191">
        <v>2011.3599850000001</v>
      </c>
      <c r="F1544" s="192">
        <v>2011.3599850000001</v>
      </c>
      <c r="G1544" s="191">
        <v>3235340000</v>
      </c>
      <c r="H1544" s="194">
        <f t="shared" si="24"/>
        <v>4.8911800557181117E-3</v>
      </c>
      <c r="I1544" s="193"/>
      <c r="J1544" s="197">
        <v>1542</v>
      </c>
      <c r="K1544" s="234">
        <v>4.8911800557181117E-3</v>
      </c>
      <c r="L1544" s="198">
        <v>-6.3030571836700262E-3</v>
      </c>
    </row>
    <row r="1545" spans="1:12" ht="14.4" x14ac:dyDescent="0.3">
      <c r="A1545" s="7">
        <v>41899</v>
      </c>
      <c r="B1545" s="191">
        <v>1999.3000489999999</v>
      </c>
      <c r="C1545" s="191">
        <v>2010.73999</v>
      </c>
      <c r="D1545" s="191">
        <v>1993.290039</v>
      </c>
      <c r="E1545" s="191">
        <v>2001.5699460000001</v>
      </c>
      <c r="F1545" s="192">
        <v>2001.5699460000001</v>
      </c>
      <c r="G1545" s="191">
        <v>3209420000</v>
      </c>
      <c r="H1545" s="194">
        <f t="shared" si="24"/>
        <v>1.2956437912899977E-3</v>
      </c>
      <c r="I1545" s="193"/>
      <c r="J1545" s="197">
        <v>1543</v>
      </c>
      <c r="K1545" s="234">
        <v>1.2956437912899977E-3</v>
      </c>
      <c r="L1545" s="198">
        <v>-6.2800173248856563E-3</v>
      </c>
    </row>
    <row r="1546" spans="1:12" ht="14.4" x14ac:dyDescent="0.3">
      <c r="A1546" s="7">
        <v>41898</v>
      </c>
      <c r="B1546" s="191">
        <v>1981.9300539999999</v>
      </c>
      <c r="C1546" s="191">
        <v>2002.280029</v>
      </c>
      <c r="D1546" s="191">
        <v>1979.0600589999999</v>
      </c>
      <c r="E1546" s="191">
        <v>1998.9799800000001</v>
      </c>
      <c r="F1546" s="192">
        <v>1998.9799800000001</v>
      </c>
      <c r="G1546" s="191">
        <v>3160310000</v>
      </c>
      <c r="H1546" s="194">
        <f t="shared" si="24"/>
        <v>7.4843760048878888E-3</v>
      </c>
      <c r="I1546" s="193"/>
      <c r="J1546" s="197">
        <v>1544</v>
      </c>
      <c r="K1546" s="234">
        <v>7.4843760048878888E-3</v>
      </c>
      <c r="L1546" s="198">
        <v>-6.2774637863628911E-3</v>
      </c>
    </row>
    <row r="1547" spans="1:12" ht="14.4" x14ac:dyDescent="0.3">
      <c r="A1547" s="7">
        <v>41897</v>
      </c>
      <c r="B1547" s="191">
        <v>1986.040039</v>
      </c>
      <c r="C1547" s="191">
        <v>1987.1800539999999</v>
      </c>
      <c r="D1547" s="191">
        <v>1978.4799800000001</v>
      </c>
      <c r="E1547" s="191">
        <v>1984.130005</v>
      </c>
      <c r="F1547" s="192">
        <v>1984.130005</v>
      </c>
      <c r="G1547" s="191">
        <v>2776530000</v>
      </c>
      <c r="H1547" s="194">
        <f t="shared" si="24"/>
        <v>-7.1015138063403017E-4</v>
      </c>
      <c r="I1547" s="193"/>
      <c r="J1547" s="197">
        <v>1545</v>
      </c>
      <c r="K1547" s="234">
        <v>-7.1015138063403017E-4</v>
      </c>
      <c r="L1547" s="198">
        <v>-6.2761366538296561E-3</v>
      </c>
    </row>
    <row r="1548" spans="1:12" ht="14.4" x14ac:dyDescent="0.3">
      <c r="A1548" s="7">
        <v>41894</v>
      </c>
      <c r="B1548" s="191">
        <v>1996.73999</v>
      </c>
      <c r="C1548" s="191">
        <v>1996.73999</v>
      </c>
      <c r="D1548" s="191">
        <v>1980.26001</v>
      </c>
      <c r="E1548" s="191">
        <v>1985.540039</v>
      </c>
      <c r="F1548" s="192">
        <v>1985.540039</v>
      </c>
      <c r="G1548" s="191">
        <v>3206570000</v>
      </c>
      <c r="H1548" s="194">
        <f t="shared" si="24"/>
        <v>-5.962558408052987E-3</v>
      </c>
      <c r="I1548" s="193"/>
      <c r="J1548" s="197">
        <v>1546</v>
      </c>
      <c r="K1548" s="234">
        <v>-5.962558408052987E-3</v>
      </c>
      <c r="L1548" s="198">
        <v>-6.2742390248582969E-3</v>
      </c>
    </row>
    <row r="1549" spans="1:12" ht="14.4" x14ac:dyDescent="0.3">
      <c r="A1549" s="7">
        <v>41893</v>
      </c>
      <c r="B1549" s="191">
        <v>1992.849976</v>
      </c>
      <c r="C1549" s="191">
        <v>1997.650024</v>
      </c>
      <c r="D1549" s="191">
        <v>1985.9300539999999</v>
      </c>
      <c r="E1549" s="191">
        <v>1997.4499510000001</v>
      </c>
      <c r="F1549" s="192">
        <v>1997.4499510000001</v>
      </c>
      <c r="G1549" s="191">
        <v>2941690000</v>
      </c>
      <c r="H1549" s="194">
        <f t="shared" si="24"/>
        <v>8.8190553243860123E-4</v>
      </c>
      <c r="I1549" s="193"/>
      <c r="J1549" s="197">
        <v>1547</v>
      </c>
      <c r="K1549" s="234">
        <v>8.8190553243860123E-4</v>
      </c>
      <c r="L1549" s="198">
        <v>-6.2682627852051051E-3</v>
      </c>
    </row>
    <row r="1550" spans="1:12" ht="14.4" x14ac:dyDescent="0.3">
      <c r="A1550" s="7">
        <v>41892</v>
      </c>
      <c r="B1550" s="191">
        <v>1988.410034</v>
      </c>
      <c r="C1550" s="191">
        <v>1996.660034</v>
      </c>
      <c r="D1550" s="191">
        <v>1982.98999</v>
      </c>
      <c r="E1550" s="191">
        <v>1995.6899410000001</v>
      </c>
      <c r="F1550" s="192">
        <v>1995.6899410000001</v>
      </c>
      <c r="G1550" s="191">
        <v>2912430000</v>
      </c>
      <c r="H1550" s="194">
        <f t="shared" si="24"/>
        <v>3.6460744176934632E-3</v>
      </c>
      <c r="I1550" s="193"/>
      <c r="J1550" s="197">
        <v>1548</v>
      </c>
      <c r="K1550" s="234">
        <v>3.6460744176934632E-3</v>
      </c>
      <c r="L1550" s="198">
        <v>-6.2623610917132647E-3</v>
      </c>
    </row>
    <row r="1551" spans="1:12" ht="14.4" x14ac:dyDescent="0.3">
      <c r="A1551" s="7">
        <v>41891</v>
      </c>
      <c r="B1551" s="191">
        <v>2000.7299800000001</v>
      </c>
      <c r="C1551" s="191">
        <v>2001.01001</v>
      </c>
      <c r="D1551" s="191">
        <v>1984.6099850000001</v>
      </c>
      <c r="E1551" s="191">
        <v>1988.4399410000001</v>
      </c>
      <c r="F1551" s="192">
        <v>1988.4399410000001</v>
      </c>
      <c r="G1551" s="191">
        <v>2882830000</v>
      </c>
      <c r="H1551" s="194">
        <f t="shared" si="24"/>
        <v>-6.5450092152765016E-3</v>
      </c>
      <c r="I1551" s="193"/>
      <c r="J1551" s="197">
        <v>1549</v>
      </c>
      <c r="K1551" s="234">
        <v>-6.5450092152765016E-3</v>
      </c>
      <c r="L1551" s="198">
        <v>-6.2391041049544554E-3</v>
      </c>
    </row>
    <row r="1552" spans="1:12" ht="14.4" x14ac:dyDescent="0.3">
      <c r="A1552" s="7">
        <v>41890</v>
      </c>
      <c r="B1552" s="191">
        <v>2007.170044</v>
      </c>
      <c r="C1552" s="191">
        <v>2007.170044</v>
      </c>
      <c r="D1552" s="191">
        <v>1995.599976</v>
      </c>
      <c r="E1552" s="191">
        <v>2001.540039</v>
      </c>
      <c r="F1552" s="192">
        <v>2001.540039</v>
      </c>
      <c r="G1552" s="191">
        <v>2789090000</v>
      </c>
      <c r="H1552" s="194">
        <f t="shared" si="24"/>
        <v>-3.0731142046667576E-3</v>
      </c>
      <c r="I1552" s="193"/>
      <c r="J1552" s="197">
        <v>1550</v>
      </c>
      <c r="K1552" s="234">
        <v>-3.0731142046667576E-3</v>
      </c>
      <c r="L1552" s="198">
        <v>-6.2346545253377369E-3</v>
      </c>
    </row>
    <row r="1553" spans="1:12" ht="14.4" x14ac:dyDescent="0.3">
      <c r="A1553" s="7">
        <v>41887</v>
      </c>
      <c r="B1553" s="191">
        <v>1998</v>
      </c>
      <c r="C1553" s="191">
        <v>2007.709961</v>
      </c>
      <c r="D1553" s="191">
        <v>1990.099976</v>
      </c>
      <c r="E1553" s="191">
        <v>2007.709961</v>
      </c>
      <c r="F1553" s="192">
        <v>2007.709961</v>
      </c>
      <c r="G1553" s="191">
        <v>2818300000</v>
      </c>
      <c r="H1553" s="194">
        <f t="shared" si="24"/>
        <v>5.0358856051554253E-3</v>
      </c>
      <c r="I1553" s="193"/>
      <c r="J1553" s="197">
        <v>1551</v>
      </c>
      <c r="K1553" s="234">
        <v>5.0358856051554253E-3</v>
      </c>
      <c r="L1553" s="198">
        <v>-6.2328705751911627E-3</v>
      </c>
    </row>
    <row r="1554" spans="1:12" ht="14.4" x14ac:dyDescent="0.3">
      <c r="A1554" s="7">
        <v>41886</v>
      </c>
      <c r="B1554" s="191">
        <v>2001.670044</v>
      </c>
      <c r="C1554" s="191">
        <v>2011.170044</v>
      </c>
      <c r="D1554" s="191">
        <v>1992.540039</v>
      </c>
      <c r="E1554" s="191">
        <v>1997.650024</v>
      </c>
      <c r="F1554" s="192">
        <v>1997.650024</v>
      </c>
      <c r="G1554" s="191">
        <v>3072410000</v>
      </c>
      <c r="H1554" s="194">
        <f t="shared" si="24"/>
        <v>-1.5344211306420534E-3</v>
      </c>
      <c r="I1554" s="193"/>
      <c r="J1554" s="197">
        <v>1552</v>
      </c>
      <c r="K1554" s="234">
        <v>-1.5344211306420534E-3</v>
      </c>
      <c r="L1554" s="198">
        <v>-6.2177407542680866E-3</v>
      </c>
    </row>
    <row r="1555" spans="1:12" ht="14.4" x14ac:dyDescent="0.3">
      <c r="A1555" s="7">
        <v>41885</v>
      </c>
      <c r="B1555" s="191">
        <v>2003.5699460000001</v>
      </c>
      <c r="C1555" s="191">
        <v>2009.280029</v>
      </c>
      <c r="D1555" s="191">
        <v>1998.1400149999999</v>
      </c>
      <c r="E1555" s="191">
        <v>2000.719971</v>
      </c>
      <c r="F1555" s="192">
        <v>2000.719971</v>
      </c>
      <c r="G1555" s="191">
        <v>2809980000</v>
      </c>
      <c r="H1555" s="194">
        <f t="shared" si="24"/>
        <v>-7.7914076822669363E-4</v>
      </c>
      <c r="I1555" s="193"/>
      <c r="J1555" s="197">
        <v>1553</v>
      </c>
      <c r="K1555" s="234">
        <v>-7.7914076822669363E-4</v>
      </c>
      <c r="L1555" s="198">
        <v>-6.2128261397987874E-3</v>
      </c>
    </row>
    <row r="1556" spans="1:12" ht="14.4" x14ac:dyDescent="0.3">
      <c r="A1556" s="7">
        <v>41884</v>
      </c>
      <c r="B1556" s="191">
        <v>2004.0699460000001</v>
      </c>
      <c r="C1556" s="191">
        <v>2006.119995</v>
      </c>
      <c r="D1556" s="191">
        <v>1994.849976</v>
      </c>
      <c r="E1556" s="191">
        <v>2002.280029</v>
      </c>
      <c r="F1556" s="192">
        <v>2002.280029</v>
      </c>
      <c r="G1556" s="191">
        <v>2819980000</v>
      </c>
      <c r="H1556" s="194">
        <f t="shared" si="24"/>
        <v>-5.4406624972937363E-4</v>
      </c>
      <c r="I1556" s="193"/>
      <c r="J1556" s="197">
        <v>1554</v>
      </c>
      <c r="K1556" s="234">
        <v>-5.4406624972937363E-4</v>
      </c>
      <c r="L1556" s="198">
        <v>-6.2049378316165714E-3</v>
      </c>
    </row>
    <row r="1557" spans="1:12" ht="14.4" x14ac:dyDescent="0.3">
      <c r="A1557" s="7">
        <v>41880</v>
      </c>
      <c r="B1557" s="191">
        <v>1998.4499510000001</v>
      </c>
      <c r="C1557" s="191">
        <v>2003.380005</v>
      </c>
      <c r="D1557" s="191">
        <v>1994.650024</v>
      </c>
      <c r="E1557" s="191">
        <v>2003.369995</v>
      </c>
      <c r="F1557" s="192">
        <v>2003.369995</v>
      </c>
      <c r="G1557" s="191">
        <v>2259130000</v>
      </c>
      <c r="H1557" s="194">
        <f t="shared" si="24"/>
        <v>3.3204147927141893E-3</v>
      </c>
      <c r="I1557" s="193"/>
      <c r="J1557" s="197">
        <v>1555</v>
      </c>
      <c r="K1557" s="234">
        <v>3.3204147927141893E-3</v>
      </c>
      <c r="L1557" s="198">
        <v>-6.2043915440711883E-3</v>
      </c>
    </row>
    <row r="1558" spans="1:12" ht="14.4" x14ac:dyDescent="0.3">
      <c r="A1558" s="7">
        <v>41879</v>
      </c>
      <c r="B1558" s="191">
        <v>1997.420044</v>
      </c>
      <c r="C1558" s="191">
        <v>1998.5500489999999</v>
      </c>
      <c r="D1558" s="191">
        <v>1990.5200199999999</v>
      </c>
      <c r="E1558" s="191">
        <v>1996.73999</v>
      </c>
      <c r="F1558" s="192">
        <v>1996.73999</v>
      </c>
      <c r="G1558" s="191">
        <v>2282400000</v>
      </c>
      <c r="H1558" s="194">
        <f t="shared" si="24"/>
        <v>-1.6899011101581347E-3</v>
      </c>
      <c r="I1558" s="193"/>
      <c r="J1558" s="197">
        <v>1556</v>
      </c>
      <c r="K1558" s="234">
        <v>-1.6899011101581347E-3</v>
      </c>
      <c r="L1558" s="198">
        <v>-6.2013082087121474E-3</v>
      </c>
    </row>
    <row r="1559" spans="1:12" ht="14.4" x14ac:dyDescent="0.3">
      <c r="A1559" s="7">
        <v>41878</v>
      </c>
      <c r="B1559" s="191">
        <v>2000.540039</v>
      </c>
      <c r="C1559" s="191">
        <v>2002.1400149999999</v>
      </c>
      <c r="D1559" s="191">
        <v>1996.1999510000001</v>
      </c>
      <c r="E1559" s="191">
        <v>2000.119995</v>
      </c>
      <c r="F1559" s="192">
        <v>2000.119995</v>
      </c>
      <c r="G1559" s="191">
        <v>2344350000</v>
      </c>
      <c r="H1559" s="194">
        <f t="shared" si="24"/>
        <v>4.9986999630176634E-5</v>
      </c>
      <c r="I1559" s="193"/>
      <c r="J1559" s="197">
        <v>1557</v>
      </c>
      <c r="K1559" s="234">
        <v>4.9986999630176634E-5</v>
      </c>
      <c r="L1559" s="198">
        <v>-6.1903999631466875E-3</v>
      </c>
    </row>
    <row r="1560" spans="1:12" ht="14.4" x14ac:dyDescent="0.3">
      <c r="A1560" s="7">
        <v>41877</v>
      </c>
      <c r="B1560" s="191">
        <v>1998.589966</v>
      </c>
      <c r="C1560" s="191">
        <v>2005.040039</v>
      </c>
      <c r="D1560" s="191">
        <v>1998.589966</v>
      </c>
      <c r="E1560" s="191">
        <v>2000.0200199999999</v>
      </c>
      <c r="F1560" s="192">
        <v>2000.0200199999999</v>
      </c>
      <c r="G1560" s="191">
        <v>2451950000</v>
      </c>
      <c r="H1560" s="194">
        <f t="shared" si="24"/>
        <v>1.051081101221471E-3</v>
      </c>
      <c r="I1560" s="193"/>
      <c r="J1560" s="197">
        <v>1558</v>
      </c>
      <c r="K1560" s="234">
        <v>1.051081101221471E-3</v>
      </c>
      <c r="L1560" s="198">
        <v>-6.1880297498132153E-3</v>
      </c>
    </row>
    <row r="1561" spans="1:12" ht="14.4" x14ac:dyDescent="0.3">
      <c r="A1561" s="7">
        <v>41876</v>
      </c>
      <c r="B1561" s="191">
        <v>1991.73999</v>
      </c>
      <c r="C1561" s="191">
        <v>2001.9499510000001</v>
      </c>
      <c r="D1561" s="191">
        <v>1991.73999</v>
      </c>
      <c r="E1561" s="191">
        <v>1997.920044</v>
      </c>
      <c r="F1561" s="192">
        <v>1997.920044</v>
      </c>
      <c r="G1561" s="191">
        <v>2233880000</v>
      </c>
      <c r="H1561" s="194">
        <f t="shared" si="24"/>
        <v>4.7877790611010025E-3</v>
      </c>
      <c r="I1561" s="193"/>
      <c r="J1561" s="197">
        <v>1559</v>
      </c>
      <c r="K1561" s="234">
        <v>4.7877790611010025E-3</v>
      </c>
      <c r="L1561" s="198">
        <v>-6.1843582608695291E-3</v>
      </c>
    </row>
    <row r="1562" spans="1:12" ht="14.4" x14ac:dyDescent="0.3">
      <c r="A1562" s="7">
        <v>41873</v>
      </c>
      <c r="B1562" s="191">
        <v>1992.599976</v>
      </c>
      <c r="C1562" s="191">
        <v>1993.540039</v>
      </c>
      <c r="D1562" s="191">
        <v>1984.76001</v>
      </c>
      <c r="E1562" s="191">
        <v>1988.400024</v>
      </c>
      <c r="F1562" s="192">
        <v>1988.400024</v>
      </c>
      <c r="G1562" s="191">
        <v>2301860000</v>
      </c>
      <c r="H1562" s="194">
        <f t="shared" si="24"/>
        <v>-1.9925872252457739E-3</v>
      </c>
      <c r="I1562" s="193"/>
      <c r="J1562" s="197">
        <v>1560</v>
      </c>
      <c r="K1562" s="234">
        <v>-1.9925872252457739E-3</v>
      </c>
      <c r="L1562" s="198">
        <v>-6.1771411700540131E-3</v>
      </c>
    </row>
    <row r="1563" spans="1:12" ht="14.4" x14ac:dyDescent="0.3">
      <c r="A1563" s="7">
        <v>41872</v>
      </c>
      <c r="B1563" s="191">
        <v>1986.8199460000001</v>
      </c>
      <c r="C1563" s="191">
        <v>1994.76001</v>
      </c>
      <c r="D1563" s="191">
        <v>1986.8199460000001</v>
      </c>
      <c r="E1563" s="191">
        <v>1992.369995</v>
      </c>
      <c r="F1563" s="192">
        <v>1992.369995</v>
      </c>
      <c r="G1563" s="191">
        <v>2638920000</v>
      </c>
      <c r="H1563" s="194">
        <f t="shared" si="24"/>
        <v>2.9498894898596817E-3</v>
      </c>
      <c r="I1563" s="193"/>
      <c r="J1563" s="197">
        <v>1561</v>
      </c>
      <c r="K1563" s="234">
        <v>2.9498894898596817E-3</v>
      </c>
      <c r="L1563" s="198">
        <v>-6.1767345236366632E-3</v>
      </c>
    </row>
    <row r="1564" spans="1:12" ht="14.4" x14ac:dyDescent="0.3">
      <c r="A1564" s="7">
        <v>41871</v>
      </c>
      <c r="B1564" s="191">
        <v>1980.459961</v>
      </c>
      <c r="C1564" s="191">
        <v>1988.5699460000001</v>
      </c>
      <c r="D1564" s="191">
        <v>1977.6800539999999</v>
      </c>
      <c r="E1564" s="191">
        <v>1986.51001</v>
      </c>
      <c r="F1564" s="192">
        <v>1986.51001</v>
      </c>
      <c r="G1564" s="191">
        <v>2579560000</v>
      </c>
      <c r="H1564" s="194">
        <f t="shared" si="24"/>
        <v>2.4778129084918783E-3</v>
      </c>
      <c r="I1564" s="193"/>
      <c r="J1564" s="197">
        <v>1562</v>
      </c>
      <c r="K1564" s="234">
        <v>2.4778129084918783E-3</v>
      </c>
      <c r="L1564" s="198">
        <v>-6.1614250006728748E-3</v>
      </c>
    </row>
    <row r="1565" spans="1:12" ht="14.4" x14ac:dyDescent="0.3">
      <c r="A1565" s="7">
        <v>41870</v>
      </c>
      <c r="B1565" s="191">
        <v>1972.7299800000001</v>
      </c>
      <c r="C1565" s="191">
        <v>1982.5699460000001</v>
      </c>
      <c r="D1565" s="191">
        <v>1972.7299800000001</v>
      </c>
      <c r="E1565" s="191">
        <v>1981.599976</v>
      </c>
      <c r="F1565" s="192">
        <v>1981.599976</v>
      </c>
      <c r="G1565" s="191">
        <v>2656430000</v>
      </c>
      <c r="H1565" s="194">
        <f t="shared" si="24"/>
        <v>5.0006522411709742E-3</v>
      </c>
      <c r="I1565" s="193"/>
      <c r="J1565" s="197">
        <v>1563</v>
      </c>
      <c r="K1565" s="234">
        <v>5.0006522411709742E-3</v>
      </c>
      <c r="L1565" s="198">
        <v>-6.147830011054442E-3</v>
      </c>
    </row>
    <row r="1566" spans="1:12" ht="14.4" x14ac:dyDescent="0.3">
      <c r="A1566" s="7">
        <v>41869</v>
      </c>
      <c r="B1566" s="191">
        <v>1958.3599850000001</v>
      </c>
      <c r="C1566" s="191">
        <v>1971.98999</v>
      </c>
      <c r="D1566" s="191">
        <v>1958.3599850000001</v>
      </c>
      <c r="E1566" s="191">
        <v>1971.73999</v>
      </c>
      <c r="F1566" s="192">
        <v>1971.73999</v>
      </c>
      <c r="G1566" s="191">
        <v>2638160000</v>
      </c>
      <c r="H1566" s="194">
        <f t="shared" si="24"/>
        <v>8.5316719162744272E-3</v>
      </c>
      <c r="I1566" s="193"/>
      <c r="J1566" s="197">
        <v>1564</v>
      </c>
      <c r="K1566" s="234">
        <v>8.5316719162744272E-3</v>
      </c>
      <c r="L1566" s="198">
        <v>-6.1444420492254969E-3</v>
      </c>
    </row>
    <row r="1567" spans="1:12" ht="14.4" x14ac:dyDescent="0.3">
      <c r="A1567" s="7">
        <v>41866</v>
      </c>
      <c r="B1567" s="191">
        <v>1958.869995</v>
      </c>
      <c r="C1567" s="191">
        <v>1964.040039</v>
      </c>
      <c r="D1567" s="191">
        <v>1941.5</v>
      </c>
      <c r="E1567" s="191">
        <v>1955.0600589999999</v>
      </c>
      <c r="F1567" s="192">
        <v>1955.0600589999999</v>
      </c>
      <c r="G1567" s="191">
        <v>3023380000</v>
      </c>
      <c r="H1567" s="194">
        <f t="shared" si="24"/>
        <v>-6.1372864230343249E-5</v>
      </c>
      <c r="I1567" s="193"/>
      <c r="J1567" s="197">
        <v>1565</v>
      </c>
      <c r="K1567" s="234">
        <v>-6.1372864230343249E-5</v>
      </c>
      <c r="L1567" s="198">
        <v>-6.1394220159830069E-3</v>
      </c>
    </row>
    <row r="1568" spans="1:12" ht="14.4" x14ac:dyDescent="0.3">
      <c r="A1568" s="7">
        <v>41865</v>
      </c>
      <c r="B1568" s="191">
        <v>1947.410034</v>
      </c>
      <c r="C1568" s="191">
        <v>1955.2299800000001</v>
      </c>
      <c r="D1568" s="191">
        <v>1947.410034</v>
      </c>
      <c r="E1568" s="191">
        <v>1955.1800539999999</v>
      </c>
      <c r="F1568" s="192">
        <v>1955.1800539999999</v>
      </c>
      <c r="G1568" s="191">
        <v>2609460000</v>
      </c>
      <c r="H1568" s="194">
        <f t="shared" si="24"/>
        <v>4.3458140492872877E-3</v>
      </c>
      <c r="I1568" s="193"/>
      <c r="J1568" s="197">
        <v>1566</v>
      </c>
      <c r="K1568" s="234">
        <v>4.3458140492872877E-3</v>
      </c>
      <c r="L1568" s="198">
        <v>-6.1387308839869629E-3</v>
      </c>
    </row>
    <row r="1569" spans="1:12" ht="14.4" x14ac:dyDescent="0.3">
      <c r="A1569" s="7">
        <v>41864</v>
      </c>
      <c r="B1569" s="191">
        <v>1935.599976</v>
      </c>
      <c r="C1569" s="191">
        <v>1948.410034</v>
      </c>
      <c r="D1569" s="191">
        <v>1935.599976</v>
      </c>
      <c r="E1569" s="191">
        <v>1946.719971</v>
      </c>
      <c r="F1569" s="192">
        <v>1946.719971</v>
      </c>
      <c r="G1569" s="191">
        <v>2718020000</v>
      </c>
      <c r="H1569" s="194">
        <f t="shared" si="24"/>
        <v>6.707160180995468E-3</v>
      </c>
      <c r="I1569" s="193"/>
      <c r="J1569" s="197">
        <v>1567</v>
      </c>
      <c r="K1569" s="234">
        <v>6.707160180995468E-3</v>
      </c>
      <c r="L1569" s="198">
        <v>-6.1316490853251804E-3</v>
      </c>
    </row>
    <row r="1570" spans="1:12" ht="14.4" x14ac:dyDescent="0.3">
      <c r="A1570" s="7">
        <v>41863</v>
      </c>
      <c r="B1570" s="191">
        <v>1935.7299800000001</v>
      </c>
      <c r="C1570" s="191">
        <v>1939.650024</v>
      </c>
      <c r="D1570" s="191">
        <v>1928.290039</v>
      </c>
      <c r="E1570" s="191">
        <v>1933.75</v>
      </c>
      <c r="F1570" s="192">
        <v>1933.75</v>
      </c>
      <c r="G1570" s="191">
        <v>2611700000</v>
      </c>
      <c r="H1570" s="194">
        <f t="shared" si="24"/>
        <v>-1.6366416413624359E-3</v>
      </c>
      <c r="I1570" s="193"/>
      <c r="J1570" s="197">
        <v>1568</v>
      </c>
      <c r="K1570" s="234">
        <v>-1.6366416413624359E-3</v>
      </c>
      <c r="L1570" s="198">
        <v>-6.1300573851999392E-3</v>
      </c>
    </row>
    <row r="1571" spans="1:12" ht="14.4" x14ac:dyDescent="0.3">
      <c r="A1571" s="7">
        <v>41862</v>
      </c>
      <c r="B1571" s="191">
        <v>1933.4300539999999</v>
      </c>
      <c r="C1571" s="191">
        <v>1944.900024</v>
      </c>
      <c r="D1571" s="191">
        <v>1933.4300539999999</v>
      </c>
      <c r="E1571" s="191">
        <v>1936.920044</v>
      </c>
      <c r="F1571" s="192">
        <v>1936.920044</v>
      </c>
      <c r="G1571" s="191">
        <v>2784890000</v>
      </c>
      <c r="H1571" s="194">
        <f t="shared" si="24"/>
        <v>2.759425185375993E-3</v>
      </c>
      <c r="I1571" s="193"/>
      <c r="J1571" s="197">
        <v>1569</v>
      </c>
      <c r="K1571" s="234">
        <v>2.759425185375993E-3</v>
      </c>
      <c r="L1571" s="198">
        <v>-6.1183058915242408E-3</v>
      </c>
    </row>
    <row r="1572" spans="1:12" ht="14.4" x14ac:dyDescent="0.3">
      <c r="A1572" s="7">
        <v>41859</v>
      </c>
      <c r="B1572" s="191">
        <v>1910.349976</v>
      </c>
      <c r="C1572" s="191">
        <v>1932.380005</v>
      </c>
      <c r="D1572" s="191">
        <v>1909.01001</v>
      </c>
      <c r="E1572" s="191">
        <v>1931.589966</v>
      </c>
      <c r="F1572" s="192">
        <v>1931.589966</v>
      </c>
      <c r="G1572" s="191">
        <v>2902280000</v>
      </c>
      <c r="H1572" s="194">
        <f t="shared" si="24"/>
        <v>1.1531402683690923E-2</v>
      </c>
      <c r="I1572" s="193"/>
      <c r="J1572" s="197">
        <v>1570</v>
      </c>
      <c r="K1572" s="234">
        <v>1.1531402683690923E-2</v>
      </c>
      <c r="L1572" s="198">
        <v>-6.1126436564151176E-3</v>
      </c>
    </row>
    <row r="1573" spans="1:12" ht="14.4" x14ac:dyDescent="0.3">
      <c r="A1573" s="7">
        <v>41858</v>
      </c>
      <c r="B1573" s="191">
        <v>1923.030029</v>
      </c>
      <c r="C1573" s="191">
        <v>1928.8900149999999</v>
      </c>
      <c r="D1573" s="191">
        <v>1904.780029</v>
      </c>
      <c r="E1573" s="191">
        <v>1909.5699460000001</v>
      </c>
      <c r="F1573" s="192">
        <v>1909.5699460000001</v>
      </c>
      <c r="G1573" s="191">
        <v>3230520000</v>
      </c>
      <c r="H1573" s="194">
        <f t="shared" si="24"/>
        <v>-5.5566200347696966E-3</v>
      </c>
      <c r="I1573" s="193"/>
      <c r="J1573" s="197">
        <v>1571</v>
      </c>
      <c r="K1573" s="234">
        <v>-5.5566200347696966E-3</v>
      </c>
      <c r="L1573" s="198">
        <v>-6.1119605307773297E-3</v>
      </c>
    </row>
    <row r="1574" spans="1:12" ht="14.4" x14ac:dyDescent="0.3">
      <c r="A1574" s="7">
        <v>41857</v>
      </c>
      <c r="B1574" s="191">
        <v>1917.290039</v>
      </c>
      <c r="C1574" s="191">
        <v>1927.910034</v>
      </c>
      <c r="D1574" s="191">
        <v>1911.4499510000001</v>
      </c>
      <c r="E1574" s="191">
        <v>1920.23999</v>
      </c>
      <c r="F1574" s="192">
        <v>1920.23999</v>
      </c>
      <c r="G1574" s="191">
        <v>3539150000</v>
      </c>
      <c r="H1574" s="194">
        <f t="shared" si="24"/>
        <v>1.5638394034980837E-5</v>
      </c>
      <c r="I1574" s="193"/>
      <c r="J1574" s="197">
        <v>1572</v>
      </c>
      <c r="K1574" s="234">
        <v>1.5638394034980837E-5</v>
      </c>
      <c r="L1574" s="198">
        <v>-6.0995673177903515E-3</v>
      </c>
    </row>
    <row r="1575" spans="1:12" ht="14.4" x14ac:dyDescent="0.3">
      <c r="A1575" s="7">
        <v>41856</v>
      </c>
      <c r="B1575" s="191">
        <v>1936.339966</v>
      </c>
      <c r="C1575" s="191">
        <v>1936.339966</v>
      </c>
      <c r="D1575" s="191">
        <v>1913.7700199999999</v>
      </c>
      <c r="E1575" s="191">
        <v>1920.209961</v>
      </c>
      <c r="F1575" s="192">
        <v>1920.209961</v>
      </c>
      <c r="G1575" s="191">
        <v>3462520000</v>
      </c>
      <c r="H1575" s="194">
        <f t="shared" si="24"/>
        <v>-9.6854698048234964E-3</v>
      </c>
      <c r="I1575" s="193"/>
      <c r="J1575" s="197">
        <v>1573</v>
      </c>
      <c r="K1575" s="234">
        <v>-9.6854698048234964E-3</v>
      </c>
      <c r="L1575" s="198">
        <v>-6.0924572901997183E-3</v>
      </c>
    </row>
    <row r="1576" spans="1:12" ht="14.4" x14ac:dyDescent="0.3">
      <c r="A1576" s="7">
        <v>41855</v>
      </c>
      <c r="B1576" s="191">
        <v>1926.619995</v>
      </c>
      <c r="C1576" s="191">
        <v>1942.920044</v>
      </c>
      <c r="D1576" s="191">
        <v>1921.1999510000001</v>
      </c>
      <c r="E1576" s="191">
        <v>1938.98999</v>
      </c>
      <c r="F1576" s="192">
        <v>1938.98999</v>
      </c>
      <c r="G1576" s="191">
        <v>3072920000</v>
      </c>
      <c r="H1576" s="194">
        <f t="shared" si="24"/>
        <v>7.1890324532962232E-3</v>
      </c>
      <c r="I1576" s="193"/>
      <c r="J1576" s="197">
        <v>1574</v>
      </c>
      <c r="K1576" s="234">
        <v>7.1890324532962232E-3</v>
      </c>
      <c r="L1576" s="198">
        <v>-6.090736237241553E-3</v>
      </c>
    </row>
    <row r="1577" spans="1:12" ht="14.4" x14ac:dyDescent="0.3">
      <c r="A1577" s="7">
        <v>41852</v>
      </c>
      <c r="B1577" s="191">
        <v>1929.8000489999999</v>
      </c>
      <c r="C1577" s="191">
        <v>1937.349976</v>
      </c>
      <c r="D1577" s="191">
        <v>1916.369995</v>
      </c>
      <c r="E1577" s="191">
        <v>1925.150024</v>
      </c>
      <c r="F1577" s="192">
        <v>1925.150024</v>
      </c>
      <c r="G1577" s="191">
        <v>3789660000</v>
      </c>
      <c r="H1577" s="194">
        <f t="shared" si="24"/>
        <v>-2.8591213797275511E-3</v>
      </c>
      <c r="I1577" s="193"/>
      <c r="J1577" s="197">
        <v>1575</v>
      </c>
      <c r="K1577" s="234">
        <v>-2.8591213797275511E-3</v>
      </c>
      <c r="L1577" s="198">
        <v>-6.0876341398504253E-3</v>
      </c>
    </row>
    <row r="1578" spans="1:12" ht="14.4" x14ac:dyDescent="0.3">
      <c r="A1578" s="7">
        <v>41851</v>
      </c>
      <c r="B1578" s="191">
        <v>1965.1400149999999</v>
      </c>
      <c r="C1578" s="191">
        <v>1965.1400149999999</v>
      </c>
      <c r="D1578" s="191">
        <v>1930.670044</v>
      </c>
      <c r="E1578" s="191">
        <v>1930.670044</v>
      </c>
      <c r="F1578" s="192">
        <v>1930.670044</v>
      </c>
      <c r="G1578" s="191">
        <v>4193000000</v>
      </c>
      <c r="H1578" s="194">
        <f t="shared" si="24"/>
        <v>-1.9999240169110276E-2</v>
      </c>
      <c r="I1578" s="193"/>
      <c r="J1578" s="197">
        <v>1576</v>
      </c>
      <c r="K1578" s="234">
        <v>-1.9999240169110276E-2</v>
      </c>
      <c r="L1578" s="198">
        <v>-6.0845814169210137E-3</v>
      </c>
    </row>
    <row r="1579" spans="1:12" ht="14.4" x14ac:dyDescent="0.3">
      <c r="A1579" s="7">
        <v>41850</v>
      </c>
      <c r="B1579" s="191">
        <v>1973.209961</v>
      </c>
      <c r="C1579" s="191">
        <v>1978.900024</v>
      </c>
      <c r="D1579" s="191">
        <v>1962.420044</v>
      </c>
      <c r="E1579" s="191">
        <v>1970.0699460000001</v>
      </c>
      <c r="F1579" s="192">
        <v>1970.0699460000001</v>
      </c>
      <c r="G1579" s="191">
        <v>3448250000</v>
      </c>
      <c r="H1579" s="194">
        <f t="shared" si="24"/>
        <v>6.0912715035782736E-5</v>
      </c>
      <c r="I1579" s="193"/>
      <c r="J1579" s="197">
        <v>1577</v>
      </c>
      <c r="K1579" s="234">
        <v>6.0912715035782736E-5</v>
      </c>
      <c r="L1579" s="198">
        <v>-6.0840793472084036E-3</v>
      </c>
    </row>
    <row r="1580" spans="1:12" ht="14.4" x14ac:dyDescent="0.3">
      <c r="A1580" s="7">
        <v>41849</v>
      </c>
      <c r="B1580" s="191">
        <v>1980.030029</v>
      </c>
      <c r="C1580" s="191">
        <v>1984.849976</v>
      </c>
      <c r="D1580" s="191">
        <v>1969.9499510000001</v>
      </c>
      <c r="E1580" s="191">
        <v>1969.9499510000001</v>
      </c>
      <c r="F1580" s="192">
        <v>1969.9499510000001</v>
      </c>
      <c r="G1580" s="191">
        <v>3183300000</v>
      </c>
      <c r="H1580" s="194">
        <f t="shared" si="24"/>
        <v>-4.5277869362705652E-3</v>
      </c>
      <c r="I1580" s="193"/>
      <c r="J1580" s="197">
        <v>1578</v>
      </c>
      <c r="K1580" s="234">
        <v>-4.5277869362705652E-3</v>
      </c>
      <c r="L1580" s="198">
        <v>-6.0747110518941825E-3</v>
      </c>
    </row>
    <row r="1581" spans="1:12" ht="14.4" x14ac:dyDescent="0.3">
      <c r="A1581" s="7">
        <v>41848</v>
      </c>
      <c r="B1581" s="191">
        <v>1978.25</v>
      </c>
      <c r="C1581" s="191">
        <v>1981.5200199999999</v>
      </c>
      <c r="D1581" s="191">
        <v>1967.3100589999999</v>
      </c>
      <c r="E1581" s="191">
        <v>1978.910034</v>
      </c>
      <c r="F1581" s="192">
        <v>1978.910034</v>
      </c>
      <c r="G1581" s="191">
        <v>2803320000</v>
      </c>
      <c r="H1581" s="194">
        <f t="shared" si="24"/>
        <v>2.8815472052187821E-4</v>
      </c>
      <c r="I1581" s="193"/>
      <c r="J1581" s="197">
        <v>1579</v>
      </c>
      <c r="K1581" s="234">
        <v>2.8815472052187821E-4</v>
      </c>
      <c r="L1581" s="198">
        <v>-6.072864765750959E-3</v>
      </c>
    </row>
    <row r="1582" spans="1:12" ht="14.4" x14ac:dyDescent="0.3">
      <c r="A1582" s="7">
        <v>41845</v>
      </c>
      <c r="B1582" s="191">
        <v>1984.599976</v>
      </c>
      <c r="C1582" s="191">
        <v>1984.599976</v>
      </c>
      <c r="D1582" s="191">
        <v>1974.369995</v>
      </c>
      <c r="E1582" s="191">
        <v>1978.339966</v>
      </c>
      <c r="F1582" s="192">
        <v>1978.339966</v>
      </c>
      <c r="G1582" s="191">
        <v>2638960000</v>
      </c>
      <c r="H1582" s="194">
        <f t="shared" si="24"/>
        <v>-4.8491504426518743E-3</v>
      </c>
      <c r="I1582" s="193"/>
      <c r="J1582" s="197">
        <v>1580</v>
      </c>
      <c r="K1582" s="234">
        <v>-4.8491504426518743E-3</v>
      </c>
      <c r="L1582" s="198">
        <v>-6.0702169961085167E-3</v>
      </c>
    </row>
    <row r="1583" spans="1:12" ht="14.4" x14ac:dyDescent="0.3">
      <c r="A1583" s="7">
        <v>41844</v>
      </c>
      <c r="B1583" s="191">
        <v>1988.0699460000001</v>
      </c>
      <c r="C1583" s="191">
        <v>1991.3900149999999</v>
      </c>
      <c r="D1583" s="191">
        <v>1985.790039</v>
      </c>
      <c r="E1583" s="191">
        <v>1987.9799800000001</v>
      </c>
      <c r="F1583" s="192">
        <v>1987.9799800000001</v>
      </c>
      <c r="G1583" s="191">
        <v>3203530000</v>
      </c>
      <c r="H1583" s="194">
        <f t="shared" si="24"/>
        <v>4.8815556797325999E-4</v>
      </c>
      <c r="I1583" s="193"/>
      <c r="J1583" s="197">
        <v>1581</v>
      </c>
      <c r="K1583" s="234">
        <v>4.8815556797325999E-4</v>
      </c>
      <c r="L1583" s="198">
        <v>-6.0681264867375514E-3</v>
      </c>
    </row>
    <row r="1584" spans="1:12" ht="14.4" x14ac:dyDescent="0.3">
      <c r="A1584" s="7">
        <v>41843</v>
      </c>
      <c r="B1584" s="191">
        <v>1985.3199460000001</v>
      </c>
      <c r="C1584" s="191">
        <v>1989.2299800000001</v>
      </c>
      <c r="D1584" s="191">
        <v>1982.4399410000001</v>
      </c>
      <c r="E1584" s="191">
        <v>1987.01001</v>
      </c>
      <c r="F1584" s="192">
        <v>1987.01001</v>
      </c>
      <c r="G1584" s="191">
        <v>2869720000</v>
      </c>
      <c r="H1584" s="194">
        <f t="shared" si="24"/>
        <v>1.7544382737449105E-3</v>
      </c>
      <c r="I1584" s="193"/>
      <c r="J1584" s="197">
        <v>1582</v>
      </c>
      <c r="K1584" s="234">
        <v>1.7544382737449105E-3</v>
      </c>
      <c r="L1584" s="198">
        <v>-6.0674946140922741E-3</v>
      </c>
    </row>
    <row r="1585" spans="1:12" ht="14.4" x14ac:dyDescent="0.3">
      <c r="A1585" s="7">
        <v>41842</v>
      </c>
      <c r="B1585" s="191">
        <v>1975.650024</v>
      </c>
      <c r="C1585" s="191">
        <v>1986.23999</v>
      </c>
      <c r="D1585" s="191">
        <v>1975.650024</v>
      </c>
      <c r="E1585" s="191">
        <v>1983.530029</v>
      </c>
      <c r="F1585" s="192">
        <v>1983.530029</v>
      </c>
      <c r="G1585" s="191">
        <v>2890480000</v>
      </c>
      <c r="H1585" s="194">
        <f t="shared" si="24"/>
        <v>5.0161499242103542E-3</v>
      </c>
      <c r="I1585" s="193"/>
      <c r="J1585" s="197">
        <v>1583</v>
      </c>
      <c r="K1585" s="234">
        <v>5.0161499242103542E-3</v>
      </c>
      <c r="L1585" s="198">
        <v>-6.0532058984068523E-3</v>
      </c>
    </row>
    <row r="1586" spans="1:12" ht="14.4" x14ac:dyDescent="0.3">
      <c r="A1586" s="7">
        <v>41841</v>
      </c>
      <c r="B1586" s="191">
        <v>1976.9300539999999</v>
      </c>
      <c r="C1586" s="191">
        <v>1976.9300539999999</v>
      </c>
      <c r="D1586" s="191">
        <v>1965.7700199999999</v>
      </c>
      <c r="E1586" s="191">
        <v>1973.630005</v>
      </c>
      <c r="F1586" s="192">
        <v>1973.630005</v>
      </c>
      <c r="G1586" s="191">
        <v>2611160000</v>
      </c>
      <c r="H1586" s="194">
        <f t="shared" si="24"/>
        <v>-2.3202505622667196E-3</v>
      </c>
      <c r="I1586" s="193"/>
      <c r="J1586" s="197">
        <v>1584</v>
      </c>
      <c r="K1586" s="234">
        <v>-2.3202505622667196E-3</v>
      </c>
      <c r="L1586" s="198">
        <v>-6.0493251637452347E-3</v>
      </c>
    </row>
    <row r="1587" spans="1:12" ht="14.4" x14ac:dyDescent="0.3">
      <c r="A1587" s="7">
        <v>41838</v>
      </c>
      <c r="B1587" s="191">
        <v>1961.540039</v>
      </c>
      <c r="C1587" s="191">
        <v>1979.910034</v>
      </c>
      <c r="D1587" s="191">
        <v>1960.8199460000001</v>
      </c>
      <c r="E1587" s="191">
        <v>1978.219971</v>
      </c>
      <c r="F1587" s="192">
        <v>1978.219971</v>
      </c>
      <c r="G1587" s="191">
        <v>3106060000</v>
      </c>
      <c r="H1587" s="194">
        <f t="shared" si="24"/>
        <v>1.0264935780914678E-2</v>
      </c>
      <c r="I1587" s="193"/>
      <c r="J1587" s="197">
        <v>1585</v>
      </c>
      <c r="K1587" s="234">
        <v>1.0264935780914678E-2</v>
      </c>
      <c r="L1587" s="198">
        <v>-6.045422088880488E-3</v>
      </c>
    </row>
    <row r="1588" spans="1:12" ht="14.4" x14ac:dyDescent="0.3">
      <c r="A1588" s="7">
        <v>41837</v>
      </c>
      <c r="B1588" s="191">
        <v>1979.75</v>
      </c>
      <c r="C1588" s="191">
        <v>1981.8000489999999</v>
      </c>
      <c r="D1588" s="191">
        <v>1955.589966</v>
      </c>
      <c r="E1588" s="191">
        <v>1958.119995</v>
      </c>
      <c r="F1588" s="192">
        <v>1958.119995</v>
      </c>
      <c r="G1588" s="191">
        <v>3381680000</v>
      </c>
      <c r="H1588" s="194">
        <f t="shared" si="24"/>
        <v>-1.1834026372541712E-2</v>
      </c>
      <c r="I1588" s="193"/>
      <c r="J1588" s="197">
        <v>1586</v>
      </c>
      <c r="K1588" s="234">
        <v>-1.1834026372541712E-2</v>
      </c>
      <c r="L1588" s="198">
        <v>-6.0292306782917422E-3</v>
      </c>
    </row>
    <row r="1589" spans="1:12" ht="14.4" x14ac:dyDescent="0.3">
      <c r="A1589" s="7">
        <v>41836</v>
      </c>
      <c r="B1589" s="191">
        <v>1976.349976</v>
      </c>
      <c r="C1589" s="191">
        <v>1983.9399410000001</v>
      </c>
      <c r="D1589" s="191">
        <v>1975.670044</v>
      </c>
      <c r="E1589" s="191">
        <v>1981.5699460000001</v>
      </c>
      <c r="F1589" s="192">
        <v>1981.5699460000001</v>
      </c>
      <c r="G1589" s="191">
        <v>3390950000</v>
      </c>
      <c r="H1589" s="194">
        <f t="shared" si="24"/>
        <v>4.2010849337998646E-3</v>
      </c>
      <c r="I1589" s="193"/>
      <c r="J1589" s="197">
        <v>1587</v>
      </c>
      <c r="K1589" s="234">
        <v>4.2010849337998646E-3</v>
      </c>
      <c r="L1589" s="198">
        <v>-6.014938750618563E-3</v>
      </c>
    </row>
    <row r="1590" spans="1:12" ht="14.4" x14ac:dyDescent="0.3">
      <c r="A1590" s="7">
        <v>41835</v>
      </c>
      <c r="B1590" s="191">
        <v>1977.3599850000001</v>
      </c>
      <c r="C1590" s="191">
        <v>1982.5200199999999</v>
      </c>
      <c r="D1590" s="191">
        <v>1965.339966</v>
      </c>
      <c r="E1590" s="191">
        <v>1973.280029</v>
      </c>
      <c r="F1590" s="192">
        <v>1973.280029</v>
      </c>
      <c r="G1590" s="191">
        <v>3328740000</v>
      </c>
      <c r="H1590" s="194">
        <f t="shared" si="24"/>
        <v>-1.932096022644409E-3</v>
      </c>
      <c r="I1590" s="193"/>
      <c r="J1590" s="197">
        <v>1588</v>
      </c>
      <c r="K1590" s="234">
        <v>-1.932096022644409E-3</v>
      </c>
      <c r="L1590" s="198">
        <v>-6.0121491800959152E-3</v>
      </c>
    </row>
    <row r="1591" spans="1:12" ht="14.4" x14ac:dyDescent="0.3">
      <c r="A1591" s="7">
        <v>41834</v>
      </c>
      <c r="B1591" s="191">
        <v>1969.8599850000001</v>
      </c>
      <c r="C1591" s="191">
        <v>1979.849976</v>
      </c>
      <c r="D1591" s="191">
        <v>1969.8599850000001</v>
      </c>
      <c r="E1591" s="191">
        <v>1977.099976</v>
      </c>
      <c r="F1591" s="192">
        <v>1977.099976</v>
      </c>
      <c r="G1591" s="191">
        <v>2744920000</v>
      </c>
      <c r="H1591" s="194">
        <f t="shared" si="24"/>
        <v>4.8435533483188794E-3</v>
      </c>
      <c r="I1591" s="193"/>
      <c r="J1591" s="197">
        <v>1589</v>
      </c>
      <c r="K1591" s="234">
        <v>4.8435533483188794E-3</v>
      </c>
      <c r="L1591" s="198">
        <v>-6.0103424011760326E-3</v>
      </c>
    </row>
    <row r="1592" spans="1:12" ht="14.4" x14ac:dyDescent="0.3">
      <c r="A1592" s="7">
        <v>41831</v>
      </c>
      <c r="B1592" s="191">
        <v>1965.76001</v>
      </c>
      <c r="C1592" s="191">
        <v>1968.670044</v>
      </c>
      <c r="D1592" s="191">
        <v>1959.630005</v>
      </c>
      <c r="E1592" s="191">
        <v>1967.5699460000001</v>
      </c>
      <c r="F1592" s="192">
        <v>1967.5699460000001</v>
      </c>
      <c r="G1592" s="191">
        <v>2684630000</v>
      </c>
      <c r="H1592" s="194">
        <f t="shared" si="24"/>
        <v>1.4709224507656886E-3</v>
      </c>
      <c r="I1592" s="193"/>
      <c r="J1592" s="197">
        <v>1590</v>
      </c>
      <c r="K1592" s="234">
        <v>1.4709224507656886E-3</v>
      </c>
      <c r="L1592" s="198">
        <v>-6.0095434915230575E-3</v>
      </c>
    </row>
    <row r="1593" spans="1:12" ht="14.4" x14ac:dyDescent="0.3">
      <c r="A1593" s="7">
        <v>41830</v>
      </c>
      <c r="B1593" s="191">
        <v>1966.670044</v>
      </c>
      <c r="C1593" s="191">
        <v>1969.839966</v>
      </c>
      <c r="D1593" s="191">
        <v>1952.8599850000001</v>
      </c>
      <c r="E1593" s="191">
        <v>1964.6800539999999</v>
      </c>
      <c r="F1593" s="192">
        <v>1964.6800539999999</v>
      </c>
      <c r="G1593" s="191">
        <v>3165690000</v>
      </c>
      <c r="H1593" s="194">
        <f t="shared" si="24"/>
        <v>-4.1310716999271432E-3</v>
      </c>
      <c r="I1593" s="193"/>
      <c r="J1593" s="197">
        <v>1591</v>
      </c>
      <c r="K1593" s="234">
        <v>-4.1310716999271432E-3</v>
      </c>
      <c r="L1593" s="198">
        <v>-5.9965349109452745E-3</v>
      </c>
    </row>
    <row r="1594" spans="1:12" ht="14.4" x14ac:dyDescent="0.3">
      <c r="A1594" s="7">
        <v>41829</v>
      </c>
      <c r="B1594" s="191">
        <v>1965.099976</v>
      </c>
      <c r="C1594" s="191">
        <v>1974.150024</v>
      </c>
      <c r="D1594" s="191">
        <v>1965.099976</v>
      </c>
      <c r="E1594" s="191">
        <v>1972.829956</v>
      </c>
      <c r="F1594" s="192">
        <v>1972.829956</v>
      </c>
      <c r="G1594" s="191">
        <v>2858800000</v>
      </c>
      <c r="H1594" s="194">
        <f t="shared" si="24"/>
        <v>4.6442678303448386E-3</v>
      </c>
      <c r="I1594" s="193"/>
      <c r="J1594" s="197">
        <v>1592</v>
      </c>
      <c r="K1594" s="234">
        <v>4.6442678303448386E-3</v>
      </c>
      <c r="L1594" s="198">
        <v>-5.9944932148915117E-3</v>
      </c>
    </row>
    <row r="1595" spans="1:12" ht="14.4" x14ac:dyDescent="0.3">
      <c r="A1595" s="7">
        <v>41828</v>
      </c>
      <c r="B1595" s="191">
        <v>1976.3900149999999</v>
      </c>
      <c r="C1595" s="191">
        <v>1976.3900149999999</v>
      </c>
      <c r="D1595" s="191">
        <v>1959.459961</v>
      </c>
      <c r="E1595" s="191">
        <v>1963.709961</v>
      </c>
      <c r="F1595" s="192">
        <v>1963.709961</v>
      </c>
      <c r="G1595" s="191">
        <v>3302430000</v>
      </c>
      <c r="H1595" s="194">
        <f t="shared" si="24"/>
        <v>-7.0488017752528337E-3</v>
      </c>
      <c r="I1595" s="193"/>
      <c r="J1595" s="197">
        <v>1593</v>
      </c>
      <c r="K1595" s="234">
        <v>-7.0488017752528337E-3</v>
      </c>
      <c r="L1595" s="198">
        <v>-5.9926937030431388E-3</v>
      </c>
    </row>
    <row r="1596" spans="1:12" ht="14.4" x14ac:dyDescent="0.3">
      <c r="A1596" s="7">
        <v>41827</v>
      </c>
      <c r="B1596" s="191">
        <v>1984.219971</v>
      </c>
      <c r="C1596" s="191">
        <v>1984.219971</v>
      </c>
      <c r="D1596" s="191">
        <v>1974.880005</v>
      </c>
      <c r="E1596" s="191">
        <v>1977.650024</v>
      </c>
      <c r="F1596" s="192">
        <v>1977.650024</v>
      </c>
      <c r="G1596" s="191">
        <v>2681260000</v>
      </c>
      <c r="H1596" s="194">
        <f t="shared" si="24"/>
        <v>-3.9235218548472122E-3</v>
      </c>
      <c r="I1596" s="193"/>
      <c r="J1596" s="197">
        <v>1594</v>
      </c>
      <c r="K1596" s="234">
        <v>-3.9235218548472122E-3</v>
      </c>
      <c r="L1596" s="198">
        <v>-5.9812110330360888E-3</v>
      </c>
    </row>
    <row r="1597" spans="1:12" ht="14.4" x14ac:dyDescent="0.3">
      <c r="A1597" s="7">
        <v>41823</v>
      </c>
      <c r="B1597" s="191">
        <v>1975.880005</v>
      </c>
      <c r="C1597" s="191">
        <v>1985.589966</v>
      </c>
      <c r="D1597" s="191">
        <v>1975.880005</v>
      </c>
      <c r="E1597" s="191">
        <v>1985.4399410000001</v>
      </c>
      <c r="F1597" s="192">
        <v>1985.4399410000001</v>
      </c>
      <c r="G1597" s="191">
        <v>1998090000</v>
      </c>
      <c r="H1597" s="194">
        <f t="shared" si="24"/>
        <v>5.4795079698360255E-3</v>
      </c>
      <c r="I1597" s="193"/>
      <c r="J1597" s="197">
        <v>1595</v>
      </c>
      <c r="K1597" s="234">
        <v>5.4795079698360255E-3</v>
      </c>
      <c r="L1597" s="198">
        <v>-5.9730672557967348E-3</v>
      </c>
    </row>
    <row r="1598" spans="1:12" ht="14.4" x14ac:dyDescent="0.3">
      <c r="A1598" s="7">
        <v>41822</v>
      </c>
      <c r="B1598" s="191">
        <v>1973.0600589999999</v>
      </c>
      <c r="C1598" s="191">
        <v>1976.670044</v>
      </c>
      <c r="D1598" s="191">
        <v>1972.579956</v>
      </c>
      <c r="E1598" s="191">
        <v>1974.619995</v>
      </c>
      <c r="F1598" s="192">
        <v>1974.619995</v>
      </c>
      <c r="G1598" s="191">
        <v>2851480000</v>
      </c>
      <c r="H1598" s="194">
        <f t="shared" si="24"/>
        <v>6.5881308433292677E-4</v>
      </c>
      <c r="I1598" s="193"/>
      <c r="J1598" s="197">
        <v>1596</v>
      </c>
      <c r="K1598" s="234">
        <v>6.5881308433292677E-4</v>
      </c>
      <c r="L1598" s="198">
        <v>-5.9723765440564715E-3</v>
      </c>
    </row>
    <row r="1599" spans="1:12" ht="14.4" x14ac:dyDescent="0.3">
      <c r="A1599" s="7">
        <v>41821</v>
      </c>
      <c r="B1599" s="191">
        <v>1962.290039</v>
      </c>
      <c r="C1599" s="191">
        <v>1978.579956</v>
      </c>
      <c r="D1599" s="191">
        <v>1962.290039</v>
      </c>
      <c r="E1599" s="191">
        <v>1973.3199460000001</v>
      </c>
      <c r="F1599" s="192">
        <v>1973.3199460000001</v>
      </c>
      <c r="G1599" s="191">
        <v>3188240000</v>
      </c>
      <c r="H1599" s="194">
        <f t="shared" si="24"/>
        <v>6.6777705338431784E-3</v>
      </c>
      <c r="I1599" s="193"/>
      <c r="J1599" s="197">
        <v>1597</v>
      </c>
      <c r="K1599" s="234">
        <v>6.6777705338431784E-3</v>
      </c>
      <c r="L1599" s="198">
        <v>-5.9707121109955422E-3</v>
      </c>
    </row>
    <row r="1600" spans="1:12" ht="14.4" x14ac:dyDescent="0.3">
      <c r="A1600" s="7">
        <v>41820</v>
      </c>
      <c r="B1600" s="191">
        <v>1960.790039</v>
      </c>
      <c r="C1600" s="191">
        <v>1964.23999</v>
      </c>
      <c r="D1600" s="191">
        <v>1958.219971</v>
      </c>
      <c r="E1600" s="191">
        <v>1960.2299800000001</v>
      </c>
      <c r="F1600" s="192">
        <v>1960.2299800000001</v>
      </c>
      <c r="G1600" s="191">
        <v>3037350000</v>
      </c>
      <c r="H1600" s="194">
        <f t="shared" si="24"/>
        <v>-3.7225696318026581E-4</v>
      </c>
      <c r="I1600" s="193"/>
      <c r="J1600" s="197">
        <v>1598</v>
      </c>
      <c r="K1600" s="234">
        <v>-3.7225696318026581E-4</v>
      </c>
      <c r="L1600" s="198">
        <v>-5.9685816013195911E-3</v>
      </c>
    </row>
    <row r="1601" spans="1:12" ht="14.4" x14ac:dyDescent="0.3">
      <c r="A1601" s="7">
        <v>41817</v>
      </c>
      <c r="B1601" s="191">
        <v>1956.5600589999999</v>
      </c>
      <c r="C1601" s="191">
        <v>1961.469971</v>
      </c>
      <c r="D1601" s="191">
        <v>1952.1800539999999</v>
      </c>
      <c r="E1601" s="191">
        <v>1960.959961</v>
      </c>
      <c r="F1601" s="192">
        <v>1960.959961</v>
      </c>
      <c r="G1601" s="191">
        <v>4290590000</v>
      </c>
      <c r="H1601" s="194">
        <f t="shared" si="24"/>
        <v>1.9108685050302067E-3</v>
      </c>
      <c r="I1601" s="193"/>
      <c r="J1601" s="197">
        <v>1599</v>
      </c>
      <c r="K1601" s="234">
        <v>1.9108685050302067E-3</v>
      </c>
      <c r="L1601" s="198">
        <v>-5.9676275327512273E-3</v>
      </c>
    </row>
    <row r="1602" spans="1:12" ht="14.4" x14ac:dyDescent="0.3">
      <c r="A1602" s="7">
        <v>41816</v>
      </c>
      <c r="B1602" s="191">
        <v>1959.8900149999999</v>
      </c>
      <c r="C1602" s="191">
        <v>1959.8900149999999</v>
      </c>
      <c r="D1602" s="191">
        <v>1944.6899410000001</v>
      </c>
      <c r="E1602" s="191">
        <v>1957.219971</v>
      </c>
      <c r="F1602" s="192">
        <v>1957.219971</v>
      </c>
      <c r="G1602" s="191">
        <v>2778840000</v>
      </c>
      <c r="H1602" s="194">
        <f t="shared" si="24"/>
        <v>-1.178883694463672E-3</v>
      </c>
      <c r="I1602" s="193"/>
      <c r="J1602" s="197">
        <v>1600</v>
      </c>
      <c r="K1602" s="234">
        <v>-1.178883694463672E-3</v>
      </c>
      <c r="L1602" s="198">
        <v>-5.9674050729934397E-3</v>
      </c>
    </row>
    <row r="1603" spans="1:12" ht="14.4" x14ac:dyDescent="0.3">
      <c r="A1603" s="7">
        <v>41815</v>
      </c>
      <c r="B1603" s="191">
        <v>1949.2700199999999</v>
      </c>
      <c r="C1603" s="191">
        <v>1960.829956</v>
      </c>
      <c r="D1603" s="191">
        <v>1947.48999</v>
      </c>
      <c r="E1603" s="191">
        <v>1959.530029</v>
      </c>
      <c r="F1603" s="192">
        <v>1959.530029</v>
      </c>
      <c r="G1603" s="191">
        <v>3106710000</v>
      </c>
      <c r="H1603" s="194">
        <f t="shared" si="24"/>
        <v>4.89751130675708E-3</v>
      </c>
      <c r="I1603" s="193"/>
      <c r="J1603" s="197">
        <v>1601</v>
      </c>
      <c r="K1603" s="234">
        <v>4.89751130675708E-3</v>
      </c>
      <c r="L1603" s="198">
        <v>-5.962558408052987E-3</v>
      </c>
    </row>
    <row r="1604" spans="1:12" ht="14.4" x14ac:dyDescent="0.3">
      <c r="A1604" s="7">
        <v>41814</v>
      </c>
      <c r="B1604" s="191">
        <v>1961.969971</v>
      </c>
      <c r="C1604" s="191">
        <v>1968.170044</v>
      </c>
      <c r="D1604" s="191">
        <v>1948.339966</v>
      </c>
      <c r="E1604" s="191">
        <v>1949.9799800000001</v>
      </c>
      <c r="F1604" s="192">
        <v>1949.9799800000001</v>
      </c>
      <c r="G1604" s="191">
        <v>3089700000</v>
      </c>
      <c r="H1604" s="194">
        <f t="shared" ref="H1604:H1667" si="25">(F1604-F1605)/F1605</f>
        <v>-6.4353106814546155E-3</v>
      </c>
      <c r="I1604" s="193"/>
      <c r="J1604" s="197">
        <v>1602</v>
      </c>
      <c r="K1604" s="234">
        <v>-6.4353106814546155E-3</v>
      </c>
      <c r="L1604" s="198">
        <v>-5.9430566297989217E-3</v>
      </c>
    </row>
    <row r="1605" spans="1:12" ht="14.4" x14ac:dyDescent="0.3">
      <c r="A1605" s="7">
        <v>41813</v>
      </c>
      <c r="B1605" s="191">
        <v>1962.920044</v>
      </c>
      <c r="C1605" s="191">
        <v>1963.73999</v>
      </c>
      <c r="D1605" s="191">
        <v>1958.8900149999999</v>
      </c>
      <c r="E1605" s="191">
        <v>1962.6099850000001</v>
      </c>
      <c r="F1605" s="192">
        <v>1962.6099850000001</v>
      </c>
      <c r="G1605" s="191">
        <v>2717630000</v>
      </c>
      <c r="H1605" s="194">
        <f t="shared" si="25"/>
        <v>-1.3246419817017257E-4</v>
      </c>
      <c r="I1605" s="193"/>
      <c r="J1605" s="197">
        <v>1603</v>
      </c>
      <c r="K1605" s="234">
        <v>-1.3246419817017257E-4</v>
      </c>
      <c r="L1605" s="198">
        <v>-5.9416751412428529E-3</v>
      </c>
    </row>
    <row r="1606" spans="1:12" ht="14.4" x14ac:dyDescent="0.3">
      <c r="A1606" s="7">
        <v>41810</v>
      </c>
      <c r="B1606" s="191">
        <v>1960.4499510000001</v>
      </c>
      <c r="C1606" s="191">
        <v>1963.910034</v>
      </c>
      <c r="D1606" s="191">
        <v>1959.170044</v>
      </c>
      <c r="E1606" s="191">
        <v>1962.869995</v>
      </c>
      <c r="F1606" s="192">
        <v>1962.869995</v>
      </c>
      <c r="G1606" s="191">
        <v>4336240000</v>
      </c>
      <c r="H1606" s="194">
        <f t="shared" si="25"/>
        <v>1.730058502562475E-3</v>
      </c>
      <c r="I1606" s="193"/>
      <c r="J1606" s="197">
        <v>1604</v>
      </c>
      <c r="K1606" s="234">
        <v>1.730058502562475E-3</v>
      </c>
      <c r="L1606" s="198">
        <v>-5.9368893147539953E-3</v>
      </c>
    </row>
    <row r="1607" spans="1:12" ht="14.4" x14ac:dyDescent="0.3">
      <c r="A1607" s="7">
        <v>41809</v>
      </c>
      <c r="B1607" s="191">
        <v>1957.5</v>
      </c>
      <c r="C1607" s="191">
        <v>1959.869995</v>
      </c>
      <c r="D1607" s="191">
        <v>1952.26001</v>
      </c>
      <c r="E1607" s="191">
        <v>1959.4799800000001</v>
      </c>
      <c r="F1607" s="192">
        <v>1959.4799800000001</v>
      </c>
      <c r="G1607" s="191">
        <v>2952150000</v>
      </c>
      <c r="H1607" s="194">
        <f t="shared" si="25"/>
        <v>1.2774785769653096E-3</v>
      </c>
      <c r="I1607" s="193"/>
      <c r="J1607" s="197">
        <v>1605</v>
      </c>
      <c r="K1607" s="234">
        <v>1.2774785769653096E-3</v>
      </c>
      <c r="L1607" s="198">
        <v>-5.9363172019393376E-3</v>
      </c>
    </row>
    <row r="1608" spans="1:12" ht="14.4" x14ac:dyDescent="0.3">
      <c r="A1608" s="7">
        <v>41808</v>
      </c>
      <c r="B1608" s="191">
        <v>1942.7299800000001</v>
      </c>
      <c r="C1608" s="191">
        <v>1957.73999</v>
      </c>
      <c r="D1608" s="191">
        <v>1939.290039</v>
      </c>
      <c r="E1608" s="191">
        <v>1956.9799800000001</v>
      </c>
      <c r="F1608" s="192">
        <v>1956.9799800000001</v>
      </c>
      <c r="G1608" s="191">
        <v>3065220000</v>
      </c>
      <c r="H1608" s="194">
        <f t="shared" si="25"/>
        <v>7.7188811874360046E-3</v>
      </c>
      <c r="I1608" s="193"/>
      <c r="J1608" s="197">
        <v>1606</v>
      </c>
      <c r="K1608" s="234">
        <v>7.7188811874360046E-3</v>
      </c>
      <c r="L1608" s="198">
        <v>-5.9343971807788599E-3</v>
      </c>
    </row>
    <row r="1609" spans="1:12" ht="14.4" x14ac:dyDescent="0.3">
      <c r="A1609" s="7">
        <v>41807</v>
      </c>
      <c r="B1609" s="191">
        <v>1937.150024</v>
      </c>
      <c r="C1609" s="191">
        <v>1943.6899410000001</v>
      </c>
      <c r="D1609" s="191">
        <v>1933.5500489999999</v>
      </c>
      <c r="E1609" s="191">
        <v>1941.98999</v>
      </c>
      <c r="F1609" s="192">
        <v>1941.98999</v>
      </c>
      <c r="G1609" s="191">
        <v>2971260000</v>
      </c>
      <c r="H1609" s="194">
        <f t="shared" si="25"/>
        <v>2.1725690929803782E-3</v>
      </c>
      <c r="I1609" s="193"/>
      <c r="J1609" s="197">
        <v>1607</v>
      </c>
      <c r="K1609" s="234">
        <v>2.1725690929803782E-3</v>
      </c>
      <c r="L1609" s="198">
        <v>-5.916172971529873E-3</v>
      </c>
    </row>
    <row r="1610" spans="1:12" ht="14.4" x14ac:dyDescent="0.3">
      <c r="A1610" s="7">
        <v>41806</v>
      </c>
      <c r="B1610" s="191">
        <v>1934.839966</v>
      </c>
      <c r="C1610" s="191">
        <v>1941.150024</v>
      </c>
      <c r="D1610" s="191">
        <v>1930.910034</v>
      </c>
      <c r="E1610" s="191">
        <v>1937.780029</v>
      </c>
      <c r="F1610" s="192">
        <v>1937.780029</v>
      </c>
      <c r="G1610" s="191">
        <v>2926130000</v>
      </c>
      <c r="H1610" s="194">
        <f t="shared" si="25"/>
        <v>8.3670511298242049E-4</v>
      </c>
      <c r="I1610" s="193"/>
      <c r="J1610" s="197">
        <v>1608</v>
      </c>
      <c r="K1610" s="234">
        <v>8.3670511298242049E-4</v>
      </c>
      <c r="L1610" s="198">
        <v>-5.9051960174462638E-3</v>
      </c>
    </row>
    <row r="1611" spans="1:12" ht="14.4" x14ac:dyDescent="0.3">
      <c r="A1611" s="7">
        <v>41803</v>
      </c>
      <c r="B1611" s="191">
        <v>1930.8000489999999</v>
      </c>
      <c r="C1611" s="191">
        <v>1937.3000489999999</v>
      </c>
      <c r="D1611" s="191">
        <v>1927.6899410000001</v>
      </c>
      <c r="E1611" s="191">
        <v>1936.160034</v>
      </c>
      <c r="F1611" s="192">
        <v>1936.160034</v>
      </c>
      <c r="G1611" s="191">
        <v>2598230000</v>
      </c>
      <c r="H1611" s="194">
        <f t="shared" si="25"/>
        <v>3.1345617850891249E-3</v>
      </c>
      <c r="I1611" s="193"/>
      <c r="J1611" s="197">
        <v>1609</v>
      </c>
      <c r="K1611" s="234">
        <v>3.1345617850891249E-3</v>
      </c>
      <c r="L1611" s="198">
        <v>-5.9049790544291863E-3</v>
      </c>
    </row>
    <row r="1612" spans="1:12" ht="14.4" x14ac:dyDescent="0.3">
      <c r="A1612" s="7">
        <v>41802</v>
      </c>
      <c r="B1612" s="191">
        <v>1943.349976</v>
      </c>
      <c r="C1612" s="191">
        <v>1943.349976</v>
      </c>
      <c r="D1612" s="191">
        <v>1925.780029</v>
      </c>
      <c r="E1612" s="191">
        <v>1930.1099850000001</v>
      </c>
      <c r="F1612" s="192">
        <v>1930.1099850000001</v>
      </c>
      <c r="G1612" s="191">
        <v>3040480000</v>
      </c>
      <c r="H1612" s="194">
        <f t="shared" si="25"/>
        <v>-7.0888938641931847E-3</v>
      </c>
      <c r="I1612" s="193"/>
      <c r="J1612" s="197">
        <v>1610</v>
      </c>
      <c r="K1612" s="234">
        <v>-7.0888938641931847E-3</v>
      </c>
      <c r="L1612" s="198">
        <v>-5.9003021201532897E-3</v>
      </c>
    </row>
    <row r="1613" spans="1:12" ht="14.4" x14ac:dyDescent="0.3">
      <c r="A1613" s="7">
        <v>41801</v>
      </c>
      <c r="B1613" s="191">
        <v>1949.369995</v>
      </c>
      <c r="C1613" s="191">
        <v>1949.369995</v>
      </c>
      <c r="D1613" s="191">
        <v>1940.079956</v>
      </c>
      <c r="E1613" s="191">
        <v>1943.8900149999999</v>
      </c>
      <c r="F1613" s="192">
        <v>1943.8900149999999</v>
      </c>
      <c r="G1613" s="191">
        <v>2710620000</v>
      </c>
      <c r="H1613" s="194">
        <f t="shared" si="25"/>
        <v>-3.5370408204140058E-3</v>
      </c>
      <c r="I1613" s="193"/>
      <c r="J1613" s="197">
        <v>1611</v>
      </c>
      <c r="K1613" s="234">
        <v>-3.5370408204140058E-3</v>
      </c>
      <c r="L1613" s="198">
        <v>-5.8873373966606309E-3</v>
      </c>
    </row>
    <row r="1614" spans="1:12" ht="14.4" x14ac:dyDescent="0.3">
      <c r="A1614" s="7">
        <v>41800</v>
      </c>
      <c r="B1614" s="191">
        <v>1950.339966</v>
      </c>
      <c r="C1614" s="191">
        <v>1950.8599850000001</v>
      </c>
      <c r="D1614" s="191">
        <v>1944.6400149999999</v>
      </c>
      <c r="E1614" s="191">
        <v>1950.790039</v>
      </c>
      <c r="F1614" s="192">
        <v>1950.790039</v>
      </c>
      <c r="G1614" s="191">
        <v>2702360000</v>
      </c>
      <c r="H1614" s="194">
        <f t="shared" si="25"/>
        <v>-2.4598389514535386E-4</v>
      </c>
      <c r="I1614" s="193"/>
      <c r="J1614" s="197">
        <v>1612</v>
      </c>
      <c r="K1614" s="234">
        <v>-2.4598389514535386E-4</v>
      </c>
      <c r="L1614" s="198">
        <v>-5.885016187315276E-3</v>
      </c>
    </row>
    <row r="1615" spans="1:12" ht="14.4" x14ac:dyDescent="0.3">
      <c r="A1615" s="7">
        <v>41799</v>
      </c>
      <c r="B1615" s="191">
        <v>1948.969971</v>
      </c>
      <c r="C1615" s="191">
        <v>1955.5500489999999</v>
      </c>
      <c r="D1615" s="191">
        <v>1947.160034</v>
      </c>
      <c r="E1615" s="191">
        <v>1951.2700199999999</v>
      </c>
      <c r="F1615" s="192">
        <v>1951.2700199999999</v>
      </c>
      <c r="G1615" s="191">
        <v>2812180000</v>
      </c>
      <c r="H1615" s="194">
        <f t="shared" si="25"/>
        <v>9.387716756542239E-4</v>
      </c>
      <c r="I1615" s="193"/>
      <c r="J1615" s="197">
        <v>1613</v>
      </c>
      <c r="K1615" s="234">
        <v>9.387716756542239E-4</v>
      </c>
      <c r="L1615" s="198">
        <v>-5.8831781987254131E-3</v>
      </c>
    </row>
    <row r="1616" spans="1:12" ht="14.4" x14ac:dyDescent="0.3">
      <c r="A1616" s="7">
        <v>41796</v>
      </c>
      <c r="B1616" s="191">
        <v>1942.410034</v>
      </c>
      <c r="C1616" s="191">
        <v>1949.4399410000001</v>
      </c>
      <c r="D1616" s="191">
        <v>1942.410034</v>
      </c>
      <c r="E1616" s="191">
        <v>1949.4399410000001</v>
      </c>
      <c r="F1616" s="192">
        <v>1949.4399410000001</v>
      </c>
      <c r="G1616" s="191">
        <v>2864300000</v>
      </c>
      <c r="H1616" s="194">
        <f t="shared" si="25"/>
        <v>4.6277584595831138E-3</v>
      </c>
      <c r="I1616" s="193"/>
      <c r="J1616" s="197">
        <v>1614</v>
      </c>
      <c r="K1616" s="234">
        <v>4.6277584595831138E-3</v>
      </c>
      <c r="L1616" s="198">
        <v>-5.8767069770024093E-3</v>
      </c>
    </row>
    <row r="1617" spans="1:12" ht="14.4" x14ac:dyDescent="0.3">
      <c r="A1617" s="7">
        <v>41795</v>
      </c>
      <c r="B1617" s="191">
        <v>1928.5200199999999</v>
      </c>
      <c r="C1617" s="191">
        <v>1941.73999</v>
      </c>
      <c r="D1617" s="191">
        <v>1922.9300539999999</v>
      </c>
      <c r="E1617" s="191">
        <v>1940.459961</v>
      </c>
      <c r="F1617" s="192">
        <v>1940.459961</v>
      </c>
      <c r="G1617" s="191">
        <v>3113270000</v>
      </c>
      <c r="H1617" s="194">
        <f t="shared" si="25"/>
        <v>6.5252795647932653E-3</v>
      </c>
      <c r="I1617" s="193"/>
      <c r="J1617" s="197">
        <v>1615</v>
      </c>
      <c r="K1617" s="234">
        <v>6.5252795647932653E-3</v>
      </c>
      <c r="L1617" s="198">
        <v>-5.8759214257377524E-3</v>
      </c>
    </row>
    <row r="1618" spans="1:12" ht="14.4" x14ac:dyDescent="0.3">
      <c r="A1618" s="7">
        <v>41794</v>
      </c>
      <c r="B1618" s="191">
        <v>1923.0600589999999</v>
      </c>
      <c r="C1618" s="191">
        <v>1928.630005</v>
      </c>
      <c r="D1618" s="191">
        <v>1918.599976</v>
      </c>
      <c r="E1618" s="191">
        <v>1927.880005</v>
      </c>
      <c r="F1618" s="192">
        <v>1927.880005</v>
      </c>
      <c r="G1618" s="191">
        <v>2793920000</v>
      </c>
      <c r="H1618" s="194">
        <f t="shared" si="25"/>
        <v>1.8916637316117458E-3</v>
      </c>
      <c r="I1618" s="193"/>
      <c r="J1618" s="197">
        <v>1616</v>
      </c>
      <c r="K1618" s="234">
        <v>1.8916637316117458E-3</v>
      </c>
      <c r="L1618" s="198">
        <v>-5.8634549347743731E-3</v>
      </c>
    </row>
    <row r="1619" spans="1:12" ht="14.4" x14ac:dyDescent="0.3">
      <c r="A1619" s="7">
        <v>41793</v>
      </c>
      <c r="B1619" s="191">
        <v>1923.0699460000001</v>
      </c>
      <c r="C1619" s="191">
        <v>1925.0699460000001</v>
      </c>
      <c r="D1619" s="191">
        <v>1918.790039</v>
      </c>
      <c r="E1619" s="191">
        <v>1924.23999</v>
      </c>
      <c r="F1619" s="192">
        <v>1924.23999</v>
      </c>
      <c r="G1619" s="191">
        <v>2867180000</v>
      </c>
      <c r="H1619" s="194">
        <f t="shared" si="25"/>
        <v>-3.7921682467635361E-4</v>
      </c>
      <c r="I1619" s="193"/>
      <c r="J1619" s="197">
        <v>1617</v>
      </c>
      <c r="K1619" s="234">
        <v>-3.7921682467635361E-4</v>
      </c>
      <c r="L1619" s="198">
        <v>-5.8598804773599385E-3</v>
      </c>
    </row>
    <row r="1620" spans="1:12" ht="14.4" x14ac:dyDescent="0.3">
      <c r="A1620" s="7">
        <v>41792</v>
      </c>
      <c r="B1620" s="191">
        <v>1923.869995</v>
      </c>
      <c r="C1620" s="191">
        <v>1925.880005</v>
      </c>
      <c r="D1620" s="191">
        <v>1915.9799800000001</v>
      </c>
      <c r="E1620" s="191">
        <v>1924.969971</v>
      </c>
      <c r="F1620" s="192">
        <v>1924.969971</v>
      </c>
      <c r="G1620" s="191">
        <v>2509020000</v>
      </c>
      <c r="H1620" s="194">
        <f t="shared" si="25"/>
        <v>7.2782640574688725E-4</v>
      </c>
      <c r="I1620" s="193"/>
      <c r="J1620" s="197">
        <v>1618</v>
      </c>
      <c r="K1620" s="234">
        <v>7.2782640574688725E-4</v>
      </c>
      <c r="L1620" s="198">
        <v>-5.8552018289241949E-3</v>
      </c>
    </row>
    <row r="1621" spans="1:12" ht="14.4" x14ac:dyDescent="0.3">
      <c r="A1621" s="7">
        <v>41789</v>
      </c>
      <c r="B1621" s="191">
        <v>1920.329956</v>
      </c>
      <c r="C1621" s="191">
        <v>1924.030029</v>
      </c>
      <c r="D1621" s="191">
        <v>1916.6400149999999</v>
      </c>
      <c r="E1621" s="191">
        <v>1923.5699460000001</v>
      </c>
      <c r="F1621" s="192">
        <v>1923.5699460000001</v>
      </c>
      <c r="G1621" s="191">
        <v>3263490000</v>
      </c>
      <c r="H1621" s="194">
        <f t="shared" si="25"/>
        <v>1.8436779355184029E-3</v>
      </c>
      <c r="I1621" s="193"/>
      <c r="J1621" s="197">
        <v>1619</v>
      </c>
      <c r="K1621" s="234">
        <v>1.8436779355184029E-3</v>
      </c>
      <c r="L1621" s="198">
        <v>-5.8548429602262343E-3</v>
      </c>
    </row>
    <row r="1622" spans="1:12" ht="14.4" x14ac:dyDescent="0.3">
      <c r="A1622" s="7">
        <v>41788</v>
      </c>
      <c r="B1622" s="191">
        <v>1910.599976</v>
      </c>
      <c r="C1622" s="191">
        <v>1920.030029</v>
      </c>
      <c r="D1622" s="191">
        <v>1909.8199460000001</v>
      </c>
      <c r="E1622" s="191">
        <v>1920.030029</v>
      </c>
      <c r="F1622" s="192">
        <v>1920.030029</v>
      </c>
      <c r="G1622" s="191">
        <v>2709050000</v>
      </c>
      <c r="H1622" s="194">
        <f t="shared" si="25"/>
        <v>5.3671102662892073E-3</v>
      </c>
      <c r="I1622" s="193"/>
      <c r="J1622" s="197">
        <v>1620</v>
      </c>
      <c r="K1622" s="234">
        <v>5.3671102662892073E-3</v>
      </c>
      <c r="L1622" s="198">
        <v>-5.8528644786096451E-3</v>
      </c>
    </row>
    <row r="1623" spans="1:12" ht="14.4" x14ac:dyDescent="0.3">
      <c r="A1623" s="7">
        <v>41787</v>
      </c>
      <c r="B1623" s="191">
        <v>1911.7700199999999</v>
      </c>
      <c r="C1623" s="191">
        <v>1914.459961</v>
      </c>
      <c r="D1623" s="191">
        <v>1907.3000489999999</v>
      </c>
      <c r="E1623" s="191">
        <v>1909.780029</v>
      </c>
      <c r="F1623" s="192">
        <v>1909.780029</v>
      </c>
      <c r="G1623" s="191">
        <v>2976450000</v>
      </c>
      <c r="H1623" s="194">
        <f t="shared" si="25"/>
        <v>-1.114071772270422E-3</v>
      </c>
      <c r="I1623" s="193"/>
      <c r="J1623" s="197">
        <v>1621</v>
      </c>
      <c r="K1623" s="234">
        <v>-1.114071772270422E-3</v>
      </c>
      <c r="L1623" s="198">
        <v>-5.8413894815938384E-3</v>
      </c>
    </row>
    <row r="1624" spans="1:12" ht="14.4" x14ac:dyDescent="0.3">
      <c r="A1624" s="7">
        <v>41786</v>
      </c>
      <c r="B1624" s="191">
        <v>1902.01001</v>
      </c>
      <c r="C1624" s="191">
        <v>1912.280029</v>
      </c>
      <c r="D1624" s="191">
        <v>1902.01001</v>
      </c>
      <c r="E1624" s="191">
        <v>1911.910034</v>
      </c>
      <c r="F1624" s="192">
        <v>1911.910034</v>
      </c>
      <c r="G1624" s="191">
        <v>2911020000</v>
      </c>
      <c r="H1624" s="194">
        <f t="shared" si="25"/>
        <v>5.9878059416865878E-3</v>
      </c>
      <c r="I1624" s="193"/>
      <c r="J1624" s="197">
        <v>1622</v>
      </c>
      <c r="K1624" s="234">
        <v>5.9878059416865878E-3</v>
      </c>
      <c r="L1624" s="198">
        <v>-5.8390164404467683E-3</v>
      </c>
    </row>
    <row r="1625" spans="1:12" ht="14.4" x14ac:dyDescent="0.3">
      <c r="A1625" s="7">
        <v>41782</v>
      </c>
      <c r="B1625" s="191">
        <v>1893.3199460000001</v>
      </c>
      <c r="C1625" s="191">
        <v>1901.26001</v>
      </c>
      <c r="D1625" s="191">
        <v>1893.3199460000001</v>
      </c>
      <c r="E1625" s="191">
        <v>1900.530029</v>
      </c>
      <c r="F1625" s="192">
        <v>1900.530029</v>
      </c>
      <c r="G1625" s="191">
        <v>2396280000</v>
      </c>
      <c r="H1625" s="194">
        <f t="shared" si="25"/>
        <v>4.2483918237263586E-3</v>
      </c>
      <c r="I1625" s="193"/>
      <c r="J1625" s="197">
        <v>1623</v>
      </c>
      <c r="K1625" s="234">
        <v>4.2483918237263586E-3</v>
      </c>
      <c r="L1625" s="198">
        <v>-5.8373333297620962E-3</v>
      </c>
    </row>
    <row r="1626" spans="1:12" ht="14.4" x14ac:dyDescent="0.3">
      <c r="A1626" s="7">
        <v>41781</v>
      </c>
      <c r="B1626" s="191">
        <v>1888.1899410000001</v>
      </c>
      <c r="C1626" s="191">
        <v>1896.329956</v>
      </c>
      <c r="D1626" s="191">
        <v>1885.3900149999999</v>
      </c>
      <c r="E1626" s="191">
        <v>1892.48999</v>
      </c>
      <c r="F1626" s="192">
        <v>1892.48999</v>
      </c>
      <c r="G1626" s="191">
        <v>2759800000</v>
      </c>
      <c r="H1626" s="194">
        <f t="shared" si="25"/>
        <v>2.362229907096473E-3</v>
      </c>
      <c r="I1626" s="193"/>
      <c r="J1626" s="197">
        <v>1624</v>
      </c>
      <c r="K1626" s="234">
        <v>2.362229907096473E-3</v>
      </c>
      <c r="L1626" s="198">
        <v>-5.8327438349239169E-3</v>
      </c>
    </row>
    <row r="1627" spans="1:12" ht="14.4" x14ac:dyDescent="0.3">
      <c r="A1627" s="7">
        <v>41780</v>
      </c>
      <c r="B1627" s="191">
        <v>1873.339966</v>
      </c>
      <c r="C1627" s="191">
        <v>1888.8000489999999</v>
      </c>
      <c r="D1627" s="191">
        <v>1873.339966</v>
      </c>
      <c r="E1627" s="191">
        <v>1888.030029</v>
      </c>
      <c r="F1627" s="192">
        <v>1888.030029</v>
      </c>
      <c r="G1627" s="191">
        <v>2777140000</v>
      </c>
      <c r="H1627" s="194">
        <f t="shared" si="25"/>
        <v>8.1160988221612874E-3</v>
      </c>
      <c r="I1627" s="193"/>
      <c r="J1627" s="197">
        <v>1625</v>
      </c>
      <c r="K1627" s="234">
        <v>8.1160988221612874E-3</v>
      </c>
      <c r="L1627" s="198">
        <v>-5.8320591155930366E-3</v>
      </c>
    </row>
    <row r="1628" spans="1:12" ht="14.4" x14ac:dyDescent="0.3">
      <c r="A1628" s="7">
        <v>41779</v>
      </c>
      <c r="B1628" s="191">
        <v>1884.880005</v>
      </c>
      <c r="C1628" s="191">
        <v>1884.880005</v>
      </c>
      <c r="D1628" s="191">
        <v>1868.1400149999999</v>
      </c>
      <c r="E1628" s="191">
        <v>1872.829956</v>
      </c>
      <c r="F1628" s="192">
        <v>1872.829956</v>
      </c>
      <c r="G1628" s="191">
        <v>3007700000</v>
      </c>
      <c r="H1628" s="194">
        <f t="shared" si="25"/>
        <v>-6.4983980976560758E-3</v>
      </c>
      <c r="I1628" s="193"/>
      <c r="J1628" s="197">
        <v>1626</v>
      </c>
      <c r="K1628" s="234">
        <v>-6.4983980976560758E-3</v>
      </c>
      <c r="L1628" s="198">
        <v>-5.8262971724971618E-3</v>
      </c>
    </row>
    <row r="1629" spans="1:12" ht="14.4" x14ac:dyDescent="0.3">
      <c r="A1629" s="7">
        <v>41778</v>
      </c>
      <c r="B1629" s="191">
        <v>1876.660034</v>
      </c>
      <c r="C1629" s="191">
        <v>1886</v>
      </c>
      <c r="D1629" s="191">
        <v>1872.420044</v>
      </c>
      <c r="E1629" s="191">
        <v>1885.079956</v>
      </c>
      <c r="F1629" s="192">
        <v>1885.079956</v>
      </c>
      <c r="G1629" s="191">
        <v>2664250000</v>
      </c>
      <c r="H1629" s="194">
        <f t="shared" si="25"/>
        <v>3.8447866495222149E-3</v>
      </c>
      <c r="I1629" s="193"/>
      <c r="J1629" s="197">
        <v>1627</v>
      </c>
      <c r="K1629" s="234">
        <v>3.8447866495222149E-3</v>
      </c>
      <c r="L1629" s="198">
        <v>-5.8254154254255936E-3</v>
      </c>
    </row>
    <row r="1630" spans="1:12" ht="14.4" x14ac:dyDescent="0.3">
      <c r="A1630" s="7">
        <v>41775</v>
      </c>
      <c r="B1630" s="191">
        <v>1871.1899410000001</v>
      </c>
      <c r="C1630" s="191">
        <v>1878.280029</v>
      </c>
      <c r="D1630" s="191">
        <v>1864.8199460000001</v>
      </c>
      <c r="E1630" s="191">
        <v>1877.8599850000001</v>
      </c>
      <c r="F1630" s="192">
        <v>1877.8599850000001</v>
      </c>
      <c r="G1630" s="191">
        <v>3173650000</v>
      </c>
      <c r="H1630" s="194">
        <f t="shared" si="25"/>
        <v>3.7469647967112475E-3</v>
      </c>
      <c r="I1630" s="193"/>
      <c r="J1630" s="197">
        <v>1628</v>
      </c>
      <c r="K1630" s="234">
        <v>3.7469647967112475E-3</v>
      </c>
      <c r="L1630" s="198">
        <v>-5.8224944678031479E-3</v>
      </c>
    </row>
    <row r="1631" spans="1:12" ht="14.4" x14ac:dyDescent="0.3">
      <c r="A1631" s="7">
        <v>41774</v>
      </c>
      <c r="B1631" s="191">
        <v>1888.160034</v>
      </c>
      <c r="C1631" s="191">
        <v>1888.160034</v>
      </c>
      <c r="D1631" s="191">
        <v>1862.3599850000001</v>
      </c>
      <c r="E1631" s="191">
        <v>1870.849976</v>
      </c>
      <c r="F1631" s="192">
        <v>1870.849976</v>
      </c>
      <c r="G1631" s="191">
        <v>3552640000</v>
      </c>
      <c r="H1631" s="194">
        <f t="shared" si="25"/>
        <v>-9.3618066583573741E-3</v>
      </c>
      <c r="I1631" s="193"/>
      <c r="J1631" s="197">
        <v>1629</v>
      </c>
      <c r="K1631" s="234">
        <v>-9.3618066583573741E-3</v>
      </c>
      <c r="L1631" s="198">
        <v>-5.8130669497838093E-3</v>
      </c>
    </row>
    <row r="1632" spans="1:12" ht="14.4" x14ac:dyDescent="0.3">
      <c r="A1632" s="7">
        <v>41773</v>
      </c>
      <c r="B1632" s="191">
        <v>1897.130005</v>
      </c>
      <c r="C1632" s="191">
        <v>1897.130005</v>
      </c>
      <c r="D1632" s="191">
        <v>1885.7700199999999</v>
      </c>
      <c r="E1632" s="191">
        <v>1888.530029</v>
      </c>
      <c r="F1632" s="192">
        <v>1888.530029</v>
      </c>
      <c r="G1632" s="191">
        <v>2822060000</v>
      </c>
      <c r="H1632" s="194">
        <f t="shared" si="25"/>
        <v>-4.7010051544701019E-3</v>
      </c>
      <c r="I1632" s="193"/>
      <c r="J1632" s="197">
        <v>1630</v>
      </c>
      <c r="K1632" s="234">
        <v>-4.7010051544701019E-3</v>
      </c>
      <c r="L1632" s="198">
        <v>-5.8075114027851243E-3</v>
      </c>
    </row>
    <row r="1633" spans="1:12" ht="14.4" x14ac:dyDescent="0.3">
      <c r="A1633" s="7">
        <v>41772</v>
      </c>
      <c r="B1633" s="191">
        <v>1896.75</v>
      </c>
      <c r="C1633" s="191">
        <v>1902.170044</v>
      </c>
      <c r="D1633" s="191">
        <v>1896.0600589999999</v>
      </c>
      <c r="E1633" s="191">
        <v>1897.4499510000001</v>
      </c>
      <c r="F1633" s="192">
        <v>1897.4499510000001</v>
      </c>
      <c r="G1633" s="191">
        <v>2915680000</v>
      </c>
      <c r="H1633" s="194">
        <f t="shared" si="25"/>
        <v>4.2175783084798837E-4</v>
      </c>
      <c r="I1633" s="193"/>
      <c r="J1633" s="197">
        <v>1631</v>
      </c>
      <c r="K1633" s="234">
        <v>4.2175783084798837E-4</v>
      </c>
      <c r="L1633" s="198">
        <v>-5.8049711523248402E-3</v>
      </c>
    </row>
    <row r="1634" spans="1:12" ht="14.4" x14ac:dyDescent="0.3">
      <c r="A1634" s="7">
        <v>41771</v>
      </c>
      <c r="B1634" s="191">
        <v>1880.030029</v>
      </c>
      <c r="C1634" s="191">
        <v>1897.130005</v>
      </c>
      <c r="D1634" s="191">
        <v>1880.030029</v>
      </c>
      <c r="E1634" s="191">
        <v>1896.650024</v>
      </c>
      <c r="F1634" s="192">
        <v>1896.650024</v>
      </c>
      <c r="G1634" s="191">
        <v>3005740000</v>
      </c>
      <c r="H1634" s="194">
        <f t="shared" si="25"/>
        <v>9.6727376354577704E-3</v>
      </c>
      <c r="I1634" s="193"/>
      <c r="J1634" s="197">
        <v>1632</v>
      </c>
      <c r="K1634" s="234">
        <v>9.6727376354577704E-3</v>
      </c>
      <c r="L1634" s="198">
        <v>-5.7928884272984314E-3</v>
      </c>
    </row>
    <row r="1635" spans="1:12" ht="14.4" x14ac:dyDescent="0.3">
      <c r="A1635" s="7">
        <v>41768</v>
      </c>
      <c r="B1635" s="191">
        <v>1875.2700199999999</v>
      </c>
      <c r="C1635" s="191">
        <v>1878.5699460000001</v>
      </c>
      <c r="D1635" s="191">
        <v>1867.0200199999999</v>
      </c>
      <c r="E1635" s="191">
        <v>1878.4799800000001</v>
      </c>
      <c r="F1635" s="192">
        <v>1878.4799800000001</v>
      </c>
      <c r="G1635" s="191">
        <v>3025020000</v>
      </c>
      <c r="H1635" s="194">
        <f t="shared" si="25"/>
        <v>1.5194761186389134E-3</v>
      </c>
      <c r="I1635" s="193"/>
      <c r="J1635" s="197">
        <v>1633</v>
      </c>
      <c r="K1635" s="234">
        <v>1.5194761186389134E-3</v>
      </c>
      <c r="L1635" s="198">
        <v>-5.791854866034233E-3</v>
      </c>
    </row>
    <row r="1636" spans="1:12" ht="14.4" x14ac:dyDescent="0.3">
      <c r="A1636" s="7">
        <v>41767</v>
      </c>
      <c r="B1636" s="191">
        <v>1877.3900149999999</v>
      </c>
      <c r="C1636" s="191">
        <v>1889.0699460000001</v>
      </c>
      <c r="D1636" s="191">
        <v>1870.0500489999999</v>
      </c>
      <c r="E1636" s="191">
        <v>1875.630005</v>
      </c>
      <c r="F1636" s="192">
        <v>1875.630005</v>
      </c>
      <c r="G1636" s="191">
        <v>3393420000</v>
      </c>
      <c r="H1636" s="194">
        <f t="shared" si="25"/>
        <v>-1.373624916048477E-3</v>
      </c>
      <c r="I1636" s="193"/>
      <c r="J1636" s="197">
        <v>1634</v>
      </c>
      <c r="K1636" s="234">
        <v>-1.373624916048477E-3</v>
      </c>
      <c r="L1636" s="198">
        <v>-5.791794823330549E-3</v>
      </c>
    </row>
    <row r="1637" spans="1:12" ht="14.4" x14ac:dyDescent="0.3">
      <c r="A1637" s="7">
        <v>41766</v>
      </c>
      <c r="B1637" s="191">
        <v>1868.530029</v>
      </c>
      <c r="C1637" s="191">
        <v>1878.829956</v>
      </c>
      <c r="D1637" s="191">
        <v>1859.790039</v>
      </c>
      <c r="E1637" s="191">
        <v>1878.209961</v>
      </c>
      <c r="F1637" s="192">
        <v>1878.209961</v>
      </c>
      <c r="G1637" s="191">
        <v>3632950000</v>
      </c>
      <c r="H1637" s="194">
        <f t="shared" si="25"/>
        <v>5.6164682944325785E-3</v>
      </c>
      <c r="I1637" s="193"/>
      <c r="J1637" s="197">
        <v>1635</v>
      </c>
      <c r="K1637" s="234">
        <v>5.6164682944325785E-3</v>
      </c>
      <c r="L1637" s="198">
        <v>-5.7878280870160255E-3</v>
      </c>
    </row>
    <row r="1638" spans="1:12" ht="14.4" x14ac:dyDescent="0.3">
      <c r="A1638" s="7">
        <v>41765</v>
      </c>
      <c r="B1638" s="191">
        <v>1883.6899410000001</v>
      </c>
      <c r="C1638" s="191">
        <v>1883.6899410000001</v>
      </c>
      <c r="D1638" s="191">
        <v>1867.719971</v>
      </c>
      <c r="E1638" s="191">
        <v>1867.719971</v>
      </c>
      <c r="F1638" s="192">
        <v>1867.719971</v>
      </c>
      <c r="G1638" s="191">
        <v>3327260000</v>
      </c>
      <c r="H1638" s="194">
        <f t="shared" si="25"/>
        <v>-8.9883919085642413E-3</v>
      </c>
      <c r="I1638" s="193"/>
      <c r="J1638" s="197">
        <v>1636</v>
      </c>
      <c r="K1638" s="234">
        <v>-8.9883919085642413E-3</v>
      </c>
      <c r="L1638" s="198">
        <v>-5.780822613559021E-3</v>
      </c>
    </row>
    <row r="1639" spans="1:12" ht="14.4" x14ac:dyDescent="0.3">
      <c r="A1639" s="7">
        <v>41764</v>
      </c>
      <c r="B1639" s="191">
        <v>1879.4499510000001</v>
      </c>
      <c r="C1639" s="191">
        <v>1885.51001</v>
      </c>
      <c r="D1639" s="191">
        <v>1866.7700199999999</v>
      </c>
      <c r="E1639" s="191">
        <v>1884.660034</v>
      </c>
      <c r="F1639" s="192">
        <v>1884.660034</v>
      </c>
      <c r="G1639" s="191">
        <v>2733730000</v>
      </c>
      <c r="H1639" s="194">
        <f t="shared" si="25"/>
        <v>1.8712158435479603E-3</v>
      </c>
      <c r="I1639" s="193"/>
      <c r="J1639" s="197">
        <v>1637</v>
      </c>
      <c r="K1639" s="234">
        <v>1.8712158435479603E-3</v>
      </c>
      <c r="L1639" s="198">
        <v>-5.7799703914712813E-3</v>
      </c>
    </row>
    <row r="1640" spans="1:12" ht="14.4" x14ac:dyDescent="0.3">
      <c r="A1640" s="7">
        <v>41761</v>
      </c>
      <c r="B1640" s="191">
        <v>1885.3000489999999</v>
      </c>
      <c r="C1640" s="191">
        <v>1891.329956</v>
      </c>
      <c r="D1640" s="191">
        <v>1878.5</v>
      </c>
      <c r="E1640" s="191">
        <v>1881.1400149999999</v>
      </c>
      <c r="F1640" s="192">
        <v>1881.1400149999999</v>
      </c>
      <c r="G1640" s="191">
        <v>3159560000</v>
      </c>
      <c r="H1640" s="194">
        <f t="shared" si="25"/>
        <v>-1.3484450263229145E-3</v>
      </c>
      <c r="I1640" s="193"/>
      <c r="J1640" s="197">
        <v>1638</v>
      </c>
      <c r="K1640" s="234">
        <v>-1.3484450263229145E-3</v>
      </c>
      <c r="L1640" s="198">
        <v>-5.779879507860213E-3</v>
      </c>
    </row>
    <row r="1641" spans="1:12" ht="14.4" x14ac:dyDescent="0.3">
      <c r="A1641" s="7">
        <v>41760</v>
      </c>
      <c r="B1641" s="191">
        <v>1884.3900149999999</v>
      </c>
      <c r="C1641" s="191">
        <v>1888.589966</v>
      </c>
      <c r="D1641" s="191">
        <v>1878.040039</v>
      </c>
      <c r="E1641" s="191">
        <v>1883.6800539999999</v>
      </c>
      <c r="F1641" s="192">
        <v>1883.6800539999999</v>
      </c>
      <c r="G1641" s="191">
        <v>3416740000</v>
      </c>
      <c r="H1641" s="194">
        <f t="shared" si="25"/>
        <v>-1.4326123677376192E-4</v>
      </c>
      <c r="I1641" s="193"/>
      <c r="J1641" s="197">
        <v>1639</v>
      </c>
      <c r="K1641" s="234">
        <v>-1.4326123677376192E-4</v>
      </c>
      <c r="L1641" s="198">
        <v>-5.779603073628771E-3</v>
      </c>
    </row>
    <row r="1642" spans="1:12" ht="14.4" x14ac:dyDescent="0.3">
      <c r="A1642" s="7">
        <v>41759</v>
      </c>
      <c r="B1642" s="191">
        <v>1877.099976</v>
      </c>
      <c r="C1642" s="191">
        <v>1885.1999510000001</v>
      </c>
      <c r="D1642" s="191">
        <v>1872.6899410000001</v>
      </c>
      <c r="E1642" s="191">
        <v>1883.9499510000001</v>
      </c>
      <c r="F1642" s="192">
        <v>1883.9499510000001</v>
      </c>
      <c r="G1642" s="191">
        <v>3779230000</v>
      </c>
      <c r="H1642" s="194">
        <f t="shared" si="25"/>
        <v>2.9920169148385861E-3</v>
      </c>
      <c r="I1642" s="193"/>
      <c r="J1642" s="197">
        <v>1640</v>
      </c>
      <c r="K1642" s="234">
        <v>2.9920169148385861E-3</v>
      </c>
      <c r="L1642" s="198">
        <v>-5.7792557482481367E-3</v>
      </c>
    </row>
    <row r="1643" spans="1:12" ht="14.4" x14ac:dyDescent="0.3">
      <c r="A1643" s="7">
        <v>41758</v>
      </c>
      <c r="B1643" s="191">
        <v>1870.780029</v>
      </c>
      <c r="C1643" s="191">
        <v>1880.599976</v>
      </c>
      <c r="D1643" s="191">
        <v>1870.780029</v>
      </c>
      <c r="E1643" s="191">
        <v>1878.329956</v>
      </c>
      <c r="F1643" s="192">
        <v>1878.329956</v>
      </c>
      <c r="G1643" s="191">
        <v>3647820000</v>
      </c>
      <c r="H1643" s="194">
        <f t="shared" si="25"/>
        <v>4.7607568846756709E-3</v>
      </c>
      <c r="I1643" s="193"/>
      <c r="J1643" s="197">
        <v>1641</v>
      </c>
      <c r="K1643" s="234">
        <v>4.7607568846756709E-3</v>
      </c>
      <c r="L1643" s="198">
        <v>-5.7765012985656538E-3</v>
      </c>
    </row>
    <row r="1644" spans="1:12" ht="14.4" x14ac:dyDescent="0.3">
      <c r="A1644" s="7">
        <v>41757</v>
      </c>
      <c r="B1644" s="191">
        <v>1865</v>
      </c>
      <c r="C1644" s="191">
        <v>1877.01001</v>
      </c>
      <c r="D1644" s="191">
        <v>1850.6099850000001</v>
      </c>
      <c r="E1644" s="191">
        <v>1869.4300539999999</v>
      </c>
      <c r="F1644" s="192">
        <v>1869.4300539999999</v>
      </c>
      <c r="G1644" s="191">
        <v>4034680000</v>
      </c>
      <c r="H1644" s="194">
        <f t="shared" si="25"/>
        <v>3.236036236092641E-3</v>
      </c>
      <c r="I1644" s="193"/>
      <c r="J1644" s="197">
        <v>1642</v>
      </c>
      <c r="K1644" s="234">
        <v>3.236036236092641E-3</v>
      </c>
      <c r="L1644" s="198">
        <v>-5.7750148178547034E-3</v>
      </c>
    </row>
    <row r="1645" spans="1:12" ht="14.4" x14ac:dyDescent="0.3">
      <c r="A1645" s="7">
        <v>41754</v>
      </c>
      <c r="B1645" s="191">
        <v>1877.719971</v>
      </c>
      <c r="C1645" s="191">
        <v>1877.719971</v>
      </c>
      <c r="D1645" s="191">
        <v>1859.6999510000001</v>
      </c>
      <c r="E1645" s="191">
        <v>1863.400024</v>
      </c>
      <c r="F1645" s="192">
        <v>1863.400024</v>
      </c>
      <c r="G1645" s="191">
        <v>3213020000</v>
      </c>
      <c r="H1645" s="194">
        <f t="shared" si="25"/>
        <v>-8.0963910132735833E-3</v>
      </c>
      <c r="I1645" s="193"/>
      <c r="J1645" s="197">
        <v>1643</v>
      </c>
      <c r="K1645" s="234">
        <v>-8.0963910132735833E-3</v>
      </c>
      <c r="L1645" s="198">
        <v>-5.7705677150957421E-3</v>
      </c>
    </row>
    <row r="1646" spans="1:12" ht="14.4" x14ac:dyDescent="0.3">
      <c r="A1646" s="7">
        <v>41753</v>
      </c>
      <c r="B1646" s="191">
        <v>1881.969971</v>
      </c>
      <c r="C1646" s="191">
        <v>1884.0600589999999</v>
      </c>
      <c r="D1646" s="191">
        <v>1870.23999</v>
      </c>
      <c r="E1646" s="191">
        <v>1878.6099850000001</v>
      </c>
      <c r="F1646" s="192">
        <v>1878.6099850000001</v>
      </c>
      <c r="G1646" s="191">
        <v>3191830000</v>
      </c>
      <c r="H1646" s="194">
        <f t="shared" si="25"/>
        <v>1.7169601918777962E-3</v>
      </c>
      <c r="I1646" s="193"/>
      <c r="J1646" s="197">
        <v>1644</v>
      </c>
      <c r="K1646" s="234">
        <v>1.7169601918777962E-3</v>
      </c>
      <c r="L1646" s="198">
        <v>-5.7541700458761252E-3</v>
      </c>
    </row>
    <row r="1647" spans="1:12" ht="14.4" x14ac:dyDescent="0.3">
      <c r="A1647" s="7">
        <v>41752</v>
      </c>
      <c r="B1647" s="191">
        <v>1879.3199460000001</v>
      </c>
      <c r="C1647" s="191">
        <v>1879.75</v>
      </c>
      <c r="D1647" s="191">
        <v>1873.910034</v>
      </c>
      <c r="E1647" s="191">
        <v>1875.3900149999999</v>
      </c>
      <c r="F1647" s="192">
        <v>1875.3900149999999</v>
      </c>
      <c r="G1647" s="191">
        <v>3085720000</v>
      </c>
      <c r="H1647" s="194">
        <f t="shared" si="25"/>
        <v>-2.2133137674164674E-3</v>
      </c>
      <c r="I1647" s="193"/>
      <c r="J1647" s="197">
        <v>1645</v>
      </c>
      <c r="K1647" s="234">
        <v>-2.2133137674164674E-3</v>
      </c>
      <c r="L1647" s="198">
        <v>-5.7538909706351263E-3</v>
      </c>
    </row>
    <row r="1648" spans="1:12" ht="14.4" x14ac:dyDescent="0.3">
      <c r="A1648" s="7">
        <v>41751</v>
      </c>
      <c r="B1648" s="191">
        <v>1872.5699460000001</v>
      </c>
      <c r="C1648" s="191">
        <v>1884.8900149999999</v>
      </c>
      <c r="D1648" s="191">
        <v>1872.5699460000001</v>
      </c>
      <c r="E1648" s="191">
        <v>1879.5500489999999</v>
      </c>
      <c r="F1648" s="192">
        <v>1879.5500489999999</v>
      </c>
      <c r="G1648" s="191">
        <v>3215440000</v>
      </c>
      <c r="H1648" s="194">
        <f t="shared" si="25"/>
        <v>4.0921389283654023E-3</v>
      </c>
      <c r="I1648" s="193"/>
      <c r="J1648" s="197">
        <v>1646</v>
      </c>
      <c r="K1648" s="234">
        <v>4.0921389283654023E-3</v>
      </c>
      <c r="L1648" s="198">
        <v>-5.7458378883700704E-3</v>
      </c>
    </row>
    <row r="1649" spans="1:12" ht="14.4" x14ac:dyDescent="0.3">
      <c r="A1649" s="7">
        <v>41750</v>
      </c>
      <c r="B1649" s="191">
        <v>1865.790039</v>
      </c>
      <c r="C1649" s="191">
        <v>1871.8900149999999</v>
      </c>
      <c r="D1649" s="191">
        <v>1863.1800539999999</v>
      </c>
      <c r="E1649" s="191">
        <v>1871.8900149999999</v>
      </c>
      <c r="F1649" s="192">
        <v>1871.8900149999999</v>
      </c>
      <c r="G1649" s="191">
        <v>2642500000</v>
      </c>
      <c r="H1649" s="194">
        <f t="shared" si="25"/>
        <v>3.7751235169600468E-3</v>
      </c>
      <c r="I1649" s="193"/>
      <c r="J1649" s="197">
        <v>1647</v>
      </c>
      <c r="K1649" s="234">
        <v>3.7751235169600468E-3</v>
      </c>
      <c r="L1649" s="198">
        <v>-5.7367748142554157E-3</v>
      </c>
    </row>
    <row r="1650" spans="1:12" ht="14.4" x14ac:dyDescent="0.3">
      <c r="A1650" s="7">
        <v>41746</v>
      </c>
      <c r="B1650" s="191">
        <v>1861.7299800000001</v>
      </c>
      <c r="C1650" s="191">
        <v>1869.630005</v>
      </c>
      <c r="D1650" s="191">
        <v>1856.719971</v>
      </c>
      <c r="E1650" s="191">
        <v>1864.849976</v>
      </c>
      <c r="F1650" s="192">
        <v>1864.849976</v>
      </c>
      <c r="G1650" s="191">
        <v>3341430000</v>
      </c>
      <c r="H1650" s="194">
        <f t="shared" si="25"/>
        <v>1.3638529136033946E-3</v>
      </c>
      <c r="I1650" s="193"/>
      <c r="J1650" s="197">
        <v>1648</v>
      </c>
      <c r="K1650" s="234">
        <v>1.3638529136033946E-3</v>
      </c>
      <c r="L1650" s="198">
        <v>-5.7367352680366334E-3</v>
      </c>
    </row>
    <row r="1651" spans="1:12" ht="14.4" x14ac:dyDescent="0.3">
      <c r="A1651" s="7">
        <v>41745</v>
      </c>
      <c r="B1651" s="191">
        <v>1846.01001</v>
      </c>
      <c r="C1651" s="191">
        <v>1862.3100589999999</v>
      </c>
      <c r="D1651" s="191">
        <v>1846.01001</v>
      </c>
      <c r="E1651" s="191">
        <v>1862.3100589999999</v>
      </c>
      <c r="F1651" s="192">
        <v>1862.3100589999999</v>
      </c>
      <c r="G1651" s="191">
        <v>3155080000</v>
      </c>
      <c r="H1651" s="194">
        <f t="shared" si="25"/>
        <v>1.0488491036131515E-2</v>
      </c>
      <c r="I1651" s="193"/>
      <c r="J1651" s="197">
        <v>1649</v>
      </c>
      <c r="K1651" s="234">
        <v>1.0488491036131515E-2</v>
      </c>
      <c r="L1651" s="198">
        <v>-5.7261247757898117E-3</v>
      </c>
    </row>
    <row r="1652" spans="1:12" ht="14.4" x14ac:dyDescent="0.3">
      <c r="A1652" s="7">
        <v>41744</v>
      </c>
      <c r="B1652" s="191">
        <v>1831.4499510000001</v>
      </c>
      <c r="C1652" s="191">
        <v>1844.0200199999999</v>
      </c>
      <c r="D1652" s="191">
        <v>1816.290039</v>
      </c>
      <c r="E1652" s="191">
        <v>1842.9799800000001</v>
      </c>
      <c r="F1652" s="192">
        <v>1842.9799800000001</v>
      </c>
      <c r="G1652" s="191">
        <v>3736440000</v>
      </c>
      <c r="H1652" s="194">
        <f t="shared" si="25"/>
        <v>6.7573077287678054E-3</v>
      </c>
      <c r="I1652" s="193"/>
      <c r="J1652" s="197">
        <v>1650</v>
      </c>
      <c r="K1652" s="234">
        <v>6.7573077287678054E-3</v>
      </c>
      <c r="L1652" s="198">
        <v>-5.7245222641414632E-3</v>
      </c>
    </row>
    <row r="1653" spans="1:12" ht="14.4" x14ac:dyDescent="0.3">
      <c r="A1653" s="7">
        <v>41743</v>
      </c>
      <c r="B1653" s="191">
        <v>1818.1800539999999</v>
      </c>
      <c r="C1653" s="191">
        <v>1834.1899410000001</v>
      </c>
      <c r="D1653" s="191">
        <v>1815.8000489999999</v>
      </c>
      <c r="E1653" s="191">
        <v>1830.6099850000001</v>
      </c>
      <c r="F1653" s="192">
        <v>1830.6099850000001</v>
      </c>
      <c r="G1653" s="191">
        <v>3111540000</v>
      </c>
      <c r="H1653" s="194">
        <f t="shared" si="25"/>
        <v>8.2172862574667761E-3</v>
      </c>
      <c r="I1653" s="193"/>
      <c r="J1653" s="197">
        <v>1651</v>
      </c>
      <c r="K1653" s="234">
        <v>8.2172862574667761E-3</v>
      </c>
      <c r="L1653" s="198">
        <v>-5.723033795795556E-3</v>
      </c>
    </row>
    <row r="1654" spans="1:12" ht="14.4" x14ac:dyDescent="0.3">
      <c r="A1654" s="7">
        <v>41740</v>
      </c>
      <c r="B1654" s="191">
        <v>1830.650024</v>
      </c>
      <c r="C1654" s="191">
        <v>1835.0699460000001</v>
      </c>
      <c r="D1654" s="191">
        <v>1814.3599850000001</v>
      </c>
      <c r="E1654" s="191">
        <v>1815.6899410000001</v>
      </c>
      <c r="F1654" s="192">
        <v>1815.6899410000001</v>
      </c>
      <c r="G1654" s="191">
        <v>3743460000</v>
      </c>
      <c r="H1654" s="194">
        <f t="shared" si="25"/>
        <v>-9.4867738546151811E-3</v>
      </c>
      <c r="I1654" s="193"/>
      <c r="J1654" s="197">
        <v>1652</v>
      </c>
      <c r="K1654" s="234">
        <v>-9.4867738546151811E-3</v>
      </c>
      <c r="L1654" s="198">
        <v>-5.7227178275184101E-3</v>
      </c>
    </row>
    <row r="1655" spans="1:12" ht="14.4" x14ac:dyDescent="0.3">
      <c r="A1655" s="7">
        <v>41739</v>
      </c>
      <c r="B1655" s="191">
        <v>1872.280029</v>
      </c>
      <c r="C1655" s="191">
        <v>1872.530029</v>
      </c>
      <c r="D1655" s="191">
        <v>1830.869995</v>
      </c>
      <c r="E1655" s="191">
        <v>1833.079956</v>
      </c>
      <c r="F1655" s="192">
        <v>1833.079956</v>
      </c>
      <c r="G1655" s="191">
        <v>3758780000</v>
      </c>
      <c r="H1655" s="194">
        <f t="shared" si="25"/>
        <v>-2.0884795731297697E-2</v>
      </c>
      <c r="I1655" s="193"/>
      <c r="J1655" s="197">
        <v>1653</v>
      </c>
      <c r="K1655" s="234">
        <v>-2.0884795731297697E-2</v>
      </c>
      <c r="L1655" s="198">
        <v>-5.7195145494569307E-3</v>
      </c>
    </row>
    <row r="1656" spans="1:12" ht="14.4" x14ac:dyDescent="0.3">
      <c r="A1656" s="7">
        <v>41738</v>
      </c>
      <c r="B1656" s="191">
        <v>1852.6400149999999</v>
      </c>
      <c r="C1656" s="191">
        <v>1872.4300539999999</v>
      </c>
      <c r="D1656" s="191">
        <v>1852.380005</v>
      </c>
      <c r="E1656" s="191">
        <v>1872.1800539999999</v>
      </c>
      <c r="F1656" s="192">
        <v>1872.1800539999999</v>
      </c>
      <c r="G1656" s="191">
        <v>3308650000</v>
      </c>
      <c r="H1656" s="194">
        <f t="shared" si="25"/>
        <v>1.0918212826308456E-2</v>
      </c>
      <c r="I1656" s="193"/>
      <c r="J1656" s="197">
        <v>1654</v>
      </c>
      <c r="K1656" s="234">
        <v>1.0918212826308456E-2</v>
      </c>
      <c r="L1656" s="198">
        <v>-5.7116178699817442E-3</v>
      </c>
    </row>
    <row r="1657" spans="1:12" ht="14.4" x14ac:dyDescent="0.3">
      <c r="A1657" s="7">
        <v>41737</v>
      </c>
      <c r="B1657" s="191">
        <v>1845.4799800000001</v>
      </c>
      <c r="C1657" s="191">
        <v>1854.9499510000001</v>
      </c>
      <c r="D1657" s="191">
        <v>1837.48999</v>
      </c>
      <c r="E1657" s="191">
        <v>1851.959961</v>
      </c>
      <c r="F1657" s="192">
        <v>1851.959961</v>
      </c>
      <c r="G1657" s="191">
        <v>3721450000</v>
      </c>
      <c r="H1657" s="194">
        <f t="shared" si="25"/>
        <v>3.750553838251985E-3</v>
      </c>
      <c r="I1657" s="193"/>
      <c r="J1657" s="197">
        <v>1655</v>
      </c>
      <c r="K1657" s="234">
        <v>3.750553838251985E-3</v>
      </c>
      <c r="L1657" s="198">
        <v>-5.7054464113918619E-3</v>
      </c>
    </row>
    <row r="1658" spans="1:12" ht="14.4" x14ac:dyDescent="0.3">
      <c r="A1658" s="7">
        <v>41736</v>
      </c>
      <c r="B1658" s="191">
        <v>1863.920044</v>
      </c>
      <c r="C1658" s="191">
        <v>1864.040039</v>
      </c>
      <c r="D1658" s="191">
        <v>1841.4799800000001</v>
      </c>
      <c r="E1658" s="191">
        <v>1845.040039</v>
      </c>
      <c r="F1658" s="192">
        <v>1845.040039</v>
      </c>
      <c r="G1658" s="191">
        <v>3801540000</v>
      </c>
      <c r="H1658" s="194">
        <f t="shared" si="25"/>
        <v>-1.0750112522990232E-2</v>
      </c>
      <c r="I1658" s="193"/>
      <c r="J1658" s="197">
        <v>1656</v>
      </c>
      <c r="K1658" s="234">
        <v>-1.0750112522990232E-2</v>
      </c>
      <c r="L1658" s="198">
        <v>-5.6968508676910326E-3</v>
      </c>
    </row>
    <row r="1659" spans="1:12" ht="14.4" x14ac:dyDescent="0.3">
      <c r="A1659" s="7">
        <v>41733</v>
      </c>
      <c r="B1659" s="191">
        <v>1890.25</v>
      </c>
      <c r="C1659" s="191">
        <v>1897.280029</v>
      </c>
      <c r="D1659" s="191">
        <v>1863.26001</v>
      </c>
      <c r="E1659" s="191">
        <v>1865.089966</v>
      </c>
      <c r="F1659" s="192">
        <v>1865.089966</v>
      </c>
      <c r="G1659" s="191">
        <v>3583750000</v>
      </c>
      <c r="H1659" s="194">
        <f t="shared" si="25"/>
        <v>-1.2537288155389044E-2</v>
      </c>
      <c r="I1659" s="193"/>
      <c r="J1659" s="197">
        <v>1657</v>
      </c>
      <c r="K1659" s="234">
        <v>-1.2537288155389044E-2</v>
      </c>
      <c r="L1659" s="198">
        <v>-5.6797902996188841E-3</v>
      </c>
    </row>
    <row r="1660" spans="1:12" ht="14.4" x14ac:dyDescent="0.3">
      <c r="A1660" s="7">
        <v>41732</v>
      </c>
      <c r="B1660" s="191">
        <v>1891.4300539999999</v>
      </c>
      <c r="C1660" s="191">
        <v>1893.8000489999999</v>
      </c>
      <c r="D1660" s="191">
        <v>1882.650024</v>
      </c>
      <c r="E1660" s="191">
        <v>1888.7700199999999</v>
      </c>
      <c r="F1660" s="192">
        <v>1888.7700199999999</v>
      </c>
      <c r="G1660" s="191">
        <v>3055600000</v>
      </c>
      <c r="H1660" s="194">
        <f t="shared" si="25"/>
        <v>-1.1264498244038836E-3</v>
      </c>
      <c r="I1660" s="193"/>
      <c r="J1660" s="197">
        <v>1658</v>
      </c>
      <c r="K1660" s="234">
        <v>-1.1264498244038836E-3</v>
      </c>
      <c r="L1660" s="198">
        <v>-5.678939351309773E-3</v>
      </c>
    </row>
    <row r="1661" spans="1:12" ht="14.4" x14ac:dyDescent="0.3">
      <c r="A1661" s="7">
        <v>41731</v>
      </c>
      <c r="B1661" s="191">
        <v>1886.6099850000001</v>
      </c>
      <c r="C1661" s="191">
        <v>1893.170044</v>
      </c>
      <c r="D1661" s="191">
        <v>1883.790039</v>
      </c>
      <c r="E1661" s="191">
        <v>1890.900024</v>
      </c>
      <c r="F1661" s="192">
        <v>1890.900024</v>
      </c>
      <c r="G1661" s="191">
        <v>3131660000</v>
      </c>
      <c r="H1661" s="194">
        <f t="shared" si="25"/>
        <v>2.8533263730607852E-3</v>
      </c>
      <c r="I1661" s="193"/>
      <c r="J1661" s="197">
        <v>1659</v>
      </c>
      <c r="K1661" s="234">
        <v>2.8533263730607852E-3</v>
      </c>
      <c r="L1661" s="198">
        <v>-5.6760402791911392E-3</v>
      </c>
    </row>
    <row r="1662" spans="1:12" ht="14.4" x14ac:dyDescent="0.3">
      <c r="A1662" s="7">
        <v>41730</v>
      </c>
      <c r="B1662" s="191">
        <v>1873.959961</v>
      </c>
      <c r="C1662" s="191">
        <v>1885.839966</v>
      </c>
      <c r="D1662" s="191">
        <v>1873.959961</v>
      </c>
      <c r="E1662" s="191">
        <v>1885.5200199999999</v>
      </c>
      <c r="F1662" s="192">
        <v>1885.5200199999999</v>
      </c>
      <c r="G1662" s="191">
        <v>3336190000</v>
      </c>
      <c r="H1662" s="194">
        <f t="shared" si="25"/>
        <v>7.0393487504073968E-3</v>
      </c>
      <c r="I1662" s="193"/>
      <c r="J1662" s="197">
        <v>1660</v>
      </c>
      <c r="K1662" s="234">
        <v>7.0393487504073968E-3</v>
      </c>
      <c r="L1662" s="198">
        <v>-5.6689154648336317E-3</v>
      </c>
    </row>
    <row r="1663" spans="1:12" ht="14.4" x14ac:dyDescent="0.3">
      <c r="A1663" s="7">
        <v>41729</v>
      </c>
      <c r="B1663" s="191">
        <v>1859.160034</v>
      </c>
      <c r="C1663" s="191">
        <v>1875.1800539999999</v>
      </c>
      <c r="D1663" s="191">
        <v>1859.160034</v>
      </c>
      <c r="E1663" s="191">
        <v>1872.339966</v>
      </c>
      <c r="F1663" s="192">
        <v>1872.339966</v>
      </c>
      <c r="G1663" s="191">
        <v>3274300000</v>
      </c>
      <c r="H1663" s="194">
        <f t="shared" si="25"/>
        <v>7.9241023673412743E-3</v>
      </c>
      <c r="I1663" s="193"/>
      <c r="J1663" s="197">
        <v>1661</v>
      </c>
      <c r="K1663" s="234">
        <v>7.9241023673412743E-3</v>
      </c>
      <c r="L1663" s="198">
        <v>-5.6674325529812164E-3</v>
      </c>
    </row>
    <row r="1664" spans="1:12" ht="14.4" x14ac:dyDescent="0.3">
      <c r="A1664" s="7">
        <v>41726</v>
      </c>
      <c r="B1664" s="191">
        <v>1850.0699460000001</v>
      </c>
      <c r="C1664" s="191">
        <v>1866.630005</v>
      </c>
      <c r="D1664" s="191">
        <v>1850.0699460000001</v>
      </c>
      <c r="E1664" s="191">
        <v>1857.619995</v>
      </c>
      <c r="F1664" s="192">
        <v>1857.619995</v>
      </c>
      <c r="G1664" s="191">
        <v>2955520000</v>
      </c>
      <c r="H1664" s="194">
        <f t="shared" si="25"/>
        <v>4.6402218551417958E-3</v>
      </c>
      <c r="I1664" s="193"/>
      <c r="J1664" s="197">
        <v>1662</v>
      </c>
      <c r="K1664" s="234">
        <v>4.6402218551417958E-3</v>
      </c>
      <c r="L1664" s="198">
        <v>-5.6654499113561359E-3</v>
      </c>
    </row>
    <row r="1665" spans="1:12" ht="14.4" x14ac:dyDescent="0.3">
      <c r="A1665" s="7">
        <v>41725</v>
      </c>
      <c r="B1665" s="191">
        <v>1852.1099850000001</v>
      </c>
      <c r="C1665" s="191">
        <v>1855.5500489999999</v>
      </c>
      <c r="D1665" s="191">
        <v>1842.1099850000001</v>
      </c>
      <c r="E1665" s="191">
        <v>1849.040039</v>
      </c>
      <c r="F1665" s="192">
        <v>1849.040039</v>
      </c>
      <c r="G1665" s="191">
        <v>3733430000</v>
      </c>
      <c r="H1665" s="194">
        <f t="shared" si="25"/>
        <v>-1.9000841472853601E-3</v>
      </c>
      <c r="I1665" s="193"/>
      <c r="J1665" s="197">
        <v>1663</v>
      </c>
      <c r="K1665" s="234">
        <v>-1.9000841472853601E-3</v>
      </c>
      <c r="L1665" s="198">
        <v>-5.6609944189930633E-3</v>
      </c>
    </row>
    <row r="1666" spans="1:12" ht="14.4" x14ac:dyDescent="0.3">
      <c r="A1666" s="7">
        <v>41724</v>
      </c>
      <c r="B1666" s="191">
        <v>1867.089966</v>
      </c>
      <c r="C1666" s="191">
        <v>1875.920044</v>
      </c>
      <c r="D1666" s="191">
        <v>1852.5600589999999</v>
      </c>
      <c r="E1666" s="191">
        <v>1852.5600589999999</v>
      </c>
      <c r="F1666" s="192">
        <v>1852.5600589999999</v>
      </c>
      <c r="G1666" s="191">
        <v>3480850000</v>
      </c>
      <c r="H1666" s="194">
        <f t="shared" si="25"/>
        <v>-7.0003194836042197E-3</v>
      </c>
      <c r="I1666" s="193"/>
      <c r="J1666" s="197">
        <v>1664</v>
      </c>
      <c r="K1666" s="234">
        <v>-7.0003194836042197E-3</v>
      </c>
      <c r="L1666" s="198">
        <v>-5.6595243109085515E-3</v>
      </c>
    </row>
    <row r="1667" spans="1:12" ht="14.4" x14ac:dyDescent="0.3">
      <c r="A1667" s="7">
        <v>41723</v>
      </c>
      <c r="B1667" s="191">
        <v>1859.4799800000001</v>
      </c>
      <c r="C1667" s="191">
        <v>1871.869995</v>
      </c>
      <c r="D1667" s="191">
        <v>1855.959961</v>
      </c>
      <c r="E1667" s="191">
        <v>1865.619995</v>
      </c>
      <c r="F1667" s="192">
        <v>1865.619995</v>
      </c>
      <c r="G1667" s="191">
        <v>3200560000</v>
      </c>
      <c r="H1667" s="194">
        <f t="shared" si="25"/>
        <v>4.4039399710528388E-3</v>
      </c>
      <c r="I1667" s="193"/>
      <c r="J1667" s="197">
        <v>1665</v>
      </c>
      <c r="K1667" s="234">
        <v>4.4039399710528388E-3</v>
      </c>
      <c r="L1667" s="198">
        <v>-5.6591119003369713E-3</v>
      </c>
    </row>
    <row r="1668" spans="1:12" ht="14.4" x14ac:dyDescent="0.3">
      <c r="A1668" s="7">
        <v>41722</v>
      </c>
      <c r="B1668" s="191">
        <v>1867.670044</v>
      </c>
      <c r="C1668" s="191">
        <v>1873.339966</v>
      </c>
      <c r="D1668" s="191">
        <v>1849.6899410000001</v>
      </c>
      <c r="E1668" s="191">
        <v>1857.4399410000001</v>
      </c>
      <c r="F1668" s="192">
        <v>1857.4399410000001</v>
      </c>
      <c r="G1668" s="191">
        <v>3409000000</v>
      </c>
      <c r="H1668" s="194">
        <f t="shared" ref="H1668:H1731" si="26">(F1668-F1669)/F1669</f>
        <v>-4.8647102108231562E-3</v>
      </c>
      <c r="I1668" s="193"/>
      <c r="J1668" s="197">
        <v>1666</v>
      </c>
      <c r="K1668" s="234">
        <v>-4.8647102108231562E-3</v>
      </c>
      <c r="L1668" s="198">
        <v>-5.6509091761111534E-3</v>
      </c>
    </row>
    <row r="1669" spans="1:12" ht="14.4" x14ac:dyDescent="0.3">
      <c r="A1669" s="7">
        <v>41719</v>
      </c>
      <c r="B1669" s="191">
        <v>1874.530029</v>
      </c>
      <c r="C1669" s="191">
        <v>1883.969971</v>
      </c>
      <c r="D1669" s="191">
        <v>1863.459961</v>
      </c>
      <c r="E1669" s="191">
        <v>1866.5200199999999</v>
      </c>
      <c r="F1669" s="192">
        <v>1866.5200199999999</v>
      </c>
      <c r="G1669" s="191">
        <v>5270710000</v>
      </c>
      <c r="H1669" s="194">
        <f t="shared" si="26"/>
        <v>-2.932671284166923E-3</v>
      </c>
      <c r="I1669" s="193"/>
      <c r="J1669" s="197">
        <v>1667</v>
      </c>
      <c r="K1669" s="234">
        <v>-2.932671284166923E-3</v>
      </c>
      <c r="L1669" s="198">
        <v>-5.6501712028786365E-3</v>
      </c>
    </row>
    <row r="1670" spans="1:12" ht="14.4" x14ac:dyDescent="0.3">
      <c r="A1670" s="7">
        <v>41718</v>
      </c>
      <c r="B1670" s="191">
        <v>1860.089966</v>
      </c>
      <c r="C1670" s="191">
        <v>1873.48999</v>
      </c>
      <c r="D1670" s="191">
        <v>1854.630005</v>
      </c>
      <c r="E1670" s="191">
        <v>1872.01001</v>
      </c>
      <c r="F1670" s="192">
        <v>1872.01001</v>
      </c>
      <c r="G1670" s="191">
        <v>3327540000</v>
      </c>
      <c r="H1670" s="194">
        <f t="shared" si="26"/>
        <v>6.04050467236141E-3</v>
      </c>
      <c r="I1670" s="193"/>
      <c r="J1670" s="197">
        <v>1668</v>
      </c>
      <c r="K1670" s="234">
        <v>6.04050467236141E-3</v>
      </c>
      <c r="L1670" s="198">
        <v>-5.6494949196056726E-3</v>
      </c>
    </row>
    <row r="1671" spans="1:12" ht="14.4" x14ac:dyDescent="0.3">
      <c r="A1671" s="7">
        <v>41717</v>
      </c>
      <c r="B1671" s="191">
        <v>1872.25</v>
      </c>
      <c r="C1671" s="191">
        <v>1874.1400149999999</v>
      </c>
      <c r="D1671" s="191">
        <v>1850.349976</v>
      </c>
      <c r="E1671" s="191">
        <v>1860.7700199999999</v>
      </c>
      <c r="F1671" s="192">
        <v>1860.7700199999999</v>
      </c>
      <c r="G1671" s="191">
        <v>3289210000</v>
      </c>
      <c r="H1671" s="194">
        <f t="shared" si="26"/>
        <v>-6.1316490853251804E-3</v>
      </c>
      <c r="I1671" s="193"/>
      <c r="J1671" s="197">
        <v>1669</v>
      </c>
      <c r="K1671" s="234">
        <v>-6.1316490853251804E-3</v>
      </c>
      <c r="L1671" s="198">
        <v>-5.643605977707117E-3</v>
      </c>
    </row>
    <row r="1672" spans="1:12" ht="14.4" x14ac:dyDescent="0.3">
      <c r="A1672" s="7">
        <v>41716</v>
      </c>
      <c r="B1672" s="191">
        <v>1858.920044</v>
      </c>
      <c r="C1672" s="191">
        <v>1873.76001</v>
      </c>
      <c r="D1672" s="191">
        <v>1858.920044</v>
      </c>
      <c r="E1672" s="191">
        <v>1872.25</v>
      </c>
      <c r="F1672" s="192">
        <v>1872.25</v>
      </c>
      <c r="G1672" s="191">
        <v>2930190000</v>
      </c>
      <c r="H1672" s="194">
        <f t="shared" si="26"/>
        <v>7.2196189633603912E-3</v>
      </c>
      <c r="I1672" s="193"/>
      <c r="J1672" s="197">
        <v>1670</v>
      </c>
      <c r="K1672" s="234">
        <v>7.2196189633603912E-3</v>
      </c>
      <c r="L1672" s="198">
        <v>-5.6430134028785713E-3</v>
      </c>
    </row>
    <row r="1673" spans="1:12" ht="14.4" x14ac:dyDescent="0.3">
      <c r="A1673" s="7">
        <v>41715</v>
      </c>
      <c r="B1673" s="191">
        <v>1842.8100589999999</v>
      </c>
      <c r="C1673" s="191">
        <v>1862.3000489999999</v>
      </c>
      <c r="D1673" s="191">
        <v>1842.8100589999999</v>
      </c>
      <c r="E1673" s="191">
        <v>1858.829956</v>
      </c>
      <c r="F1673" s="192">
        <v>1858.829956</v>
      </c>
      <c r="G1673" s="191">
        <v>2860490000</v>
      </c>
      <c r="H1673" s="194">
        <f t="shared" si="26"/>
        <v>9.6136345352755559E-3</v>
      </c>
      <c r="I1673" s="193"/>
      <c r="J1673" s="197">
        <v>1671</v>
      </c>
      <c r="K1673" s="234">
        <v>9.6136345352755559E-3</v>
      </c>
      <c r="L1673" s="198">
        <v>-5.6342093433193645E-3</v>
      </c>
    </row>
    <row r="1674" spans="1:12" ht="14.4" x14ac:dyDescent="0.3">
      <c r="A1674" s="7">
        <v>41712</v>
      </c>
      <c r="B1674" s="191">
        <v>1845.0699460000001</v>
      </c>
      <c r="C1674" s="191">
        <v>1852.4399410000001</v>
      </c>
      <c r="D1674" s="191">
        <v>1839.5699460000001</v>
      </c>
      <c r="E1674" s="191">
        <v>1841.130005</v>
      </c>
      <c r="F1674" s="192">
        <v>1841.130005</v>
      </c>
      <c r="G1674" s="191">
        <v>3285460000</v>
      </c>
      <c r="H1674" s="194">
        <f t="shared" si="26"/>
        <v>-2.8217777310465377E-3</v>
      </c>
      <c r="I1674" s="193"/>
      <c r="J1674" s="197">
        <v>1672</v>
      </c>
      <c r="K1674" s="234">
        <v>-2.8217777310465377E-3</v>
      </c>
      <c r="L1674" s="198">
        <v>-5.631765575592947E-3</v>
      </c>
    </row>
    <row r="1675" spans="1:12" ht="14.4" x14ac:dyDescent="0.3">
      <c r="A1675" s="7">
        <v>41711</v>
      </c>
      <c r="B1675" s="191">
        <v>1869.0600589999999</v>
      </c>
      <c r="C1675" s="191">
        <v>1874.400024</v>
      </c>
      <c r="D1675" s="191">
        <v>1841.8599850000001</v>
      </c>
      <c r="E1675" s="191">
        <v>1846.339966</v>
      </c>
      <c r="F1675" s="192">
        <v>1846.339966</v>
      </c>
      <c r="G1675" s="191">
        <v>3670990000</v>
      </c>
      <c r="H1675" s="194">
        <f t="shared" si="26"/>
        <v>-1.1701094943450221E-2</v>
      </c>
      <c r="I1675" s="193"/>
      <c r="J1675" s="197">
        <v>1673</v>
      </c>
      <c r="K1675" s="234">
        <v>-1.1701094943450221E-2</v>
      </c>
      <c r="L1675" s="198">
        <v>-5.6269263508729097E-3</v>
      </c>
    </row>
    <row r="1676" spans="1:12" ht="14.4" x14ac:dyDescent="0.3">
      <c r="A1676" s="7">
        <v>41710</v>
      </c>
      <c r="B1676" s="191">
        <v>1866.150024</v>
      </c>
      <c r="C1676" s="191">
        <v>1868.380005</v>
      </c>
      <c r="D1676" s="191">
        <v>1854.380005</v>
      </c>
      <c r="E1676" s="191">
        <v>1868.1999510000001</v>
      </c>
      <c r="F1676" s="192">
        <v>1868.1999510000001</v>
      </c>
      <c r="G1676" s="191">
        <v>3270860000</v>
      </c>
      <c r="H1676" s="194">
        <f t="shared" si="26"/>
        <v>3.0517072357705706E-4</v>
      </c>
      <c r="I1676" s="193"/>
      <c r="J1676" s="197">
        <v>1674</v>
      </c>
      <c r="K1676" s="234">
        <v>3.0517072357705706E-4</v>
      </c>
      <c r="L1676" s="198">
        <v>-5.6267757071355989E-3</v>
      </c>
    </row>
    <row r="1677" spans="1:12" ht="14.4" x14ac:dyDescent="0.3">
      <c r="A1677" s="7">
        <v>41709</v>
      </c>
      <c r="B1677" s="191">
        <v>1878.26001</v>
      </c>
      <c r="C1677" s="191">
        <v>1882.349976</v>
      </c>
      <c r="D1677" s="191">
        <v>1863.880005</v>
      </c>
      <c r="E1677" s="191">
        <v>1867.630005</v>
      </c>
      <c r="F1677" s="192">
        <v>1867.630005</v>
      </c>
      <c r="G1677" s="191">
        <v>3392400000</v>
      </c>
      <c r="H1677" s="194">
        <f t="shared" si="26"/>
        <v>-5.0821389519254334E-3</v>
      </c>
      <c r="I1677" s="193"/>
      <c r="J1677" s="197">
        <v>1675</v>
      </c>
      <c r="K1677" s="234">
        <v>-5.0821389519254334E-3</v>
      </c>
      <c r="L1677" s="198">
        <v>-5.6246551012396149E-3</v>
      </c>
    </row>
    <row r="1678" spans="1:12" ht="14.4" x14ac:dyDescent="0.3">
      <c r="A1678" s="7">
        <v>41708</v>
      </c>
      <c r="B1678" s="191">
        <v>1877.8599850000001</v>
      </c>
      <c r="C1678" s="191">
        <v>1877.869995</v>
      </c>
      <c r="D1678" s="191">
        <v>1867.040039</v>
      </c>
      <c r="E1678" s="191">
        <v>1877.170044</v>
      </c>
      <c r="F1678" s="192">
        <v>1877.170044</v>
      </c>
      <c r="G1678" s="191">
        <v>3021350000</v>
      </c>
      <c r="H1678" s="194">
        <f t="shared" si="26"/>
        <v>-4.6324624711583008E-4</v>
      </c>
      <c r="I1678" s="193"/>
      <c r="J1678" s="197">
        <v>1676</v>
      </c>
      <c r="K1678" s="234">
        <v>-4.6324624711583008E-4</v>
      </c>
      <c r="L1678" s="198">
        <v>-5.6197142905770334E-3</v>
      </c>
    </row>
    <row r="1679" spans="1:12" ht="14.4" x14ac:dyDescent="0.3">
      <c r="A1679" s="7">
        <v>41705</v>
      </c>
      <c r="B1679" s="191">
        <v>1878.5200199999999</v>
      </c>
      <c r="C1679" s="191">
        <v>1883.5699460000001</v>
      </c>
      <c r="D1679" s="191">
        <v>1870.5600589999999</v>
      </c>
      <c r="E1679" s="191">
        <v>1878.040039</v>
      </c>
      <c r="F1679" s="192">
        <v>1878.040039</v>
      </c>
      <c r="G1679" s="191">
        <v>3564740000</v>
      </c>
      <c r="H1679" s="194">
        <f t="shared" si="26"/>
        <v>5.38089420198597E-4</v>
      </c>
      <c r="I1679" s="193"/>
      <c r="J1679" s="197">
        <v>1677</v>
      </c>
      <c r="K1679" s="234">
        <v>5.38089420198597E-4</v>
      </c>
      <c r="L1679" s="198">
        <v>-5.6151019480183426E-3</v>
      </c>
    </row>
    <row r="1680" spans="1:12" ht="14.4" x14ac:dyDescent="0.3">
      <c r="A1680" s="7">
        <v>41704</v>
      </c>
      <c r="B1680" s="191">
        <v>1874.1800539999999</v>
      </c>
      <c r="C1680" s="191">
        <v>1881.9399410000001</v>
      </c>
      <c r="D1680" s="191">
        <v>1874.1800539999999</v>
      </c>
      <c r="E1680" s="191">
        <v>1877.030029</v>
      </c>
      <c r="F1680" s="192">
        <v>1877.030029</v>
      </c>
      <c r="G1680" s="191">
        <v>3360450000</v>
      </c>
      <c r="H1680" s="194">
        <f t="shared" si="26"/>
        <v>1.7184078954718127E-3</v>
      </c>
      <c r="I1680" s="193"/>
      <c r="J1680" s="197">
        <v>1678</v>
      </c>
      <c r="K1680" s="234">
        <v>1.7184078954718127E-3</v>
      </c>
      <c r="L1680" s="198">
        <v>-5.6120788406472813E-3</v>
      </c>
    </row>
    <row r="1681" spans="1:12" ht="14.4" x14ac:dyDescent="0.3">
      <c r="A1681" s="7">
        <v>41703</v>
      </c>
      <c r="B1681" s="191">
        <v>1874.0500489999999</v>
      </c>
      <c r="C1681" s="191">
        <v>1876.530029</v>
      </c>
      <c r="D1681" s="191">
        <v>1871.1099850000001</v>
      </c>
      <c r="E1681" s="191">
        <v>1873.8100589999999</v>
      </c>
      <c r="F1681" s="192">
        <v>1873.8100589999999</v>
      </c>
      <c r="G1681" s="191">
        <v>3392990000</v>
      </c>
      <c r="H1681" s="194">
        <f t="shared" si="26"/>
        <v>-5.3351013755277141E-5</v>
      </c>
      <c r="I1681" s="193"/>
      <c r="J1681" s="197">
        <v>1679</v>
      </c>
      <c r="K1681" s="234">
        <v>-5.3351013755277141E-5</v>
      </c>
      <c r="L1681" s="198">
        <v>-5.593335389323959E-3</v>
      </c>
    </row>
    <row r="1682" spans="1:12" ht="14.4" x14ac:dyDescent="0.3">
      <c r="A1682" s="7">
        <v>41702</v>
      </c>
      <c r="B1682" s="191">
        <v>1849.2299800000001</v>
      </c>
      <c r="C1682" s="191">
        <v>1876.2299800000001</v>
      </c>
      <c r="D1682" s="191">
        <v>1849.2299800000001</v>
      </c>
      <c r="E1682" s="191">
        <v>1873.910034</v>
      </c>
      <c r="F1682" s="192">
        <v>1873.910034</v>
      </c>
      <c r="G1682" s="191">
        <v>3765770000</v>
      </c>
      <c r="H1682" s="194">
        <f t="shared" si="26"/>
        <v>1.5267701291821638E-2</v>
      </c>
      <c r="I1682" s="193"/>
      <c r="J1682" s="197">
        <v>1680</v>
      </c>
      <c r="K1682" s="234">
        <v>1.5267701291821638E-2</v>
      </c>
      <c r="L1682" s="198">
        <v>-5.5862089708409481E-3</v>
      </c>
    </row>
    <row r="1683" spans="1:12" ht="14.4" x14ac:dyDescent="0.3">
      <c r="A1683" s="7">
        <v>41701</v>
      </c>
      <c r="B1683" s="191">
        <v>1857.6800539999999</v>
      </c>
      <c r="C1683" s="191">
        <v>1857.6800539999999</v>
      </c>
      <c r="D1683" s="191">
        <v>1834.4399410000001</v>
      </c>
      <c r="E1683" s="191">
        <v>1845.7299800000001</v>
      </c>
      <c r="F1683" s="192">
        <v>1845.7299800000001</v>
      </c>
      <c r="G1683" s="191">
        <v>3428220000</v>
      </c>
      <c r="H1683" s="194">
        <f t="shared" si="26"/>
        <v>-7.3785105066266916E-3</v>
      </c>
      <c r="I1683" s="193"/>
      <c r="J1683" s="197">
        <v>1681</v>
      </c>
      <c r="K1683" s="234">
        <v>-7.3785105066266916E-3</v>
      </c>
      <c r="L1683" s="198">
        <v>-5.5783947767110882E-3</v>
      </c>
    </row>
    <row r="1684" spans="1:12" ht="14.4" x14ac:dyDescent="0.3">
      <c r="A1684" s="7">
        <v>41698</v>
      </c>
      <c r="B1684" s="191">
        <v>1855.119995</v>
      </c>
      <c r="C1684" s="191">
        <v>1867.920044</v>
      </c>
      <c r="D1684" s="191">
        <v>1847.670044</v>
      </c>
      <c r="E1684" s="191">
        <v>1859.4499510000001</v>
      </c>
      <c r="F1684" s="192">
        <v>1859.4499510000001</v>
      </c>
      <c r="G1684" s="191">
        <v>3917450000</v>
      </c>
      <c r="H1684" s="194">
        <f t="shared" si="26"/>
        <v>2.7826887334102086E-3</v>
      </c>
      <c r="I1684" s="193"/>
      <c r="J1684" s="197">
        <v>1682</v>
      </c>
      <c r="K1684" s="234">
        <v>2.7826887334102086E-3</v>
      </c>
      <c r="L1684" s="198">
        <v>-5.5765064054257955E-3</v>
      </c>
    </row>
    <row r="1685" spans="1:12" ht="14.4" x14ac:dyDescent="0.3">
      <c r="A1685" s="7">
        <v>41697</v>
      </c>
      <c r="B1685" s="191">
        <v>1844.900024</v>
      </c>
      <c r="C1685" s="191">
        <v>1854.530029</v>
      </c>
      <c r="D1685" s="191">
        <v>1841.130005</v>
      </c>
      <c r="E1685" s="191">
        <v>1854.290039</v>
      </c>
      <c r="F1685" s="192">
        <v>1854.290039</v>
      </c>
      <c r="G1685" s="191">
        <v>3547460000</v>
      </c>
      <c r="H1685" s="194">
        <f t="shared" si="26"/>
        <v>4.9480830018888118E-3</v>
      </c>
      <c r="I1685" s="193"/>
      <c r="J1685" s="197">
        <v>1683</v>
      </c>
      <c r="K1685" s="234">
        <v>4.9480830018888118E-3</v>
      </c>
      <c r="L1685" s="198">
        <v>-5.5736409241439848E-3</v>
      </c>
    </row>
    <row r="1686" spans="1:12" ht="14.4" x14ac:dyDescent="0.3">
      <c r="A1686" s="7">
        <v>41696</v>
      </c>
      <c r="B1686" s="191">
        <v>1845.790039</v>
      </c>
      <c r="C1686" s="191">
        <v>1852.650024</v>
      </c>
      <c r="D1686" s="191">
        <v>1840.660034</v>
      </c>
      <c r="E1686" s="191">
        <v>1845.160034</v>
      </c>
      <c r="F1686" s="192">
        <v>1845.160034</v>
      </c>
      <c r="G1686" s="191">
        <v>3716730000</v>
      </c>
      <c r="H1686" s="194">
        <f t="shared" si="26"/>
        <v>2.1699943693894469E-5</v>
      </c>
      <c r="I1686" s="193"/>
      <c r="J1686" s="197">
        <v>1684</v>
      </c>
      <c r="K1686" s="234">
        <v>2.1699943693894469E-5</v>
      </c>
      <c r="L1686" s="198">
        <v>-5.5709489151027254E-3</v>
      </c>
    </row>
    <row r="1687" spans="1:12" ht="14.4" x14ac:dyDescent="0.3">
      <c r="A1687" s="7">
        <v>41695</v>
      </c>
      <c r="B1687" s="191">
        <v>1847.660034</v>
      </c>
      <c r="C1687" s="191">
        <v>1852.910034</v>
      </c>
      <c r="D1687" s="191">
        <v>1840.1899410000001</v>
      </c>
      <c r="E1687" s="191">
        <v>1845.119995</v>
      </c>
      <c r="F1687" s="192">
        <v>1845.119995</v>
      </c>
      <c r="G1687" s="191">
        <v>3515560000</v>
      </c>
      <c r="H1687" s="194">
        <f t="shared" si="26"/>
        <v>-1.3476816104130516E-3</v>
      </c>
      <c r="I1687" s="193"/>
      <c r="J1687" s="197">
        <v>1685</v>
      </c>
      <c r="K1687" s="234">
        <v>-1.3476816104130516E-3</v>
      </c>
      <c r="L1687" s="198">
        <v>-5.5697220329897499E-3</v>
      </c>
    </row>
    <row r="1688" spans="1:12" ht="14.4" x14ac:dyDescent="0.3">
      <c r="A1688" s="7">
        <v>41694</v>
      </c>
      <c r="B1688" s="191">
        <v>1836.780029</v>
      </c>
      <c r="C1688" s="191">
        <v>1858.709961</v>
      </c>
      <c r="D1688" s="191">
        <v>1836.780029</v>
      </c>
      <c r="E1688" s="191">
        <v>1847.6099850000001</v>
      </c>
      <c r="F1688" s="192">
        <v>1847.6099850000001</v>
      </c>
      <c r="G1688" s="191">
        <v>4014530000</v>
      </c>
      <c r="H1688" s="194">
        <f t="shared" si="26"/>
        <v>6.1865132743363109E-3</v>
      </c>
      <c r="I1688" s="193"/>
      <c r="J1688" s="197">
        <v>1686</v>
      </c>
      <c r="K1688" s="234">
        <v>6.1865132743363109E-3</v>
      </c>
      <c r="L1688" s="198">
        <v>-5.5663749093747012E-3</v>
      </c>
    </row>
    <row r="1689" spans="1:12" ht="14.4" x14ac:dyDescent="0.3">
      <c r="A1689" s="7">
        <v>41691</v>
      </c>
      <c r="B1689" s="191">
        <v>1841.0699460000001</v>
      </c>
      <c r="C1689" s="191">
        <v>1846.130005</v>
      </c>
      <c r="D1689" s="191">
        <v>1835.599976</v>
      </c>
      <c r="E1689" s="191">
        <v>1836.25</v>
      </c>
      <c r="F1689" s="192">
        <v>1836.25</v>
      </c>
      <c r="G1689" s="191">
        <v>3403880000</v>
      </c>
      <c r="H1689" s="194">
        <f t="shared" si="26"/>
        <v>-1.9187234040793108E-3</v>
      </c>
      <c r="I1689" s="193"/>
      <c r="J1689" s="197">
        <v>1687</v>
      </c>
      <c r="K1689" s="234">
        <v>-1.9187234040793108E-3</v>
      </c>
      <c r="L1689" s="198">
        <v>-5.5658438907201435E-3</v>
      </c>
    </row>
    <row r="1690" spans="1:12" ht="14.4" x14ac:dyDescent="0.3">
      <c r="A1690" s="7">
        <v>41690</v>
      </c>
      <c r="B1690" s="191">
        <v>1829.23999</v>
      </c>
      <c r="C1690" s="191">
        <v>1842.790039</v>
      </c>
      <c r="D1690" s="191">
        <v>1824.579956</v>
      </c>
      <c r="E1690" s="191">
        <v>1839.780029</v>
      </c>
      <c r="F1690" s="192">
        <v>1839.780029</v>
      </c>
      <c r="G1690" s="191">
        <v>3404980000</v>
      </c>
      <c r="H1690" s="194">
        <f t="shared" si="26"/>
        <v>6.0314580997949492E-3</v>
      </c>
      <c r="I1690" s="193"/>
      <c r="J1690" s="197">
        <v>1688</v>
      </c>
      <c r="K1690" s="234">
        <v>6.0314580997949492E-3</v>
      </c>
      <c r="L1690" s="198">
        <v>-5.5590795189454159E-3</v>
      </c>
    </row>
    <row r="1691" spans="1:12" ht="14.4" x14ac:dyDescent="0.3">
      <c r="A1691" s="7">
        <v>41689</v>
      </c>
      <c r="B1691" s="191">
        <v>1838.900024</v>
      </c>
      <c r="C1691" s="191">
        <v>1847.5</v>
      </c>
      <c r="D1691" s="191">
        <v>1826.98999</v>
      </c>
      <c r="E1691" s="191">
        <v>1828.75</v>
      </c>
      <c r="F1691" s="192">
        <v>1828.75</v>
      </c>
      <c r="G1691" s="191">
        <v>3661570000</v>
      </c>
      <c r="H1691" s="194">
        <f t="shared" si="26"/>
        <v>-6.5244844166296107E-3</v>
      </c>
      <c r="I1691" s="193"/>
      <c r="J1691" s="197">
        <v>1689</v>
      </c>
      <c r="K1691" s="234">
        <v>-6.5244844166296107E-3</v>
      </c>
      <c r="L1691" s="198">
        <v>-5.557377684922934E-3</v>
      </c>
    </row>
    <row r="1692" spans="1:12" ht="14.4" x14ac:dyDescent="0.3">
      <c r="A1692" s="7">
        <v>41688</v>
      </c>
      <c r="B1692" s="191">
        <v>1839.030029</v>
      </c>
      <c r="C1692" s="191">
        <v>1842.869995</v>
      </c>
      <c r="D1692" s="191">
        <v>1835.01001</v>
      </c>
      <c r="E1692" s="191">
        <v>1840.76001</v>
      </c>
      <c r="F1692" s="192">
        <v>1840.76001</v>
      </c>
      <c r="G1692" s="191">
        <v>3421110000</v>
      </c>
      <c r="H1692" s="194">
        <f t="shared" si="26"/>
        <v>1.1584739693182495E-3</v>
      </c>
      <c r="I1692" s="193"/>
      <c r="J1692" s="197">
        <v>1690</v>
      </c>
      <c r="K1692" s="234">
        <v>1.1584739693182495E-3</v>
      </c>
      <c r="L1692" s="198">
        <v>-5.5566200347696966E-3</v>
      </c>
    </row>
    <row r="1693" spans="1:12" ht="14.4" x14ac:dyDescent="0.3">
      <c r="A1693" s="7">
        <v>41684</v>
      </c>
      <c r="B1693" s="191">
        <v>1828.459961</v>
      </c>
      <c r="C1693" s="191">
        <v>1841.650024</v>
      </c>
      <c r="D1693" s="191">
        <v>1825.589966</v>
      </c>
      <c r="E1693" s="191">
        <v>1838.630005</v>
      </c>
      <c r="F1693" s="192">
        <v>1838.630005</v>
      </c>
      <c r="G1693" s="191">
        <v>3114750000</v>
      </c>
      <c r="H1693" s="194">
        <f t="shared" si="26"/>
        <v>4.8092168188331617E-3</v>
      </c>
      <c r="I1693" s="193"/>
      <c r="J1693" s="197">
        <v>1691</v>
      </c>
      <c r="K1693" s="234">
        <v>4.8092168188331617E-3</v>
      </c>
      <c r="L1693" s="198">
        <v>-5.5554359764320204E-3</v>
      </c>
    </row>
    <row r="1694" spans="1:12" ht="14.4" x14ac:dyDescent="0.3">
      <c r="A1694" s="7">
        <v>41683</v>
      </c>
      <c r="B1694" s="191">
        <v>1814.8199460000001</v>
      </c>
      <c r="C1694" s="191">
        <v>1830.25</v>
      </c>
      <c r="D1694" s="191">
        <v>1809.219971</v>
      </c>
      <c r="E1694" s="191">
        <v>1829.829956</v>
      </c>
      <c r="F1694" s="192">
        <v>1829.829956</v>
      </c>
      <c r="G1694" s="191">
        <v>3289510000</v>
      </c>
      <c r="H1694" s="194">
        <f t="shared" si="26"/>
        <v>5.8100249232654064E-3</v>
      </c>
      <c r="I1694" s="193"/>
      <c r="J1694" s="197">
        <v>1692</v>
      </c>
      <c r="K1694" s="234">
        <v>5.8100249232654064E-3</v>
      </c>
      <c r="L1694" s="198">
        <v>-5.5469667117292046E-3</v>
      </c>
    </row>
    <row r="1695" spans="1:12" ht="14.4" x14ac:dyDescent="0.3">
      <c r="A1695" s="7">
        <v>41682</v>
      </c>
      <c r="B1695" s="191">
        <v>1820.119995</v>
      </c>
      <c r="C1695" s="191">
        <v>1826.5500489999999</v>
      </c>
      <c r="D1695" s="191">
        <v>1815.969971</v>
      </c>
      <c r="E1695" s="191">
        <v>1819.26001</v>
      </c>
      <c r="F1695" s="192">
        <v>1819.26001</v>
      </c>
      <c r="G1695" s="191">
        <v>3326380000</v>
      </c>
      <c r="H1695" s="194">
        <f t="shared" si="26"/>
        <v>-2.6926226129964792E-4</v>
      </c>
      <c r="I1695" s="193"/>
      <c r="J1695" s="197">
        <v>1693</v>
      </c>
      <c r="K1695" s="234">
        <v>-2.6926226129964792E-4</v>
      </c>
      <c r="L1695" s="198">
        <v>-5.5416326265244828E-3</v>
      </c>
    </row>
    <row r="1696" spans="1:12" ht="14.4" x14ac:dyDescent="0.3">
      <c r="A1696" s="7">
        <v>41681</v>
      </c>
      <c r="B1696" s="191">
        <v>1800.4499510000001</v>
      </c>
      <c r="C1696" s="191">
        <v>1823.540039</v>
      </c>
      <c r="D1696" s="191">
        <v>1800.410034</v>
      </c>
      <c r="E1696" s="191">
        <v>1819.75</v>
      </c>
      <c r="F1696" s="192">
        <v>1819.75</v>
      </c>
      <c r="G1696" s="191">
        <v>3699380000</v>
      </c>
      <c r="H1696" s="194">
        <f t="shared" si="26"/>
        <v>1.1062113507929513E-2</v>
      </c>
      <c r="I1696" s="193"/>
      <c r="J1696" s="197">
        <v>1694</v>
      </c>
      <c r="K1696" s="234">
        <v>1.1062113507929513E-2</v>
      </c>
      <c r="L1696" s="198">
        <v>-5.5297077632849353E-3</v>
      </c>
    </row>
    <row r="1697" spans="1:12" ht="14.4" x14ac:dyDescent="0.3">
      <c r="A1697" s="7">
        <v>41680</v>
      </c>
      <c r="B1697" s="191">
        <v>1796.1999510000001</v>
      </c>
      <c r="C1697" s="191">
        <v>1799.9399410000001</v>
      </c>
      <c r="D1697" s="191">
        <v>1791.829956</v>
      </c>
      <c r="E1697" s="191">
        <v>1799.839966</v>
      </c>
      <c r="F1697" s="192">
        <v>1799.839966</v>
      </c>
      <c r="G1697" s="191">
        <v>3312160000</v>
      </c>
      <c r="H1697" s="194">
        <f t="shared" si="26"/>
        <v>1.5692346042978824E-3</v>
      </c>
      <c r="I1697" s="193"/>
      <c r="J1697" s="197">
        <v>1695</v>
      </c>
      <c r="K1697" s="234">
        <v>1.5692346042978824E-3</v>
      </c>
      <c r="L1697" s="198">
        <v>-5.5294954029160457E-3</v>
      </c>
    </row>
    <row r="1698" spans="1:12" ht="14.4" x14ac:dyDescent="0.3">
      <c r="A1698" s="7">
        <v>41677</v>
      </c>
      <c r="B1698" s="191">
        <v>1776.01001</v>
      </c>
      <c r="C1698" s="191">
        <v>1798.030029</v>
      </c>
      <c r="D1698" s="191">
        <v>1776.01001</v>
      </c>
      <c r="E1698" s="191">
        <v>1797.0200199999999</v>
      </c>
      <c r="F1698" s="192">
        <v>1797.0200199999999</v>
      </c>
      <c r="G1698" s="191">
        <v>3775990000</v>
      </c>
      <c r="H1698" s="194">
        <f t="shared" si="26"/>
        <v>1.3301886898100355E-2</v>
      </c>
      <c r="I1698" s="193"/>
      <c r="J1698" s="197">
        <v>1696</v>
      </c>
      <c r="K1698" s="234">
        <v>1.3301886898100355E-2</v>
      </c>
      <c r="L1698" s="198">
        <v>-5.5279787457674368E-3</v>
      </c>
    </row>
    <row r="1699" spans="1:12" ht="14.4" x14ac:dyDescent="0.3">
      <c r="A1699" s="7">
        <v>41676</v>
      </c>
      <c r="B1699" s="191">
        <v>1752.98999</v>
      </c>
      <c r="C1699" s="191">
        <v>1774.0600589999999</v>
      </c>
      <c r="D1699" s="191">
        <v>1752.98999</v>
      </c>
      <c r="E1699" s="191">
        <v>1773.4300539999999</v>
      </c>
      <c r="F1699" s="192">
        <v>1773.4300539999999</v>
      </c>
      <c r="G1699" s="191">
        <v>3825410000</v>
      </c>
      <c r="H1699" s="194">
        <f t="shared" si="26"/>
        <v>1.2439792887467223E-2</v>
      </c>
      <c r="I1699" s="193"/>
      <c r="J1699" s="197">
        <v>1697</v>
      </c>
      <c r="K1699" s="234">
        <v>1.2439792887467223E-2</v>
      </c>
      <c r="L1699" s="198">
        <v>-5.5256757236680949E-3</v>
      </c>
    </row>
    <row r="1700" spans="1:12" ht="14.4" x14ac:dyDescent="0.3">
      <c r="A1700" s="7">
        <v>41675</v>
      </c>
      <c r="B1700" s="191">
        <v>1753.380005</v>
      </c>
      <c r="C1700" s="191">
        <v>1755.790039</v>
      </c>
      <c r="D1700" s="191">
        <v>1737.920044</v>
      </c>
      <c r="E1700" s="191">
        <v>1751.6400149999999</v>
      </c>
      <c r="F1700" s="192">
        <v>1751.6400149999999</v>
      </c>
      <c r="G1700" s="191">
        <v>3984290000</v>
      </c>
      <c r="H1700" s="194">
        <f t="shared" si="26"/>
        <v>-2.0282224814169372E-3</v>
      </c>
      <c r="I1700" s="193"/>
      <c r="J1700" s="197">
        <v>1698</v>
      </c>
      <c r="K1700" s="234">
        <v>-2.0282224814169372E-3</v>
      </c>
      <c r="L1700" s="198">
        <v>-5.5253645656476204E-3</v>
      </c>
    </row>
    <row r="1701" spans="1:12" ht="14.4" x14ac:dyDescent="0.3">
      <c r="A1701" s="7">
        <v>41674</v>
      </c>
      <c r="B1701" s="191">
        <v>1743.8199460000001</v>
      </c>
      <c r="C1701" s="191">
        <v>1758.7299800000001</v>
      </c>
      <c r="D1701" s="191">
        <v>1743.8199460000001</v>
      </c>
      <c r="E1701" s="191">
        <v>1755.1999510000001</v>
      </c>
      <c r="F1701" s="192">
        <v>1755.1999510000001</v>
      </c>
      <c r="G1701" s="191">
        <v>4068410000</v>
      </c>
      <c r="H1701" s="194">
        <f t="shared" si="26"/>
        <v>7.6410886367013859E-3</v>
      </c>
      <c r="I1701" s="193"/>
      <c r="J1701" s="197">
        <v>1699</v>
      </c>
      <c r="K1701" s="234">
        <v>7.6410886367013859E-3</v>
      </c>
      <c r="L1701" s="198">
        <v>-5.5118302120861972E-3</v>
      </c>
    </row>
    <row r="1702" spans="1:12" ht="14.4" x14ac:dyDescent="0.3">
      <c r="A1702" s="7">
        <v>41673</v>
      </c>
      <c r="B1702" s="191">
        <v>1782.6800539999999</v>
      </c>
      <c r="C1702" s="191">
        <v>1784.829956</v>
      </c>
      <c r="D1702" s="191">
        <v>1739.660034</v>
      </c>
      <c r="E1702" s="191">
        <v>1741.8900149999999</v>
      </c>
      <c r="F1702" s="192">
        <v>1741.8900149999999</v>
      </c>
      <c r="G1702" s="191">
        <v>4726040000</v>
      </c>
      <c r="H1702" s="194">
        <f t="shared" si="26"/>
        <v>-2.2831919721464457E-2</v>
      </c>
      <c r="I1702" s="193"/>
      <c r="J1702" s="197">
        <v>1700</v>
      </c>
      <c r="K1702" s="234">
        <v>-2.2831919721464457E-2</v>
      </c>
      <c r="L1702" s="198">
        <v>-5.510807450241067E-3</v>
      </c>
    </row>
    <row r="1703" spans="1:12" ht="14.4" x14ac:dyDescent="0.3">
      <c r="A1703" s="7">
        <v>41670</v>
      </c>
      <c r="B1703" s="191">
        <v>1790.880005</v>
      </c>
      <c r="C1703" s="191">
        <v>1793.880005</v>
      </c>
      <c r="D1703" s="191">
        <v>1772.26001</v>
      </c>
      <c r="E1703" s="191">
        <v>1782.589966</v>
      </c>
      <c r="F1703" s="192">
        <v>1782.589966</v>
      </c>
      <c r="G1703" s="191">
        <v>4059690000</v>
      </c>
      <c r="H1703" s="194">
        <f t="shared" si="26"/>
        <v>-6.4652993169356339E-3</v>
      </c>
      <c r="I1703" s="193"/>
      <c r="J1703" s="197">
        <v>1701</v>
      </c>
      <c r="K1703" s="234">
        <v>-6.4652993169356339E-3</v>
      </c>
      <c r="L1703" s="198">
        <v>-5.5103320753548774E-3</v>
      </c>
    </row>
    <row r="1704" spans="1:12" ht="14.4" x14ac:dyDescent="0.3">
      <c r="A1704" s="7">
        <v>41669</v>
      </c>
      <c r="B1704" s="191">
        <v>1777.170044</v>
      </c>
      <c r="C1704" s="191">
        <v>1798.7700199999999</v>
      </c>
      <c r="D1704" s="191">
        <v>1777.170044</v>
      </c>
      <c r="E1704" s="191">
        <v>1794.1899410000001</v>
      </c>
      <c r="F1704" s="192">
        <v>1794.1899410000001</v>
      </c>
      <c r="G1704" s="191">
        <v>3547510000</v>
      </c>
      <c r="H1704" s="194">
        <f t="shared" si="26"/>
        <v>1.1267044612831258E-2</v>
      </c>
      <c r="I1704" s="193"/>
      <c r="J1704" s="197">
        <v>1702</v>
      </c>
      <c r="K1704" s="234">
        <v>1.1267044612831258E-2</v>
      </c>
      <c r="L1704" s="198">
        <v>-5.5086302951867852E-3</v>
      </c>
    </row>
    <row r="1705" spans="1:12" ht="14.4" x14ac:dyDescent="0.3">
      <c r="A1705" s="7">
        <v>41668</v>
      </c>
      <c r="B1705" s="191">
        <v>1790.150024</v>
      </c>
      <c r="C1705" s="191">
        <v>1790.150024</v>
      </c>
      <c r="D1705" s="191">
        <v>1770.4499510000001</v>
      </c>
      <c r="E1705" s="191">
        <v>1774.1999510000001</v>
      </c>
      <c r="F1705" s="192">
        <v>1774.1999510000001</v>
      </c>
      <c r="G1705" s="191">
        <v>3964020000</v>
      </c>
      <c r="H1705" s="194">
        <f t="shared" si="26"/>
        <v>-1.0209232357043204E-2</v>
      </c>
      <c r="I1705" s="193"/>
      <c r="J1705" s="197">
        <v>1703</v>
      </c>
      <c r="K1705" s="234">
        <v>-1.0209232357043204E-2</v>
      </c>
      <c r="L1705" s="198">
        <v>-5.4965032600100784E-3</v>
      </c>
    </row>
    <row r="1706" spans="1:12" ht="14.4" x14ac:dyDescent="0.3">
      <c r="A1706" s="7">
        <v>41667</v>
      </c>
      <c r="B1706" s="191">
        <v>1783</v>
      </c>
      <c r="C1706" s="191">
        <v>1793.869995</v>
      </c>
      <c r="D1706" s="191">
        <v>1779.48999</v>
      </c>
      <c r="E1706" s="191">
        <v>1792.5</v>
      </c>
      <c r="F1706" s="192">
        <v>1792.5</v>
      </c>
      <c r="G1706" s="191">
        <v>3437830000</v>
      </c>
      <c r="H1706" s="194">
        <f t="shared" si="26"/>
        <v>6.1406523707882984E-3</v>
      </c>
      <c r="I1706" s="193"/>
      <c r="J1706" s="197">
        <v>1704</v>
      </c>
      <c r="K1706" s="234">
        <v>6.1406523707882984E-3</v>
      </c>
      <c r="L1706" s="198">
        <v>-5.4933040005234329E-3</v>
      </c>
    </row>
    <row r="1707" spans="1:12" ht="14.4" x14ac:dyDescent="0.3">
      <c r="A1707" s="7">
        <v>41666</v>
      </c>
      <c r="B1707" s="191">
        <v>1791.030029</v>
      </c>
      <c r="C1707" s="191">
        <v>1795.9799800000001</v>
      </c>
      <c r="D1707" s="191">
        <v>1772.880005</v>
      </c>
      <c r="E1707" s="191">
        <v>1781.5600589999999</v>
      </c>
      <c r="F1707" s="192">
        <v>1781.5600589999999</v>
      </c>
      <c r="G1707" s="191">
        <v>4045200000</v>
      </c>
      <c r="H1707" s="194">
        <f t="shared" si="26"/>
        <v>-4.8762936785797916E-3</v>
      </c>
      <c r="I1707" s="193"/>
      <c r="J1707" s="197">
        <v>1705</v>
      </c>
      <c r="K1707" s="234">
        <v>-4.8762936785797916E-3</v>
      </c>
      <c r="L1707" s="198">
        <v>-5.4915224477955155E-3</v>
      </c>
    </row>
    <row r="1708" spans="1:12" ht="14.4" x14ac:dyDescent="0.3">
      <c r="A1708" s="7">
        <v>41663</v>
      </c>
      <c r="B1708" s="191">
        <v>1826.959961</v>
      </c>
      <c r="C1708" s="191">
        <v>1826.959961</v>
      </c>
      <c r="D1708" s="191">
        <v>1790.290039</v>
      </c>
      <c r="E1708" s="191">
        <v>1790.290039</v>
      </c>
      <c r="F1708" s="192">
        <v>1790.290039</v>
      </c>
      <c r="G1708" s="191">
        <v>4618450000</v>
      </c>
      <c r="H1708" s="194">
        <f t="shared" si="26"/>
        <v>-2.0875448636635496E-2</v>
      </c>
      <c r="I1708" s="193"/>
      <c r="J1708" s="197">
        <v>1706</v>
      </c>
      <c r="K1708" s="234">
        <v>-2.0875448636635496E-2</v>
      </c>
      <c r="L1708" s="198">
        <v>-5.4821214507100105E-3</v>
      </c>
    </row>
    <row r="1709" spans="1:12" ht="14.4" x14ac:dyDescent="0.3">
      <c r="A1709" s="7">
        <v>41662</v>
      </c>
      <c r="B1709" s="191">
        <v>1842.290039</v>
      </c>
      <c r="C1709" s="191">
        <v>1842.290039</v>
      </c>
      <c r="D1709" s="191">
        <v>1820.0600589999999</v>
      </c>
      <c r="E1709" s="191">
        <v>1828.459961</v>
      </c>
      <c r="F1709" s="192">
        <v>1828.459961</v>
      </c>
      <c r="G1709" s="191">
        <v>3972250000</v>
      </c>
      <c r="H1709" s="194">
        <f t="shared" si="26"/>
        <v>-8.8895765171035628E-3</v>
      </c>
      <c r="I1709" s="193"/>
      <c r="J1709" s="197">
        <v>1707</v>
      </c>
      <c r="K1709" s="234">
        <v>-8.8895765171035628E-3</v>
      </c>
      <c r="L1709" s="198">
        <v>-5.4809996456093874E-3</v>
      </c>
    </row>
    <row r="1710" spans="1:12" ht="14.4" x14ac:dyDescent="0.3">
      <c r="A1710" s="7">
        <v>41661</v>
      </c>
      <c r="B1710" s="191">
        <v>1844.709961</v>
      </c>
      <c r="C1710" s="191">
        <v>1846.869995</v>
      </c>
      <c r="D1710" s="191">
        <v>1840.880005</v>
      </c>
      <c r="E1710" s="191">
        <v>1844.8599850000001</v>
      </c>
      <c r="F1710" s="192">
        <v>1844.8599850000001</v>
      </c>
      <c r="G1710" s="191">
        <v>3374170000</v>
      </c>
      <c r="H1710" s="194">
        <f t="shared" si="26"/>
        <v>5.7486493753754479E-4</v>
      </c>
      <c r="I1710" s="193"/>
      <c r="J1710" s="197">
        <v>1708</v>
      </c>
      <c r="K1710" s="234">
        <v>5.7486493753754479E-4</v>
      </c>
      <c r="L1710" s="198">
        <v>-5.4809537760639156E-3</v>
      </c>
    </row>
    <row r="1711" spans="1:12" ht="14.4" x14ac:dyDescent="0.3">
      <c r="A1711" s="7">
        <v>41660</v>
      </c>
      <c r="B1711" s="191">
        <v>1841.0500489999999</v>
      </c>
      <c r="C1711" s="191">
        <v>1849.3100589999999</v>
      </c>
      <c r="D1711" s="191">
        <v>1832.380005</v>
      </c>
      <c r="E1711" s="191">
        <v>1843.8000489999999</v>
      </c>
      <c r="F1711" s="192">
        <v>1843.8000489999999</v>
      </c>
      <c r="G1711" s="191">
        <v>3782470000</v>
      </c>
      <c r="H1711" s="194">
        <f t="shared" si="26"/>
        <v>2.7737521813856235E-3</v>
      </c>
      <c r="I1711" s="193"/>
      <c r="J1711" s="197">
        <v>1709</v>
      </c>
      <c r="K1711" s="234">
        <v>2.7737521813856235E-3</v>
      </c>
      <c r="L1711" s="198">
        <v>-5.4790770207289669E-3</v>
      </c>
    </row>
    <row r="1712" spans="1:12" ht="14.4" x14ac:dyDescent="0.3">
      <c r="A1712" s="7">
        <v>41656</v>
      </c>
      <c r="B1712" s="191">
        <v>1844.2299800000001</v>
      </c>
      <c r="C1712" s="191">
        <v>1846.040039</v>
      </c>
      <c r="D1712" s="191">
        <v>1835.2299800000001</v>
      </c>
      <c r="E1712" s="191">
        <v>1838.6999510000001</v>
      </c>
      <c r="F1712" s="192">
        <v>1838.6999510000001</v>
      </c>
      <c r="G1712" s="191">
        <v>3626120000</v>
      </c>
      <c r="H1712" s="194">
        <f t="shared" si="26"/>
        <v>-3.8951746537292434E-3</v>
      </c>
      <c r="I1712" s="193"/>
      <c r="J1712" s="197">
        <v>1710</v>
      </c>
      <c r="K1712" s="234">
        <v>-3.8951746537292434E-3</v>
      </c>
      <c r="L1712" s="198">
        <v>-5.4758877549430651E-3</v>
      </c>
    </row>
    <row r="1713" spans="1:12" ht="14.4" x14ac:dyDescent="0.3">
      <c r="A1713" s="7">
        <v>41655</v>
      </c>
      <c r="B1713" s="191">
        <v>1847.98999</v>
      </c>
      <c r="C1713" s="191">
        <v>1847.98999</v>
      </c>
      <c r="D1713" s="191">
        <v>1840.3000489999999</v>
      </c>
      <c r="E1713" s="191">
        <v>1845.8900149999999</v>
      </c>
      <c r="F1713" s="192">
        <v>1845.8900149999999</v>
      </c>
      <c r="G1713" s="191">
        <v>3491310000</v>
      </c>
      <c r="H1713" s="194">
        <f t="shared" si="26"/>
        <v>-1.347120177271142E-3</v>
      </c>
      <c r="I1713" s="193"/>
      <c r="J1713" s="197">
        <v>1711</v>
      </c>
      <c r="K1713" s="234">
        <v>-1.347120177271142E-3</v>
      </c>
      <c r="L1713" s="198">
        <v>-5.4754766215412819E-3</v>
      </c>
    </row>
    <row r="1714" spans="1:12" ht="14.4" x14ac:dyDescent="0.3">
      <c r="A1714" s="7">
        <v>41654</v>
      </c>
      <c r="B1714" s="191">
        <v>1840.5200199999999</v>
      </c>
      <c r="C1714" s="191">
        <v>1850.839966</v>
      </c>
      <c r="D1714" s="191">
        <v>1840.5200199999999</v>
      </c>
      <c r="E1714" s="191">
        <v>1848.380005</v>
      </c>
      <c r="F1714" s="192">
        <v>1848.380005</v>
      </c>
      <c r="G1714" s="191">
        <v>3777800000</v>
      </c>
      <c r="H1714" s="194">
        <f t="shared" si="26"/>
        <v>5.1661881004573763E-3</v>
      </c>
      <c r="I1714" s="193"/>
      <c r="J1714" s="197">
        <v>1712</v>
      </c>
      <c r="K1714" s="234">
        <v>5.1661881004573763E-3</v>
      </c>
      <c r="L1714" s="198">
        <v>-5.47431143785382E-3</v>
      </c>
    </row>
    <row r="1715" spans="1:12" ht="14.4" x14ac:dyDescent="0.3">
      <c r="A1715" s="7">
        <v>41653</v>
      </c>
      <c r="B1715" s="191">
        <v>1821.3599850000001</v>
      </c>
      <c r="C1715" s="191">
        <v>1839.26001</v>
      </c>
      <c r="D1715" s="191">
        <v>1821.3599850000001</v>
      </c>
      <c r="E1715" s="191">
        <v>1838.880005</v>
      </c>
      <c r="F1715" s="192">
        <v>1838.880005</v>
      </c>
      <c r="G1715" s="191">
        <v>3353270000</v>
      </c>
      <c r="H1715" s="194">
        <f t="shared" si="26"/>
        <v>1.0817971927265035E-2</v>
      </c>
      <c r="I1715" s="193"/>
      <c r="J1715" s="197">
        <v>1713</v>
      </c>
      <c r="K1715" s="234">
        <v>1.0817971927265035E-2</v>
      </c>
      <c r="L1715" s="198">
        <v>-5.4730644181768592E-3</v>
      </c>
    </row>
    <row r="1716" spans="1:12" ht="14.4" x14ac:dyDescent="0.3">
      <c r="A1716" s="7">
        <v>41652</v>
      </c>
      <c r="B1716" s="191">
        <v>1841.26001</v>
      </c>
      <c r="C1716" s="191">
        <v>1843.4499510000001</v>
      </c>
      <c r="D1716" s="191">
        <v>1815.5200199999999</v>
      </c>
      <c r="E1716" s="191">
        <v>1819.1999510000001</v>
      </c>
      <c r="F1716" s="192">
        <v>1819.1999510000001</v>
      </c>
      <c r="G1716" s="191">
        <v>3591350000</v>
      </c>
      <c r="H1716" s="194">
        <f t="shared" si="26"/>
        <v>-1.2576216537872982E-2</v>
      </c>
      <c r="I1716" s="193"/>
      <c r="J1716" s="197">
        <v>1714</v>
      </c>
      <c r="K1716" s="234">
        <v>-1.2576216537872982E-2</v>
      </c>
      <c r="L1716" s="198">
        <v>-5.4715215099984272E-3</v>
      </c>
    </row>
    <row r="1717" spans="1:12" ht="14.4" x14ac:dyDescent="0.3">
      <c r="A1717" s="7">
        <v>41649</v>
      </c>
      <c r="B1717" s="191">
        <v>1840.0600589999999</v>
      </c>
      <c r="C1717" s="191">
        <v>1843.150024</v>
      </c>
      <c r="D1717" s="191">
        <v>1832.4300539999999</v>
      </c>
      <c r="E1717" s="191">
        <v>1842.369995</v>
      </c>
      <c r="F1717" s="192">
        <v>1842.369995</v>
      </c>
      <c r="G1717" s="191">
        <v>3335710000</v>
      </c>
      <c r="H1717" s="194">
        <f t="shared" si="26"/>
        <v>2.3066866807389037E-3</v>
      </c>
      <c r="I1717" s="193"/>
      <c r="J1717" s="197">
        <v>1715</v>
      </c>
      <c r="K1717" s="234">
        <v>2.3066866807389037E-3</v>
      </c>
      <c r="L1717" s="198">
        <v>-5.4681637014022937E-3</v>
      </c>
    </row>
    <row r="1718" spans="1:12" ht="14.4" x14ac:dyDescent="0.3">
      <c r="A1718" s="7">
        <v>41648</v>
      </c>
      <c r="B1718" s="191">
        <v>1839</v>
      </c>
      <c r="C1718" s="191">
        <v>1843.2299800000001</v>
      </c>
      <c r="D1718" s="191">
        <v>1830.380005</v>
      </c>
      <c r="E1718" s="191">
        <v>1838.130005</v>
      </c>
      <c r="F1718" s="192">
        <v>1838.130005</v>
      </c>
      <c r="G1718" s="191">
        <v>3581150000</v>
      </c>
      <c r="H1718" s="194">
        <f t="shared" si="26"/>
        <v>3.4830938044998466E-4</v>
      </c>
      <c r="I1718" s="193"/>
      <c r="J1718" s="197">
        <v>1716</v>
      </c>
      <c r="K1718" s="234">
        <v>3.4830938044998466E-4</v>
      </c>
      <c r="L1718" s="198">
        <v>-5.4530047509121892E-3</v>
      </c>
    </row>
    <row r="1719" spans="1:12" ht="14.4" x14ac:dyDescent="0.3">
      <c r="A1719" s="7">
        <v>41647</v>
      </c>
      <c r="B1719" s="191">
        <v>1837.900024</v>
      </c>
      <c r="C1719" s="191">
        <v>1840.0200199999999</v>
      </c>
      <c r="D1719" s="191">
        <v>1831.400024</v>
      </c>
      <c r="E1719" s="191">
        <v>1837.48999</v>
      </c>
      <c r="F1719" s="192">
        <v>1837.48999</v>
      </c>
      <c r="G1719" s="191">
        <v>3652140000</v>
      </c>
      <c r="H1719" s="194">
        <f t="shared" si="26"/>
        <v>-2.1220917521214803E-4</v>
      </c>
      <c r="I1719" s="193"/>
      <c r="J1719" s="197">
        <v>1717</v>
      </c>
      <c r="K1719" s="234">
        <v>-2.1220917521214803E-4</v>
      </c>
      <c r="L1719" s="198">
        <v>-5.4484522398357792E-3</v>
      </c>
    </row>
    <row r="1720" spans="1:12" ht="14.4" x14ac:dyDescent="0.3">
      <c r="A1720" s="7">
        <v>41646</v>
      </c>
      <c r="B1720" s="191">
        <v>1828.709961</v>
      </c>
      <c r="C1720" s="191">
        <v>1840.099976</v>
      </c>
      <c r="D1720" s="191">
        <v>1828.709961</v>
      </c>
      <c r="E1720" s="191">
        <v>1837.880005</v>
      </c>
      <c r="F1720" s="192">
        <v>1837.880005</v>
      </c>
      <c r="G1720" s="191">
        <v>3511750000</v>
      </c>
      <c r="H1720" s="194">
        <f t="shared" si="26"/>
        <v>6.0817644686330316E-3</v>
      </c>
      <c r="I1720" s="193"/>
      <c r="J1720" s="197">
        <v>1718</v>
      </c>
      <c r="K1720" s="234">
        <v>6.0817644686330316E-3</v>
      </c>
      <c r="L1720" s="198">
        <v>-5.4421841088078422E-3</v>
      </c>
    </row>
    <row r="1721" spans="1:12" ht="14.4" x14ac:dyDescent="0.3">
      <c r="A1721" s="7">
        <v>41645</v>
      </c>
      <c r="B1721" s="191">
        <v>1832.3100589999999</v>
      </c>
      <c r="C1721" s="191">
        <v>1837.160034</v>
      </c>
      <c r="D1721" s="191">
        <v>1823.7299800000001</v>
      </c>
      <c r="E1721" s="191">
        <v>1826.7700199999999</v>
      </c>
      <c r="F1721" s="192">
        <v>1826.7700199999999</v>
      </c>
      <c r="G1721" s="191">
        <v>3294850000</v>
      </c>
      <c r="H1721" s="194">
        <f t="shared" si="26"/>
        <v>-2.5117671538569058E-3</v>
      </c>
      <c r="I1721" s="193"/>
      <c r="J1721" s="197">
        <v>1719</v>
      </c>
      <c r="K1721" s="234">
        <v>-2.5117671538569058E-3</v>
      </c>
      <c r="L1721" s="198">
        <v>-5.4350211445175637E-3</v>
      </c>
    </row>
    <row r="1722" spans="1:12" ht="14.4" x14ac:dyDescent="0.3">
      <c r="A1722" s="7">
        <v>41642</v>
      </c>
      <c r="B1722" s="191">
        <v>1833.209961</v>
      </c>
      <c r="C1722" s="191">
        <v>1838.23999</v>
      </c>
      <c r="D1722" s="191">
        <v>1829.130005</v>
      </c>
      <c r="E1722" s="191">
        <v>1831.369995</v>
      </c>
      <c r="F1722" s="192">
        <v>1831.369995</v>
      </c>
      <c r="G1722" s="191">
        <v>2774270000</v>
      </c>
      <c r="H1722" s="194">
        <f t="shared" si="26"/>
        <v>-3.3296488316430812E-4</v>
      </c>
      <c r="I1722" s="193"/>
      <c r="J1722" s="197">
        <v>1720</v>
      </c>
      <c r="K1722" s="234">
        <v>-3.3296488316430812E-4</v>
      </c>
      <c r="L1722" s="198">
        <v>-5.4078840412732166E-3</v>
      </c>
    </row>
    <row r="1723" spans="1:12" ht="14.4" x14ac:dyDescent="0.3">
      <c r="A1723" s="7">
        <v>41641</v>
      </c>
      <c r="B1723" s="191">
        <v>1845.8599850000001</v>
      </c>
      <c r="C1723" s="191">
        <v>1845.8599850000001</v>
      </c>
      <c r="D1723" s="191">
        <v>1827.73999</v>
      </c>
      <c r="E1723" s="191">
        <v>1831.9799800000001</v>
      </c>
      <c r="F1723" s="192">
        <v>1831.9799800000001</v>
      </c>
      <c r="G1723" s="191">
        <v>3080600000</v>
      </c>
      <c r="H1723" s="194">
        <f t="shared" si="26"/>
        <v>-8.861912794546881E-3</v>
      </c>
      <c r="I1723" s="193"/>
      <c r="J1723" s="197">
        <v>1721</v>
      </c>
      <c r="K1723" s="234">
        <v>-8.861912794546881E-3</v>
      </c>
      <c r="L1723" s="198">
        <v>-5.4008535657978822E-3</v>
      </c>
    </row>
    <row r="1724" spans="1:12" ht="14.4" x14ac:dyDescent="0.3">
      <c r="A1724" s="7">
        <v>41639</v>
      </c>
      <c r="B1724" s="191">
        <v>1842.6099850000001</v>
      </c>
      <c r="C1724" s="191">
        <v>1849.4399410000001</v>
      </c>
      <c r="D1724" s="191">
        <v>1842.410034</v>
      </c>
      <c r="E1724" s="191">
        <v>1848.3599850000001</v>
      </c>
      <c r="F1724" s="192">
        <v>1848.3599850000001</v>
      </c>
      <c r="G1724" s="191">
        <v>2312840000</v>
      </c>
      <c r="H1724" s="194">
        <f t="shared" si="26"/>
        <v>3.9596751963925543E-3</v>
      </c>
      <c r="I1724" s="193"/>
      <c r="J1724" s="197">
        <v>1722</v>
      </c>
      <c r="K1724" s="234">
        <v>3.9596751963925543E-3</v>
      </c>
      <c r="L1724" s="198">
        <v>-5.4008327611615396E-3</v>
      </c>
    </row>
    <row r="1725" spans="1:12" ht="14.4" x14ac:dyDescent="0.3">
      <c r="A1725" s="7">
        <v>41638</v>
      </c>
      <c r="B1725" s="191">
        <v>1841.469971</v>
      </c>
      <c r="C1725" s="191">
        <v>1842.469971</v>
      </c>
      <c r="D1725" s="191">
        <v>1838.7700199999999</v>
      </c>
      <c r="E1725" s="191">
        <v>1841.0699460000001</v>
      </c>
      <c r="F1725" s="192">
        <v>1841.0699460000001</v>
      </c>
      <c r="G1725" s="191">
        <v>2293860000</v>
      </c>
      <c r="H1725" s="194">
        <f t="shared" si="26"/>
        <v>-1.7925382627232859E-4</v>
      </c>
      <c r="I1725" s="193"/>
      <c r="J1725" s="197">
        <v>1723</v>
      </c>
      <c r="K1725" s="234">
        <v>-1.7925382627232859E-4</v>
      </c>
      <c r="L1725" s="198">
        <v>-5.3955120878991999E-3</v>
      </c>
    </row>
    <row r="1726" spans="1:12" ht="14.4" x14ac:dyDescent="0.3">
      <c r="A1726" s="7">
        <v>41635</v>
      </c>
      <c r="B1726" s="191">
        <v>1842.969971</v>
      </c>
      <c r="C1726" s="191">
        <v>1844.8900149999999</v>
      </c>
      <c r="D1726" s="191">
        <v>1839.8100589999999</v>
      </c>
      <c r="E1726" s="191">
        <v>1841.400024</v>
      </c>
      <c r="F1726" s="192">
        <v>1841.400024</v>
      </c>
      <c r="G1726" s="191">
        <v>2052920000</v>
      </c>
      <c r="H1726" s="194">
        <f t="shared" si="26"/>
        <v>-3.3658483255784646E-4</v>
      </c>
      <c r="I1726" s="193"/>
      <c r="J1726" s="197">
        <v>1724</v>
      </c>
      <c r="K1726" s="234">
        <v>-3.3658483255784646E-4</v>
      </c>
      <c r="L1726" s="198">
        <v>-5.3832062199184981E-3</v>
      </c>
    </row>
    <row r="1727" spans="1:12" ht="14.4" x14ac:dyDescent="0.3">
      <c r="A1727" s="7">
        <v>41634</v>
      </c>
      <c r="B1727" s="191">
        <v>1834.959961</v>
      </c>
      <c r="C1727" s="191">
        <v>1842.839966</v>
      </c>
      <c r="D1727" s="191">
        <v>1834.959961</v>
      </c>
      <c r="E1727" s="191">
        <v>1842.0200199999999</v>
      </c>
      <c r="F1727" s="192">
        <v>1842.0200199999999</v>
      </c>
      <c r="G1727" s="191">
        <v>1982270000</v>
      </c>
      <c r="H1727" s="194">
        <f t="shared" si="26"/>
        <v>4.7455295618105157E-3</v>
      </c>
      <c r="I1727" s="193"/>
      <c r="J1727" s="197">
        <v>1725</v>
      </c>
      <c r="K1727" s="234">
        <v>4.7455295618105157E-3</v>
      </c>
      <c r="L1727" s="198">
        <v>-5.3787494432923069E-3</v>
      </c>
    </row>
    <row r="1728" spans="1:12" ht="14.4" x14ac:dyDescent="0.3">
      <c r="A1728" s="7">
        <v>41632</v>
      </c>
      <c r="B1728" s="191">
        <v>1828.0200199999999</v>
      </c>
      <c r="C1728" s="191">
        <v>1833.3199460000001</v>
      </c>
      <c r="D1728" s="191">
        <v>1828.0200199999999</v>
      </c>
      <c r="E1728" s="191">
        <v>1833.3199460000001</v>
      </c>
      <c r="F1728" s="192">
        <v>1833.3199460000001</v>
      </c>
      <c r="G1728" s="191">
        <v>1307630000</v>
      </c>
      <c r="H1728" s="194">
        <f t="shared" si="26"/>
        <v>2.9157468198171251E-3</v>
      </c>
      <c r="I1728" s="193"/>
      <c r="J1728" s="197">
        <v>1726</v>
      </c>
      <c r="K1728" s="234">
        <v>2.9157468198171251E-3</v>
      </c>
      <c r="L1728" s="198">
        <v>-5.3734589745792951E-3</v>
      </c>
    </row>
    <row r="1729" spans="1:12" ht="14.4" x14ac:dyDescent="0.3">
      <c r="A1729" s="7">
        <v>41631</v>
      </c>
      <c r="B1729" s="191">
        <v>1822.920044</v>
      </c>
      <c r="C1729" s="191">
        <v>1829.75</v>
      </c>
      <c r="D1729" s="191">
        <v>1822.920044</v>
      </c>
      <c r="E1729" s="191">
        <v>1827.98999</v>
      </c>
      <c r="F1729" s="192">
        <v>1827.98999</v>
      </c>
      <c r="G1729" s="191">
        <v>2851540000</v>
      </c>
      <c r="H1729" s="194">
        <f t="shared" si="26"/>
        <v>5.3181201808144059E-3</v>
      </c>
      <c r="I1729" s="193"/>
      <c r="J1729" s="197">
        <v>1727</v>
      </c>
      <c r="K1729" s="234">
        <v>5.3181201808144059E-3</v>
      </c>
      <c r="L1729" s="198">
        <v>-5.3702668649089234E-3</v>
      </c>
    </row>
    <row r="1730" spans="1:12" ht="14.4" x14ac:dyDescent="0.3">
      <c r="A1730" s="7">
        <v>41628</v>
      </c>
      <c r="B1730" s="191">
        <v>1810.3900149999999</v>
      </c>
      <c r="C1730" s="191">
        <v>1823.75</v>
      </c>
      <c r="D1730" s="191">
        <v>1810.25</v>
      </c>
      <c r="E1730" s="191">
        <v>1818.3199460000001</v>
      </c>
      <c r="F1730" s="192">
        <v>1818.3199460000001</v>
      </c>
      <c r="G1730" s="191">
        <v>5097700000</v>
      </c>
      <c r="H1730" s="194">
        <f t="shared" si="26"/>
        <v>4.818727959576467E-3</v>
      </c>
      <c r="I1730" s="193"/>
      <c r="J1730" s="197">
        <v>1728</v>
      </c>
      <c r="K1730" s="234">
        <v>4.818727959576467E-3</v>
      </c>
      <c r="L1730" s="198">
        <v>-5.3660922266359204E-3</v>
      </c>
    </row>
    <row r="1731" spans="1:12" ht="14.4" x14ac:dyDescent="0.3">
      <c r="A1731" s="7">
        <v>41627</v>
      </c>
      <c r="B1731" s="191">
        <v>1809</v>
      </c>
      <c r="C1731" s="191">
        <v>1810.880005</v>
      </c>
      <c r="D1731" s="191">
        <v>1801.349976</v>
      </c>
      <c r="E1731" s="191">
        <v>1809.599976</v>
      </c>
      <c r="F1731" s="192">
        <v>1809.599976</v>
      </c>
      <c r="G1731" s="191">
        <v>3497210000</v>
      </c>
      <c r="H1731" s="194">
        <f t="shared" si="26"/>
        <v>-5.7992874718016773E-4</v>
      </c>
      <c r="I1731" s="193"/>
      <c r="J1731" s="197">
        <v>1729</v>
      </c>
      <c r="K1731" s="234">
        <v>-5.7992874718016773E-4</v>
      </c>
      <c r="L1731" s="198">
        <v>-5.3645435766797641E-3</v>
      </c>
    </row>
    <row r="1732" spans="1:12" ht="14.4" x14ac:dyDescent="0.3">
      <c r="A1732" s="7">
        <v>41626</v>
      </c>
      <c r="B1732" s="191">
        <v>1781.459961</v>
      </c>
      <c r="C1732" s="191">
        <v>1811.079956</v>
      </c>
      <c r="D1732" s="191">
        <v>1767.98999</v>
      </c>
      <c r="E1732" s="191">
        <v>1810.650024</v>
      </c>
      <c r="F1732" s="192">
        <v>1810.650024</v>
      </c>
      <c r="G1732" s="191">
        <v>4327770000</v>
      </c>
      <c r="H1732" s="194">
        <f t="shared" ref="H1732:H1795" si="27">(F1732-F1733)/F1733</f>
        <v>1.6647964065131967E-2</v>
      </c>
      <c r="I1732" s="193"/>
      <c r="J1732" s="197">
        <v>1730</v>
      </c>
      <c r="K1732" s="234">
        <v>1.6647964065131967E-2</v>
      </c>
      <c r="L1732" s="198">
        <v>-5.3586109834383279E-3</v>
      </c>
    </row>
    <row r="1733" spans="1:12" ht="14.4" x14ac:dyDescent="0.3">
      <c r="A1733" s="7">
        <v>41625</v>
      </c>
      <c r="B1733" s="191">
        <v>1786.469971</v>
      </c>
      <c r="C1733" s="191">
        <v>1786.7700199999999</v>
      </c>
      <c r="D1733" s="191">
        <v>1777.0500489999999</v>
      </c>
      <c r="E1733" s="191">
        <v>1781</v>
      </c>
      <c r="F1733" s="192">
        <v>1781</v>
      </c>
      <c r="G1733" s="191">
        <v>3270030000</v>
      </c>
      <c r="H1733" s="194">
        <f t="shared" si="27"/>
        <v>-3.1009878754807907E-3</v>
      </c>
      <c r="I1733" s="193"/>
      <c r="J1733" s="197">
        <v>1731</v>
      </c>
      <c r="K1733" s="234">
        <v>-3.1009878754807907E-3</v>
      </c>
      <c r="L1733" s="198">
        <v>-5.3576630339208856E-3</v>
      </c>
    </row>
    <row r="1734" spans="1:12" ht="14.4" x14ac:dyDescent="0.3">
      <c r="A1734" s="7">
        <v>41624</v>
      </c>
      <c r="B1734" s="191">
        <v>1777.4799800000001</v>
      </c>
      <c r="C1734" s="191">
        <v>1792.219971</v>
      </c>
      <c r="D1734" s="191">
        <v>1777.4799800000001</v>
      </c>
      <c r="E1734" s="191">
        <v>1786.540039</v>
      </c>
      <c r="F1734" s="192">
        <v>1786.540039</v>
      </c>
      <c r="G1734" s="191">
        <v>3209890000</v>
      </c>
      <c r="H1734" s="194">
        <f t="shared" si="27"/>
        <v>6.3200399597154672E-3</v>
      </c>
      <c r="I1734" s="193"/>
      <c r="J1734" s="197">
        <v>1732</v>
      </c>
      <c r="K1734" s="234">
        <v>6.3200399597154672E-3</v>
      </c>
      <c r="L1734" s="198">
        <v>-5.3555413161938811E-3</v>
      </c>
    </row>
    <row r="1735" spans="1:12" ht="14.4" x14ac:dyDescent="0.3">
      <c r="A1735" s="7">
        <v>41621</v>
      </c>
      <c r="B1735" s="191">
        <v>1777.9799800000001</v>
      </c>
      <c r="C1735" s="191">
        <v>1780.920044</v>
      </c>
      <c r="D1735" s="191">
        <v>1772.4499510000001</v>
      </c>
      <c r="E1735" s="191">
        <v>1775.3199460000001</v>
      </c>
      <c r="F1735" s="192">
        <v>1775.3199460000001</v>
      </c>
      <c r="G1735" s="191">
        <v>3061070000</v>
      </c>
      <c r="H1735" s="194">
        <f t="shared" si="27"/>
        <v>-1.0141030695574617E-4</v>
      </c>
      <c r="I1735" s="193"/>
      <c r="J1735" s="197">
        <v>1733</v>
      </c>
      <c r="K1735" s="234">
        <v>-1.0141030695574617E-4</v>
      </c>
      <c r="L1735" s="198">
        <v>-5.3534494767731935E-3</v>
      </c>
    </row>
    <row r="1736" spans="1:12" ht="14.4" x14ac:dyDescent="0.3">
      <c r="A1736" s="7">
        <v>41620</v>
      </c>
      <c r="B1736" s="191">
        <v>1781.709961</v>
      </c>
      <c r="C1736" s="191">
        <v>1782.98999</v>
      </c>
      <c r="D1736" s="191">
        <v>1772.280029</v>
      </c>
      <c r="E1736" s="191">
        <v>1775.5</v>
      </c>
      <c r="F1736" s="192">
        <v>1775.5</v>
      </c>
      <c r="G1736" s="191">
        <v>3306640000</v>
      </c>
      <c r="H1736" s="194">
        <f t="shared" si="27"/>
        <v>-3.7705620570671894E-3</v>
      </c>
      <c r="I1736" s="193"/>
      <c r="J1736" s="197">
        <v>1734</v>
      </c>
      <c r="K1736" s="234">
        <v>-3.7705620570671894E-3</v>
      </c>
      <c r="L1736" s="198">
        <v>-5.3496136600416867E-3</v>
      </c>
    </row>
    <row r="1737" spans="1:12" ht="14.4" x14ac:dyDescent="0.3">
      <c r="A1737" s="7">
        <v>41619</v>
      </c>
      <c r="B1737" s="191">
        <v>1802.76001</v>
      </c>
      <c r="C1737" s="191">
        <v>1802.969971</v>
      </c>
      <c r="D1737" s="191">
        <v>1780.089966</v>
      </c>
      <c r="E1737" s="191">
        <v>1782.219971</v>
      </c>
      <c r="F1737" s="192">
        <v>1782.219971</v>
      </c>
      <c r="G1737" s="191">
        <v>3472240000</v>
      </c>
      <c r="H1737" s="194">
        <f t="shared" si="27"/>
        <v>-1.1316874358758031E-2</v>
      </c>
      <c r="I1737" s="193"/>
      <c r="J1737" s="197">
        <v>1735</v>
      </c>
      <c r="K1737" s="234">
        <v>-1.1316874358758031E-2</v>
      </c>
      <c r="L1737" s="198">
        <v>-5.3470696807768484E-3</v>
      </c>
    </row>
    <row r="1738" spans="1:12" ht="14.4" x14ac:dyDescent="0.3">
      <c r="A1738" s="7">
        <v>41618</v>
      </c>
      <c r="B1738" s="191">
        <v>1807.599976</v>
      </c>
      <c r="C1738" s="191">
        <v>1808.5200199999999</v>
      </c>
      <c r="D1738" s="191">
        <v>1801.75</v>
      </c>
      <c r="E1738" s="191">
        <v>1802.619995</v>
      </c>
      <c r="F1738" s="192">
        <v>1802.619995</v>
      </c>
      <c r="G1738" s="191">
        <v>3117150000</v>
      </c>
      <c r="H1738" s="194">
        <f t="shared" si="27"/>
        <v>-3.1796590387466587E-3</v>
      </c>
      <c r="I1738" s="193"/>
      <c r="J1738" s="197">
        <v>1736</v>
      </c>
      <c r="K1738" s="234">
        <v>-3.1796590387466587E-3</v>
      </c>
      <c r="L1738" s="198">
        <v>-5.3454412348370728E-3</v>
      </c>
    </row>
    <row r="1739" spans="1:12" ht="14.4" x14ac:dyDescent="0.3">
      <c r="A1739" s="7">
        <v>41617</v>
      </c>
      <c r="B1739" s="191">
        <v>1806.209961</v>
      </c>
      <c r="C1739" s="191">
        <v>1811.5200199999999</v>
      </c>
      <c r="D1739" s="191">
        <v>1806.209961</v>
      </c>
      <c r="E1739" s="191">
        <v>1808.369995</v>
      </c>
      <c r="F1739" s="192">
        <v>1808.369995</v>
      </c>
      <c r="G1739" s="191">
        <v>3129500000</v>
      </c>
      <c r="H1739" s="194">
        <f t="shared" si="27"/>
        <v>1.8171000126206524E-3</v>
      </c>
      <c r="I1739" s="193"/>
      <c r="J1739" s="197">
        <v>1737</v>
      </c>
      <c r="K1739" s="234">
        <v>1.8171000126206524E-3</v>
      </c>
      <c r="L1739" s="198">
        <v>-5.3354454833881675E-3</v>
      </c>
    </row>
    <row r="1740" spans="1:12" ht="14.4" x14ac:dyDescent="0.3">
      <c r="A1740" s="7">
        <v>41614</v>
      </c>
      <c r="B1740" s="191">
        <v>1788.3599850000001</v>
      </c>
      <c r="C1740" s="191">
        <v>1806.040039</v>
      </c>
      <c r="D1740" s="191">
        <v>1788.3599850000001</v>
      </c>
      <c r="E1740" s="191">
        <v>1805.089966</v>
      </c>
      <c r="F1740" s="192">
        <v>1805.089966</v>
      </c>
      <c r="G1740" s="191">
        <v>3150030000</v>
      </c>
      <c r="H1740" s="194">
        <f t="shared" si="27"/>
        <v>1.1237870889621875E-2</v>
      </c>
      <c r="I1740" s="193"/>
      <c r="J1740" s="197">
        <v>1738</v>
      </c>
      <c r="K1740" s="234">
        <v>1.1237870889621875E-2</v>
      </c>
      <c r="L1740" s="198">
        <v>-5.3329786354071014E-3</v>
      </c>
    </row>
    <row r="1741" spans="1:12" ht="14.4" x14ac:dyDescent="0.3">
      <c r="A1741" s="7">
        <v>41613</v>
      </c>
      <c r="B1741" s="191">
        <v>1792.8199460000001</v>
      </c>
      <c r="C1741" s="191">
        <v>1792.8199460000001</v>
      </c>
      <c r="D1741" s="191">
        <v>1783.380005</v>
      </c>
      <c r="E1741" s="191">
        <v>1785.030029</v>
      </c>
      <c r="F1741" s="192">
        <v>1785.030029</v>
      </c>
      <c r="G1741" s="191">
        <v>3336880000</v>
      </c>
      <c r="H1741" s="194">
        <f t="shared" si="27"/>
        <v>-4.3395729296272856E-3</v>
      </c>
      <c r="I1741" s="193"/>
      <c r="J1741" s="197">
        <v>1739</v>
      </c>
      <c r="K1741" s="234">
        <v>-4.3395729296272856E-3</v>
      </c>
      <c r="L1741" s="198">
        <v>-5.3316617785485812E-3</v>
      </c>
    </row>
    <row r="1742" spans="1:12" ht="14.4" x14ac:dyDescent="0.3">
      <c r="A1742" s="7">
        <v>41612</v>
      </c>
      <c r="B1742" s="191">
        <v>1793.150024</v>
      </c>
      <c r="C1742" s="191">
        <v>1799.8000489999999</v>
      </c>
      <c r="D1742" s="191">
        <v>1779.089966</v>
      </c>
      <c r="E1742" s="191">
        <v>1792.8100589999999</v>
      </c>
      <c r="F1742" s="192">
        <v>1792.8100589999999</v>
      </c>
      <c r="G1742" s="191">
        <v>3610540000</v>
      </c>
      <c r="H1742" s="194">
        <f t="shared" si="27"/>
        <v>-1.3034927269121215E-3</v>
      </c>
      <c r="I1742" s="193"/>
      <c r="J1742" s="197">
        <v>1740</v>
      </c>
      <c r="K1742" s="234">
        <v>-1.3034927269121215E-3</v>
      </c>
      <c r="L1742" s="198">
        <v>-5.3310859473075763E-3</v>
      </c>
    </row>
    <row r="1743" spans="1:12" ht="14.4" x14ac:dyDescent="0.3">
      <c r="A1743" s="7">
        <v>41611</v>
      </c>
      <c r="B1743" s="191">
        <v>1800.099976</v>
      </c>
      <c r="C1743" s="191">
        <v>1800.099976</v>
      </c>
      <c r="D1743" s="191">
        <v>1787.849976</v>
      </c>
      <c r="E1743" s="191">
        <v>1795.150024</v>
      </c>
      <c r="F1743" s="192">
        <v>1795.150024</v>
      </c>
      <c r="G1743" s="191">
        <v>3475680000</v>
      </c>
      <c r="H1743" s="194">
        <f t="shared" si="27"/>
        <v>-3.1928479778841959E-3</v>
      </c>
      <c r="I1743" s="193"/>
      <c r="J1743" s="197">
        <v>1741</v>
      </c>
      <c r="K1743" s="234">
        <v>-3.1928479778841959E-3</v>
      </c>
      <c r="L1743" s="198">
        <v>-5.3266716412439354E-3</v>
      </c>
    </row>
    <row r="1744" spans="1:12" ht="14.4" x14ac:dyDescent="0.3">
      <c r="A1744" s="7">
        <v>41610</v>
      </c>
      <c r="B1744" s="191">
        <v>1806.5500489999999</v>
      </c>
      <c r="C1744" s="191">
        <v>1810.0200199999999</v>
      </c>
      <c r="D1744" s="191">
        <v>1798.599976</v>
      </c>
      <c r="E1744" s="191">
        <v>1800.900024</v>
      </c>
      <c r="F1744" s="192">
        <v>1800.900024</v>
      </c>
      <c r="G1744" s="191">
        <v>3095430000</v>
      </c>
      <c r="H1744" s="194">
        <f t="shared" si="27"/>
        <v>-2.7190207383820317E-3</v>
      </c>
      <c r="I1744" s="193"/>
      <c r="J1744" s="197">
        <v>1742</v>
      </c>
      <c r="K1744" s="234">
        <v>-2.7190207383820317E-3</v>
      </c>
      <c r="L1744" s="198">
        <v>-5.3221369688855246E-3</v>
      </c>
    </row>
    <row r="1745" spans="1:12" ht="14.4" x14ac:dyDescent="0.3">
      <c r="A1745" s="7">
        <v>41607</v>
      </c>
      <c r="B1745" s="191">
        <v>1808.6899410000001</v>
      </c>
      <c r="C1745" s="191">
        <v>1813.5500489999999</v>
      </c>
      <c r="D1745" s="191">
        <v>1803.9799800000001</v>
      </c>
      <c r="E1745" s="191">
        <v>1805.8100589999999</v>
      </c>
      <c r="F1745" s="192">
        <v>1805.8100589999999</v>
      </c>
      <c r="G1745" s="191">
        <v>1598300000</v>
      </c>
      <c r="H1745" s="194">
        <f t="shared" si="27"/>
        <v>-7.8568915728155335E-4</v>
      </c>
      <c r="I1745" s="193"/>
      <c r="J1745" s="197">
        <v>1743</v>
      </c>
      <c r="K1745" s="234">
        <v>-7.8568915728155335E-4</v>
      </c>
      <c r="L1745" s="198">
        <v>-5.3211638130311522E-3</v>
      </c>
    </row>
    <row r="1746" spans="1:12" ht="14.4" x14ac:dyDescent="0.3">
      <c r="A1746" s="7">
        <v>41605</v>
      </c>
      <c r="B1746" s="191">
        <v>1803.4799800000001</v>
      </c>
      <c r="C1746" s="191">
        <v>1808.2700199999999</v>
      </c>
      <c r="D1746" s="191">
        <v>1802.7700199999999</v>
      </c>
      <c r="E1746" s="191">
        <v>1807.2299800000001</v>
      </c>
      <c r="F1746" s="192">
        <v>1807.2299800000001</v>
      </c>
      <c r="G1746" s="191">
        <v>2613590000</v>
      </c>
      <c r="H1746" s="194">
        <f t="shared" si="27"/>
        <v>2.4850811260574506E-3</v>
      </c>
      <c r="I1746" s="193"/>
      <c r="J1746" s="197">
        <v>1744</v>
      </c>
      <c r="K1746" s="234">
        <v>2.4850811260574506E-3</v>
      </c>
      <c r="L1746" s="198">
        <v>-5.3172058813732298E-3</v>
      </c>
    </row>
    <row r="1747" spans="1:12" ht="14.4" x14ac:dyDescent="0.3">
      <c r="A1747" s="7">
        <v>41604</v>
      </c>
      <c r="B1747" s="191">
        <v>1802.869995</v>
      </c>
      <c r="C1747" s="191">
        <v>1808.420044</v>
      </c>
      <c r="D1747" s="191">
        <v>1800.7700199999999</v>
      </c>
      <c r="E1747" s="191">
        <v>1802.75</v>
      </c>
      <c r="F1747" s="192">
        <v>1802.75</v>
      </c>
      <c r="G1747" s="191">
        <v>3427120000</v>
      </c>
      <c r="H1747" s="194">
        <f t="shared" si="27"/>
        <v>1.4980471516800497E-4</v>
      </c>
      <c r="I1747" s="193"/>
      <c r="J1747" s="197">
        <v>1745</v>
      </c>
      <c r="K1747" s="234">
        <v>1.4980471516800497E-4</v>
      </c>
      <c r="L1747" s="198">
        <v>-5.3163524485954289E-3</v>
      </c>
    </row>
    <row r="1748" spans="1:12" ht="14.4" x14ac:dyDescent="0.3">
      <c r="A1748" s="7">
        <v>41603</v>
      </c>
      <c r="B1748" s="191">
        <v>1806.329956</v>
      </c>
      <c r="C1748" s="191">
        <v>1808.099976</v>
      </c>
      <c r="D1748" s="191">
        <v>1800.579956</v>
      </c>
      <c r="E1748" s="191">
        <v>1802.4799800000001</v>
      </c>
      <c r="F1748" s="192">
        <v>1802.4799800000001</v>
      </c>
      <c r="G1748" s="191">
        <v>2998540000</v>
      </c>
      <c r="H1748" s="194">
        <f t="shared" si="27"/>
        <v>-1.2633424872927547E-3</v>
      </c>
      <c r="I1748" s="193"/>
      <c r="J1748" s="197">
        <v>1746</v>
      </c>
      <c r="K1748" s="234">
        <v>-1.2633424872927547E-3</v>
      </c>
      <c r="L1748" s="198">
        <v>-5.3162509620698593E-3</v>
      </c>
    </row>
    <row r="1749" spans="1:12" ht="14.4" x14ac:dyDescent="0.3">
      <c r="A1749" s="7">
        <v>41600</v>
      </c>
      <c r="B1749" s="191">
        <v>1797.209961</v>
      </c>
      <c r="C1749" s="191">
        <v>1804.839966</v>
      </c>
      <c r="D1749" s="191">
        <v>1794.6999510000001</v>
      </c>
      <c r="E1749" s="191">
        <v>1804.76001</v>
      </c>
      <c r="F1749" s="192">
        <v>1804.76001</v>
      </c>
      <c r="G1749" s="191">
        <v>3055140000</v>
      </c>
      <c r="H1749" s="194">
        <f t="shared" si="27"/>
        <v>4.9614578718016455E-3</v>
      </c>
      <c r="I1749" s="193"/>
      <c r="J1749" s="197">
        <v>1747</v>
      </c>
      <c r="K1749" s="234">
        <v>4.9614578718016455E-3</v>
      </c>
      <c r="L1749" s="198">
        <v>-5.3130910523544583E-3</v>
      </c>
    </row>
    <row r="1750" spans="1:12" ht="14.4" x14ac:dyDescent="0.3">
      <c r="A1750" s="7">
        <v>41599</v>
      </c>
      <c r="B1750" s="191">
        <v>1783.5200199999999</v>
      </c>
      <c r="C1750" s="191">
        <v>1797.160034</v>
      </c>
      <c r="D1750" s="191">
        <v>1783.5200199999999</v>
      </c>
      <c r="E1750" s="191">
        <v>1795.849976</v>
      </c>
      <c r="F1750" s="192">
        <v>1795.849976</v>
      </c>
      <c r="G1750" s="191">
        <v>3256630000</v>
      </c>
      <c r="H1750" s="194">
        <f t="shared" si="27"/>
        <v>8.1285645546084057E-3</v>
      </c>
      <c r="I1750" s="193"/>
      <c r="J1750" s="197">
        <v>1748</v>
      </c>
      <c r="K1750" s="234">
        <v>8.1285645546084057E-3</v>
      </c>
      <c r="L1750" s="198">
        <v>-5.3074301541828272E-3</v>
      </c>
    </row>
    <row r="1751" spans="1:12" ht="14.4" x14ac:dyDescent="0.3">
      <c r="A1751" s="7">
        <v>41598</v>
      </c>
      <c r="B1751" s="191">
        <v>1789.589966</v>
      </c>
      <c r="C1751" s="191">
        <v>1795.7299800000001</v>
      </c>
      <c r="D1751" s="191">
        <v>1777.2299800000001</v>
      </c>
      <c r="E1751" s="191">
        <v>1781.369995</v>
      </c>
      <c r="F1751" s="192">
        <v>1781.369995</v>
      </c>
      <c r="G1751" s="191">
        <v>3109140000</v>
      </c>
      <c r="H1751" s="194">
        <f t="shared" si="27"/>
        <v>-3.6356111004592368E-3</v>
      </c>
      <c r="I1751" s="193"/>
      <c r="J1751" s="197">
        <v>1749</v>
      </c>
      <c r="K1751" s="234">
        <v>-3.6356111004592368E-3</v>
      </c>
      <c r="L1751" s="198">
        <v>-5.3035017504077884E-3</v>
      </c>
    </row>
    <row r="1752" spans="1:12" ht="14.4" x14ac:dyDescent="0.3">
      <c r="A1752" s="7">
        <v>41597</v>
      </c>
      <c r="B1752" s="191">
        <v>1790.790039</v>
      </c>
      <c r="C1752" s="191">
        <v>1795.51001</v>
      </c>
      <c r="D1752" s="191">
        <v>1784.719971</v>
      </c>
      <c r="E1752" s="191">
        <v>1787.869995</v>
      </c>
      <c r="F1752" s="192">
        <v>1787.869995</v>
      </c>
      <c r="G1752" s="191">
        <v>3224450000</v>
      </c>
      <c r="H1752" s="194">
        <f t="shared" si="27"/>
        <v>-2.0429654768572099E-3</v>
      </c>
      <c r="I1752" s="193"/>
      <c r="J1752" s="197">
        <v>1750</v>
      </c>
      <c r="K1752" s="234">
        <v>-2.0429654768572099E-3</v>
      </c>
      <c r="L1752" s="198">
        <v>-5.3009553878604161E-3</v>
      </c>
    </row>
    <row r="1753" spans="1:12" ht="14.4" x14ac:dyDescent="0.3">
      <c r="A1753" s="7">
        <v>41596</v>
      </c>
      <c r="B1753" s="191">
        <v>1798.8199460000001</v>
      </c>
      <c r="C1753" s="191">
        <v>1802.329956</v>
      </c>
      <c r="D1753" s="191">
        <v>1788</v>
      </c>
      <c r="E1753" s="191">
        <v>1791.530029</v>
      </c>
      <c r="F1753" s="192">
        <v>1791.530029</v>
      </c>
      <c r="G1753" s="191">
        <v>3168520000</v>
      </c>
      <c r="H1753" s="194">
        <f t="shared" si="27"/>
        <v>-3.6981975109817975E-3</v>
      </c>
      <c r="I1753" s="193"/>
      <c r="J1753" s="197">
        <v>1751</v>
      </c>
      <c r="K1753" s="234">
        <v>-3.6981975109817975E-3</v>
      </c>
      <c r="L1753" s="198">
        <v>-5.2866706439098597E-3</v>
      </c>
    </row>
    <row r="1754" spans="1:12" ht="14.4" x14ac:dyDescent="0.3">
      <c r="A1754" s="7">
        <v>41593</v>
      </c>
      <c r="B1754" s="191">
        <v>1790.660034</v>
      </c>
      <c r="C1754" s="191">
        <v>1798.219971</v>
      </c>
      <c r="D1754" s="191">
        <v>1790.660034</v>
      </c>
      <c r="E1754" s="191">
        <v>1798.1800539999999</v>
      </c>
      <c r="F1754" s="192">
        <v>1798.1800539999999</v>
      </c>
      <c r="G1754" s="191">
        <v>3254820000</v>
      </c>
      <c r="H1754" s="194">
        <f t="shared" si="27"/>
        <v>4.2220342792496906E-3</v>
      </c>
      <c r="I1754" s="193"/>
      <c r="J1754" s="197">
        <v>1752</v>
      </c>
      <c r="K1754" s="234">
        <v>4.2220342792496906E-3</v>
      </c>
      <c r="L1754" s="198">
        <v>-5.2779091226843374E-3</v>
      </c>
    </row>
    <row r="1755" spans="1:12" ht="14.4" x14ac:dyDescent="0.3">
      <c r="A1755" s="7">
        <v>41592</v>
      </c>
      <c r="B1755" s="191">
        <v>1782.75</v>
      </c>
      <c r="C1755" s="191">
        <v>1791.530029</v>
      </c>
      <c r="D1755" s="191">
        <v>1780.219971</v>
      </c>
      <c r="E1755" s="191">
        <v>1790.619995</v>
      </c>
      <c r="F1755" s="192">
        <v>1790.619995</v>
      </c>
      <c r="G1755" s="191">
        <v>3139060000</v>
      </c>
      <c r="H1755" s="194">
        <f t="shared" si="27"/>
        <v>4.8372586980920413E-3</v>
      </c>
      <c r="I1755" s="193"/>
      <c r="J1755" s="197">
        <v>1753</v>
      </c>
      <c r="K1755" s="234">
        <v>4.8372586980920413E-3</v>
      </c>
      <c r="L1755" s="198">
        <v>-5.2741810384562288E-3</v>
      </c>
    </row>
    <row r="1756" spans="1:12" ht="14.4" x14ac:dyDescent="0.3">
      <c r="A1756" s="7">
        <v>41591</v>
      </c>
      <c r="B1756" s="191">
        <v>1764.369995</v>
      </c>
      <c r="C1756" s="191">
        <v>1782</v>
      </c>
      <c r="D1756" s="191">
        <v>1760.6400149999999</v>
      </c>
      <c r="E1756" s="191">
        <v>1782</v>
      </c>
      <c r="F1756" s="192">
        <v>1782</v>
      </c>
      <c r="G1756" s="191">
        <v>3327480000</v>
      </c>
      <c r="H1756" s="194">
        <f t="shared" si="27"/>
        <v>8.0953444764779083E-3</v>
      </c>
      <c r="I1756" s="193"/>
      <c r="J1756" s="197">
        <v>1754</v>
      </c>
      <c r="K1756" s="234">
        <v>8.0953444764779083E-3</v>
      </c>
      <c r="L1756" s="198">
        <v>-5.270703767980011E-3</v>
      </c>
    </row>
    <row r="1757" spans="1:12" ht="14.4" x14ac:dyDescent="0.3">
      <c r="A1757" s="7">
        <v>41590</v>
      </c>
      <c r="B1757" s="191">
        <v>1769.51001</v>
      </c>
      <c r="C1757" s="191">
        <v>1771.780029</v>
      </c>
      <c r="D1757" s="191">
        <v>1762.290039</v>
      </c>
      <c r="E1757" s="191">
        <v>1767.6899410000001</v>
      </c>
      <c r="F1757" s="192">
        <v>1767.6899410000001</v>
      </c>
      <c r="G1757" s="191">
        <v>3221030000</v>
      </c>
      <c r="H1757" s="194">
        <f t="shared" si="27"/>
        <v>-2.3703920471609286E-3</v>
      </c>
      <c r="I1757" s="193"/>
      <c r="J1757" s="197">
        <v>1755</v>
      </c>
      <c r="K1757" s="234">
        <v>-2.3703920471609286E-3</v>
      </c>
      <c r="L1757" s="198">
        <v>-5.2668778105104614E-3</v>
      </c>
    </row>
    <row r="1758" spans="1:12" ht="14.4" x14ac:dyDescent="0.3">
      <c r="A1758" s="7">
        <v>41589</v>
      </c>
      <c r="B1758" s="191">
        <v>1769.959961</v>
      </c>
      <c r="C1758" s="191">
        <v>1773.4399410000001</v>
      </c>
      <c r="D1758" s="191">
        <v>1767.849976</v>
      </c>
      <c r="E1758" s="191">
        <v>1771.8900149999999</v>
      </c>
      <c r="F1758" s="192">
        <v>1771.8900149999999</v>
      </c>
      <c r="G1758" s="191">
        <v>2534060000</v>
      </c>
      <c r="H1758" s="194">
        <f t="shared" si="27"/>
        <v>7.2293165115066085E-4</v>
      </c>
      <c r="I1758" s="193"/>
      <c r="J1758" s="197">
        <v>1756</v>
      </c>
      <c r="K1758" s="234">
        <v>7.2293165115066085E-4</v>
      </c>
      <c r="L1758" s="198">
        <v>-5.2659556737588899E-3</v>
      </c>
    </row>
    <row r="1759" spans="1:12" ht="14.4" x14ac:dyDescent="0.3">
      <c r="A1759" s="7">
        <v>41586</v>
      </c>
      <c r="B1759" s="191">
        <v>1748.369995</v>
      </c>
      <c r="C1759" s="191">
        <v>1770.780029</v>
      </c>
      <c r="D1759" s="191">
        <v>1747.630005</v>
      </c>
      <c r="E1759" s="191">
        <v>1770.6099850000001</v>
      </c>
      <c r="F1759" s="192">
        <v>1770.6099850000001</v>
      </c>
      <c r="G1759" s="191">
        <v>3837170000</v>
      </c>
      <c r="H1759" s="194">
        <f t="shared" si="27"/>
        <v>1.3427559555698475E-2</v>
      </c>
      <c r="I1759" s="193"/>
      <c r="J1759" s="197">
        <v>1757</v>
      </c>
      <c r="K1759" s="234">
        <v>1.3427559555698475E-2</v>
      </c>
      <c r="L1759" s="198">
        <v>-5.2633832090449714E-3</v>
      </c>
    </row>
    <row r="1760" spans="1:12" ht="14.4" x14ac:dyDescent="0.3">
      <c r="A1760" s="7">
        <v>41585</v>
      </c>
      <c r="B1760" s="191">
        <v>1770.73999</v>
      </c>
      <c r="C1760" s="191">
        <v>1774.540039</v>
      </c>
      <c r="D1760" s="191">
        <v>1746.1999510000001</v>
      </c>
      <c r="E1760" s="191">
        <v>1747.150024</v>
      </c>
      <c r="F1760" s="192">
        <v>1747.150024</v>
      </c>
      <c r="G1760" s="191">
        <v>4143200000</v>
      </c>
      <c r="H1760" s="194">
        <f t="shared" si="27"/>
        <v>-1.3182772075429811E-2</v>
      </c>
      <c r="I1760" s="193"/>
      <c r="J1760" s="197">
        <v>1758</v>
      </c>
      <c r="K1760" s="234">
        <v>-1.3182772075429811E-2</v>
      </c>
      <c r="L1760" s="198">
        <v>-5.2624013728881647E-3</v>
      </c>
    </row>
    <row r="1761" spans="1:12" ht="14.4" x14ac:dyDescent="0.3">
      <c r="A1761" s="7">
        <v>41584</v>
      </c>
      <c r="B1761" s="191">
        <v>1765</v>
      </c>
      <c r="C1761" s="191">
        <v>1773.73999</v>
      </c>
      <c r="D1761" s="191">
        <v>1764.400024</v>
      </c>
      <c r="E1761" s="191">
        <v>1770.48999</v>
      </c>
      <c r="F1761" s="192">
        <v>1770.48999</v>
      </c>
      <c r="G1761" s="191">
        <v>3322100000</v>
      </c>
      <c r="H1761" s="194">
        <f t="shared" si="27"/>
        <v>4.2655400396494035E-3</v>
      </c>
      <c r="I1761" s="193"/>
      <c r="J1761" s="197">
        <v>1759</v>
      </c>
      <c r="K1761" s="234">
        <v>4.2655400396494035E-3</v>
      </c>
      <c r="L1761" s="198">
        <v>-5.2575254201908672E-3</v>
      </c>
    </row>
    <row r="1762" spans="1:12" ht="14.4" x14ac:dyDescent="0.3">
      <c r="A1762" s="7">
        <v>41583</v>
      </c>
      <c r="B1762" s="191">
        <v>1765.670044</v>
      </c>
      <c r="C1762" s="191">
        <v>1767.030029</v>
      </c>
      <c r="D1762" s="191">
        <v>1755.76001</v>
      </c>
      <c r="E1762" s="191">
        <v>1762.969971</v>
      </c>
      <c r="F1762" s="192">
        <v>1762.969971</v>
      </c>
      <c r="G1762" s="191">
        <v>3516680000</v>
      </c>
      <c r="H1762" s="194">
        <f t="shared" si="27"/>
        <v>-2.8055878052288263E-3</v>
      </c>
      <c r="I1762" s="193"/>
      <c r="J1762" s="197">
        <v>1760</v>
      </c>
      <c r="K1762" s="234">
        <v>-2.8055878052288263E-3</v>
      </c>
      <c r="L1762" s="198">
        <v>-5.2569501124745659E-3</v>
      </c>
    </row>
    <row r="1763" spans="1:12" ht="14.4" x14ac:dyDescent="0.3">
      <c r="A1763" s="7">
        <v>41582</v>
      </c>
      <c r="B1763" s="191">
        <v>1763.400024</v>
      </c>
      <c r="C1763" s="191">
        <v>1768.780029</v>
      </c>
      <c r="D1763" s="191">
        <v>1761.5600589999999</v>
      </c>
      <c r="E1763" s="191">
        <v>1767.9300539999999</v>
      </c>
      <c r="F1763" s="192">
        <v>1767.9300539999999</v>
      </c>
      <c r="G1763" s="191">
        <v>3194870000</v>
      </c>
      <c r="H1763" s="194">
        <f t="shared" si="27"/>
        <v>3.570558653551009E-3</v>
      </c>
      <c r="I1763" s="193"/>
      <c r="J1763" s="197">
        <v>1761</v>
      </c>
      <c r="K1763" s="234">
        <v>3.570558653551009E-3</v>
      </c>
      <c r="L1763" s="198">
        <v>-5.2564443716204695E-3</v>
      </c>
    </row>
    <row r="1764" spans="1:12" ht="14.4" x14ac:dyDescent="0.3">
      <c r="A1764" s="7">
        <v>41579</v>
      </c>
      <c r="B1764" s="191">
        <v>1758.6999510000001</v>
      </c>
      <c r="C1764" s="191">
        <v>1765.670044</v>
      </c>
      <c r="D1764" s="191">
        <v>1752.6999510000001</v>
      </c>
      <c r="E1764" s="191">
        <v>1761.6400149999999</v>
      </c>
      <c r="F1764" s="192">
        <v>1761.6400149999999</v>
      </c>
      <c r="G1764" s="191">
        <v>3686290000</v>
      </c>
      <c r="H1764" s="194">
        <f t="shared" si="27"/>
        <v>2.9034214346194986E-3</v>
      </c>
      <c r="I1764" s="193"/>
      <c r="J1764" s="197">
        <v>1762</v>
      </c>
      <c r="K1764" s="234">
        <v>2.9034214346194986E-3</v>
      </c>
      <c r="L1764" s="198">
        <v>-5.2558372093022459E-3</v>
      </c>
    </row>
    <row r="1765" spans="1:12" ht="14.4" x14ac:dyDescent="0.3">
      <c r="A1765" s="7">
        <v>41578</v>
      </c>
      <c r="B1765" s="191">
        <v>1763.23999</v>
      </c>
      <c r="C1765" s="191">
        <v>1768.530029</v>
      </c>
      <c r="D1765" s="191">
        <v>1755.719971</v>
      </c>
      <c r="E1765" s="191">
        <v>1756.540039</v>
      </c>
      <c r="F1765" s="192">
        <v>1756.540039</v>
      </c>
      <c r="G1765" s="191">
        <v>3826530000</v>
      </c>
      <c r="H1765" s="194">
        <f t="shared" si="27"/>
        <v>-3.8393814890611542E-3</v>
      </c>
      <c r="I1765" s="193"/>
      <c r="J1765" s="197">
        <v>1763</v>
      </c>
      <c r="K1765" s="234">
        <v>-3.8393814890611542E-3</v>
      </c>
      <c r="L1765" s="198">
        <v>-5.254535651865005E-3</v>
      </c>
    </row>
    <row r="1766" spans="1:12" ht="14.4" x14ac:dyDescent="0.3">
      <c r="A1766" s="7">
        <v>41577</v>
      </c>
      <c r="B1766" s="191">
        <v>1772.2700199999999</v>
      </c>
      <c r="C1766" s="191">
        <v>1775.219971</v>
      </c>
      <c r="D1766" s="191">
        <v>1757.23999</v>
      </c>
      <c r="E1766" s="191">
        <v>1763.3100589999999</v>
      </c>
      <c r="F1766" s="192">
        <v>1763.3100589999999</v>
      </c>
      <c r="G1766" s="191">
        <v>3523040000</v>
      </c>
      <c r="H1766" s="194">
        <f t="shared" si="27"/>
        <v>-4.8759232703633765E-3</v>
      </c>
      <c r="I1766" s="193"/>
      <c r="J1766" s="197">
        <v>1764</v>
      </c>
      <c r="K1766" s="234">
        <v>-4.8759232703633765E-3</v>
      </c>
      <c r="L1766" s="198">
        <v>-5.2426983411837233E-3</v>
      </c>
    </row>
    <row r="1767" spans="1:12" ht="14.4" x14ac:dyDescent="0.3">
      <c r="A1767" s="7">
        <v>41576</v>
      </c>
      <c r="B1767" s="191">
        <v>1762.9300539999999</v>
      </c>
      <c r="C1767" s="191">
        <v>1772.089966</v>
      </c>
      <c r="D1767" s="191">
        <v>1762.9300539999999</v>
      </c>
      <c r="E1767" s="191">
        <v>1771.9499510000001</v>
      </c>
      <c r="F1767" s="192">
        <v>1771.9499510000001</v>
      </c>
      <c r="G1767" s="191">
        <v>3358460000</v>
      </c>
      <c r="H1767" s="194">
        <f t="shared" si="27"/>
        <v>5.5841951318379279E-3</v>
      </c>
      <c r="I1767" s="193"/>
      <c r="J1767" s="197">
        <v>1765</v>
      </c>
      <c r="K1767" s="234">
        <v>5.5841951318379279E-3</v>
      </c>
      <c r="L1767" s="198">
        <v>-5.2423803899445702E-3</v>
      </c>
    </row>
    <row r="1768" spans="1:12" ht="14.4" x14ac:dyDescent="0.3">
      <c r="A1768" s="7">
        <v>41575</v>
      </c>
      <c r="B1768" s="191">
        <v>1759.420044</v>
      </c>
      <c r="C1768" s="191">
        <v>1764.98999</v>
      </c>
      <c r="D1768" s="191">
        <v>1757.670044</v>
      </c>
      <c r="E1768" s="191">
        <v>1762.1099850000001</v>
      </c>
      <c r="F1768" s="192">
        <v>1762.1099850000001</v>
      </c>
      <c r="G1768" s="191">
        <v>3282300000</v>
      </c>
      <c r="H1768" s="194">
        <f t="shared" si="27"/>
        <v>1.3296993205965176E-3</v>
      </c>
      <c r="I1768" s="193"/>
      <c r="J1768" s="197">
        <v>1766</v>
      </c>
      <c r="K1768" s="234">
        <v>1.3296993205965176E-3</v>
      </c>
      <c r="L1768" s="198">
        <v>-5.2402768821377997E-3</v>
      </c>
    </row>
    <row r="1769" spans="1:12" ht="14.4" x14ac:dyDescent="0.3">
      <c r="A1769" s="7">
        <v>41572</v>
      </c>
      <c r="B1769" s="191">
        <v>1756.01001</v>
      </c>
      <c r="C1769" s="191">
        <v>1759.8199460000001</v>
      </c>
      <c r="D1769" s="191">
        <v>1752.4499510000001</v>
      </c>
      <c r="E1769" s="191">
        <v>1759.7700199999999</v>
      </c>
      <c r="F1769" s="192">
        <v>1759.7700199999999</v>
      </c>
      <c r="G1769" s="191">
        <v>3175720000</v>
      </c>
      <c r="H1769" s="194">
        <f t="shared" si="27"/>
        <v>4.3948439487699869E-3</v>
      </c>
      <c r="I1769" s="193"/>
      <c r="J1769" s="197">
        <v>1767</v>
      </c>
      <c r="K1769" s="234">
        <v>4.3948439487699869E-3</v>
      </c>
      <c r="L1769" s="198">
        <v>-5.2307677826403552E-3</v>
      </c>
    </row>
    <row r="1770" spans="1:12" ht="14.4" x14ac:dyDescent="0.3">
      <c r="A1770" s="7">
        <v>41571</v>
      </c>
      <c r="B1770" s="191">
        <v>1747.4799800000001</v>
      </c>
      <c r="C1770" s="191">
        <v>1753.9399410000001</v>
      </c>
      <c r="D1770" s="191">
        <v>1745.5</v>
      </c>
      <c r="E1770" s="191">
        <v>1752.0699460000001</v>
      </c>
      <c r="F1770" s="192">
        <v>1752.0699460000001</v>
      </c>
      <c r="G1770" s="191">
        <v>3671700000</v>
      </c>
      <c r="H1770" s="194">
        <f t="shared" si="27"/>
        <v>3.2581345318369527E-3</v>
      </c>
      <c r="I1770" s="193"/>
      <c r="J1770" s="197">
        <v>1768</v>
      </c>
      <c r="K1770" s="234">
        <v>3.2581345318369527E-3</v>
      </c>
      <c r="L1770" s="198">
        <v>-5.2265875432257747E-3</v>
      </c>
    </row>
    <row r="1771" spans="1:12" ht="14.4" x14ac:dyDescent="0.3">
      <c r="A1771" s="7">
        <v>41570</v>
      </c>
      <c r="B1771" s="191">
        <v>1752.2700199999999</v>
      </c>
      <c r="C1771" s="191">
        <v>1752.2700199999999</v>
      </c>
      <c r="D1771" s="191">
        <v>1740.5</v>
      </c>
      <c r="E1771" s="191">
        <v>1746.380005</v>
      </c>
      <c r="F1771" s="192">
        <v>1746.380005</v>
      </c>
      <c r="G1771" s="191">
        <v>3713380000</v>
      </c>
      <c r="H1771" s="194">
        <f t="shared" si="27"/>
        <v>-4.724557205696491E-3</v>
      </c>
      <c r="I1771" s="193"/>
      <c r="J1771" s="197">
        <v>1769</v>
      </c>
      <c r="K1771" s="234">
        <v>-4.724557205696491E-3</v>
      </c>
      <c r="L1771" s="198">
        <v>-5.2216702173834813E-3</v>
      </c>
    </row>
    <row r="1772" spans="1:12" ht="14.4" x14ac:dyDescent="0.3">
      <c r="A1772" s="7">
        <v>41569</v>
      </c>
      <c r="B1772" s="191">
        <v>1746.4799800000001</v>
      </c>
      <c r="C1772" s="191">
        <v>1759.329956</v>
      </c>
      <c r="D1772" s="191">
        <v>1746.4799800000001</v>
      </c>
      <c r="E1772" s="191">
        <v>1754.670044</v>
      </c>
      <c r="F1772" s="192">
        <v>1754.670044</v>
      </c>
      <c r="G1772" s="191">
        <v>3850840000</v>
      </c>
      <c r="H1772" s="194">
        <f t="shared" si="27"/>
        <v>5.7375132145658847E-3</v>
      </c>
      <c r="I1772" s="193"/>
      <c r="J1772" s="197">
        <v>1770</v>
      </c>
      <c r="K1772" s="234">
        <v>5.7375132145658847E-3</v>
      </c>
      <c r="L1772" s="198">
        <v>-5.1940270685952696E-3</v>
      </c>
    </row>
    <row r="1773" spans="1:12" ht="14.4" x14ac:dyDescent="0.3">
      <c r="A1773" s="7">
        <v>41568</v>
      </c>
      <c r="B1773" s="191">
        <v>1745.1999510000001</v>
      </c>
      <c r="C1773" s="191">
        <v>1747.790039</v>
      </c>
      <c r="D1773" s="191">
        <v>1740.670044</v>
      </c>
      <c r="E1773" s="191">
        <v>1744.660034</v>
      </c>
      <c r="F1773" s="192">
        <v>1744.660034</v>
      </c>
      <c r="G1773" s="191">
        <v>3052710000</v>
      </c>
      <c r="H1773" s="194">
        <f t="shared" si="27"/>
        <v>9.1736314130120954E-5</v>
      </c>
      <c r="I1773" s="193"/>
      <c r="J1773" s="197">
        <v>1771</v>
      </c>
      <c r="K1773" s="234">
        <v>9.1736314130120954E-5</v>
      </c>
      <c r="L1773" s="198">
        <v>-5.1889710560512198E-3</v>
      </c>
    </row>
    <row r="1774" spans="1:12" ht="14.4" x14ac:dyDescent="0.3">
      <c r="A1774" s="7">
        <v>41565</v>
      </c>
      <c r="B1774" s="191">
        <v>1736.719971</v>
      </c>
      <c r="C1774" s="191">
        <v>1745.3100589999999</v>
      </c>
      <c r="D1774" s="191">
        <v>1735.73999</v>
      </c>
      <c r="E1774" s="191">
        <v>1744.5</v>
      </c>
      <c r="F1774" s="192">
        <v>1744.5</v>
      </c>
      <c r="G1774" s="191">
        <v>3664890000</v>
      </c>
      <c r="H1774" s="194">
        <f t="shared" si="27"/>
        <v>6.5487556430948472E-3</v>
      </c>
      <c r="I1774" s="193"/>
      <c r="J1774" s="197">
        <v>1772</v>
      </c>
      <c r="K1774" s="234">
        <v>6.5487556430948472E-3</v>
      </c>
      <c r="L1774" s="198">
        <v>-5.1831532918047846E-3</v>
      </c>
    </row>
    <row r="1775" spans="1:12" ht="14.4" x14ac:dyDescent="0.3">
      <c r="A1775" s="7">
        <v>41564</v>
      </c>
      <c r="B1775" s="191">
        <v>1720.170044</v>
      </c>
      <c r="C1775" s="191">
        <v>1733.4499510000001</v>
      </c>
      <c r="D1775" s="191">
        <v>1714.119995</v>
      </c>
      <c r="E1775" s="191">
        <v>1733.150024</v>
      </c>
      <c r="F1775" s="192">
        <v>1733.150024</v>
      </c>
      <c r="G1775" s="191">
        <v>3453590000</v>
      </c>
      <c r="H1775" s="194">
        <f t="shared" si="27"/>
        <v>6.7439529357353808E-3</v>
      </c>
      <c r="I1775" s="193"/>
      <c r="J1775" s="197">
        <v>1773</v>
      </c>
      <c r="K1775" s="234">
        <v>6.7439529357353808E-3</v>
      </c>
      <c r="L1775" s="198">
        <v>-5.1820320932374287E-3</v>
      </c>
    </row>
    <row r="1776" spans="1:12" ht="14.4" x14ac:dyDescent="0.3">
      <c r="A1776" s="7">
        <v>41563</v>
      </c>
      <c r="B1776" s="191">
        <v>1700.48999</v>
      </c>
      <c r="C1776" s="191">
        <v>1721.76001</v>
      </c>
      <c r="D1776" s="191">
        <v>1700.48999</v>
      </c>
      <c r="E1776" s="191">
        <v>1721.540039</v>
      </c>
      <c r="F1776" s="192">
        <v>1721.540039</v>
      </c>
      <c r="G1776" s="191">
        <v>3486180000</v>
      </c>
      <c r="H1776" s="194">
        <f t="shared" si="27"/>
        <v>1.3827532115576408E-2</v>
      </c>
      <c r="I1776" s="193"/>
      <c r="J1776" s="197">
        <v>1774</v>
      </c>
      <c r="K1776" s="234">
        <v>1.3827532115576408E-2</v>
      </c>
      <c r="L1776" s="198">
        <v>-5.1798509663492243E-3</v>
      </c>
    </row>
    <row r="1777" spans="1:12" ht="14.4" x14ac:dyDescent="0.3">
      <c r="A1777" s="7">
        <v>41562</v>
      </c>
      <c r="B1777" s="191">
        <v>1709.170044</v>
      </c>
      <c r="C1777" s="191">
        <v>1711.5699460000001</v>
      </c>
      <c r="D1777" s="191">
        <v>1695.9300539999999</v>
      </c>
      <c r="E1777" s="191">
        <v>1698.0600589999999</v>
      </c>
      <c r="F1777" s="192">
        <v>1698.0600589999999</v>
      </c>
      <c r="G1777" s="191">
        <v>3327740000</v>
      </c>
      <c r="H1777" s="194">
        <f t="shared" si="27"/>
        <v>-7.0637233758898028E-3</v>
      </c>
      <c r="I1777" s="193"/>
      <c r="J1777" s="197">
        <v>1775</v>
      </c>
      <c r="K1777" s="234">
        <v>-7.0637233758898028E-3</v>
      </c>
      <c r="L1777" s="198">
        <v>-5.1766178070518972E-3</v>
      </c>
    </row>
    <row r="1778" spans="1:12" ht="14.4" x14ac:dyDescent="0.3">
      <c r="A1778" s="7">
        <v>41561</v>
      </c>
      <c r="B1778" s="191">
        <v>1699.8599850000001</v>
      </c>
      <c r="C1778" s="191">
        <v>1711.030029</v>
      </c>
      <c r="D1778" s="191">
        <v>1692.130005</v>
      </c>
      <c r="E1778" s="191">
        <v>1710.1400149999999</v>
      </c>
      <c r="F1778" s="192">
        <v>1710.1400149999999</v>
      </c>
      <c r="G1778" s="191">
        <v>2580580000</v>
      </c>
      <c r="H1778" s="194">
        <f t="shared" si="27"/>
        <v>4.074720643295681E-3</v>
      </c>
      <c r="I1778" s="193"/>
      <c r="J1778" s="197">
        <v>1776</v>
      </c>
      <c r="K1778" s="234">
        <v>4.074720643295681E-3</v>
      </c>
      <c r="L1778" s="198">
        <v>-5.1700344603072745E-3</v>
      </c>
    </row>
    <row r="1779" spans="1:12" ht="14.4" x14ac:dyDescent="0.3">
      <c r="A1779" s="7">
        <v>41558</v>
      </c>
      <c r="B1779" s="191">
        <v>1691.089966</v>
      </c>
      <c r="C1779" s="191">
        <v>1703.4399410000001</v>
      </c>
      <c r="D1779" s="191">
        <v>1688.5200199999999</v>
      </c>
      <c r="E1779" s="191">
        <v>1703.1999510000001</v>
      </c>
      <c r="F1779" s="192">
        <v>1703.1999510000001</v>
      </c>
      <c r="G1779" s="191">
        <v>2944670000</v>
      </c>
      <c r="H1779" s="194">
        <f t="shared" si="27"/>
        <v>6.2862714640013525E-3</v>
      </c>
      <c r="I1779" s="193"/>
      <c r="J1779" s="197">
        <v>1777</v>
      </c>
      <c r="K1779" s="234">
        <v>6.2862714640013525E-3</v>
      </c>
      <c r="L1779" s="198">
        <v>-5.1666471363046255E-3</v>
      </c>
    </row>
    <row r="1780" spans="1:12" ht="14.4" x14ac:dyDescent="0.3">
      <c r="A1780" s="7">
        <v>41557</v>
      </c>
      <c r="B1780" s="191">
        <v>1660.880005</v>
      </c>
      <c r="C1780" s="191">
        <v>1692.5600589999999</v>
      </c>
      <c r="D1780" s="191">
        <v>1660.880005</v>
      </c>
      <c r="E1780" s="191">
        <v>1692.5600589999999</v>
      </c>
      <c r="F1780" s="192">
        <v>1692.5600589999999</v>
      </c>
      <c r="G1780" s="191">
        <v>3362300000</v>
      </c>
      <c r="H1780" s="194">
        <f t="shared" si="27"/>
        <v>2.1830496544353997E-2</v>
      </c>
      <c r="I1780" s="193"/>
      <c r="J1780" s="197">
        <v>1778</v>
      </c>
      <c r="K1780" s="234">
        <v>2.1830496544353997E-2</v>
      </c>
      <c r="L1780" s="198">
        <v>-5.1584588181502987E-3</v>
      </c>
    </row>
    <row r="1781" spans="1:12" ht="14.4" x14ac:dyDescent="0.3">
      <c r="A1781" s="7">
        <v>41556</v>
      </c>
      <c r="B1781" s="191">
        <v>1656.98999</v>
      </c>
      <c r="C1781" s="191">
        <v>1662.469971</v>
      </c>
      <c r="D1781" s="191">
        <v>1646.469971</v>
      </c>
      <c r="E1781" s="191">
        <v>1656.400024</v>
      </c>
      <c r="F1781" s="192">
        <v>1656.400024</v>
      </c>
      <c r="G1781" s="191">
        <v>3577840000</v>
      </c>
      <c r="H1781" s="194">
        <f t="shared" si="27"/>
        <v>5.7390620563676272E-4</v>
      </c>
      <c r="I1781" s="193"/>
      <c r="J1781" s="197">
        <v>1779</v>
      </c>
      <c r="K1781" s="234">
        <v>5.7390620563676272E-4</v>
      </c>
      <c r="L1781" s="198">
        <v>-5.155702033862326E-3</v>
      </c>
    </row>
    <row r="1782" spans="1:12" ht="14.4" x14ac:dyDescent="0.3">
      <c r="A1782" s="7">
        <v>41555</v>
      </c>
      <c r="B1782" s="191">
        <v>1676.219971</v>
      </c>
      <c r="C1782" s="191">
        <v>1676.790039</v>
      </c>
      <c r="D1782" s="191">
        <v>1655.030029</v>
      </c>
      <c r="E1782" s="191">
        <v>1655.4499510000001</v>
      </c>
      <c r="F1782" s="192">
        <v>1655.4499510000001</v>
      </c>
      <c r="G1782" s="191">
        <v>3569230000</v>
      </c>
      <c r="H1782" s="194">
        <f t="shared" si="27"/>
        <v>-1.2332078885557332E-2</v>
      </c>
      <c r="I1782" s="193"/>
      <c r="J1782" s="197">
        <v>1780</v>
      </c>
      <c r="K1782" s="234">
        <v>-1.2332078885557332E-2</v>
      </c>
      <c r="L1782" s="198">
        <v>-5.1476367485820042E-3</v>
      </c>
    </row>
    <row r="1783" spans="1:12" ht="14.4" x14ac:dyDescent="0.3">
      <c r="A1783" s="7">
        <v>41554</v>
      </c>
      <c r="B1783" s="191">
        <v>1687.150024</v>
      </c>
      <c r="C1783" s="191">
        <v>1687.150024</v>
      </c>
      <c r="D1783" s="191">
        <v>1674.6999510000001</v>
      </c>
      <c r="E1783" s="191">
        <v>1676.119995</v>
      </c>
      <c r="F1783" s="192">
        <v>1676.119995</v>
      </c>
      <c r="G1783" s="191">
        <v>2678490000</v>
      </c>
      <c r="H1783" s="194">
        <f t="shared" si="27"/>
        <v>-8.5063620230700875E-3</v>
      </c>
      <c r="I1783" s="193"/>
      <c r="J1783" s="197">
        <v>1781</v>
      </c>
      <c r="K1783" s="234">
        <v>-8.5063620230700875E-3</v>
      </c>
      <c r="L1783" s="198">
        <v>-5.131461326398962E-3</v>
      </c>
    </row>
    <row r="1784" spans="1:12" ht="14.4" x14ac:dyDescent="0.3">
      <c r="A1784" s="7">
        <v>41551</v>
      </c>
      <c r="B1784" s="191">
        <v>1678.790039</v>
      </c>
      <c r="C1784" s="191">
        <v>1691.9399410000001</v>
      </c>
      <c r="D1784" s="191">
        <v>1677.329956</v>
      </c>
      <c r="E1784" s="191">
        <v>1690.5</v>
      </c>
      <c r="F1784" s="192">
        <v>1690.5</v>
      </c>
      <c r="G1784" s="191">
        <v>2880270000</v>
      </c>
      <c r="H1784" s="194">
        <f t="shared" si="27"/>
        <v>7.05322445295079E-3</v>
      </c>
      <c r="I1784" s="193"/>
      <c r="J1784" s="197">
        <v>1782</v>
      </c>
      <c r="K1784" s="234">
        <v>7.05322445295079E-3</v>
      </c>
      <c r="L1784" s="198">
        <v>-5.1302638727846808E-3</v>
      </c>
    </row>
    <row r="1785" spans="1:12" ht="14.4" x14ac:dyDescent="0.3">
      <c r="A1785" s="7">
        <v>41550</v>
      </c>
      <c r="B1785" s="191">
        <v>1692.349976</v>
      </c>
      <c r="C1785" s="191">
        <v>1692.349976</v>
      </c>
      <c r="D1785" s="191">
        <v>1670.3599850000001</v>
      </c>
      <c r="E1785" s="191">
        <v>1678.660034</v>
      </c>
      <c r="F1785" s="192">
        <v>1678.660034</v>
      </c>
      <c r="G1785" s="191">
        <v>3279650000</v>
      </c>
      <c r="H1785" s="194">
        <f t="shared" si="27"/>
        <v>-8.979414621486357E-3</v>
      </c>
      <c r="I1785" s="193"/>
      <c r="J1785" s="197">
        <v>1783</v>
      </c>
      <c r="K1785" s="234">
        <v>-8.979414621486357E-3</v>
      </c>
      <c r="L1785" s="198">
        <v>-5.1280890562295858E-3</v>
      </c>
    </row>
    <row r="1786" spans="1:12" ht="14.4" x14ac:dyDescent="0.3">
      <c r="A1786" s="7">
        <v>41549</v>
      </c>
      <c r="B1786" s="191">
        <v>1691.900024</v>
      </c>
      <c r="C1786" s="191">
        <v>1693.869995</v>
      </c>
      <c r="D1786" s="191">
        <v>1680.339966</v>
      </c>
      <c r="E1786" s="191">
        <v>1693.869995</v>
      </c>
      <c r="F1786" s="192">
        <v>1693.869995</v>
      </c>
      <c r="G1786" s="191">
        <v>3148600000</v>
      </c>
      <c r="H1786" s="194">
        <f t="shared" si="27"/>
        <v>-6.666696165191639E-4</v>
      </c>
      <c r="I1786" s="193"/>
      <c r="J1786" s="197">
        <v>1784</v>
      </c>
      <c r="K1786" s="234">
        <v>-6.666696165191639E-4</v>
      </c>
      <c r="L1786" s="198">
        <v>-5.1224528017810474E-3</v>
      </c>
    </row>
    <row r="1787" spans="1:12" ht="14.4" x14ac:dyDescent="0.3">
      <c r="A1787" s="7">
        <v>41548</v>
      </c>
      <c r="B1787" s="191">
        <v>1682.410034</v>
      </c>
      <c r="C1787" s="191">
        <v>1696.5500489999999</v>
      </c>
      <c r="D1787" s="191">
        <v>1682.0699460000001</v>
      </c>
      <c r="E1787" s="191">
        <v>1695</v>
      </c>
      <c r="F1787" s="192">
        <v>1695</v>
      </c>
      <c r="G1787" s="191">
        <v>3238690000</v>
      </c>
      <c r="H1787" s="194">
        <f t="shared" si="27"/>
        <v>7.9985433725261994E-3</v>
      </c>
      <c r="I1787" s="193"/>
      <c r="J1787" s="197">
        <v>1785</v>
      </c>
      <c r="K1787" s="234">
        <v>7.9985433725261994E-3</v>
      </c>
      <c r="L1787" s="198">
        <v>-5.1204150244230891E-3</v>
      </c>
    </row>
    <row r="1788" spans="1:12" ht="14.4" x14ac:dyDescent="0.3">
      <c r="A1788" s="7">
        <v>41547</v>
      </c>
      <c r="B1788" s="191">
        <v>1687.26001</v>
      </c>
      <c r="C1788" s="191">
        <v>1687.26001</v>
      </c>
      <c r="D1788" s="191">
        <v>1674.98999</v>
      </c>
      <c r="E1788" s="191">
        <v>1681.5500489999999</v>
      </c>
      <c r="F1788" s="192">
        <v>1681.5500489999999</v>
      </c>
      <c r="G1788" s="191">
        <v>3308630000</v>
      </c>
      <c r="H1788" s="194">
        <f t="shared" si="27"/>
        <v>-6.0292306782917422E-3</v>
      </c>
      <c r="I1788" s="193"/>
      <c r="J1788" s="197">
        <v>1786</v>
      </c>
      <c r="K1788" s="234">
        <v>-6.0292306782917422E-3</v>
      </c>
      <c r="L1788" s="198">
        <v>-5.1135429274746583E-3</v>
      </c>
    </row>
    <row r="1789" spans="1:12" ht="14.4" x14ac:dyDescent="0.3">
      <c r="A1789" s="7">
        <v>41544</v>
      </c>
      <c r="B1789" s="191">
        <v>1695.5200199999999</v>
      </c>
      <c r="C1789" s="191">
        <v>1695.5200199999999</v>
      </c>
      <c r="D1789" s="191">
        <v>1687.1099850000001</v>
      </c>
      <c r="E1789" s="191">
        <v>1691.75</v>
      </c>
      <c r="F1789" s="192">
        <v>1691.75</v>
      </c>
      <c r="G1789" s="191">
        <v>2951700000</v>
      </c>
      <c r="H1789" s="194">
        <f t="shared" si="27"/>
        <v>-4.0738011625287493E-3</v>
      </c>
      <c r="I1789" s="193"/>
      <c r="J1789" s="197">
        <v>1787</v>
      </c>
      <c r="K1789" s="234">
        <v>-4.0738011625287493E-3</v>
      </c>
      <c r="L1789" s="198">
        <v>-5.1125614634513275E-3</v>
      </c>
    </row>
    <row r="1790" spans="1:12" ht="14.4" x14ac:dyDescent="0.3">
      <c r="A1790" s="7">
        <v>41543</v>
      </c>
      <c r="B1790" s="191">
        <v>1694.0500489999999</v>
      </c>
      <c r="C1790" s="191">
        <v>1703.849976</v>
      </c>
      <c r="D1790" s="191">
        <v>1693.1099850000001</v>
      </c>
      <c r="E1790" s="191">
        <v>1698.670044</v>
      </c>
      <c r="F1790" s="192">
        <v>1698.670044</v>
      </c>
      <c r="G1790" s="191">
        <v>2813930000</v>
      </c>
      <c r="H1790" s="194">
        <f t="shared" si="27"/>
        <v>3.4854256220818646E-3</v>
      </c>
      <c r="I1790" s="193"/>
      <c r="J1790" s="197">
        <v>1788</v>
      </c>
      <c r="K1790" s="234">
        <v>3.4854256220818646E-3</v>
      </c>
      <c r="L1790" s="198">
        <v>-5.1049560926653649E-3</v>
      </c>
    </row>
    <row r="1791" spans="1:12" ht="14.4" x14ac:dyDescent="0.3">
      <c r="A1791" s="7">
        <v>41542</v>
      </c>
      <c r="B1791" s="191">
        <v>1698.0200199999999</v>
      </c>
      <c r="C1791" s="191">
        <v>1701.709961</v>
      </c>
      <c r="D1791" s="191">
        <v>1691.880005</v>
      </c>
      <c r="E1791" s="191">
        <v>1692.7700199999999</v>
      </c>
      <c r="F1791" s="192">
        <v>1692.7700199999999</v>
      </c>
      <c r="G1791" s="191">
        <v>3148730000</v>
      </c>
      <c r="H1791" s="194">
        <f t="shared" si="27"/>
        <v>-2.7394657064624779E-3</v>
      </c>
      <c r="I1791" s="193"/>
      <c r="J1791" s="197">
        <v>1789</v>
      </c>
      <c r="K1791" s="234">
        <v>-2.7394657064624779E-3</v>
      </c>
      <c r="L1791" s="198">
        <v>-5.1000333695911948E-3</v>
      </c>
    </row>
    <row r="1792" spans="1:12" ht="14.4" x14ac:dyDescent="0.3">
      <c r="A1792" s="7">
        <v>41541</v>
      </c>
      <c r="B1792" s="191">
        <v>1702.599976</v>
      </c>
      <c r="C1792" s="191">
        <v>1707.630005</v>
      </c>
      <c r="D1792" s="191">
        <v>1694.900024</v>
      </c>
      <c r="E1792" s="191">
        <v>1697.420044</v>
      </c>
      <c r="F1792" s="192">
        <v>1697.420044</v>
      </c>
      <c r="G1792" s="191">
        <v>3268930000</v>
      </c>
      <c r="H1792" s="194">
        <f t="shared" si="27"/>
        <v>-2.5971431440693069E-3</v>
      </c>
      <c r="I1792" s="193"/>
      <c r="J1792" s="197">
        <v>1790</v>
      </c>
      <c r="K1792" s="234">
        <v>-2.5971431440693069E-3</v>
      </c>
      <c r="L1792" s="198">
        <v>-5.0967369415781012E-3</v>
      </c>
    </row>
    <row r="1793" spans="1:12" ht="14.4" x14ac:dyDescent="0.3">
      <c r="A1793" s="7">
        <v>41540</v>
      </c>
      <c r="B1793" s="191">
        <v>1711.4399410000001</v>
      </c>
      <c r="C1793" s="191">
        <v>1711.4399410000001</v>
      </c>
      <c r="D1793" s="191">
        <v>1697.099976</v>
      </c>
      <c r="E1793" s="191">
        <v>1701.839966</v>
      </c>
      <c r="F1793" s="192">
        <v>1701.839966</v>
      </c>
      <c r="G1793" s="191">
        <v>3126950000</v>
      </c>
      <c r="H1793" s="194">
        <f t="shared" si="27"/>
        <v>-4.7195863171360227E-3</v>
      </c>
      <c r="I1793" s="193"/>
      <c r="J1793" s="197">
        <v>1791</v>
      </c>
      <c r="K1793" s="234">
        <v>-4.7195863171360227E-3</v>
      </c>
      <c r="L1793" s="198">
        <v>-5.0921452094132439E-3</v>
      </c>
    </row>
    <row r="1794" spans="1:12" ht="14.4" x14ac:dyDescent="0.3">
      <c r="A1794" s="7">
        <v>41537</v>
      </c>
      <c r="B1794" s="191">
        <v>1722.4399410000001</v>
      </c>
      <c r="C1794" s="191">
        <v>1725.2299800000001</v>
      </c>
      <c r="D1794" s="191">
        <v>1708.8900149999999</v>
      </c>
      <c r="E1794" s="191">
        <v>1709.910034</v>
      </c>
      <c r="F1794" s="192">
        <v>1709.910034</v>
      </c>
      <c r="G1794" s="191">
        <v>5074030000</v>
      </c>
      <c r="H1794" s="194">
        <f t="shared" si="27"/>
        <v>-7.2168864715295164E-3</v>
      </c>
      <c r="I1794" s="193"/>
      <c r="J1794" s="197">
        <v>1792</v>
      </c>
      <c r="K1794" s="234">
        <v>-7.2168864715295164E-3</v>
      </c>
      <c r="L1794" s="198">
        <v>-5.0895607491247951E-3</v>
      </c>
    </row>
    <row r="1795" spans="1:12" ht="14.4" x14ac:dyDescent="0.3">
      <c r="A1795" s="7">
        <v>41536</v>
      </c>
      <c r="B1795" s="191">
        <v>1727.339966</v>
      </c>
      <c r="C1795" s="191">
        <v>1729.8599850000001</v>
      </c>
      <c r="D1795" s="191">
        <v>1720.1999510000001</v>
      </c>
      <c r="E1795" s="191">
        <v>1722.339966</v>
      </c>
      <c r="F1795" s="192">
        <v>1722.339966</v>
      </c>
      <c r="G1795" s="191">
        <v>3740130000</v>
      </c>
      <c r="H1795" s="194">
        <f t="shared" si="27"/>
        <v>-1.8429539867059481E-3</v>
      </c>
      <c r="I1795" s="193"/>
      <c r="J1795" s="197">
        <v>1793</v>
      </c>
      <c r="K1795" s="234">
        <v>-1.8429539867059481E-3</v>
      </c>
      <c r="L1795" s="198">
        <v>-5.0864467579352611E-3</v>
      </c>
    </row>
    <row r="1796" spans="1:12" ht="14.4" x14ac:dyDescent="0.3">
      <c r="A1796" s="7">
        <v>41535</v>
      </c>
      <c r="B1796" s="191">
        <v>1705.73999</v>
      </c>
      <c r="C1796" s="191">
        <v>1729.4399410000001</v>
      </c>
      <c r="D1796" s="191">
        <v>1700.349976</v>
      </c>
      <c r="E1796" s="191">
        <v>1725.5200199999999</v>
      </c>
      <c r="F1796" s="192">
        <v>1725.5200199999999</v>
      </c>
      <c r="G1796" s="191">
        <v>3989760000</v>
      </c>
      <c r="H1796" s="194">
        <f t="shared" ref="H1796:H1859" si="28">(F1796-F1797)/F1797</f>
        <v>1.217767303211199E-2</v>
      </c>
      <c r="I1796" s="193"/>
      <c r="J1796" s="197">
        <v>1794</v>
      </c>
      <c r="K1796" s="234">
        <v>1.217767303211199E-2</v>
      </c>
      <c r="L1796" s="198">
        <v>-5.0821389519254334E-3</v>
      </c>
    </row>
    <row r="1797" spans="1:12" ht="14.4" x14ac:dyDescent="0.3">
      <c r="A1797" s="7">
        <v>41534</v>
      </c>
      <c r="B1797" s="191">
        <v>1697.7299800000001</v>
      </c>
      <c r="C1797" s="191">
        <v>1705.5200199999999</v>
      </c>
      <c r="D1797" s="191">
        <v>1697.7299800000001</v>
      </c>
      <c r="E1797" s="191">
        <v>1704.76001</v>
      </c>
      <c r="F1797" s="192">
        <v>1704.76001</v>
      </c>
      <c r="G1797" s="191">
        <v>2774240000</v>
      </c>
      <c r="H1797" s="194">
        <f t="shared" si="28"/>
        <v>4.2177392207974418E-3</v>
      </c>
      <c r="I1797" s="193"/>
      <c r="J1797" s="197">
        <v>1795</v>
      </c>
      <c r="K1797" s="234">
        <v>4.2177392207974418E-3</v>
      </c>
      <c r="L1797" s="198">
        <v>-5.0819011666094543E-3</v>
      </c>
    </row>
    <row r="1798" spans="1:12" ht="14.4" x14ac:dyDescent="0.3">
      <c r="A1798" s="7">
        <v>41533</v>
      </c>
      <c r="B1798" s="191">
        <v>1691.6999510000001</v>
      </c>
      <c r="C1798" s="191">
        <v>1704.9499510000001</v>
      </c>
      <c r="D1798" s="191">
        <v>1691.6999510000001</v>
      </c>
      <c r="E1798" s="191">
        <v>1697.599976</v>
      </c>
      <c r="F1798" s="192">
        <v>1697.599976</v>
      </c>
      <c r="G1798" s="191">
        <v>3079800000</v>
      </c>
      <c r="H1798" s="194">
        <f t="shared" si="28"/>
        <v>5.6931534291858772E-3</v>
      </c>
      <c r="I1798" s="193"/>
      <c r="J1798" s="197">
        <v>1796</v>
      </c>
      <c r="K1798" s="234">
        <v>5.6931534291858772E-3</v>
      </c>
      <c r="L1798" s="198">
        <v>-5.0630884817385721E-3</v>
      </c>
    </row>
    <row r="1799" spans="1:12" ht="14.4" x14ac:dyDescent="0.3">
      <c r="A1799" s="7">
        <v>41530</v>
      </c>
      <c r="B1799" s="191">
        <v>1685.040039</v>
      </c>
      <c r="C1799" s="191">
        <v>1688.7299800000001</v>
      </c>
      <c r="D1799" s="191">
        <v>1682.219971</v>
      </c>
      <c r="E1799" s="191">
        <v>1687.98999</v>
      </c>
      <c r="F1799" s="192">
        <v>1687.98999</v>
      </c>
      <c r="G1799" s="191">
        <v>2736500000</v>
      </c>
      <c r="H1799" s="194">
        <f t="shared" si="28"/>
        <v>2.7146795693018806E-3</v>
      </c>
      <c r="I1799" s="193"/>
      <c r="J1799" s="197">
        <v>1797</v>
      </c>
      <c r="K1799" s="234">
        <v>2.7146795693018806E-3</v>
      </c>
      <c r="L1799" s="198">
        <v>-5.0516652046316834E-3</v>
      </c>
    </row>
    <row r="1800" spans="1:12" ht="14.4" x14ac:dyDescent="0.3">
      <c r="A1800" s="7">
        <v>41529</v>
      </c>
      <c r="B1800" s="191">
        <v>1689.209961</v>
      </c>
      <c r="C1800" s="191">
        <v>1689.969971</v>
      </c>
      <c r="D1800" s="191">
        <v>1681.959961</v>
      </c>
      <c r="E1800" s="191">
        <v>1683.420044</v>
      </c>
      <c r="F1800" s="192">
        <v>1683.420044</v>
      </c>
      <c r="G1800" s="191">
        <v>3106290000</v>
      </c>
      <c r="H1800" s="194">
        <f t="shared" si="28"/>
        <v>-3.3804153517479085E-3</v>
      </c>
      <c r="I1800" s="193"/>
      <c r="J1800" s="197">
        <v>1798</v>
      </c>
      <c r="K1800" s="234">
        <v>-3.3804153517479085E-3</v>
      </c>
      <c r="L1800" s="198">
        <v>-5.0354781034571503E-3</v>
      </c>
    </row>
    <row r="1801" spans="1:12" ht="14.4" x14ac:dyDescent="0.3">
      <c r="A1801" s="7">
        <v>41528</v>
      </c>
      <c r="B1801" s="191">
        <v>1681.040039</v>
      </c>
      <c r="C1801" s="191">
        <v>1689.130005</v>
      </c>
      <c r="D1801" s="191">
        <v>1678.6999510000001</v>
      </c>
      <c r="E1801" s="191">
        <v>1689.130005</v>
      </c>
      <c r="F1801" s="192">
        <v>1689.130005</v>
      </c>
      <c r="G1801" s="191">
        <v>3135460000</v>
      </c>
      <c r="H1801" s="194">
        <f t="shared" si="28"/>
        <v>3.0522835827545202E-3</v>
      </c>
      <c r="I1801" s="193"/>
      <c r="J1801" s="197">
        <v>1799</v>
      </c>
      <c r="K1801" s="234">
        <v>3.0522835827545202E-3</v>
      </c>
      <c r="L1801" s="198">
        <v>-5.0171633818027056E-3</v>
      </c>
    </row>
    <row r="1802" spans="1:12" ht="14.4" x14ac:dyDescent="0.3">
      <c r="A1802" s="7">
        <v>41527</v>
      </c>
      <c r="B1802" s="191">
        <v>1675.1099850000001</v>
      </c>
      <c r="C1802" s="191">
        <v>1684.089966</v>
      </c>
      <c r="D1802" s="191">
        <v>1675.1099850000001</v>
      </c>
      <c r="E1802" s="191">
        <v>1683.98999</v>
      </c>
      <c r="F1802" s="192">
        <v>1683.98999</v>
      </c>
      <c r="G1802" s="191">
        <v>3691800000</v>
      </c>
      <c r="H1802" s="194">
        <f t="shared" si="28"/>
        <v>7.345789213730726E-3</v>
      </c>
      <c r="I1802" s="193"/>
      <c r="J1802" s="197">
        <v>1800</v>
      </c>
      <c r="K1802" s="234">
        <v>7.345789213730726E-3</v>
      </c>
      <c r="L1802" s="198">
        <v>-5.009740806326061E-3</v>
      </c>
    </row>
    <row r="1803" spans="1:12" ht="14.4" x14ac:dyDescent="0.3">
      <c r="A1803" s="7">
        <v>41526</v>
      </c>
      <c r="B1803" s="191">
        <v>1656.849976</v>
      </c>
      <c r="C1803" s="191">
        <v>1672.400024</v>
      </c>
      <c r="D1803" s="191">
        <v>1656.849976</v>
      </c>
      <c r="E1803" s="191">
        <v>1671.709961</v>
      </c>
      <c r="F1803" s="192">
        <v>1671.709961</v>
      </c>
      <c r="G1803" s="191">
        <v>3102780000</v>
      </c>
      <c r="H1803" s="194">
        <f t="shared" si="28"/>
        <v>9.9928808281404945E-3</v>
      </c>
      <c r="I1803" s="193"/>
      <c r="J1803" s="197">
        <v>1801</v>
      </c>
      <c r="K1803" s="234">
        <v>9.9928808281404945E-3</v>
      </c>
      <c r="L1803" s="198">
        <v>-5.0090656369741662E-3</v>
      </c>
    </row>
    <row r="1804" spans="1:12" ht="14.4" x14ac:dyDescent="0.3">
      <c r="A1804" s="7">
        <v>41523</v>
      </c>
      <c r="B1804" s="191">
        <v>1657.4399410000001</v>
      </c>
      <c r="C1804" s="191">
        <v>1664.829956</v>
      </c>
      <c r="D1804" s="191">
        <v>1640.619995</v>
      </c>
      <c r="E1804" s="191">
        <v>1655.170044</v>
      </c>
      <c r="F1804" s="192">
        <v>1655.170044</v>
      </c>
      <c r="G1804" s="191">
        <v>3123880000</v>
      </c>
      <c r="H1804" s="194">
        <f t="shared" si="28"/>
        <v>5.443120718931801E-5</v>
      </c>
      <c r="I1804" s="193"/>
      <c r="J1804" s="197">
        <v>1802</v>
      </c>
      <c r="K1804" s="234">
        <v>5.443120718931801E-5</v>
      </c>
      <c r="L1804" s="198">
        <v>-5.0028285712388851E-3</v>
      </c>
    </row>
    <row r="1805" spans="1:12" ht="14.4" x14ac:dyDescent="0.3">
      <c r="A1805" s="7">
        <v>41522</v>
      </c>
      <c r="B1805" s="191">
        <v>1653.280029</v>
      </c>
      <c r="C1805" s="191">
        <v>1659.170044</v>
      </c>
      <c r="D1805" s="191">
        <v>1653.0699460000001</v>
      </c>
      <c r="E1805" s="191">
        <v>1655.079956</v>
      </c>
      <c r="F1805" s="192">
        <v>1655.079956</v>
      </c>
      <c r="G1805" s="191">
        <v>2957110000</v>
      </c>
      <c r="H1805" s="194">
        <f t="shared" si="28"/>
        <v>1.2098628337612002E-3</v>
      </c>
      <c r="I1805" s="193"/>
      <c r="J1805" s="197">
        <v>1803</v>
      </c>
      <c r="K1805" s="234">
        <v>1.2098628337612002E-3</v>
      </c>
      <c r="L1805" s="198">
        <v>-5.0015886132705294E-3</v>
      </c>
    </row>
    <row r="1806" spans="1:12" ht="14.4" x14ac:dyDescent="0.3">
      <c r="A1806" s="7">
        <v>41521</v>
      </c>
      <c r="B1806" s="191">
        <v>1640.719971</v>
      </c>
      <c r="C1806" s="191">
        <v>1655.719971</v>
      </c>
      <c r="D1806" s="191">
        <v>1637.410034</v>
      </c>
      <c r="E1806" s="191">
        <v>1653.079956</v>
      </c>
      <c r="F1806" s="192">
        <v>1653.079956</v>
      </c>
      <c r="G1806" s="191">
        <v>3312150000</v>
      </c>
      <c r="H1806" s="194">
        <f t="shared" si="28"/>
        <v>8.116952888308146E-3</v>
      </c>
      <c r="I1806" s="193"/>
      <c r="J1806" s="197">
        <v>1804</v>
      </c>
      <c r="K1806" s="234">
        <v>8.116952888308146E-3</v>
      </c>
      <c r="L1806" s="198">
        <v>-4.9870969804076499E-3</v>
      </c>
    </row>
    <row r="1807" spans="1:12" ht="14.4" x14ac:dyDescent="0.3">
      <c r="A1807" s="7">
        <v>41520</v>
      </c>
      <c r="B1807" s="191">
        <v>1635.9499510000001</v>
      </c>
      <c r="C1807" s="191">
        <v>1651.349976</v>
      </c>
      <c r="D1807" s="191">
        <v>1633.410034</v>
      </c>
      <c r="E1807" s="191">
        <v>1639.7700199999999</v>
      </c>
      <c r="F1807" s="192">
        <v>1639.7700199999999</v>
      </c>
      <c r="G1807" s="191">
        <v>3731610000</v>
      </c>
      <c r="H1807" s="194">
        <f t="shared" si="28"/>
        <v>4.1642217069280969E-3</v>
      </c>
      <c r="I1807" s="193"/>
      <c r="J1807" s="197">
        <v>1805</v>
      </c>
      <c r="K1807" s="234">
        <v>4.1642217069280969E-3</v>
      </c>
      <c r="L1807" s="198">
        <v>-4.9794629945179832E-3</v>
      </c>
    </row>
    <row r="1808" spans="1:12" ht="14.4" x14ac:dyDescent="0.3">
      <c r="A1808" s="7">
        <v>41516</v>
      </c>
      <c r="B1808" s="191">
        <v>1638.8900149999999</v>
      </c>
      <c r="C1808" s="191">
        <v>1640.079956</v>
      </c>
      <c r="D1808" s="191">
        <v>1628.0500489999999</v>
      </c>
      <c r="E1808" s="191">
        <v>1632.969971</v>
      </c>
      <c r="F1808" s="192">
        <v>1632.969971</v>
      </c>
      <c r="G1808" s="191">
        <v>2734300000</v>
      </c>
      <c r="H1808" s="194">
        <f t="shared" si="28"/>
        <v>-3.1743182089343435E-3</v>
      </c>
      <c r="I1808" s="193"/>
      <c r="J1808" s="197">
        <v>1806</v>
      </c>
      <c r="K1808" s="234">
        <v>-3.1743182089343435E-3</v>
      </c>
      <c r="L1808" s="198">
        <v>-4.9769396438686039E-3</v>
      </c>
    </row>
    <row r="1809" spans="1:12" ht="14.4" x14ac:dyDescent="0.3">
      <c r="A1809" s="7">
        <v>41515</v>
      </c>
      <c r="B1809" s="191">
        <v>1633.5</v>
      </c>
      <c r="C1809" s="191">
        <v>1646.410034</v>
      </c>
      <c r="D1809" s="191">
        <v>1630.880005</v>
      </c>
      <c r="E1809" s="191">
        <v>1638.170044</v>
      </c>
      <c r="F1809" s="192">
        <v>1638.170044</v>
      </c>
      <c r="G1809" s="191">
        <v>2527550000</v>
      </c>
      <c r="H1809" s="194">
        <f t="shared" si="28"/>
        <v>1.9634015979428259E-3</v>
      </c>
      <c r="I1809" s="193"/>
      <c r="J1809" s="197">
        <v>1807</v>
      </c>
      <c r="K1809" s="234">
        <v>1.9634015979428259E-3</v>
      </c>
      <c r="L1809" s="198">
        <v>-4.9594395129191294E-3</v>
      </c>
    </row>
    <row r="1810" spans="1:12" ht="14.4" x14ac:dyDescent="0.3">
      <c r="A1810" s="7">
        <v>41514</v>
      </c>
      <c r="B1810" s="191">
        <v>1630.25</v>
      </c>
      <c r="C1810" s="191">
        <v>1641.1800539999999</v>
      </c>
      <c r="D1810" s="191">
        <v>1627.469971</v>
      </c>
      <c r="E1810" s="191">
        <v>1634.959961</v>
      </c>
      <c r="F1810" s="192">
        <v>1634.959961</v>
      </c>
      <c r="G1810" s="191">
        <v>2784010000</v>
      </c>
      <c r="H1810" s="194">
        <f t="shared" si="28"/>
        <v>2.7476455123355468E-3</v>
      </c>
      <c r="I1810" s="193"/>
      <c r="J1810" s="197">
        <v>1808</v>
      </c>
      <c r="K1810" s="234">
        <v>2.7476455123355468E-3</v>
      </c>
      <c r="L1810" s="198">
        <v>-4.9555623000289532E-3</v>
      </c>
    </row>
    <row r="1811" spans="1:12" ht="14.4" x14ac:dyDescent="0.3">
      <c r="A1811" s="7">
        <v>41513</v>
      </c>
      <c r="B1811" s="191">
        <v>1652.540039</v>
      </c>
      <c r="C1811" s="191">
        <v>1652.540039</v>
      </c>
      <c r="D1811" s="191">
        <v>1629.0500489999999</v>
      </c>
      <c r="E1811" s="191">
        <v>1630.4799800000001</v>
      </c>
      <c r="F1811" s="192">
        <v>1630.4799800000001</v>
      </c>
      <c r="G1811" s="191">
        <v>3219190000</v>
      </c>
      <c r="H1811" s="194">
        <f t="shared" si="28"/>
        <v>-1.5874194847625089E-2</v>
      </c>
      <c r="I1811" s="193"/>
      <c r="J1811" s="197">
        <v>1809</v>
      </c>
      <c r="K1811" s="234">
        <v>-1.5874194847625089E-2</v>
      </c>
      <c r="L1811" s="198">
        <v>-4.9547775186867208E-3</v>
      </c>
    </row>
    <row r="1812" spans="1:12" ht="14.4" x14ac:dyDescent="0.3">
      <c r="A1812" s="7">
        <v>41512</v>
      </c>
      <c r="B1812" s="191">
        <v>1664.290039</v>
      </c>
      <c r="C1812" s="191">
        <v>1669.51001</v>
      </c>
      <c r="D1812" s="191">
        <v>1656.0200199999999</v>
      </c>
      <c r="E1812" s="191">
        <v>1656.780029</v>
      </c>
      <c r="F1812" s="192">
        <v>1656.780029</v>
      </c>
      <c r="G1812" s="191">
        <v>2430670000</v>
      </c>
      <c r="H1812" s="194">
        <f t="shared" si="28"/>
        <v>-4.0396579501051919E-3</v>
      </c>
      <c r="I1812" s="193"/>
      <c r="J1812" s="197">
        <v>1810</v>
      </c>
      <c r="K1812" s="234">
        <v>-4.0396579501051919E-3</v>
      </c>
      <c r="L1812" s="198">
        <v>-4.9503918628221958E-3</v>
      </c>
    </row>
    <row r="1813" spans="1:12" ht="14.4" x14ac:dyDescent="0.3">
      <c r="A1813" s="7">
        <v>41509</v>
      </c>
      <c r="B1813" s="191">
        <v>1659.920044</v>
      </c>
      <c r="C1813" s="191">
        <v>1664.849976</v>
      </c>
      <c r="D1813" s="191">
        <v>1654.8100589999999</v>
      </c>
      <c r="E1813" s="191">
        <v>1663.5</v>
      </c>
      <c r="F1813" s="192">
        <v>1663.5</v>
      </c>
      <c r="G1813" s="191">
        <v>2582670000</v>
      </c>
      <c r="H1813" s="194">
        <f t="shared" si="28"/>
        <v>3.9470108837469844E-3</v>
      </c>
      <c r="I1813" s="193"/>
      <c r="J1813" s="197">
        <v>1811</v>
      </c>
      <c r="K1813" s="234">
        <v>3.9470108837469844E-3</v>
      </c>
      <c r="L1813" s="198">
        <v>-4.9479228097259716E-3</v>
      </c>
    </row>
    <row r="1814" spans="1:12" ht="14.4" x14ac:dyDescent="0.3">
      <c r="A1814" s="7">
        <v>41508</v>
      </c>
      <c r="B1814" s="191">
        <v>1645.030029</v>
      </c>
      <c r="C1814" s="191">
        <v>1659.5500489999999</v>
      </c>
      <c r="D1814" s="191">
        <v>1645.030029</v>
      </c>
      <c r="E1814" s="191">
        <v>1656.959961</v>
      </c>
      <c r="F1814" s="192">
        <v>1656.959961</v>
      </c>
      <c r="G1814" s="191">
        <v>2537460000</v>
      </c>
      <c r="H1814" s="194">
        <f t="shared" si="28"/>
        <v>8.6193764168801031E-3</v>
      </c>
      <c r="I1814" s="193"/>
      <c r="J1814" s="197">
        <v>1812</v>
      </c>
      <c r="K1814" s="234">
        <v>8.6193764168801031E-3</v>
      </c>
      <c r="L1814" s="198">
        <v>-4.9473505407420315E-3</v>
      </c>
    </row>
    <row r="1815" spans="1:12" ht="14.4" x14ac:dyDescent="0.3">
      <c r="A1815" s="7">
        <v>41507</v>
      </c>
      <c r="B1815" s="191">
        <v>1650.660034</v>
      </c>
      <c r="C1815" s="191">
        <v>1656.98999</v>
      </c>
      <c r="D1815" s="191">
        <v>1639.4300539999999</v>
      </c>
      <c r="E1815" s="191">
        <v>1642.8000489999999</v>
      </c>
      <c r="F1815" s="192">
        <v>1642.8000489999999</v>
      </c>
      <c r="G1815" s="191">
        <v>2932180000</v>
      </c>
      <c r="H1815" s="194">
        <f t="shared" si="28"/>
        <v>-5.779603073628771E-3</v>
      </c>
      <c r="I1815" s="193"/>
      <c r="J1815" s="197">
        <v>1813</v>
      </c>
      <c r="K1815" s="234">
        <v>-5.779603073628771E-3</v>
      </c>
      <c r="L1815" s="198">
        <v>-4.9415094307831142E-3</v>
      </c>
    </row>
    <row r="1816" spans="1:12" ht="14.4" x14ac:dyDescent="0.3">
      <c r="A1816" s="7">
        <v>41506</v>
      </c>
      <c r="B1816" s="191">
        <v>1646.8100589999999</v>
      </c>
      <c r="C1816" s="191">
        <v>1658.920044</v>
      </c>
      <c r="D1816" s="191">
        <v>1646.079956</v>
      </c>
      <c r="E1816" s="191">
        <v>1652.349976</v>
      </c>
      <c r="F1816" s="192">
        <v>1652.349976</v>
      </c>
      <c r="G1816" s="191">
        <v>2994090000</v>
      </c>
      <c r="H1816" s="194">
        <f t="shared" si="28"/>
        <v>3.8211953237120978E-3</v>
      </c>
      <c r="I1816" s="193"/>
      <c r="J1816" s="197">
        <v>1814</v>
      </c>
      <c r="K1816" s="234">
        <v>3.8211953237120978E-3</v>
      </c>
      <c r="L1816" s="198">
        <v>-4.9396809412393487E-3</v>
      </c>
    </row>
    <row r="1817" spans="1:12" ht="14.4" x14ac:dyDescent="0.3">
      <c r="A1817" s="7">
        <v>41505</v>
      </c>
      <c r="B1817" s="191">
        <v>1655.25</v>
      </c>
      <c r="C1817" s="191">
        <v>1659.1800539999999</v>
      </c>
      <c r="D1817" s="191">
        <v>1645.839966</v>
      </c>
      <c r="E1817" s="191">
        <v>1646.0600589999999</v>
      </c>
      <c r="F1817" s="192">
        <v>1646.0600589999999</v>
      </c>
      <c r="G1817" s="191">
        <v>2904530000</v>
      </c>
      <c r="H1817" s="194">
        <f t="shared" si="28"/>
        <v>-5.9003021201532897E-3</v>
      </c>
      <c r="I1817" s="193"/>
      <c r="J1817" s="197">
        <v>1815</v>
      </c>
      <c r="K1817" s="234">
        <v>-5.9003021201532897E-3</v>
      </c>
      <c r="L1817" s="198">
        <v>-4.9342200492403111E-3</v>
      </c>
    </row>
    <row r="1818" spans="1:12" ht="14.4" x14ac:dyDescent="0.3">
      <c r="A1818" s="7">
        <v>41502</v>
      </c>
      <c r="B1818" s="191">
        <v>1661.219971</v>
      </c>
      <c r="C1818" s="191">
        <v>1663.599976</v>
      </c>
      <c r="D1818" s="191">
        <v>1652.6099850000001</v>
      </c>
      <c r="E1818" s="191">
        <v>1655.829956</v>
      </c>
      <c r="F1818" s="192">
        <v>1655.829956</v>
      </c>
      <c r="G1818" s="191">
        <v>3211450000</v>
      </c>
      <c r="H1818" s="194">
        <f t="shared" si="28"/>
        <v>-3.3045952486265005E-3</v>
      </c>
      <c r="I1818" s="193"/>
      <c r="J1818" s="197">
        <v>1816</v>
      </c>
      <c r="K1818" s="234">
        <v>-3.3045952486265005E-3</v>
      </c>
      <c r="L1818" s="198">
        <v>-4.9271041538851814E-3</v>
      </c>
    </row>
    <row r="1819" spans="1:12" ht="14.4" x14ac:dyDescent="0.3">
      <c r="A1819" s="7">
        <v>41501</v>
      </c>
      <c r="B1819" s="191">
        <v>1679.6099850000001</v>
      </c>
      <c r="C1819" s="191">
        <v>1679.6099850000001</v>
      </c>
      <c r="D1819" s="191">
        <v>1658.589966</v>
      </c>
      <c r="E1819" s="191">
        <v>1661.3199460000001</v>
      </c>
      <c r="F1819" s="192">
        <v>1661.3199460000001</v>
      </c>
      <c r="G1819" s="191">
        <v>3426690000</v>
      </c>
      <c r="H1819" s="194">
        <f t="shared" si="28"/>
        <v>-1.4281601757323735E-2</v>
      </c>
      <c r="I1819" s="193"/>
      <c r="J1819" s="197">
        <v>1817</v>
      </c>
      <c r="K1819" s="234">
        <v>-1.4281601757323735E-2</v>
      </c>
      <c r="L1819" s="198">
        <v>-4.9261114061811403E-3</v>
      </c>
    </row>
    <row r="1820" spans="1:12" ht="14.4" x14ac:dyDescent="0.3">
      <c r="A1820" s="7">
        <v>41500</v>
      </c>
      <c r="B1820" s="191">
        <v>1693.880005</v>
      </c>
      <c r="C1820" s="191">
        <v>1695.5200199999999</v>
      </c>
      <c r="D1820" s="191">
        <v>1684.829956</v>
      </c>
      <c r="E1820" s="191">
        <v>1685.3900149999999</v>
      </c>
      <c r="F1820" s="192">
        <v>1685.3900149999999</v>
      </c>
      <c r="G1820" s="191">
        <v>2871430000</v>
      </c>
      <c r="H1820" s="194">
        <f t="shared" si="28"/>
        <v>-5.1766178070518972E-3</v>
      </c>
      <c r="I1820" s="193"/>
      <c r="J1820" s="197">
        <v>1818</v>
      </c>
      <c r="K1820" s="234">
        <v>-5.1766178070518972E-3</v>
      </c>
      <c r="L1820" s="198">
        <v>-4.9239562318807916E-3</v>
      </c>
    </row>
    <row r="1821" spans="1:12" ht="14.4" x14ac:dyDescent="0.3">
      <c r="A1821" s="7">
        <v>41499</v>
      </c>
      <c r="B1821" s="191">
        <v>1690.650024</v>
      </c>
      <c r="C1821" s="191">
        <v>1696.8100589999999</v>
      </c>
      <c r="D1821" s="191">
        <v>1682.619995</v>
      </c>
      <c r="E1821" s="191">
        <v>1694.160034</v>
      </c>
      <c r="F1821" s="192">
        <v>1694.160034</v>
      </c>
      <c r="G1821" s="191">
        <v>3035560000</v>
      </c>
      <c r="H1821" s="194">
        <f t="shared" si="28"/>
        <v>2.7760558521344736E-3</v>
      </c>
      <c r="I1821" s="193"/>
      <c r="J1821" s="197">
        <v>1819</v>
      </c>
      <c r="K1821" s="234">
        <v>2.7760558521344736E-3</v>
      </c>
      <c r="L1821" s="198">
        <v>-4.907057713958116E-3</v>
      </c>
    </row>
    <row r="1822" spans="1:12" ht="14.4" x14ac:dyDescent="0.3">
      <c r="A1822" s="7">
        <v>41498</v>
      </c>
      <c r="B1822" s="191">
        <v>1688.369995</v>
      </c>
      <c r="C1822" s="191">
        <v>1691.48999</v>
      </c>
      <c r="D1822" s="191">
        <v>1683.349976</v>
      </c>
      <c r="E1822" s="191">
        <v>1689.469971</v>
      </c>
      <c r="F1822" s="192">
        <v>1689.469971</v>
      </c>
      <c r="G1822" s="191">
        <v>2789160000</v>
      </c>
      <c r="H1822" s="194">
        <f t="shared" si="28"/>
        <v>-1.1529205929168799E-3</v>
      </c>
      <c r="I1822" s="193"/>
      <c r="J1822" s="197">
        <v>1820</v>
      </c>
      <c r="K1822" s="234">
        <v>-1.1529205929168799E-3</v>
      </c>
      <c r="L1822" s="198">
        <v>-4.8955766146197436E-3</v>
      </c>
    </row>
    <row r="1823" spans="1:12" ht="14.4" x14ac:dyDescent="0.3">
      <c r="A1823" s="7">
        <v>41495</v>
      </c>
      <c r="B1823" s="191">
        <v>1696.099976</v>
      </c>
      <c r="C1823" s="191">
        <v>1699.420044</v>
      </c>
      <c r="D1823" s="191">
        <v>1686.0200199999999</v>
      </c>
      <c r="E1823" s="191">
        <v>1691.420044</v>
      </c>
      <c r="F1823" s="192">
        <v>1691.420044</v>
      </c>
      <c r="G1823" s="191">
        <v>2957670000</v>
      </c>
      <c r="H1823" s="194">
        <f t="shared" si="28"/>
        <v>-3.5699602183232267E-3</v>
      </c>
      <c r="I1823" s="193"/>
      <c r="J1823" s="197">
        <v>1821</v>
      </c>
      <c r="K1823" s="234">
        <v>-3.5699602183232267E-3</v>
      </c>
      <c r="L1823" s="198">
        <v>-4.8942894178973856E-3</v>
      </c>
    </row>
    <row r="1824" spans="1:12" ht="14.4" x14ac:dyDescent="0.3">
      <c r="A1824" s="7">
        <v>41494</v>
      </c>
      <c r="B1824" s="191">
        <v>1693.349976</v>
      </c>
      <c r="C1824" s="191">
        <v>1700.1800539999999</v>
      </c>
      <c r="D1824" s="191">
        <v>1688.380005</v>
      </c>
      <c r="E1824" s="191">
        <v>1697.4799800000001</v>
      </c>
      <c r="F1824" s="192">
        <v>1697.4799800000001</v>
      </c>
      <c r="G1824" s="191">
        <v>3271660000</v>
      </c>
      <c r="H1824" s="194">
        <f t="shared" si="28"/>
        <v>3.8854497684056399E-3</v>
      </c>
      <c r="I1824" s="193"/>
      <c r="J1824" s="197">
        <v>1822</v>
      </c>
      <c r="K1824" s="234">
        <v>3.8854497684056399E-3</v>
      </c>
      <c r="L1824" s="198">
        <v>-4.8886043842468821E-3</v>
      </c>
    </row>
    <row r="1825" spans="1:12" ht="14.4" x14ac:dyDescent="0.3">
      <c r="A1825" s="7">
        <v>41493</v>
      </c>
      <c r="B1825" s="191">
        <v>1695.3000489999999</v>
      </c>
      <c r="C1825" s="191">
        <v>1695.3000489999999</v>
      </c>
      <c r="D1825" s="191">
        <v>1684.910034</v>
      </c>
      <c r="E1825" s="191">
        <v>1690.910034</v>
      </c>
      <c r="F1825" s="192">
        <v>1690.910034</v>
      </c>
      <c r="G1825" s="191">
        <v>3010230000</v>
      </c>
      <c r="H1825" s="194">
        <f t="shared" si="28"/>
        <v>-3.8058649669956142E-3</v>
      </c>
      <c r="I1825" s="193"/>
      <c r="J1825" s="197">
        <v>1823</v>
      </c>
      <c r="K1825" s="234">
        <v>-3.8058649669956142E-3</v>
      </c>
      <c r="L1825" s="198">
        <v>-4.886724370612802E-3</v>
      </c>
    </row>
    <row r="1826" spans="1:12" ht="14.4" x14ac:dyDescent="0.3">
      <c r="A1826" s="7">
        <v>41492</v>
      </c>
      <c r="B1826" s="191">
        <v>1705.790039</v>
      </c>
      <c r="C1826" s="191">
        <v>1705.790039</v>
      </c>
      <c r="D1826" s="191">
        <v>1693.290039</v>
      </c>
      <c r="E1826" s="191">
        <v>1697.369995</v>
      </c>
      <c r="F1826" s="192">
        <v>1697.369995</v>
      </c>
      <c r="G1826" s="191">
        <v>3141210000</v>
      </c>
      <c r="H1826" s="194">
        <f t="shared" si="28"/>
        <v>-5.723033795795556E-3</v>
      </c>
      <c r="I1826" s="193"/>
      <c r="J1826" s="197">
        <v>1824</v>
      </c>
      <c r="K1826" s="234">
        <v>-5.723033795795556E-3</v>
      </c>
      <c r="L1826" s="198">
        <v>-4.8831739132116775E-3</v>
      </c>
    </row>
    <row r="1827" spans="1:12" ht="14.4" x14ac:dyDescent="0.3">
      <c r="A1827" s="7">
        <v>41491</v>
      </c>
      <c r="B1827" s="191">
        <v>1708.01001</v>
      </c>
      <c r="C1827" s="191">
        <v>1709.23999</v>
      </c>
      <c r="D1827" s="191">
        <v>1703.5500489999999</v>
      </c>
      <c r="E1827" s="191">
        <v>1707.1400149999999</v>
      </c>
      <c r="F1827" s="192">
        <v>1707.1400149999999</v>
      </c>
      <c r="G1827" s="191">
        <v>2529300000</v>
      </c>
      <c r="H1827" s="194">
        <f t="shared" si="28"/>
        <v>-1.4798346668581E-3</v>
      </c>
      <c r="I1827" s="193"/>
      <c r="J1827" s="197">
        <v>1825</v>
      </c>
      <c r="K1827" s="234">
        <v>-1.4798346668581E-3</v>
      </c>
      <c r="L1827" s="198">
        <v>-4.8816324558395487E-3</v>
      </c>
    </row>
    <row r="1828" spans="1:12" ht="14.4" x14ac:dyDescent="0.3">
      <c r="A1828" s="7">
        <v>41488</v>
      </c>
      <c r="B1828" s="191">
        <v>1706.099976</v>
      </c>
      <c r="C1828" s="191">
        <v>1709.670044</v>
      </c>
      <c r="D1828" s="191">
        <v>1700.6800539999999</v>
      </c>
      <c r="E1828" s="191">
        <v>1709.670044</v>
      </c>
      <c r="F1828" s="192">
        <v>1709.670044</v>
      </c>
      <c r="G1828" s="191">
        <v>3136630000</v>
      </c>
      <c r="H1828" s="194">
        <f t="shared" si="28"/>
        <v>1.6404582705198613E-3</v>
      </c>
      <c r="I1828" s="193"/>
      <c r="J1828" s="197">
        <v>1826</v>
      </c>
      <c r="K1828" s="234">
        <v>1.6404582705198613E-3</v>
      </c>
      <c r="L1828" s="198">
        <v>-4.8808271930854122E-3</v>
      </c>
    </row>
    <row r="1829" spans="1:12" ht="14.4" x14ac:dyDescent="0.3">
      <c r="A1829" s="7">
        <v>41487</v>
      </c>
      <c r="B1829" s="191">
        <v>1689.420044</v>
      </c>
      <c r="C1829" s="191">
        <v>1707.849976</v>
      </c>
      <c r="D1829" s="191">
        <v>1689.420044</v>
      </c>
      <c r="E1829" s="191">
        <v>1706.869995</v>
      </c>
      <c r="F1829" s="192">
        <v>1706.869995</v>
      </c>
      <c r="G1829" s="191">
        <v>3775170000</v>
      </c>
      <c r="H1829" s="194">
        <f t="shared" si="28"/>
        <v>1.2540570109573507E-2</v>
      </c>
      <c r="I1829" s="193"/>
      <c r="J1829" s="197">
        <v>1827</v>
      </c>
      <c r="K1829" s="234">
        <v>1.2540570109573507E-2</v>
      </c>
      <c r="L1829" s="198">
        <v>-4.8801348735476834E-3</v>
      </c>
    </row>
    <row r="1830" spans="1:12" ht="14.4" x14ac:dyDescent="0.3">
      <c r="A1830" s="7">
        <v>41486</v>
      </c>
      <c r="B1830" s="191">
        <v>1687.76001</v>
      </c>
      <c r="C1830" s="191">
        <v>1698.4300539999999</v>
      </c>
      <c r="D1830" s="191">
        <v>1684.9399410000001</v>
      </c>
      <c r="E1830" s="191">
        <v>1685.7299800000001</v>
      </c>
      <c r="F1830" s="192">
        <v>1685.7299800000001</v>
      </c>
      <c r="G1830" s="191">
        <v>3847390000</v>
      </c>
      <c r="H1830" s="194">
        <f t="shared" si="28"/>
        <v>-1.3640952651303945E-4</v>
      </c>
      <c r="I1830" s="193"/>
      <c r="J1830" s="197">
        <v>1828</v>
      </c>
      <c r="K1830" s="234">
        <v>-1.3640952651303945E-4</v>
      </c>
      <c r="L1830" s="198">
        <v>-4.8791290012224955E-3</v>
      </c>
    </row>
    <row r="1831" spans="1:12" ht="14.4" x14ac:dyDescent="0.3">
      <c r="A1831" s="7">
        <v>41485</v>
      </c>
      <c r="B1831" s="191">
        <v>1687.920044</v>
      </c>
      <c r="C1831" s="191">
        <v>1693.1899410000001</v>
      </c>
      <c r="D1831" s="191">
        <v>1682.420044</v>
      </c>
      <c r="E1831" s="191">
        <v>1685.959961</v>
      </c>
      <c r="F1831" s="192">
        <v>1685.959961</v>
      </c>
      <c r="G1831" s="191">
        <v>3320530000</v>
      </c>
      <c r="H1831" s="194">
        <f t="shared" si="28"/>
        <v>3.7381700702410279E-4</v>
      </c>
      <c r="I1831" s="193"/>
      <c r="J1831" s="197">
        <v>1829</v>
      </c>
      <c r="K1831" s="234">
        <v>3.7381700702410279E-4</v>
      </c>
      <c r="L1831" s="198">
        <v>-4.8762936785797916E-3</v>
      </c>
    </row>
    <row r="1832" spans="1:12" ht="14.4" x14ac:dyDescent="0.3">
      <c r="A1832" s="7">
        <v>41484</v>
      </c>
      <c r="B1832" s="191">
        <v>1690.3199460000001</v>
      </c>
      <c r="C1832" s="191">
        <v>1690.920044</v>
      </c>
      <c r="D1832" s="191">
        <v>1681.8599850000001</v>
      </c>
      <c r="E1832" s="191">
        <v>1685.329956</v>
      </c>
      <c r="F1832" s="192">
        <v>1685.329956</v>
      </c>
      <c r="G1832" s="191">
        <v>2840520000</v>
      </c>
      <c r="H1832" s="194">
        <f t="shared" si="28"/>
        <v>-3.736037543425112E-3</v>
      </c>
      <c r="I1832" s="193"/>
      <c r="J1832" s="197">
        <v>1830</v>
      </c>
      <c r="K1832" s="234">
        <v>-3.736037543425112E-3</v>
      </c>
      <c r="L1832" s="198">
        <v>-4.8759232703633765E-3</v>
      </c>
    </row>
    <row r="1833" spans="1:12" ht="14.4" x14ac:dyDescent="0.3">
      <c r="A1833" s="7">
        <v>41481</v>
      </c>
      <c r="B1833" s="191">
        <v>1687.3100589999999</v>
      </c>
      <c r="C1833" s="191">
        <v>1691.849976</v>
      </c>
      <c r="D1833" s="191">
        <v>1676.030029</v>
      </c>
      <c r="E1833" s="191">
        <v>1691.650024</v>
      </c>
      <c r="F1833" s="192">
        <v>1691.650024</v>
      </c>
      <c r="G1833" s="191">
        <v>2762770000</v>
      </c>
      <c r="H1833" s="194">
        <f t="shared" si="28"/>
        <v>8.2829403934331033E-4</v>
      </c>
      <c r="I1833" s="193"/>
      <c r="J1833" s="197">
        <v>1831</v>
      </c>
      <c r="K1833" s="234">
        <v>8.2829403934331033E-4</v>
      </c>
      <c r="L1833" s="198">
        <v>-4.8725791855203943E-3</v>
      </c>
    </row>
    <row r="1834" spans="1:12" ht="14.4" x14ac:dyDescent="0.3">
      <c r="A1834" s="7">
        <v>41480</v>
      </c>
      <c r="B1834" s="191">
        <v>1685.209961</v>
      </c>
      <c r="C1834" s="191">
        <v>1690.9399410000001</v>
      </c>
      <c r="D1834" s="191">
        <v>1680.0699460000001</v>
      </c>
      <c r="E1834" s="191">
        <v>1690.25</v>
      </c>
      <c r="F1834" s="192">
        <v>1690.25</v>
      </c>
      <c r="G1834" s="191">
        <v>3322500000</v>
      </c>
      <c r="H1834" s="194">
        <f t="shared" si="28"/>
        <v>2.5564724431662955E-3</v>
      </c>
      <c r="I1834" s="193"/>
      <c r="J1834" s="197">
        <v>1832</v>
      </c>
      <c r="K1834" s="234">
        <v>2.5564724431662955E-3</v>
      </c>
      <c r="L1834" s="198">
        <v>-4.8696172898642131E-3</v>
      </c>
    </row>
    <row r="1835" spans="1:12" ht="14.4" x14ac:dyDescent="0.3">
      <c r="A1835" s="7">
        <v>41479</v>
      </c>
      <c r="B1835" s="191">
        <v>1696.0600589999999</v>
      </c>
      <c r="C1835" s="191">
        <v>1698.380005</v>
      </c>
      <c r="D1835" s="191">
        <v>1682.5699460000001</v>
      </c>
      <c r="E1835" s="191">
        <v>1685.9399410000001</v>
      </c>
      <c r="F1835" s="192">
        <v>1685.9399410000001</v>
      </c>
      <c r="G1835" s="191">
        <v>3336120000</v>
      </c>
      <c r="H1835" s="194">
        <f t="shared" si="28"/>
        <v>-3.8112219658775633E-3</v>
      </c>
      <c r="I1835" s="193"/>
      <c r="J1835" s="197">
        <v>1833</v>
      </c>
      <c r="K1835" s="234">
        <v>-3.8112219658775633E-3</v>
      </c>
      <c r="L1835" s="198">
        <v>-4.8692839402297797E-3</v>
      </c>
    </row>
    <row r="1836" spans="1:12" ht="14.4" x14ac:dyDescent="0.3">
      <c r="A1836" s="7">
        <v>41478</v>
      </c>
      <c r="B1836" s="191">
        <v>1696.630005</v>
      </c>
      <c r="C1836" s="191">
        <v>1698.780029</v>
      </c>
      <c r="D1836" s="191">
        <v>1691.130005</v>
      </c>
      <c r="E1836" s="191">
        <v>1692.3900149999999</v>
      </c>
      <c r="F1836" s="192">
        <v>1692.3900149999999</v>
      </c>
      <c r="G1836" s="191">
        <v>3096180000</v>
      </c>
      <c r="H1836" s="194">
        <f t="shared" si="28"/>
        <v>-1.8519365309336345E-3</v>
      </c>
      <c r="I1836" s="193"/>
      <c r="J1836" s="197">
        <v>1834</v>
      </c>
      <c r="K1836" s="234">
        <v>-1.8519365309336345E-3</v>
      </c>
      <c r="L1836" s="198">
        <v>-4.8676339231741922E-3</v>
      </c>
    </row>
    <row r="1837" spans="1:12" ht="14.4" x14ac:dyDescent="0.3">
      <c r="A1837" s="7">
        <v>41477</v>
      </c>
      <c r="B1837" s="191">
        <v>1694.410034</v>
      </c>
      <c r="C1837" s="191">
        <v>1697.6099850000001</v>
      </c>
      <c r="D1837" s="191">
        <v>1690.670044</v>
      </c>
      <c r="E1837" s="191">
        <v>1695.530029</v>
      </c>
      <c r="F1837" s="192">
        <v>1695.530029</v>
      </c>
      <c r="G1837" s="191">
        <v>2779130000</v>
      </c>
      <c r="H1837" s="194">
        <f t="shared" si="28"/>
        <v>2.0330260619251311E-3</v>
      </c>
      <c r="I1837" s="193"/>
      <c r="J1837" s="197">
        <v>1835</v>
      </c>
      <c r="K1837" s="234">
        <v>2.0330260619251311E-3</v>
      </c>
      <c r="L1837" s="198">
        <v>-4.8647102108231562E-3</v>
      </c>
    </row>
    <row r="1838" spans="1:12" ht="14.4" x14ac:dyDescent="0.3">
      <c r="A1838" s="7">
        <v>41474</v>
      </c>
      <c r="B1838" s="191">
        <v>1686.150024</v>
      </c>
      <c r="C1838" s="191">
        <v>1692.089966</v>
      </c>
      <c r="D1838" s="191">
        <v>1684.079956</v>
      </c>
      <c r="E1838" s="191">
        <v>1692.089966</v>
      </c>
      <c r="F1838" s="192">
        <v>1692.089966</v>
      </c>
      <c r="G1838" s="191">
        <v>3302580000</v>
      </c>
      <c r="H1838" s="194">
        <f t="shared" si="28"/>
        <v>1.610050496960547E-3</v>
      </c>
      <c r="I1838" s="193"/>
      <c r="J1838" s="197">
        <v>1836</v>
      </c>
      <c r="K1838" s="234">
        <v>1.610050496960547E-3</v>
      </c>
      <c r="L1838" s="198">
        <v>-4.8491504426518743E-3</v>
      </c>
    </row>
    <row r="1839" spans="1:12" ht="14.4" x14ac:dyDescent="0.3">
      <c r="A1839" s="7">
        <v>41473</v>
      </c>
      <c r="B1839" s="191">
        <v>1681.0500489999999</v>
      </c>
      <c r="C1839" s="191">
        <v>1693.119995</v>
      </c>
      <c r="D1839" s="191">
        <v>1681.0500489999999</v>
      </c>
      <c r="E1839" s="191">
        <v>1689.369995</v>
      </c>
      <c r="F1839" s="192">
        <v>1689.369995</v>
      </c>
      <c r="G1839" s="191">
        <v>3452370000</v>
      </c>
      <c r="H1839" s="194">
        <f t="shared" si="28"/>
        <v>5.0329647803149594E-3</v>
      </c>
      <c r="I1839" s="193"/>
      <c r="J1839" s="197">
        <v>1837</v>
      </c>
      <c r="K1839" s="234">
        <v>5.0329647803149594E-3</v>
      </c>
      <c r="L1839" s="198">
        <v>-4.8420833738578384E-3</v>
      </c>
    </row>
    <row r="1840" spans="1:12" ht="14.4" x14ac:dyDescent="0.3">
      <c r="A1840" s="7">
        <v>41472</v>
      </c>
      <c r="B1840" s="191">
        <v>1677.910034</v>
      </c>
      <c r="C1840" s="191">
        <v>1684.75</v>
      </c>
      <c r="D1840" s="191">
        <v>1677.910034</v>
      </c>
      <c r="E1840" s="191">
        <v>1680.910034</v>
      </c>
      <c r="F1840" s="192">
        <v>1680.910034</v>
      </c>
      <c r="G1840" s="191">
        <v>3153440000</v>
      </c>
      <c r="H1840" s="194">
        <f t="shared" si="28"/>
        <v>2.7740469690021598E-3</v>
      </c>
      <c r="I1840" s="193"/>
      <c r="J1840" s="197">
        <v>1838</v>
      </c>
      <c r="K1840" s="234">
        <v>2.7740469690021598E-3</v>
      </c>
      <c r="L1840" s="198">
        <v>-4.8354444459184969E-3</v>
      </c>
    </row>
    <row r="1841" spans="1:12" ht="14.4" x14ac:dyDescent="0.3">
      <c r="A1841" s="7">
        <v>41471</v>
      </c>
      <c r="B1841" s="191">
        <v>1682.6999510000001</v>
      </c>
      <c r="C1841" s="191">
        <v>1683.7299800000001</v>
      </c>
      <c r="D1841" s="191">
        <v>1671.839966</v>
      </c>
      <c r="E1841" s="191">
        <v>1676.26001</v>
      </c>
      <c r="F1841" s="192">
        <v>1676.26001</v>
      </c>
      <c r="G1841" s="191">
        <v>3081710000</v>
      </c>
      <c r="H1841" s="194">
        <f t="shared" si="28"/>
        <v>-3.7087607726597528E-3</v>
      </c>
      <c r="I1841" s="193"/>
      <c r="J1841" s="197">
        <v>1839</v>
      </c>
      <c r="K1841" s="234">
        <v>-3.7087607726597528E-3</v>
      </c>
      <c r="L1841" s="198">
        <v>-4.8273676413982712E-3</v>
      </c>
    </row>
    <row r="1842" spans="1:12" ht="14.4" x14ac:dyDescent="0.3">
      <c r="A1842" s="7">
        <v>41470</v>
      </c>
      <c r="B1842" s="191">
        <v>1679.589966</v>
      </c>
      <c r="C1842" s="191">
        <v>1684.51001</v>
      </c>
      <c r="D1842" s="191">
        <v>1677.8900149999999</v>
      </c>
      <c r="E1842" s="191">
        <v>1682.5</v>
      </c>
      <c r="F1842" s="192">
        <v>1682.5</v>
      </c>
      <c r="G1842" s="191">
        <v>2623200000</v>
      </c>
      <c r="H1842" s="194">
        <f t="shared" si="28"/>
        <v>1.3748796749878352E-3</v>
      </c>
      <c r="I1842" s="193"/>
      <c r="J1842" s="197">
        <v>1840</v>
      </c>
      <c r="K1842" s="234">
        <v>1.3748796749878352E-3</v>
      </c>
      <c r="L1842" s="198">
        <v>-4.8254925161528694E-3</v>
      </c>
    </row>
    <row r="1843" spans="1:12" ht="14.4" x14ac:dyDescent="0.3">
      <c r="A1843" s="7">
        <v>41467</v>
      </c>
      <c r="B1843" s="191">
        <v>1675.26001</v>
      </c>
      <c r="C1843" s="191">
        <v>1680.1899410000001</v>
      </c>
      <c r="D1843" s="191">
        <v>1672.329956</v>
      </c>
      <c r="E1843" s="191">
        <v>1680.1899410000001</v>
      </c>
      <c r="F1843" s="192">
        <v>1680.1899410000001</v>
      </c>
      <c r="G1843" s="191">
        <v>3039070000</v>
      </c>
      <c r="H1843" s="194">
        <f t="shared" si="28"/>
        <v>3.0864831096168981E-3</v>
      </c>
      <c r="I1843" s="193"/>
      <c r="J1843" s="197">
        <v>1841</v>
      </c>
      <c r="K1843" s="234">
        <v>3.0864831096168981E-3</v>
      </c>
      <c r="L1843" s="198">
        <v>-4.8126645567367152E-3</v>
      </c>
    </row>
    <row r="1844" spans="1:12" ht="14.4" x14ac:dyDescent="0.3">
      <c r="A1844" s="7">
        <v>41466</v>
      </c>
      <c r="B1844" s="191">
        <v>1657.410034</v>
      </c>
      <c r="C1844" s="191">
        <v>1676.630005</v>
      </c>
      <c r="D1844" s="191">
        <v>1657.410034</v>
      </c>
      <c r="E1844" s="191">
        <v>1675.0200199999999</v>
      </c>
      <c r="F1844" s="192">
        <v>1675.0200199999999</v>
      </c>
      <c r="G1844" s="191">
        <v>3446340000</v>
      </c>
      <c r="H1844" s="194">
        <f t="shared" si="28"/>
        <v>1.3554250261869738E-2</v>
      </c>
      <c r="I1844" s="193"/>
      <c r="J1844" s="197">
        <v>1842</v>
      </c>
      <c r="K1844" s="234">
        <v>1.3554250261869738E-2</v>
      </c>
      <c r="L1844" s="198">
        <v>-4.8120740438909997E-3</v>
      </c>
    </row>
    <row r="1845" spans="1:12" ht="14.4" x14ac:dyDescent="0.3">
      <c r="A1845" s="7">
        <v>41465</v>
      </c>
      <c r="B1845" s="191">
        <v>1651.5600589999999</v>
      </c>
      <c r="C1845" s="191">
        <v>1657.920044</v>
      </c>
      <c r="D1845" s="191">
        <v>1647.660034</v>
      </c>
      <c r="E1845" s="191">
        <v>1652.619995</v>
      </c>
      <c r="F1845" s="192">
        <v>1652.619995</v>
      </c>
      <c r="G1845" s="191">
        <v>3011010000</v>
      </c>
      <c r="H1845" s="194">
        <f t="shared" si="28"/>
        <v>1.8159255459350635E-4</v>
      </c>
      <c r="I1845" s="193"/>
      <c r="J1845" s="197">
        <v>1843</v>
      </c>
      <c r="K1845" s="234">
        <v>1.8159255459350635E-4</v>
      </c>
      <c r="L1845" s="198">
        <v>-4.8098771534879677E-3</v>
      </c>
    </row>
    <row r="1846" spans="1:12" ht="14.4" x14ac:dyDescent="0.3">
      <c r="A1846" s="7">
        <v>41464</v>
      </c>
      <c r="B1846" s="191">
        <v>1642.8900149999999</v>
      </c>
      <c r="C1846" s="191">
        <v>1654.1800539999999</v>
      </c>
      <c r="D1846" s="191">
        <v>1642.8900149999999</v>
      </c>
      <c r="E1846" s="191">
        <v>1652.3199460000001</v>
      </c>
      <c r="F1846" s="192">
        <v>1652.3199460000001</v>
      </c>
      <c r="G1846" s="191">
        <v>3155360000</v>
      </c>
      <c r="H1846" s="194">
        <f t="shared" si="28"/>
        <v>7.2296705082459806E-3</v>
      </c>
      <c r="I1846" s="193"/>
      <c r="J1846" s="197">
        <v>1844</v>
      </c>
      <c r="K1846" s="234">
        <v>7.2296705082459806E-3</v>
      </c>
      <c r="L1846" s="198">
        <v>-4.8018334149726701E-3</v>
      </c>
    </row>
    <row r="1847" spans="1:12" ht="14.4" x14ac:dyDescent="0.3">
      <c r="A1847" s="7">
        <v>41463</v>
      </c>
      <c r="B1847" s="191">
        <v>1634.1999510000001</v>
      </c>
      <c r="C1847" s="191">
        <v>1644.6800539999999</v>
      </c>
      <c r="D1847" s="191">
        <v>1634.1999510000001</v>
      </c>
      <c r="E1847" s="191">
        <v>1640.459961</v>
      </c>
      <c r="F1847" s="192">
        <v>1640.459961</v>
      </c>
      <c r="G1847" s="191">
        <v>3514590000</v>
      </c>
      <c r="H1847" s="194">
        <f t="shared" si="28"/>
        <v>5.251546318211937E-3</v>
      </c>
      <c r="I1847" s="193"/>
      <c r="J1847" s="197">
        <v>1845</v>
      </c>
      <c r="K1847" s="234">
        <v>5.251546318211937E-3</v>
      </c>
      <c r="L1847" s="198">
        <v>-4.8014866479481402E-3</v>
      </c>
    </row>
    <row r="1848" spans="1:12" ht="14.4" x14ac:dyDescent="0.3">
      <c r="A1848" s="7">
        <v>41460</v>
      </c>
      <c r="B1848" s="191">
        <v>1618.650024</v>
      </c>
      <c r="C1848" s="191">
        <v>1632.0699460000001</v>
      </c>
      <c r="D1848" s="191">
        <v>1614.709961</v>
      </c>
      <c r="E1848" s="191">
        <v>1631.8900149999999</v>
      </c>
      <c r="F1848" s="192">
        <v>1631.8900149999999</v>
      </c>
      <c r="G1848" s="191">
        <v>2634140000</v>
      </c>
      <c r="H1848" s="194">
        <f t="shared" si="28"/>
        <v>1.020173247233894E-2</v>
      </c>
      <c r="I1848" s="193"/>
      <c r="J1848" s="197">
        <v>1846</v>
      </c>
      <c r="K1848" s="234">
        <v>1.020173247233894E-2</v>
      </c>
      <c r="L1848" s="198">
        <v>-4.7990324642838431E-3</v>
      </c>
    </row>
    <row r="1849" spans="1:12" ht="14.4" x14ac:dyDescent="0.3">
      <c r="A1849" s="7">
        <v>41458</v>
      </c>
      <c r="B1849" s="191">
        <v>1611.4799800000001</v>
      </c>
      <c r="C1849" s="191">
        <v>1618.969971</v>
      </c>
      <c r="D1849" s="191">
        <v>1604.5699460000001</v>
      </c>
      <c r="E1849" s="191">
        <v>1615.410034</v>
      </c>
      <c r="F1849" s="192">
        <v>1615.410034</v>
      </c>
      <c r="G1849" s="191">
        <v>1966050000</v>
      </c>
      <c r="H1849" s="194">
        <f t="shared" si="28"/>
        <v>8.2404715767374142E-4</v>
      </c>
      <c r="I1849" s="193"/>
      <c r="J1849" s="197">
        <v>1847</v>
      </c>
      <c r="K1849" s="234">
        <v>8.2404715767374142E-4</v>
      </c>
      <c r="L1849" s="198">
        <v>-4.7987894629697011E-3</v>
      </c>
    </row>
    <row r="1850" spans="1:12" ht="14.4" x14ac:dyDescent="0.3">
      <c r="A1850" s="7">
        <v>41457</v>
      </c>
      <c r="B1850" s="191">
        <v>1614.290039</v>
      </c>
      <c r="C1850" s="191">
        <v>1624.26001</v>
      </c>
      <c r="D1850" s="191">
        <v>1606.7700199999999</v>
      </c>
      <c r="E1850" s="191">
        <v>1614.079956</v>
      </c>
      <c r="F1850" s="192">
        <v>1614.079956</v>
      </c>
      <c r="G1850" s="191">
        <v>3317130000</v>
      </c>
      <c r="H1850" s="194">
        <f t="shared" si="28"/>
        <v>-5.4490824618034161E-4</v>
      </c>
      <c r="I1850" s="193"/>
      <c r="J1850" s="197">
        <v>1848</v>
      </c>
      <c r="K1850" s="234">
        <v>-5.4490824618034161E-4</v>
      </c>
      <c r="L1850" s="198">
        <v>-4.7987405873568378E-3</v>
      </c>
    </row>
    <row r="1851" spans="1:12" ht="14.4" x14ac:dyDescent="0.3">
      <c r="A1851" s="7">
        <v>41456</v>
      </c>
      <c r="B1851" s="191">
        <v>1609.780029</v>
      </c>
      <c r="C1851" s="191">
        <v>1626.6099850000001</v>
      </c>
      <c r="D1851" s="191">
        <v>1609.780029</v>
      </c>
      <c r="E1851" s="191">
        <v>1614.959961</v>
      </c>
      <c r="F1851" s="192">
        <v>1614.959961</v>
      </c>
      <c r="G1851" s="191">
        <v>3104690000</v>
      </c>
      <c r="H1851" s="194">
        <f t="shared" si="28"/>
        <v>5.4037476923645472E-3</v>
      </c>
      <c r="I1851" s="193"/>
      <c r="J1851" s="197">
        <v>1849</v>
      </c>
      <c r="K1851" s="234">
        <v>5.4037476923645472E-3</v>
      </c>
      <c r="L1851" s="198">
        <v>-4.7963548504657352E-3</v>
      </c>
    </row>
    <row r="1852" spans="1:12" ht="14.4" x14ac:dyDescent="0.3">
      <c r="A1852" s="7">
        <v>41453</v>
      </c>
      <c r="B1852" s="191">
        <v>1611.119995</v>
      </c>
      <c r="C1852" s="191">
        <v>1615.9399410000001</v>
      </c>
      <c r="D1852" s="191">
        <v>1601.0600589999999</v>
      </c>
      <c r="E1852" s="191">
        <v>1606.280029</v>
      </c>
      <c r="F1852" s="192">
        <v>1606.280029</v>
      </c>
      <c r="G1852" s="191">
        <v>4977190000</v>
      </c>
      <c r="H1852" s="194">
        <f t="shared" si="28"/>
        <v>-4.2895624908186238E-3</v>
      </c>
      <c r="I1852" s="193"/>
      <c r="J1852" s="197">
        <v>1850</v>
      </c>
      <c r="K1852" s="234">
        <v>-4.2895624908186238E-3</v>
      </c>
      <c r="L1852" s="198">
        <v>-4.7889890416923384E-3</v>
      </c>
    </row>
    <row r="1853" spans="1:12" ht="14.4" x14ac:dyDescent="0.3">
      <c r="A1853" s="7">
        <v>41452</v>
      </c>
      <c r="B1853" s="191">
        <v>1606.4399410000001</v>
      </c>
      <c r="C1853" s="191">
        <v>1620.0699460000001</v>
      </c>
      <c r="D1853" s="191">
        <v>1606.4399410000001</v>
      </c>
      <c r="E1853" s="191">
        <v>1613.1999510000001</v>
      </c>
      <c r="F1853" s="192">
        <v>1613.1999510000001</v>
      </c>
      <c r="G1853" s="191">
        <v>3364540000</v>
      </c>
      <c r="H1853" s="194">
        <f t="shared" si="28"/>
        <v>6.199830930729751E-3</v>
      </c>
      <c r="I1853" s="193"/>
      <c r="J1853" s="197">
        <v>1851</v>
      </c>
      <c r="K1853" s="234">
        <v>6.199830930729751E-3</v>
      </c>
      <c r="L1853" s="198">
        <v>-4.7874601076824987E-3</v>
      </c>
    </row>
    <row r="1854" spans="1:12" ht="14.4" x14ac:dyDescent="0.3">
      <c r="A1854" s="7">
        <v>41451</v>
      </c>
      <c r="B1854" s="191">
        <v>1592.2700199999999</v>
      </c>
      <c r="C1854" s="191">
        <v>1606.829956</v>
      </c>
      <c r="D1854" s="191">
        <v>1592.2700199999999</v>
      </c>
      <c r="E1854" s="191">
        <v>1603.26001</v>
      </c>
      <c r="F1854" s="192">
        <v>1603.26001</v>
      </c>
      <c r="G1854" s="191">
        <v>3558340000</v>
      </c>
      <c r="H1854" s="194">
        <f t="shared" si="28"/>
        <v>9.5904867803982517E-3</v>
      </c>
      <c r="I1854" s="193"/>
      <c r="J1854" s="197">
        <v>1852</v>
      </c>
      <c r="K1854" s="234">
        <v>9.5904867803982517E-3</v>
      </c>
      <c r="L1854" s="198">
        <v>-4.7817716781273405E-3</v>
      </c>
    </row>
    <row r="1855" spans="1:12" ht="14.4" x14ac:dyDescent="0.3">
      <c r="A1855" s="7">
        <v>41450</v>
      </c>
      <c r="B1855" s="191">
        <v>1577.5200199999999</v>
      </c>
      <c r="C1855" s="191">
        <v>1593.790039</v>
      </c>
      <c r="D1855" s="191">
        <v>1577.089966</v>
      </c>
      <c r="E1855" s="191">
        <v>1588.030029</v>
      </c>
      <c r="F1855" s="192">
        <v>1588.030029</v>
      </c>
      <c r="G1855" s="191">
        <v>3761170000</v>
      </c>
      <c r="H1855" s="194">
        <f t="shared" si="28"/>
        <v>9.4972718171924368E-3</v>
      </c>
      <c r="I1855" s="193"/>
      <c r="J1855" s="197">
        <v>1853</v>
      </c>
      <c r="K1855" s="234">
        <v>9.4972718171924368E-3</v>
      </c>
      <c r="L1855" s="198">
        <v>-4.7802332577745587E-3</v>
      </c>
    </row>
    <row r="1856" spans="1:12" ht="14.4" x14ac:dyDescent="0.3">
      <c r="A1856" s="7">
        <v>41449</v>
      </c>
      <c r="B1856" s="191">
        <v>1588.7700199999999</v>
      </c>
      <c r="C1856" s="191">
        <v>1588.7700199999999</v>
      </c>
      <c r="D1856" s="191">
        <v>1560.329956</v>
      </c>
      <c r="E1856" s="191">
        <v>1573.089966</v>
      </c>
      <c r="F1856" s="192">
        <v>1573.089966</v>
      </c>
      <c r="G1856" s="191">
        <v>4733660000</v>
      </c>
      <c r="H1856" s="194">
        <f t="shared" si="28"/>
        <v>-1.2145015695615553E-2</v>
      </c>
      <c r="I1856" s="193"/>
      <c r="J1856" s="197">
        <v>1854</v>
      </c>
      <c r="K1856" s="234">
        <v>-1.2145015695615553E-2</v>
      </c>
      <c r="L1856" s="198">
        <v>-4.7639945434664183E-3</v>
      </c>
    </row>
    <row r="1857" spans="1:12" ht="14.4" x14ac:dyDescent="0.3">
      <c r="A1857" s="7">
        <v>41446</v>
      </c>
      <c r="B1857" s="191">
        <v>1588.619995</v>
      </c>
      <c r="C1857" s="191">
        <v>1599.1899410000001</v>
      </c>
      <c r="D1857" s="191">
        <v>1577.6999510000001</v>
      </c>
      <c r="E1857" s="191">
        <v>1592.4300539999999</v>
      </c>
      <c r="F1857" s="192">
        <v>1592.4300539999999</v>
      </c>
      <c r="G1857" s="191">
        <v>5797280000</v>
      </c>
      <c r="H1857" s="194">
        <f t="shared" si="28"/>
        <v>2.6697770150401912E-3</v>
      </c>
      <c r="I1857" s="193"/>
      <c r="J1857" s="197">
        <v>1855</v>
      </c>
      <c r="K1857" s="234">
        <v>2.6697770150401912E-3</v>
      </c>
      <c r="L1857" s="198">
        <v>-4.7590357472876684E-3</v>
      </c>
    </row>
    <row r="1858" spans="1:12" ht="14.4" x14ac:dyDescent="0.3">
      <c r="A1858" s="7">
        <v>41445</v>
      </c>
      <c r="B1858" s="191">
        <v>1624.619995</v>
      </c>
      <c r="C1858" s="191">
        <v>1624.619995</v>
      </c>
      <c r="D1858" s="191">
        <v>1584.3199460000001</v>
      </c>
      <c r="E1858" s="191">
        <v>1588.1899410000001</v>
      </c>
      <c r="F1858" s="192">
        <v>1588.1899410000001</v>
      </c>
      <c r="G1858" s="191">
        <v>4858850000</v>
      </c>
      <c r="H1858" s="194">
        <f t="shared" si="28"/>
        <v>-2.5010351365277125E-2</v>
      </c>
      <c r="I1858" s="193"/>
      <c r="J1858" s="197">
        <v>1856</v>
      </c>
      <c r="K1858" s="234">
        <v>-2.5010351365277125E-2</v>
      </c>
      <c r="L1858" s="198">
        <v>-4.7452250023003826E-3</v>
      </c>
    </row>
    <row r="1859" spans="1:12" ht="14.4" x14ac:dyDescent="0.3">
      <c r="A1859" s="7">
        <v>41444</v>
      </c>
      <c r="B1859" s="191">
        <v>1651.829956</v>
      </c>
      <c r="C1859" s="191">
        <v>1652.4499510000001</v>
      </c>
      <c r="D1859" s="191">
        <v>1628.910034</v>
      </c>
      <c r="E1859" s="191">
        <v>1628.9300539999999</v>
      </c>
      <c r="F1859" s="192">
        <v>1628.9300539999999</v>
      </c>
      <c r="G1859" s="191">
        <v>3545060000</v>
      </c>
      <c r="H1859" s="194">
        <f t="shared" si="28"/>
        <v>-1.3851474553830638E-2</v>
      </c>
      <c r="I1859" s="193"/>
      <c r="J1859" s="197">
        <v>1857</v>
      </c>
      <c r="K1859" s="234">
        <v>-1.3851474553830638E-2</v>
      </c>
      <c r="L1859" s="198">
        <v>-4.7369876723189859E-3</v>
      </c>
    </row>
    <row r="1860" spans="1:12" ht="14.4" x14ac:dyDescent="0.3">
      <c r="A1860" s="7">
        <v>41443</v>
      </c>
      <c r="B1860" s="191">
        <v>1639.7700199999999</v>
      </c>
      <c r="C1860" s="191">
        <v>1654.1899410000001</v>
      </c>
      <c r="D1860" s="191">
        <v>1639.7700199999999</v>
      </c>
      <c r="E1860" s="191">
        <v>1651.8100589999999</v>
      </c>
      <c r="F1860" s="192">
        <v>1651.8100589999999</v>
      </c>
      <c r="G1860" s="191">
        <v>3120980000</v>
      </c>
      <c r="H1860" s="194">
        <f t="shared" ref="H1860:H1923" si="29">(F1860-F1861)/F1861</f>
        <v>7.7911580535830532E-3</v>
      </c>
      <c r="I1860" s="193"/>
      <c r="J1860" s="197">
        <v>1858</v>
      </c>
      <c r="K1860" s="234">
        <v>7.7911580535830532E-3</v>
      </c>
      <c r="L1860" s="198">
        <v>-4.7260999032611292E-3</v>
      </c>
    </row>
    <row r="1861" spans="1:12" ht="14.4" x14ac:dyDescent="0.3">
      <c r="A1861" s="7">
        <v>41442</v>
      </c>
      <c r="B1861" s="191">
        <v>1630.6400149999999</v>
      </c>
      <c r="C1861" s="191">
        <v>1646.5</v>
      </c>
      <c r="D1861" s="191">
        <v>1630.339966</v>
      </c>
      <c r="E1861" s="191">
        <v>1639.040039</v>
      </c>
      <c r="F1861" s="192">
        <v>1639.040039</v>
      </c>
      <c r="G1861" s="191">
        <v>3137080000</v>
      </c>
      <c r="H1861" s="194">
        <f t="shared" si="29"/>
        <v>7.5673646833507736E-3</v>
      </c>
      <c r="I1861" s="193"/>
      <c r="J1861" s="197">
        <v>1859</v>
      </c>
      <c r="K1861" s="234">
        <v>7.5673646833507736E-3</v>
      </c>
      <c r="L1861" s="198">
        <v>-4.724557205696491E-3</v>
      </c>
    </row>
    <row r="1862" spans="1:12" ht="14.4" x14ac:dyDescent="0.3">
      <c r="A1862" s="7">
        <v>41439</v>
      </c>
      <c r="B1862" s="191">
        <v>1635.5200199999999</v>
      </c>
      <c r="C1862" s="191">
        <v>1640.8000489999999</v>
      </c>
      <c r="D1862" s="191">
        <v>1623.959961</v>
      </c>
      <c r="E1862" s="191">
        <v>1626.7299800000001</v>
      </c>
      <c r="F1862" s="192">
        <v>1626.7299800000001</v>
      </c>
      <c r="G1862" s="191">
        <v>2939400000</v>
      </c>
      <c r="H1862" s="194">
        <f t="shared" si="29"/>
        <v>-5.885016187315276E-3</v>
      </c>
      <c r="I1862" s="193"/>
      <c r="J1862" s="197">
        <v>1860</v>
      </c>
      <c r="K1862" s="234">
        <v>-5.885016187315276E-3</v>
      </c>
      <c r="L1862" s="198">
        <v>-4.7228668811571482E-3</v>
      </c>
    </row>
    <row r="1863" spans="1:12" ht="14.4" x14ac:dyDescent="0.3">
      <c r="A1863" s="7">
        <v>41438</v>
      </c>
      <c r="B1863" s="191">
        <v>1612.150024</v>
      </c>
      <c r="C1863" s="191">
        <v>1639.25</v>
      </c>
      <c r="D1863" s="191">
        <v>1608.0699460000001</v>
      </c>
      <c r="E1863" s="191">
        <v>1636.3599850000001</v>
      </c>
      <c r="F1863" s="192">
        <v>1636.3599850000001</v>
      </c>
      <c r="G1863" s="191">
        <v>3378620000</v>
      </c>
      <c r="H1863" s="194">
        <f t="shared" si="29"/>
        <v>1.4784290864184198E-2</v>
      </c>
      <c r="I1863" s="193"/>
      <c r="J1863" s="197">
        <v>1861</v>
      </c>
      <c r="K1863" s="234">
        <v>1.4784290864184198E-2</v>
      </c>
      <c r="L1863" s="198">
        <v>-4.7224620527541953E-3</v>
      </c>
    </row>
    <row r="1864" spans="1:12" ht="14.4" x14ac:dyDescent="0.3">
      <c r="A1864" s="7">
        <v>41437</v>
      </c>
      <c r="B1864" s="191">
        <v>1629.9399410000001</v>
      </c>
      <c r="C1864" s="191">
        <v>1637.709961</v>
      </c>
      <c r="D1864" s="191">
        <v>1610.920044</v>
      </c>
      <c r="E1864" s="191">
        <v>1612.5200199999999</v>
      </c>
      <c r="F1864" s="192">
        <v>1612.5200199999999</v>
      </c>
      <c r="G1864" s="191">
        <v>3202550000</v>
      </c>
      <c r="H1864" s="194">
        <f t="shared" si="29"/>
        <v>-8.3695552988704933E-3</v>
      </c>
      <c r="I1864" s="193"/>
      <c r="J1864" s="197">
        <v>1862</v>
      </c>
      <c r="K1864" s="234">
        <v>-8.3695552988704933E-3</v>
      </c>
      <c r="L1864" s="198">
        <v>-4.7195863171360227E-3</v>
      </c>
    </row>
    <row r="1865" spans="1:12" ht="14.4" x14ac:dyDescent="0.3">
      <c r="A1865" s="7">
        <v>41436</v>
      </c>
      <c r="B1865" s="191">
        <v>1638.6400149999999</v>
      </c>
      <c r="C1865" s="191">
        <v>1640.130005</v>
      </c>
      <c r="D1865" s="191">
        <v>1622.920044</v>
      </c>
      <c r="E1865" s="191">
        <v>1626.130005</v>
      </c>
      <c r="F1865" s="192">
        <v>1626.130005</v>
      </c>
      <c r="G1865" s="191">
        <v>3435710000</v>
      </c>
      <c r="H1865" s="194">
        <f t="shared" si="29"/>
        <v>-1.0153367340685324E-2</v>
      </c>
      <c r="I1865" s="193"/>
      <c r="J1865" s="197">
        <v>1863</v>
      </c>
      <c r="K1865" s="234">
        <v>-1.0153367340685324E-2</v>
      </c>
      <c r="L1865" s="198">
        <v>-4.7162741133909072E-3</v>
      </c>
    </row>
    <row r="1866" spans="1:12" ht="14.4" x14ac:dyDescent="0.3">
      <c r="A1866" s="7">
        <v>41435</v>
      </c>
      <c r="B1866" s="191">
        <v>1644.670044</v>
      </c>
      <c r="C1866" s="191">
        <v>1648.6899410000001</v>
      </c>
      <c r="D1866" s="191">
        <v>1639.26001</v>
      </c>
      <c r="E1866" s="191">
        <v>1642.8100589999999</v>
      </c>
      <c r="F1866" s="192">
        <v>1642.8100589999999</v>
      </c>
      <c r="G1866" s="191">
        <v>2978730000</v>
      </c>
      <c r="H1866" s="194">
        <f t="shared" si="29"/>
        <v>-3.468132740242709E-4</v>
      </c>
      <c r="I1866" s="193"/>
      <c r="J1866" s="197">
        <v>1864</v>
      </c>
      <c r="K1866" s="234">
        <v>-3.468132740242709E-4</v>
      </c>
      <c r="L1866" s="198">
        <v>-4.7115506923741885E-3</v>
      </c>
    </row>
    <row r="1867" spans="1:12" ht="14.4" x14ac:dyDescent="0.3">
      <c r="A1867" s="7">
        <v>41432</v>
      </c>
      <c r="B1867" s="191">
        <v>1625.2700199999999</v>
      </c>
      <c r="C1867" s="191">
        <v>1644.400024</v>
      </c>
      <c r="D1867" s="191">
        <v>1625.2700199999999</v>
      </c>
      <c r="E1867" s="191">
        <v>1643.380005</v>
      </c>
      <c r="F1867" s="192">
        <v>1643.380005</v>
      </c>
      <c r="G1867" s="191">
        <v>3371990000</v>
      </c>
      <c r="H1867" s="194">
        <f t="shared" si="29"/>
        <v>1.2831541048059333E-2</v>
      </c>
      <c r="I1867" s="193"/>
      <c r="J1867" s="197">
        <v>1865</v>
      </c>
      <c r="K1867" s="234">
        <v>1.2831541048059333E-2</v>
      </c>
      <c r="L1867" s="198">
        <v>-4.701225520159634E-3</v>
      </c>
    </row>
    <row r="1868" spans="1:12" ht="14.4" x14ac:dyDescent="0.3">
      <c r="A1868" s="7">
        <v>41431</v>
      </c>
      <c r="B1868" s="191">
        <v>1609.290039</v>
      </c>
      <c r="C1868" s="191">
        <v>1622.5600589999999</v>
      </c>
      <c r="D1868" s="191">
        <v>1598.2299800000001</v>
      </c>
      <c r="E1868" s="191">
        <v>1622.5600589999999</v>
      </c>
      <c r="F1868" s="192">
        <v>1622.5600589999999</v>
      </c>
      <c r="G1868" s="191">
        <v>3547380000</v>
      </c>
      <c r="H1868" s="194">
        <f t="shared" si="29"/>
        <v>8.4902944845750578E-3</v>
      </c>
      <c r="I1868" s="193"/>
      <c r="J1868" s="197">
        <v>1866</v>
      </c>
      <c r="K1868" s="234">
        <v>8.4902944845750578E-3</v>
      </c>
      <c r="L1868" s="198">
        <v>-4.7010679631576584E-3</v>
      </c>
    </row>
    <row r="1869" spans="1:12" ht="14.4" x14ac:dyDescent="0.3">
      <c r="A1869" s="7">
        <v>41430</v>
      </c>
      <c r="B1869" s="191">
        <v>1629.0500489999999</v>
      </c>
      <c r="C1869" s="191">
        <v>1629.3100589999999</v>
      </c>
      <c r="D1869" s="191">
        <v>1607.089966</v>
      </c>
      <c r="E1869" s="191">
        <v>1608.900024</v>
      </c>
      <c r="F1869" s="192">
        <v>1608.900024</v>
      </c>
      <c r="G1869" s="191">
        <v>3632350000</v>
      </c>
      <c r="H1869" s="194">
        <f t="shared" si="29"/>
        <v>-1.3779733067158656E-2</v>
      </c>
      <c r="I1869" s="193"/>
      <c r="J1869" s="197">
        <v>1867</v>
      </c>
      <c r="K1869" s="234">
        <v>-1.3779733067158656E-2</v>
      </c>
      <c r="L1869" s="198">
        <v>-4.7010051544701019E-3</v>
      </c>
    </row>
    <row r="1870" spans="1:12" ht="14.4" x14ac:dyDescent="0.3">
      <c r="A1870" s="7">
        <v>41429</v>
      </c>
      <c r="B1870" s="191">
        <v>1640.7299800000001</v>
      </c>
      <c r="C1870" s="191">
        <v>1646.530029</v>
      </c>
      <c r="D1870" s="191">
        <v>1623.619995</v>
      </c>
      <c r="E1870" s="191">
        <v>1631.380005</v>
      </c>
      <c r="F1870" s="192">
        <v>1631.380005</v>
      </c>
      <c r="G1870" s="191">
        <v>3653840000</v>
      </c>
      <c r="H1870" s="194">
        <f t="shared" si="29"/>
        <v>-5.510807450241067E-3</v>
      </c>
      <c r="I1870" s="193"/>
      <c r="J1870" s="197">
        <v>1868</v>
      </c>
      <c r="K1870" s="234">
        <v>-5.510807450241067E-3</v>
      </c>
      <c r="L1870" s="198">
        <v>-4.6997339569070182E-3</v>
      </c>
    </row>
    <row r="1871" spans="1:12" ht="14.4" x14ac:dyDescent="0.3">
      <c r="A1871" s="7">
        <v>41428</v>
      </c>
      <c r="B1871" s="191">
        <v>1631.709961</v>
      </c>
      <c r="C1871" s="191">
        <v>1640.420044</v>
      </c>
      <c r="D1871" s="191">
        <v>1622.719971</v>
      </c>
      <c r="E1871" s="191">
        <v>1640.420044</v>
      </c>
      <c r="F1871" s="192">
        <v>1640.420044</v>
      </c>
      <c r="G1871" s="191">
        <v>3952070000</v>
      </c>
      <c r="H1871" s="194">
        <f t="shared" si="29"/>
        <v>5.9359886060069743E-3</v>
      </c>
      <c r="I1871" s="193"/>
      <c r="J1871" s="197">
        <v>1869</v>
      </c>
      <c r="K1871" s="234">
        <v>5.9359886060069743E-3</v>
      </c>
      <c r="L1871" s="198">
        <v>-4.6976739950966521E-3</v>
      </c>
    </row>
    <row r="1872" spans="1:12" ht="14.4" x14ac:dyDescent="0.3">
      <c r="A1872" s="7">
        <v>41425</v>
      </c>
      <c r="B1872" s="191">
        <v>1652.130005</v>
      </c>
      <c r="C1872" s="191">
        <v>1658.98999</v>
      </c>
      <c r="D1872" s="191">
        <v>1630.73999</v>
      </c>
      <c r="E1872" s="191">
        <v>1630.73999</v>
      </c>
      <c r="F1872" s="192">
        <v>1630.73999</v>
      </c>
      <c r="G1872" s="191">
        <v>4099600000</v>
      </c>
      <c r="H1872" s="194">
        <f t="shared" si="29"/>
        <v>-1.4307241562583489E-2</v>
      </c>
      <c r="I1872" s="193"/>
      <c r="J1872" s="197">
        <v>1870</v>
      </c>
      <c r="K1872" s="234">
        <v>-1.4307241562583489E-2</v>
      </c>
      <c r="L1872" s="198">
        <v>-4.6870234103283974E-3</v>
      </c>
    </row>
    <row r="1873" spans="1:12" ht="14.4" x14ac:dyDescent="0.3">
      <c r="A1873" s="7">
        <v>41424</v>
      </c>
      <c r="B1873" s="191">
        <v>1649.1400149999999</v>
      </c>
      <c r="C1873" s="191">
        <v>1661.910034</v>
      </c>
      <c r="D1873" s="191">
        <v>1648.6099850000001</v>
      </c>
      <c r="E1873" s="191">
        <v>1654.410034</v>
      </c>
      <c r="F1873" s="192">
        <v>1654.410034</v>
      </c>
      <c r="G1873" s="191">
        <v>3498620000</v>
      </c>
      <c r="H1873" s="194">
        <f t="shared" si="29"/>
        <v>3.6703444969879832E-3</v>
      </c>
      <c r="I1873" s="193"/>
      <c r="J1873" s="197">
        <v>1871</v>
      </c>
      <c r="K1873" s="234">
        <v>3.6703444969879832E-3</v>
      </c>
      <c r="L1873" s="198">
        <v>-4.686356269686295E-3</v>
      </c>
    </row>
    <row r="1874" spans="1:12" ht="14.4" x14ac:dyDescent="0.3">
      <c r="A1874" s="7">
        <v>41423</v>
      </c>
      <c r="B1874" s="191">
        <v>1656.5699460000001</v>
      </c>
      <c r="C1874" s="191">
        <v>1656.5699460000001</v>
      </c>
      <c r="D1874" s="191">
        <v>1640.0500489999999</v>
      </c>
      <c r="E1874" s="191">
        <v>1648.3599850000001</v>
      </c>
      <c r="F1874" s="192">
        <v>1648.3599850000001</v>
      </c>
      <c r="G1874" s="191">
        <v>3587140000</v>
      </c>
      <c r="H1874" s="194">
        <f t="shared" si="29"/>
        <v>-7.0479823525468359E-3</v>
      </c>
      <c r="I1874" s="193"/>
      <c r="J1874" s="197">
        <v>1872</v>
      </c>
      <c r="K1874" s="234">
        <v>-7.0479823525468359E-3</v>
      </c>
      <c r="L1874" s="198">
        <v>-4.6764061550641309E-3</v>
      </c>
    </row>
    <row r="1875" spans="1:12" ht="14.4" x14ac:dyDescent="0.3">
      <c r="A1875" s="7">
        <v>41422</v>
      </c>
      <c r="B1875" s="191">
        <v>1652.630005</v>
      </c>
      <c r="C1875" s="191">
        <v>1674.209961</v>
      </c>
      <c r="D1875" s="191">
        <v>1652.630005</v>
      </c>
      <c r="E1875" s="191">
        <v>1660.0600589999999</v>
      </c>
      <c r="F1875" s="192">
        <v>1660.0600589999999</v>
      </c>
      <c r="G1875" s="191">
        <v>3457400000</v>
      </c>
      <c r="H1875" s="194">
        <f t="shared" si="29"/>
        <v>6.3409815423032846E-3</v>
      </c>
      <c r="I1875" s="193"/>
      <c r="J1875" s="197">
        <v>1873</v>
      </c>
      <c r="K1875" s="234">
        <v>6.3409815423032846E-3</v>
      </c>
      <c r="L1875" s="198">
        <v>-4.6747262462655658E-3</v>
      </c>
    </row>
    <row r="1876" spans="1:12" ht="14.4" x14ac:dyDescent="0.3">
      <c r="A1876" s="7">
        <v>41418</v>
      </c>
      <c r="B1876" s="191">
        <v>1646.670044</v>
      </c>
      <c r="C1876" s="191">
        <v>1649.780029</v>
      </c>
      <c r="D1876" s="191">
        <v>1636.880005</v>
      </c>
      <c r="E1876" s="191">
        <v>1649.599976</v>
      </c>
      <c r="F1876" s="192">
        <v>1649.599976</v>
      </c>
      <c r="G1876" s="191">
        <v>2758080000</v>
      </c>
      <c r="H1876" s="194">
        <f t="shared" si="29"/>
        <v>-5.5136533222236925E-4</v>
      </c>
      <c r="I1876" s="193"/>
      <c r="J1876" s="197">
        <v>1874</v>
      </c>
      <c r="K1876" s="234">
        <v>-5.5136533222236925E-4</v>
      </c>
      <c r="L1876" s="198">
        <v>-4.673102871934634E-3</v>
      </c>
    </row>
    <row r="1877" spans="1:12" ht="14.4" x14ac:dyDescent="0.3">
      <c r="A1877" s="7">
        <v>41417</v>
      </c>
      <c r="B1877" s="191">
        <v>1651.619995</v>
      </c>
      <c r="C1877" s="191">
        <v>1655.5</v>
      </c>
      <c r="D1877" s="191">
        <v>1635.530029</v>
      </c>
      <c r="E1877" s="191">
        <v>1650.51001</v>
      </c>
      <c r="F1877" s="192">
        <v>1650.51001</v>
      </c>
      <c r="G1877" s="191">
        <v>3945510000</v>
      </c>
      <c r="H1877" s="194">
        <f t="shared" si="29"/>
        <v>-2.9238324645373989E-3</v>
      </c>
      <c r="I1877" s="193"/>
      <c r="J1877" s="197">
        <v>1875</v>
      </c>
      <c r="K1877" s="234">
        <v>-2.9238324645373989E-3</v>
      </c>
      <c r="L1877" s="198">
        <v>-4.669774169764703E-3</v>
      </c>
    </row>
    <row r="1878" spans="1:12" ht="14.4" x14ac:dyDescent="0.3">
      <c r="A1878" s="7">
        <v>41416</v>
      </c>
      <c r="B1878" s="191">
        <v>1669.3900149999999</v>
      </c>
      <c r="C1878" s="191">
        <v>1687.1800539999999</v>
      </c>
      <c r="D1878" s="191">
        <v>1648.8599850000001</v>
      </c>
      <c r="E1878" s="191">
        <v>1655.349976</v>
      </c>
      <c r="F1878" s="192">
        <v>1655.349976</v>
      </c>
      <c r="G1878" s="191">
        <v>4361020000</v>
      </c>
      <c r="H1878" s="194">
        <f t="shared" si="29"/>
        <v>-8.2736572399863886E-3</v>
      </c>
      <c r="I1878" s="193"/>
      <c r="J1878" s="197">
        <v>1876</v>
      </c>
      <c r="K1878" s="234">
        <v>-8.2736572399863886E-3</v>
      </c>
      <c r="L1878" s="198">
        <v>-4.6683580768622735E-3</v>
      </c>
    </row>
    <row r="1879" spans="1:12" ht="14.4" x14ac:dyDescent="0.3">
      <c r="A1879" s="7">
        <v>41415</v>
      </c>
      <c r="B1879" s="191">
        <v>1666.1999510000001</v>
      </c>
      <c r="C1879" s="191">
        <v>1674.9300539999999</v>
      </c>
      <c r="D1879" s="191">
        <v>1662.670044</v>
      </c>
      <c r="E1879" s="191">
        <v>1669.160034</v>
      </c>
      <c r="F1879" s="192">
        <v>1669.160034</v>
      </c>
      <c r="G1879" s="191">
        <v>3513560000</v>
      </c>
      <c r="H1879" s="194">
        <f t="shared" si="29"/>
        <v>1.7223862189816627E-3</v>
      </c>
      <c r="I1879" s="193"/>
      <c r="J1879" s="197">
        <v>1877</v>
      </c>
      <c r="K1879" s="234">
        <v>1.7223862189816627E-3</v>
      </c>
      <c r="L1879" s="198">
        <v>-4.665713586089291E-3</v>
      </c>
    </row>
    <row r="1880" spans="1:12" ht="14.4" x14ac:dyDescent="0.3">
      <c r="A1880" s="7">
        <v>41414</v>
      </c>
      <c r="B1880" s="191">
        <v>1665.709961</v>
      </c>
      <c r="C1880" s="191">
        <v>1672.839966</v>
      </c>
      <c r="D1880" s="191">
        <v>1663.5200199999999</v>
      </c>
      <c r="E1880" s="191">
        <v>1666.290039</v>
      </c>
      <c r="F1880" s="192">
        <v>1666.290039</v>
      </c>
      <c r="G1880" s="191">
        <v>3275080000</v>
      </c>
      <c r="H1880" s="194">
        <f t="shared" si="29"/>
        <v>-7.0761814036890262E-4</v>
      </c>
      <c r="I1880" s="193"/>
      <c r="J1880" s="197">
        <v>1878</v>
      </c>
      <c r="K1880" s="234">
        <v>-7.0761814036890262E-4</v>
      </c>
      <c r="L1880" s="198">
        <v>-4.6650577426693724E-3</v>
      </c>
    </row>
    <row r="1881" spans="1:12" ht="14.4" x14ac:dyDescent="0.3">
      <c r="A1881" s="7">
        <v>41411</v>
      </c>
      <c r="B1881" s="191">
        <v>1652.4499510000001</v>
      </c>
      <c r="C1881" s="191">
        <v>1667.469971</v>
      </c>
      <c r="D1881" s="191">
        <v>1652.4499510000001</v>
      </c>
      <c r="E1881" s="191">
        <v>1667.469971</v>
      </c>
      <c r="F1881" s="192">
        <v>1667.469971</v>
      </c>
      <c r="G1881" s="191">
        <v>3440710000</v>
      </c>
      <c r="H1881" s="194">
        <f t="shared" si="29"/>
        <v>1.0300096517175592E-2</v>
      </c>
      <c r="I1881" s="193"/>
      <c r="J1881" s="197">
        <v>1879</v>
      </c>
      <c r="K1881" s="234">
        <v>1.0300096517175592E-2</v>
      </c>
      <c r="L1881" s="198">
        <v>-4.6630499607169737E-3</v>
      </c>
    </row>
    <row r="1882" spans="1:12" ht="14.4" x14ac:dyDescent="0.3">
      <c r="A1882" s="7">
        <v>41410</v>
      </c>
      <c r="B1882" s="191">
        <v>1658.0699460000001</v>
      </c>
      <c r="C1882" s="191">
        <v>1660.51001</v>
      </c>
      <c r="D1882" s="191">
        <v>1648.599976</v>
      </c>
      <c r="E1882" s="191">
        <v>1650.469971</v>
      </c>
      <c r="F1882" s="192">
        <v>1650.469971</v>
      </c>
      <c r="G1882" s="191">
        <v>3513130000</v>
      </c>
      <c r="H1882" s="194">
        <f t="shared" si="29"/>
        <v>-5.009740806326061E-3</v>
      </c>
      <c r="I1882" s="193"/>
      <c r="J1882" s="197">
        <v>1880</v>
      </c>
      <c r="K1882" s="234">
        <v>-5.009740806326061E-3</v>
      </c>
      <c r="L1882" s="198">
        <v>-4.6623689842139292E-3</v>
      </c>
    </row>
    <row r="1883" spans="1:12" ht="14.4" x14ac:dyDescent="0.3">
      <c r="A1883" s="7">
        <v>41409</v>
      </c>
      <c r="B1883" s="191">
        <v>1649.130005</v>
      </c>
      <c r="C1883" s="191">
        <v>1661.48999</v>
      </c>
      <c r="D1883" s="191">
        <v>1646.6800539999999</v>
      </c>
      <c r="E1883" s="191">
        <v>1658.780029</v>
      </c>
      <c r="F1883" s="192">
        <v>1658.780029</v>
      </c>
      <c r="G1883" s="191">
        <v>3657440000</v>
      </c>
      <c r="H1883" s="194">
        <f t="shared" si="29"/>
        <v>5.1141359803923026E-3</v>
      </c>
      <c r="I1883" s="193"/>
      <c r="J1883" s="197">
        <v>1881</v>
      </c>
      <c r="K1883" s="234">
        <v>5.1141359803923026E-3</v>
      </c>
      <c r="L1883" s="198">
        <v>-4.6604954083731154E-3</v>
      </c>
    </row>
    <row r="1884" spans="1:12" ht="14.4" x14ac:dyDescent="0.3">
      <c r="A1884" s="7">
        <v>41408</v>
      </c>
      <c r="B1884" s="191">
        <v>1633.75</v>
      </c>
      <c r="C1884" s="191">
        <v>1651.099976</v>
      </c>
      <c r="D1884" s="191">
        <v>1633.75</v>
      </c>
      <c r="E1884" s="191">
        <v>1650.339966</v>
      </c>
      <c r="F1884" s="192">
        <v>1650.339966</v>
      </c>
      <c r="G1884" s="191">
        <v>3457790000</v>
      </c>
      <c r="H1884" s="194">
        <f t="shared" si="29"/>
        <v>1.0142153300132213E-2</v>
      </c>
      <c r="I1884" s="193"/>
      <c r="J1884" s="197">
        <v>1882</v>
      </c>
      <c r="K1884" s="234">
        <v>1.0142153300132213E-2</v>
      </c>
      <c r="L1884" s="198">
        <v>-4.6551937453775585E-3</v>
      </c>
    </row>
    <row r="1885" spans="1:12" ht="14.4" x14ac:dyDescent="0.3">
      <c r="A1885" s="7">
        <v>41407</v>
      </c>
      <c r="B1885" s="191">
        <v>1632.099976</v>
      </c>
      <c r="C1885" s="191">
        <v>1636</v>
      </c>
      <c r="D1885" s="191">
        <v>1626.73999</v>
      </c>
      <c r="E1885" s="191">
        <v>1633.7700199999999</v>
      </c>
      <c r="F1885" s="192">
        <v>1633.7700199999999</v>
      </c>
      <c r="G1885" s="191">
        <v>2910600000</v>
      </c>
      <c r="H1885" s="194">
        <f t="shared" si="29"/>
        <v>4.2889760728085995E-5</v>
      </c>
      <c r="I1885" s="193"/>
      <c r="J1885" s="197">
        <v>1883</v>
      </c>
      <c r="K1885" s="234">
        <v>4.2889760728085995E-5</v>
      </c>
      <c r="L1885" s="198">
        <v>-4.6478591297770874E-3</v>
      </c>
    </row>
    <row r="1886" spans="1:12" ht="14.4" x14ac:dyDescent="0.3">
      <c r="A1886" s="7">
        <v>41404</v>
      </c>
      <c r="B1886" s="191">
        <v>1626.6899410000001</v>
      </c>
      <c r="C1886" s="191">
        <v>1633.6999510000001</v>
      </c>
      <c r="D1886" s="191">
        <v>1623.709961</v>
      </c>
      <c r="E1886" s="191">
        <v>1633.6999510000001</v>
      </c>
      <c r="F1886" s="192">
        <v>1633.6999510000001</v>
      </c>
      <c r="G1886" s="191">
        <v>3086470000</v>
      </c>
      <c r="H1886" s="194">
        <f t="shared" si="29"/>
        <v>4.3216551665963389E-3</v>
      </c>
      <c r="I1886" s="193"/>
      <c r="J1886" s="197">
        <v>1884</v>
      </c>
      <c r="K1886" s="234">
        <v>4.3216551665963389E-3</v>
      </c>
      <c r="L1886" s="198">
        <v>-4.6477276871107658E-3</v>
      </c>
    </row>
    <row r="1887" spans="1:12" ht="14.4" x14ac:dyDescent="0.3">
      <c r="A1887" s="7">
        <v>41403</v>
      </c>
      <c r="B1887" s="191">
        <v>1632.6899410000001</v>
      </c>
      <c r="C1887" s="191">
        <v>1635.01001</v>
      </c>
      <c r="D1887" s="191">
        <v>1623.089966</v>
      </c>
      <c r="E1887" s="191">
        <v>1626.670044</v>
      </c>
      <c r="F1887" s="192">
        <v>1626.670044</v>
      </c>
      <c r="G1887" s="191">
        <v>3457400000</v>
      </c>
      <c r="H1887" s="194">
        <f t="shared" si="29"/>
        <v>-3.6871036250232694E-3</v>
      </c>
      <c r="I1887" s="193"/>
      <c r="J1887" s="197">
        <v>1885</v>
      </c>
      <c r="K1887" s="234">
        <v>-3.6871036250232694E-3</v>
      </c>
      <c r="L1887" s="198">
        <v>-4.6472062195814651E-3</v>
      </c>
    </row>
    <row r="1888" spans="1:12" ht="14.4" x14ac:dyDescent="0.3">
      <c r="A1888" s="7">
        <v>41402</v>
      </c>
      <c r="B1888" s="191">
        <v>1625.9499510000001</v>
      </c>
      <c r="C1888" s="191">
        <v>1632.780029</v>
      </c>
      <c r="D1888" s="191">
        <v>1622.6999510000001</v>
      </c>
      <c r="E1888" s="191">
        <v>1632.6899410000001</v>
      </c>
      <c r="F1888" s="192">
        <v>1632.6899410000001</v>
      </c>
      <c r="G1888" s="191">
        <v>3554700000</v>
      </c>
      <c r="H1888" s="194">
        <f t="shared" si="29"/>
        <v>4.139081011478897E-3</v>
      </c>
      <c r="I1888" s="193"/>
      <c r="J1888" s="197">
        <v>1886</v>
      </c>
      <c r="K1888" s="234">
        <v>4.139081011478897E-3</v>
      </c>
      <c r="L1888" s="198">
        <v>-4.6443249792896685E-3</v>
      </c>
    </row>
    <row r="1889" spans="1:12" ht="14.4" x14ac:dyDescent="0.3">
      <c r="A1889" s="7">
        <v>41401</v>
      </c>
      <c r="B1889" s="191">
        <v>1617.5500489999999</v>
      </c>
      <c r="C1889" s="191">
        <v>1626.030029</v>
      </c>
      <c r="D1889" s="191">
        <v>1616.6400149999999</v>
      </c>
      <c r="E1889" s="191">
        <v>1625.959961</v>
      </c>
      <c r="F1889" s="192">
        <v>1625.959961</v>
      </c>
      <c r="G1889" s="191">
        <v>3309580000</v>
      </c>
      <c r="H1889" s="194">
        <f t="shared" si="29"/>
        <v>5.2302695517774476E-3</v>
      </c>
      <c r="I1889" s="193"/>
      <c r="J1889" s="197">
        <v>1887</v>
      </c>
      <c r="K1889" s="234">
        <v>5.2302695517774476E-3</v>
      </c>
      <c r="L1889" s="198">
        <v>-4.6409971261862784E-3</v>
      </c>
    </row>
    <row r="1890" spans="1:12" ht="14.4" x14ac:dyDescent="0.3">
      <c r="A1890" s="7">
        <v>41400</v>
      </c>
      <c r="B1890" s="191">
        <v>1614.400024</v>
      </c>
      <c r="C1890" s="191">
        <v>1619.7700199999999</v>
      </c>
      <c r="D1890" s="191">
        <v>1614.209961</v>
      </c>
      <c r="E1890" s="191">
        <v>1617.5</v>
      </c>
      <c r="F1890" s="192">
        <v>1617.5</v>
      </c>
      <c r="G1890" s="191">
        <v>3062240000</v>
      </c>
      <c r="H1890" s="194">
        <f t="shared" si="29"/>
        <v>1.9077785929669977E-3</v>
      </c>
      <c r="I1890" s="193"/>
      <c r="J1890" s="197">
        <v>1888</v>
      </c>
      <c r="K1890" s="234">
        <v>1.9077785929669977E-3</v>
      </c>
      <c r="L1890" s="198">
        <v>-4.6370503870737509E-3</v>
      </c>
    </row>
    <row r="1891" spans="1:12" ht="14.4" x14ac:dyDescent="0.3">
      <c r="A1891" s="7">
        <v>41397</v>
      </c>
      <c r="B1891" s="191">
        <v>1597.599976</v>
      </c>
      <c r="C1891" s="191">
        <v>1618.459961</v>
      </c>
      <c r="D1891" s="191">
        <v>1597.599976</v>
      </c>
      <c r="E1891" s="191">
        <v>1614.420044</v>
      </c>
      <c r="F1891" s="192">
        <v>1614.420044</v>
      </c>
      <c r="G1891" s="191">
        <v>3603910000</v>
      </c>
      <c r="H1891" s="194">
        <f t="shared" si="29"/>
        <v>1.0534666815752871E-2</v>
      </c>
      <c r="I1891" s="193"/>
      <c r="J1891" s="197">
        <v>1889</v>
      </c>
      <c r="K1891" s="234">
        <v>1.0534666815752871E-2</v>
      </c>
      <c r="L1891" s="198">
        <v>-4.6303079185789475E-3</v>
      </c>
    </row>
    <row r="1892" spans="1:12" ht="14.4" x14ac:dyDescent="0.3">
      <c r="A1892" s="7">
        <v>41396</v>
      </c>
      <c r="B1892" s="191">
        <v>1582.7700199999999</v>
      </c>
      <c r="C1892" s="191">
        <v>1598.599976</v>
      </c>
      <c r="D1892" s="191">
        <v>1582.7700199999999</v>
      </c>
      <c r="E1892" s="191">
        <v>1597.589966</v>
      </c>
      <c r="F1892" s="192">
        <v>1597.589966</v>
      </c>
      <c r="G1892" s="191">
        <v>3366950000</v>
      </c>
      <c r="H1892" s="194">
        <f t="shared" si="29"/>
        <v>9.4079834845461167E-3</v>
      </c>
      <c r="I1892" s="193"/>
      <c r="J1892" s="197">
        <v>1890</v>
      </c>
      <c r="K1892" s="234">
        <v>9.4079834845461167E-3</v>
      </c>
      <c r="L1892" s="198">
        <v>-4.6225721215145078E-3</v>
      </c>
    </row>
    <row r="1893" spans="1:12" ht="14.4" x14ac:dyDescent="0.3">
      <c r="A1893" s="7">
        <v>41395</v>
      </c>
      <c r="B1893" s="191">
        <v>1597.5500489999999</v>
      </c>
      <c r="C1893" s="191">
        <v>1597.5500489999999</v>
      </c>
      <c r="D1893" s="191">
        <v>1581.280029</v>
      </c>
      <c r="E1893" s="191">
        <v>1582.6999510000001</v>
      </c>
      <c r="F1893" s="192">
        <v>1582.6999510000001</v>
      </c>
      <c r="G1893" s="191">
        <v>3530320000</v>
      </c>
      <c r="H1893" s="194">
        <f t="shared" si="29"/>
        <v>-9.3078835372632975E-3</v>
      </c>
      <c r="I1893" s="193"/>
      <c r="J1893" s="197">
        <v>1891</v>
      </c>
      <c r="K1893" s="234">
        <v>-9.3078835372632975E-3</v>
      </c>
      <c r="L1893" s="198">
        <v>-4.6206509979510616E-3</v>
      </c>
    </row>
    <row r="1894" spans="1:12" ht="14.4" x14ac:dyDescent="0.3">
      <c r="A1894" s="7">
        <v>41394</v>
      </c>
      <c r="B1894" s="191">
        <v>1593.579956</v>
      </c>
      <c r="C1894" s="191">
        <v>1597.5699460000001</v>
      </c>
      <c r="D1894" s="191">
        <v>1586.5</v>
      </c>
      <c r="E1894" s="191">
        <v>1597.5699460000001</v>
      </c>
      <c r="F1894" s="192">
        <v>1597.5699460000001</v>
      </c>
      <c r="G1894" s="191">
        <v>3745070000</v>
      </c>
      <c r="H1894" s="194">
        <f t="shared" si="29"/>
        <v>2.4848997165388752E-3</v>
      </c>
      <c r="I1894" s="193"/>
      <c r="J1894" s="197">
        <v>1892</v>
      </c>
      <c r="K1894" s="234">
        <v>2.4848997165388752E-3</v>
      </c>
      <c r="L1894" s="198">
        <v>-4.6189466148207703E-3</v>
      </c>
    </row>
    <row r="1895" spans="1:12" ht="14.4" x14ac:dyDescent="0.3">
      <c r="A1895" s="7">
        <v>41393</v>
      </c>
      <c r="B1895" s="191">
        <v>1582.339966</v>
      </c>
      <c r="C1895" s="191">
        <v>1596.650024</v>
      </c>
      <c r="D1895" s="191">
        <v>1582.339966</v>
      </c>
      <c r="E1895" s="191">
        <v>1593.6099850000001</v>
      </c>
      <c r="F1895" s="192">
        <v>1593.6099850000001</v>
      </c>
      <c r="G1895" s="191">
        <v>2891200000</v>
      </c>
      <c r="H1895" s="194">
        <f t="shared" si="29"/>
        <v>7.186011649218913E-3</v>
      </c>
      <c r="I1895" s="193"/>
      <c r="J1895" s="197">
        <v>1893</v>
      </c>
      <c r="K1895" s="234">
        <v>7.186011649218913E-3</v>
      </c>
      <c r="L1895" s="198">
        <v>-4.6148248662297945E-3</v>
      </c>
    </row>
    <row r="1896" spans="1:12" ht="14.4" x14ac:dyDescent="0.3">
      <c r="A1896" s="7">
        <v>41390</v>
      </c>
      <c r="B1896" s="191">
        <v>1585.160034</v>
      </c>
      <c r="C1896" s="191">
        <v>1585.780029</v>
      </c>
      <c r="D1896" s="191">
        <v>1577.5600589999999</v>
      </c>
      <c r="E1896" s="191">
        <v>1582.23999</v>
      </c>
      <c r="F1896" s="192">
        <v>1582.23999</v>
      </c>
      <c r="G1896" s="191">
        <v>3198620000</v>
      </c>
      <c r="H1896" s="194">
        <f t="shared" si="29"/>
        <v>-1.842113059481767E-3</v>
      </c>
      <c r="I1896" s="193"/>
      <c r="J1896" s="197">
        <v>1894</v>
      </c>
      <c r="K1896" s="234">
        <v>-1.842113059481767E-3</v>
      </c>
      <c r="L1896" s="198">
        <v>-4.6072721011591357E-3</v>
      </c>
    </row>
    <row r="1897" spans="1:12" ht="14.4" x14ac:dyDescent="0.3">
      <c r="A1897" s="7">
        <v>41389</v>
      </c>
      <c r="B1897" s="191">
        <v>1578.9300539999999</v>
      </c>
      <c r="C1897" s="191">
        <v>1592.6400149999999</v>
      </c>
      <c r="D1897" s="191">
        <v>1578.9300539999999</v>
      </c>
      <c r="E1897" s="191">
        <v>1585.160034</v>
      </c>
      <c r="F1897" s="192">
        <v>1585.160034</v>
      </c>
      <c r="G1897" s="191">
        <v>3908580000</v>
      </c>
      <c r="H1897" s="194">
        <f t="shared" si="29"/>
        <v>4.034732195317592E-3</v>
      </c>
      <c r="I1897" s="193"/>
      <c r="J1897" s="197">
        <v>1895</v>
      </c>
      <c r="K1897" s="234">
        <v>4.034732195317592E-3</v>
      </c>
      <c r="L1897" s="198">
        <v>-4.606263612317074E-3</v>
      </c>
    </row>
    <row r="1898" spans="1:12" ht="14.4" x14ac:dyDescent="0.3">
      <c r="A1898" s="7">
        <v>41388</v>
      </c>
      <c r="B1898" s="191">
        <v>1578.780029</v>
      </c>
      <c r="C1898" s="191">
        <v>1583</v>
      </c>
      <c r="D1898" s="191">
        <v>1575.8000489999999</v>
      </c>
      <c r="E1898" s="191">
        <v>1578.790039</v>
      </c>
      <c r="F1898" s="192">
        <v>1578.790039</v>
      </c>
      <c r="G1898" s="191">
        <v>3598240000</v>
      </c>
      <c r="H1898" s="194">
        <f t="shared" si="29"/>
        <v>6.3403386260883958E-6</v>
      </c>
      <c r="I1898" s="193"/>
      <c r="J1898" s="197">
        <v>1896</v>
      </c>
      <c r="K1898" s="234">
        <v>6.3403386260883958E-6</v>
      </c>
      <c r="L1898" s="198">
        <v>-4.6029365073823776E-3</v>
      </c>
    </row>
    <row r="1899" spans="1:12" ht="14.4" x14ac:dyDescent="0.3">
      <c r="A1899" s="7">
        <v>41387</v>
      </c>
      <c r="B1899" s="191">
        <v>1562.5</v>
      </c>
      <c r="C1899" s="191">
        <v>1579.579956</v>
      </c>
      <c r="D1899" s="191">
        <v>1562.5</v>
      </c>
      <c r="E1899" s="191">
        <v>1578.780029</v>
      </c>
      <c r="F1899" s="192">
        <v>1578.780029</v>
      </c>
      <c r="G1899" s="191">
        <v>3565150000</v>
      </c>
      <c r="H1899" s="194">
        <f t="shared" si="29"/>
        <v>1.0419218560000009E-2</v>
      </c>
      <c r="I1899" s="193"/>
      <c r="J1899" s="197">
        <v>1897</v>
      </c>
      <c r="K1899" s="234">
        <v>1.0419218560000009E-2</v>
      </c>
      <c r="L1899" s="198">
        <v>-4.5983952642008503E-3</v>
      </c>
    </row>
    <row r="1900" spans="1:12" ht="14.4" x14ac:dyDescent="0.3">
      <c r="A1900" s="7">
        <v>41386</v>
      </c>
      <c r="B1900" s="191">
        <v>1555.25</v>
      </c>
      <c r="C1900" s="191">
        <v>1565.5500489999999</v>
      </c>
      <c r="D1900" s="191">
        <v>1548.1899410000001</v>
      </c>
      <c r="E1900" s="191">
        <v>1562.5</v>
      </c>
      <c r="F1900" s="192">
        <v>1562.5</v>
      </c>
      <c r="G1900" s="191">
        <v>2979880000</v>
      </c>
      <c r="H1900" s="194">
        <f t="shared" si="29"/>
        <v>4.6616299630284517E-3</v>
      </c>
      <c r="I1900" s="193"/>
      <c r="J1900" s="197">
        <v>1898</v>
      </c>
      <c r="K1900" s="234">
        <v>4.6616299630284517E-3</v>
      </c>
      <c r="L1900" s="198">
        <v>-4.5901639344262295E-3</v>
      </c>
    </row>
    <row r="1901" spans="1:12" ht="14.4" x14ac:dyDescent="0.3">
      <c r="A1901" s="7">
        <v>41383</v>
      </c>
      <c r="B1901" s="191">
        <v>1541.6099850000001</v>
      </c>
      <c r="C1901" s="191">
        <v>1555.8900149999999</v>
      </c>
      <c r="D1901" s="191">
        <v>1539.400024</v>
      </c>
      <c r="E1901" s="191">
        <v>1555.25</v>
      </c>
      <c r="F1901" s="192">
        <v>1555.25</v>
      </c>
      <c r="G1901" s="191">
        <v>3569870000</v>
      </c>
      <c r="H1901" s="194">
        <f t="shared" si="29"/>
        <v>8.8479026035887722E-3</v>
      </c>
      <c r="I1901" s="193"/>
      <c r="J1901" s="197">
        <v>1899</v>
      </c>
      <c r="K1901" s="234">
        <v>8.8479026035887722E-3</v>
      </c>
      <c r="L1901" s="198">
        <v>-4.5822167010330364E-3</v>
      </c>
    </row>
    <row r="1902" spans="1:12" ht="14.4" x14ac:dyDescent="0.3">
      <c r="A1902" s="7">
        <v>41382</v>
      </c>
      <c r="B1902" s="191">
        <v>1552.030029</v>
      </c>
      <c r="C1902" s="191">
        <v>1554.380005</v>
      </c>
      <c r="D1902" s="191">
        <v>1536.030029</v>
      </c>
      <c r="E1902" s="191">
        <v>1541.6099850000001</v>
      </c>
      <c r="F1902" s="192">
        <v>1541.6099850000001</v>
      </c>
      <c r="G1902" s="191">
        <v>3890800000</v>
      </c>
      <c r="H1902" s="194">
        <f t="shared" si="29"/>
        <v>-6.7010038163348665E-3</v>
      </c>
      <c r="I1902" s="193"/>
      <c r="J1902" s="197">
        <v>1900</v>
      </c>
      <c r="K1902" s="234">
        <v>-6.7010038163348665E-3</v>
      </c>
      <c r="L1902" s="198">
        <v>-4.5812806150653867E-3</v>
      </c>
    </row>
    <row r="1903" spans="1:12" ht="14.4" x14ac:dyDescent="0.3">
      <c r="A1903" s="7">
        <v>41381</v>
      </c>
      <c r="B1903" s="191">
        <v>1574.5699460000001</v>
      </c>
      <c r="C1903" s="191">
        <v>1574.5699460000001</v>
      </c>
      <c r="D1903" s="191">
        <v>1543.6899410000001</v>
      </c>
      <c r="E1903" s="191">
        <v>1552.01001</v>
      </c>
      <c r="F1903" s="192">
        <v>1552.01001</v>
      </c>
      <c r="G1903" s="191">
        <v>4250310000</v>
      </c>
      <c r="H1903" s="194">
        <f t="shared" si="29"/>
        <v>-1.4327681064477847E-2</v>
      </c>
      <c r="I1903" s="193"/>
      <c r="J1903" s="197">
        <v>1901</v>
      </c>
      <c r="K1903" s="234">
        <v>-1.4327681064477847E-2</v>
      </c>
      <c r="L1903" s="198">
        <v>-4.580058022271751E-3</v>
      </c>
    </row>
    <row r="1904" spans="1:12" ht="14.4" x14ac:dyDescent="0.3">
      <c r="A1904" s="7">
        <v>41380</v>
      </c>
      <c r="B1904" s="191">
        <v>1552.3599850000001</v>
      </c>
      <c r="C1904" s="191">
        <v>1575.349976</v>
      </c>
      <c r="D1904" s="191">
        <v>1552.3599850000001</v>
      </c>
      <c r="E1904" s="191">
        <v>1574.5699460000001</v>
      </c>
      <c r="F1904" s="192">
        <v>1574.5699460000001</v>
      </c>
      <c r="G1904" s="191">
        <v>3654700000</v>
      </c>
      <c r="H1904" s="194">
        <f t="shared" si="29"/>
        <v>1.4307223333897015E-2</v>
      </c>
      <c r="I1904" s="193"/>
      <c r="J1904" s="197">
        <v>1902</v>
      </c>
      <c r="K1904" s="234">
        <v>1.4307223333897015E-2</v>
      </c>
      <c r="L1904" s="198">
        <v>-4.5779708578492298E-3</v>
      </c>
    </row>
    <row r="1905" spans="1:12" ht="14.4" x14ac:dyDescent="0.3">
      <c r="A1905" s="7">
        <v>41379</v>
      </c>
      <c r="B1905" s="191">
        <v>1588.839966</v>
      </c>
      <c r="C1905" s="191">
        <v>1588.839966</v>
      </c>
      <c r="D1905" s="191">
        <v>1552.280029</v>
      </c>
      <c r="E1905" s="191">
        <v>1552.3599850000001</v>
      </c>
      <c r="F1905" s="192">
        <v>1552.3599850000001</v>
      </c>
      <c r="G1905" s="191">
        <v>4660130000</v>
      </c>
      <c r="H1905" s="194">
        <f t="shared" si="29"/>
        <v>-2.2966291060320925E-2</v>
      </c>
      <c r="I1905" s="193"/>
      <c r="J1905" s="197">
        <v>1903</v>
      </c>
      <c r="K1905" s="234">
        <v>-2.2966291060320925E-2</v>
      </c>
      <c r="L1905" s="198">
        <v>-4.5745359631847848E-3</v>
      </c>
    </row>
    <row r="1906" spans="1:12" ht="14.4" x14ac:dyDescent="0.3">
      <c r="A1906" s="7">
        <v>41376</v>
      </c>
      <c r="B1906" s="191">
        <v>1593.3000489999999</v>
      </c>
      <c r="C1906" s="191">
        <v>1593.3000489999999</v>
      </c>
      <c r="D1906" s="191">
        <v>1579.969971</v>
      </c>
      <c r="E1906" s="191">
        <v>1588.849976</v>
      </c>
      <c r="F1906" s="192">
        <v>1588.849976</v>
      </c>
      <c r="G1906" s="191">
        <v>3206290000</v>
      </c>
      <c r="H1906" s="194">
        <f t="shared" si="29"/>
        <v>-2.836766736027339E-3</v>
      </c>
      <c r="I1906" s="193"/>
      <c r="J1906" s="197">
        <v>1904</v>
      </c>
      <c r="K1906" s="234">
        <v>-2.836766736027339E-3</v>
      </c>
      <c r="L1906" s="198">
        <v>-4.5629642339017253E-3</v>
      </c>
    </row>
    <row r="1907" spans="1:12" ht="14.4" x14ac:dyDescent="0.3">
      <c r="A1907" s="7">
        <v>41375</v>
      </c>
      <c r="B1907" s="191">
        <v>1587.7299800000001</v>
      </c>
      <c r="C1907" s="191">
        <v>1597.349976</v>
      </c>
      <c r="D1907" s="191">
        <v>1586.170044</v>
      </c>
      <c r="E1907" s="191">
        <v>1593.369995</v>
      </c>
      <c r="F1907" s="192">
        <v>1593.369995</v>
      </c>
      <c r="G1907" s="191">
        <v>3393950000</v>
      </c>
      <c r="H1907" s="194">
        <f t="shared" si="29"/>
        <v>3.5522507422829845E-3</v>
      </c>
      <c r="I1907" s="193"/>
      <c r="J1907" s="197">
        <v>1905</v>
      </c>
      <c r="K1907" s="234">
        <v>3.5522507422829845E-3</v>
      </c>
      <c r="L1907" s="198">
        <v>-4.55185724914213E-3</v>
      </c>
    </row>
    <row r="1908" spans="1:12" ht="14.4" x14ac:dyDescent="0.3">
      <c r="A1908" s="7">
        <v>41374</v>
      </c>
      <c r="B1908" s="191">
        <v>1568.6099850000001</v>
      </c>
      <c r="C1908" s="191">
        <v>1589.0699460000001</v>
      </c>
      <c r="D1908" s="191">
        <v>1568.6099850000001</v>
      </c>
      <c r="E1908" s="191">
        <v>1587.7299800000001</v>
      </c>
      <c r="F1908" s="192">
        <v>1587.7299800000001</v>
      </c>
      <c r="G1908" s="191">
        <v>3453350000</v>
      </c>
      <c r="H1908" s="194">
        <f t="shared" si="29"/>
        <v>1.2189132533158021E-2</v>
      </c>
      <c r="I1908" s="193"/>
      <c r="J1908" s="197">
        <v>1906</v>
      </c>
      <c r="K1908" s="234">
        <v>1.2189132533158021E-2</v>
      </c>
      <c r="L1908" s="198">
        <v>-4.5439881924619879E-3</v>
      </c>
    </row>
    <row r="1909" spans="1:12" ht="14.4" x14ac:dyDescent="0.3">
      <c r="A1909" s="7">
        <v>41373</v>
      </c>
      <c r="B1909" s="191">
        <v>1563.1099850000001</v>
      </c>
      <c r="C1909" s="191">
        <v>1573.8900149999999</v>
      </c>
      <c r="D1909" s="191">
        <v>1560.920044</v>
      </c>
      <c r="E1909" s="191">
        <v>1568.6099850000001</v>
      </c>
      <c r="F1909" s="192">
        <v>1568.6099850000001</v>
      </c>
      <c r="G1909" s="191">
        <v>3252780000</v>
      </c>
      <c r="H1909" s="194">
        <f t="shared" si="29"/>
        <v>3.5443321101383254E-3</v>
      </c>
      <c r="I1909" s="193"/>
      <c r="J1909" s="197">
        <v>1907</v>
      </c>
      <c r="K1909" s="234">
        <v>3.5443321101383254E-3</v>
      </c>
      <c r="L1909" s="198">
        <v>-4.5404126389076618E-3</v>
      </c>
    </row>
    <row r="1910" spans="1:12" ht="14.4" x14ac:dyDescent="0.3">
      <c r="A1910" s="7">
        <v>41372</v>
      </c>
      <c r="B1910" s="191">
        <v>1553.26001</v>
      </c>
      <c r="C1910" s="191">
        <v>1563.0699460000001</v>
      </c>
      <c r="D1910" s="191">
        <v>1548.630005</v>
      </c>
      <c r="E1910" s="191">
        <v>1563.0699460000001</v>
      </c>
      <c r="F1910" s="192">
        <v>1563.0699460000001</v>
      </c>
      <c r="G1910" s="191">
        <v>2887120000</v>
      </c>
      <c r="H1910" s="194">
        <f t="shared" si="29"/>
        <v>6.3027379591706961E-3</v>
      </c>
      <c r="I1910" s="193"/>
      <c r="J1910" s="197">
        <v>1908</v>
      </c>
      <c r="K1910" s="234">
        <v>6.3027379591706961E-3</v>
      </c>
      <c r="L1910" s="198">
        <v>-4.5385424912859993E-3</v>
      </c>
    </row>
    <row r="1911" spans="1:12" ht="14.4" x14ac:dyDescent="0.3">
      <c r="A1911" s="7">
        <v>41369</v>
      </c>
      <c r="B1911" s="191">
        <v>1559.9799800000001</v>
      </c>
      <c r="C1911" s="191">
        <v>1559.9799800000001</v>
      </c>
      <c r="D1911" s="191">
        <v>1539.5</v>
      </c>
      <c r="E1911" s="191">
        <v>1553.280029</v>
      </c>
      <c r="F1911" s="192">
        <v>1553.280029</v>
      </c>
      <c r="G1911" s="191">
        <v>3515410000</v>
      </c>
      <c r="H1911" s="194">
        <f t="shared" si="29"/>
        <v>-4.2948955024410349E-3</v>
      </c>
      <c r="I1911" s="193"/>
      <c r="J1911" s="197">
        <v>1909</v>
      </c>
      <c r="K1911" s="234">
        <v>-4.2948955024410349E-3</v>
      </c>
      <c r="L1911" s="198">
        <v>-4.5335836276921906E-3</v>
      </c>
    </row>
    <row r="1912" spans="1:12" ht="14.4" x14ac:dyDescent="0.3">
      <c r="A1912" s="7">
        <v>41368</v>
      </c>
      <c r="B1912" s="191">
        <v>1553.6899410000001</v>
      </c>
      <c r="C1912" s="191">
        <v>1562.599976</v>
      </c>
      <c r="D1912" s="191">
        <v>1552.5200199999999</v>
      </c>
      <c r="E1912" s="191">
        <v>1559.9799800000001</v>
      </c>
      <c r="F1912" s="192">
        <v>1559.9799800000001</v>
      </c>
      <c r="G1912" s="191">
        <v>3350670000</v>
      </c>
      <c r="H1912" s="194">
        <f t="shared" si="29"/>
        <v>4.0484519040855258E-3</v>
      </c>
      <c r="I1912" s="193"/>
      <c r="J1912" s="197">
        <v>1910</v>
      </c>
      <c r="K1912" s="234">
        <v>4.0484519040855258E-3</v>
      </c>
      <c r="L1912" s="198">
        <v>-4.5300730597092982E-3</v>
      </c>
    </row>
    <row r="1913" spans="1:12" ht="14.4" x14ac:dyDescent="0.3">
      <c r="A1913" s="7">
        <v>41367</v>
      </c>
      <c r="B1913" s="191">
        <v>1570.25</v>
      </c>
      <c r="C1913" s="191">
        <v>1571.469971</v>
      </c>
      <c r="D1913" s="191">
        <v>1549.8000489999999</v>
      </c>
      <c r="E1913" s="191">
        <v>1553.6899410000001</v>
      </c>
      <c r="F1913" s="192">
        <v>1553.6899410000001</v>
      </c>
      <c r="G1913" s="191">
        <v>4060610000</v>
      </c>
      <c r="H1913" s="194">
        <f t="shared" si="29"/>
        <v>-1.0546128960356574E-2</v>
      </c>
      <c r="I1913" s="193"/>
      <c r="J1913" s="197">
        <v>1911</v>
      </c>
      <c r="K1913" s="234">
        <v>-1.0546128960356574E-2</v>
      </c>
      <c r="L1913" s="198">
        <v>-4.5277869362705652E-3</v>
      </c>
    </row>
    <row r="1914" spans="1:12" ht="14.4" x14ac:dyDescent="0.3">
      <c r="A1914" s="7">
        <v>41366</v>
      </c>
      <c r="B1914" s="191">
        <v>1562.170044</v>
      </c>
      <c r="C1914" s="191">
        <v>1573.660034</v>
      </c>
      <c r="D1914" s="191">
        <v>1562.170044</v>
      </c>
      <c r="E1914" s="191">
        <v>1570.25</v>
      </c>
      <c r="F1914" s="192">
        <v>1570.25</v>
      </c>
      <c r="G1914" s="191">
        <v>3312160000</v>
      </c>
      <c r="H1914" s="194">
        <f t="shared" si="29"/>
        <v>5.1722640765220294E-3</v>
      </c>
      <c r="I1914" s="193"/>
      <c r="J1914" s="197">
        <v>1912</v>
      </c>
      <c r="K1914" s="234">
        <v>5.1722640765220294E-3</v>
      </c>
      <c r="L1914" s="198">
        <v>-4.5251151842714546E-3</v>
      </c>
    </row>
    <row r="1915" spans="1:12" ht="14.4" x14ac:dyDescent="0.3">
      <c r="A1915" s="7">
        <v>41365</v>
      </c>
      <c r="B1915" s="191">
        <v>1569.1800539999999</v>
      </c>
      <c r="C1915" s="191">
        <v>1570.5699460000001</v>
      </c>
      <c r="D1915" s="191">
        <v>1558.469971</v>
      </c>
      <c r="E1915" s="191">
        <v>1562.170044</v>
      </c>
      <c r="F1915" s="192">
        <v>1562.170044</v>
      </c>
      <c r="G1915" s="191">
        <v>2753110000</v>
      </c>
      <c r="H1915" s="194">
        <f t="shared" si="29"/>
        <v>-4.4735801680748401E-3</v>
      </c>
      <c r="I1915" s="193"/>
      <c r="J1915" s="197">
        <v>1913</v>
      </c>
      <c r="K1915" s="234">
        <v>-4.4735801680748401E-3</v>
      </c>
      <c r="L1915" s="198">
        <v>-4.5186874320310919E-3</v>
      </c>
    </row>
    <row r="1916" spans="1:12" ht="14.4" x14ac:dyDescent="0.3">
      <c r="A1916" s="7">
        <v>41361</v>
      </c>
      <c r="B1916" s="191">
        <v>1562.8599850000001</v>
      </c>
      <c r="C1916" s="191">
        <v>1570.280029</v>
      </c>
      <c r="D1916" s="191">
        <v>1561.079956</v>
      </c>
      <c r="E1916" s="191">
        <v>1569.1899410000001</v>
      </c>
      <c r="F1916" s="192">
        <v>1569.1899410000001</v>
      </c>
      <c r="G1916" s="191">
        <v>3304440000</v>
      </c>
      <c r="H1916" s="194">
        <f t="shared" si="29"/>
        <v>4.0566689684615768E-3</v>
      </c>
      <c r="I1916" s="193"/>
      <c r="J1916" s="197">
        <v>1914</v>
      </c>
      <c r="K1916" s="234">
        <v>4.0566689684615768E-3</v>
      </c>
      <c r="L1916" s="198">
        <v>-4.516882965057244E-3</v>
      </c>
    </row>
    <row r="1917" spans="1:12" ht="14.4" x14ac:dyDescent="0.3">
      <c r="A1917" s="7">
        <v>41360</v>
      </c>
      <c r="B1917" s="191">
        <v>1563.75</v>
      </c>
      <c r="C1917" s="191">
        <v>1564.0699460000001</v>
      </c>
      <c r="D1917" s="191">
        <v>1551.900024</v>
      </c>
      <c r="E1917" s="191">
        <v>1562.849976</v>
      </c>
      <c r="F1917" s="192">
        <v>1562.849976</v>
      </c>
      <c r="G1917" s="191">
        <v>2914210000</v>
      </c>
      <c r="H1917" s="194">
        <f t="shared" si="29"/>
        <v>-5.883499416365341E-4</v>
      </c>
      <c r="I1917" s="193"/>
      <c r="J1917" s="197">
        <v>1915</v>
      </c>
      <c r="K1917" s="234">
        <v>-5.883499416365341E-4</v>
      </c>
      <c r="L1917" s="198">
        <v>-4.5136756212135537E-3</v>
      </c>
    </row>
    <row r="1918" spans="1:12" ht="14.4" x14ac:dyDescent="0.3">
      <c r="A1918" s="7">
        <v>41359</v>
      </c>
      <c r="B1918" s="191">
        <v>1551.6899410000001</v>
      </c>
      <c r="C1918" s="191">
        <v>1563.9499510000001</v>
      </c>
      <c r="D1918" s="191">
        <v>1551.6899410000001</v>
      </c>
      <c r="E1918" s="191">
        <v>1563.7700199999999</v>
      </c>
      <c r="F1918" s="192">
        <v>1563.7700199999999</v>
      </c>
      <c r="G1918" s="191">
        <v>2869260000</v>
      </c>
      <c r="H1918" s="194">
        <f t="shared" si="29"/>
        <v>7.7851113684572378E-3</v>
      </c>
      <c r="I1918" s="193"/>
      <c r="J1918" s="197">
        <v>1916</v>
      </c>
      <c r="K1918" s="234">
        <v>7.7851113684572378E-3</v>
      </c>
      <c r="L1918" s="198">
        <v>-4.5130874553507491E-3</v>
      </c>
    </row>
    <row r="1919" spans="1:12" ht="14.4" x14ac:dyDescent="0.3">
      <c r="A1919" s="7">
        <v>41358</v>
      </c>
      <c r="B1919" s="191">
        <v>1556.8900149999999</v>
      </c>
      <c r="C1919" s="191">
        <v>1564.910034</v>
      </c>
      <c r="D1919" s="191">
        <v>1546.219971</v>
      </c>
      <c r="E1919" s="191">
        <v>1551.6899410000001</v>
      </c>
      <c r="F1919" s="192">
        <v>1551.6899410000001</v>
      </c>
      <c r="G1919" s="191">
        <v>3178170000</v>
      </c>
      <c r="H1919" s="194">
        <f t="shared" si="29"/>
        <v>-3.3400394054167396E-3</v>
      </c>
      <c r="I1919" s="193"/>
      <c r="J1919" s="197">
        <v>1917</v>
      </c>
      <c r="K1919" s="234">
        <v>-3.3400394054167396E-3</v>
      </c>
      <c r="L1919" s="198">
        <v>-4.5055251814657988E-3</v>
      </c>
    </row>
    <row r="1920" spans="1:12" ht="14.4" x14ac:dyDescent="0.3">
      <c r="A1920" s="7">
        <v>41355</v>
      </c>
      <c r="B1920" s="191">
        <v>1545.900024</v>
      </c>
      <c r="C1920" s="191">
        <v>1557.73999</v>
      </c>
      <c r="D1920" s="191">
        <v>1545.900024</v>
      </c>
      <c r="E1920" s="191">
        <v>1556.8900149999999</v>
      </c>
      <c r="F1920" s="192">
        <v>1556.8900149999999</v>
      </c>
      <c r="G1920" s="191">
        <v>2948380000</v>
      </c>
      <c r="H1920" s="194">
        <f t="shared" si="29"/>
        <v>7.1742564681468741E-3</v>
      </c>
      <c r="I1920" s="193"/>
      <c r="J1920" s="197">
        <v>1918</v>
      </c>
      <c r="K1920" s="234">
        <v>7.1742564681468741E-3</v>
      </c>
      <c r="L1920" s="198">
        <v>-4.4992902711526598E-3</v>
      </c>
    </row>
    <row r="1921" spans="1:12" ht="14.4" x14ac:dyDescent="0.3">
      <c r="A1921" s="7">
        <v>41354</v>
      </c>
      <c r="B1921" s="191">
        <v>1558.709961</v>
      </c>
      <c r="C1921" s="191">
        <v>1558.709961</v>
      </c>
      <c r="D1921" s="191">
        <v>1543.5500489999999</v>
      </c>
      <c r="E1921" s="191">
        <v>1545.8000489999999</v>
      </c>
      <c r="F1921" s="192">
        <v>1545.8000489999999</v>
      </c>
      <c r="G1921" s="191">
        <v>3243270000</v>
      </c>
      <c r="H1921" s="194">
        <f t="shared" si="29"/>
        <v>-8.2824337580531295E-3</v>
      </c>
      <c r="I1921" s="193"/>
      <c r="J1921" s="197">
        <v>1919</v>
      </c>
      <c r="K1921" s="234">
        <v>-8.2824337580531295E-3</v>
      </c>
      <c r="L1921" s="198">
        <v>-4.4978636446095788E-3</v>
      </c>
    </row>
    <row r="1922" spans="1:12" ht="14.4" x14ac:dyDescent="0.3">
      <c r="A1922" s="7">
        <v>41353</v>
      </c>
      <c r="B1922" s="191">
        <v>1548.339966</v>
      </c>
      <c r="C1922" s="191">
        <v>1561.5600589999999</v>
      </c>
      <c r="D1922" s="191">
        <v>1548.339966</v>
      </c>
      <c r="E1922" s="191">
        <v>1558.709961</v>
      </c>
      <c r="F1922" s="192">
        <v>1558.709961</v>
      </c>
      <c r="G1922" s="191">
        <v>3349090000</v>
      </c>
      <c r="H1922" s="194">
        <f t="shared" si="29"/>
        <v>6.6974922999565702E-3</v>
      </c>
      <c r="I1922" s="193"/>
      <c r="J1922" s="197">
        <v>1920</v>
      </c>
      <c r="K1922" s="234">
        <v>6.6974922999565702E-3</v>
      </c>
      <c r="L1922" s="198">
        <v>-4.4960990766003996E-3</v>
      </c>
    </row>
    <row r="1923" spans="1:12" ht="14.4" x14ac:dyDescent="0.3">
      <c r="A1923" s="7">
        <v>41352</v>
      </c>
      <c r="B1923" s="191">
        <v>1552.099976</v>
      </c>
      <c r="C1923" s="191">
        <v>1557.25</v>
      </c>
      <c r="D1923" s="191">
        <v>1538.5699460000001</v>
      </c>
      <c r="E1923" s="191">
        <v>1548.339966</v>
      </c>
      <c r="F1923" s="192">
        <v>1548.339966</v>
      </c>
      <c r="G1923" s="191">
        <v>3796210000</v>
      </c>
      <c r="H1923" s="194">
        <f t="shared" si="29"/>
        <v>-2.422530802229692E-3</v>
      </c>
      <c r="I1923" s="193"/>
      <c r="J1923" s="197">
        <v>1921</v>
      </c>
      <c r="K1923" s="234">
        <v>-2.422530802229692E-3</v>
      </c>
      <c r="L1923" s="198">
        <v>-4.4911381884284382E-3</v>
      </c>
    </row>
    <row r="1924" spans="1:12" ht="14.4" x14ac:dyDescent="0.3">
      <c r="A1924" s="7">
        <v>41351</v>
      </c>
      <c r="B1924" s="191">
        <v>1560.6999510000001</v>
      </c>
      <c r="C1924" s="191">
        <v>1560.6999510000001</v>
      </c>
      <c r="D1924" s="191">
        <v>1545.130005</v>
      </c>
      <c r="E1924" s="191">
        <v>1552.099976</v>
      </c>
      <c r="F1924" s="192">
        <v>1552.099976</v>
      </c>
      <c r="G1924" s="191">
        <v>3164560000</v>
      </c>
      <c r="H1924" s="194">
        <f t="shared" ref="H1924:H1987" si="30">(F1924-F1925)/F1925</f>
        <v>-5.5103320753548774E-3</v>
      </c>
      <c r="I1924" s="193"/>
      <c r="J1924" s="197">
        <v>1922</v>
      </c>
      <c r="K1924" s="234">
        <v>-5.5103320753548774E-3</v>
      </c>
      <c r="L1924" s="198">
        <v>-4.4886560434759743E-3</v>
      </c>
    </row>
    <row r="1925" spans="1:12" ht="14.4" x14ac:dyDescent="0.3">
      <c r="A1925" s="7">
        <v>41348</v>
      </c>
      <c r="B1925" s="191">
        <v>1563.209961</v>
      </c>
      <c r="C1925" s="191">
        <v>1563.619995</v>
      </c>
      <c r="D1925" s="191">
        <v>1555.73999</v>
      </c>
      <c r="E1925" s="191">
        <v>1560.6999510000001</v>
      </c>
      <c r="F1925" s="192">
        <v>1560.6999510000001</v>
      </c>
      <c r="G1925" s="191">
        <v>5175850000</v>
      </c>
      <c r="H1925" s="194">
        <f t="shared" si="30"/>
        <v>-1.6184624350666643E-3</v>
      </c>
      <c r="I1925" s="193"/>
      <c r="J1925" s="197">
        <v>1923</v>
      </c>
      <c r="K1925" s="234">
        <v>-1.6184624350666643E-3</v>
      </c>
      <c r="L1925" s="198">
        <v>-4.4877198064528596E-3</v>
      </c>
    </row>
    <row r="1926" spans="1:12" ht="14.4" x14ac:dyDescent="0.3">
      <c r="A1926" s="7">
        <v>41347</v>
      </c>
      <c r="B1926" s="191">
        <v>1554.5200199999999</v>
      </c>
      <c r="C1926" s="191">
        <v>1563.3199460000001</v>
      </c>
      <c r="D1926" s="191">
        <v>1554.5200199999999</v>
      </c>
      <c r="E1926" s="191">
        <v>1563.2299800000001</v>
      </c>
      <c r="F1926" s="192">
        <v>1563.2299800000001</v>
      </c>
      <c r="G1926" s="191">
        <v>3459260000</v>
      </c>
      <c r="H1926" s="194">
        <f t="shared" si="30"/>
        <v>5.6029899183930344E-3</v>
      </c>
      <c r="I1926" s="193"/>
      <c r="J1926" s="197">
        <v>1924</v>
      </c>
      <c r="K1926" s="234">
        <v>5.6029899183930344E-3</v>
      </c>
      <c r="L1926" s="198">
        <v>-4.485890288229189E-3</v>
      </c>
    </row>
    <row r="1927" spans="1:12" ht="14.4" x14ac:dyDescent="0.3">
      <c r="A1927" s="7">
        <v>41346</v>
      </c>
      <c r="B1927" s="191">
        <v>1552.4799800000001</v>
      </c>
      <c r="C1927" s="191">
        <v>1556.3900149999999</v>
      </c>
      <c r="D1927" s="191">
        <v>1548.25</v>
      </c>
      <c r="E1927" s="191">
        <v>1554.5200199999999</v>
      </c>
      <c r="F1927" s="192">
        <v>1554.5200199999999</v>
      </c>
      <c r="G1927" s="191">
        <v>3073830000</v>
      </c>
      <c r="H1927" s="194">
        <f t="shared" si="30"/>
        <v>1.3140523718701111E-3</v>
      </c>
      <c r="I1927" s="193"/>
      <c r="J1927" s="197">
        <v>1925</v>
      </c>
      <c r="K1927" s="234">
        <v>1.3140523718701111E-3</v>
      </c>
      <c r="L1927" s="198">
        <v>-4.4809051974590937E-3</v>
      </c>
    </row>
    <row r="1928" spans="1:12" ht="14.4" x14ac:dyDescent="0.3">
      <c r="A1928" s="7">
        <v>41345</v>
      </c>
      <c r="B1928" s="191">
        <v>1556.219971</v>
      </c>
      <c r="C1928" s="191">
        <v>1556.7700199999999</v>
      </c>
      <c r="D1928" s="191">
        <v>1548.23999</v>
      </c>
      <c r="E1928" s="191">
        <v>1552.4799800000001</v>
      </c>
      <c r="F1928" s="192">
        <v>1552.4799800000001</v>
      </c>
      <c r="G1928" s="191">
        <v>3274910000</v>
      </c>
      <c r="H1928" s="194">
        <f t="shared" si="30"/>
        <v>-2.4032534408337304E-3</v>
      </c>
      <c r="I1928" s="193"/>
      <c r="J1928" s="197">
        <v>1926</v>
      </c>
      <c r="K1928" s="234">
        <v>-2.4032534408337304E-3</v>
      </c>
      <c r="L1928" s="198">
        <v>-4.4782947738039635E-3</v>
      </c>
    </row>
    <row r="1929" spans="1:12" ht="14.4" x14ac:dyDescent="0.3">
      <c r="A1929" s="7">
        <v>41344</v>
      </c>
      <c r="B1929" s="191">
        <v>1551.150024</v>
      </c>
      <c r="C1929" s="191">
        <v>1556.2700199999999</v>
      </c>
      <c r="D1929" s="191">
        <v>1547.3599850000001</v>
      </c>
      <c r="E1929" s="191">
        <v>1556.219971</v>
      </c>
      <c r="F1929" s="192">
        <v>1556.219971</v>
      </c>
      <c r="G1929" s="191">
        <v>3091080000</v>
      </c>
      <c r="H1929" s="194">
        <f t="shared" si="30"/>
        <v>3.2490857441105671E-3</v>
      </c>
      <c r="I1929" s="193"/>
      <c r="J1929" s="197">
        <v>1927</v>
      </c>
      <c r="K1929" s="234">
        <v>3.2490857441105671E-3</v>
      </c>
      <c r="L1929" s="198">
        <v>-4.4777527502567133E-3</v>
      </c>
    </row>
    <row r="1930" spans="1:12" ht="14.4" x14ac:dyDescent="0.3">
      <c r="A1930" s="7">
        <v>41341</v>
      </c>
      <c r="B1930" s="191">
        <v>1544.26001</v>
      </c>
      <c r="C1930" s="191">
        <v>1552.4799800000001</v>
      </c>
      <c r="D1930" s="191">
        <v>1542.9399410000001</v>
      </c>
      <c r="E1930" s="191">
        <v>1551.1800539999999</v>
      </c>
      <c r="F1930" s="192">
        <v>1551.1800539999999</v>
      </c>
      <c r="G1930" s="191">
        <v>3652260000</v>
      </c>
      <c r="H1930" s="194">
        <f t="shared" si="30"/>
        <v>4.4811391573883735E-3</v>
      </c>
      <c r="I1930" s="193"/>
      <c r="J1930" s="197">
        <v>1928</v>
      </c>
      <c r="K1930" s="234">
        <v>4.4811391573883735E-3</v>
      </c>
      <c r="L1930" s="198">
        <v>-4.4756105334295346E-3</v>
      </c>
    </row>
    <row r="1931" spans="1:12" ht="14.4" x14ac:dyDescent="0.3">
      <c r="A1931" s="7">
        <v>41340</v>
      </c>
      <c r="B1931" s="191">
        <v>1541.459961</v>
      </c>
      <c r="C1931" s="191">
        <v>1545.780029</v>
      </c>
      <c r="D1931" s="191">
        <v>1541.459961</v>
      </c>
      <c r="E1931" s="191">
        <v>1544.26001</v>
      </c>
      <c r="F1931" s="192">
        <v>1544.26001</v>
      </c>
      <c r="G1931" s="191">
        <v>3634710000</v>
      </c>
      <c r="H1931" s="194">
        <f t="shared" si="30"/>
        <v>1.8164915540092607E-3</v>
      </c>
      <c r="I1931" s="193"/>
      <c r="J1931" s="197">
        <v>1929</v>
      </c>
      <c r="K1931" s="234">
        <v>1.8164915540092607E-3</v>
      </c>
      <c r="L1931" s="198">
        <v>-4.4738101239773084E-3</v>
      </c>
    </row>
    <row r="1932" spans="1:12" ht="14.4" x14ac:dyDescent="0.3">
      <c r="A1932" s="7">
        <v>41339</v>
      </c>
      <c r="B1932" s="191">
        <v>1539.790039</v>
      </c>
      <c r="C1932" s="191">
        <v>1545.25</v>
      </c>
      <c r="D1932" s="191">
        <v>1538.1099850000001</v>
      </c>
      <c r="E1932" s="191">
        <v>1541.459961</v>
      </c>
      <c r="F1932" s="192">
        <v>1541.459961</v>
      </c>
      <c r="G1932" s="191">
        <v>3676890000</v>
      </c>
      <c r="H1932" s="194">
        <f t="shared" si="30"/>
        <v>1.0845127957085339E-3</v>
      </c>
      <c r="I1932" s="193"/>
      <c r="J1932" s="197">
        <v>1930</v>
      </c>
      <c r="K1932" s="234">
        <v>1.0845127957085339E-3</v>
      </c>
      <c r="L1932" s="198">
        <v>-4.4735801680748401E-3</v>
      </c>
    </row>
    <row r="1933" spans="1:12" ht="14.4" x14ac:dyDescent="0.3">
      <c r="A1933" s="7">
        <v>41338</v>
      </c>
      <c r="B1933" s="191">
        <v>1525.1999510000001</v>
      </c>
      <c r="C1933" s="191">
        <v>1543.469971</v>
      </c>
      <c r="D1933" s="191">
        <v>1525.1999510000001</v>
      </c>
      <c r="E1933" s="191">
        <v>1539.790039</v>
      </c>
      <c r="F1933" s="192">
        <v>1539.790039</v>
      </c>
      <c r="G1933" s="191">
        <v>3610690000</v>
      </c>
      <c r="H1933" s="194">
        <f t="shared" si="30"/>
        <v>9.5660165674893351E-3</v>
      </c>
      <c r="I1933" s="193"/>
      <c r="J1933" s="197">
        <v>1931</v>
      </c>
      <c r="K1933" s="234">
        <v>9.5660165674893351E-3</v>
      </c>
      <c r="L1933" s="198">
        <v>-4.4709884705516657E-3</v>
      </c>
    </row>
    <row r="1934" spans="1:12" ht="14.4" x14ac:dyDescent="0.3">
      <c r="A1934" s="7">
        <v>41337</v>
      </c>
      <c r="B1934" s="191">
        <v>1518.1999510000001</v>
      </c>
      <c r="C1934" s="191">
        <v>1525.2700199999999</v>
      </c>
      <c r="D1934" s="191">
        <v>1512.290039</v>
      </c>
      <c r="E1934" s="191">
        <v>1525.1999510000001</v>
      </c>
      <c r="F1934" s="192">
        <v>1525.1999510000001</v>
      </c>
      <c r="G1934" s="191">
        <v>3414430000</v>
      </c>
      <c r="H1934" s="194">
        <f t="shared" si="30"/>
        <v>4.6107233736829437E-3</v>
      </c>
      <c r="I1934" s="193"/>
      <c r="J1934" s="197">
        <v>1932</v>
      </c>
      <c r="K1934" s="234">
        <v>4.6107233736829437E-3</v>
      </c>
      <c r="L1934" s="198">
        <v>-4.468529585117639E-3</v>
      </c>
    </row>
    <row r="1935" spans="1:12" ht="14.4" x14ac:dyDescent="0.3">
      <c r="A1935" s="7">
        <v>41334</v>
      </c>
      <c r="B1935" s="191">
        <v>1514.6800539999999</v>
      </c>
      <c r="C1935" s="191">
        <v>1519.98999</v>
      </c>
      <c r="D1935" s="191">
        <v>1501.4799800000001</v>
      </c>
      <c r="E1935" s="191">
        <v>1518.1999510000001</v>
      </c>
      <c r="F1935" s="192">
        <v>1518.1999510000001</v>
      </c>
      <c r="G1935" s="191">
        <v>3695610000</v>
      </c>
      <c r="H1935" s="194">
        <f t="shared" si="30"/>
        <v>2.3238551208915096E-3</v>
      </c>
      <c r="I1935" s="193"/>
      <c r="J1935" s="197">
        <v>1933</v>
      </c>
      <c r="K1935" s="234">
        <v>2.3238551208915096E-3</v>
      </c>
      <c r="L1935" s="198">
        <v>-4.4581509009684944E-3</v>
      </c>
    </row>
    <row r="1936" spans="1:12" ht="14.4" x14ac:dyDescent="0.3">
      <c r="A1936" s="7">
        <v>41333</v>
      </c>
      <c r="B1936" s="191">
        <v>1515.98999</v>
      </c>
      <c r="C1936" s="191">
        <v>1525.339966</v>
      </c>
      <c r="D1936" s="191">
        <v>1514.459961</v>
      </c>
      <c r="E1936" s="191">
        <v>1514.6800539999999</v>
      </c>
      <c r="F1936" s="192">
        <v>1514.6800539999999</v>
      </c>
      <c r="G1936" s="191">
        <v>3912320000</v>
      </c>
      <c r="H1936" s="194">
        <f t="shared" si="30"/>
        <v>-8.640795840611764E-4</v>
      </c>
      <c r="I1936" s="193"/>
      <c r="J1936" s="197">
        <v>1934</v>
      </c>
      <c r="K1936" s="234">
        <v>-8.640795840611764E-4</v>
      </c>
      <c r="L1936" s="198">
        <v>-4.4557250073096327E-3</v>
      </c>
    </row>
    <row r="1937" spans="1:12" ht="14.4" x14ac:dyDescent="0.3">
      <c r="A1937" s="7">
        <v>41332</v>
      </c>
      <c r="B1937" s="191">
        <v>1496.9399410000001</v>
      </c>
      <c r="C1937" s="191">
        <v>1520.079956</v>
      </c>
      <c r="D1937" s="191">
        <v>1494.880005</v>
      </c>
      <c r="E1937" s="191">
        <v>1515.98999</v>
      </c>
      <c r="F1937" s="192">
        <v>1515.98999</v>
      </c>
      <c r="G1937" s="191">
        <v>3551850000</v>
      </c>
      <c r="H1937" s="194">
        <f t="shared" si="30"/>
        <v>1.2725994195380978E-2</v>
      </c>
      <c r="I1937" s="193"/>
      <c r="J1937" s="197">
        <v>1935</v>
      </c>
      <c r="K1937" s="234">
        <v>1.2725994195380978E-2</v>
      </c>
      <c r="L1937" s="198">
        <v>-4.4504079173486094E-3</v>
      </c>
    </row>
    <row r="1938" spans="1:12" ht="14.4" x14ac:dyDescent="0.3">
      <c r="A1938" s="7">
        <v>41331</v>
      </c>
      <c r="B1938" s="191">
        <v>1487.849976</v>
      </c>
      <c r="C1938" s="191">
        <v>1498.98999</v>
      </c>
      <c r="D1938" s="191">
        <v>1485.01001</v>
      </c>
      <c r="E1938" s="191">
        <v>1496.9399410000001</v>
      </c>
      <c r="F1938" s="192">
        <v>1496.9399410000001</v>
      </c>
      <c r="G1938" s="191">
        <v>3975280000</v>
      </c>
      <c r="H1938" s="194">
        <f t="shared" si="30"/>
        <v>6.1094634181048102E-3</v>
      </c>
      <c r="I1938" s="193"/>
      <c r="J1938" s="197">
        <v>1936</v>
      </c>
      <c r="K1938" s="234">
        <v>6.1094634181048102E-3</v>
      </c>
      <c r="L1938" s="198">
        <v>-4.4449825588984198E-3</v>
      </c>
    </row>
    <row r="1939" spans="1:12" ht="14.4" x14ac:dyDescent="0.3">
      <c r="A1939" s="7">
        <v>41330</v>
      </c>
      <c r="B1939" s="191">
        <v>1515.599976</v>
      </c>
      <c r="C1939" s="191">
        <v>1525.839966</v>
      </c>
      <c r="D1939" s="191">
        <v>1487.849976</v>
      </c>
      <c r="E1939" s="191">
        <v>1487.849976</v>
      </c>
      <c r="F1939" s="192">
        <v>1487.849976</v>
      </c>
      <c r="G1939" s="191">
        <v>4011050000</v>
      </c>
      <c r="H1939" s="194">
        <f t="shared" si="30"/>
        <v>-1.8309580654150129E-2</v>
      </c>
      <c r="I1939" s="193"/>
      <c r="J1939" s="197">
        <v>1937</v>
      </c>
      <c r="K1939" s="234">
        <v>-1.8309580654150129E-2</v>
      </c>
      <c r="L1939" s="198">
        <v>-4.433512223916216E-3</v>
      </c>
    </row>
    <row r="1940" spans="1:12" ht="14.4" x14ac:dyDescent="0.3">
      <c r="A1940" s="7">
        <v>41327</v>
      </c>
      <c r="B1940" s="191">
        <v>1502.420044</v>
      </c>
      <c r="C1940" s="191">
        <v>1515.6400149999999</v>
      </c>
      <c r="D1940" s="191">
        <v>1502.420044</v>
      </c>
      <c r="E1940" s="191">
        <v>1515.599976</v>
      </c>
      <c r="F1940" s="192">
        <v>1515.599976</v>
      </c>
      <c r="G1940" s="191">
        <v>3419320000</v>
      </c>
      <c r="H1940" s="194">
        <f t="shared" si="30"/>
        <v>8.7724681607083306E-3</v>
      </c>
      <c r="I1940" s="193"/>
      <c r="J1940" s="197">
        <v>1938</v>
      </c>
      <c r="K1940" s="234">
        <v>8.7724681607083306E-3</v>
      </c>
      <c r="L1940" s="198">
        <v>-4.4303289684483006E-3</v>
      </c>
    </row>
    <row r="1941" spans="1:12" ht="14.4" x14ac:dyDescent="0.3">
      <c r="A1941" s="7">
        <v>41326</v>
      </c>
      <c r="B1941" s="191">
        <v>1511.9499510000001</v>
      </c>
      <c r="C1941" s="191">
        <v>1511.9499510000001</v>
      </c>
      <c r="D1941" s="191">
        <v>1497.290039</v>
      </c>
      <c r="E1941" s="191">
        <v>1502.420044</v>
      </c>
      <c r="F1941" s="192">
        <v>1502.420044</v>
      </c>
      <c r="G1941" s="191">
        <v>4274600000</v>
      </c>
      <c r="H1941" s="194">
        <f t="shared" si="30"/>
        <v>-6.3030571836700262E-3</v>
      </c>
      <c r="I1941" s="193"/>
      <c r="J1941" s="197">
        <v>1939</v>
      </c>
      <c r="K1941" s="234">
        <v>-6.3030571836700262E-3</v>
      </c>
      <c r="L1941" s="198">
        <v>-4.4280039923041076E-3</v>
      </c>
    </row>
    <row r="1942" spans="1:12" ht="14.4" x14ac:dyDescent="0.3">
      <c r="A1942" s="7">
        <v>41325</v>
      </c>
      <c r="B1942" s="191">
        <v>1530.9399410000001</v>
      </c>
      <c r="C1942" s="191">
        <v>1530.9399410000001</v>
      </c>
      <c r="D1942" s="191">
        <v>1511.410034</v>
      </c>
      <c r="E1942" s="191">
        <v>1511.9499510000001</v>
      </c>
      <c r="F1942" s="192">
        <v>1511.9499510000001</v>
      </c>
      <c r="G1942" s="191">
        <v>4240570000</v>
      </c>
      <c r="H1942" s="194">
        <f t="shared" si="30"/>
        <v>-1.2404137805429451E-2</v>
      </c>
      <c r="I1942" s="193"/>
      <c r="J1942" s="197">
        <v>1940</v>
      </c>
      <c r="K1942" s="234">
        <v>-1.2404137805429451E-2</v>
      </c>
      <c r="L1942" s="198">
        <v>-4.4234006982948292E-3</v>
      </c>
    </row>
    <row r="1943" spans="1:12" ht="14.4" x14ac:dyDescent="0.3">
      <c r="A1943" s="7">
        <v>41324</v>
      </c>
      <c r="B1943" s="191">
        <v>1519.790039</v>
      </c>
      <c r="C1943" s="191">
        <v>1530.9399410000001</v>
      </c>
      <c r="D1943" s="191">
        <v>1519.790039</v>
      </c>
      <c r="E1943" s="191">
        <v>1530.9399410000001</v>
      </c>
      <c r="F1943" s="192">
        <v>1530.9399410000001</v>
      </c>
      <c r="G1943" s="191">
        <v>3748910000</v>
      </c>
      <c r="H1943" s="194">
        <f t="shared" si="30"/>
        <v>7.3364752458415809E-3</v>
      </c>
      <c r="I1943" s="193"/>
      <c r="J1943" s="197">
        <v>1941</v>
      </c>
      <c r="K1943" s="234">
        <v>7.3364752458415809E-3</v>
      </c>
      <c r="L1943" s="198">
        <v>-4.4200103786901914E-3</v>
      </c>
    </row>
    <row r="1944" spans="1:12" ht="14.4" x14ac:dyDescent="0.3">
      <c r="A1944" s="7">
        <v>41320</v>
      </c>
      <c r="B1944" s="191">
        <v>1521.380005</v>
      </c>
      <c r="C1944" s="191">
        <v>1524.23999</v>
      </c>
      <c r="D1944" s="191">
        <v>1514.1400149999999</v>
      </c>
      <c r="E1944" s="191">
        <v>1519.790039</v>
      </c>
      <c r="F1944" s="192">
        <v>1519.790039</v>
      </c>
      <c r="G1944" s="191">
        <v>3838510000</v>
      </c>
      <c r="H1944" s="194">
        <f t="shared" si="30"/>
        <v>-1.045081435785009E-3</v>
      </c>
      <c r="I1944" s="193"/>
      <c r="J1944" s="197">
        <v>1942</v>
      </c>
      <c r="K1944" s="234">
        <v>-1.045081435785009E-3</v>
      </c>
      <c r="L1944" s="198">
        <v>-4.4145270055055948E-3</v>
      </c>
    </row>
    <row r="1945" spans="1:12" ht="14.4" x14ac:dyDescent="0.3">
      <c r="A1945" s="7">
        <v>41319</v>
      </c>
      <c r="B1945" s="191">
        <v>1520.329956</v>
      </c>
      <c r="C1945" s="191">
        <v>1523.1400149999999</v>
      </c>
      <c r="D1945" s="191">
        <v>1514.0200199999999</v>
      </c>
      <c r="E1945" s="191">
        <v>1521.380005</v>
      </c>
      <c r="F1945" s="192">
        <v>1521.380005</v>
      </c>
      <c r="G1945" s="191">
        <v>3759740000</v>
      </c>
      <c r="H1945" s="194">
        <f t="shared" si="30"/>
        <v>6.9067178204041421E-4</v>
      </c>
      <c r="I1945" s="193"/>
      <c r="J1945" s="197">
        <v>1943</v>
      </c>
      <c r="K1945" s="234">
        <v>6.9067178204041421E-4</v>
      </c>
      <c r="L1945" s="198">
        <v>-4.4043952328094039E-3</v>
      </c>
    </row>
    <row r="1946" spans="1:12" ht="14.4" x14ac:dyDescent="0.3">
      <c r="A1946" s="7">
        <v>41318</v>
      </c>
      <c r="B1946" s="191">
        <v>1519.4300539999999</v>
      </c>
      <c r="C1946" s="191">
        <v>1524.6899410000001</v>
      </c>
      <c r="D1946" s="191">
        <v>1515.9300539999999</v>
      </c>
      <c r="E1946" s="191">
        <v>1520.329956</v>
      </c>
      <c r="F1946" s="192">
        <v>1520.329956</v>
      </c>
      <c r="G1946" s="191">
        <v>3385880000</v>
      </c>
      <c r="H1946" s="194">
        <f t="shared" si="30"/>
        <v>5.9226286700796757E-4</v>
      </c>
      <c r="I1946" s="193"/>
      <c r="J1946" s="197">
        <v>1944</v>
      </c>
      <c r="K1946" s="234">
        <v>5.9226286700796757E-4</v>
      </c>
      <c r="L1946" s="198">
        <v>-4.4038182933809006E-3</v>
      </c>
    </row>
    <row r="1947" spans="1:12" ht="14.4" x14ac:dyDescent="0.3">
      <c r="A1947" s="7">
        <v>41317</v>
      </c>
      <c r="B1947" s="191">
        <v>1517.01001</v>
      </c>
      <c r="C1947" s="191">
        <v>1522.290039</v>
      </c>
      <c r="D1947" s="191">
        <v>1515.6099850000001</v>
      </c>
      <c r="E1947" s="191">
        <v>1519.4300539999999</v>
      </c>
      <c r="F1947" s="192">
        <v>1519.4300539999999</v>
      </c>
      <c r="G1947" s="191">
        <v>3414370000</v>
      </c>
      <c r="H1947" s="194">
        <f t="shared" si="30"/>
        <v>1.5952722685066275E-3</v>
      </c>
      <c r="I1947" s="193"/>
      <c r="J1947" s="197">
        <v>1945</v>
      </c>
      <c r="K1947" s="234">
        <v>1.5952722685066275E-3</v>
      </c>
      <c r="L1947" s="198">
        <v>-4.4027061166048969E-3</v>
      </c>
    </row>
    <row r="1948" spans="1:12" ht="14.4" x14ac:dyDescent="0.3">
      <c r="A1948" s="7">
        <v>41316</v>
      </c>
      <c r="B1948" s="191">
        <v>1517.9300539999999</v>
      </c>
      <c r="C1948" s="191">
        <v>1518.3100589999999</v>
      </c>
      <c r="D1948" s="191">
        <v>1513.6099850000001</v>
      </c>
      <c r="E1948" s="191">
        <v>1517.01001</v>
      </c>
      <c r="F1948" s="192">
        <v>1517.01001</v>
      </c>
      <c r="G1948" s="191">
        <v>2684100000</v>
      </c>
      <c r="H1948" s="194">
        <f t="shared" si="30"/>
        <v>-6.0611752008960602E-4</v>
      </c>
      <c r="I1948" s="193"/>
      <c r="J1948" s="197">
        <v>1946</v>
      </c>
      <c r="K1948" s="234">
        <v>-6.0611752008960602E-4</v>
      </c>
      <c r="L1948" s="198">
        <v>-4.3962627098471894E-3</v>
      </c>
    </row>
    <row r="1949" spans="1:12" ht="14.4" x14ac:dyDescent="0.3">
      <c r="A1949" s="7">
        <v>41313</v>
      </c>
      <c r="B1949" s="191">
        <v>1509.3900149999999</v>
      </c>
      <c r="C1949" s="191">
        <v>1518.3100589999999</v>
      </c>
      <c r="D1949" s="191">
        <v>1509.3900149999999</v>
      </c>
      <c r="E1949" s="191">
        <v>1517.9300539999999</v>
      </c>
      <c r="F1949" s="192">
        <v>1517.9300539999999</v>
      </c>
      <c r="G1949" s="191">
        <v>2986150000</v>
      </c>
      <c r="H1949" s="194">
        <f t="shared" si="30"/>
        <v>5.6579405687932679E-3</v>
      </c>
      <c r="I1949" s="193"/>
      <c r="J1949" s="197">
        <v>1947</v>
      </c>
      <c r="K1949" s="234">
        <v>5.6579405687932679E-3</v>
      </c>
      <c r="L1949" s="198">
        <v>-4.3931385624867581E-3</v>
      </c>
    </row>
    <row r="1950" spans="1:12" ht="14.4" x14ac:dyDescent="0.3">
      <c r="A1950" s="7">
        <v>41312</v>
      </c>
      <c r="B1950" s="191">
        <v>1512.119995</v>
      </c>
      <c r="C1950" s="191">
        <v>1512.900024</v>
      </c>
      <c r="D1950" s="191">
        <v>1498.48999</v>
      </c>
      <c r="E1950" s="191">
        <v>1509.3900149999999</v>
      </c>
      <c r="F1950" s="192">
        <v>1509.3900149999999</v>
      </c>
      <c r="G1950" s="191">
        <v>3614580000</v>
      </c>
      <c r="H1950" s="194">
        <f t="shared" si="30"/>
        <v>-1.8053990483738486E-3</v>
      </c>
      <c r="I1950" s="193"/>
      <c r="J1950" s="197">
        <v>1948</v>
      </c>
      <c r="K1950" s="234">
        <v>-1.8053990483738486E-3</v>
      </c>
      <c r="L1950" s="198">
        <v>-4.3885034836336802E-3</v>
      </c>
    </row>
    <row r="1951" spans="1:12" ht="14.4" x14ac:dyDescent="0.3">
      <c r="A1951" s="7">
        <v>41311</v>
      </c>
      <c r="B1951" s="191">
        <v>1511.290039</v>
      </c>
      <c r="C1951" s="191">
        <v>1512.530029</v>
      </c>
      <c r="D1951" s="191">
        <v>1504.709961</v>
      </c>
      <c r="E1951" s="191">
        <v>1512.119995</v>
      </c>
      <c r="F1951" s="192">
        <v>1512.119995</v>
      </c>
      <c r="G1951" s="191">
        <v>3611570000</v>
      </c>
      <c r="H1951" s="194">
        <f t="shared" si="30"/>
        <v>5.4917056195858272E-4</v>
      </c>
      <c r="I1951" s="193"/>
      <c r="J1951" s="197">
        <v>1949</v>
      </c>
      <c r="K1951" s="234">
        <v>5.4917056195858272E-4</v>
      </c>
      <c r="L1951" s="198">
        <v>-4.3863716085557683E-3</v>
      </c>
    </row>
    <row r="1952" spans="1:12" ht="14.4" x14ac:dyDescent="0.3">
      <c r="A1952" s="7">
        <v>41310</v>
      </c>
      <c r="B1952" s="191">
        <v>1495.709961</v>
      </c>
      <c r="C1952" s="191">
        <v>1514.959961</v>
      </c>
      <c r="D1952" s="191">
        <v>1495.709961</v>
      </c>
      <c r="E1952" s="191">
        <v>1511.290039</v>
      </c>
      <c r="F1952" s="192">
        <v>1511.290039</v>
      </c>
      <c r="G1952" s="191">
        <v>3618360000</v>
      </c>
      <c r="H1952" s="194">
        <f t="shared" si="30"/>
        <v>1.0416510156543617E-2</v>
      </c>
      <c r="I1952" s="193"/>
      <c r="J1952" s="197">
        <v>1950</v>
      </c>
      <c r="K1952" s="234">
        <v>1.0416510156543617E-2</v>
      </c>
      <c r="L1952" s="198">
        <v>-4.3499886970607207E-3</v>
      </c>
    </row>
    <row r="1953" spans="1:12" ht="14.4" x14ac:dyDescent="0.3">
      <c r="A1953" s="7">
        <v>41309</v>
      </c>
      <c r="B1953" s="191">
        <v>1513.170044</v>
      </c>
      <c r="C1953" s="191">
        <v>1513.170044</v>
      </c>
      <c r="D1953" s="191">
        <v>1495.0200199999999</v>
      </c>
      <c r="E1953" s="191">
        <v>1495.709961</v>
      </c>
      <c r="F1953" s="192">
        <v>1495.709961</v>
      </c>
      <c r="G1953" s="191">
        <v>3390000000</v>
      </c>
      <c r="H1953" s="194">
        <f t="shared" si="30"/>
        <v>-1.1538744815384371E-2</v>
      </c>
      <c r="I1953" s="193"/>
      <c r="J1953" s="197">
        <v>1951</v>
      </c>
      <c r="K1953" s="234">
        <v>-1.1538744815384371E-2</v>
      </c>
      <c r="L1953" s="198">
        <v>-4.3499559010052096E-3</v>
      </c>
    </row>
    <row r="1954" spans="1:12" ht="14.4" x14ac:dyDescent="0.3">
      <c r="A1954" s="7">
        <v>41306</v>
      </c>
      <c r="B1954" s="191">
        <v>1498.1099850000001</v>
      </c>
      <c r="C1954" s="191">
        <v>1514.410034</v>
      </c>
      <c r="D1954" s="191">
        <v>1498.1099850000001</v>
      </c>
      <c r="E1954" s="191">
        <v>1513.170044</v>
      </c>
      <c r="F1954" s="192">
        <v>1513.170044</v>
      </c>
      <c r="G1954" s="191">
        <v>3836320000</v>
      </c>
      <c r="H1954" s="194">
        <f t="shared" si="30"/>
        <v>1.0052705843222792E-2</v>
      </c>
      <c r="I1954" s="193"/>
      <c r="J1954" s="197">
        <v>1952</v>
      </c>
      <c r="K1954" s="234">
        <v>1.0052705843222792E-2</v>
      </c>
      <c r="L1954" s="198">
        <v>-4.3492851535106456E-3</v>
      </c>
    </row>
    <row r="1955" spans="1:12" ht="14.4" x14ac:dyDescent="0.3">
      <c r="A1955" s="7">
        <v>41305</v>
      </c>
      <c r="B1955" s="191">
        <v>1501.959961</v>
      </c>
      <c r="C1955" s="191">
        <v>1504.1899410000001</v>
      </c>
      <c r="D1955" s="191">
        <v>1496.76001</v>
      </c>
      <c r="E1955" s="191">
        <v>1498.1099850000001</v>
      </c>
      <c r="F1955" s="192">
        <v>1498.1099850000001</v>
      </c>
      <c r="G1955" s="191">
        <v>3999880000</v>
      </c>
      <c r="H1955" s="194">
        <f t="shared" si="30"/>
        <v>-2.5633013528780541E-3</v>
      </c>
      <c r="I1955" s="193"/>
      <c r="J1955" s="197">
        <v>1953</v>
      </c>
      <c r="K1955" s="234">
        <v>-2.5633013528780541E-3</v>
      </c>
      <c r="L1955" s="198">
        <v>-4.3395729296272856E-3</v>
      </c>
    </row>
    <row r="1956" spans="1:12" ht="14.4" x14ac:dyDescent="0.3">
      <c r="A1956" s="7">
        <v>41304</v>
      </c>
      <c r="B1956" s="191">
        <v>1507.839966</v>
      </c>
      <c r="C1956" s="191">
        <v>1509.9399410000001</v>
      </c>
      <c r="D1956" s="191">
        <v>1500.1099850000001</v>
      </c>
      <c r="E1956" s="191">
        <v>1501.959961</v>
      </c>
      <c r="F1956" s="192">
        <v>1501.959961</v>
      </c>
      <c r="G1956" s="191">
        <v>3726810000</v>
      </c>
      <c r="H1956" s="194">
        <f t="shared" si="30"/>
        <v>-3.8996214005379286E-3</v>
      </c>
      <c r="I1956" s="193"/>
      <c r="J1956" s="197">
        <v>1954</v>
      </c>
      <c r="K1956" s="234">
        <v>-3.8996214005379286E-3</v>
      </c>
      <c r="L1956" s="198">
        <v>-4.3288127173409588E-3</v>
      </c>
    </row>
    <row r="1957" spans="1:12" ht="14.4" x14ac:dyDescent="0.3">
      <c r="A1957" s="7">
        <v>41303</v>
      </c>
      <c r="B1957" s="191">
        <v>1500.1800539999999</v>
      </c>
      <c r="C1957" s="191">
        <v>1509.349976</v>
      </c>
      <c r="D1957" s="191">
        <v>1498.089966</v>
      </c>
      <c r="E1957" s="191">
        <v>1507.839966</v>
      </c>
      <c r="F1957" s="192">
        <v>1507.839966</v>
      </c>
      <c r="G1957" s="191">
        <v>3949640000</v>
      </c>
      <c r="H1957" s="194">
        <f t="shared" si="30"/>
        <v>5.1059950967726154E-3</v>
      </c>
      <c r="I1957" s="193"/>
      <c r="J1957" s="197">
        <v>1955</v>
      </c>
      <c r="K1957" s="234">
        <v>5.1059950967726154E-3</v>
      </c>
      <c r="L1957" s="198">
        <v>-4.3252265678665859E-3</v>
      </c>
    </row>
    <row r="1958" spans="1:12" ht="14.4" x14ac:dyDescent="0.3">
      <c r="A1958" s="7">
        <v>41302</v>
      </c>
      <c r="B1958" s="191">
        <v>1502.959961</v>
      </c>
      <c r="C1958" s="191">
        <v>1503.2299800000001</v>
      </c>
      <c r="D1958" s="191">
        <v>1496.329956</v>
      </c>
      <c r="E1958" s="191">
        <v>1500.1800539999999</v>
      </c>
      <c r="F1958" s="192">
        <v>1500.1800539999999</v>
      </c>
      <c r="G1958" s="191">
        <v>3388540000</v>
      </c>
      <c r="H1958" s="194">
        <f t="shared" si="30"/>
        <v>-1.8496214617390555E-3</v>
      </c>
      <c r="I1958" s="193"/>
      <c r="J1958" s="197">
        <v>1956</v>
      </c>
      <c r="K1958" s="234">
        <v>-1.8496214617390555E-3</v>
      </c>
      <c r="L1958" s="198">
        <v>-4.3168286930450198E-3</v>
      </c>
    </row>
    <row r="1959" spans="1:12" ht="14.4" x14ac:dyDescent="0.3">
      <c r="A1959" s="7">
        <v>41299</v>
      </c>
      <c r="B1959" s="191">
        <v>1494.8199460000001</v>
      </c>
      <c r="C1959" s="191">
        <v>1503.26001</v>
      </c>
      <c r="D1959" s="191">
        <v>1494.8199460000001</v>
      </c>
      <c r="E1959" s="191">
        <v>1502.959961</v>
      </c>
      <c r="F1959" s="192">
        <v>1502.959961</v>
      </c>
      <c r="G1959" s="191">
        <v>3476290000</v>
      </c>
      <c r="H1959" s="194">
        <f t="shared" si="30"/>
        <v>5.4454819269584114E-3</v>
      </c>
      <c r="I1959" s="193"/>
      <c r="J1959" s="197">
        <v>1957</v>
      </c>
      <c r="K1959" s="234">
        <v>5.4454819269584114E-3</v>
      </c>
      <c r="L1959" s="198">
        <v>-4.3124624599377871E-3</v>
      </c>
    </row>
    <row r="1960" spans="1:12" ht="14.4" x14ac:dyDescent="0.3">
      <c r="A1960" s="7">
        <v>41298</v>
      </c>
      <c r="B1960" s="191">
        <v>1494.8100589999999</v>
      </c>
      <c r="C1960" s="191">
        <v>1502.2700199999999</v>
      </c>
      <c r="D1960" s="191">
        <v>1489.459961</v>
      </c>
      <c r="E1960" s="191">
        <v>1494.8199460000001</v>
      </c>
      <c r="F1960" s="192">
        <v>1494.8199460000001</v>
      </c>
      <c r="G1960" s="191">
        <v>3699430000</v>
      </c>
      <c r="H1960" s="194">
        <f t="shared" si="30"/>
        <v>6.6142182684914061E-6</v>
      </c>
      <c r="I1960" s="193"/>
      <c r="J1960" s="197">
        <v>1958</v>
      </c>
      <c r="K1960" s="234">
        <v>6.6142182684914061E-6</v>
      </c>
      <c r="L1960" s="198">
        <v>-4.3055599199571613E-3</v>
      </c>
    </row>
    <row r="1961" spans="1:12" ht="14.4" x14ac:dyDescent="0.3">
      <c r="A1961" s="7">
        <v>41297</v>
      </c>
      <c r="B1961" s="191">
        <v>1492.5600589999999</v>
      </c>
      <c r="C1961" s="191">
        <v>1496.130005</v>
      </c>
      <c r="D1961" s="191">
        <v>1489.900024</v>
      </c>
      <c r="E1961" s="191">
        <v>1494.8100589999999</v>
      </c>
      <c r="F1961" s="192">
        <v>1494.8100589999999</v>
      </c>
      <c r="G1961" s="191">
        <v>3552010000</v>
      </c>
      <c r="H1961" s="194">
        <f t="shared" si="30"/>
        <v>1.5074770267586265E-3</v>
      </c>
      <c r="I1961" s="193"/>
      <c r="J1961" s="197">
        <v>1959</v>
      </c>
      <c r="K1961" s="234">
        <v>1.5074770267586265E-3</v>
      </c>
      <c r="L1961" s="198">
        <v>-4.3052903229186699E-3</v>
      </c>
    </row>
    <row r="1962" spans="1:12" ht="14.4" x14ac:dyDescent="0.3">
      <c r="A1962" s="7">
        <v>41296</v>
      </c>
      <c r="B1962" s="191">
        <v>1485.9799800000001</v>
      </c>
      <c r="C1962" s="191">
        <v>1492.5600589999999</v>
      </c>
      <c r="D1962" s="191">
        <v>1481.160034</v>
      </c>
      <c r="E1962" s="191">
        <v>1492.5600589999999</v>
      </c>
      <c r="F1962" s="192">
        <v>1492.5600589999999</v>
      </c>
      <c r="G1962" s="191">
        <v>3570950000</v>
      </c>
      <c r="H1962" s="194">
        <f t="shared" si="30"/>
        <v>4.4281074365482643E-3</v>
      </c>
      <c r="I1962" s="193"/>
      <c r="J1962" s="197">
        <v>1960</v>
      </c>
      <c r="K1962" s="234">
        <v>4.4281074365482643E-3</v>
      </c>
      <c r="L1962" s="198">
        <v>-4.3006380061705665E-3</v>
      </c>
    </row>
    <row r="1963" spans="1:12" ht="14.4" x14ac:dyDescent="0.3">
      <c r="A1963" s="7">
        <v>41292</v>
      </c>
      <c r="B1963" s="191">
        <v>1480.9499510000001</v>
      </c>
      <c r="C1963" s="191">
        <v>1485.9799800000001</v>
      </c>
      <c r="D1963" s="191">
        <v>1475.8100589999999</v>
      </c>
      <c r="E1963" s="191">
        <v>1485.9799800000001</v>
      </c>
      <c r="F1963" s="192">
        <v>1485.9799800000001</v>
      </c>
      <c r="G1963" s="191">
        <v>3795740000</v>
      </c>
      <c r="H1963" s="194">
        <f t="shared" si="30"/>
        <v>3.4032703558502905E-3</v>
      </c>
      <c r="I1963" s="193"/>
      <c r="J1963" s="197">
        <v>1961</v>
      </c>
      <c r="K1963" s="234">
        <v>3.4032703558502905E-3</v>
      </c>
      <c r="L1963" s="198">
        <v>-4.2995273740375518E-3</v>
      </c>
    </row>
    <row r="1964" spans="1:12" ht="14.4" x14ac:dyDescent="0.3">
      <c r="A1964" s="7">
        <v>41291</v>
      </c>
      <c r="B1964" s="191">
        <v>1472.630005</v>
      </c>
      <c r="C1964" s="191">
        <v>1485.160034</v>
      </c>
      <c r="D1964" s="191">
        <v>1472.630005</v>
      </c>
      <c r="E1964" s="191">
        <v>1480.9399410000001</v>
      </c>
      <c r="F1964" s="192">
        <v>1480.9399410000001</v>
      </c>
      <c r="G1964" s="191">
        <v>3706710000</v>
      </c>
      <c r="H1964" s="194">
        <f t="shared" si="30"/>
        <v>5.6429218281479378E-3</v>
      </c>
      <c r="I1964" s="193"/>
      <c r="J1964" s="197">
        <v>1962</v>
      </c>
      <c r="K1964" s="234">
        <v>5.6429218281479378E-3</v>
      </c>
      <c r="L1964" s="198">
        <v>-4.299503287199212E-3</v>
      </c>
    </row>
    <row r="1965" spans="1:12" ht="14.4" x14ac:dyDescent="0.3">
      <c r="A1965" s="7">
        <v>41290</v>
      </c>
      <c r="B1965" s="191">
        <v>1472.329956</v>
      </c>
      <c r="C1965" s="191">
        <v>1473.959961</v>
      </c>
      <c r="D1965" s="191">
        <v>1467.599976</v>
      </c>
      <c r="E1965" s="191">
        <v>1472.630005</v>
      </c>
      <c r="F1965" s="192">
        <v>1472.630005</v>
      </c>
      <c r="G1965" s="191">
        <v>3384080000</v>
      </c>
      <c r="H1965" s="194">
        <f t="shared" si="30"/>
        <v>1.9699186784146485E-4</v>
      </c>
      <c r="I1965" s="193"/>
      <c r="J1965" s="197">
        <v>1963</v>
      </c>
      <c r="K1965" s="234">
        <v>1.9699186784146485E-4</v>
      </c>
      <c r="L1965" s="198">
        <v>-4.2964477157294003E-3</v>
      </c>
    </row>
    <row r="1966" spans="1:12" ht="14.4" x14ac:dyDescent="0.3">
      <c r="A1966" s="7">
        <v>41289</v>
      </c>
      <c r="B1966" s="191">
        <v>1470.670044</v>
      </c>
      <c r="C1966" s="191">
        <v>1473.3100589999999</v>
      </c>
      <c r="D1966" s="191">
        <v>1463.76001</v>
      </c>
      <c r="E1966" s="191">
        <v>1472.339966</v>
      </c>
      <c r="F1966" s="192">
        <v>1472.339966</v>
      </c>
      <c r="G1966" s="191">
        <v>3135350000</v>
      </c>
      <c r="H1966" s="194">
        <f t="shared" si="30"/>
        <v>1.1286696895666723E-3</v>
      </c>
      <c r="I1966" s="193"/>
      <c r="J1966" s="197">
        <v>1964</v>
      </c>
      <c r="K1966" s="234">
        <v>1.1286696895666723E-3</v>
      </c>
      <c r="L1966" s="198">
        <v>-4.2948955024410349E-3</v>
      </c>
    </row>
    <row r="1967" spans="1:12" ht="14.4" x14ac:dyDescent="0.3">
      <c r="A1967" s="7">
        <v>41288</v>
      </c>
      <c r="B1967" s="191">
        <v>1472.0500489999999</v>
      </c>
      <c r="C1967" s="191">
        <v>1472.0500489999999</v>
      </c>
      <c r="D1967" s="191">
        <v>1465.6899410000001</v>
      </c>
      <c r="E1967" s="191">
        <v>1470.6800539999999</v>
      </c>
      <c r="F1967" s="192">
        <v>1470.6800539999999</v>
      </c>
      <c r="G1967" s="191">
        <v>3003010000</v>
      </c>
      <c r="H1967" s="194">
        <f t="shared" si="30"/>
        <v>-9.3067148153738982E-4</v>
      </c>
      <c r="I1967" s="193"/>
      <c r="J1967" s="197">
        <v>1965</v>
      </c>
      <c r="K1967" s="234">
        <v>-9.3067148153738982E-4</v>
      </c>
      <c r="L1967" s="198">
        <v>-4.2913365696293252E-3</v>
      </c>
    </row>
    <row r="1968" spans="1:12" ht="14.4" x14ac:dyDescent="0.3">
      <c r="A1968" s="7">
        <v>41285</v>
      </c>
      <c r="B1968" s="191">
        <v>1472.119995</v>
      </c>
      <c r="C1968" s="191">
        <v>1472.75</v>
      </c>
      <c r="D1968" s="191">
        <v>1467.579956</v>
      </c>
      <c r="E1968" s="191">
        <v>1472.0500489999999</v>
      </c>
      <c r="F1968" s="192">
        <v>1472.0500489999999</v>
      </c>
      <c r="G1968" s="191">
        <v>3340650000</v>
      </c>
      <c r="H1968" s="194">
        <f t="shared" si="30"/>
        <v>-4.7513789798142553E-5</v>
      </c>
      <c r="I1968" s="193"/>
      <c r="J1968" s="197">
        <v>1966</v>
      </c>
      <c r="K1968" s="234">
        <v>-4.7513789798142553E-5</v>
      </c>
      <c r="L1968" s="198">
        <v>-4.2895624908186238E-3</v>
      </c>
    </row>
    <row r="1969" spans="1:12" ht="14.4" x14ac:dyDescent="0.3">
      <c r="A1969" s="7">
        <v>41284</v>
      </c>
      <c r="B1969" s="191">
        <v>1461.0200199999999</v>
      </c>
      <c r="C1969" s="191">
        <v>1472.3000489999999</v>
      </c>
      <c r="D1969" s="191">
        <v>1461.0200199999999</v>
      </c>
      <c r="E1969" s="191">
        <v>1472.119995</v>
      </c>
      <c r="F1969" s="192">
        <v>1472.119995</v>
      </c>
      <c r="G1969" s="191">
        <v>4081840000</v>
      </c>
      <c r="H1969" s="194">
        <f t="shared" si="30"/>
        <v>7.5974147157819825E-3</v>
      </c>
      <c r="I1969" s="193"/>
      <c r="J1969" s="197">
        <v>1967</v>
      </c>
      <c r="K1969" s="234">
        <v>7.5974147157819825E-3</v>
      </c>
      <c r="L1969" s="198">
        <v>-4.2786731613061449E-3</v>
      </c>
    </row>
    <row r="1970" spans="1:12" ht="14.4" x14ac:dyDescent="0.3">
      <c r="A1970" s="7">
        <v>41283</v>
      </c>
      <c r="B1970" s="191">
        <v>1457.150024</v>
      </c>
      <c r="C1970" s="191">
        <v>1464.7299800000001</v>
      </c>
      <c r="D1970" s="191">
        <v>1457.150024</v>
      </c>
      <c r="E1970" s="191">
        <v>1461.0200199999999</v>
      </c>
      <c r="F1970" s="192">
        <v>1461.0200199999999</v>
      </c>
      <c r="G1970" s="191">
        <v>3674390000</v>
      </c>
      <c r="H1970" s="194">
        <f t="shared" si="30"/>
        <v>2.6558665451457322E-3</v>
      </c>
      <c r="I1970" s="193"/>
      <c r="J1970" s="197">
        <v>1968</v>
      </c>
      <c r="K1970" s="234">
        <v>2.6558665451457322E-3</v>
      </c>
      <c r="L1970" s="198">
        <v>-4.2768513856389703E-3</v>
      </c>
    </row>
    <row r="1971" spans="1:12" ht="14.4" x14ac:dyDescent="0.3">
      <c r="A1971" s="7">
        <v>41282</v>
      </c>
      <c r="B1971" s="191">
        <v>1461.8900149999999</v>
      </c>
      <c r="C1971" s="191">
        <v>1461.8900149999999</v>
      </c>
      <c r="D1971" s="191">
        <v>1451.6400149999999</v>
      </c>
      <c r="E1971" s="191">
        <v>1457.150024</v>
      </c>
      <c r="F1971" s="192">
        <v>1457.150024</v>
      </c>
      <c r="G1971" s="191">
        <v>3601600000</v>
      </c>
      <c r="H1971" s="194">
        <f t="shared" si="30"/>
        <v>-3.2423718278149116E-3</v>
      </c>
      <c r="I1971" s="193"/>
      <c r="J1971" s="197">
        <v>1969</v>
      </c>
      <c r="K1971" s="234">
        <v>-3.2423718278149116E-3</v>
      </c>
      <c r="L1971" s="198">
        <v>-4.2737255871049757E-3</v>
      </c>
    </row>
    <row r="1972" spans="1:12" ht="14.4" x14ac:dyDescent="0.3">
      <c r="A1972" s="7">
        <v>41281</v>
      </c>
      <c r="B1972" s="191">
        <v>1466.469971</v>
      </c>
      <c r="C1972" s="191">
        <v>1466.469971</v>
      </c>
      <c r="D1972" s="191">
        <v>1456.619995</v>
      </c>
      <c r="E1972" s="191">
        <v>1461.8900149999999</v>
      </c>
      <c r="F1972" s="192">
        <v>1461.8900149999999</v>
      </c>
      <c r="G1972" s="191">
        <v>3304970000</v>
      </c>
      <c r="H1972" s="194">
        <f t="shared" si="30"/>
        <v>-3.1231161159590076E-3</v>
      </c>
      <c r="I1972" s="193"/>
      <c r="J1972" s="197">
        <v>1970</v>
      </c>
      <c r="K1972" s="234">
        <v>-3.1231161159590076E-3</v>
      </c>
      <c r="L1972" s="198">
        <v>-4.2616891933443934E-3</v>
      </c>
    </row>
    <row r="1973" spans="1:12" ht="14.4" x14ac:dyDescent="0.3">
      <c r="A1973" s="7">
        <v>41278</v>
      </c>
      <c r="B1973" s="191">
        <v>1459.369995</v>
      </c>
      <c r="C1973" s="191">
        <v>1467.9399410000001</v>
      </c>
      <c r="D1973" s="191">
        <v>1458.98999</v>
      </c>
      <c r="E1973" s="191">
        <v>1466.469971</v>
      </c>
      <c r="F1973" s="192">
        <v>1466.469971</v>
      </c>
      <c r="G1973" s="191">
        <v>3424290000</v>
      </c>
      <c r="H1973" s="194">
        <f t="shared" si="30"/>
        <v>4.8650965994404792E-3</v>
      </c>
      <c r="I1973" s="193"/>
      <c r="J1973" s="197">
        <v>1971</v>
      </c>
      <c r="K1973" s="234">
        <v>4.8650965994404792E-3</v>
      </c>
      <c r="L1973" s="198">
        <v>-4.2536547664551779E-3</v>
      </c>
    </row>
    <row r="1974" spans="1:12" ht="14.4" x14ac:dyDescent="0.3">
      <c r="A1974" s="7">
        <v>41277</v>
      </c>
      <c r="B1974" s="191">
        <v>1462.420044</v>
      </c>
      <c r="C1974" s="191">
        <v>1465.469971</v>
      </c>
      <c r="D1974" s="191">
        <v>1455.530029</v>
      </c>
      <c r="E1974" s="191">
        <v>1459.369995</v>
      </c>
      <c r="F1974" s="192">
        <v>1459.369995</v>
      </c>
      <c r="G1974" s="191">
        <v>3829730000</v>
      </c>
      <c r="H1974" s="194">
        <f t="shared" si="30"/>
        <v>-2.0856176120627244E-3</v>
      </c>
      <c r="I1974" s="193"/>
      <c r="J1974" s="197">
        <v>1972</v>
      </c>
      <c r="K1974" s="234">
        <v>-2.0856176120627244E-3</v>
      </c>
      <c r="L1974" s="198">
        <v>-4.2498167487509458E-3</v>
      </c>
    </row>
    <row r="1975" spans="1:12" ht="14.4" x14ac:dyDescent="0.3">
      <c r="A1975" s="7">
        <v>41276</v>
      </c>
      <c r="B1975" s="191">
        <v>1426.1899410000001</v>
      </c>
      <c r="C1975" s="191">
        <v>1462.4300539999999</v>
      </c>
      <c r="D1975" s="191">
        <v>1426.1899410000001</v>
      </c>
      <c r="E1975" s="191">
        <v>1462.420044</v>
      </c>
      <c r="F1975" s="192">
        <v>1462.420044</v>
      </c>
      <c r="G1975" s="191">
        <v>4202600000</v>
      </c>
      <c r="H1975" s="194">
        <f t="shared" si="30"/>
        <v>2.5403420651387044E-2</v>
      </c>
      <c r="I1975" s="193"/>
      <c r="J1975" s="197">
        <v>1973</v>
      </c>
      <c r="K1975" s="234">
        <v>2.5403420651387044E-2</v>
      </c>
      <c r="L1975" s="198">
        <v>-4.2471946188310196E-3</v>
      </c>
    </row>
    <row r="1976" spans="1:12" ht="14.4" x14ac:dyDescent="0.3">
      <c r="A1976" s="7">
        <v>41274</v>
      </c>
      <c r="B1976" s="191">
        <v>1402.4300539999999</v>
      </c>
      <c r="C1976" s="191">
        <v>1426.73999</v>
      </c>
      <c r="D1976" s="191">
        <v>1398.1099850000001</v>
      </c>
      <c r="E1976" s="191">
        <v>1426.1899410000001</v>
      </c>
      <c r="F1976" s="192">
        <v>1426.1899410000001</v>
      </c>
      <c r="G1976" s="191">
        <v>3204330000</v>
      </c>
      <c r="H1976" s="194">
        <f t="shared" si="30"/>
        <v>1.6941940834933195E-2</v>
      </c>
      <c r="I1976" s="193"/>
      <c r="J1976" s="197">
        <v>1974</v>
      </c>
      <c r="K1976" s="234">
        <v>1.6941940834933195E-2</v>
      </c>
      <c r="L1976" s="198">
        <v>-4.2421266465713595E-3</v>
      </c>
    </row>
    <row r="1977" spans="1:12" ht="14.4" x14ac:dyDescent="0.3">
      <c r="A1977" s="7">
        <v>41271</v>
      </c>
      <c r="B1977" s="191">
        <v>1418.099976</v>
      </c>
      <c r="C1977" s="191">
        <v>1418.099976</v>
      </c>
      <c r="D1977" s="191">
        <v>1401.579956</v>
      </c>
      <c r="E1977" s="191">
        <v>1402.4300539999999</v>
      </c>
      <c r="F1977" s="192">
        <v>1402.4300539999999</v>
      </c>
      <c r="G1977" s="191">
        <v>2426680000</v>
      </c>
      <c r="H1977" s="194">
        <f t="shared" si="30"/>
        <v>-1.1049941657992132E-2</v>
      </c>
      <c r="I1977" s="193"/>
      <c r="J1977" s="197">
        <v>1975</v>
      </c>
      <c r="K1977" s="234">
        <v>-1.1049941657992132E-2</v>
      </c>
      <c r="L1977" s="198">
        <v>-4.2389541727341521E-3</v>
      </c>
    </row>
    <row r="1978" spans="1:12" ht="14.4" x14ac:dyDescent="0.3">
      <c r="A1978" s="7">
        <v>41270</v>
      </c>
      <c r="B1978" s="191">
        <v>1419.829956</v>
      </c>
      <c r="C1978" s="191">
        <v>1422.8000489999999</v>
      </c>
      <c r="D1978" s="191">
        <v>1401.8000489999999</v>
      </c>
      <c r="E1978" s="191">
        <v>1418.099976</v>
      </c>
      <c r="F1978" s="192">
        <v>1418.099976</v>
      </c>
      <c r="G1978" s="191">
        <v>2830180000</v>
      </c>
      <c r="H1978" s="194">
        <f t="shared" si="30"/>
        <v>-1.2184416821813193E-3</v>
      </c>
      <c r="I1978" s="193"/>
      <c r="J1978" s="197">
        <v>1976</v>
      </c>
      <c r="K1978" s="234">
        <v>-1.2184416821813193E-3</v>
      </c>
      <c r="L1978" s="198">
        <v>-4.2127209192932792E-3</v>
      </c>
    </row>
    <row r="1979" spans="1:12" ht="14.4" x14ac:dyDescent="0.3">
      <c r="A1979" s="7">
        <v>41269</v>
      </c>
      <c r="B1979" s="191">
        <v>1426.660034</v>
      </c>
      <c r="C1979" s="191">
        <v>1429.420044</v>
      </c>
      <c r="D1979" s="191">
        <v>1416.4300539999999</v>
      </c>
      <c r="E1979" s="191">
        <v>1419.829956</v>
      </c>
      <c r="F1979" s="192">
        <v>1419.829956</v>
      </c>
      <c r="G1979" s="191">
        <v>2285030000</v>
      </c>
      <c r="H1979" s="194">
        <f t="shared" si="30"/>
        <v>-4.7874601076824987E-3</v>
      </c>
      <c r="I1979" s="193"/>
      <c r="J1979" s="197">
        <v>1977</v>
      </c>
      <c r="K1979" s="234">
        <v>-4.7874601076824987E-3</v>
      </c>
      <c r="L1979" s="198">
        <v>-4.2079169915594395E-3</v>
      </c>
    </row>
    <row r="1980" spans="1:12" ht="14.4" x14ac:dyDescent="0.3">
      <c r="A1980" s="7">
        <v>41267</v>
      </c>
      <c r="B1980" s="191">
        <v>1430.150024</v>
      </c>
      <c r="C1980" s="191">
        <v>1430.150024</v>
      </c>
      <c r="D1980" s="191">
        <v>1424.660034</v>
      </c>
      <c r="E1980" s="191">
        <v>1426.660034</v>
      </c>
      <c r="F1980" s="192">
        <v>1426.660034</v>
      </c>
      <c r="G1980" s="191">
        <v>1248960000</v>
      </c>
      <c r="H1980" s="194">
        <f t="shared" si="30"/>
        <v>-2.4402964314462956E-3</v>
      </c>
      <c r="I1980" s="193"/>
      <c r="J1980" s="197">
        <v>1978</v>
      </c>
      <c r="K1980" s="234">
        <v>-2.4402964314462956E-3</v>
      </c>
      <c r="L1980" s="198">
        <v>-4.2077876659714977E-3</v>
      </c>
    </row>
    <row r="1981" spans="1:12" ht="14.4" x14ac:dyDescent="0.3">
      <c r="A1981" s="7">
        <v>41264</v>
      </c>
      <c r="B1981" s="191">
        <v>1443.670044</v>
      </c>
      <c r="C1981" s="191">
        <v>1443.670044</v>
      </c>
      <c r="D1981" s="191">
        <v>1422.579956</v>
      </c>
      <c r="E1981" s="191">
        <v>1430.150024</v>
      </c>
      <c r="F1981" s="192">
        <v>1430.150024</v>
      </c>
      <c r="G1981" s="191">
        <v>5229160000</v>
      </c>
      <c r="H1981" s="194">
        <f t="shared" si="30"/>
        <v>-9.378687636087131E-3</v>
      </c>
      <c r="I1981" s="193"/>
      <c r="J1981" s="197">
        <v>1979</v>
      </c>
      <c r="K1981" s="234">
        <v>-9.378687636087131E-3</v>
      </c>
      <c r="L1981" s="198">
        <v>-4.2037196648043234E-3</v>
      </c>
    </row>
    <row r="1982" spans="1:12" ht="14.4" x14ac:dyDescent="0.3">
      <c r="A1982" s="7">
        <v>41263</v>
      </c>
      <c r="B1982" s="191">
        <v>1435.8100589999999</v>
      </c>
      <c r="C1982" s="191">
        <v>1443.6999510000001</v>
      </c>
      <c r="D1982" s="191">
        <v>1432.8199460000001</v>
      </c>
      <c r="E1982" s="191">
        <v>1443.6899410000001</v>
      </c>
      <c r="F1982" s="192">
        <v>1443.6899410000001</v>
      </c>
      <c r="G1982" s="191">
        <v>3686580000</v>
      </c>
      <c r="H1982" s="194">
        <f t="shared" si="30"/>
        <v>5.4881089254161441E-3</v>
      </c>
      <c r="I1982" s="193"/>
      <c r="J1982" s="197">
        <v>1980</v>
      </c>
      <c r="K1982" s="234">
        <v>5.4881089254161441E-3</v>
      </c>
      <c r="L1982" s="198">
        <v>-4.2031992542782264E-3</v>
      </c>
    </row>
    <row r="1983" spans="1:12" ht="14.4" x14ac:dyDescent="0.3">
      <c r="A1983" s="7">
        <v>41262</v>
      </c>
      <c r="B1983" s="191">
        <v>1446.790039</v>
      </c>
      <c r="C1983" s="191">
        <v>1447.75</v>
      </c>
      <c r="D1983" s="191">
        <v>1435.8000489999999</v>
      </c>
      <c r="E1983" s="191">
        <v>1435.8100589999999</v>
      </c>
      <c r="F1983" s="192">
        <v>1435.8100589999999</v>
      </c>
      <c r="G1983" s="191">
        <v>3869800000</v>
      </c>
      <c r="H1983" s="194">
        <f t="shared" si="30"/>
        <v>-7.5892007160826662E-3</v>
      </c>
      <c r="I1983" s="193"/>
      <c r="J1983" s="197">
        <v>1981</v>
      </c>
      <c r="K1983" s="234">
        <v>-7.5892007160826662E-3</v>
      </c>
      <c r="L1983" s="198">
        <v>-4.1983313158616567E-3</v>
      </c>
    </row>
    <row r="1984" spans="1:12" ht="14.4" x14ac:dyDescent="0.3">
      <c r="A1984" s="7">
        <v>41261</v>
      </c>
      <c r="B1984" s="191">
        <v>1430.469971</v>
      </c>
      <c r="C1984" s="191">
        <v>1448</v>
      </c>
      <c r="D1984" s="191">
        <v>1430.469971</v>
      </c>
      <c r="E1984" s="191">
        <v>1446.790039</v>
      </c>
      <c r="F1984" s="192">
        <v>1446.790039</v>
      </c>
      <c r="G1984" s="191">
        <v>4302240000</v>
      </c>
      <c r="H1984" s="194">
        <f t="shared" si="30"/>
        <v>1.1486656626513448E-2</v>
      </c>
      <c r="I1984" s="193"/>
      <c r="J1984" s="197">
        <v>1982</v>
      </c>
      <c r="K1984" s="234">
        <v>1.1486656626513448E-2</v>
      </c>
      <c r="L1984" s="198">
        <v>-4.1977342355855284E-3</v>
      </c>
    </row>
    <row r="1985" spans="1:12" ht="14.4" x14ac:dyDescent="0.3">
      <c r="A1985" s="7">
        <v>41260</v>
      </c>
      <c r="B1985" s="191">
        <v>1413.540039</v>
      </c>
      <c r="C1985" s="191">
        <v>1430.670044</v>
      </c>
      <c r="D1985" s="191">
        <v>1413.540039</v>
      </c>
      <c r="E1985" s="191">
        <v>1430.3599850000001</v>
      </c>
      <c r="F1985" s="192">
        <v>1430.3599850000001</v>
      </c>
      <c r="G1985" s="191">
        <v>3455610000</v>
      </c>
      <c r="H1985" s="194">
        <f t="shared" si="30"/>
        <v>1.1870590643830559E-2</v>
      </c>
      <c r="I1985" s="193"/>
      <c r="J1985" s="197">
        <v>1983</v>
      </c>
      <c r="K1985" s="234">
        <v>1.1870590643830559E-2</v>
      </c>
      <c r="L1985" s="198">
        <v>-4.1868742875354201E-3</v>
      </c>
    </row>
    <row r="1986" spans="1:12" ht="14.4" x14ac:dyDescent="0.3">
      <c r="A1986" s="7">
        <v>41257</v>
      </c>
      <c r="B1986" s="191">
        <v>1419.4499510000001</v>
      </c>
      <c r="C1986" s="191">
        <v>1419.4499510000001</v>
      </c>
      <c r="D1986" s="191">
        <v>1411.880005</v>
      </c>
      <c r="E1986" s="191">
        <v>1413.579956</v>
      </c>
      <c r="F1986" s="192">
        <v>1413.579956</v>
      </c>
      <c r="G1986" s="191">
        <v>3210170000</v>
      </c>
      <c r="H1986" s="194">
        <f t="shared" si="30"/>
        <v>-4.1354011783681531E-3</v>
      </c>
      <c r="I1986" s="193"/>
      <c r="J1986" s="197">
        <v>1984</v>
      </c>
      <c r="K1986" s="234">
        <v>-4.1354011783681531E-3</v>
      </c>
      <c r="L1986" s="198">
        <v>-4.1849341891683082E-3</v>
      </c>
    </row>
    <row r="1987" spans="1:12" ht="14.4" x14ac:dyDescent="0.3">
      <c r="A1987" s="7">
        <v>41256</v>
      </c>
      <c r="B1987" s="191">
        <v>1428.4799800000001</v>
      </c>
      <c r="C1987" s="191">
        <v>1431.3599850000001</v>
      </c>
      <c r="D1987" s="191">
        <v>1416</v>
      </c>
      <c r="E1987" s="191">
        <v>1419.4499510000001</v>
      </c>
      <c r="F1987" s="192">
        <v>1419.4499510000001</v>
      </c>
      <c r="G1987" s="191">
        <v>3349960000</v>
      </c>
      <c r="H1987" s="194">
        <f t="shared" si="30"/>
        <v>-6.3214249596973788E-3</v>
      </c>
      <c r="I1987" s="193"/>
      <c r="J1987" s="197">
        <v>1985</v>
      </c>
      <c r="K1987" s="234">
        <v>-6.3214249596973788E-3</v>
      </c>
      <c r="L1987" s="198">
        <v>-4.1823546989698014E-3</v>
      </c>
    </row>
    <row r="1988" spans="1:12" ht="14.4" x14ac:dyDescent="0.3">
      <c r="A1988" s="7">
        <v>41255</v>
      </c>
      <c r="B1988" s="191">
        <v>1427.839966</v>
      </c>
      <c r="C1988" s="191">
        <v>1438.589966</v>
      </c>
      <c r="D1988" s="191">
        <v>1426.76001</v>
      </c>
      <c r="E1988" s="191">
        <v>1428.4799800000001</v>
      </c>
      <c r="F1988" s="192">
        <v>1428.4799800000001</v>
      </c>
      <c r="G1988" s="191">
        <v>3709050000</v>
      </c>
      <c r="H1988" s="194">
        <f t="shared" ref="H1988:H2051" si="31">(F1988-F1989)/F1989</f>
        <v>4.4823930919444838E-4</v>
      </c>
      <c r="I1988" s="193"/>
      <c r="J1988" s="197">
        <v>1986</v>
      </c>
      <c r="K1988" s="234">
        <v>4.4823930919444838E-4</v>
      </c>
      <c r="L1988" s="198">
        <v>-4.1810098364417113E-3</v>
      </c>
    </row>
    <row r="1989" spans="1:12" ht="14.4" x14ac:dyDescent="0.3">
      <c r="A1989" s="7">
        <v>41254</v>
      </c>
      <c r="B1989" s="191">
        <v>1418.5500489999999</v>
      </c>
      <c r="C1989" s="191">
        <v>1434.2700199999999</v>
      </c>
      <c r="D1989" s="191">
        <v>1418.5500489999999</v>
      </c>
      <c r="E1989" s="191">
        <v>1427.839966</v>
      </c>
      <c r="F1989" s="192">
        <v>1427.839966</v>
      </c>
      <c r="G1989" s="191">
        <v>3650230000</v>
      </c>
      <c r="H1989" s="194">
        <f t="shared" si="31"/>
        <v>6.5488820831869432E-3</v>
      </c>
      <c r="I1989" s="193"/>
      <c r="J1989" s="197">
        <v>1987</v>
      </c>
      <c r="K1989" s="234">
        <v>6.5488820831869432E-3</v>
      </c>
      <c r="L1989" s="198">
        <v>-4.1586214813872351E-3</v>
      </c>
    </row>
    <row r="1990" spans="1:12" ht="14.4" x14ac:dyDescent="0.3">
      <c r="A1990" s="7">
        <v>41253</v>
      </c>
      <c r="B1990" s="191">
        <v>1418.0699460000001</v>
      </c>
      <c r="C1990" s="191">
        <v>1421.6400149999999</v>
      </c>
      <c r="D1990" s="191">
        <v>1415.6400149999999</v>
      </c>
      <c r="E1990" s="191">
        <v>1418.5500489999999</v>
      </c>
      <c r="F1990" s="192">
        <v>1418.5500489999999</v>
      </c>
      <c r="G1990" s="191">
        <v>2999430000</v>
      </c>
      <c r="H1990" s="194">
        <f t="shared" si="31"/>
        <v>3.3856087378067304E-4</v>
      </c>
      <c r="I1990" s="193"/>
      <c r="J1990" s="197">
        <v>1988</v>
      </c>
      <c r="K1990" s="234">
        <v>3.3856087378067304E-4</v>
      </c>
      <c r="L1990" s="198">
        <v>-4.1584914070502358E-3</v>
      </c>
    </row>
    <row r="1991" spans="1:12" ht="14.4" x14ac:dyDescent="0.3">
      <c r="A1991" s="7">
        <v>41250</v>
      </c>
      <c r="B1991" s="191">
        <v>1413.9499510000001</v>
      </c>
      <c r="C1991" s="191">
        <v>1420.339966</v>
      </c>
      <c r="D1991" s="191">
        <v>1410.900024</v>
      </c>
      <c r="E1991" s="191">
        <v>1418.0699460000001</v>
      </c>
      <c r="F1991" s="192">
        <v>1418.0699460000001</v>
      </c>
      <c r="G1991" s="191">
        <v>3125160000</v>
      </c>
      <c r="H1991" s="194">
        <f t="shared" si="31"/>
        <v>2.9209196799964946E-3</v>
      </c>
      <c r="I1991" s="193"/>
      <c r="J1991" s="197">
        <v>1989</v>
      </c>
      <c r="K1991" s="234">
        <v>2.9209196799964946E-3</v>
      </c>
      <c r="L1991" s="198">
        <v>-4.1560459502908327E-3</v>
      </c>
    </row>
    <row r="1992" spans="1:12" ht="14.4" x14ac:dyDescent="0.3">
      <c r="A1992" s="7">
        <v>41249</v>
      </c>
      <c r="B1992" s="191">
        <v>1409.4300539999999</v>
      </c>
      <c r="C1992" s="191">
        <v>1413.9499510000001</v>
      </c>
      <c r="D1992" s="191">
        <v>1405.9300539999999</v>
      </c>
      <c r="E1992" s="191">
        <v>1413.9399410000001</v>
      </c>
      <c r="F1992" s="192">
        <v>1413.9399410000001</v>
      </c>
      <c r="G1992" s="191">
        <v>3229700000</v>
      </c>
      <c r="H1992" s="194">
        <f t="shared" si="31"/>
        <v>3.3065905314124595E-3</v>
      </c>
      <c r="I1992" s="193"/>
      <c r="J1992" s="197">
        <v>1990</v>
      </c>
      <c r="K1992" s="234">
        <v>3.3065905314124595E-3</v>
      </c>
      <c r="L1992" s="198">
        <v>-4.1490456229959357E-3</v>
      </c>
    </row>
    <row r="1993" spans="1:12" ht="14.4" x14ac:dyDescent="0.3">
      <c r="A1993" s="7">
        <v>41248</v>
      </c>
      <c r="B1993" s="191">
        <v>1407.0500489999999</v>
      </c>
      <c r="C1993" s="191">
        <v>1415.5600589999999</v>
      </c>
      <c r="D1993" s="191">
        <v>1398.2299800000001</v>
      </c>
      <c r="E1993" s="191">
        <v>1409.280029</v>
      </c>
      <c r="F1993" s="192">
        <v>1409.280029</v>
      </c>
      <c r="G1993" s="191">
        <v>4253920000</v>
      </c>
      <c r="H1993" s="194">
        <f t="shared" si="31"/>
        <v>1.5848618900123209E-3</v>
      </c>
      <c r="I1993" s="193"/>
      <c r="J1993" s="197">
        <v>1991</v>
      </c>
      <c r="K1993" s="234">
        <v>1.5848618900123209E-3</v>
      </c>
      <c r="L1993" s="198">
        <v>-4.1426982671658921E-3</v>
      </c>
    </row>
    <row r="1994" spans="1:12" ht="14.4" x14ac:dyDescent="0.3">
      <c r="A1994" s="7">
        <v>41247</v>
      </c>
      <c r="B1994" s="191">
        <v>1409.459961</v>
      </c>
      <c r="C1994" s="191">
        <v>1413.1400149999999</v>
      </c>
      <c r="D1994" s="191">
        <v>1403.650024</v>
      </c>
      <c r="E1994" s="191">
        <v>1407.0500489999999</v>
      </c>
      <c r="F1994" s="192">
        <v>1407.0500489999999</v>
      </c>
      <c r="G1994" s="191">
        <v>3247710000</v>
      </c>
      <c r="H1994" s="194">
        <f t="shared" si="31"/>
        <v>-1.709812315839227E-3</v>
      </c>
      <c r="I1994" s="193"/>
      <c r="J1994" s="197">
        <v>1992</v>
      </c>
      <c r="K1994" s="234">
        <v>-1.709812315839227E-3</v>
      </c>
      <c r="L1994" s="198">
        <v>-4.141313999847746E-3</v>
      </c>
    </row>
    <row r="1995" spans="1:12" ht="14.4" x14ac:dyDescent="0.3">
      <c r="A1995" s="7">
        <v>41246</v>
      </c>
      <c r="B1995" s="191">
        <v>1416.339966</v>
      </c>
      <c r="C1995" s="191">
        <v>1423.7299800000001</v>
      </c>
      <c r="D1995" s="191">
        <v>1408.459961</v>
      </c>
      <c r="E1995" s="191">
        <v>1409.459961</v>
      </c>
      <c r="F1995" s="192">
        <v>1409.459961</v>
      </c>
      <c r="G1995" s="191">
        <v>3074280000</v>
      </c>
      <c r="H1995" s="194">
        <f t="shared" si="31"/>
        <v>-4.7452250023003826E-3</v>
      </c>
      <c r="I1995" s="193"/>
      <c r="J1995" s="197">
        <v>1993</v>
      </c>
      <c r="K1995" s="234">
        <v>-4.7452250023003826E-3</v>
      </c>
      <c r="L1995" s="198">
        <v>-4.1408414917407828E-3</v>
      </c>
    </row>
    <row r="1996" spans="1:12" ht="14.4" x14ac:dyDescent="0.3">
      <c r="A1996" s="7">
        <v>41243</v>
      </c>
      <c r="B1996" s="191">
        <v>1415.9499510000001</v>
      </c>
      <c r="C1996" s="191">
        <v>1418.8599850000001</v>
      </c>
      <c r="D1996" s="191">
        <v>1411.630005</v>
      </c>
      <c r="E1996" s="191">
        <v>1416.1800539999999</v>
      </c>
      <c r="F1996" s="192">
        <v>1416.1800539999999</v>
      </c>
      <c r="G1996" s="191">
        <v>3966000000</v>
      </c>
      <c r="H1996" s="194">
        <f t="shared" si="31"/>
        <v>1.6250786253946614E-4</v>
      </c>
      <c r="I1996" s="193"/>
      <c r="J1996" s="197">
        <v>1994</v>
      </c>
      <c r="K1996" s="234">
        <v>1.6250786253946614E-4</v>
      </c>
      <c r="L1996" s="198">
        <v>-4.1376696789078892E-3</v>
      </c>
    </row>
    <row r="1997" spans="1:12" ht="14.4" x14ac:dyDescent="0.3">
      <c r="A1997" s="7">
        <v>41242</v>
      </c>
      <c r="B1997" s="191">
        <v>1409.959961</v>
      </c>
      <c r="C1997" s="191">
        <v>1419.6999510000001</v>
      </c>
      <c r="D1997" s="191">
        <v>1409.040039</v>
      </c>
      <c r="E1997" s="191">
        <v>1415.9499510000001</v>
      </c>
      <c r="F1997" s="192">
        <v>1415.9499510000001</v>
      </c>
      <c r="G1997" s="191">
        <v>3356850000</v>
      </c>
      <c r="H1997" s="194">
        <f t="shared" si="31"/>
        <v>4.2696423009932725E-3</v>
      </c>
      <c r="I1997" s="193"/>
      <c r="J1997" s="197">
        <v>1995</v>
      </c>
      <c r="K1997" s="234">
        <v>4.2696423009932725E-3</v>
      </c>
      <c r="L1997" s="198">
        <v>-4.1355125186231211E-3</v>
      </c>
    </row>
    <row r="1998" spans="1:12" ht="14.4" x14ac:dyDescent="0.3">
      <c r="A1998" s="7">
        <v>41241</v>
      </c>
      <c r="B1998" s="191">
        <v>1398.7700199999999</v>
      </c>
      <c r="C1998" s="191">
        <v>1410.3100589999999</v>
      </c>
      <c r="D1998" s="191">
        <v>1385.4300539999999</v>
      </c>
      <c r="E1998" s="191">
        <v>1409.9300539999999</v>
      </c>
      <c r="F1998" s="192">
        <v>1409.9300539999999</v>
      </c>
      <c r="G1998" s="191">
        <v>3359250000</v>
      </c>
      <c r="H1998" s="194">
        <f t="shared" si="31"/>
        <v>7.8560291817415754E-3</v>
      </c>
      <c r="I1998" s="193"/>
      <c r="J1998" s="197">
        <v>1996</v>
      </c>
      <c r="K1998" s="234">
        <v>7.8560291817415754E-3</v>
      </c>
      <c r="L1998" s="198">
        <v>-4.1354011783681531E-3</v>
      </c>
    </row>
    <row r="1999" spans="1:12" ht="14.4" x14ac:dyDescent="0.3">
      <c r="A1999" s="7">
        <v>41240</v>
      </c>
      <c r="B1999" s="191">
        <v>1406.290039</v>
      </c>
      <c r="C1999" s="191">
        <v>1409.01001</v>
      </c>
      <c r="D1999" s="191">
        <v>1398.030029</v>
      </c>
      <c r="E1999" s="191">
        <v>1398.9399410000001</v>
      </c>
      <c r="F1999" s="192">
        <v>1398.9399410000001</v>
      </c>
      <c r="G1999" s="191">
        <v>3323120000</v>
      </c>
      <c r="H1999" s="194">
        <f t="shared" si="31"/>
        <v>-5.2265875432257747E-3</v>
      </c>
      <c r="I1999" s="193"/>
      <c r="J1999" s="197">
        <v>1997</v>
      </c>
      <c r="K1999" s="234">
        <v>-5.2265875432257747E-3</v>
      </c>
      <c r="L1999" s="198">
        <v>-4.1350474382963638E-3</v>
      </c>
    </row>
    <row r="2000" spans="1:12" ht="14.4" x14ac:dyDescent="0.3">
      <c r="A2000" s="7">
        <v>41239</v>
      </c>
      <c r="B2000" s="191">
        <v>1409.150024</v>
      </c>
      <c r="C2000" s="191">
        <v>1409.150024</v>
      </c>
      <c r="D2000" s="191">
        <v>1397.6800539999999</v>
      </c>
      <c r="E2000" s="191">
        <v>1406.290039</v>
      </c>
      <c r="F2000" s="192">
        <v>1406.290039</v>
      </c>
      <c r="G2000" s="191">
        <v>2948960000</v>
      </c>
      <c r="H2000" s="194">
        <f t="shared" si="31"/>
        <v>-2.0295816281375952E-3</v>
      </c>
      <c r="I2000" s="193"/>
      <c r="J2000" s="197">
        <v>1998</v>
      </c>
      <c r="K2000" s="234">
        <v>-2.0295816281375952E-3</v>
      </c>
      <c r="L2000" s="198">
        <v>-4.1324922497914113E-3</v>
      </c>
    </row>
    <row r="2001" spans="1:12" ht="14.4" x14ac:dyDescent="0.3">
      <c r="A2001" s="7">
        <v>41236</v>
      </c>
      <c r="B2001" s="191">
        <v>1391.030029</v>
      </c>
      <c r="C2001" s="191">
        <v>1409.160034</v>
      </c>
      <c r="D2001" s="191">
        <v>1391.030029</v>
      </c>
      <c r="E2001" s="191">
        <v>1409.150024</v>
      </c>
      <c r="F2001" s="192">
        <v>1409.150024</v>
      </c>
      <c r="G2001" s="191">
        <v>1504960000</v>
      </c>
      <c r="H2001" s="194">
        <f t="shared" si="31"/>
        <v>1.3026314761174733E-2</v>
      </c>
      <c r="I2001" s="193"/>
      <c r="J2001" s="197">
        <v>1999</v>
      </c>
      <c r="K2001" s="234">
        <v>1.3026314761174733E-2</v>
      </c>
      <c r="L2001" s="198">
        <v>-4.1322994089231747E-3</v>
      </c>
    </row>
    <row r="2002" spans="1:12" ht="14.4" x14ac:dyDescent="0.3">
      <c r="A2002" s="7">
        <v>41234</v>
      </c>
      <c r="B2002" s="191">
        <v>1387.790039</v>
      </c>
      <c r="C2002" s="191">
        <v>1391.25</v>
      </c>
      <c r="D2002" s="191">
        <v>1386.3900149999999</v>
      </c>
      <c r="E2002" s="191">
        <v>1391.030029</v>
      </c>
      <c r="F2002" s="192">
        <v>1391.030029</v>
      </c>
      <c r="G2002" s="191">
        <v>2667090000</v>
      </c>
      <c r="H2002" s="194">
        <f t="shared" si="31"/>
        <v>2.3201806177426641E-3</v>
      </c>
      <c r="I2002" s="193"/>
      <c r="J2002" s="197">
        <v>2000</v>
      </c>
      <c r="K2002" s="234">
        <v>2.3201806177426641E-3</v>
      </c>
      <c r="L2002" s="198">
        <v>-4.1319533688654268E-3</v>
      </c>
    </row>
    <row r="2003" spans="1:12" ht="14.4" x14ac:dyDescent="0.3">
      <c r="A2003" s="7">
        <v>41233</v>
      </c>
      <c r="B2003" s="191">
        <v>1386.8199460000001</v>
      </c>
      <c r="C2003" s="191">
        <v>1389.7700199999999</v>
      </c>
      <c r="D2003" s="191">
        <v>1377.040039</v>
      </c>
      <c r="E2003" s="191">
        <v>1387.8100589999999</v>
      </c>
      <c r="F2003" s="192">
        <v>1387.8100589999999</v>
      </c>
      <c r="G2003" s="191">
        <v>3207160000</v>
      </c>
      <c r="H2003" s="194">
        <f t="shared" si="31"/>
        <v>6.6338641856900364E-4</v>
      </c>
      <c r="I2003" s="193"/>
      <c r="J2003" s="197">
        <v>2001</v>
      </c>
      <c r="K2003" s="234">
        <v>6.6338641856900364E-4</v>
      </c>
      <c r="L2003" s="198">
        <v>-4.1310716999271432E-3</v>
      </c>
    </row>
    <row r="2004" spans="1:12" ht="14.4" x14ac:dyDescent="0.3">
      <c r="A2004" s="7">
        <v>41232</v>
      </c>
      <c r="B2004" s="191">
        <v>1359.880005</v>
      </c>
      <c r="C2004" s="191">
        <v>1386.8900149999999</v>
      </c>
      <c r="D2004" s="191">
        <v>1359.880005</v>
      </c>
      <c r="E2004" s="191">
        <v>1386.8900149999999</v>
      </c>
      <c r="F2004" s="192">
        <v>1386.8900149999999</v>
      </c>
      <c r="G2004" s="191">
        <v>3374800000</v>
      </c>
      <c r="H2004" s="194">
        <f t="shared" si="31"/>
        <v>1.9862053931736401E-2</v>
      </c>
      <c r="I2004" s="193"/>
      <c r="J2004" s="197">
        <v>2002</v>
      </c>
      <c r="K2004" s="234">
        <v>1.9862053931736401E-2</v>
      </c>
      <c r="L2004" s="198">
        <v>-4.1225855045736465E-3</v>
      </c>
    </row>
    <row r="2005" spans="1:12" ht="14.4" x14ac:dyDescent="0.3">
      <c r="A2005" s="7">
        <v>41229</v>
      </c>
      <c r="B2005" s="191">
        <v>1353.3599850000001</v>
      </c>
      <c r="C2005" s="191">
        <v>1362.030029</v>
      </c>
      <c r="D2005" s="191">
        <v>1343.349976</v>
      </c>
      <c r="E2005" s="191">
        <v>1359.880005</v>
      </c>
      <c r="F2005" s="192">
        <v>1359.880005</v>
      </c>
      <c r="G2005" s="191">
        <v>4045910000</v>
      </c>
      <c r="H2005" s="194">
        <f t="shared" si="31"/>
        <v>4.8399497631455256E-3</v>
      </c>
      <c r="I2005" s="193"/>
      <c r="J2005" s="197">
        <v>2003</v>
      </c>
      <c r="K2005" s="234">
        <v>4.8399497631455256E-3</v>
      </c>
      <c r="L2005" s="198">
        <v>-4.122512757857702E-3</v>
      </c>
    </row>
    <row r="2006" spans="1:12" ht="14.4" x14ac:dyDescent="0.3">
      <c r="A2006" s="7">
        <v>41228</v>
      </c>
      <c r="B2006" s="191">
        <v>1355.410034</v>
      </c>
      <c r="C2006" s="191">
        <v>1360.619995</v>
      </c>
      <c r="D2006" s="191">
        <v>1348.0500489999999</v>
      </c>
      <c r="E2006" s="191">
        <v>1353.329956</v>
      </c>
      <c r="F2006" s="192">
        <v>1353.329956</v>
      </c>
      <c r="G2006" s="191">
        <v>3928870000</v>
      </c>
      <c r="H2006" s="194">
        <f t="shared" si="31"/>
        <v>-1.5935447815442708E-3</v>
      </c>
      <c r="I2006" s="193"/>
      <c r="J2006" s="197">
        <v>2004</v>
      </c>
      <c r="K2006" s="234">
        <v>-1.5935447815442708E-3</v>
      </c>
      <c r="L2006" s="198">
        <v>-4.1200076900923168E-3</v>
      </c>
    </row>
    <row r="2007" spans="1:12" ht="14.4" x14ac:dyDescent="0.3">
      <c r="A2007" s="7">
        <v>41227</v>
      </c>
      <c r="B2007" s="191">
        <v>1374.6400149999999</v>
      </c>
      <c r="C2007" s="191">
        <v>1380.130005</v>
      </c>
      <c r="D2007" s="191">
        <v>1352.5</v>
      </c>
      <c r="E2007" s="191">
        <v>1355.48999</v>
      </c>
      <c r="F2007" s="192">
        <v>1355.48999</v>
      </c>
      <c r="G2007" s="191">
        <v>4109510000</v>
      </c>
      <c r="H2007" s="194">
        <f t="shared" si="31"/>
        <v>-1.385203567640644E-2</v>
      </c>
      <c r="I2007" s="193"/>
      <c r="J2007" s="197">
        <v>2005</v>
      </c>
      <c r="K2007" s="234">
        <v>-1.385203567640644E-2</v>
      </c>
      <c r="L2007" s="198">
        <v>-4.114245733291071E-3</v>
      </c>
    </row>
    <row r="2008" spans="1:12" ht="14.4" x14ac:dyDescent="0.3">
      <c r="A2008" s="7">
        <v>41226</v>
      </c>
      <c r="B2008" s="191">
        <v>1380.030029</v>
      </c>
      <c r="C2008" s="191">
        <v>1388.8100589999999</v>
      </c>
      <c r="D2008" s="191">
        <v>1371.3900149999999</v>
      </c>
      <c r="E2008" s="191">
        <v>1374.530029</v>
      </c>
      <c r="F2008" s="192">
        <v>1374.530029</v>
      </c>
      <c r="G2008" s="191">
        <v>3455550000</v>
      </c>
      <c r="H2008" s="194">
        <f t="shared" si="31"/>
        <v>-3.985420523048633E-3</v>
      </c>
      <c r="I2008" s="193"/>
      <c r="J2008" s="197">
        <v>2006</v>
      </c>
      <c r="K2008" s="234">
        <v>-3.985420523048633E-3</v>
      </c>
      <c r="L2008" s="198">
        <v>-4.1049720571030611E-3</v>
      </c>
    </row>
    <row r="2009" spans="1:12" ht="14.4" x14ac:dyDescent="0.3">
      <c r="A2009" s="7">
        <v>41225</v>
      </c>
      <c r="B2009" s="191">
        <v>1379.8599850000001</v>
      </c>
      <c r="C2009" s="191">
        <v>1384.869995</v>
      </c>
      <c r="D2009" s="191">
        <v>1377.1899410000001</v>
      </c>
      <c r="E2009" s="191">
        <v>1380.030029</v>
      </c>
      <c r="F2009" s="192">
        <v>1380.030029</v>
      </c>
      <c r="G2009" s="191">
        <v>2567540000</v>
      </c>
      <c r="H2009" s="194">
        <f t="shared" si="31"/>
        <v>1.3048737408540096E-4</v>
      </c>
      <c r="I2009" s="193"/>
      <c r="J2009" s="197">
        <v>2007</v>
      </c>
      <c r="K2009" s="234">
        <v>1.3048737408540096E-4</v>
      </c>
      <c r="L2009" s="198">
        <v>-4.1036163733365553E-3</v>
      </c>
    </row>
    <row r="2010" spans="1:12" ht="14.4" x14ac:dyDescent="0.3">
      <c r="A2010" s="7">
        <v>41222</v>
      </c>
      <c r="B2010" s="191">
        <v>1377.5500489999999</v>
      </c>
      <c r="C2010" s="191">
        <v>1391.3900149999999</v>
      </c>
      <c r="D2010" s="191">
        <v>1373.030029</v>
      </c>
      <c r="E2010" s="191">
        <v>1379.849976</v>
      </c>
      <c r="F2010" s="192">
        <v>1379.849976</v>
      </c>
      <c r="G2010" s="191">
        <v>3647350000</v>
      </c>
      <c r="H2010" s="194">
        <f t="shared" si="31"/>
        <v>1.698692556143388E-3</v>
      </c>
      <c r="I2010" s="193"/>
      <c r="J2010" s="197">
        <v>2008</v>
      </c>
      <c r="K2010" s="234">
        <v>1.698692556143388E-3</v>
      </c>
      <c r="L2010" s="198">
        <v>-4.1004706092607297E-3</v>
      </c>
    </row>
    <row r="2011" spans="1:12" ht="14.4" x14ac:dyDescent="0.3">
      <c r="A2011" s="7">
        <v>41221</v>
      </c>
      <c r="B2011" s="191">
        <v>1394.530029</v>
      </c>
      <c r="C2011" s="191">
        <v>1401.2299800000001</v>
      </c>
      <c r="D2011" s="191">
        <v>1377.51001</v>
      </c>
      <c r="E2011" s="191">
        <v>1377.51001</v>
      </c>
      <c r="F2011" s="192">
        <v>1377.51001</v>
      </c>
      <c r="G2011" s="191">
        <v>3779520000</v>
      </c>
      <c r="H2011" s="194">
        <f t="shared" si="31"/>
        <v>-1.2204842237929354E-2</v>
      </c>
      <c r="I2011" s="193"/>
      <c r="J2011" s="197">
        <v>2009</v>
      </c>
      <c r="K2011" s="234">
        <v>-1.2204842237929354E-2</v>
      </c>
      <c r="L2011" s="198">
        <v>-4.0997105815254817E-3</v>
      </c>
    </row>
    <row r="2012" spans="1:12" ht="14.4" x14ac:dyDescent="0.3">
      <c r="A2012" s="7">
        <v>41220</v>
      </c>
      <c r="B2012" s="191">
        <v>1428.2700199999999</v>
      </c>
      <c r="C2012" s="191">
        <v>1428.2700199999999</v>
      </c>
      <c r="D2012" s="191">
        <v>1388.1400149999999</v>
      </c>
      <c r="E2012" s="191">
        <v>1394.530029</v>
      </c>
      <c r="F2012" s="192">
        <v>1394.530029</v>
      </c>
      <c r="G2012" s="191">
        <v>4356490000</v>
      </c>
      <c r="H2012" s="194">
        <f t="shared" si="31"/>
        <v>-2.3705000486159193E-2</v>
      </c>
      <c r="I2012" s="193"/>
      <c r="J2012" s="197">
        <v>2010</v>
      </c>
      <c r="K2012" s="234">
        <v>-2.3705000486159193E-2</v>
      </c>
      <c r="L2012" s="198">
        <v>-4.0956752719136617E-3</v>
      </c>
    </row>
    <row r="2013" spans="1:12" ht="14.4" x14ac:dyDescent="0.3">
      <c r="A2013" s="7">
        <v>41219</v>
      </c>
      <c r="B2013" s="191">
        <v>1417.26001</v>
      </c>
      <c r="C2013" s="191">
        <v>1433.380005</v>
      </c>
      <c r="D2013" s="191">
        <v>1417.26001</v>
      </c>
      <c r="E2013" s="191">
        <v>1428.3900149999999</v>
      </c>
      <c r="F2013" s="192">
        <v>1428.3900149999999</v>
      </c>
      <c r="G2013" s="191">
        <v>3306970000</v>
      </c>
      <c r="H2013" s="194">
        <f t="shared" si="31"/>
        <v>7.853184963569234E-3</v>
      </c>
      <c r="I2013" s="193"/>
      <c r="J2013" s="197">
        <v>2011</v>
      </c>
      <c r="K2013" s="234">
        <v>7.853184963569234E-3</v>
      </c>
      <c r="L2013" s="198">
        <v>-4.0925143472405785E-3</v>
      </c>
    </row>
    <row r="2014" spans="1:12" ht="14.4" x14ac:dyDescent="0.3">
      <c r="A2014" s="7">
        <v>41218</v>
      </c>
      <c r="B2014" s="191">
        <v>1414.0200199999999</v>
      </c>
      <c r="C2014" s="191">
        <v>1419.900024</v>
      </c>
      <c r="D2014" s="191">
        <v>1408.130005</v>
      </c>
      <c r="E2014" s="191">
        <v>1417.26001</v>
      </c>
      <c r="F2014" s="192">
        <v>1417.26001</v>
      </c>
      <c r="G2014" s="191">
        <v>2921040000</v>
      </c>
      <c r="H2014" s="194">
        <f t="shared" si="31"/>
        <v>2.1638092957336767E-3</v>
      </c>
      <c r="I2014" s="193"/>
      <c r="J2014" s="197">
        <v>2012</v>
      </c>
      <c r="K2014" s="234">
        <v>2.1638092957336767E-3</v>
      </c>
      <c r="L2014" s="198">
        <v>-4.0896559494183167E-3</v>
      </c>
    </row>
    <row r="2015" spans="1:12" ht="14.4" x14ac:dyDescent="0.3">
      <c r="A2015" s="7">
        <v>41215</v>
      </c>
      <c r="B2015" s="191">
        <v>1427.589966</v>
      </c>
      <c r="C2015" s="191">
        <v>1434.2700199999999</v>
      </c>
      <c r="D2015" s="191">
        <v>1412.910034</v>
      </c>
      <c r="E2015" s="191">
        <v>1414.1999510000001</v>
      </c>
      <c r="F2015" s="192">
        <v>1414.1999510000001</v>
      </c>
      <c r="G2015" s="191">
        <v>3732480000</v>
      </c>
      <c r="H2015" s="194">
        <f t="shared" si="31"/>
        <v>-9.3794544084095568E-3</v>
      </c>
      <c r="I2015" s="193"/>
      <c r="J2015" s="197">
        <v>2013</v>
      </c>
      <c r="K2015" s="234">
        <v>-9.3794544084095568E-3</v>
      </c>
      <c r="L2015" s="198">
        <v>-4.0854252376683947E-3</v>
      </c>
    </row>
    <row r="2016" spans="1:12" ht="14.4" x14ac:dyDescent="0.3">
      <c r="A2016" s="7">
        <v>41214</v>
      </c>
      <c r="B2016" s="191">
        <v>1412.1999510000001</v>
      </c>
      <c r="C2016" s="191">
        <v>1428.349976</v>
      </c>
      <c r="D2016" s="191">
        <v>1412.1999510000001</v>
      </c>
      <c r="E2016" s="191">
        <v>1427.589966</v>
      </c>
      <c r="F2016" s="192">
        <v>1427.589966</v>
      </c>
      <c r="G2016" s="191">
        <v>3929890000</v>
      </c>
      <c r="H2016" s="194">
        <f t="shared" si="31"/>
        <v>1.0926475490383414E-2</v>
      </c>
      <c r="I2016" s="193"/>
      <c r="J2016" s="197">
        <v>2014</v>
      </c>
      <c r="K2016" s="234">
        <v>1.0926475490383414E-2</v>
      </c>
      <c r="L2016" s="198">
        <v>-4.0843784669551903E-3</v>
      </c>
    </row>
    <row r="2017" spans="1:12" ht="14.4" x14ac:dyDescent="0.3">
      <c r="A2017" s="7">
        <v>41213</v>
      </c>
      <c r="B2017" s="191">
        <v>1410.98999</v>
      </c>
      <c r="C2017" s="191">
        <v>1418.76001</v>
      </c>
      <c r="D2017" s="191">
        <v>1405.9499510000001</v>
      </c>
      <c r="E2017" s="191">
        <v>1412.160034</v>
      </c>
      <c r="F2017" s="192">
        <v>1412.160034</v>
      </c>
      <c r="G2017" s="191">
        <v>3577110000</v>
      </c>
      <c r="H2017" s="194">
        <f t="shared" si="31"/>
        <v>1.558798597651585E-4</v>
      </c>
      <c r="I2017" s="193"/>
      <c r="J2017" s="197">
        <v>2015</v>
      </c>
      <c r="K2017" s="234">
        <v>1.558798597651585E-4</v>
      </c>
      <c r="L2017" s="198">
        <v>-4.078328196941523E-3</v>
      </c>
    </row>
    <row r="2018" spans="1:12" ht="14.4" x14ac:dyDescent="0.3">
      <c r="A2018" s="7">
        <v>41208</v>
      </c>
      <c r="B2018" s="191">
        <v>1412.969971</v>
      </c>
      <c r="C2018" s="191">
        <v>1417.089966</v>
      </c>
      <c r="D2018" s="191">
        <v>1403.280029</v>
      </c>
      <c r="E2018" s="191">
        <v>1411.9399410000001</v>
      </c>
      <c r="F2018" s="192">
        <v>1411.9399410000001</v>
      </c>
      <c r="G2018" s="191">
        <v>3284910000</v>
      </c>
      <c r="H2018" s="194">
        <f t="shared" si="31"/>
        <v>-7.2898222972913912E-4</v>
      </c>
      <c r="I2018" s="193"/>
      <c r="J2018" s="197">
        <v>2016</v>
      </c>
      <c r="K2018" s="234">
        <v>-7.2898222972913912E-4</v>
      </c>
      <c r="L2018" s="198">
        <v>-4.0775435442378521E-3</v>
      </c>
    </row>
    <row r="2019" spans="1:12" ht="14.4" x14ac:dyDescent="0.3">
      <c r="A2019" s="7">
        <v>41207</v>
      </c>
      <c r="B2019" s="191">
        <v>1409.73999</v>
      </c>
      <c r="C2019" s="191">
        <v>1421.119995</v>
      </c>
      <c r="D2019" s="191">
        <v>1405.1400149999999</v>
      </c>
      <c r="E2019" s="191">
        <v>1412.969971</v>
      </c>
      <c r="F2019" s="192">
        <v>1412.969971</v>
      </c>
      <c r="G2019" s="191">
        <v>3512640000</v>
      </c>
      <c r="H2019" s="194">
        <f t="shared" si="31"/>
        <v>2.9955428571428479E-3</v>
      </c>
      <c r="I2019" s="193"/>
      <c r="J2019" s="197">
        <v>2017</v>
      </c>
      <c r="K2019" s="234">
        <v>2.9955428571428479E-3</v>
      </c>
      <c r="L2019" s="198">
        <v>-4.0738011625287493E-3</v>
      </c>
    </row>
    <row r="2020" spans="1:12" ht="14.4" x14ac:dyDescent="0.3">
      <c r="A2020" s="7">
        <v>41206</v>
      </c>
      <c r="B2020" s="191">
        <v>1413.1999510000001</v>
      </c>
      <c r="C2020" s="191">
        <v>1420.040039</v>
      </c>
      <c r="D2020" s="191">
        <v>1407.099976</v>
      </c>
      <c r="E2020" s="191">
        <v>1408.75</v>
      </c>
      <c r="F2020" s="192">
        <v>1408.75</v>
      </c>
      <c r="G2020" s="191">
        <v>3385970000</v>
      </c>
      <c r="H2020" s="194">
        <f t="shared" si="31"/>
        <v>-3.0853826285857371E-3</v>
      </c>
      <c r="I2020" s="193"/>
      <c r="J2020" s="197">
        <v>2018</v>
      </c>
      <c r="K2020" s="234">
        <v>-3.0853826285857371E-3</v>
      </c>
      <c r="L2020" s="198">
        <v>-4.0709721089971767E-3</v>
      </c>
    </row>
    <row r="2021" spans="1:12" ht="14.4" x14ac:dyDescent="0.3">
      <c r="A2021" s="7">
        <v>41205</v>
      </c>
      <c r="B2021" s="191">
        <v>1433.73999</v>
      </c>
      <c r="C2021" s="191">
        <v>1433.73999</v>
      </c>
      <c r="D2021" s="191">
        <v>1407.5600589999999</v>
      </c>
      <c r="E2021" s="191">
        <v>1413.1099850000001</v>
      </c>
      <c r="F2021" s="192">
        <v>1413.1099850000001</v>
      </c>
      <c r="G2021" s="191">
        <v>3587670000</v>
      </c>
      <c r="H2021" s="194">
        <f t="shared" si="31"/>
        <v>-1.4443906334108161E-2</v>
      </c>
      <c r="I2021" s="193"/>
      <c r="J2021" s="197">
        <v>2019</v>
      </c>
      <c r="K2021" s="234">
        <v>-1.4443906334108161E-2</v>
      </c>
      <c r="L2021" s="198">
        <v>-4.0708592677228218E-3</v>
      </c>
    </row>
    <row r="2022" spans="1:12" ht="14.4" x14ac:dyDescent="0.3">
      <c r="A2022" s="7">
        <v>41204</v>
      </c>
      <c r="B2022" s="191">
        <v>1433.209961</v>
      </c>
      <c r="C2022" s="191">
        <v>1435.459961</v>
      </c>
      <c r="D2022" s="191">
        <v>1422.0600589999999</v>
      </c>
      <c r="E2022" s="191">
        <v>1433.8199460000001</v>
      </c>
      <c r="F2022" s="192">
        <v>1433.8199460000001</v>
      </c>
      <c r="G2022" s="191">
        <v>3216220000</v>
      </c>
      <c r="H2022" s="194">
        <f t="shared" si="31"/>
        <v>4.3958234842228966E-4</v>
      </c>
      <c r="I2022" s="193"/>
      <c r="J2022" s="197">
        <v>2020</v>
      </c>
      <c r="K2022" s="234">
        <v>4.3958234842228966E-4</v>
      </c>
      <c r="L2022" s="198">
        <v>-4.0656958469359366E-3</v>
      </c>
    </row>
    <row r="2023" spans="1:12" ht="14.4" x14ac:dyDescent="0.3">
      <c r="A2023" s="7">
        <v>41201</v>
      </c>
      <c r="B2023" s="191">
        <v>1457.339966</v>
      </c>
      <c r="C2023" s="191">
        <v>1457.339966</v>
      </c>
      <c r="D2023" s="191">
        <v>1429.849976</v>
      </c>
      <c r="E2023" s="191">
        <v>1433.1899410000001</v>
      </c>
      <c r="F2023" s="192">
        <v>1433.1899410000001</v>
      </c>
      <c r="G2023" s="191">
        <v>3875170000</v>
      </c>
      <c r="H2023" s="194">
        <f t="shared" si="31"/>
        <v>-1.6571304955209001E-2</v>
      </c>
      <c r="I2023" s="193"/>
      <c r="J2023" s="197">
        <v>2021</v>
      </c>
      <c r="K2023" s="234">
        <v>-1.6571304955209001E-2</v>
      </c>
      <c r="L2023" s="198">
        <v>-4.0637165942254633E-3</v>
      </c>
    </row>
    <row r="2024" spans="1:12" ht="14.4" x14ac:dyDescent="0.3">
      <c r="A2024" s="7">
        <v>41200</v>
      </c>
      <c r="B2024" s="191">
        <v>1460.9399410000001</v>
      </c>
      <c r="C2024" s="191">
        <v>1464.0200199999999</v>
      </c>
      <c r="D2024" s="191">
        <v>1452.630005</v>
      </c>
      <c r="E2024" s="191">
        <v>1457.339966</v>
      </c>
      <c r="F2024" s="192">
        <v>1457.339966</v>
      </c>
      <c r="G2024" s="191">
        <v>3880030000</v>
      </c>
      <c r="H2024" s="194">
        <f t="shared" si="31"/>
        <v>-2.443728851820585E-3</v>
      </c>
      <c r="I2024" s="193"/>
      <c r="J2024" s="197">
        <v>2022</v>
      </c>
      <c r="K2024" s="234">
        <v>-2.443728851820585E-3</v>
      </c>
      <c r="L2024" s="198">
        <v>-4.0552883147562547E-3</v>
      </c>
    </row>
    <row r="2025" spans="1:12" ht="14.4" x14ac:dyDescent="0.3">
      <c r="A2025" s="7">
        <v>41199</v>
      </c>
      <c r="B2025" s="191">
        <v>1454.219971</v>
      </c>
      <c r="C2025" s="191">
        <v>1462.1999510000001</v>
      </c>
      <c r="D2025" s="191">
        <v>1453.349976</v>
      </c>
      <c r="E2025" s="191">
        <v>1460.910034</v>
      </c>
      <c r="F2025" s="192">
        <v>1460.910034</v>
      </c>
      <c r="G2025" s="191">
        <v>3655320000</v>
      </c>
      <c r="H2025" s="194">
        <f t="shared" si="31"/>
        <v>4.1170578580605726E-3</v>
      </c>
      <c r="I2025" s="193"/>
      <c r="J2025" s="197">
        <v>2023</v>
      </c>
      <c r="K2025" s="234">
        <v>4.1170578580605726E-3</v>
      </c>
      <c r="L2025" s="198">
        <v>-4.0514810471904208E-3</v>
      </c>
    </row>
    <row r="2026" spans="1:12" ht="14.4" x14ac:dyDescent="0.3">
      <c r="A2026" s="7">
        <v>41198</v>
      </c>
      <c r="B2026" s="191">
        <v>1440.3100589999999</v>
      </c>
      <c r="C2026" s="191">
        <v>1455.51001</v>
      </c>
      <c r="D2026" s="191">
        <v>1440.3100589999999</v>
      </c>
      <c r="E2026" s="191">
        <v>1454.920044</v>
      </c>
      <c r="F2026" s="192">
        <v>1454.920044</v>
      </c>
      <c r="G2026" s="191">
        <v>3568770000</v>
      </c>
      <c r="H2026" s="194">
        <f t="shared" si="31"/>
        <v>1.0269933234256847E-2</v>
      </c>
      <c r="I2026" s="193"/>
      <c r="J2026" s="197">
        <v>2024</v>
      </c>
      <c r="K2026" s="234">
        <v>1.0269933234256847E-2</v>
      </c>
      <c r="L2026" s="198">
        <v>-4.051269249319053E-3</v>
      </c>
    </row>
    <row r="2027" spans="1:12" ht="14.4" x14ac:dyDescent="0.3">
      <c r="A2027" s="7">
        <v>41197</v>
      </c>
      <c r="B2027" s="191">
        <v>1428.75</v>
      </c>
      <c r="C2027" s="191">
        <v>1441.3100589999999</v>
      </c>
      <c r="D2027" s="191">
        <v>1427.23999</v>
      </c>
      <c r="E2027" s="191">
        <v>1440.130005</v>
      </c>
      <c r="F2027" s="192">
        <v>1440.130005</v>
      </c>
      <c r="G2027" s="191">
        <v>3483810000</v>
      </c>
      <c r="H2027" s="194">
        <f t="shared" si="31"/>
        <v>8.0779224792623099E-3</v>
      </c>
      <c r="I2027" s="193"/>
      <c r="J2027" s="197">
        <v>2025</v>
      </c>
      <c r="K2027" s="234">
        <v>8.0779224792623099E-3</v>
      </c>
      <c r="L2027" s="198">
        <v>-4.0447911653437134E-3</v>
      </c>
    </row>
    <row r="2028" spans="1:12" ht="14.4" x14ac:dyDescent="0.3">
      <c r="A2028" s="7">
        <v>41194</v>
      </c>
      <c r="B2028" s="191">
        <v>1432.839966</v>
      </c>
      <c r="C2028" s="191">
        <v>1438.4300539999999</v>
      </c>
      <c r="D2028" s="191">
        <v>1425.530029</v>
      </c>
      <c r="E2028" s="191">
        <v>1428.589966</v>
      </c>
      <c r="F2028" s="192">
        <v>1428.589966</v>
      </c>
      <c r="G2028" s="191">
        <v>3134750000</v>
      </c>
      <c r="H2028" s="194">
        <f t="shared" si="31"/>
        <v>-2.9661372524836453E-3</v>
      </c>
      <c r="I2028" s="193"/>
      <c r="J2028" s="197">
        <v>2026</v>
      </c>
      <c r="K2028" s="234">
        <v>-2.9661372524836453E-3</v>
      </c>
      <c r="L2028" s="198">
        <v>-4.0403066543292657E-3</v>
      </c>
    </row>
    <row r="2029" spans="1:12" ht="14.4" x14ac:dyDescent="0.3">
      <c r="A2029" s="7">
        <v>41193</v>
      </c>
      <c r="B2029" s="191">
        <v>1432.8199460000001</v>
      </c>
      <c r="C2029" s="191">
        <v>1443.900024</v>
      </c>
      <c r="D2029" s="191">
        <v>1432.8199460000001</v>
      </c>
      <c r="E2029" s="191">
        <v>1432.839966</v>
      </c>
      <c r="F2029" s="192">
        <v>1432.839966</v>
      </c>
      <c r="G2029" s="191">
        <v>3672540000</v>
      </c>
      <c r="H2029" s="194">
        <f t="shared" si="31"/>
        <v>1.9538936482389662E-4</v>
      </c>
      <c r="I2029" s="193"/>
      <c r="J2029" s="197">
        <v>2027</v>
      </c>
      <c r="K2029" s="234">
        <v>1.9538936482389662E-4</v>
      </c>
      <c r="L2029" s="198">
        <v>-4.0396579501051919E-3</v>
      </c>
    </row>
    <row r="2030" spans="1:12" ht="14.4" x14ac:dyDescent="0.3">
      <c r="A2030" s="7">
        <v>41192</v>
      </c>
      <c r="B2030" s="191">
        <v>1441.4799800000001</v>
      </c>
      <c r="C2030" s="191">
        <v>1442.5200199999999</v>
      </c>
      <c r="D2030" s="191">
        <v>1430.6400149999999</v>
      </c>
      <c r="E2030" s="191">
        <v>1432.5600589999999</v>
      </c>
      <c r="F2030" s="192">
        <v>1432.5600589999999</v>
      </c>
      <c r="G2030" s="191">
        <v>3225060000</v>
      </c>
      <c r="H2030" s="194">
        <f t="shared" si="31"/>
        <v>-6.1880297498132153E-3</v>
      </c>
      <c r="I2030" s="193"/>
      <c r="J2030" s="197">
        <v>2028</v>
      </c>
      <c r="K2030" s="234">
        <v>-6.1880297498132153E-3</v>
      </c>
      <c r="L2030" s="198">
        <v>-4.0385231152671886E-3</v>
      </c>
    </row>
    <row r="2031" spans="1:12" ht="14.4" x14ac:dyDescent="0.3">
      <c r="A2031" s="7">
        <v>41191</v>
      </c>
      <c r="B2031" s="191">
        <v>1455.900024</v>
      </c>
      <c r="C2031" s="191">
        <v>1455.900024</v>
      </c>
      <c r="D2031" s="191">
        <v>1441.1800539999999</v>
      </c>
      <c r="E2031" s="191">
        <v>1441.4799800000001</v>
      </c>
      <c r="F2031" s="192">
        <v>1441.4799800000001</v>
      </c>
      <c r="G2031" s="191">
        <v>3216320000</v>
      </c>
      <c r="H2031" s="194">
        <f t="shared" si="31"/>
        <v>-9.8909422140184659E-3</v>
      </c>
      <c r="I2031" s="193"/>
      <c r="J2031" s="197">
        <v>2029</v>
      </c>
      <c r="K2031" s="234">
        <v>-9.8909422140184659E-3</v>
      </c>
      <c r="L2031" s="198">
        <v>-4.0378229997103136E-3</v>
      </c>
    </row>
    <row r="2032" spans="1:12" ht="14.4" x14ac:dyDescent="0.3">
      <c r="A2032" s="7">
        <v>41190</v>
      </c>
      <c r="B2032" s="191">
        <v>1460.9300539999999</v>
      </c>
      <c r="C2032" s="191">
        <v>1460.9300539999999</v>
      </c>
      <c r="D2032" s="191">
        <v>1453.099976</v>
      </c>
      <c r="E2032" s="191">
        <v>1455.880005</v>
      </c>
      <c r="F2032" s="192">
        <v>1455.880005</v>
      </c>
      <c r="G2032" s="191">
        <v>2328720000</v>
      </c>
      <c r="H2032" s="194">
        <f t="shared" si="31"/>
        <v>-3.4567356501243865E-3</v>
      </c>
      <c r="I2032" s="193"/>
      <c r="J2032" s="197">
        <v>2030</v>
      </c>
      <c r="K2032" s="234">
        <v>-3.4567356501243865E-3</v>
      </c>
      <c r="L2032" s="198">
        <v>-4.030308100186359E-3</v>
      </c>
    </row>
    <row r="2033" spans="1:12" ht="14.4" x14ac:dyDescent="0.3">
      <c r="A2033" s="7">
        <v>41187</v>
      </c>
      <c r="B2033" s="191">
        <v>1461.400024</v>
      </c>
      <c r="C2033" s="191">
        <v>1470.959961</v>
      </c>
      <c r="D2033" s="191">
        <v>1456.8900149999999</v>
      </c>
      <c r="E2033" s="191">
        <v>1460.9300539999999</v>
      </c>
      <c r="F2033" s="192">
        <v>1460.9300539999999</v>
      </c>
      <c r="G2033" s="191">
        <v>3172940000</v>
      </c>
      <c r="H2033" s="194">
        <f t="shared" si="31"/>
        <v>-3.2158888208701919E-4</v>
      </c>
      <c r="I2033" s="193"/>
      <c r="J2033" s="197">
        <v>2031</v>
      </c>
      <c r="K2033" s="234">
        <v>-3.2158888208701919E-4</v>
      </c>
      <c r="L2033" s="198">
        <v>-4.0282292015539328E-3</v>
      </c>
    </row>
    <row r="2034" spans="1:12" ht="14.4" x14ac:dyDescent="0.3">
      <c r="A2034" s="7">
        <v>41186</v>
      </c>
      <c r="B2034" s="191">
        <v>1451.079956</v>
      </c>
      <c r="C2034" s="191">
        <v>1463.1400149999999</v>
      </c>
      <c r="D2034" s="191">
        <v>1451.079956</v>
      </c>
      <c r="E2034" s="191">
        <v>1461.400024</v>
      </c>
      <c r="F2034" s="192">
        <v>1461.400024</v>
      </c>
      <c r="G2034" s="191">
        <v>3615860000</v>
      </c>
      <c r="H2034" s="194">
        <f t="shared" si="31"/>
        <v>7.1744354349405235E-3</v>
      </c>
      <c r="I2034" s="193"/>
      <c r="J2034" s="197">
        <v>2032</v>
      </c>
      <c r="K2034" s="234">
        <v>7.1744354349405235E-3</v>
      </c>
      <c r="L2034" s="198">
        <v>-4.0261279241578449E-3</v>
      </c>
    </row>
    <row r="2035" spans="1:12" ht="14.4" x14ac:dyDescent="0.3">
      <c r="A2035" s="7">
        <v>41185</v>
      </c>
      <c r="B2035" s="191">
        <v>1446.0500489999999</v>
      </c>
      <c r="C2035" s="191">
        <v>1454.3000489999999</v>
      </c>
      <c r="D2035" s="191">
        <v>1441.98999</v>
      </c>
      <c r="E2035" s="191">
        <v>1450.98999</v>
      </c>
      <c r="F2035" s="192">
        <v>1450.98999</v>
      </c>
      <c r="G2035" s="191">
        <v>3531640000</v>
      </c>
      <c r="H2035" s="194">
        <f t="shared" si="31"/>
        <v>3.6244094760505166E-3</v>
      </c>
      <c r="I2035" s="193"/>
      <c r="J2035" s="197">
        <v>2033</v>
      </c>
      <c r="K2035" s="234">
        <v>3.6244094760505166E-3</v>
      </c>
      <c r="L2035" s="198">
        <v>-4.0235740352651435E-3</v>
      </c>
    </row>
    <row r="2036" spans="1:12" ht="14.4" x14ac:dyDescent="0.3">
      <c r="A2036" s="7">
        <v>41184</v>
      </c>
      <c r="B2036" s="191">
        <v>1444.98999</v>
      </c>
      <c r="C2036" s="191">
        <v>1451.5200199999999</v>
      </c>
      <c r="D2036" s="191">
        <v>1439.01001</v>
      </c>
      <c r="E2036" s="191">
        <v>1445.75</v>
      </c>
      <c r="F2036" s="192">
        <v>1445.75</v>
      </c>
      <c r="G2036" s="191">
        <v>3321790000</v>
      </c>
      <c r="H2036" s="194">
        <f t="shared" si="31"/>
        <v>8.7228711083000697E-4</v>
      </c>
      <c r="I2036" s="193"/>
      <c r="J2036" s="197">
        <v>2034</v>
      </c>
      <c r="K2036" s="234">
        <v>8.7228711083000697E-4</v>
      </c>
      <c r="L2036" s="198">
        <v>-4.0234022532672654E-3</v>
      </c>
    </row>
    <row r="2037" spans="1:12" ht="14.4" x14ac:dyDescent="0.3">
      <c r="A2037" s="7">
        <v>41183</v>
      </c>
      <c r="B2037" s="191">
        <v>1440.900024</v>
      </c>
      <c r="C2037" s="191">
        <v>1457.1400149999999</v>
      </c>
      <c r="D2037" s="191">
        <v>1440.900024</v>
      </c>
      <c r="E2037" s="191">
        <v>1444.48999</v>
      </c>
      <c r="F2037" s="192">
        <v>1444.48999</v>
      </c>
      <c r="G2037" s="191">
        <v>3505080000</v>
      </c>
      <c r="H2037" s="194">
        <f t="shared" si="31"/>
        <v>2.6515065097029761E-3</v>
      </c>
      <c r="I2037" s="193"/>
      <c r="J2037" s="197">
        <v>2035</v>
      </c>
      <c r="K2037" s="234">
        <v>2.6515065097029761E-3</v>
      </c>
      <c r="L2037" s="198">
        <v>-4.0227734037684391E-3</v>
      </c>
    </row>
    <row r="2038" spans="1:12" ht="14.4" x14ac:dyDescent="0.3">
      <c r="A2038" s="7">
        <v>41180</v>
      </c>
      <c r="B2038" s="191">
        <v>1447.130005</v>
      </c>
      <c r="C2038" s="191">
        <v>1447.130005</v>
      </c>
      <c r="D2038" s="191">
        <v>1435.599976</v>
      </c>
      <c r="E2038" s="191">
        <v>1440.670044</v>
      </c>
      <c r="F2038" s="192">
        <v>1440.670044</v>
      </c>
      <c r="G2038" s="191">
        <v>3509230000</v>
      </c>
      <c r="H2038" s="194">
        <f t="shared" si="31"/>
        <v>-4.4777527502567133E-3</v>
      </c>
      <c r="I2038" s="193"/>
      <c r="J2038" s="197">
        <v>2036</v>
      </c>
      <c r="K2038" s="234">
        <v>-4.4777527502567133E-3</v>
      </c>
      <c r="L2038" s="198">
        <v>-4.0218290072877921E-3</v>
      </c>
    </row>
    <row r="2039" spans="1:12" ht="14.4" x14ac:dyDescent="0.3">
      <c r="A2039" s="7">
        <v>41179</v>
      </c>
      <c r="B2039" s="191">
        <v>1433.3599850000001</v>
      </c>
      <c r="C2039" s="191">
        <v>1450.1999510000001</v>
      </c>
      <c r="D2039" s="191">
        <v>1433.3599850000001</v>
      </c>
      <c r="E2039" s="191">
        <v>1447.150024</v>
      </c>
      <c r="F2039" s="192">
        <v>1447.150024</v>
      </c>
      <c r="G2039" s="191">
        <v>3150330000</v>
      </c>
      <c r="H2039" s="194">
        <f t="shared" si="31"/>
        <v>9.6489817493964868E-3</v>
      </c>
      <c r="I2039" s="193"/>
      <c r="J2039" s="197">
        <v>2037</v>
      </c>
      <c r="K2039" s="234">
        <v>9.6489817493964868E-3</v>
      </c>
      <c r="L2039" s="198">
        <v>-4.0206084902807146E-3</v>
      </c>
    </row>
    <row r="2040" spans="1:12" ht="14.4" x14ac:dyDescent="0.3">
      <c r="A2040" s="7">
        <v>41178</v>
      </c>
      <c r="B2040" s="191">
        <v>1441.599976</v>
      </c>
      <c r="C2040" s="191">
        <v>1441.599976</v>
      </c>
      <c r="D2040" s="191">
        <v>1430.530029</v>
      </c>
      <c r="E2040" s="191">
        <v>1433.3199460000001</v>
      </c>
      <c r="F2040" s="192">
        <v>1433.3199460000001</v>
      </c>
      <c r="G2040" s="191">
        <v>3565380000</v>
      </c>
      <c r="H2040" s="194">
        <f t="shared" si="31"/>
        <v>-5.7367352680366334E-3</v>
      </c>
      <c r="I2040" s="193"/>
      <c r="J2040" s="197">
        <v>2038</v>
      </c>
      <c r="K2040" s="234">
        <v>-5.7367352680366334E-3</v>
      </c>
      <c r="L2040" s="198">
        <v>-4.0171875946406355E-3</v>
      </c>
    </row>
    <row r="2041" spans="1:12" ht="14.4" x14ac:dyDescent="0.3">
      <c r="A2041" s="7">
        <v>41177</v>
      </c>
      <c r="B2041" s="191">
        <v>1456.9399410000001</v>
      </c>
      <c r="C2041" s="191">
        <v>1463.23999</v>
      </c>
      <c r="D2041" s="191">
        <v>1441.589966</v>
      </c>
      <c r="E2041" s="191">
        <v>1441.589966</v>
      </c>
      <c r="F2041" s="192">
        <v>1441.589966</v>
      </c>
      <c r="G2041" s="191">
        <v>3739900000</v>
      </c>
      <c r="H2041" s="194">
        <f t="shared" si="31"/>
        <v>-1.0501855900220406E-2</v>
      </c>
      <c r="I2041" s="193"/>
      <c r="J2041" s="197">
        <v>2039</v>
      </c>
      <c r="K2041" s="234">
        <v>-1.0501855900220406E-2</v>
      </c>
      <c r="L2041" s="198">
        <v>-4.0159130533622776E-3</v>
      </c>
    </row>
    <row r="2042" spans="1:12" ht="14.4" x14ac:dyDescent="0.3">
      <c r="A2042" s="7">
        <v>41176</v>
      </c>
      <c r="B2042" s="191">
        <v>1459.76001</v>
      </c>
      <c r="C2042" s="191">
        <v>1460.719971</v>
      </c>
      <c r="D2042" s="191">
        <v>1452.0600589999999</v>
      </c>
      <c r="E2042" s="191">
        <v>1456.8900149999999</v>
      </c>
      <c r="F2042" s="192">
        <v>1456.8900149999999</v>
      </c>
      <c r="G2042" s="191">
        <v>3008920000</v>
      </c>
      <c r="H2042" s="194">
        <f t="shared" si="31"/>
        <v>-2.232653457806663E-3</v>
      </c>
      <c r="I2042" s="193"/>
      <c r="J2042" s="197">
        <v>2040</v>
      </c>
      <c r="K2042" s="234">
        <v>-2.232653457806663E-3</v>
      </c>
      <c r="L2042" s="198">
        <v>-4.0113257723909659E-3</v>
      </c>
    </row>
    <row r="2043" spans="1:12" ht="14.4" x14ac:dyDescent="0.3">
      <c r="A2043" s="7">
        <v>41173</v>
      </c>
      <c r="B2043" s="191">
        <v>1460.339966</v>
      </c>
      <c r="C2043" s="191">
        <v>1467.0699460000001</v>
      </c>
      <c r="D2043" s="191">
        <v>1459.51001</v>
      </c>
      <c r="E2043" s="191">
        <v>1460.150024</v>
      </c>
      <c r="F2043" s="192">
        <v>1460.150024</v>
      </c>
      <c r="G2043" s="191">
        <v>4833870000</v>
      </c>
      <c r="H2043" s="194">
        <f t="shared" si="31"/>
        <v>-7.5319463141317766E-5</v>
      </c>
      <c r="I2043" s="193"/>
      <c r="J2043" s="197">
        <v>2041</v>
      </c>
      <c r="K2043" s="234">
        <v>-7.5319463141317766E-5</v>
      </c>
      <c r="L2043" s="198">
        <v>-4.0112199177813265E-3</v>
      </c>
    </row>
    <row r="2044" spans="1:12" ht="14.4" x14ac:dyDescent="0.3">
      <c r="A2044" s="7">
        <v>41172</v>
      </c>
      <c r="B2044" s="191">
        <v>1461.0500489999999</v>
      </c>
      <c r="C2044" s="191">
        <v>1461.2299800000001</v>
      </c>
      <c r="D2044" s="191">
        <v>1449.9799800000001</v>
      </c>
      <c r="E2044" s="191">
        <v>1460.26001</v>
      </c>
      <c r="F2044" s="192">
        <v>1460.26001</v>
      </c>
      <c r="G2044" s="191">
        <v>3382520000</v>
      </c>
      <c r="H2044" s="194">
        <f t="shared" si="31"/>
        <v>-5.407337007659064E-4</v>
      </c>
      <c r="I2044" s="193"/>
      <c r="J2044" s="197">
        <v>2042</v>
      </c>
      <c r="K2044" s="234">
        <v>-5.407337007659064E-4</v>
      </c>
      <c r="L2044" s="198">
        <v>-4.0059919541401623E-3</v>
      </c>
    </row>
    <row r="2045" spans="1:12" ht="14.4" x14ac:dyDescent="0.3">
      <c r="A2045" s="7">
        <v>41171</v>
      </c>
      <c r="B2045" s="191">
        <v>1459.5</v>
      </c>
      <c r="C2045" s="191">
        <v>1465.150024</v>
      </c>
      <c r="D2045" s="191">
        <v>1457.880005</v>
      </c>
      <c r="E2045" s="191">
        <v>1461.0500489999999</v>
      </c>
      <c r="F2045" s="192">
        <v>1461.0500489999999</v>
      </c>
      <c r="G2045" s="191">
        <v>3451360000</v>
      </c>
      <c r="H2045" s="194">
        <f t="shared" si="31"/>
        <v>1.185554274607216E-3</v>
      </c>
      <c r="I2045" s="193"/>
      <c r="J2045" s="197">
        <v>2043</v>
      </c>
      <c r="K2045" s="234">
        <v>1.185554274607216E-3</v>
      </c>
      <c r="L2045" s="198">
        <v>-4.0044438811524209E-3</v>
      </c>
    </row>
    <row r="2046" spans="1:12" ht="14.4" x14ac:dyDescent="0.3">
      <c r="A2046" s="7">
        <v>41170</v>
      </c>
      <c r="B2046" s="191">
        <v>1461.1899410000001</v>
      </c>
      <c r="C2046" s="191">
        <v>1461.469971</v>
      </c>
      <c r="D2046" s="191">
        <v>1456.130005</v>
      </c>
      <c r="E2046" s="191">
        <v>1459.3199460000001</v>
      </c>
      <c r="F2046" s="192">
        <v>1459.3199460000001</v>
      </c>
      <c r="G2046" s="191">
        <v>3377390000</v>
      </c>
      <c r="H2046" s="194">
        <f t="shared" si="31"/>
        <v>-1.2797754402280115E-3</v>
      </c>
      <c r="I2046" s="193"/>
      <c r="J2046" s="197">
        <v>2044</v>
      </c>
      <c r="K2046" s="234">
        <v>-1.2797754402280115E-3</v>
      </c>
      <c r="L2046" s="198">
        <v>-3.9966941049970686E-3</v>
      </c>
    </row>
    <row r="2047" spans="1:12" ht="14.4" x14ac:dyDescent="0.3">
      <c r="A2047" s="7">
        <v>41169</v>
      </c>
      <c r="B2047" s="191">
        <v>1465.420044</v>
      </c>
      <c r="C2047" s="191">
        <v>1465.630005</v>
      </c>
      <c r="D2047" s="191">
        <v>1457.5500489999999</v>
      </c>
      <c r="E2047" s="191">
        <v>1461.1899410000001</v>
      </c>
      <c r="F2047" s="192">
        <v>1461.1899410000001</v>
      </c>
      <c r="G2047" s="191">
        <v>3482430000</v>
      </c>
      <c r="H2047" s="194">
        <f t="shared" si="31"/>
        <v>-3.1246914164609818E-3</v>
      </c>
      <c r="I2047" s="193"/>
      <c r="J2047" s="197">
        <v>2045</v>
      </c>
      <c r="K2047" s="234">
        <v>-3.1246914164609818E-3</v>
      </c>
      <c r="L2047" s="198">
        <v>-3.9943992744605489E-3</v>
      </c>
    </row>
    <row r="2048" spans="1:12" ht="14.4" x14ac:dyDescent="0.3">
      <c r="A2048" s="7">
        <v>41166</v>
      </c>
      <c r="B2048" s="191">
        <v>1460.0699460000001</v>
      </c>
      <c r="C2048" s="191">
        <v>1474.51001</v>
      </c>
      <c r="D2048" s="191">
        <v>1460.0699460000001</v>
      </c>
      <c r="E2048" s="191">
        <v>1465.7700199999999</v>
      </c>
      <c r="F2048" s="192">
        <v>1465.7700199999999</v>
      </c>
      <c r="G2048" s="191">
        <v>5041990000</v>
      </c>
      <c r="H2048" s="194">
        <f t="shared" si="31"/>
        <v>3.9589518007585086E-3</v>
      </c>
      <c r="I2048" s="193"/>
      <c r="J2048" s="197">
        <v>2046</v>
      </c>
      <c r="K2048" s="234">
        <v>3.9589518007585086E-3</v>
      </c>
      <c r="L2048" s="198">
        <v>-3.9929683576319071E-3</v>
      </c>
    </row>
    <row r="2049" spans="1:12" ht="14.4" x14ac:dyDescent="0.3">
      <c r="A2049" s="7">
        <v>41165</v>
      </c>
      <c r="B2049" s="191">
        <v>1436.5600589999999</v>
      </c>
      <c r="C2049" s="191">
        <v>1463.76001</v>
      </c>
      <c r="D2049" s="191">
        <v>1435.339966</v>
      </c>
      <c r="E2049" s="191">
        <v>1459.98999</v>
      </c>
      <c r="F2049" s="192">
        <v>1459.98999</v>
      </c>
      <c r="G2049" s="191">
        <v>4606550000</v>
      </c>
      <c r="H2049" s="194">
        <f t="shared" si="31"/>
        <v>1.6309746921621831E-2</v>
      </c>
      <c r="I2049" s="193"/>
      <c r="J2049" s="197">
        <v>2047</v>
      </c>
      <c r="K2049" s="234">
        <v>1.6309746921621831E-2</v>
      </c>
      <c r="L2049" s="198">
        <v>-3.9886358696324259E-3</v>
      </c>
    </row>
    <row r="2050" spans="1:12" ht="14.4" x14ac:dyDescent="0.3">
      <c r="A2050" s="7">
        <v>41164</v>
      </c>
      <c r="B2050" s="191">
        <v>1433.5600589999999</v>
      </c>
      <c r="C2050" s="191">
        <v>1439.150024</v>
      </c>
      <c r="D2050" s="191">
        <v>1432.98999</v>
      </c>
      <c r="E2050" s="191">
        <v>1436.5600589999999</v>
      </c>
      <c r="F2050" s="192">
        <v>1436.5600589999999</v>
      </c>
      <c r="G2050" s="191">
        <v>3641200000</v>
      </c>
      <c r="H2050" s="194">
        <f t="shared" si="31"/>
        <v>2.0926922322966313E-3</v>
      </c>
      <c r="I2050" s="193"/>
      <c r="J2050" s="197">
        <v>2048</v>
      </c>
      <c r="K2050" s="234">
        <v>2.0926922322966313E-3</v>
      </c>
      <c r="L2050" s="198">
        <v>-3.9864985845342151E-3</v>
      </c>
    </row>
    <row r="2051" spans="1:12" ht="14.4" x14ac:dyDescent="0.3">
      <c r="A2051" s="7">
        <v>41163</v>
      </c>
      <c r="B2051" s="191">
        <v>1429.130005</v>
      </c>
      <c r="C2051" s="191">
        <v>1437.76001</v>
      </c>
      <c r="D2051" s="191">
        <v>1429.130005</v>
      </c>
      <c r="E2051" s="191">
        <v>1433.5600589999999</v>
      </c>
      <c r="F2051" s="192">
        <v>1433.5600589999999</v>
      </c>
      <c r="G2051" s="191">
        <v>3509630000</v>
      </c>
      <c r="H2051" s="194">
        <f t="shared" si="31"/>
        <v>3.1349561521663884E-3</v>
      </c>
      <c r="I2051" s="193"/>
      <c r="J2051" s="197">
        <v>2049</v>
      </c>
      <c r="K2051" s="234">
        <v>3.1349561521663884E-3</v>
      </c>
      <c r="L2051" s="198">
        <v>-3.985420523048633E-3</v>
      </c>
    </row>
    <row r="2052" spans="1:12" ht="14.4" x14ac:dyDescent="0.3">
      <c r="A2052" s="7">
        <v>41162</v>
      </c>
      <c r="B2052" s="191">
        <v>1437.920044</v>
      </c>
      <c r="C2052" s="191">
        <v>1438.73999</v>
      </c>
      <c r="D2052" s="191">
        <v>1428.9799800000001</v>
      </c>
      <c r="E2052" s="191">
        <v>1429.079956</v>
      </c>
      <c r="F2052" s="192">
        <v>1429.079956</v>
      </c>
      <c r="G2052" s="191">
        <v>3223670000</v>
      </c>
      <c r="H2052" s="194">
        <f t="shared" ref="H2052:H2115" si="32">(F2052-F2053)/F2053</f>
        <v>-6.147830011054442E-3</v>
      </c>
      <c r="I2052" s="193"/>
      <c r="J2052" s="197">
        <v>2050</v>
      </c>
      <c r="K2052" s="234">
        <v>-6.147830011054442E-3</v>
      </c>
      <c r="L2052" s="198">
        <v>-3.9793199356418047E-3</v>
      </c>
    </row>
    <row r="2053" spans="1:12" ht="14.4" x14ac:dyDescent="0.3">
      <c r="A2053" s="7">
        <v>41159</v>
      </c>
      <c r="B2053" s="191">
        <v>1432.119995</v>
      </c>
      <c r="C2053" s="191">
        <v>1437.920044</v>
      </c>
      <c r="D2053" s="191">
        <v>1431.4499510000001</v>
      </c>
      <c r="E2053" s="191">
        <v>1437.920044</v>
      </c>
      <c r="F2053" s="192">
        <v>1437.920044</v>
      </c>
      <c r="G2053" s="191">
        <v>3717620000</v>
      </c>
      <c r="H2053" s="194">
        <f t="shared" si="32"/>
        <v>4.0499741783159337E-3</v>
      </c>
      <c r="I2053" s="193"/>
      <c r="J2053" s="197">
        <v>2051</v>
      </c>
      <c r="K2053" s="234">
        <v>4.0499741783159337E-3</v>
      </c>
      <c r="L2053" s="198">
        <v>-3.9760543068240927E-3</v>
      </c>
    </row>
    <row r="2054" spans="1:12" ht="14.4" x14ac:dyDescent="0.3">
      <c r="A2054" s="7">
        <v>41158</v>
      </c>
      <c r="B2054" s="191">
        <v>1403.73999</v>
      </c>
      <c r="C2054" s="191">
        <v>1432.119995</v>
      </c>
      <c r="D2054" s="191">
        <v>1403.73999</v>
      </c>
      <c r="E2054" s="191">
        <v>1432.119995</v>
      </c>
      <c r="F2054" s="192">
        <v>1432.119995</v>
      </c>
      <c r="G2054" s="191">
        <v>3952870000</v>
      </c>
      <c r="H2054" s="194">
        <f t="shared" si="32"/>
        <v>2.0435540675552089E-2</v>
      </c>
      <c r="I2054" s="193"/>
      <c r="J2054" s="197">
        <v>2052</v>
      </c>
      <c r="K2054" s="234">
        <v>2.0435540675552089E-2</v>
      </c>
      <c r="L2054" s="198">
        <v>-3.9724842459165806E-3</v>
      </c>
    </row>
    <row r="2055" spans="1:12" ht="14.4" x14ac:dyDescent="0.3">
      <c r="A2055" s="7">
        <v>41157</v>
      </c>
      <c r="B2055" s="191">
        <v>1404.9399410000001</v>
      </c>
      <c r="C2055" s="191">
        <v>1408.8100589999999</v>
      </c>
      <c r="D2055" s="191">
        <v>1401.25</v>
      </c>
      <c r="E2055" s="191">
        <v>1403.4399410000001</v>
      </c>
      <c r="F2055" s="192">
        <v>1403.4399410000001</v>
      </c>
      <c r="G2055" s="191">
        <v>3389110000</v>
      </c>
      <c r="H2055" s="194">
        <f t="shared" si="32"/>
        <v>-1.0676612972739166E-3</v>
      </c>
      <c r="I2055" s="193"/>
      <c r="J2055" s="197">
        <v>2053</v>
      </c>
      <c r="K2055" s="234">
        <v>-1.0676612972739166E-3</v>
      </c>
      <c r="L2055" s="198">
        <v>-3.9706223457087542E-3</v>
      </c>
    </row>
    <row r="2056" spans="1:12" ht="14.4" x14ac:dyDescent="0.3">
      <c r="A2056" s="7">
        <v>41156</v>
      </c>
      <c r="B2056" s="191">
        <v>1406.540039</v>
      </c>
      <c r="C2056" s="191">
        <v>1409.3100589999999</v>
      </c>
      <c r="D2056" s="191">
        <v>1396.5600589999999</v>
      </c>
      <c r="E2056" s="191">
        <v>1404.9399410000001</v>
      </c>
      <c r="F2056" s="192">
        <v>1404.9399410000001</v>
      </c>
      <c r="G2056" s="191">
        <v>3200310000</v>
      </c>
      <c r="H2056" s="194">
        <f t="shared" si="32"/>
        <v>-1.1659593135848357E-3</v>
      </c>
      <c r="I2056" s="193"/>
      <c r="J2056" s="197">
        <v>2054</v>
      </c>
      <c r="K2056" s="234">
        <v>-1.1659593135848357E-3</v>
      </c>
      <c r="L2056" s="198">
        <v>-3.9705463264965244E-3</v>
      </c>
    </row>
    <row r="2057" spans="1:12" ht="14.4" x14ac:dyDescent="0.3">
      <c r="A2057" s="7">
        <v>41152</v>
      </c>
      <c r="B2057" s="191">
        <v>1400.0699460000001</v>
      </c>
      <c r="C2057" s="191">
        <v>1413.089966</v>
      </c>
      <c r="D2057" s="191">
        <v>1398.959961</v>
      </c>
      <c r="E2057" s="191">
        <v>1406.579956</v>
      </c>
      <c r="F2057" s="192">
        <v>1406.579956</v>
      </c>
      <c r="G2057" s="191">
        <v>2938250000</v>
      </c>
      <c r="H2057" s="194">
        <f t="shared" si="32"/>
        <v>5.0732958680837787E-3</v>
      </c>
      <c r="I2057" s="193"/>
      <c r="J2057" s="197">
        <v>2055</v>
      </c>
      <c r="K2057" s="234">
        <v>5.0732958680837787E-3</v>
      </c>
      <c r="L2057" s="198">
        <v>-3.9653716707826374E-3</v>
      </c>
    </row>
    <row r="2058" spans="1:12" ht="14.4" x14ac:dyDescent="0.3">
      <c r="A2058" s="7">
        <v>41151</v>
      </c>
      <c r="B2058" s="191">
        <v>1410.079956</v>
      </c>
      <c r="C2058" s="191">
        <v>1410.079956</v>
      </c>
      <c r="D2058" s="191">
        <v>1397.01001</v>
      </c>
      <c r="E2058" s="191">
        <v>1399.4799800000001</v>
      </c>
      <c r="F2058" s="192">
        <v>1399.4799800000001</v>
      </c>
      <c r="G2058" s="191">
        <v>2530280000</v>
      </c>
      <c r="H2058" s="194">
        <f t="shared" si="32"/>
        <v>-7.8058051301732141E-3</v>
      </c>
      <c r="I2058" s="193"/>
      <c r="J2058" s="197">
        <v>2056</v>
      </c>
      <c r="K2058" s="234">
        <v>-7.8058051301732141E-3</v>
      </c>
      <c r="L2058" s="198">
        <v>-3.9615916267736204E-3</v>
      </c>
    </row>
    <row r="2059" spans="1:12" ht="14.4" x14ac:dyDescent="0.3">
      <c r="A2059" s="7">
        <v>41150</v>
      </c>
      <c r="B2059" s="191">
        <v>1409.3199460000001</v>
      </c>
      <c r="C2059" s="191">
        <v>1413.9499510000001</v>
      </c>
      <c r="D2059" s="191">
        <v>1406.5699460000001</v>
      </c>
      <c r="E2059" s="191">
        <v>1410.48999</v>
      </c>
      <c r="F2059" s="192">
        <v>1410.48999</v>
      </c>
      <c r="G2059" s="191">
        <v>2571220000</v>
      </c>
      <c r="H2059" s="194">
        <f t="shared" si="32"/>
        <v>8.4434893821542037E-4</v>
      </c>
      <c r="I2059" s="193"/>
      <c r="J2059" s="197">
        <v>2057</v>
      </c>
      <c r="K2059" s="234">
        <v>8.4434893821542037E-4</v>
      </c>
      <c r="L2059" s="198">
        <v>-3.9596291151677209E-3</v>
      </c>
    </row>
    <row r="2060" spans="1:12" ht="14.4" x14ac:dyDescent="0.3">
      <c r="A2060" s="7">
        <v>41149</v>
      </c>
      <c r="B2060" s="191">
        <v>1410.4399410000001</v>
      </c>
      <c r="C2060" s="191">
        <v>1413.630005</v>
      </c>
      <c r="D2060" s="191">
        <v>1405.589966</v>
      </c>
      <c r="E2060" s="191">
        <v>1409.3000489999999</v>
      </c>
      <c r="F2060" s="192">
        <v>1409.3000489999999</v>
      </c>
      <c r="G2060" s="191">
        <v>2629090000</v>
      </c>
      <c r="H2060" s="194">
        <f t="shared" si="32"/>
        <v>-8.0818187777067867E-4</v>
      </c>
      <c r="I2060" s="193"/>
      <c r="J2060" s="197">
        <v>2058</v>
      </c>
      <c r="K2060" s="234">
        <v>-8.0818187777067867E-4</v>
      </c>
      <c r="L2060" s="198">
        <v>-3.9545256905131132E-3</v>
      </c>
    </row>
    <row r="2061" spans="1:12" ht="14.4" x14ac:dyDescent="0.3">
      <c r="A2061" s="7">
        <v>41148</v>
      </c>
      <c r="B2061" s="191">
        <v>1411.130005</v>
      </c>
      <c r="C2061" s="191">
        <v>1416.170044</v>
      </c>
      <c r="D2061" s="191">
        <v>1409.1099850000001</v>
      </c>
      <c r="E2061" s="191">
        <v>1410.4399410000001</v>
      </c>
      <c r="F2061" s="192">
        <v>1410.4399410000001</v>
      </c>
      <c r="G2061" s="191">
        <v>2472500000</v>
      </c>
      <c r="H2061" s="194">
        <f t="shared" si="32"/>
        <v>-4.8901518467810699E-4</v>
      </c>
      <c r="I2061" s="193"/>
      <c r="J2061" s="197">
        <v>2059</v>
      </c>
      <c r="K2061" s="234">
        <v>-4.8901518467810699E-4</v>
      </c>
      <c r="L2061" s="198">
        <v>-3.9529931373905947E-3</v>
      </c>
    </row>
    <row r="2062" spans="1:12" ht="14.4" x14ac:dyDescent="0.3">
      <c r="A2062" s="7">
        <v>41145</v>
      </c>
      <c r="B2062" s="191">
        <v>1401.98999</v>
      </c>
      <c r="C2062" s="191">
        <v>1413.459961</v>
      </c>
      <c r="D2062" s="191">
        <v>1398.040039</v>
      </c>
      <c r="E2062" s="191">
        <v>1411.130005</v>
      </c>
      <c r="F2062" s="192">
        <v>1411.130005</v>
      </c>
      <c r="G2062" s="191">
        <v>2598790000</v>
      </c>
      <c r="H2062" s="194">
        <f t="shared" si="32"/>
        <v>6.4547310310453824E-3</v>
      </c>
      <c r="I2062" s="193"/>
      <c r="J2062" s="197">
        <v>2060</v>
      </c>
      <c r="K2062" s="234">
        <v>6.4547310310453824E-3</v>
      </c>
      <c r="L2062" s="198">
        <v>-3.9497826452225852E-3</v>
      </c>
    </row>
    <row r="2063" spans="1:12" ht="14.4" x14ac:dyDescent="0.3">
      <c r="A2063" s="7">
        <v>41144</v>
      </c>
      <c r="B2063" s="191">
        <v>1413.48999</v>
      </c>
      <c r="C2063" s="191">
        <v>1413.48999</v>
      </c>
      <c r="D2063" s="191">
        <v>1400.5</v>
      </c>
      <c r="E2063" s="191">
        <v>1402.079956</v>
      </c>
      <c r="F2063" s="192">
        <v>1402.079956</v>
      </c>
      <c r="G2063" s="191">
        <v>3008240000</v>
      </c>
      <c r="H2063" s="194">
        <f t="shared" si="32"/>
        <v>-8.0722425207977559E-3</v>
      </c>
      <c r="I2063" s="193"/>
      <c r="J2063" s="197">
        <v>2061</v>
      </c>
      <c r="K2063" s="234">
        <v>-8.0722425207977559E-3</v>
      </c>
      <c r="L2063" s="198">
        <v>-3.9424049948049078E-3</v>
      </c>
    </row>
    <row r="2064" spans="1:12" ht="14.4" x14ac:dyDescent="0.3">
      <c r="A2064" s="7">
        <v>41143</v>
      </c>
      <c r="B2064" s="191">
        <v>1413.089966</v>
      </c>
      <c r="C2064" s="191">
        <v>1416.119995</v>
      </c>
      <c r="D2064" s="191">
        <v>1406.780029</v>
      </c>
      <c r="E2064" s="191">
        <v>1413.48999</v>
      </c>
      <c r="F2064" s="192">
        <v>1413.48999</v>
      </c>
      <c r="G2064" s="191">
        <v>3062690000</v>
      </c>
      <c r="H2064" s="194">
        <f t="shared" si="32"/>
        <v>2.2640304424686254E-4</v>
      </c>
      <c r="I2064" s="193"/>
      <c r="J2064" s="197">
        <v>2062</v>
      </c>
      <c r="K2064" s="234">
        <v>2.2640304424686254E-4</v>
      </c>
      <c r="L2064" s="198">
        <v>-3.9384278314827685E-3</v>
      </c>
    </row>
    <row r="2065" spans="1:12" ht="14.4" x14ac:dyDescent="0.3">
      <c r="A2065" s="7">
        <v>41142</v>
      </c>
      <c r="B2065" s="191">
        <v>1418.130005</v>
      </c>
      <c r="C2065" s="191">
        <v>1426.6800539999999</v>
      </c>
      <c r="D2065" s="191">
        <v>1410.8599850000001</v>
      </c>
      <c r="E2065" s="191">
        <v>1413.170044</v>
      </c>
      <c r="F2065" s="192">
        <v>1413.170044</v>
      </c>
      <c r="G2065" s="191">
        <v>3282950000</v>
      </c>
      <c r="H2065" s="194">
        <f t="shared" si="32"/>
        <v>-3.4975361796960366E-3</v>
      </c>
      <c r="I2065" s="193"/>
      <c r="J2065" s="197">
        <v>2063</v>
      </c>
      <c r="K2065" s="234">
        <v>-3.4975361796960366E-3</v>
      </c>
      <c r="L2065" s="198">
        <v>-3.9235218548472122E-3</v>
      </c>
    </row>
    <row r="2066" spans="1:12" ht="14.4" x14ac:dyDescent="0.3">
      <c r="A2066" s="7">
        <v>41141</v>
      </c>
      <c r="B2066" s="191">
        <v>1417.849976</v>
      </c>
      <c r="C2066" s="191">
        <v>1418.130005</v>
      </c>
      <c r="D2066" s="191">
        <v>1412.119995</v>
      </c>
      <c r="E2066" s="191">
        <v>1418.130005</v>
      </c>
      <c r="F2066" s="192">
        <v>1418.130005</v>
      </c>
      <c r="G2066" s="191">
        <v>2766320000</v>
      </c>
      <c r="H2066" s="194">
        <f t="shared" si="32"/>
        <v>-2.1174620127542803E-5</v>
      </c>
      <c r="I2066" s="193"/>
      <c r="J2066" s="197">
        <v>2064</v>
      </c>
      <c r="K2066" s="234">
        <v>-2.1174620127542803E-5</v>
      </c>
      <c r="L2066" s="198">
        <v>-3.9193449497316171E-3</v>
      </c>
    </row>
    <row r="2067" spans="1:12" ht="14.4" x14ac:dyDescent="0.3">
      <c r="A2067" s="7">
        <v>41138</v>
      </c>
      <c r="B2067" s="191">
        <v>1415.839966</v>
      </c>
      <c r="C2067" s="191">
        <v>1418.709961</v>
      </c>
      <c r="D2067" s="191">
        <v>1414.670044</v>
      </c>
      <c r="E2067" s="191">
        <v>1418.160034</v>
      </c>
      <c r="F2067" s="192">
        <v>1418.160034</v>
      </c>
      <c r="G2067" s="191">
        <v>2922990000</v>
      </c>
      <c r="H2067" s="194">
        <f t="shared" si="32"/>
        <v>1.8721337053632214E-3</v>
      </c>
      <c r="I2067" s="193"/>
      <c r="J2067" s="197">
        <v>2065</v>
      </c>
      <c r="K2067" s="234">
        <v>1.8721337053632214E-3</v>
      </c>
      <c r="L2067" s="198">
        <v>-3.914732000404657E-3</v>
      </c>
    </row>
    <row r="2068" spans="1:12" ht="14.4" x14ac:dyDescent="0.3">
      <c r="A2068" s="7">
        <v>41137</v>
      </c>
      <c r="B2068" s="191">
        <v>1405.5699460000001</v>
      </c>
      <c r="C2068" s="191">
        <v>1417.4399410000001</v>
      </c>
      <c r="D2068" s="191">
        <v>1404.150024</v>
      </c>
      <c r="E2068" s="191">
        <v>1415.51001</v>
      </c>
      <c r="F2068" s="192">
        <v>1415.51001</v>
      </c>
      <c r="G2068" s="191">
        <v>3114100000</v>
      </c>
      <c r="H2068" s="194">
        <f t="shared" si="32"/>
        <v>7.1005106928241609E-3</v>
      </c>
      <c r="I2068" s="193"/>
      <c r="J2068" s="197">
        <v>2066</v>
      </c>
      <c r="K2068" s="234">
        <v>7.1005106928241609E-3</v>
      </c>
      <c r="L2068" s="198">
        <v>-3.914456129607698E-3</v>
      </c>
    </row>
    <row r="2069" spans="1:12" ht="14.4" x14ac:dyDescent="0.3">
      <c r="A2069" s="7">
        <v>41136</v>
      </c>
      <c r="B2069" s="191">
        <v>1403.8900149999999</v>
      </c>
      <c r="C2069" s="191">
        <v>1407.7299800000001</v>
      </c>
      <c r="D2069" s="191">
        <v>1401.829956</v>
      </c>
      <c r="E2069" s="191">
        <v>1405.530029</v>
      </c>
      <c r="F2069" s="192">
        <v>1405.530029</v>
      </c>
      <c r="G2069" s="191">
        <v>2655750000</v>
      </c>
      <c r="H2069" s="194">
        <f t="shared" si="32"/>
        <v>1.1396401091646449E-3</v>
      </c>
      <c r="I2069" s="193"/>
      <c r="J2069" s="197">
        <v>2067</v>
      </c>
      <c r="K2069" s="234">
        <v>1.1396401091646449E-3</v>
      </c>
      <c r="L2069" s="198">
        <v>-3.9078723014549024E-3</v>
      </c>
    </row>
    <row r="2070" spans="1:12" ht="14.4" x14ac:dyDescent="0.3">
      <c r="A2070" s="7">
        <v>41135</v>
      </c>
      <c r="B2070" s="191">
        <v>1404.3599850000001</v>
      </c>
      <c r="C2070" s="191">
        <v>1410.030029</v>
      </c>
      <c r="D2070" s="191">
        <v>1400.599976</v>
      </c>
      <c r="E2070" s="191">
        <v>1403.9300539999999</v>
      </c>
      <c r="F2070" s="192">
        <v>1403.9300539999999</v>
      </c>
      <c r="G2070" s="191">
        <v>2930900000</v>
      </c>
      <c r="H2070" s="194">
        <f t="shared" si="32"/>
        <v>-1.2814594435073701E-4</v>
      </c>
      <c r="I2070" s="193"/>
      <c r="J2070" s="197">
        <v>2068</v>
      </c>
      <c r="K2070" s="234">
        <v>-1.2814594435073701E-4</v>
      </c>
      <c r="L2070" s="198">
        <v>-3.9004085090323685E-3</v>
      </c>
    </row>
    <row r="2071" spans="1:12" ht="14.4" x14ac:dyDescent="0.3">
      <c r="A2071" s="7">
        <v>41134</v>
      </c>
      <c r="B2071" s="191">
        <v>1405.869995</v>
      </c>
      <c r="C2071" s="191">
        <v>1405.869995</v>
      </c>
      <c r="D2071" s="191">
        <v>1397.3199460000001</v>
      </c>
      <c r="E2071" s="191">
        <v>1404.1099850000001</v>
      </c>
      <c r="F2071" s="192">
        <v>1404.1099850000001</v>
      </c>
      <c r="G2071" s="191">
        <v>2499990000</v>
      </c>
      <c r="H2071" s="194">
        <f t="shared" si="32"/>
        <v>-1.2519009625779555E-3</v>
      </c>
      <c r="I2071" s="193"/>
      <c r="J2071" s="197">
        <v>2069</v>
      </c>
      <c r="K2071" s="234">
        <v>-1.2519009625779555E-3</v>
      </c>
      <c r="L2071" s="198">
        <v>-3.8996214005379286E-3</v>
      </c>
    </row>
    <row r="2072" spans="1:12" ht="14.4" x14ac:dyDescent="0.3">
      <c r="A2072" s="7">
        <v>41131</v>
      </c>
      <c r="B2072" s="191">
        <v>1402.579956</v>
      </c>
      <c r="C2072" s="191">
        <v>1405.9799800000001</v>
      </c>
      <c r="D2072" s="191">
        <v>1395.619995</v>
      </c>
      <c r="E2072" s="191">
        <v>1405.869995</v>
      </c>
      <c r="F2072" s="192">
        <v>1405.869995</v>
      </c>
      <c r="G2072" s="191">
        <v>2767980000</v>
      </c>
      <c r="H2072" s="194">
        <f t="shared" si="32"/>
        <v>2.1884416116099473E-3</v>
      </c>
      <c r="I2072" s="193"/>
      <c r="J2072" s="197">
        <v>2070</v>
      </c>
      <c r="K2072" s="234">
        <v>2.1884416116099473E-3</v>
      </c>
      <c r="L2072" s="198">
        <v>-3.8980940541358984E-3</v>
      </c>
    </row>
    <row r="2073" spans="1:12" ht="14.4" x14ac:dyDescent="0.3">
      <c r="A2073" s="7">
        <v>41130</v>
      </c>
      <c r="B2073" s="191">
        <v>1402.26001</v>
      </c>
      <c r="C2073" s="191">
        <v>1405.9499510000001</v>
      </c>
      <c r="D2073" s="191">
        <v>1398.8000489999999</v>
      </c>
      <c r="E2073" s="191">
        <v>1402.8000489999999</v>
      </c>
      <c r="F2073" s="192">
        <v>1402.8000489999999</v>
      </c>
      <c r="G2073" s="191">
        <v>3119610000</v>
      </c>
      <c r="H2073" s="194">
        <f t="shared" si="32"/>
        <v>4.1368545021240301E-4</v>
      </c>
      <c r="I2073" s="193"/>
      <c r="J2073" s="197">
        <v>2071</v>
      </c>
      <c r="K2073" s="234">
        <v>4.1368545021240301E-4</v>
      </c>
      <c r="L2073" s="198">
        <v>-3.8973286068174065E-3</v>
      </c>
    </row>
    <row r="2074" spans="1:12" ht="14.4" x14ac:dyDescent="0.3">
      <c r="A2074" s="7">
        <v>41129</v>
      </c>
      <c r="B2074" s="191">
        <v>1401.2299800000001</v>
      </c>
      <c r="C2074" s="191">
        <v>1404.1400149999999</v>
      </c>
      <c r="D2074" s="191">
        <v>1396.130005</v>
      </c>
      <c r="E2074" s="191">
        <v>1402.219971</v>
      </c>
      <c r="F2074" s="192">
        <v>1402.219971</v>
      </c>
      <c r="G2074" s="191">
        <v>3221790000</v>
      </c>
      <c r="H2074" s="194">
        <f t="shared" si="32"/>
        <v>6.2082635665597439E-4</v>
      </c>
      <c r="I2074" s="193"/>
      <c r="J2074" s="197">
        <v>2072</v>
      </c>
      <c r="K2074" s="234">
        <v>6.2082635665597439E-4</v>
      </c>
      <c r="L2074" s="198">
        <v>-3.8951746537292434E-3</v>
      </c>
    </row>
    <row r="2075" spans="1:12" ht="14.4" x14ac:dyDescent="0.3">
      <c r="A2075" s="7">
        <v>41128</v>
      </c>
      <c r="B2075" s="191">
        <v>1394.459961</v>
      </c>
      <c r="C2075" s="191">
        <v>1407.1400149999999</v>
      </c>
      <c r="D2075" s="191">
        <v>1394.459961</v>
      </c>
      <c r="E2075" s="191">
        <v>1401.349976</v>
      </c>
      <c r="F2075" s="192">
        <v>1401.349976</v>
      </c>
      <c r="G2075" s="191">
        <v>3682490000</v>
      </c>
      <c r="H2075" s="194">
        <f t="shared" si="32"/>
        <v>5.1067586425016485E-3</v>
      </c>
      <c r="I2075" s="193"/>
      <c r="J2075" s="197">
        <v>2073</v>
      </c>
      <c r="K2075" s="234">
        <v>5.1067586425016485E-3</v>
      </c>
      <c r="L2075" s="198">
        <v>-3.8886928388918349E-3</v>
      </c>
    </row>
    <row r="2076" spans="1:12" ht="14.4" x14ac:dyDescent="0.3">
      <c r="A2076" s="7">
        <v>41127</v>
      </c>
      <c r="B2076" s="191">
        <v>1391.040039</v>
      </c>
      <c r="C2076" s="191">
        <v>1399.630005</v>
      </c>
      <c r="D2076" s="191">
        <v>1391.040039</v>
      </c>
      <c r="E2076" s="191">
        <v>1394.2299800000001</v>
      </c>
      <c r="F2076" s="192">
        <v>1394.2299800000001</v>
      </c>
      <c r="G2076" s="191">
        <v>3122050000</v>
      </c>
      <c r="H2076" s="194">
        <f t="shared" si="32"/>
        <v>2.3292690984785839E-3</v>
      </c>
      <c r="I2076" s="193"/>
      <c r="J2076" s="197">
        <v>2074</v>
      </c>
      <c r="K2076" s="234">
        <v>2.3292690984785839E-3</v>
      </c>
      <c r="L2076" s="198">
        <v>-3.8848321006704047E-3</v>
      </c>
    </row>
    <row r="2077" spans="1:12" ht="14.4" x14ac:dyDescent="0.3">
      <c r="A2077" s="7">
        <v>41124</v>
      </c>
      <c r="B2077" s="191">
        <v>1365.4499510000001</v>
      </c>
      <c r="C2077" s="191">
        <v>1394.160034</v>
      </c>
      <c r="D2077" s="191">
        <v>1365.4499510000001</v>
      </c>
      <c r="E2077" s="191">
        <v>1390.98999</v>
      </c>
      <c r="F2077" s="192">
        <v>1390.98999</v>
      </c>
      <c r="G2077" s="191">
        <v>3751170000</v>
      </c>
      <c r="H2077" s="194">
        <f t="shared" si="32"/>
        <v>1.9040285714285739E-2</v>
      </c>
      <c r="I2077" s="193"/>
      <c r="J2077" s="197">
        <v>2075</v>
      </c>
      <c r="K2077" s="234">
        <v>1.9040285714285739E-2</v>
      </c>
      <c r="L2077" s="198">
        <v>-3.883501780193665E-3</v>
      </c>
    </row>
    <row r="2078" spans="1:12" ht="14.4" x14ac:dyDescent="0.3">
      <c r="A2078" s="7">
        <v>41123</v>
      </c>
      <c r="B2078" s="191">
        <v>1375.130005</v>
      </c>
      <c r="C2078" s="191">
        <v>1375.130005</v>
      </c>
      <c r="D2078" s="191">
        <v>1354.650024</v>
      </c>
      <c r="E2078" s="191">
        <v>1365</v>
      </c>
      <c r="F2078" s="192">
        <v>1365</v>
      </c>
      <c r="G2078" s="191">
        <v>4193740000</v>
      </c>
      <c r="H2078" s="194">
        <f t="shared" si="32"/>
        <v>-7.5036692589348026E-3</v>
      </c>
      <c r="I2078" s="193"/>
      <c r="J2078" s="197">
        <v>2076</v>
      </c>
      <c r="K2078" s="234">
        <v>-7.5036692589348026E-3</v>
      </c>
      <c r="L2078" s="198">
        <v>-3.8805582032796471E-3</v>
      </c>
    </row>
    <row r="2079" spans="1:12" ht="14.4" x14ac:dyDescent="0.3">
      <c r="A2079" s="7">
        <v>41122</v>
      </c>
      <c r="B2079" s="191">
        <v>1379.3199460000001</v>
      </c>
      <c r="C2079" s="191">
        <v>1385.030029</v>
      </c>
      <c r="D2079" s="191">
        <v>1373.349976</v>
      </c>
      <c r="E2079" s="191">
        <v>1375.3199460000001</v>
      </c>
      <c r="F2079" s="192">
        <v>1375.3199460000001</v>
      </c>
      <c r="G2079" s="191">
        <v>4440920000</v>
      </c>
      <c r="H2079" s="194">
        <f t="shared" si="32"/>
        <v>-2.8999798136755137E-3</v>
      </c>
      <c r="I2079" s="193"/>
      <c r="J2079" s="197">
        <v>2077</v>
      </c>
      <c r="K2079" s="234">
        <v>-2.8999798136755137E-3</v>
      </c>
      <c r="L2079" s="198">
        <v>-3.8759727318273089E-3</v>
      </c>
    </row>
    <row r="2080" spans="1:12" ht="14.4" x14ac:dyDescent="0.3">
      <c r="A2080" s="7">
        <v>41121</v>
      </c>
      <c r="B2080" s="191">
        <v>1385.2700199999999</v>
      </c>
      <c r="C2080" s="191">
        <v>1387.160034</v>
      </c>
      <c r="D2080" s="191">
        <v>1379.170044</v>
      </c>
      <c r="E2080" s="191">
        <v>1379.3199460000001</v>
      </c>
      <c r="F2080" s="192">
        <v>1379.3199460000001</v>
      </c>
      <c r="G2080" s="191">
        <v>3821570000</v>
      </c>
      <c r="H2080" s="194">
        <f t="shared" si="32"/>
        <v>-4.3168286930450198E-3</v>
      </c>
      <c r="I2080" s="193"/>
      <c r="J2080" s="197">
        <v>2078</v>
      </c>
      <c r="K2080" s="234">
        <v>-4.3168286930450198E-3</v>
      </c>
      <c r="L2080" s="198">
        <v>-3.8759261512098975E-3</v>
      </c>
    </row>
    <row r="2081" spans="1:12" ht="14.4" x14ac:dyDescent="0.3">
      <c r="A2081" s="7">
        <v>41120</v>
      </c>
      <c r="B2081" s="191">
        <v>1385.9399410000001</v>
      </c>
      <c r="C2081" s="191">
        <v>1391.73999</v>
      </c>
      <c r="D2081" s="191">
        <v>1381.369995</v>
      </c>
      <c r="E2081" s="191">
        <v>1385.3000489999999</v>
      </c>
      <c r="F2081" s="192">
        <v>1385.3000489999999</v>
      </c>
      <c r="G2081" s="191">
        <v>3212060000</v>
      </c>
      <c r="H2081" s="194">
        <f t="shared" si="32"/>
        <v>-4.8335967879353304E-4</v>
      </c>
      <c r="I2081" s="193"/>
      <c r="J2081" s="197">
        <v>2079</v>
      </c>
      <c r="K2081" s="234">
        <v>-4.8335967879353304E-4</v>
      </c>
      <c r="L2081" s="198">
        <v>-3.8725997324371903E-3</v>
      </c>
    </row>
    <row r="2082" spans="1:12" ht="14.4" x14ac:dyDescent="0.3">
      <c r="A2082" s="7">
        <v>41117</v>
      </c>
      <c r="B2082" s="191">
        <v>1360.0500489999999</v>
      </c>
      <c r="C2082" s="191">
        <v>1389.1899410000001</v>
      </c>
      <c r="D2082" s="191">
        <v>1360.0500489999999</v>
      </c>
      <c r="E2082" s="191">
        <v>1385.969971</v>
      </c>
      <c r="F2082" s="192">
        <v>1385.969971</v>
      </c>
      <c r="G2082" s="191">
        <v>4399010000</v>
      </c>
      <c r="H2082" s="194">
        <f t="shared" si="32"/>
        <v>1.908056544638222E-2</v>
      </c>
      <c r="I2082" s="193"/>
      <c r="J2082" s="197">
        <v>2080</v>
      </c>
      <c r="K2082" s="234">
        <v>1.908056544638222E-2</v>
      </c>
      <c r="L2082" s="198">
        <v>-3.8725242738861759E-3</v>
      </c>
    </row>
    <row r="2083" spans="1:12" ht="14.4" x14ac:dyDescent="0.3">
      <c r="A2083" s="7">
        <v>41116</v>
      </c>
      <c r="B2083" s="191">
        <v>1338.170044</v>
      </c>
      <c r="C2083" s="191">
        <v>1363.130005</v>
      </c>
      <c r="D2083" s="191">
        <v>1338.170044</v>
      </c>
      <c r="E2083" s="191">
        <v>1360.0200199999999</v>
      </c>
      <c r="F2083" s="192">
        <v>1360.0200199999999</v>
      </c>
      <c r="G2083" s="191">
        <v>4429300000</v>
      </c>
      <c r="H2083" s="194">
        <f t="shared" si="32"/>
        <v>1.6540974782594503E-2</v>
      </c>
      <c r="I2083" s="193"/>
      <c r="J2083" s="197">
        <v>2081</v>
      </c>
      <c r="K2083" s="234">
        <v>1.6540974782594503E-2</v>
      </c>
      <c r="L2083" s="198">
        <v>-3.8696939908234155E-3</v>
      </c>
    </row>
    <row r="2084" spans="1:12" ht="14.4" x14ac:dyDescent="0.3">
      <c r="A2084" s="7">
        <v>41115</v>
      </c>
      <c r="B2084" s="191">
        <v>1338.349976</v>
      </c>
      <c r="C2084" s="191">
        <v>1343.9799800000001</v>
      </c>
      <c r="D2084" s="191">
        <v>1331.5</v>
      </c>
      <c r="E2084" s="191">
        <v>1337.8900149999999</v>
      </c>
      <c r="F2084" s="192">
        <v>1337.8900149999999</v>
      </c>
      <c r="G2084" s="191">
        <v>3719170000</v>
      </c>
      <c r="H2084" s="194">
        <f t="shared" si="32"/>
        <v>-3.1386149807005349E-4</v>
      </c>
      <c r="I2084" s="193"/>
      <c r="J2084" s="197">
        <v>2082</v>
      </c>
      <c r="K2084" s="234">
        <v>-3.1386149807005349E-4</v>
      </c>
      <c r="L2084" s="198">
        <v>-3.8617566078299609E-3</v>
      </c>
    </row>
    <row r="2085" spans="1:12" ht="14.4" x14ac:dyDescent="0.3">
      <c r="A2085" s="7">
        <v>41114</v>
      </c>
      <c r="B2085" s="191">
        <v>1350.5200199999999</v>
      </c>
      <c r="C2085" s="191">
        <v>1351.530029</v>
      </c>
      <c r="D2085" s="191">
        <v>1329.23999</v>
      </c>
      <c r="E2085" s="191">
        <v>1338.3100589999999</v>
      </c>
      <c r="F2085" s="192">
        <v>1338.3100589999999</v>
      </c>
      <c r="G2085" s="191">
        <v>3891290000</v>
      </c>
      <c r="H2085" s="194">
        <f t="shared" si="32"/>
        <v>-9.0409329881685294E-3</v>
      </c>
      <c r="I2085" s="193"/>
      <c r="J2085" s="197">
        <v>2083</v>
      </c>
      <c r="K2085" s="234">
        <v>-9.0409329881685294E-3</v>
      </c>
      <c r="L2085" s="198">
        <v>-3.8568415150034407E-3</v>
      </c>
    </row>
    <row r="2086" spans="1:12" ht="14.4" x14ac:dyDescent="0.3">
      <c r="A2086" s="7">
        <v>41113</v>
      </c>
      <c r="B2086" s="191">
        <v>1362.339966</v>
      </c>
      <c r="C2086" s="191">
        <v>1362.339966</v>
      </c>
      <c r="D2086" s="191">
        <v>1337.5600589999999</v>
      </c>
      <c r="E2086" s="191">
        <v>1350.5200199999999</v>
      </c>
      <c r="F2086" s="192">
        <v>1350.5200199999999</v>
      </c>
      <c r="G2086" s="191">
        <v>3717180000</v>
      </c>
      <c r="H2086" s="194">
        <f t="shared" si="32"/>
        <v>-8.9090555950069525E-3</v>
      </c>
      <c r="I2086" s="193"/>
      <c r="J2086" s="197">
        <v>2084</v>
      </c>
      <c r="K2086" s="234">
        <v>-8.9090555950069525E-3</v>
      </c>
      <c r="L2086" s="198">
        <v>-3.8500194215242882E-3</v>
      </c>
    </row>
    <row r="2087" spans="1:12" ht="14.4" x14ac:dyDescent="0.3">
      <c r="A2087" s="7">
        <v>41110</v>
      </c>
      <c r="B2087" s="191">
        <v>1376.51001</v>
      </c>
      <c r="C2087" s="191">
        <v>1376.51001</v>
      </c>
      <c r="D2087" s="191">
        <v>1362.1899410000001</v>
      </c>
      <c r="E2087" s="191">
        <v>1362.660034</v>
      </c>
      <c r="F2087" s="192">
        <v>1362.660034</v>
      </c>
      <c r="G2087" s="191">
        <v>3925020000</v>
      </c>
      <c r="H2087" s="194">
        <f t="shared" si="32"/>
        <v>-1.0061660212699776E-2</v>
      </c>
      <c r="I2087" s="193"/>
      <c r="J2087" s="197">
        <v>2085</v>
      </c>
      <c r="K2087" s="234">
        <v>-1.0061660212699776E-2</v>
      </c>
      <c r="L2087" s="198">
        <v>-3.8470892381047626E-3</v>
      </c>
    </row>
    <row r="2088" spans="1:12" ht="14.4" x14ac:dyDescent="0.3">
      <c r="A2088" s="7">
        <v>41109</v>
      </c>
      <c r="B2088" s="191">
        <v>1373.01001</v>
      </c>
      <c r="C2088" s="191">
        <v>1380.3900149999999</v>
      </c>
      <c r="D2088" s="191">
        <v>1371.209961</v>
      </c>
      <c r="E2088" s="191">
        <v>1376.51001</v>
      </c>
      <c r="F2088" s="192">
        <v>1376.51001</v>
      </c>
      <c r="G2088" s="191">
        <v>4043360000</v>
      </c>
      <c r="H2088" s="194">
        <f t="shared" si="32"/>
        <v>2.7171002791445422E-3</v>
      </c>
      <c r="I2088" s="193"/>
      <c r="J2088" s="197">
        <v>2086</v>
      </c>
      <c r="K2088" s="234">
        <v>2.7171002791445422E-3</v>
      </c>
      <c r="L2088" s="198">
        <v>-3.8463019446790662E-3</v>
      </c>
    </row>
    <row r="2089" spans="1:12" ht="14.4" x14ac:dyDescent="0.3">
      <c r="A2089" s="7">
        <v>41108</v>
      </c>
      <c r="B2089" s="191">
        <v>1363.579956</v>
      </c>
      <c r="C2089" s="191">
        <v>1375.26001</v>
      </c>
      <c r="D2089" s="191">
        <v>1358.959961</v>
      </c>
      <c r="E2089" s="191">
        <v>1372.780029</v>
      </c>
      <c r="F2089" s="192">
        <v>1372.780029</v>
      </c>
      <c r="G2089" s="191">
        <v>3642630000</v>
      </c>
      <c r="H2089" s="194">
        <f t="shared" si="32"/>
        <v>6.6804906656731189E-3</v>
      </c>
      <c r="I2089" s="193"/>
      <c r="J2089" s="197">
        <v>2087</v>
      </c>
      <c r="K2089" s="234">
        <v>6.6804906656731189E-3</v>
      </c>
      <c r="L2089" s="198">
        <v>-3.841025686925249E-3</v>
      </c>
    </row>
    <row r="2090" spans="1:12" ht="14.4" x14ac:dyDescent="0.3">
      <c r="A2090" s="7">
        <v>41107</v>
      </c>
      <c r="B2090" s="191">
        <v>1353.6800539999999</v>
      </c>
      <c r="C2090" s="191">
        <v>1365.3599850000001</v>
      </c>
      <c r="D2090" s="191">
        <v>1345.0699460000001</v>
      </c>
      <c r="E2090" s="191">
        <v>1363.670044</v>
      </c>
      <c r="F2090" s="192">
        <v>1363.670044</v>
      </c>
      <c r="G2090" s="191">
        <v>3566680000</v>
      </c>
      <c r="H2090" s="194">
        <f t="shared" si="32"/>
        <v>7.4096723566494252E-3</v>
      </c>
      <c r="I2090" s="193"/>
      <c r="J2090" s="197">
        <v>2088</v>
      </c>
      <c r="K2090" s="234">
        <v>7.4096723566494252E-3</v>
      </c>
      <c r="L2090" s="198">
        <v>-3.8393814890611542E-3</v>
      </c>
    </row>
    <row r="2091" spans="1:12" ht="14.4" x14ac:dyDescent="0.3">
      <c r="A2091" s="7">
        <v>41106</v>
      </c>
      <c r="B2091" s="191">
        <v>1356.5</v>
      </c>
      <c r="C2091" s="191">
        <v>1357.26001</v>
      </c>
      <c r="D2091" s="191">
        <v>1348.51001</v>
      </c>
      <c r="E2091" s="191">
        <v>1353.6400149999999</v>
      </c>
      <c r="F2091" s="192">
        <v>1353.6400149999999</v>
      </c>
      <c r="G2091" s="191">
        <v>2862720000</v>
      </c>
      <c r="H2091" s="194">
        <f t="shared" si="32"/>
        <v>-2.3143132511423961E-3</v>
      </c>
      <c r="I2091" s="193"/>
      <c r="J2091" s="197">
        <v>2089</v>
      </c>
      <c r="K2091" s="234">
        <v>-2.3143132511423961E-3</v>
      </c>
      <c r="L2091" s="198">
        <v>-3.8388430863469333E-3</v>
      </c>
    </row>
    <row r="2092" spans="1:12" ht="14.4" x14ac:dyDescent="0.3">
      <c r="A2092" s="7">
        <v>41103</v>
      </c>
      <c r="B2092" s="191">
        <v>1334.8100589999999</v>
      </c>
      <c r="C2092" s="191">
        <v>1357.6999510000001</v>
      </c>
      <c r="D2092" s="191">
        <v>1334.8100589999999</v>
      </c>
      <c r="E2092" s="191">
        <v>1356.780029</v>
      </c>
      <c r="F2092" s="192">
        <v>1356.780029</v>
      </c>
      <c r="G2092" s="191">
        <v>3212930000</v>
      </c>
      <c r="H2092" s="194">
        <f t="shared" si="32"/>
        <v>1.6497361948984407E-2</v>
      </c>
      <c r="I2092" s="193"/>
      <c r="J2092" s="197">
        <v>2090</v>
      </c>
      <c r="K2092" s="234">
        <v>1.6497361948984407E-2</v>
      </c>
      <c r="L2092" s="198">
        <v>-3.8283088811007842E-3</v>
      </c>
    </row>
    <row r="2093" spans="1:12" ht="14.4" x14ac:dyDescent="0.3">
      <c r="A2093" s="7">
        <v>41102</v>
      </c>
      <c r="B2093" s="191">
        <v>1341.290039</v>
      </c>
      <c r="C2093" s="191">
        <v>1341.290039</v>
      </c>
      <c r="D2093" s="191">
        <v>1325.410034</v>
      </c>
      <c r="E2093" s="191">
        <v>1334.76001</v>
      </c>
      <c r="F2093" s="192">
        <v>1334.76001</v>
      </c>
      <c r="G2093" s="191">
        <v>3654440000</v>
      </c>
      <c r="H2093" s="194">
        <f t="shared" si="32"/>
        <v>-4.9870969804076499E-3</v>
      </c>
      <c r="I2093" s="193"/>
      <c r="J2093" s="197">
        <v>2091</v>
      </c>
      <c r="K2093" s="234">
        <v>-4.9870969804076499E-3</v>
      </c>
      <c r="L2093" s="198">
        <v>-3.827832728147163E-3</v>
      </c>
    </row>
    <row r="2094" spans="1:12" ht="14.4" x14ac:dyDescent="0.3">
      <c r="A2094" s="7">
        <v>41101</v>
      </c>
      <c r="B2094" s="191">
        <v>1341.400024</v>
      </c>
      <c r="C2094" s="191">
        <v>1345</v>
      </c>
      <c r="D2094" s="191">
        <v>1333.25</v>
      </c>
      <c r="E2094" s="191">
        <v>1341.4499510000001</v>
      </c>
      <c r="F2094" s="192">
        <v>1341.4499510000001</v>
      </c>
      <c r="G2094" s="191">
        <v>3426290000</v>
      </c>
      <c r="H2094" s="194">
        <f t="shared" si="32"/>
        <v>-1.4923927059662311E-5</v>
      </c>
      <c r="I2094" s="193"/>
      <c r="J2094" s="197">
        <v>2092</v>
      </c>
      <c r="K2094" s="234">
        <v>-1.4923927059662311E-5</v>
      </c>
      <c r="L2094" s="198">
        <v>-3.81551980093055E-3</v>
      </c>
    </row>
    <row r="2095" spans="1:12" ht="14.4" x14ac:dyDescent="0.3">
      <c r="A2095" s="7">
        <v>41100</v>
      </c>
      <c r="B2095" s="191">
        <v>1352.959961</v>
      </c>
      <c r="C2095" s="191">
        <v>1361.540039</v>
      </c>
      <c r="D2095" s="191">
        <v>1336.2700199999999</v>
      </c>
      <c r="E2095" s="191">
        <v>1341.469971</v>
      </c>
      <c r="F2095" s="192">
        <v>1341.469971</v>
      </c>
      <c r="G2095" s="191">
        <v>3470600000</v>
      </c>
      <c r="H2095" s="194">
        <f t="shared" si="32"/>
        <v>-8.1259263245575912E-3</v>
      </c>
      <c r="I2095" s="193"/>
      <c r="J2095" s="197">
        <v>2093</v>
      </c>
      <c r="K2095" s="234">
        <v>-8.1259263245575912E-3</v>
      </c>
      <c r="L2095" s="198">
        <v>-3.8112219658775633E-3</v>
      </c>
    </row>
    <row r="2096" spans="1:12" ht="14.4" x14ac:dyDescent="0.3">
      <c r="A2096" s="7">
        <v>41099</v>
      </c>
      <c r="B2096" s="191">
        <v>1354.660034</v>
      </c>
      <c r="C2096" s="191">
        <v>1354.869995</v>
      </c>
      <c r="D2096" s="191">
        <v>1346.650024</v>
      </c>
      <c r="E2096" s="191">
        <v>1352.459961</v>
      </c>
      <c r="F2096" s="192">
        <v>1352.459961</v>
      </c>
      <c r="G2096" s="191">
        <v>2904860000</v>
      </c>
      <c r="H2096" s="194">
        <f t="shared" si="32"/>
        <v>-1.6388319835702744E-3</v>
      </c>
      <c r="I2096" s="193"/>
      <c r="J2096" s="197">
        <v>2094</v>
      </c>
      <c r="K2096" s="234">
        <v>-1.6388319835702744E-3</v>
      </c>
      <c r="L2096" s="198">
        <v>-3.8064970024709807E-3</v>
      </c>
    </row>
    <row r="2097" spans="1:12" ht="14.4" x14ac:dyDescent="0.3">
      <c r="A2097" s="7">
        <v>41096</v>
      </c>
      <c r="B2097" s="191">
        <v>1367.089966</v>
      </c>
      <c r="C2097" s="191">
        <v>1367.089966</v>
      </c>
      <c r="D2097" s="191">
        <v>1348.030029</v>
      </c>
      <c r="E2097" s="191">
        <v>1354.6800539999999</v>
      </c>
      <c r="F2097" s="192">
        <v>1354.6800539999999</v>
      </c>
      <c r="G2097" s="191">
        <v>2745140000</v>
      </c>
      <c r="H2097" s="194">
        <f t="shared" si="32"/>
        <v>-9.4326492161604259E-3</v>
      </c>
      <c r="I2097" s="193"/>
      <c r="J2097" s="197">
        <v>2095</v>
      </c>
      <c r="K2097" s="234">
        <v>-9.4326492161604259E-3</v>
      </c>
      <c r="L2097" s="198">
        <v>-3.8058649669956142E-3</v>
      </c>
    </row>
    <row r="2098" spans="1:12" ht="14.4" x14ac:dyDescent="0.3">
      <c r="A2098" s="7">
        <v>41095</v>
      </c>
      <c r="B2098" s="191">
        <v>1373.719971</v>
      </c>
      <c r="C2098" s="191">
        <v>1373.849976</v>
      </c>
      <c r="D2098" s="191">
        <v>1363.0200199999999</v>
      </c>
      <c r="E2098" s="191">
        <v>1367.579956</v>
      </c>
      <c r="F2098" s="192">
        <v>1367.579956</v>
      </c>
      <c r="G2098" s="191">
        <v>3041520000</v>
      </c>
      <c r="H2098" s="194">
        <f t="shared" si="32"/>
        <v>-4.6870234103283974E-3</v>
      </c>
      <c r="I2098" s="193"/>
      <c r="J2098" s="197">
        <v>2096</v>
      </c>
      <c r="K2098" s="234">
        <v>-4.6870234103283974E-3</v>
      </c>
      <c r="L2098" s="198">
        <v>-3.805692514594671E-3</v>
      </c>
    </row>
    <row r="2099" spans="1:12" ht="14.4" x14ac:dyDescent="0.3">
      <c r="A2099" s="7">
        <v>41093</v>
      </c>
      <c r="B2099" s="191">
        <v>1365.75</v>
      </c>
      <c r="C2099" s="191">
        <v>1374.8100589999999</v>
      </c>
      <c r="D2099" s="191">
        <v>1363.530029</v>
      </c>
      <c r="E2099" s="191">
        <v>1374.0200199999999</v>
      </c>
      <c r="F2099" s="192">
        <v>1374.0200199999999</v>
      </c>
      <c r="G2099" s="191">
        <v>2116390000</v>
      </c>
      <c r="H2099" s="194">
        <f t="shared" si="32"/>
        <v>6.2321110337374723E-3</v>
      </c>
      <c r="I2099" s="193"/>
      <c r="J2099" s="197">
        <v>2097</v>
      </c>
      <c r="K2099" s="234">
        <v>6.2321110337374723E-3</v>
      </c>
      <c r="L2099" s="198">
        <v>-3.8018525958818466E-3</v>
      </c>
    </row>
    <row r="2100" spans="1:12" ht="14.4" x14ac:dyDescent="0.3">
      <c r="A2100" s="7">
        <v>41092</v>
      </c>
      <c r="B2100" s="191">
        <v>1362.329956</v>
      </c>
      <c r="C2100" s="191">
        <v>1366.349976</v>
      </c>
      <c r="D2100" s="191">
        <v>1355.6999510000001</v>
      </c>
      <c r="E2100" s="191">
        <v>1365.51001</v>
      </c>
      <c r="F2100" s="192">
        <v>1365.51001</v>
      </c>
      <c r="G2100" s="191">
        <v>3301650000</v>
      </c>
      <c r="H2100" s="194">
        <f t="shared" si="32"/>
        <v>2.4593116200617949E-3</v>
      </c>
      <c r="I2100" s="193"/>
      <c r="J2100" s="197">
        <v>2098</v>
      </c>
      <c r="K2100" s="234">
        <v>2.4593116200617949E-3</v>
      </c>
      <c r="L2100" s="198">
        <v>-3.7977277794560178E-3</v>
      </c>
    </row>
    <row r="2101" spans="1:12" ht="14.4" x14ac:dyDescent="0.3">
      <c r="A2101" s="7">
        <v>41089</v>
      </c>
      <c r="B2101" s="191">
        <v>1330.119995</v>
      </c>
      <c r="C2101" s="191">
        <v>1362.170044</v>
      </c>
      <c r="D2101" s="191">
        <v>1330.119995</v>
      </c>
      <c r="E2101" s="191">
        <v>1362.160034</v>
      </c>
      <c r="F2101" s="192">
        <v>1362.160034</v>
      </c>
      <c r="G2101" s="191">
        <v>4590480000</v>
      </c>
      <c r="H2101" s="194">
        <f t="shared" si="32"/>
        <v>2.4920238689663751E-2</v>
      </c>
      <c r="I2101" s="193"/>
      <c r="J2101" s="197">
        <v>2099</v>
      </c>
      <c r="K2101" s="234">
        <v>2.4920238689663751E-2</v>
      </c>
      <c r="L2101" s="198">
        <v>-3.7954035518215131E-3</v>
      </c>
    </row>
    <row r="2102" spans="1:12" ht="14.4" x14ac:dyDescent="0.3">
      <c r="A2102" s="7">
        <v>41088</v>
      </c>
      <c r="B2102" s="191">
        <v>1331.5200199999999</v>
      </c>
      <c r="C2102" s="191">
        <v>1331.5200199999999</v>
      </c>
      <c r="D2102" s="191">
        <v>1313.290039</v>
      </c>
      <c r="E2102" s="191">
        <v>1329.040039</v>
      </c>
      <c r="F2102" s="192">
        <v>1329.040039</v>
      </c>
      <c r="G2102" s="191">
        <v>3969370000</v>
      </c>
      <c r="H2102" s="194">
        <f t="shared" si="32"/>
        <v>-2.1097999404100982E-3</v>
      </c>
      <c r="I2102" s="193"/>
      <c r="J2102" s="197">
        <v>2100</v>
      </c>
      <c r="K2102" s="234">
        <v>-2.1097999404100982E-3</v>
      </c>
      <c r="L2102" s="198">
        <v>-3.7933458352747396E-3</v>
      </c>
    </row>
    <row r="2103" spans="1:12" ht="14.4" x14ac:dyDescent="0.3">
      <c r="A2103" s="7">
        <v>41087</v>
      </c>
      <c r="B2103" s="191">
        <v>1320.709961</v>
      </c>
      <c r="C2103" s="191">
        <v>1334.400024</v>
      </c>
      <c r="D2103" s="191">
        <v>1320.709961</v>
      </c>
      <c r="E2103" s="191">
        <v>1331.849976</v>
      </c>
      <c r="F2103" s="192">
        <v>1331.849976</v>
      </c>
      <c r="G2103" s="191">
        <v>3286910000</v>
      </c>
      <c r="H2103" s="194">
        <f t="shared" si="32"/>
        <v>8.9849060143251044E-3</v>
      </c>
      <c r="I2103" s="193"/>
      <c r="J2103" s="197">
        <v>2101</v>
      </c>
      <c r="K2103" s="234">
        <v>8.9849060143251044E-3</v>
      </c>
      <c r="L2103" s="198">
        <v>-3.7917221880839373E-3</v>
      </c>
    </row>
    <row r="2104" spans="1:12" ht="14.4" x14ac:dyDescent="0.3">
      <c r="A2104" s="7">
        <v>41086</v>
      </c>
      <c r="B2104" s="191">
        <v>1314.089966</v>
      </c>
      <c r="C2104" s="191">
        <v>1324.23999</v>
      </c>
      <c r="D2104" s="191">
        <v>1310.3000489999999</v>
      </c>
      <c r="E2104" s="191">
        <v>1319.98999</v>
      </c>
      <c r="F2104" s="192">
        <v>1319.98999</v>
      </c>
      <c r="G2104" s="191">
        <v>3412940000</v>
      </c>
      <c r="H2104" s="194">
        <f t="shared" si="32"/>
        <v>4.7727210809068591E-3</v>
      </c>
      <c r="I2104" s="193"/>
      <c r="J2104" s="197">
        <v>2102</v>
      </c>
      <c r="K2104" s="234">
        <v>4.7727210809068591E-3</v>
      </c>
      <c r="L2104" s="198">
        <v>-3.7912981774784987E-3</v>
      </c>
    </row>
    <row r="2105" spans="1:12" ht="14.4" x14ac:dyDescent="0.3">
      <c r="A2105" s="7">
        <v>41085</v>
      </c>
      <c r="B2105" s="191">
        <v>1334.900024</v>
      </c>
      <c r="C2105" s="191">
        <v>1334.900024</v>
      </c>
      <c r="D2105" s="191">
        <v>1309.2700199999999</v>
      </c>
      <c r="E2105" s="191">
        <v>1313.719971</v>
      </c>
      <c r="F2105" s="192">
        <v>1313.719971</v>
      </c>
      <c r="G2105" s="191">
        <v>3501820000</v>
      </c>
      <c r="H2105" s="194">
        <f t="shared" si="32"/>
        <v>-1.5954853620846785E-2</v>
      </c>
      <c r="I2105" s="193"/>
      <c r="J2105" s="197">
        <v>2103</v>
      </c>
      <c r="K2105" s="234">
        <v>-1.5954853620846785E-2</v>
      </c>
      <c r="L2105" s="198">
        <v>-3.7897770966163419E-3</v>
      </c>
    </row>
    <row r="2106" spans="1:12" ht="14.4" x14ac:dyDescent="0.3">
      <c r="A2106" s="7">
        <v>41082</v>
      </c>
      <c r="B2106" s="191">
        <v>1325.920044</v>
      </c>
      <c r="C2106" s="191">
        <v>1337.8199460000001</v>
      </c>
      <c r="D2106" s="191">
        <v>1325.920044</v>
      </c>
      <c r="E2106" s="191">
        <v>1335.0200199999999</v>
      </c>
      <c r="F2106" s="192">
        <v>1335.0200199999999</v>
      </c>
      <c r="G2106" s="191">
        <v>5271490000</v>
      </c>
      <c r="H2106" s="194">
        <f t="shared" si="32"/>
        <v>7.1746044377288152E-3</v>
      </c>
      <c r="I2106" s="193"/>
      <c r="J2106" s="197">
        <v>2104</v>
      </c>
      <c r="K2106" s="234">
        <v>7.1746044377288152E-3</v>
      </c>
      <c r="L2106" s="198">
        <v>-3.7841553104464606E-3</v>
      </c>
    </row>
    <row r="2107" spans="1:12" ht="14.4" x14ac:dyDescent="0.3">
      <c r="A2107" s="7">
        <v>41081</v>
      </c>
      <c r="B2107" s="191">
        <v>1355.4300539999999</v>
      </c>
      <c r="C2107" s="191">
        <v>1358.2700199999999</v>
      </c>
      <c r="D2107" s="191">
        <v>1324.410034</v>
      </c>
      <c r="E2107" s="191">
        <v>1325.51001</v>
      </c>
      <c r="F2107" s="192">
        <v>1325.51001</v>
      </c>
      <c r="G2107" s="191">
        <v>4094470000</v>
      </c>
      <c r="H2107" s="194">
        <f t="shared" si="32"/>
        <v>-2.2261676573139169E-2</v>
      </c>
      <c r="I2107" s="193"/>
      <c r="J2107" s="197">
        <v>2105</v>
      </c>
      <c r="K2107" s="234">
        <v>-2.2261676573139169E-2</v>
      </c>
      <c r="L2107" s="198">
        <v>-3.7808866412741616E-3</v>
      </c>
    </row>
    <row r="2108" spans="1:12" ht="14.4" x14ac:dyDescent="0.3">
      <c r="A2108" s="7">
        <v>41080</v>
      </c>
      <c r="B2108" s="191">
        <v>1358.040039</v>
      </c>
      <c r="C2108" s="191">
        <v>1361.5699460000001</v>
      </c>
      <c r="D2108" s="191">
        <v>1346.4499510000001</v>
      </c>
      <c r="E2108" s="191">
        <v>1355.6899410000001</v>
      </c>
      <c r="F2108" s="192">
        <v>1355.6899410000001</v>
      </c>
      <c r="G2108" s="191">
        <v>3695700000</v>
      </c>
      <c r="H2108" s="194">
        <f t="shared" si="32"/>
        <v>-1.6863569667646932E-3</v>
      </c>
      <c r="I2108" s="193"/>
      <c r="J2108" s="197">
        <v>2106</v>
      </c>
      <c r="K2108" s="234">
        <v>-1.6863569667646932E-3</v>
      </c>
      <c r="L2108" s="198">
        <v>-3.7785404903644803E-3</v>
      </c>
    </row>
    <row r="2109" spans="1:12" ht="14.4" x14ac:dyDescent="0.3">
      <c r="A2109" s="7">
        <v>41079</v>
      </c>
      <c r="B2109" s="191">
        <v>1344.829956</v>
      </c>
      <c r="C2109" s="191">
        <v>1363.459961</v>
      </c>
      <c r="D2109" s="191">
        <v>1344.829956</v>
      </c>
      <c r="E2109" s="191">
        <v>1357.9799800000001</v>
      </c>
      <c r="F2109" s="192">
        <v>1357.9799800000001</v>
      </c>
      <c r="G2109" s="191">
        <v>3815350000</v>
      </c>
      <c r="H2109" s="194">
        <f t="shared" si="32"/>
        <v>9.8156952924232151E-3</v>
      </c>
      <c r="I2109" s="193"/>
      <c r="J2109" s="197">
        <v>2107</v>
      </c>
      <c r="K2109" s="234">
        <v>9.8156952924232151E-3</v>
      </c>
      <c r="L2109" s="198">
        <v>-3.7751358304083846E-3</v>
      </c>
    </row>
    <row r="2110" spans="1:12" ht="14.4" x14ac:dyDescent="0.3">
      <c r="A2110" s="7">
        <v>41078</v>
      </c>
      <c r="B2110" s="191">
        <v>1342.420044</v>
      </c>
      <c r="C2110" s="191">
        <v>1348.219971</v>
      </c>
      <c r="D2110" s="191">
        <v>1334.459961</v>
      </c>
      <c r="E2110" s="191">
        <v>1344.780029</v>
      </c>
      <c r="F2110" s="192">
        <v>1344.780029</v>
      </c>
      <c r="G2110" s="191">
        <v>3259430000</v>
      </c>
      <c r="H2110" s="194">
        <f t="shared" si="32"/>
        <v>1.4447462461062983E-3</v>
      </c>
      <c r="I2110" s="193"/>
      <c r="J2110" s="197">
        <v>2108</v>
      </c>
      <c r="K2110" s="234">
        <v>1.4447462461062983E-3</v>
      </c>
      <c r="L2110" s="198">
        <v>-3.772294907126729E-3</v>
      </c>
    </row>
    <row r="2111" spans="1:12" ht="14.4" x14ac:dyDescent="0.3">
      <c r="A2111" s="7">
        <v>41075</v>
      </c>
      <c r="B2111" s="191">
        <v>1329.1899410000001</v>
      </c>
      <c r="C2111" s="191">
        <v>1343.3199460000001</v>
      </c>
      <c r="D2111" s="191">
        <v>1329.1899410000001</v>
      </c>
      <c r="E2111" s="191">
        <v>1342.839966</v>
      </c>
      <c r="F2111" s="192">
        <v>1342.839966</v>
      </c>
      <c r="G2111" s="191">
        <v>4401570000</v>
      </c>
      <c r="H2111" s="194">
        <f t="shared" si="32"/>
        <v>1.0337815249497857E-2</v>
      </c>
      <c r="I2111" s="193"/>
      <c r="J2111" s="197">
        <v>2109</v>
      </c>
      <c r="K2111" s="234">
        <v>1.0337815249497857E-2</v>
      </c>
      <c r="L2111" s="198">
        <v>-3.7705620570671894E-3</v>
      </c>
    </row>
    <row r="2112" spans="1:12" ht="14.4" x14ac:dyDescent="0.3">
      <c r="A2112" s="7">
        <v>41074</v>
      </c>
      <c r="B2112" s="191">
        <v>1314.880005</v>
      </c>
      <c r="C2112" s="191">
        <v>1333.6800539999999</v>
      </c>
      <c r="D2112" s="191">
        <v>1314.1400149999999</v>
      </c>
      <c r="E2112" s="191">
        <v>1329.099976</v>
      </c>
      <c r="F2112" s="192">
        <v>1329.099976</v>
      </c>
      <c r="G2112" s="191">
        <v>3687720000</v>
      </c>
      <c r="H2112" s="194">
        <f t="shared" si="32"/>
        <v>1.081465300706279E-2</v>
      </c>
      <c r="I2112" s="193"/>
      <c r="J2112" s="197">
        <v>2110</v>
      </c>
      <c r="K2112" s="234">
        <v>1.081465300706279E-2</v>
      </c>
      <c r="L2112" s="198">
        <v>-3.7692309160085639E-3</v>
      </c>
    </row>
    <row r="2113" spans="1:12" ht="14.4" x14ac:dyDescent="0.3">
      <c r="A2113" s="7">
        <v>41073</v>
      </c>
      <c r="B2113" s="191">
        <v>1324.0200199999999</v>
      </c>
      <c r="C2113" s="191">
        <v>1327.280029</v>
      </c>
      <c r="D2113" s="191">
        <v>1310.51001</v>
      </c>
      <c r="E2113" s="191">
        <v>1314.880005</v>
      </c>
      <c r="F2113" s="192">
        <v>1314.880005</v>
      </c>
      <c r="G2113" s="191">
        <v>3506510000</v>
      </c>
      <c r="H2113" s="194">
        <f t="shared" si="32"/>
        <v>-7.023251084251678E-3</v>
      </c>
      <c r="I2113" s="193"/>
      <c r="J2113" s="197">
        <v>2111</v>
      </c>
      <c r="K2113" s="234">
        <v>-7.023251084251678E-3</v>
      </c>
      <c r="L2113" s="198">
        <v>-3.7633136786338383E-3</v>
      </c>
    </row>
    <row r="2114" spans="1:12" ht="14.4" x14ac:dyDescent="0.3">
      <c r="A2114" s="7">
        <v>41072</v>
      </c>
      <c r="B2114" s="191">
        <v>1309.400024</v>
      </c>
      <c r="C2114" s="191">
        <v>1324.3100589999999</v>
      </c>
      <c r="D2114" s="191">
        <v>1306.619995</v>
      </c>
      <c r="E2114" s="191">
        <v>1324.1800539999999</v>
      </c>
      <c r="F2114" s="192">
        <v>1324.1800539999999</v>
      </c>
      <c r="G2114" s="191">
        <v>3442920000</v>
      </c>
      <c r="H2114" s="194">
        <f t="shared" si="32"/>
        <v>1.1650737144736689E-2</v>
      </c>
      <c r="I2114" s="193"/>
      <c r="J2114" s="197">
        <v>2112</v>
      </c>
      <c r="K2114" s="234">
        <v>1.1650737144736689E-2</v>
      </c>
      <c r="L2114" s="198">
        <v>-3.7618877882734979E-3</v>
      </c>
    </row>
    <row r="2115" spans="1:12" ht="14.4" x14ac:dyDescent="0.3">
      <c r="A2115" s="7">
        <v>41071</v>
      </c>
      <c r="B2115" s="191">
        <v>1325.719971</v>
      </c>
      <c r="C2115" s="191">
        <v>1335.5200199999999</v>
      </c>
      <c r="D2115" s="191">
        <v>1307.7299800000001</v>
      </c>
      <c r="E2115" s="191">
        <v>1308.9300539999999</v>
      </c>
      <c r="F2115" s="192">
        <v>1308.9300539999999</v>
      </c>
      <c r="G2115" s="191">
        <v>3537530000</v>
      </c>
      <c r="H2115" s="194">
        <f t="shared" si="32"/>
        <v>-1.2620113430982464E-2</v>
      </c>
      <c r="I2115" s="193"/>
      <c r="J2115" s="197">
        <v>2113</v>
      </c>
      <c r="K2115" s="234">
        <v>-1.2620113430982464E-2</v>
      </c>
      <c r="L2115" s="198">
        <v>-3.7599507562140187E-3</v>
      </c>
    </row>
    <row r="2116" spans="1:12" ht="14.4" x14ac:dyDescent="0.3">
      <c r="A2116" s="7">
        <v>41068</v>
      </c>
      <c r="B2116" s="191">
        <v>1314.98999</v>
      </c>
      <c r="C2116" s="191">
        <v>1325.8100589999999</v>
      </c>
      <c r="D2116" s="191">
        <v>1307.7700199999999</v>
      </c>
      <c r="E2116" s="191">
        <v>1325.660034</v>
      </c>
      <c r="F2116" s="192">
        <v>1325.660034</v>
      </c>
      <c r="G2116" s="191">
        <v>3497190000</v>
      </c>
      <c r="H2116" s="194">
        <f t="shared" ref="H2116:H2179" si="33">(F2116-F2117)/F2117</f>
        <v>8.1141636675119942E-3</v>
      </c>
      <c r="I2116" s="193"/>
      <c r="J2116" s="197">
        <v>2114</v>
      </c>
      <c r="K2116" s="234">
        <v>8.1141636675119942E-3</v>
      </c>
      <c r="L2116" s="198">
        <v>-3.7573266222893239E-3</v>
      </c>
    </row>
    <row r="2117" spans="1:12" ht="14.4" x14ac:dyDescent="0.3">
      <c r="A2117" s="7">
        <v>41067</v>
      </c>
      <c r="B2117" s="191">
        <v>1316.150024</v>
      </c>
      <c r="C2117" s="191">
        <v>1329.0500489999999</v>
      </c>
      <c r="D2117" s="191">
        <v>1312.6800539999999</v>
      </c>
      <c r="E2117" s="191">
        <v>1314.98999</v>
      </c>
      <c r="F2117" s="192">
        <v>1314.98999</v>
      </c>
      <c r="G2117" s="191">
        <v>4258140000</v>
      </c>
      <c r="H2117" s="194">
        <f t="shared" si="33"/>
        <v>-1.0646475973297293E-4</v>
      </c>
      <c r="I2117" s="193"/>
      <c r="J2117" s="197">
        <v>2115</v>
      </c>
      <c r="K2117" s="234">
        <v>-1.0646475973297293E-4</v>
      </c>
      <c r="L2117" s="198">
        <v>-3.7561843404612947E-3</v>
      </c>
    </row>
    <row r="2118" spans="1:12" ht="14.4" x14ac:dyDescent="0.3">
      <c r="A2118" s="7">
        <v>41066</v>
      </c>
      <c r="B2118" s="191">
        <v>1285.6099850000001</v>
      </c>
      <c r="C2118" s="191">
        <v>1315.130005</v>
      </c>
      <c r="D2118" s="191">
        <v>1285.6099850000001</v>
      </c>
      <c r="E2118" s="191">
        <v>1315.130005</v>
      </c>
      <c r="F2118" s="192">
        <v>1315.130005</v>
      </c>
      <c r="G2118" s="191">
        <v>4268360000</v>
      </c>
      <c r="H2118" s="194">
        <f t="shared" si="33"/>
        <v>2.3049401011279644E-2</v>
      </c>
      <c r="I2118" s="193"/>
      <c r="J2118" s="197">
        <v>2116</v>
      </c>
      <c r="K2118" s="234">
        <v>2.3049401011279644E-2</v>
      </c>
      <c r="L2118" s="198">
        <v>-3.7556451909462126E-3</v>
      </c>
    </row>
    <row r="2119" spans="1:12" ht="14.4" x14ac:dyDescent="0.3">
      <c r="A2119" s="7">
        <v>41065</v>
      </c>
      <c r="B2119" s="191">
        <v>1277.8199460000001</v>
      </c>
      <c r="C2119" s="191">
        <v>1287.619995</v>
      </c>
      <c r="D2119" s="191">
        <v>1274.160034</v>
      </c>
      <c r="E2119" s="191">
        <v>1285.5</v>
      </c>
      <c r="F2119" s="192">
        <v>1285.5</v>
      </c>
      <c r="G2119" s="191">
        <v>3403230000</v>
      </c>
      <c r="H2119" s="194">
        <f t="shared" si="33"/>
        <v>5.7268504363627579E-3</v>
      </c>
      <c r="I2119" s="193"/>
      <c r="J2119" s="197">
        <v>2117</v>
      </c>
      <c r="K2119" s="234">
        <v>5.7268504363627579E-3</v>
      </c>
      <c r="L2119" s="198">
        <v>-3.7552197697735862E-3</v>
      </c>
    </row>
    <row r="2120" spans="1:12" ht="14.4" x14ac:dyDescent="0.3">
      <c r="A2120" s="7">
        <v>41064</v>
      </c>
      <c r="B2120" s="191">
        <v>1278.290039</v>
      </c>
      <c r="C2120" s="191">
        <v>1282.5500489999999</v>
      </c>
      <c r="D2120" s="191">
        <v>1266.73999</v>
      </c>
      <c r="E2120" s="191">
        <v>1278.1800539999999</v>
      </c>
      <c r="F2120" s="192">
        <v>1278.1800539999999</v>
      </c>
      <c r="G2120" s="191">
        <v>4011960000</v>
      </c>
      <c r="H2120" s="194">
        <f t="shared" si="33"/>
        <v>1.0955447069522404E-4</v>
      </c>
      <c r="I2120" s="193"/>
      <c r="J2120" s="197">
        <v>2118</v>
      </c>
      <c r="K2120" s="234">
        <v>1.0955447069522404E-4</v>
      </c>
      <c r="L2120" s="198">
        <v>-3.7540103996136177E-3</v>
      </c>
    </row>
    <row r="2121" spans="1:12" ht="14.4" x14ac:dyDescent="0.3">
      <c r="A2121" s="7">
        <v>41061</v>
      </c>
      <c r="B2121" s="191">
        <v>1309.869995</v>
      </c>
      <c r="C2121" s="191">
        <v>1309.869995</v>
      </c>
      <c r="D2121" s="191">
        <v>1277.25</v>
      </c>
      <c r="E2121" s="191">
        <v>1278.040039</v>
      </c>
      <c r="F2121" s="192">
        <v>1278.040039</v>
      </c>
      <c r="G2121" s="191">
        <v>4669350000</v>
      </c>
      <c r="H2121" s="194">
        <f t="shared" si="33"/>
        <v>-2.4642584756720664E-2</v>
      </c>
      <c r="I2121" s="193"/>
      <c r="J2121" s="197">
        <v>2119</v>
      </c>
      <c r="K2121" s="234">
        <v>-2.4642584756720664E-2</v>
      </c>
      <c r="L2121" s="198">
        <v>-3.7502517220709768E-3</v>
      </c>
    </row>
    <row r="2122" spans="1:12" ht="14.4" x14ac:dyDescent="0.3">
      <c r="A2122" s="7">
        <v>41060</v>
      </c>
      <c r="B2122" s="191">
        <v>1313.089966</v>
      </c>
      <c r="C2122" s="191">
        <v>1319.73999</v>
      </c>
      <c r="D2122" s="191">
        <v>1298.900024</v>
      </c>
      <c r="E2122" s="191">
        <v>1310.329956</v>
      </c>
      <c r="F2122" s="192">
        <v>1310.329956</v>
      </c>
      <c r="G2122" s="191">
        <v>4557620000</v>
      </c>
      <c r="H2122" s="194">
        <f t="shared" si="33"/>
        <v>-2.2766653389424988E-3</v>
      </c>
      <c r="I2122" s="193"/>
      <c r="J2122" s="197">
        <v>2120</v>
      </c>
      <c r="K2122" s="234">
        <v>-2.2766653389424988E-3</v>
      </c>
      <c r="L2122" s="198">
        <v>-3.7501957704879777E-3</v>
      </c>
    </row>
    <row r="2123" spans="1:12" ht="14.4" x14ac:dyDescent="0.3">
      <c r="A2123" s="7">
        <v>41059</v>
      </c>
      <c r="B2123" s="191">
        <v>1331.25</v>
      </c>
      <c r="C2123" s="191">
        <v>1331.25</v>
      </c>
      <c r="D2123" s="191">
        <v>1310.76001</v>
      </c>
      <c r="E2123" s="191">
        <v>1313.3199460000001</v>
      </c>
      <c r="F2123" s="192">
        <v>1313.3199460000001</v>
      </c>
      <c r="G2123" s="191">
        <v>3534290000</v>
      </c>
      <c r="H2123" s="194">
        <f t="shared" si="33"/>
        <v>-1.4334892428261827E-2</v>
      </c>
      <c r="I2123" s="193"/>
      <c r="J2123" s="197">
        <v>2121</v>
      </c>
      <c r="K2123" s="234">
        <v>-1.4334892428261827E-2</v>
      </c>
      <c r="L2123" s="198">
        <v>-3.7501418387926168E-3</v>
      </c>
    </row>
    <row r="2124" spans="1:12" ht="14.4" x14ac:dyDescent="0.3">
      <c r="A2124" s="7">
        <v>41058</v>
      </c>
      <c r="B2124" s="191">
        <v>1318.900024</v>
      </c>
      <c r="C2124" s="191">
        <v>1334.9300539999999</v>
      </c>
      <c r="D2124" s="191">
        <v>1318.900024</v>
      </c>
      <c r="E2124" s="191">
        <v>1332.420044</v>
      </c>
      <c r="F2124" s="192">
        <v>1332.420044</v>
      </c>
      <c r="G2124" s="191">
        <v>3441640000</v>
      </c>
      <c r="H2124" s="194">
        <f t="shared" si="33"/>
        <v>1.1078977856053704E-2</v>
      </c>
      <c r="I2124" s="193"/>
      <c r="J2124" s="197">
        <v>2122</v>
      </c>
      <c r="K2124" s="234">
        <v>1.1078977856053704E-2</v>
      </c>
      <c r="L2124" s="198">
        <v>-3.7411576328523983E-3</v>
      </c>
    </row>
    <row r="2125" spans="1:12" ht="14.4" x14ac:dyDescent="0.3">
      <c r="A2125" s="7">
        <v>41054</v>
      </c>
      <c r="B2125" s="191">
        <v>1320.8100589999999</v>
      </c>
      <c r="C2125" s="191">
        <v>1324.1999510000001</v>
      </c>
      <c r="D2125" s="191">
        <v>1314.2299800000001</v>
      </c>
      <c r="E2125" s="191">
        <v>1317.8199460000001</v>
      </c>
      <c r="F2125" s="192">
        <v>1317.8199460000001</v>
      </c>
      <c r="G2125" s="191">
        <v>2872660000</v>
      </c>
      <c r="H2125" s="194">
        <f t="shared" si="33"/>
        <v>-2.1656327672529949E-3</v>
      </c>
      <c r="I2125" s="193"/>
      <c r="J2125" s="197">
        <v>2123</v>
      </c>
      <c r="K2125" s="234">
        <v>-2.1656327672529949E-3</v>
      </c>
      <c r="L2125" s="198">
        <v>-3.7403355286636411E-3</v>
      </c>
    </row>
    <row r="2126" spans="1:12" ht="14.4" x14ac:dyDescent="0.3">
      <c r="A2126" s="7">
        <v>41053</v>
      </c>
      <c r="B2126" s="191">
        <v>1318.719971</v>
      </c>
      <c r="C2126" s="191">
        <v>1324.1400149999999</v>
      </c>
      <c r="D2126" s="191">
        <v>1310.5</v>
      </c>
      <c r="E2126" s="191">
        <v>1320.6800539999999</v>
      </c>
      <c r="F2126" s="192">
        <v>1320.6800539999999</v>
      </c>
      <c r="G2126" s="191">
        <v>3937670000</v>
      </c>
      <c r="H2126" s="194">
        <f t="shared" si="33"/>
        <v>1.3800320130266715E-3</v>
      </c>
      <c r="I2126" s="193"/>
      <c r="J2126" s="197">
        <v>2124</v>
      </c>
      <c r="K2126" s="234">
        <v>1.3800320130266715E-3</v>
      </c>
      <c r="L2126" s="198">
        <v>-3.7393815432908528E-3</v>
      </c>
    </row>
    <row r="2127" spans="1:12" ht="14.4" x14ac:dyDescent="0.3">
      <c r="A2127" s="7">
        <v>41052</v>
      </c>
      <c r="B2127" s="191">
        <v>1316.0200199999999</v>
      </c>
      <c r="C2127" s="191">
        <v>1320.709961</v>
      </c>
      <c r="D2127" s="191">
        <v>1296.530029</v>
      </c>
      <c r="E2127" s="191">
        <v>1318.8599850000001</v>
      </c>
      <c r="F2127" s="192">
        <v>1318.8599850000001</v>
      </c>
      <c r="G2127" s="191">
        <v>4108330000</v>
      </c>
      <c r="H2127" s="194">
        <f t="shared" si="33"/>
        <v>1.693702856179454E-3</v>
      </c>
      <c r="I2127" s="193"/>
      <c r="J2127" s="197">
        <v>2125</v>
      </c>
      <c r="K2127" s="234">
        <v>1.693702856179454E-3</v>
      </c>
      <c r="L2127" s="198">
        <v>-3.736037543425112E-3</v>
      </c>
    </row>
    <row r="2128" spans="1:12" ht="14.4" x14ac:dyDescent="0.3">
      <c r="A2128" s="7">
        <v>41051</v>
      </c>
      <c r="B2128" s="191">
        <v>1316.089966</v>
      </c>
      <c r="C2128" s="191">
        <v>1328.48999</v>
      </c>
      <c r="D2128" s="191">
        <v>1310.040039</v>
      </c>
      <c r="E2128" s="191">
        <v>1316.630005</v>
      </c>
      <c r="F2128" s="192">
        <v>1316.630005</v>
      </c>
      <c r="G2128" s="191">
        <v>4123680000</v>
      </c>
      <c r="H2128" s="194">
        <f t="shared" si="33"/>
        <v>4.8633728589375403E-4</v>
      </c>
      <c r="I2128" s="193"/>
      <c r="J2128" s="197">
        <v>2126</v>
      </c>
      <c r="K2128" s="234">
        <v>4.8633728589375403E-4</v>
      </c>
      <c r="L2128" s="198">
        <v>-3.7357974194637783E-3</v>
      </c>
    </row>
    <row r="2129" spans="1:12" ht="14.4" x14ac:dyDescent="0.3">
      <c r="A2129" s="7">
        <v>41050</v>
      </c>
      <c r="B2129" s="191">
        <v>1295.7299800000001</v>
      </c>
      <c r="C2129" s="191">
        <v>1316.3900149999999</v>
      </c>
      <c r="D2129" s="191">
        <v>1295.7299800000001</v>
      </c>
      <c r="E2129" s="191">
        <v>1315.98999</v>
      </c>
      <c r="F2129" s="192">
        <v>1315.98999</v>
      </c>
      <c r="G2129" s="191">
        <v>3786750000</v>
      </c>
      <c r="H2129" s="194">
        <f t="shared" si="33"/>
        <v>1.6035900823830062E-2</v>
      </c>
      <c r="I2129" s="193"/>
      <c r="J2129" s="197">
        <v>2127</v>
      </c>
      <c r="K2129" s="234">
        <v>1.6035900823830062E-2</v>
      </c>
      <c r="L2129" s="198">
        <v>-3.7349771457638853E-3</v>
      </c>
    </row>
    <row r="2130" spans="1:12" ht="14.4" x14ac:dyDescent="0.3">
      <c r="A2130" s="7">
        <v>41047</v>
      </c>
      <c r="B2130" s="191">
        <v>1305.0500489999999</v>
      </c>
      <c r="C2130" s="191">
        <v>1312.23999</v>
      </c>
      <c r="D2130" s="191">
        <v>1291.9799800000001</v>
      </c>
      <c r="E2130" s="191">
        <v>1295.219971</v>
      </c>
      <c r="F2130" s="192">
        <v>1295.219971</v>
      </c>
      <c r="G2130" s="191">
        <v>4512470000</v>
      </c>
      <c r="H2130" s="194">
        <f t="shared" si="33"/>
        <v>-7.3877765513669759E-3</v>
      </c>
      <c r="I2130" s="193"/>
      <c r="J2130" s="197">
        <v>2128</v>
      </c>
      <c r="K2130" s="234">
        <v>-7.3877765513669759E-3</v>
      </c>
      <c r="L2130" s="198">
        <v>-3.7305615239048343E-3</v>
      </c>
    </row>
    <row r="2131" spans="1:12" ht="14.4" x14ac:dyDescent="0.3">
      <c r="A2131" s="7">
        <v>41046</v>
      </c>
      <c r="B2131" s="191">
        <v>1324.8199460000001</v>
      </c>
      <c r="C2131" s="191">
        <v>1326.3599850000001</v>
      </c>
      <c r="D2131" s="191">
        <v>1304.8599850000001</v>
      </c>
      <c r="E2131" s="191">
        <v>1304.8599850000001</v>
      </c>
      <c r="F2131" s="192">
        <v>1304.8599850000001</v>
      </c>
      <c r="G2131" s="191">
        <v>4664280000</v>
      </c>
      <c r="H2131" s="194">
        <f t="shared" si="33"/>
        <v>-1.5051376254893159E-2</v>
      </c>
      <c r="I2131" s="193"/>
      <c r="J2131" s="197">
        <v>2129</v>
      </c>
      <c r="K2131" s="234">
        <v>-1.5051376254893159E-2</v>
      </c>
      <c r="L2131" s="198">
        <v>-3.717428913830615E-3</v>
      </c>
    </row>
    <row r="2132" spans="1:12" ht="14.4" x14ac:dyDescent="0.3">
      <c r="A2132" s="7">
        <v>41045</v>
      </c>
      <c r="B2132" s="191">
        <v>1330.780029</v>
      </c>
      <c r="C2132" s="191">
        <v>1341.780029</v>
      </c>
      <c r="D2132" s="191">
        <v>1324.790039</v>
      </c>
      <c r="E2132" s="191">
        <v>1324.8000489999999</v>
      </c>
      <c r="F2132" s="192">
        <v>1324.8000489999999</v>
      </c>
      <c r="G2132" s="191">
        <v>4280420000</v>
      </c>
      <c r="H2132" s="194">
        <f t="shared" si="33"/>
        <v>-4.4038182933809006E-3</v>
      </c>
      <c r="I2132" s="193"/>
      <c r="J2132" s="197">
        <v>2130</v>
      </c>
      <c r="K2132" s="234">
        <v>-4.4038182933809006E-3</v>
      </c>
      <c r="L2132" s="198">
        <v>-3.7087607726597528E-3</v>
      </c>
    </row>
    <row r="2133" spans="1:12" ht="14.4" x14ac:dyDescent="0.3">
      <c r="A2133" s="7">
        <v>41044</v>
      </c>
      <c r="B2133" s="191">
        <v>1338.3599850000001</v>
      </c>
      <c r="C2133" s="191">
        <v>1344.9399410000001</v>
      </c>
      <c r="D2133" s="191">
        <v>1328.410034</v>
      </c>
      <c r="E2133" s="191">
        <v>1330.660034</v>
      </c>
      <c r="F2133" s="192">
        <v>1330.660034</v>
      </c>
      <c r="G2133" s="191">
        <v>4114040000</v>
      </c>
      <c r="H2133" s="194">
        <f t="shared" si="33"/>
        <v>-5.7458378883700704E-3</v>
      </c>
      <c r="I2133" s="193"/>
      <c r="J2133" s="197">
        <v>2131</v>
      </c>
      <c r="K2133" s="234">
        <v>-5.7458378883700704E-3</v>
      </c>
      <c r="L2133" s="198">
        <v>-3.7067077457677731E-3</v>
      </c>
    </row>
    <row r="2134" spans="1:12" ht="14.4" x14ac:dyDescent="0.3">
      <c r="A2134" s="7">
        <v>41043</v>
      </c>
      <c r="B2134" s="191">
        <v>1351.9300539999999</v>
      </c>
      <c r="C2134" s="191">
        <v>1351.9300539999999</v>
      </c>
      <c r="D2134" s="191">
        <v>1336.6099850000001</v>
      </c>
      <c r="E2134" s="191">
        <v>1338.349976</v>
      </c>
      <c r="F2134" s="192">
        <v>1338.349976</v>
      </c>
      <c r="G2134" s="191">
        <v>3688120000</v>
      </c>
      <c r="H2134" s="194">
        <f t="shared" si="33"/>
        <v>-1.1112863870212594E-2</v>
      </c>
      <c r="I2134" s="193"/>
      <c r="J2134" s="197">
        <v>2132</v>
      </c>
      <c r="K2134" s="234">
        <v>-1.1112863870212594E-2</v>
      </c>
      <c r="L2134" s="198">
        <v>-3.7040386756750075E-3</v>
      </c>
    </row>
    <row r="2135" spans="1:12" ht="14.4" x14ac:dyDescent="0.3">
      <c r="A2135" s="7">
        <v>41040</v>
      </c>
      <c r="B2135" s="191">
        <v>1358.1099850000001</v>
      </c>
      <c r="C2135" s="191">
        <v>1365.660034</v>
      </c>
      <c r="D2135" s="191">
        <v>1348.8900149999999</v>
      </c>
      <c r="E2135" s="191">
        <v>1353.3900149999999</v>
      </c>
      <c r="F2135" s="192">
        <v>1353.3900149999999</v>
      </c>
      <c r="G2135" s="191">
        <v>3869070000</v>
      </c>
      <c r="H2135" s="194">
        <f t="shared" si="33"/>
        <v>-3.3873408742873617E-3</v>
      </c>
      <c r="I2135" s="193"/>
      <c r="J2135" s="197">
        <v>2133</v>
      </c>
      <c r="K2135" s="234">
        <v>-3.3873408742873617E-3</v>
      </c>
      <c r="L2135" s="198">
        <v>-3.6981975109817975E-3</v>
      </c>
    </row>
    <row r="2136" spans="1:12" ht="14.4" x14ac:dyDescent="0.3">
      <c r="A2136" s="7">
        <v>41039</v>
      </c>
      <c r="B2136" s="191">
        <v>1354.579956</v>
      </c>
      <c r="C2136" s="191">
        <v>1365.880005</v>
      </c>
      <c r="D2136" s="191">
        <v>1354.579956</v>
      </c>
      <c r="E2136" s="191">
        <v>1357.98999</v>
      </c>
      <c r="F2136" s="192">
        <v>1357.98999</v>
      </c>
      <c r="G2136" s="191">
        <v>3727990000</v>
      </c>
      <c r="H2136" s="194">
        <f t="shared" si="33"/>
        <v>2.5174106444551553E-3</v>
      </c>
      <c r="I2136" s="193"/>
      <c r="J2136" s="197">
        <v>2134</v>
      </c>
      <c r="K2136" s="234">
        <v>2.5174106444551553E-3</v>
      </c>
      <c r="L2136" s="198">
        <v>-3.6944853327053571E-3</v>
      </c>
    </row>
    <row r="2137" spans="1:12" ht="14.4" x14ac:dyDescent="0.3">
      <c r="A2137" s="7">
        <v>41038</v>
      </c>
      <c r="B2137" s="191">
        <v>1363.1999510000001</v>
      </c>
      <c r="C2137" s="191">
        <v>1363.7299800000001</v>
      </c>
      <c r="D2137" s="191">
        <v>1343.130005</v>
      </c>
      <c r="E2137" s="191">
        <v>1354.579956</v>
      </c>
      <c r="F2137" s="192">
        <v>1354.579956</v>
      </c>
      <c r="G2137" s="191">
        <v>4288540000</v>
      </c>
      <c r="H2137" s="194">
        <f t="shared" si="33"/>
        <v>-6.7022667368416416E-3</v>
      </c>
      <c r="I2137" s="193"/>
      <c r="J2137" s="197">
        <v>2135</v>
      </c>
      <c r="K2137" s="234">
        <v>-6.7022667368416416E-3</v>
      </c>
      <c r="L2137" s="198">
        <v>-3.6871036250232694E-3</v>
      </c>
    </row>
    <row r="2138" spans="1:12" ht="14.4" x14ac:dyDescent="0.3">
      <c r="A2138" s="7">
        <v>41037</v>
      </c>
      <c r="B2138" s="191">
        <v>1369.160034</v>
      </c>
      <c r="C2138" s="191">
        <v>1369.160034</v>
      </c>
      <c r="D2138" s="191">
        <v>1347.75</v>
      </c>
      <c r="E2138" s="191">
        <v>1363.719971</v>
      </c>
      <c r="F2138" s="192">
        <v>1363.719971</v>
      </c>
      <c r="G2138" s="191">
        <v>4261670000</v>
      </c>
      <c r="H2138" s="194">
        <f t="shared" si="33"/>
        <v>-4.2786731613061449E-3</v>
      </c>
      <c r="I2138" s="193"/>
      <c r="J2138" s="197">
        <v>2136</v>
      </c>
      <c r="K2138" s="234">
        <v>-4.2786731613061449E-3</v>
      </c>
      <c r="L2138" s="198">
        <v>-3.6860232081911471E-3</v>
      </c>
    </row>
    <row r="2139" spans="1:12" ht="14.4" x14ac:dyDescent="0.3">
      <c r="A2139" s="7">
        <v>41036</v>
      </c>
      <c r="B2139" s="191">
        <v>1368.790039</v>
      </c>
      <c r="C2139" s="191">
        <v>1373.910034</v>
      </c>
      <c r="D2139" s="191">
        <v>1363.9399410000001</v>
      </c>
      <c r="E2139" s="191">
        <v>1369.579956</v>
      </c>
      <c r="F2139" s="192">
        <v>1369.579956</v>
      </c>
      <c r="G2139" s="191">
        <v>3559390000</v>
      </c>
      <c r="H2139" s="194">
        <f t="shared" si="33"/>
        <v>3.5058067958075015E-4</v>
      </c>
      <c r="I2139" s="193"/>
      <c r="J2139" s="197">
        <v>2137</v>
      </c>
      <c r="K2139" s="234">
        <v>3.5058067958075015E-4</v>
      </c>
      <c r="L2139" s="198">
        <v>-3.6818145511974512E-3</v>
      </c>
    </row>
    <row r="2140" spans="1:12" ht="14.4" x14ac:dyDescent="0.3">
      <c r="A2140" s="7">
        <v>41033</v>
      </c>
      <c r="B2140" s="191">
        <v>1391.51001</v>
      </c>
      <c r="C2140" s="191">
        <v>1391.51001</v>
      </c>
      <c r="D2140" s="191">
        <v>1367.959961</v>
      </c>
      <c r="E2140" s="191">
        <v>1369.099976</v>
      </c>
      <c r="F2140" s="192">
        <v>1369.099976</v>
      </c>
      <c r="G2140" s="191">
        <v>3975140000</v>
      </c>
      <c r="H2140" s="194">
        <f t="shared" si="33"/>
        <v>-1.6147208456598918E-2</v>
      </c>
      <c r="I2140" s="193"/>
      <c r="J2140" s="197">
        <v>2138</v>
      </c>
      <c r="K2140" s="234">
        <v>-1.6147208456598918E-2</v>
      </c>
      <c r="L2140" s="198">
        <v>-3.6778713499493625E-3</v>
      </c>
    </row>
    <row r="2141" spans="1:12" ht="14.4" x14ac:dyDescent="0.3">
      <c r="A2141" s="7">
        <v>41032</v>
      </c>
      <c r="B2141" s="191">
        <v>1402.3199460000001</v>
      </c>
      <c r="C2141" s="191">
        <v>1403.0699460000001</v>
      </c>
      <c r="D2141" s="191">
        <v>1388.709961</v>
      </c>
      <c r="E2141" s="191">
        <v>1391.5699460000001</v>
      </c>
      <c r="F2141" s="192">
        <v>1391.5699460000001</v>
      </c>
      <c r="G2141" s="191">
        <v>4004910000</v>
      </c>
      <c r="H2141" s="194">
        <f t="shared" si="33"/>
        <v>-7.6588718244371074E-3</v>
      </c>
      <c r="I2141" s="193"/>
      <c r="J2141" s="197">
        <v>2139</v>
      </c>
      <c r="K2141" s="234">
        <v>-7.6588718244371074E-3</v>
      </c>
      <c r="L2141" s="198">
        <v>-3.6739512995549663E-3</v>
      </c>
    </row>
    <row r="2142" spans="1:12" ht="14.4" x14ac:dyDescent="0.3">
      <c r="A2142" s="7">
        <v>41031</v>
      </c>
      <c r="B2142" s="191">
        <v>1405.5</v>
      </c>
      <c r="C2142" s="191">
        <v>1405.5</v>
      </c>
      <c r="D2142" s="191">
        <v>1393.920044</v>
      </c>
      <c r="E2142" s="191">
        <v>1402.3100589999999</v>
      </c>
      <c r="F2142" s="192">
        <v>1402.3100589999999</v>
      </c>
      <c r="G2142" s="191">
        <v>3803860000</v>
      </c>
      <c r="H2142" s="194">
        <f t="shared" si="33"/>
        <v>-2.4966831705488992E-3</v>
      </c>
      <c r="I2142" s="193"/>
      <c r="J2142" s="197">
        <v>2140</v>
      </c>
      <c r="K2142" s="234">
        <v>-2.4966831705488992E-3</v>
      </c>
      <c r="L2142" s="198">
        <v>-3.670451370765489E-3</v>
      </c>
    </row>
    <row r="2143" spans="1:12" ht="14.4" x14ac:dyDescent="0.3">
      <c r="A2143" s="7">
        <v>41030</v>
      </c>
      <c r="B2143" s="191">
        <v>1397.8599850000001</v>
      </c>
      <c r="C2143" s="191">
        <v>1415.3199460000001</v>
      </c>
      <c r="D2143" s="191">
        <v>1395.7299800000001</v>
      </c>
      <c r="E2143" s="191">
        <v>1405.8199460000001</v>
      </c>
      <c r="F2143" s="192">
        <v>1405.8199460000001</v>
      </c>
      <c r="G2143" s="191">
        <v>3807950000</v>
      </c>
      <c r="H2143" s="194">
        <f t="shared" si="33"/>
        <v>5.6583841646565339E-3</v>
      </c>
      <c r="I2143" s="193"/>
      <c r="J2143" s="197">
        <v>2141</v>
      </c>
      <c r="K2143" s="234">
        <v>5.6583841646565339E-3</v>
      </c>
      <c r="L2143" s="198">
        <v>-3.6632720614204121E-3</v>
      </c>
    </row>
    <row r="2144" spans="1:12" ht="14.4" x14ac:dyDescent="0.3">
      <c r="A2144" s="7">
        <v>41029</v>
      </c>
      <c r="B2144" s="191">
        <v>1403.26001</v>
      </c>
      <c r="C2144" s="191">
        <v>1403.26001</v>
      </c>
      <c r="D2144" s="191">
        <v>1394</v>
      </c>
      <c r="E2144" s="191">
        <v>1397.910034</v>
      </c>
      <c r="F2144" s="192">
        <v>1397.910034</v>
      </c>
      <c r="G2144" s="191">
        <v>3574010000</v>
      </c>
      <c r="H2144" s="194">
        <f t="shared" si="33"/>
        <v>-3.883501780193665E-3</v>
      </c>
      <c r="I2144" s="193"/>
      <c r="J2144" s="197">
        <v>2142</v>
      </c>
      <c r="K2144" s="234">
        <v>-3.883501780193665E-3</v>
      </c>
      <c r="L2144" s="198">
        <v>-3.6630290914949821E-3</v>
      </c>
    </row>
    <row r="2145" spans="1:12" ht="14.4" x14ac:dyDescent="0.3">
      <c r="A2145" s="7">
        <v>41026</v>
      </c>
      <c r="B2145" s="191">
        <v>1400.1899410000001</v>
      </c>
      <c r="C2145" s="191">
        <v>1406.6400149999999</v>
      </c>
      <c r="D2145" s="191">
        <v>1397.3100589999999</v>
      </c>
      <c r="E2145" s="191">
        <v>1403.3599850000001</v>
      </c>
      <c r="F2145" s="192">
        <v>1403.3599850000001</v>
      </c>
      <c r="G2145" s="191">
        <v>3645830000</v>
      </c>
      <c r="H2145" s="194">
        <f t="shared" si="33"/>
        <v>2.414323810544764E-3</v>
      </c>
      <c r="I2145" s="193"/>
      <c r="J2145" s="197">
        <v>2143</v>
      </c>
      <c r="K2145" s="234">
        <v>2.414323810544764E-3</v>
      </c>
      <c r="L2145" s="198">
        <v>-3.6622052091555366E-3</v>
      </c>
    </row>
    <row r="2146" spans="1:12" ht="14.4" x14ac:dyDescent="0.3">
      <c r="A2146" s="7">
        <v>41025</v>
      </c>
      <c r="B2146" s="191">
        <v>1390.6400149999999</v>
      </c>
      <c r="C2146" s="191">
        <v>1402.089966</v>
      </c>
      <c r="D2146" s="191">
        <v>1387.280029</v>
      </c>
      <c r="E2146" s="191">
        <v>1399.9799800000001</v>
      </c>
      <c r="F2146" s="192">
        <v>1399.9799800000001</v>
      </c>
      <c r="G2146" s="191">
        <v>4034700000</v>
      </c>
      <c r="H2146" s="194">
        <f t="shared" si="33"/>
        <v>6.6801655251204394E-3</v>
      </c>
      <c r="I2146" s="193"/>
      <c r="J2146" s="197">
        <v>2144</v>
      </c>
      <c r="K2146" s="234">
        <v>6.6801655251204394E-3</v>
      </c>
      <c r="L2146" s="198">
        <v>-3.6598361527561104E-3</v>
      </c>
    </row>
    <row r="2147" spans="1:12" ht="14.4" x14ac:dyDescent="0.3">
      <c r="A2147" s="7">
        <v>41024</v>
      </c>
      <c r="B2147" s="191">
        <v>1372.1099850000001</v>
      </c>
      <c r="C2147" s="191">
        <v>1391.369995</v>
      </c>
      <c r="D2147" s="191">
        <v>1372.1099850000001</v>
      </c>
      <c r="E2147" s="191">
        <v>1390.6899410000001</v>
      </c>
      <c r="F2147" s="192">
        <v>1390.6899410000001</v>
      </c>
      <c r="G2147" s="191">
        <v>3998430000</v>
      </c>
      <c r="H2147" s="194">
        <f t="shared" si="33"/>
        <v>1.3644591642450826E-2</v>
      </c>
      <c r="I2147" s="193"/>
      <c r="J2147" s="197">
        <v>2145</v>
      </c>
      <c r="K2147" s="234">
        <v>1.3644591642450826E-2</v>
      </c>
      <c r="L2147" s="198">
        <v>-3.65945231333344E-3</v>
      </c>
    </row>
    <row r="2148" spans="1:12" ht="14.4" x14ac:dyDescent="0.3">
      <c r="A2148" s="7">
        <v>41023</v>
      </c>
      <c r="B2148" s="191">
        <v>1366.969971</v>
      </c>
      <c r="C2148" s="191">
        <v>1375.5699460000001</v>
      </c>
      <c r="D2148" s="191">
        <v>1366.8199460000001</v>
      </c>
      <c r="E2148" s="191">
        <v>1371.969971</v>
      </c>
      <c r="F2148" s="192">
        <v>1371.969971</v>
      </c>
      <c r="G2148" s="191">
        <v>3617100000</v>
      </c>
      <c r="H2148" s="194">
        <f t="shared" si="33"/>
        <v>3.6797739601639868E-3</v>
      </c>
      <c r="I2148" s="193"/>
      <c r="J2148" s="197">
        <v>2146</v>
      </c>
      <c r="K2148" s="234">
        <v>3.6797739601639868E-3</v>
      </c>
      <c r="L2148" s="198">
        <v>-3.6555377851262959E-3</v>
      </c>
    </row>
    <row r="2149" spans="1:12" ht="14.4" x14ac:dyDescent="0.3">
      <c r="A2149" s="7">
        <v>41022</v>
      </c>
      <c r="B2149" s="191">
        <v>1378.530029</v>
      </c>
      <c r="C2149" s="191">
        <v>1378.530029</v>
      </c>
      <c r="D2149" s="191">
        <v>1358.790039</v>
      </c>
      <c r="E2149" s="191">
        <v>1366.9399410000001</v>
      </c>
      <c r="F2149" s="192">
        <v>1366.9399410000001</v>
      </c>
      <c r="G2149" s="191">
        <v>3654860000</v>
      </c>
      <c r="H2149" s="194">
        <f t="shared" si="33"/>
        <v>-8.4075702060748669E-3</v>
      </c>
      <c r="I2149" s="193"/>
      <c r="J2149" s="197">
        <v>2147</v>
      </c>
      <c r="K2149" s="234">
        <v>-8.4075702060748669E-3</v>
      </c>
      <c r="L2149" s="198">
        <v>-3.6523051450785987E-3</v>
      </c>
    </row>
    <row r="2150" spans="1:12" ht="14.4" x14ac:dyDescent="0.3">
      <c r="A2150" s="7">
        <v>41019</v>
      </c>
      <c r="B2150" s="191">
        <v>1376.959961</v>
      </c>
      <c r="C2150" s="191">
        <v>1387.400024</v>
      </c>
      <c r="D2150" s="191">
        <v>1376.959961</v>
      </c>
      <c r="E2150" s="191">
        <v>1378.530029</v>
      </c>
      <c r="F2150" s="192">
        <v>1378.530029</v>
      </c>
      <c r="G2150" s="191">
        <v>3833320000</v>
      </c>
      <c r="H2150" s="194">
        <f t="shared" si="33"/>
        <v>1.1692654246814433E-3</v>
      </c>
      <c r="I2150" s="193"/>
      <c r="J2150" s="197">
        <v>2148</v>
      </c>
      <c r="K2150" s="234">
        <v>1.1692654246814433E-3</v>
      </c>
      <c r="L2150" s="198">
        <v>-3.6476730973249143E-3</v>
      </c>
    </row>
    <row r="2151" spans="1:12" ht="14.4" x14ac:dyDescent="0.3">
      <c r="A2151" s="7">
        <v>41018</v>
      </c>
      <c r="B2151" s="191">
        <v>1385.079956</v>
      </c>
      <c r="C2151" s="191">
        <v>1390.459961</v>
      </c>
      <c r="D2151" s="191">
        <v>1370.3000489999999</v>
      </c>
      <c r="E2151" s="191">
        <v>1376.920044</v>
      </c>
      <c r="F2151" s="192">
        <v>1376.920044</v>
      </c>
      <c r="G2151" s="191">
        <v>4180020000</v>
      </c>
      <c r="H2151" s="194">
        <f t="shared" si="33"/>
        <v>-5.9343971807788599E-3</v>
      </c>
      <c r="I2151" s="193"/>
      <c r="J2151" s="197">
        <v>2149</v>
      </c>
      <c r="K2151" s="234">
        <v>-5.9343971807788599E-3</v>
      </c>
      <c r="L2151" s="198">
        <v>-3.6421666466943895E-3</v>
      </c>
    </row>
    <row r="2152" spans="1:12" ht="14.4" x14ac:dyDescent="0.3">
      <c r="A2152" s="7">
        <v>41017</v>
      </c>
      <c r="B2152" s="191">
        <v>1390.780029</v>
      </c>
      <c r="C2152" s="191">
        <v>1390.780029</v>
      </c>
      <c r="D2152" s="191">
        <v>1383.290039</v>
      </c>
      <c r="E2152" s="191">
        <v>1385.1400149999999</v>
      </c>
      <c r="F2152" s="192">
        <v>1385.1400149999999</v>
      </c>
      <c r="G2152" s="191">
        <v>3463140000</v>
      </c>
      <c r="H2152" s="194">
        <f t="shared" si="33"/>
        <v>-4.0552883147562547E-3</v>
      </c>
      <c r="I2152" s="193"/>
      <c r="J2152" s="197">
        <v>2150</v>
      </c>
      <c r="K2152" s="234">
        <v>-4.0552883147562547E-3</v>
      </c>
      <c r="L2152" s="198">
        <v>-3.6413862043912473E-3</v>
      </c>
    </row>
    <row r="2153" spans="1:12" ht="14.4" x14ac:dyDescent="0.3">
      <c r="A2153" s="7">
        <v>41016</v>
      </c>
      <c r="B2153" s="191">
        <v>1369.5699460000001</v>
      </c>
      <c r="C2153" s="191">
        <v>1392.76001</v>
      </c>
      <c r="D2153" s="191">
        <v>1369.5699460000001</v>
      </c>
      <c r="E2153" s="191">
        <v>1390.780029</v>
      </c>
      <c r="F2153" s="192">
        <v>1390.780029</v>
      </c>
      <c r="G2153" s="191">
        <v>3456200000</v>
      </c>
      <c r="H2153" s="194">
        <f t="shared" si="33"/>
        <v>1.5486673800010458E-2</v>
      </c>
      <c r="I2153" s="193"/>
      <c r="J2153" s="197">
        <v>2151</v>
      </c>
      <c r="K2153" s="234">
        <v>1.5486673800010458E-2</v>
      </c>
      <c r="L2153" s="198">
        <v>-3.6366361689731722E-3</v>
      </c>
    </row>
    <row r="2154" spans="1:12" ht="14.4" x14ac:dyDescent="0.3">
      <c r="A2154" s="7">
        <v>41015</v>
      </c>
      <c r="B2154" s="191">
        <v>1370.2700199999999</v>
      </c>
      <c r="C2154" s="191">
        <v>1379.660034</v>
      </c>
      <c r="D2154" s="191">
        <v>1365.380005</v>
      </c>
      <c r="E2154" s="191">
        <v>1369.5699460000001</v>
      </c>
      <c r="F2154" s="192">
        <v>1369.5699460000001</v>
      </c>
      <c r="G2154" s="191">
        <v>3574780000</v>
      </c>
      <c r="H2154" s="194">
        <f t="shared" si="33"/>
        <v>-5.0360077281967315E-4</v>
      </c>
      <c r="I2154" s="193"/>
      <c r="J2154" s="197">
        <v>2152</v>
      </c>
      <c r="K2154" s="234">
        <v>-5.0360077281967315E-4</v>
      </c>
      <c r="L2154" s="198">
        <v>-3.6356111004592368E-3</v>
      </c>
    </row>
    <row r="2155" spans="1:12" ht="14.4" x14ac:dyDescent="0.3">
      <c r="A2155" s="7">
        <v>41012</v>
      </c>
      <c r="B2155" s="191">
        <v>1387.6099850000001</v>
      </c>
      <c r="C2155" s="191">
        <v>1387.6099850000001</v>
      </c>
      <c r="D2155" s="191">
        <v>1369.849976</v>
      </c>
      <c r="E2155" s="191">
        <v>1370.26001</v>
      </c>
      <c r="F2155" s="192">
        <v>1370.26001</v>
      </c>
      <c r="G2155" s="191">
        <v>3631160000</v>
      </c>
      <c r="H2155" s="194">
        <f t="shared" si="33"/>
        <v>-1.2475000665660213E-2</v>
      </c>
      <c r="I2155" s="193"/>
      <c r="J2155" s="197">
        <v>2153</v>
      </c>
      <c r="K2155" s="234">
        <v>-1.2475000665660213E-2</v>
      </c>
      <c r="L2155" s="198">
        <v>-3.6345873785687704E-3</v>
      </c>
    </row>
    <row r="2156" spans="1:12" ht="14.4" x14ac:dyDescent="0.3">
      <c r="A2156" s="7">
        <v>41011</v>
      </c>
      <c r="B2156" s="191">
        <v>1368.7700199999999</v>
      </c>
      <c r="C2156" s="191">
        <v>1388.130005</v>
      </c>
      <c r="D2156" s="191">
        <v>1368.7700199999999</v>
      </c>
      <c r="E2156" s="191">
        <v>1387.5699460000001</v>
      </c>
      <c r="F2156" s="192">
        <v>1387.5699460000001</v>
      </c>
      <c r="G2156" s="191">
        <v>3618280000</v>
      </c>
      <c r="H2156" s="194">
        <f t="shared" si="33"/>
        <v>1.3779387552802395E-2</v>
      </c>
      <c r="I2156" s="193"/>
      <c r="J2156" s="197">
        <v>2154</v>
      </c>
      <c r="K2156" s="234">
        <v>1.3779387552802395E-2</v>
      </c>
      <c r="L2156" s="198">
        <v>-3.6278429546194231E-3</v>
      </c>
    </row>
    <row r="2157" spans="1:12" ht="14.4" x14ac:dyDescent="0.3">
      <c r="A2157" s="7">
        <v>41010</v>
      </c>
      <c r="B2157" s="191">
        <v>1358.9799800000001</v>
      </c>
      <c r="C2157" s="191">
        <v>1374.709961</v>
      </c>
      <c r="D2157" s="191">
        <v>1358.9799800000001</v>
      </c>
      <c r="E2157" s="191">
        <v>1368.709961</v>
      </c>
      <c r="F2157" s="192">
        <v>1368.709961</v>
      </c>
      <c r="G2157" s="191">
        <v>3743040000</v>
      </c>
      <c r="H2157" s="194">
        <f t="shared" si="33"/>
        <v>7.4488957325333409E-3</v>
      </c>
      <c r="I2157" s="193"/>
      <c r="J2157" s="197">
        <v>2155</v>
      </c>
      <c r="K2157" s="234">
        <v>7.4488957325333409E-3</v>
      </c>
      <c r="L2157" s="198">
        <v>-3.6141192995917154E-3</v>
      </c>
    </row>
    <row r="2158" spans="1:12" ht="14.4" x14ac:dyDescent="0.3">
      <c r="A2158" s="7">
        <v>41009</v>
      </c>
      <c r="B2158" s="191">
        <v>1382.1800539999999</v>
      </c>
      <c r="C2158" s="191">
        <v>1383.01001</v>
      </c>
      <c r="D2158" s="191">
        <v>1357.380005</v>
      </c>
      <c r="E2158" s="191">
        <v>1358.589966</v>
      </c>
      <c r="F2158" s="192">
        <v>1358.589966</v>
      </c>
      <c r="G2158" s="191">
        <v>4631730000</v>
      </c>
      <c r="H2158" s="194">
        <f t="shared" si="33"/>
        <v>-1.708145408550955E-2</v>
      </c>
      <c r="I2158" s="193"/>
      <c r="J2158" s="197">
        <v>2156</v>
      </c>
      <c r="K2158" s="234">
        <v>-1.708145408550955E-2</v>
      </c>
      <c r="L2158" s="198">
        <v>-3.6125290737081608E-3</v>
      </c>
    </row>
    <row r="2159" spans="1:12" ht="14.4" x14ac:dyDescent="0.3">
      <c r="A2159" s="7">
        <v>41008</v>
      </c>
      <c r="B2159" s="191">
        <v>1397.4499510000001</v>
      </c>
      <c r="C2159" s="191">
        <v>1397.4499510000001</v>
      </c>
      <c r="D2159" s="191">
        <v>1378.23999</v>
      </c>
      <c r="E2159" s="191">
        <v>1382.1999510000001</v>
      </c>
      <c r="F2159" s="192">
        <v>1382.1999510000001</v>
      </c>
      <c r="G2159" s="191">
        <v>3468980000</v>
      </c>
      <c r="H2159" s="194">
        <f t="shared" si="33"/>
        <v>-1.1358438358156378E-2</v>
      </c>
      <c r="I2159" s="193"/>
      <c r="J2159" s="197">
        <v>2157</v>
      </c>
      <c r="K2159" s="234">
        <v>-1.1358438358156378E-2</v>
      </c>
      <c r="L2159" s="198">
        <v>-3.6093087192584027E-3</v>
      </c>
    </row>
    <row r="2160" spans="1:12" ht="14.4" x14ac:dyDescent="0.3">
      <c r="A2160" s="7">
        <v>41004</v>
      </c>
      <c r="B2160" s="191">
        <v>1398.790039</v>
      </c>
      <c r="C2160" s="191">
        <v>1401.599976</v>
      </c>
      <c r="D2160" s="191">
        <v>1392.920044</v>
      </c>
      <c r="E2160" s="191">
        <v>1398.079956</v>
      </c>
      <c r="F2160" s="192">
        <v>1398.079956</v>
      </c>
      <c r="G2160" s="191">
        <v>3303740000</v>
      </c>
      <c r="H2160" s="194">
        <f t="shared" si="33"/>
        <v>-6.2904230609355004E-4</v>
      </c>
      <c r="I2160" s="193"/>
      <c r="J2160" s="197">
        <v>2158</v>
      </c>
      <c r="K2160" s="234">
        <v>-6.2904230609355004E-4</v>
      </c>
      <c r="L2160" s="198">
        <v>-3.6002995564440548E-3</v>
      </c>
    </row>
    <row r="2161" spans="1:12" ht="14.4" x14ac:dyDescent="0.3">
      <c r="A2161" s="7">
        <v>41003</v>
      </c>
      <c r="B2161" s="191">
        <v>1413.089966</v>
      </c>
      <c r="C2161" s="191">
        <v>1413.089966</v>
      </c>
      <c r="D2161" s="191">
        <v>1394.089966</v>
      </c>
      <c r="E2161" s="191">
        <v>1398.959961</v>
      </c>
      <c r="F2161" s="192">
        <v>1398.959961</v>
      </c>
      <c r="G2161" s="191">
        <v>3938290000</v>
      </c>
      <c r="H2161" s="194">
        <f t="shared" si="33"/>
        <v>-1.0202524408854901E-2</v>
      </c>
      <c r="I2161" s="193"/>
      <c r="J2161" s="197">
        <v>2159</v>
      </c>
      <c r="K2161" s="234">
        <v>-1.0202524408854901E-2</v>
      </c>
      <c r="L2161" s="198">
        <v>-3.5976732760231462E-3</v>
      </c>
    </row>
    <row r="2162" spans="1:12" ht="14.4" x14ac:dyDescent="0.3">
      <c r="A2162" s="7">
        <v>41002</v>
      </c>
      <c r="B2162" s="191">
        <v>1418.9799800000001</v>
      </c>
      <c r="C2162" s="191">
        <v>1419</v>
      </c>
      <c r="D2162" s="191">
        <v>1404.619995</v>
      </c>
      <c r="E2162" s="191">
        <v>1413.380005</v>
      </c>
      <c r="F2162" s="192">
        <v>1413.380005</v>
      </c>
      <c r="G2162" s="191">
        <v>3822090000</v>
      </c>
      <c r="H2162" s="194">
        <f t="shared" si="33"/>
        <v>-3.9886358696324259E-3</v>
      </c>
      <c r="I2162" s="193"/>
      <c r="J2162" s="197">
        <v>2160</v>
      </c>
      <c r="K2162" s="234">
        <v>-3.9886358696324259E-3</v>
      </c>
      <c r="L2162" s="198">
        <v>-3.5883679542054684E-3</v>
      </c>
    </row>
    <row r="2163" spans="1:12" ht="14.4" x14ac:dyDescent="0.3">
      <c r="A2163" s="7">
        <v>41001</v>
      </c>
      <c r="B2163" s="191">
        <v>1408.469971</v>
      </c>
      <c r="C2163" s="191">
        <v>1422.380005</v>
      </c>
      <c r="D2163" s="191">
        <v>1404.459961</v>
      </c>
      <c r="E2163" s="191">
        <v>1419.040039</v>
      </c>
      <c r="F2163" s="192">
        <v>1419.040039</v>
      </c>
      <c r="G2163" s="191">
        <v>3572010000</v>
      </c>
      <c r="H2163" s="194">
        <f t="shared" si="33"/>
        <v>7.5046456208756416E-3</v>
      </c>
      <c r="I2163" s="193"/>
      <c r="J2163" s="197">
        <v>2161</v>
      </c>
      <c r="K2163" s="234">
        <v>7.5046456208756416E-3</v>
      </c>
      <c r="L2163" s="198">
        <v>-3.588236241753558E-3</v>
      </c>
    </row>
    <row r="2164" spans="1:12" ht="14.4" x14ac:dyDescent="0.3">
      <c r="A2164" s="7">
        <v>40998</v>
      </c>
      <c r="B2164" s="191">
        <v>1403.3100589999999</v>
      </c>
      <c r="C2164" s="191">
        <v>1410.8900149999999</v>
      </c>
      <c r="D2164" s="191">
        <v>1401.420044</v>
      </c>
      <c r="E2164" s="191">
        <v>1408.469971</v>
      </c>
      <c r="F2164" s="192">
        <v>1408.469971</v>
      </c>
      <c r="G2164" s="191">
        <v>3676890000</v>
      </c>
      <c r="H2164" s="194">
        <f t="shared" si="33"/>
        <v>3.6984364437213646E-3</v>
      </c>
      <c r="I2164" s="193"/>
      <c r="J2164" s="197">
        <v>2162</v>
      </c>
      <c r="K2164" s="234">
        <v>3.6984364437213646E-3</v>
      </c>
      <c r="L2164" s="198">
        <v>-3.5873864896489561E-3</v>
      </c>
    </row>
    <row r="2165" spans="1:12" ht="14.4" x14ac:dyDescent="0.3">
      <c r="A2165" s="7">
        <v>40997</v>
      </c>
      <c r="B2165" s="191">
        <v>1405.3900149999999</v>
      </c>
      <c r="C2165" s="191">
        <v>1405.3900149999999</v>
      </c>
      <c r="D2165" s="191">
        <v>1391.5600589999999</v>
      </c>
      <c r="E2165" s="191">
        <v>1403.280029</v>
      </c>
      <c r="F2165" s="192">
        <v>1403.280029</v>
      </c>
      <c r="G2165" s="191">
        <v>3832000000</v>
      </c>
      <c r="H2165" s="194">
        <f t="shared" si="33"/>
        <v>-1.6079300036218789E-3</v>
      </c>
      <c r="I2165" s="193"/>
      <c r="J2165" s="197">
        <v>2163</v>
      </c>
      <c r="K2165" s="234">
        <v>-1.6079300036218789E-3</v>
      </c>
      <c r="L2165" s="198">
        <v>-3.5860752877450532E-3</v>
      </c>
    </row>
    <row r="2166" spans="1:12" ht="14.4" x14ac:dyDescent="0.3">
      <c r="A2166" s="7">
        <v>40996</v>
      </c>
      <c r="B2166" s="191">
        <v>1412.5200199999999</v>
      </c>
      <c r="C2166" s="191">
        <v>1413.650024</v>
      </c>
      <c r="D2166" s="191">
        <v>1397.1999510000001</v>
      </c>
      <c r="E2166" s="191">
        <v>1405.540039</v>
      </c>
      <c r="F2166" s="192">
        <v>1405.540039</v>
      </c>
      <c r="G2166" s="191">
        <v>3892800000</v>
      </c>
      <c r="H2166" s="194">
        <f t="shared" si="33"/>
        <v>-4.9415094307831142E-3</v>
      </c>
      <c r="I2166" s="193"/>
      <c r="J2166" s="197">
        <v>2164</v>
      </c>
      <c r="K2166" s="234">
        <v>-4.9415094307831142E-3</v>
      </c>
      <c r="L2166" s="198">
        <v>-3.5852372638333803E-3</v>
      </c>
    </row>
    <row r="2167" spans="1:12" ht="14.4" x14ac:dyDescent="0.3">
      <c r="A2167" s="7">
        <v>40995</v>
      </c>
      <c r="B2167" s="191">
        <v>1416.5500489999999</v>
      </c>
      <c r="C2167" s="191">
        <v>1419.150024</v>
      </c>
      <c r="D2167" s="191">
        <v>1411.9499510000001</v>
      </c>
      <c r="E2167" s="191">
        <v>1412.5200199999999</v>
      </c>
      <c r="F2167" s="192">
        <v>1412.5200199999999</v>
      </c>
      <c r="G2167" s="191">
        <v>3513640000</v>
      </c>
      <c r="H2167" s="194">
        <f t="shared" si="33"/>
        <v>-2.8167750117064363E-3</v>
      </c>
      <c r="I2167" s="193"/>
      <c r="J2167" s="197">
        <v>2165</v>
      </c>
      <c r="K2167" s="234">
        <v>-2.8167750117064363E-3</v>
      </c>
      <c r="L2167" s="198">
        <v>-3.5727940379472259E-3</v>
      </c>
    </row>
    <row r="2168" spans="1:12" ht="14.4" x14ac:dyDescent="0.3">
      <c r="A2168" s="7">
        <v>40994</v>
      </c>
      <c r="B2168" s="191">
        <v>1397.1099850000001</v>
      </c>
      <c r="C2168" s="191">
        <v>1416.579956</v>
      </c>
      <c r="D2168" s="191">
        <v>1397.1099850000001</v>
      </c>
      <c r="E2168" s="191">
        <v>1416.51001</v>
      </c>
      <c r="F2168" s="192">
        <v>1416.51001</v>
      </c>
      <c r="G2168" s="191">
        <v>3576950000</v>
      </c>
      <c r="H2168" s="194">
        <f t="shared" si="33"/>
        <v>1.388582517359928E-2</v>
      </c>
      <c r="I2168" s="193"/>
      <c r="J2168" s="197">
        <v>2166</v>
      </c>
      <c r="K2168" s="234">
        <v>1.388582517359928E-2</v>
      </c>
      <c r="L2168" s="198">
        <v>-3.5700792926584941E-3</v>
      </c>
    </row>
    <row r="2169" spans="1:12" ht="14.4" x14ac:dyDescent="0.3">
      <c r="A2169" s="7">
        <v>40991</v>
      </c>
      <c r="B2169" s="191">
        <v>1392.780029</v>
      </c>
      <c r="C2169" s="191">
        <v>1399.1800539999999</v>
      </c>
      <c r="D2169" s="191">
        <v>1386.869995</v>
      </c>
      <c r="E2169" s="191">
        <v>1397.1099850000001</v>
      </c>
      <c r="F2169" s="192">
        <v>1397.1099850000001</v>
      </c>
      <c r="G2169" s="191">
        <v>3472950000</v>
      </c>
      <c r="H2169" s="194">
        <f t="shared" si="33"/>
        <v>3.1088584771774026E-3</v>
      </c>
      <c r="I2169" s="193"/>
      <c r="J2169" s="197">
        <v>2167</v>
      </c>
      <c r="K2169" s="234">
        <v>3.1088584771774026E-3</v>
      </c>
      <c r="L2169" s="198">
        <v>-3.5699602183232267E-3</v>
      </c>
    </row>
    <row r="2170" spans="1:12" ht="14.4" x14ac:dyDescent="0.3">
      <c r="A2170" s="7">
        <v>40990</v>
      </c>
      <c r="B2170" s="191">
        <v>1402.8900149999999</v>
      </c>
      <c r="C2170" s="191">
        <v>1402.8900149999999</v>
      </c>
      <c r="D2170" s="191">
        <v>1388.7299800000001</v>
      </c>
      <c r="E2170" s="191">
        <v>1392.780029</v>
      </c>
      <c r="F2170" s="192">
        <v>1392.780029</v>
      </c>
      <c r="G2170" s="191">
        <v>3740590000</v>
      </c>
      <c r="H2170" s="194">
        <f t="shared" si="33"/>
        <v>-7.2065421322425873E-3</v>
      </c>
      <c r="I2170" s="193"/>
      <c r="J2170" s="197">
        <v>2168</v>
      </c>
      <c r="K2170" s="234">
        <v>-7.2065421322425873E-3</v>
      </c>
      <c r="L2170" s="198">
        <v>-3.5686665547477927E-3</v>
      </c>
    </row>
    <row r="2171" spans="1:12" ht="14.4" x14ac:dyDescent="0.3">
      <c r="A2171" s="7">
        <v>40989</v>
      </c>
      <c r="B2171" s="191">
        <v>1405.5200199999999</v>
      </c>
      <c r="C2171" s="191">
        <v>1407.75</v>
      </c>
      <c r="D2171" s="191">
        <v>1400.6400149999999</v>
      </c>
      <c r="E2171" s="191">
        <v>1402.8900149999999</v>
      </c>
      <c r="F2171" s="192">
        <v>1402.8900149999999</v>
      </c>
      <c r="G2171" s="191">
        <v>3573590000</v>
      </c>
      <c r="H2171" s="194">
        <f t="shared" si="33"/>
        <v>-1.8711971103762598E-3</v>
      </c>
      <c r="I2171" s="193"/>
      <c r="J2171" s="197">
        <v>2169</v>
      </c>
      <c r="K2171" s="234">
        <v>-1.8711971103762598E-3</v>
      </c>
      <c r="L2171" s="198">
        <v>-3.5670868497987653E-3</v>
      </c>
    </row>
    <row r="2172" spans="1:12" ht="14.4" x14ac:dyDescent="0.3">
      <c r="A2172" s="7">
        <v>40988</v>
      </c>
      <c r="B2172" s="191">
        <v>1409.589966</v>
      </c>
      <c r="C2172" s="191">
        <v>1409.589966</v>
      </c>
      <c r="D2172" s="191">
        <v>1397.6800539999999</v>
      </c>
      <c r="E2172" s="191">
        <v>1405.5200199999999</v>
      </c>
      <c r="F2172" s="192">
        <v>1405.5200199999999</v>
      </c>
      <c r="G2172" s="191">
        <v>3695280000</v>
      </c>
      <c r="H2172" s="194">
        <f t="shared" si="33"/>
        <v>-3.0005178223089686E-3</v>
      </c>
      <c r="I2172" s="193"/>
      <c r="J2172" s="197">
        <v>2170</v>
      </c>
      <c r="K2172" s="234">
        <v>-3.0005178223089686E-3</v>
      </c>
      <c r="L2172" s="198">
        <v>-3.5636743035344634E-3</v>
      </c>
    </row>
    <row r="2173" spans="1:12" ht="14.4" x14ac:dyDescent="0.3">
      <c r="A2173" s="7">
        <v>40987</v>
      </c>
      <c r="B2173" s="191">
        <v>1404.170044</v>
      </c>
      <c r="C2173" s="191">
        <v>1414</v>
      </c>
      <c r="D2173" s="191">
        <v>1402.4300539999999</v>
      </c>
      <c r="E2173" s="191">
        <v>1409.75</v>
      </c>
      <c r="F2173" s="192">
        <v>1409.75</v>
      </c>
      <c r="G2173" s="191">
        <v>3932570000</v>
      </c>
      <c r="H2173" s="194">
        <f t="shared" si="33"/>
        <v>3.9738463470596862E-3</v>
      </c>
      <c r="I2173" s="193"/>
      <c r="J2173" s="197">
        <v>2171</v>
      </c>
      <c r="K2173" s="234">
        <v>3.9738463470596862E-3</v>
      </c>
      <c r="L2173" s="198">
        <v>-3.5505668465681981E-3</v>
      </c>
    </row>
    <row r="2174" spans="1:12" ht="14.4" x14ac:dyDescent="0.3">
      <c r="A2174" s="7">
        <v>40984</v>
      </c>
      <c r="B2174" s="191">
        <v>1402.5500489999999</v>
      </c>
      <c r="C2174" s="191">
        <v>1405.880005</v>
      </c>
      <c r="D2174" s="191">
        <v>1401.469971</v>
      </c>
      <c r="E2174" s="191">
        <v>1404.170044</v>
      </c>
      <c r="F2174" s="192">
        <v>1404.170044</v>
      </c>
      <c r="G2174" s="191">
        <v>5163950000</v>
      </c>
      <c r="H2174" s="194">
        <f t="shared" si="33"/>
        <v>1.1193982795276991E-3</v>
      </c>
      <c r="I2174" s="193"/>
      <c r="J2174" s="197">
        <v>2172</v>
      </c>
      <c r="K2174" s="234">
        <v>1.1193982795276991E-3</v>
      </c>
      <c r="L2174" s="198">
        <v>-3.548594221719928E-3</v>
      </c>
    </row>
    <row r="2175" spans="1:12" ht="14.4" x14ac:dyDescent="0.3">
      <c r="A2175" s="7">
        <v>40983</v>
      </c>
      <c r="B2175" s="191">
        <v>1394.170044</v>
      </c>
      <c r="C2175" s="191">
        <v>1402.630005</v>
      </c>
      <c r="D2175" s="191">
        <v>1392.780029</v>
      </c>
      <c r="E2175" s="191">
        <v>1402.599976</v>
      </c>
      <c r="F2175" s="192">
        <v>1402.599976</v>
      </c>
      <c r="G2175" s="191">
        <v>4271650000</v>
      </c>
      <c r="H2175" s="194">
        <f t="shared" si="33"/>
        <v>5.9671994340815132E-3</v>
      </c>
      <c r="I2175" s="193"/>
      <c r="J2175" s="197">
        <v>2173</v>
      </c>
      <c r="K2175" s="234">
        <v>5.9671994340815132E-3</v>
      </c>
      <c r="L2175" s="198">
        <v>-3.5453670089111975E-3</v>
      </c>
    </row>
    <row r="2176" spans="1:12" ht="14.4" x14ac:dyDescent="0.3">
      <c r="A2176" s="7">
        <v>40982</v>
      </c>
      <c r="B2176" s="191">
        <v>1395.9499510000001</v>
      </c>
      <c r="C2176" s="191">
        <v>1399.420044</v>
      </c>
      <c r="D2176" s="191">
        <v>1389.969971</v>
      </c>
      <c r="E2176" s="191">
        <v>1394.280029</v>
      </c>
      <c r="F2176" s="192">
        <v>1394.280029</v>
      </c>
      <c r="G2176" s="191">
        <v>4502280000</v>
      </c>
      <c r="H2176" s="194">
        <f t="shared" si="33"/>
        <v>-1.1962620857601523E-3</v>
      </c>
      <c r="I2176" s="193"/>
      <c r="J2176" s="197">
        <v>2174</v>
      </c>
      <c r="K2176" s="234">
        <v>-1.1962620857601523E-3</v>
      </c>
      <c r="L2176" s="198">
        <v>-3.5379853801169657E-3</v>
      </c>
    </row>
    <row r="2177" spans="1:12" ht="14.4" x14ac:dyDescent="0.3">
      <c r="A2177" s="7">
        <v>40981</v>
      </c>
      <c r="B2177" s="191">
        <v>1371.920044</v>
      </c>
      <c r="C2177" s="191">
        <v>1396.130005</v>
      </c>
      <c r="D2177" s="191">
        <v>1371.920044</v>
      </c>
      <c r="E2177" s="191">
        <v>1395.9499510000001</v>
      </c>
      <c r="F2177" s="192">
        <v>1395.9499510000001</v>
      </c>
      <c r="G2177" s="191">
        <v>4386470000</v>
      </c>
      <c r="H2177" s="194">
        <f t="shared" si="33"/>
        <v>1.8131549071521723E-2</v>
      </c>
      <c r="I2177" s="193"/>
      <c r="J2177" s="197">
        <v>2175</v>
      </c>
      <c r="K2177" s="234">
        <v>1.8131549071521723E-2</v>
      </c>
      <c r="L2177" s="198">
        <v>-3.5370408204140058E-3</v>
      </c>
    </row>
    <row r="2178" spans="1:12" ht="14.4" x14ac:dyDescent="0.3">
      <c r="A2178" s="7">
        <v>40980</v>
      </c>
      <c r="B2178" s="191">
        <v>1370.780029</v>
      </c>
      <c r="C2178" s="191">
        <v>1373.040039</v>
      </c>
      <c r="D2178" s="191">
        <v>1366.6899410000001</v>
      </c>
      <c r="E2178" s="191">
        <v>1371.089966</v>
      </c>
      <c r="F2178" s="192">
        <v>1371.089966</v>
      </c>
      <c r="G2178" s="191">
        <v>3081870000</v>
      </c>
      <c r="H2178" s="194">
        <f t="shared" si="33"/>
        <v>1.6046087579587502E-4</v>
      </c>
      <c r="I2178" s="193"/>
      <c r="J2178" s="197">
        <v>2176</v>
      </c>
      <c r="K2178" s="234">
        <v>1.6046087579587502E-4</v>
      </c>
      <c r="L2178" s="198">
        <v>-3.5320330431134156E-3</v>
      </c>
    </row>
    <row r="2179" spans="1:12" ht="14.4" x14ac:dyDescent="0.3">
      <c r="A2179" s="7">
        <v>40977</v>
      </c>
      <c r="B2179" s="191">
        <v>1365.969971</v>
      </c>
      <c r="C2179" s="191">
        <v>1374.76001</v>
      </c>
      <c r="D2179" s="191">
        <v>1365.969971</v>
      </c>
      <c r="E2179" s="191">
        <v>1370.869995</v>
      </c>
      <c r="F2179" s="192">
        <v>1370.869995</v>
      </c>
      <c r="G2179" s="191">
        <v>3639470000</v>
      </c>
      <c r="H2179" s="194">
        <f t="shared" si="33"/>
        <v>3.6312501383967584E-3</v>
      </c>
      <c r="I2179" s="193"/>
      <c r="J2179" s="197">
        <v>2177</v>
      </c>
      <c r="K2179" s="234">
        <v>3.6312501383967584E-3</v>
      </c>
      <c r="L2179" s="198">
        <v>-3.5277856419284213E-3</v>
      </c>
    </row>
    <row r="2180" spans="1:12" ht="14.4" x14ac:dyDescent="0.3">
      <c r="A2180" s="7">
        <v>40976</v>
      </c>
      <c r="B2180" s="191">
        <v>1352.650024</v>
      </c>
      <c r="C2180" s="191">
        <v>1368.719971</v>
      </c>
      <c r="D2180" s="191">
        <v>1352.650024</v>
      </c>
      <c r="E2180" s="191">
        <v>1365.910034</v>
      </c>
      <c r="F2180" s="192">
        <v>1365.910034</v>
      </c>
      <c r="G2180" s="191">
        <v>3543060000</v>
      </c>
      <c r="H2180" s="194">
        <f t="shared" ref="H2180:H2243" si="34">(F2180-F2181)/F2181</f>
        <v>9.817931696702243E-3</v>
      </c>
      <c r="I2180" s="193"/>
      <c r="J2180" s="197">
        <v>2178</v>
      </c>
      <c r="K2180" s="234">
        <v>9.817931696702243E-3</v>
      </c>
      <c r="L2180" s="198">
        <v>-3.5264366620445247E-3</v>
      </c>
    </row>
    <row r="2181" spans="1:12" ht="14.4" x14ac:dyDescent="0.3">
      <c r="A2181" s="7">
        <v>40975</v>
      </c>
      <c r="B2181" s="191">
        <v>1343.3900149999999</v>
      </c>
      <c r="C2181" s="191">
        <v>1354.849976</v>
      </c>
      <c r="D2181" s="191">
        <v>1343.3900149999999</v>
      </c>
      <c r="E2181" s="191">
        <v>1352.630005</v>
      </c>
      <c r="F2181" s="192">
        <v>1352.630005</v>
      </c>
      <c r="G2181" s="191">
        <v>3580380000</v>
      </c>
      <c r="H2181" s="194">
        <f t="shared" si="34"/>
        <v>6.9006223972049689E-3</v>
      </c>
      <c r="I2181" s="193"/>
      <c r="J2181" s="197">
        <v>2179</v>
      </c>
      <c r="K2181" s="234">
        <v>6.9006223972049689E-3</v>
      </c>
      <c r="L2181" s="198">
        <v>-3.5244874939864717E-3</v>
      </c>
    </row>
    <row r="2182" spans="1:12" ht="14.4" x14ac:dyDescent="0.3">
      <c r="A2182" s="7">
        <v>40974</v>
      </c>
      <c r="B2182" s="191">
        <v>1363.630005</v>
      </c>
      <c r="C2182" s="191">
        <v>1363.630005</v>
      </c>
      <c r="D2182" s="191">
        <v>1340.030029</v>
      </c>
      <c r="E2182" s="191">
        <v>1343.3599850000001</v>
      </c>
      <c r="F2182" s="192">
        <v>1343.3599850000001</v>
      </c>
      <c r="G2182" s="191">
        <v>4191060000</v>
      </c>
      <c r="H2182" s="194">
        <f t="shared" si="34"/>
        <v>-1.5370160940745324E-2</v>
      </c>
      <c r="I2182" s="193"/>
      <c r="J2182" s="197">
        <v>2180</v>
      </c>
      <c r="K2182" s="234">
        <v>-1.5370160940745324E-2</v>
      </c>
      <c r="L2182" s="198">
        <v>-3.5239582869005157E-3</v>
      </c>
    </row>
    <row r="2183" spans="1:12" ht="14.4" x14ac:dyDescent="0.3">
      <c r="A2183" s="7">
        <v>40973</v>
      </c>
      <c r="B2183" s="191">
        <v>1369.589966</v>
      </c>
      <c r="C2183" s="191">
        <v>1369.589966</v>
      </c>
      <c r="D2183" s="191">
        <v>1359.130005</v>
      </c>
      <c r="E2183" s="191">
        <v>1364.329956</v>
      </c>
      <c r="F2183" s="192">
        <v>1364.329956</v>
      </c>
      <c r="G2183" s="191">
        <v>3429480000</v>
      </c>
      <c r="H2183" s="194">
        <f t="shared" si="34"/>
        <v>-3.8696939908234155E-3</v>
      </c>
      <c r="I2183" s="193"/>
      <c r="J2183" s="197">
        <v>2181</v>
      </c>
      <c r="K2183" s="234">
        <v>-3.8696939908234155E-3</v>
      </c>
      <c r="L2183" s="198">
        <v>-3.5216956965395375E-3</v>
      </c>
    </row>
    <row r="2184" spans="1:12" ht="14.4" x14ac:dyDescent="0.3">
      <c r="A2184" s="7">
        <v>40970</v>
      </c>
      <c r="B2184" s="191">
        <v>1374.089966</v>
      </c>
      <c r="C2184" s="191">
        <v>1374.530029</v>
      </c>
      <c r="D2184" s="191">
        <v>1366.420044</v>
      </c>
      <c r="E2184" s="191">
        <v>1369.630005</v>
      </c>
      <c r="F2184" s="192">
        <v>1369.630005</v>
      </c>
      <c r="G2184" s="191">
        <v>3283490000</v>
      </c>
      <c r="H2184" s="194">
        <f t="shared" si="34"/>
        <v>-3.2457561807128581E-3</v>
      </c>
      <c r="I2184" s="193"/>
      <c r="J2184" s="197">
        <v>2182</v>
      </c>
      <c r="K2184" s="234">
        <v>-3.2457561807128581E-3</v>
      </c>
      <c r="L2184" s="198">
        <v>-3.5210975590832094E-3</v>
      </c>
    </row>
    <row r="2185" spans="1:12" ht="14.4" x14ac:dyDescent="0.3">
      <c r="A2185" s="7">
        <v>40969</v>
      </c>
      <c r="B2185" s="191">
        <v>1365.900024</v>
      </c>
      <c r="C2185" s="191">
        <v>1376.170044</v>
      </c>
      <c r="D2185" s="191">
        <v>1365.900024</v>
      </c>
      <c r="E2185" s="191">
        <v>1374.089966</v>
      </c>
      <c r="F2185" s="192">
        <v>1374.089966</v>
      </c>
      <c r="G2185" s="191">
        <v>3919240000</v>
      </c>
      <c r="H2185" s="194">
        <f t="shared" si="34"/>
        <v>6.158039707300343E-3</v>
      </c>
      <c r="I2185" s="193"/>
      <c r="J2185" s="197">
        <v>2183</v>
      </c>
      <c r="K2185" s="234">
        <v>6.158039707300343E-3</v>
      </c>
      <c r="L2185" s="198">
        <v>-3.5159249781126643E-3</v>
      </c>
    </row>
    <row r="2186" spans="1:12" ht="14.4" x14ac:dyDescent="0.3">
      <c r="A2186" s="7">
        <v>40968</v>
      </c>
      <c r="B2186" s="191">
        <v>1372.1999510000001</v>
      </c>
      <c r="C2186" s="191">
        <v>1378.040039</v>
      </c>
      <c r="D2186" s="191">
        <v>1363.8100589999999</v>
      </c>
      <c r="E2186" s="191">
        <v>1365.6800539999999</v>
      </c>
      <c r="F2186" s="192">
        <v>1365.6800539999999</v>
      </c>
      <c r="G2186" s="191">
        <v>4482370000</v>
      </c>
      <c r="H2186" s="194">
        <f t="shared" si="34"/>
        <v>-4.7369876723189859E-3</v>
      </c>
      <c r="I2186" s="193"/>
      <c r="J2186" s="197">
        <v>2184</v>
      </c>
      <c r="K2186" s="234">
        <v>-4.7369876723189859E-3</v>
      </c>
      <c r="L2186" s="198">
        <v>-3.5156878673105706E-3</v>
      </c>
    </row>
    <row r="2187" spans="1:12" ht="14.4" x14ac:dyDescent="0.3">
      <c r="A2187" s="7">
        <v>40967</v>
      </c>
      <c r="B2187" s="191">
        <v>1367.5600589999999</v>
      </c>
      <c r="C2187" s="191">
        <v>1373.089966</v>
      </c>
      <c r="D2187" s="191">
        <v>1365.969971</v>
      </c>
      <c r="E2187" s="191">
        <v>1372.1800539999999</v>
      </c>
      <c r="F2187" s="192">
        <v>1372.1800539999999</v>
      </c>
      <c r="G2187" s="191">
        <v>3579120000</v>
      </c>
      <c r="H2187" s="194">
        <f t="shared" si="34"/>
        <v>3.3563334874598832E-3</v>
      </c>
      <c r="I2187" s="193"/>
      <c r="J2187" s="197">
        <v>2185</v>
      </c>
      <c r="K2187" s="234">
        <v>3.3563334874598832E-3</v>
      </c>
      <c r="L2187" s="198">
        <v>-3.515529214704194E-3</v>
      </c>
    </row>
    <row r="2188" spans="1:12" ht="14.4" x14ac:dyDescent="0.3">
      <c r="A2188" s="7">
        <v>40966</v>
      </c>
      <c r="B2188" s="191">
        <v>1365.1999510000001</v>
      </c>
      <c r="C2188" s="191">
        <v>1371.9399410000001</v>
      </c>
      <c r="D2188" s="191">
        <v>1354.920044</v>
      </c>
      <c r="E2188" s="191">
        <v>1367.589966</v>
      </c>
      <c r="F2188" s="192">
        <v>1367.589966</v>
      </c>
      <c r="G2188" s="191">
        <v>3648890000</v>
      </c>
      <c r="H2188" s="194">
        <f t="shared" si="34"/>
        <v>1.3545594428995007E-3</v>
      </c>
      <c r="I2188" s="193"/>
      <c r="J2188" s="197">
        <v>2186</v>
      </c>
      <c r="K2188" s="234">
        <v>1.3545594428995007E-3</v>
      </c>
      <c r="L2188" s="198">
        <v>-3.5066237868084812E-3</v>
      </c>
    </row>
    <row r="2189" spans="1:12" ht="14.4" x14ac:dyDescent="0.3">
      <c r="A2189" s="7">
        <v>40963</v>
      </c>
      <c r="B2189" s="191">
        <v>1363.459961</v>
      </c>
      <c r="C2189" s="191">
        <v>1368.920044</v>
      </c>
      <c r="D2189" s="191">
        <v>1363.459961</v>
      </c>
      <c r="E2189" s="191">
        <v>1365.73999</v>
      </c>
      <c r="F2189" s="192">
        <v>1365.73999</v>
      </c>
      <c r="G2189" s="191">
        <v>3505360000</v>
      </c>
      <c r="H2189" s="194">
        <f t="shared" si="34"/>
        <v>1.6722375905543832E-3</v>
      </c>
      <c r="I2189" s="193"/>
      <c r="J2189" s="197">
        <v>2187</v>
      </c>
      <c r="K2189" s="234">
        <v>1.6722375905543832E-3</v>
      </c>
      <c r="L2189" s="198">
        <v>-3.5061826697892502E-3</v>
      </c>
    </row>
    <row r="2190" spans="1:12" ht="14.4" x14ac:dyDescent="0.3">
      <c r="A2190" s="7">
        <v>40962</v>
      </c>
      <c r="B2190" s="191">
        <v>1357.530029</v>
      </c>
      <c r="C2190" s="191">
        <v>1364.23999</v>
      </c>
      <c r="D2190" s="191">
        <v>1352.280029</v>
      </c>
      <c r="E2190" s="191">
        <v>1363.459961</v>
      </c>
      <c r="F2190" s="192">
        <v>1363.459961</v>
      </c>
      <c r="G2190" s="191">
        <v>3786450000</v>
      </c>
      <c r="H2190" s="194">
        <f t="shared" si="34"/>
        <v>4.2720024562496808E-3</v>
      </c>
      <c r="I2190" s="193"/>
      <c r="J2190" s="197">
        <v>2188</v>
      </c>
      <c r="K2190" s="234">
        <v>4.2720024562496808E-3</v>
      </c>
      <c r="L2190" s="198">
        <v>-3.4975361796960366E-3</v>
      </c>
    </row>
    <row r="2191" spans="1:12" ht="14.4" x14ac:dyDescent="0.3">
      <c r="A2191" s="7">
        <v>40961</v>
      </c>
      <c r="B2191" s="191">
        <v>1362.1099850000001</v>
      </c>
      <c r="C2191" s="191">
        <v>1362.6999510000001</v>
      </c>
      <c r="D2191" s="191">
        <v>1355.530029</v>
      </c>
      <c r="E2191" s="191">
        <v>1357.660034</v>
      </c>
      <c r="F2191" s="192">
        <v>1357.660034</v>
      </c>
      <c r="G2191" s="191">
        <v>3633710000</v>
      </c>
      <c r="H2191" s="194">
        <f t="shared" si="34"/>
        <v>-3.3401069807622889E-3</v>
      </c>
      <c r="I2191" s="193"/>
      <c r="J2191" s="197">
        <v>2189</v>
      </c>
      <c r="K2191" s="234">
        <v>-3.3401069807622889E-3</v>
      </c>
      <c r="L2191" s="198">
        <v>-3.4943873605948368E-3</v>
      </c>
    </row>
    <row r="2192" spans="1:12" ht="14.4" x14ac:dyDescent="0.3">
      <c r="A2192" s="7">
        <v>40960</v>
      </c>
      <c r="B2192" s="191">
        <v>1361.219971</v>
      </c>
      <c r="C2192" s="191">
        <v>1367.76001</v>
      </c>
      <c r="D2192" s="191">
        <v>1358.1099850000001</v>
      </c>
      <c r="E2192" s="191">
        <v>1362.209961</v>
      </c>
      <c r="F2192" s="192">
        <v>1362.209961</v>
      </c>
      <c r="G2192" s="191">
        <v>3795200000</v>
      </c>
      <c r="H2192" s="194">
        <f t="shared" si="34"/>
        <v>7.1992316830984905E-4</v>
      </c>
      <c r="I2192" s="193"/>
      <c r="J2192" s="197">
        <v>2190</v>
      </c>
      <c r="K2192" s="234">
        <v>7.1992316830984905E-4</v>
      </c>
      <c r="L2192" s="198">
        <v>-3.487574817845159E-3</v>
      </c>
    </row>
    <row r="2193" spans="1:12" ht="14.4" x14ac:dyDescent="0.3">
      <c r="A2193" s="7">
        <v>40956</v>
      </c>
      <c r="B2193" s="191">
        <v>1358.0600589999999</v>
      </c>
      <c r="C2193" s="191">
        <v>1363.400024</v>
      </c>
      <c r="D2193" s="191">
        <v>1357.23999</v>
      </c>
      <c r="E2193" s="191">
        <v>1361.2299800000001</v>
      </c>
      <c r="F2193" s="192">
        <v>1361.2299800000001</v>
      </c>
      <c r="G2193" s="191">
        <v>3717640000</v>
      </c>
      <c r="H2193" s="194">
        <f t="shared" si="34"/>
        <v>2.348930008241156E-3</v>
      </c>
      <c r="I2193" s="193"/>
      <c r="J2193" s="197">
        <v>2191</v>
      </c>
      <c r="K2193" s="234">
        <v>2.348930008241156E-3</v>
      </c>
      <c r="L2193" s="198">
        <v>-3.4813414848934819E-3</v>
      </c>
    </row>
    <row r="2194" spans="1:12" ht="14.4" x14ac:dyDescent="0.3">
      <c r="A2194" s="7">
        <v>40955</v>
      </c>
      <c r="B2194" s="191">
        <v>1342.6099850000001</v>
      </c>
      <c r="C2194" s="191">
        <v>1359.0200199999999</v>
      </c>
      <c r="D2194" s="191">
        <v>1341.219971</v>
      </c>
      <c r="E2194" s="191">
        <v>1358.040039</v>
      </c>
      <c r="F2194" s="192">
        <v>1358.040039</v>
      </c>
      <c r="G2194" s="191">
        <v>4108880000</v>
      </c>
      <c r="H2194" s="194">
        <f t="shared" si="34"/>
        <v>1.1025706111770905E-2</v>
      </c>
      <c r="I2194" s="193"/>
      <c r="J2194" s="197">
        <v>2192</v>
      </c>
      <c r="K2194" s="234">
        <v>1.1025706111770905E-2</v>
      </c>
      <c r="L2194" s="198">
        <v>-3.4803317215732301E-3</v>
      </c>
    </row>
    <row r="2195" spans="1:12" ht="14.4" x14ac:dyDescent="0.3">
      <c r="A2195" s="7">
        <v>40954</v>
      </c>
      <c r="B2195" s="191">
        <v>1350.5200199999999</v>
      </c>
      <c r="C2195" s="191">
        <v>1355.869995</v>
      </c>
      <c r="D2195" s="191">
        <v>1340.8000489999999</v>
      </c>
      <c r="E2195" s="191">
        <v>1343.2299800000001</v>
      </c>
      <c r="F2195" s="192">
        <v>1343.2299800000001</v>
      </c>
      <c r="G2195" s="191">
        <v>4080340000</v>
      </c>
      <c r="H2195" s="194">
        <f t="shared" si="34"/>
        <v>-5.3832062199184981E-3</v>
      </c>
      <c r="I2195" s="193"/>
      <c r="J2195" s="197">
        <v>2193</v>
      </c>
      <c r="K2195" s="234">
        <v>-5.3832062199184981E-3</v>
      </c>
      <c r="L2195" s="198">
        <v>-3.4686323371452342E-3</v>
      </c>
    </row>
    <row r="2196" spans="1:12" ht="14.4" x14ac:dyDescent="0.3">
      <c r="A2196" s="7">
        <v>40953</v>
      </c>
      <c r="B2196" s="191">
        <v>1351.3000489999999</v>
      </c>
      <c r="C2196" s="191">
        <v>1351.3000489999999</v>
      </c>
      <c r="D2196" s="191">
        <v>1340.829956</v>
      </c>
      <c r="E2196" s="191">
        <v>1350.5</v>
      </c>
      <c r="F2196" s="192">
        <v>1350.5</v>
      </c>
      <c r="G2196" s="191">
        <v>3889520000</v>
      </c>
      <c r="H2196" s="194">
        <f t="shared" si="34"/>
        <v>-9.3952372164603215E-4</v>
      </c>
      <c r="I2196" s="193"/>
      <c r="J2196" s="197">
        <v>2194</v>
      </c>
      <c r="K2196" s="234">
        <v>-9.3952372164603215E-4</v>
      </c>
      <c r="L2196" s="198">
        <v>-3.4567356501243865E-3</v>
      </c>
    </row>
    <row r="2197" spans="1:12" ht="14.4" x14ac:dyDescent="0.3">
      <c r="A2197" s="7">
        <v>40952</v>
      </c>
      <c r="B2197" s="191">
        <v>1343.0600589999999</v>
      </c>
      <c r="C2197" s="191">
        <v>1353.349976</v>
      </c>
      <c r="D2197" s="191">
        <v>1343.0600589999999</v>
      </c>
      <c r="E2197" s="191">
        <v>1351.7700199999999</v>
      </c>
      <c r="F2197" s="192">
        <v>1351.7700199999999</v>
      </c>
      <c r="G2197" s="191">
        <v>3618040000</v>
      </c>
      <c r="H2197" s="194">
        <f t="shared" si="34"/>
        <v>6.8000393984980279E-3</v>
      </c>
      <c r="I2197" s="193"/>
      <c r="J2197" s="197">
        <v>2195</v>
      </c>
      <c r="K2197" s="234">
        <v>6.8000393984980279E-3</v>
      </c>
      <c r="L2197" s="198">
        <v>-3.4535928356924368E-3</v>
      </c>
    </row>
    <row r="2198" spans="1:12" ht="14.4" x14ac:dyDescent="0.3">
      <c r="A2198" s="7">
        <v>40949</v>
      </c>
      <c r="B2198" s="191">
        <v>1351.209961</v>
      </c>
      <c r="C2198" s="191">
        <v>1351.209961</v>
      </c>
      <c r="D2198" s="191">
        <v>1337.349976</v>
      </c>
      <c r="E2198" s="191">
        <v>1342.6400149999999</v>
      </c>
      <c r="F2198" s="192">
        <v>1342.6400149999999</v>
      </c>
      <c r="G2198" s="191">
        <v>3877580000</v>
      </c>
      <c r="H2198" s="194">
        <f t="shared" si="34"/>
        <v>-6.8863022577971946E-3</v>
      </c>
      <c r="I2198" s="193"/>
      <c r="J2198" s="197">
        <v>2196</v>
      </c>
      <c r="K2198" s="234">
        <v>-6.8863022577971946E-3</v>
      </c>
      <c r="L2198" s="198">
        <v>-3.4511435107518252E-3</v>
      </c>
    </row>
    <row r="2199" spans="1:12" ht="14.4" x14ac:dyDescent="0.3">
      <c r="A2199" s="7">
        <v>40948</v>
      </c>
      <c r="B2199" s="191">
        <v>1349.969971</v>
      </c>
      <c r="C2199" s="191">
        <v>1354.3199460000001</v>
      </c>
      <c r="D2199" s="191">
        <v>1344.630005</v>
      </c>
      <c r="E2199" s="191">
        <v>1351.9499510000001</v>
      </c>
      <c r="F2199" s="192">
        <v>1351.9499510000001</v>
      </c>
      <c r="G2199" s="191">
        <v>4209890000</v>
      </c>
      <c r="H2199" s="194">
        <f t="shared" si="34"/>
        <v>1.4741103865968913E-3</v>
      </c>
      <c r="I2199" s="193"/>
      <c r="J2199" s="197">
        <v>2197</v>
      </c>
      <c r="K2199" s="234">
        <v>1.4741103865968913E-3</v>
      </c>
      <c r="L2199" s="198">
        <v>-3.449945391452474E-3</v>
      </c>
    </row>
    <row r="2200" spans="1:12" ht="14.4" x14ac:dyDescent="0.3">
      <c r="A2200" s="7">
        <v>40947</v>
      </c>
      <c r="B2200" s="191">
        <v>1347.040039</v>
      </c>
      <c r="C2200" s="191">
        <v>1351</v>
      </c>
      <c r="D2200" s="191">
        <v>1341.9499510000001</v>
      </c>
      <c r="E2200" s="191">
        <v>1349.959961</v>
      </c>
      <c r="F2200" s="192">
        <v>1349.959961</v>
      </c>
      <c r="G2200" s="191">
        <v>4096730000</v>
      </c>
      <c r="H2200" s="194">
        <f t="shared" si="34"/>
        <v>2.1602107524960096E-3</v>
      </c>
      <c r="I2200" s="193"/>
      <c r="J2200" s="197">
        <v>2198</v>
      </c>
      <c r="K2200" s="234">
        <v>2.1602107524960096E-3</v>
      </c>
      <c r="L2200" s="198">
        <v>-3.4476287929600122E-3</v>
      </c>
    </row>
    <row r="2201" spans="1:12" ht="14.4" x14ac:dyDescent="0.3">
      <c r="A2201" s="7">
        <v>40946</v>
      </c>
      <c r="B2201" s="191">
        <v>1344.329956</v>
      </c>
      <c r="C2201" s="191">
        <v>1349.23999</v>
      </c>
      <c r="D2201" s="191">
        <v>1335.920044</v>
      </c>
      <c r="E2201" s="191">
        <v>1347.0500489999999</v>
      </c>
      <c r="F2201" s="192">
        <v>1347.0500489999999</v>
      </c>
      <c r="G2201" s="191">
        <v>3742460000</v>
      </c>
      <c r="H2201" s="194">
        <f t="shared" si="34"/>
        <v>2.0233819739414525E-3</v>
      </c>
      <c r="I2201" s="193"/>
      <c r="J2201" s="197">
        <v>2199</v>
      </c>
      <c r="K2201" s="234">
        <v>2.0233819739414525E-3</v>
      </c>
      <c r="L2201" s="198">
        <v>-3.4428270431713301E-3</v>
      </c>
    </row>
    <row r="2202" spans="1:12" ht="14.4" x14ac:dyDescent="0.3">
      <c r="A2202" s="7">
        <v>40945</v>
      </c>
      <c r="B2202" s="191">
        <v>1344.3199460000001</v>
      </c>
      <c r="C2202" s="191">
        <v>1344.3599850000001</v>
      </c>
      <c r="D2202" s="191">
        <v>1337.5200199999999</v>
      </c>
      <c r="E2202" s="191">
        <v>1344.329956</v>
      </c>
      <c r="F2202" s="192">
        <v>1344.329956</v>
      </c>
      <c r="G2202" s="191">
        <v>3379700000</v>
      </c>
      <c r="H2202" s="194">
        <f t="shared" si="34"/>
        <v>-4.2387388640569468E-4</v>
      </c>
      <c r="I2202" s="193"/>
      <c r="J2202" s="197">
        <v>2200</v>
      </c>
      <c r="K2202" s="234">
        <v>-4.2387388640569468E-4</v>
      </c>
      <c r="L2202" s="198">
        <v>-3.4377377116417535E-3</v>
      </c>
    </row>
    <row r="2203" spans="1:12" ht="14.4" x14ac:dyDescent="0.3">
      <c r="A2203" s="7">
        <v>40942</v>
      </c>
      <c r="B2203" s="191">
        <v>1326.209961</v>
      </c>
      <c r="C2203" s="191">
        <v>1345.339966</v>
      </c>
      <c r="D2203" s="191">
        <v>1326.209961</v>
      </c>
      <c r="E2203" s="191">
        <v>1344.900024</v>
      </c>
      <c r="F2203" s="192">
        <v>1344.900024</v>
      </c>
      <c r="G2203" s="191">
        <v>4608550000</v>
      </c>
      <c r="H2203" s="194">
        <f t="shared" si="34"/>
        <v>1.4605356632309205E-2</v>
      </c>
      <c r="I2203" s="193"/>
      <c r="J2203" s="197">
        <v>2201</v>
      </c>
      <c r="K2203" s="234">
        <v>1.4605356632309205E-2</v>
      </c>
      <c r="L2203" s="198">
        <v>-3.4320784278105655E-3</v>
      </c>
    </row>
    <row r="2204" spans="1:12" ht="14.4" x14ac:dyDescent="0.3">
      <c r="A2204" s="7">
        <v>40941</v>
      </c>
      <c r="B2204" s="191">
        <v>1324.23999</v>
      </c>
      <c r="C2204" s="191">
        <v>1329.1899410000001</v>
      </c>
      <c r="D2204" s="191">
        <v>1321.5699460000001</v>
      </c>
      <c r="E2204" s="191">
        <v>1325.540039</v>
      </c>
      <c r="F2204" s="192">
        <v>1325.540039</v>
      </c>
      <c r="G2204" s="191">
        <v>4120920000</v>
      </c>
      <c r="H2204" s="194">
        <f t="shared" si="34"/>
        <v>1.0951468836974594E-3</v>
      </c>
      <c r="I2204" s="193"/>
      <c r="J2204" s="197">
        <v>2202</v>
      </c>
      <c r="K2204" s="234">
        <v>1.0951468836974594E-3</v>
      </c>
      <c r="L2204" s="198">
        <v>-3.4289947081199089E-3</v>
      </c>
    </row>
    <row r="2205" spans="1:12" ht="14.4" x14ac:dyDescent="0.3">
      <c r="A2205" s="7">
        <v>40940</v>
      </c>
      <c r="B2205" s="191">
        <v>1312.4499510000001</v>
      </c>
      <c r="C2205" s="191">
        <v>1330.5200199999999</v>
      </c>
      <c r="D2205" s="191">
        <v>1312.4499510000001</v>
      </c>
      <c r="E2205" s="191">
        <v>1324.089966</v>
      </c>
      <c r="F2205" s="192">
        <v>1324.089966</v>
      </c>
      <c r="G2205" s="191">
        <v>4504360000</v>
      </c>
      <c r="H2205" s="194">
        <f t="shared" si="34"/>
        <v>8.8996058376676571E-3</v>
      </c>
      <c r="I2205" s="193"/>
      <c r="J2205" s="197">
        <v>2203</v>
      </c>
      <c r="K2205" s="234">
        <v>8.8996058376676571E-3</v>
      </c>
      <c r="L2205" s="198">
        <v>-3.4267747010555951E-3</v>
      </c>
    </row>
    <row r="2206" spans="1:12" ht="14.4" x14ac:dyDescent="0.3">
      <c r="A2206" s="7">
        <v>40939</v>
      </c>
      <c r="B2206" s="191">
        <v>1313.530029</v>
      </c>
      <c r="C2206" s="191">
        <v>1321.410034</v>
      </c>
      <c r="D2206" s="191">
        <v>1306.6899410000001</v>
      </c>
      <c r="E2206" s="191">
        <v>1312.410034</v>
      </c>
      <c r="F2206" s="192">
        <v>1312.410034</v>
      </c>
      <c r="G2206" s="191">
        <v>4235550000</v>
      </c>
      <c r="H2206" s="194">
        <f t="shared" si="34"/>
        <v>-4.5694701139404844E-4</v>
      </c>
      <c r="I2206" s="193"/>
      <c r="J2206" s="197">
        <v>2204</v>
      </c>
      <c r="K2206" s="234">
        <v>-4.5694701139404844E-4</v>
      </c>
      <c r="L2206" s="198">
        <v>-3.4181723966974849E-3</v>
      </c>
    </row>
    <row r="2207" spans="1:12" ht="14.4" x14ac:dyDescent="0.3">
      <c r="A2207" s="7">
        <v>40938</v>
      </c>
      <c r="B2207" s="191">
        <v>1316.160034</v>
      </c>
      <c r="C2207" s="191">
        <v>1316.160034</v>
      </c>
      <c r="D2207" s="191">
        <v>1300.48999</v>
      </c>
      <c r="E2207" s="191">
        <v>1313.01001</v>
      </c>
      <c r="F2207" s="192">
        <v>1313.01001</v>
      </c>
      <c r="G2207" s="191">
        <v>3659010000</v>
      </c>
      <c r="H2207" s="194">
        <f t="shared" si="34"/>
        <v>-2.5221229562294276E-3</v>
      </c>
      <c r="I2207" s="193"/>
      <c r="J2207" s="197">
        <v>2205</v>
      </c>
      <c r="K2207" s="234">
        <v>-2.5221229562294276E-3</v>
      </c>
      <c r="L2207" s="198">
        <v>-3.4174508464950228E-3</v>
      </c>
    </row>
    <row r="2208" spans="1:12" ht="14.4" x14ac:dyDescent="0.3">
      <c r="A2208" s="7">
        <v>40935</v>
      </c>
      <c r="B2208" s="191">
        <v>1318.25</v>
      </c>
      <c r="C2208" s="191">
        <v>1320.0600589999999</v>
      </c>
      <c r="D2208" s="191">
        <v>1311.719971</v>
      </c>
      <c r="E2208" s="191">
        <v>1316.329956</v>
      </c>
      <c r="F2208" s="192">
        <v>1316.329956</v>
      </c>
      <c r="G2208" s="191">
        <v>4007380000</v>
      </c>
      <c r="H2208" s="194">
        <f t="shared" si="34"/>
        <v>-1.592877827404175E-3</v>
      </c>
      <c r="I2208" s="193"/>
      <c r="J2208" s="197">
        <v>2206</v>
      </c>
      <c r="K2208" s="234">
        <v>-1.592877827404175E-3</v>
      </c>
      <c r="L2208" s="198">
        <v>-3.4113873931892603E-3</v>
      </c>
    </row>
    <row r="2209" spans="1:12" ht="14.4" x14ac:dyDescent="0.3">
      <c r="A2209" s="7">
        <v>40934</v>
      </c>
      <c r="B2209" s="191">
        <v>1326.280029</v>
      </c>
      <c r="C2209" s="191">
        <v>1333.469971</v>
      </c>
      <c r="D2209" s="191">
        <v>1313.599976</v>
      </c>
      <c r="E2209" s="191">
        <v>1318.4300539999999</v>
      </c>
      <c r="F2209" s="192">
        <v>1318.4300539999999</v>
      </c>
      <c r="G2209" s="191">
        <v>4522070000</v>
      </c>
      <c r="H2209" s="194">
        <f t="shared" si="34"/>
        <v>-5.7538909706351263E-3</v>
      </c>
      <c r="I2209" s="193"/>
      <c r="J2209" s="197">
        <v>2207</v>
      </c>
      <c r="K2209" s="234">
        <v>-5.7538909706351263E-3</v>
      </c>
      <c r="L2209" s="198">
        <v>-3.4072964832373123E-3</v>
      </c>
    </row>
    <row r="2210" spans="1:12" ht="14.4" x14ac:dyDescent="0.3">
      <c r="A2210" s="7">
        <v>40933</v>
      </c>
      <c r="B2210" s="191">
        <v>1314.400024</v>
      </c>
      <c r="C2210" s="191">
        <v>1328.3000489999999</v>
      </c>
      <c r="D2210" s="191">
        <v>1307.650024</v>
      </c>
      <c r="E2210" s="191">
        <v>1326.0600589999999</v>
      </c>
      <c r="F2210" s="192">
        <v>1326.0600589999999</v>
      </c>
      <c r="G2210" s="191">
        <v>4410910000</v>
      </c>
      <c r="H2210" s="194">
        <f t="shared" si="34"/>
        <v>8.6791425791659053E-3</v>
      </c>
      <c r="I2210" s="193"/>
      <c r="J2210" s="197">
        <v>2208</v>
      </c>
      <c r="K2210" s="234">
        <v>8.6791425791659053E-3</v>
      </c>
      <c r="L2210" s="198">
        <v>-3.4061014823960909E-3</v>
      </c>
    </row>
    <row r="2211" spans="1:12" ht="14.4" x14ac:dyDescent="0.3">
      <c r="A2211" s="7">
        <v>40932</v>
      </c>
      <c r="B2211" s="191">
        <v>1315.959961</v>
      </c>
      <c r="C2211" s="191">
        <v>1315.959961</v>
      </c>
      <c r="D2211" s="191">
        <v>1306.0600589999999</v>
      </c>
      <c r="E2211" s="191">
        <v>1314.650024</v>
      </c>
      <c r="F2211" s="192">
        <v>1314.650024</v>
      </c>
      <c r="G2211" s="191">
        <v>3693560000</v>
      </c>
      <c r="H2211" s="194">
        <f t="shared" si="34"/>
        <v>-1.0258176291793083E-3</v>
      </c>
      <c r="I2211" s="193"/>
      <c r="J2211" s="197">
        <v>2209</v>
      </c>
      <c r="K2211" s="234">
        <v>-1.0258176291793083E-3</v>
      </c>
      <c r="L2211" s="198">
        <v>-3.4037785997461482E-3</v>
      </c>
    </row>
    <row r="2212" spans="1:12" ht="14.4" x14ac:dyDescent="0.3">
      <c r="A2212" s="7">
        <v>40931</v>
      </c>
      <c r="B2212" s="191">
        <v>1315.290039</v>
      </c>
      <c r="C2212" s="191">
        <v>1322.280029</v>
      </c>
      <c r="D2212" s="191">
        <v>1309.8900149999999</v>
      </c>
      <c r="E2212" s="191">
        <v>1316</v>
      </c>
      <c r="F2212" s="192">
        <v>1316</v>
      </c>
      <c r="G2212" s="191">
        <v>3770910000</v>
      </c>
      <c r="H2212" s="194">
        <f t="shared" si="34"/>
        <v>4.7134288011320131E-4</v>
      </c>
      <c r="I2212" s="193"/>
      <c r="J2212" s="197">
        <v>2210</v>
      </c>
      <c r="K2212" s="234">
        <v>4.7134288011320131E-4</v>
      </c>
      <c r="L2212" s="198">
        <v>-3.402154679501221E-3</v>
      </c>
    </row>
    <row r="2213" spans="1:12" ht="14.4" x14ac:dyDescent="0.3">
      <c r="A2213" s="7">
        <v>40928</v>
      </c>
      <c r="B2213" s="191">
        <v>1314.48999</v>
      </c>
      <c r="C2213" s="191">
        <v>1315.380005</v>
      </c>
      <c r="D2213" s="191">
        <v>1309.170044</v>
      </c>
      <c r="E2213" s="191">
        <v>1315.380005</v>
      </c>
      <c r="F2213" s="192">
        <v>1315.380005</v>
      </c>
      <c r="G2213" s="191">
        <v>3912620000</v>
      </c>
      <c r="H2213" s="194">
        <f t="shared" si="34"/>
        <v>6.6945987067324668E-4</v>
      </c>
      <c r="I2213" s="193"/>
      <c r="J2213" s="197">
        <v>2211</v>
      </c>
      <c r="K2213" s="234">
        <v>6.6945987067324668E-4</v>
      </c>
      <c r="L2213" s="198">
        <v>-3.4000822260039586E-3</v>
      </c>
    </row>
    <row r="2214" spans="1:12" ht="14.4" x14ac:dyDescent="0.3">
      <c r="A2214" s="7">
        <v>40927</v>
      </c>
      <c r="B2214" s="191">
        <v>1308.0699460000001</v>
      </c>
      <c r="C2214" s="191">
        <v>1315.48999</v>
      </c>
      <c r="D2214" s="191">
        <v>1308.0699460000001</v>
      </c>
      <c r="E2214" s="191">
        <v>1314.5</v>
      </c>
      <c r="F2214" s="192">
        <v>1314.5</v>
      </c>
      <c r="G2214" s="191">
        <v>4465890000</v>
      </c>
      <c r="H2214" s="194">
        <f t="shared" si="34"/>
        <v>4.9386569274581828E-3</v>
      </c>
      <c r="I2214" s="193"/>
      <c r="J2214" s="197">
        <v>2212</v>
      </c>
      <c r="K2214" s="234">
        <v>4.9386569274581828E-3</v>
      </c>
      <c r="L2214" s="198">
        <v>-3.3972916695661258E-3</v>
      </c>
    </row>
    <row r="2215" spans="1:12" ht="14.4" x14ac:dyDescent="0.3">
      <c r="A2215" s="7">
        <v>40926</v>
      </c>
      <c r="B2215" s="191">
        <v>1293.650024</v>
      </c>
      <c r="C2215" s="191">
        <v>1308.1099850000001</v>
      </c>
      <c r="D2215" s="191">
        <v>1290.98999</v>
      </c>
      <c r="E2215" s="191">
        <v>1308.040039</v>
      </c>
      <c r="F2215" s="192">
        <v>1308.040039</v>
      </c>
      <c r="G2215" s="191">
        <v>4096160000</v>
      </c>
      <c r="H2215" s="194">
        <f t="shared" si="34"/>
        <v>1.1107929001407732E-2</v>
      </c>
      <c r="I2215" s="193"/>
      <c r="J2215" s="197">
        <v>2213</v>
      </c>
      <c r="K2215" s="234">
        <v>1.1107929001407732E-2</v>
      </c>
      <c r="L2215" s="198">
        <v>-3.3911218186074938E-3</v>
      </c>
    </row>
    <row r="2216" spans="1:12" ht="14.4" x14ac:dyDescent="0.3">
      <c r="A2216" s="7">
        <v>40925</v>
      </c>
      <c r="B2216" s="191">
        <v>1290.219971</v>
      </c>
      <c r="C2216" s="191">
        <v>1303</v>
      </c>
      <c r="D2216" s="191">
        <v>1290.219971</v>
      </c>
      <c r="E2216" s="191">
        <v>1293.670044</v>
      </c>
      <c r="F2216" s="192">
        <v>1293.670044</v>
      </c>
      <c r="G2216" s="191">
        <v>4010490000</v>
      </c>
      <c r="H2216" s="194">
        <f t="shared" si="34"/>
        <v>3.5529545034097003E-3</v>
      </c>
      <c r="I2216" s="193"/>
      <c r="J2216" s="197">
        <v>2214</v>
      </c>
      <c r="K2216" s="234">
        <v>3.5529545034097003E-3</v>
      </c>
      <c r="L2216" s="198">
        <v>-3.390149684023144E-3</v>
      </c>
    </row>
    <row r="2217" spans="1:12" ht="14.4" x14ac:dyDescent="0.3">
      <c r="A2217" s="7">
        <v>40921</v>
      </c>
      <c r="B2217" s="191">
        <v>1294.8199460000001</v>
      </c>
      <c r="C2217" s="191">
        <v>1294.8199460000001</v>
      </c>
      <c r="D2217" s="191">
        <v>1277.579956</v>
      </c>
      <c r="E2217" s="191">
        <v>1289.089966</v>
      </c>
      <c r="F2217" s="192">
        <v>1289.089966</v>
      </c>
      <c r="G2217" s="191">
        <v>3692370000</v>
      </c>
      <c r="H2217" s="194">
        <f t="shared" si="34"/>
        <v>-4.9479228097259716E-3</v>
      </c>
      <c r="I2217" s="193"/>
      <c r="J2217" s="197">
        <v>2215</v>
      </c>
      <c r="K2217" s="234">
        <v>-4.9479228097259716E-3</v>
      </c>
      <c r="L2217" s="198">
        <v>-3.3886489386141319E-3</v>
      </c>
    </row>
    <row r="2218" spans="1:12" ht="14.4" x14ac:dyDescent="0.3">
      <c r="A2218" s="7">
        <v>40920</v>
      </c>
      <c r="B2218" s="191">
        <v>1292.4799800000001</v>
      </c>
      <c r="C2218" s="191">
        <v>1296.8199460000001</v>
      </c>
      <c r="D2218" s="191">
        <v>1285.7700199999999</v>
      </c>
      <c r="E2218" s="191">
        <v>1295.5</v>
      </c>
      <c r="F2218" s="192">
        <v>1295.5</v>
      </c>
      <c r="G2218" s="191">
        <v>4019890000</v>
      </c>
      <c r="H2218" s="194">
        <f t="shared" si="34"/>
        <v>2.3366087264267963E-3</v>
      </c>
      <c r="I2218" s="193"/>
      <c r="J2218" s="197">
        <v>2216</v>
      </c>
      <c r="K2218" s="234">
        <v>2.3366087264267963E-3</v>
      </c>
      <c r="L2218" s="198">
        <v>-3.3873408742873617E-3</v>
      </c>
    </row>
    <row r="2219" spans="1:12" ht="14.4" x14ac:dyDescent="0.3">
      <c r="A2219" s="7">
        <v>40919</v>
      </c>
      <c r="B2219" s="191">
        <v>1292.0200199999999</v>
      </c>
      <c r="C2219" s="191">
        <v>1293.8000489999999</v>
      </c>
      <c r="D2219" s="191">
        <v>1285.410034</v>
      </c>
      <c r="E2219" s="191">
        <v>1292.4799800000001</v>
      </c>
      <c r="F2219" s="192">
        <v>1292.4799800000001</v>
      </c>
      <c r="G2219" s="191">
        <v>3968120000</v>
      </c>
      <c r="H2219" s="194">
        <f t="shared" si="34"/>
        <v>3.095969395256452E-4</v>
      </c>
      <c r="I2219" s="193"/>
      <c r="J2219" s="197">
        <v>2217</v>
      </c>
      <c r="K2219" s="234">
        <v>3.095969395256452E-4</v>
      </c>
      <c r="L2219" s="198">
        <v>-3.3858510957556626E-3</v>
      </c>
    </row>
    <row r="2220" spans="1:12" ht="14.4" x14ac:dyDescent="0.3">
      <c r="A2220" s="7">
        <v>40918</v>
      </c>
      <c r="B2220" s="191">
        <v>1280.7700199999999</v>
      </c>
      <c r="C2220" s="191">
        <v>1296.459961</v>
      </c>
      <c r="D2220" s="191">
        <v>1280.7700199999999</v>
      </c>
      <c r="E2220" s="191">
        <v>1292.079956</v>
      </c>
      <c r="F2220" s="192">
        <v>1292.079956</v>
      </c>
      <c r="G2220" s="191">
        <v>4221960000</v>
      </c>
      <c r="H2220" s="194">
        <f t="shared" si="34"/>
        <v>8.8857698410265522E-3</v>
      </c>
      <c r="I2220" s="193"/>
      <c r="J2220" s="197">
        <v>2218</v>
      </c>
      <c r="K2220" s="234">
        <v>8.8857698410265522E-3</v>
      </c>
      <c r="L2220" s="198">
        <v>-3.3837849904987923E-3</v>
      </c>
    </row>
    <row r="2221" spans="1:12" ht="14.4" x14ac:dyDescent="0.3">
      <c r="A2221" s="7">
        <v>40917</v>
      </c>
      <c r="B2221" s="191">
        <v>1277.829956</v>
      </c>
      <c r="C2221" s="191">
        <v>1281.98999</v>
      </c>
      <c r="D2221" s="191">
        <v>1274.5500489999999</v>
      </c>
      <c r="E2221" s="191">
        <v>1280.6999510000001</v>
      </c>
      <c r="F2221" s="192">
        <v>1280.6999510000001</v>
      </c>
      <c r="G2221" s="191">
        <v>3371600000</v>
      </c>
      <c r="H2221" s="194">
        <f t="shared" si="34"/>
        <v>2.2615974726805195E-3</v>
      </c>
      <c r="I2221" s="193"/>
      <c r="J2221" s="197">
        <v>2219</v>
      </c>
      <c r="K2221" s="234">
        <v>2.2615974726805195E-3</v>
      </c>
      <c r="L2221" s="198">
        <v>-3.3804153517479085E-3</v>
      </c>
    </row>
    <row r="2222" spans="1:12" ht="14.4" x14ac:dyDescent="0.3">
      <c r="A2222" s="7">
        <v>40914</v>
      </c>
      <c r="B2222" s="191">
        <v>1280.9300539999999</v>
      </c>
      <c r="C2222" s="191">
        <v>1281.839966</v>
      </c>
      <c r="D2222" s="191">
        <v>1273.339966</v>
      </c>
      <c r="E2222" s="191">
        <v>1277.8100589999999</v>
      </c>
      <c r="F2222" s="192">
        <v>1277.8100589999999</v>
      </c>
      <c r="G2222" s="191">
        <v>3656830000</v>
      </c>
      <c r="H2222" s="194">
        <f t="shared" si="34"/>
        <v>-2.536961461851337E-3</v>
      </c>
      <c r="I2222" s="193"/>
      <c r="J2222" s="197">
        <v>2220</v>
      </c>
      <c r="K2222" s="234">
        <v>-2.536961461851337E-3</v>
      </c>
      <c r="L2222" s="198">
        <v>-3.3794895223774476E-3</v>
      </c>
    </row>
    <row r="2223" spans="1:12" ht="14.4" x14ac:dyDescent="0.3">
      <c r="A2223" s="7">
        <v>40913</v>
      </c>
      <c r="B2223" s="191">
        <v>1277.3000489999999</v>
      </c>
      <c r="C2223" s="191">
        <v>1283.0500489999999</v>
      </c>
      <c r="D2223" s="191">
        <v>1265.26001</v>
      </c>
      <c r="E2223" s="191">
        <v>1281.0600589999999</v>
      </c>
      <c r="F2223" s="192">
        <v>1281.0600589999999</v>
      </c>
      <c r="G2223" s="191">
        <v>4315950000</v>
      </c>
      <c r="H2223" s="194">
        <f t="shared" si="34"/>
        <v>2.943717103075102E-3</v>
      </c>
      <c r="I2223" s="193"/>
      <c r="J2223" s="197">
        <v>2221</v>
      </c>
      <c r="K2223" s="234">
        <v>2.943717103075102E-3</v>
      </c>
      <c r="L2223" s="198">
        <v>-3.3793039317669324E-3</v>
      </c>
    </row>
    <row r="2224" spans="1:12" ht="14.4" x14ac:dyDescent="0.3">
      <c r="A2224" s="7">
        <v>40912</v>
      </c>
      <c r="B2224" s="191">
        <v>1277.030029</v>
      </c>
      <c r="C2224" s="191">
        <v>1278.7299800000001</v>
      </c>
      <c r="D2224" s="191">
        <v>1268.099976</v>
      </c>
      <c r="E2224" s="191">
        <v>1277.3000489999999</v>
      </c>
      <c r="F2224" s="192">
        <v>1277.3000489999999</v>
      </c>
      <c r="G2224" s="191">
        <v>3592580000</v>
      </c>
      <c r="H2224" s="194">
        <f t="shared" si="34"/>
        <v>1.879238163536006E-4</v>
      </c>
      <c r="I2224" s="193"/>
      <c r="J2224" s="197">
        <v>2222</v>
      </c>
      <c r="K2224" s="234">
        <v>1.879238163536006E-4</v>
      </c>
      <c r="L2224" s="198">
        <v>-3.379027372577587E-3</v>
      </c>
    </row>
    <row r="2225" spans="1:12" ht="14.4" x14ac:dyDescent="0.3">
      <c r="A2225" s="7">
        <v>40911</v>
      </c>
      <c r="B2225" s="191">
        <v>1258.8599850000001</v>
      </c>
      <c r="C2225" s="191">
        <v>1284.619995</v>
      </c>
      <c r="D2225" s="191">
        <v>1258.8599850000001</v>
      </c>
      <c r="E2225" s="191">
        <v>1277.0600589999999</v>
      </c>
      <c r="F2225" s="192">
        <v>1277.0600589999999</v>
      </c>
      <c r="G2225" s="191">
        <v>3943710000</v>
      </c>
      <c r="H2225" s="194">
        <f t="shared" si="34"/>
        <v>1.5473984869096357E-2</v>
      </c>
      <c r="I2225" s="193"/>
      <c r="J2225" s="197">
        <v>2223</v>
      </c>
      <c r="K2225" s="234">
        <v>1.5473984869096357E-2</v>
      </c>
      <c r="L2225" s="198">
        <v>-3.3687020612007245E-3</v>
      </c>
    </row>
    <row r="2226" spans="1:12" ht="14.4" x14ac:dyDescent="0.3">
      <c r="A2226" s="7">
        <v>40907</v>
      </c>
      <c r="B2226" s="191">
        <v>1262.8199460000001</v>
      </c>
      <c r="C2226" s="191">
        <v>1264.119995</v>
      </c>
      <c r="D2226" s="191">
        <v>1257.459961</v>
      </c>
      <c r="E2226" s="191">
        <v>1257.599976</v>
      </c>
      <c r="F2226" s="192">
        <v>1257.599976</v>
      </c>
      <c r="G2226" s="191">
        <v>2271850000</v>
      </c>
      <c r="H2226" s="194">
        <f t="shared" si="34"/>
        <v>-4.2913365696293252E-3</v>
      </c>
      <c r="I2226" s="193"/>
      <c r="J2226" s="197">
        <v>2224</v>
      </c>
      <c r="K2226" s="234">
        <v>-4.2913365696293252E-3</v>
      </c>
      <c r="L2226" s="198">
        <v>-3.3645094914772984E-3</v>
      </c>
    </row>
    <row r="2227" spans="1:12" ht="14.4" x14ac:dyDescent="0.3">
      <c r="A2227" s="7">
        <v>40906</v>
      </c>
      <c r="B2227" s="191">
        <v>1249.75</v>
      </c>
      <c r="C2227" s="191">
        <v>1263.540039</v>
      </c>
      <c r="D2227" s="191">
        <v>1249.75</v>
      </c>
      <c r="E2227" s="191">
        <v>1263.0200199999999</v>
      </c>
      <c r="F2227" s="192">
        <v>1263.0200199999999</v>
      </c>
      <c r="G2227" s="191">
        <v>2278130000</v>
      </c>
      <c r="H2227" s="194">
        <f t="shared" si="34"/>
        <v>1.0707087512718599E-2</v>
      </c>
      <c r="I2227" s="193"/>
      <c r="J2227" s="197">
        <v>2225</v>
      </c>
      <c r="K2227" s="234">
        <v>1.0707087512718599E-2</v>
      </c>
      <c r="L2227" s="198">
        <v>-3.3629845707411365E-3</v>
      </c>
    </row>
    <row r="2228" spans="1:12" ht="14.4" x14ac:dyDescent="0.3">
      <c r="A2228" s="7">
        <v>40905</v>
      </c>
      <c r="B2228" s="191">
        <v>1265.380005</v>
      </c>
      <c r="C2228" s="191">
        <v>1265.849976</v>
      </c>
      <c r="D2228" s="191">
        <v>1248.6400149999999</v>
      </c>
      <c r="E2228" s="191">
        <v>1249.6400149999999</v>
      </c>
      <c r="F2228" s="192">
        <v>1249.6400149999999</v>
      </c>
      <c r="G2228" s="191">
        <v>2349980000</v>
      </c>
      <c r="H2228" s="194">
        <f t="shared" si="34"/>
        <v>-1.247800220177162E-2</v>
      </c>
      <c r="I2228" s="193"/>
      <c r="J2228" s="197">
        <v>2226</v>
      </c>
      <c r="K2228" s="234">
        <v>-1.247800220177162E-2</v>
      </c>
      <c r="L2228" s="198">
        <v>-3.3627063912348896E-3</v>
      </c>
    </row>
    <row r="2229" spans="1:12" ht="14.4" x14ac:dyDescent="0.3">
      <c r="A2229" s="7">
        <v>40904</v>
      </c>
      <c r="B2229" s="191">
        <v>1265.0200199999999</v>
      </c>
      <c r="C2229" s="191">
        <v>1269.369995</v>
      </c>
      <c r="D2229" s="191">
        <v>1262.3000489999999</v>
      </c>
      <c r="E2229" s="191">
        <v>1265.4300539999999</v>
      </c>
      <c r="F2229" s="192">
        <v>1265.4300539999999</v>
      </c>
      <c r="G2229" s="191">
        <v>2130590000</v>
      </c>
      <c r="H2229" s="194">
        <f t="shared" si="34"/>
        <v>7.9108219579596356E-5</v>
      </c>
      <c r="I2229" s="193"/>
      <c r="J2229" s="197">
        <v>2227</v>
      </c>
      <c r="K2229" s="234">
        <v>7.9108219579596356E-5</v>
      </c>
      <c r="L2229" s="198">
        <v>-3.3586139302936345E-3</v>
      </c>
    </row>
    <row r="2230" spans="1:12" ht="14.4" x14ac:dyDescent="0.3">
      <c r="A2230" s="7">
        <v>40900</v>
      </c>
      <c r="B2230" s="191">
        <v>1254</v>
      </c>
      <c r="C2230" s="191">
        <v>1265.420044</v>
      </c>
      <c r="D2230" s="191">
        <v>1254</v>
      </c>
      <c r="E2230" s="191">
        <v>1265.329956</v>
      </c>
      <c r="F2230" s="192">
        <v>1265.329956</v>
      </c>
      <c r="G2230" s="191">
        <v>2233830000</v>
      </c>
      <c r="H2230" s="194">
        <f t="shared" si="34"/>
        <v>9.0350526315789784E-3</v>
      </c>
      <c r="I2230" s="193"/>
      <c r="J2230" s="197">
        <v>2228</v>
      </c>
      <c r="K2230" s="234">
        <v>9.0350526315789784E-3</v>
      </c>
      <c r="L2230" s="198">
        <v>-3.3519697891209442E-3</v>
      </c>
    </row>
    <row r="2231" spans="1:12" ht="14.4" x14ac:dyDescent="0.3">
      <c r="A2231" s="7">
        <v>40899</v>
      </c>
      <c r="B2231" s="191">
        <v>1243.719971</v>
      </c>
      <c r="C2231" s="191">
        <v>1255.219971</v>
      </c>
      <c r="D2231" s="191">
        <v>1243.719971</v>
      </c>
      <c r="E2231" s="191">
        <v>1254</v>
      </c>
      <c r="F2231" s="192">
        <v>1254</v>
      </c>
      <c r="G2231" s="191">
        <v>3492250000</v>
      </c>
      <c r="H2231" s="194">
        <f t="shared" si="34"/>
        <v>8.265549512511617E-3</v>
      </c>
      <c r="I2231" s="193"/>
      <c r="J2231" s="197">
        <v>2229</v>
      </c>
      <c r="K2231" s="234">
        <v>8.265549512511617E-3</v>
      </c>
      <c r="L2231" s="198">
        <v>-3.3517258330847573E-3</v>
      </c>
    </row>
    <row r="2232" spans="1:12" ht="14.4" x14ac:dyDescent="0.3">
      <c r="A2232" s="7">
        <v>40898</v>
      </c>
      <c r="B2232" s="191">
        <v>1241.25</v>
      </c>
      <c r="C2232" s="191">
        <v>1245.089966</v>
      </c>
      <c r="D2232" s="191">
        <v>1229.51001</v>
      </c>
      <c r="E2232" s="191">
        <v>1243.719971</v>
      </c>
      <c r="F2232" s="192">
        <v>1243.719971</v>
      </c>
      <c r="G2232" s="191">
        <v>2959020000</v>
      </c>
      <c r="H2232" s="194">
        <f t="shared" si="34"/>
        <v>1.9495060859375205E-3</v>
      </c>
      <c r="I2232" s="193"/>
      <c r="J2232" s="197">
        <v>2230</v>
      </c>
      <c r="K2232" s="234">
        <v>1.9495060859375205E-3</v>
      </c>
      <c r="L2232" s="198">
        <v>-3.3516303095278807E-3</v>
      </c>
    </row>
    <row r="2233" spans="1:12" ht="14.4" x14ac:dyDescent="0.3">
      <c r="A2233" s="7">
        <v>40897</v>
      </c>
      <c r="B2233" s="191">
        <v>1205.719971</v>
      </c>
      <c r="C2233" s="191">
        <v>1242.8199460000001</v>
      </c>
      <c r="D2233" s="191">
        <v>1205.719971</v>
      </c>
      <c r="E2233" s="191">
        <v>1241.3000489999999</v>
      </c>
      <c r="F2233" s="192">
        <v>1241.3000489999999</v>
      </c>
      <c r="G2233" s="191">
        <v>4055590000</v>
      </c>
      <c r="H2233" s="194">
        <f t="shared" si="34"/>
        <v>2.9825423085253353E-2</v>
      </c>
      <c r="I2233" s="193"/>
      <c r="J2233" s="197">
        <v>2231</v>
      </c>
      <c r="K2233" s="234">
        <v>2.9825423085253353E-2</v>
      </c>
      <c r="L2233" s="198">
        <v>-3.3449490013646639E-3</v>
      </c>
    </row>
    <row r="2234" spans="1:12" ht="14.4" x14ac:dyDescent="0.3">
      <c r="A2234" s="7">
        <v>40896</v>
      </c>
      <c r="B2234" s="191">
        <v>1219.73999</v>
      </c>
      <c r="C2234" s="191">
        <v>1224.5699460000001</v>
      </c>
      <c r="D2234" s="191">
        <v>1202.369995</v>
      </c>
      <c r="E2234" s="191">
        <v>1205.349976</v>
      </c>
      <c r="F2234" s="192">
        <v>1205.349976</v>
      </c>
      <c r="G2234" s="191">
        <v>3659820000</v>
      </c>
      <c r="H2234" s="194">
        <f t="shared" si="34"/>
        <v>-1.173282521447286E-2</v>
      </c>
      <c r="I2234" s="193"/>
      <c r="J2234" s="197">
        <v>2232</v>
      </c>
      <c r="K2234" s="234">
        <v>-1.173282521447286E-2</v>
      </c>
      <c r="L2234" s="198">
        <v>-3.3401069807622889E-3</v>
      </c>
    </row>
    <row r="2235" spans="1:12" ht="14.4" x14ac:dyDescent="0.3">
      <c r="A2235" s="7">
        <v>40893</v>
      </c>
      <c r="B2235" s="191">
        <v>1216.089966</v>
      </c>
      <c r="C2235" s="191">
        <v>1231.040039</v>
      </c>
      <c r="D2235" s="191">
        <v>1215.1999510000001</v>
      </c>
      <c r="E2235" s="191">
        <v>1219.660034</v>
      </c>
      <c r="F2235" s="192">
        <v>1219.660034</v>
      </c>
      <c r="G2235" s="191">
        <v>5345800000</v>
      </c>
      <c r="H2235" s="194">
        <f t="shared" si="34"/>
        <v>3.2161497018301428E-3</v>
      </c>
      <c r="I2235" s="193"/>
      <c r="J2235" s="197">
        <v>2233</v>
      </c>
      <c r="K2235" s="234">
        <v>3.2161497018301428E-3</v>
      </c>
      <c r="L2235" s="198">
        <v>-3.3400394054167396E-3</v>
      </c>
    </row>
    <row r="2236" spans="1:12" ht="14.4" x14ac:dyDescent="0.3">
      <c r="A2236" s="7">
        <v>40892</v>
      </c>
      <c r="B2236" s="191">
        <v>1212.119995</v>
      </c>
      <c r="C2236" s="191">
        <v>1225.599976</v>
      </c>
      <c r="D2236" s="191">
        <v>1212.119995</v>
      </c>
      <c r="E2236" s="191">
        <v>1215.75</v>
      </c>
      <c r="F2236" s="192">
        <v>1215.75</v>
      </c>
      <c r="G2236" s="191">
        <v>3810340000</v>
      </c>
      <c r="H2236" s="194">
        <f t="shared" si="34"/>
        <v>3.2431006049804096E-3</v>
      </c>
      <c r="I2236" s="193"/>
      <c r="J2236" s="197">
        <v>2234</v>
      </c>
      <c r="K2236" s="234">
        <v>3.2431006049804096E-3</v>
      </c>
      <c r="L2236" s="198">
        <v>-3.3370204786091168E-3</v>
      </c>
    </row>
    <row r="2237" spans="1:12" ht="14.4" x14ac:dyDescent="0.3">
      <c r="A2237" s="7">
        <v>40891</v>
      </c>
      <c r="B2237" s="191">
        <v>1225.7299800000001</v>
      </c>
      <c r="C2237" s="191">
        <v>1225.7299800000001</v>
      </c>
      <c r="D2237" s="191">
        <v>1209.469971</v>
      </c>
      <c r="E2237" s="191">
        <v>1211.8199460000001</v>
      </c>
      <c r="F2237" s="192">
        <v>1211.8199460000001</v>
      </c>
      <c r="G2237" s="191">
        <v>4298290000</v>
      </c>
      <c r="H2237" s="194">
        <f t="shared" si="34"/>
        <v>-1.1348367280695864E-2</v>
      </c>
      <c r="I2237" s="193"/>
      <c r="J2237" s="197">
        <v>2235</v>
      </c>
      <c r="K2237" s="234">
        <v>-1.1348367280695864E-2</v>
      </c>
      <c r="L2237" s="198">
        <v>-3.3353746541097962E-3</v>
      </c>
    </row>
    <row r="2238" spans="1:12" ht="14.4" x14ac:dyDescent="0.3">
      <c r="A2238" s="7">
        <v>40890</v>
      </c>
      <c r="B2238" s="191">
        <v>1236.829956</v>
      </c>
      <c r="C2238" s="191">
        <v>1249.8599850000001</v>
      </c>
      <c r="D2238" s="191">
        <v>1219.4300539999999</v>
      </c>
      <c r="E2238" s="191">
        <v>1225.7299800000001</v>
      </c>
      <c r="F2238" s="192">
        <v>1225.7299800000001</v>
      </c>
      <c r="G2238" s="191">
        <v>4121570000</v>
      </c>
      <c r="H2238" s="194">
        <f t="shared" si="34"/>
        <v>-8.686010377845171E-3</v>
      </c>
      <c r="I2238" s="193"/>
      <c r="J2238" s="197">
        <v>2236</v>
      </c>
      <c r="K2238" s="234">
        <v>-8.686010377845171E-3</v>
      </c>
      <c r="L2238" s="198">
        <v>-3.329929472027184E-3</v>
      </c>
    </row>
    <row r="2239" spans="1:12" ht="14.4" x14ac:dyDescent="0.3">
      <c r="A2239" s="7">
        <v>40889</v>
      </c>
      <c r="B2239" s="191">
        <v>1255.0500489999999</v>
      </c>
      <c r="C2239" s="191">
        <v>1255.0500489999999</v>
      </c>
      <c r="D2239" s="191">
        <v>1227.25</v>
      </c>
      <c r="E2239" s="191">
        <v>1236.469971</v>
      </c>
      <c r="F2239" s="192">
        <v>1236.469971</v>
      </c>
      <c r="G2239" s="191">
        <v>3600570000</v>
      </c>
      <c r="H2239" s="194">
        <f t="shared" si="34"/>
        <v>-1.4914053553588907E-2</v>
      </c>
      <c r="I2239" s="193"/>
      <c r="J2239" s="197">
        <v>2237</v>
      </c>
      <c r="K2239" s="234">
        <v>-1.4914053553588907E-2</v>
      </c>
      <c r="L2239" s="198">
        <v>-3.3283007419546528E-3</v>
      </c>
    </row>
    <row r="2240" spans="1:12" ht="14.4" x14ac:dyDescent="0.3">
      <c r="A2240" s="7">
        <v>40886</v>
      </c>
      <c r="B2240" s="191">
        <v>1234.4799800000001</v>
      </c>
      <c r="C2240" s="191">
        <v>1258.25</v>
      </c>
      <c r="D2240" s="191">
        <v>1234.4799800000001</v>
      </c>
      <c r="E2240" s="191">
        <v>1255.1899410000001</v>
      </c>
      <c r="F2240" s="192">
        <v>1255.1899410000001</v>
      </c>
      <c r="G2240" s="191">
        <v>3830610000</v>
      </c>
      <c r="H2240" s="194">
        <f t="shared" si="34"/>
        <v>1.6883351889821013E-2</v>
      </c>
      <c r="I2240" s="193"/>
      <c r="J2240" s="197">
        <v>2238</v>
      </c>
      <c r="K2240" s="234">
        <v>1.6883351889821013E-2</v>
      </c>
      <c r="L2240" s="198">
        <v>-3.3261983549427252E-3</v>
      </c>
    </row>
    <row r="2241" spans="1:12" ht="14.4" x14ac:dyDescent="0.3">
      <c r="A2241" s="7">
        <v>40885</v>
      </c>
      <c r="B2241" s="191">
        <v>1260.869995</v>
      </c>
      <c r="C2241" s="191">
        <v>1260.869995</v>
      </c>
      <c r="D2241" s="191">
        <v>1231.469971</v>
      </c>
      <c r="E2241" s="191">
        <v>1234.349976</v>
      </c>
      <c r="F2241" s="192">
        <v>1234.349976</v>
      </c>
      <c r="G2241" s="191">
        <v>4298370000</v>
      </c>
      <c r="H2241" s="194">
        <f t="shared" si="34"/>
        <v>-2.1141809968661548E-2</v>
      </c>
      <c r="I2241" s="193"/>
      <c r="J2241" s="197">
        <v>2239</v>
      </c>
      <c r="K2241" s="234">
        <v>-2.1141809968661548E-2</v>
      </c>
      <c r="L2241" s="198">
        <v>-3.3201736486771134E-3</v>
      </c>
    </row>
    <row r="2242" spans="1:12" ht="14.4" x14ac:dyDescent="0.3">
      <c r="A2242" s="7">
        <v>40884</v>
      </c>
      <c r="B2242" s="191">
        <v>1258.1400149999999</v>
      </c>
      <c r="C2242" s="191">
        <v>1267.0600589999999</v>
      </c>
      <c r="D2242" s="191">
        <v>1244.8000489999999</v>
      </c>
      <c r="E2242" s="191">
        <v>1261.01001</v>
      </c>
      <c r="F2242" s="192">
        <v>1261.01001</v>
      </c>
      <c r="G2242" s="191">
        <v>4160540000</v>
      </c>
      <c r="H2242" s="194">
        <f t="shared" si="34"/>
        <v>2.0183548741982489E-3</v>
      </c>
      <c r="I2242" s="193"/>
      <c r="J2242" s="197">
        <v>2240</v>
      </c>
      <c r="K2242" s="234">
        <v>2.0183548741982489E-3</v>
      </c>
      <c r="L2242" s="198">
        <v>-3.3177910516629838E-3</v>
      </c>
    </row>
    <row r="2243" spans="1:12" ht="14.4" x14ac:dyDescent="0.3">
      <c r="A2243" s="7">
        <v>40883</v>
      </c>
      <c r="B2243" s="191">
        <v>1257.1899410000001</v>
      </c>
      <c r="C2243" s="191">
        <v>1266.030029</v>
      </c>
      <c r="D2243" s="191">
        <v>1253.030029</v>
      </c>
      <c r="E2243" s="191">
        <v>1258.469971</v>
      </c>
      <c r="F2243" s="192">
        <v>1258.469971</v>
      </c>
      <c r="G2243" s="191">
        <v>3734230000</v>
      </c>
      <c r="H2243" s="194">
        <f t="shared" si="34"/>
        <v>1.1057490761549845E-3</v>
      </c>
      <c r="I2243" s="193"/>
      <c r="J2243" s="197">
        <v>2241</v>
      </c>
      <c r="K2243" s="234">
        <v>1.1057490761549845E-3</v>
      </c>
      <c r="L2243" s="198">
        <v>-3.3144033806535829E-3</v>
      </c>
    </row>
    <row r="2244" spans="1:12" ht="14.4" x14ac:dyDescent="0.3">
      <c r="A2244" s="7">
        <v>40882</v>
      </c>
      <c r="B2244" s="191">
        <v>1244.329956</v>
      </c>
      <c r="C2244" s="191">
        <v>1266.7299800000001</v>
      </c>
      <c r="D2244" s="191">
        <v>1244.329956</v>
      </c>
      <c r="E2244" s="191">
        <v>1257.079956</v>
      </c>
      <c r="F2244" s="192">
        <v>1257.079956</v>
      </c>
      <c r="G2244" s="191">
        <v>4148060000</v>
      </c>
      <c r="H2244" s="194">
        <f t="shared" ref="H2244:H2307" si="35">(F2244-F2245)/F2245</f>
        <v>1.0287014740795157E-2</v>
      </c>
      <c r="I2244" s="193"/>
      <c r="J2244" s="197">
        <v>2242</v>
      </c>
      <c r="K2244" s="234">
        <v>1.0287014740795157E-2</v>
      </c>
      <c r="L2244" s="198">
        <v>-3.3066765368027638E-3</v>
      </c>
    </row>
    <row r="2245" spans="1:12" ht="14.4" x14ac:dyDescent="0.3">
      <c r="A2245" s="7">
        <v>40879</v>
      </c>
      <c r="B2245" s="191">
        <v>1246.030029</v>
      </c>
      <c r="C2245" s="191">
        <v>1260.079956</v>
      </c>
      <c r="D2245" s="191">
        <v>1243.349976</v>
      </c>
      <c r="E2245" s="191">
        <v>1244.280029</v>
      </c>
      <c r="F2245" s="192">
        <v>1244.280029</v>
      </c>
      <c r="G2245" s="191">
        <v>4144310000</v>
      </c>
      <c r="H2245" s="194">
        <f t="shared" si="35"/>
        <v>-2.4098652605974085E-4</v>
      </c>
      <c r="I2245" s="193"/>
      <c r="J2245" s="197">
        <v>2243</v>
      </c>
      <c r="K2245" s="234">
        <v>-2.4098652605974085E-4</v>
      </c>
      <c r="L2245" s="198">
        <v>-3.3065307552817879E-3</v>
      </c>
    </row>
    <row r="2246" spans="1:12" ht="14.4" x14ac:dyDescent="0.3">
      <c r="A2246" s="7">
        <v>40878</v>
      </c>
      <c r="B2246" s="191">
        <v>1246.910034</v>
      </c>
      <c r="C2246" s="191">
        <v>1251.089966</v>
      </c>
      <c r="D2246" s="191">
        <v>1239.7299800000001</v>
      </c>
      <c r="E2246" s="191">
        <v>1244.579956</v>
      </c>
      <c r="F2246" s="192">
        <v>1244.579956</v>
      </c>
      <c r="G2246" s="191">
        <v>3818680000</v>
      </c>
      <c r="H2246" s="194">
        <f t="shared" si="35"/>
        <v>-1.9086458863453296E-3</v>
      </c>
      <c r="I2246" s="193"/>
      <c r="J2246" s="197">
        <v>2244</v>
      </c>
      <c r="K2246" s="234">
        <v>-1.9086458863453296E-3</v>
      </c>
      <c r="L2246" s="198">
        <v>-3.3045952486265005E-3</v>
      </c>
    </row>
    <row r="2247" spans="1:12" ht="14.4" x14ac:dyDescent="0.3">
      <c r="A2247" s="7">
        <v>40877</v>
      </c>
      <c r="B2247" s="191">
        <v>1196.719971</v>
      </c>
      <c r="C2247" s="191">
        <v>1247.1099850000001</v>
      </c>
      <c r="D2247" s="191">
        <v>1196.719971</v>
      </c>
      <c r="E2247" s="191">
        <v>1246.959961</v>
      </c>
      <c r="F2247" s="192">
        <v>1246.959961</v>
      </c>
      <c r="G2247" s="191">
        <v>5801910000</v>
      </c>
      <c r="H2247" s="194">
        <f t="shared" si="35"/>
        <v>4.3315307654517757E-2</v>
      </c>
      <c r="I2247" s="193"/>
      <c r="J2247" s="197">
        <v>2245</v>
      </c>
      <c r="K2247" s="234">
        <v>4.3315307654517757E-2</v>
      </c>
      <c r="L2247" s="198">
        <v>-3.3044666980812597E-3</v>
      </c>
    </row>
    <row r="2248" spans="1:12" ht="14.4" x14ac:dyDescent="0.3">
      <c r="A2248" s="7">
        <v>40876</v>
      </c>
      <c r="B2248" s="191">
        <v>1192.5600589999999</v>
      </c>
      <c r="C2248" s="191">
        <v>1203.670044</v>
      </c>
      <c r="D2248" s="191">
        <v>1191.8000489999999</v>
      </c>
      <c r="E2248" s="191">
        <v>1195.1899410000001</v>
      </c>
      <c r="F2248" s="192">
        <v>1195.1899410000001</v>
      </c>
      <c r="G2248" s="191">
        <v>3992650000</v>
      </c>
      <c r="H2248" s="194">
        <f t="shared" si="35"/>
        <v>2.2136530053508434E-3</v>
      </c>
      <c r="I2248" s="193"/>
      <c r="J2248" s="197">
        <v>2246</v>
      </c>
      <c r="K2248" s="234">
        <v>2.2136530053508434E-3</v>
      </c>
      <c r="L2248" s="198">
        <v>-3.3026308249477416E-3</v>
      </c>
    </row>
    <row r="2249" spans="1:12" ht="14.4" x14ac:dyDescent="0.3">
      <c r="A2249" s="7">
        <v>40875</v>
      </c>
      <c r="B2249" s="191">
        <v>1158.670044</v>
      </c>
      <c r="C2249" s="191">
        <v>1197.349976</v>
      </c>
      <c r="D2249" s="191">
        <v>1158.670044</v>
      </c>
      <c r="E2249" s="191">
        <v>1192.5500489999999</v>
      </c>
      <c r="F2249" s="192">
        <v>1192.5500489999999</v>
      </c>
      <c r="G2249" s="191">
        <v>3920750000</v>
      </c>
      <c r="H2249" s="194">
        <f t="shared" si="35"/>
        <v>2.9240425413121308E-2</v>
      </c>
      <c r="I2249" s="193"/>
      <c r="J2249" s="197">
        <v>2247</v>
      </c>
      <c r="K2249" s="234">
        <v>2.9240425413121308E-2</v>
      </c>
      <c r="L2249" s="198">
        <v>-3.2966788288114955E-3</v>
      </c>
    </row>
    <row r="2250" spans="1:12" ht="14.4" x14ac:dyDescent="0.3">
      <c r="A2250" s="7">
        <v>40872</v>
      </c>
      <c r="B2250" s="191">
        <v>1161.410034</v>
      </c>
      <c r="C2250" s="191">
        <v>1172.660034</v>
      </c>
      <c r="D2250" s="191">
        <v>1158.660034</v>
      </c>
      <c r="E2250" s="191">
        <v>1158.670044</v>
      </c>
      <c r="F2250" s="192">
        <v>1158.670044</v>
      </c>
      <c r="G2250" s="191">
        <v>1664200000</v>
      </c>
      <c r="H2250" s="194">
        <f t="shared" si="35"/>
        <v>-2.6855067570432296E-3</v>
      </c>
      <c r="I2250" s="193"/>
      <c r="J2250" s="197">
        <v>2248</v>
      </c>
      <c r="K2250" s="234">
        <v>-2.6855067570432296E-3</v>
      </c>
      <c r="L2250" s="198">
        <v>-3.2964390931442419E-3</v>
      </c>
    </row>
    <row r="2251" spans="1:12" ht="14.4" x14ac:dyDescent="0.3">
      <c r="A2251" s="7">
        <v>40870</v>
      </c>
      <c r="B2251" s="191">
        <v>1187.4799800000001</v>
      </c>
      <c r="C2251" s="191">
        <v>1187.4799800000001</v>
      </c>
      <c r="D2251" s="191">
        <v>1161.790039</v>
      </c>
      <c r="E2251" s="191">
        <v>1161.790039</v>
      </c>
      <c r="F2251" s="192">
        <v>1161.790039</v>
      </c>
      <c r="G2251" s="191">
        <v>3798940000</v>
      </c>
      <c r="H2251" s="194">
        <f t="shared" si="35"/>
        <v>-2.2095214923981196E-2</v>
      </c>
      <c r="I2251" s="193"/>
      <c r="J2251" s="197">
        <v>2249</v>
      </c>
      <c r="K2251" s="234">
        <v>-2.2095214923981196E-2</v>
      </c>
      <c r="L2251" s="198">
        <v>-3.2911060051951969E-3</v>
      </c>
    </row>
    <row r="2252" spans="1:12" ht="14.4" x14ac:dyDescent="0.3">
      <c r="A2252" s="7">
        <v>40869</v>
      </c>
      <c r="B2252" s="191">
        <v>1192.9799800000001</v>
      </c>
      <c r="C2252" s="191">
        <v>1196.8100589999999</v>
      </c>
      <c r="D2252" s="191">
        <v>1181.650024</v>
      </c>
      <c r="E2252" s="191">
        <v>1188.040039</v>
      </c>
      <c r="F2252" s="192">
        <v>1188.040039</v>
      </c>
      <c r="G2252" s="191">
        <v>3911710000</v>
      </c>
      <c r="H2252" s="194">
        <f t="shared" si="35"/>
        <v>-4.1408414917407828E-3</v>
      </c>
      <c r="I2252" s="193"/>
      <c r="J2252" s="197">
        <v>2250</v>
      </c>
      <c r="K2252" s="234">
        <v>-4.1408414917407828E-3</v>
      </c>
      <c r="L2252" s="198">
        <v>-3.2908976323832054E-3</v>
      </c>
    </row>
    <row r="2253" spans="1:12" ht="14.4" x14ac:dyDescent="0.3">
      <c r="A2253" s="7">
        <v>40868</v>
      </c>
      <c r="B2253" s="191">
        <v>1215.619995</v>
      </c>
      <c r="C2253" s="191">
        <v>1215.619995</v>
      </c>
      <c r="D2253" s="191">
        <v>1183.160034</v>
      </c>
      <c r="E2253" s="191">
        <v>1192.9799800000001</v>
      </c>
      <c r="F2253" s="192">
        <v>1192.9799800000001</v>
      </c>
      <c r="G2253" s="191">
        <v>4050070000</v>
      </c>
      <c r="H2253" s="194">
        <f t="shared" si="35"/>
        <v>-1.8648495498240505E-2</v>
      </c>
      <c r="I2253" s="193"/>
      <c r="J2253" s="197">
        <v>2251</v>
      </c>
      <c r="K2253" s="234">
        <v>-1.8648495498240505E-2</v>
      </c>
      <c r="L2253" s="198">
        <v>-3.2892781510010126E-3</v>
      </c>
    </row>
    <row r="2254" spans="1:12" ht="14.4" x14ac:dyDescent="0.3">
      <c r="A2254" s="7">
        <v>40865</v>
      </c>
      <c r="B2254" s="191">
        <v>1216.1899410000001</v>
      </c>
      <c r="C2254" s="191">
        <v>1223.51001</v>
      </c>
      <c r="D2254" s="191">
        <v>1211.3599850000001</v>
      </c>
      <c r="E2254" s="191">
        <v>1215.650024</v>
      </c>
      <c r="F2254" s="192">
        <v>1215.650024</v>
      </c>
      <c r="G2254" s="191">
        <v>3827610000</v>
      </c>
      <c r="H2254" s="194">
        <f t="shared" si="35"/>
        <v>-3.946790211791152E-4</v>
      </c>
      <c r="I2254" s="193"/>
      <c r="J2254" s="197">
        <v>2252</v>
      </c>
      <c r="K2254" s="234">
        <v>-3.946790211791152E-4</v>
      </c>
      <c r="L2254" s="198">
        <v>-3.2843124643668143E-3</v>
      </c>
    </row>
    <row r="2255" spans="1:12" ht="14.4" x14ac:dyDescent="0.3">
      <c r="A2255" s="7">
        <v>40864</v>
      </c>
      <c r="B2255" s="191">
        <v>1236.5600589999999</v>
      </c>
      <c r="C2255" s="191">
        <v>1237.7299800000001</v>
      </c>
      <c r="D2255" s="191">
        <v>1209.4300539999999</v>
      </c>
      <c r="E2255" s="191">
        <v>1216.130005</v>
      </c>
      <c r="F2255" s="192">
        <v>1216.130005</v>
      </c>
      <c r="G2255" s="191">
        <v>4596450000</v>
      </c>
      <c r="H2255" s="194">
        <f t="shared" si="35"/>
        <v>-1.6799951838696148E-2</v>
      </c>
      <c r="I2255" s="193"/>
      <c r="J2255" s="197">
        <v>2253</v>
      </c>
      <c r="K2255" s="234">
        <v>-1.6799951838696148E-2</v>
      </c>
      <c r="L2255" s="198">
        <v>-3.2812842436508991E-3</v>
      </c>
    </row>
    <row r="2256" spans="1:12" ht="14.4" x14ac:dyDescent="0.3">
      <c r="A2256" s="7">
        <v>40863</v>
      </c>
      <c r="B2256" s="191">
        <v>1257.8100589999999</v>
      </c>
      <c r="C2256" s="191">
        <v>1259.6099850000001</v>
      </c>
      <c r="D2256" s="191">
        <v>1235.670044</v>
      </c>
      <c r="E2256" s="191">
        <v>1236.910034</v>
      </c>
      <c r="F2256" s="192">
        <v>1236.910034</v>
      </c>
      <c r="G2256" s="191">
        <v>4085010000</v>
      </c>
      <c r="H2256" s="194">
        <f t="shared" si="35"/>
        <v>-1.6616201190675892E-2</v>
      </c>
      <c r="I2256" s="193"/>
      <c r="J2256" s="197">
        <v>2254</v>
      </c>
      <c r="K2256" s="234">
        <v>-1.6616201190675892E-2</v>
      </c>
      <c r="L2256" s="198">
        <v>-3.2772405991149741E-3</v>
      </c>
    </row>
    <row r="2257" spans="1:12" ht="14.4" x14ac:dyDescent="0.3">
      <c r="A2257" s="7">
        <v>40862</v>
      </c>
      <c r="B2257" s="191">
        <v>1251.6999510000001</v>
      </c>
      <c r="C2257" s="191">
        <v>1264.25</v>
      </c>
      <c r="D2257" s="191">
        <v>1244.339966</v>
      </c>
      <c r="E2257" s="191">
        <v>1257.8100589999999</v>
      </c>
      <c r="F2257" s="192">
        <v>1257.8100589999999</v>
      </c>
      <c r="G2257" s="191">
        <v>3599300000</v>
      </c>
      <c r="H2257" s="194">
        <f t="shared" si="35"/>
        <v>4.8171642463548979E-3</v>
      </c>
      <c r="I2257" s="193"/>
      <c r="J2257" s="197">
        <v>2255</v>
      </c>
      <c r="K2257" s="234">
        <v>4.8171642463548979E-3</v>
      </c>
      <c r="L2257" s="198">
        <v>-3.2728749005280166E-3</v>
      </c>
    </row>
    <row r="2258" spans="1:12" ht="14.4" x14ac:dyDescent="0.3">
      <c r="A2258" s="7">
        <v>40861</v>
      </c>
      <c r="B2258" s="191">
        <v>1263.849976</v>
      </c>
      <c r="C2258" s="191">
        <v>1263.849976</v>
      </c>
      <c r="D2258" s="191">
        <v>1246.6800539999999</v>
      </c>
      <c r="E2258" s="191">
        <v>1251.780029</v>
      </c>
      <c r="F2258" s="192">
        <v>1251.780029</v>
      </c>
      <c r="G2258" s="191">
        <v>3219680000</v>
      </c>
      <c r="H2258" s="194">
        <f t="shared" si="35"/>
        <v>-9.5501422077013641E-3</v>
      </c>
      <c r="I2258" s="193"/>
      <c r="J2258" s="197">
        <v>2256</v>
      </c>
      <c r="K2258" s="234">
        <v>-9.5501422077013641E-3</v>
      </c>
      <c r="L2258" s="198">
        <v>-3.270787534630767E-3</v>
      </c>
    </row>
    <row r="2259" spans="1:12" ht="14.4" x14ac:dyDescent="0.3">
      <c r="A2259" s="7">
        <v>40858</v>
      </c>
      <c r="B2259" s="191">
        <v>1240.119995</v>
      </c>
      <c r="C2259" s="191">
        <v>1266.9799800000001</v>
      </c>
      <c r="D2259" s="191">
        <v>1240.119995</v>
      </c>
      <c r="E2259" s="191">
        <v>1263.849976</v>
      </c>
      <c r="F2259" s="192">
        <v>1263.849976</v>
      </c>
      <c r="G2259" s="191">
        <v>3370180000</v>
      </c>
      <c r="H2259" s="194">
        <f t="shared" si="35"/>
        <v>1.948054041667048E-2</v>
      </c>
      <c r="I2259" s="193"/>
      <c r="J2259" s="197">
        <v>2257</v>
      </c>
      <c r="K2259" s="234">
        <v>1.948054041667048E-2</v>
      </c>
      <c r="L2259" s="198">
        <v>-3.2706612495358523E-3</v>
      </c>
    </row>
    <row r="2260" spans="1:12" ht="14.4" x14ac:dyDescent="0.3">
      <c r="A2260" s="7">
        <v>40857</v>
      </c>
      <c r="B2260" s="191">
        <v>1229.589966</v>
      </c>
      <c r="C2260" s="191">
        <v>1246.219971</v>
      </c>
      <c r="D2260" s="191">
        <v>1227.6999510000001</v>
      </c>
      <c r="E2260" s="191">
        <v>1239.6999510000001</v>
      </c>
      <c r="F2260" s="192">
        <v>1239.6999510000001</v>
      </c>
      <c r="G2260" s="191">
        <v>4002760000</v>
      </c>
      <c r="H2260" s="194">
        <f t="shared" si="35"/>
        <v>8.6241763949071026E-3</v>
      </c>
      <c r="I2260" s="193"/>
      <c r="J2260" s="197">
        <v>2258</v>
      </c>
      <c r="K2260" s="234">
        <v>8.6241763949071026E-3</v>
      </c>
      <c r="L2260" s="198">
        <v>-3.2705331039319411E-3</v>
      </c>
    </row>
    <row r="2261" spans="1:12" ht="14.4" x14ac:dyDescent="0.3">
      <c r="A2261" s="7">
        <v>40856</v>
      </c>
      <c r="B2261" s="191">
        <v>1275.1800539999999</v>
      </c>
      <c r="C2261" s="191">
        <v>1275.1800539999999</v>
      </c>
      <c r="D2261" s="191">
        <v>1226.6400149999999</v>
      </c>
      <c r="E2261" s="191">
        <v>1229.099976</v>
      </c>
      <c r="F2261" s="192">
        <v>1229.099976</v>
      </c>
      <c r="G2261" s="191">
        <v>4659740000</v>
      </c>
      <c r="H2261" s="194">
        <f t="shared" si="35"/>
        <v>-3.6695142630739953E-2</v>
      </c>
      <c r="I2261" s="193"/>
      <c r="J2261" s="197">
        <v>2259</v>
      </c>
      <c r="K2261" s="234">
        <v>-3.6695142630739953E-2</v>
      </c>
      <c r="L2261" s="198">
        <v>-3.2696536150899364E-3</v>
      </c>
    </row>
    <row r="2262" spans="1:12" ht="14.4" x14ac:dyDescent="0.3">
      <c r="A2262" s="7">
        <v>40855</v>
      </c>
      <c r="B2262" s="191">
        <v>1261.119995</v>
      </c>
      <c r="C2262" s="191">
        <v>1277.5500489999999</v>
      </c>
      <c r="D2262" s="191">
        <v>1254.98999</v>
      </c>
      <c r="E2262" s="191">
        <v>1275.920044</v>
      </c>
      <c r="F2262" s="192">
        <v>1275.920044</v>
      </c>
      <c r="G2262" s="191">
        <v>3908490000</v>
      </c>
      <c r="H2262" s="194">
        <f t="shared" si="35"/>
        <v>1.1735639002377363E-2</v>
      </c>
      <c r="I2262" s="193"/>
      <c r="J2262" s="197">
        <v>2260</v>
      </c>
      <c r="K2262" s="234">
        <v>1.1735639002377363E-2</v>
      </c>
      <c r="L2262" s="198">
        <v>-3.2624073729321176E-3</v>
      </c>
    </row>
    <row r="2263" spans="1:12" ht="14.4" x14ac:dyDescent="0.3">
      <c r="A2263" s="7">
        <v>40854</v>
      </c>
      <c r="B2263" s="191">
        <v>1253.209961</v>
      </c>
      <c r="C2263" s="191">
        <v>1261.6999510000001</v>
      </c>
      <c r="D2263" s="191">
        <v>1240.75</v>
      </c>
      <c r="E2263" s="191">
        <v>1261.119995</v>
      </c>
      <c r="F2263" s="192">
        <v>1261.119995</v>
      </c>
      <c r="G2263" s="191">
        <v>3429740000</v>
      </c>
      <c r="H2263" s="194">
        <f t="shared" si="35"/>
        <v>6.2957438984981417E-3</v>
      </c>
      <c r="I2263" s="193"/>
      <c r="J2263" s="197">
        <v>2261</v>
      </c>
      <c r="K2263" s="234">
        <v>6.2957438984981417E-3</v>
      </c>
      <c r="L2263" s="198">
        <v>-3.2613825623258571E-3</v>
      </c>
    </row>
    <row r="2264" spans="1:12" ht="14.4" x14ac:dyDescent="0.3">
      <c r="A2264" s="7">
        <v>40851</v>
      </c>
      <c r="B2264" s="191">
        <v>1260.8199460000001</v>
      </c>
      <c r="C2264" s="191">
        <v>1260.8199460000001</v>
      </c>
      <c r="D2264" s="191">
        <v>1238.920044</v>
      </c>
      <c r="E2264" s="191">
        <v>1253.2299800000001</v>
      </c>
      <c r="F2264" s="192">
        <v>1253.2299800000001</v>
      </c>
      <c r="G2264" s="191">
        <v>3830650000</v>
      </c>
      <c r="H2264" s="194">
        <f t="shared" si="35"/>
        <v>-6.2800173248856563E-3</v>
      </c>
      <c r="I2264" s="193"/>
      <c r="J2264" s="197">
        <v>2262</v>
      </c>
      <c r="K2264" s="234">
        <v>-6.2800173248856563E-3</v>
      </c>
      <c r="L2264" s="198">
        <v>-3.260695824222057E-3</v>
      </c>
    </row>
    <row r="2265" spans="1:12" ht="14.4" x14ac:dyDescent="0.3">
      <c r="A2265" s="7">
        <v>40850</v>
      </c>
      <c r="B2265" s="191">
        <v>1238.25</v>
      </c>
      <c r="C2265" s="191">
        <v>1263.209961</v>
      </c>
      <c r="D2265" s="191">
        <v>1234.8100589999999</v>
      </c>
      <c r="E2265" s="191">
        <v>1261.150024</v>
      </c>
      <c r="F2265" s="192">
        <v>1261.150024</v>
      </c>
      <c r="G2265" s="191">
        <v>4849140000</v>
      </c>
      <c r="H2265" s="194">
        <f t="shared" si="35"/>
        <v>1.8781807536341077E-2</v>
      </c>
      <c r="I2265" s="193"/>
      <c r="J2265" s="197">
        <v>2263</v>
      </c>
      <c r="K2265" s="234">
        <v>1.8781807536341077E-2</v>
      </c>
      <c r="L2265" s="198">
        <v>-3.2596982080339743E-3</v>
      </c>
    </row>
    <row r="2266" spans="1:12" ht="14.4" x14ac:dyDescent="0.3">
      <c r="A2266" s="7">
        <v>40849</v>
      </c>
      <c r="B2266" s="191">
        <v>1219.619995</v>
      </c>
      <c r="C2266" s="191">
        <v>1242.4799800000001</v>
      </c>
      <c r="D2266" s="191">
        <v>1219.619995</v>
      </c>
      <c r="E2266" s="191">
        <v>1237.900024</v>
      </c>
      <c r="F2266" s="192">
        <v>1237.900024</v>
      </c>
      <c r="G2266" s="191">
        <v>4110530000</v>
      </c>
      <c r="H2266" s="194">
        <f t="shared" si="35"/>
        <v>1.6104667673248068E-2</v>
      </c>
      <c r="I2266" s="193"/>
      <c r="J2266" s="197">
        <v>2264</v>
      </c>
      <c r="K2266" s="234">
        <v>1.6104667673248068E-2</v>
      </c>
      <c r="L2266" s="198">
        <v>-3.2579651646926591E-3</v>
      </c>
    </row>
    <row r="2267" spans="1:12" ht="14.4" x14ac:dyDescent="0.3">
      <c r="A2267" s="7">
        <v>40848</v>
      </c>
      <c r="B2267" s="191">
        <v>1251</v>
      </c>
      <c r="C2267" s="191">
        <v>1251</v>
      </c>
      <c r="D2267" s="191">
        <v>1215.420044</v>
      </c>
      <c r="E2267" s="191">
        <v>1218.280029</v>
      </c>
      <c r="F2267" s="192">
        <v>1218.280029</v>
      </c>
      <c r="G2267" s="191">
        <v>5645540000</v>
      </c>
      <c r="H2267" s="194">
        <f t="shared" si="35"/>
        <v>-2.7942247371602818E-2</v>
      </c>
      <c r="I2267" s="193"/>
      <c r="J2267" s="197">
        <v>2265</v>
      </c>
      <c r="K2267" s="234">
        <v>-2.7942247371602818E-2</v>
      </c>
      <c r="L2267" s="198">
        <v>-3.2545517193349771E-3</v>
      </c>
    </row>
    <row r="2268" spans="1:12" ht="14.4" x14ac:dyDescent="0.3">
      <c r="A2268" s="7">
        <v>40847</v>
      </c>
      <c r="B2268" s="191">
        <v>1284.959961</v>
      </c>
      <c r="C2268" s="191">
        <v>1284.959961</v>
      </c>
      <c r="D2268" s="191">
        <v>1253.160034</v>
      </c>
      <c r="E2268" s="191">
        <v>1253.3000489999999</v>
      </c>
      <c r="F2268" s="192">
        <v>1253.3000489999999</v>
      </c>
      <c r="G2268" s="191">
        <v>4310210000</v>
      </c>
      <c r="H2268" s="194">
        <f t="shared" si="35"/>
        <v>-2.4737503086223661E-2</v>
      </c>
      <c r="I2268" s="193"/>
      <c r="J2268" s="197">
        <v>2266</v>
      </c>
      <c r="K2268" s="234">
        <v>-2.4737503086223661E-2</v>
      </c>
      <c r="L2268" s="198">
        <v>-3.25348368171079E-3</v>
      </c>
    </row>
    <row r="2269" spans="1:12" ht="14.4" x14ac:dyDescent="0.3">
      <c r="A2269" s="7">
        <v>40844</v>
      </c>
      <c r="B2269" s="191">
        <v>1284.3900149999999</v>
      </c>
      <c r="C2269" s="191">
        <v>1287.079956</v>
      </c>
      <c r="D2269" s="191">
        <v>1277.01001</v>
      </c>
      <c r="E2269" s="191">
        <v>1285.089966</v>
      </c>
      <c r="F2269" s="192">
        <v>1285.089966</v>
      </c>
      <c r="G2269" s="191">
        <v>4536690000</v>
      </c>
      <c r="H2269" s="194">
        <f t="shared" si="35"/>
        <v>3.8922925854458992E-4</v>
      </c>
      <c r="I2269" s="193"/>
      <c r="J2269" s="197">
        <v>2267</v>
      </c>
      <c r="K2269" s="234">
        <v>3.8922925854458992E-4</v>
      </c>
      <c r="L2269" s="198">
        <v>-3.251556468417858E-3</v>
      </c>
    </row>
    <row r="2270" spans="1:12" ht="14.4" x14ac:dyDescent="0.3">
      <c r="A2270" s="7">
        <v>40843</v>
      </c>
      <c r="B2270" s="191">
        <v>1243.969971</v>
      </c>
      <c r="C2270" s="191">
        <v>1292.660034</v>
      </c>
      <c r="D2270" s="191">
        <v>1243.969971</v>
      </c>
      <c r="E2270" s="191">
        <v>1284.589966</v>
      </c>
      <c r="F2270" s="192">
        <v>1284.589966</v>
      </c>
      <c r="G2270" s="191">
        <v>6367610000</v>
      </c>
      <c r="H2270" s="194">
        <f t="shared" si="35"/>
        <v>3.4291438003220612E-2</v>
      </c>
      <c r="I2270" s="193"/>
      <c r="J2270" s="197">
        <v>2268</v>
      </c>
      <c r="K2270" s="234">
        <v>3.4291438003220612E-2</v>
      </c>
      <c r="L2270" s="198">
        <v>-3.2457561807128581E-3</v>
      </c>
    </row>
    <row r="2271" spans="1:12" ht="14.4" x14ac:dyDescent="0.3">
      <c r="A2271" s="7">
        <v>40842</v>
      </c>
      <c r="B2271" s="191">
        <v>1229.170044</v>
      </c>
      <c r="C2271" s="191">
        <v>1246.280029</v>
      </c>
      <c r="D2271" s="191">
        <v>1221.0600589999999</v>
      </c>
      <c r="E2271" s="191">
        <v>1242</v>
      </c>
      <c r="F2271" s="192">
        <v>1242</v>
      </c>
      <c r="G2271" s="191">
        <v>4873530000</v>
      </c>
      <c r="H2271" s="194">
        <f t="shared" si="35"/>
        <v>1.0536553015507065E-2</v>
      </c>
      <c r="I2271" s="193"/>
      <c r="J2271" s="197">
        <v>2269</v>
      </c>
      <c r="K2271" s="234">
        <v>1.0536553015507065E-2</v>
      </c>
      <c r="L2271" s="198">
        <v>-3.2423718278149116E-3</v>
      </c>
    </row>
    <row r="2272" spans="1:12" ht="14.4" x14ac:dyDescent="0.3">
      <c r="A2272" s="7">
        <v>40841</v>
      </c>
      <c r="B2272" s="191">
        <v>1254.1899410000001</v>
      </c>
      <c r="C2272" s="191">
        <v>1254.1899410000001</v>
      </c>
      <c r="D2272" s="191">
        <v>1226.790039</v>
      </c>
      <c r="E2272" s="191">
        <v>1229.0500489999999</v>
      </c>
      <c r="F2272" s="192">
        <v>1229.0500489999999</v>
      </c>
      <c r="G2272" s="191">
        <v>4473970000</v>
      </c>
      <c r="H2272" s="194">
        <f t="shared" si="35"/>
        <v>-2.0044724629154194E-2</v>
      </c>
      <c r="I2272" s="193"/>
      <c r="J2272" s="197">
        <v>2270</v>
      </c>
      <c r="K2272" s="234">
        <v>-2.0044724629154194E-2</v>
      </c>
      <c r="L2272" s="198">
        <v>-3.2404518500622156E-3</v>
      </c>
    </row>
    <row r="2273" spans="1:12" ht="14.4" x14ac:dyDescent="0.3">
      <c r="A2273" s="7">
        <v>40840</v>
      </c>
      <c r="B2273" s="191">
        <v>1238.719971</v>
      </c>
      <c r="C2273" s="191">
        <v>1256.5500489999999</v>
      </c>
      <c r="D2273" s="191">
        <v>1238.719971</v>
      </c>
      <c r="E2273" s="191">
        <v>1254.1899410000001</v>
      </c>
      <c r="F2273" s="192">
        <v>1254.1899410000001</v>
      </c>
      <c r="G2273" s="191">
        <v>4309380000</v>
      </c>
      <c r="H2273" s="194">
        <f t="shared" si="35"/>
        <v>1.2872958610942935E-2</v>
      </c>
      <c r="I2273" s="193"/>
      <c r="J2273" s="197">
        <v>2271</v>
      </c>
      <c r="K2273" s="234">
        <v>1.2872958610942935E-2</v>
      </c>
      <c r="L2273" s="198">
        <v>-3.2381955695795273E-3</v>
      </c>
    </row>
    <row r="2274" spans="1:12" ht="14.4" x14ac:dyDescent="0.3">
      <c r="A2274" s="7">
        <v>40837</v>
      </c>
      <c r="B2274" s="191">
        <v>1215.3900149999999</v>
      </c>
      <c r="C2274" s="191">
        <v>1239.030029</v>
      </c>
      <c r="D2274" s="191">
        <v>1215.3900149999999</v>
      </c>
      <c r="E2274" s="191">
        <v>1238.25</v>
      </c>
      <c r="F2274" s="192">
        <v>1238.25</v>
      </c>
      <c r="G2274" s="191">
        <v>4980770000</v>
      </c>
      <c r="H2274" s="194">
        <f t="shared" si="35"/>
        <v>1.8808764855617194E-2</v>
      </c>
      <c r="I2274" s="193"/>
      <c r="J2274" s="197">
        <v>2272</v>
      </c>
      <c r="K2274" s="234">
        <v>1.8808764855617194E-2</v>
      </c>
      <c r="L2274" s="198">
        <v>-3.2349106631179314E-3</v>
      </c>
    </row>
    <row r="2275" spans="1:12" ht="14.4" x14ac:dyDescent="0.3">
      <c r="A2275" s="7">
        <v>40836</v>
      </c>
      <c r="B2275" s="191">
        <v>1209.920044</v>
      </c>
      <c r="C2275" s="191">
        <v>1219.530029</v>
      </c>
      <c r="D2275" s="191">
        <v>1197.339966</v>
      </c>
      <c r="E2275" s="191">
        <v>1215.3900149999999</v>
      </c>
      <c r="F2275" s="192">
        <v>1215.3900149999999</v>
      </c>
      <c r="G2275" s="191">
        <v>4870290000</v>
      </c>
      <c r="H2275" s="194">
        <f t="shared" si="35"/>
        <v>4.5541789080149036E-3</v>
      </c>
      <c r="I2275" s="193"/>
      <c r="J2275" s="197">
        <v>2273</v>
      </c>
      <c r="K2275" s="234">
        <v>4.5541789080149036E-3</v>
      </c>
      <c r="L2275" s="198">
        <v>-3.2339668106050969E-3</v>
      </c>
    </row>
    <row r="2276" spans="1:12" ht="14.4" x14ac:dyDescent="0.3">
      <c r="A2276" s="7">
        <v>40835</v>
      </c>
      <c r="B2276" s="191">
        <v>1223.459961</v>
      </c>
      <c r="C2276" s="191">
        <v>1229.6400149999999</v>
      </c>
      <c r="D2276" s="191">
        <v>1206.3100589999999</v>
      </c>
      <c r="E2276" s="191">
        <v>1209.880005</v>
      </c>
      <c r="F2276" s="192">
        <v>1209.880005</v>
      </c>
      <c r="G2276" s="191">
        <v>4846390000</v>
      </c>
      <c r="H2276" s="194">
        <f t="shared" si="35"/>
        <v>-1.2649137358822825E-2</v>
      </c>
      <c r="I2276" s="193"/>
      <c r="J2276" s="197">
        <v>2274</v>
      </c>
      <c r="K2276" s="234">
        <v>-1.2649137358822825E-2</v>
      </c>
      <c r="L2276" s="198">
        <v>-3.2317878180334659E-3</v>
      </c>
    </row>
    <row r="2277" spans="1:12" ht="14.4" x14ac:dyDescent="0.3">
      <c r="A2277" s="7">
        <v>40834</v>
      </c>
      <c r="B2277" s="191">
        <v>1200.75</v>
      </c>
      <c r="C2277" s="191">
        <v>1233.099976</v>
      </c>
      <c r="D2277" s="191">
        <v>1191.4799800000001</v>
      </c>
      <c r="E2277" s="191">
        <v>1225.380005</v>
      </c>
      <c r="F2277" s="192">
        <v>1225.380005</v>
      </c>
      <c r="G2277" s="191">
        <v>4840170000</v>
      </c>
      <c r="H2277" s="194">
        <f t="shared" si="35"/>
        <v>2.0418716841497497E-2</v>
      </c>
      <c r="I2277" s="193"/>
      <c r="J2277" s="197">
        <v>2275</v>
      </c>
      <c r="K2277" s="234">
        <v>2.0418716841497497E-2</v>
      </c>
      <c r="L2277" s="198">
        <v>-3.2310040128595446E-3</v>
      </c>
    </row>
    <row r="2278" spans="1:12" ht="14.4" x14ac:dyDescent="0.3">
      <c r="A2278" s="7">
        <v>40833</v>
      </c>
      <c r="B2278" s="191">
        <v>1224.469971</v>
      </c>
      <c r="C2278" s="191">
        <v>1224.469971</v>
      </c>
      <c r="D2278" s="191">
        <v>1198.5500489999999</v>
      </c>
      <c r="E2278" s="191">
        <v>1200.8599850000001</v>
      </c>
      <c r="F2278" s="192">
        <v>1200.8599850000001</v>
      </c>
      <c r="G2278" s="191">
        <v>4300700000</v>
      </c>
      <c r="H2278" s="194">
        <f t="shared" si="35"/>
        <v>-1.9369883431278361E-2</v>
      </c>
      <c r="I2278" s="193"/>
      <c r="J2278" s="197">
        <v>2276</v>
      </c>
      <c r="K2278" s="234">
        <v>-1.9369883431278361E-2</v>
      </c>
      <c r="L2278" s="198">
        <v>-3.2303401396068221E-3</v>
      </c>
    </row>
    <row r="2279" spans="1:12" ht="14.4" x14ac:dyDescent="0.3">
      <c r="A2279" s="7">
        <v>40830</v>
      </c>
      <c r="B2279" s="191">
        <v>1205.650024</v>
      </c>
      <c r="C2279" s="191">
        <v>1224.6099850000001</v>
      </c>
      <c r="D2279" s="191">
        <v>1205.650024</v>
      </c>
      <c r="E2279" s="191">
        <v>1224.579956</v>
      </c>
      <c r="F2279" s="192">
        <v>1224.579956</v>
      </c>
      <c r="G2279" s="191">
        <v>4116690000</v>
      </c>
      <c r="H2279" s="194">
        <f t="shared" si="35"/>
        <v>1.7380258053828548E-2</v>
      </c>
      <c r="I2279" s="193"/>
      <c r="J2279" s="197">
        <v>2277</v>
      </c>
      <c r="K2279" s="234">
        <v>1.7380258053828548E-2</v>
      </c>
      <c r="L2279" s="198">
        <v>-3.2302693089867477E-3</v>
      </c>
    </row>
    <row r="2280" spans="1:12" ht="14.4" x14ac:dyDescent="0.3">
      <c r="A2280" s="7">
        <v>40829</v>
      </c>
      <c r="B2280" s="191">
        <v>1206.959961</v>
      </c>
      <c r="C2280" s="191">
        <v>1207.459961</v>
      </c>
      <c r="D2280" s="191">
        <v>1190.579956</v>
      </c>
      <c r="E2280" s="191">
        <v>1203.660034</v>
      </c>
      <c r="F2280" s="192">
        <v>1203.660034</v>
      </c>
      <c r="G2280" s="191">
        <v>4436270000</v>
      </c>
      <c r="H2280" s="194">
        <f t="shared" si="35"/>
        <v>-2.9736723959411918E-3</v>
      </c>
      <c r="I2280" s="193"/>
      <c r="J2280" s="197">
        <v>2278</v>
      </c>
      <c r="K2280" s="234">
        <v>-2.9736723959411918E-3</v>
      </c>
      <c r="L2280" s="198">
        <v>-3.2292465863793174E-3</v>
      </c>
    </row>
    <row r="2281" spans="1:12" ht="14.4" x14ac:dyDescent="0.3">
      <c r="A2281" s="7">
        <v>40828</v>
      </c>
      <c r="B2281" s="191">
        <v>1196.1899410000001</v>
      </c>
      <c r="C2281" s="191">
        <v>1220.25</v>
      </c>
      <c r="D2281" s="191">
        <v>1196.1899410000001</v>
      </c>
      <c r="E2281" s="191">
        <v>1207.25</v>
      </c>
      <c r="F2281" s="192">
        <v>1207.25</v>
      </c>
      <c r="G2281" s="191">
        <v>5355360000</v>
      </c>
      <c r="H2281" s="194">
        <f t="shared" si="35"/>
        <v>9.794704165487193E-3</v>
      </c>
      <c r="I2281" s="193"/>
      <c r="J2281" s="197">
        <v>2279</v>
      </c>
      <c r="K2281" s="234">
        <v>9.794704165487193E-3</v>
      </c>
      <c r="L2281" s="198">
        <v>-3.2280859546982687E-3</v>
      </c>
    </row>
    <row r="2282" spans="1:12" ht="14.4" x14ac:dyDescent="0.3">
      <c r="A2282" s="7">
        <v>40827</v>
      </c>
      <c r="B2282" s="191">
        <v>1194.599976</v>
      </c>
      <c r="C2282" s="191">
        <v>1199.23999</v>
      </c>
      <c r="D2282" s="191">
        <v>1187.3000489999999</v>
      </c>
      <c r="E2282" s="191">
        <v>1195.540039</v>
      </c>
      <c r="F2282" s="192">
        <v>1195.540039</v>
      </c>
      <c r="G2282" s="191">
        <v>4424500000</v>
      </c>
      <c r="H2282" s="194">
        <f t="shared" si="35"/>
        <v>5.4400320685584641E-4</v>
      </c>
      <c r="I2282" s="193"/>
      <c r="J2282" s="197">
        <v>2280</v>
      </c>
      <c r="K2282" s="234">
        <v>5.4400320685584641E-4</v>
      </c>
      <c r="L2282" s="198">
        <v>-3.2276687790452662E-3</v>
      </c>
    </row>
    <row r="2283" spans="1:12" ht="14.4" x14ac:dyDescent="0.3">
      <c r="A2283" s="7">
        <v>40826</v>
      </c>
      <c r="B2283" s="191">
        <v>1158.150024</v>
      </c>
      <c r="C2283" s="191">
        <v>1194.910034</v>
      </c>
      <c r="D2283" s="191">
        <v>1158.150024</v>
      </c>
      <c r="E2283" s="191">
        <v>1194.8900149999999</v>
      </c>
      <c r="F2283" s="192">
        <v>1194.8900149999999</v>
      </c>
      <c r="G2283" s="191">
        <v>4446800000</v>
      </c>
      <c r="H2283" s="194">
        <f t="shared" si="35"/>
        <v>3.4124985140874066E-2</v>
      </c>
      <c r="I2283" s="193"/>
      <c r="J2283" s="197">
        <v>2281</v>
      </c>
      <c r="K2283" s="234">
        <v>3.4124985140874066E-2</v>
      </c>
      <c r="L2283" s="198">
        <v>-3.2165140437223167E-3</v>
      </c>
    </row>
    <row r="2284" spans="1:12" ht="14.4" x14ac:dyDescent="0.3">
      <c r="A2284" s="7">
        <v>40823</v>
      </c>
      <c r="B2284" s="191">
        <v>1165.030029</v>
      </c>
      <c r="C2284" s="191">
        <v>1171.400024</v>
      </c>
      <c r="D2284" s="191">
        <v>1150.26001</v>
      </c>
      <c r="E2284" s="191">
        <v>1155.459961</v>
      </c>
      <c r="F2284" s="192">
        <v>1155.459961</v>
      </c>
      <c r="G2284" s="191">
        <v>5580380000</v>
      </c>
      <c r="H2284" s="194">
        <f t="shared" si="35"/>
        <v>-8.1633091296221625E-3</v>
      </c>
      <c r="I2284" s="193"/>
      <c r="J2284" s="197">
        <v>2282</v>
      </c>
      <c r="K2284" s="234">
        <v>-8.1633091296221625E-3</v>
      </c>
      <c r="L2284" s="198">
        <v>-3.216372269878589E-3</v>
      </c>
    </row>
    <row r="2285" spans="1:12" ht="14.4" x14ac:dyDescent="0.3">
      <c r="A2285" s="7">
        <v>40822</v>
      </c>
      <c r="B2285" s="191">
        <v>1144.1099850000001</v>
      </c>
      <c r="C2285" s="191">
        <v>1165.5500489999999</v>
      </c>
      <c r="D2285" s="191">
        <v>1134.9499510000001</v>
      </c>
      <c r="E2285" s="191">
        <v>1164.969971</v>
      </c>
      <c r="F2285" s="192">
        <v>1164.969971</v>
      </c>
      <c r="G2285" s="191">
        <v>5098330000</v>
      </c>
      <c r="H2285" s="194">
        <f t="shared" si="35"/>
        <v>1.8303664649697734E-2</v>
      </c>
      <c r="I2285" s="193"/>
      <c r="J2285" s="197">
        <v>2283</v>
      </c>
      <c r="K2285" s="234">
        <v>1.8303664649697734E-2</v>
      </c>
      <c r="L2285" s="198">
        <v>-3.2149227535317394E-3</v>
      </c>
    </row>
    <row r="2286" spans="1:12" ht="14.4" x14ac:dyDescent="0.3">
      <c r="A2286" s="7">
        <v>40821</v>
      </c>
      <c r="B2286" s="191">
        <v>1124.030029</v>
      </c>
      <c r="C2286" s="191">
        <v>1146.0699460000001</v>
      </c>
      <c r="D2286" s="191">
        <v>1115.6800539999999</v>
      </c>
      <c r="E2286" s="191">
        <v>1144.030029</v>
      </c>
      <c r="F2286" s="192">
        <v>1144.030029</v>
      </c>
      <c r="G2286" s="191">
        <v>2510620000</v>
      </c>
      <c r="H2286" s="194">
        <f t="shared" si="35"/>
        <v>1.7865633591722056E-2</v>
      </c>
      <c r="I2286" s="193"/>
      <c r="J2286" s="197">
        <v>2284</v>
      </c>
      <c r="K2286" s="234">
        <v>1.7865633591722056E-2</v>
      </c>
      <c r="L2286" s="198">
        <v>-3.2083221118298171E-3</v>
      </c>
    </row>
    <row r="2287" spans="1:12" ht="14.4" x14ac:dyDescent="0.3">
      <c r="A2287" s="7">
        <v>40820</v>
      </c>
      <c r="B2287" s="191">
        <v>1097.420044</v>
      </c>
      <c r="C2287" s="191">
        <v>1125.119995</v>
      </c>
      <c r="D2287" s="191">
        <v>1074.7700199999999</v>
      </c>
      <c r="E2287" s="191">
        <v>1123.9499510000001</v>
      </c>
      <c r="F2287" s="192">
        <v>1123.9499510000001</v>
      </c>
      <c r="G2287" s="191">
        <v>3714670000</v>
      </c>
      <c r="H2287" s="194">
        <f t="shared" si="35"/>
        <v>2.2488443228231444E-2</v>
      </c>
      <c r="I2287" s="193"/>
      <c r="J2287" s="197">
        <v>2285</v>
      </c>
      <c r="K2287" s="234">
        <v>2.2488443228231444E-2</v>
      </c>
      <c r="L2287" s="198">
        <v>-3.2079548779077693E-3</v>
      </c>
    </row>
    <row r="2288" spans="1:12" ht="14.4" x14ac:dyDescent="0.3">
      <c r="A2288" s="7">
        <v>40819</v>
      </c>
      <c r="B2288" s="191">
        <v>1131.209961</v>
      </c>
      <c r="C2288" s="191">
        <v>1138.98999</v>
      </c>
      <c r="D2288" s="191">
        <v>1098.920044</v>
      </c>
      <c r="E2288" s="191">
        <v>1099.2299800000001</v>
      </c>
      <c r="F2288" s="192">
        <v>1099.2299800000001</v>
      </c>
      <c r="G2288" s="191">
        <v>5670340000</v>
      </c>
      <c r="H2288" s="194">
        <f t="shared" si="35"/>
        <v>-2.8451028573080409E-2</v>
      </c>
      <c r="I2288" s="193"/>
      <c r="J2288" s="197">
        <v>2286</v>
      </c>
      <c r="K2288" s="234">
        <v>-2.8451028573080409E-2</v>
      </c>
      <c r="L2288" s="198">
        <v>-3.2079043836742076E-3</v>
      </c>
    </row>
    <row r="2289" spans="1:12" ht="14.4" x14ac:dyDescent="0.3">
      <c r="A2289" s="7">
        <v>40816</v>
      </c>
      <c r="B2289" s="191">
        <v>1159.9300539999999</v>
      </c>
      <c r="C2289" s="191">
        <v>1159.9300539999999</v>
      </c>
      <c r="D2289" s="191">
        <v>1131.339966</v>
      </c>
      <c r="E2289" s="191">
        <v>1131.420044</v>
      </c>
      <c r="F2289" s="192">
        <v>1131.420044</v>
      </c>
      <c r="G2289" s="191">
        <v>4416790000</v>
      </c>
      <c r="H2289" s="194">
        <f t="shared" si="35"/>
        <v>-2.4974129093951199E-2</v>
      </c>
      <c r="I2289" s="193"/>
      <c r="J2289" s="197">
        <v>2287</v>
      </c>
      <c r="K2289" s="234">
        <v>-2.4974129093951199E-2</v>
      </c>
      <c r="L2289" s="198">
        <v>-3.2066834109141912E-3</v>
      </c>
    </row>
    <row r="2290" spans="1:12" ht="14.4" x14ac:dyDescent="0.3">
      <c r="A2290" s="7">
        <v>40815</v>
      </c>
      <c r="B2290" s="191">
        <v>1151.73999</v>
      </c>
      <c r="C2290" s="191">
        <v>1175.869995</v>
      </c>
      <c r="D2290" s="191">
        <v>1139.9300539999999</v>
      </c>
      <c r="E2290" s="191">
        <v>1160.400024</v>
      </c>
      <c r="F2290" s="192">
        <v>1160.400024</v>
      </c>
      <c r="G2290" s="191">
        <v>5285740000</v>
      </c>
      <c r="H2290" s="194">
        <f t="shared" si="35"/>
        <v>8.1142290769035553E-3</v>
      </c>
      <c r="I2290" s="193"/>
      <c r="J2290" s="197">
        <v>2288</v>
      </c>
      <c r="K2290" s="234">
        <v>8.1142290769035553E-3</v>
      </c>
      <c r="L2290" s="198">
        <v>-3.2050589599694054E-3</v>
      </c>
    </row>
    <row r="2291" spans="1:12" ht="14.4" x14ac:dyDescent="0.3">
      <c r="A2291" s="7">
        <v>40814</v>
      </c>
      <c r="B2291" s="191">
        <v>1175.3900149999999</v>
      </c>
      <c r="C2291" s="191">
        <v>1184.709961</v>
      </c>
      <c r="D2291" s="191">
        <v>1150.400024</v>
      </c>
      <c r="E2291" s="191">
        <v>1151.0600589999999</v>
      </c>
      <c r="F2291" s="192">
        <v>1151.0600589999999</v>
      </c>
      <c r="G2291" s="191">
        <v>4787920000</v>
      </c>
      <c r="H2291" s="194">
        <f t="shared" si="35"/>
        <v>-2.0691134693924008E-2</v>
      </c>
      <c r="I2291" s="193"/>
      <c r="J2291" s="197">
        <v>2289</v>
      </c>
      <c r="K2291" s="234">
        <v>-2.0691134693924008E-2</v>
      </c>
      <c r="L2291" s="198">
        <v>-3.2048806520837731E-3</v>
      </c>
    </row>
    <row r="2292" spans="1:12" ht="14.4" x14ac:dyDescent="0.3">
      <c r="A2292" s="7">
        <v>40813</v>
      </c>
      <c r="B2292" s="191">
        <v>1163.3199460000001</v>
      </c>
      <c r="C2292" s="191">
        <v>1195.8599850000001</v>
      </c>
      <c r="D2292" s="191">
        <v>1163.3199460000001</v>
      </c>
      <c r="E2292" s="191">
        <v>1175.380005</v>
      </c>
      <c r="F2292" s="192">
        <v>1175.380005</v>
      </c>
      <c r="G2292" s="191">
        <v>5548130000</v>
      </c>
      <c r="H2292" s="194">
        <f t="shared" si="35"/>
        <v>1.0688382581994645E-2</v>
      </c>
      <c r="I2292" s="193"/>
      <c r="J2292" s="197">
        <v>2290</v>
      </c>
      <c r="K2292" s="234">
        <v>1.0688382581994645E-2</v>
      </c>
      <c r="L2292" s="198">
        <v>-3.2031807387391982E-3</v>
      </c>
    </row>
    <row r="2293" spans="1:12" ht="14.4" x14ac:dyDescent="0.3">
      <c r="A2293" s="7">
        <v>40812</v>
      </c>
      <c r="B2293" s="191">
        <v>1136.910034</v>
      </c>
      <c r="C2293" s="191">
        <v>1164.1899410000001</v>
      </c>
      <c r="D2293" s="191">
        <v>1131.0699460000001</v>
      </c>
      <c r="E2293" s="191">
        <v>1162.9499510000001</v>
      </c>
      <c r="F2293" s="192">
        <v>1162.9499510000001</v>
      </c>
      <c r="G2293" s="191">
        <v>4762830000</v>
      </c>
      <c r="H2293" s="194">
        <f t="shared" si="35"/>
        <v>2.3336145420173947E-2</v>
      </c>
      <c r="I2293" s="193"/>
      <c r="J2293" s="197">
        <v>2291</v>
      </c>
      <c r="K2293" s="234">
        <v>2.3336145420173947E-2</v>
      </c>
      <c r="L2293" s="198">
        <v>-3.2015858716988375E-3</v>
      </c>
    </row>
    <row r="2294" spans="1:12" ht="14.4" x14ac:dyDescent="0.3">
      <c r="A2294" s="7">
        <v>40809</v>
      </c>
      <c r="B2294" s="191">
        <v>1128.8199460000001</v>
      </c>
      <c r="C2294" s="191">
        <v>1141.719971</v>
      </c>
      <c r="D2294" s="191">
        <v>1121.3599850000001</v>
      </c>
      <c r="E2294" s="191">
        <v>1136.4300539999999</v>
      </c>
      <c r="F2294" s="192">
        <v>1136.4300539999999</v>
      </c>
      <c r="G2294" s="191">
        <v>5639930000</v>
      </c>
      <c r="H2294" s="194">
        <f t="shared" si="35"/>
        <v>6.0820094914492877E-3</v>
      </c>
      <c r="I2294" s="193"/>
      <c r="J2294" s="197">
        <v>2292</v>
      </c>
      <c r="K2294" s="234">
        <v>6.0820094914492877E-3</v>
      </c>
      <c r="L2294" s="198">
        <v>-3.1928479778841959E-3</v>
      </c>
    </row>
    <row r="2295" spans="1:12" ht="14.4" x14ac:dyDescent="0.3">
      <c r="A2295" s="7">
        <v>40808</v>
      </c>
      <c r="B2295" s="191">
        <v>1164.5500489999999</v>
      </c>
      <c r="C2295" s="191">
        <v>1164.5500489999999</v>
      </c>
      <c r="D2295" s="191">
        <v>1114.219971</v>
      </c>
      <c r="E2295" s="191">
        <v>1129.5600589999999</v>
      </c>
      <c r="F2295" s="192">
        <v>1129.5600589999999</v>
      </c>
      <c r="G2295" s="191">
        <v>6703140000</v>
      </c>
      <c r="H2295" s="194">
        <f t="shared" si="35"/>
        <v>-3.1883121362721416E-2</v>
      </c>
      <c r="I2295" s="193"/>
      <c r="J2295" s="197">
        <v>2293</v>
      </c>
      <c r="K2295" s="234">
        <v>-3.1883121362721416E-2</v>
      </c>
      <c r="L2295" s="198">
        <v>-3.1924704804255763E-3</v>
      </c>
    </row>
    <row r="2296" spans="1:12" ht="14.4" x14ac:dyDescent="0.3">
      <c r="A2296" s="7">
        <v>40807</v>
      </c>
      <c r="B2296" s="191">
        <v>1203.630005</v>
      </c>
      <c r="C2296" s="191">
        <v>1206.3000489999999</v>
      </c>
      <c r="D2296" s="191">
        <v>1166.209961</v>
      </c>
      <c r="E2296" s="191">
        <v>1166.76001</v>
      </c>
      <c r="F2296" s="192">
        <v>1166.76001</v>
      </c>
      <c r="G2296" s="191">
        <v>4728550000</v>
      </c>
      <c r="H2296" s="194">
        <f t="shared" si="35"/>
        <v>-2.9390442478745421E-2</v>
      </c>
      <c r="I2296" s="193"/>
      <c r="J2296" s="197">
        <v>2294</v>
      </c>
      <c r="K2296" s="234">
        <v>-2.9390442478745421E-2</v>
      </c>
      <c r="L2296" s="198">
        <v>-3.1923276037074907E-3</v>
      </c>
    </row>
    <row r="2297" spans="1:12" ht="14.4" x14ac:dyDescent="0.3">
      <c r="A2297" s="7">
        <v>40806</v>
      </c>
      <c r="B2297" s="191">
        <v>1204.5</v>
      </c>
      <c r="C2297" s="191">
        <v>1220.3900149999999</v>
      </c>
      <c r="D2297" s="191">
        <v>1201.290039</v>
      </c>
      <c r="E2297" s="191">
        <v>1202.089966</v>
      </c>
      <c r="F2297" s="192">
        <v>1202.089966</v>
      </c>
      <c r="G2297" s="191">
        <v>4315610000</v>
      </c>
      <c r="H2297" s="194">
        <f t="shared" si="35"/>
        <v>-1.6610054534745621E-3</v>
      </c>
      <c r="I2297" s="193"/>
      <c r="J2297" s="197">
        <v>2295</v>
      </c>
      <c r="K2297" s="234">
        <v>-1.6610054534745621E-3</v>
      </c>
      <c r="L2297" s="198">
        <v>-3.1820253815662463E-3</v>
      </c>
    </row>
    <row r="2298" spans="1:12" ht="14.4" x14ac:dyDescent="0.3">
      <c r="A2298" s="7">
        <v>40805</v>
      </c>
      <c r="B2298" s="191">
        <v>1214.98999</v>
      </c>
      <c r="C2298" s="191">
        <v>1214.98999</v>
      </c>
      <c r="D2298" s="191">
        <v>1188.3599850000001</v>
      </c>
      <c r="E2298" s="191">
        <v>1204.089966</v>
      </c>
      <c r="F2298" s="192">
        <v>1204.089966</v>
      </c>
      <c r="G2298" s="191">
        <v>4254190000</v>
      </c>
      <c r="H2298" s="194">
        <f t="shared" si="35"/>
        <v>-9.8025870691639799E-3</v>
      </c>
      <c r="I2298" s="193"/>
      <c r="J2298" s="197">
        <v>2296</v>
      </c>
      <c r="K2298" s="234">
        <v>-9.8025870691639799E-3</v>
      </c>
      <c r="L2298" s="198">
        <v>-3.1798019134260799E-3</v>
      </c>
    </row>
    <row r="2299" spans="1:12" ht="14.4" x14ac:dyDescent="0.3">
      <c r="A2299" s="7">
        <v>40802</v>
      </c>
      <c r="B2299" s="191">
        <v>1209.209961</v>
      </c>
      <c r="C2299" s="191">
        <v>1220.0600589999999</v>
      </c>
      <c r="D2299" s="191">
        <v>1204.459961</v>
      </c>
      <c r="E2299" s="191">
        <v>1216.01001</v>
      </c>
      <c r="F2299" s="192">
        <v>1216.01001</v>
      </c>
      <c r="G2299" s="191">
        <v>5248890000</v>
      </c>
      <c r="H2299" s="194">
        <f t="shared" si="35"/>
        <v>5.7066975590313344E-3</v>
      </c>
      <c r="I2299" s="193"/>
      <c r="J2299" s="197">
        <v>2297</v>
      </c>
      <c r="K2299" s="234">
        <v>5.7066975590313344E-3</v>
      </c>
      <c r="L2299" s="198">
        <v>-3.1796590387466587E-3</v>
      </c>
    </row>
    <row r="2300" spans="1:12" ht="14.4" x14ac:dyDescent="0.3">
      <c r="A2300" s="7">
        <v>40801</v>
      </c>
      <c r="B2300" s="191">
        <v>1189.4399410000001</v>
      </c>
      <c r="C2300" s="191">
        <v>1209.1099850000001</v>
      </c>
      <c r="D2300" s="191">
        <v>1189.4399410000001</v>
      </c>
      <c r="E2300" s="191">
        <v>1209.1099850000001</v>
      </c>
      <c r="F2300" s="192">
        <v>1209.1099850000001</v>
      </c>
      <c r="G2300" s="191">
        <v>4479730000</v>
      </c>
      <c r="H2300" s="194">
        <f t="shared" si="35"/>
        <v>1.718707311631236E-2</v>
      </c>
      <c r="I2300" s="193"/>
      <c r="J2300" s="197">
        <v>2298</v>
      </c>
      <c r="K2300" s="234">
        <v>1.718707311631236E-2</v>
      </c>
      <c r="L2300" s="198">
        <v>-3.1777204859397001E-3</v>
      </c>
    </row>
    <row r="2301" spans="1:12" ht="14.4" x14ac:dyDescent="0.3">
      <c r="A2301" s="7">
        <v>40800</v>
      </c>
      <c r="B2301" s="191">
        <v>1173.3199460000001</v>
      </c>
      <c r="C2301" s="191">
        <v>1202.380005</v>
      </c>
      <c r="D2301" s="191">
        <v>1162.7299800000001</v>
      </c>
      <c r="E2301" s="191">
        <v>1188.6800539999999</v>
      </c>
      <c r="F2301" s="192">
        <v>1188.6800539999999</v>
      </c>
      <c r="G2301" s="191">
        <v>4986740000</v>
      </c>
      <c r="H2301" s="194">
        <f t="shared" si="35"/>
        <v>1.3479805150953589E-2</v>
      </c>
      <c r="I2301" s="193"/>
      <c r="J2301" s="197">
        <v>2299</v>
      </c>
      <c r="K2301" s="234">
        <v>1.3479805150953589E-2</v>
      </c>
      <c r="L2301" s="198">
        <v>-3.1749052804942706E-3</v>
      </c>
    </row>
    <row r="2302" spans="1:12" ht="14.4" x14ac:dyDescent="0.3">
      <c r="A2302" s="7">
        <v>40799</v>
      </c>
      <c r="B2302" s="191">
        <v>1162.589966</v>
      </c>
      <c r="C2302" s="191">
        <v>1176.410034</v>
      </c>
      <c r="D2302" s="191">
        <v>1157.4399410000001</v>
      </c>
      <c r="E2302" s="191">
        <v>1172.869995</v>
      </c>
      <c r="F2302" s="192">
        <v>1172.869995</v>
      </c>
      <c r="G2302" s="191">
        <v>4681370000</v>
      </c>
      <c r="H2302" s="194">
        <f t="shared" si="35"/>
        <v>9.1200623070360927E-3</v>
      </c>
      <c r="I2302" s="193"/>
      <c r="J2302" s="197">
        <v>2300</v>
      </c>
      <c r="K2302" s="234">
        <v>9.1200623070360927E-3</v>
      </c>
      <c r="L2302" s="198">
        <v>-3.1743182089343435E-3</v>
      </c>
    </row>
    <row r="2303" spans="1:12" ht="14.4" x14ac:dyDescent="0.3">
      <c r="A2303" s="7">
        <v>40798</v>
      </c>
      <c r="B2303" s="191">
        <v>1153.5</v>
      </c>
      <c r="C2303" s="191">
        <v>1162.5200199999999</v>
      </c>
      <c r="D2303" s="191">
        <v>1136.0699460000001</v>
      </c>
      <c r="E2303" s="191">
        <v>1162.2700199999999</v>
      </c>
      <c r="F2303" s="192">
        <v>1162.2700199999999</v>
      </c>
      <c r="G2303" s="191">
        <v>5168550000</v>
      </c>
      <c r="H2303" s="194">
        <f t="shared" si="35"/>
        <v>6.9657175253755423E-3</v>
      </c>
      <c r="I2303" s="193"/>
      <c r="J2303" s="197">
        <v>2301</v>
      </c>
      <c r="K2303" s="234">
        <v>6.9657175253755423E-3</v>
      </c>
      <c r="L2303" s="198">
        <v>-3.170006192845444E-3</v>
      </c>
    </row>
    <row r="2304" spans="1:12" ht="14.4" x14ac:dyDescent="0.3">
      <c r="A2304" s="7">
        <v>40795</v>
      </c>
      <c r="B2304" s="191">
        <v>1185.369995</v>
      </c>
      <c r="C2304" s="191">
        <v>1185.369995</v>
      </c>
      <c r="D2304" s="191">
        <v>1148.369995</v>
      </c>
      <c r="E2304" s="191">
        <v>1154.2299800000001</v>
      </c>
      <c r="F2304" s="192">
        <v>1154.2299800000001</v>
      </c>
      <c r="G2304" s="191">
        <v>4586370000</v>
      </c>
      <c r="H2304" s="194">
        <f t="shared" si="35"/>
        <v>-2.6705492334149712E-2</v>
      </c>
      <c r="I2304" s="193"/>
      <c r="J2304" s="197">
        <v>2302</v>
      </c>
      <c r="K2304" s="234">
        <v>-2.6705492334149712E-2</v>
      </c>
      <c r="L2304" s="198">
        <v>-3.1628213389220711E-3</v>
      </c>
    </row>
    <row r="2305" spans="1:12" ht="14.4" x14ac:dyDescent="0.3">
      <c r="A2305" s="7">
        <v>40794</v>
      </c>
      <c r="B2305" s="191">
        <v>1197.9799800000001</v>
      </c>
      <c r="C2305" s="191">
        <v>1204.400024</v>
      </c>
      <c r="D2305" s="191">
        <v>1183.339966</v>
      </c>
      <c r="E2305" s="191">
        <v>1185.900024</v>
      </c>
      <c r="F2305" s="192">
        <v>1185.900024</v>
      </c>
      <c r="G2305" s="191">
        <v>4465170000</v>
      </c>
      <c r="H2305" s="194">
        <f t="shared" si="35"/>
        <v>-1.061217988441782E-2</v>
      </c>
      <c r="I2305" s="193"/>
      <c r="J2305" s="197">
        <v>2303</v>
      </c>
      <c r="K2305" s="234">
        <v>-1.061217988441782E-2</v>
      </c>
      <c r="L2305" s="198">
        <v>-3.1562941721638236E-3</v>
      </c>
    </row>
    <row r="2306" spans="1:12" ht="14.4" x14ac:dyDescent="0.3">
      <c r="A2306" s="7">
        <v>40793</v>
      </c>
      <c r="B2306" s="191">
        <v>1165.849976</v>
      </c>
      <c r="C2306" s="191">
        <v>1198.619995</v>
      </c>
      <c r="D2306" s="191">
        <v>1165.849976</v>
      </c>
      <c r="E2306" s="191">
        <v>1198.619995</v>
      </c>
      <c r="F2306" s="192">
        <v>1198.619995</v>
      </c>
      <c r="G2306" s="191">
        <v>4441040000</v>
      </c>
      <c r="H2306" s="194">
        <f t="shared" si="35"/>
        <v>2.8646463635358055E-2</v>
      </c>
      <c r="I2306" s="193"/>
      <c r="J2306" s="197">
        <v>2304</v>
      </c>
      <c r="K2306" s="234">
        <v>2.8646463635358055E-2</v>
      </c>
      <c r="L2306" s="198">
        <v>-3.1550310113906176E-3</v>
      </c>
    </row>
    <row r="2307" spans="1:12" ht="14.4" x14ac:dyDescent="0.3">
      <c r="A2307" s="7">
        <v>40792</v>
      </c>
      <c r="B2307" s="191">
        <v>1173.969971</v>
      </c>
      <c r="C2307" s="191">
        <v>1173.969971</v>
      </c>
      <c r="D2307" s="191">
        <v>1140.130005</v>
      </c>
      <c r="E2307" s="191">
        <v>1165.23999</v>
      </c>
      <c r="F2307" s="192">
        <v>1165.23999</v>
      </c>
      <c r="G2307" s="191">
        <v>5103980000</v>
      </c>
      <c r="H2307" s="194">
        <f t="shared" si="35"/>
        <v>-7.4362898674177015E-3</v>
      </c>
      <c r="I2307" s="193"/>
      <c r="J2307" s="197">
        <v>2305</v>
      </c>
      <c r="K2307" s="234">
        <v>-7.4362898674177015E-3</v>
      </c>
      <c r="L2307" s="198">
        <v>-3.1533440094667592E-3</v>
      </c>
    </row>
    <row r="2308" spans="1:12" ht="14.4" x14ac:dyDescent="0.3">
      <c r="A2308" s="7">
        <v>40788</v>
      </c>
      <c r="B2308" s="191">
        <v>1203.900024</v>
      </c>
      <c r="C2308" s="191">
        <v>1203.900024</v>
      </c>
      <c r="D2308" s="191">
        <v>1170.5600589999999</v>
      </c>
      <c r="E2308" s="191">
        <v>1173.969971</v>
      </c>
      <c r="F2308" s="192">
        <v>1173.969971</v>
      </c>
      <c r="G2308" s="191">
        <v>4401740000</v>
      </c>
      <c r="H2308" s="194">
        <f t="shared" ref="H2308:H2371" si="36">(F2308-F2309)/F2309</f>
        <v>-2.5281938100990269E-2</v>
      </c>
      <c r="I2308" s="193"/>
      <c r="J2308" s="197">
        <v>2306</v>
      </c>
      <c r="K2308" s="234">
        <v>-2.5281938100990269E-2</v>
      </c>
      <c r="L2308" s="198">
        <v>-3.1485630792164217E-3</v>
      </c>
    </row>
    <row r="2309" spans="1:12" ht="14.4" x14ac:dyDescent="0.3">
      <c r="A2309" s="7">
        <v>40787</v>
      </c>
      <c r="B2309" s="191">
        <v>1219.119995</v>
      </c>
      <c r="C2309" s="191">
        <v>1229.290039</v>
      </c>
      <c r="D2309" s="191">
        <v>1203.849976</v>
      </c>
      <c r="E2309" s="191">
        <v>1204.420044</v>
      </c>
      <c r="F2309" s="192">
        <v>1204.420044</v>
      </c>
      <c r="G2309" s="191">
        <v>4780410000</v>
      </c>
      <c r="H2309" s="194">
        <f t="shared" si="36"/>
        <v>-1.187143287903625E-2</v>
      </c>
      <c r="I2309" s="193"/>
      <c r="J2309" s="197">
        <v>2307</v>
      </c>
      <c r="K2309" s="234">
        <v>-1.187143287903625E-2</v>
      </c>
      <c r="L2309" s="198">
        <v>-3.1429174529251105E-3</v>
      </c>
    </row>
    <row r="2310" spans="1:12" ht="14.4" x14ac:dyDescent="0.3">
      <c r="A2310" s="7">
        <v>40786</v>
      </c>
      <c r="B2310" s="191">
        <v>1213</v>
      </c>
      <c r="C2310" s="191">
        <v>1230.709961</v>
      </c>
      <c r="D2310" s="191">
        <v>1209.349976</v>
      </c>
      <c r="E2310" s="191">
        <v>1218.8900149999999</v>
      </c>
      <c r="F2310" s="192">
        <v>1218.8900149999999</v>
      </c>
      <c r="G2310" s="191">
        <v>5267840000</v>
      </c>
      <c r="H2310" s="194">
        <f t="shared" si="36"/>
        <v>4.9219823099897484E-3</v>
      </c>
      <c r="I2310" s="193"/>
      <c r="J2310" s="197">
        <v>2308</v>
      </c>
      <c r="K2310" s="234">
        <v>4.9219823099897484E-3</v>
      </c>
      <c r="L2310" s="198">
        <v>-3.1357620237914443E-3</v>
      </c>
    </row>
    <row r="2311" spans="1:12" ht="14.4" x14ac:dyDescent="0.3">
      <c r="A2311" s="7">
        <v>40785</v>
      </c>
      <c r="B2311" s="191">
        <v>1209.76001</v>
      </c>
      <c r="C2311" s="191">
        <v>1220.099976</v>
      </c>
      <c r="D2311" s="191">
        <v>1195.7700199999999</v>
      </c>
      <c r="E2311" s="191">
        <v>1212.920044</v>
      </c>
      <c r="F2311" s="192">
        <v>1212.920044</v>
      </c>
      <c r="G2311" s="191">
        <v>4572570000</v>
      </c>
      <c r="H2311" s="194">
        <f t="shared" si="36"/>
        <v>2.3470250754239609E-3</v>
      </c>
      <c r="I2311" s="193"/>
      <c r="J2311" s="197">
        <v>2309</v>
      </c>
      <c r="K2311" s="234">
        <v>2.3470250754239609E-3</v>
      </c>
      <c r="L2311" s="198">
        <v>-3.1355867830603259E-3</v>
      </c>
    </row>
    <row r="2312" spans="1:12" ht="14.4" x14ac:dyDescent="0.3">
      <c r="A2312" s="7">
        <v>40784</v>
      </c>
      <c r="B2312" s="191">
        <v>1177.910034</v>
      </c>
      <c r="C2312" s="191">
        <v>1210.280029</v>
      </c>
      <c r="D2312" s="191">
        <v>1177.910034</v>
      </c>
      <c r="E2312" s="191">
        <v>1210.079956</v>
      </c>
      <c r="F2312" s="192">
        <v>1210.079956</v>
      </c>
      <c r="G2312" s="191">
        <v>4228070000</v>
      </c>
      <c r="H2312" s="194">
        <f t="shared" si="36"/>
        <v>2.8280001371753932E-2</v>
      </c>
      <c r="I2312" s="193"/>
      <c r="J2312" s="197">
        <v>2310</v>
      </c>
      <c r="K2312" s="234">
        <v>2.8280001371753932E-2</v>
      </c>
      <c r="L2312" s="198">
        <v>-3.1246914164609818E-3</v>
      </c>
    </row>
    <row r="2313" spans="1:12" ht="14.4" x14ac:dyDescent="0.3">
      <c r="A2313" s="7">
        <v>40781</v>
      </c>
      <c r="B2313" s="191">
        <v>1158.849976</v>
      </c>
      <c r="C2313" s="191">
        <v>1181.2299800000001</v>
      </c>
      <c r="D2313" s="191">
        <v>1135.910034</v>
      </c>
      <c r="E2313" s="191">
        <v>1176.8000489999999</v>
      </c>
      <c r="F2313" s="192">
        <v>1176.8000489999999</v>
      </c>
      <c r="G2313" s="191">
        <v>5035320000</v>
      </c>
      <c r="H2313" s="194">
        <f t="shared" si="36"/>
        <v>1.5121609890334276E-2</v>
      </c>
      <c r="I2313" s="193"/>
      <c r="J2313" s="197">
        <v>2311</v>
      </c>
      <c r="K2313" s="234">
        <v>1.5121609890334276E-2</v>
      </c>
      <c r="L2313" s="198">
        <v>-3.1242754201728229E-3</v>
      </c>
    </row>
    <row r="2314" spans="1:12" ht="14.4" x14ac:dyDescent="0.3">
      <c r="A2314" s="7">
        <v>40780</v>
      </c>
      <c r="B2314" s="191">
        <v>1176.6899410000001</v>
      </c>
      <c r="C2314" s="191">
        <v>1190.6800539999999</v>
      </c>
      <c r="D2314" s="191">
        <v>1155.469971</v>
      </c>
      <c r="E2314" s="191">
        <v>1159.2700199999999</v>
      </c>
      <c r="F2314" s="192">
        <v>1159.2700199999999</v>
      </c>
      <c r="G2314" s="191">
        <v>5748420000</v>
      </c>
      <c r="H2314" s="194">
        <f t="shared" si="36"/>
        <v>-1.5565520018319056E-2</v>
      </c>
      <c r="I2314" s="193"/>
      <c r="J2314" s="197">
        <v>2312</v>
      </c>
      <c r="K2314" s="234">
        <v>-1.5565520018319056E-2</v>
      </c>
      <c r="L2314" s="198">
        <v>-3.1231161159590076E-3</v>
      </c>
    </row>
    <row r="2315" spans="1:12" ht="14.4" x14ac:dyDescent="0.3">
      <c r="A2315" s="7">
        <v>40779</v>
      </c>
      <c r="B2315" s="191">
        <v>1162.160034</v>
      </c>
      <c r="C2315" s="191">
        <v>1178.5600589999999</v>
      </c>
      <c r="D2315" s="191">
        <v>1156.3000489999999</v>
      </c>
      <c r="E2315" s="191">
        <v>1177.599976</v>
      </c>
      <c r="F2315" s="192">
        <v>1177.599976</v>
      </c>
      <c r="G2315" s="191">
        <v>5315310000</v>
      </c>
      <c r="H2315" s="194">
        <f t="shared" si="36"/>
        <v>1.3119972740464874E-2</v>
      </c>
      <c r="I2315" s="193"/>
      <c r="J2315" s="197">
        <v>2313</v>
      </c>
      <c r="K2315" s="234">
        <v>1.3119972740464874E-2</v>
      </c>
      <c r="L2315" s="198">
        <v>-3.1082993655891251E-3</v>
      </c>
    </row>
    <row r="2316" spans="1:12" ht="14.4" x14ac:dyDescent="0.3">
      <c r="A2316" s="7">
        <v>40778</v>
      </c>
      <c r="B2316" s="191">
        <v>1124.3599850000001</v>
      </c>
      <c r="C2316" s="191">
        <v>1162.349976</v>
      </c>
      <c r="D2316" s="191">
        <v>1124.3599850000001</v>
      </c>
      <c r="E2316" s="191">
        <v>1162.349976</v>
      </c>
      <c r="F2316" s="192">
        <v>1162.349976</v>
      </c>
      <c r="G2316" s="191">
        <v>5013170000</v>
      </c>
      <c r="H2316" s="194">
        <f t="shared" si="36"/>
        <v>3.428487822906099E-2</v>
      </c>
      <c r="I2316" s="193"/>
      <c r="J2316" s="197">
        <v>2314</v>
      </c>
      <c r="K2316" s="234">
        <v>3.428487822906099E-2</v>
      </c>
      <c r="L2316" s="198">
        <v>-3.1009878754807907E-3</v>
      </c>
    </row>
    <row r="2317" spans="1:12" ht="14.4" x14ac:dyDescent="0.3">
      <c r="A2317" s="7">
        <v>40777</v>
      </c>
      <c r="B2317" s="191">
        <v>1123.5500489999999</v>
      </c>
      <c r="C2317" s="191">
        <v>1145.48999</v>
      </c>
      <c r="D2317" s="191">
        <v>1121.089966</v>
      </c>
      <c r="E2317" s="191">
        <v>1123.8199460000001</v>
      </c>
      <c r="F2317" s="192">
        <v>1123.8199460000001</v>
      </c>
      <c r="G2317" s="191">
        <v>5436260000</v>
      </c>
      <c r="H2317" s="194">
        <f t="shared" si="36"/>
        <v>2.580411671400547E-4</v>
      </c>
      <c r="I2317" s="193"/>
      <c r="J2317" s="197">
        <v>2315</v>
      </c>
      <c r="K2317" s="234">
        <v>2.580411671400547E-4</v>
      </c>
      <c r="L2317" s="198">
        <v>-3.0992638350910181E-3</v>
      </c>
    </row>
    <row r="2318" spans="1:12" ht="14.4" x14ac:dyDescent="0.3">
      <c r="A2318" s="7">
        <v>40774</v>
      </c>
      <c r="B2318" s="191">
        <v>1140.469971</v>
      </c>
      <c r="C2318" s="191">
        <v>1154.540039</v>
      </c>
      <c r="D2318" s="191">
        <v>1122.0500489999999</v>
      </c>
      <c r="E2318" s="191">
        <v>1123.530029</v>
      </c>
      <c r="F2318" s="192">
        <v>1123.530029</v>
      </c>
      <c r="G2318" s="191">
        <v>5167560000</v>
      </c>
      <c r="H2318" s="194">
        <f t="shared" si="36"/>
        <v>-1.5008981405150102E-2</v>
      </c>
      <c r="I2318" s="193"/>
      <c r="J2318" s="197">
        <v>2316</v>
      </c>
      <c r="K2318" s="234">
        <v>-1.5008981405150102E-2</v>
      </c>
      <c r="L2318" s="198">
        <v>-3.0991841128969969E-3</v>
      </c>
    </row>
    <row r="2319" spans="1:12" ht="14.4" x14ac:dyDescent="0.3">
      <c r="A2319" s="7">
        <v>40773</v>
      </c>
      <c r="B2319" s="191">
        <v>1189.619995</v>
      </c>
      <c r="C2319" s="191">
        <v>1189.619995</v>
      </c>
      <c r="D2319" s="191">
        <v>1131.030029</v>
      </c>
      <c r="E2319" s="191">
        <v>1140.650024</v>
      </c>
      <c r="F2319" s="192">
        <v>1140.650024</v>
      </c>
      <c r="G2319" s="191">
        <v>3234810000</v>
      </c>
      <c r="H2319" s="194">
        <f t="shared" si="36"/>
        <v>-4.459371494115387E-2</v>
      </c>
      <c r="I2319" s="193"/>
      <c r="J2319" s="197">
        <v>2317</v>
      </c>
      <c r="K2319" s="234">
        <v>-4.459371494115387E-2</v>
      </c>
      <c r="L2319" s="198">
        <v>-3.0938051873088575E-3</v>
      </c>
    </row>
    <row r="2320" spans="1:12" ht="14.4" x14ac:dyDescent="0.3">
      <c r="A2320" s="7">
        <v>40772</v>
      </c>
      <c r="B2320" s="191">
        <v>1192.8900149999999</v>
      </c>
      <c r="C2320" s="191">
        <v>1208.469971</v>
      </c>
      <c r="D2320" s="191">
        <v>1184.3599850000001</v>
      </c>
      <c r="E2320" s="191">
        <v>1193.8900149999999</v>
      </c>
      <c r="F2320" s="192">
        <v>1193.8900149999999</v>
      </c>
      <c r="G2320" s="191">
        <v>4388340000</v>
      </c>
      <c r="H2320" s="194">
        <f t="shared" si="36"/>
        <v>9.473867253480294E-4</v>
      </c>
      <c r="I2320" s="193"/>
      <c r="J2320" s="197">
        <v>2318</v>
      </c>
      <c r="K2320" s="234">
        <v>9.473867253480294E-4</v>
      </c>
      <c r="L2320" s="198">
        <v>-3.0898889993922038E-3</v>
      </c>
    </row>
    <row r="2321" spans="1:12" ht="14.4" x14ac:dyDescent="0.3">
      <c r="A2321" s="7">
        <v>40771</v>
      </c>
      <c r="B2321" s="191">
        <v>1204.219971</v>
      </c>
      <c r="C2321" s="191">
        <v>1204.219971</v>
      </c>
      <c r="D2321" s="191">
        <v>1180.530029</v>
      </c>
      <c r="E2321" s="191">
        <v>1192.76001</v>
      </c>
      <c r="F2321" s="192">
        <v>1192.76001</v>
      </c>
      <c r="G2321" s="191">
        <v>5071600000</v>
      </c>
      <c r="H2321" s="194">
        <f t="shared" si="36"/>
        <v>-9.7385450251853637E-3</v>
      </c>
      <c r="I2321" s="193"/>
      <c r="J2321" s="197">
        <v>2319</v>
      </c>
      <c r="K2321" s="234">
        <v>-9.7385450251853637E-3</v>
      </c>
      <c r="L2321" s="198">
        <v>-3.0854117967083127E-3</v>
      </c>
    </row>
    <row r="2322" spans="1:12" ht="14.4" x14ac:dyDescent="0.3">
      <c r="A2322" s="7">
        <v>40770</v>
      </c>
      <c r="B2322" s="191">
        <v>1178.8599850000001</v>
      </c>
      <c r="C2322" s="191">
        <v>1204.48999</v>
      </c>
      <c r="D2322" s="191">
        <v>1178.8599850000001</v>
      </c>
      <c r="E2322" s="191">
        <v>1204.48999</v>
      </c>
      <c r="F2322" s="192">
        <v>1204.48999</v>
      </c>
      <c r="G2322" s="191">
        <v>4272850000</v>
      </c>
      <c r="H2322" s="194">
        <f t="shared" si="36"/>
        <v>2.1784621537573871E-2</v>
      </c>
      <c r="I2322" s="193"/>
      <c r="J2322" s="197">
        <v>2320</v>
      </c>
      <c r="K2322" s="234">
        <v>2.1784621537573871E-2</v>
      </c>
      <c r="L2322" s="198">
        <v>-3.0853826285857371E-3</v>
      </c>
    </row>
    <row r="2323" spans="1:12" ht="14.4" x14ac:dyDescent="0.3">
      <c r="A2323" s="7">
        <v>40767</v>
      </c>
      <c r="B2323" s="191">
        <v>1172.869995</v>
      </c>
      <c r="C2323" s="191">
        <v>1189.040039</v>
      </c>
      <c r="D2323" s="191">
        <v>1170.73999</v>
      </c>
      <c r="E2323" s="191">
        <v>1178.8100589999999</v>
      </c>
      <c r="F2323" s="192">
        <v>1178.8100589999999</v>
      </c>
      <c r="G2323" s="191">
        <v>5640380000</v>
      </c>
      <c r="H2323" s="194">
        <f t="shared" si="36"/>
        <v>5.2616693282464544E-3</v>
      </c>
      <c r="I2323" s="193"/>
      <c r="J2323" s="197">
        <v>2321</v>
      </c>
      <c r="K2323" s="234">
        <v>5.2616693282464544E-3</v>
      </c>
      <c r="L2323" s="198">
        <v>-3.0849077493349882E-3</v>
      </c>
    </row>
    <row r="2324" spans="1:12" ht="14.4" x14ac:dyDescent="0.3">
      <c r="A2324" s="7">
        <v>40766</v>
      </c>
      <c r="B2324" s="191">
        <v>1121.3000489999999</v>
      </c>
      <c r="C2324" s="191">
        <v>1186.290039</v>
      </c>
      <c r="D2324" s="191">
        <v>1121.3000489999999</v>
      </c>
      <c r="E2324" s="191">
        <v>1172.6400149999999</v>
      </c>
      <c r="F2324" s="192">
        <v>1172.6400149999999</v>
      </c>
      <c r="G2324" s="191">
        <v>3685050000</v>
      </c>
      <c r="H2324" s="194">
        <f t="shared" si="36"/>
        <v>4.6290021536367972E-2</v>
      </c>
      <c r="I2324" s="193"/>
      <c r="J2324" s="197">
        <v>2322</v>
      </c>
      <c r="K2324" s="234">
        <v>4.6290021536367972E-2</v>
      </c>
      <c r="L2324" s="198">
        <v>-3.0837219795711236E-3</v>
      </c>
    </row>
    <row r="2325" spans="1:12" ht="14.4" x14ac:dyDescent="0.3">
      <c r="A2325" s="7">
        <v>40765</v>
      </c>
      <c r="B2325" s="191">
        <v>1171.7700199999999</v>
      </c>
      <c r="C2325" s="191">
        <v>1171.7700199999999</v>
      </c>
      <c r="D2325" s="191">
        <v>1118.01001</v>
      </c>
      <c r="E2325" s="191">
        <v>1120.76001</v>
      </c>
      <c r="F2325" s="192">
        <v>1120.76001</v>
      </c>
      <c r="G2325" s="191">
        <v>5018070000</v>
      </c>
      <c r="H2325" s="194">
        <f t="shared" si="36"/>
        <v>-4.4152403537291447E-2</v>
      </c>
      <c r="I2325" s="193"/>
      <c r="J2325" s="197">
        <v>2323</v>
      </c>
      <c r="K2325" s="234">
        <v>-4.4152403537291447E-2</v>
      </c>
      <c r="L2325" s="198">
        <v>-3.0825428184092217E-3</v>
      </c>
    </row>
    <row r="2326" spans="1:12" ht="14.4" x14ac:dyDescent="0.3">
      <c r="A2326" s="7">
        <v>40764</v>
      </c>
      <c r="B2326" s="191">
        <v>1120.2299800000001</v>
      </c>
      <c r="C2326" s="191">
        <v>1172.880005</v>
      </c>
      <c r="D2326" s="191">
        <v>1101.540039</v>
      </c>
      <c r="E2326" s="191">
        <v>1172.530029</v>
      </c>
      <c r="F2326" s="192">
        <v>1172.530029</v>
      </c>
      <c r="G2326" s="191">
        <v>2366660000</v>
      </c>
      <c r="H2326" s="194">
        <f t="shared" si="36"/>
        <v>4.7406847809539472E-2</v>
      </c>
      <c r="I2326" s="193"/>
      <c r="J2326" s="197">
        <v>2324</v>
      </c>
      <c r="K2326" s="234">
        <v>4.7406847809539472E-2</v>
      </c>
      <c r="L2326" s="198">
        <v>-3.0772100221955834E-3</v>
      </c>
    </row>
    <row r="2327" spans="1:12" ht="14.4" x14ac:dyDescent="0.3">
      <c r="A2327" s="7">
        <v>40763</v>
      </c>
      <c r="B2327" s="191">
        <v>1198.4799800000001</v>
      </c>
      <c r="C2327" s="191">
        <v>1198.4799800000001</v>
      </c>
      <c r="D2327" s="191">
        <v>1119.280029</v>
      </c>
      <c r="E2327" s="191">
        <v>1119.459961</v>
      </c>
      <c r="F2327" s="192">
        <v>1119.459961</v>
      </c>
      <c r="G2327" s="191">
        <v>2615150000</v>
      </c>
      <c r="H2327" s="194">
        <f t="shared" si="36"/>
        <v>-6.663446419552406E-2</v>
      </c>
      <c r="I2327" s="193"/>
      <c r="J2327" s="197">
        <v>2325</v>
      </c>
      <c r="K2327" s="234">
        <v>-6.663446419552406E-2</v>
      </c>
      <c r="L2327" s="198">
        <v>-3.076753413812177E-3</v>
      </c>
    </row>
    <row r="2328" spans="1:12" ht="14.4" x14ac:dyDescent="0.3">
      <c r="A2328" s="7">
        <v>40760</v>
      </c>
      <c r="B2328" s="191">
        <v>1200.280029</v>
      </c>
      <c r="C2328" s="191">
        <v>1218.1099850000001</v>
      </c>
      <c r="D2328" s="191">
        <v>1168.089966</v>
      </c>
      <c r="E2328" s="191">
        <v>1199.380005</v>
      </c>
      <c r="F2328" s="192">
        <v>1199.380005</v>
      </c>
      <c r="G2328" s="191">
        <v>5454590000</v>
      </c>
      <c r="H2328" s="194">
        <f t="shared" si="36"/>
        <v>-5.7491732236088331E-4</v>
      </c>
      <c r="I2328" s="193"/>
      <c r="J2328" s="197">
        <v>2326</v>
      </c>
      <c r="K2328" s="234">
        <v>-5.7491732236088331E-4</v>
      </c>
      <c r="L2328" s="198">
        <v>-3.0731142046667576E-3</v>
      </c>
    </row>
    <row r="2329" spans="1:12" ht="14.4" x14ac:dyDescent="0.3">
      <c r="A2329" s="7">
        <v>40759</v>
      </c>
      <c r="B2329" s="191">
        <v>1260.2299800000001</v>
      </c>
      <c r="C2329" s="191">
        <v>1260.2299800000001</v>
      </c>
      <c r="D2329" s="191">
        <v>1199.540039</v>
      </c>
      <c r="E2329" s="191">
        <v>1200.0699460000001</v>
      </c>
      <c r="F2329" s="192">
        <v>1200.0699460000001</v>
      </c>
      <c r="G2329" s="191">
        <v>4266530000</v>
      </c>
      <c r="H2329" s="194">
        <f t="shared" si="36"/>
        <v>-4.7820446566716218E-2</v>
      </c>
      <c r="I2329" s="193"/>
      <c r="J2329" s="197">
        <v>2327</v>
      </c>
      <c r="K2329" s="234">
        <v>-4.7820446566716218E-2</v>
      </c>
      <c r="L2329" s="198">
        <v>-3.0664226427703418E-3</v>
      </c>
    </row>
    <row r="2330" spans="1:12" ht="14.4" x14ac:dyDescent="0.3">
      <c r="A2330" s="7">
        <v>40758</v>
      </c>
      <c r="B2330" s="191">
        <v>1254.25</v>
      </c>
      <c r="C2330" s="191">
        <v>1261.1999510000001</v>
      </c>
      <c r="D2330" s="191">
        <v>1234.5600589999999</v>
      </c>
      <c r="E2330" s="191">
        <v>1260.339966</v>
      </c>
      <c r="F2330" s="192">
        <v>1260.339966</v>
      </c>
      <c r="G2330" s="191">
        <v>6446940000</v>
      </c>
      <c r="H2330" s="194">
        <f t="shared" si="36"/>
        <v>5.0156825917878978E-3</v>
      </c>
      <c r="I2330" s="193"/>
      <c r="J2330" s="197">
        <v>2328</v>
      </c>
      <c r="K2330" s="234">
        <v>5.0156825917878978E-3</v>
      </c>
      <c r="L2330" s="198">
        <v>-3.0653838975307256E-3</v>
      </c>
    </row>
    <row r="2331" spans="1:12" ht="14.4" x14ac:dyDescent="0.3">
      <c r="A2331" s="7">
        <v>40757</v>
      </c>
      <c r="B2331" s="191">
        <v>1286.5600589999999</v>
      </c>
      <c r="C2331" s="191">
        <v>1286.5600589999999</v>
      </c>
      <c r="D2331" s="191">
        <v>1254.030029</v>
      </c>
      <c r="E2331" s="191">
        <v>1254.0500489999999</v>
      </c>
      <c r="F2331" s="192">
        <v>1254.0500489999999</v>
      </c>
      <c r="G2331" s="191">
        <v>5206290000</v>
      </c>
      <c r="H2331" s="194">
        <f t="shared" si="36"/>
        <v>-2.5556664263946521E-2</v>
      </c>
      <c r="I2331" s="193"/>
      <c r="J2331" s="197">
        <v>2329</v>
      </c>
      <c r="K2331" s="234">
        <v>-2.5556664263946521E-2</v>
      </c>
      <c r="L2331" s="198">
        <v>-3.0596391794261947E-3</v>
      </c>
    </row>
    <row r="2332" spans="1:12" ht="14.4" x14ac:dyDescent="0.3">
      <c r="A2332" s="7">
        <v>40756</v>
      </c>
      <c r="B2332" s="191">
        <v>1292.589966</v>
      </c>
      <c r="C2332" s="191">
        <v>1307.380005</v>
      </c>
      <c r="D2332" s="191">
        <v>1274.7299800000001</v>
      </c>
      <c r="E2332" s="191">
        <v>1286.9399410000001</v>
      </c>
      <c r="F2332" s="192">
        <v>1286.9399410000001</v>
      </c>
      <c r="G2332" s="191">
        <v>4967390000</v>
      </c>
      <c r="H2332" s="194">
        <f t="shared" si="36"/>
        <v>-4.1322994089231747E-3</v>
      </c>
      <c r="I2332" s="193"/>
      <c r="J2332" s="197">
        <v>2330</v>
      </c>
      <c r="K2332" s="234">
        <v>-4.1322994089231747E-3</v>
      </c>
      <c r="L2332" s="198">
        <v>-3.0571016886801385E-3</v>
      </c>
    </row>
    <row r="2333" spans="1:12" ht="14.4" x14ac:dyDescent="0.3">
      <c r="A2333" s="7">
        <v>40753</v>
      </c>
      <c r="B2333" s="191">
        <v>1300.119995</v>
      </c>
      <c r="C2333" s="191">
        <v>1304.160034</v>
      </c>
      <c r="D2333" s="191">
        <v>1282.8599850000001</v>
      </c>
      <c r="E2333" s="191">
        <v>1292.280029</v>
      </c>
      <c r="F2333" s="192">
        <v>1292.280029</v>
      </c>
      <c r="G2333" s="191">
        <v>5061190000</v>
      </c>
      <c r="H2333" s="194">
        <f t="shared" si="36"/>
        <v>-6.4505329685289109E-3</v>
      </c>
      <c r="I2333" s="193"/>
      <c r="J2333" s="197">
        <v>2331</v>
      </c>
      <c r="K2333" s="234">
        <v>-6.4505329685289109E-3</v>
      </c>
      <c r="L2333" s="198">
        <v>-3.0548612250134773E-3</v>
      </c>
    </row>
    <row r="2334" spans="1:12" ht="14.4" x14ac:dyDescent="0.3">
      <c r="A2334" s="7">
        <v>40752</v>
      </c>
      <c r="B2334" s="191">
        <v>1304.839966</v>
      </c>
      <c r="C2334" s="191">
        <v>1316.3199460000001</v>
      </c>
      <c r="D2334" s="191">
        <v>1299.160034</v>
      </c>
      <c r="E2334" s="191">
        <v>1300.670044</v>
      </c>
      <c r="F2334" s="192">
        <v>1300.670044</v>
      </c>
      <c r="G2334" s="191">
        <v>4951800000</v>
      </c>
      <c r="H2334" s="194">
        <f t="shared" si="36"/>
        <v>-3.2339668106050969E-3</v>
      </c>
      <c r="I2334" s="193"/>
      <c r="J2334" s="197">
        <v>2332</v>
      </c>
      <c r="K2334" s="234">
        <v>-3.2339668106050969E-3</v>
      </c>
      <c r="L2334" s="198">
        <v>-3.0470896518517937E-3</v>
      </c>
    </row>
    <row r="2335" spans="1:12" ht="14.4" x14ac:dyDescent="0.3">
      <c r="A2335" s="7">
        <v>40751</v>
      </c>
      <c r="B2335" s="191">
        <v>1331.910034</v>
      </c>
      <c r="C2335" s="191">
        <v>1331.910034</v>
      </c>
      <c r="D2335" s="191">
        <v>1303.48999</v>
      </c>
      <c r="E2335" s="191">
        <v>1304.8900149999999</v>
      </c>
      <c r="F2335" s="192">
        <v>1304.8900149999999</v>
      </c>
      <c r="G2335" s="191">
        <v>3479040000</v>
      </c>
      <c r="H2335" s="194">
        <f t="shared" si="36"/>
        <v>-2.0308667956673385E-2</v>
      </c>
      <c r="I2335" s="193"/>
      <c r="J2335" s="197">
        <v>2333</v>
      </c>
      <c r="K2335" s="234">
        <v>-2.0308667956673385E-2</v>
      </c>
      <c r="L2335" s="198">
        <v>-3.0459174682085127E-3</v>
      </c>
    </row>
    <row r="2336" spans="1:12" ht="14.4" x14ac:dyDescent="0.3">
      <c r="A2336" s="7">
        <v>40750</v>
      </c>
      <c r="B2336" s="191">
        <v>1337.3900149999999</v>
      </c>
      <c r="C2336" s="191">
        <v>1338.51001</v>
      </c>
      <c r="D2336" s="191">
        <v>1329.589966</v>
      </c>
      <c r="E2336" s="191">
        <v>1331.9399410000001</v>
      </c>
      <c r="F2336" s="192">
        <v>1331.9399410000001</v>
      </c>
      <c r="G2336" s="191">
        <v>4007050000</v>
      </c>
      <c r="H2336" s="194">
        <f t="shared" si="36"/>
        <v>-4.1049720571030611E-3</v>
      </c>
      <c r="I2336" s="193"/>
      <c r="J2336" s="197">
        <v>2334</v>
      </c>
      <c r="K2336" s="234">
        <v>-4.1049720571030611E-3</v>
      </c>
      <c r="L2336" s="198">
        <v>-3.0379938212078618E-3</v>
      </c>
    </row>
    <row r="2337" spans="1:12" ht="14.4" x14ac:dyDescent="0.3">
      <c r="A2337" s="7">
        <v>40749</v>
      </c>
      <c r="B2337" s="191">
        <v>1344.3199460000001</v>
      </c>
      <c r="C2337" s="191">
        <v>1344.3199460000001</v>
      </c>
      <c r="D2337" s="191">
        <v>1331.089966</v>
      </c>
      <c r="E2337" s="191">
        <v>1337.4300539999999</v>
      </c>
      <c r="F2337" s="192">
        <v>1337.4300539999999</v>
      </c>
      <c r="G2337" s="191">
        <v>3536890000</v>
      </c>
      <c r="H2337" s="194">
        <f t="shared" si="36"/>
        <v>-5.6430134028785713E-3</v>
      </c>
      <c r="I2337" s="193"/>
      <c r="J2337" s="197">
        <v>2335</v>
      </c>
      <c r="K2337" s="234">
        <v>-5.6430134028785713E-3</v>
      </c>
      <c r="L2337" s="198">
        <v>-3.0350731513657109E-3</v>
      </c>
    </row>
    <row r="2338" spans="1:12" ht="14.4" x14ac:dyDescent="0.3">
      <c r="A2338" s="7">
        <v>40746</v>
      </c>
      <c r="B2338" s="191">
        <v>1343.8000489999999</v>
      </c>
      <c r="C2338" s="191">
        <v>1346.099976</v>
      </c>
      <c r="D2338" s="191">
        <v>1336.9499510000001</v>
      </c>
      <c r="E2338" s="191">
        <v>1345.0200199999999</v>
      </c>
      <c r="F2338" s="192">
        <v>1345.0200199999999</v>
      </c>
      <c r="G2338" s="191">
        <v>3522830000</v>
      </c>
      <c r="H2338" s="194">
        <f t="shared" si="36"/>
        <v>9.0785158171994293E-4</v>
      </c>
      <c r="I2338" s="193"/>
      <c r="J2338" s="197">
        <v>2336</v>
      </c>
      <c r="K2338" s="234">
        <v>9.0785158171994293E-4</v>
      </c>
      <c r="L2338" s="198">
        <v>-3.0332432097943999E-3</v>
      </c>
    </row>
    <row r="2339" spans="1:12" ht="14.4" x14ac:dyDescent="0.3">
      <c r="A2339" s="7">
        <v>40745</v>
      </c>
      <c r="B2339" s="191">
        <v>1325.650024</v>
      </c>
      <c r="C2339" s="191">
        <v>1347</v>
      </c>
      <c r="D2339" s="191">
        <v>1325.650024</v>
      </c>
      <c r="E2339" s="191">
        <v>1343.8000489999999</v>
      </c>
      <c r="F2339" s="192">
        <v>1343.8000489999999</v>
      </c>
      <c r="G2339" s="191">
        <v>4837430000</v>
      </c>
      <c r="H2339" s="194">
        <f t="shared" si="36"/>
        <v>1.3546192195566943E-2</v>
      </c>
      <c r="I2339" s="193"/>
      <c r="J2339" s="197">
        <v>2337</v>
      </c>
      <c r="K2339" s="234">
        <v>1.3546192195566943E-2</v>
      </c>
      <c r="L2339" s="198">
        <v>-3.0322960411387533E-3</v>
      </c>
    </row>
    <row r="2340" spans="1:12" ht="14.4" x14ac:dyDescent="0.3">
      <c r="A2340" s="7">
        <v>40744</v>
      </c>
      <c r="B2340" s="191">
        <v>1328.660034</v>
      </c>
      <c r="C2340" s="191">
        <v>1330.4300539999999</v>
      </c>
      <c r="D2340" s="191">
        <v>1323.650024</v>
      </c>
      <c r="E2340" s="191">
        <v>1325.839966</v>
      </c>
      <c r="F2340" s="192">
        <v>1325.839966</v>
      </c>
      <c r="G2340" s="191">
        <v>3767420000</v>
      </c>
      <c r="H2340" s="194">
        <f t="shared" si="36"/>
        <v>-6.7083280955184614E-4</v>
      </c>
      <c r="I2340" s="193"/>
      <c r="J2340" s="197">
        <v>2338</v>
      </c>
      <c r="K2340" s="234">
        <v>-6.7083280955184614E-4</v>
      </c>
      <c r="L2340" s="198">
        <v>-3.0256188933577557E-3</v>
      </c>
    </row>
    <row r="2341" spans="1:12" ht="14.4" x14ac:dyDescent="0.3">
      <c r="A2341" s="7">
        <v>40743</v>
      </c>
      <c r="B2341" s="191">
        <v>1307.0699460000001</v>
      </c>
      <c r="C2341" s="191">
        <v>1328.1400149999999</v>
      </c>
      <c r="D2341" s="191">
        <v>1307.0699460000001</v>
      </c>
      <c r="E2341" s="191">
        <v>1326.7299800000001</v>
      </c>
      <c r="F2341" s="192">
        <v>1326.7299800000001</v>
      </c>
      <c r="G2341" s="191">
        <v>4304600000</v>
      </c>
      <c r="H2341" s="194">
        <f t="shared" si="36"/>
        <v>1.6308708146076233E-2</v>
      </c>
      <c r="I2341" s="193"/>
      <c r="J2341" s="197">
        <v>2339</v>
      </c>
      <c r="K2341" s="234">
        <v>1.6308708146076233E-2</v>
      </c>
      <c r="L2341" s="198">
        <v>-3.0234200426301002E-3</v>
      </c>
    </row>
    <row r="2342" spans="1:12" ht="14.4" x14ac:dyDescent="0.3">
      <c r="A2342" s="7">
        <v>40742</v>
      </c>
      <c r="B2342" s="191">
        <v>1315.9399410000001</v>
      </c>
      <c r="C2342" s="191">
        <v>1315.9399410000001</v>
      </c>
      <c r="D2342" s="191">
        <v>1295.920044</v>
      </c>
      <c r="E2342" s="191">
        <v>1305.4399410000001</v>
      </c>
      <c r="F2342" s="192">
        <v>1305.4399410000001</v>
      </c>
      <c r="G2342" s="191">
        <v>4118160000</v>
      </c>
      <c r="H2342" s="194">
        <f t="shared" si="36"/>
        <v>-8.129890344531359E-3</v>
      </c>
      <c r="I2342" s="193"/>
      <c r="J2342" s="197">
        <v>2340</v>
      </c>
      <c r="K2342" s="234">
        <v>-8.129890344531359E-3</v>
      </c>
      <c r="L2342" s="198">
        <v>-3.022860583353128E-3</v>
      </c>
    </row>
    <row r="2343" spans="1:12" ht="14.4" x14ac:dyDescent="0.3">
      <c r="A2343" s="7">
        <v>40739</v>
      </c>
      <c r="B2343" s="191">
        <v>1308.869995</v>
      </c>
      <c r="C2343" s="191">
        <v>1317.6999510000001</v>
      </c>
      <c r="D2343" s="191">
        <v>1307.5200199999999</v>
      </c>
      <c r="E2343" s="191">
        <v>1316.1400149999999</v>
      </c>
      <c r="F2343" s="192">
        <v>1316.1400149999999</v>
      </c>
      <c r="G2343" s="191">
        <v>4242760000</v>
      </c>
      <c r="H2343" s="194">
        <f t="shared" si="36"/>
        <v>5.5544248304048955E-3</v>
      </c>
      <c r="I2343" s="193"/>
      <c r="J2343" s="197">
        <v>2341</v>
      </c>
      <c r="K2343" s="234">
        <v>5.5544248304048955E-3</v>
      </c>
      <c r="L2343" s="198">
        <v>-3.0214248826747041E-3</v>
      </c>
    </row>
    <row r="2344" spans="1:12" ht="14.4" x14ac:dyDescent="0.3">
      <c r="A2344" s="7">
        <v>40738</v>
      </c>
      <c r="B2344" s="191">
        <v>1317.73999</v>
      </c>
      <c r="C2344" s="191">
        <v>1326.880005</v>
      </c>
      <c r="D2344" s="191">
        <v>1306.51001</v>
      </c>
      <c r="E2344" s="191">
        <v>1308.869995</v>
      </c>
      <c r="F2344" s="192">
        <v>1308.869995</v>
      </c>
      <c r="G2344" s="191">
        <v>4358570000</v>
      </c>
      <c r="H2344" s="194">
        <f t="shared" si="36"/>
        <v>-6.716128005014481E-3</v>
      </c>
      <c r="I2344" s="193"/>
      <c r="J2344" s="197">
        <v>2342</v>
      </c>
      <c r="K2344" s="234">
        <v>-6.716128005014481E-3</v>
      </c>
      <c r="L2344" s="198">
        <v>-3.0209409093814085E-3</v>
      </c>
    </row>
    <row r="2345" spans="1:12" ht="14.4" x14ac:dyDescent="0.3">
      <c r="A2345" s="7">
        <v>40737</v>
      </c>
      <c r="B2345" s="191">
        <v>1314.4499510000001</v>
      </c>
      <c r="C2345" s="191">
        <v>1331.4799800000001</v>
      </c>
      <c r="D2345" s="191">
        <v>1314.4499510000001</v>
      </c>
      <c r="E2345" s="191">
        <v>1317.719971</v>
      </c>
      <c r="F2345" s="192">
        <v>1317.719971</v>
      </c>
      <c r="G2345" s="191">
        <v>4060080000</v>
      </c>
      <c r="H2345" s="194">
        <f t="shared" si="36"/>
        <v>3.1058402251853134E-3</v>
      </c>
      <c r="I2345" s="193"/>
      <c r="J2345" s="197">
        <v>2343</v>
      </c>
      <c r="K2345" s="234">
        <v>3.1058402251853134E-3</v>
      </c>
      <c r="L2345" s="198">
        <v>-3.011936427319172E-3</v>
      </c>
    </row>
    <row r="2346" spans="1:12" ht="14.4" x14ac:dyDescent="0.3">
      <c r="A2346" s="7">
        <v>40736</v>
      </c>
      <c r="B2346" s="191">
        <v>1319.6099850000001</v>
      </c>
      <c r="C2346" s="191">
        <v>1327.170044</v>
      </c>
      <c r="D2346" s="191">
        <v>1313.329956</v>
      </c>
      <c r="E2346" s="191">
        <v>1313.6400149999999</v>
      </c>
      <c r="F2346" s="192">
        <v>1313.6400149999999</v>
      </c>
      <c r="G2346" s="191">
        <v>4227890000</v>
      </c>
      <c r="H2346" s="194">
        <f t="shared" si="36"/>
        <v>-4.433512223916216E-3</v>
      </c>
      <c r="I2346" s="193"/>
      <c r="J2346" s="197">
        <v>2344</v>
      </c>
      <c r="K2346" s="234">
        <v>-4.433512223916216E-3</v>
      </c>
      <c r="L2346" s="198">
        <v>-3.0114752038671484E-3</v>
      </c>
    </row>
    <row r="2347" spans="1:12" ht="14.4" x14ac:dyDescent="0.3">
      <c r="A2347" s="7">
        <v>40735</v>
      </c>
      <c r="B2347" s="191">
        <v>1343.3100589999999</v>
      </c>
      <c r="C2347" s="191">
        <v>1343.3100589999999</v>
      </c>
      <c r="D2347" s="191">
        <v>1316.420044</v>
      </c>
      <c r="E2347" s="191">
        <v>1319.48999</v>
      </c>
      <c r="F2347" s="192">
        <v>1319.48999</v>
      </c>
      <c r="G2347" s="191">
        <v>3879130000</v>
      </c>
      <c r="H2347" s="194">
        <f t="shared" si="36"/>
        <v>-1.809053290189299E-2</v>
      </c>
      <c r="I2347" s="193"/>
      <c r="J2347" s="197">
        <v>2345</v>
      </c>
      <c r="K2347" s="234">
        <v>-1.809053290189299E-2</v>
      </c>
      <c r="L2347" s="198">
        <v>-3.006670377510557E-3</v>
      </c>
    </row>
    <row r="2348" spans="1:12" ht="14.4" x14ac:dyDescent="0.3">
      <c r="A2348" s="7">
        <v>40732</v>
      </c>
      <c r="B2348" s="191">
        <v>1352.3900149999999</v>
      </c>
      <c r="C2348" s="191">
        <v>1352.3900149999999</v>
      </c>
      <c r="D2348" s="191">
        <v>1333.709961</v>
      </c>
      <c r="E2348" s="191">
        <v>1343.8000489999999</v>
      </c>
      <c r="F2348" s="192">
        <v>1343.8000489999999</v>
      </c>
      <c r="G2348" s="191">
        <v>3594360000</v>
      </c>
      <c r="H2348" s="194">
        <f t="shared" si="36"/>
        <v>-6.9611165973547714E-3</v>
      </c>
      <c r="I2348" s="193"/>
      <c r="J2348" s="197">
        <v>2346</v>
      </c>
      <c r="K2348" s="234">
        <v>-6.9611165973547714E-3</v>
      </c>
      <c r="L2348" s="198">
        <v>-3.0005178223089686E-3</v>
      </c>
    </row>
    <row r="2349" spans="1:12" ht="14.4" x14ac:dyDescent="0.3">
      <c r="A2349" s="7">
        <v>40731</v>
      </c>
      <c r="B2349" s="191">
        <v>1339.619995</v>
      </c>
      <c r="C2349" s="191">
        <v>1356.4799800000001</v>
      </c>
      <c r="D2349" s="191">
        <v>1339.619995</v>
      </c>
      <c r="E2349" s="191">
        <v>1353.219971</v>
      </c>
      <c r="F2349" s="192">
        <v>1353.219971</v>
      </c>
      <c r="G2349" s="191">
        <v>4069530000</v>
      </c>
      <c r="H2349" s="194">
        <f t="shared" si="36"/>
        <v>1.0453846495095315E-2</v>
      </c>
      <c r="I2349" s="193"/>
      <c r="J2349" s="197">
        <v>2347</v>
      </c>
      <c r="K2349" s="234">
        <v>1.0453846495095315E-2</v>
      </c>
      <c r="L2349" s="198">
        <v>-3.0004286326618087E-3</v>
      </c>
    </row>
    <row r="2350" spans="1:12" ht="14.4" x14ac:dyDescent="0.3">
      <c r="A2350" s="7">
        <v>40730</v>
      </c>
      <c r="B2350" s="191">
        <v>1337.5600589999999</v>
      </c>
      <c r="C2350" s="191">
        <v>1340.9399410000001</v>
      </c>
      <c r="D2350" s="191">
        <v>1330.920044</v>
      </c>
      <c r="E2350" s="191">
        <v>1339.219971</v>
      </c>
      <c r="F2350" s="192">
        <v>1339.219971</v>
      </c>
      <c r="G2350" s="191">
        <v>3564190000</v>
      </c>
      <c r="H2350" s="194">
        <f t="shared" si="36"/>
        <v>1.0015591794422579E-3</v>
      </c>
      <c r="I2350" s="193"/>
      <c r="J2350" s="197">
        <v>2348</v>
      </c>
      <c r="K2350" s="234">
        <v>1.0015591794422579E-3</v>
      </c>
      <c r="L2350" s="198">
        <v>-2.9971991324254225E-3</v>
      </c>
    </row>
    <row r="2351" spans="1:12" ht="14.4" x14ac:dyDescent="0.3">
      <c r="A2351" s="7">
        <v>40729</v>
      </c>
      <c r="B2351" s="191">
        <v>1339.589966</v>
      </c>
      <c r="C2351" s="191">
        <v>1340.8900149999999</v>
      </c>
      <c r="D2351" s="191">
        <v>1334.3000489999999</v>
      </c>
      <c r="E2351" s="191">
        <v>1337.880005</v>
      </c>
      <c r="F2351" s="192">
        <v>1337.880005</v>
      </c>
      <c r="G2351" s="191">
        <v>3722320000</v>
      </c>
      <c r="H2351" s="194">
        <f t="shared" si="36"/>
        <v>-1.3361790151366398E-3</v>
      </c>
      <c r="I2351" s="193"/>
      <c r="J2351" s="197">
        <v>2349</v>
      </c>
      <c r="K2351" s="234">
        <v>-1.3361790151366398E-3</v>
      </c>
      <c r="L2351" s="198">
        <v>-2.996619989027895E-3</v>
      </c>
    </row>
    <row r="2352" spans="1:12" ht="14.4" x14ac:dyDescent="0.3">
      <c r="A2352" s="7">
        <v>40725</v>
      </c>
      <c r="B2352" s="191">
        <v>1320.6400149999999</v>
      </c>
      <c r="C2352" s="191">
        <v>1341.01001</v>
      </c>
      <c r="D2352" s="191">
        <v>1318.1800539999999</v>
      </c>
      <c r="E2352" s="191">
        <v>1339.670044</v>
      </c>
      <c r="F2352" s="192">
        <v>1339.670044</v>
      </c>
      <c r="G2352" s="191">
        <v>3796930000</v>
      </c>
      <c r="H2352" s="194">
        <f t="shared" si="36"/>
        <v>1.4409701950459236E-2</v>
      </c>
      <c r="I2352" s="193"/>
      <c r="J2352" s="197">
        <v>2350</v>
      </c>
      <c r="K2352" s="234">
        <v>1.4409701950459236E-2</v>
      </c>
      <c r="L2352" s="198">
        <v>-2.9876015926638294E-3</v>
      </c>
    </row>
    <row r="2353" spans="1:12" ht="14.4" x14ac:dyDescent="0.3">
      <c r="A2353" s="7">
        <v>40724</v>
      </c>
      <c r="B2353" s="191">
        <v>1307.6400149999999</v>
      </c>
      <c r="C2353" s="191">
        <v>1321.969971</v>
      </c>
      <c r="D2353" s="191">
        <v>1307.6400149999999</v>
      </c>
      <c r="E2353" s="191">
        <v>1320.6400149999999</v>
      </c>
      <c r="F2353" s="192">
        <v>1320.6400149999999</v>
      </c>
      <c r="G2353" s="191">
        <v>4200500000</v>
      </c>
      <c r="H2353" s="194">
        <f t="shared" si="36"/>
        <v>1.0119228593896468E-2</v>
      </c>
      <c r="I2353" s="193"/>
      <c r="J2353" s="197">
        <v>2351</v>
      </c>
      <c r="K2353" s="234">
        <v>1.0119228593896468E-2</v>
      </c>
      <c r="L2353" s="198">
        <v>-2.9867269333876127E-3</v>
      </c>
    </row>
    <row r="2354" spans="1:12" ht="14.4" x14ac:dyDescent="0.3">
      <c r="A2354" s="7">
        <v>40723</v>
      </c>
      <c r="B2354" s="191">
        <v>1296.849976</v>
      </c>
      <c r="C2354" s="191">
        <v>1309.209961</v>
      </c>
      <c r="D2354" s="191">
        <v>1296.849976</v>
      </c>
      <c r="E2354" s="191">
        <v>1307.410034</v>
      </c>
      <c r="F2354" s="192">
        <v>1307.410034</v>
      </c>
      <c r="G2354" s="191">
        <v>4347540000</v>
      </c>
      <c r="H2354" s="194">
        <f t="shared" si="36"/>
        <v>8.2827470640634577E-3</v>
      </c>
      <c r="I2354" s="193"/>
      <c r="J2354" s="197">
        <v>2352</v>
      </c>
      <c r="K2354" s="234">
        <v>8.2827470640634577E-3</v>
      </c>
      <c r="L2354" s="198">
        <v>-2.9854742710802872E-3</v>
      </c>
    </row>
    <row r="2355" spans="1:12" ht="14.4" x14ac:dyDescent="0.3">
      <c r="A2355" s="7">
        <v>40722</v>
      </c>
      <c r="B2355" s="191">
        <v>1280.209961</v>
      </c>
      <c r="C2355" s="191">
        <v>1296.8000489999999</v>
      </c>
      <c r="D2355" s="191">
        <v>1280.209961</v>
      </c>
      <c r="E2355" s="191">
        <v>1296.670044</v>
      </c>
      <c r="F2355" s="192">
        <v>1296.670044</v>
      </c>
      <c r="G2355" s="191">
        <v>3681500000</v>
      </c>
      <c r="H2355" s="194">
        <f t="shared" si="36"/>
        <v>1.2944354590004299E-2</v>
      </c>
      <c r="I2355" s="193"/>
      <c r="J2355" s="197">
        <v>2353</v>
      </c>
      <c r="K2355" s="234">
        <v>1.2944354590004299E-2</v>
      </c>
      <c r="L2355" s="198">
        <v>-2.9841295765644454E-3</v>
      </c>
    </row>
    <row r="2356" spans="1:12" ht="14.4" x14ac:dyDescent="0.3">
      <c r="A2356" s="7">
        <v>40721</v>
      </c>
      <c r="B2356" s="191">
        <v>1268.4399410000001</v>
      </c>
      <c r="C2356" s="191">
        <v>1284.910034</v>
      </c>
      <c r="D2356" s="191">
        <v>1267.530029</v>
      </c>
      <c r="E2356" s="191">
        <v>1280.099976</v>
      </c>
      <c r="F2356" s="192">
        <v>1280.099976</v>
      </c>
      <c r="G2356" s="191">
        <v>3479070000</v>
      </c>
      <c r="H2356" s="194">
        <f t="shared" si="36"/>
        <v>9.1844577634422678E-3</v>
      </c>
      <c r="I2356" s="193"/>
      <c r="J2356" s="197">
        <v>2354</v>
      </c>
      <c r="K2356" s="234">
        <v>9.1844577634422678E-3</v>
      </c>
      <c r="L2356" s="198">
        <v>-2.9806433440046176E-3</v>
      </c>
    </row>
    <row r="2357" spans="1:12" ht="14.4" x14ac:dyDescent="0.3">
      <c r="A2357" s="7">
        <v>40718</v>
      </c>
      <c r="B2357" s="191">
        <v>1283.040039</v>
      </c>
      <c r="C2357" s="191">
        <v>1283.9300539999999</v>
      </c>
      <c r="D2357" s="191">
        <v>1267.23999</v>
      </c>
      <c r="E2357" s="191">
        <v>1268.4499510000001</v>
      </c>
      <c r="F2357" s="192">
        <v>1268.4499510000001</v>
      </c>
      <c r="G2357" s="191">
        <v>3665340000</v>
      </c>
      <c r="H2357" s="194">
        <f t="shared" si="36"/>
        <v>-1.1725788079470155E-2</v>
      </c>
      <c r="I2357" s="193"/>
      <c r="J2357" s="197">
        <v>2355</v>
      </c>
      <c r="K2357" s="234">
        <v>-1.1725788079470155E-2</v>
      </c>
      <c r="L2357" s="198">
        <v>-2.9805192214542981E-3</v>
      </c>
    </row>
    <row r="2358" spans="1:12" ht="14.4" x14ac:dyDescent="0.3">
      <c r="A2358" s="7">
        <v>40717</v>
      </c>
      <c r="B2358" s="191">
        <v>1286.599976</v>
      </c>
      <c r="C2358" s="191">
        <v>1286.599976</v>
      </c>
      <c r="D2358" s="191">
        <v>1262.869995</v>
      </c>
      <c r="E2358" s="191">
        <v>1283.5</v>
      </c>
      <c r="F2358" s="192">
        <v>1283.5</v>
      </c>
      <c r="G2358" s="191">
        <v>4983450000</v>
      </c>
      <c r="H2358" s="194">
        <f t="shared" si="36"/>
        <v>-2.8279868216201393E-3</v>
      </c>
      <c r="I2358" s="193"/>
      <c r="J2358" s="197">
        <v>2356</v>
      </c>
      <c r="K2358" s="234">
        <v>-2.8279868216201393E-3</v>
      </c>
      <c r="L2358" s="198">
        <v>-2.9787732409894104E-3</v>
      </c>
    </row>
    <row r="2359" spans="1:12" ht="14.4" x14ac:dyDescent="0.3">
      <c r="A2359" s="7">
        <v>40716</v>
      </c>
      <c r="B2359" s="191">
        <v>1295.4799800000001</v>
      </c>
      <c r="C2359" s="191">
        <v>1298.6099850000001</v>
      </c>
      <c r="D2359" s="191">
        <v>1286.790039</v>
      </c>
      <c r="E2359" s="191">
        <v>1287.1400149999999</v>
      </c>
      <c r="F2359" s="192">
        <v>1287.1400149999999</v>
      </c>
      <c r="G2359" s="191">
        <v>3718420000</v>
      </c>
      <c r="H2359" s="194">
        <f t="shared" si="36"/>
        <v>-6.4684488627199934E-3</v>
      </c>
      <c r="I2359" s="193"/>
      <c r="J2359" s="197">
        <v>2357</v>
      </c>
      <c r="K2359" s="234">
        <v>-6.4684488627199934E-3</v>
      </c>
      <c r="L2359" s="198">
        <v>-2.9736723959411918E-3</v>
      </c>
    </row>
    <row r="2360" spans="1:12" ht="14.4" x14ac:dyDescent="0.3">
      <c r="A2360" s="7">
        <v>40715</v>
      </c>
      <c r="B2360" s="191">
        <v>1278.400024</v>
      </c>
      <c r="C2360" s="191">
        <v>1297.619995</v>
      </c>
      <c r="D2360" s="191">
        <v>1278.400024</v>
      </c>
      <c r="E2360" s="191">
        <v>1295.5200199999999</v>
      </c>
      <c r="F2360" s="192">
        <v>1295.5200199999999</v>
      </c>
      <c r="G2360" s="191">
        <v>4056150000</v>
      </c>
      <c r="H2360" s="194">
        <f t="shared" si="36"/>
        <v>1.3423476330104215E-2</v>
      </c>
      <c r="I2360" s="193"/>
      <c r="J2360" s="197">
        <v>2358</v>
      </c>
      <c r="K2360" s="234">
        <v>1.3423476330104215E-2</v>
      </c>
      <c r="L2360" s="198">
        <v>-2.9735740489150383E-3</v>
      </c>
    </row>
    <row r="2361" spans="1:12" ht="14.4" x14ac:dyDescent="0.3">
      <c r="A2361" s="7">
        <v>40714</v>
      </c>
      <c r="B2361" s="191">
        <v>1271.5</v>
      </c>
      <c r="C2361" s="191">
        <v>1280.420044</v>
      </c>
      <c r="D2361" s="191">
        <v>1267.5600589999999</v>
      </c>
      <c r="E2361" s="191">
        <v>1278.3599850000001</v>
      </c>
      <c r="F2361" s="192">
        <v>1278.3599850000001</v>
      </c>
      <c r="G2361" s="191">
        <v>3464660000</v>
      </c>
      <c r="H2361" s="194">
        <f t="shared" si="36"/>
        <v>5.3951907196225337E-3</v>
      </c>
      <c r="I2361" s="193"/>
      <c r="J2361" s="197">
        <v>2359</v>
      </c>
      <c r="K2361" s="234">
        <v>5.3951907196225337E-3</v>
      </c>
      <c r="L2361" s="198">
        <v>-2.9731957598565276E-3</v>
      </c>
    </row>
    <row r="2362" spans="1:12" ht="14.4" x14ac:dyDescent="0.3">
      <c r="A2362" s="7">
        <v>40711</v>
      </c>
      <c r="B2362" s="191">
        <v>1268.579956</v>
      </c>
      <c r="C2362" s="191">
        <v>1279.8199460000001</v>
      </c>
      <c r="D2362" s="191">
        <v>1267.400024</v>
      </c>
      <c r="E2362" s="191">
        <v>1271.5</v>
      </c>
      <c r="F2362" s="192">
        <v>1271.5</v>
      </c>
      <c r="G2362" s="191">
        <v>4916460000</v>
      </c>
      <c r="H2362" s="194">
        <f t="shared" si="36"/>
        <v>3.0450166879593585E-3</v>
      </c>
      <c r="I2362" s="193"/>
      <c r="J2362" s="197">
        <v>2360</v>
      </c>
      <c r="K2362" s="234">
        <v>3.0450166879593585E-3</v>
      </c>
      <c r="L2362" s="198">
        <v>-2.971271458467685E-3</v>
      </c>
    </row>
    <row r="2363" spans="1:12" ht="14.4" x14ac:dyDescent="0.3">
      <c r="A2363" s="7">
        <v>40710</v>
      </c>
      <c r="B2363" s="191">
        <v>1265.530029</v>
      </c>
      <c r="C2363" s="191">
        <v>1274.1099850000001</v>
      </c>
      <c r="D2363" s="191">
        <v>1258.0699460000001</v>
      </c>
      <c r="E2363" s="191">
        <v>1267.6400149999999</v>
      </c>
      <c r="F2363" s="192">
        <v>1267.6400149999999</v>
      </c>
      <c r="G2363" s="191">
        <v>3846250000</v>
      </c>
      <c r="H2363" s="194">
        <f t="shared" si="36"/>
        <v>1.7543352584985504E-3</v>
      </c>
      <c r="I2363" s="193"/>
      <c r="J2363" s="197">
        <v>2361</v>
      </c>
      <c r="K2363" s="234">
        <v>1.7543352584985504E-3</v>
      </c>
      <c r="L2363" s="198">
        <v>-2.9707399692816398E-3</v>
      </c>
    </row>
    <row r="2364" spans="1:12" ht="14.4" x14ac:dyDescent="0.3">
      <c r="A2364" s="7">
        <v>40709</v>
      </c>
      <c r="B2364" s="191">
        <v>1287.869995</v>
      </c>
      <c r="C2364" s="191">
        <v>1287.869995</v>
      </c>
      <c r="D2364" s="191">
        <v>1261.900024</v>
      </c>
      <c r="E2364" s="191">
        <v>1265.420044</v>
      </c>
      <c r="F2364" s="192">
        <v>1265.420044</v>
      </c>
      <c r="G2364" s="191">
        <v>4070500000</v>
      </c>
      <c r="H2364" s="194">
        <f t="shared" si="36"/>
        <v>-1.7431845673211804E-2</v>
      </c>
      <c r="I2364" s="193"/>
      <c r="J2364" s="197">
        <v>2362</v>
      </c>
      <c r="K2364" s="234">
        <v>-1.7431845673211804E-2</v>
      </c>
      <c r="L2364" s="198">
        <v>-2.9675026894465883E-3</v>
      </c>
    </row>
    <row r="2365" spans="1:12" ht="14.4" x14ac:dyDescent="0.3">
      <c r="A2365" s="7">
        <v>40708</v>
      </c>
      <c r="B2365" s="191">
        <v>1272.219971</v>
      </c>
      <c r="C2365" s="191">
        <v>1292.5</v>
      </c>
      <c r="D2365" s="191">
        <v>1272.219971</v>
      </c>
      <c r="E2365" s="191">
        <v>1287.869995</v>
      </c>
      <c r="F2365" s="192">
        <v>1287.869995</v>
      </c>
      <c r="G2365" s="191">
        <v>3500280000</v>
      </c>
      <c r="H2365" s="194">
        <f t="shared" si="36"/>
        <v>1.2611779526287536E-2</v>
      </c>
      <c r="I2365" s="193"/>
      <c r="J2365" s="197">
        <v>2363</v>
      </c>
      <c r="K2365" s="234">
        <v>1.2611779526287536E-2</v>
      </c>
      <c r="L2365" s="198">
        <v>-2.9661372524836453E-3</v>
      </c>
    </row>
    <row r="2366" spans="1:12" ht="14.4" x14ac:dyDescent="0.3">
      <c r="A2366" s="7">
        <v>40707</v>
      </c>
      <c r="B2366" s="191">
        <v>1271.3100589999999</v>
      </c>
      <c r="C2366" s="191">
        <v>1277.040039</v>
      </c>
      <c r="D2366" s="191">
        <v>1265.6400149999999</v>
      </c>
      <c r="E2366" s="191">
        <v>1271.829956</v>
      </c>
      <c r="F2366" s="192">
        <v>1271.829956</v>
      </c>
      <c r="G2366" s="191">
        <v>4132520000</v>
      </c>
      <c r="H2366" s="194">
        <f t="shared" si="36"/>
        <v>6.6875640322829446E-4</v>
      </c>
      <c r="I2366" s="193"/>
      <c r="J2366" s="197">
        <v>2364</v>
      </c>
      <c r="K2366" s="234">
        <v>6.6875640322829446E-4</v>
      </c>
      <c r="L2366" s="198">
        <v>-2.9611454226567187E-3</v>
      </c>
    </row>
    <row r="2367" spans="1:12" ht="14.4" x14ac:dyDescent="0.3">
      <c r="A2367" s="7">
        <v>40704</v>
      </c>
      <c r="B2367" s="191">
        <v>1288.599976</v>
      </c>
      <c r="C2367" s="191">
        <v>1288.599976</v>
      </c>
      <c r="D2367" s="191">
        <v>1268.280029</v>
      </c>
      <c r="E2367" s="191">
        <v>1270.9799800000001</v>
      </c>
      <c r="F2367" s="192">
        <v>1270.9799800000001</v>
      </c>
      <c r="G2367" s="191">
        <v>3846250000</v>
      </c>
      <c r="H2367" s="194">
        <f t="shared" si="36"/>
        <v>-1.3979844840961932E-2</v>
      </c>
      <c r="I2367" s="193"/>
      <c r="J2367" s="197">
        <v>2365</v>
      </c>
      <c r="K2367" s="234">
        <v>-1.3979844840961932E-2</v>
      </c>
      <c r="L2367" s="198">
        <v>-2.9609901440328175E-3</v>
      </c>
    </row>
    <row r="2368" spans="1:12" ht="14.4" x14ac:dyDescent="0.3">
      <c r="A2368" s="7">
        <v>40703</v>
      </c>
      <c r="B2368" s="191">
        <v>1279.630005</v>
      </c>
      <c r="C2368" s="191">
        <v>1294.540039</v>
      </c>
      <c r="D2368" s="191">
        <v>1279.630005</v>
      </c>
      <c r="E2368" s="191">
        <v>1289</v>
      </c>
      <c r="F2368" s="192">
        <v>1289</v>
      </c>
      <c r="G2368" s="191">
        <v>3332510000</v>
      </c>
      <c r="H2368" s="194">
        <f t="shared" si="36"/>
        <v>7.3774895782364293E-3</v>
      </c>
      <c r="I2368" s="193"/>
      <c r="J2368" s="197">
        <v>2366</v>
      </c>
      <c r="K2368" s="234">
        <v>7.3774895782364293E-3</v>
      </c>
      <c r="L2368" s="198">
        <v>-2.9563044380468834E-3</v>
      </c>
    </row>
    <row r="2369" spans="1:12" ht="14.4" x14ac:dyDescent="0.3">
      <c r="A2369" s="7">
        <v>40702</v>
      </c>
      <c r="B2369" s="191">
        <v>1284.630005</v>
      </c>
      <c r="C2369" s="191">
        <v>1287.040039</v>
      </c>
      <c r="D2369" s="191">
        <v>1277.420044</v>
      </c>
      <c r="E2369" s="191">
        <v>1279.5600589999999</v>
      </c>
      <c r="F2369" s="192">
        <v>1279.5600589999999</v>
      </c>
      <c r="G2369" s="191">
        <v>3970810000</v>
      </c>
      <c r="H2369" s="194">
        <f t="shared" si="36"/>
        <v>-4.1868742875354201E-3</v>
      </c>
      <c r="I2369" s="193"/>
      <c r="J2369" s="197">
        <v>2367</v>
      </c>
      <c r="K2369" s="234">
        <v>-4.1868742875354201E-3</v>
      </c>
      <c r="L2369" s="198">
        <v>-2.9496377147184903E-3</v>
      </c>
    </row>
    <row r="2370" spans="1:12" ht="14.4" x14ac:dyDescent="0.3">
      <c r="A2370" s="7">
        <v>40701</v>
      </c>
      <c r="B2370" s="191">
        <v>1286.3100589999999</v>
      </c>
      <c r="C2370" s="191">
        <v>1296.219971</v>
      </c>
      <c r="D2370" s="191">
        <v>1284.73999</v>
      </c>
      <c r="E2370" s="191">
        <v>1284.9399410000001</v>
      </c>
      <c r="F2370" s="192">
        <v>1284.9399410000001</v>
      </c>
      <c r="G2370" s="191">
        <v>3846250000</v>
      </c>
      <c r="H2370" s="194">
        <f t="shared" si="36"/>
        <v>-9.5640775163308958E-4</v>
      </c>
      <c r="I2370" s="193"/>
      <c r="J2370" s="197">
        <v>2368</v>
      </c>
      <c r="K2370" s="234">
        <v>-9.5640775163308958E-4</v>
      </c>
      <c r="L2370" s="198">
        <v>-2.9443536434347168E-3</v>
      </c>
    </row>
    <row r="2371" spans="1:12" ht="14.4" x14ac:dyDescent="0.3">
      <c r="A2371" s="7">
        <v>40700</v>
      </c>
      <c r="B2371" s="191">
        <v>1300.26001</v>
      </c>
      <c r="C2371" s="191">
        <v>1300.26001</v>
      </c>
      <c r="D2371" s="191">
        <v>1284.719971</v>
      </c>
      <c r="E2371" s="191">
        <v>1286.170044</v>
      </c>
      <c r="F2371" s="192">
        <v>1286.170044</v>
      </c>
      <c r="G2371" s="191">
        <v>3555980000</v>
      </c>
      <c r="H2371" s="194">
        <f t="shared" si="36"/>
        <v>-1.0760206154744821E-2</v>
      </c>
      <c r="I2371" s="193"/>
      <c r="J2371" s="197">
        <v>2369</v>
      </c>
      <c r="K2371" s="234">
        <v>-1.0760206154744821E-2</v>
      </c>
      <c r="L2371" s="198">
        <v>-2.9427364583827619E-3</v>
      </c>
    </row>
    <row r="2372" spans="1:12" ht="14.4" x14ac:dyDescent="0.3">
      <c r="A2372" s="7">
        <v>40697</v>
      </c>
      <c r="B2372" s="191">
        <v>1312.9399410000001</v>
      </c>
      <c r="C2372" s="191">
        <v>1312.9399410000001</v>
      </c>
      <c r="D2372" s="191">
        <v>1297.900024</v>
      </c>
      <c r="E2372" s="191">
        <v>1300.160034</v>
      </c>
      <c r="F2372" s="192">
        <v>1300.160034</v>
      </c>
      <c r="G2372" s="191">
        <v>3505030000</v>
      </c>
      <c r="H2372" s="194">
        <f t="shared" ref="H2372:H2435" si="37">(F2372-F2373)/F2373</f>
        <v>-9.7338092938708855E-3</v>
      </c>
      <c r="I2372" s="193"/>
      <c r="J2372" s="197">
        <v>2370</v>
      </c>
      <c r="K2372" s="234">
        <v>-9.7338092938708855E-3</v>
      </c>
      <c r="L2372" s="198">
        <v>-2.9421801970931681E-3</v>
      </c>
    </row>
    <row r="2373" spans="1:12" ht="14.4" x14ac:dyDescent="0.3">
      <c r="A2373" s="7">
        <v>40696</v>
      </c>
      <c r="B2373" s="191">
        <v>1314.5500489999999</v>
      </c>
      <c r="C2373" s="191">
        <v>1318.030029</v>
      </c>
      <c r="D2373" s="191">
        <v>1305.6099850000001</v>
      </c>
      <c r="E2373" s="191">
        <v>1312.9399410000001</v>
      </c>
      <c r="F2373" s="192">
        <v>1312.9399410000001</v>
      </c>
      <c r="G2373" s="191">
        <v>3762170000</v>
      </c>
      <c r="H2373" s="194">
        <f t="shared" si="37"/>
        <v>-1.2248358297386171E-3</v>
      </c>
      <c r="I2373" s="193"/>
      <c r="J2373" s="197">
        <v>2371</v>
      </c>
      <c r="K2373" s="234">
        <v>-1.2248358297386171E-3</v>
      </c>
      <c r="L2373" s="198">
        <v>-2.9400203353451039E-3</v>
      </c>
    </row>
    <row r="2374" spans="1:12" ht="14.4" x14ac:dyDescent="0.3">
      <c r="A2374" s="7">
        <v>40695</v>
      </c>
      <c r="B2374" s="191">
        <v>1345.1999510000001</v>
      </c>
      <c r="C2374" s="191">
        <v>1345.1999510000001</v>
      </c>
      <c r="D2374" s="191">
        <v>1313.709961</v>
      </c>
      <c r="E2374" s="191">
        <v>1314.5500489999999</v>
      </c>
      <c r="F2374" s="192">
        <v>1314.5500489999999</v>
      </c>
      <c r="G2374" s="191">
        <v>4241090000</v>
      </c>
      <c r="H2374" s="194">
        <f t="shared" si="37"/>
        <v>-2.278464400568515E-2</v>
      </c>
      <c r="I2374" s="193"/>
      <c r="J2374" s="197">
        <v>2372</v>
      </c>
      <c r="K2374" s="234">
        <v>-2.278464400568515E-2</v>
      </c>
      <c r="L2374" s="198">
        <v>-2.9330271319255494E-3</v>
      </c>
    </row>
    <row r="2375" spans="1:12" ht="14.4" x14ac:dyDescent="0.3">
      <c r="A2375" s="7">
        <v>40694</v>
      </c>
      <c r="B2375" s="191">
        <v>1331.099976</v>
      </c>
      <c r="C2375" s="191">
        <v>1345.1999510000001</v>
      </c>
      <c r="D2375" s="191">
        <v>1331.099976</v>
      </c>
      <c r="E2375" s="191">
        <v>1345.1999510000001</v>
      </c>
      <c r="F2375" s="192">
        <v>1345.1999510000001</v>
      </c>
      <c r="G2375" s="191">
        <v>4696240000</v>
      </c>
      <c r="H2375" s="194">
        <f t="shared" si="37"/>
        <v>1.0592724253794206E-2</v>
      </c>
      <c r="I2375" s="193"/>
      <c r="J2375" s="197">
        <v>2373</v>
      </c>
      <c r="K2375" s="234">
        <v>1.0592724253794206E-2</v>
      </c>
      <c r="L2375" s="198">
        <v>-2.932671284166923E-3</v>
      </c>
    </row>
    <row r="2376" spans="1:12" ht="14.4" x14ac:dyDescent="0.3">
      <c r="A2376" s="7">
        <v>40690</v>
      </c>
      <c r="B2376" s="191">
        <v>1325.6899410000001</v>
      </c>
      <c r="C2376" s="191">
        <v>1334.619995</v>
      </c>
      <c r="D2376" s="191">
        <v>1325.6899410000001</v>
      </c>
      <c r="E2376" s="191">
        <v>1331.099976</v>
      </c>
      <c r="F2376" s="192">
        <v>1331.099976</v>
      </c>
      <c r="G2376" s="191">
        <v>3124560000</v>
      </c>
      <c r="H2376" s="194">
        <f t="shared" si="37"/>
        <v>4.080920306236132E-3</v>
      </c>
      <c r="I2376" s="193"/>
      <c r="J2376" s="197">
        <v>2374</v>
      </c>
      <c r="K2376" s="234">
        <v>4.080920306236132E-3</v>
      </c>
      <c r="L2376" s="198">
        <v>-2.9269097113559556E-3</v>
      </c>
    </row>
    <row r="2377" spans="1:12" ht="14.4" x14ac:dyDescent="0.3">
      <c r="A2377" s="7">
        <v>40689</v>
      </c>
      <c r="B2377" s="191">
        <v>1320.6400149999999</v>
      </c>
      <c r="C2377" s="191">
        <v>1328.51001</v>
      </c>
      <c r="D2377" s="191">
        <v>1314.410034</v>
      </c>
      <c r="E2377" s="191">
        <v>1325.6899410000001</v>
      </c>
      <c r="F2377" s="192">
        <v>1325.6899410000001</v>
      </c>
      <c r="G2377" s="191">
        <v>3259470000</v>
      </c>
      <c r="H2377" s="194">
        <f t="shared" si="37"/>
        <v>3.9531152655042871E-3</v>
      </c>
      <c r="I2377" s="193"/>
      <c r="J2377" s="197">
        <v>2375</v>
      </c>
      <c r="K2377" s="234">
        <v>3.9531152655042871E-3</v>
      </c>
      <c r="L2377" s="198">
        <v>-2.9260641095263532E-3</v>
      </c>
    </row>
    <row r="2378" spans="1:12" ht="14.4" x14ac:dyDescent="0.3">
      <c r="A2378" s="7">
        <v>40688</v>
      </c>
      <c r="B2378" s="191">
        <v>1316.3599850000001</v>
      </c>
      <c r="C2378" s="191">
        <v>1325.8599850000001</v>
      </c>
      <c r="D2378" s="191">
        <v>1311.8000489999999</v>
      </c>
      <c r="E2378" s="191">
        <v>1320.469971</v>
      </c>
      <c r="F2378" s="192">
        <v>1320.469971</v>
      </c>
      <c r="G2378" s="191">
        <v>4109670000</v>
      </c>
      <c r="H2378" s="194">
        <f t="shared" si="37"/>
        <v>3.1831691643784514E-3</v>
      </c>
      <c r="I2378" s="193"/>
      <c r="J2378" s="197">
        <v>2376</v>
      </c>
      <c r="K2378" s="234">
        <v>3.1831691643784514E-3</v>
      </c>
      <c r="L2378" s="198">
        <v>-2.9248736835559355E-3</v>
      </c>
    </row>
    <row r="2379" spans="1:12" ht="14.4" x14ac:dyDescent="0.3">
      <c r="A2379" s="7">
        <v>40687</v>
      </c>
      <c r="B2379" s="191">
        <v>1317.6999510000001</v>
      </c>
      <c r="C2379" s="191">
        <v>1323.719971</v>
      </c>
      <c r="D2379" s="191">
        <v>1313.869995</v>
      </c>
      <c r="E2379" s="191">
        <v>1316.280029</v>
      </c>
      <c r="F2379" s="192">
        <v>1316.280029</v>
      </c>
      <c r="G2379" s="191">
        <v>3846250000</v>
      </c>
      <c r="H2379" s="194">
        <f t="shared" si="37"/>
        <v>-8.2738031391097833E-4</v>
      </c>
      <c r="I2379" s="193"/>
      <c r="J2379" s="197">
        <v>2377</v>
      </c>
      <c r="K2379" s="234">
        <v>-8.2738031391097833E-4</v>
      </c>
      <c r="L2379" s="198">
        <v>-2.9238324645373989E-3</v>
      </c>
    </row>
    <row r="2380" spans="1:12" ht="14.4" x14ac:dyDescent="0.3">
      <c r="A2380" s="7">
        <v>40686</v>
      </c>
      <c r="B2380" s="191">
        <v>1333.0699460000001</v>
      </c>
      <c r="C2380" s="191">
        <v>1333.0699460000001</v>
      </c>
      <c r="D2380" s="191">
        <v>1312.880005</v>
      </c>
      <c r="E2380" s="191">
        <v>1317.369995</v>
      </c>
      <c r="F2380" s="192">
        <v>1317.369995</v>
      </c>
      <c r="G2380" s="191">
        <v>3255580000</v>
      </c>
      <c r="H2380" s="194">
        <f t="shared" si="37"/>
        <v>-1.192558503640539E-2</v>
      </c>
      <c r="I2380" s="193"/>
      <c r="J2380" s="197">
        <v>2378</v>
      </c>
      <c r="K2380" s="234">
        <v>-1.192558503640539E-2</v>
      </c>
      <c r="L2380" s="198">
        <v>-2.9223766561292078E-3</v>
      </c>
    </row>
    <row r="2381" spans="1:12" ht="14.4" x14ac:dyDescent="0.3">
      <c r="A2381" s="7">
        <v>40683</v>
      </c>
      <c r="B2381" s="191">
        <v>1342</v>
      </c>
      <c r="C2381" s="191">
        <v>1342</v>
      </c>
      <c r="D2381" s="191">
        <v>1330.670044</v>
      </c>
      <c r="E2381" s="191">
        <v>1333.2700199999999</v>
      </c>
      <c r="F2381" s="192">
        <v>1333.2700199999999</v>
      </c>
      <c r="G2381" s="191">
        <v>4066020000</v>
      </c>
      <c r="H2381" s="194">
        <f t="shared" si="37"/>
        <v>-7.6882674788020678E-3</v>
      </c>
      <c r="I2381" s="193"/>
      <c r="J2381" s="197">
        <v>2379</v>
      </c>
      <c r="K2381" s="234">
        <v>-7.6882674788020678E-3</v>
      </c>
      <c r="L2381" s="198">
        <v>-2.9199426231169673E-3</v>
      </c>
    </row>
    <row r="2382" spans="1:12" ht="14.4" x14ac:dyDescent="0.3">
      <c r="A2382" s="7">
        <v>40682</v>
      </c>
      <c r="B2382" s="191">
        <v>1342.400024</v>
      </c>
      <c r="C2382" s="191">
        <v>1346.8199460000001</v>
      </c>
      <c r="D2382" s="191">
        <v>1336.3599850000001</v>
      </c>
      <c r="E2382" s="191">
        <v>1343.599976</v>
      </c>
      <c r="F2382" s="192">
        <v>1343.599976</v>
      </c>
      <c r="G2382" s="191">
        <v>3626110000</v>
      </c>
      <c r="H2382" s="194">
        <f t="shared" si="37"/>
        <v>2.1779409571196936E-3</v>
      </c>
      <c r="I2382" s="193"/>
      <c r="J2382" s="197">
        <v>2380</v>
      </c>
      <c r="K2382" s="234">
        <v>2.1779409571196936E-3</v>
      </c>
      <c r="L2382" s="198">
        <v>-2.9190962127158934E-3</v>
      </c>
    </row>
    <row r="2383" spans="1:12" ht="14.4" x14ac:dyDescent="0.3">
      <c r="A2383" s="7">
        <v>40681</v>
      </c>
      <c r="B2383" s="191">
        <v>1328.540039</v>
      </c>
      <c r="C2383" s="191">
        <v>1341.8199460000001</v>
      </c>
      <c r="D2383" s="191">
        <v>1326.589966</v>
      </c>
      <c r="E2383" s="191">
        <v>1340.6800539999999</v>
      </c>
      <c r="F2383" s="192">
        <v>1340.6800539999999</v>
      </c>
      <c r="G2383" s="191">
        <v>3922030000</v>
      </c>
      <c r="H2383" s="194">
        <f t="shared" si="37"/>
        <v>8.803800039184833E-3</v>
      </c>
      <c r="I2383" s="193"/>
      <c r="J2383" s="197">
        <v>2381</v>
      </c>
      <c r="K2383" s="234">
        <v>8.803800039184833E-3</v>
      </c>
      <c r="L2383" s="198">
        <v>-2.9180485654207288E-3</v>
      </c>
    </row>
    <row r="2384" spans="1:12" ht="14.4" x14ac:dyDescent="0.3">
      <c r="A2384" s="7">
        <v>40680</v>
      </c>
      <c r="B2384" s="191">
        <v>1326.099976</v>
      </c>
      <c r="C2384" s="191">
        <v>1330.420044</v>
      </c>
      <c r="D2384" s="191">
        <v>1318.51001</v>
      </c>
      <c r="E2384" s="191">
        <v>1328.9799800000001</v>
      </c>
      <c r="F2384" s="192">
        <v>1328.9799800000001</v>
      </c>
      <c r="G2384" s="191">
        <v>4053970000</v>
      </c>
      <c r="H2384" s="194">
        <f t="shared" si="37"/>
        <v>-3.6856116398880148E-4</v>
      </c>
      <c r="I2384" s="193"/>
      <c r="J2384" s="197">
        <v>2382</v>
      </c>
      <c r="K2384" s="234">
        <v>-3.6856116398880148E-4</v>
      </c>
      <c r="L2384" s="198">
        <v>-2.916713209081101E-3</v>
      </c>
    </row>
    <row r="2385" spans="1:12" ht="14.4" x14ac:dyDescent="0.3">
      <c r="A2385" s="7">
        <v>40679</v>
      </c>
      <c r="B2385" s="191">
        <v>1334.7700199999999</v>
      </c>
      <c r="C2385" s="191">
        <v>1343.329956</v>
      </c>
      <c r="D2385" s="191">
        <v>1327.3199460000001</v>
      </c>
      <c r="E2385" s="191">
        <v>1329.469971</v>
      </c>
      <c r="F2385" s="192">
        <v>1329.469971</v>
      </c>
      <c r="G2385" s="191">
        <v>3846250000</v>
      </c>
      <c r="H2385" s="194">
        <f t="shared" si="37"/>
        <v>-6.2043915440711883E-3</v>
      </c>
      <c r="I2385" s="193"/>
      <c r="J2385" s="197">
        <v>2383</v>
      </c>
      <c r="K2385" s="234">
        <v>-6.2043915440711883E-3</v>
      </c>
      <c r="L2385" s="198">
        <v>-2.916657094698447E-3</v>
      </c>
    </row>
    <row r="2386" spans="1:12" ht="14.4" x14ac:dyDescent="0.3">
      <c r="A2386" s="7">
        <v>40676</v>
      </c>
      <c r="B2386" s="191">
        <v>1348.6899410000001</v>
      </c>
      <c r="C2386" s="191">
        <v>1350.469971</v>
      </c>
      <c r="D2386" s="191">
        <v>1333.3599850000001</v>
      </c>
      <c r="E2386" s="191">
        <v>1337.7700199999999</v>
      </c>
      <c r="F2386" s="192">
        <v>1337.7700199999999</v>
      </c>
      <c r="G2386" s="191">
        <v>3426660000</v>
      </c>
      <c r="H2386" s="194">
        <f t="shared" si="37"/>
        <v>-8.067329408211317E-3</v>
      </c>
      <c r="I2386" s="193"/>
      <c r="J2386" s="197">
        <v>2384</v>
      </c>
      <c r="K2386" s="234">
        <v>-8.067329408211317E-3</v>
      </c>
      <c r="L2386" s="198">
        <v>-2.9156631946064362E-3</v>
      </c>
    </row>
    <row r="2387" spans="1:12" ht="14.4" x14ac:dyDescent="0.3">
      <c r="A2387" s="7">
        <v>40675</v>
      </c>
      <c r="B2387" s="191">
        <v>1339.3900149999999</v>
      </c>
      <c r="C2387" s="191">
        <v>1351.0500489999999</v>
      </c>
      <c r="D2387" s="191">
        <v>1332.030029</v>
      </c>
      <c r="E2387" s="191">
        <v>1348.650024</v>
      </c>
      <c r="F2387" s="192">
        <v>1348.650024</v>
      </c>
      <c r="G2387" s="191">
        <v>3777210000</v>
      </c>
      <c r="H2387" s="194">
        <f t="shared" si="37"/>
        <v>4.8954370942113912E-3</v>
      </c>
      <c r="I2387" s="193"/>
      <c r="J2387" s="197">
        <v>2385</v>
      </c>
      <c r="K2387" s="234">
        <v>4.8954370942113912E-3</v>
      </c>
      <c r="L2387" s="198">
        <v>-2.9135911401321096E-3</v>
      </c>
    </row>
    <row r="2388" spans="1:12" ht="14.4" x14ac:dyDescent="0.3">
      <c r="A2388" s="7">
        <v>40674</v>
      </c>
      <c r="B2388" s="191">
        <v>1354.51001</v>
      </c>
      <c r="C2388" s="191">
        <v>1354.51001</v>
      </c>
      <c r="D2388" s="191">
        <v>1336.3599850000001</v>
      </c>
      <c r="E2388" s="191">
        <v>1342.079956</v>
      </c>
      <c r="F2388" s="192">
        <v>1342.079956</v>
      </c>
      <c r="G2388" s="191">
        <v>3846250000</v>
      </c>
      <c r="H2388" s="194">
        <f t="shared" si="37"/>
        <v>-1.1111495786944134E-2</v>
      </c>
      <c r="I2388" s="193"/>
      <c r="J2388" s="197">
        <v>2386</v>
      </c>
      <c r="K2388" s="234">
        <v>-1.1111495786944134E-2</v>
      </c>
      <c r="L2388" s="198">
        <v>-2.9133737609452364E-3</v>
      </c>
    </row>
    <row r="2389" spans="1:12" ht="14.4" x14ac:dyDescent="0.3">
      <c r="A2389" s="7">
        <v>40673</v>
      </c>
      <c r="B2389" s="191">
        <v>1348.339966</v>
      </c>
      <c r="C2389" s="191">
        <v>1359.4399410000001</v>
      </c>
      <c r="D2389" s="191">
        <v>1348.339966</v>
      </c>
      <c r="E2389" s="191">
        <v>1357.160034</v>
      </c>
      <c r="F2389" s="192">
        <v>1357.160034</v>
      </c>
      <c r="G2389" s="191">
        <v>4223740000</v>
      </c>
      <c r="H2389" s="194">
        <f t="shared" si="37"/>
        <v>8.0740365635283574E-3</v>
      </c>
      <c r="I2389" s="193"/>
      <c r="J2389" s="197">
        <v>2387</v>
      </c>
      <c r="K2389" s="234">
        <v>8.0740365635283574E-3</v>
      </c>
      <c r="L2389" s="198">
        <v>-2.9123191248194508E-3</v>
      </c>
    </row>
    <row r="2390" spans="1:12" ht="14.4" x14ac:dyDescent="0.3">
      <c r="A2390" s="7">
        <v>40672</v>
      </c>
      <c r="B2390" s="191">
        <v>1340.1999510000001</v>
      </c>
      <c r="C2390" s="191">
        <v>1349.4399410000001</v>
      </c>
      <c r="D2390" s="191">
        <v>1338.6400149999999</v>
      </c>
      <c r="E2390" s="191">
        <v>1346.290039</v>
      </c>
      <c r="F2390" s="192">
        <v>1346.290039</v>
      </c>
      <c r="G2390" s="191">
        <v>4265250000</v>
      </c>
      <c r="H2390" s="194">
        <f t="shared" si="37"/>
        <v>4.5441637238202845E-3</v>
      </c>
      <c r="I2390" s="193"/>
      <c r="J2390" s="197">
        <v>2388</v>
      </c>
      <c r="K2390" s="234">
        <v>4.5441637238202845E-3</v>
      </c>
      <c r="L2390" s="198">
        <v>-2.9118146788908524E-3</v>
      </c>
    </row>
    <row r="2391" spans="1:12" ht="14.4" x14ac:dyDescent="0.3">
      <c r="A2391" s="7">
        <v>40669</v>
      </c>
      <c r="B2391" s="191">
        <v>1340.23999</v>
      </c>
      <c r="C2391" s="191">
        <v>1354.3599850000001</v>
      </c>
      <c r="D2391" s="191">
        <v>1335.579956</v>
      </c>
      <c r="E2391" s="191">
        <v>1340.1999510000001</v>
      </c>
      <c r="F2391" s="192">
        <v>1340.1999510000001</v>
      </c>
      <c r="G2391" s="191">
        <v>4223740000</v>
      </c>
      <c r="H2391" s="194">
        <f t="shared" si="37"/>
        <v>3.8199199248581859E-3</v>
      </c>
      <c r="I2391" s="193"/>
      <c r="J2391" s="197">
        <v>2389</v>
      </c>
      <c r="K2391" s="234">
        <v>3.8199199248581859E-3</v>
      </c>
      <c r="L2391" s="198">
        <v>-2.9103647955918848E-3</v>
      </c>
    </row>
    <row r="2392" spans="1:12" ht="14.4" x14ac:dyDescent="0.3">
      <c r="A2392" s="7">
        <v>40668</v>
      </c>
      <c r="B2392" s="191">
        <v>1344.160034</v>
      </c>
      <c r="C2392" s="191">
        <v>1348</v>
      </c>
      <c r="D2392" s="191">
        <v>1329.170044</v>
      </c>
      <c r="E2392" s="191">
        <v>1335.099976</v>
      </c>
      <c r="F2392" s="192">
        <v>1335.099976</v>
      </c>
      <c r="G2392" s="191">
        <v>3846250000</v>
      </c>
      <c r="H2392" s="194">
        <f t="shared" si="37"/>
        <v>-9.0698352950829859E-3</v>
      </c>
      <c r="I2392" s="193"/>
      <c r="J2392" s="197">
        <v>2390</v>
      </c>
      <c r="K2392" s="234">
        <v>-9.0698352950829859E-3</v>
      </c>
      <c r="L2392" s="198">
        <v>-2.907601353553349E-3</v>
      </c>
    </row>
    <row r="2393" spans="1:12" ht="14.4" x14ac:dyDescent="0.3">
      <c r="A2393" s="7">
        <v>40667</v>
      </c>
      <c r="B2393" s="191">
        <v>1355.900024</v>
      </c>
      <c r="C2393" s="191">
        <v>1355.900024</v>
      </c>
      <c r="D2393" s="191">
        <v>1341.5</v>
      </c>
      <c r="E2393" s="191">
        <v>1347.3199460000001</v>
      </c>
      <c r="F2393" s="192">
        <v>1347.3199460000001</v>
      </c>
      <c r="G2393" s="191">
        <v>4223740000</v>
      </c>
      <c r="H2393" s="194">
        <f t="shared" si="37"/>
        <v>-6.8553088073863636E-3</v>
      </c>
      <c r="I2393" s="193"/>
      <c r="J2393" s="197">
        <v>2391</v>
      </c>
      <c r="K2393" s="234">
        <v>-6.8553088073863636E-3</v>
      </c>
      <c r="L2393" s="198">
        <v>-2.9070405074018602E-3</v>
      </c>
    </row>
    <row r="2394" spans="1:12" ht="14.4" x14ac:dyDescent="0.3">
      <c r="A2394" s="7">
        <v>40666</v>
      </c>
      <c r="B2394" s="191">
        <v>1359.76001</v>
      </c>
      <c r="C2394" s="191">
        <v>1360.839966</v>
      </c>
      <c r="D2394" s="191">
        <v>1349.5200199999999</v>
      </c>
      <c r="E2394" s="191">
        <v>1356.619995</v>
      </c>
      <c r="F2394" s="192">
        <v>1356.619995</v>
      </c>
      <c r="G2394" s="191">
        <v>4223740000</v>
      </c>
      <c r="H2394" s="194">
        <f t="shared" si="37"/>
        <v>-3.3793039317669324E-3</v>
      </c>
      <c r="I2394" s="193"/>
      <c r="J2394" s="197">
        <v>2392</v>
      </c>
      <c r="K2394" s="234">
        <v>-3.3793039317669324E-3</v>
      </c>
      <c r="L2394" s="198">
        <v>-2.9033801350211684E-3</v>
      </c>
    </row>
    <row r="2395" spans="1:12" ht="14.4" x14ac:dyDescent="0.3">
      <c r="A2395" s="7">
        <v>40665</v>
      </c>
      <c r="B2395" s="191">
        <v>1365.209961</v>
      </c>
      <c r="C2395" s="191">
        <v>1370.579956</v>
      </c>
      <c r="D2395" s="191">
        <v>1358.589966</v>
      </c>
      <c r="E2395" s="191">
        <v>1361.219971</v>
      </c>
      <c r="F2395" s="192">
        <v>1361.219971</v>
      </c>
      <c r="G2395" s="191">
        <v>3846250000</v>
      </c>
      <c r="H2395" s="194">
        <f t="shared" si="37"/>
        <v>-1.7527108383560749E-3</v>
      </c>
      <c r="I2395" s="193"/>
      <c r="J2395" s="197">
        <v>2393</v>
      </c>
      <c r="K2395" s="234">
        <v>-1.7527108383560749E-3</v>
      </c>
      <c r="L2395" s="198">
        <v>-2.9011090442883376E-3</v>
      </c>
    </row>
    <row r="2396" spans="1:12" ht="14.4" x14ac:dyDescent="0.3">
      <c r="A2396" s="7">
        <v>40662</v>
      </c>
      <c r="B2396" s="191">
        <v>1360.1400149999999</v>
      </c>
      <c r="C2396" s="191">
        <v>1364.5600589999999</v>
      </c>
      <c r="D2396" s="191">
        <v>1358.6899410000001</v>
      </c>
      <c r="E2396" s="191">
        <v>1363.6099850000001</v>
      </c>
      <c r="F2396" s="192">
        <v>1363.6099850000001</v>
      </c>
      <c r="G2396" s="191">
        <v>3479070000</v>
      </c>
      <c r="H2396" s="194">
        <f t="shared" si="37"/>
        <v>2.3006623000802868E-3</v>
      </c>
      <c r="I2396" s="193"/>
      <c r="J2396" s="197">
        <v>2394</v>
      </c>
      <c r="K2396" s="234">
        <v>2.3006623000802868E-3</v>
      </c>
      <c r="L2396" s="198">
        <v>-2.8999798136755137E-3</v>
      </c>
    </row>
    <row r="2397" spans="1:12" ht="14.4" x14ac:dyDescent="0.3">
      <c r="A2397" s="7">
        <v>40661</v>
      </c>
      <c r="B2397" s="191">
        <v>1353.8599850000001</v>
      </c>
      <c r="C2397" s="191">
        <v>1361.709961</v>
      </c>
      <c r="D2397" s="191">
        <v>1353.599976</v>
      </c>
      <c r="E2397" s="191">
        <v>1360.4799800000001</v>
      </c>
      <c r="F2397" s="192">
        <v>1360.4799800000001</v>
      </c>
      <c r="G2397" s="191">
        <v>4036820000</v>
      </c>
      <c r="H2397" s="194">
        <f t="shared" si="37"/>
        <v>3.5554238371831152E-3</v>
      </c>
      <c r="I2397" s="193"/>
      <c r="J2397" s="197">
        <v>2395</v>
      </c>
      <c r="K2397" s="234">
        <v>3.5554238371831152E-3</v>
      </c>
      <c r="L2397" s="198">
        <v>-2.8999527129869446E-3</v>
      </c>
    </row>
    <row r="2398" spans="1:12" ht="14.4" x14ac:dyDescent="0.3">
      <c r="A2398" s="7">
        <v>40660</v>
      </c>
      <c r="B2398" s="191">
        <v>1348.4300539999999</v>
      </c>
      <c r="C2398" s="191">
        <v>1357.48999</v>
      </c>
      <c r="D2398" s="191">
        <v>1344.25</v>
      </c>
      <c r="E2398" s="191">
        <v>1355.660034</v>
      </c>
      <c r="F2398" s="192">
        <v>1355.660034</v>
      </c>
      <c r="G2398" s="191">
        <v>4051570000</v>
      </c>
      <c r="H2398" s="194">
        <f t="shared" si="37"/>
        <v>6.2498471411912004E-3</v>
      </c>
      <c r="I2398" s="193"/>
      <c r="J2398" s="197">
        <v>2396</v>
      </c>
      <c r="K2398" s="234">
        <v>6.2498471411912004E-3</v>
      </c>
      <c r="L2398" s="198">
        <v>-2.8957162394531617E-3</v>
      </c>
    </row>
    <row r="2399" spans="1:12" ht="14.4" x14ac:dyDescent="0.3">
      <c r="A2399" s="7">
        <v>40659</v>
      </c>
      <c r="B2399" s="191">
        <v>1336.75</v>
      </c>
      <c r="C2399" s="191">
        <v>1349.5500489999999</v>
      </c>
      <c r="D2399" s="191">
        <v>1336.75</v>
      </c>
      <c r="E2399" s="191">
        <v>1347.23999</v>
      </c>
      <c r="F2399" s="192">
        <v>1347.23999</v>
      </c>
      <c r="G2399" s="191">
        <v>3908060000</v>
      </c>
      <c r="H2399" s="194">
        <f t="shared" si="37"/>
        <v>8.9795843475004942E-3</v>
      </c>
      <c r="I2399" s="193"/>
      <c r="J2399" s="197">
        <v>2397</v>
      </c>
      <c r="K2399" s="234">
        <v>8.9795843475004942E-3</v>
      </c>
      <c r="L2399" s="198">
        <v>-2.8916363218585675E-3</v>
      </c>
    </row>
    <row r="2400" spans="1:12" ht="14.4" x14ac:dyDescent="0.3">
      <c r="A2400" s="7">
        <v>40658</v>
      </c>
      <c r="B2400" s="191">
        <v>1337.1400149999999</v>
      </c>
      <c r="C2400" s="191">
        <v>1337.5500489999999</v>
      </c>
      <c r="D2400" s="191">
        <v>1331.469971</v>
      </c>
      <c r="E2400" s="191">
        <v>1335.25</v>
      </c>
      <c r="F2400" s="192">
        <v>1335.25</v>
      </c>
      <c r="G2400" s="191">
        <v>2142130000</v>
      </c>
      <c r="H2400" s="194">
        <f t="shared" si="37"/>
        <v>-1.5926699906059856E-3</v>
      </c>
      <c r="I2400" s="193"/>
      <c r="J2400" s="197">
        <v>2398</v>
      </c>
      <c r="K2400" s="234">
        <v>-1.5926699906059856E-3</v>
      </c>
      <c r="L2400" s="198">
        <v>-2.8877071842684969E-3</v>
      </c>
    </row>
    <row r="2401" spans="1:12" ht="14.4" x14ac:dyDescent="0.3">
      <c r="A2401" s="7">
        <v>40654</v>
      </c>
      <c r="B2401" s="191">
        <v>1333.2299800000001</v>
      </c>
      <c r="C2401" s="191">
        <v>1337.48999</v>
      </c>
      <c r="D2401" s="191">
        <v>1332.829956</v>
      </c>
      <c r="E2401" s="191">
        <v>1337.380005</v>
      </c>
      <c r="F2401" s="192">
        <v>1337.380005</v>
      </c>
      <c r="G2401" s="191">
        <v>3587240000</v>
      </c>
      <c r="H2401" s="194">
        <f t="shared" si="37"/>
        <v>5.2767822838567496E-3</v>
      </c>
      <c r="I2401" s="193"/>
      <c r="J2401" s="197">
        <v>2399</v>
      </c>
      <c r="K2401" s="234">
        <v>5.2767822838567496E-3</v>
      </c>
      <c r="L2401" s="198">
        <v>-2.8866253360058944E-3</v>
      </c>
    </row>
    <row r="2402" spans="1:12" ht="14.4" x14ac:dyDescent="0.3">
      <c r="A2402" s="7">
        <v>40653</v>
      </c>
      <c r="B2402" s="191">
        <v>1319.119995</v>
      </c>
      <c r="C2402" s="191">
        <v>1332.660034</v>
      </c>
      <c r="D2402" s="191">
        <v>1319.119995</v>
      </c>
      <c r="E2402" s="191">
        <v>1330.3599850000001</v>
      </c>
      <c r="F2402" s="192">
        <v>1330.3599850000001</v>
      </c>
      <c r="G2402" s="191">
        <v>4236280000</v>
      </c>
      <c r="H2402" s="194">
        <f t="shared" si="37"/>
        <v>1.351494725630782E-2</v>
      </c>
      <c r="I2402" s="193"/>
      <c r="J2402" s="197">
        <v>2400</v>
      </c>
      <c r="K2402" s="234">
        <v>1.351494725630782E-2</v>
      </c>
      <c r="L2402" s="198">
        <v>-2.8793603400374965E-3</v>
      </c>
    </row>
    <row r="2403" spans="1:12" ht="14.4" x14ac:dyDescent="0.3">
      <c r="A2403" s="7">
        <v>40652</v>
      </c>
      <c r="B2403" s="191">
        <v>1305.98999</v>
      </c>
      <c r="C2403" s="191">
        <v>1312.6999510000001</v>
      </c>
      <c r="D2403" s="191">
        <v>1303.969971</v>
      </c>
      <c r="E2403" s="191">
        <v>1312.619995</v>
      </c>
      <c r="F2403" s="192">
        <v>1312.619995</v>
      </c>
      <c r="G2403" s="191">
        <v>3886300000</v>
      </c>
      <c r="H2403" s="194">
        <f t="shared" si="37"/>
        <v>5.731170536519079E-3</v>
      </c>
      <c r="I2403" s="193"/>
      <c r="J2403" s="197">
        <v>2401</v>
      </c>
      <c r="K2403" s="234">
        <v>5.731170536519079E-3</v>
      </c>
      <c r="L2403" s="198">
        <v>-2.8764223190548234E-3</v>
      </c>
    </row>
    <row r="2404" spans="1:12" ht="14.4" x14ac:dyDescent="0.3">
      <c r="A2404" s="7">
        <v>40651</v>
      </c>
      <c r="B2404" s="191">
        <v>1313.349976</v>
      </c>
      <c r="C2404" s="191">
        <v>1313.349976</v>
      </c>
      <c r="D2404" s="191">
        <v>1294.6999510000001</v>
      </c>
      <c r="E2404" s="191">
        <v>1305.1400149999999</v>
      </c>
      <c r="F2404" s="192">
        <v>1305.1400149999999</v>
      </c>
      <c r="G2404" s="191">
        <v>4223740000</v>
      </c>
      <c r="H2404" s="194">
        <f t="shared" si="37"/>
        <v>-1.1017851604204045E-2</v>
      </c>
      <c r="I2404" s="193"/>
      <c r="J2404" s="197">
        <v>2402</v>
      </c>
      <c r="K2404" s="234">
        <v>-1.1017851604204045E-2</v>
      </c>
      <c r="L2404" s="198">
        <v>-2.8748828113334063E-3</v>
      </c>
    </row>
    <row r="2405" spans="1:12" ht="14.4" x14ac:dyDescent="0.3">
      <c r="A2405" s="7">
        <v>40648</v>
      </c>
      <c r="B2405" s="191">
        <v>1314.540039</v>
      </c>
      <c r="C2405" s="191">
        <v>1322.880005</v>
      </c>
      <c r="D2405" s="191">
        <v>1313.6800539999999</v>
      </c>
      <c r="E2405" s="191">
        <v>1319.6800539999999</v>
      </c>
      <c r="F2405" s="192">
        <v>1319.6800539999999</v>
      </c>
      <c r="G2405" s="191">
        <v>4223740000</v>
      </c>
      <c r="H2405" s="194">
        <f t="shared" si="37"/>
        <v>3.9254130188142713E-3</v>
      </c>
      <c r="I2405" s="193"/>
      <c r="J2405" s="197">
        <v>2403</v>
      </c>
      <c r="K2405" s="234">
        <v>3.9254130188142713E-3</v>
      </c>
      <c r="L2405" s="198">
        <v>-2.8650794937241358E-3</v>
      </c>
    </row>
    <row r="2406" spans="1:12" ht="14.4" x14ac:dyDescent="0.3">
      <c r="A2406" s="7">
        <v>40647</v>
      </c>
      <c r="B2406" s="191">
        <v>1311.130005</v>
      </c>
      <c r="C2406" s="191">
        <v>1316.790039</v>
      </c>
      <c r="D2406" s="191">
        <v>1302.420044</v>
      </c>
      <c r="E2406" s="191">
        <v>1314.5200199999999</v>
      </c>
      <c r="F2406" s="192">
        <v>1314.5200199999999</v>
      </c>
      <c r="G2406" s="191">
        <v>3872630000</v>
      </c>
      <c r="H2406" s="194">
        <f t="shared" si="37"/>
        <v>8.3677084893537341E-5</v>
      </c>
      <c r="I2406" s="193"/>
      <c r="J2406" s="197">
        <v>2404</v>
      </c>
      <c r="K2406" s="234">
        <v>8.3677084893537341E-5</v>
      </c>
      <c r="L2406" s="198">
        <v>-2.8646859977113953E-3</v>
      </c>
    </row>
    <row r="2407" spans="1:12" ht="14.4" x14ac:dyDescent="0.3">
      <c r="A2407" s="7">
        <v>40646</v>
      </c>
      <c r="B2407" s="191">
        <v>1314.030029</v>
      </c>
      <c r="C2407" s="191">
        <v>1321.349976</v>
      </c>
      <c r="D2407" s="191">
        <v>1309.1899410000001</v>
      </c>
      <c r="E2407" s="191">
        <v>1314.410034</v>
      </c>
      <c r="F2407" s="192">
        <v>1314.410034</v>
      </c>
      <c r="G2407" s="191">
        <v>3850860000</v>
      </c>
      <c r="H2407" s="194">
        <f t="shared" si="37"/>
        <v>1.9023558283008931E-4</v>
      </c>
      <c r="I2407" s="193"/>
      <c r="J2407" s="197">
        <v>2405</v>
      </c>
      <c r="K2407" s="234">
        <v>1.9023558283008931E-4</v>
      </c>
      <c r="L2407" s="198">
        <v>-2.8591213797275511E-3</v>
      </c>
    </row>
    <row r="2408" spans="1:12" ht="14.4" x14ac:dyDescent="0.3">
      <c r="A2408" s="7">
        <v>40645</v>
      </c>
      <c r="B2408" s="191">
        <v>1321.959961</v>
      </c>
      <c r="C2408" s="191">
        <v>1321.959961</v>
      </c>
      <c r="D2408" s="191">
        <v>1309.51001</v>
      </c>
      <c r="E2408" s="191">
        <v>1314.160034</v>
      </c>
      <c r="F2408" s="192">
        <v>1314.160034</v>
      </c>
      <c r="G2408" s="191">
        <v>4275490000</v>
      </c>
      <c r="H2408" s="194">
        <f t="shared" si="37"/>
        <v>-7.776699412055707E-3</v>
      </c>
      <c r="I2408" s="193"/>
      <c r="J2408" s="197">
        <v>2406</v>
      </c>
      <c r="K2408" s="234">
        <v>-7.776699412055707E-3</v>
      </c>
      <c r="L2408" s="198">
        <v>-2.8577618175099876E-3</v>
      </c>
    </row>
    <row r="2409" spans="1:12" ht="14.4" x14ac:dyDescent="0.3">
      <c r="A2409" s="7">
        <v>40644</v>
      </c>
      <c r="B2409" s="191">
        <v>1329.01001</v>
      </c>
      <c r="C2409" s="191">
        <v>1333.7700199999999</v>
      </c>
      <c r="D2409" s="191">
        <v>1321.0600589999999</v>
      </c>
      <c r="E2409" s="191">
        <v>1324.459961</v>
      </c>
      <c r="F2409" s="192">
        <v>1324.459961</v>
      </c>
      <c r="G2409" s="191">
        <v>3478970000</v>
      </c>
      <c r="H2409" s="194">
        <f t="shared" si="37"/>
        <v>-2.7933795200096689E-3</v>
      </c>
      <c r="I2409" s="193"/>
      <c r="J2409" s="197">
        <v>2407</v>
      </c>
      <c r="K2409" s="234">
        <v>-2.7933795200096689E-3</v>
      </c>
      <c r="L2409" s="198">
        <v>-2.8566275462626016E-3</v>
      </c>
    </row>
    <row r="2410" spans="1:12" ht="14.4" x14ac:dyDescent="0.3">
      <c r="A2410" s="7">
        <v>40641</v>
      </c>
      <c r="B2410" s="191">
        <v>1336.160034</v>
      </c>
      <c r="C2410" s="191">
        <v>1339.459961</v>
      </c>
      <c r="D2410" s="191">
        <v>1322.9399410000001</v>
      </c>
      <c r="E2410" s="191">
        <v>1328.170044</v>
      </c>
      <c r="F2410" s="192">
        <v>1328.170044</v>
      </c>
      <c r="G2410" s="191">
        <v>3582810000</v>
      </c>
      <c r="H2410" s="194">
        <f t="shared" si="37"/>
        <v>-4.0044438811524209E-3</v>
      </c>
      <c r="I2410" s="193"/>
      <c r="J2410" s="197">
        <v>2408</v>
      </c>
      <c r="K2410" s="234">
        <v>-4.0044438811524209E-3</v>
      </c>
      <c r="L2410" s="198">
        <v>-2.8551785323553043E-3</v>
      </c>
    </row>
    <row r="2411" spans="1:12" ht="14.4" x14ac:dyDescent="0.3">
      <c r="A2411" s="7">
        <v>40640</v>
      </c>
      <c r="B2411" s="191">
        <v>1334.8199460000001</v>
      </c>
      <c r="C2411" s="191">
        <v>1338.8000489999999</v>
      </c>
      <c r="D2411" s="191">
        <v>1326.5600589999999</v>
      </c>
      <c r="E2411" s="191">
        <v>1333.51001</v>
      </c>
      <c r="F2411" s="192">
        <v>1333.51001</v>
      </c>
      <c r="G2411" s="191">
        <v>4005600000</v>
      </c>
      <c r="H2411" s="194">
        <f t="shared" si="37"/>
        <v>-1.5200060954518588E-3</v>
      </c>
      <c r="I2411" s="193"/>
      <c r="J2411" s="197">
        <v>2409</v>
      </c>
      <c r="K2411" s="234">
        <v>-1.5200060954518588E-3</v>
      </c>
      <c r="L2411" s="198">
        <v>-2.8513368504501009E-3</v>
      </c>
    </row>
    <row r="2412" spans="1:12" ht="14.4" x14ac:dyDescent="0.3">
      <c r="A2412" s="7">
        <v>40639</v>
      </c>
      <c r="B2412" s="191">
        <v>1335.9399410000001</v>
      </c>
      <c r="C2412" s="191">
        <v>1339.380005</v>
      </c>
      <c r="D2412" s="191">
        <v>1331.089966</v>
      </c>
      <c r="E2412" s="191">
        <v>1335.540039</v>
      </c>
      <c r="F2412" s="192">
        <v>1335.540039</v>
      </c>
      <c r="G2412" s="191">
        <v>4223740000</v>
      </c>
      <c r="H2412" s="194">
        <f t="shared" si="37"/>
        <v>2.1836773816300168E-3</v>
      </c>
      <c r="I2412" s="193"/>
      <c r="J2412" s="197">
        <v>2410</v>
      </c>
      <c r="K2412" s="234">
        <v>2.1836773816300168E-3</v>
      </c>
      <c r="L2412" s="198">
        <v>-2.848281719080868E-3</v>
      </c>
    </row>
    <row r="2413" spans="1:12" ht="14.4" x14ac:dyDescent="0.3">
      <c r="A2413" s="7">
        <v>40638</v>
      </c>
      <c r="B2413" s="191">
        <v>1332.030029</v>
      </c>
      <c r="C2413" s="191">
        <v>1338.209961</v>
      </c>
      <c r="D2413" s="191">
        <v>1330.030029</v>
      </c>
      <c r="E2413" s="191">
        <v>1332.630005</v>
      </c>
      <c r="F2413" s="192">
        <v>1332.630005</v>
      </c>
      <c r="G2413" s="191">
        <v>3852280000</v>
      </c>
      <c r="H2413" s="194">
        <f t="shared" si="37"/>
        <v>-1.8005506981199194E-4</v>
      </c>
      <c r="I2413" s="193"/>
      <c r="J2413" s="197">
        <v>2411</v>
      </c>
      <c r="K2413" s="234">
        <v>-1.8005506981199194E-4</v>
      </c>
      <c r="L2413" s="198">
        <v>-2.8471604909427713E-3</v>
      </c>
    </row>
    <row r="2414" spans="1:12" ht="14.4" x14ac:dyDescent="0.3">
      <c r="A2414" s="7">
        <v>40637</v>
      </c>
      <c r="B2414" s="191">
        <v>1333.5600589999999</v>
      </c>
      <c r="C2414" s="191">
        <v>1336.73999</v>
      </c>
      <c r="D2414" s="191">
        <v>1329.099976</v>
      </c>
      <c r="E2414" s="191">
        <v>1332.869995</v>
      </c>
      <c r="F2414" s="192">
        <v>1332.869995</v>
      </c>
      <c r="G2414" s="191">
        <v>4223740000</v>
      </c>
      <c r="H2414" s="194">
        <f t="shared" si="37"/>
        <v>3.4520979898296168E-4</v>
      </c>
      <c r="I2414" s="193"/>
      <c r="J2414" s="197">
        <v>2412</v>
      </c>
      <c r="K2414" s="234">
        <v>3.4520979898296168E-4</v>
      </c>
      <c r="L2414" s="198">
        <v>-2.839054792432559E-3</v>
      </c>
    </row>
    <row r="2415" spans="1:12" ht="14.4" x14ac:dyDescent="0.3">
      <c r="A2415" s="7">
        <v>40634</v>
      </c>
      <c r="B2415" s="191">
        <v>1329.4799800000001</v>
      </c>
      <c r="C2415" s="191">
        <v>1337.849976</v>
      </c>
      <c r="D2415" s="191">
        <v>1328.8900149999999</v>
      </c>
      <c r="E2415" s="191">
        <v>1332.410034</v>
      </c>
      <c r="F2415" s="192">
        <v>1332.410034</v>
      </c>
      <c r="G2415" s="191">
        <v>4223740000</v>
      </c>
      <c r="H2415" s="194">
        <f t="shared" si="37"/>
        <v>4.9629878780623644E-3</v>
      </c>
      <c r="I2415" s="193"/>
      <c r="J2415" s="197">
        <v>2413</v>
      </c>
      <c r="K2415" s="234">
        <v>4.9629878780623644E-3</v>
      </c>
      <c r="L2415" s="198">
        <v>-2.836766736027339E-3</v>
      </c>
    </row>
    <row r="2416" spans="1:12" ht="14.4" x14ac:dyDescent="0.3">
      <c r="A2416" s="7">
        <v>40633</v>
      </c>
      <c r="B2416" s="191">
        <v>1327.4399410000001</v>
      </c>
      <c r="C2416" s="191">
        <v>1329.7700199999999</v>
      </c>
      <c r="D2416" s="191">
        <v>1325.030029</v>
      </c>
      <c r="E2416" s="191">
        <v>1325.829956</v>
      </c>
      <c r="F2416" s="192">
        <v>1325.829956</v>
      </c>
      <c r="G2416" s="191">
        <v>3566270000</v>
      </c>
      <c r="H2416" s="194">
        <f t="shared" si="37"/>
        <v>-1.829501740400908E-3</v>
      </c>
      <c r="I2416" s="193"/>
      <c r="J2416" s="197">
        <v>2414</v>
      </c>
      <c r="K2416" s="234">
        <v>-1.829501740400908E-3</v>
      </c>
      <c r="L2416" s="198">
        <v>-2.834470960089912E-3</v>
      </c>
    </row>
    <row r="2417" spans="1:12" ht="14.4" x14ac:dyDescent="0.3">
      <c r="A2417" s="7">
        <v>40632</v>
      </c>
      <c r="B2417" s="191">
        <v>1321.8900149999999</v>
      </c>
      <c r="C2417" s="191">
        <v>1331.73999</v>
      </c>
      <c r="D2417" s="191">
        <v>1321.8900149999999</v>
      </c>
      <c r="E2417" s="191">
        <v>1328.26001</v>
      </c>
      <c r="F2417" s="192">
        <v>1328.26001</v>
      </c>
      <c r="G2417" s="191">
        <v>3809570000</v>
      </c>
      <c r="H2417" s="194">
        <f t="shared" si="37"/>
        <v>6.6847066895027963E-3</v>
      </c>
      <c r="I2417" s="193"/>
      <c r="J2417" s="197">
        <v>2415</v>
      </c>
      <c r="K2417" s="234">
        <v>6.6847066895027963E-3</v>
      </c>
      <c r="L2417" s="198">
        <v>-2.8298416763913757E-3</v>
      </c>
    </row>
    <row r="2418" spans="1:12" ht="14.4" x14ac:dyDescent="0.3">
      <c r="A2418" s="7">
        <v>40631</v>
      </c>
      <c r="B2418" s="191">
        <v>1309.369995</v>
      </c>
      <c r="C2418" s="191">
        <v>1319.4499510000001</v>
      </c>
      <c r="D2418" s="191">
        <v>1305.26001</v>
      </c>
      <c r="E2418" s="191">
        <v>1319.4399410000001</v>
      </c>
      <c r="F2418" s="192">
        <v>1319.4399410000001</v>
      </c>
      <c r="G2418" s="191">
        <v>3482580000</v>
      </c>
      <c r="H2418" s="194">
        <f t="shared" si="37"/>
        <v>7.0600450442627836E-3</v>
      </c>
      <c r="I2418" s="193"/>
      <c r="J2418" s="197">
        <v>2416</v>
      </c>
      <c r="K2418" s="234">
        <v>7.0600450442627836E-3</v>
      </c>
      <c r="L2418" s="198">
        <v>-2.8279868216201393E-3</v>
      </c>
    </row>
    <row r="2419" spans="1:12" ht="14.4" x14ac:dyDescent="0.3">
      <c r="A2419" s="7">
        <v>40630</v>
      </c>
      <c r="B2419" s="191">
        <v>1315.4499510000001</v>
      </c>
      <c r="C2419" s="191">
        <v>1319.73999</v>
      </c>
      <c r="D2419" s="191">
        <v>1310.1899410000001</v>
      </c>
      <c r="E2419" s="191">
        <v>1310.1899410000001</v>
      </c>
      <c r="F2419" s="192">
        <v>1310.1899410000001</v>
      </c>
      <c r="G2419" s="191">
        <v>3215170000</v>
      </c>
      <c r="H2419" s="194">
        <f t="shared" si="37"/>
        <v>-2.7478367067710887E-3</v>
      </c>
      <c r="I2419" s="193"/>
      <c r="J2419" s="197">
        <v>2417</v>
      </c>
      <c r="K2419" s="234">
        <v>-2.7478367067710887E-3</v>
      </c>
      <c r="L2419" s="198">
        <v>-2.8268894681509026E-3</v>
      </c>
    </row>
    <row r="2420" spans="1:12" ht="14.4" x14ac:dyDescent="0.3">
      <c r="A2420" s="7">
        <v>40627</v>
      </c>
      <c r="B2420" s="191">
        <v>1311.8000489999999</v>
      </c>
      <c r="C2420" s="191">
        <v>1319.1800539999999</v>
      </c>
      <c r="D2420" s="191">
        <v>1310.150024</v>
      </c>
      <c r="E2420" s="191">
        <v>1313.8000489999999</v>
      </c>
      <c r="F2420" s="192">
        <v>1313.8000489999999</v>
      </c>
      <c r="G2420" s="191">
        <v>4223740000</v>
      </c>
      <c r="H2420" s="194">
        <f t="shared" si="37"/>
        <v>3.1611371596607404E-3</v>
      </c>
      <c r="I2420" s="193"/>
      <c r="J2420" s="197">
        <v>2418</v>
      </c>
      <c r="K2420" s="234">
        <v>3.1611371596607404E-3</v>
      </c>
      <c r="L2420" s="198">
        <v>-2.825508466105802E-3</v>
      </c>
    </row>
    <row r="2421" spans="1:12" ht="14.4" x14ac:dyDescent="0.3">
      <c r="A2421" s="7">
        <v>40626</v>
      </c>
      <c r="B2421" s="191">
        <v>1300.6099850000001</v>
      </c>
      <c r="C2421" s="191">
        <v>1311.339966</v>
      </c>
      <c r="D2421" s="191">
        <v>1297.73999</v>
      </c>
      <c r="E2421" s="191">
        <v>1309.660034</v>
      </c>
      <c r="F2421" s="192">
        <v>1309.660034</v>
      </c>
      <c r="G2421" s="191">
        <v>4223740000</v>
      </c>
      <c r="H2421" s="194">
        <f t="shared" si="37"/>
        <v>9.3407483666868314E-3</v>
      </c>
      <c r="I2421" s="193"/>
      <c r="J2421" s="197">
        <v>2419</v>
      </c>
      <c r="K2421" s="234">
        <v>9.3407483666868314E-3</v>
      </c>
      <c r="L2421" s="198">
        <v>-2.8243959201321328E-3</v>
      </c>
    </row>
    <row r="2422" spans="1:12" ht="14.4" x14ac:dyDescent="0.3">
      <c r="A2422" s="7">
        <v>40625</v>
      </c>
      <c r="B2422" s="191">
        <v>1292.1899410000001</v>
      </c>
      <c r="C2422" s="191">
        <v>1300.51001</v>
      </c>
      <c r="D2422" s="191">
        <v>1284.0500489999999</v>
      </c>
      <c r="E2422" s="191">
        <v>1297.540039</v>
      </c>
      <c r="F2422" s="192">
        <v>1297.540039</v>
      </c>
      <c r="G2422" s="191">
        <v>3842350000</v>
      </c>
      <c r="H2422" s="194">
        <f t="shared" si="37"/>
        <v>2.9139792557567904E-3</v>
      </c>
      <c r="I2422" s="193"/>
      <c r="J2422" s="197">
        <v>2420</v>
      </c>
      <c r="K2422" s="234">
        <v>2.9139792557567904E-3</v>
      </c>
      <c r="L2422" s="198">
        <v>-2.8217777310465377E-3</v>
      </c>
    </row>
    <row r="2423" spans="1:12" ht="14.4" x14ac:dyDescent="0.3">
      <c r="A2423" s="7">
        <v>40624</v>
      </c>
      <c r="B2423" s="191">
        <v>1298.290039</v>
      </c>
      <c r="C2423" s="191">
        <v>1299.349976</v>
      </c>
      <c r="D2423" s="191">
        <v>1292.6999510000001</v>
      </c>
      <c r="E2423" s="191">
        <v>1293.7700199999999</v>
      </c>
      <c r="F2423" s="192">
        <v>1293.7700199999999</v>
      </c>
      <c r="G2423" s="191">
        <v>3576550000</v>
      </c>
      <c r="H2423" s="194">
        <f t="shared" si="37"/>
        <v>-3.5505668465681981E-3</v>
      </c>
      <c r="I2423" s="193"/>
      <c r="J2423" s="197">
        <v>2421</v>
      </c>
      <c r="K2423" s="234">
        <v>-3.5505668465681981E-3</v>
      </c>
      <c r="L2423" s="198">
        <v>-2.81768946836688E-3</v>
      </c>
    </row>
    <row r="2424" spans="1:12" ht="14.4" x14ac:dyDescent="0.3">
      <c r="A2424" s="7">
        <v>40623</v>
      </c>
      <c r="B2424" s="191">
        <v>1281.650024</v>
      </c>
      <c r="C2424" s="191">
        <v>1300.579956</v>
      </c>
      <c r="D2424" s="191">
        <v>1281.650024</v>
      </c>
      <c r="E2424" s="191">
        <v>1298.380005</v>
      </c>
      <c r="F2424" s="192">
        <v>1298.380005</v>
      </c>
      <c r="G2424" s="191">
        <v>4223730000</v>
      </c>
      <c r="H2424" s="194">
        <f t="shared" si="37"/>
        <v>1.4985846408680335E-2</v>
      </c>
      <c r="I2424" s="193"/>
      <c r="J2424" s="197">
        <v>2422</v>
      </c>
      <c r="K2424" s="234">
        <v>1.4985846408680335E-2</v>
      </c>
      <c r="L2424" s="198">
        <v>-2.8167750117064363E-3</v>
      </c>
    </row>
    <row r="2425" spans="1:12" ht="14.4" x14ac:dyDescent="0.3">
      <c r="A2425" s="7">
        <v>40620</v>
      </c>
      <c r="B2425" s="191">
        <v>1276.709961</v>
      </c>
      <c r="C2425" s="191">
        <v>1288.880005</v>
      </c>
      <c r="D2425" s="191">
        <v>1276.1800539999999</v>
      </c>
      <c r="E2425" s="191">
        <v>1279.209961</v>
      </c>
      <c r="F2425" s="192">
        <v>1279.209961</v>
      </c>
      <c r="G2425" s="191">
        <v>4685500000</v>
      </c>
      <c r="H2425" s="194">
        <f t="shared" si="37"/>
        <v>4.3102017123040261E-3</v>
      </c>
      <c r="I2425" s="193"/>
      <c r="J2425" s="197">
        <v>2423</v>
      </c>
      <c r="K2425" s="234">
        <v>4.3102017123040261E-3</v>
      </c>
      <c r="L2425" s="198">
        <v>-2.8148414264036578E-3</v>
      </c>
    </row>
    <row r="2426" spans="1:12" ht="14.4" x14ac:dyDescent="0.3">
      <c r="A2426" s="7">
        <v>40619</v>
      </c>
      <c r="B2426" s="191">
        <v>1261.6099850000001</v>
      </c>
      <c r="C2426" s="191">
        <v>1278.880005</v>
      </c>
      <c r="D2426" s="191">
        <v>1261.6099850000001</v>
      </c>
      <c r="E2426" s="191">
        <v>1273.719971</v>
      </c>
      <c r="F2426" s="192">
        <v>1273.719971</v>
      </c>
      <c r="G2426" s="191">
        <v>4134950000</v>
      </c>
      <c r="H2426" s="194">
        <f t="shared" si="37"/>
        <v>1.3398228894571367E-2</v>
      </c>
      <c r="I2426" s="193"/>
      <c r="J2426" s="197">
        <v>2424</v>
      </c>
      <c r="K2426" s="234">
        <v>1.3398228894571367E-2</v>
      </c>
      <c r="L2426" s="198">
        <v>-2.8098832066987345E-3</v>
      </c>
    </row>
    <row r="2427" spans="1:12" ht="14.4" x14ac:dyDescent="0.3">
      <c r="A2427" s="7">
        <v>40618</v>
      </c>
      <c r="B2427" s="191">
        <v>1279.459961</v>
      </c>
      <c r="C2427" s="191">
        <v>1280.910034</v>
      </c>
      <c r="D2427" s="191">
        <v>1249.0500489999999</v>
      </c>
      <c r="E2427" s="191">
        <v>1256.880005</v>
      </c>
      <c r="F2427" s="192">
        <v>1256.880005</v>
      </c>
      <c r="G2427" s="191">
        <v>5833000000</v>
      </c>
      <c r="H2427" s="194">
        <f t="shared" si="37"/>
        <v>-1.9494948861799387E-2</v>
      </c>
      <c r="I2427" s="193"/>
      <c r="J2427" s="197">
        <v>2425</v>
      </c>
      <c r="K2427" s="234">
        <v>-1.9494948861799387E-2</v>
      </c>
      <c r="L2427" s="198">
        <v>-2.8069666238049688E-3</v>
      </c>
    </row>
    <row r="2428" spans="1:12" ht="14.4" x14ac:dyDescent="0.3">
      <c r="A2428" s="7">
        <v>40617</v>
      </c>
      <c r="B2428" s="191">
        <v>1288.459961</v>
      </c>
      <c r="C2428" s="191">
        <v>1288.459961</v>
      </c>
      <c r="D2428" s="191">
        <v>1261.119995</v>
      </c>
      <c r="E2428" s="191">
        <v>1281.869995</v>
      </c>
      <c r="F2428" s="192">
        <v>1281.869995</v>
      </c>
      <c r="G2428" s="191">
        <v>5201400000</v>
      </c>
      <c r="H2428" s="194">
        <f t="shared" si="37"/>
        <v>-1.1200348530916395E-2</v>
      </c>
      <c r="I2428" s="193"/>
      <c r="J2428" s="197">
        <v>2426</v>
      </c>
      <c r="K2428" s="234">
        <v>-1.1200348530916395E-2</v>
      </c>
      <c r="L2428" s="198">
        <v>-2.8060632207440191E-3</v>
      </c>
    </row>
    <row r="2429" spans="1:12" ht="14.4" x14ac:dyDescent="0.3">
      <c r="A2429" s="7">
        <v>40616</v>
      </c>
      <c r="B2429" s="191">
        <v>1301.1899410000001</v>
      </c>
      <c r="C2429" s="191">
        <v>1301.1899410000001</v>
      </c>
      <c r="D2429" s="191">
        <v>1286.369995</v>
      </c>
      <c r="E2429" s="191">
        <v>1296.3900149999999</v>
      </c>
      <c r="F2429" s="192">
        <v>1296.3900149999999</v>
      </c>
      <c r="G2429" s="191">
        <v>4050370000</v>
      </c>
      <c r="H2429" s="194">
        <f t="shared" si="37"/>
        <v>-6.0493251637452347E-3</v>
      </c>
      <c r="I2429" s="193"/>
      <c r="J2429" s="197">
        <v>2427</v>
      </c>
      <c r="K2429" s="234">
        <v>-6.0493251637452347E-3</v>
      </c>
      <c r="L2429" s="198">
        <v>-2.8055878052288263E-3</v>
      </c>
    </row>
    <row r="2430" spans="1:12" ht="14.4" x14ac:dyDescent="0.3">
      <c r="A2430" s="7">
        <v>40613</v>
      </c>
      <c r="B2430" s="191">
        <v>1293.4300539999999</v>
      </c>
      <c r="C2430" s="191">
        <v>1308.349976</v>
      </c>
      <c r="D2430" s="191">
        <v>1291.98999</v>
      </c>
      <c r="E2430" s="191">
        <v>1304.280029</v>
      </c>
      <c r="F2430" s="192">
        <v>1304.280029</v>
      </c>
      <c r="G2430" s="191">
        <v>3740400000</v>
      </c>
      <c r="H2430" s="194">
        <f t="shared" si="37"/>
        <v>7.0805137063320233E-3</v>
      </c>
      <c r="I2430" s="193"/>
      <c r="J2430" s="197">
        <v>2428</v>
      </c>
      <c r="K2430" s="234">
        <v>7.0805137063320233E-3</v>
      </c>
      <c r="L2430" s="198">
        <v>-2.803238450998093E-3</v>
      </c>
    </row>
    <row r="2431" spans="1:12" ht="14.4" x14ac:dyDescent="0.3">
      <c r="A2431" s="7">
        <v>40612</v>
      </c>
      <c r="B2431" s="191">
        <v>1315.719971</v>
      </c>
      <c r="C2431" s="191">
        <v>1315.719971</v>
      </c>
      <c r="D2431" s="191">
        <v>1294.209961</v>
      </c>
      <c r="E2431" s="191">
        <v>1295.1099850000001</v>
      </c>
      <c r="F2431" s="192">
        <v>1295.1099850000001</v>
      </c>
      <c r="G2431" s="191">
        <v>4723020000</v>
      </c>
      <c r="H2431" s="194">
        <f t="shared" si="37"/>
        <v>-1.8870952426918403E-2</v>
      </c>
      <c r="I2431" s="193"/>
      <c r="J2431" s="197">
        <v>2429</v>
      </c>
      <c r="K2431" s="234">
        <v>-1.8870952426918403E-2</v>
      </c>
      <c r="L2431" s="198">
        <v>-2.8031266678487294E-3</v>
      </c>
    </row>
    <row r="2432" spans="1:12" ht="14.4" x14ac:dyDescent="0.3">
      <c r="A2432" s="7">
        <v>40611</v>
      </c>
      <c r="B2432" s="191">
        <v>1319.920044</v>
      </c>
      <c r="C2432" s="191">
        <v>1323.209961</v>
      </c>
      <c r="D2432" s="191">
        <v>1312.2700199999999</v>
      </c>
      <c r="E2432" s="191">
        <v>1320.0200199999999</v>
      </c>
      <c r="F2432" s="192">
        <v>1320.0200199999999</v>
      </c>
      <c r="G2432" s="191">
        <v>3709520000</v>
      </c>
      <c r="H2432" s="194">
        <f t="shared" si="37"/>
        <v>-1.3617028593394681E-3</v>
      </c>
      <c r="I2432" s="193"/>
      <c r="J2432" s="197">
        <v>2430</v>
      </c>
      <c r="K2432" s="234">
        <v>-1.3617028593394681E-3</v>
      </c>
      <c r="L2432" s="198">
        <v>-2.8028150631667845E-3</v>
      </c>
    </row>
    <row r="2433" spans="1:12" ht="14.4" x14ac:dyDescent="0.3">
      <c r="A2433" s="7">
        <v>40610</v>
      </c>
      <c r="B2433" s="191">
        <v>1311.0500489999999</v>
      </c>
      <c r="C2433" s="191">
        <v>1325.73999</v>
      </c>
      <c r="D2433" s="191">
        <v>1306.8599850000001</v>
      </c>
      <c r="E2433" s="191">
        <v>1321.8199460000001</v>
      </c>
      <c r="F2433" s="192">
        <v>1321.8199460000001</v>
      </c>
      <c r="G2433" s="191">
        <v>4531420000</v>
      </c>
      <c r="H2433" s="194">
        <f t="shared" si="37"/>
        <v>8.9227335878015335E-3</v>
      </c>
      <c r="I2433" s="193"/>
      <c r="J2433" s="197">
        <v>2431</v>
      </c>
      <c r="K2433" s="234">
        <v>8.9227335878015335E-3</v>
      </c>
      <c r="L2433" s="198">
        <v>-2.7987719711887521E-3</v>
      </c>
    </row>
    <row r="2434" spans="1:12" ht="14.4" x14ac:dyDescent="0.3">
      <c r="A2434" s="7">
        <v>40609</v>
      </c>
      <c r="B2434" s="191">
        <v>1322.719971</v>
      </c>
      <c r="C2434" s="191">
        <v>1327.6800539999999</v>
      </c>
      <c r="D2434" s="191">
        <v>1303.98999</v>
      </c>
      <c r="E2434" s="191">
        <v>1310.130005</v>
      </c>
      <c r="F2434" s="192">
        <v>1310.130005</v>
      </c>
      <c r="G2434" s="191">
        <v>3964730000</v>
      </c>
      <c r="H2434" s="194">
        <f t="shared" si="37"/>
        <v>-8.341232108246964E-3</v>
      </c>
      <c r="I2434" s="193"/>
      <c r="J2434" s="197">
        <v>2432</v>
      </c>
      <c r="K2434" s="234">
        <v>-8.341232108246964E-3</v>
      </c>
      <c r="L2434" s="198">
        <v>-2.7933795200096689E-3</v>
      </c>
    </row>
    <row r="2435" spans="1:12" ht="14.4" x14ac:dyDescent="0.3">
      <c r="A2435" s="7">
        <v>40606</v>
      </c>
      <c r="B2435" s="191">
        <v>1330.7299800000001</v>
      </c>
      <c r="C2435" s="191">
        <v>1331.079956</v>
      </c>
      <c r="D2435" s="191">
        <v>1312.589966</v>
      </c>
      <c r="E2435" s="191">
        <v>1321.150024</v>
      </c>
      <c r="F2435" s="192">
        <v>1321.150024</v>
      </c>
      <c r="G2435" s="191">
        <v>4223740000</v>
      </c>
      <c r="H2435" s="194">
        <f t="shared" si="37"/>
        <v>-7.378037982796801E-3</v>
      </c>
      <c r="I2435" s="193"/>
      <c r="J2435" s="197">
        <v>2433</v>
      </c>
      <c r="K2435" s="234">
        <v>-7.378037982796801E-3</v>
      </c>
      <c r="L2435" s="198">
        <v>-2.7917758958200902E-3</v>
      </c>
    </row>
    <row r="2436" spans="1:12" ht="14.4" x14ac:dyDescent="0.3">
      <c r="A2436" s="7">
        <v>40605</v>
      </c>
      <c r="B2436" s="191">
        <v>1312.369995</v>
      </c>
      <c r="C2436" s="191">
        <v>1332.280029</v>
      </c>
      <c r="D2436" s="191">
        <v>1312.369995</v>
      </c>
      <c r="E2436" s="191">
        <v>1330.969971</v>
      </c>
      <c r="F2436" s="192">
        <v>1330.969971</v>
      </c>
      <c r="G2436" s="191">
        <v>4340470000</v>
      </c>
      <c r="H2436" s="194">
        <f t="shared" ref="H2436:H2499" si="38">(F2436-F2437)/F2437</f>
        <v>1.7219002029837834E-2</v>
      </c>
      <c r="I2436" s="193"/>
      <c r="J2436" s="197">
        <v>2434</v>
      </c>
      <c r="K2436" s="234">
        <v>1.7219002029837834E-2</v>
      </c>
      <c r="L2436" s="198">
        <v>-2.7876120057509436E-3</v>
      </c>
    </row>
    <row r="2437" spans="1:12" ht="14.4" x14ac:dyDescent="0.3">
      <c r="A2437" s="7">
        <v>40604</v>
      </c>
      <c r="B2437" s="191">
        <v>1305.469971</v>
      </c>
      <c r="C2437" s="191">
        <v>1314.1899410000001</v>
      </c>
      <c r="D2437" s="191">
        <v>1302.579956</v>
      </c>
      <c r="E2437" s="191">
        <v>1308.4399410000001</v>
      </c>
      <c r="F2437" s="192">
        <v>1308.4399410000001</v>
      </c>
      <c r="G2437" s="191">
        <v>1025000000</v>
      </c>
      <c r="H2437" s="194">
        <f t="shared" si="38"/>
        <v>1.6152006545580981E-3</v>
      </c>
      <c r="I2437" s="193"/>
      <c r="J2437" s="197">
        <v>2435</v>
      </c>
      <c r="K2437" s="234">
        <v>1.6152006545580981E-3</v>
      </c>
      <c r="L2437" s="198">
        <v>-2.7859287407672453E-3</v>
      </c>
    </row>
    <row r="2438" spans="1:12" ht="14.4" x14ac:dyDescent="0.3">
      <c r="A2438" s="7">
        <v>40603</v>
      </c>
      <c r="B2438" s="191">
        <v>1328.6400149999999</v>
      </c>
      <c r="C2438" s="191">
        <v>1332.089966</v>
      </c>
      <c r="D2438" s="191">
        <v>1306.1400149999999</v>
      </c>
      <c r="E2438" s="191">
        <v>1306.329956</v>
      </c>
      <c r="F2438" s="192">
        <v>1306.329956</v>
      </c>
      <c r="G2438" s="191">
        <v>1180420000</v>
      </c>
      <c r="H2438" s="194">
        <f t="shared" si="38"/>
        <v>-1.5739678016041508E-2</v>
      </c>
      <c r="I2438" s="193"/>
      <c r="J2438" s="197">
        <v>2436</v>
      </c>
      <c r="K2438" s="234">
        <v>-1.5739678016041508E-2</v>
      </c>
      <c r="L2438" s="198">
        <v>-2.7857653052925976E-3</v>
      </c>
    </row>
    <row r="2439" spans="1:12" ht="14.4" x14ac:dyDescent="0.3">
      <c r="A2439" s="7">
        <v>40602</v>
      </c>
      <c r="B2439" s="191">
        <v>1321.6099850000001</v>
      </c>
      <c r="C2439" s="191">
        <v>1329.380005</v>
      </c>
      <c r="D2439" s="191">
        <v>1320.5500489999999</v>
      </c>
      <c r="E2439" s="191">
        <v>1327.219971</v>
      </c>
      <c r="F2439" s="192">
        <v>1327.219971</v>
      </c>
      <c r="G2439" s="191">
        <v>1252850000</v>
      </c>
      <c r="H2439" s="194">
        <f t="shared" si="38"/>
        <v>5.5610858352233344E-3</v>
      </c>
      <c r="I2439" s="193"/>
      <c r="J2439" s="197">
        <v>2437</v>
      </c>
      <c r="K2439" s="234">
        <v>5.5610858352233344E-3</v>
      </c>
      <c r="L2439" s="198">
        <v>-2.780910976841358E-3</v>
      </c>
    </row>
    <row r="2440" spans="1:12" ht="14.4" x14ac:dyDescent="0.3">
      <c r="A2440" s="7">
        <v>40599</v>
      </c>
      <c r="B2440" s="191">
        <v>1307.339966</v>
      </c>
      <c r="C2440" s="191">
        <v>1320.6099850000001</v>
      </c>
      <c r="D2440" s="191">
        <v>1307.339966</v>
      </c>
      <c r="E2440" s="191">
        <v>1319.880005</v>
      </c>
      <c r="F2440" s="192">
        <v>1319.880005</v>
      </c>
      <c r="G2440" s="191">
        <v>3836030000</v>
      </c>
      <c r="H2440" s="194">
        <f t="shared" si="38"/>
        <v>1.0550516233988517E-2</v>
      </c>
      <c r="I2440" s="193"/>
      <c r="J2440" s="197">
        <v>2438</v>
      </c>
      <c r="K2440" s="234">
        <v>1.0550516233988517E-2</v>
      </c>
      <c r="L2440" s="198">
        <v>-2.7790401574869653E-3</v>
      </c>
    </row>
    <row r="2441" spans="1:12" ht="14.4" x14ac:dyDescent="0.3">
      <c r="A2441" s="7">
        <v>40598</v>
      </c>
      <c r="B2441" s="191">
        <v>1307.089966</v>
      </c>
      <c r="C2441" s="191">
        <v>1310.910034</v>
      </c>
      <c r="D2441" s="191">
        <v>1294.26001</v>
      </c>
      <c r="E2441" s="191">
        <v>1306.099976</v>
      </c>
      <c r="F2441" s="192">
        <v>1306.099976</v>
      </c>
      <c r="G2441" s="191">
        <v>1222900000</v>
      </c>
      <c r="H2441" s="194">
        <f t="shared" si="38"/>
        <v>-9.9437660710954725E-4</v>
      </c>
      <c r="I2441" s="193"/>
      <c r="J2441" s="197">
        <v>2439</v>
      </c>
      <c r="K2441" s="234">
        <v>-9.9437660710954725E-4</v>
      </c>
      <c r="L2441" s="198">
        <v>-2.7769471240626574E-3</v>
      </c>
    </row>
    <row r="2442" spans="1:12" ht="14.4" x14ac:dyDescent="0.3">
      <c r="A2442" s="7">
        <v>40597</v>
      </c>
      <c r="B2442" s="191">
        <v>1315.4399410000001</v>
      </c>
      <c r="C2442" s="191">
        <v>1317.910034</v>
      </c>
      <c r="D2442" s="191">
        <v>1299.5500489999999</v>
      </c>
      <c r="E2442" s="191">
        <v>1307.400024</v>
      </c>
      <c r="F2442" s="192">
        <v>1307.400024</v>
      </c>
      <c r="G2442" s="191">
        <v>1330340000</v>
      </c>
      <c r="H2442" s="194">
        <f t="shared" si="38"/>
        <v>-6.1119605307773297E-3</v>
      </c>
      <c r="I2442" s="193"/>
      <c r="J2442" s="197">
        <v>2440</v>
      </c>
      <c r="K2442" s="234">
        <v>-6.1119605307773297E-3</v>
      </c>
      <c r="L2442" s="198">
        <v>-2.7721066051379245E-3</v>
      </c>
    </row>
    <row r="2443" spans="1:12" ht="14.4" x14ac:dyDescent="0.3">
      <c r="A2443" s="7">
        <v>40596</v>
      </c>
      <c r="B2443" s="191">
        <v>1338.910034</v>
      </c>
      <c r="C2443" s="191">
        <v>1338.910034</v>
      </c>
      <c r="D2443" s="191">
        <v>1312.329956</v>
      </c>
      <c r="E2443" s="191">
        <v>1315.4399410000001</v>
      </c>
      <c r="F2443" s="192">
        <v>1315.4399410000001</v>
      </c>
      <c r="G2443" s="191">
        <v>1322780000</v>
      </c>
      <c r="H2443" s="194">
        <f t="shared" si="38"/>
        <v>-2.0528565531689431E-2</v>
      </c>
      <c r="I2443" s="193"/>
      <c r="J2443" s="197">
        <v>2441</v>
      </c>
      <c r="K2443" s="234">
        <v>-2.0528565531689431E-2</v>
      </c>
      <c r="L2443" s="198">
        <v>-2.7720637686552397E-3</v>
      </c>
    </row>
    <row r="2444" spans="1:12" ht="14.4" x14ac:dyDescent="0.3">
      <c r="A2444" s="7">
        <v>40592</v>
      </c>
      <c r="B2444" s="191">
        <v>1340.380005</v>
      </c>
      <c r="C2444" s="191">
        <v>1344.0699460000001</v>
      </c>
      <c r="D2444" s="191">
        <v>1338.119995</v>
      </c>
      <c r="E2444" s="191">
        <v>1343.01001</v>
      </c>
      <c r="F2444" s="192">
        <v>1343.01001</v>
      </c>
      <c r="G2444" s="191">
        <v>1162310000</v>
      </c>
      <c r="H2444" s="194">
        <f t="shared" si="38"/>
        <v>1.9247225860843302E-3</v>
      </c>
      <c r="I2444" s="193"/>
      <c r="J2444" s="197">
        <v>2442</v>
      </c>
      <c r="K2444" s="234">
        <v>1.9247225860843302E-3</v>
      </c>
      <c r="L2444" s="198">
        <v>-2.7656334390771913E-3</v>
      </c>
    </row>
    <row r="2445" spans="1:12" ht="14.4" x14ac:dyDescent="0.3">
      <c r="A2445" s="7">
        <v>40591</v>
      </c>
      <c r="B2445" s="191">
        <v>1334.369995</v>
      </c>
      <c r="C2445" s="191">
        <v>1341.5</v>
      </c>
      <c r="D2445" s="191">
        <v>1331</v>
      </c>
      <c r="E2445" s="191">
        <v>1340.4300539999999</v>
      </c>
      <c r="F2445" s="192">
        <v>1340.4300539999999</v>
      </c>
      <c r="G2445" s="191">
        <v>1966450000</v>
      </c>
      <c r="H2445" s="194">
        <f t="shared" si="38"/>
        <v>3.0756915754364222E-3</v>
      </c>
      <c r="I2445" s="193"/>
      <c r="J2445" s="197">
        <v>2443</v>
      </c>
      <c r="K2445" s="234">
        <v>3.0756915754364222E-3</v>
      </c>
      <c r="L2445" s="198">
        <v>-2.7652405241348895E-3</v>
      </c>
    </row>
    <row r="2446" spans="1:12" ht="14.4" x14ac:dyDescent="0.3">
      <c r="A2446" s="7">
        <v>40590</v>
      </c>
      <c r="B2446" s="191">
        <v>1329.51001</v>
      </c>
      <c r="C2446" s="191">
        <v>1337.6099850000001</v>
      </c>
      <c r="D2446" s="191">
        <v>1329.51001</v>
      </c>
      <c r="E2446" s="191">
        <v>1336.3199460000001</v>
      </c>
      <c r="F2446" s="192">
        <v>1336.3199460000001</v>
      </c>
      <c r="G2446" s="191">
        <v>1966450000</v>
      </c>
      <c r="H2446" s="194">
        <f t="shared" si="38"/>
        <v>6.2574347613540259E-3</v>
      </c>
      <c r="I2446" s="193"/>
      <c r="J2446" s="197">
        <v>2444</v>
      </c>
      <c r="K2446" s="234">
        <v>6.2574347613540259E-3</v>
      </c>
      <c r="L2446" s="198">
        <v>-2.7632928894162291E-3</v>
      </c>
    </row>
    <row r="2447" spans="1:12" ht="14.4" x14ac:dyDescent="0.3">
      <c r="A2447" s="7">
        <v>40589</v>
      </c>
      <c r="B2447" s="191">
        <v>1330.4300539999999</v>
      </c>
      <c r="C2447" s="191">
        <v>1330.4300539999999</v>
      </c>
      <c r="D2447" s="191">
        <v>1324.6099850000001</v>
      </c>
      <c r="E2447" s="191">
        <v>1328.01001</v>
      </c>
      <c r="F2447" s="192">
        <v>1328.01001</v>
      </c>
      <c r="G2447" s="191">
        <v>3926860000</v>
      </c>
      <c r="H2447" s="194">
        <f t="shared" si="38"/>
        <v>-3.2349106631179314E-3</v>
      </c>
      <c r="I2447" s="193"/>
      <c r="J2447" s="197">
        <v>2445</v>
      </c>
      <c r="K2447" s="234">
        <v>-3.2349106631179314E-3</v>
      </c>
      <c r="L2447" s="198">
        <v>-2.7568868152492132E-3</v>
      </c>
    </row>
    <row r="2448" spans="1:12" ht="14.4" x14ac:dyDescent="0.3">
      <c r="A2448" s="7">
        <v>40588</v>
      </c>
      <c r="B2448" s="191">
        <v>1328.7299800000001</v>
      </c>
      <c r="C2448" s="191">
        <v>1332.959961</v>
      </c>
      <c r="D2448" s="191">
        <v>1326.900024</v>
      </c>
      <c r="E2448" s="191">
        <v>1332.3199460000001</v>
      </c>
      <c r="F2448" s="192">
        <v>1332.3199460000001</v>
      </c>
      <c r="G2448" s="191">
        <v>3567040000</v>
      </c>
      <c r="H2448" s="194">
        <f t="shared" si="38"/>
        <v>2.3849241566127693E-3</v>
      </c>
      <c r="I2448" s="193"/>
      <c r="J2448" s="197">
        <v>2446</v>
      </c>
      <c r="K2448" s="234">
        <v>2.3849241566127693E-3</v>
      </c>
      <c r="L2448" s="198">
        <v>-2.7496110586990538E-3</v>
      </c>
    </row>
    <row r="2449" spans="1:12" ht="14.4" x14ac:dyDescent="0.3">
      <c r="A2449" s="7">
        <v>40585</v>
      </c>
      <c r="B2449" s="191">
        <v>1318.660034</v>
      </c>
      <c r="C2449" s="191">
        <v>1330.790039</v>
      </c>
      <c r="D2449" s="191">
        <v>1316.079956</v>
      </c>
      <c r="E2449" s="191">
        <v>1329.150024</v>
      </c>
      <c r="F2449" s="192">
        <v>1329.150024</v>
      </c>
      <c r="G2449" s="191">
        <v>4219300000</v>
      </c>
      <c r="H2449" s="194">
        <f t="shared" si="38"/>
        <v>5.5073713962317554E-3</v>
      </c>
      <c r="I2449" s="193"/>
      <c r="J2449" s="197">
        <v>2447</v>
      </c>
      <c r="K2449" s="234">
        <v>5.5073713962317554E-3</v>
      </c>
      <c r="L2449" s="198">
        <v>-2.7478367067710887E-3</v>
      </c>
    </row>
    <row r="2450" spans="1:12" ht="14.4" x14ac:dyDescent="0.3">
      <c r="A2450" s="7">
        <v>40584</v>
      </c>
      <c r="B2450" s="191">
        <v>1318.130005</v>
      </c>
      <c r="C2450" s="191">
        <v>1322.780029</v>
      </c>
      <c r="D2450" s="191">
        <v>1311.73999</v>
      </c>
      <c r="E2450" s="191">
        <v>1321.869995</v>
      </c>
      <c r="F2450" s="192">
        <v>1321.869995</v>
      </c>
      <c r="G2450" s="191">
        <v>4184610000</v>
      </c>
      <c r="H2450" s="194">
        <f t="shared" si="38"/>
        <v>7.4949275956375341E-4</v>
      </c>
      <c r="I2450" s="193"/>
      <c r="J2450" s="197">
        <v>2448</v>
      </c>
      <c r="K2450" s="234">
        <v>7.4949275956375341E-4</v>
      </c>
      <c r="L2450" s="198">
        <v>-2.7445928765688563E-3</v>
      </c>
    </row>
    <row r="2451" spans="1:12" ht="14.4" x14ac:dyDescent="0.3">
      <c r="A2451" s="7">
        <v>40583</v>
      </c>
      <c r="B2451" s="191">
        <v>1322.4799800000001</v>
      </c>
      <c r="C2451" s="191">
        <v>1324.540039</v>
      </c>
      <c r="D2451" s="191">
        <v>1314.8900149999999</v>
      </c>
      <c r="E2451" s="191">
        <v>1320.880005</v>
      </c>
      <c r="F2451" s="192">
        <v>1320.880005</v>
      </c>
      <c r="G2451" s="191">
        <v>3922240000</v>
      </c>
      <c r="H2451" s="194">
        <f t="shared" si="38"/>
        <v>-2.7857653052925976E-3</v>
      </c>
      <c r="I2451" s="193"/>
      <c r="J2451" s="197">
        <v>2449</v>
      </c>
      <c r="K2451" s="234">
        <v>-2.7857653052925976E-3</v>
      </c>
      <c r="L2451" s="198">
        <v>-2.7445727183227548E-3</v>
      </c>
    </row>
    <row r="2452" spans="1:12" ht="14.4" x14ac:dyDescent="0.3">
      <c r="A2452" s="7">
        <v>40582</v>
      </c>
      <c r="B2452" s="191">
        <v>1318.76001</v>
      </c>
      <c r="C2452" s="191">
        <v>1324.869995</v>
      </c>
      <c r="D2452" s="191">
        <v>1316.030029</v>
      </c>
      <c r="E2452" s="191">
        <v>1324.5699460000001</v>
      </c>
      <c r="F2452" s="192">
        <v>1324.5699460000001</v>
      </c>
      <c r="G2452" s="191">
        <v>3881530000</v>
      </c>
      <c r="H2452" s="194">
        <f t="shared" si="38"/>
        <v>4.1847517493251146E-3</v>
      </c>
      <c r="I2452" s="193"/>
      <c r="J2452" s="197">
        <v>2450</v>
      </c>
      <c r="K2452" s="234">
        <v>4.1847517493251146E-3</v>
      </c>
      <c r="L2452" s="198">
        <v>-2.7405359384666886E-3</v>
      </c>
    </row>
    <row r="2453" spans="1:12" ht="14.4" x14ac:dyDescent="0.3">
      <c r="A2453" s="7">
        <v>40581</v>
      </c>
      <c r="B2453" s="191">
        <v>1311.849976</v>
      </c>
      <c r="C2453" s="191">
        <v>1322.849976</v>
      </c>
      <c r="D2453" s="191">
        <v>1311.849976</v>
      </c>
      <c r="E2453" s="191">
        <v>1319.0500489999999</v>
      </c>
      <c r="F2453" s="192">
        <v>1319.0500489999999</v>
      </c>
      <c r="G2453" s="191">
        <v>3902270000</v>
      </c>
      <c r="H2453" s="194">
        <f t="shared" si="38"/>
        <v>6.2401718181061324E-3</v>
      </c>
      <c r="I2453" s="193"/>
      <c r="J2453" s="197">
        <v>2451</v>
      </c>
      <c r="K2453" s="234">
        <v>6.2401718181061324E-3</v>
      </c>
      <c r="L2453" s="198">
        <v>-2.739786123146514E-3</v>
      </c>
    </row>
    <row r="2454" spans="1:12" ht="14.4" x14ac:dyDescent="0.3">
      <c r="A2454" s="7">
        <v>40578</v>
      </c>
      <c r="B2454" s="191">
        <v>1307.01001</v>
      </c>
      <c r="C2454" s="191">
        <v>1311</v>
      </c>
      <c r="D2454" s="191">
        <v>1301.670044</v>
      </c>
      <c r="E2454" s="191">
        <v>1310.869995</v>
      </c>
      <c r="F2454" s="192">
        <v>1310.869995</v>
      </c>
      <c r="G2454" s="191">
        <v>3925950000</v>
      </c>
      <c r="H2454" s="194">
        <f t="shared" si="38"/>
        <v>2.8842621599130436E-3</v>
      </c>
      <c r="I2454" s="193"/>
      <c r="J2454" s="197">
        <v>2452</v>
      </c>
      <c r="K2454" s="234">
        <v>2.8842621599130436E-3</v>
      </c>
      <c r="L2454" s="198">
        <v>-2.7394657064624779E-3</v>
      </c>
    </row>
    <row r="2455" spans="1:12" ht="14.4" x14ac:dyDescent="0.3">
      <c r="A2455" s="7">
        <v>40577</v>
      </c>
      <c r="B2455" s="191">
        <v>1302.7700199999999</v>
      </c>
      <c r="C2455" s="191">
        <v>1308.599976</v>
      </c>
      <c r="D2455" s="191">
        <v>1294.829956</v>
      </c>
      <c r="E2455" s="191">
        <v>1307.099976</v>
      </c>
      <c r="F2455" s="192">
        <v>1307.099976</v>
      </c>
      <c r="G2455" s="191">
        <v>4370990000</v>
      </c>
      <c r="H2455" s="194">
        <f t="shared" si="38"/>
        <v>2.3541996209659037E-3</v>
      </c>
      <c r="I2455" s="193"/>
      <c r="J2455" s="197">
        <v>2453</v>
      </c>
      <c r="K2455" s="234">
        <v>2.3541996209659037E-3</v>
      </c>
      <c r="L2455" s="198">
        <v>-2.7348694573254462E-3</v>
      </c>
    </row>
    <row r="2456" spans="1:12" ht="14.4" x14ac:dyDescent="0.3">
      <c r="A2456" s="7">
        <v>40576</v>
      </c>
      <c r="B2456" s="191">
        <v>1305.910034</v>
      </c>
      <c r="C2456" s="191">
        <v>1307.6099850000001</v>
      </c>
      <c r="D2456" s="191">
        <v>1302.619995</v>
      </c>
      <c r="E2456" s="191">
        <v>1304.030029</v>
      </c>
      <c r="F2456" s="192">
        <v>1304.030029</v>
      </c>
      <c r="G2456" s="191">
        <v>4098260000</v>
      </c>
      <c r="H2456" s="194">
        <f t="shared" si="38"/>
        <v>-2.7225178324747031E-3</v>
      </c>
      <c r="I2456" s="193"/>
      <c r="J2456" s="197">
        <v>2454</v>
      </c>
      <c r="K2456" s="234">
        <v>-2.7225178324747031E-3</v>
      </c>
      <c r="L2456" s="198">
        <v>-2.7270061802668537E-3</v>
      </c>
    </row>
    <row r="2457" spans="1:12" ht="14.4" x14ac:dyDescent="0.3">
      <c r="A2457" s="7">
        <v>40575</v>
      </c>
      <c r="B2457" s="191">
        <v>1289.1400149999999</v>
      </c>
      <c r="C2457" s="191">
        <v>1308.8599850000001</v>
      </c>
      <c r="D2457" s="191">
        <v>1289.1400149999999</v>
      </c>
      <c r="E2457" s="191">
        <v>1307.589966</v>
      </c>
      <c r="F2457" s="192">
        <v>1307.589966</v>
      </c>
      <c r="G2457" s="191">
        <v>5164500000</v>
      </c>
      <c r="H2457" s="194">
        <f t="shared" si="38"/>
        <v>1.6693598640459661E-2</v>
      </c>
      <c r="I2457" s="193"/>
      <c r="J2457" s="197">
        <v>2455</v>
      </c>
      <c r="K2457" s="234">
        <v>1.6693598640459661E-2</v>
      </c>
      <c r="L2457" s="198">
        <v>-2.7266788944512671E-3</v>
      </c>
    </row>
    <row r="2458" spans="1:12" ht="14.4" x14ac:dyDescent="0.3">
      <c r="A2458" s="7">
        <v>40574</v>
      </c>
      <c r="B2458" s="191">
        <v>1276.5</v>
      </c>
      <c r="C2458" s="191">
        <v>1287.170044</v>
      </c>
      <c r="D2458" s="191">
        <v>1276.5</v>
      </c>
      <c r="E2458" s="191">
        <v>1286.119995</v>
      </c>
      <c r="F2458" s="192">
        <v>1286.119995</v>
      </c>
      <c r="G2458" s="191">
        <v>4167160000</v>
      </c>
      <c r="H2458" s="194">
        <f t="shared" si="38"/>
        <v>7.6625579865294393E-3</v>
      </c>
      <c r="I2458" s="193"/>
      <c r="J2458" s="197">
        <v>2456</v>
      </c>
      <c r="K2458" s="234">
        <v>7.6625579865294393E-3</v>
      </c>
      <c r="L2458" s="198">
        <v>-2.7265343011957897E-3</v>
      </c>
    </row>
    <row r="2459" spans="1:12" ht="14.4" x14ac:dyDescent="0.3">
      <c r="A2459" s="7">
        <v>40571</v>
      </c>
      <c r="B2459" s="191">
        <v>1299.630005</v>
      </c>
      <c r="C2459" s="191">
        <v>1302.670044</v>
      </c>
      <c r="D2459" s="191">
        <v>1275.099976</v>
      </c>
      <c r="E2459" s="191">
        <v>1276.339966</v>
      </c>
      <c r="F2459" s="192">
        <v>1276.339966</v>
      </c>
      <c r="G2459" s="191">
        <v>5618630000</v>
      </c>
      <c r="H2459" s="194">
        <f t="shared" si="38"/>
        <v>-1.7852526512266986E-2</v>
      </c>
      <c r="I2459" s="193"/>
      <c r="J2459" s="197">
        <v>2457</v>
      </c>
      <c r="K2459" s="234">
        <v>-1.7852526512266986E-2</v>
      </c>
      <c r="L2459" s="198">
        <v>-2.7225178324747031E-3</v>
      </c>
    </row>
    <row r="2460" spans="1:12" ht="14.4" x14ac:dyDescent="0.3">
      <c r="A2460" s="7">
        <v>40570</v>
      </c>
      <c r="B2460" s="191">
        <v>1297.51001</v>
      </c>
      <c r="C2460" s="191">
        <v>1301.290039</v>
      </c>
      <c r="D2460" s="191">
        <v>1294.410034</v>
      </c>
      <c r="E2460" s="191">
        <v>1299.540039</v>
      </c>
      <c r="F2460" s="192">
        <v>1299.540039</v>
      </c>
      <c r="G2460" s="191">
        <v>4309190000</v>
      </c>
      <c r="H2460" s="194">
        <f t="shared" si="38"/>
        <v>2.244305614383801E-3</v>
      </c>
      <c r="I2460" s="193"/>
      <c r="J2460" s="197">
        <v>2458</v>
      </c>
      <c r="K2460" s="234">
        <v>2.244305614383801E-3</v>
      </c>
      <c r="L2460" s="198">
        <v>-2.7207298135881403E-3</v>
      </c>
    </row>
    <row r="2461" spans="1:12" ht="14.4" x14ac:dyDescent="0.3">
      <c r="A2461" s="7">
        <v>40569</v>
      </c>
      <c r="B2461" s="191">
        <v>1291.969971</v>
      </c>
      <c r="C2461" s="191">
        <v>1299.73999</v>
      </c>
      <c r="D2461" s="191">
        <v>1291.969971</v>
      </c>
      <c r="E2461" s="191">
        <v>1296.630005</v>
      </c>
      <c r="F2461" s="192">
        <v>1296.630005</v>
      </c>
      <c r="G2461" s="191">
        <v>4730980000</v>
      </c>
      <c r="H2461" s="194">
        <f t="shared" si="38"/>
        <v>4.2209070556166253E-3</v>
      </c>
      <c r="I2461" s="193"/>
      <c r="J2461" s="197">
        <v>2459</v>
      </c>
      <c r="K2461" s="234">
        <v>4.2209070556166253E-3</v>
      </c>
      <c r="L2461" s="198">
        <v>-2.7200099263265105E-3</v>
      </c>
    </row>
    <row r="2462" spans="1:12" ht="14.4" x14ac:dyDescent="0.3">
      <c r="A2462" s="7">
        <v>40568</v>
      </c>
      <c r="B2462" s="191">
        <v>1288.170044</v>
      </c>
      <c r="C2462" s="191">
        <v>1291.26001</v>
      </c>
      <c r="D2462" s="191">
        <v>1281.0699460000001</v>
      </c>
      <c r="E2462" s="191">
        <v>1291.1800539999999</v>
      </c>
      <c r="F2462" s="192">
        <v>1291.1800539999999</v>
      </c>
      <c r="G2462" s="191">
        <v>4595380000</v>
      </c>
      <c r="H2462" s="194">
        <f t="shared" si="38"/>
        <v>2.6346255845623807E-4</v>
      </c>
      <c r="I2462" s="193"/>
      <c r="J2462" s="197">
        <v>2460</v>
      </c>
      <c r="K2462" s="234">
        <v>2.6346255845623807E-4</v>
      </c>
      <c r="L2462" s="198">
        <v>-2.7190207383820317E-3</v>
      </c>
    </row>
    <row r="2463" spans="1:12" ht="14.4" x14ac:dyDescent="0.3">
      <c r="A2463" s="7">
        <v>40567</v>
      </c>
      <c r="B2463" s="191">
        <v>1283.290039</v>
      </c>
      <c r="C2463" s="191">
        <v>1291.9300539999999</v>
      </c>
      <c r="D2463" s="191">
        <v>1282.469971</v>
      </c>
      <c r="E2463" s="191">
        <v>1290.839966</v>
      </c>
      <c r="F2463" s="192">
        <v>1290.839966</v>
      </c>
      <c r="G2463" s="191">
        <v>3902470000</v>
      </c>
      <c r="H2463" s="194">
        <f t="shared" si="38"/>
        <v>5.8362801574556892E-3</v>
      </c>
      <c r="I2463" s="193"/>
      <c r="J2463" s="197">
        <v>2461</v>
      </c>
      <c r="K2463" s="234">
        <v>5.8362801574556892E-3</v>
      </c>
      <c r="L2463" s="198">
        <v>-2.7166235333859613E-3</v>
      </c>
    </row>
    <row r="2464" spans="1:12" ht="14.4" x14ac:dyDescent="0.3">
      <c r="A2464" s="7">
        <v>40564</v>
      </c>
      <c r="B2464" s="191">
        <v>1283.630005</v>
      </c>
      <c r="C2464" s="191">
        <v>1291.209961</v>
      </c>
      <c r="D2464" s="191">
        <v>1282.0699460000001</v>
      </c>
      <c r="E2464" s="191">
        <v>1283.349976</v>
      </c>
      <c r="F2464" s="192">
        <v>1283.349976</v>
      </c>
      <c r="G2464" s="191">
        <v>4935320000</v>
      </c>
      <c r="H2464" s="194">
        <f t="shared" si="38"/>
        <v>2.4135456671805318E-3</v>
      </c>
      <c r="I2464" s="193"/>
      <c r="J2464" s="197">
        <v>2462</v>
      </c>
      <c r="K2464" s="234">
        <v>2.4135456671805318E-3</v>
      </c>
      <c r="L2464" s="198">
        <v>-2.715988137513494E-3</v>
      </c>
    </row>
    <row r="2465" spans="1:12" ht="14.4" x14ac:dyDescent="0.3">
      <c r="A2465" s="7">
        <v>40563</v>
      </c>
      <c r="B2465" s="191">
        <v>1280.849976</v>
      </c>
      <c r="C2465" s="191">
        <v>1283.349976</v>
      </c>
      <c r="D2465" s="191">
        <v>1271.26001</v>
      </c>
      <c r="E2465" s="191">
        <v>1280.26001</v>
      </c>
      <c r="F2465" s="192">
        <v>1280.26001</v>
      </c>
      <c r="G2465" s="191">
        <v>4935320000</v>
      </c>
      <c r="H2465" s="194">
        <f t="shared" si="38"/>
        <v>-1.2949590793667285E-3</v>
      </c>
      <c r="I2465" s="193"/>
      <c r="J2465" s="197">
        <v>2463</v>
      </c>
      <c r="K2465" s="234">
        <v>-1.2949590793667285E-3</v>
      </c>
      <c r="L2465" s="198">
        <v>-2.6905839543547232E-3</v>
      </c>
    </row>
    <row r="2466" spans="1:12" ht="14.4" x14ac:dyDescent="0.3">
      <c r="A2466" s="7">
        <v>40562</v>
      </c>
      <c r="B2466" s="191">
        <v>1294.5200199999999</v>
      </c>
      <c r="C2466" s="191">
        <v>1294.599976</v>
      </c>
      <c r="D2466" s="191">
        <v>1278.920044</v>
      </c>
      <c r="E2466" s="191">
        <v>1281.920044</v>
      </c>
      <c r="F2466" s="192">
        <v>1281.920044</v>
      </c>
      <c r="G2466" s="191">
        <v>4743710000</v>
      </c>
      <c r="H2466" s="194">
        <f t="shared" si="38"/>
        <v>-1.0115655200450083E-2</v>
      </c>
      <c r="I2466" s="193"/>
      <c r="J2466" s="197">
        <v>2464</v>
      </c>
      <c r="K2466" s="234">
        <v>-1.0115655200450083E-2</v>
      </c>
      <c r="L2466" s="198">
        <v>-2.6901250121218502E-3</v>
      </c>
    </row>
    <row r="2467" spans="1:12" ht="14.4" x14ac:dyDescent="0.3">
      <c r="A2467" s="7">
        <v>40561</v>
      </c>
      <c r="B2467" s="191">
        <v>1293.219971</v>
      </c>
      <c r="C2467" s="191">
        <v>1296.0600589999999</v>
      </c>
      <c r="D2467" s="191">
        <v>1290.160034</v>
      </c>
      <c r="E2467" s="191">
        <v>1295.0200199999999</v>
      </c>
      <c r="F2467" s="192">
        <v>1295.0200199999999</v>
      </c>
      <c r="G2467" s="191">
        <v>5284990000</v>
      </c>
      <c r="H2467" s="194">
        <f t="shared" si="38"/>
        <v>1.3764111949553129E-3</v>
      </c>
      <c r="I2467" s="193"/>
      <c r="J2467" s="197">
        <v>2465</v>
      </c>
      <c r="K2467" s="234">
        <v>1.3764111949553129E-3</v>
      </c>
      <c r="L2467" s="198">
        <v>-2.6884711939488891E-3</v>
      </c>
    </row>
    <row r="2468" spans="1:12" ht="14.4" x14ac:dyDescent="0.3">
      <c r="A2468" s="7">
        <v>40557</v>
      </c>
      <c r="B2468" s="191">
        <v>1282.900024</v>
      </c>
      <c r="C2468" s="191">
        <v>1293.23999</v>
      </c>
      <c r="D2468" s="191">
        <v>1281.23999</v>
      </c>
      <c r="E2468" s="191">
        <v>1293.23999</v>
      </c>
      <c r="F2468" s="192">
        <v>1293.23999</v>
      </c>
      <c r="G2468" s="191">
        <v>4661590000</v>
      </c>
      <c r="H2468" s="194">
        <f t="shared" si="38"/>
        <v>7.3845422245237789E-3</v>
      </c>
      <c r="I2468" s="193"/>
      <c r="J2468" s="197">
        <v>2466</v>
      </c>
      <c r="K2468" s="234">
        <v>7.3845422245237789E-3</v>
      </c>
      <c r="L2468" s="198">
        <v>-2.6855067570432296E-3</v>
      </c>
    </row>
    <row r="2469" spans="1:12" ht="14.4" x14ac:dyDescent="0.3">
      <c r="A2469" s="7">
        <v>40556</v>
      </c>
      <c r="B2469" s="191">
        <v>1285.780029</v>
      </c>
      <c r="C2469" s="191">
        <v>1286.6999510000001</v>
      </c>
      <c r="D2469" s="191">
        <v>1280.469971</v>
      </c>
      <c r="E2469" s="191">
        <v>1283.76001</v>
      </c>
      <c r="F2469" s="192">
        <v>1283.76001</v>
      </c>
      <c r="G2469" s="191">
        <v>4310840000</v>
      </c>
      <c r="H2469" s="194">
        <f t="shared" si="38"/>
        <v>-1.7107461093028972E-3</v>
      </c>
      <c r="I2469" s="193"/>
      <c r="J2469" s="197">
        <v>2467</v>
      </c>
      <c r="K2469" s="234">
        <v>-1.7107461093028972E-3</v>
      </c>
      <c r="L2469" s="198">
        <v>-2.6826363578251978E-3</v>
      </c>
    </row>
    <row r="2470" spans="1:12" ht="14.4" x14ac:dyDescent="0.3">
      <c r="A2470" s="7">
        <v>40555</v>
      </c>
      <c r="B2470" s="191">
        <v>1275.650024</v>
      </c>
      <c r="C2470" s="191">
        <v>1286.869995</v>
      </c>
      <c r="D2470" s="191">
        <v>1275.650024</v>
      </c>
      <c r="E2470" s="191">
        <v>1285.959961</v>
      </c>
      <c r="F2470" s="192">
        <v>1285.959961</v>
      </c>
      <c r="G2470" s="191">
        <v>4226940000</v>
      </c>
      <c r="H2470" s="194">
        <f t="shared" si="38"/>
        <v>9.0075804878472481E-3</v>
      </c>
      <c r="I2470" s="193"/>
      <c r="J2470" s="197">
        <v>2468</v>
      </c>
      <c r="K2470" s="234">
        <v>9.0075804878472481E-3</v>
      </c>
      <c r="L2470" s="198">
        <v>-2.6824944043040456E-3</v>
      </c>
    </row>
    <row r="2471" spans="1:12" ht="14.4" x14ac:dyDescent="0.3">
      <c r="A2471" s="7">
        <v>40554</v>
      </c>
      <c r="B2471" s="191">
        <v>1272.579956</v>
      </c>
      <c r="C2471" s="191">
        <v>1277.25</v>
      </c>
      <c r="D2471" s="191">
        <v>1269.619995</v>
      </c>
      <c r="E2471" s="191">
        <v>1274.4799800000001</v>
      </c>
      <c r="F2471" s="192">
        <v>1274.4799800000001</v>
      </c>
      <c r="G2471" s="191">
        <v>4050750000</v>
      </c>
      <c r="H2471" s="194">
        <f t="shared" si="38"/>
        <v>3.725126993502712E-3</v>
      </c>
      <c r="I2471" s="193"/>
      <c r="J2471" s="197">
        <v>2469</v>
      </c>
      <c r="K2471" s="234">
        <v>3.725126993502712E-3</v>
      </c>
      <c r="L2471" s="198">
        <v>-2.6794523496492168E-3</v>
      </c>
    </row>
    <row r="2472" spans="1:12" ht="14.4" x14ac:dyDescent="0.3">
      <c r="A2472" s="7">
        <v>40553</v>
      </c>
      <c r="B2472" s="191">
        <v>1270.839966</v>
      </c>
      <c r="C2472" s="191">
        <v>1271.5200199999999</v>
      </c>
      <c r="D2472" s="191">
        <v>1262.1800539999999</v>
      </c>
      <c r="E2472" s="191">
        <v>1269.75</v>
      </c>
      <c r="F2472" s="192">
        <v>1269.75</v>
      </c>
      <c r="G2472" s="191">
        <v>4036450000</v>
      </c>
      <c r="H2472" s="194">
        <f t="shared" si="38"/>
        <v>-1.3763271726307512E-3</v>
      </c>
      <c r="I2472" s="193"/>
      <c r="J2472" s="197">
        <v>2470</v>
      </c>
      <c r="K2472" s="234">
        <v>-1.3763271726307512E-3</v>
      </c>
      <c r="L2472" s="198">
        <v>-2.6763672199170076E-3</v>
      </c>
    </row>
    <row r="2473" spans="1:12" ht="14.4" x14ac:dyDescent="0.3">
      <c r="A2473" s="7">
        <v>40550</v>
      </c>
      <c r="B2473" s="191">
        <v>1274.410034</v>
      </c>
      <c r="C2473" s="191">
        <v>1276.829956</v>
      </c>
      <c r="D2473" s="191">
        <v>1261.6999510000001</v>
      </c>
      <c r="E2473" s="191">
        <v>1271.5</v>
      </c>
      <c r="F2473" s="192">
        <v>1271.5</v>
      </c>
      <c r="G2473" s="191">
        <v>4963110000</v>
      </c>
      <c r="H2473" s="194">
        <f t="shared" si="38"/>
        <v>-1.8447823874669287E-3</v>
      </c>
      <c r="I2473" s="193"/>
      <c r="J2473" s="197">
        <v>2471</v>
      </c>
      <c r="K2473" s="234">
        <v>-1.8447823874669287E-3</v>
      </c>
      <c r="L2473" s="198">
        <v>-2.6737824081516991E-3</v>
      </c>
    </row>
    <row r="2474" spans="1:12" ht="14.4" x14ac:dyDescent="0.3">
      <c r="A2474" s="7">
        <v>40549</v>
      </c>
      <c r="B2474" s="191">
        <v>1276.290039</v>
      </c>
      <c r="C2474" s="191">
        <v>1278.170044</v>
      </c>
      <c r="D2474" s="191">
        <v>1270.4300539999999</v>
      </c>
      <c r="E2474" s="191">
        <v>1273.849976</v>
      </c>
      <c r="F2474" s="192">
        <v>1273.849976</v>
      </c>
      <c r="G2474" s="191">
        <v>4844100000</v>
      </c>
      <c r="H2474" s="194">
        <f t="shared" si="38"/>
        <v>-2.122957694699377E-3</v>
      </c>
      <c r="I2474" s="193"/>
      <c r="J2474" s="197">
        <v>2472</v>
      </c>
      <c r="K2474" s="234">
        <v>-2.122957694699377E-3</v>
      </c>
      <c r="L2474" s="198">
        <v>-2.6736572357172611E-3</v>
      </c>
    </row>
    <row r="2475" spans="1:12" ht="14.4" x14ac:dyDescent="0.3">
      <c r="A2475" s="7">
        <v>40548</v>
      </c>
      <c r="B2475" s="191">
        <v>1268.780029</v>
      </c>
      <c r="C2475" s="191">
        <v>1277.630005</v>
      </c>
      <c r="D2475" s="191">
        <v>1265.3599850000001</v>
      </c>
      <c r="E2475" s="191">
        <v>1276.5600589999999</v>
      </c>
      <c r="F2475" s="192">
        <v>1276.5600589999999</v>
      </c>
      <c r="G2475" s="191">
        <v>4764920000</v>
      </c>
      <c r="H2475" s="194">
        <f t="shared" si="38"/>
        <v>5.0071707174863958E-3</v>
      </c>
      <c r="I2475" s="193"/>
      <c r="J2475" s="197">
        <v>2473</v>
      </c>
      <c r="K2475" s="234">
        <v>5.0071707174863958E-3</v>
      </c>
      <c r="L2475" s="198">
        <v>-2.6692223660982205E-3</v>
      </c>
    </row>
    <row r="2476" spans="1:12" ht="14.4" x14ac:dyDescent="0.3">
      <c r="A2476" s="7">
        <v>40547</v>
      </c>
      <c r="B2476" s="191">
        <v>1272.9499510000001</v>
      </c>
      <c r="C2476" s="191">
        <v>1274.119995</v>
      </c>
      <c r="D2476" s="191">
        <v>1262.660034</v>
      </c>
      <c r="E2476" s="191">
        <v>1270.1999510000001</v>
      </c>
      <c r="F2476" s="192">
        <v>1270.1999510000001</v>
      </c>
      <c r="G2476" s="191">
        <v>4796420000</v>
      </c>
      <c r="H2476" s="194">
        <f t="shared" si="38"/>
        <v>-1.3130618746925952E-3</v>
      </c>
      <c r="I2476" s="193"/>
      <c r="J2476" s="197">
        <v>2474</v>
      </c>
      <c r="K2476" s="234">
        <v>-1.3130618746925952E-3</v>
      </c>
      <c r="L2476" s="198">
        <v>-2.6641990572360157E-3</v>
      </c>
    </row>
    <row r="2477" spans="1:12" ht="14.4" x14ac:dyDescent="0.3">
      <c r="A2477" s="7">
        <v>40546</v>
      </c>
      <c r="B2477" s="191">
        <v>1257.619995</v>
      </c>
      <c r="C2477" s="191">
        <v>1276.170044</v>
      </c>
      <c r="D2477" s="191">
        <v>1257.619995</v>
      </c>
      <c r="E2477" s="191">
        <v>1271.869995</v>
      </c>
      <c r="F2477" s="192">
        <v>1271.869995</v>
      </c>
      <c r="G2477" s="191">
        <v>4286670000</v>
      </c>
      <c r="H2477" s="194">
        <f t="shared" si="38"/>
        <v>1.1314827637700498E-2</v>
      </c>
      <c r="I2477" s="193"/>
      <c r="J2477" s="197">
        <v>2475</v>
      </c>
      <c r="K2477" s="234">
        <v>1.1314827637700498E-2</v>
      </c>
      <c r="L2477" s="198">
        <v>-2.6576918670043882E-3</v>
      </c>
    </row>
    <row r="2478" spans="1:12" ht="14.4" x14ac:dyDescent="0.3">
      <c r="A2478" s="7">
        <v>40543</v>
      </c>
      <c r="B2478" s="191">
        <v>1256.76001</v>
      </c>
      <c r="C2478" s="191">
        <v>1259.339966</v>
      </c>
      <c r="D2478" s="191">
        <v>1254.1899410000001</v>
      </c>
      <c r="E2478" s="191">
        <v>1257.6400149999999</v>
      </c>
      <c r="F2478" s="192">
        <v>1257.6400149999999</v>
      </c>
      <c r="G2478" s="191">
        <v>1799770000</v>
      </c>
      <c r="H2478" s="194">
        <f t="shared" si="38"/>
        <v>-1.907892637183897E-4</v>
      </c>
      <c r="I2478" s="193"/>
      <c r="J2478" s="197">
        <v>2476</v>
      </c>
      <c r="K2478" s="234">
        <v>-1.907892637183897E-4</v>
      </c>
      <c r="L2478" s="198">
        <v>-2.6534038053485352E-3</v>
      </c>
    </row>
    <row r="2479" spans="1:12" ht="14.4" x14ac:dyDescent="0.3">
      <c r="A2479" s="7">
        <v>40542</v>
      </c>
      <c r="B2479" s="191">
        <v>1259.4399410000001</v>
      </c>
      <c r="C2479" s="191">
        <v>1261.089966</v>
      </c>
      <c r="D2479" s="191">
        <v>1256.3199460000001</v>
      </c>
      <c r="E2479" s="191">
        <v>1257.880005</v>
      </c>
      <c r="F2479" s="192">
        <v>1257.880005</v>
      </c>
      <c r="G2479" s="191">
        <v>1970720000</v>
      </c>
      <c r="H2479" s="194">
        <f t="shared" si="38"/>
        <v>-1.5082188606436707E-3</v>
      </c>
      <c r="I2479" s="193"/>
      <c r="J2479" s="197">
        <v>2477</v>
      </c>
      <c r="K2479" s="234">
        <v>-1.5082188606436707E-3</v>
      </c>
      <c r="L2479" s="198">
        <v>-2.6519776099730831E-3</v>
      </c>
    </row>
    <row r="2480" spans="1:12" ht="14.4" x14ac:dyDescent="0.3">
      <c r="A2480" s="7">
        <v>40541</v>
      </c>
      <c r="B2480" s="191">
        <v>1258.780029</v>
      </c>
      <c r="C2480" s="191">
        <v>1262.599976</v>
      </c>
      <c r="D2480" s="191">
        <v>1258.780029</v>
      </c>
      <c r="E2480" s="191">
        <v>1259.780029</v>
      </c>
      <c r="F2480" s="192">
        <v>1259.780029</v>
      </c>
      <c r="G2480" s="191">
        <v>2214380000</v>
      </c>
      <c r="H2480" s="194">
        <f t="shared" si="38"/>
        <v>1.0091449332215066E-3</v>
      </c>
      <c r="I2480" s="193"/>
      <c r="J2480" s="197">
        <v>2478</v>
      </c>
      <c r="K2480" s="234">
        <v>1.0091449332215066E-3</v>
      </c>
      <c r="L2480" s="198">
        <v>-2.6516416178183084E-3</v>
      </c>
    </row>
    <row r="2481" spans="1:12" ht="14.4" x14ac:dyDescent="0.3">
      <c r="A2481" s="7">
        <v>40540</v>
      </c>
      <c r="B2481" s="191">
        <v>1259.099976</v>
      </c>
      <c r="C2481" s="191">
        <v>1259.900024</v>
      </c>
      <c r="D2481" s="191">
        <v>1256.219971</v>
      </c>
      <c r="E2481" s="191">
        <v>1258.51001</v>
      </c>
      <c r="F2481" s="192">
        <v>1258.51001</v>
      </c>
      <c r="G2481" s="191">
        <v>2478450000</v>
      </c>
      <c r="H2481" s="194">
        <f t="shared" si="38"/>
        <v>7.7132414866989919E-4</v>
      </c>
      <c r="I2481" s="193"/>
      <c r="J2481" s="197">
        <v>2479</v>
      </c>
      <c r="K2481" s="234">
        <v>7.7132414866989919E-4</v>
      </c>
      <c r="L2481" s="198">
        <v>-2.6346521082998456E-3</v>
      </c>
    </row>
    <row r="2482" spans="1:12" ht="14.4" x14ac:dyDescent="0.3">
      <c r="A2482" s="7">
        <v>40539</v>
      </c>
      <c r="B2482" s="191">
        <v>1254.660034</v>
      </c>
      <c r="C2482" s="191">
        <v>1258.4300539999999</v>
      </c>
      <c r="D2482" s="191">
        <v>1251.4799800000001</v>
      </c>
      <c r="E2482" s="191">
        <v>1257.540039</v>
      </c>
      <c r="F2482" s="192">
        <v>1257.540039</v>
      </c>
      <c r="G2482" s="191">
        <v>1992470000</v>
      </c>
      <c r="H2482" s="194">
        <f t="shared" si="38"/>
        <v>6.1269682419703769E-4</v>
      </c>
      <c r="I2482" s="193"/>
      <c r="J2482" s="197">
        <v>2480</v>
      </c>
      <c r="K2482" s="234">
        <v>6.1269682419703769E-4</v>
      </c>
      <c r="L2482" s="198">
        <v>-2.6321948980257853E-3</v>
      </c>
    </row>
    <row r="2483" spans="1:12" ht="14.4" x14ac:dyDescent="0.3">
      <c r="A2483" s="7">
        <v>40535</v>
      </c>
      <c r="B2483" s="191">
        <v>1257.530029</v>
      </c>
      <c r="C2483" s="191">
        <v>1258.589966</v>
      </c>
      <c r="D2483" s="191">
        <v>1254.0500489999999</v>
      </c>
      <c r="E2483" s="191">
        <v>1256.7700199999999</v>
      </c>
      <c r="F2483" s="192">
        <v>1256.7700199999999</v>
      </c>
      <c r="G2483" s="191">
        <v>2515020000</v>
      </c>
      <c r="H2483" s="194">
        <f t="shared" si="38"/>
        <v>-1.6443281560065059E-3</v>
      </c>
      <c r="I2483" s="193"/>
      <c r="J2483" s="197">
        <v>2481</v>
      </c>
      <c r="K2483" s="234">
        <v>-1.6443281560065059E-3</v>
      </c>
      <c r="L2483" s="198">
        <v>-2.6278734608643065E-3</v>
      </c>
    </row>
    <row r="2484" spans="1:12" ht="14.4" x14ac:dyDescent="0.3">
      <c r="A2484" s="7">
        <v>40534</v>
      </c>
      <c r="B2484" s="191">
        <v>1254.9399410000001</v>
      </c>
      <c r="C2484" s="191">
        <v>1259.3900149999999</v>
      </c>
      <c r="D2484" s="191">
        <v>1254.9399410000001</v>
      </c>
      <c r="E2484" s="191">
        <v>1258.839966</v>
      </c>
      <c r="F2484" s="192">
        <v>1258.839966</v>
      </c>
      <c r="G2484" s="191">
        <v>1285590000</v>
      </c>
      <c r="H2484" s="194">
        <f t="shared" si="38"/>
        <v>3.3795553013784168E-3</v>
      </c>
      <c r="I2484" s="193"/>
      <c r="J2484" s="197">
        <v>2482</v>
      </c>
      <c r="K2484" s="234">
        <v>3.3795553013784168E-3</v>
      </c>
      <c r="L2484" s="198">
        <v>-2.6275934780700025E-3</v>
      </c>
    </row>
    <row r="2485" spans="1:12" ht="14.4" x14ac:dyDescent="0.3">
      <c r="A2485" s="7">
        <v>40533</v>
      </c>
      <c r="B2485" s="191">
        <v>1249.4300539999999</v>
      </c>
      <c r="C2485" s="191">
        <v>1255.8199460000001</v>
      </c>
      <c r="D2485" s="191">
        <v>1249.4300539999999</v>
      </c>
      <c r="E2485" s="191">
        <v>1254.599976</v>
      </c>
      <c r="F2485" s="192">
        <v>1254.599976</v>
      </c>
      <c r="G2485" s="191">
        <v>3479670000</v>
      </c>
      <c r="H2485" s="194">
        <f t="shared" si="38"/>
        <v>6.0301025317737776E-3</v>
      </c>
      <c r="I2485" s="193"/>
      <c r="J2485" s="197">
        <v>2483</v>
      </c>
      <c r="K2485" s="234">
        <v>6.0301025317737776E-3</v>
      </c>
      <c r="L2485" s="198">
        <v>-2.6259631197607532E-3</v>
      </c>
    </row>
    <row r="2486" spans="1:12" ht="14.4" x14ac:dyDescent="0.3">
      <c r="A2486" s="7">
        <v>40532</v>
      </c>
      <c r="B2486" s="191">
        <v>1245.76001</v>
      </c>
      <c r="C2486" s="191">
        <v>1250.1999510000001</v>
      </c>
      <c r="D2486" s="191">
        <v>1241.51001</v>
      </c>
      <c r="E2486" s="191">
        <v>1247.079956</v>
      </c>
      <c r="F2486" s="192">
        <v>1247.079956</v>
      </c>
      <c r="G2486" s="191">
        <v>3548140000</v>
      </c>
      <c r="H2486" s="194">
        <f t="shared" si="38"/>
        <v>2.5483531070222419E-3</v>
      </c>
      <c r="I2486" s="193"/>
      <c r="J2486" s="197">
        <v>2484</v>
      </c>
      <c r="K2486" s="234">
        <v>2.5483531070222419E-3</v>
      </c>
      <c r="L2486" s="198">
        <v>-2.6255299342222908E-3</v>
      </c>
    </row>
    <row r="2487" spans="1:12" ht="14.4" x14ac:dyDescent="0.3">
      <c r="A2487" s="7">
        <v>40529</v>
      </c>
      <c r="B2487" s="191">
        <v>1243.630005</v>
      </c>
      <c r="C2487" s="191">
        <v>1245.8100589999999</v>
      </c>
      <c r="D2487" s="191">
        <v>1239.869995</v>
      </c>
      <c r="E2487" s="191">
        <v>1243.910034</v>
      </c>
      <c r="F2487" s="192">
        <v>1243.910034</v>
      </c>
      <c r="G2487" s="191">
        <v>4632470000</v>
      </c>
      <c r="H2487" s="194">
        <f t="shared" si="38"/>
        <v>8.3680433527561252E-4</v>
      </c>
      <c r="I2487" s="193"/>
      <c r="J2487" s="197">
        <v>2485</v>
      </c>
      <c r="K2487" s="234">
        <v>8.3680433527561252E-4</v>
      </c>
      <c r="L2487" s="198">
        <v>-2.6246552835163671E-3</v>
      </c>
    </row>
    <row r="2488" spans="1:12" ht="14.4" x14ac:dyDescent="0.3">
      <c r="A2488" s="7">
        <v>40528</v>
      </c>
      <c r="B2488" s="191">
        <v>1236.339966</v>
      </c>
      <c r="C2488" s="191">
        <v>1243.75</v>
      </c>
      <c r="D2488" s="191">
        <v>1232.849976</v>
      </c>
      <c r="E2488" s="191">
        <v>1242.869995</v>
      </c>
      <c r="F2488" s="192">
        <v>1242.869995</v>
      </c>
      <c r="G2488" s="191">
        <v>4736820000</v>
      </c>
      <c r="H2488" s="194">
        <f t="shared" si="38"/>
        <v>6.1850951836515079E-3</v>
      </c>
      <c r="I2488" s="193"/>
      <c r="J2488" s="197">
        <v>2486</v>
      </c>
      <c r="K2488" s="234">
        <v>6.1850951836515079E-3</v>
      </c>
      <c r="L2488" s="198">
        <v>-2.623980718980087E-3</v>
      </c>
    </row>
    <row r="2489" spans="1:12" ht="14.4" x14ac:dyDescent="0.3">
      <c r="A2489" s="7">
        <v>40527</v>
      </c>
      <c r="B2489" s="191">
        <v>1241.579956</v>
      </c>
      <c r="C2489" s="191">
        <v>1244.25</v>
      </c>
      <c r="D2489" s="191">
        <v>1234.01001</v>
      </c>
      <c r="E2489" s="191">
        <v>1235.2299800000001</v>
      </c>
      <c r="F2489" s="192">
        <v>1235.2299800000001</v>
      </c>
      <c r="G2489" s="191">
        <v>4407340000</v>
      </c>
      <c r="H2489" s="194">
        <f t="shared" si="38"/>
        <v>-5.1224528017810474E-3</v>
      </c>
      <c r="I2489" s="193"/>
      <c r="J2489" s="197">
        <v>2487</v>
      </c>
      <c r="K2489" s="234">
        <v>-5.1224528017810474E-3</v>
      </c>
      <c r="L2489" s="198">
        <v>-2.6231694639615374E-3</v>
      </c>
    </row>
    <row r="2490" spans="1:12" ht="14.4" x14ac:dyDescent="0.3">
      <c r="A2490" s="7">
        <v>40526</v>
      </c>
      <c r="B2490" s="191">
        <v>1241.839966</v>
      </c>
      <c r="C2490" s="191">
        <v>1246.589966</v>
      </c>
      <c r="D2490" s="191">
        <v>1238.170044</v>
      </c>
      <c r="E2490" s="191">
        <v>1241.589966</v>
      </c>
      <c r="F2490" s="192">
        <v>1241.589966</v>
      </c>
      <c r="G2490" s="191">
        <v>4132350000</v>
      </c>
      <c r="H2490" s="194">
        <f t="shared" si="38"/>
        <v>9.1095644803321696E-4</v>
      </c>
      <c r="I2490" s="193"/>
      <c r="J2490" s="197">
        <v>2488</v>
      </c>
      <c r="K2490" s="234">
        <v>9.1095644803321696E-4</v>
      </c>
      <c r="L2490" s="198">
        <v>-2.6064448657527792E-3</v>
      </c>
    </row>
    <row r="2491" spans="1:12" ht="14.4" x14ac:dyDescent="0.3">
      <c r="A2491" s="7">
        <v>40525</v>
      </c>
      <c r="B2491" s="191">
        <v>1242.5200199999999</v>
      </c>
      <c r="C2491" s="191">
        <v>1246.7299800000001</v>
      </c>
      <c r="D2491" s="191">
        <v>1240.339966</v>
      </c>
      <c r="E2491" s="191">
        <v>1240.459961</v>
      </c>
      <c r="F2491" s="192">
        <v>1240.459961</v>
      </c>
      <c r="G2491" s="191">
        <v>4361240000</v>
      </c>
      <c r="H2491" s="194">
        <f t="shared" si="38"/>
        <v>4.8320702064087352E-5</v>
      </c>
      <c r="I2491" s="193"/>
      <c r="J2491" s="197">
        <v>2489</v>
      </c>
      <c r="K2491" s="234">
        <v>4.8320702064087352E-5</v>
      </c>
      <c r="L2491" s="198">
        <v>-2.60393928588368E-3</v>
      </c>
    </row>
    <row r="2492" spans="1:12" ht="14.4" x14ac:dyDescent="0.3">
      <c r="A2492" s="7">
        <v>40522</v>
      </c>
      <c r="B2492" s="191">
        <v>1233.849976</v>
      </c>
      <c r="C2492" s="191">
        <v>1240.400024</v>
      </c>
      <c r="D2492" s="191">
        <v>1232.579956</v>
      </c>
      <c r="E2492" s="191">
        <v>1240.400024</v>
      </c>
      <c r="F2492" s="192">
        <v>1240.400024</v>
      </c>
      <c r="G2492" s="191">
        <v>4547310000</v>
      </c>
      <c r="H2492" s="194">
        <f t="shared" si="38"/>
        <v>6.0016415247364395E-3</v>
      </c>
      <c r="I2492" s="193"/>
      <c r="J2492" s="197">
        <v>2490</v>
      </c>
      <c r="K2492" s="234">
        <v>6.0016415247364395E-3</v>
      </c>
      <c r="L2492" s="198">
        <v>-2.5971431440693069E-3</v>
      </c>
    </row>
    <row r="2493" spans="1:12" ht="14.4" x14ac:dyDescent="0.3">
      <c r="A2493" s="7">
        <v>40521</v>
      </c>
      <c r="B2493" s="191">
        <v>1230.1400149999999</v>
      </c>
      <c r="C2493" s="191">
        <v>1234.709961</v>
      </c>
      <c r="D2493" s="191">
        <v>1226.849976</v>
      </c>
      <c r="E2493" s="191">
        <v>1233</v>
      </c>
      <c r="F2493" s="192">
        <v>1233</v>
      </c>
      <c r="G2493" s="191">
        <v>4522510000</v>
      </c>
      <c r="H2493" s="194">
        <f t="shared" si="38"/>
        <v>3.8427483054029096E-3</v>
      </c>
      <c r="I2493" s="193"/>
      <c r="J2493" s="197">
        <v>2491</v>
      </c>
      <c r="K2493" s="234">
        <v>3.8427483054029096E-3</v>
      </c>
      <c r="L2493" s="198">
        <v>-2.5944343555675681E-3</v>
      </c>
    </row>
    <row r="2494" spans="1:12" ht="14.4" x14ac:dyDescent="0.3">
      <c r="A2494" s="7">
        <v>40520</v>
      </c>
      <c r="B2494" s="191">
        <v>1225.0200199999999</v>
      </c>
      <c r="C2494" s="191">
        <v>1228.9300539999999</v>
      </c>
      <c r="D2494" s="191">
        <v>1219.5</v>
      </c>
      <c r="E2494" s="191">
        <v>1228.280029</v>
      </c>
      <c r="F2494" s="192">
        <v>1228.280029</v>
      </c>
      <c r="G2494" s="191">
        <v>4607590000</v>
      </c>
      <c r="H2494" s="194">
        <f t="shared" si="38"/>
        <v>3.7017601634320844E-3</v>
      </c>
      <c r="I2494" s="193"/>
      <c r="J2494" s="197">
        <v>2492</v>
      </c>
      <c r="K2494" s="234">
        <v>3.7017601634320844E-3</v>
      </c>
      <c r="L2494" s="198">
        <v>-2.5917311924331353E-3</v>
      </c>
    </row>
    <row r="2495" spans="1:12" ht="14.4" x14ac:dyDescent="0.3">
      <c r="A2495" s="7">
        <v>40519</v>
      </c>
      <c r="B2495" s="191">
        <v>1227.25</v>
      </c>
      <c r="C2495" s="191">
        <v>1235.0500489999999</v>
      </c>
      <c r="D2495" s="191">
        <v>1223.25</v>
      </c>
      <c r="E2495" s="191">
        <v>1223.75</v>
      </c>
      <c r="F2495" s="192">
        <v>1223.75</v>
      </c>
      <c r="G2495" s="191">
        <v>6970630000</v>
      </c>
      <c r="H2495" s="194">
        <f t="shared" si="38"/>
        <v>5.1508028858606207E-4</v>
      </c>
      <c r="I2495" s="193"/>
      <c r="J2495" s="197">
        <v>2493</v>
      </c>
      <c r="K2495" s="234">
        <v>5.1508028858606207E-4</v>
      </c>
      <c r="L2495" s="198">
        <v>-2.587759106735369E-3</v>
      </c>
    </row>
    <row r="2496" spans="1:12" ht="14.4" x14ac:dyDescent="0.3">
      <c r="A2496" s="7">
        <v>40518</v>
      </c>
      <c r="B2496" s="191">
        <v>1223.869995</v>
      </c>
      <c r="C2496" s="191">
        <v>1225.8000489999999</v>
      </c>
      <c r="D2496" s="191">
        <v>1220.670044</v>
      </c>
      <c r="E2496" s="191">
        <v>1223.119995</v>
      </c>
      <c r="F2496" s="192">
        <v>1223.119995</v>
      </c>
      <c r="G2496" s="191">
        <v>3527370000</v>
      </c>
      <c r="H2496" s="194">
        <f t="shared" si="38"/>
        <v>-1.2982388080699247E-3</v>
      </c>
      <c r="I2496" s="193"/>
      <c r="J2496" s="197">
        <v>2494</v>
      </c>
      <c r="K2496" s="234">
        <v>-1.2982388080699247E-3</v>
      </c>
      <c r="L2496" s="198">
        <v>-2.5855375318437966E-3</v>
      </c>
    </row>
    <row r="2497" spans="1:12" ht="14.4" x14ac:dyDescent="0.3">
      <c r="A2497" s="7">
        <v>40515</v>
      </c>
      <c r="B2497" s="191">
        <v>1219.9300539999999</v>
      </c>
      <c r="C2497" s="191">
        <v>1225.5699460000001</v>
      </c>
      <c r="D2497" s="191">
        <v>1216.8199460000001</v>
      </c>
      <c r="E2497" s="191">
        <v>1224.709961</v>
      </c>
      <c r="F2497" s="192">
        <v>1224.709961</v>
      </c>
      <c r="G2497" s="191">
        <v>3735780000</v>
      </c>
      <c r="H2497" s="194">
        <f t="shared" si="38"/>
        <v>2.6032368623825357E-3</v>
      </c>
      <c r="I2497" s="193"/>
      <c r="J2497" s="197">
        <v>2495</v>
      </c>
      <c r="K2497" s="234">
        <v>2.6032368623825357E-3</v>
      </c>
      <c r="L2497" s="198">
        <v>-2.5825379703481627E-3</v>
      </c>
    </row>
    <row r="2498" spans="1:12" ht="14.4" x14ac:dyDescent="0.3">
      <c r="A2498" s="7">
        <v>40514</v>
      </c>
      <c r="B2498" s="191">
        <v>1206.8100589999999</v>
      </c>
      <c r="C2498" s="191">
        <v>1221.8900149999999</v>
      </c>
      <c r="D2498" s="191">
        <v>1206.8100589999999</v>
      </c>
      <c r="E2498" s="191">
        <v>1221.530029</v>
      </c>
      <c r="F2498" s="192">
        <v>1221.530029</v>
      </c>
      <c r="G2498" s="191">
        <v>4970800000</v>
      </c>
      <c r="H2498" s="194">
        <f t="shared" si="38"/>
        <v>1.2818562514781327E-2</v>
      </c>
      <c r="I2498" s="193"/>
      <c r="J2498" s="197">
        <v>2496</v>
      </c>
      <c r="K2498" s="234">
        <v>1.2818562514781327E-2</v>
      </c>
      <c r="L2498" s="198">
        <v>-2.5822924196121288E-3</v>
      </c>
    </row>
    <row r="2499" spans="1:12" ht="14.4" x14ac:dyDescent="0.3">
      <c r="A2499" s="7">
        <v>40513</v>
      </c>
      <c r="B2499" s="191">
        <v>1186.599976</v>
      </c>
      <c r="C2499" s="191">
        <v>1207.6099850000001</v>
      </c>
      <c r="D2499" s="191">
        <v>1186.599976</v>
      </c>
      <c r="E2499" s="191">
        <v>1206.0699460000001</v>
      </c>
      <c r="F2499" s="192">
        <v>1206.0699460000001</v>
      </c>
      <c r="G2499" s="191">
        <v>4548110000</v>
      </c>
      <c r="H2499" s="194">
        <f t="shared" si="38"/>
        <v>2.1616954759027019E-2</v>
      </c>
      <c r="I2499" s="193"/>
      <c r="J2499" s="197">
        <v>2497</v>
      </c>
      <c r="K2499" s="234">
        <v>2.1616954759027019E-2</v>
      </c>
      <c r="L2499" s="198">
        <v>-2.5814265236670784E-3</v>
      </c>
    </row>
    <row r="2500" spans="1:12" ht="14.4" x14ac:dyDescent="0.3">
      <c r="A2500" s="7">
        <v>40512</v>
      </c>
      <c r="B2500" s="191">
        <v>1182.959961</v>
      </c>
      <c r="C2500" s="191">
        <v>1187.400024</v>
      </c>
      <c r="D2500" s="191">
        <v>1174.1400149999999</v>
      </c>
      <c r="E2500" s="191">
        <v>1180.5500489999999</v>
      </c>
      <c r="F2500" s="192">
        <v>1180.5500489999999</v>
      </c>
      <c r="G2500" s="191">
        <v>4284700000</v>
      </c>
      <c r="H2500" s="194">
        <f t="shared" ref="H2500:H2563" si="39">(F2500-F2501)/F2501</f>
        <v>-6.0702169961085167E-3</v>
      </c>
      <c r="I2500" s="193"/>
      <c r="J2500" s="197">
        <v>2498</v>
      </c>
      <c r="K2500" s="234">
        <v>-6.0702169961085167E-3</v>
      </c>
      <c r="L2500" s="198">
        <v>-2.5786548938853981E-3</v>
      </c>
    </row>
    <row r="2501" spans="1:12" ht="14.4" x14ac:dyDescent="0.3">
      <c r="A2501" s="7">
        <v>40511</v>
      </c>
      <c r="B2501" s="191">
        <v>1189.079956</v>
      </c>
      <c r="C2501" s="191">
        <v>1190.339966</v>
      </c>
      <c r="D2501" s="191">
        <v>1173.6400149999999</v>
      </c>
      <c r="E2501" s="191">
        <v>1187.76001</v>
      </c>
      <c r="F2501" s="192">
        <v>1187.76001</v>
      </c>
      <c r="G2501" s="191">
        <v>3673450000</v>
      </c>
      <c r="H2501" s="194">
        <f t="shared" si="39"/>
        <v>-1.3788582200331826E-3</v>
      </c>
      <c r="I2501" s="193"/>
      <c r="J2501" s="197">
        <v>2499</v>
      </c>
      <c r="K2501" s="234">
        <v>-1.3788582200331826E-3</v>
      </c>
      <c r="L2501" s="198">
        <v>-2.578555497921567E-3</v>
      </c>
    </row>
    <row r="2502" spans="1:12" ht="14.4" x14ac:dyDescent="0.3">
      <c r="A2502" s="7">
        <v>40508</v>
      </c>
      <c r="B2502" s="191">
        <v>1194.160034</v>
      </c>
      <c r="C2502" s="191">
        <v>1194.160034</v>
      </c>
      <c r="D2502" s="191">
        <v>1186.9300539999999</v>
      </c>
      <c r="E2502" s="191">
        <v>1189.400024</v>
      </c>
      <c r="F2502" s="192">
        <v>1189.400024</v>
      </c>
      <c r="G2502" s="191">
        <v>1613820000</v>
      </c>
      <c r="H2502" s="194">
        <f t="shared" si="39"/>
        <v>-7.4685627564947182E-3</v>
      </c>
      <c r="I2502" s="193"/>
      <c r="J2502" s="197">
        <v>2500</v>
      </c>
      <c r="K2502" s="234">
        <v>-7.4685627564947182E-3</v>
      </c>
      <c r="L2502" s="198">
        <v>-2.5783762000210868E-3</v>
      </c>
    </row>
    <row r="2503" spans="1:12" ht="14.4" x14ac:dyDescent="0.3">
      <c r="A2503" s="7">
        <v>40506</v>
      </c>
      <c r="B2503" s="191">
        <v>1183.6999510000001</v>
      </c>
      <c r="C2503" s="191">
        <v>1198.619995</v>
      </c>
      <c r="D2503" s="191">
        <v>1183.6999510000001</v>
      </c>
      <c r="E2503" s="191">
        <v>1198.349976</v>
      </c>
      <c r="F2503" s="192">
        <v>1198.349976</v>
      </c>
      <c r="G2503" s="191">
        <v>3384250000</v>
      </c>
      <c r="H2503" s="194">
        <f t="shared" si="39"/>
        <v>1.4922968247151563E-2</v>
      </c>
      <c r="I2503" s="193"/>
      <c r="J2503" s="197">
        <v>2501</v>
      </c>
      <c r="K2503" s="234">
        <v>1.4922968247151563E-2</v>
      </c>
      <c r="L2503" s="198">
        <v>-2.5783743373106387E-3</v>
      </c>
    </row>
    <row r="2504" spans="1:12" ht="14.4" x14ac:dyDescent="0.3">
      <c r="A2504" s="7">
        <v>40505</v>
      </c>
      <c r="B2504" s="191">
        <v>1192.51001</v>
      </c>
      <c r="C2504" s="191">
        <v>1192.51001</v>
      </c>
      <c r="D2504" s="191">
        <v>1176.910034</v>
      </c>
      <c r="E2504" s="191">
        <v>1180.7299800000001</v>
      </c>
      <c r="F2504" s="192">
        <v>1180.7299800000001</v>
      </c>
      <c r="G2504" s="191">
        <v>4133070000</v>
      </c>
      <c r="H2504" s="194">
        <f t="shared" si="39"/>
        <v>-1.428403333137737E-2</v>
      </c>
      <c r="I2504" s="193"/>
      <c r="J2504" s="197">
        <v>2502</v>
      </c>
      <c r="K2504" s="234">
        <v>-1.428403333137737E-2</v>
      </c>
      <c r="L2504" s="198">
        <v>-2.5764002379570941E-3</v>
      </c>
    </row>
    <row r="2505" spans="1:12" ht="14.4" x14ac:dyDescent="0.3">
      <c r="A2505" s="7">
        <v>40504</v>
      </c>
      <c r="B2505" s="191">
        <v>1198.0699460000001</v>
      </c>
      <c r="C2505" s="191">
        <v>1198.9399410000001</v>
      </c>
      <c r="D2505" s="191">
        <v>1184.579956</v>
      </c>
      <c r="E2505" s="191">
        <v>1197.839966</v>
      </c>
      <c r="F2505" s="192">
        <v>1197.839966</v>
      </c>
      <c r="G2505" s="191">
        <v>3689500000</v>
      </c>
      <c r="H2505" s="194">
        <f t="shared" si="39"/>
        <v>-1.5753661503066421E-3</v>
      </c>
      <c r="I2505" s="193"/>
      <c r="J2505" s="197">
        <v>2503</v>
      </c>
      <c r="K2505" s="234">
        <v>-1.5753661503066421E-3</v>
      </c>
      <c r="L2505" s="198">
        <v>-2.5744038202311931E-3</v>
      </c>
    </row>
    <row r="2506" spans="1:12" ht="14.4" x14ac:dyDescent="0.3">
      <c r="A2506" s="7">
        <v>40501</v>
      </c>
      <c r="B2506" s="191">
        <v>1196.119995</v>
      </c>
      <c r="C2506" s="191">
        <v>1199.969971</v>
      </c>
      <c r="D2506" s="191">
        <v>1189.4399410000001</v>
      </c>
      <c r="E2506" s="191">
        <v>1199.7299800000001</v>
      </c>
      <c r="F2506" s="192">
        <v>1199.7299800000001</v>
      </c>
      <c r="G2506" s="191">
        <v>3675390000</v>
      </c>
      <c r="H2506" s="194">
        <f t="shared" si="39"/>
        <v>2.5403731541852898E-3</v>
      </c>
      <c r="I2506" s="193"/>
      <c r="J2506" s="197">
        <v>2504</v>
      </c>
      <c r="K2506" s="234">
        <v>2.5403731541852898E-3</v>
      </c>
      <c r="L2506" s="198">
        <v>-2.5742935729471529E-3</v>
      </c>
    </row>
    <row r="2507" spans="1:12" ht="14.4" x14ac:dyDescent="0.3">
      <c r="A2507" s="7">
        <v>40500</v>
      </c>
      <c r="B2507" s="191">
        <v>1183.75</v>
      </c>
      <c r="C2507" s="191">
        <v>1200.290039</v>
      </c>
      <c r="D2507" s="191">
        <v>1183.75</v>
      </c>
      <c r="E2507" s="191">
        <v>1196.6899410000001</v>
      </c>
      <c r="F2507" s="192">
        <v>1196.6899410000001</v>
      </c>
      <c r="G2507" s="191">
        <v>4687260000</v>
      </c>
      <c r="H2507" s="194">
        <f t="shared" si="39"/>
        <v>1.5357312994466887E-2</v>
      </c>
      <c r="I2507" s="193"/>
      <c r="J2507" s="197">
        <v>2505</v>
      </c>
      <c r="K2507" s="234">
        <v>1.5357312994466887E-2</v>
      </c>
      <c r="L2507" s="198">
        <v>-2.5723482846480468E-3</v>
      </c>
    </row>
    <row r="2508" spans="1:12" ht="14.4" x14ac:dyDescent="0.3">
      <c r="A2508" s="7">
        <v>40499</v>
      </c>
      <c r="B2508" s="191">
        <v>1178.329956</v>
      </c>
      <c r="C2508" s="191">
        <v>1183.5600589999999</v>
      </c>
      <c r="D2508" s="191">
        <v>1175.8199460000001</v>
      </c>
      <c r="E2508" s="191">
        <v>1178.589966</v>
      </c>
      <c r="F2508" s="192">
        <v>1178.589966</v>
      </c>
      <c r="G2508" s="191">
        <v>3904780000</v>
      </c>
      <c r="H2508" s="194">
        <f t="shared" si="39"/>
        <v>2.1216287931627366E-4</v>
      </c>
      <c r="I2508" s="193"/>
      <c r="J2508" s="197">
        <v>2506</v>
      </c>
      <c r="K2508" s="234">
        <v>2.1216287931627366E-4</v>
      </c>
      <c r="L2508" s="198">
        <v>-2.5718566145278526E-3</v>
      </c>
    </row>
    <row r="2509" spans="1:12" ht="14.4" x14ac:dyDescent="0.3">
      <c r="A2509" s="7">
        <v>40498</v>
      </c>
      <c r="B2509" s="191">
        <v>1194.790039</v>
      </c>
      <c r="C2509" s="191">
        <v>1194.790039</v>
      </c>
      <c r="D2509" s="191">
        <v>1173</v>
      </c>
      <c r="E2509" s="191">
        <v>1178.339966</v>
      </c>
      <c r="F2509" s="192">
        <v>1178.339966</v>
      </c>
      <c r="G2509" s="191">
        <v>5116380000</v>
      </c>
      <c r="H2509" s="194">
        <f t="shared" si="39"/>
        <v>-1.6205413483615108E-2</v>
      </c>
      <c r="I2509" s="193"/>
      <c r="J2509" s="197">
        <v>2507</v>
      </c>
      <c r="K2509" s="234">
        <v>-1.6205413483615108E-2</v>
      </c>
      <c r="L2509" s="198">
        <v>-2.5688078410655035E-3</v>
      </c>
    </row>
    <row r="2510" spans="1:12" ht="14.4" x14ac:dyDescent="0.3">
      <c r="A2510" s="7">
        <v>40497</v>
      </c>
      <c r="B2510" s="191">
        <v>1200.4399410000001</v>
      </c>
      <c r="C2510" s="191">
        <v>1207.4300539999999</v>
      </c>
      <c r="D2510" s="191">
        <v>1197.150024</v>
      </c>
      <c r="E2510" s="191">
        <v>1197.75</v>
      </c>
      <c r="F2510" s="192">
        <v>1197.75</v>
      </c>
      <c r="G2510" s="191">
        <v>3503370000</v>
      </c>
      <c r="H2510" s="194">
        <f t="shared" si="39"/>
        <v>-1.2174356847257884E-3</v>
      </c>
      <c r="I2510" s="193"/>
      <c r="J2510" s="197">
        <v>2508</v>
      </c>
      <c r="K2510" s="234">
        <v>-1.2174356847257884E-3</v>
      </c>
      <c r="L2510" s="198">
        <v>-2.5672324545681535E-3</v>
      </c>
    </row>
    <row r="2511" spans="1:12" ht="14.4" x14ac:dyDescent="0.3">
      <c r="A2511" s="7">
        <v>40494</v>
      </c>
      <c r="B2511" s="191">
        <v>1209.0699460000001</v>
      </c>
      <c r="C2511" s="191">
        <v>1210.5</v>
      </c>
      <c r="D2511" s="191">
        <v>1194.079956</v>
      </c>
      <c r="E2511" s="191">
        <v>1199.209961</v>
      </c>
      <c r="F2511" s="192">
        <v>1199.209961</v>
      </c>
      <c r="G2511" s="191">
        <v>4213620000</v>
      </c>
      <c r="H2511" s="194">
        <f t="shared" si="39"/>
        <v>-1.1808492130023539E-2</v>
      </c>
      <c r="I2511" s="193"/>
      <c r="J2511" s="197">
        <v>2509</v>
      </c>
      <c r="K2511" s="234">
        <v>-1.1808492130023539E-2</v>
      </c>
      <c r="L2511" s="198">
        <v>-2.5645868128681671E-3</v>
      </c>
    </row>
    <row r="2512" spans="1:12" ht="14.4" x14ac:dyDescent="0.3">
      <c r="A2512" s="7">
        <v>40493</v>
      </c>
      <c r="B2512" s="191">
        <v>1213.040039</v>
      </c>
      <c r="C2512" s="191">
        <v>1215.4499510000001</v>
      </c>
      <c r="D2512" s="191">
        <v>1204.48999</v>
      </c>
      <c r="E2512" s="191">
        <v>1213.540039</v>
      </c>
      <c r="F2512" s="192">
        <v>1213.540039</v>
      </c>
      <c r="G2512" s="191">
        <v>3931120000</v>
      </c>
      <c r="H2512" s="194">
        <f t="shared" si="39"/>
        <v>-4.2421266465713595E-3</v>
      </c>
      <c r="I2512" s="193"/>
      <c r="J2512" s="197">
        <v>2510</v>
      </c>
      <c r="K2512" s="234">
        <v>-4.2421266465713595E-3</v>
      </c>
      <c r="L2512" s="198">
        <v>-2.5640207051630033E-3</v>
      </c>
    </row>
    <row r="2513" spans="1:12" ht="14.4" x14ac:dyDescent="0.3">
      <c r="A2513" s="7">
        <v>40492</v>
      </c>
      <c r="B2513" s="191">
        <v>1213.1400149999999</v>
      </c>
      <c r="C2513" s="191">
        <v>1218.75</v>
      </c>
      <c r="D2513" s="191">
        <v>1204.329956</v>
      </c>
      <c r="E2513" s="191">
        <v>1218.709961</v>
      </c>
      <c r="F2513" s="192">
        <v>1218.709961</v>
      </c>
      <c r="G2513" s="191">
        <v>4561300000</v>
      </c>
      <c r="H2513" s="194">
        <f t="shared" si="39"/>
        <v>4.3760811727163694E-3</v>
      </c>
      <c r="I2513" s="193"/>
      <c r="J2513" s="197">
        <v>2511</v>
      </c>
      <c r="K2513" s="234">
        <v>4.3760811727163694E-3</v>
      </c>
      <c r="L2513" s="198">
        <v>-2.563943851270394E-3</v>
      </c>
    </row>
    <row r="2514" spans="1:12" ht="14.4" x14ac:dyDescent="0.3">
      <c r="A2514" s="7">
        <v>40491</v>
      </c>
      <c r="B2514" s="191">
        <v>1223.589966</v>
      </c>
      <c r="C2514" s="191">
        <v>1226.839966</v>
      </c>
      <c r="D2514" s="191">
        <v>1208.9399410000001</v>
      </c>
      <c r="E2514" s="191">
        <v>1213.400024</v>
      </c>
      <c r="F2514" s="192">
        <v>1213.400024</v>
      </c>
      <c r="G2514" s="191">
        <v>4848040000</v>
      </c>
      <c r="H2514" s="194">
        <f t="shared" si="39"/>
        <v>-8.0523000204373342E-3</v>
      </c>
      <c r="I2514" s="193"/>
      <c r="J2514" s="197">
        <v>2512</v>
      </c>
      <c r="K2514" s="234">
        <v>-8.0523000204373342E-3</v>
      </c>
      <c r="L2514" s="198">
        <v>-2.5633013528780541E-3</v>
      </c>
    </row>
    <row r="2515" spans="1:12" ht="14.4" x14ac:dyDescent="0.3">
      <c r="A2515" s="7">
        <v>40490</v>
      </c>
      <c r="B2515" s="191">
        <v>1223.23999</v>
      </c>
      <c r="C2515" s="191">
        <v>1224.5699460000001</v>
      </c>
      <c r="D2515" s="191">
        <v>1217.5500489999999</v>
      </c>
      <c r="E2515" s="191">
        <v>1223.25</v>
      </c>
      <c r="F2515" s="192">
        <v>1223.25</v>
      </c>
      <c r="G2515" s="191">
        <v>3937230000</v>
      </c>
      <c r="H2515" s="194">
        <f t="shared" si="39"/>
        <v>-2.1209577443430726E-3</v>
      </c>
      <c r="I2515" s="193"/>
      <c r="J2515" s="197">
        <v>2513</v>
      </c>
      <c r="K2515" s="234">
        <v>-2.1209577443430726E-3</v>
      </c>
      <c r="L2515" s="198">
        <v>-2.5610596092323188E-3</v>
      </c>
    </row>
    <row r="2516" spans="1:12" ht="14.4" x14ac:dyDescent="0.3">
      <c r="A2516" s="7">
        <v>40487</v>
      </c>
      <c r="B2516" s="191">
        <v>1221.1999510000001</v>
      </c>
      <c r="C2516" s="191">
        <v>1227.079956</v>
      </c>
      <c r="D2516" s="191">
        <v>1220.290039</v>
      </c>
      <c r="E2516" s="191">
        <v>1225.849976</v>
      </c>
      <c r="F2516" s="192">
        <v>1225.849976</v>
      </c>
      <c r="G2516" s="191">
        <v>5637460000</v>
      </c>
      <c r="H2516" s="194">
        <f t="shared" si="39"/>
        <v>3.9227529921196614E-3</v>
      </c>
      <c r="I2516" s="193"/>
      <c r="J2516" s="197">
        <v>2514</v>
      </c>
      <c r="K2516" s="234">
        <v>3.9227529921196614E-3</v>
      </c>
      <c r="L2516" s="198">
        <v>-2.5601923476697465E-3</v>
      </c>
    </row>
    <row r="2517" spans="1:12" ht="14.4" x14ac:dyDescent="0.3">
      <c r="A2517" s="7">
        <v>40486</v>
      </c>
      <c r="B2517" s="191">
        <v>1198.339966</v>
      </c>
      <c r="C2517" s="191">
        <v>1221.25</v>
      </c>
      <c r="D2517" s="191">
        <v>1198.339966</v>
      </c>
      <c r="E2517" s="191">
        <v>1221.0600589999999</v>
      </c>
      <c r="F2517" s="192">
        <v>1221.0600589999999</v>
      </c>
      <c r="G2517" s="191">
        <v>5695470000</v>
      </c>
      <c r="H2517" s="194">
        <f t="shared" si="39"/>
        <v>1.9282863160732872E-2</v>
      </c>
      <c r="I2517" s="193"/>
      <c r="J2517" s="197">
        <v>2515</v>
      </c>
      <c r="K2517" s="234">
        <v>1.9282863160732872E-2</v>
      </c>
      <c r="L2517" s="198">
        <v>-2.5586747823997998E-3</v>
      </c>
    </row>
    <row r="2518" spans="1:12" ht="14.4" x14ac:dyDescent="0.3">
      <c r="A2518" s="7">
        <v>40485</v>
      </c>
      <c r="B2518" s="191">
        <v>1193.790039</v>
      </c>
      <c r="C2518" s="191">
        <v>1198.3000489999999</v>
      </c>
      <c r="D2518" s="191">
        <v>1183.5600589999999</v>
      </c>
      <c r="E2518" s="191">
        <v>1197.959961</v>
      </c>
      <c r="F2518" s="192">
        <v>1197.959961</v>
      </c>
      <c r="G2518" s="191">
        <v>4665480000</v>
      </c>
      <c r="H2518" s="194">
        <f t="shared" si="39"/>
        <v>3.6780542394789389E-3</v>
      </c>
      <c r="I2518" s="193"/>
      <c r="J2518" s="197">
        <v>2516</v>
      </c>
      <c r="K2518" s="234">
        <v>3.6780542394789389E-3</v>
      </c>
      <c r="L2518" s="198">
        <v>-2.5577792118001109E-3</v>
      </c>
    </row>
    <row r="2519" spans="1:12" ht="14.4" x14ac:dyDescent="0.3">
      <c r="A2519" s="7">
        <v>40484</v>
      </c>
      <c r="B2519" s="191">
        <v>1187.8599850000001</v>
      </c>
      <c r="C2519" s="191">
        <v>1195.880005</v>
      </c>
      <c r="D2519" s="191">
        <v>1187.8599850000001</v>
      </c>
      <c r="E2519" s="191">
        <v>1193.5699460000001</v>
      </c>
      <c r="F2519" s="192">
        <v>1193.5699460000001</v>
      </c>
      <c r="G2519" s="191">
        <v>3866200000</v>
      </c>
      <c r="H2519" s="194">
        <f t="shared" si="39"/>
        <v>7.759284149684788E-3</v>
      </c>
      <c r="I2519" s="193"/>
      <c r="J2519" s="197">
        <v>2517</v>
      </c>
      <c r="K2519" s="234">
        <v>7.759284149684788E-3</v>
      </c>
      <c r="L2519" s="198">
        <v>-2.5548960568991348E-3</v>
      </c>
    </row>
    <row r="2520" spans="1:12" ht="14.4" x14ac:dyDescent="0.3">
      <c r="A2520" s="7">
        <v>40483</v>
      </c>
      <c r="B2520" s="191">
        <v>1185.709961</v>
      </c>
      <c r="C2520" s="191">
        <v>1195.8100589999999</v>
      </c>
      <c r="D2520" s="191">
        <v>1177.650024</v>
      </c>
      <c r="E2520" s="191">
        <v>1184.380005</v>
      </c>
      <c r="F2520" s="192">
        <v>1184.380005</v>
      </c>
      <c r="G2520" s="191">
        <v>4129180000</v>
      </c>
      <c r="H2520" s="194">
        <f t="shared" si="39"/>
        <v>9.4653329829004972E-4</v>
      </c>
      <c r="I2520" s="193"/>
      <c r="J2520" s="197">
        <v>2518</v>
      </c>
      <c r="K2520" s="234">
        <v>9.4653329829004972E-4</v>
      </c>
      <c r="L2520" s="198">
        <v>-2.5541185091011104E-3</v>
      </c>
    </row>
    <row r="2521" spans="1:12" ht="14.4" x14ac:dyDescent="0.3">
      <c r="A2521" s="7">
        <v>40480</v>
      </c>
      <c r="B2521" s="191">
        <v>1183.869995</v>
      </c>
      <c r="C2521" s="191">
        <v>1185.459961</v>
      </c>
      <c r="D2521" s="191">
        <v>1179.6999510000001</v>
      </c>
      <c r="E2521" s="191">
        <v>1183.26001</v>
      </c>
      <c r="F2521" s="192">
        <v>1183.26001</v>
      </c>
      <c r="G2521" s="191">
        <v>3537880000</v>
      </c>
      <c r="H2521" s="194">
        <f t="shared" si="39"/>
        <v>-4.3928684997273889E-4</v>
      </c>
      <c r="I2521" s="193"/>
      <c r="J2521" s="197">
        <v>2519</v>
      </c>
      <c r="K2521" s="234">
        <v>-4.3928684997273889E-4</v>
      </c>
      <c r="L2521" s="198">
        <v>-2.5537814630759328E-3</v>
      </c>
    </row>
    <row r="2522" spans="1:12" ht="14.4" x14ac:dyDescent="0.3">
      <c r="A2522" s="7">
        <v>40479</v>
      </c>
      <c r="B2522" s="191">
        <v>1184.469971</v>
      </c>
      <c r="C2522" s="191">
        <v>1189.530029</v>
      </c>
      <c r="D2522" s="191">
        <v>1177.099976</v>
      </c>
      <c r="E2522" s="191">
        <v>1183.780029</v>
      </c>
      <c r="F2522" s="192">
        <v>1183.780029</v>
      </c>
      <c r="G2522" s="191">
        <v>4283460000</v>
      </c>
      <c r="H2522" s="194">
        <f t="shared" si="39"/>
        <v>1.1248493002812578E-3</v>
      </c>
      <c r="I2522" s="193"/>
      <c r="J2522" s="197">
        <v>2520</v>
      </c>
      <c r="K2522" s="234">
        <v>1.1248493002812578E-3</v>
      </c>
      <c r="L2522" s="198">
        <v>-2.5468023608055486E-3</v>
      </c>
    </row>
    <row r="2523" spans="1:12" ht="14.4" x14ac:dyDescent="0.3">
      <c r="A2523" s="7">
        <v>40478</v>
      </c>
      <c r="B2523" s="191">
        <v>1183.839966</v>
      </c>
      <c r="C2523" s="191">
        <v>1183.839966</v>
      </c>
      <c r="D2523" s="191">
        <v>1171.6999510000001</v>
      </c>
      <c r="E2523" s="191">
        <v>1182.4499510000001</v>
      </c>
      <c r="F2523" s="192">
        <v>1182.4499510000001</v>
      </c>
      <c r="G2523" s="191">
        <v>4335670000</v>
      </c>
      <c r="H2523" s="194">
        <f t="shared" si="39"/>
        <v>-2.6905839543547232E-3</v>
      </c>
      <c r="I2523" s="193"/>
      <c r="J2523" s="197">
        <v>2521</v>
      </c>
      <c r="K2523" s="234">
        <v>-2.6905839543547232E-3</v>
      </c>
      <c r="L2523" s="198">
        <v>-2.5424269243935816E-3</v>
      </c>
    </row>
    <row r="2524" spans="1:12" ht="14.4" x14ac:dyDescent="0.3">
      <c r="A2524" s="7">
        <v>40477</v>
      </c>
      <c r="B2524" s="191">
        <v>1184.880005</v>
      </c>
      <c r="C2524" s="191">
        <v>1187.1099850000001</v>
      </c>
      <c r="D2524" s="191">
        <v>1177.719971</v>
      </c>
      <c r="E2524" s="191">
        <v>1185.6400149999999</v>
      </c>
      <c r="F2524" s="192">
        <v>1185.6400149999999</v>
      </c>
      <c r="G2524" s="191">
        <v>4203680000</v>
      </c>
      <c r="H2524" s="194">
        <f t="shared" si="39"/>
        <v>1.6885680137278147E-5</v>
      </c>
      <c r="I2524" s="193"/>
      <c r="J2524" s="197">
        <v>2522</v>
      </c>
      <c r="K2524" s="234">
        <v>1.6885680137278147E-5</v>
      </c>
      <c r="L2524" s="198">
        <v>-2.536961461851337E-3</v>
      </c>
    </row>
    <row r="2525" spans="1:12" ht="14.4" x14ac:dyDescent="0.3">
      <c r="A2525" s="7">
        <v>40476</v>
      </c>
      <c r="B2525" s="191">
        <v>1184.73999</v>
      </c>
      <c r="C2525" s="191">
        <v>1196.1400149999999</v>
      </c>
      <c r="D2525" s="191">
        <v>1184.73999</v>
      </c>
      <c r="E2525" s="191">
        <v>1185.619995</v>
      </c>
      <c r="F2525" s="192">
        <v>1185.619995</v>
      </c>
      <c r="G2525" s="191">
        <v>4221380000</v>
      </c>
      <c r="H2525" s="194">
        <f t="shared" si="39"/>
        <v>2.1469715441616178E-3</v>
      </c>
      <c r="I2525" s="193"/>
      <c r="J2525" s="197">
        <v>2523</v>
      </c>
      <c r="K2525" s="234">
        <v>2.1469715441616178E-3</v>
      </c>
      <c r="L2525" s="198">
        <v>-2.5334413901580669E-3</v>
      </c>
    </row>
    <row r="2526" spans="1:12" ht="14.4" x14ac:dyDescent="0.3">
      <c r="A2526" s="7">
        <v>40473</v>
      </c>
      <c r="B2526" s="191">
        <v>1180.5200199999999</v>
      </c>
      <c r="C2526" s="191">
        <v>1183.9300539999999</v>
      </c>
      <c r="D2526" s="191">
        <v>1178.98999</v>
      </c>
      <c r="E2526" s="191">
        <v>1183.079956</v>
      </c>
      <c r="F2526" s="192">
        <v>1183.079956</v>
      </c>
      <c r="G2526" s="191">
        <v>3177890000</v>
      </c>
      <c r="H2526" s="194">
        <f t="shared" si="39"/>
        <v>2.3892582787754307E-3</v>
      </c>
      <c r="I2526" s="193"/>
      <c r="J2526" s="197">
        <v>2524</v>
      </c>
      <c r="K2526" s="234">
        <v>2.3892582787754307E-3</v>
      </c>
      <c r="L2526" s="198">
        <v>-2.5290446451613061E-3</v>
      </c>
    </row>
    <row r="2527" spans="1:12" ht="14.4" x14ac:dyDescent="0.3">
      <c r="A2527" s="7">
        <v>40472</v>
      </c>
      <c r="B2527" s="191">
        <v>1179.8199460000001</v>
      </c>
      <c r="C2527" s="191">
        <v>1189.4300539999999</v>
      </c>
      <c r="D2527" s="191">
        <v>1171.170044</v>
      </c>
      <c r="E2527" s="191">
        <v>1180.26001</v>
      </c>
      <c r="F2527" s="192">
        <v>1180.26001</v>
      </c>
      <c r="G2527" s="191">
        <v>4625470000</v>
      </c>
      <c r="H2527" s="194">
        <f t="shared" si="39"/>
        <v>1.7739086226504024E-3</v>
      </c>
      <c r="I2527" s="193"/>
      <c r="J2527" s="197">
        <v>2525</v>
      </c>
      <c r="K2527" s="234">
        <v>1.7739086226504024E-3</v>
      </c>
      <c r="L2527" s="198">
        <v>-2.5245336973010409E-3</v>
      </c>
    </row>
    <row r="2528" spans="1:12" ht="14.4" x14ac:dyDescent="0.3">
      <c r="A2528" s="7">
        <v>40471</v>
      </c>
      <c r="B2528" s="191">
        <v>1166.73999</v>
      </c>
      <c r="C2528" s="191">
        <v>1182.9399410000001</v>
      </c>
      <c r="D2528" s="191">
        <v>1166.73999</v>
      </c>
      <c r="E2528" s="191">
        <v>1178.170044</v>
      </c>
      <c r="F2528" s="192">
        <v>1178.170044</v>
      </c>
      <c r="G2528" s="191">
        <v>5027880000</v>
      </c>
      <c r="H2528" s="194">
        <f t="shared" si="39"/>
        <v>1.0524075604616276E-2</v>
      </c>
      <c r="I2528" s="193"/>
      <c r="J2528" s="197">
        <v>2526</v>
      </c>
      <c r="K2528" s="234">
        <v>1.0524075604616276E-2</v>
      </c>
      <c r="L2528" s="198">
        <v>-2.5221229562294276E-3</v>
      </c>
    </row>
    <row r="2529" spans="1:12" ht="14.4" x14ac:dyDescent="0.3">
      <c r="A2529" s="7">
        <v>40470</v>
      </c>
      <c r="B2529" s="191">
        <v>1178.6400149999999</v>
      </c>
      <c r="C2529" s="191">
        <v>1178.6400149999999</v>
      </c>
      <c r="D2529" s="191">
        <v>1159.709961</v>
      </c>
      <c r="E2529" s="191">
        <v>1165.900024</v>
      </c>
      <c r="F2529" s="192">
        <v>1165.900024</v>
      </c>
      <c r="G2529" s="191">
        <v>5600120000</v>
      </c>
      <c r="H2529" s="194">
        <f t="shared" si="39"/>
        <v>-1.5877250651393813E-2</v>
      </c>
      <c r="I2529" s="193"/>
      <c r="J2529" s="197">
        <v>2527</v>
      </c>
      <c r="K2529" s="234">
        <v>-1.5877250651393813E-2</v>
      </c>
      <c r="L2529" s="198">
        <v>-2.5149204448246137E-3</v>
      </c>
    </row>
    <row r="2530" spans="1:12" ht="14.4" x14ac:dyDescent="0.3">
      <c r="A2530" s="7">
        <v>40469</v>
      </c>
      <c r="B2530" s="191">
        <v>1176.829956</v>
      </c>
      <c r="C2530" s="191">
        <v>1185.530029</v>
      </c>
      <c r="D2530" s="191">
        <v>1174.5500489999999</v>
      </c>
      <c r="E2530" s="191">
        <v>1184.709961</v>
      </c>
      <c r="F2530" s="192">
        <v>1184.709961</v>
      </c>
      <c r="G2530" s="191">
        <v>4450050000</v>
      </c>
      <c r="H2530" s="194">
        <f t="shared" si="39"/>
        <v>7.2437449964554076E-3</v>
      </c>
      <c r="I2530" s="193"/>
      <c r="J2530" s="197">
        <v>2528</v>
      </c>
      <c r="K2530" s="234">
        <v>7.2437449964554076E-3</v>
      </c>
      <c r="L2530" s="198">
        <v>-2.5146902199317026E-3</v>
      </c>
    </row>
    <row r="2531" spans="1:12" ht="14.4" x14ac:dyDescent="0.3">
      <c r="A2531" s="7">
        <v>40466</v>
      </c>
      <c r="B2531" s="191">
        <v>1177.469971</v>
      </c>
      <c r="C2531" s="191">
        <v>1181.1999510000001</v>
      </c>
      <c r="D2531" s="191">
        <v>1167.119995</v>
      </c>
      <c r="E2531" s="191">
        <v>1176.1899410000001</v>
      </c>
      <c r="F2531" s="192">
        <v>1176.1899410000001</v>
      </c>
      <c r="G2531" s="191">
        <v>5724910000</v>
      </c>
      <c r="H2531" s="194">
        <f t="shared" si="39"/>
        <v>2.0274847550954406E-3</v>
      </c>
      <c r="I2531" s="193"/>
      <c r="J2531" s="197">
        <v>2529</v>
      </c>
      <c r="K2531" s="234">
        <v>2.0274847550954406E-3</v>
      </c>
      <c r="L2531" s="198">
        <v>-2.5127442364154453E-3</v>
      </c>
    </row>
    <row r="2532" spans="1:12" ht="14.4" x14ac:dyDescent="0.3">
      <c r="A2532" s="7">
        <v>40465</v>
      </c>
      <c r="B2532" s="191">
        <v>1177.8199460000001</v>
      </c>
      <c r="C2532" s="191">
        <v>1178.8900149999999</v>
      </c>
      <c r="D2532" s="191">
        <v>1166.709961</v>
      </c>
      <c r="E2532" s="191">
        <v>1173.8100589999999</v>
      </c>
      <c r="F2532" s="192">
        <v>1173.8100589999999</v>
      </c>
      <c r="G2532" s="191">
        <v>4969410000</v>
      </c>
      <c r="H2532" s="194">
        <f t="shared" si="39"/>
        <v>-3.6413862043912473E-3</v>
      </c>
      <c r="I2532" s="193"/>
      <c r="J2532" s="197">
        <v>2530</v>
      </c>
      <c r="K2532" s="234">
        <v>-3.6413862043912473E-3</v>
      </c>
      <c r="L2532" s="198">
        <v>-2.5117671538569058E-3</v>
      </c>
    </row>
    <row r="2533" spans="1:12" ht="14.4" x14ac:dyDescent="0.3">
      <c r="A2533" s="7">
        <v>40464</v>
      </c>
      <c r="B2533" s="191">
        <v>1171.3199460000001</v>
      </c>
      <c r="C2533" s="191">
        <v>1184.380005</v>
      </c>
      <c r="D2533" s="191">
        <v>1171.3199460000001</v>
      </c>
      <c r="E2533" s="191">
        <v>1178.099976</v>
      </c>
      <c r="F2533" s="192">
        <v>1178.099976</v>
      </c>
      <c r="G2533" s="191">
        <v>4969410000</v>
      </c>
      <c r="H2533" s="194">
        <f t="shared" si="39"/>
        <v>7.1210202497752843E-3</v>
      </c>
      <c r="I2533" s="193"/>
      <c r="J2533" s="197">
        <v>2531</v>
      </c>
      <c r="K2533" s="234">
        <v>7.1210202497752843E-3</v>
      </c>
      <c r="L2533" s="198">
        <v>-2.5097510368341028E-3</v>
      </c>
    </row>
    <row r="2534" spans="1:12" ht="14.4" x14ac:dyDescent="0.3">
      <c r="A2534" s="7">
        <v>40463</v>
      </c>
      <c r="B2534" s="191">
        <v>1164.280029</v>
      </c>
      <c r="C2534" s="191">
        <v>1172.579956</v>
      </c>
      <c r="D2534" s="191">
        <v>1155.709961</v>
      </c>
      <c r="E2534" s="191">
        <v>1169.7700199999999</v>
      </c>
      <c r="F2534" s="192">
        <v>1169.7700199999999</v>
      </c>
      <c r="G2534" s="191">
        <v>4076170000</v>
      </c>
      <c r="H2534" s="194">
        <f t="shared" si="39"/>
        <v>3.8187572565584992E-3</v>
      </c>
      <c r="I2534" s="193"/>
      <c r="J2534" s="197">
        <v>2532</v>
      </c>
      <c r="K2534" s="234">
        <v>3.8187572565584992E-3</v>
      </c>
      <c r="L2534" s="198">
        <v>-2.5089165775684713E-3</v>
      </c>
    </row>
    <row r="2535" spans="1:12" ht="14.4" x14ac:dyDescent="0.3">
      <c r="A2535" s="7">
        <v>40462</v>
      </c>
      <c r="B2535" s="191">
        <v>1165.3199460000001</v>
      </c>
      <c r="C2535" s="191">
        <v>1168.6800539999999</v>
      </c>
      <c r="D2535" s="191">
        <v>1162.0200199999999</v>
      </c>
      <c r="E2535" s="191">
        <v>1165.3199460000001</v>
      </c>
      <c r="F2535" s="192">
        <v>1165.3199460000001</v>
      </c>
      <c r="G2535" s="191">
        <v>2505900000</v>
      </c>
      <c r="H2535" s="194">
        <f t="shared" si="39"/>
        <v>1.4583701368918507E-4</v>
      </c>
      <c r="I2535" s="193"/>
      <c r="J2535" s="197">
        <v>2533</v>
      </c>
      <c r="K2535" s="234">
        <v>1.4583701368918507E-4</v>
      </c>
      <c r="L2535" s="198">
        <v>-2.5050835853025139E-3</v>
      </c>
    </row>
    <row r="2536" spans="1:12" ht="14.4" x14ac:dyDescent="0.3">
      <c r="A2536" s="7">
        <v>40459</v>
      </c>
      <c r="B2536" s="191">
        <v>1158.3599850000001</v>
      </c>
      <c r="C2536" s="191">
        <v>1167.7299800000001</v>
      </c>
      <c r="D2536" s="191">
        <v>1155.579956</v>
      </c>
      <c r="E2536" s="191">
        <v>1165.150024</v>
      </c>
      <c r="F2536" s="192">
        <v>1165.150024</v>
      </c>
      <c r="G2536" s="191">
        <v>3871420000</v>
      </c>
      <c r="H2536" s="194">
        <f t="shared" si="39"/>
        <v>6.1222774629861578E-3</v>
      </c>
      <c r="I2536" s="193"/>
      <c r="J2536" s="197">
        <v>2534</v>
      </c>
      <c r="K2536" s="234">
        <v>6.1222774629861578E-3</v>
      </c>
      <c r="L2536" s="198">
        <v>-2.5035070748620296E-3</v>
      </c>
    </row>
    <row r="2537" spans="1:12" ht="14.4" x14ac:dyDescent="0.3">
      <c r="A2537" s="7">
        <v>40458</v>
      </c>
      <c r="B2537" s="191">
        <v>1161.5699460000001</v>
      </c>
      <c r="C2537" s="191">
        <v>1163.869995</v>
      </c>
      <c r="D2537" s="191">
        <v>1151.410034</v>
      </c>
      <c r="E2537" s="191">
        <v>1158.0600589999999</v>
      </c>
      <c r="F2537" s="192">
        <v>1158.0600589999999</v>
      </c>
      <c r="G2537" s="191">
        <v>3910550000</v>
      </c>
      <c r="H2537" s="194">
        <f t="shared" si="39"/>
        <v>-1.6465184856066216E-3</v>
      </c>
      <c r="I2537" s="193"/>
      <c r="J2537" s="197">
        <v>2535</v>
      </c>
      <c r="K2537" s="234">
        <v>-1.6465184856066216E-3</v>
      </c>
      <c r="L2537" s="198">
        <v>-2.5034473048452604E-3</v>
      </c>
    </row>
    <row r="2538" spans="1:12" ht="14.4" x14ac:dyDescent="0.3">
      <c r="A2538" s="7">
        <v>40457</v>
      </c>
      <c r="B2538" s="191">
        <v>1159.8100589999999</v>
      </c>
      <c r="C2538" s="191">
        <v>1162.329956</v>
      </c>
      <c r="D2538" s="191">
        <v>1154.849976</v>
      </c>
      <c r="E2538" s="191">
        <v>1159.969971</v>
      </c>
      <c r="F2538" s="192">
        <v>1159.969971</v>
      </c>
      <c r="G2538" s="191">
        <v>4073160000</v>
      </c>
      <c r="H2538" s="194">
        <f t="shared" si="39"/>
        <v>-6.7200430755977878E-4</v>
      </c>
      <c r="I2538" s="193"/>
      <c r="J2538" s="197">
        <v>2536</v>
      </c>
      <c r="K2538" s="234">
        <v>-6.7200430755977878E-4</v>
      </c>
      <c r="L2538" s="198">
        <v>-2.4966831705488992E-3</v>
      </c>
    </row>
    <row r="2539" spans="1:12" ht="14.4" x14ac:dyDescent="0.3">
      <c r="A2539" s="7">
        <v>40456</v>
      </c>
      <c r="B2539" s="191">
        <v>1140.6800539999999</v>
      </c>
      <c r="C2539" s="191">
        <v>1162.76001</v>
      </c>
      <c r="D2539" s="191">
        <v>1140.6800539999999</v>
      </c>
      <c r="E2539" s="191">
        <v>1160.75</v>
      </c>
      <c r="F2539" s="192">
        <v>1160.75</v>
      </c>
      <c r="G2539" s="191">
        <v>4068840000</v>
      </c>
      <c r="H2539" s="194">
        <f t="shared" si="39"/>
        <v>2.0861340857339827E-2</v>
      </c>
      <c r="I2539" s="193"/>
      <c r="J2539" s="197">
        <v>2537</v>
      </c>
      <c r="K2539" s="234">
        <v>2.0861340857339827E-2</v>
      </c>
      <c r="L2539" s="198">
        <v>-2.4942251167932718E-3</v>
      </c>
    </row>
    <row r="2540" spans="1:12" ht="14.4" x14ac:dyDescent="0.3">
      <c r="A2540" s="7">
        <v>40455</v>
      </c>
      <c r="B2540" s="191">
        <v>1144.959961</v>
      </c>
      <c r="C2540" s="191">
        <v>1148.160034</v>
      </c>
      <c r="D2540" s="191">
        <v>1131.869995</v>
      </c>
      <c r="E2540" s="191">
        <v>1137.030029</v>
      </c>
      <c r="F2540" s="192">
        <v>1137.030029</v>
      </c>
      <c r="G2540" s="191">
        <v>3604110000</v>
      </c>
      <c r="H2540" s="194">
        <f t="shared" si="39"/>
        <v>-8.03493254497256E-3</v>
      </c>
      <c r="I2540" s="193"/>
      <c r="J2540" s="197">
        <v>2538</v>
      </c>
      <c r="K2540" s="234">
        <v>-8.03493254497256E-3</v>
      </c>
      <c r="L2540" s="198">
        <v>-2.4925340649514303E-3</v>
      </c>
    </row>
    <row r="2541" spans="1:12" ht="14.4" x14ac:dyDescent="0.3">
      <c r="A2541" s="7">
        <v>40452</v>
      </c>
      <c r="B2541" s="191">
        <v>1143.48999</v>
      </c>
      <c r="C2541" s="191">
        <v>1150.3000489999999</v>
      </c>
      <c r="D2541" s="191">
        <v>1139.420044</v>
      </c>
      <c r="E2541" s="191">
        <v>1146.23999</v>
      </c>
      <c r="F2541" s="192">
        <v>1146.23999</v>
      </c>
      <c r="G2541" s="191">
        <v>4298910000</v>
      </c>
      <c r="H2541" s="194">
        <f t="shared" si="39"/>
        <v>4.4164381496717914E-3</v>
      </c>
      <c r="I2541" s="193"/>
      <c r="J2541" s="197">
        <v>2539</v>
      </c>
      <c r="K2541" s="234">
        <v>4.4164381496717914E-3</v>
      </c>
      <c r="L2541" s="198">
        <v>-2.4920579863455558E-3</v>
      </c>
    </row>
    <row r="2542" spans="1:12" ht="14.4" x14ac:dyDescent="0.3">
      <c r="A2542" s="7">
        <v>40451</v>
      </c>
      <c r="B2542" s="191">
        <v>1145.969971</v>
      </c>
      <c r="C2542" s="191">
        <v>1157.160034</v>
      </c>
      <c r="D2542" s="191">
        <v>1136.079956</v>
      </c>
      <c r="E2542" s="191">
        <v>1141.1999510000001</v>
      </c>
      <c r="F2542" s="192">
        <v>1141.1999510000001</v>
      </c>
      <c r="G2542" s="191">
        <v>4284160000</v>
      </c>
      <c r="H2542" s="194">
        <f t="shared" si="39"/>
        <v>-3.0837219795711236E-3</v>
      </c>
      <c r="I2542" s="193"/>
      <c r="J2542" s="197">
        <v>2540</v>
      </c>
      <c r="K2542" s="234">
        <v>-3.0837219795711236E-3</v>
      </c>
      <c r="L2542" s="198">
        <v>-2.4911850833883504E-3</v>
      </c>
    </row>
    <row r="2543" spans="1:12" ht="14.4" x14ac:dyDescent="0.3">
      <c r="A2543" s="7">
        <v>40450</v>
      </c>
      <c r="B2543" s="191">
        <v>1146.75</v>
      </c>
      <c r="C2543" s="191">
        <v>1148.630005</v>
      </c>
      <c r="D2543" s="191">
        <v>1140.26001</v>
      </c>
      <c r="E2543" s="191">
        <v>1144.7299800000001</v>
      </c>
      <c r="F2543" s="192">
        <v>1144.7299800000001</v>
      </c>
      <c r="G2543" s="191">
        <v>3990280000</v>
      </c>
      <c r="H2543" s="194">
        <f t="shared" si="39"/>
        <v>-2.587759106735369E-3</v>
      </c>
      <c r="I2543" s="193"/>
      <c r="J2543" s="197">
        <v>2541</v>
      </c>
      <c r="K2543" s="234">
        <v>-2.587759106735369E-3</v>
      </c>
      <c r="L2543" s="198">
        <v>-2.4713917338098912E-3</v>
      </c>
    </row>
    <row r="2544" spans="1:12" ht="14.4" x14ac:dyDescent="0.3">
      <c r="A2544" s="7">
        <v>40449</v>
      </c>
      <c r="B2544" s="191">
        <v>1142.3100589999999</v>
      </c>
      <c r="C2544" s="191">
        <v>1150</v>
      </c>
      <c r="D2544" s="191">
        <v>1132.089966</v>
      </c>
      <c r="E2544" s="191">
        <v>1147.6999510000001</v>
      </c>
      <c r="F2544" s="192">
        <v>1147.6999510000001</v>
      </c>
      <c r="G2544" s="191">
        <v>4025840000</v>
      </c>
      <c r="H2544" s="194">
        <f t="shared" si="39"/>
        <v>4.8503859661404155E-3</v>
      </c>
      <c r="I2544" s="193"/>
      <c r="J2544" s="197">
        <v>2542</v>
      </c>
      <c r="K2544" s="234">
        <v>4.8503859661404155E-3</v>
      </c>
      <c r="L2544" s="198">
        <v>-2.4683810280183086E-3</v>
      </c>
    </row>
    <row r="2545" spans="1:12" ht="14.4" x14ac:dyDescent="0.3">
      <c r="A2545" s="7">
        <v>40448</v>
      </c>
      <c r="B2545" s="191">
        <v>1148.6400149999999</v>
      </c>
      <c r="C2545" s="191">
        <v>1149.920044</v>
      </c>
      <c r="D2545" s="191">
        <v>1142</v>
      </c>
      <c r="E2545" s="191">
        <v>1142.160034</v>
      </c>
      <c r="F2545" s="192">
        <v>1142.160034</v>
      </c>
      <c r="G2545" s="191">
        <v>3587860000</v>
      </c>
      <c r="H2545" s="194">
        <f t="shared" si="39"/>
        <v>-5.6674325529812164E-3</v>
      </c>
      <c r="I2545" s="193"/>
      <c r="J2545" s="197">
        <v>2543</v>
      </c>
      <c r="K2545" s="234">
        <v>-5.6674325529812164E-3</v>
      </c>
      <c r="L2545" s="198">
        <v>-2.4678987836840327E-3</v>
      </c>
    </row>
    <row r="2546" spans="1:12" ht="14.4" x14ac:dyDescent="0.3">
      <c r="A2546" s="7">
        <v>40445</v>
      </c>
      <c r="B2546" s="191">
        <v>1131.6899410000001</v>
      </c>
      <c r="C2546" s="191">
        <v>1148.900024</v>
      </c>
      <c r="D2546" s="191">
        <v>1131.6899410000001</v>
      </c>
      <c r="E2546" s="191">
        <v>1148.670044</v>
      </c>
      <c r="F2546" s="192">
        <v>1148.670044</v>
      </c>
      <c r="G2546" s="191">
        <v>4123950000</v>
      </c>
      <c r="H2546" s="194">
        <f t="shared" si="39"/>
        <v>2.1194392870525509E-2</v>
      </c>
      <c r="I2546" s="193"/>
      <c r="J2546" s="197">
        <v>2544</v>
      </c>
      <c r="K2546" s="234">
        <v>2.1194392870525509E-2</v>
      </c>
      <c r="L2546" s="198">
        <v>-2.4658011794054502E-3</v>
      </c>
    </row>
    <row r="2547" spans="1:12" ht="14.4" x14ac:dyDescent="0.3">
      <c r="A2547" s="7">
        <v>40444</v>
      </c>
      <c r="B2547" s="191">
        <v>1131.099976</v>
      </c>
      <c r="C2547" s="191">
        <v>1136.7700199999999</v>
      </c>
      <c r="D2547" s="191">
        <v>1122.790039</v>
      </c>
      <c r="E2547" s="191">
        <v>1124.829956</v>
      </c>
      <c r="F2547" s="192">
        <v>1124.829956</v>
      </c>
      <c r="G2547" s="191">
        <v>3847850000</v>
      </c>
      <c r="H2547" s="194">
        <f t="shared" si="39"/>
        <v>-8.3313403730922737E-3</v>
      </c>
      <c r="I2547" s="193"/>
      <c r="J2547" s="197">
        <v>2545</v>
      </c>
      <c r="K2547" s="234">
        <v>-8.3313403730922737E-3</v>
      </c>
      <c r="L2547" s="198">
        <v>-2.4652703622453738E-3</v>
      </c>
    </row>
    <row r="2548" spans="1:12" ht="14.4" x14ac:dyDescent="0.3">
      <c r="A2548" s="7">
        <v>40443</v>
      </c>
      <c r="B2548" s="191">
        <v>1139.48999</v>
      </c>
      <c r="C2548" s="191">
        <v>1144.380005</v>
      </c>
      <c r="D2548" s="191">
        <v>1131.579956</v>
      </c>
      <c r="E2548" s="191">
        <v>1134.280029</v>
      </c>
      <c r="F2548" s="192">
        <v>1134.280029</v>
      </c>
      <c r="G2548" s="191">
        <v>3911070000</v>
      </c>
      <c r="H2548" s="194">
        <f t="shared" si="39"/>
        <v>-4.8254925161528694E-3</v>
      </c>
      <c r="I2548" s="193"/>
      <c r="J2548" s="197">
        <v>2546</v>
      </c>
      <c r="K2548" s="234">
        <v>-4.8254925161528694E-3</v>
      </c>
      <c r="L2548" s="198">
        <v>-2.4573614012164844E-3</v>
      </c>
    </row>
    <row r="2549" spans="1:12" ht="14.4" x14ac:dyDescent="0.3">
      <c r="A2549" s="7">
        <v>40442</v>
      </c>
      <c r="B2549" s="191">
        <v>1142.8199460000001</v>
      </c>
      <c r="C2549" s="191">
        <v>1148.589966</v>
      </c>
      <c r="D2549" s="191">
        <v>1136.219971</v>
      </c>
      <c r="E2549" s="191">
        <v>1139.780029</v>
      </c>
      <c r="F2549" s="192">
        <v>1139.780029</v>
      </c>
      <c r="G2549" s="191">
        <v>4175660000</v>
      </c>
      <c r="H2549" s="194">
        <f t="shared" si="39"/>
        <v>-2.5640207051630033E-3</v>
      </c>
      <c r="I2549" s="193"/>
      <c r="J2549" s="197">
        <v>2547</v>
      </c>
      <c r="K2549" s="234">
        <v>-2.5640207051630033E-3</v>
      </c>
      <c r="L2549" s="198">
        <v>-2.4513760458067684E-3</v>
      </c>
    </row>
    <row r="2550" spans="1:12" ht="14.4" x14ac:dyDescent="0.3">
      <c r="A2550" s="7">
        <v>40441</v>
      </c>
      <c r="B2550" s="191">
        <v>1126.5699460000001</v>
      </c>
      <c r="C2550" s="191">
        <v>1144.8599850000001</v>
      </c>
      <c r="D2550" s="191">
        <v>1126.5699460000001</v>
      </c>
      <c r="E2550" s="191">
        <v>1142.709961</v>
      </c>
      <c r="F2550" s="192">
        <v>1142.709961</v>
      </c>
      <c r="G2550" s="191">
        <v>3364080000</v>
      </c>
      <c r="H2550" s="194">
        <f t="shared" si="39"/>
        <v>1.52097970994173E-2</v>
      </c>
      <c r="I2550" s="193"/>
      <c r="J2550" s="197">
        <v>2548</v>
      </c>
      <c r="K2550" s="234">
        <v>1.52097970994173E-2</v>
      </c>
      <c r="L2550" s="198">
        <v>-2.4492888139285357E-3</v>
      </c>
    </row>
    <row r="2551" spans="1:12" ht="14.4" x14ac:dyDescent="0.3">
      <c r="A2551" s="7">
        <v>40438</v>
      </c>
      <c r="B2551" s="191">
        <v>1126.3900149999999</v>
      </c>
      <c r="C2551" s="191">
        <v>1131.469971</v>
      </c>
      <c r="D2551" s="191">
        <v>1122.4300539999999</v>
      </c>
      <c r="E2551" s="191">
        <v>1125.589966</v>
      </c>
      <c r="F2551" s="192">
        <v>1125.589966</v>
      </c>
      <c r="G2551" s="191">
        <v>4086140000</v>
      </c>
      <c r="H2551" s="194">
        <f t="shared" si="39"/>
        <v>8.2685609151823738E-4</v>
      </c>
      <c r="I2551" s="193"/>
      <c r="J2551" s="197">
        <v>2549</v>
      </c>
      <c r="K2551" s="234">
        <v>8.2685609151823738E-4</v>
      </c>
      <c r="L2551" s="198">
        <v>-2.447885633880321E-3</v>
      </c>
    </row>
    <row r="2552" spans="1:12" ht="14.4" x14ac:dyDescent="0.3">
      <c r="A2552" s="7">
        <v>40437</v>
      </c>
      <c r="B2552" s="191">
        <v>1123.8900149999999</v>
      </c>
      <c r="C2552" s="191">
        <v>1125.4399410000001</v>
      </c>
      <c r="D2552" s="191">
        <v>1118.880005</v>
      </c>
      <c r="E2552" s="191">
        <v>1124.660034</v>
      </c>
      <c r="F2552" s="192">
        <v>1124.660034</v>
      </c>
      <c r="G2552" s="191">
        <v>3364080000</v>
      </c>
      <c r="H2552" s="194">
        <f t="shared" si="39"/>
        <v>-3.643435694442385E-4</v>
      </c>
      <c r="I2552" s="193"/>
      <c r="J2552" s="197">
        <v>2550</v>
      </c>
      <c r="K2552" s="234">
        <v>-3.643435694442385E-4</v>
      </c>
      <c r="L2552" s="198">
        <v>-2.4474582047449168E-3</v>
      </c>
    </row>
    <row r="2553" spans="1:12" ht="14.4" x14ac:dyDescent="0.3">
      <c r="A2553" s="7">
        <v>40436</v>
      </c>
      <c r="B2553" s="191">
        <v>1119.4300539999999</v>
      </c>
      <c r="C2553" s="191">
        <v>1126.459961</v>
      </c>
      <c r="D2553" s="191">
        <v>1114.630005</v>
      </c>
      <c r="E2553" s="191">
        <v>1125.0699460000001</v>
      </c>
      <c r="F2553" s="192">
        <v>1125.0699460000001</v>
      </c>
      <c r="G2553" s="191">
        <v>3369840000</v>
      </c>
      <c r="H2553" s="194">
        <f t="shared" si="39"/>
        <v>3.5411382436780136E-3</v>
      </c>
      <c r="I2553" s="193"/>
      <c r="J2553" s="197">
        <v>2551</v>
      </c>
      <c r="K2553" s="234">
        <v>3.5411382436780136E-3</v>
      </c>
      <c r="L2553" s="198">
        <v>-2.4448801109849742E-3</v>
      </c>
    </row>
    <row r="2554" spans="1:12" ht="14.4" x14ac:dyDescent="0.3">
      <c r="A2554" s="7">
        <v>40435</v>
      </c>
      <c r="B2554" s="191">
        <v>1121.160034</v>
      </c>
      <c r="C2554" s="191">
        <v>1127.3599850000001</v>
      </c>
      <c r="D2554" s="191">
        <v>1115.579956</v>
      </c>
      <c r="E2554" s="191">
        <v>1121.099976</v>
      </c>
      <c r="F2554" s="192">
        <v>1121.099976</v>
      </c>
      <c r="G2554" s="191">
        <v>4521050000</v>
      </c>
      <c r="H2554" s="194">
        <f t="shared" si="39"/>
        <v>-7.1311880103860372E-4</v>
      </c>
      <c r="I2554" s="193"/>
      <c r="J2554" s="197">
        <v>2552</v>
      </c>
      <c r="K2554" s="234">
        <v>-7.1311880103860372E-4</v>
      </c>
      <c r="L2554" s="198">
        <v>-2.443728851820585E-3</v>
      </c>
    </row>
    <row r="2555" spans="1:12" ht="14.4" x14ac:dyDescent="0.3">
      <c r="A2555" s="7">
        <v>40434</v>
      </c>
      <c r="B2555" s="191">
        <v>1113.380005</v>
      </c>
      <c r="C2555" s="191">
        <v>1123.869995</v>
      </c>
      <c r="D2555" s="191">
        <v>1113.380005</v>
      </c>
      <c r="E2555" s="191">
        <v>1121.900024</v>
      </c>
      <c r="F2555" s="192">
        <v>1121.900024</v>
      </c>
      <c r="G2555" s="191">
        <v>4521050000</v>
      </c>
      <c r="H2555" s="194">
        <f t="shared" si="39"/>
        <v>1.1130615523951084E-2</v>
      </c>
      <c r="I2555" s="193"/>
      <c r="J2555" s="197">
        <v>2553</v>
      </c>
      <c r="K2555" s="234">
        <v>1.1130615523951084E-2</v>
      </c>
      <c r="L2555" s="198">
        <v>-2.4414224119719023E-3</v>
      </c>
    </row>
    <row r="2556" spans="1:12" ht="14.4" x14ac:dyDescent="0.3">
      <c r="A2556" s="7">
        <v>40431</v>
      </c>
      <c r="B2556" s="191">
        <v>1104.5699460000001</v>
      </c>
      <c r="C2556" s="191">
        <v>1110.880005</v>
      </c>
      <c r="D2556" s="191">
        <v>1103.920044</v>
      </c>
      <c r="E2556" s="191">
        <v>1109.5500489999999</v>
      </c>
      <c r="F2556" s="192">
        <v>1109.5500489999999</v>
      </c>
      <c r="G2556" s="191">
        <v>3061160000</v>
      </c>
      <c r="H2556" s="194">
        <f t="shared" si="39"/>
        <v>4.8633327332319462E-3</v>
      </c>
      <c r="I2556" s="193"/>
      <c r="J2556" s="197">
        <v>2554</v>
      </c>
      <c r="K2556" s="234">
        <v>4.8633327332319462E-3</v>
      </c>
      <c r="L2556" s="198">
        <v>-2.4402964314462956E-3</v>
      </c>
    </row>
    <row r="2557" spans="1:12" ht="14.4" x14ac:dyDescent="0.3">
      <c r="A2557" s="7">
        <v>40430</v>
      </c>
      <c r="B2557" s="191">
        <v>1101.150024</v>
      </c>
      <c r="C2557" s="191">
        <v>1110.2700199999999</v>
      </c>
      <c r="D2557" s="191">
        <v>1101.150024</v>
      </c>
      <c r="E2557" s="191">
        <v>1104.1800539999999</v>
      </c>
      <c r="F2557" s="192">
        <v>1104.1800539999999</v>
      </c>
      <c r="G2557" s="191">
        <v>3387770000</v>
      </c>
      <c r="H2557" s="194">
        <f t="shared" si="39"/>
        <v>4.8322904658070218E-3</v>
      </c>
      <c r="I2557" s="193"/>
      <c r="J2557" s="197">
        <v>2555</v>
      </c>
      <c r="K2557" s="234">
        <v>4.8322904658070218E-3</v>
      </c>
      <c r="L2557" s="198">
        <v>-2.438072035908791E-3</v>
      </c>
    </row>
    <row r="2558" spans="1:12" ht="14.4" x14ac:dyDescent="0.3">
      <c r="A2558" s="7">
        <v>40429</v>
      </c>
      <c r="B2558" s="191">
        <v>1092.3599850000001</v>
      </c>
      <c r="C2558" s="191">
        <v>1103.26001</v>
      </c>
      <c r="D2558" s="191">
        <v>1092.3599850000001</v>
      </c>
      <c r="E2558" s="191">
        <v>1098.869995</v>
      </c>
      <c r="F2558" s="192">
        <v>1098.869995</v>
      </c>
      <c r="G2558" s="191">
        <v>3224640000</v>
      </c>
      <c r="H2558" s="194">
        <f t="shared" si="39"/>
        <v>6.4386990941124912E-3</v>
      </c>
      <c r="I2558" s="193"/>
      <c r="J2558" s="197">
        <v>2556</v>
      </c>
      <c r="K2558" s="234">
        <v>6.4386990941124912E-3</v>
      </c>
      <c r="L2558" s="198">
        <v>-2.4343210066627842E-3</v>
      </c>
    </row>
    <row r="2559" spans="1:12" ht="14.4" x14ac:dyDescent="0.3">
      <c r="A2559" s="7">
        <v>40428</v>
      </c>
      <c r="B2559" s="191">
        <v>1102.599976</v>
      </c>
      <c r="C2559" s="191">
        <v>1102.599976</v>
      </c>
      <c r="D2559" s="191">
        <v>1091.150024</v>
      </c>
      <c r="E2559" s="191">
        <v>1091.839966</v>
      </c>
      <c r="F2559" s="192">
        <v>1091.839966</v>
      </c>
      <c r="G2559" s="191">
        <v>3107380000</v>
      </c>
      <c r="H2559" s="194">
        <f t="shared" si="39"/>
        <v>-1.1471189835572392E-2</v>
      </c>
      <c r="I2559" s="193"/>
      <c r="J2559" s="197">
        <v>2557</v>
      </c>
      <c r="K2559" s="234">
        <v>-1.1471189835572392E-2</v>
      </c>
      <c r="L2559" s="198">
        <v>-2.430848143433694E-3</v>
      </c>
    </row>
    <row r="2560" spans="1:12" ht="14.4" x14ac:dyDescent="0.3">
      <c r="A2560" s="7">
        <v>40424</v>
      </c>
      <c r="B2560" s="191">
        <v>1093.6099850000001</v>
      </c>
      <c r="C2560" s="191">
        <v>1105.099976</v>
      </c>
      <c r="D2560" s="191">
        <v>1093.6099850000001</v>
      </c>
      <c r="E2560" s="191">
        <v>1104.51001</v>
      </c>
      <c r="F2560" s="192">
        <v>1104.51001</v>
      </c>
      <c r="G2560" s="191">
        <v>3534500000</v>
      </c>
      <c r="H2560" s="194">
        <f t="shared" si="39"/>
        <v>1.3219002217462663E-2</v>
      </c>
      <c r="I2560" s="193"/>
      <c r="J2560" s="197">
        <v>2558</v>
      </c>
      <c r="K2560" s="234">
        <v>1.3219002217462663E-2</v>
      </c>
      <c r="L2560" s="198">
        <v>-2.4289164070183224E-3</v>
      </c>
    </row>
    <row r="2561" spans="1:12" ht="14.4" x14ac:dyDescent="0.3">
      <c r="A2561" s="7">
        <v>40423</v>
      </c>
      <c r="B2561" s="191">
        <v>1080.660034</v>
      </c>
      <c r="C2561" s="191">
        <v>1090.099976</v>
      </c>
      <c r="D2561" s="191">
        <v>1080.3900149999999</v>
      </c>
      <c r="E2561" s="191">
        <v>1090.099976</v>
      </c>
      <c r="F2561" s="192">
        <v>1090.099976</v>
      </c>
      <c r="G2561" s="191">
        <v>3704210000</v>
      </c>
      <c r="H2561" s="194">
        <f t="shared" si="39"/>
        <v>9.0808362993708876E-3</v>
      </c>
      <c r="I2561" s="193"/>
      <c r="J2561" s="197">
        <v>2559</v>
      </c>
      <c r="K2561" s="234">
        <v>9.0808362993708876E-3</v>
      </c>
      <c r="L2561" s="198">
        <v>-2.4273943708722412E-3</v>
      </c>
    </row>
    <row r="2562" spans="1:12" ht="14.4" x14ac:dyDescent="0.3">
      <c r="A2562" s="7">
        <v>40422</v>
      </c>
      <c r="B2562" s="191">
        <v>1049.719971</v>
      </c>
      <c r="C2562" s="191">
        <v>1081.3000489999999</v>
      </c>
      <c r="D2562" s="191">
        <v>1049.719971</v>
      </c>
      <c r="E2562" s="191">
        <v>1080.290039</v>
      </c>
      <c r="F2562" s="192">
        <v>1080.290039</v>
      </c>
      <c r="G2562" s="191">
        <v>4396880000</v>
      </c>
      <c r="H2562" s="194">
        <f t="shared" si="39"/>
        <v>2.9504621328088666E-2</v>
      </c>
      <c r="I2562" s="193"/>
      <c r="J2562" s="197">
        <v>2560</v>
      </c>
      <c r="K2562" s="234">
        <v>2.9504621328088666E-2</v>
      </c>
      <c r="L2562" s="198">
        <v>-2.422530802229692E-3</v>
      </c>
    </row>
    <row r="2563" spans="1:12" ht="14.4" x14ac:dyDescent="0.3">
      <c r="A2563" s="7">
        <v>40421</v>
      </c>
      <c r="B2563" s="191">
        <v>1046.880005</v>
      </c>
      <c r="C2563" s="191">
        <v>1055.1400149999999</v>
      </c>
      <c r="D2563" s="191">
        <v>1040.880005</v>
      </c>
      <c r="E2563" s="191">
        <v>1049.329956</v>
      </c>
      <c r="F2563" s="192">
        <v>1049.329956</v>
      </c>
      <c r="G2563" s="191">
        <v>4038770000</v>
      </c>
      <c r="H2563" s="194">
        <f t="shared" si="39"/>
        <v>3.9079432445289096E-4</v>
      </c>
      <c r="I2563" s="193"/>
      <c r="J2563" s="197">
        <v>2561</v>
      </c>
      <c r="K2563" s="234">
        <v>3.9079432445289096E-4</v>
      </c>
      <c r="L2563" s="198">
        <v>-2.4175187068299058E-3</v>
      </c>
    </row>
    <row r="2564" spans="1:12" ht="14.4" x14ac:dyDescent="0.3">
      <c r="A2564" s="7">
        <v>40420</v>
      </c>
      <c r="B2564" s="191">
        <v>1062.900024</v>
      </c>
      <c r="C2564" s="191">
        <v>1064.400024</v>
      </c>
      <c r="D2564" s="191">
        <v>1048.790039</v>
      </c>
      <c r="E2564" s="191">
        <v>1048.920044</v>
      </c>
      <c r="F2564" s="192">
        <v>1048.920044</v>
      </c>
      <c r="G2564" s="191">
        <v>2917990000</v>
      </c>
      <c r="H2564" s="194">
        <f t="shared" ref="H2564:H2627" si="40">(F2564-F2565)/F2565</f>
        <v>-1.4719208803814747E-2</v>
      </c>
      <c r="I2564" s="193"/>
      <c r="J2564" s="197">
        <v>2562</v>
      </c>
      <c r="K2564" s="234">
        <v>-1.4719208803814747E-2</v>
      </c>
      <c r="L2564" s="198">
        <v>-2.4152157528710269E-3</v>
      </c>
    </row>
    <row r="2565" spans="1:12" ht="14.4" x14ac:dyDescent="0.3">
      <c r="A2565" s="7">
        <v>40417</v>
      </c>
      <c r="B2565" s="191">
        <v>1049.2700199999999</v>
      </c>
      <c r="C2565" s="191">
        <v>1065.209961</v>
      </c>
      <c r="D2565" s="191">
        <v>1039.6999510000001</v>
      </c>
      <c r="E2565" s="191">
        <v>1064.589966</v>
      </c>
      <c r="F2565" s="192">
        <v>1064.589966</v>
      </c>
      <c r="G2565" s="191">
        <v>4102460000</v>
      </c>
      <c r="H2565" s="194">
        <f t="shared" si="40"/>
        <v>1.658676828270688E-2</v>
      </c>
      <c r="I2565" s="193"/>
      <c r="J2565" s="197">
        <v>2563</v>
      </c>
      <c r="K2565" s="234">
        <v>1.658676828270688E-2</v>
      </c>
      <c r="L2565" s="198">
        <v>-2.4144326930320369E-3</v>
      </c>
    </row>
    <row r="2566" spans="1:12" ht="14.4" x14ac:dyDescent="0.3">
      <c r="A2566" s="7">
        <v>40416</v>
      </c>
      <c r="B2566" s="191">
        <v>1056.280029</v>
      </c>
      <c r="C2566" s="191">
        <v>1061.4499510000001</v>
      </c>
      <c r="D2566" s="191">
        <v>1045.400024</v>
      </c>
      <c r="E2566" s="191">
        <v>1047.219971</v>
      </c>
      <c r="F2566" s="192">
        <v>1047.219971</v>
      </c>
      <c r="G2566" s="191">
        <v>3646710000</v>
      </c>
      <c r="H2566" s="194">
        <f t="shared" si="40"/>
        <v>-7.6847861220003602E-3</v>
      </c>
      <c r="I2566" s="193"/>
      <c r="J2566" s="197">
        <v>2564</v>
      </c>
      <c r="K2566" s="234">
        <v>-7.6847861220003602E-3</v>
      </c>
      <c r="L2566" s="198">
        <v>-2.4056913479603864E-3</v>
      </c>
    </row>
    <row r="2567" spans="1:12" ht="14.4" x14ac:dyDescent="0.3">
      <c r="A2567" s="7">
        <v>40415</v>
      </c>
      <c r="B2567" s="191">
        <v>1048.9799800000001</v>
      </c>
      <c r="C2567" s="191">
        <v>1059.380005</v>
      </c>
      <c r="D2567" s="191">
        <v>1039.829956</v>
      </c>
      <c r="E2567" s="191">
        <v>1055.329956</v>
      </c>
      <c r="F2567" s="192">
        <v>1055.329956</v>
      </c>
      <c r="G2567" s="191">
        <v>4360190000</v>
      </c>
      <c r="H2567" s="194">
        <f t="shared" si="40"/>
        <v>3.2893428051439201E-3</v>
      </c>
      <c r="I2567" s="193"/>
      <c r="J2567" s="197">
        <v>2565</v>
      </c>
      <c r="K2567" s="234">
        <v>3.2893428051439201E-3</v>
      </c>
      <c r="L2567" s="198">
        <v>-2.403705500176137E-3</v>
      </c>
    </row>
    <row r="2568" spans="1:12" ht="14.4" x14ac:dyDescent="0.3">
      <c r="A2568" s="7">
        <v>40414</v>
      </c>
      <c r="B2568" s="191">
        <v>1063.1999510000001</v>
      </c>
      <c r="C2568" s="191">
        <v>1063.1999510000001</v>
      </c>
      <c r="D2568" s="191">
        <v>1046.6800539999999</v>
      </c>
      <c r="E2568" s="191">
        <v>1051.869995</v>
      </c>
      <c r="F2568" s="192">
        <v>1051.869995</v>
      </c>
      <c r="G2568" s="191">
        <v>4436330000</v>
      </c>
      <c r="H2568" s="194">
        <f t="shared" si="40"/>
        <v>-1.451243274779505E-2</v>
      </c>
      <c r="I2568" s="193"/>
      <c r="J2568" s="197">
        <v>2566</v>
      </c>
      <c r="K2568" s="234">
        <v>-1.451243274779505E-2</v>
      </c>
      <c r="L2568" s="198">
        <v>-2.4032534408337304E-3</v>
      </c>
    </row>
    <row r="2569" spans="1:12" ht="14.4" x14ac:dyDescent="0.3">
      <c r="A2569" s="7">
        <v>40413</v>
      </c>
      <c r="B2569" s="191">
        <v>1073.3599850000001</v>
      </c>
      <c r="C2569" s="191">
        <v>1081.579956</v>
      </c>
      <c r="D2569" s="191">
        <v>1067.079956</v>
      </c>
      <c r="E2569" s="191">
        <v>1067.3599850000001</v>
      </c>
      <c r="F2569" s="192">
        <v>1067.3599850000001</v>
      </c>
      <c r="G2569" s="191">
        <v>3210950000</v>
      </c>
      <c r="H2569" s="194">
        <f t="shared" si="40"/>
        <v>-4.0403066543292657E-3</v>
      </c>
      <c r="I2569" s="193"/>
      <c r="J2569" s="197">
        <v>2567</v>
      </c>
      <c r="K2569" s="234">
        <v>-4.0403066543292657E-3</v>
      </c>
      <c r="L2569" s="198">
        <v>-2.3986029549196439E-3</v>
      </c>
    </row>
    <row r="2570" spans="1:12" ht="14.4" x14ac:dyDescent="0.3">
      <c r="A2570" s="7">
        <v>40410</v>
      </c>
      <c r="B2570" s="191">
        <v>1075.630005</v>
      </c>
      <c r="C2570" s="191">
        <v>1075.630005</v>
      </c>
      <c r="D2570" s="191">
        <v>1063.910034</v>
      </c>
      <c r="E2570" s="191">
        <v>1071.6899410000001</v>
      </c>
      <c r="F2570" s="192">
        <v>1071.6899410000001</v>
      </c>
      <c r="G2570" s="191">
        <v>3761570000</v>
      </c>
      <c r="H2570" s="194">
        <f t="shared" si="40"/>
        <v>-3.6630290914949821E-3</v>
      </c>
      <c r="I2570" s="193"/>
      <c r="J2570" s="197">
        <v>2568</v>
      </c>
      <c r="K2570" s="234">
        <v>-3.6630290914949821E-3</v>
      </c>
      <c r="L2570" s="198">
        <v>-2.3949861669677218E-3</v>
      </c>
    </row>
    <row r="2571" spans="1:12" ht="14.4" x14ac:dyDescent="0.3">
      <c r="A2571" s="7">
        <v>40409</v>
      </c>
      <c r="B2571" s="191">
        <v>1092.4399410000001</v>
      </c>
      <c r="C2571" s="191">
        <v>1092.4399410000001</v>
      </c>
      <c r="D2571" s="191">
        <v>1070.660034</v>
      </c>
      <c r="E2571" s="191">
        <v>1075.630005</v>
      </c>
      <c r="F2571" s="192">
        <v>1075.630005</v>
      </c>
      <c r="G2571" s="191">
        <v>4290540000</v>
      </c>
      <c r="H2571" s="194">
        <f t="shared" si="40"/>
        <v>-1.6935391920922614E-2</v>
      </c>
      <c r="I2571" s="193"/>
      <c r="J2571" s="197">
        <v>2569</v>
      </c>
      <c r="K2571" s="234">
        <v>-1.6935391920922614E-2</v>
      </c>
      <c r="L2571" s="198">
        <v>-2.3887385457676169E-3</v>
      </c>
    </row>
    <row r="2572" spans="1:12" ht="14.4" x14ac:dyDescent="0.3">
      <c r="A2572" s="7">
        <v>40408</v>
      </c>
      <c r="B2572" s="191">
        <v>1092.079956</v>
      </c>
      <c r="C2572" s="191">
        <v>1099.7700199999999</v>
      </c>
      <c r="D2572" s="191">
        <v>1085.76001</v>
      </c>
      <c r="E2572" s="191">
        <v>1094.160034</v>
      </c>
      <c r="F2572" s="192">
        <v>1094.160034</v>
      </c>
      <c r="G2572" s="191">
        <v>3724260000</v>
      </c>
      <c r="H2572" s="194">
        <f t="shared" si="40"/>
        <v>1.4827786096359415E-3</v>
      </c>
      <c r="I2572" s="193"/>
      <c r="J2572" s="197">
        <v>2570</v>
      </c>
      <c r="K2572" s="234">
        <v>1.4827786096359415E-3</v>
      </c>
      <c r="L2572" s="198">
        <v>-2.3877100868345295E-3</v>
      </c>
    </row>
    <row r="2573" spans="1:12" ht="14.4" x14ac:dyDescent="0.3">
      <c r="A2573" s="7">
        <v>40407</v>
      </c>
      <c r="B2573" s="191">
        <v>1081.160034</v>
      </c>
      <c r="C2573" s="191">
        <v>1100.1400149999999</v>
      </c>
      <c r="D2573" s="191">
        <v>1081.160034</v>
      </c>
      <c r="E2573" s="191">
        <v>1092.540039</v>
      </c>
      <c r="F2573" s="192">
        <v>1092.540039</v>
      </c>
      <c r="G2573" s="191">
        <v>3968210000</v>
      </c>
      <c r="H2573" s="194">
        <f t="shared" si="40"/>
        <v>1.2192215845243489E-2</v>
      </c>
      <c r="I2573" s="193"/>
      <c r="J2573" s="197">
        <v>2571</v>
      </c>
      <c r="K2573" s="234">
        <v>1.2192215845243489E-2</v>
      </c>
      <c r="L2573" s="198">
        <v>-2.386798493335712E-3</v>
      </c>
    </row>
    <row r="2574" spans="1:12" ht="14.4" x14ac:dyDescent="0.3">
      <c r="A2574" s="7">
        <v>40406</v>
      </c>
      <c r="B2574" s="191">
        <v>1077.48999</v>
      </c>
      <c r="C2574" s="191">
        <v>1082.619995</v>
      </c>
      <c r="D2574" s="191">
        <v>1069.48999</v>
      </c>
      <c r="E2574" s="191">
        <v>1079.380005</v>
      </c>
      <c r="F2574" s="192">
        <v>1079.380005</v>
      </c>
      <c r="G2574" s="191">
        <v>3142450000</v>
      </c>
      <c r="H2574" s="194">
        <f t="shared" si="40"/>
        <v>1.2045865184154072E-4</v>
      </c>
      <c r="I2574" s="193"/>
      <c r="J2574" s="197">
        <v>2572</v>
      </c>
      <c r="K2574" s="234">
        <v>1.2045865184154072E-4</v>
      </c>
      <c r="L2574" s="198">
        <v>-2.385993311428932E-3</v>
      </c>
    </row>
    <row r="2575" spans="1:12" ht="14.4" x14ac:dyDescent="0.3">
      <c r="A2575" s="7">
        <v>40403</v>
      </c>
      <c r="B2575" s="191">
        <v>1082.219971</v>
      </c>
      <c r="C2575" s="191">
        <v>1086.25</v>
      </c>
      <c r="D2575" s="191">
        <v>1079</v>
      </c>
      <c r="E2575" s="191">
        <v>1079.25</v>
      </c>
      <c r="F2575" s="192">
        <v>1079.25</v>
      </c>
      <c r="G2575" s="191">
        <v>3328890000</v>
      </c>
      <c r="H2575" s="194">
        <f t="shared" si="40"/>
        <v>-4.0235740352651435E-3</v>
      </c>
      <c r="I2575" s="193"/>
      <c r="J2575" s="197">
        <v>2573</v>
      </c>
      <c r="K2575" s="234">
        <v>-4.0235740352651435E-3</v>
      </c>
      <c r="L2575" s="198">
        <v>-2.3820877055075818E-3</v>
      </c>
    </row>
    <row r="2576" spans="1:12" ht="14.4" x14ac:dyDescent="0.3">
      <c r="A2576" s="7">
        <v>40402</v>
      </c>
      <c r="B2576" s="191">
        <v>1081.4799800000001</v>
      </c>
      <c r="C2576" s="191">
        <v>1086.719971</v>
      </c>
      <c r="D2576" s="191">
        <v>1076.6899410000001</v>
      </c>
      <c r="E2576" s="191">
        <v>1083.6099850000001</v>
      </c>
      <c r="F2576" s="192">
        <v>1083.6099850000001</v>
      </c>
      <c r="G2576" s="191">
        <v>4521050000</v>
      </c>
      <c r="H2576" s="194">
        <f t="shared" si="40"/>
        <v>-5.3787494432923069E-3</v>
      </c>
      <c r="I2576" s="193"/>
      <c r="J2576" s="197">
        <v>2574</v>
      </c>
      <c r="K2576" s="234">
        <v>-5.3787494432923069E-3</v>
      </c>
      <c r="L2576" s="198">
        <v>-2.3812402683349894E-3</v>
      </c>
    </row>
    <row r="2577" spans="1:12" ht="14.4" x14ac:dyDescent="0.3">
      <c r="A2577" s="7">
        <v>40401</v>
      </c>
      <c r="B2577" s="191">
        <v>1116.8900149999999</v>
      </c>
      <c r="C2577" s="191">
        <v>1116.8900149999999</v>
      </c>
      <c r="D2577" s="191">
        <v>1088.5500489999999</v>
      </c>
      <c r="E2577" s="191">
        <v>1089.469971</v>
      </c>
      <c r="F2577" s="192">
        <v>1089.469971</v>
      </c>
      <c r="G2577" s="191">
        <v>4511860000</v>
      </c>
      <c r="H2577" s="194">
        <f t="shared" si="40"/>
        <v>-2.8178765041525687E-2</v>
      </c>
      <c r="I2577" s="193"/>
      <c r="J2577" s="197">
        <v>2575</v>
      </c>
      <c r="K2577" s="234">
        <v>-2.8178765041525687E-2</v>
      </c>
      <c r="L2577" s="198">
        <v>-2.3775002467200318E-3</v>
      </c>
    </row>
    <row r="2578" spans="1:12" ht="14.4" x14ac:dyDescent="0.3">
      <c r="A2578" s="7">
        <v>40400</v>
      </c>
      <c r="B2578" s="191">
        <v>1122.920044</v>
      </c>
      <c r="C2578" s="191">
        <v>1127.160034</v>
      </c>
      <c r="D2578" s="191">
        <v>1111.579956</v>
      </c>
      <c r="E2578" s="191">
        <v>1121.0600589999999</v>
      </c>
      <c r="F2578" s="192">
        <v>1121.0600589999999</v>
      </c>
      <c r="G2578" s="191">
        <v>3979360000</v>
      </c>
      <c r="H2578" s="194">
        <f t="shared" si="40"/>
        <v>-5.9674050729934397E-3</v>
      </c>
      <c r="I2578" s="193"/>
      <c r="J2578" s="197">
        <v>2576</v>
      </c>
      <c r="K2578" s="234">
        <v>-5.9674050729934397E-3</v>
      </c>
      <c r="L2578" s="198">
        <v>-2.3758642547395195E-3</v>
      </c>
    </row>
    <row r="2579" spans="1:12" ht="14.4" x14ac:dyDescent="0.3">
      <c r="A2579" s="7">
        <v>40399</v>
      </c>
      <c r="B2579" s="191">
        <v>1122.8000489999999</v>
      </c>
      <c r="C2579" s="191">
        <v>1129.23999</v>
      </c>
      <c r="D2579" s="191">
        <v>1120.910034</v>
      </c>
      <c r="E2579" s="191">
        <v>1127.790039</v>
      </c>
      <c r="F2579" s="192">
        <v>1127.790039</v>
      </c>
      <c r="G2579" s="191">
        <v>3979360000</v>
      </c>
      <c r="H2579" s="194">
        <f t="shared" si="40"/>
        <v>5.4830640114065746E-3</v>
      </c>
      <c r="I2579" s="193"/>
      <c r="J2579" s="197">
        <v>2577</v>
      </c>
      <c r="K2579" s="234">
        <v>5.4830640114065746E-3</v>
      </c>
      <c r="L2579" s="198">
        <v>-2.3703920471609286E-3</v>
      </c>
    </row>
    <row r="2580" spans="1:12" ht="14.4" x14ac:dyDescent="0.3">
      <c r="A2580" s="7">
        <v>40396</v>
      </c>
      <c r="B2580" s="191">
        <v>1122.0699460000001</v>
      </c>
      <c r="C2580" s="191">
        <v>1123.0600589999999</v>
      </c>
      <c r="D2580" s="191">
        <v>1107.170044</v>
      </c>
      <c r="E2580" s="191">
        <v>1121.6400149999999</v>
      </c>
      <c r="F2580" s="192">
        <v>1121.6400149999999</v>
      </c>
      <c r="G2580" s="191">
        <v>3857890000</v>
      </c>
      <c r="H2580" s="194">
        <f t="shared" si="40"/>
        <v>-3.7040386756750075E-3</v>
      </c>
      <c r="I2580" s="193"/>
      <c r="J2580" s="197">
        <v>2578</v>
      </c>
      <c r="K2580" s="234">
        <v>-3.7040386756750075E-3</v>
      </c>
      <c r="L2580" s="198">
        <v>-2.3678617186885685E-3</v>
      </c>
    </row>
    <row r="2581" spans="1:12" ht="14.4" x14ac:dyDescent="0.3">
      <c r="A2581" s="7">
        <v>40395</v>
      </c>
      <c r="B2581" s="191">
        <v>1125.780029</v>
      </c>
      <c r="C2581" s="191">
        <v>1126.5600589999999</v>
      </c>
      <c r="D2581" s="191">
        <v>1118.8100589999999</v>
      </c>
      <c r="E2581" s="191">
        <v>1125.8100589999999</v>
      </c>
      <c r="F2581" s="192">
        <v>1125.8100589999999</v>
      </c>
      <c r="G2581" s="191">
        <v>3685560000</v>
      </c>
      <c r="H2581" s="194">
        <f t="shared" si="40"/>
        <v>-1.268524016789117E-3</v>
      </c>
      <c r="I2581" s="193"/>
      <c r="J2581" s="197">
        <v>2579</v>
      </c>
      <c r="K2581" s="234">
        <v>-1.268524016789117E-3</v>
      </c>
      <c r="L2581" s="198">
        <v>-2.3670681647940009E-3</v>
      </c>
    </row>
    <row r="2582" spans="1:12" ht="14.4" x14ac:dyDescent="0.3">
      <c r="A2582" s="7">
        <v>40394</v>
      </c>
      <c r="B2582" s="191">
        <v>1121.0600589999999</v>
      </c>
      <c r="C2582" s="191">
        <v>1128.75</v>
      </c>
      <c r="D2582" s="191">
        <v>1119.459961</v>
      </c>
      <c r="E2582" s="191">
        <v>1127.23999</v>
      </c>
      <c r="F2582" s="192">
        <v>1127.23999</v>
      </c>
      <c r="G2582" s="191">
        <v>4057850000</v>
      </c>
      <c r="H2582" s="194">
        <f t="shared" si="40"/>
        <v>6.0511122538898232E-3</v>
      </c>
      <c r="I2582" s="193"/>
      <c r="J2582" s="197">
        <v>2580</v>
      </c>
      <c r="K2582" s="234">
        <v>6.0511122538898232E-3</v>
      </c>
      <c r="L2582" s="198">
        <v>-2.3638070100922394E-3</v>
      </c>
    </row>
    <row r="2583" spans="1:12" ht="14.4" x14ac:dyDescent="0.3">
      <c r="A2583" s="7">
        <v>40393</v>
      </c>
      <c r="B2583" s="191">
        <v>1125.339966</v>
      </c>
      <c r="C2583" s="191">
        <v>1125.4399410000001</v>
      </c>
      <c r="D2583" s="191">
        <v>1116.76001</v>
      </c>
      <c r="E2583" s="191">
        <v>1120.459961</v>
      </c>
      <c r="F2583" s="192">
        <v>1120.459961</v>
      </c>
      <c r="G2583" s="191">
        <v>4071820000</v>
      </c>
      <c r="H2583" s="194">
        <f t="shared" si="40"/>
        <v>-4.7963548504657352E-3</v>
      </c>
      <c r="I2583" s="193"/>
      <c r="J2583" s="197">
        <v>2581</v>
      </c>
      <c r="K2583" s="234">
        <v>-4.7963548504657352E-3</v>
      </c>
      <c r="L2583" s="198">
        <v>-2.3634790716738178E-3</v>
      </c>
    </row>
    <row r="2584" spans="1:12" ht="14.4" x14ac:dyDescent="0.3">
      <c r="A2584" s="7">
        <v>40392</v>
      </c>
      <c r="B2584" s="191">
        <v>1107.530029</v>
      </c>
      <c r="C2584" s="191">
        <v>1127.3000489999999</v>
      </c>
      <c r="D2584" s="191">
        <v>1107.530029</v>
      </c>
      <c r="E2584" s="191">
        <v>1125.8599850000001</v>
      </c>
      <c r="F2584" s="192">
        <v>1125.8599850000001</v>
      </c>
      <c r="G2584" s="191">
        <v>4144180000</v>
      </c>
      <c r="H2584" s="194">
        <f t="shared" si="40"/>
        <v>2.2022521358515429E-2</v>
      </c>
      <c r="I2584" s="193"/>
      <c r="J2584" s="197">
        <v>2582</v>
      </c>
      <c r="K2584" s="234">
        <v>2.2022521358515429E-2</v>
      </c>
      <c r="L2584" s="198">
        <v>-2.3572205679487208E-3</v>
      </c>
    </row>
    <row r="2585" spans="1:12" ht="14.4" x14ac:dyDescent="0.3">
      <c r="A2585" s="7">
        <v>40389</v>
      </c>
      <c r="B2585" s="191">
        <v>1098.4399410000001</v>
      </c>
      <c r="C2585" s="191">
        <v>1106.4399410000001</v>
      </c>
      <c r="D2585" s="191">
        <v>1088.01001</v>
      </c>
      <c r="E2585" s="191">
        <v>1101.599976</v>
      </c>
      <c r="F2585" s="192">
        <v>1101.599976</v>
      </c>
      <c r="G2585" s="191">
        <v>4006450000</v>
      </c>
      <c r="H2585" s="194">
        <f t="shared" si="40"/>
        <v>6.3499857614827187E-5</v>
      </c>
      <c r="I2585" s="193"/>
      <c r="J2585" s="197">
        <v>2583</v>
      </c>
      <c r="K2585" s="234">
        <v>6.3499857614827187E-5</v>
      </c>
      <c r="L2585" s="198">
        <v>-2.356838209783994E-3</v>
      </c>
    </row>
    <row r="2586" spans="1:12" ht="14.4" x14ac:dyDescent="0.3">
      <c r="A2586" s="7">
        <v>40388</v>
      </c>
      <c r="B2586" s="191">
        <v>1108.0699460000001</v>
      </c>
      <c r="C2586" s="191">
        <v>1115.900024</v>
      </c>
      <c r="D2586" s="191">
        <v>1092.8199460000001</v>
      </c>
      <c r="E2586" s="191">
        <v>1101.530029</v>
      </c>
      <c r="F2586" s="192">
        <v>1101.530029</v>
      </c>
      <c r="G2586" s="191">
        <v>4612420000</v>
      </c>
      <c r="H2586" s="194">
        <f t="shared" si="40"/>
        <v>-4.1586214813872351E-3</v>
      </c>
      <c r="I2586" s="193"/>
      <c r="J2586" s="197">
        <v>2584</v>
      </c>
      <c r="K2586" s="234">
        <v>-4.1586214813872351E-3</v>
      </c>
      <c r="L2586" s="198">
        <v>-2.3537847498077708E-3</v>
      </c>
    </row>
    <row r="2587" spans="1:12" ht="14.4" x14ac:dyDescent="0.3">
      <c r="A2587" s="7">
        <v>40387</v>
      </c>
      <c r="B2587" s="191">
        <v>1112.839966</v>
      </c>
      <c r="C2587" s="191">
        <v>1114.660034</v>
      </c>
      <c r="D2587" s="191">
        <v>1103.1099850000001</v>
      </c>
      <c r="E2587" s="191">
        <v>1106.130005</v>
      </c>
      <c r="F2587" s="192">
        <v>1106.130005</v>
      </c>
      <c r="G2587" s="191">
        <v>4002390000</v>
      </c>
      <c r="H2587" s="194">
        <f t="shared" si="40"/>
        <v>-6.9219647663459954E-3</v>
      </c>
      <c r="I2587" s="193"/>
      <c r="J2587" s="197">
        <v>2585</v>
      </c>
      <c r="K2587" s="234">
        <v>-6.9219647663459954E-3</v>
      </c>
      <c r="L2587" s="198">
        <v>-2.3536278112451688E-3</v>
      </c>
    </row>
    <row r="2588" spans="1:12" ht="14.4" x14ac:dyDescent="0.3">
      <c r="A2588" s="7">
        <v>40386</v>
      </c>
      <c r="B2588" s="191">
        <v>1117.3599850000001</v>
      </c>
      <c r="C2588" s="191">
        <v>1120.9499510000001</v>
      </c>
      <c r="D2588" s="191">
        <v>1109.780029</v>
      </c>
      <c r="E2588" s="191">
        <v>1113.839966</v>
      </c>
      <c r="F2588" s="192">
        <v>1113.839966</v>
      </c>
      <c r="G2588" s="191">
        <v>4725690000</v>
      </c>
      <c r="H2588" s="194">
        <f t="shared" si="40"/>
        <v>-1.0493573954550969E-3</v>
      </c>
      <c r="I2588" s="193"/>
      <c r="J2588" s="197">
        <v>2586</v>
      </c>
      <c r="K2588" s="234">
        <v>-1.0493573954550969E-3</v>
      </c>
      <c r="L2588" s="198">
        <v>-2.3521944186354069E-3</v>
      </c>
    </row>
    <row r="2589" spans="1:12" ht="14.4" x14ac:dyDescent="0.3">
      <c r="A2589" s="7">
        <v>40385</v>
      </c>
      <c r="B2589" s="191">
        <v>1102.8900149999999</v>
      </c>
      <c r="C2589" s="191">
        <v>1115.01001</v>
      </c>
      <c r="D2589" s="191">
        <v>1101.3000489999999</v>
      </c>
      <c r="E2589" s="191">
        <v>1115.01001</v>
      </c>
      <c r="F2589" s="192">
        <v>1115.01001</v>
      </c>
      <c r="G2589" s="191">
        <v>4009650000</v>
      </c>
      <c r="H2589" s="194">
        <f t="shared" si="40"/>
        <v>1.1200166523855321E-2</v>
      </c>
      <c r="I2589" s="193"/>
      <c r="J2589" s="197">
        <v>2587</v>
      </c>
      <c r="K2589" s="234">
        <v>1.1200166523855321E-2</v>
      </c>
      <c r="L2589" s="198">
        <v>-2.348237510258758E-3</v>
      </c>
    </row>
    <row r="2590" spans="1:12" ht="14.4" x14ac:dyDescent="0.3">
      <c r="A2590" s="7">
        <v>40382</v>
      </c>
      <c r="B2590" s="191">
        <v>1092.170044</v>
      </c>
      <c r="C2590" s="191">
        <v>1103.7299800000001</v>
      </c>
      <c r="D2590" s="191">
        <v>1087.880005</v>
      </c>
      <c r="E2590" s="191">
        <v>1102.660034</v>
      </c>
      <c r="F2590" s="192">
        <v>1102.660034</v>
      </c>
      <c r="G2590" s="191">
        <v>4524570000</v>
      </c>
      <c r="H2590" s="194">
        <f t="shared" si="40"/>
        <v>8.2200203336647622E-3</v>
      </c>
      <c r="I2590" s="193"/>
      <c r="J2590" s="197">
        <v>2588</v>
      </c>
      <c r="K2590" s="234">
        <v>8.2200203336647622E-3</v>
      </c>
      <c r="L2590" s="198">
        <v>-2.3457223380570803E-3</v>
      </c>
    </row>
    <row r="2591" spans="1:12" ht="14.4" x14ac:dyDescent="0.3">
      <c r="A2591" s="7">
        <v>40381</v>
      </c>
      <c r="B2591" s="191">
        <v>1072.1400149999999</v>
      </c>
      <c r="C2591" s="191">
        <v>1097.5</v>
      </c>
      <c r="D2591" s="191">
        <v>1072.1400149999999</v>
      </c>
      <c r="E2591" s="191">
        <v>1093.670044</v>
      </c>
      <c r="F2591" s="192">
        <v>1093.670044</v>
      </c>
      <c r="G2591" s="191">
        <v>4826900000</v>
      </c>
      <c r="H2591" s="194">
        <f t="shared" si="40"/>
        <v>2.251337312938102E-2</v>
      </c>
      <c r="I2591" s="193"/>
      <c r="J2591" s="197">
        <v>2589</v>
      </c>
      <c r="K2591" s="234">
        <v>2.251337312938102E-2</v>
      </c>
      <c r="L2591" s="198">
        <v>-2.3424683728017772E-3</v>
      </c>
    </row>
    <row r="2592" spans="1:12" ht="14.4" x14ac:dyDescent="0.3">
      <c r="A2592" s="7">
        <v>40380</v>
      </c>
      <c r="B2592" s="191">
        <v>1086.670044</v>
      </c>
      <c r="C2592" s="191">
        <v>1088.959961</v>
      </c>
      <c r="D2592" s="191">
        <v>1065.25</v>
      </c>
      <c r="E2592" s="191">
        <v>1069.589966</v>
      </c>
      <c r="F2592" s="192">
        <v>1069.589966</v>
      </c>
      <c r="G2592" s="191">
        <v>4747180000</v>
      </c>
      <c r="H2592" s="194">
        <f t="shared" si="40"/>
        <v>-1.281981601542842E-2</v>
      </c>
      <c r="I2592" s="193"/>
      <c r="J2592" s="197">
        <v>2590</v>
      </c>
      <c r="K2592" s="234">
        <v>-1.281981601542842E-2</v>
      </c>
      <c r="L2592" s="198">
        <v>-2.3361613319652424E-3</v>
      </c>
    </row>
    <row r="2593" spans="1:12" ht="14.4" x14ac:dyDescent="0.3">
      <c r="A2593" s="7">
        <v>40379</v>
      </c>
      <c r="B2593" s="191">
        <v>1064.530029</v>
      </c>
      <c r="C2593" s="191">
        <v>1083.9399410000001</v>
      </c>
      <c r="D2593" s="191">
        <v>1056.880005</v>
      </c>
      <c r="E2593" s="191">
        <v>1083.4799800000001</v>
      </c>
      <c r="F2593" s="192">
        <v>1083.4799800000001</v>
      </c>
      <c r="G2593" s="191">
        <v>4713280000</v>
      </c>
      <c r="H2593" s="194">
        <f t="shared" si="40"/>
        <v>1.1416550758459808E-2</v>
      </c>
      <c r="I2593" s="193"/>
      <c r="J2593" s="197">
        <v>2591</v>
      </c>
      <c r="K2593" s="234">
        <v>1.1416550758459808E-2</v>
      </c>
      <c r="L2593" s="198">
        <v>-2.3289614372273312E-3</v>
      </c>
    </row>
    <row r="2594" spans="1:12" ht="14.4" x14ac:dyDescent="0.3">
      <c r="A2594" s="7">
        <v>40378</v>
      </c>
      <c r="B2594" s="191">
        <v>1066.849976</v>
      </c>
      <c r="C2594" s="191">
        <v>1074.6999510000001</v>
      </c>
      <c r="D2594" s="191">
        <v>1061.1099850000001</v>
      </c>
      <c r="E2594" s="191">
        <v>1071.25</v>
      </c>
      <c r="F2594" s="192">
        <v>1071.25</v>
      </c>
      <c r="G2594" s="191">
        <v>4089500000</v>
      </c>
      <c r="H2594" s="194">
        <f t="shared" si="40"/>
        <v>5.9818899501263689E-3</v>
      </c>
      <c r="I2594" s="193"/>
      <c r="J2594" s="197">
        <v>2592</v>
      </c>
      <c r="K2594" s="234">
        <v>5.9818899501263689E-3</v>
      </c>
      <c r="L2594" s="198">
        <v>-2.3202505622667196E-3</v>
      </c>
    </row>
    <row r="2595" spans="1:12" ht="14.4" x14ac:dyDescent="0.3">
      <c r="A2595" s="7">
        <v>40375</v>
      </c>
      <c r="B2595" s="191">
        <v>1093.849976</v>
      </c>
      <c r="C2595" s="191">
        <v>1093.849976</v>
      </c>
      <c r="D2595" s="191">
        <v>1063.3199460000001</v>
      </c>
      <c r="E2595" s="191">
        <v>1064.880005</v>
      </c>
      <c r="F2595" s="192">
        <v>1064.880005</v>
      </c>
      <c r="G2595" s="191">
        <v>5297350000</v>
      </c>
      <c r="H2595" s="194">
        <f t="shared" si="40"/>
        <v>-2.8819472837069114E-2</v>
      </c>
      <c r="I2595" s="193"/>
      <c r="J2595" s="197">
        <v>2593</v>
      </c>
      <c r="K2595" s="234">
        <v>-2.8819472837069114E-2</v>
      </c>
      <c r="L2595" s="198">
        <v>-2.3183266702856585E-3</v>
      </c>
    </row>
    <row r="2596" spans="1:12" ht="14.4" x14ac:dyDescent="0.3">
      <c r="A2596" s="7">
        <v>40374</v>
      </c>
      <c r="B2596" s="191">
        <v>1094.459961</v>
      </c>
      <c r="C2596" s="191">
        <v>1098.660034</v>
      </c>
      <c r="D2596" s="191">
        <v>1080.530029</v>
      </c>
      <c r="E2596" s="191">
        <v>1096.4799800000001</v>
      </c>
      <c r="F2596" s="192">
        <v>1096.4799800000001</v>
      </c>
      <c r="G2596" s="191">
        <v>4552470000</v>
      </c>
      <c r="H2596" s="194">
        <f t="shared" si="40"/>
        <v>1.1961028400810669E-3</v>
      </c>
      <c r="I2596" s="193"/>
      <c r="J2596" s="197">
        <v>2594</v>
      </c>
      <c r="K2596" s="234">
        <v>1.1961028400810669E-3</v>
      </c>
      <c r="L2596" s="198">
        <v>-2.3143132511423961E-3</v>
      </c>
    </row>
    <row r="2597" spans="1:12" ht="14.4" x14ac:dyDescent="0.3">
      <c r="A2597" s="7">
        <v>40373</v>
      </c>
      <c r="B2597" s="191">
        <v>1095.6099850000001</v>
      </c>
      <c r="C2597" s="191">
        <v>1099.079956</v>
      </c>
      <c r="D2597" s="191">
        <v>1087.6800539999999</v>
      </c>
      <c r="E2597" s="191">
        <v>1095.170044</v>
      </c>
      <c r="F2597" s="192">
        <v>1095.170044</v>
      </c>
      <c r="G2597" s="191">
        <v>4521050000</v>
      </c>
      <c r="H2597" s="194">
        <f t="shared" si="40"/>
        <v>-1.5513174473179254E-4</v>
      </c>
      <c r="I2597" s="193"/>
      <c r="J2597" s="197">
        <v>2595</v>
      </c>
      <c r="K2597" s="234">
        <v>-1.5513174473179254E-4</v>
      </c>
      <c r="L2597" s="198">
        <v>-2.3096094136404416E-3</v>
      </c>
    </row>
    <row r="2598" spans="1:12" ht="14.4" x14ac:dyDescent="0.3">
      <c r="A2598" s="7">
        <v>40372</v>
      </c>
      <c r="B2598" s="191">
        <v>1080.650024</v>
      </c>
      <c r="C2598" s="191">
        <v>1099.459961</v>
      </c>
      <c r="D2598" s="191">
        <v>1080.650024</v>
      </c>
      <c r="E2598" s="191">
        <v>1095.339966</v>
      </c>
      <c r="F2598" s="192">
        <v>1095.339966</v>
      </c>
      <c r="G2598" s="191">
        <v>4640460000</v>
      </c>
      <c r="H2598" s="194">
        <f t="shared" si="40"/>
        <v>1.5378879258400931E-2</v>
      </c>
      <c r="I2598" s="193"/>
      <c r="J2598" s="197">
        <v>2596</v>
      </c>
      <c r="K2598" s="234">
        <v>1.5378879258400931E-2</v>
      </c>
      <c r="L2598" s="198">
        <v>-2.3069669856536938E-3</v>
      </c>
    </row>
    <row r="2599" spans="1:12" ht="14.4" x14ac:dyDescent="0.3">
      <c r="A2599" s="7">
        <v>40371</v>
      </c>
      <c r="B2599" s="191">
        <v>1077.2299800000001</v>
      </c>
      <c r="C2599" s="191">
        <v>1080.780029</v>
      </c>
      <c r="D2599" s="191">
        <v>1070.4499510000001</v>
      </c>
      <c r="E2599" s="191">
        <v>1078.75</v>
      </c>
      <c r="F2599" s="192">
        <v>1078.75</v>
      </c>
      <c r="G2599" s="191">
        <v>3426990000</v>
      </c>
      <c r="H2599" s="194">
        <f t="shared" si="40"/>
        <v>7.3290198948305723E-4</v>
      </c>
      <c r="I2599" s="193"/>
      <c r="J2599" s="197">
        <v>2597</v>
      </c>
      <c r="K2599" s="234">
        <v>7.3290198948305723E-4</v>
      </c>
      <c r="L2599" s="198">
        <v>-2.3050946696949993E-3</v>
      </c>
    </row>
    <row r="2600" spans="1:12" ht="14.4" x14ac:dyDescent="0.3">
      <c r="A2600" s="7">
        <v>40368</v>
      </c>
      <c r="B2600" s="191">
        <v>1070.5</v>
      </c>
      <c r="C2600" s="191">
        <v>1078.160034</v>
      </c>
      <c r="D2600" s="191">
        <v>1068.099976</v>
      </c>
      <c r="E2600" s="191">
        <v>1077.959961</v>
      </c>
      <c r="F2600" s="192">
        <v>1077.959961</v>
      </c>
      <c r="G2600" s="191">
        <v>3506570000</v>
      </c>
      <c r="H2600" s="194">
        <f t="shared" si="40"/>
        <v>7.2038878766643505E-3</v>
      </c>
      <c r="I2600" s="193"/>
      <c r="J2600" s="197">
        <v>2598</v>
      </c>
      <c r="K2600" s="234">
        <v>7.2038878766643505E-3</v>
      </c>
      <c r="L2600" s="198">
        <v>-2.303986293863114E-3</v>
      </c>
    </row>
    <row r="2601" spans="1:12" ht="14.4" x14ac:dyDescent="0.3">
      <c r="A2601" s="7">
        <v>40367</v>
      </c>
      <c r="B2601" s="191">
        <v>1062.920044</v>
      </c>
      <c r="C2601" s="191">
        <v>1071.25</v>
      </c>
      <c r="D2601" s="191">
        <v>1058.23999</v>
      </c>
      <c r="E2601" s="191">
        <v>1070.25</v>
      </c>
      <c r="F2601" s="192">
        <v>1070.25</v>
      </c>
      <c r="G2601" s="191">
        <v>4548460000</v>
      </c>
      <c r="H2601" s="194">
        <f t="shared" si="40"/>
        <v>9.4126777252459427E-3</v>
      </c>
      <c r="I2601" s="193"/>
      <c r="J2601" s="197">
        <v>2599</v>
      </c>
      <c r="K2601" s="234">
        <v>9.4126777252459427E-3</v>
      </c>
      <c r="L2601" s="198">
        <v>-2.3012150431560526E-3</v>
      </c>
    </row>
    <row r="2602" spans="1:12" ht="14.4" x14ac:dyDescent="0.3">
      <c r="A2602" s="7">
        <v>40366</v>
      </c>
      <c r="B2602" s="191">
        <v>1028.540039</v>
      </c>
      <c r="C2602" s="191">
        <v>1060.8900149999999</v>
      </c>
      <c r="D2602" s="191">
        <v>1028.540039</v>
      </c>
      <c r="E2602" s="191">
        <v>1060.2700199999999</v>
      </c>
      <c r="F2602" s="192">
        <v>1060.2700199999999</v>
      </c>
      <c r="G2602" s="191">
        <v>4931220000</v>
      </c>
      <c r="H2602" s="194">
        <f t="shared" si="40"/>
        <v>3.1330816442116077E-2</v>
      </c>
      <c r="I2602" s="193"/>
      <c r="J2602" s="197">
        <v>2600</v>
      </c>
      <c r="K2602" s="234">
        <v>3.1330816442116077E-2</v>
      </c>
      <c r="L2602" s="198">
        <v>-2.2958980685324143E-3</v>
      </c>
    </row>
    <row r="2603" spans="1:12" ht="14.4" x14ac:dyDescent="0.3">
      <c r="A2603" s="7">
        <v>40365</v>
      </c>
      <c r="B2603" s="191">
        <v>1028.089966</v>
      </c>
      <c r="C2603" s="191">
        <v>1042.5</v>
      </c>
      <c r="D2603" s="191">
        <v>1018.349976</v>
      </c>
      <c r="E2603" s="191">
        <v>1028.0600589999999</v>
      </c>
      <c r="F2603" s="192">
        <v>1028.0600589999999</v>
      </c>
      <c r="G2603" s="191">
        <v>4691240000</v>
      </c>
      <c r="H2603" s="194">
        <f t="shared" si="40"/>
        <v>5.3590349008354543E-3</v>
      </c>
      <c r="I2603" s="193"/>
      <c r="J2603" s="197">
        <v>2601</v>
      </c>
      <c r="K2603" s="234">
        <v>5.3590349008354543E-3</v>
      </c>
      <c r="L2603" s="198">
        <v>-2.2940560980084625E-3</v>
      </c>
    </row>
    <row r="2604" spans="1:12" ht="14.4" x14ac:dyDescent="0.3">
      <c r="A2604" s="7">
        <v>40361</v>
      </c>
      <c r="B2604" s="191">
        <v>1027.650024</v>
      </c>
      <c r="C2604" s="191">
        <v>1032.9499510000001</v>
      </c>
      <c r="D2604" s="191">
        <v>1015.929993</v>
      </c>
      <c r="E2604" s="191">
        <v>1022.580017</v>
      </c>
      <c r="F2604" s="192">
        <v>1022.580017</v>
      </c>
      <c r="G2604" s="191">
        <v>3968500000</v>
      </c>
      <c r="H2604" s="194">
        <f t="shared" si="40"/>
        <v>-4.6623689842139292E-3</v>
      </c>
      <c r="I2604" s="193"/>
      <c r="J2604" s="197">
        <v>2602</v>
      </c>
      <c r="K2604" s="234">
        <v>-4.6623689842139292E-3</v>
      </c>
      <c r="L2604" s="198">
        <v>-2.2842155406884099E-3</v>
      </c>
    </row>
    <row r="2605" spans="1:12" ht="14.4" x14ac:dyDescent="0.3">
      <c r="A2605" s="7">
        <v>40360</v>
      </c>
      <c r="B2605" s="191">
        <v>1031.099976</v>
      </c>
      <c r="C2605" s="191">
        <v>1033.579956</v>
      </c>
      <c r="D2605" s="191">
        <v>1010.909973</v>
      </c>
      <c r="E2605" s="191">
        <v>1027.369995</v>
      </c>
      <c r="F2605" s="192">
        <v>1027.369995</v>
      </c>
      <c r="G2605" s="191">
        <v>6435770000</v>
      </c>
      <c r="H2605" s="194">
        <f t="shared" si="40"/>
        <v>-3.2404518500622156E-3</v>
      </c>
      <c r="I2605" s="193"/>
      <c r="J2605" s="197">
        <v>2603</v>
      </c>
      <c r="K2605" s="234">
        <v>-3.2404518500622156E-3</v>
      </c>
      <c r="L2605" s="198">
        <v>-2.2766653389424988E-3</v>
      </c>
    </row>
    <row r="2606" spans="1:12" ht="14.4" x14ac:dyDescent="0.3">
      <c r="A2606" s="7">
        <v>40359</v>
      </c>
      <c r="B2606" s="191">
        <v>1040.5600589999999</v>
      </c>
      <c r="C2606" s="191">
        <v>1048.079956</v>
      </c>
      <c r="D2606" s="191">
        <v>1028.329956</v>
      </c>
      <c r="E2606" s="191">
        <v>1030.709961</v>
      </c>
      <c r="F2606" s="192">
        <v>1030.709961</v>
      </c>
      <c r="G2606" s="191">
        <v>5067080000</v>
      </c>
      <c r="H2606" s="194">
        <f t="shared" si="40"/>
        <v>-1.0112970209682413E-2</v>
      </c>
      <c r="I2606" s="193"/>
      <c r="J2606" s="197">
        <v>2604</v>
      </c>
      <c r="K2606" s="234">
        <v>-1.0112970209682413E-2</v>
      </c>
      <c r="L2606" s="198">
        <v>-2.2738119838754439E-3</v>
      </c>
    </row>
    <row r="2607" spans="1:12" ht="14.4" x14ac:dyDescent="0.3">
      <c r="A2607" s="7">
        <v>40358</v>
      </c>
      <c r="B2607" s="191">
        <v>1071.099976</v>
      </c>
      <c r="C2607" s="191">
        <v>1071.099976</v>
      </c>
      <c r="D2607" s="191">
        <v>1035.1800539999999</v>
      </c>
      <c r="E2607" s="191">
        <v>1041.23999</v>
      </c>
      <c r="F2607" s="192">
        <v>1041.23999</v>
      </c>
      <c r="G2607" s="191">
        <v>6136700000</v>
      </c>
      <c r="H2607" s="194">
        <f t="shared" si="40"/>
        <v>-3.1017018598061587E-2</v>
      </c>
      <c r="I2607" s="193"/>
      <c r="J2607" s="197">
        <v>2605</v>
      </c>
      <c r="K2607" s="234">
        <v>-3.1017018598061587E-2</v>
      </c>
      <c r="L2607" s="198">
        <v>-2.2715200228432598E-3</v>
      </c>
    </row>
    <row r="2608" spans="1:12" ht="14.4" x14ac:dyDescent="0.3">
      <c r="A2608" s="7">
        <v>40357</v>
      </c>
      <c r="B2608" s="191">
        <v>1077.5</v>
      </c>
      <c r="C2608" s="191">
        <v>1082.599976</v>
      </c>
      <c r="D2608" s="191">
        <v>1071.4499510000001</v>
      </c>
      <c r="E2608" s="191">
        <v>1074.5699460000001</v>
      </c>
      <c r="F2608" s="192">
        <v>1074.5699460000001</v>
      </c>
      <c r="G2608" s="191">
        <v>3896410000</v>
      </c>
      <c r="H2608" s="194">
        <f t="shared" si="40"/>
        <v>-2.0339388347082959E-3</v>
      </c>
      <c r="I2608" s="193"/>
      <c r="J2608" s="197">
        <v>2606</v>
      </c>
      <c r="K2608" s="234">
        <v>-2.0339388347082959E-3</v>
      </c>
      <c r="L2608" s="198">
        <v>-2.2715199264664297E-3</v>
      </c>
    </row>
    <row r="2609" spans="1:12" ht="14.4" x14ac:dyDescent="0.3">
      <c r="A2609" s="7">
        <v>40354</v>
      </c>
      <c r="B2609" s="191">
        <v>1075.099976</v>
      </c>
      <c r="C2609" s="191">
        <v>1083.5600589999999</v>
      </c>
      <c r="D2609" s="191">
        <v>1067.8900149999999</v>
      </c>
      <c r="E2609" s="191">
        <v>1076.76001</v>
      </c>
      <c r="F2609" s="192">
        <v>1076.76001</v>
      </c>
      <c r="G2609" s="191">
        <v>5128840000</v>
      </c>
      <c r="H2609" s="194">
        <f t="shared" si="40"/>
        <v>2.8593627291883844E-3</v>
      </c>
      <c r="I2609" s="193"/>
      <c r="J2609" s="197">
        <v>2607</v>
      </c>
      <c r="K2609" s="234">
        <v>2.8593627291883844E-3</v>
      </c>
      <c r="L2609" s="198">
        <v>-2.2705510118237217E-3</v>
      </c>
    </row>
    <row r="2610" spans="1:12" ht="14.4" x14ac:dyDescent="0.3">
      <c r="A2610" s="7">
        <v>40353</v>
      </c>
      <c r="B2610" s="191">
        <v>1090.9300539999999</v>
      </c>
      <c r="C2610" s="191">
        <v>1090.9300539999999</v>
      </c>
      <c r="D2610" s="191">
        <v>1071.599976</v>
      </c>
      <c r="E2610" s="191">
        <v>1073.6899410000001</v>
      </c>
      <c r="F2610" s="192">
        <v>1073.6899410000001</v>
      </c>
      <c r="G2610" s="191">
        <v>4814830000</v>
      </c>
      <c r="H2610" s="194">
        <f t="shared" si="40"/>
        <v>-1.6803502934565836E-2</v>
      </c>
      <c r="I2610" s="193"/>
      <c r="J2610" s="197">
        <v>2608</v>
      </c>
      <c r="K2610" s="234">
        <v>-1.6803502934565836E-2</v>
      </c>
      <c r="L2610" s="198">
        <v>-2.2682931222874239E-3</v>
      </c>
    </row>
    <row r="2611" spans="1:12" ht="14.4" x14ac:dyDescent="0.3">
      <c r="A2611" s="7">
        <v>40352</v>
      </c>
      <c r="B2611" s="191">
        <v>1095.5699460000001</v>
      </c>
      <c r="C2611" s="191">
        <v>1099.6400149999999</v>
      </c>
      <c r="D2611" s="191">
        <v>1085.3100589999999</v>
      </c>
      <c r="E2611" s="191">
        <v>1092.040039</v>
      </c>
      <c r="F2611" s="192">
        <v>1092.040039</v>
      </c>
      <c r="G2611" s="191">
        <v>4526150000</v>
      </c>
      <c r="H2611" s="194">
        <f t="shared" si="40"/>
        <v>-2.9854742710802872E-3</v>
      </c>
      <c r="I2611" s="193"/>
      <c r="J2611" s="197">
        <v>2609</v>
      </c>
      <c r="K2611" s="234">
        <v>-2.9854742710802872E-3</v>
      </c>
      <c r="L2611" s="198">
        <v>-2.2679399194059408E-3</v>
      </c>
    </row>
    <row r="2612" spans="1:12" ht="14.4" x14ac:dyDescent="0.3">
      <c r="A2612" s="7">
        <v>40351</v>
      </c>
      <c r="B2612" s="191">
        <v>1113.900024</v>
      </c>
      <c r="C2612" s="191">
        <v>1118.5</v>
      </c>
      <c r="D2612" s="191">
        <v>1094.1800539999999</v>
      </c>
      <c r="E2612" s="191">
        <v>1095.3100589999999</v>
      </c>
      <c r="F2612" s="192">
        <v>1095.3100589999999</v>
      </c>
      <c r="G2612" s="191">
        <v>4514380000</v>
      </c>
      <c r="H2612" s="194">
        <f t="shared" si="40"/>
        <v>-1.607069061037009E-2</v>
      </c>
      <c r="I2612" s="193"/>
      <c r="J2612" s="197">
        <v>2610</v>
      </c>
      <c r="K2612" s="234">
        <v>-1.607069061037009E-2</v>
      </c>
      <c r="L2612" s="198">
        <v>-2.2665208756969535E-3</v>
      </c>
    </row>
    <row r="2613" spans="1:12" ht="14.4" x14ac:dyDescent="0.3">
      <c r="A2613" s="7">
        <v>40350</v>
      </c>
      <c r="B2613" s="191">
        <v>1122.790039</v>
      </c>
      <c r="C2613" s="191">
        <v>1131.2299800000001</v>
      </c>
      <c r="D2613" s="191">
        <v>1108.23999</v>
      </c>
      <c r="E2613" s="191">
        <v>1113.1999510000001</v>
      </c>
      <c r="F2613" s="192">
        <v>1113.1999510000001</v>
      </c>
      <c r="G2613" s="191">
        <v>4514360000</v>
      </c>
      <c r="H2613" s="194">
        <f t="shared" si="40"/>
        <v>-3.8568415150034407E-3</v>
      </c>
      <c r="I2613" s="193"/>
      <c r="J2613" s="197">
        <v>2611</v>
      </c>
      <c r="K2613" s="234">
        <v>-3.8568415150034407E-3</v>
      </c>
      <c r="L2613" s="198">
        <v>-2.2634553854384821E-3</v>
      </c>
    </row>
    <row r="2614" spans="1:12" ht="14.4" x14ac:dyDescent="0.3">
      <c r="A2614" s="7">
        <v>40347</v>
      </c>
      <c r="B2614" s="191">
        <v>1116.160034</v>
      </c>
      <c r="C2614" s="191">
        <v>1121.01001</v>
      </c>
      <c r="D2614" s="191">
        <v>1113.9300539999999</v>
      </c>
      <c r="E2614" s="191">
        <v>1117.51001</v>
      </c>
      <c r="F2614" s="192">
        <v>1117.51001</v>
      </c>
      <c r="G2614" s="191">
        <v>4555360000</v>
      </c>
      <c r="H2614" s="194">
        <f t="shared" si="40"/>
        <v>1.3171310603848209E-3</v>
      </c>
      <c r="I2614" s="193"/>
      <c r="J2614" s="197">
        <v>2612</v>
      </c>
      <c r="K2614" s="234">
        <v>1.3171310603848209E-3</v>
      </c>
      <c r="L2614" s="198">
        <v>-2.2631072154968906E-3</v>
      </c>
    </row>
    <row r="2615" spans="1:12" ht="14.4" x14ac:dyDescent="0.3">
      <c r="A2615" s="7">
        <v>40346</v>
      </c>
      <c r="B2615" s="191">
        <v>1115.9799800000001</v>
      </c>
      <c r="C2615" s="191">
        <v>1117.719971</v>
      </c>
      <c r="D2615" s="191">
        <v>1105.869995</v>
      </c>
      <c r="E2615" s="191">
        <v>1116.040039</v>
      </c>
      <c r="F2615" s="192">
        <v>1116.040039</v>
      </c>
      <c r="G2615" s="191">
        <v>4557760000</v>
      </c>
      <c r="H2615" s="194">
        <f t="shared" si="40"/>
        <v>1.2830084237940209E-3</v>
      </c>
      <c r="I2615" s="193"/>
      <c r="J2615" s="197">
        <v>2613</v>
      </c>
      <c r="K2615" s="234">
        <v>1.2830084237940209E-3</v>
      </c>
      <c r="L2615" s="198">
        <v>-2.2593164468401724E-3</v>
      </c>
    </row>
    <row r="2616" spans="1:12" ht="14.4" x14ac:dyDescent="0.3">
      <c r="A2616" s="7">
        <v>40345</v>
      </c>
      <c r="B2616" s="191">
        <v>1114.0200199999999</v>
      </c>
      <c r="C2616" s="191">
        <v>1118.73999</v>
      </c>
      <c r="D2616" s="191">
        <v>1107.130005</v>
      </c>
      <c r="E2616" s="191">
        <v>1114.6099850000001</v>
      </c>
      <c r="F2616" s="192">
        <v>1114.6099850000001</v>
      </c>
      <c r="G2616" s="191">
        <v>5002600000</v>
      </c>
      <c r="H2616" s="194">
        <f t="shared" si="40"/>
        <v>-5.5593466022139861E-4</v>
      </c>
      <c r="I2616" s="193"/>
      <c r="J2616" s="197">
        <v>2614</v>
      </c>
      <c r="K2616" s="234">
        <v>-5.5593466022139861E-4</v>
      </c>
      <c r="L2616" s="198">
        <v>-2.2553395707716932E-3</v>
      </c>
    </row>
    <row r="2617" spans="1:12" ht="14.4" x14ac:dyDescent="0.3">
      <c r="A2617" s="7">
        <v>40344</v>
      </c>
      <c r="B2617" s="191">
        <v>1091.209961</v>
      </c>
      <c r="C2617" s="191">
        <v>1115.589966</v>
      </c>
      <c r="D2617" s="191">
        <v>1091.209961</v>
      </c>
      <c r="E2617" s="191">
        <v>1115.2299800000001</v>
      </c>
      <c r="F2617" s="192">
        <v>1115.2299800000001</v>
      </c>
      <c r="G2617" s="191">
        <v>4644490000</v>
      </c>
      <c r="H2617" s="194">
        <f t="shared" si="40"/>
        <v>2.349419058077433E-2</v>
      </c>
      <c r="I2617" s="193"/>
      <c r="J2617" s="197">
        <v>2615</v>
      </c>
      <c r="K2617" s="234">
        <v>2.349419058077433E-2</v>
      </c>
      <c r="L2617" s="198">
        <v>-2.2550475355151978E-3</v>
      </c>
    </row>
    <row r="2618" spans="1:12" ht="14.4" x14ac:dyDescent="0.3">
      <c r="A2618" s="7">
        <v>40343</v>
      </c>
      <c r="B2618" s="191">
        <v>1095</v>
      </c>
      <c r="C2618" s="191">
        <v>1105.910034</v>
      </c>
      <c r="D2618" s="191">
        <v>1089.030029</v>
      </c>
      <c r="E2618" s="191">
        <v>1089.630005</v>
      </c>
      <c r="F2618" s="192">
        <v>1089.630005</v>
      </c>
      <c r="G2618" s="191">
        <v>4425830000</v>
      </c>
      <c r="H2618" s="194">
        <f t="shared" si="40"/>
        <v>-1.8046638359398306E-3</v>
      </c>
      <c r="I2618" s="193"/>
      <c r="J2618" s="197">
        <v>2616</v>
      </c>
      <c r="K2618" s="234">
        <v>-1.8046638359398306E-3</v>
      </c>
      <c r="L2618" s="198">
        <v>-2.2536744644764259E-3</v>
      </c>
    </row>
    <row r="2619" spans="1:12" ht="14.4" x14ac:dyDescent="0.3">
      <c r="A2619" s="7">
        <v>40340</v>
      </c>
      <c r="B2619" s="191">
        <v>1082.650024</v>
      </c>
      <c r="C2619" s="191">
        <v>1092.25</v>
      </c>
      <c r="D2619" s="191">
        <v>1077.119995</v>
      </c>
      <c r="E2619" s="191">
        <v>1091.599976</v>
      </c>
      <c r="F2619" s="192">
        <v>1091.599976</v>
      </c>
      <c r="G2619" s="191">
        <v>4059280000</v>
      </c>
      <c r="H2619" s="194">
        <f t="shared" si="40"/>
        <v>4.3796788385678173E-3</v>
      </c>
      <c r="I2619" s="193"/>
      <c r="J2619" s="197">
        <v>2617</v>
      </c>
      <c r="K2619" s="234">
        <v>4.3796788385678173E-3</v>
      </c>
      <c r="L2619" s="198">
        <v>-2.2530182073081852E-3</v>
      </c>
    </row>
    <row r="2620" spans="1:12" ht="14.4" x14ac:dyDescent="0.3">
      <c r="A2620" s="7">
        <v>40339</v>
      </c>
      <c r="B2620" s="191">
        <v>1058.7700199999999</v>
      </c>
      <c r="C2620" s="191">
        <v>1087.849976</v>
      </c>
      <c r="D2620" s="191">
        <v>1058.7700199999999</v>
      </c>
      <c r="E2620" s="191">
        <v>1086.839966</v>
      </c>
      <c r="F2620" s="192">
        <v>1086.839966</v>
      </c>
      <c r="G2620" s="191">
        <v>5144780000</v>
      </c>
      <c r="H2620" s="194">
        <f t="shared" si="40"/>
        <v>2.95067934155867E-2</v>
      </c>
      <c r="I2620" s="193"/>
      <c r="J2620" s="197">
        <v>2618</v>
      </c>
      <c r="K2620" s="234">
        <v>2.95067934155867E-2</v>
      </c>
      <c r="L2620" s="198">
        <v>-2.2497049209078447E-3</v>
      </c>
    </row>
    <row r="2621" spans="1:12" ht="14.4" x14ac:dyDescent="0.3">
      <c r="A2621" s="7">
        <v>40338</v>
      </c>
      <c r="B2621" s="191">
        <v>1062.75</v>
      </c>
      <c r="C2621" s="191">
        <v>1077.73999</v>
      </c>
      <c r="D2621" s="191">
        <v>1052.25</v>
      </c>
      <c r="E2621" s="191">
        <v>1055.6899410000001</v>
      </c>
      <c r="F2621" s="192">
        <v>1055.6899410000001</v>
      </c>
      <c r="G2621" s="191">
        <v>5983200000</v>
      </c>
      <c r="H2621" s="194">
        <f t="shared" si="40"/>
        <v>-5.9416751412428529E-3</v>
      </c>
      <c r="I2621" s="193"/>
      <c r="J2621" s="197">
        <v>2619</v>
      </c>
      <c r="K2621" s="234">
        <v>-5.9416751412428529E-3</v>
      </c>
      <c r="L2621" s="198">
        <v>-2.2402622883990562E-3</v>
      </c>
    </row>
    <row r="2622" spans="1:12" ht="14.4" x14ac:dyDescent="0.3">
      <c r="A2622" s="7">
        <v>40337</v>
      </c>
      <c r="B2622" s="191">
        <v>1050.8100589999999</v>
      </c>
      <c r="C2622" s="191">
        <v>1063.150024</v>
      </c>
      <c r="D2622" s="191">
        <v>1042.170044</v>
      </c>
      <c r="E2622" s="191">
        <v>1062</v>
      </c>
      <c r="F2622" s="192">
        <v>1062</v>
      </c>
      <c r="G2622" s="191">
        <v>6192750000</v>
      </c>
      <c r="H2622" s="194">
        <f t="shared" si="40"/>
        <v>1.0976067206399005E-2</v>
      </c>
      <c r="I2622" s="193"/>
      <c r="J2622" s="197">
        <v>2620</v>
      </c>
      <c r="K2622" s="234">
        <v>1.0976067206399005E-2</v>
      </c>
      <c r="L2622" s="198">
        <v>-2.2395981716744925E-3</v>
      </c>
    </row>
    <row r="2623" spans="1:12" ht="14.4" x14ac:dyDescent="0.3">
      <c r="A2623" s="7">
        <v>40336</v>
      </c>
      <c r="B2623" s="191">
        <v>1065.839966</v>
      </c>
      <c r="C2623" s="191">
        <v>1071.3599850000001</v>
      </c>
      <c r="D2623" s="191">
        <v>1049.8599850000001</v>
      </c>
      <c r="E2623" s="191">
        <v>1050.469971</v>
      </c>
      <c r="F2623" s="192">
        <v>1050.469971</v>
      </c>
      <c r="G2623" s="191">
        <v>5467560000</v>
      </c>
      <c r="H2623" s="194">
        <f t="shared" si="40"/>
        <v>-1.3532073033900187E-2</v>
      </c>
      <c r="I2623" s="193"/>
      <c r="J2623" s="197">
        <v>2621</v>
      </c>
      <c r="K2623" s="234">
        <v>-1.3532073033900187E-2</v>
      </c>
      <c r="L2623" s="198">
        <v>-2.2363961661341532E-3</v>
      </c>
    </row>
    <row r="2624" spans="1:12" ht="14.4" x14ac:dyDescent="0.3">
      <c r="A2624" s="7">
        <v>40333</v>
      </c>
      <c r="B2624" s="191">
        <v>1098.4300539999999</v>
      </c>
      <c r="C2624" s="191">
        <v>1098.4300539999999</v>
      </c>
      <c r="D2624" s="191">
        <v>1060.5</v>
      </c>
      <c r="E2624" s="191">
        <v>1064.880005</v>
      </c>
      <c r="F2624" s="192">
        <v>1064.880005</v>
      </c>
      <c r="G2624" s="191">
        <v>6180580000</v>
      </c>
      <c r="H2624" s="194">
        <f t="shared" si="40"/>
        <v>-3.4411425617822129E-2</v>
      </c>
      <c r="I2624" s="193"/>
      <c r="J2624" s="197">
        <v>2622</v>
      </c>
      <c r="K2624" s="234">
        <v>-3.4411425617822129E-2</v>
      </c>
      <c r="L2624" s="198">
        <v>-2.2338859444231973E-3</v>
      </c>
    </row>
    <row r="2625" spans="1:12" ht="14.4" x14ac:dyDescent="0.3">
      <c r="A2625" s="7">
        <v>40332</v>
      </c>
      <c r="B2625" s="191">
        <v>1098.8199460000001</v>
      </c>
      <c r="C2625" s="191">
        <v>1105.670044</v>
      </c>
      <c r="D2625" s="191">
        <v>1091.8100589999999</v>
      </c>
      <c r="E2625" s="191">
        <v>1102.829956</v>
      </c>
      <c r="F2625" s="192">
        <v>1102.829956</v>
      </c>
      <c r="G2625" s="191">
        <v>4995970000</v>
      </c>
      <c r="H2625" s="194">
        <f t="shared" si="40"/>
        <v>4.0513765543283495E-3</v>
      </c>
      <c r="I2625" s="193"/>
      <c r="J2625" s="197">
        <v>2623</v>
      </c>
      <c r="K2625" s="234">
        <v>4.0513765543283495E-3</v>
      </c>
      <c r="L2625" s="198">
        <v>-2.233009479671397E-3</v>
      </c>
    </row>
    <row r="2626" spans="1:12" ht="14.4" x14ac:dyDescent="0.3">
      <c r="A2626" s="7">
        <v>40331</v>
      </c>
      <c r="B2626" s="191">
        <v>1073.01001</v>
      </c>
      <c r="C2626" s="191">
        <v>1098.5600589999999</v>
      </c>
      <c r="D2626" s="191">
        <v>1072.030029</v>
      </c>
      <c r="E2626" s="191">
        <v>1098.380005</v>
      </c>
      <c r="F2626" s="192">
        <v>1098.380005</v>
      </c>
      <c r="G2626" s="191">
        <v>5026360000</v>
      </c>
      <c r="H2626" s="194">
        <f t="shared" si="40"/>
        <v>2.5842707182958544E-2</v>
      </c>
      <c r="I2626" s="193"/>
      <c r="J2626" s="197">
        <v>2624</v>
      </c>
      <c r="K2626" s="234">
        <v>2.5842707182958544E-2</v>
      </c>
      <c r="L2626" s="198">
        <v>-2.232653457806663E-3</v>
      </c>
    </row>
    <row r="2627" spans="1:12" ht="14.4" x14ac:dyDescent="0.3">
      <c r="A2627" s="7">
        <v>40330</v>
      </c>
      <c r="B2627" s="191">
        <v>1087.3000489999999</v>
      </c>
      <c r="C2627" s="191">
        <v>1094.7700199999999</v>
      </c>
      <c r="D2627" s="191">
        <v>1069.8900149999999</v>
      </c>
      <c r="E2627" s="191">
        <v>1070.709961</v>
      </c>
      <c r="F2627" s="192">
        <v>1070.709961</v>
      </c>
      <c r="G2627" s="191">
        <v>5271480000</v>
      </c>
      <c r="H2627" s="194">
        <f t="shared" si="40"/>
        <v>-1.7165321060371264E-2</v>
      </c>
      <c r="I2627" s="193"/>
      <c r="J2627" s="197">
        <v>2625</v>
      </c>
      <c r="K2627" s="234">
        <v>-1.7165321060371264E-2</v>
      </c>
      <c r="L2627" s="198">
        <v>-2.232573847614684E-3</v>
      </c>
    </row>
    <row r="2628" spans="1:12" ht="14.4" x14ac:dyDescent="0.3">
      <c r="A2628" s="7">
        <v>40326</v>
      </c>
      <c r="B2628" s="191">
        <v>1102.589966</v>
      </c>
      <c r="C2628" s="191">
        <v>1102.589966</v>
      </c>
      <c r="D2628" s="191">
        <v>1084.780029</v>
      </c>
      <c r="E2628" s="191">
        <v>1089.410034</v>
      </c>
      <c r="F2628" s="192">
        <v>1089.410034</v>
      </c>
      <c r="G2628" s="191">
        <v>4871210000</v>
      </c>
      <c r="H2628" s="194">
        <f t="shared" ref="H2628:H2691" si="41">(F2628-F2629)/F2629</f>
        <v>-1.237468883822573E-2</v>
      </c>
      <c r="I2628" s="193"/>
      <c r="J2628" s="197">
        <v>2626</v>
      </c>
      <c r="K2628" s="234">
        <v>-1.237468883822573E-2</v>
      </c>
      <c r="L2628" s="198">
        <v>-2.2295763274864473E-3</v>
      </c>
    </row>
    <row r="2629" spans="1:12" ht="14.4" x14ac:dyDescent="0.3">
      <c r="A2629" s="7">
        <v>40325</v>
      </c>
      <c r="B2629" s="191">
        <v>1074.2700199999999</v>
      </c>
      <c r="C2629" s="191">
        <v>1103.5200199999999</v>
      </c>
      <c r="D2629" s="191">
        <v>1074.2700199999999</v>
      </c>
      <c r="E2629" s="191">
        <v>1103.0600589999999</v>
      </c>
      <c r="F2629" s="192">
        <v>1103.0600589999999</v>
      </c>
      <c r="G2629" s="191">
        <v>5698460000</v>
      </c>
      <c r="H2629" s="194">
        <f t="shared" si="41"/>
        <v>3.2876173613869901E-2</v>
      </c>
      <c r="I2629" s="193"/>
      <c r="J2629" s="197">
        <v>2627</v>
      </c>
      <c r="K2629" s="234">
        <v>3.2876173613869901E-2</v>
      </c>
      <c r="L2629" s="198">
        <v>-2.2282428836697381E-3</v>
      </c>
    </row>
    <row r="2630" spans="1:12" ht="14.4" x14ac:dyDescent="0.3">
      <c r="A2630" s="7">
        <v>40324</v>
      </c>
      <c r="B2630" s="191">
        <v>1075.51001</v>
      </c>
      <c r="C2630" s="191">
        <v>1090.75</v>
      </c>
      <c r="D2630" s="191">
        <v>1065.589966</v>
      </c>
      <c r="E2630" s="191">
        <v>1067.9499510000001</v>
      </c>
      <c r="F2630" s="192">
        <v>1067.9499510000001</v>
      </c>
      <c r="G2630" s="191">
        <v>4521050000</v>
      </c>
      <c r="H2630" s="194">
        <f t="shared" si="41"/>
        <v>-5.6609944189930633E-3</v>
      </c>
      <c r="I2630" s="193"/>
      <c r="J2630" s="197">
        <v>2628</v>
      </c>
      <c r="K2630" s="234">
        <v>-5.6609944189930633E-3</v>
      </c>
      <c r="L2630" s="198">
        <v>-2.2246922426750627E-3</v>
      </c>
    </row>
    <row r="2631" spans="1:12" ht="14.4" x14ac:dyDescent="0.3">
      <c r="A2631" s="7">
        <v>40323</v>
      </c>
      <c r="B2631" s="191">
        <v>1067.420044</v>
      </c>
      <c r="C2631" s="191">
        <v>1074.75</v>
      </c>
      <c r="D2631" s="191">
        <v>1040.780029</v>
      </c>
      <c r="E2631" s="191">
        <v>1074.030029</v>
      </c>
      <c r="F2631" s="192">
        <v>1074.030029</v>
      </c>
      <c r="G2631" s="191">
        <v>7329580000</v>
      </c>
      <c r="H2631" s="194">
        <f t="shared" si="41"/>
        <v>3.5393749499881984E-4</v>
      </c>
      <c r="I2631" s="193"/>
      <c r="J2631" s="197">
        <v>2629</v>
      </c>
      <c r="K2631" s="234">
        <v>3.5393749499881984E-4</v>
      </c>
      <c r="L2631" s="198">
        <v>-2.2244380717381562E-3</v>
      </c>
    </row>
    <row r="2632" spans="1:12" ht="14.4" x14ac:dyDescent="0.3">
      <c r="A2632" s="7">
        <v>40322</v>
      </c>
      <c r="B2632" s="191">
        <v>1084.780029</v>
      </c>
      <c r="C2632" s="191">
        <v>1089.9499510000001</v>
      </c>
      <c r="D2632" s="191">
        <v>1072.6999510000001</v>
      </c>
      <c r="E2632" s="191">
        <v>1073.650024</v>
      </c>
      <c r="F2632" s="192">
        <v>1073.650024</v>
      </c>
      <c r="G2632" s="191">
        <v>5224040000</v>
      </c>
      <c r="H2632" s="194">
        <f t="shared" si="41"/>
        <v>-1.2908014012791224E-2</v>
      </c>
      <c r="I2632" s="193"/>
      <c r="J2632" s="197">
        <v>2630</v>
      </c>
      <c r="K2632" s="234">
        <v>-1.2908014012791224E-2</v>
      </c>
      <c r="L2632" s="198">
        <v>-2.2232342179633615E-3</v>
      </c>
    </row>
    <row r="2633" spans="1:12" ht="14.4" x14ac:dyDescent="0.3">
      <c r="A2633" s="7">
        <v>40319</v>
      </c>
      <c r="B2633" s="191">
        <v>1067.26001</v>
      </c>
      <c r="C2633" s="191">
        <v>1090.160034</v>
      </c>
      <c r="D2633" s="191">
        <v>1055.900024</v>
      </c>
      <c r="E2633" s="191">
        <v>1087.6899410000001</v>
      </c>
      <c r="F2633" s="192">
        <v>1087.6899410000001</v>
      </c>
      <c r="G2633" s="191">
        <v>5452130000</v>
      </c>
      <c r="H2633" s="194">
        <f t="shared" si="41"/>
        <v>1.5024380136833127E-2</v>
      </c>
      <c r="I2633" s="193"/>
      <c r="J2633" s="197">
        <v>2631</v>
      </c>
      <c r="K2633" s="234">
        <v>1.5024380136833127E-2</v>
      </c>
      <c r="L2633" s="198">
        <v>-2.2230135011276943E-3</v>
      </c>
    </row>
    <row r="2634" spans="1:12" ht="14.4" x14ac:dyDescent="0.3">
      <c r="A2634" s="7">
        <v>40318</v>
      </c>
      <c r="B2634" s="191">
        <v>1107.339966</v>
      </c>
      <c r="C2634" s="191">
        <v>1107.339966</v>
      </c>
      <c r="D2634" s="191">
        <v>1071.579956</v>
      </c>
      <c r="E2634" s="191">
        <v>1071.589966</v>
      </c>
      <c r="F2634" s="192">
        <v>1071.589966</v>
      </c>
      <c r="G2634" s="191">
        <v>8328570000</v>
      </c>
      <c r="H2634" s="194">
        <f t="shared" si="41"/>
        <v>-3.8975903403596857E-2</v>
      </c>
      <c r="I2634" s="193"/>
      <c r="J2634" s="197">
        <v>2632</v>
      </c>
      <c r="K2634" s="234">
        <v>-3.8975903403596857E-2</v>
      </c>
      <c r="L2634" s="198">
        <v>-2.2228770800932331E-3</v>
      </c>
    </row>
    <row r="2635" spans="1:12" ht="14.4" x14ac:dyDescent="0.3">
      <c r="A2635" s="7">
        <v>40317</v>
      </c>
      <c r="B2635" s="191">
        <v>1119.5699460000001</v>
      </c>
      <c r="C2635" s="191">
        <v>1124.2700199999999</v>
      </c>
      <c r="D2635" s="191">
        <v>1100.660034</v>
      </c>
      <c r="E2635" s="191">
        <v>1115.0500489999999</v>
      </c>
      <c r="F2635" s="192">
        <v>1115.0500489999999</v>
      </c>
      <c r="G2635" s="191">
        <v>6765800000</v>
      </c>
      <c r="H2635" s="194">
        <f t="shared" si="41"/>
        <v>-5.1302638727846808E-3</v>
      </c>
      <c r="I2635" s="193"/>
      <c r="J2635" s="197">
        <v>2633</v>
      </c>
      <c r="K2635" s="234">
        <v>-5.1302638727846808E-3</v>
      </c>
      <c r="L2635" s="198">
        <v>-2.2220504449806063E-3</v>
      </c>
    </row>
    <row r="2636" spans="1:12" ht="14.4" x14ac:dyDescent="0.3">
      <c r="A2636" s="7">
        <v>40316</v>
      </c>
      <c r="B2636" s="191">
        <v>1138.780029</v>
      </c>
      <c r="C2636" s="191">
        <v>1148.660034</v>
      </c>
      <c r="D2636" s="191">
        <v>1117.1999510000001</v>
      </c>
      <c r="E2636" s="191">
        <v>1120.8000489999999</v>
      </c>
      <c r="F2636" s="192">
        <v>1120.8000489999999</v>
      </c>
      <c r="G2636" s="191">
        <v>6170840000</v>
      </c>
      <c r="H2636" s="194">
        <f t="shared" si="41"/>
        <v>-1.4195905533764817E-2</v>
      </c>
      <c r="I2636" s="193"/>
      <c r="J2636" s="197">
        <v>2634</v>
      </c>
      <c r="K2636" s="234">
        <v>-1.4195905533764817E-2</v>
      </c>
      <c r="L2636" s="198">
        <v>-2.21788420229278E-3</v>
      </c>
    </row>
    <row r="2637" spans="1:12" ht="14.4" x14ac:dyDescent="0.3">
      <c r="A2637" s="7">
        <v>40315</v>
      </c>
      <c r="B2637" s="191">
        <v>1136.5200199999999</v>
      </c>
      <c r="C2637" s="191">
        <v>1141.880005</v>
      </c>
      <c r="D2637" s="191">
        <v>1114.959961</v>
      </c>
      <c r="E2637" s="191">
        <v>1136.9399410000001</v>
      </c>
      <c r="F2637" s="192">
        <v>1136.9399410000001</v>
      </c>
      <c r="G2637" s="191">
        <v>5922920000</v>
      </c>
      <c r="H2637" s="194">
        <f t="shared" si="41"/>
        <v>1.1093679030134331E-3</v>
      </c>
      <c r="I2637" s="193"/>
      <c r="J2637" s="197">
        <v>2635</v>
      </c>
      <c r="K2637" s="234">
        <v>1.1093679030134331E-3</v>
      </c>
      <c r="L2637" s="198">
        <v>-2.2157636156829421E-3</v>
      </c>
    </row>
    <row r="2638" spans="1:12" ht="14.4" x14ac:dyDescent="0.3">
      <c r="A2638" s="7">
        <v>40312</v>
      </c>
      <c r="B2638" s="191">
        <v>1157.1899410000001</v>
      </c>
      <c r="C2638" s="191">
        <v>1157.1899410000001</v>
      </c>
      <c r="D2638" s="191">
        <v>1126.1400149999999</v>
      </c>
      <c r="E2638" s="191">
        <v>1135.6800539999999</v>
      </c>
      <c r="F2638" s="192">
        <v>1135.6800539999999</v>
      </c>
      <c r="G2638" s="191">
        <v>6126400000</v>
      </c>
      <c r="H2638" s="194">
        <f t="shared" si="41"/>
        <v>-1.8800013917957718E-2</v>
      </c>
      <c r="I2638" s="193"/>
      <c r="J2638" s="197">
        <v>2636</v>
      </c>
      <c r="K2638" s="234">
        <v>-1.8800013917957718E-2</v>
      </c>
      <c r="L2638" s="198">
        <v>-2.2133447617470312E-3</v>
      </c>
    </row>
    <row r="2639" spans="1:12" ht="14.4" x14ac:dyDescent="0.3">
      <c r="A2639" s="7">
        <v>40311</v>
      </c>
      <c r="B2639" s="191">
        <v>1170.040039</v>
      </c>
      <c r="C2639" s="191">
        <v>1173.5699460000001</v>
      </c>
      <c r="D2639" s="191">
        <v>1156.1400149999999</v>
      </c>
      <c r="E2639" s="191">
        <v>1157.4399410000001</v>
      </c>
      <c r="F2639" s="192">
        <v>1157.4399410000001</v>
      </c>
      <c r="G2639" s="191">
        <v>4870640000</v>
      </c>
      <c r="H2639" s="194">
        <f t="shared" si="41"/>
        <v>-1.2145145361418724E-2</v>
      </c>
      <c r="I2639" s="193"/>
      <c r="J2639" s="197">
        <v>2637</v>
      </c>
      <c r="K2639" s="234">
        <v>-1.2145145361418724E-2</v>
      </c>
      <c r="L2639" s="198">
        <v>-2.2133137674164674E-3</v>
      </c>
    </row>
    <row r="2640" spans="1:12" ht="14.4" x14ac:dyDescent="0.3">
      <c r="A2640" s="7">
        <v>40310</v>
      </c>
      <c r="B2640" s="191">
        <v>1155.4300539999999</v>
      </c>
      <c r="C2640" s="191">
        <v>1172.869995</v>
      </c>
      <c r="D2640" s="191">
        <v>1155.4300539999999</v>
      </c>
      <c r="E2640" s="191">
        <v>1171.670044</v>
      </c>
      <c r="F2640" s="192">
        <v>1171.670044</v>
      </c>
      <c r="G2640" s="191">
        <v>5225460000</v>
      </c>
      <c r="H2640" s="194">
        <f t="shared" si="41"/>
        <v>1.3739524017475966E-2</v>
      </c>
      <c r="I2640" s="193"/>
      <c r="J2640" s="197">
        <v>2638</v>
      </c>
      <c r="K2640" s="234">
        <v>1.3739524017475966E-2</v>
      </c>
      <c r="L2640" s="198">
        <v>-2.213147858355957E-3</v>
      </c>
    </row>
    <row r="2641" spans="1:12" ht="14.4" x14ac:dyDescent="0.3">
      <c r="A2641" s="7">
        <v>40309</v>
      </c>
      <c r="B2641" s="191">
        <v>1156.3900149999999</v>
      </c>
      <c r="C2641" s="191">
        <v>1170.4799800000001</v>
      </c>
      <c r="D2641" s="191">
        <v>1147.709961</v>
      </c>
      <c r="E2641" s="191">
        <v>1155.790039</v>
      </c>
      <c r="F2641" s="192">
        <v>1155.790039</v>
      </c>
      <c r="G2641" s="191">
        <v>5842550000</v>
      </c>
      <c r="H2641" s="194">
        <f t="shared" si="41"/>
        <v>-3.3972916695661258E-3</v>
      </c>
      <c r="I2641" s="193"/>
      <c r="J2641" s="197">
        <v>2639</v>
      </c>
      <c r="K2641" s="234">
        <v>-3.3972916695661258E-3</v>
      </c>
      <c r="L2641" s="198">
        <v>-2.2059904289393468E-3</v>
      </c>
    </row>
    <row r="2642" spans="1:12" ht="14.4" x14ac:dyDescent="0.3">
      <c r="A2642" s="7">
        <v>40308</v>
      </c>
      <c r="B2642" s="191">
        <v>1122.2700199999999</v>
      </c>
      <c r="C2642" s="191">
        <v>1163.849976</v>
      </c>
      <c r="D2642" s="191">
        <v>1122.2700199999999</v>
      </c>
      <c r="E2642" s="191">
        <v>1159.7299800000001</v>
      </c>
      <c r="F2642" s="192">
        <v>1159.7299800000001</v>
      </c>
      <c r="G2642" s="191">
        <v>6893700000</v>
      </c>
      <c r="H2642" s="194">
        <f t="shared" si="41"/>
        <v>4.3974123919891861E-2</v>
      </c>
      <c r="I2642" s="193"/>
      <c r="J2642" s="197">
        <v>2640</v>
      </c>
      <c r="K2642" s="234">
        <v>4.3974123919891861E-2</v>
      </c>
      <c r="L2642" s="198">
        <v>-2.2000539471987387E-3</v>
      </c>
    </row>
    <row r="2643" spans="1:12" ht="14.4" x14ac:dyDescent="0.3">
      <c r="A2643" s="7">
        <v>40305</v>
      </c>
      <c r="B2643" s="191">
        <v>1127.040039</v>
      </c>
      <c r="C2643" s="191">
        <v>1135.130005</v>
      </c>
      <c r="D2643" s="191">
        <v>1094.150024</v>
      </c>
      <c r="E2643" s="191">
        <v>1110.880005</v>
      </c>
      <c r="F2643" s="192">
        <v>1110.880005</v>
      </c>
      <c r="G2643" s="191">
        <v>9472910000</v>
      </c>
      <c r="H2643" s="194">
        <f t="shared" si="41"/>
        <v>-1.5308264532732083E-2</v>
      </c>
      <c r="I2643" s="193"/>
      <c r="J2643" s="197">
        <v>2641</v>
      </c>
      <c r="K2643" s="234">
        <v>-1.5308264532732083E-2</v>
      </c>
      <c r="L2643" s="198">
        <v>-2.1956997557747494E-3</v>
      </c>
    </row>
    <row r="2644" spans="1:12" ht="14.4" x14ac:dyDescent="0.3">
      <c r="A2644" s="7">
        <v>40304</v>
      </c>
      <c r="B2644" s="191">
        <v>1164.380005</v>
      </c>
      <c r="C2644" s="191">
        <v>1167.579956</v>
      </c>
      <c r="D2644" s="191">
        <v>1065.790039</v>
      </c>
      <c r="E2644" s="191">
        <v>1128.150024</v>
      </c>
      <c r="F2644" s="192">
        <v>1128.150024</v>
      </c>
      <c r="G2644" s="191">
        <v>10617810000</v>
      </c>
      <c r="H2644" s="194">
        <f t="shared" si="41"/>
        <v>-3.235349666924054E-2</v>
      </c>
      <c r="I2644" s="193"/>
      <c r="J2644" s="197">
        <v>2642</v>
      </c>
      <c r="K2644" s="234">
        <v>-3.235349666924054E-2</v>
      </c>
      <c r="L2644" s="198">
        <v>-2.1949626648870525E-3</v>
      </c>
    </row>
    <row r="2645" spans="1:12" ht="14.4" x14ac:dyDescent="0.3">
      <c r="A2645" s="7">
        <v>40303</v>
      </c>
      <c r="B2645" s="191">
        <v>1169.23999</v>
      </c>
      <c r="C2645" s="191">
        <v>1175.9499510000001</v>
      </c>
      <c r="D2645" s="191">
        <v>1158.150024</v>
      </c>
      <c r="E2645" s="191">
        <v>1165.869995</v>
      </c>
      <c r="F2645" s="192">
        <v>1165.869995</v>
      </c>
      <c r="G2645" s="191">
        <v>6795940000</v>
      </c>
      <c r="H2645" s="194">
        <f t="shared" si="41"/>
        <v>-6.5865551790024518E-3</v>
      </c>
      <c r="I2645" s="193"/>
      <c r="J2645" s="197">
        <v>2643</v>
      </c>
      <c r="K2645" s="234">
        <v>-6.5865551790024518E-3</v>
      </c>
      <c r="L2645" s="198">
        <v>-2.1917632969648744E-3</v>
      </c>
    </row>
    <row r="2646" spans="1:12" ht="14.4" x14ac:dyDescent="0.3">
      <c r="A2646" s="7">
        <v>40302</v>
      </c>
      <c r="B2646" s="191">
        <v>1197.5</v>
      </c>
      <c r="C2646" s="191">
        <v>1197.5</v>
      </c>
      <c r="D2646" s="191">
        <v>1168.119995</v>
      </c>
      <c r="E2646" s="191">
        <v>1173.599976</v>
      </c>
      <c r="F2646" s="192">
        <v>1173.599976</v>
      </c>
      <c r="G2646" s="191">
        <v>6594720000</v>
      </c>
      <c r="H2646" s="194">
        <f t="shared" si="41"/>
        <v>-2.3838465690961472E-2</v>
      </c>
      <c r="I2646" s="193"/>
      <c r="J2646" s="197">
        <v>2644</v>
      </c>
      <c r="K2646" s="234">
        <v>-2.3838465690961472E-2</v>
      </c>
      <c r="L2646" s="198">
        <v>-2.1917429412756733E-3</v>
      </c>
    </row>
    <row r="2647" spans="1:12" ht="14.4" x14ac:dyDescent="0.3">
      <c r="A2647" s="7">
        <v>40301</v>
      </c>
      <c r="B2647" s="191">
        <v>1188.579956</v>
      </c>
      <c r="C2647" s="191">
        <v>1205.130005</v>
      </c>
      <c r="D2647" s="191">
        <v>1188.579956</v>
      </c>
      <c r="E2647" s="191">
        <v>1202.26001</v>
      </c>
      <c r="F2647" s="192">
        <v>1202.26001</v>
      </c>
      <c r="G2647" s="191">
        <v>4938050000</v>
      </c>
      <c r="H2647" s="194">
        <f t="shared" si="41"/>
        <v>1.3120587326188413E-2</v>
      </c>
      <c r="I2647" s="193"/>
      <c r="J2647" s="197">
        <v>2645</v>
      </c>
      <c r="K2647" s="234">
        <v>1.3120587326188413E-2</v>
      </c>
      <c r="L2647" s="198">
        <v>-2.1838071678749104E-3</v>
      </c>
    </row>
    <row r="2648" spans="1:12" ht="14.4" x14ac:dyDescent="0.3">
      <c r="A2648" s="7">
        <v>40298</v>
      </c>
      <c r="B2648" s="191">
        <v>1206.7700199999999</v>
      </c>
      <c r="C2648" s="191">
        <v>1207.98999</v>
      </c>
      <c r="D2648" s="191">
        <v>1186.3199460000001</v>
      </c>
      <c r="E2648" s="191">
        <v>1186.6899410000001</v>
      </c>
      <c r="F2648" s="192">
        <v>1186.6899410000001</v>
      </c>
      <c r="G2648" s="191">
        <v>6048260000</v>
      </c>
      <c r="H2648" s="194">
        <f t="shared" si="41"/>
        <v>-1.6647680204525429E-2</v>
      </c>
      <c r="I2648" s="193"/>
      <c r="J2648" s="197">
        <v>2646</v>
      </c>
      <c r="K2648" s="234">
        <v>-1.6647680204525429E-2</v>
      </c>
      <c r="L2648" s="198">
        <v>-2.1836540850556948E-3</v>
      </c>
    </row>
    <row r="2649" spans="1:12" ht="14.4" x14ac:dyDescent="0.3">
      <c r="A2649" s="7">
        <v>40297</v>
      </c>
      <c r="B2649" s="191">
        <v>1193.3000489999999</v>
      </c>
      <c r="C2649" s="191">
        <v>1209.3599850000001</v>
      </c>
      <c r="D2649" s="191">
        <v>1193.3000489999999</v>
      </c>
      <c r="E2649" s="191">
        <v>1206.780029</v>
      </c>
      <c r="F2649" s="192">
        <v>1206.780029</v>
      </c>
      <c r="G2649" s="191">
        <v>6059410000</v>
      </c>
      <c r="H2649" s="194">
        <f t="shared" si="41"/>
        <v>1.2943228070565053E-2</v>
      </c>
      <c r="I2649" s="193"/>
      <c r="J2649" s="197">
        <v>2647</v>
      </c>
      <c r="K2649" s="234">
        <v>1.2943228070565053E-2</v>
      </c>
      <c r="L2649" s="198">
        <v>-2.1831080056632693E-3</v>
      </c>
    </row>
    <row r="2650" spans="1:12" ht="14.4" x14ac:dyDescent="0.3">
      <c r="A2650" s="7">
        <v>40296</v>
      </c>
      <c r="B2650" s="191">
        <v>1184.589966</v>
      </c>
      <c r="C2650" s="191">
        <v>1195.0500489999999</v>
      </c>
      <c r="D2650" s="191">
        <v>1181.8100589999999</v>
      </c>
      <c r="E2650" s="191">
        <v>1191.3599850000001</v>
      </c>
      <c r="F2650" s="192">
        <v>1191.3599850000001</v>
      </c>
      <c r="G2650" s="191">
        <v>6342310000</v>
      </c>
      <c r="H2650" s="194">
        <f t="shared" si="41"/>
        <v>6.4627520693813188E-3</v>
      </c>
      <c r="I2650" s="193"/>
      <c r="J2650" s="197">
        <v>2648</v>
      </c>
      <c r="K2650" s="234">
        <v>6.4627520693813188E-3</v>
      </c>
      <c r="L2650" s="198">
        <v>-2.1785598289101996E-3</v>
      </c>
    </row>
    <row r="2651" spans="1:12" ht="14.4" x14ac:dyDescent="0.3">
      <c r="A2651" s="7">
        <v>40295</v>
      </c>
      <c r="B2651" s="191">
        <v>1209.920044</v>
      </c>
      <c r="C2651" s="191">
        <v>1211.380005</v>
      </c>
      <c r="D2651" s="191">
        <v>1181.619995</v>
      </c>
      <c r="E2651" s="191">
        <v>1183.709961</v>
      </c>
      <c r="F2651" s="192">
        <v>1183.709961</v>
      </c>
      <c r="G2651" s="191">
        <v>7454540000</v>
      </c>
      <c r="H2651" s="194">
        <f t="shared" si="41"/>
        <v>-2.338194534407376E-2</v>
      </c>
      <c r="I2651" s="193"/>
      <c r="J2651" s="197">
        <v>2649</v>
      </c>
      <c r="K2651" s="234">
        <v>-2.338194534407376E-2</v>
      </c>
      <c r="L2651" s="198">
        <v>-2.1784219554031648E-3</v>
      </c>
    </row>
    <row r="2652" spans="1:12" ht="14.4" x14ac:dyDescent="0.3">
      <c r="A2652" s="7">
        <v>40294</v>
      </c>
      <c r="B2652" s="191">
        <v>1217.0699460000001</v>
      </c>
      <c r="C2652" s="191">
        <v>1219.8000489999999</v>
      </c>
      <c r="D2652" s="191">
        <v>1211.0699460000001</v>
      </c>
      <c r="E2652" s="191">
        <v>1212.0500489999999</v>
      </c>
      <c r="F2652" s="192">
        <v>1212.0500489999999</v>
      </c>
      <c r="G2652" s="191">
        <v>5647760000</v>
      </c>
      <c r="H2652" s="194">
        <f t="shared" si="41"/>
        <v>-4.2964477157294003E-3</v>
      </c>
      <c r="I2652" s="193"/>
      <c r="J2652" s="197">
        <v>2650</v>
      </c>
      <c r="K2652" s="234">
        <v>-4.2964477157294003E-3</v>
      </c>
      <c r="L2652" s="198">
        <v>-2.1672173643787363E-3</v>
      </c>
    </row>
    <row r="2653" spans="1:12" ht="14.4" x14ac:dyDescent="0.3">
      <c r="A2653" s="7">
        <v>40291</v>
      </c>
      <c r="B2653" s="191">
        <v>1207.869995</v>
      </c>
      <c r="C2653" s="191">
        <v>1217.280029</v>
      </c>
      <c r="D2653" s="191">
        <v>1205.099976</v>
      </c>
      <c r="E2653" s="191">
        <v>1217.280029</v>
      </c>
      <c r="F2653" s="192">
        <v>1217.280029</v>
      </c>
      <c r="G2653" s="191">
        <v>5326060000</v>
      </c>
      <c r="H2653" s="194">
        <f t="shared" si="41"/>
        <v>7.1235198081901433E-3</v>
      </c>
      <c r="I2653" s="193"/>
      <c r="J2653" s="197">
        <v>2651</v>
      </c>
      <c r="K2653" s="234">
        <v>7.1235198081901433E-3</v>
      </c>
      <c r="L2653" s="198">
        <v>-2.1656327672529949E-3</v>
      </c>
    </row>
    <row r="2654" spans="1:12" ht="14.4" x14ac:dyDescent="0.3">
      <c r="A2654" s="7">
        <v>40290</v>
      </c>
      <c r="B2654" s="191">
        <v>1202.5200199999999</v>
      </c>
      <c r="C2654" s="191">
        <v>1210.2700199999999</v>
      </c>
      <c r="D2654" s="191">
        <v>1190.1899410000001</v>
      </c>
      <c r="E2654" s="191">
        <v>1208.670044</v>
      </c>
      <c r="F2654" s="192">
        <v>1208.670044</v>
      </c>
      <c r="G2654" s="191">
        <v>6035780000</v>
      </c>
      <c r="H2654" s="194">
        <f t="shared" si="41"/>
        <v>2.2638797399280033E-3</v>
      </c>
      <c r="I2654" s="193"/>
      <c r="J2654" s="197">
        <v>2652</v>
      </c>
      <c r="K2654" s="234">
        <v>2.2638797399280033E-3</v>
      </c>
      <c r="L2654" s="198">
        <v>-2.1653124107970274E-3</v>
      </c>
    </row>
    <row r="2655" spans="1:12" ht="14.4" x14ac:dyDescent="0.3">
      <c r="A2655" s="7">
        <v>40289</v>
      </c>
      <c r="B2655" s="191">
        <v>1207.160034</v>
      </c>
      <c r="C2655" s="191">
        <v>1210.98999</v>
      </c>
      <c r="D2655" s="191">
        <v>1198.849976</v>
      </c>
      <c r="E2655" s="191">
        <v>1205.9399410000001</v>
      </c>
      <c r="F2655" s="192">
        <v>1205.9399410000001</v>
      </c>
      <c r="G2655" s="191">
        <v>5724310000</v>
      </c>
      <c r="H2655" s="194">
        <f t="shared" si="41"/>
        <v>-1.0189972871790976E-3</v>
      </c>
      <c r="I2655" s="193"/>
      <c r="J2655" s="197">
        <v>2653</v>
      </c>
      <c r="K2655" s="234">
        <v>-1.0189972871790976E-3</v>
      </c>
      <c r="L2655" s="198">
        <v>-2.1640227803364264E-3</v>
      </c>
    </row>
    <row r="2656" spans="1:12" ht="14.4" x14ac:dyDescent="0.3">
      <c r="A2656" s="7">
        <v>40288</v>
      </c>
      <c r="B2656" s="191">
        <v>1199.040039</v>
      </c>
      <c r="C2656" s="191">
        <v>1208.579956</v>
      </c>
      <c r="D2656" s="191">
        <v>1199.040039</v>
      </c>
      <c r="E2656" s="191">
        <v>1207.170044</v>
      </c>
      <c r="F2656" s="192">
        <v>1207.170044</v>
      </c>
      <c r="G2656" s="191">
        <v>5316590000</v>
      </c>
      <c r="H2656" s="194">
        <f t="shared" si="41"/>
        <v>8.0583404359286046E-3</v>
      </c>
      <c r="I2656" s="193"/>
      <c r="J2656" s="197">
        <v>2654</v>
      </c>
      <c r="K2656" s="234">
        <v>8.0583404359286046E-3</v>
      </c>
      <c r="L2656" s="198">
        <v>-2.1632443899967926E-3</v>
      </c>
    </row>
    <row r="2657" spans="1:12" ht="14.4" x14ac:dyDescent="0.3">
      <c r="A2657" s="7">
        <v>40287</v>
      </c>
      <c r="B2657" s="191">
        <v>1192.0600589999999</v>
      </c>
      <c r="C2657" s="191">
        <v>1197.869995</v>
      </c>
      <c r="D2657" s="191">
        <v>1183.6800539999999</v>
      </c>
      <c r="E2657" s="191">
        <v>1197.5200199999999</v>
      </c>
      <c r="F2657" s="192">
        <v>1197.5200199999999</v>
      </c>
      <c r="G2657" s="191">
        <v>6597740000</v>
      </c>
      <c r="H2657" s="194">
        <f t="shared" si="41"/>
        <v>4.5213315472249598E-3</v>
      </c>
      <c r="I2657" s="193"/>
      <c r="J2657" s="197">
        <v>2655</v>
      </c>
      <c r="K2657" s="234">
        <v>4.5213315472249598E-3</v>
      </c>
      <c r="L2657" s="198">
        <v>-2.1628279480311193E-3</v>
      </c>
    </row>
    <row r="2658" spans="1:12" ht="14.4" x14ac:dyDescent="0.3">
      <c r="A2658" s="7">
        <v>40284</v>
      </c>
      <c r="B2658" s="191">
        <v>1210.170044</v>
      </c>
      <c r="C2658" s="191">
        <v>1210.170044</v>
      </c>
      <c r="D2658" s="191">
        <v>1186.7700199999999</v>
      </c>
      <c r="E2658" s="191">
        <v>1192.130005</v>
      </c>
      <c r="F2658" s="192">
        <v>1192.130005</v>
      </c>
      <c r="G2658" s="191">
        <v>8108470000</v>
      </c>
      <c r="H2658" s="194">
        <f t="shared" si="41"/>
        <v>-1.6126534692145925E-2</v>
      </c>
      <c r="I2658" s="193"/>
      <c r="J2658" s="197">
        <v>2656</v>
      </c>
      <c r="K2658" s="234">
        <v>-1.6126534692145925E-2</v>
      </c>
      <c r="L2658" s="198">
        <v>-2.1628093718817775E-3</v>
      </c>
    </row>
    <row r="2659" spans="1:12" ht="14.4" x14ac:dyDescent="0.3">
      <c r="A2659" s="7">
        <v>40283</v>
      </c>
      <c r="B2659" s="191">
        <v>1210.7700199999999</v>
      </c>
      <c r="C2659" s="191">
        <v>1213.920044</v>
      </c>
      <c r="D2659" s="191">
        <v>1208.5</v>
      </c>
      <c r="E2659" s="191">
        <v>1211.670044</v>
      </c>
      <c r="F2659" s="192">
        <v>1211.670044</v>
      </c>
      <c r="G2659" s="191">
        <v>5995330000</v>
      </c>
      <c r="H2659" s="194">
        <f t="shared" si="41"/>
        <v>8.4253911516870487E-4</v>
      </c>
      <c r="I2659" s="193"/>
      <c r="J2659" s="197">
        <v>2657</v>
      </c>
      <c r="K2659" s="234">
        <v>8.4253911516870487E-4</v>
      </c>
      <c r="L2659" s="198">
        <v>-2.1590055827915614E-3</v>
      </c>
    </row>
    <row r="2660" spans="1:12" ht="14.4" x14ac:dyDescent="0.3">
      <c r="A2660" s="7">
        <v>40282</v>
      </c>
      <c r="B2660" s="191">
        <v>1198.6899410000001</v>
      </c>
      <c r="C2660" s="191">
        <v>1210.650024</v>
      </c>
      <c r="D2660" s="191">
        <v>1198.6899410000001</v>
      </c>
      <c r="E2660" s="191">
        <v>1210.650024</v>
      </c>
      <c r="F2660" s="192">
        <v>1210.650024</v>
      </c>
      <c r="G2660" s="191">
        <v>5760040000</v>
      </c>
      <c r="H2660" s="194">
        <f t="shared" si="41"/>
        <v>1.1150066360683901E-2</v>
      </c>
      <c r="I2660" s="193"/>
      <c r="J2660" s="197">
        <v>2658</v>
      </c>
      <c r="K2660" s="234">
        <v>1.1150066360683901E-2</v>
      </c>
      <c r="L2660" s="198">
        <v>-2.1566653921273209E-3</v>
      </c>
    </row>
    <row r="2661" spans="1:12" ht="14.4" x14ac:dyDescent="0.3">
      <c r="A2661" s="7">
        <v>40281</v>
      </c>
      <c r="B2661" s="191">
        <v>1195.9399410000001</v>
      </c>
      <c r="C2661" s="191">
        <v>1199.040039</v>
      </c>
      <c r="D2661" s="191">
        <v>1188.8199460000001</v>
      </c>
      <c r="E2661" s="191">
        <v>1197.3000489999999</v>
      </c>
      <c r="F2661" s="192">
        <v>1197.3000489999999</v>
      </c>
      <c r="G2661" s="191">
        <v>5403580000</v>
      </c>
      <c r="H2661" s="194">
        <f t="shared" si="41"/>
        <v>6.8540135539908969E-4</v>
      </c>
      <c r="I2661" s="193"/>
      <c r="J2661" s="197">
        <v>2659</v>
      </c>
      <c r="K2661" s="234">
        <v>6.8540135539908969E-4</v>
      </c>
      <c r="L2661" s="198">
        <v>-2.1532704347432862E-3</v>
      </c>
    </row>
    <row r="2662" spans="1:12" ht="14.4" x14ac:dyDescent="0.3">
      <c r="A2662" s="7">
        <v>40280</v>
      </c>
      <c r="B2662" s="191">
        <v>1194.9399410000001</v>
      </c>
      <c r="C2662" s="191">
        <v>1199.1999510000001</v>
      </c>
      <c r="D2662" s="191">
        <v>1194.709961</v>
      </c>
      <c r="E2662" s="191">
        <v>1196.4799800000001</v>
      </c>
      <c r="F2662" s="192">
        <v>1196.4799800000001</v>
      </c>
      <c r="G2662" s="191">
        <v>4607090000</v>
      </c>
      <c r="H2662" s="194">
        <f t="shared" si="41"/>
        <v>1.7666091821069664E-3</v>
      </c>
      <c r="I2662" s="193"/>
      <c r="J2662" s="197">
        <v>2660</v>
      </c>
      <c r="K2662" s="234">
        <v>1.7666091821069664E-3</v>
      </c>
      <c r="L2662" s="198">
        <v>-2.1525038739787605E-3</v>
      </c>
    </row>
    <row r="2663" spans="1:12" ht="14.4" x14ac:dyDescent="0.3">
      <c r="A2663" s="7">
        <v>40277</v>
      </c>
      <c r="B2663" s="191">
        <v>1187.469971</v>
      </c>
      <c r="C2663" s="191">
        <v>1194.660034</v>
      </c>
      <c r="D2663" s="191">
        <v>1187.150024</v>
      </c>
      <c r="E2663" s="191">
        <v>1194.369995</v>
      </c>
      <c r="F2663" s="192">
        <v>1194.369995</v>
      </c>
      <c r="G2663" s="191">
        <v>4511570000</v>
      </c>
      <c r="H2663" s="194">
        <f t="shared" si="41"/>
        <v>6.6839068088992521E-3</v>
      </c>
      <c r="I2663" s="193"/>
      <c r="J2663" s="197">
        <v>2661</v>
      </c>
      <c r="K2663" s="234">
        <v>6.6839068088992521E-3</v>
      </c>
      <c r="L2663" s="198">
        <v>-2.1520833494148529E-3</v>
      </c>
    </row>
    <row r="2664" spans="1:12" ht="14.4" x14ac:dyDescent="0.3">
      <c r="A2664" s="7">
        <v>40276</v>
      </c>
      <c r="B2664" s="191">
        <v>1181.75</v>
      </c>
      <c r="C2664" s="191">
        <v>1188.5500489999999</v>
      </c>
      <c r="D2664" s="191">
        <v>1175.119995</v>
      </c>
      <c r="E2664" s="191">
        <v>1186.4399410000001</v>
      </c>
      <c r="F2664" s="192">
        <v>1186.4399410000001</v>
      </c>
      <c r="G2664" s="191">
        <v>4726970000</v>
      </c>
      <c r="H2664" s="194">
        <f t="shared" si="41"/>
        <v>3.3743415496154342E-3</v>
      </c>
      <c r="I2664" s="193"/>
      <c r="J2664" s="197">
        <v>2662</v>
      </c>
      <c r="K2664" s="234">
        <v>3.3743415496154342E-3</v>
      </c>
      <c r="L2664" s="198">
        <v>-2.144809017699879E-3</v>
      </c>
    </row>
    <row r="2665" spans="1:12" ht="14.4" x14ac:dyDescent="0.3">
      <c r="A2665" s="7">
        <v>40275</v>
      </c>
      <c r="B2665" s="191">
        <v>1188.2299800000001</v>
      </c>
      <c r="C2665" s="191">
        <v>1189.599976</v>
      </c>
      <c r="D2665" s="191">
        <v>1177.25</v>
      </c>
      <c r="E2665" s="191">
        <v>1182.4499510000001</v>
      </c>
      <c r="F2665" s="192">
        <v>1182.4499510000001</v>
      </c>
      <c r="G2665" s="191">
        <v>5101430000</v>
      </c>
      <c r="H2665" s="194">
        <f t="shared" si="41"/>
        <v>-5.8767069770024093E-3</v>
      </c>
      <c r="I2665" s="193"/>
      <c r="J2665" s="197">
        <v>2663</v>
      </c>
      <c r="K2665" s="234">
        <v>-5.8767069770024093E-3</v>
      </c>
      <c r="L2665" s="198">
        <v>-2.1432386828670043E-3</v>
      </c>
    </row>
    <row r="2666" spans="1:12" ht="14.4" x14ac:dyDescent="0.3">
      <c r="A2666" s="7">
        <v>40274</v>
      </c>
      <c r="B2666" s="191">
        <v>1186.01001</v>
      </c>
      <c r="C2666" s="191">
        <v>1191.8000489999999</v>
      </c>
      <c r="D2666" s="191">
        <v>1182.7700199999999</v>
      </c>
      <c r="E2666" s="191">
        <v>1189.4399410000001</v>
      </c>
      <c r="F2666" s="192">
        <v>1189.4399410000001</v>
      </c>
      <c r="G2666" s="191">
        <v>4086180000</v>
      </c>
      <c r="H2666" s="194">
        <f t="shared" si="41"/>
        <v>1.6842957112556819E-3</v>
      </c>
      <c r="I2666" s="193"/>
      <c r="J2666" s="197">
        <v>2664</v>
      </c>
      <c r="K2666" s="234">
        <v>1.6842957112556819E-3</v>
      </c>
      <c r="L2666" s="198">
        <v>-2.1407392619913665E-3</v>
      </c>
    </row>
    <row r="2667" spans="1:12" ht="14.4" x14ac:dyDescent="0.3">
      <c r="A2667" s="7">
        <v>40273</v>
      </c>
      <c r="B2667" s="191">
        <v>1178.709961</v>
      </c>
      <c r="C2667" s="191">
        <v>1187.7299800000001</v>
      </c>
      <c r="D2667" s="191">
        <v>1178.709961</v>
      </c>
      <c r="E2667" s="191">
        <v>1187.4399410000001</v>
      </c>
      <c r="F2667" s="192">
        <v>1187.4399410000001</v>
      </c>
      <c r="G2667" s="191">
        <v>3881620000</v>
      </c>
      <c r="H2667" s="194">
        <f t="shared" si="41"/>
        <v>7.927990145379751E-3</v>
      </c>
      <c r="I2667" s="193"/>
      <c r="J2667" s="197">
        <v>2665</v>
      </c>
      <c r="K2667" s="234">
        <v>7.927990145379751E-3</v>
      </c>
      <c r="L2667" s="198">
        <v>-2.1316891099281811E-3</v>
      </c>
    </row>
    <row r="2668" spans="1:12" ht="14.4" x14ac:dyDescent="0.3">
      <c r="A2668" s="7">
        <v>40269</v>
      </c>
      <c r="B2668" s="191">
        <v>1171.2299800000001</v>
      </c>
      <c r="C2668" s="191">
        <v>1181.4300539999999</v>
      </c>
      <c r="D2668" s="191">
        <v>1170.6899410000001</v>
      </c>
      <c r="E2668" s="191">
        <v>1178.099976</v>
      </c>
      <c r="F2668" s="192">
        <v>1178.099976</v>
      </c>
      <c r="G2668" s="191">
        <v>4006870000</v>
      </c>
      <c r="H2668" s="194">
        <f t="shared" si="41"/>
        <v>7.4138012533069746E-3</v>
      </c>
      <c r="I2668" s="193"/>
      <c r="J2668" s="197">
        <v>2666</v>
      </c>
      <c r="K2668" s="234">
        <v>7.4138012533069746E-3</v>
      </c>
      <c r="L2668" s="198">
        <v>-2.1311473915543722E-3</v>
      </c>
    </row>
    <row r="2669" spans="1:12" ht="14.4" x14ac:dyDescent="0.3">
      <c r="A2669" s="7">
        <v>40268</v>
      </c>
      <c r="B2669" s="191">
        <v>1171.75</v>
      </c>
      <c r="C2669" s="191">
        <v>1174.5600589999999</v>
      </c>
      <c r="D2669" s="191">
        <v>1165.7700199999999</v>
      </c>
      <c r="E2669" s="191">
        <v>1169.4300539999999</v>
      </c>
      <c r="F2669" s="192">
        <v>1169.4300539999999</v>
      </c>
      <c r="G2669" s="191">
        <v>4484340000</v>
      </c>
      <c r="H2669" s="194">
        <f t="shared" si="41"/>
        <v>-3.2728749005280166E-3</v>
      </c>
      <c r="I2669" s="193"/>
      <c r="J2669" s="197">
        <v>2667</v>
      </c>
      <c r="K2669" s="234">
        <v>-3.2728749005280166E-3</v>
      </c>
      <c r="L2669" s="198">
        <v>-2.1283329432307267E-3</v>
      </c>
    </row>
    <row r="2670" spans="1:12" ht="14.4" x14ac:dyDescent="0.3">
      <c r="A2670" s="7">
        <v>40267</v>
      </c>
      <c r="B2670" s="191">
        <v>1173.75</v>
      </c>
      <c r="C2670" s="191">
        <v>1177.829956</v>
      </c>
      <c r="D2670" s="191">
        <v>1168.920044</v>
      </c>
      <c r="E2670" s="191">
        <v>1173.2700199999999</v>
      </c>
      <c r="F2670" s="192">
        <v>1173.2700199999999</v>
      </c>
      <c r="G2670" s="191">
        <v>4085000000</v>
      </c>
      <c r="H2670" s="194">
        <f t="shared" si="41"/>
        <v>4.2659519303345117E-5</v>
      </c>
      <c r="I2670" s="193"/>
      <c r="J2670" s="197">
        <v>2668</v>
      </c>
      <c r="K2670" s="234">
        <v>4.2659519303345117E-5</v>
      </c>
      <c r="L2670" s="198">
        <v>-2.1269180839481282E-3</v>
      </c>
    </row>
    <row r="2671" spans="1:12" ht="14.4" x14ac:dyDescent="0.3">
      <c r="A2671" s="7">
        <v>40266</v>
      </c>
      <c r="B2671" s="191">
        <v>1167.709961</v>
      </c>
      <c r="C2671" s="191">
        <v>1174.849976</v>
      </c>
      <c r="D2671" s="191">
        <v>1167.709961</v>
      </c>
      <c r="E2671" s="191">
        <v>1173.219971</v>
      </c>
      <c r="F2671" s="192">
        <v>1173.219971</v>
      </c>
      <c r="G2671" s="191">
        <v>4375580000</v>
      </c>
      <c r="H2671" s="194">
        <f t="shared" si="41"/>
        <v>5.6832350639298935E-3</v>
      </c>
      <c r="I2671" s="193"/>
      <c r="J2671" s="197">
        <v>2669</v>
      </c>
      <c r="K2671" s="234">
        <v>5.6832350639298935E-3</v>
      </c>
      <c r="L2671" s="198">
        <v>-2.1268449777575968E-3</v>
      </c>
    </row>
    <row r="2672" spans="1:12" ht="14.4" x14ac:dyDescent="0.3">
      <c r="A2672" s="7">
        <v>40263</v>
      </c>
      <c r="B2672" s="191">
        <v>1167.579956</v>
      </c>
      <c r="C2672" s="191">
        <v>1173.9300539999999</v>
      </c>
      <c r="D2672" s="191">
        <v>1161.4799800000001</v>
      </c>
      <c r="E2672" s="191">
        <v>1166.589966</v>
      </c>
      <c r="F2672" s="192">
        <v>1166.589966</v>
      </c>
      <c r="G2672" s="191">
        <v>4708420000</v>
      </c>
      <c r="H2672" s="194">
        <f t="shared" si="41"/>
        <v>7.3772315609480616E-4</v>
      </c>
      <c r="I2672" s="193"/>
      <c r="J2672" s="197">
        <v>2670</v>
      </c>
      <c r="K2672" s="234">
        <v>7.3772315609480616E-4</v>
      </c>
      <c r="L2672" s="198">
        <v>-2.1261277232105065E-3</v>
      </c>
    </row>
    <row r="2673" spans="1:12" ht="14.4" x14ac:dyDescent="0.3">
      <c r="A2673" s="7">
        <v>40262</v>
      </c>
      <c r="B2673" s="191">
        <v>1170.030029</v>
      </c>
      <c r="C2673" s="191">
        <v>1180.6899410000001</v>
      </c>
      <c r="D2673" s="191">
        <v>1165.089966</v>
      </c>
      <c r="E2673" s="191">
        <v>1165.7299800000001</v>
      </c>
      <c r="F2673" s="192">
        <v>1165.7299800000001</v>
      </c>
      <c r="G2673" s="191">
        <v>5668900000</v>
      </c>
      <c r="H2673" s="194">
        <f t="shared" si="41"/>
        <v>-1.7041679935436492E-3</v>
      </c>
      <c r="I2673" s="193"/>
      <c r="J2673" s="197">
        <v>2671</v>
      </c>
      <c r="K2673" s="234">
        <v>-1.7041679935436492E-3</v>
      </c>
      <c r="L2673" s="198">
        <v>-2.1239854714627708E-3</v>
      </c>
    </row>
    <row r="2674" spans="1:12" ht="14.4" x14ac:dyDescent="0.3">
      <c r="A2674" s="7">
        <v>40261</v>
      </c>
      <c r="B2674" s="191">
        <v>1172.6999510000001</v>
      </c>
      <c r="C2674" s="191">
        <v>1173.040039</v>
      </c>
      <c r="D2674" s="191">
        <v>1166.01001</v>
      </c>
      <c r="E2674" s="191">
        <v>1167.719971</v>
      </c>
      <c r="F2674" s="192">
        <v>1167.719971</v>
      </c>
      <c r="G2674" s="191">
        <v>4705750000</v>
      </c>
      <c r="H2674" s="194">
        <f t="shared" si="41"/>
        <v>-5.4933040005234329E-3</v>
      </c>
      <c r="I2674" s="193"/>
      <c r="J2674" s="197">
        <v>2672</v>
      </c>
      <c r="K2674" s="234">
        <v>-5.4933040005234329E-3</v>
      </c>
      <c r="L2674" s="198">
        <v>-2.122957694699377E-3</v>
      </c>
    </row>
    <row r="2675" spans="1:12" ht="14.4" x14ac:dyDescent="0.3">
      <c r="A2675" s="7">
        <v>40260</v>
      </c>
      <c r="B2675" s="191">
        <v>1166.469971</v>
      </c>
      <c r="C2675" s="191">
        <v>1174.719971</v>
      </c>
      <c r="D2675" s="191">
        <v>1163.829956</v>
      </c>
      <c r="E2675" s="191">
        <v>1174.170044</v>
      </c>
      <c r="F2675" s="192">
        <v>1174.170044</v>
      </c>
      <c r="G2675" s="191">
        <v>4411640000</v>
      </c>
      <c r="H2675" s="194">
        <f t="shared" si="41"/>
        <v>7.1709666042605764E-3</v>
      </c>
      <c r="I2675" s="193"/>
      <c r="J2675" s="197">
        <v>2673</v>
      </c>
      <c r="K2675" s="234">
        <v>7.1709666042605764E-3</v>
      </c>
      <c r="L2675" s="198">
        <v>-2.1209577443430726E-3</v>
      </c>
    </row>
    <row r="2676" spans="1:12" ht="14.4" x14ac:dyDescent="0.3">
      <c r="A2676" s="7">
        <v>40259</v>
      </c>
      <c r="B2676" s="191">
        <v>1157.25</v>
      </c>
      <c r="C2676" s="191">
        <v>1167.8199460000001</v>
      </c>
      <c r="D2676" s="191">
        <v>1152.880005</v>
      </c>
      <c r="E2676" s="191">
        <v>1165.8100589999999</v>
      </c>
      <c r="F2676" s="192">
        <v>1165.8100589999999</v>
      </c>
      <c r="G2676" s="191">
        <v>4261680000</v>
      </c>
      <c r="H2676" s="194">
        <f t="shared" si="41"/>
        <v>5.0952969029336619E-3</v>
      </c>
      <c r="I2676" s="193"/>
      <c r="J2676" s="197">
        <v>2674</v>
      </c>
      <c r="K2676" s="234">
        <v>5.0952969029336619E-3</v>
      </c>
      <c r="L2676" s="198">
        <v>-2.1204396065036026E-3</v>
      </c>
    </row>
    <row r="2677" spans="1:12" ht="14.4" x14ac:dyDescent="0.3">
      <c r="A2677" s="7">
        <v>40256</v>
      </c>
      <c r="B2677" s="191">
        <v>1166.6800539999999</v>
      </c>
      <c r="C2677" s="191">
        <v>1169.1999510000001</v>
      </c>
      <c r="D2677" s="191">
        <v>1155.329956</v>
      </c>
      <c r="E2677" s="191">
        <v>1159.900024</v>
      </c>
      <c r="F2677" s="192">
        <v>1159.900024</v>
      </c>
      <c r="G2677" s="191">
        <v>5212410000</v>
      </c>
      <c r="H2677" s="194">
        <f t="shared" si="41"/>
        <v>-5.0864467579352611E-3</v>
      </c>
      <c r="I2677" s="193"/>
      <c r="J2677" s="197">
        <v>2675</v>
      </c>
      <c r="K2677" s="234">
        <v>-5.0864467579352611E-3</v>
      </c>
      <c r="L2677" s="198">
        <v>-2.1153568633501788E-3</v>
      </c>
    </row>
    <row r="2678" spans="1:12" ht="14.4" x14ac:dyDescent="0.3">
      <c r="A2678" s="7">
        <v>40255</v>
      </c>
      <c r="B2678" s="191">
        <v>1166.130005</v>
      </c>
      <c r="C2678" s="191">
        <v>1167.7700199999999</v>
      </c>
      <c r="D2678" s="191">
        <v>1161.160034</v>
      </c>
      <c r="E2678" s="191">
        <v>1165.829956</v>
      </c>
      <c r="F2678" s="192">
        <v>1165.829956</v>
      </c>
      <c r="G2678" s="191">
        <v>4234510000</v>
      </c>
      <c r="H2678" s="194">
        <f t="shared" si="41"/>
        <v>-3.258461278054397E-4</v>
      </c>
      <c r="I2678" s="193"/>
      <c r="J2678" s="197">
        <v>2676</v>
      </c>
      <c r="K2678" s="234">
        <v>-3.258461278054397E-4</v>
      </c>
      <c r="L2678" s="198">
        <v>-2.110927620329247E-3</v>
      </c>
    </row>
    <row r="2679" spans="1:12" ht="14.4" x14ac:dyDescent="0.3">
      <c r="A2679" s="7">
        <v>40254</v>
      </c>
      <c r="B2679" s="191">
        <v>1159.9399410000001</v>
      </c>
      <c r="C2679" s="191">
        <v>1169.839966</v>
      </c>
      <c r="D2679" s="191">
        <v>1159.9399410000001</v>
      </c>
      <c r="E2679" s="191">
        <v>1166.209961</v>
      </c>
      <c r="F2679" s="192">
        <v>1166.209961</v>
      </c>
      <c r="G2679" s="191">
        <v>4963200000</v>
      </c>
      <c r="H2679" s="194">
        <f t="shared" si="41"/>
        <v>5.8216758034303519E-3</v>
      </c>
      <c r="I2679" s="193"/>
      <c r="J2679" s="197">
        <v>2677</v>
      </c>
      <c r="K2679" s="234">
        <v>5.8216758034303519E-3</v>
      </c>
      <c r="L2679" s="198">
        <v>-2.1097999404100982E-3</v>
      </c>
    </row>
    <row r="2680" spans="1:12" ht="14.4" x14ac:dyDescent="0.3">
      <c r="A2680" s="7">
        <v>40253</v>
      </c>
      <c r="B2680" s="191">
        <v>1150.829956</v>
      </c>
      <c r="C2680" s="191">
        <v>1160.280029</v>
      </c>
      <c r="D2680" s="191">
        <v>1150.349976</v>
      </c>
      <c r="E2680" s="191">
        <v>1159.459961</v>
      </c>
      <c r="F2680" s="192">
        <v>1159.459961</v>
      </c>
      <c r="G2680" s="191">
        <v>4369770000</v>
      </c>
      <c r="H2680" s="194">
        <f t="shared" si="41"/>
        <v>7.7791161504105954E-3</v>
      </c>
      <c r="I2680" s="193"/>
      <c r="J2680" s="197">
        <v>2678</v>
      </c>
      <c r="K2680" s="234">
        <v>7.7791161504105954E-3</v>
      </c>
      <c r="L2680" s="198">
        <v>-2.1080615612413841E-3</v>
      </c>
    </row>
    <row r="2681" spans="1:12" ht="14.4" x14ac:dyDescent="0.3">
      <c r="A2681" s="7">
        <v>40252</v>
      </c>
      <c r="B2681" s="191">
        <v>1148.530029</v>
      </c>
      <c r="C2681" s="191">
        <v>1150.9799800000001</v>
      </c>
      <c r="D2681" s="191">
        <v>1141.4499510000001</v>
      </c>
      <c r="E2681" s="191">
        <v>1150.51001</v>
      </c>
      <c r="F2681" s="192">
        <v>1150.51001</v>
      </c>
      <c r="G2681" s="191">
        <v>4164110000</v>
      </c>
      <c r="H2681" s="194">
        <f t="shared" si="41"/>
        <v>4.521952404124242E-4</v>
      </c>
      <c r="I2681" s="193"/>
      <c r="J2681" s="197">
        <v>2679</v>
      </c>
      <c r="K2681" s="234">
        <v>4.521952404124242E-4</v>
      </c>
      <c r="L2681" s="198">
        <v>-2.1079147620905632E-3</v>
      </c>
    </row>
    <row r="2682" spans="1:12" ht="14.4" x14ac:dyDescent="0.3">
      <c r="A2682" s="7">
        <v>40249</v>
      </c>
      <c r="B2682" s="191">
        <v>1151.709961</v>
      </c>
      <c r="C2682" s="191">
        <v>1153.410034</v>
      </c>
      <c r="D2682" s="191">
        <v>1146.969971</v>
      </c>
      <c r="E2682" s="191">
        <v>1149.98999</v>
      </c>
      <c r="F2682" s="192">
        <v>1149.98999</v>
      </c>
      <c r="G2682" s="191">
        <v>4928160000</v>
      </c>
      <c r="H2682" s="194">
        <f t="shared" si="41"/>
        <v>-2.1734594708361685E-4</v>
      </c>
      <c r="I2682" s="193"/>
      <c r="J2682" s="197">
        <v>2680</v>
      </c>
      <c r="K2682" s="234">
        <v>-2.1734594708361685E-4</v>
      </c>
      <c r="L2682" s="198">
        <v>-2.0976564853349079E-3</v>
      </c>
    </row>
    <row r="2683" spans="1:12" ht="14.4" x14ac:dyDescent="0.3">
      <c r="A2683" s="7">
        <v>40248</v>
      </c>
      <c r="B2683" s="191">
        <v>1143.959961</v>
      </c>
      <c r="C2683" s="191">
        <v>1150.23999</v>
      </c>
      <c r="D2683" s="191">
        <v>1138.98999</v>
      </c>
      <c r="E2683" s="191">
        <v>1150.23999</v>
      </c>
      <c r="F2683" s="192">
        <v>1150.23999</v>
      </c>
      <c r="G2683" s="191">
        <v>4669060000</v>
      </c>
      <c r="H2683" s="194">
        <f t="shared" si="41"/>
        <v>4.0415194181464666E-3</v>
      </c>
      <c r="I2683" s="193"/>
      <c r="J2683" s="197">
        <v>2681</v>
      </c>
      <c r="K2683" s="234">
        <v>4.0415194181464666E-3</v>
      </c>
      <c r="L2683" s="198">
        <v>-2.0963476451063378E-3</v>
      </c>
    </row>
    <row r="2684" spans="1:12" ht="14.4" x14ac:dyDescent="0.3">
      <c r="A2684" s="7">
        <v>40247</v>
      </c>
      <c r="B2684" s="191">
        <v>1140.219971</v>
      </c>
      <c r="C2684" s="191">
        <v>1148.26001</v>
      </c>
      <c r="D2684" s="191">
        <v>1140.089966</v>
      </c>
      <c r="E2684" s="191">
        <v>1145.6099850000001</v>
      </c>
      <c r="F2684" s="192">
        <v>1145.6099850000001</v>
      </c>
      <c r="G2684" s="191">
        <v>5469120000</v>
      </c>
      <c r="H2684" s="194">
        <f t="shared" si="41"/>
        <v>4.5245597980651722E-3</v>
      </c>
      <c r="I2684" s="193"/>
      <c r="J2684" s="197">
        <v>2682</v>
      </c>
      <c r="K2684" s="234">
        <v>4.5245597980651722E-3</v>
      </c>
      <c r="L2684" s="198">
        <v>-2.094537588417138E-3</v>
      </c>
    </row>
    <row r="2685" spans="1:12" ht="14.4" x14ac:dyDescent="0.3">
      <c r="A2685" s="7">
        <v>40246</v>
      </c>
      <c r="B2685" s="191">
        <v>1137.5600589999999</v>
      </c>
      <c r="C2685" s="191">
        <v>1145.369995</v>
      </c>
      <c r="D2685" s="191">
        <v>1134.900024</v>
      </c>
      <c r="E2685" s="191">
        <v>1140.4499510000001</v>
      </c>
      <c r="F2685" s="192">
        <v>1140.4499510000001</v>
      </c>
      <c r="G2685" s="191">
        <v>5185570000</v>
      </c>
      <c r="H2685" s="194">
        <f t="shared" si="41"/>
        <v>1.7127369345630702E-3</v>
      </c>
      <c r="I2685" s="193"/>
      <c r="J2685" s="197">
        <v>2683</v>
      </c>
      <c r="K2685" s="234">
        <v>1.7127369345630702E-3</v>
      </c>
      <c r="L2685" s="198">
        <v>-2.0936958600096104E-3</v>
      </c>
    </row>
    <row r="2686" spans="1:12" ht="14.4" x14ac:dyDescent="0.3">
      <c r="A2686" s="7">
        <v>40245</v>
      </c>
      <c r="B2686" s="191">
        <v>1138.400024</v>
      </c>
      <c r="C2686" s="191">
        <v>1141.0500489999999</v>
      </c>
      <c r="D2686" s="191">
        <v>1136.7700199999999</v>
      </c>
      <c r="E2686" s="191">
        <v>1138.5</v>
      </c>
      <c r="F2686" s="192">
        <v>1138.5</v>
      </c>
      <c r="G2686" s="191">
        <v>3774680000</v>
      </c>
      <c r="H2686" s="194">
        <f t="shared" si="41"/>
        <v>-1.7559586247848665E-4</v>
      </c>
      <c r="I2686" s="193"/>
      <c r="J2686" s="197">
        <v>2684</v>
      </c>
      <c r="K2686" s="234">
        <v>-1.7559586247848665E-4</v>
      </c>
      <c r="L2686" s="198">
        <v>-2.0902258564731136E-3</v>
      </c>
    </row>
    <row r="2687" spans="1:12" ht="14.4" x14ac:dyDescent="0.3">
      <c r="A2687" s="7">
        <v>40242</v>
      </c>
      <c r="B2687" s="191">
        <v>1125.119995</v>
      </c>
      <c r="C2687" s="191">
        <v>1139.380005</v>
      </c>
      <c r="D2687" s="191">
        <v>1125.119995</v>
      </c>
      <c r="E2687" s="191">
        <v>1138.6999510000001</v>
      </c>
      <c r="F2687" s="192">
        <v>1138.6999510000001</v>
      </c>
      <c r="G2687" s="191">
        <v>4133000000</v>
      </c>
      <c r="H2687" s="194">
        <f t="shared" si="41"/>
        <v>1.4007480525941926E-2</v>
      </c>
      <c r="I2687" s="193"/>
      <c r="J2687" s="197">
        <v>2685</v>
      </c>
      <c r="K2687" s="234">
        <v>1.4007480525941926E-2</v>
      </c>
      <c r="L2687" s="198">
        <v>-2.0891761134863157E-3</v>
      </c>
    </row>
    <row r="2688" spans="1:12" ht="14.4" x14ac:dyDescent="0.3">
      <c r="A2688" s="7">
        <v>40241</v>
      </c>
      <c r="B2688" s="191">
        <v>1119.119995</v>
      </c>
      <c r="C2688" s="191">
        <v>1123.7299800000001</v>
      </c>
      <c r="D2688" s="191">
        <v>1116.660034</v>
      </c>
      <c r="E2688" s="191">
        <v>1122.969971</v>
      </c>
      <c r="F2688" s="192">
        <v>1122.969971</v>
      </c>
      <c r="G2688" s="191">
        <v>3945010000</v>
      </c>
      <c r="H2688" s="194">
        <f t="shared" si="41"/>
        <v>3.7361183549114601E-3</v>
      </c>
      <c r="I2688" s="193"/>
      <c r="J2688" s="197">
        <v>2686</v>
      </c>
      <c r="K2688" s="234">
        <v>3.7361183549114601E-3</v>
      </c>
      <c r="L2688" s="198">
        <v>-2.0856176120627244E-3</v>
      </c>
    </row>
    <row r="2689" spans="1:12" ht="14.4" x14ac:dyDescent="0.3">
      <c r="A2689" s="7">
        <v>40240</v>
      </c>
      <c r="B2689" s="191">
        <v>1119.3599850000001</v>
      </c>
      <c r="C2689" s="191">
        <v>1125.6400149999999</v>
      </c>
      <c r="D2689" s="191">
        <v>1116.579956</v>
      </c>
      <c r="E2689" s="191">
        <v>1118.790039</v>
      </c>
      <c r="F2689" s="192">
        <v>1118.790039</v>
      </c>
      <c r="G2689" s="191">
        <v>3951320000</v>
      </c>
      <c r="H2689" s="194">
        <f t="shared" si="41"/>
        <v>4.292011827464647E-4</v>
      </c>
      <c r="I2689" s="193"/>
      <c r="J2689" s="197">
        <v>2687</v>
      </c>
      <c r="K2689" s="234">
        <v>4.292011827464647E-4</v>
      </c>
      <c r="L2689" s="198">
        <v>-2.0854588262009888E-3</v>
      </c>
    </row>
    <row r="2690" spans="1:12" ht="14.4" x14ac:dyDescent="0.3">
      <c r="A2690" s="7">
        <v>40239</v>
      </c>
      <c r="B2690" s="191">
        <v>1117.01001</v>
      </c>
      <c r="C2690" s="191">
        <v>1123.459961</v>
      </c>
      <c r="D2690" s="191">
        <v>1116.51001</v>
      </c>
      <c r="E2690" s="191">
        <v>1118.3100589999999</v>
      </c>
      <c r="F2690" s="192">
        <v>1118.3100589999999</v>
      </c>
      <c r="G2690" s="191">
        <v>4134680000</v>
      </c>
      <c r="H2690" s="194">
        <f t="shared" si="41"/>
        <v>2.3304425799599801E-3</v>
      </c>
      <c r="I2690" s="193"/>
      <c r="J2690" s="197">
        <v>2688</v>
      </c>
      <c r="K2690" s="234">
        <v>2.3304425799599801E-3</v>
      </c>
      <c r="L2690" s="198">
        <v>-2.0842864371286131E-3</v>
      </c>
    </row>
    <row r="2691" spans="1:12" ht="14.4" x14ac:dyDescent="0.3">
      <c r="A2691" s="7">
        <v>40238</v>
      </c>
      <c r="B2691" s="191">
        <v>1105.3599850000001</v>
      </c>
      <c r="C2691" s="191">
        <v>1116.1099850000001</v>
      </c>
      <c r="D2691" s="191">
        <v>1105.3599850000001</v>
      </c>
      <c r="E2691" s="191">
        <v>1115.709961</v>
      </c>
      <c r="F2691" s="192">
        <v>1115.709961</v>
      </c>
      <c r="G2691" s="191">
        <v>3847640000</v>
      </c>
      <c r="H2691" s="194">
        <f t="shared" si="41"/>
        <v>1.0158508543839304E-2</v>
      </c>
      <c r="I2691" s="193"/>
      <c r="J2691" s="197">
        <v>2689</v>
      </c>
      <c r="K2691" s="234">
        <v>1.0158508543839304E-2</v>
      </c>
      <c r="L2691" s="198">
        <v>-2.0817520322884042E-3</v>
      </c>
    </row>
    <row r="2692" spans="1:12" ht="14.4" x14ac:dyDescent="0.3">
      <c r="A2692" s="7">
        <v>40235</v>
      </c>
      <c r="B2692" s="191">
        <v>1103.099976</v>
      </c>
      <c r="C2692" s="191">
        <v>1107.23999</v>
      </c>
      <c r="D2692" s="191">
        <v>1097.5600589999999</v>
      </c>
      <c r="E2692" s="191">
        <v>1104.48999</v>
      </c>
      <c r="F2692" s="192">
        <v>1104.48999</v>
      </c>
      <c r="G2692" s="191">
        <v>3945190000</v>
      </c>
      <c r="H2692" s="194">
        <f t="shared" ref="H2692:H2755" si="42">(F2692-F2693)/F2693</f>
        <v>1.4053793342496646E-3</v>
      </c>
      <c r="I2692" s="193"/>
      <c r="J2692" s="197">
        <v>2690</v>
      </c>
      <c r="K2692" s="234">
        <v>1.4053793342496646E-3</v>
      </c>
      <c r="L2692" s="198">
        <v>-2.0810403358640186E-3</v>
      </c>
    </row>
    <row r="2693" spans="1:12" ht="14.4" x14ac:dyDescent="0.3">
      <c r="A2693" s="7">
        <v>40234</v>
      </c>
      <c r="B2693" s="191">
        <v>1101.23999</v>
      </c>
      <c r="C2693" s="191">
        <v>1103.5</v>
      </c>
      <c r="D2693" s="191">
        <v>1086.0200199999999</v>
      </c>
      <c r="E2693" s="191">
        <v>1102.9399410000001</v>
      </c>
      <c r="F2693" s="192">
        <v>1102.9399410000001</v>
      </c>
      <c r="G2693" s="191">
        <v>4521130000</v>
      </c>
      <c r="H2693" s="194">
        <f t="shared" si="42"/>
        <v>-2.0810403358640186E-3</v>
      </c>
      <c r="I2693" s="193"/>
      <c r="J2693" s="197">
        <v>2691</v>
      </c>
      <c r="K2693" s="234">
        <v>-2.0810403358640186E-3</v>
      </c>
      <c r="L2693" s="198">
        <v>-2.0781811671972353E-3</v>
      </c>
    </row>
    <row r="2694" spans="1:12" ht="14.4" x14ac:dyDescent="0.3">
      <c r="A2694" s="7">
        <v>40233</v>
      </c>
      <c r="B2694" s="191">
        <v>1095.8900149999999</v>
      </c>
      <c r="C2694" s="191">
        <v>1106.420044</v>
      </c>
      <c r="D2694" s="191">
        <v>1095.5</v>
      </c>
      <c r="E2694" s="191">
        <v>1105.23999</v>
      </c>
      <c r="F2694" s="192">
        <v>1105.23999</v>
      </c>
      <c r="G2694" s="191">
        <v>4168360000</v>
      </c>
      <c r="H2694" s="194">
        <f t="shared" si="42"/>
        <v>9.7204588281482526E-3</v>
      </c>
      <c r="I2694" s="193"/>
      <c r="J2694" s="197">
        <v>2692</v>
      </c>
      <c r="K2694" s="234">
        <v>9.7204588281482526E-3</v>
      </c>
      <c r="L2694" s="198">
        <v>-2.0744619233302145E-3</v>
      </c>
    </row>
    <row r="2695" spans="1:12" ht="14.4" x14ac:dyDescent="0.3">
      <c r="A2695" s="7">
        <v>40232</v>
      </c>
      <c r="B2695" s="191">
        <v>1107.48999</v>
      </c>
      <c r="C2695" s="191">
        <v>1108.579956</v>
      </c>
      <c r="D2695" s="191">
        <v>1092.1800539999999</v>
      </c>
      <c r="E2695" s="191">
        <v>1094.599976</v>
      </c>
      <c r="F2695" s="192">
        <v>1094.599976</v>
      </c>
      <c r="G2695" s="191">
        <v>4521050000</v>
      </c>
      <c r="H2695" s="194">
        <f t="shared" si="42"/>
        <v>-1.2102809432199981E-2</v>
      </c>
      <c r="I2695" s="193"/>
      <c r="J2695" s="197">
        <v>2693</v>
      </c>
      <c r="K2695" s="234">
        <v>-1.2102809432199981E-2</v>
      </c>
      <c r="L2695" s="198">
        <v>-2.0718427826813975E-3</v>
      </c>
    </row>
    <row r="2696" spans="1:12" ht="14.4" x14ac:dyDescent="0.3">
      <c r="A2696" s="7">
        <v>40231</v>
      </c>
      <c r="B2696" s="191">
        <v>1110</v>
      </c>
      <c r="C2696" s="191">
        <v>1112.290039</v>
      </c>
      <c r="D2696" s="191">
        <v>1105.380005</v>
      </c>
      <c r="E2696" s="191">
        <v>1108.01001</v>
      </c>
      <c r="F2696" s="192">
        <v>1108.01001</v>
      </c>
      <c r="G2696" s="191">
        <v>3814440000</v>
      </c>
      <c r="H2696" s="194">
        <f t="shared" si="42"/>
        <v>-1.0458576719369064E-3</v>
      </c>
      <c r="I2696" s="193"/>
      <c r="J2696" s="197">
        <v>2694</v>
      </c>
      <c r="K2696" s="234">
        <v>-1.0458576719369064E-3</v>
      </c>
      <c r="L2696" s="198">
        <v>-2.0689661302013269E-3</v>
      </c>
    </row>
    <row r="2697" spans="1:12" ht="14.4" x14ac:dyDescent="0.3">
      <c r="A2697" s="7">
        <v>40228</v>
      </c>
      <c r="B2697" s="191">
        <v>1105.48999</v>
      </c>
      <c r="C2697" s="191">
        <v>1112.420044</v>
      </c>
      <c r="D2697" s="191">
        <v>1100.8000489999999</v>
      </c>
      <c r="E2697" s="191">
        <v>1109.170044</v>
      </c>
      <c r="F2697" s="192">
        <v>1109.170044</v>
      </c>
      <c r="G2697" s="191">
        <v>3944280000</v>
      </c>
      <c r="H2697" s="194">
        <f t="shared" si="42"/>
        <v>2.186622091709927E-3</v>
      </c>
      <c r="I2697" s="193"/>
      <c r="J2697" s="197">
        <v>2695</v>
      </c>
      <c r="K2697" s="234">
        <v>2.186622091709927E-3</v>
      </c>
      <c r="L2697" s="198">
        <v>-2.0685329679128602E-3</v>
      </c>
    </row>
    <row r="2698" spans="1:12" ht="14.4" x14ac:dyDescent="0.3">
      <c r="A2698" s="7">
        <v>40227</v>
      </c>
      <c r="B2698" s="191">
        <v>1099.030029</v>
      </c>
      <c r="C2698" s="191">
        <v>1108.23999</v>
      </c>
      <c r="D2698" s="191">
        <v>1097.4799800000001</v>
      </c>
      <c r="E2698" s="191">
        <v>1106.75</v>
      </c>
      <c r="F2698" s="192">
        <v>1106.75</v>
      </c>
      <c r="G2698" s="191">
        <v>3878620000</v>
      </c>
      <c r="H2698" s="194">
        <f t="shared" si="42"/>
        <v>6.5847422344067919E-3</v>
      </c>
      <c r="I2698" s="193"/>
      <c r="J2698" s="197">
        <v>2696</v>
      </c>
      <c r="K2698" s="234">
        <v>6.5847422344067919E-3</v>
      </c>
      <c r="L2698" s="198">
        <v>-2.0659826409442235E-3</v>
      </c>
    </row>
    <row r="2699" spans="1:12" ht="14.4" x14ac:dyDescent="0.3">
      <c r="A2699" s="7">
        <v>40226</v>
      </c>
      <c r="B2699" s="191">
        <v>1096.1400149999999</v>
      </c>
      <c r="C2699" s="191">
        <v>1101.030029</v>
      </c>
      <c r="D2699" s="191">
        <v>1094.719971</v>
      </c>
      <c r="E2699" s="191">
        <v>1099.51001</v>
      </c>
      <c r="F2699" s="192">
        <v>1099.51001</v>
      </c>
      <c r="G2699" s="191">
        <v>4259230000</v>
      </c>
      <c r="H2699" s="194">
        <f t="shared" si="42"/>
        <v>4.2379597771331273E-3</v>
      </c>
      <c r="I2699" s="193"/>
      <c r="J2699" s="197">
        <v>2697</v>
      </c>
      <c r="K2699" s="234">
        <v>4.2379597771331273E-3</v>
      </c>
      <c r="L2699" s="198">
        <v>-2.0653239770530444E-3</v>
      </c>
    </row>
    <row r="2700" spans="1:12" ht="14.4" x14ac:dyDescent="0.3">
      <c r="A2700" s="7">
        <v>40225</v>
      </c>
      <c r="B2700" s="191">
        <v>1079.130005</v>
      </c>
      <c r="C2700" s="191">
        <v>1095.670044</v>
      </c>
      <c r="D2700" s="191">
        <v>1079.130005</v>
      </c>
      <c r="E2700" s="191">
        <v>1094.869995</v>
      </c>
      <c r="F2700" s="192">
        <v>1094.869995</v>
      </c>
      <c r="G2700" s="191">
        <v>4080770000</v>
      </c>
      <c r="H2700" s="194">
        <f t="shared" si="42"/>
        <v>1.8000748314746091E-2</v>
      </c>
      <c r="I2700" s="193"/>
      <c r="J2700" s="197">
        <v>2698</v>
      </c>
      <c r="K2700" s="234">
        <v>1.8000748314746091E-2</v>
      </c>
      <c r="L2700" s="198">
        <v>-2.0632034483761374E-3</v>
      </c>
    </row>
    <row r="2701" spans="1:12" ht="14.4" x14ac:dyDescent="0.3">
      <c r="A2701" s="7">
        <v>40221</v>
      </c>
      <c r="B2701" s="191">
        <v>1075.9499510000001</v>
      </c>
      <c r="C2701" s="191">
        <v>1077.8100589999999</v>
      </c>
      <c r="D2701" s="191">
        <v>1062.969971</v>
      </c>
      <c r="E2701" s="191">
        <v>1075.51001</v>
      </c>
      <c r="F2701" s="192">
        <v>1075.51001</v>
      </c>
      <c r="G2701" s="191">
        <v>4160680000</v>
      </c>
      <c r="H2701" s="194">
        <f t="shared" si="42"/>
        <v>-2.7445928765688563E-3</v>
      </c>
      <c r="I2701" s="193"/>
      <c r="J2701" s="197">
        <v>2699</v>
      </c>
      <c r="K2701" s="234">
        <v>-2.7445928765688563E-3</v>
      </c>
      <c r="L2701" s="198">
        <v>-2.0619040280095394E-3</v>
      </c>
    </row>
    <row r="2702" spans="1:12" ht="14.4" x14ac:dyDescent="0.3">
      <c r="A2702" s="7">
        <v>40220</v>
      </c>
      <c r="B2702" s="191">
        <v>1067.099976</v>
      </c>
      <c r="C2702" s="191">
        <v>1080.040039</v>
      </c>
      <c r="D2702" s="191">
        <v>1060.589966</v>
      </c>
      <c r="E2702" s="191">
        <v>1078.469971</v>
      </c>
      <c r="F2702" s="192">
        <v>1078.469971</v>
      </c>
      <c r="G2702" s="191">
        <v>4400870000</v>
      </c>
      <c r="H2702" s="194">
        <f t="shared" si="42"/>
        <v>9.6804377291133253E-3</v>
      </c>
      <c r="I2702" s="193"/>
      <c r="J2702" s="197">
        <v>2700</v>
      </c>
      <c r="K2702" s="234">
        <v>9.6804377291133253E-3</v>
      </c>
      <c r="L2702" s="198">
        <v>-2.0557639904987767E-3</v>
      </c>
    </row>
    <row r="2703" spans="1:12" ht="14.4" x14ac:dyDescent="0.3">
      <c r="A2703" s="7">
        <v>40219</v>
      </c>
      <c r="B2703" s="191">
        <v>1069.6800539999999</v>
      </c>
      <c r="C2703" s="191">
        <v>1073.670044</v>
      </c>
      <c r="D2703" s="191">
        <v>1059.339966</v>
      </c>
      <c r="E2703" s="191">
        <v>1068.130005</v>
      </c>
      <c r="F2703" s="192">
        <v>1068.130005</v>
      </c>
      <c r="G2703" s="191">
        <v>4251450000</v>
      </c>
      <c r="H2703" s="194">
        <f t="shared" si="42"/>
        <v>-2.232573847614684E-3</v>
      </c>
      <c r="I2703" s="193"/>
      <c r="J2703" s="197">
        <v>2701</v>
      </c>
      <c r="K2703" s="234">
        <v>-2.232573847614684E-3</v>
      </c>
      <c r="L2703" s="198">
        <v>-2.0520023457634463E-3</v>
      </c>
    </row>
    <row r="2704" spans="1:12" ht="14.4" x14ac:dyDescent="0.3">
      <c r="A2704" s="7">
        <v>40218</v>
      </c>
      <c r="B2704" s="191">
        <v>1060.0600589999999</v>
      </c>
      <c r="C2704" s="191">
        <v>1079.280029</v>
      </c>
      <c r="D2704" s="191">
        <v>1060.0600589999999</v>
      </c>
      <c r="E2704" s="191">
        <v>1070.5200199999999</v>
      </c>
      <c r="F2704" s="192">
        <v>1070.5200199999999</v>
      </c>
      <c r="G2704" s="191">
        <v>5114260000</v>
      </c>
      <c r="H2704" s="194">
        <f t="shared" si="42"/>
        <v>1.3040132984841329E-2</v>
      </c>
      <c r="I2704" s="193"/>
      <c r="J2704" s="197">
        <v>2702</v>
      </c>
      <c r="K2704" s="234">
        <v>1.3040132984841329E-2</v>
      </c>
      <c r="L2704" s="198">
        <v>-2.0513275301767384E-3</v>
      </c>
    </row>
    <row r="2705" spans="1:12" ht="14.4" x14ac:dyDescent="0.3">
      <c r="A2705" s="7">
        <v>40217</v>
      </c>
      <c r="B2705" s="191">
        <v>1065.51001</v>
      </c>
      <c r="C2705" s="191">
        <v>1071.1999510000001</v>
      </c>
      <c r="D2705" s="191">
        <v>1056.51001</v>
      </c>
      <c r="E2705" s="191">
        <v>1056.73999</v>
      </c>
      <c r="F2705" s="192">
        <v>1056.73999</v>
      </c>
      <c r="G2705" s="191">
        <v>4089820000</v>
      </c>
      <c r="H2705" s="194">
        <f t="shared" si="42"/>
        <v>-8.8632903356195281E-3</v>
      </c>
      <c r="I2705" s="193"/>
      <c r="J2705" s="197">
        <v>2703</v>
      </c>
      <c r="K2705" s="234">
        <v>-8.8632903356195281E-3</v>
      </c>
      <c r="L2705" s="198">
        <v>-2.0491589792096367E-3</v>
      </c>
    </row>
    <row r="2706" spans="1:12" ht="14.4" x14ac:dyDescent="0.3">
      <c r="A2706" s="7">
        <v>40214</v>
      </c>
      <c r="B2706" s="191">
        <v>1064.119995</v>
      </c>
      <c r="C2706" s="191">
        <v>1067.130005</v>
      </c>
      <c r="D2706" s="191">
        <v>1044.5</v>
      </c>
      <c r="E2706" s="191">
        <v>1066.1899410000001</v>
      </c>
      <c r="F2706" s="192">
        <v>1066.1899410000001</v>
      </c>
      <c r="G2706" s="191">
        <v>6438900000</v>
      </c>
      <c r="H2706" s="194">
        <f t="shared" si="42"/>
        <v>2.897118871477854E-3</v>
      </c>
      <c r="I2706" s="193"/>
      <c r="J2706" s="197">
        <v>2704</v>
      </c>
      <c r="K2706" s="234">
        <v>2.897118871477854E-3</v>
      </c>
      <c r="L2706" s="198">
        <v>-2.0486426492924916E-3</v>
      </c>
    </row>
    <row r="2707" spans="1:12" ht="14.4" x14ac:dyDescent="0.3">
      <c r="A2707" s="7">
        <v>40213</v>
      </c>
      <c r="B2707" s="191">
        <v>1097.25</v>
      </c>
      <c r="C2707" s="191">
        <v>1097.25</v>
      </c>
      <c r="D2707" s="191">
        <v>1062.780029</v>
      </c>
      <c r="E2707" s="191">
        <v>1063.1099850000001</v>
      </c>
      <c r="F2707" s="192">
        <v>1063.1099850000001</v>
      </c>
      <c r="G2707" s="191">
        <v>5859690000</v>
      </c>
      <c r="H2707" s="194">
        <f t="shared" si="42"/>
        <v>-3.114067794630386E-2</v>
      </c>
      <c r="I2707" s="193"/>
      <c r="J2707" s="197">
        <v>2705</v>
      </c>
      <c r="K2707" s="234">
        <v>-3.114067794630386E-2</v>
      </c>
      <c r="L2707" s="198">
        <v>-2.0475216258041586E-3</v>
      </c>
    </row>
    <row r="2708" spans="1:12" ht="14.4" x14ac:dyDescent="0.3">
      <c r="A2708" s="7">
        <v>40212</v>
      </c>
      <c r="B2708" s="191">
        <v>1100.670044</v>
      </c>
      <c r="C2708" s="191">
        <v>1102.719971</v>
      </c>
      <c r="D2708" s="191">
        <v>1093.969971</v>
      </c>
      <c r="E2708" s="191">
        <v>1097.280029</v>
      </c>
      <c r="F2708" s="192">
        <v>1097.280029</v>
      </c>
      <c r="G2708" s="191">
        <v>4285450000</v>
      </c>
      <c r="H2708" s="194">
        <f t="shared" si="42"/>
        <v>-5.47431143785382E-3</v>
      </c>
      <c r="I2708" s="193"/>
      <c r="J2708" s="197">
        <v>2706</v>
      </c>
      <c r="K2708" s="234">
        <v>-5.47431143785382E-3</v>
      </c>
      <c r="L2708" s="198">
        <v>-2.0471743456673998E-3</v>
      </c>
    </row>
    <row r="2709" spans="1:12" ht="14.4" x14ac:dyDescent="0.3">
      <c r="A2709" s="7">
        <v>40211</v>
      </c>
      <c r="B2709" s="191">
        <v>1090.0500489999999</v>
      </c>
      <c r="C2709" s="191">
        <v>1104.7299800000001</v>
      </c>
      <c r="D2709" s="191">
        <v>1087.959961</v>
      </c>
      <c r="E2709" s="191">
        <v>1103.3199460000001</v>
      </c>
      <c r="F2709" s="192">
        <v>1103.3199460000001</v>
      </c>
      <c r="G2709" s="191">
        <v>4749540000</v>
      </c>
      <c r="H2709" s="194">
        <f t="shared" si="42"/>
        <v>1.2972948489615166E-2</v>
      </c>
      <c r="I2709" s="193"/>
      <c r="J2709" s="197">
        <v>2707</v>
      </c>
      <c r="K2709" s="234">
        <v>1.2972948489615166E-2</v>
      </c>
      <c r="L2709" s="198">
        <v>-2.045181871685888E-3</v>
      </c>
    </row>
    <row r="2710" spans="1:12" ht="14.4" x14ac:dyDescent="0.3">
      <c r="A2710" s="7">
        <v>40210</v>
      </c>
      <c r="B2710" s="191">
        <v>1073.8900149999999</v>
      </c>
      <c r="C2710" s="191">
        <v>1089.380005</v>
      </c>
      <c r="D2710" s="191">
        <v>1073.8900149999999</v>
      </c>
      <c r="E2710" s="191">
        <v>1089.1899410000001</v>
      </c>
      <c r="F2710" s="192">
        <v>1089.1899410000001</v>
      </c>
      <c r="G2710" s="191">
        <v>4077610000</v>
      </c>
      <c r="H2710" s="194">
        <f t="shared" si="42"/>
        <v>1.4266108627050402E-2</v>
      </c>
      <c r="I2710" s="193"/>
      <c r="J2710" s="197">
        <v>2708</v>
      </c>
      <c r="K2710" s="234">
        <v>1.4266108627050402E-2</v>
      </c>
      <c r="L2710" s="198">
        <v>-2.0429654768572099E-3</v>
      </c>
    </row>
    <row r="2711" spans="1:12" ht="14.4" x14ac:dyDescent="0.3">
      <c r="A2711" s="7">
        <v>40207</v>
      </c>
      <c r="B2711" s="191">
        <v>1087.6099850000001</v>
      </c>
      <c r="C2711" s="191">
        <v>1096.4499510000001</v>
      </c>
      <c r="D2711" s="191">
        <v>1071.589966</v>
      </c>
      <c r="E2711" s="191">
        <v>1073.869995</v>
      </c>
      <c r="F2711" s="192">
        <v>1073.869995</v>
      </c>
      <c r="G2711" s="191">
        <v>5412850000</v>
      </c>
      <c r="H2711" s="194">
        <f t="shared" si="42"/>
        <v>-9.8291736650474946E-3</v>
      </c>
      <c r="I2711" s="193"/>
      <c r="J2711" s="197">
        <v>2709</v>
      </c>
      <c r="K2711" s="234">
        <v>-9.8291736650474946E-3</v>
      </c>
      <c r="L2711" s="198">
        <v>-2.0397592480187136E-3</v>
      </c>
    </row>
    <row r="2712" spans="1:12" ht="14.4" x14ac:dyDescent="0.3">
      <c r="A2712" s="7">
        <v>40206</v>
      </c>
      <c r="B2712" s="191">
        <v>1096.9300539999999</v>
      </c>
      <c r="C2712" s="191">
        <v>1100.219971</v>
      </c>
      <c r="D2712" s="191">
        <v>1078.459961</v>
      </c>
      <c r="E2712" s="191">
        <v>1084.530029</v>
      </c>
      <c r="F2712" s="192">
        <v>1084.530029</v>
      </c>
      <c r="G2712" s="191">
        <v>5452400000</v>
      </c>
      <c r="H2712" s="194">
        <f t="shared" si="42"/>
        <v>-1.1817741230068325E-2</v>
      </c>
      <c r="I2712" s="193"/>
      <c r="J2712" s="197">
        <v>2710</v>
      </c>
      <c r="K2712" s="234">
        <v>-1.1817741230068325E-2</v>
      </c>
      <c r="L2712" s="198">
        <v>-2.0387429670401889E-3</v>
      </c>
    </row>
    <row r="2713" spans="1:12" ht="14.4" x14ac:dyDescent="0.3">
      <c r="A2713" s="7">
        <v>40205</v>
      </c>
      <c r="B2713" s="191">
        <v>1091.9399410000001</v>
      </c>
      <c r="C2713" s="191">
        <v>1099.51001</v>
      </c>
      <c r="D2713" s="191">
        <v>1083.1099850000001</v>
      </c>
      <c r="E2713" s="191">
        <v>1097.5</v>
      </c>
      <c r="F2713" s="192">
        <v>1097.5</v>
      </c>
      <c r="G2713" s="191">
        <v>5319120000</v>
      </c>
      <c r="H2713" s="194">
        <f t="shared" si="42"/>
        <v>4.8801521606282386E-3</v>
      </c>
      <c r="I2713" s="193"/>
      <c r="J2713" s="197">
        <v>2711</v>
      </c>
      <c r="K2713" s="234">
        <v>4.8801521606282386E-3</v>
      </c>
      <c r="L2713" s="198">
        <v>-2.0383819227663392E-3</v>
      </c>
    </row>
    <row r="2714" spans="1:12" ht="14.4" x14ac:dyDescent="0.3">
      <c r="A2714" s="7">
        <v>40204</v>
      </c>
      <c r="B2714" s="191">
        <v>1095.8000489999999</v>
      </c>
      <c r="C2714" s="191">
        <v>1103.6899410000001</v>
      </c>
      <c r="D2714" s="191">
        <v>1089.8599850000001</v>
      </c>
      <c r="E2714" s="191">
        <v>1092.170044</v>
      </c>
      <c r="F2714" s="192">
        <v>1092.170044</v>
      </c>
      <c r="G2714" s="191">
        <v>4731910000</v>
      </c>
      <c r="H2714" s="194">
        <f t="shared" si="42"/>
        <v>-4.2031992542782264E-3</v>
      </c>
      <c r="I2714" s="193"/>
      <c r="J2714" s="197">
        <v>2712</v>
      </c>
      <c r="K2714" s="234">
        <v>-4.2031992542782264E-3</v>
      </c>
      <c r="L2714" s="198">
        <v>-2.0375792034881624E-3</v>
      </c>
    </row>
    <row r="2715" spans="1:12" ht="14.4" x14ac:dyDescent="0.3">
      <c r="A2715" s="7">
        <v>40203</v>
      </c>
      <c r="B2715" s="191">
        <v>1092.400024</v>
      </c>
      <c r="C2715" s="191">
        <v>1102.969971</v>
      </c>
      <c r="D2715" s="191">
        <v>1092.400024</v>
      </c>
      <c r="E2715" s="191">
        <v>1096.780029</v>
      </c>
      <c r="F2715" s="192">
        <v>1096.780029</v>
      </c>
      <c r="G2715" s="191">
        <v>4481390000</v>
      </c>
      <c r="H2715" s="194">
        <f t="shared" si="42"/>
        <v>4.5980975251145601E-3</v>
      </c>
      <c r="I2715" s="193"/>
      <c r="J2715" s="197">
        <v>2713</v>
      </c>
      <c r="K2715" s="234">
        <v>4.5980975251145601E-3</v>
      </c>
      <c r="L2715" s="198">
        <v>-2.03507889098408E-3</v>
      </c>
    </row>
    <row r="2716" spans="1:12" ht="14.4" x14ac:dyDescent="0.3">
      <c r="A2716" s="7">
        <v>40200</v>
      </c>
      <c r="B2716" s="191">
        <v>1115.48999</v>
      </c>
      <c r="C2716" s="191">
        <v>1115.48999</v>
      </c>
      <c r="D2716" s="191">
        <v>1090.1800539999999</v>
      </c>
      <c r="E2716" s="191">
        <v>1091.76001</v>
      </c>
      <c r="F2716" s="192">
        <v>1091.76001</v>
      </c>
      <c r="G2716" s="191">
        <v>6208650000</v>
      </c>
      <c r="H2716" s="194">
        <f t="shared" si="42"/>
        <v>-2.2140988143826906E-2</v>
      </c>
      <c r="I2716" s="193"/>
      <c r="J2716" s="197">
        <v>2714</v>
      </c>
      <c r="K2716" s="234">
        <v>-2.2140988143826906E-2</v>
      </c>
      <c r="L2716" s="198">
        <v>-2.0339388347082959E-3</v>
      </c>
    </row>
    <row r="2717" spans="1:12" ht="14.4" x14ac:dyDescent="0.3">
      <c r="A2717" s="7">
        <v>40199</v>
      </c>
      <c r="B2717" s="191">
        <v>1138.6800539999999</v>
      </c>
      <c r="C2717" s="191">
        <v>1141.579956</v>
      </c>
      <c r="D2717" s="191">
        <v>1114.839966</v>
      </c>
      <c r="E2717" s="191">
        <v>1116.4799800000001</v>
      </c>
      <c r="F2717" s="192">
        <v>1116.4799800000001</v>
      </c>
      <c r="G2717" s="191">
        <v>6874290000</v>
      </c>
      <c r="H2717" s="194">
        <f t="shared" si="42"/>
        <v>-1.8944903747802066E-2</v>
      </c>
      <c r="I2717" s="193"/>
      <c r="J2717" s="197">
        <v>2715</v>
      </c>
      <c r="K2717" s="234">
        <v>-1.8944903747802066E-2</v>
      </c>
      <c r="L2717" s="198">
        <v>-2.0295816281375952E-3</v>
      </c>
    </row>
    <row r="2718" spans="1:12" ht="14.4" x14ac:dyDescent="0.3">
      <c r="A2718" s="7">
        <v>40198</v>
      </c>
      <c r="B2718" s="191">
        <v>1147.9499510000001</v>
      </c>
      <c r="C2718" s="191">
        <v>1147.9499510000001</v>
      </c>
      <c r="D2718" s="191">
        <v>1129.25</v>
      </c>
      <c r="E2718" s="191">
        <v>1138.040039</v>
      </c>
      <c r="F2718" s="192">
        <v>1138.040039</v>
      </c>
      <c r="G2718" s="191">
        <v>4810560000</v>
      </c>
      <c r="H2718" s="194">
        <f t="shared" si="42"/>
        <v>-1.0597829314099506E-2</v>
      </c>
      <c r="I2718" s="193"/>
      <c r="J2718" s="197">
        <v>2716</v>
      </c>
      <c r="K2718" s="234">
        <v>-1.0597829314099506E-2</v>
      </c>
      <c r="L2718" s="198">
        <v>-2.0282224814169372E-3</v>
      </c>
    </row>
    <row r="2719" spans="1:12" ht="14.4" x14ac:dyDescent="0.3">
      <c r="A2719" s="7">
        <v>40197</v>
      </c>
      <c r="B2719" s="191">
        <v>1136.030029</v>
      </c>
      <c r="C2719" s="191">
        <v>1150.4499510000001</v>
      </c>
      <c r="D2719" s="191">
        <v>1135.7700199999999</v>
      </c>
      <c r="E2719" s="191">
        <v>1150.2299800000001</v>
      </c>
      <c r="F2719" s="192">
        <v>1150.2299800000001</v>
      </c>
      <c r="G2719" s="191">
        <v>4724830000</v>
      </c>
      <c r="H2719" s="194">
        <f t="shared" si="42"/>
        <v>1.2499626451335694E-2</v>
      </c>
      <c r="I2719" s="193"/>
      <c r="J2719" s="197">
        <v>2717</v>
      </c>
      <c r="K2719" s="234">
        <v>1.2499626451335694E-2</v>
      </c>
      <c r="L2719" s="198">
        <v>-2.02627617803944E-3</v>
      </c>
    </row>
    <row r="2720" spans="1:12" ht="14.4" x14ac:dyDescent="0.3">
      <c r="A2720" s="7">
        <v>40193</v>
      </c>
      <c r="B2720" s="191">
        <v>1147.719971</v>
      </c>
      <c r="C2720" s="191">
        <v>1147.7700199999999</v>
      </c>
      <c r="D2720" s="191">
        <v>1131.3900149999999</v>
      </c>
      <c r="E2720" s="191">
        <v>1136.030029</v>
      </c>
      <c r="F2720" s="192">
        <v>1136.030029</v>
      </c>
      <c r="G2720" s="191">
        <v>4758730000</v>
      </c>
      <c r="H2720" s="194">
        <f t="shared" si="42"/>
        <v>-1.0823130472199377E-2</v>
      </c>
      <c r="I2720" s="193"/>
      <c r="J2720" s="197">
        <v>2718</v>
      </c>
      <c r="K2720" s="234">
        <v>-1.0823130472199377E-2</v>
      </c>
      <c r="L2720" s="198">
        <v>-2.0254823828442545E-3</v>
      </c>
    </row>
    <row r="2721" spans="1:12" ht="14.4" x14ac:dyDescent="0.3">
      <c r="A2721" s="7">
        <v>40192</v>
      </c>
      <c r="B2721" s="191">
        <v>1145.6800539999999</v>
      </c>
      <c r="C2721" s="191">
        <v>1150.410034</v>
      </c>
      <c r="D2721" s="191">
        <v>1143.8000489999999</v>
      </c>
      <c r="E2721" s="191">
        <v>1148.459961</v>
      </c>
      <c r="F2721" s="192">
        <v>1148.459961</v>
      </c>
      <c r="G2721" s="191">
        <v>3915200000</v>
      </c>
      <c r="H2721" s="194">
        <f t="shared" si="42"/>
        <v>2.4264252400086682E-3</v>
      </c>
      <c r="I2721" s="193"/>
      <c r="J2721" s="197">
        <v>2719</v>
      </c>
      <c r="K2721" s="234">
        <v>2.4264252400086682E-3</v>
      </c>
      <c r="L2721" s="198">
        <v>-2.0245306438659381E-3</v>
      </c>
    </row>
    <row r="2722" spans="1:12" ht="14.4" x14ac:dyDescent="0.3">
      <c r="A2722" s="7">
        <v>40191</v>
      </c>
      <c r="B2722" s="191">
        <v>1137.3100589999999</v>
      </c>
      <c r="C2722" s="191">
        <v>1148.400024</v>
      </c>
      <c r="D2722" s="191">
        <v>1133.1800539999999</v>
      </c>
      <c r="E2722" s="191">
        <v>1145.6800539999999</v>
      </c>
      <c r="F2722" s="192">
        <v>1145.6800539999999</v>
      </c>
      <c r="G2722" s="191">
        <v>4170360000</v>
      </c>
      <c r="H2722" s="194">
        <f t="shared" si="42"/>
        <v>8.3259256494796641E-3</v>
      </c>
      <c r="I2722" s="193"/>
      <c r="J2722" s="197">
        <v>2720</v>
      </c>
      <c r="K2722" s="234">
        <v>8.3259256494796641E-3</v>
      </c>
      <c r="L2722" s="198">
        <v>-2.0232133879298174E-3</v>
      </c>
    </row>
    <row r="2723" spans="1:12" ht="14.4" x14ac:dyDescent="0.3">
      <c r="A2723" s="7">
        <v>40190</v>
      </c>
      <c r="B2723" s="191">
        <v>1143.8100589999999</v>
      </c>
      <c r="C2723" s="191">
        <v>1143.8100589999999</v>
      </c>
      <c r="D2723" s="191">
        <v>1131.7700199999999</v>
      </c>
      <c r="E2723" s="191">
        <v>1136.219971</v>
      </c>
      <c r="F2723" s="192">
        <v>1136.219971</v>
      </c>
      <c r="G2723" s="191">
        <v>4716160000</v>
      </c>
      <c r="H2723" s="194">
        <f t="shared" si="42"/>
        <v>-9.3811654846844682E-3</v>
      </c>
      <c r="I2723" s="193"/>
      <c r="J2723" s="197">
        <v>2721</v>
      </c>
      <c r="K2723" s="234">
        <v>-9.3811654846844682E-3</v>
      </c>
      <c r="L2723" s="198">
        <v>-2.0102883877009307E-3</v>
      </c>
    </row>
    <row r="2724" spans="1:12" ht="14.4" x14ac:dyDescent="0.3">
      <c r="A2724" s="7">
        <v>40189</v>
      </c>
      <c r="B2724" s="191">
        <v>1145.959961</v>
      </c>
      <c r="C2724" s="191">
        <v>1149.73999</v>
      </c>
      <c r="D2724" s="191">
        <v>1142.0200199999999</v>
      </c>
      <c r="E2724" s="191">
        <v>1146.9799800000001</v>
      </c>
      <c r="F2724" s="192">
        <v>1146.9799800000001</v>
      </c>
      <c r="G2724" s="191">
        <v>4255780000</v>
      </c>
      <c r="H2724" s="194">
        <f t="shared" si="42"/>
        <v>1.7467554323526251E-3</v>
      </c>
      <c r="I2724" s="193"/>
      <c r="J2724" s="197">
        <v>2722</v>
      </c>
      <c r="K2724" s="234">
        <v>1.7467554323526251E-3</v>
      </c>
      <c r="L2724" s="198">
        <v>-2.0098934090192425E-3</v>
      </c>
    </row>
    <row r="2725" spans="1:12" ht="14.4" x14ac:dyDescent="0.3">
      <c r="A2725" s="7">
        <v>40186</v>
      </c>
      <c r="B2725" s="191">
        <v>1140.5200199999999</v>
      </c>
      <c r="C2725" s="191">
        <v>1145.3900149999999</v>
      </c>
      <c r="D2725" s="191">
        <v>1136.219971</v>
      </c>
      <c r="E2725" s="191">
        <v>1144.9799800000001</v>
      </c>
      <c r="F2725" s="192">
        <v>1144.9799800000001</v>
      </c>
      <c r="G2725" s="191">
        <v>4389590000</v>
      </c>
      <c r="H2725" s="194">
        <f t="shared" si="42"/>
        <v>2.8817272377106621E-3</v>
      </c>
      <c r="I2725" s="193"/>
      <c r="J2725" s="197">
        <v>2723</v>
      </c>
      <c r="K2725" s="234">
        <v>2.8817272377106621E-3</v>
      </c>
      <c r="L2725" s="198">
        <v>-2.0058600684647451E-3</v>
      </c>
    </row>
    <row r="2726" spans="1:12" ht="14.4" x14ac:dyDescent="0.3">
      <c r="A2726" s="7">
        <v>40185</v>
      </c>
      <c r="B2726" s="191">
        <v>1136.2700199999999</v>
      </c>
      <c r="C2726" s="191">
        <v>1142.459961</v>
      </c>
      <c r="D2726" s="191">
        <v>1131.3199460000001</v>
      </c>
      <c r="E2726" s="191">
        <v>1141.6899410000001</v>
      </c>
      <c r="F2726" s="192">
        <v>1141.6899410000001</v>
      </c>
      <c r="G2726" s="191">
        <v>5270680000</v>
      </c>
      <c r="H2726" s="194">
        <f t="shared" si="42"/>
        <v>4.0012012065199741E-3</v>
      </c>
      <c r="I2726" s="193"/>
      <c r="J2726" s="197">
        <v>2724</v>
      </c>
      <c r="K2726" s="234">
        <v>4.0012012065199741E-3</v>
      </c>
      <c r="L2726" s="198">
        <v>-1.999543053987357E-3</v>
      </c>
    </row>
    <row r="2727" spans="1:12" ht="14.4" x14ac:dyDescent="0.3">
      <c r="A2727" s="7">
        <v>40184</v>
      </c>
      <c r="B2727" s="191">
        <v>1135.709961</v>
      </c>
      <c r="C2727" s="191">
        <v>1139.1899410000001</v>
      </c>
      <c r="D2727" s="191">
        <v>1133.9499510000001</v>
      </c>
      <c r="E2727" s="191">
        <v>1137.1400149999999</v>
      </c>
      <c r="F2727" s="192">
        <v>1137.1400149999999</v>
      </c>
      <c r="G2727" s="191">
        <v>4972660000</v>
      </c>
      <c r="H2727" s="194">
        <f t="shared" si="42"/>
        <v>5.4552052677436975E-4</v>
      </c>
      <c r="I2727" s="193"/>
      <c r="J2727" s="197">
        <v>2725</v>
      </c>
      <c r="K2727" s="234">
        <v>5.4552052677436975E-4</v>
      </c>
      <c r="L2727" s="198">
        <v>-1.9925872252457739E-3</v>
      </c>
    </row>
    <row r="2728" spans="1:12" ht="14.4" x14ac:dyDescent="0.3">
      <c r="A2728" s="7">
        <v>40183</v>
      </c>
      <c r="B2728" s="191">
        <v>1132.660034</v>
      </c>
      <c r="C2728" s="191">
        <v>1136.630005</v>
      </c>
      <c r="D2728" s="191">
        <v>1129.660034</v>
      </c>
      <c r="E2728" s="191">
        <v>1136.5200199999999</v>
      </c>
      <c r="F2728" s="192">
        <v>1136.5200199999999</v>
      </c>
      <c r="G2728" s="191">
        <v>2491020000</v>
      </c>
      <c r="H2728" s="194">
        <f t="shared" si="42"/>
        <v>3.1156762470601323E-3</v>
      </c>
      <c r="I2728" s="193"/>
      <c r="J2728" s="197">
        <v>2726</v>
      </c>
      <c r="K2728" s="234">
        <v>3.1156762470601323E-3</v>
      </c>
      <c r="L2728" s="198">
        <v>-1.988327649194644E-3</v>
      </c>
    </row>
    <row r="2729" spans="1:12" ht="14.4" x14ac:dyDescent="0.3">
      <c r="A2729" s="7">
        <v>40182</v>
      </c>
      <c r="B2729" s="191">
        <v>1116.5600589999999</v>
      </c>
      <c r="C2729" s="191">
        <v>1133.869995</v>
      </c>
      <c r="D2729" s="191">
        <v>1116.5600589999999</v>
      </c>
      <c r="E2729" s="191">
        <v>1132.98999</v>
      </c>
      <c r="F2729" s="192">
        <v>1132.98999</v>
      </c>
      <c r="G2729" s="191">
        <v>3991400000</v>
      </c>
      <c r="H2729" s="194">
        <f t="shared" si="42"/>
        <v>1.6043417079223455E-2</v>
      </c>
      <c r="I2729" s="193"/>
      <c r="J2729" s="197">
        <v>2727</v>
      </c>
      <c r="K2729" s="234">
        <v>1.6043417079223455E-2</v>
      </c>
      <c r="L2729" s="198">
        <v>-1.9823042857023882E-3</v>
      </c>
    </row>
    <row r="2730" spans="1:12" ht="14.4" x14ac:dyDescent="0.3">
      <c r="A2730" s="7">
        <v>40178</v>
      </c>
      <c r="B2730" s="191">
        <v>1126.599976</v>
      </c>
      <c r="C2730" s="191">
        <v>1127.6400149999999</v>
      </c>
      <c r="D2730" s="191">
        <v>1114.8100589999999</v>
      </c>
      <c r="E2730" s="191">
        <v>1115.099976</v>
      </c>
      <c r="F2730" s="192">
        <v>1115.099976</v>
      </c>
      <c r="G2730" s="191">
        <v>2076990000</v>
      </c>
      <c r="H2730" s="194">
        <f t="shared" si="42"/>
        <v>-1.0049597448391989E-2</v>
      </c>
      <c r="I2730" s="193"/>
      <c r="J2730" s="197">
        <v>2728</v>
      </c>
      <c r="K2730" s="234">
        <v>-1.0049597448391989E-2</v>
      </c>
      <c r="L2730" s="198">
        <v>-1.9785828877006265E-3</v>
      </c>
    </row>
    <row r="2731" spans="1:12" ht="14.4" x14ac:dyDescent="0.3">
      <c r="A2731" s="7">
        <v>40177</v>
      </c>
      <c r="B2731" s="191">
        <v>1125.530029</v>
      </c>
      <c r="C2731" s="191">
        <v>1126.420044</v>
      </c>
      <c r="D2731" s="191">
        <v>1121.9399410000001</v>
      </c>
      <c r="E2731" s="191">
        <v>1126.420044</v>
      </c>
      <c r="F2731" s="192">
        <v>1126.420044</v>
      </c>
      <c r="G2731" s="191">
        <v>2277300000</v>
      </c>
      <c r="H2731" s="194">
        <f t="shared" si="42"/>
        <v>1.9542977231039335E-4</v>
      </c>
      <c r="I2731" s="193"/>
      <c r="J2731" s="197">
        <v>2729</v>
      </c>
      <c r="K2731" s="234">
        <v>1.9542977231039335E-4</v>
      </c>
      <c r="L2731" s="198">
        <v>-1.9777280784316741E-3</v>
      </c>
    </row>
    <row r="2732" spans="1:12" ht="14.4" x14ac:dyDescent="0.3">
      <c r="A2732" s="7">
        <v>40176</v>
      </c>
      <c r="B2732" s="191">
        <v>1128.5500489999999</v>
      </c>
      <c r="C2732" s="191">
        <v>1130.380005</v>
      </c>
      <c r="D2732" s="191">
        <v>1126.079956</v>
      </c>
      <c r="E2732" s="191">
        <v>1126.1999510000001</v>
      </c>
      <c r="F2732" s="192">
        <v>1126.1999510000001</v>
      </c>
      <c r="G2732" s="191">
        <v>2491020000</v>
      </c>
      <c r="H2732" s="194">
        <f t="shared" si="42"/>
        <v>-1.4010515875165915E-3</v>
      </c>
      <c r="I2732" s="193"/>
      <c r="J2732" s="197">
        <v>2730</v>
      </c>
      <c r="K2732" s="234">
        <v>-1.4010515875165915E-3</v>
      </c>
      <c r="L2732" s="198">
        <v>-1.9671267622595099E-3</v>
      </c>
    </row>
    <row r="2733" spans="1:12" ht="14.4" x14ac:dyDescent="0.3">
      <c r="A2733" s="7">
        <v>40175</v>
      </c>
      <c r="B2733" s="191">
        <v>1127.530029</v>
      </c>
      <c r="C2733" s="191">
        <v>1130.380005</v>
      </c>
      <c r="D2733" s="191">
        <v>1123.51001</v>
      </c>
      <c r="E2733" s="191">
        <v>1127.780029</v>
      </c>
      <c r="F2733" s="192">
        <v>1127.780029</v>
      </c>
      <c r="G2733" s="191">
        <v>2716400000</v>
      </c>
      <c r="H2733" s="194">
        <f t="shared" si="42"/>
        <v>1.1540808741225426E-3</v>
      </c>
      <c r="I2733" s="193"/>
      <c r="J2733" s="197">
        <v>2731</v>
      </c>
      <c r="K2733" s="234">
        <v>1.1540808741225426E-3</v>
      </c>
      <c r="L2733" s="198">
        <v>-1.96246713532387E-3</v>
      </c>
    </row>
    <row r="2734" spans="1:12" ht="14.4" x14ac:dyDescent="0.3">
      <c r="A2734" s="7">
        <v>40171</v>
      </c>
      <c r="B2734" s="191">
        <v>1121.079956</v>
      </c>
      <c r="C2734" s="191">
        <v>1126.4799800000001</v>
      </c>
      <c r="D2734" s="191">
        <v>1121.079956</v>
      </c>
      <c r="E2734" s="191">
        <v>1126.4799800000001</v>
      </c>
      <c r="F2734" s="192">
        <v>1126.4799800000001</v>
      </c>
      <c r="G2734" s="191">
        <v>1267710000</v>
      </c>
      <c r="H2734" s="194">
        <f t="shared" si="42"/>
        <v>5.2561723544828388E-3</v>
      </c>
      <c r="I2734" s="193"/>
      <c r="J2734" s="197">
        <v>2732</v>
      </c>
      <c r="K2734" s="234">
        <v>5.2561723544828388E-3</v>
      </c>
      <c r="L2734" s="198">
        <v>-1.9609695231886295E-3</v>
      </c>
    </row>
    <row r="2735" spans="1:12" ht="14.4" x14ac:dyDescent="0.3">
      <c r="A2735" s="7">
        <v>40170</v>
      </c>
      <c r="B2735" s="191">
        <v>1118.839966</v>
      </c>
      <c r="C2735" s="191">
        <v>1121.579956</v>
      </c>
      <c r="D2735" s="191">
        <v>1116</v>
      </c>
      <c r="E2735" s="191">
        <v>1120.589966</v>
      </c>
      <c r="F2735" s="192">
        <v>1120.589966</v>
      </c>
      <c r="G2735" s="191">
        <v>3166870000</v>
      </c>
      <c r="H2735" s="194">
        <f t="shared" si="42"/>
        <v>2.2986583013066913E-3</v>
      </c>
      <c r="I2735" s="193"/>
      <c r="J2735" s="197">
        <v>2733</v>
      </c>
      <c r="K2735" s="234">
        <v>2.2986583013066913E-3</v>
      </c>
      <c r="L2735" s="198">
        <v>-1.9593065492570288E-3</v>
      </c>
    </row>
    <row r="2736" spans="1:12" ht="14.4" x14ac:dyDescent="0.3">
      <c r="A2736" s="7">
        <v>40169</v>
      </c>
      <c r="B2736" s="191">
        <v>1114.51001</v>
      </c>
      <c r="C2736" s="191">
        <v>1120.2700199999999</v>
      </c>
      <c r="D2736" s="191">
        <v>1114.51001</v>
      </c>
      <c r="E2736" s="191">
        <v>1118.0200199999999</v>
      </c>
      <c r="F2736" s="192">
        <v>1118.0200199999999</v>
      </c>
      <c r="G2736" s="191">
        <v>3641130000</v>
      </c>
      <c r="H2736" s="194">
        <f t="shared" si="42"/>
        <v>3.5635481579696848E-3</v>
      </c>
      <c r="I2736" s="193"/>
      <c r="J2736" s="197">
        <v>2734</v>
      </c>
      <c r="K2736" s="234">
        <v>3.5635481579696848E-3</v>
      </c>
      <c r="L2736" s="198">
        <v>-1.9562454054078754E-3</v>
      </c>
    </row>
    <row r="2737" spans="1:12" ht="14.4" x14ac:dyDescent="0.3">
      <c r="A2737" s="7">
        <v>40168</v>
      </c>
      <c r="B2737" s="191">
        <v>1105.3100589999999</v>
      </c>
      <c r="C2737" s="191">
        <v>1117.6800539999999</v>
      </c>
      <c r="D2737" s="191">
        <v>1105.3100589999999</v>
      </c>
      <c r="E2737" s="191">
        <v>1114.0500489999999</v>
      </c>
      <c r="F2737" s="192">
        <v>1114.0500489999999</v>
      </c>
      <c r="G2737" s="191">
        <v>3977340000</v>
      </c>
      <c r="H2737" s="194">
        <f t="shared" si="42"/>
        <v>1.0503758201682535E-2</v>
      </c>
      <c r="I2737" s="193"/>
      <c r="J2737" s="197">
        <v>2735</v>
      </c>
      <c r="K2737" s="234">
        <v>1.0503758201682535E-2</v>
      </c>
      <c r="L2737" s="198">
        <v>-1.9551677568037116E-3</v>
      </c>
    </row>
    <row r="2738" spans="1:12" ht="14.4" x14ac:dyDescent="0.3">
      <c r="A2738" s="7">
        <v>40165</v>
      </c>
      <c r="B2738" s="191">
        <v>1097.8599850000001</v>
      </c>
      <c r="C2738" s="191">
        <v>1103.73999</v>
      </c>
      <c r="D2738" s="191">
        <v>1093.880005</v>
      </c>
      <c r="E2738" s="191">
        <v>1102.469971</v>
      </c>
      <c r="F2738" s="192">
        <v>1102.469971</v>
      </c>
      <c r="G2738" s="191">
        <v>6325890000</v>
      </c>
      <c r="H2738" s="194">
        <f t="shared" si="42"/>
        <v>5.8298803522687064E-3</v>
      </c>
      <c r="I2738" s="193"/>
      <c r="J2738" s="197">
        <v>2736</v>
      </c>
      <c r="K2738" s="234">
        <v>5.8298803522687064E-3</v>
      </c>
      <c r="L2738" s="198">
        <v>-1.9549150543807024E-3</v>
      </c>
    </row>
    <row r="2739" spans="1:12" ht="14.4" x14ac:dyDescent="0.3">
      <c r="A2739" s="7">
        <v>40164</v>
      </c>
      <c r="B2739" s="191">
        <v>1106.3599850000001</v>
      </c>
      <c r="C2739" s="191">
        <v>1106.3599850000001</v>
      </c>
      <c r="D2739" s="191">
        <v>1095.880005</v>
      </c>
      <c r="E2739" s="191">
        <v>1096.079956</v>
      </c>
      <c r="F2739" s="192">
        <v>1096.079956</v>
      </c>
      <c r="G2739" s="191">
        <v>7615070000</v>
      </c>
      <c r="H2739" s="194">
        <f t="shared" si="42"/>
        <v>-1.181061447395978E-2</v>
      </c>
      <c r="I2739" s="193"/>
      <c r="J2739" s="197">
        <v>2737</v>
      </c>
      <c r="K2739" s="234">
        <v>-1.181061447395978E-2</v>
      </c>
      <c r="L2739" s="198">
        <v>-1.9536806559318849E-3</v>
      </c>
    </row>
    <row r="2740" spans="1:12" ht="14.4" x14ac:dyDescent="0.3">
      <c r="A2740" s="7">
        <v>40163</v>
      </c>
      <c r="B2740" s="191">
        <v>1108.6099850000001</v>
      </c>
      <c r="C2740" s="191">
        <v>1116.209961</v>
      </c>
      <c r="D2740" s="191">
        <v>1107.959961</v>
      </c>
      <c r="E2740" s="191">
        <v>1109.1800539999999</v>
      </c>
      <c r="F2740" s="192">
        <v>1109.1800539999999</v>
      </c>
      <c r="G2740" s="191">
        <v>4829820000</v>
      </c>
      <c r="H2740" s="194">
        <f t="shared" si="42"/>
        <v>1.1282300678522798E-3</v>
      </c>
      <c r="I2740" s="193"/>
      <c r="J2740" s="197">
        <v>2738</v>
      </c>
      <c r="K2740" s="234">
        <v>1.1282300678522798E-3</v>
      </c>
      <c r="L2740" s="198">
        <v>-1.9525528102647314E-3</v>
      </c>
    </row>
    <row r="2741" spans="1:12" ht="14.4" x14ac:dyDescent="0.3">
      <c r="A2741" s="7">
        <v>40162</v>
      </c>
      <c r="B2741" s="191">
        <v>1114.1099850000001</v>
      </c>
      <c r="C2741" s="191">
        <v>1114.1099850000001</v>
      </c>
      <c r="D2741" s="191">
        <v>1105.349976</v>
      </c>
      <c r="E2741" s="191">
        <v>1107.9300539999999</v>
      </c>
      <c r="F2741" s="192">
        <v>1107.9300539999999</v>
      </c>
      <c r="G2741" s="191">
        <v>5045100000</v>
      </c>
      <c r="H2741" s="194">
        <f t="shared" si="42"/>
        <v>-5.5469667117292046E-3</v>
      </c>
      <c r="I2741" s="193"/>
      <c r="J2741" s="197">
        <v>2739</v>
      </c>
      <c r="K2741" s="234">
        <v>-5.5469667117292046E-3</v>
      </c>
      <c r="L2741" s="198">
        <v>-1.9518302524263733E-3</v>
      </c>
    </row>
    <row r="2742" spans="1:12" ht="14.4" x14ac:dyDescent="0.3">
      <c r="A2742" s="7">
        <v>40161</v>
      </c>
      <c r="B2742" s="191">
        <v>1107.839966</v>
      </c>
      <c r="C2742" s="191">
        <v>1114.76001</v>
      </c>
      <c r="D2742" s="191">
        <v>1107.839966</v>
      </c>
      <c r="E2742" s="191">
        <v>1114.1099850000001</v>
      </c>
      <c r="F2742" s="192">
        <v>1114.1099850000001</v>
      </c>
      <c r="G2742" s="191">
        <v>4548490000</v>
      </c>
      <c r="H2742" s="194">
        <f t="shared" si="42"/>
        <v>6.9594009123023336E-3</v>
      </c>
      <c r="I2742" s="193"/>
      <c r="J2742" s="197">
        <v>2740</v>
      </c>
      <c r="K2742" s="234">
        <v>6.9594009123023336E-3</v>
      </c>
      <c r="L2742" s="198">
        <v>-1.9507540231479953E-3</v>
      </c>
    </row>
    <row r="2743" spans="1:12" ht="14.4" x14ac:dyDescent="0.3">
      <c r="A2743" s="7">
        <v>40158</v>
      </c>
      <c r="B2743" s="191">
        <v>1103.959961</v>
      </c>
      <c r="C2743" s="191">
        <v>1108.5</v>
      </c>
      <c r="D2743" s="191">
        <v>1101.339966</v>
      </c>
      <c r="E2743" s="191">
        <v>1106.410034</v>
      </c>
      <c r="F2743" s="192">
        <v>1106.410034</v>
      </c>
      <c r="G2743" s="191">
        <v>3791090000</v>
      </c>
      <c r="H2743" s="194">
        <f t="shared" si="42"/>
        <v>3.6830934715782371E-3</v>
      </c>
      <c r="I2743" s="193"/>
      <c r="J2743" s="197">
        <v>2741</v>
      </c>
      <c r="K2743" s="234">
        <v>3.6830934715782371E-3</v>
      </c>
      <c r="L2743" s="198">
        <v>-1.939808246028049E-3</v>
      </c>
    </row>
    <row r="2744" spans="1:12" ht="14.4" x14ac:dyDescent="0.3">
      <c r="A2744" s="7">
        <v>40157</v>
      </c>
      <c r="B2744" s="191">
        <v>1098.6899410000001</v>
      </c>
      <c r="C2744" s="191">
        <v>1106.25</v>
      </c>
      <c r="D2744" s="191">
        <v>1098.6899410000001</v>
      </c>
      <c r="E2744" s="191">
        <v>1102.349976</v>
      </c>
      <c r="F2744" s="192">
        <v>1102.349976</v>
      </c>
      <c r="G2744" s="191">
        <v>3996490000</v>
      </c>
      <c r="H2744" s="194">
        <f t="shared" si="42"/>
        <v>5.8397055396190384E-3</v>
      </c>
      <c r="I2744" s="193"/>
      <c r="J2744" s="197">
        <v>2742</v>
      </c>
      <c r="K2744" s="234">
        <v>5.8397055396190384E-3</v>
      </c>
      <c r="L2744" s="198">
        <v>-1.934070629815134E-3</v>
      </c>
    </row>
    <row r="2745" spans="1:12" ht="14.4" x14ac:dyDescent="0.3">
      <c r="A2745" s="7">
        <v>40156</v>
      </c>
      <c r="B2745" s="191">
        <v>1091.0699460000001</v>
      </c>
      <c r="C2745" s="191">
        <v>1097.040039</v>
      </c>
      <c r="D2745" s="191">
        <v>1085.8900149999999</v>
      </c>
      <c r="E2745" s="191">
        <v>1095.9499510000001</v>
      </c>
      <c r="F2745" s="192">
        <v>1095.9499510000001</v>
      </c>
      <c r="G2745" s="191">
        <v>4115410000</v>
      </c>
      <c r="H2745" s="194">
        <f t="shared" si="42"/>
        <v>3.6723723067841928E-3</v>
      </c>
      <c r="I2745" s="193"/>
      <c r="J2745" s="197">
        <v>2743</v>
      </c>
      <c r="K2745" s="234">
        <v>3.6723723067841928E-3</v>
      </c>
      <c r="L2745" s="198">
        <v>-1.932096022644409E-3</v>
      </c>
    </row>
    <row r="2746" spans="1:12" ht="14.4" x14ac:dyDescent="0.3">
      <c r="A2746" s="7">
        <v>40155</v>
      </c>
      <c r="B2746" s="191">
        <v>1103.040039</v>
      </c>
      <c r="C2746" s="191">
        <v>1103.040039</v>
      </c>
      <c r="D2746" s="191">
        <v>1088.6099850000001</v>
      </c>
      <c r="E2746" s="191">
        <v>1091.9399410000001</v>
      </c>
      <c r="F2746" s="192">
        <v>1091.9399410000001</v>
      </c>
      <c r="G2746" s="191">
        <v>4748030000</v>
      </c>
      <c r="H2746" s="194">
        <f t="shared" si="42"/>
        <v>-1.0251583050079229E-2</v>
      </c>
      <c r="I2746" s="193"/>
      <c r="J2746" s="197">
        <v>2744</v>
      </c>
      <c r="K2746" s="234">
        <v>-1.0251583050079229E-2</v>
      </c>
      <c r="L2746" s="198">
        <v>-1.9281465692187617E-3</v>
      </c>
    </row>
    <row r="2747" spans="1:12" ht="14.4" x14ac:dyDescent="0.3">
      <c r="A2747" s="7">
        <v>40154</v>
      </c>
      <c r="B2747" s="191">
        <v>1105.5200199999999</v>
      </c>
      <c r="C2747" s="191">
        <v>1110.719971</v>
      </c>
      <c r="D2747" s="191">
        <v>1100.829956</v>
      </c>
      <c r="E2747" s="191">
        <v>1103.25</v>
      </c>
      <c r="F2747" s="192">
        <v>1103.25</v>
      </c>
      <c r="G2747" s="191">
        <v>4103360000</v>
      </c>
      <c r="H2747" s="194">
        <f t="shared" si="42"/>
        <v>-2.4683810280183086E-3</v>
      </c>
      <c r="I2747" s="193"/>
      <c r="J2747" s="197">
        <v>2745</v>
      </c>
      <c r="K2747" s="234">
        <v>-2.4683810280183086E-3</v>
      </c>
      <c r="L2747" s="198">
        <v>-1.9278507010193427E-3</v>
      </c>
    </row>
    <row r="2748" spans="1:12" ht="14.4" x14ac:dyDescent="0.3">
      <c r="A2748" s="7">
        <v>40151</v>
      </c>
      <c r="B2748" s="191">
        <v>1100.4300539999999</v>
      </c>
      <c r="C2748" s="191">
        <v>1119.130005</v>
      </c>
      <c r="D2748" s="191">
        <v>1096.5200199999999</v>
      </c>
      <c r="E2748" s="191">
        <v>1105.9799800000001</v>
      </c>
      <c r="F2748" s="192">
        <v>1105.9799800000001</v>
      </c>
      <c r="G2748" s="191">
        <v>5781140000</v>
      </c>
      <c r="H2748" s="194">
        <f t="shared" si="42"/>
        <v>5.509433192945893E-3</v>
      </c>
      <c r="I2748" s="193"/>
      <c r="J2748" s="197">
        <v>2746</v>
      </c>
      <c r="K2748" s="234">
        <v>5.509433192945893E-3</v>
      </c>
      <c r="L2748" s="198">
        <v>-1.9213912338267778E-3</v>
      </c>
    </row>
    <row r="2749" spans="1:12" ht="14.4" x14ac:dyDescent="0.3">
      <c r="A2749" s="7">
        <v>40150</v>
      </c>
      <c r="B2749" s="191">
        <v>1110.589966</v>
      </c>
      <c r="C2749" s="191">
        <v>1117.280029</v>
      </c>
      <c r="D2749" s="191">
        <v>1098.73999</v>
      </c>
      <c r="E2749" s="191">
        <v>1099.920044</v>
      </c>
      <c r="F2749" s="192">
        <v>1099.920044</v>
      </c>
      <c r="G2749" s="191">
        <v>4810030000</v>
      </c>
      <c r="H2749" s="194">
        <f t="shared" si="42"/>
        <v>-8.4021006130513484E-3</v>
      </c>
      <c r="I2749" s="193"/>
      <c r="J2749" s="197">
        <v>2747</v>
      </c>
      <c r="K2749" s="234">
        <v>-8.4021006130513484E-3</v>
      </c>
      <c r="L2749" s="198">
        <v>-1.9194718196457769E-3</v>
      </c>
    </row>
    <row r="2750" spans="1:12" ht="14.4" x14ac:dyDescent="0.3">
      <c r="A2750" s="7">
        <v>40149</v>
      </c>
      <c r="B2750" s="191">
        <v>1109.030029</v>
      </c>
      <c r="C2750" s="191">
        <v>1115.579956</v>
      </c>
      <c r="D2750" s="191">
        <v>1105.290039</v>
      </c>
      <c r="E2750" s="191">
        <v>1109.23999</v>
      </c>
      <c r="F2750" s="192">
        <v>1109.23999</v>
      </c>
      <c r="G2750" s="191">
        <v>3941340000</v>
      </c>
      <c r="H2750" s="194">
        <f t="shared" si="42"/>
        <v>3.4269881242038217E-4</v>
      </c>
      <c r="I2750" s="193"/>
      <c r="J2750" s="197">
        <v>2748</v>
      </c>
      <c r="K2750" s="234">
        <v>3.4269881242038217E-4</v>
      </c>
      <c r="L2750" s="198">
        <v>-1.9187234040793108E-3</v>
      </c>
    </row>
    <row r="2751" spans="1:12" ht="14.4" x14ac:dyDescent="0.3">
      <c r="A2751" s="7">
        <v>40148</v>
      </c>
      <c r="B2751" s="191">
        <v>1098.8900149999999</v>
      </c>
      <c r="C2751" s="191">
        <v>1112.280029</v>
      </c>
      <c r="D2751" s="191">
        <v>1098.8900149999999</v>
      </c>
      <c r="E2751" s="191">
        <v>1108.8599850000001</v>
      </c>
      <c r="F2751" s="192">
        <v>1108.8599850000001</v>
      </c>
      <c r="G2751" s="191">
        <v>4249310000</v>
      </c>
      <c r="H2751" s="194">
        <f t="shared" si="42"/>
        <v>1.2075226070501847E-2</v>
      </c>
      <c r="I2751" s="193"/>
      <c r="J2751" s="197">
        <v>2749</v>
      </c>
      <c r="K2751" s="234">
        <v>1.2075226070501847E-2</v>
      </c>
      <c r="L2751" s="198">
        <v>-1.9178118735528964E-3</v>
      </c>
    </row>
    <row r="2752" spans="1:12" ht="14.4" x14ac:dyDescent="0.3">
      <c r="A2752" s="7">
        <v>40147</v>
      </c>
      <c r="B2752" s="191">
        <v>1091.0699460000001</v>
      </c>
      <c r="C2752" s="191">
        <v>1097.23999</v>
      </c>
      <c r="D2752" s="191">
        <v>1086.25</v>
      </c>
      <c r="E2752" s="191">
        <v>1095.630005</v>
      </c>
      <c r="F2752" s="192">
        <v>1095.630005</v>
      </c>
      <c r="G2752" s="191">
        <v>3895520000</v>
      </c>
      <c r="H2752" s="194">
        <f t="shared" si="42"/>
        <v>3.7929940154558341E-3</v>
      </c>
      <c r="I2752" s="193"/>
      <c r="J2752" s="197">
        <v>2750</v>
      </c>
      <c r="K2752" s="234">
        <v>3.7929940154558341E-3</v>
      </c>
      <c r="L2752" s="198">
        <v>-1.9176796017918633E-3</v>
      </c>
    </row>
    <row r="2753" spans="1:12" ht="14.4" x14ac:dyDescent="0.3">
      <c r="A2753" s="7">
        <v>40144</v>
      </c>
      <c r="B2753" s="191">
        <v>1105.469971</v>
      </c>
      <c r="C2753" s="191">
        <v>1105.469971</v>
      </c>
      <c r="D2753" s="191">
        <v>1083.73999</v>
      </c>
      <c r="E2753" s="191">
        <v>1091.48999</v>
      </c>
      <c r="F2753" s="192">
        <v>1091.48999</v>
      </c>
      <c r="G2753" s="191">
        <v>2362910000</v>
      </c>
      <c r="H2753" s="194">
        <f t="shared" si="42"/>
        <v>-1.7233475517348325E-2</v>
      </c>
      <c r="I2753" s="193"/>
      <c r="J2753" s="197">
        <v>2751</v>
      </c>
      <c r="K2753" s="234">
        <v>-1.7233475517348325E-2</v>
      </c>
      <c r="L2753" s="198">
        <v>-1.9149496845449836E-3</v>
      </c>
    </row>
    <row r="2754" spans="1:12" ht="14.4" x14ac:dyDescent="0.3">
      <c r="A2754" s="7">
        <v>40142</v>
      </c>
      <c r="B2754" s="191">
        <v>1106.48999</v>
      </c>
      <c r="C2754" s="191">
        <v>1111.1800539999999</v>
      </c>
      <c r="D2754" s="191">
        <v>1104.75</v>
      </c>
      <c r="E2754" s="191">
        <v>1110.630005</v>
      </c>
      <c r="F2754" s="192">
        <v>1110.630005</v>
      </c>
      <c r="G2754" s="191">
        <v>3036350000</v>
      </c>
      <c r="H2754" s="194">
        <f t="shared" si="42"/>
        <v>4.5041205552399577E-3</v>
      </c>
      <c r="I2754" s="193"/>
      <c r="J2754" s="197">
        <v>2752</v>
      </c>
      <c r="K2754" s="234">
        <v>4.5041205552399577E-3</v>
      </c>
      <c r="L2754" s="198">
        <v>-1.9131473359665974E-3</v>
      </c>
    </row>
    <row r="2755" spans="1:12" ht="14.4" x14ac:dyDescent="0.3">
      <c r="A2755" s="7">
        <v>40141</v>
      </c>
      <c r="B2755" s="191">
        <v>1105.829956</v>
      </c>
      <c r="C2755" s="191">
        <v>1107.5600589999999</v>
      </c>
      <c r="D2755" s="191">
        <v>1097.630005</v>
      </c>
      <c r="E2755" s="191">
        <v>1105.650024</v>
      </c>
      <c r="F2755" s="192">
        <v>1105.650024</v>
      </c>
      <c r="G2755" s="191">
        <v>3700820000</v>
      </c>
      <c r="H2755" s="194">
        <f t="shared" si="42"/>
        <v>-5.3330742454899319E-4</v>
      </c>
      <c r="I2755" s="193"/>
      <c r="J2755" s="197">
        <v>2753</v>
      </c>
      <c r="K2755" s="234">
        <v>-5.3330742454899319E-4</v>
      </c>
      <c r="L2755" s="198">
        <v>-1.9131003481598617E-3</v>
      </c>
    </row>
    <row r="2756" spans="1:12" ht="14.4" x14ac:dyDescent="0.3">
      <c r="A2756" s="7">
        <v>40140</v>
      </c>
      <c r="B2756" s="191">
        <v>1094.8599850000001</v>
      </c>
      <c r="C2756" s="191">
        <v>1112.380005</v>
      </c>
      <c r="D2756" s="191">
        <v>1094.8599850000001</v>
      </c>
      <c r="E2756" s="191">
        <v>1106.23999</v>
      </c>
      <c r="F2756" s="192">
        <v>1106.23999</v>
      </c>
      <c r="G2756" s="191">
        <v>3827920000</v>
      </c>
      <c r="H2756" s="194">
        <f t="shared" ref="H2756:H2819" si="43">(F2756-F2757)/F2757</f>
        <v>1.3615775377889621E-2</v>
      </c>
      <c r="I2756" s="193"/>
      <c r="J2756" s="197">
        <v>2754</v>
      </c>
      <c r="K2756" s="234">
        <v>1.3615775377889621E-2</v>
      </c>
      <c r="L2756" s="198">
        <v>-1.9107403680226113E-3</v>
      </c>
    </row>
    <row r="2757" spans="1:12" ht="14.4" x14ac:dyDescent="0.3">
      <c r="A2757" s="7">
        <v>40137</v>
      </c>
      <c r="B2757" s="191">
        <v>1094.660034</v>
      </c>
      <c r="C2757" s="191">
        <v>1094.660034</v>
      </c>
      <c r="D2757" s="191">
        <v>1086.8100589999999</v>
      </c>
      <c r="E2757" s="191">
        <v>1091.380005</v>
      </c>
      <c r="F2757" s="192">
        <v>1091.380005</v>
      </c>
      <c r="G2757" s="191">
        <v>3751230000</v>
      </c>
      <c r="H2757" s="194">
        <f t="shared" si="43"/>
        <v>-3.2149227535317394E-3</v>
      </c>
      <c r="I2757" s="193"/>
      <c r="J2757" s="197">
        <v>2755</v>
      </c>
      <c r="K2757" s="234">
        <v>-3.2149227535317394E-3</v>
      </c>
      <c r="L2757" s="198">
        <v>-1.9086458863453296E-3</v>
      </c>
    </row>
    <row r="2758" spans="1:12" ht="14.4" x14ac:dyDescent="0.3">
      <c r="A2758" s="7">
        <v>40136</v>
      </c>
      <c r="B2758" s="191">
        <v>1106.4399410000001</v>
      </c>
      <c r="C2758" s="191">
        <v>1106.4399410000001</v>
      </c>
      <c r="D2758" s="191">
        <v>1088.400024</v>
      </c>
      <c r="E2758" s="191">
        <v>1094.900024</v>
      </c>
      <c r="F2758" s="192">
        <v>1094.900024</v>
      </c>
      <c r="G2758" s="191">
        <v>4178030000</v>
      </c>
      <c r="H2758" s="194">
        <f t="shared" si="43"/>
        <v>-1.3425864427944276E-2</v>
      </c>
      <c r="I2758" s="193"/>
      <c r="J2758" s="197">
        <v>2756</v>
      </c>
      <c r="K2758" s="234">
        <v>-1.3425864427944276E-2</v>
      </c>
      <c r="L2758" s="198">
        <v>-1.9077392041054273E-3</v>
      </c>
    </row>
    <row r="2759" spans="1:12" ht="14.4" x14ac:dyDescent="0.3">
      <c r="A2759" s="7">
        <v>40135</v>
      </c>
      <c r="B2759" s="191">
        <v>1109.4399410000001</v>
      </c>
      <c r="C2759" s="191">
        <v>1111.099976</v>
      </c>
      <c r="D2759" s="191">
        <v>1102.6999510000001</v>
      </c>
      <c r="E2759" s="191">
        <v>1109.8000489999999</v>
      </c>
      <c r="F2759" s="192">
        <v>1109.8000489999999</v>
      </c>
      <c r="G2759" s="191">
        <v>4293340000</v>
      </c>
      <c r="H2759" s="194">
        <f t="shared" si="43"/>
        <v>-4.6824071014223509E-4</v>
      </c>
      <c r="I2759" s="193"/>
      <c r="J2759" s="197">
        <v>2757</v>
      </c>
      <c r="K2759" s="234">
        <v>-4.6824071014223509E-4</v>
      </c>
      <c r="L2759" s="198">
        <v>-1.9010466659568207E-3</v>
      </c>
    </row>
    <row r="2760" spans="1:12" ht="14.4" x14ac:dyDescent="0.3">
      <c r="A2760" s="7">
        <v>40134</v>
      </c>
      <c r="B2760" s="191">
        <v>1109.219971</v>
      </c>
      <c r="C2760" s="191">
        <v>1110.5200199999999</v>
      </c>
      <c r="D2760" s="191">
        <v>1102.1899410000001</v>
      </c>
      <c r="E2760" s="191">
        <v>1110.3199460000001</v>
      </c>
      <c r="F2760" s="192">
        <v>1110.3199460000001</v>
      </c>
      <c r="G2760" s="191">
        <v>3824070000</v>
      </c>
      <c r="H2760" s="194">
        <f t="shared" si="43"/>
        <v>9.1940589105673804E-4</v>
      </c>
      <c r="I2760" s="193"/>
      <c r="J2760" s="197">
        <v>2758</v>
      </c>
      <c r="K2760" s="234">
        <v>9.1940589105673804E-4</v>
      </c>
      <c r="L2760" s="198">
        <v>-1.9000841472853601E-3</v>
      </c>
    </row>
    <row r="2761" spans="1:12" ht="14.4" x14ac:dyDescent="0.3">
      <c r="A2761" s="7">
        <v>40133</v>
      </c>
      <c r="B2761" s="191">
        <v>1094.130005</v>
      </c>
      <c r="C2761" s="191">
        <v>1113.6899410000001</v>
      </c>
      <c r="D2761" s="191">
        <v>1094.130005</v>
      </c>
      <c r="E2761" s="191">
        <v>1109.3000489999999</v>
      </c>
      <c r="F2761" s="192">
        <v>1109.3000489999999</v>
      </c>
      <c r="G2761" s="191">
        <v>4565850000</v>
      </c>
      <c r="H2761" s="194">
        <f t="shared" si="43"/>
        <v>1.4467634789253184E-2</v>
      </c>
      <c r="I2761" s="193"/>
      <c r="J2761" s="197">
        <v>2759</v>
      </c>
      <c r="K2761" s="234">
        <v>1.4467634789253184E-2</v>
      </c>
      <c r="L2761" s="198">
        <v>-1.8927297592262725E-3</v>
      </c>
    </row>
    <row r="2762" spans="1:12" ht="14.4" x14ac:dyDescent="0.3">
      <c r="A2762" s="7">
        <v>40130</v>
      </c>
      <c r="B2762" s="191">
        <v>1087.589966</v>
      </c>
      <c r="C2762" s="191">
        <v>1097.790039</v>
      </c>
      <c r="D2762" s="191">
        <v>1085.329956</v>
      </c>
      <c r="E2762" s="191">
        <v>1093.4799800000001</v>
      </c>
      <c r="F2762" s="192">
        <v>1093.4799800000001</v>
      </c>
      <c r="G2762" s="191">
        <v>3792610000</v>
      </c>
      <c r="H2762" s="194">
        <f t="shared" si="43"/>
        <v>5.7392940449146231E-3</v>
      </c>
      <c r="I2762" s="193"/>
      <c r="J2762" s="197">
        <v>2760</v>
      </c>
      <c r="K2762" s="234">
        <v>5.7392940449146231E-3</v>
      </c>
      <c r="L2762" s="198">
        <v>-1.8907589881540857E-3</v>
      </c>
    </row>
    <row r="2763" spans="1:12" ht="14.4" x14ac:dyDescent="0.3">
      <c r="A2763" s="7">
        <v>40129</v>
      </c>
      <c r="B2763" s="191">
        <v>1098.3100589999999</v>
      </c>
      <c r="C2763" s="191">
        <v>1101.969971</v>
      </c>
      <c r="D2763" s="191">
        <v>1084.900024</v>
      </c>
      <c r="E2763" s="191">
        <v>1087.23999</v>
      </c>
      <c r="F2763" s="192">
        <v>1087.23999</v>
      </c>
      <c r="G2763" s="191">
        <v>4160250000</v>
      </c>
      <c r="H2763" s="194">
        <f t="shared" si="43"/>
        <v>-1.0259369416214907E-2</v>
      </c>
      <c r="I2763" s="193"/>
      <c r="J2763" s="197">
        <v>2761</v>
      </c>
      <c r="K2763" s="234">
        <v>-1.0259369416214907E-2</v>
      </c>
      <c r="L2763" s="198">
        <v>-1.8858490774590385E-3</v>
      </c>
    </row>
    <row r="2764" spans="1:12" ht="14.4" x14ac:dyDescent="0.3">
      <c r="A2764" s="7">
        <v>40128</v>
      </c>
      <c r="B2764" s="191">
        <v>1096.040039</v>
      </c>
      <c r="C2764" s="191">
        <v>1105.369995</v>
      </c>
      <c r="D2764" s="191">
        <v>1093.8100589999999</v>
      </c>
      <c r="E2764" s="191">
        <v>1098.51001</v>
      </c>
      <c r="F2764" s="192">
        <v>1098.51001</v>
      </c>
      <c r="G2764" s="191">
        <v>4286700000</v>
      </c>
      <c r="H2764" s="194">
        <f t="shared" si="43"/>
        <v>5.031975873670178E-3</v>
      </c>
      <c r="I2764" s="193"/>
      <c r="J2764" s="197">
        <v>2762</v>
      </c>
      <c r="K2764" s="234">
        <v>5.031975873670178E-3</v>
      </c>
      <c r="L2764" s="198">
        <v>-1.8849215761810977E-3</v>
      </c>
    </row>
    <row r="2765" spans="1:12" ht="14.4" x14ac:dyDescent="0.3">
      <c r="A2765" s="7">
        <v>40127</v>
      </c>
      <c r="B2765" s="191">
        <v>1091.8599850000001</v>
      </c>
      <c r="C2765" s="191">
        <v>1096.420044</v>
      </c>
      <c r="D2765" s="191">
        <v>1087.400024</v>
      </c>
      <c r="E2765" s="191">
        <v>1093.01001</v>
      </c>
      <c r="F2765" s="192">
        <v>1093.01001</v>
      </c>
      <c r="G2765" s="191">
        <v>4394770000</v>
      </c>
      <c r="H2765" s="194">
        <f t="shared" si="43"/>
        <v>-6.3989829486977315E-5</v>
      </c>
      <c r="I2765" s="193"/>
      <c r="J2765" s="197">
        <v>2763</v>
      </c>
      <c r="K2765" s="234">
        <v>-6.3989829486977315E-5</v>
      </c>
      <c r="L2765" s="198">
        <v>-1.8746438939322234E-3</v>
      </c>
    </row>
    <row r="2766" spans="1:12" ht="14.4" x14ac:dyDescent="0.3">
      <c r="A2766" s="7">
        <v>40126</v>
      </c>
      <c r="B2766" s="191">
        <v>1072.3100589999999</v>
      </c>
      <c r="C2766" s="191">
        <v>1093.1899410000001</v>
      </c>
      <c r="D2766" s="191">
        <v>1072.3100589999999</v>
      </c>
      <c r="E2766" s="191">
        <v>1093.079956</v>
      </c>
      <c r="F2766" s="192">
        <v>1093.079956</v>
      </c>
      <c r="G2766" s="191">
        <v>4460030000</v>
      </c>
      <c r="H2766" s="194">
        <f t="shared" si="43"/>
        <v>2.2238759852521148E-2</v>
      </c>
      <c r="I2766" s="193"/>
      <c r="J2766" s="197">
        <v>2764</v>
      </c>
      <c r="K2766" s="234">
        <v>2.2238759852521148E-2</v>
      </c>
      <c r="L2766" s="198">
        <v>-1.8711971103762598E-3</v>
      </c>
    </row>
    <row r="2767" spans="1:12" ht="14.4" x14ac:dyDescent="0.3">
      <c r="A2767" s="7">
        <v>40123</v>
      </c>
      <c r="B2767" s="191">
        <v>1064.9499510000001</v>
      </c>
      <c r="C2767" s="191">
        <v>1071.4799800000001</v>
      </c>
      <c r="D2767" s="191">
        <v>1059.3199460000001</v>
      </c>
      <c r="E2767" s="191">
        <v>1069.3000489999999</v>
      </c>
      <c r="F2767" s="192">
        <v>1069.3000489999999</v>
      </c>
      <c r="G2767" s="191">
        <v>4277130000</v>
      </c>
      <c r="H2767" s="194">
        <f t="shared" si="43"/>
        <v>2.5032522875633539E-3</v>
      </c>
      <c r="I2767" s="193"/>
      <c r="J2767" s="197">
        <v>2765</v>
      </c>
      <c r="K2767" s="234">
        <v>2.5032522875633539E-3</v>
      </c>
      <c r="L2767" s="198">
        <v>-1.8701143063153721E-3</v>
      </c>
    </row>
    <row r="2768" spans="1:12" ht="14.4" x14ac:dyDescent="0.3">
      <c r="A2768" s="7">
        <v>40122</v>
      </c>
      <c r="B2768" s="191">
        <v>1047.3000489999999</v>
      </c>
      <c r="C2768" s="191">
        <v>1066.650024</v>
      </c>
      <c r="D2768" s="191">
        <v>1047.3000489999999</v>
      </c>
      <c r="E2768" s="191">
        <v>1066.630005</v>
      </c>
      <c r="F2768" s="192">
        <v>1066.630005</v>
      </c>
      <c r="G2768" s="191">
        <v>4848350000</v>
      </c>
      <c r="H2768" s="194">
        <f t="shared" si="43"/>
        <v>1.9235551839464866E-2</v>
      </c>
      <c r="I2768" s="193"/>
      <c r="J2768" s="197">
        <v>2766</v>
      </c>
      <c r="K2768" s="234">
        <v>1.9235551839464866E-2</v>
      </c>
      <c r="L2768" s="198">
        <v>-1.8694816531479039E-3</v>
      </c>
    </row>
    <row r="2769" spans="1:12" ht="14.4" x14ac:dyDescent="0.3">
      <c r="A2769" s="7">
        <v>40121</v>
      </c>
      <c r="B2769" s="191">
        <v>1047.1400149999999</v>
      </c>
      <c r="C2769" s="191">
        <v>1061</v>
      </c>
      <c r="D2769" s="191">
        <v>1045.150024</v>
      </c>
      <c r="E2769" s="191">
        <v>1046.5</v>
      </c>
      <c r="F2769" s="192">
        <v>1046.5</v>
      </c>
      <c r="G2769" s="191">
        <v>5635510000</v>
      </c>
      <c r="H2769" s="194">
        <f t="shared" si="43"/>
        <v>1.0426205647075357E-3</v>
      </c>
      <c r="I2769" s="193"/>
      <c r="J2769" s="197">
        <v>2767</v>
      </c>
      <c r="K2769" s="234">
        <v>1.0426205647075357E-3</v>
      </c>
      <c r="L2769" s="198">
        <v>-1.867869418284598E-3</v>
      </c>
    </row>
    <row r="2770" spans="1:12" ht="14.4" x14ac:dyDescent="0.3">
      <c r="A2770" s="7">
        <v>40120</v>
      </c>
      <c r="B2770" s="191">
        <v>1040.920044</v>
      </c>
      <c r="C2770" s="191">
        <v>1046.3599850000001</v>
      </c>
      <c r="D2770" s="191">
        <v>1033.9399410000001</v>
      </c>
      <c r="E2770" s="191">
        <v>1045.410034</v>
      </c>
      <c r="F2770" s="192">
        <v>1045.410034</v>
      </c>
      <c r="G2770" s="191">
        <v>5487500000</v>
      </c>
      <c r="H2770" s="194">
        <f t="shared" si="43"/>
        <v>2.4260020212009082E-3</v>
      </c>
      <c r="I2770" s="193"/>
      <c r="J2770" s="197">
        <v>2768</v>
      </c>
      <c r="K2770" s="234">
        <v>2.4260020212009082E-3</v>
      </c>
      <c r="L2770" s="198">
        <v>-1.863801680868433E-3</v>
      </c>
    </row>
    <row r="2771" spans="1:12" ht="14.4" x14ac:dyDescent="0.3">
      <c r="A2771" s="7">
        <v>40119</v>
      </c>
      <c r="B2771" s="191">
        <v>1036.1800539999999</v>
      </c>
      <c r="C2771" s="191">
        <v>1052.1800539999999</v>
      </c>
      <c r="D2771" s="191">
        <v>1029.380005</v>
      </c>
      <c r="E2771" s="191">
        <v>1042.880005</v>
      </c>
      <c r="F2771" s="192">
        <v>1042.880005</v>
      </c>
      <c r="G2771" s="191">
        <v>6202640000</v>
      </c>
      <c r="H2771" s="194">
        <f t="shared" si="43"/>
        <v>6.4564070111928374E-3</v>
      </c>
      <c r="I2771" s="193"/>
      <c r="J2771" s="197">
        <v>2769</v>
      </c>
      <c r="K2771" s="234">
        <v>6.4564070111928374E-3</v>
      </c>
      <c r="L2771" s="198">
        <v>-1.863215583052021E-3</v>
      </c>
    </row>
    <row r="2772" spans="1:12" ht="14.4" x14ac:dyDescent="0.3">
      <c r="A2772" s="7">
        <v>40116</v>
      </c>
      <c r="B2772" s="191">
        <v>1065.410034</v>
      </c>
      <c r="C2772" s="191">
        <v>1065.410034</v>
      </c>
      <c r="D2772" s="191">
        <v>1033.380005</v>
      </c>
      <c r="E2772" s="191">
        <v>1036.1899410000001</v>
      </c>
      <c r="F2772" s="192">
        <v>1036.1899410000001</v>
      </c>
      <c r="G2772" s="191">
        <v>6512420000</v>
      </c>
      <c r="H2772" s="194">
        <f t="shared" si="43"/>
        <v>-2.8064687903659357E-2</v>
      </c>
      <c r="I2772" s="193"/>
      <c r="J2772" s="197">
        <v>2770</v>
      </c>
      <c r="K2772" s="234">
        <v>-2.8064687903659357E-2</v>
      </c>
      <c r="L2772" s="198">
        <v>-1.8629738593322425E-3</v>
      </c>
    </row>
    <row r="2773" spans="1:12" ht="14.4" x14ac:dyDescent="0.3">
      <c r="A2773" s="7">
        <v>40115</v>
      </c>
      <c r="B2773" s="191">
        <v>1043.6899410000001</v>
      </c>
      <c r="C2773" s="191">
        <v>1066.829956</v>
      </c>
      <c r="D2773" s="191">
        <v>1043.6899410000001</v>
      </c>
      <c r="E2773" s="191">
        <v>1066.1099850000001</v>
      </c>
      <c r="F2773" s="192">
        <v>1066.1099850000001</v>
      </c>
      <c r="G2773" s="191">
        <v>5595040000</v>
      </c>
      <c r="H2773" s="194">
        <f t="shared" si="43"/>
        <v>2.2519954238224775E-2</v>
      </c>
      <c r="I2773" s="193"/>
      <c r="J2773" s="197">
        <v>2771</v>
      </c>
      <c r="K2773" s="234">
        <v>2.2519954238224775E-2</v>
      </c>
      <c r="L2773" s="198">
        <v>-1.8619099255088038E-3</v>
      </c>
    </row>
    <row r="2774" spans="1:12" ht="14.4" x14ac:dyDescent="0.3">
      <c r="A2774" s="7">
        <v>40114</v>
      </c>
      <c r="B2774" s="191">
        <v>1061.51001</v>
      </c>
      <c r="C2774" s="191">
        <v>1063.26001</v>
      </c>
      <c r="D2774" s="191">
        <v>1042.1899410000001</v>
      </c>
      <c r="E2774" s="191">
        <v>1042.630005</v>
      </c>
      <c r="F2774" s="192">
        <v>1042.630005</v>
      </c>
      <c r="G2774" s="191">
        <v>6600350000</v>
      </c>
      <c r="H2774" s="194">
        <f t="shared" si="43"/>
        <v>-1.9540937489404969E-2</v>
      </c>
      <c r="I2774" s="193"/>
      <c r="J2774" s="197">
        <v>2772</v>
      </c>
      <c r="K2774" s="234">
        <v>-1.9540937489404969E-2</v>
      </c>
      <c r="L2774" s="198">
        <v>-1.8554836798377289E-3</v>
      </c>
    </row>
    <row r="2775" spans="1:12" ht="14.4" x14ac:dyDescent="0.3">
      <c r="A2775" s="7">
        <v>40113</v>
      </c>
      <c r="B2775" s="191">
        <v>1067.540039</v>
      </c>
      <c r="C2775" s="191">
        <v>1072.4799800000001</v>
      </c>
      <c r="D2775" s="191">
        <v>1060.619995</v>
      </c>
      <c r="E2775" s="191">
        <v>1063.410034</v>
      </c>
      <c r="F2775" s="192">
        <v>1063.410034</v>
      </c>
      <c r="G2775" s="191">
        <v>5337380000</v>
      </c>
      <c r="H2775" s="194">
        <f t="shared" si="43"/>
        <v>-3.3177910516629838E-3</v>
      </c>
      <c r="I2775" s="193"/>
      <c r="J2775" s="197">
        <v>2773</v>
      </c>
      <c r="K2775" s="234">
        <v>-3.3177910516629838E-3</v>
      </c>
      <c r="L2775" s="198">
        <v>-1.8524766663887075E-3</v>
      </c>
    </row>
    <row r="2776" spans="1:12" ht="14.4" x14ac:dyDescent="0.3">
      <c r="A2776" s="7">
        <v>40112</v>
      </c>
      <c r="B2776" s="191">
        <v>1080.3599850000001</v>
      </c>
      <c r="C2776" s="191">
        <v>1091.75</v>
      </c>
      <c r="D2776" s="191">
        <v>1065.2299800000001</v>
      </c>
      <c r="E2776" s="191">
        <v>1066.9499510000001</v>
      </c>
      <c r="F2776" s="192">
        <v>1066.9499510000001</v>
      </c>
      <c r="G2776" s="191">
        <v>6363380000</v>
      </c>
      <c r="H2776" s="194">
        <f t="shared" si="43"/>
        <v>-1.171732612191158E-2</v>
      </c>
      <c r="I2776" s="193"/>
      <c r="J2776" s="197">
        <v>2774</v>
      </c>
      <c r="K2776" s="234">
        <v>-1.171732612191158E-2</v>
      </c>
      <c r="L2776" s="198">
        <v>-1.8519365309336345E-3</v>
      </c>
    </row>
    <row r="2777" spans="1:12" ht="14.4" x14ac:dyDescent="0.3">
      <c r="A2777" s="7">
        <v>40109</v>
      </c>
      <c r="B2777" s="191">
        <v>1095.619995</v>
      </c>
      <c r="C2777" s="191">
        <v>1095.829956</v>
      </c>
      <c r="D2777" s="191">
        <v>1075.48999</v>
      </c>
      <c r="E2777" s="191">
        <v>1079.599976</v>
      </c>
      <c r="F2777" s="192">
        <v>1079.599976</v>
      </c>
      <c r="G2777" s="191">
        <v>4767460000</v>
      </c>
      <c r="H2777" s="194">
        <f t="shared" si="43"/>
        <v>-1.2178548632485174E-2</v>
      </c>
      <c r="I2777" s="193"/>
      <c r="J2777" s="197">
        <v>2775</v>
      </c>
      <c r="K2777" s="234">
        <v>-1.2178548632485174E-2</v>
      </c>
      <c r="L2777" s="198">
        <v>-1.8496214617390555E-3</v>
      </c>
    </row>
    <row r="2778" spans="1:12" ht="14.4" x14ac:dyDescent="0.3">
      <c r="A2778" s="7">
        <v>40108</v>
      </c>
      <c r="B2778" s="191">
        <v>1080.959961</v>
      </c>
      <c r="C2778" s="191">
        <v>1095.209961</v>
      </c>
      <c r="D2778" s="191">
        <v>1074.3100589999999</v>
      </c>
      <c r="E2778" s="191">
        <v>1092.910034</v>
      </c>
      <c r="F2778" s="192">
        <v>1092.910034</v>
      </c>
      <c r="G2778" s="191">
        <v>5192410000</v>
      </c>
      <c r="H2778" s="194">
        <f t="shared" si="43"/>
        <v>1.0643619146063535E-2</v>
      </c>
      <c r="I2778" s="193"/>
      <c r="J2778" s="197">
        <v>2776</v>
      </c>
      <c r="K2778" s="234">
        <v>1.0643619146063535E-2</v>
      </c>
      <c r="L2778" s="198">
        <v>-1.8477370927591295E-3</v>
      </c>
    </row>
    <row r="2779" spans="1:12" ht="14.4" x14ac:dyDescent="0.3">
      <c r="A2779" s="7">
        <v>40107</v>
      </c>
      <c r="B2779" s="191">
        <v>1090.3599850000001</v>
      </c>
      <c r="C2779" s="191">
        <v>1101.3599850000001</v>
      </c>
      <c r="D2779" s="191">
        <v>1080.7700199999999</v>
      </c>
      <c r="E2779" s="191">
        <v>1081.400024</v>
      </c>
      <c r="F2779" s="192">
        <v>1081.400024</v>
      </c>
      <c r="G2779" s="191">
        <v>5616290000</v>
      </c>
      <c r="H2779" s="194">
        <f t="shared" si="43"/>
        <v>-8.8538068278786481E-3</v>
      </c>
      <c r="I2779" s="193"/>
      <c r="J2779" s="197">
        <v>2777</v>
      </c>
      <c r="K2779" s="234">
        <v>-8.8538068278786481E-3</v>
      </c>
      <c r="L2779" s="198">
        <v>-1.8447823874669287E-3</v>
      </c>
    </row>
    <row r="2780" spans="1:12" ht="14.4" x14ac:dyDescent="0.3">
      <c r="A2780" s="7">
        <v>40106</v>
      </c>
      <c r="B2780" s="191">
        <v>1098.6400149999999</v>
      </c>
      <c r="C2780" s="191">
        <v>1098.6400149999999</v>
      </c>
      <c r="D2780" s="191">
        <v>1086.160034</v>
      </c>
      <c r="E2780" s="191">
        <v>1091.0600589999999</v>
      </c>
      <c r="F2780" s="192">
        <v>1091.0600589999999</v>
      </c>
      <c r="G2780" s="191">
        <v>5396930000</v>
      </c>
      <c r="H2780" s="194">
        <f t="shared" si="43"/>
        <v>-6.2391041049544554E-3</v>
      </c>
      <c r="I2780" s="193"/>
      <c r="J2780" s="197">
        <v>2778</v>
      </c>
      <c r="K2780" s="234">
        <v>-6.2391041049544554E-3</v>
      </c>
      <c r="L2780" s="198">
        <v>-1.8439896018298042E-3</v>
      </c>
    </row>
    <row r="2781" spans="1:12" ht="14.4" x14ac:dyDescent="0.3">
      <c r="A2781" s="7">
        <v>40105</v>
      </c>
      <c r="B2781" s="191">
        <v>1088.219971</v>
      </c>
      <c r="C2781" s="191">
        <v>1100.170044</v>
      </c>
      <c r="D2781" s="191">
        <v>1086.4799800000001</v>
      </c>
      <c r="E2781" s="191">
        <v>1097.910034</v>
      </c>
      <c r="F2781" s="192">
        <v>1097.910034</v>
      </c>
      <c r="G2781" s="191">
        <v>4619240000</v>
      </c>
      <c r="H2781" s="194">
        <f t="shared" si="43"/>
        <v>9.4053209511186543E-3</v>
      </c>
      <c r="I2781" s="193"/>
      <c r="J2781" s="197">
        <v>2779</v>
      </c>
      <c r="K2781" s="234">
        <v>9.4053209511186543E-3</v>
      </c>
      <c r="L2781" s="198">
        <v>-1.8437566813384635E-3</v>
      </c>
    </row>
    <row r="2782" spans="1:12" ht="14.4" x14ac:dyDescent="0.3">
      <c r="A2782" s="7">
        <v>40102</v>
      </c>
      <c r="B2782" s="191">
        <v>1094.670044</v>
      </c>
      <c r="C2782" s="191">
        <v>1094.670044</v>
      </c>
      <c r="D2782" s="191">
        <v>1081.530029</v>
      </c>
      <c r="E2782" s="191">
        <v>1087.6800539999999</v>
      </c>
      <c r="F2782" s="192">
        <v>1087.6800539999999</v>
      </c>
      <c r="G2782" s="191">
        <v>4894740000</v>
      </c>
      <c r="H2782" s="194">
        <f t="shared" si="43"/>
        <v>-8.0980562141740233E-3</v>
      </c>
      <c r="I2782" s="193"/>
      <c r="J2782" s="197">
        <v>2780</v>
      </c>
      <c r="K2782" s="234">
        <v>-8.0980562141740233E-3</v>
      </c>
      <c r="L2782" s="198">
        <v>-1.8429539867059481E-3</v>
      </c>
    </row>
    <row r="2783" spans="1:12" ht="14.4" x14ac:dyDescent="0.3">
      <c r="A2783" s="7">
        <v>40101</v>
      </c>
      <c r="B2783" s="191">
        <v>1090.3599850000001</v>
      </c>
      <c r="C2783" s="191">
        <v>1096.5600589999999</v>
      </c>
      <c r="D2783" s="191">
        <v>1086.410034</v>
      </c>
      <c r="E2783" s="191">
        <v>1096.5600589999999</v>
      </c>
      <c r="F2783" s="192">
        <v>1096.5600589999999</v>
      </c>
      <c r="G2783" s="191">
        <v>5369780000</v>
      </c>
      <c r="H2783" s="194">
        <f t="shared" si="43"/>
        <v>4.1574686515362409E-3</v>
      </c>
      <c r="I2783" s="193"/>
      <c r="J2783" s="197">
        <v>2781</v>
      </c>
      <c r="K2783" s="234">
        <v>4.1574686515362409E-3</v>
      </c>
      <c r="L2783" s="198">
        <v>-1.842113059481767E-3</v>
      </c>
    </row>
    <row r="2784" spans="1:12" ht="14.4" x14ac:dyDescent="0.3">
      <c r="A2784" s="7">
        <v>40100</v>
      </c>
      <c r="B2784" s="191">
        <v>1078.6800539999999</v>
      </c>
      <c r="C2784" s="191">
        <v>1093.170044</v>
      </c>
      <c r="D2784" s="191">
        <v>1078.6800539999999</v>
      </c>
      <c r="E2784" s="191">
        <v>1092.0200199999999</v>
      </c>
      <c r="F2784" s="192">
        <v>1092.0200199999999</v>
      </c>
      <c r="G2784" s="191">
        <v>5406420000</v>
      </c>
      <c r="H2784" s="194">
        <f t="shared" si="43"/>
        <v>1.7545895913312366E-2</v>
      </c>
      <c r="I2784" s="193"/>
      <c r="J2784" s="197">
        <v>2782</v>
      </c>
      <c r="K2784" s="234">
        <v>1.7545895913312366E-2</v>
      </c>
      <c r="L2784" s="198">
        <v>-1.8415470291544937E-3</v>
      </c>
    </row>
    <row r="2785" spans="1:12" ht="14.4" x14ac:dyDescent="0.3">
      <c r="A2785" s="7">
        <v>40099</v>
      </c>
      <c r="B2785" s="191">
        <v>1074.959961</v>
      </c>
      <c r="C2785" s="191">
        <v>1075.3000489999999</v>
      </c>
      <c r="D2785" s="191">
        <v>1066.709961</v>
      </c>
      <c r="E2785" s="191">
        <v>1073.1899410000001</v>
      </c>
      <c r="F2785" s="192">
        <v>1073.1899410000001</v>
      </c>
      <c r="G2785" s="191">
        <v>4320480000</v>
      </c>
      <c r="H2785" s="194">
        <f t="shared" si="43"/>
        <v>-2.7876120057509436E-3</v>
      </c>
      <c r="I2785" s="193"/>
      <c r="J2785" s="197">
        <v>2783</v>
      </c>
      <c r="K2785" s="234">
        <v>-2.7876120057509436E-3</v>
      </c>
      <c r="L2785" s="198">
        <v>-1.8407126972377892E-3</v>
      </c>
    </row>
    <row r="2786" spans="1:12" ht="14.4" x14ac:dyDescent="0.3">
      <c r="A2786" s="7">
        <v>40098</v>
      </c>
      <c r="B2786" s="191">
        <v>1071.630005</v>
      </c>
      <c r="C2786" s="191">
        <v>1079.459961</v>
      </c>
      <c r="D2786" s="191">
        <v>1071.630005</v>
      </c>
      <c r="E2786" s="191">
        <v>1076.1899410000001</v>
      </c>
      <c r="F2786" s="192">
        <v>1076.1899410000001</v>
      </c>
      <c r="G2786" s="191">
        <v>3710430000</v>
      </c>
      <c r="H2786" s="194">
        <f t="shared" si="43"/>
        <v>4.3863694890887922E-3</v>
      </c>
      <c r="I2786" s="193"/>
      <c r="J2786" s="197">
        <v>2784</v>
      </c>
      <c r="K2786" s="234">
        <v>4.3863694890887922E-3</v>
      </c>
      <c r="L2786" s="198">
        <v>-1.8369417185468179E-3</v>
      </c>
    </row>
    <row r="2787" spans="1:12" ht="14.4" x14ac:dyDescent="0.3">
      <c r="A2787" s="7">
        <v>40095</v>
      </c>
      <c r="B2787" s="191">
        <v>1065.280029</v>
      </c>
      <c r="C2787" s="191">
        <v>1071.51001</v>
      </c>
      <c r="D2787" s="191">
        <v>1063</v>
      </c>
      <c r="E2787" s="191">
        <v>1071.48999</v>
      </c>
      <c r="F2787" s="192">
        <v>1071.48999</v>
      </c>
      <c r="G2787" s="191">
        <v>3763780000</v>
      </c>
      <c r="H2787" s="194">
        <f t="shared" si="43"/>
        <v>5.6406597146949353E-3</v>
      </c>
      <c r="I2787" s="193"/>
      <c r="J2787" s="197">
        <v>2785</v>
      </c>
      <c r="K2787" s="234">
        <v>5.6406597146949353E-3</v>
      </c>
      <c r="L2787" s="198">
        <v>-1.8369229383292996E-3</v>
      </c>
    </row>
    <row r="2788" spans="1:12" ht="14.4" x14ac:dyDescent="0.3">
      <c r="A2788" s="7">
        <v>40094</v>
      </c>
      <c r="B2788" s="191">
        <v>1060.030029</v>
      </c>
      <c r="C2788" s="191">
        <v>1070.670044</v>
      </c>
      <c r="D2788" s="191">
        <v>1060.030029</v>
      </c>
      <c r="E2788" s="191">
        <v>1065.4799800000001</v>
      </c>
      <c r="F2788" s="192">
        <v>1065.4799800000001</v>
      </c>
      <c r="G2788" s="191">
        <v>4988400000</v>
      </c>
      <c r="H2788" s="194">
        <f t="shared" si="43"/>
        <v>7.4699070790634672E-3</v>
      </c>
      <c r="I2788" s="193"/>
      <c r="J2788" s="197">
        <v>2786</v>
      </c>
      <c r="K2788" s="234">
        <v>7.4699070790634672E-3</v>
      </c>
      <c r="L2788" s="198">
        <v>-1.835516570630306E-3</v>
      </c>
    </row>
    <row r="2789" spans="1:12" ht="14.4" x14ac:dyDescent="0.3">
      <c r="A2789" s="7">
        <v>40093</v>
      </c>
      <c r="B2789" s="191">
        <v>1053.650024</v>
      </c>
      <c r="C2789" s="191">
        <v>1058.0200199999999</v>
      </c>
      <c r="D2789" s="191">
        <v>1050.099976</v>
      </c>
      <c r="E2789" s="191">
        <v>1057.579956</v>
      </c>
      <c r="F2789" s="192">
        <v>1057.579956</v>
      </c>
      <c r="G2789" s="191">
        <v>4238220000</v>
      </c>
      <c r="H2789" s="194">
        <f t="shared" si="43"/>
        <v>2.7116059984039608E-3</v>
      </c>
      <c r="I2789" s="193"/>
      <c r="J2789" s="197">
        <v>2787</v>
      </c>
      <c r="K2789" s="234">
        <v>2.7116059984039608E-3</v>
      </c>
      <c r="L2789" s="198">
        <v>-1.8353673366143957E-3</v>
      </c>
    </row>
    <row r="2790" spans="1:12" ht="14.4" x14ac:dyDescent="0.3">
      <c r="A2790" s="7">
        <v>40092</v>
      </c>
      <c r="B2790" s="191">
        <v>1042.0200199999999</v>
      </c>
      <c r="C2790" s="191">
        <v>1060.5500489999999</v>
      </c>
      <c r="D2790" s="191">
        <v>1042.0200199999999</v>
      </c>
      <c r="E2790" s="191">
        <v>1054.719971</v>
      </c>
      <c r="F2790" s="192">
        <v>1054.719971</v>
      </c>
      <c r="G2790" s="191">
        <v>5029840000</v>
      </c>
      <c r="H2790" s="194">
        <f t="shared" si="43"/>
        <v>1.3705486548751457E-2</v>
      </c>
      <c r="I2790" s="193"/>
      <c r="J2790" s="197">
        <v>2788</v>
      </c>
      <c r="K2790" s="234">
        <v>1.3705486548751457E-2</v>
      </c>
      <c r="L2790" s="198">
        <v>-1.8349297895309843E-3</v>
      </c>
    </row>
    <row r="2791" spans="1:12" ht="14.4" x14ac:dyDescent="0.3">
      <c r="A2791" s="7">
        <v>40091</v>
      </c>
      <c r="B2791" s="191">
        <v>1026.869995</v>
      </c>
      <c r="C2791" s="191">
        <v>1042.579956</v>
      </c>
      <c r="D2791" s="191">
        <v>1025.920044</v>
      </c>
      <c r="E2791" s="191">
        <v>1040.459961</v>
      </c>
      <c r="F2791" s="192">
        <v>1040.459961</v>
      </c>
      <c r="G2791" s="191">
        <v>4313310000</v>
      </c>
      <c r="H2791" s="194">
        <f t="shared" si="43"/>
        <v>1.487500178512214E-2</v>
      </c>
      <c r="I2791" s="193"/>
      <c r="J2791" s="197">
        <v>2789</v>
      </c>
      <c r="K2791" s="234">
        <v>1.487500178512214E-2</v>
      </c>
      <c r="L2791" s="198">
        <v>-1.8343935292976946E-3</v>
      </c>
    </row>
    <row r="2792" spans="1:12" ht="14.4" x14ac:dyDescent="0.3">
      <c r="A2792" s="7">
        <v>40088</v>
      </c>
      <c r="B2792" s="191">
        <v>1029.709961</v>
      </c>
      <c r="C2792" s="191">
        <v>1030.599976</v>
      </c>
      <c r="D2792" s="191">
        <v>1019.950012</v>
      </c>
      <c r="E2792" s="191">
        <v>1025.209961</v>
      </c>
      <c r="F2792" s="192">
        <v>1025.209961</v>
      </c>
      <c r="G2792" s="191">
        <v>5583240000</v>
      </c>
      <c r="H2792" s="194">
        <f t="shared" si="43"/>
        <v>-4.5055251814657988E-3</v>
      </c>
      <c r="I2792" s="193"/>
      <c r="J2792" s="197">
        <v>2790</v>
      </c>
      <c r="K2792" s="234">
        <v>-4.5055251814657988E-3</v>
      </c>
      <c r="L2792" s="198">
        <v>-1.8309081884234483E-3</v>
      </c>
    </row>
    <row r="2793" spans="1:12" ht="14.4" x14ac:dyDescent="0.3">
      <c r="A2793" s="7">
        <v>40087</v>
      </c>
      <c r="B2793" s="191">
        <v>1054.910034</v>
      </c>
      <c r="C2793" s="191">
        <v>1054.910034</v>
      </c>
      <c r="D2793" s="191">
        <v>1029.4499510000001</v>
      </c>
      <c r="E2793" s="191">
        <v>1029.849976</v>
      </c>
      <c r="F2793" s="192">
        <v>1029.849976</v>
      </c>
      <c r="G2793" s="191">
        <v>5791450000</v>
      </c>
      <c r="H2793" s="194">
        <f t="shared" si="43"/>
        <v>-2.5759621914541408E-2</v>
      </c>
      <c r="I2793" s="193"/>
      <c r="J2793" s="197">
        <v>2791</v>
      </c>
      <c r="K2793" s="234">
        <v>-2.5759621914541408E-2</v>
      </c>
      <c r="L2793" s="198">
        <v>-1.829501740400908E-3</v>
      </c>
    </row>
    <row r="2794" spans="1:12" ht="14.4" x14ac:dyDescent="0.3">
      <c r="A2794" s="7">
        <v>40086</v>
      </c>
      <c r="B2794" s="191">
        <v>1061.0200199999999</v>
      </c>
      <c r="C2794" s="191">
        <v>1063.400024</v>
      </c>
      <c r="D2794" s="191">
        <v>1046.469971</v>
      </c>
      <c r="E2794" s="191">
        <v>1057.079956</v>
      </c>
      <c r="F2794" s="192">
        <v>1057.079956</v>
      </c>
      <c r="G2794" s="191">
        <v>5998860000</v>
      </c>
      <c r="H2794" s="194">
        <f t="shared" si="43"/>
        <v>-3.3283007419546528E-3</v>
      </c>
      <c r="I2794" s="193"/>
      <c r="J2794" s="197">
        <v>2792</v>
      </c>
      <c r="K2794" s="234">
        <v>-3.3283007419546528E-3</v>
      </c>
      <c r="L2794" s="198">
        <v>-1.828287058841671E-3</v>
      </c>
    </row>
    <row r="2795" spans="1:12" ht="14.4" x14ac:dyDescent="0.3">
      <c r="A2795" s="7">
        <v>40085</v>
      </c>
      <c r="B2795" s="191">
        <v>1063.6899410000001</v>
      </c>
      <c r="C2795" s="191">
        <v>1069.619995</v>
      </c>
      <c r="D2795" s="191">
        <v>1057.829956</v>
      </c>
      <c r="E2795" s="191">
        <v>1060.6099850000001</v>
      </c>
      <c r="F2795" s="192">
        <v>1060.6099850000001</v>
      </c>
      <c r="G2795" s="191">
        <v>4949900000</v>
      </c>
      <c r="H2795" s="194">
        <f t="shared" si="43"/>
        <v>-2.2295763274864473E-3</v>
      </c>
      <c r="I2795" s="193"/>
      <c r="J2795" s="197">
        <v>2793</v>
      </c>
      <c r="K2795" s="234">
        <v>-2.2295763274864473E-3</v>
      </c>
      <c r="L2795" s="198">
        <v>-1.8272182355275454E-3</v>
      </c>
    </row>
    <row r="2796" spans="1:12" ht="14.4" x14ac:dyDescent="0.3">
      <c r="A2796" s="7">
        <v>40084</v>
      </c>
      <c r="B2796" s="191">
        <v>1045.380005</v>
      </c>
      <c r="C2796" s="191">
        <v>1065.130005</v>
      </c>
      <c r="D2796" s="191">
        <v>1045.380005</v>
      </c>
      <c r="E2796" s="191">
        <v>1062.9799800000001</v>
      </c>
      <c r="F2796" s="192">
        <v>1062.9799800000001</v>
      </c>
      <c r="G2796" s="191">
        <v>3726950000</v>
      </c>
      <c r="H2796" s="194">
        <f t="shared" si="43"/>
        <v>1.7809585506187556E-2</v>
      </c>
      <c r="I2796" s="193"/>
      <c r="J2796" s="197">
        <v>2794</v>
      </c>
      <c r="K2796" s="234">
        <v>1.7809585506187556E-2</v>
      </c>
      <c r="L2796" s="198">
        <v>-1.8218932349457072E-3</v>
      </c>
    </row>
    <row r="2797" spans="1:12" ht="14.4" x14ac:dyDescent="0.3">
      <c r="A2797" s="7">
        <v>40081</v>
      </c>
      <c r="B2797" s="191">
        <v>1049.4799800000001</v>
      </c>
      <c r="C2797" s="191">
        <v>1053.469971</v>
      </c>
      <c r="D2797" s="191">
        <v>1041.170044</v>
      </c>
      <c r="E2797" s="191">
        <v>1044.380005</v>
      </c>
      <c r="F2797" s="192">
        <v>1044.380005</v>
      </c>
      <c r="G2797" s="191">
        <v>4507090000</v>
      </c>
      <c r="H2797" s="194">
        <f t="shared" si="43"/>
        <v>-6.090736237241553E-3</v>
      </c>
      <c r="I2797" s="193"/>
      <c r="J2797" s="197">
        <v>2795</v>
      </c>
      <c r="K2797" s="234">
        <v>-6.090736237241553E-3</v>
      </c>
      <c r="L2797" s="198">
        <v>-1.8167256472411695E-3</v>
      </c>
    </row>
    <row r="2798" spans="1:12" ht="14.4" x14ac:dyDescent="0.3">
      <c r="A2798" s="7">
        <v>40080</v>
      </c>
      <c r="B2798" s="191">
        <v>1062.5600589999999</v>
      </c>
      <c r="C2798" s="191">
        <v>1066.290039</v>
      </c>
      <c r="D2798" s="191">
        <v>1045.849976</v>
      </c>
      <c r="E2798" s="191">
        <v>1050.780029</v>
      </c>
      <c r="F2798" s="192">
        <v>1050.780029</v>
      </c>
      <c r="G2798" s="191">
        <v>5505610000</v>
      </c>
      <c r="H2798" s="194">
        <f t="shared" si="43"/>
        <v>-9.5110296714537614E-3</v>
      </c>
      <c r="I2798" s="193"/>
      <c r="J2798" s="197">
        <v>2796</v>
      </c>
      <c r="K2798" s="234">
        <v>-9.5110296714537614E-3</v>
      </c>
      <c r="L2798" s="198">
        <v>-1.8149412896178703E-3</v>
      </c>
    </row>
    <row r="2799" spans="1:12" ht="14.4" x14ac:dyDescent="0.3">
      <c r="A2799" s="7">
        <v>40079</v>
      </c>
      <c r="B2799" s="191">
        <v>1072.6899410000001</v>
      </c>
      <c r="C2799" s="191">
        <v>1080.150024</v>
      </c>
      <c r="D2799" s="191">
        <v>1060.3900149999999</v>
      </c>
      <c r="E2799" s="191">
        <v>1060.869995</v>
      </c>
      <c r="F2799" s="192">
        <v>1060.869995</v>
      </c>
      <c r="G2799" s="191">
        <v>5531930000</v>
      </c>
      <c r="H2799" s="194">
        <f t="shared" si="43"/>
        <v>-1.0068527945122547E-2</v>
      </c>
      <c r="I2799" s="193"/>
      <c r="J2799" s="197">
        <v>2797</v>
      </c>
      <c r="K2799" s="234">
        <v>-1.0068527945122547E-2</v>
      </c>
      <c r="L2799" s="198">
        <v>-1.814853658393533E-3</v>
      </c>
    </row>
    <row r="2800" spans="1:12" ht="14.4" x14ac:dyDescent="0.3">
      <c r="A2800" s="7">
        <v>40078</v>
      </c>
      <c r="B2800" s="191">
        <v>1066.349976</v>
      </c>
      <c r="C2800" s="191">
        <v>1073.8100589999999</v>
      </c>
      <c r="D2800" s="191">
        <v>1066.349976</v>
      </c>
      <c r="E2800" s="191">
        <v>1071.660034</v>
      </c>
      <c r="F2800" s="192">
        <v>1071.660034</v>
      </c>
      <c r="G2800" s="191">
        <v>5246600000</v>
      </c>
      <c r="H2800" s="194">
        <f t="shared" si="43"/>
        <v>6.5748687622851068E-3</v>
      </c>
      <c r="I2800" s="193"/>
      <c r="J2800" s="197">
        <v>2798</v>
      </c>
      <c r="K2800" s="234">
        <v>6.5748687622851068E-3</v>
      </c>
      <c r="L2800" s="198">
        <v>-1.8120458498648881E-3</v>
      </c>
    </row>
    <row r="2801" spans="1:12" ht="14.4" x14ac:dyDescent="0.3">
      <c r="A2801" s="7">
        <v>40077</v>
      </c>
      <c r="B2801" s="191">
        <v>1067.1400149999999</v>
      </c>
      <c r="C2801" s="191">
        <v>1067.280029</v>
      </c>
      <c r="D2801" s="191">
        <v>1057.459961</v>
      </c>
      <c r="E2801" s="191">
        <v>1064.660034</v>
      </c>
      <c r="F2801" s="192">
        <v>1064.660034</v>
      </c>
      <c r="G2801" s="191">
        <v>4615280000</v>
      </c>
      <c r="H2801" s="194">
        <f t="shared" si="43"/>
        <v>-3.4072964832373123E-3</v>
      </c>
      <c r="I2801" s="193"/>
      <c r="J2801" s="197">
        <v>2799</v>
      </c>
      <c r="K2801" s="234">
        <v>-3.4072964832373123E-3</v>
      </c>
      <c r="L2801" s="198">
        <v>-1.8094361025456209E-3</v>
      </c>
    </row>
    <row r="2802" spans="1:12" ht="14.4" x14ac:dyDescent="0.3">
      <c r="A2802" s="7">
        <v>40074</v>
      </c>
      <c r="B2802" s="191">
        <v>1066.599976</v>
      </c>
      <c r="C2802" s="191">
        <v>1071.5200199999999</v>
      </c>
      <c r="D2802" s="191">
        <v>1064.2700199999999</v>
      </c>
      <c r="E2802" s="191">
        <v>1068.3000489999999</v>
      </c>
      <c r="F2802" s="192">
        <v>1068.3000489999999</v>
      </c>
      <c r="G2802" s="191">
        <v>5607970000</v>
      </c>
      <c r="H2802" s="194">
        <f t="shared" si="43"/>
        <v>2.6373396525291712E-3</v>
      </c>
      <c r="I2802" s="193"/>
      <c r="J2802" s="197">
        <v>2800</v>
      </c>
      <c r="K2802" s="234">
        <v>2.6373396525291712E-3</v>
      </c>
      <c r="L2802" s="198">
        <v>-1.806519008658211E-3</v>
      </c>
    </row>
    <row r="2803" spans="1:12" ht="14.4" x14ac:dyDescent="0.3">
      <c r="A2803" s="7">
        <v>40073</v>
      </c>
      <c r="B2803" s="191">
        <v>1067.869995</v>
      </c>
      <c r="C2803" s="191">
        <v>1074.7700199999999</v>
      </c>
      <c r="D2803" s="191">
        <v>1061.1999510000001</v>
      </c>
      <c r="E2803" s="191">
        <v>1065.48999</v>
      </c>
      <c r="F2803" s="192">
        <v>1065.48999</v>
      </c>
      <c r="G2803" s="191">
        <v>6668110000</v>
      </c>
      <c r="H2803" s="194">
        <f t="shared" si="43"/>
        <v>-3.0596391794261947E-3</v>
      </c>
      <c r="I2803" s="193"/>
      <c r="J2803" s="197">
        <v>2801</v>
      </c>
      <c r="K2803" s="234">
        <v>-3.0596391794261947E-3</v>
      </c>
      <c r="L2803" s="198">
        <v>-1.8059015151773512E-3</v>
      </c>
    </row>
    <row r="2804" spans="1:12" ht="14.4" x14ac:dyDescent="0.3">
      <c r="A2804" s="7">
        <v>40072</v>
      </c>
      <c r="B2804" s="191">
        <v>1053.98999</v>
      </c>
      <c r="C2804" s="191">
        <v>1068.76001</v>
      </c>
      <c r="D2804" s="191">
        <v>1052.869995</v>
      </c>
      <c r="E2804" s="191">
        <v>1068.76001</v>
      </c>
      <c r="F2804" s="192">
        <v>1068.76001</v>
      </c>
      <c r="G2804" s="191">
        <v>6793530000</v>
      </c>
      <c r="H2804" s="194">
        <f t="shared" si="43"/>
        <v>1.5323527662504721E-2</v>
      </c>
      <c r="I2804" s="193"/>
      <c r="J2804" s="197">
        <v>2802</v>
      </c>
      <c r="K2804" s="234">
        <v>1.5323527662504721E-2</v>
      </c>
      <c r="L2804" s="198">
        <v>-1.8053990483738486E-3</v>
      </c>
    </row>
    <row r="2805" spans="1:12" ht="14.4" x14ac:dyDescent="0.3">
      <c r="A2805" s="7">
        <v>40071</v>
      </c>
      <c r="B2805" s="191">
        <v>1049.030029</v>
      </c>
      <c r="C2805" s="191">
        <v>1056.040039</v>
      </c>
      <c r="D2805" s="191">
        <v>1043.420044</v>
      </c>
      <c r="E2805" s="191">
        <v>1052.630005</v>
      </c>
      <c r="F2805" s="192">
        <v>1052.630005</v>
      </c>
      <c r="G2805" s="191">
        <v>6185620000</v>
      </c>
      <c r="H2805" s="194">
        <f t="shared" si="43"/>
        <v>3.1353413637158455E-3</v>
      </c>
      <c r="I2805" s="193"/>
      <c r="J2805" s="197">
        <v>2803</v>
      </c>
      <c r="K2805" s="234">
        <v>3.1353413637158455E-3</v>
      </c>
      <c r="L2805" s="198">
        <v>-1.8046638359398306E-3</v>
      </c>
    </row>
    <row r="2806" spans="1:12" ht="14.4" x14ac:dyDescent="0.3">
      <c r="A2806" s="7">
        <v>40070</v>
      </c>
      <c r="B2806" s="191">
        <v>1040.150024</v>
      </c>
      <c r="C2806" s="191">
        <v>1049.73999</v>
      </c>
      <c r="D2806" s="191">
        <v>1035</v>
      </c>
      <c r="E2806" s="191">
        <v>1049.339966</v>
      </c>
      <c r="F2806" s="192">
        <v>1049.339966</v>
      </c>
      <c r="G2806" s="191">
        <v>4979610000</v>
      </c>
      <c r="H2806" s="194">
        <f t="shared" si="43"/>
        <v>6.33911571239175E-3</v>
      </c>
      <c r="I2806" s="193"/>
      <c r="J2806" s="197">
        <v>2804</v>
      </c>
      <c r="K2806" s="234">
        <v>6.33911571239175E-3</v>
      </c>
      <c r="L2806" s="198">
        <v>-1.8044340510071403E-3</v>
      </c>
    </row>
    <row r="2807" spans="1:12" ht="14.4" x14ac:dyDescent="0.3">
      <c r="A2807" s="7">
        <v>40067</v>
      </c>
      <c r="B2807" s="191">
        <v>1043.920044</v>
      </c>
      <c r="C2807" s="191">
        <v>1048.1800539999999</v>
      </c>
      <c r="D2807" s="191">
        <v>1038.400024</v>
      </c>
      <c r="E2807" s="191">
        <v>1042.7299800000001</v>
      </c>
      <c r="F2807" s="192">
        <v>1042.7299800000001</v>
      </c>
      <c r="G2807" s="191">
        <v>4922600000</v>
      </c>
      <c r="H2807" s="194">
        <f t="shared" si="43"/>
        <v>-1.3504271263848459E-3</v>
      </c>
      <c r="I2807" s="193"/>
      <c r="J2807" s="197">
        <v>2805</v>
      </c>
      <c r="K2807" s="234">
        <v>-1.3504271263848459E-3</v>
      </c>
      <c r="L2807" s="198">
        <v>-1.7988855029992755E-3</v>
      </c>
    </row>
    <row r="2808" spans="1:12" ht="14.4" x14ac:dyDescent="0.3">
      <c r="A2808" s="7">
        <v>40066</v>
      </c>
      <c r="B2808" s="191">
        <v>1032.98999</v>
      </c>
      <c r="C2808" s="191">
        <v>1044.1400149999999</v>
      </c>
      <c r="D2808" s="191">
        <v>1028.040039</v>
      </c>
      <c r="E2808" s="191">
        <v>1044.1400149999999</v>
      </c>
      <c r="F2808" s="192">
        <v>1044.1400149999999</v>
      </c>
      <c r="G2808" s="191">
        <v>5191380000</v>
      </c>
      <c r="H2808" s="194">
        <f t="shared" si="43"/>
        <v>1.0422230229357425E-2</v>
      </c>
      <c r="I2808" s="193"/>
      <c r="J2808" s="197">
        <v>2806</v>
      </c>
      <c r="K2808" s="234">
        <v>1.0422230229357425E-2</v>
      </c>
      <c r="L2808" s="198">
        <v>-1.7962337657450565E-3</v>
      </c>
    </row>
    <row r="2809" spans="1:12" ht="14.4" x14ac:dyDescent="0.3">
      <c r="A2809" s="7">
        <v>40065</v>
      </c>
      <c r="B2809" s="191">
        <v>1025.3599850000001</v>
      </c>
      <c r="C2809" s="191">
        <v>1036.339966</v>
      </c>
      <c r="D2809" s="191">
        <v>1023.969971</v>
      </c>
      <c r="E2809" s="191">
        <v>1033.369995</v>
      </c>
      <c r="F2809" s="192">
        <v>1033.369995</v>
      </c>
      <c r="G2809" s="191">
        <v>5202550000</v>
      </c>
      <c r="H2809" s="194">
        <f t="shared" si="43"/>
        <v>7.7823851249420144E-3</v>
      </c>
      <c r="I2809" s="193"/>
      <c r="J2809" s="197">
        <v>2807</v>
      </c>
      <c r="K2809" s="234">
        <v>7.7823851249420144E-3</v>
      </c>
      <c r="L2809" s="198">
        <v>-1.7929754245318919E-3</v>
      </c>
    </row>
    <row r="2810" spans="1:12" ht="14.4" x14ac:dyDescent="0.3">
      <c r="A2810" s="7">
        <v>40064</v>
      </c>
      <c r="B2810" s="191">
        <v>1018.669983</v>
      </c>
      <c r="C2810" s="191">
        <v>1026.0699460000001</v>
      </c>
      <c r="D2810" s="191">
        <v>1018.669983</v>
      </c>
      <c r="E2810" s="191">
        <v>1025.3900149999999</v>
      </c>
      <c r="F2810" s="192">
        <v>1025.3900149999999</v>
      </c>
      <c r="G2810" s="191">
        <v>5235160000</v>
      </c>
      <c r="H2810" s="194">
        <f t="shared" si="43"/>
        <v>8.8449338722171433E-3</v>
      </c>
      <c r="I2810" s="193"/>
      <c r="J2810" s="197">
        <v>2808</v>
      </c>
      <c r="K2810" s="234">
        <v>8.8449338722171433E-3</v>
      </c>
      <c r="L2810" s="198">
        <v>-1.7888257452379575E-3</v>
      </c>
    </row>
    <row r="2811" spans="1:12" ht="14.4" x14ac:dyDescent="0.3">
      <c r="A2811" s="7">
        <v>40060</v>
      </c>
      <c r="B2811" s="191">
        <v>1003.840027</v>
      </c>
      <c r="C2811" s="191">
        <v>1016.47998</v>
      </c>
      <c r="D2811" s="191">
        <v>1001.650024</v>
      </c>
      <c r="E2811" s="191">
        <v>1016.400024</v>
      </c>
      <c r="F2811" s="192">
        <v>1016.400024</v>
      </c>
      <c r="G2811" s="191">
        <v>4097370000</v>
      </c>
      <c r="H2811" s="194">
        <f t="shared" si="43"/>
        <v>1.3117533323208135E-2</v>
      </c>
      <c r="I2811" s="193"/>
      <c r="J2811" s="197">
        <v>2809</v>
      </c>
      <c r="K2811" s="234">
        <v>1.3117533323208135E-2</v>
      </c>
      <c r="L2811" s="198">
        <v>-1.7828868045055347E-3</v>
      </c>
    </row>
    <row r="2812" spans="1:12" ht="14.4" x14ac:dyDescent="0.3">
      <c r="A2812" s="7">
        <v>40059</v>
      </c>
      <c r="B2812" s="191">
        <v>996.11999500000002</v>
      </c>
      <c r="C2812" s="191">
        <v>1003.429993</v>
      </c>
      <c r="D2812" s="191">
        <v>992.25</v>
      </c>
      <c r="E2812" s="191">
        <v>1003.23999</v>
      </c>
      <c r="F2812" s="192">
        <v>1003.23999</v>
      </c>
      <c r="G2812" s="191">
        <v>4624280000</v>
      </c>
      <c r="H2812" s="194">
        <f t="shared" si="43"/>
        <v>8.5347976878613063E-3</v>
      </c>
      <c r="I2812" s="193"/>
      <c r="J2812" s="197">
        <v>2810</v>
      </c>
      <c r="K2812" s="234">
        <v>8.5347976878613063E-3</v>
      </c>
      <c r="L2812" s="198">
        <v>-1.7792295287858725E-3</v>
      </c>
    </row>
    <row r="2813" spans="1:12" ht="14.4" x14ac:dyDescent="0.3">
      <c r="A2813" s="7">
        <v>40058</v>
      </c>
      <c r="B2813" s="191">
        <v>996.07000700000003</v>
      </c>
      <c r="C2813" s="191">
        <v>1000.340027</v>
      </c>
      <c r="D2813" s="191">
        <v>991.96997099999999</v>
      </c>
      <c r="E2813" s="191">
        <v>994.75</v>
      </c>
      <c r="F2813" s="192">
        <v>994.75</v>
      </c>
      <c r="G2813" s="191">
        <v>5842730000</v>
      </c>
      <c r="H2813" s="194">
        <f t="shared" si="43"/>
        <v>-3.2964390931442419E-3</v>
      </c>
      <c r="I2813" s="193"/>
      <c r="J2813" s="197">
        <v>2811</v>
      </c>
      <c r="K2813" s="234">
        <v>-3.2964390931442419E-3</v>
      </c>
      <c r="L2813" s="198">
        <v>-1.7779214115258243E-3</v>
      </c>
    </row>
    <row r="2814" spans="1:12" ht="14.4" x14ac:dyDescent="0.3">
      <c r="A2814" s="7">
        <v>40057</v>
      </c>
      <c r="B2814" s="191">
        <v>1019.52002</v>
      </c>
      <c r="C2814" s="191">
        <v>1028.4499510000001</v>
      </c>
      <c r="D2814" s="191">
        <v>996.28002900000001</v>
      </c>
      <c r="E2814" s="191">
        <v>998.03997800000002</v>
      </c>
      <c r="F2814" s="192">
        <v>998.03997800000002</v>
      </c>
      <c r="G2814" s="191">
        <v>6862360000</v>
      </c>
      <c r="H2814" s="194">
        <f t="shared" si="43"/>
        <v>-2.2123823862572865E-2</v>
      </c>
      <c r="I2814" s="193"/>
      <c r="J2814" s="197">
        <v>2812</v>
      </c>
      <c r="K2814" s="234">
        <v>-2.2123823862572865E-2</v>
      </c>
      <c r="L2814" s="198">
        <v>-1.7722813536939512E-3</v>
      </c>
    </row>
    <row r="2815" spans="1:12" ht="14.4" x14ac:dyDescent="0.3">
      <c r="A2815" s="7">
        <v>40056</v>
      </c>
      <c r="B2815" s="191">
        <v>1025.209961</v>
      </c>
      <c r="C2815" s="191">
        <v>1025.209961</v>
      </c>
      <c r="D2815" s="191">
        <v>1014.619995</v>
      </c>
      <c r="E2815" s="191">
        <v>1020.619995</v>
      </c>
      <c r="F2815" s="192">
        <v>1020.619995</v>
      </c>
      <c r="G2815" s="191">
        <v>5004560000</v>
      </c>
      <c r="H2815" s="194">
        <f t="shared" si="43"/>
        <v>-8.076408078172349E-3</v>
      </c>
      <c r="I2815" s="193"/>
      <c r="J2815" s="197">
        <v>2813</v>
      </c>
      <c r="K2815" s="234">
        <v>-8.076408078172349E-3</v>
      </c>
      <c r="L2815" s="198">
        <v>-1.7719665943445476E-3</v>
      </c>
    </row>
    <row r="2816" spans="1:12" ht="14.4" x14ac:dyDescent="0.3">
      <c r="A2816" s="7">
        <v>40053</v>
      </c>
      <c r="B2816" s="191">
        <v>1031.619995</v>
      </c>
      <c r="C2816" s="191">
        <v>1039.469971</v>
      </c>
      <c r="D2816" s="191">
        <v>1023.130005</v>
      </c>
      <c r="E2816" s="191">
        <v>1028.9300539999999</v>
      </c>
      <c r="F2816" s="192">
        <v>1028.9300539999999</v>
      </c>
      <c r="G2816" s="191">
        <v>5785780000</v>
      </c>
      <c r="H2816" s="194">
        <f t="shared" si="43"/>
        <v>-1.988327649194644E-3</v>
      </c>
      <c r="I2816" s="193"/>
      <c r="J2816" s="197">
        <v>2814</v>
      </c>
      <c r="K2816" s="234">
        <v>-1.988327649194644E-3</v>
      </c>
      <c r="L2816" s="198">
        <v>-1.7704148533105963E-3</v>
      </c>
    </row>
    <row r="2817" spans="1:12" ht="14.4" x14ac:dyDescent="0.3">
      <c r="A2817" s="7">
        <v>40052</v>
      </c>
      <c r="B2817" s="191">
        <v>1027.8100589999999</v>
      </c>
      <c r="C2817" s="191">
        <v>1033.329956</v>
      </c>
      <c r="D2817" s="191">
        <v>1016.200012</v>
      </c>
      <c r="E2817" s="191">
        <v>1030.9799800000001</v>
      </c>
      <c r="F2817" s="192">
        <v>1030.9799800000001</v>
      </c>
      <c r="G2817" s="191">
        <v>5785880000</v>
      </c>
      <c r="H2817" s="194">
        <f t="shared" si="43"/>
        <v>2.7817618701210566E-3</v>
      </c>
      <c r="I2817" s="193"/>
      <c r="J2817" s="197">
        <v>2815</v>
      </c>
      <c r="K2817" s="234">
        <v>2.7817618701210566E-3</v>
      </c>
      <c r="L2817" s="198">
        <v>-1.768931659732059E-3</v>
      </c>
    </row>
    <row r="2818" spans="1:12" ht="14.4" x14ac:dyDescent="0.3">
      <c r="A2818" s="7">
        <v>40051</v>
      </c>
      <c r="B2818" s="191">
        <v>1027.349976</v>
      </c>
      <c r="C2818" s="191">
        <v>1032.469971</v>
      </c>
      <c r="D2818" s="191">
        <v>1021.570007</v>
      </c>
      <c r="E2818" s="191">
        <v>1028.119995</v>
      </c>
      <c r="F2818" s="192">
        <v>1028.119995</v>
      </c>
      <c r="G2818" s="191">
        <v>5080060000</v>
      </c>
      <c r="H2818" s="194">
        <f t="shared" si="43"/>
        <v>1.1672665369651476E-4</v>
      </c>
      <c r="I2818" s="193"/>
      <c r="J2818" s="197">
        <v>2816</v>
      </c>
      <c r="K2818" s="234">
        <v>1.1672665369651476E-4</v>
      </c>
      <c r="L2818" s="198">
        <v>-1.7689021705671389E-3</v>
      </c>
    </row>
    <row r="2819" spans="1:12" ht="14.4" x14ac:dyDescent="0.3">
      <c r="A2819" s="7">
        <v>40050</v>
      </c>
      <c r="B2819" s="191">
        <v>1026.630005</v>
      </c>
      <c r="C2819" s="191">
        <v>1037.75</v>
      </c>
      <c r="D2819" s="191">
        <v>1026.209961</v>
      </c>
      <c r="E2819" s="191">
        <v>1028</v>
      </c>
      <c r="F2819" s="192">
        <v>1028</v>
      </c>
      <c r="G2819" s="191">
        <v>5768740000</v>
      </c>
      <c r="H2819" s="194">
        <f t="shared" si="43"/>
        <v>2.369466860332437E-3</v>
      </c>
      <c r="I2819" s="193"/>
      <c r="J2819" s="197">
        <v>2817</v>
      </c>
      <c r="K2819" s="234">
        <v>2.369466860332437E-3</v>
      </c>
      <c r="L2819" s="198">
        <v>-1.7674598064104966E-3</v>
      </c>
    </row>
    <row r="2820" spans="1:12" ht="14.4" x14ac:dyDescent="0.3">
      <c r="A2820" s="7">
        <v>40049</v>
      </c>
      <c r="B2820" s="191">
        <v>1026.589966</v>
      </c>
      <c r="C2820" s="191">
        <v>1035.8199460000001</v>
      </c>
      <c r="D2820" s="191">
        <v>1022.47998</v>
      </c>
      <c r="E2820" s="191">
        <v>1025.5699460000001</v>
      </c>
      <c r="F2820" s="192">
        <v>1025.5699460000001</v>
      </c>
      <c r="G2820" s="191">
        <v>6302450000</v>
      </c>
      <c r="H2820" s="194">
        <f t="shared" ref="H2820:H2883" si="44">(F2820-F2821)/F2821</f>
        <v>-5.4579731346995365E-4</v>
      </c>
      <c r="I2820" s="193"/>
      <c r="J2820" s="197">
        <v>2818</v>
      </c>
      <c r="K2820" s="234">
        <v>-5.4579731346995365E-4</v>
      </c>
      <c r="L2820" s="198">
        <v>-1.7618682787631547E-3</v>
      </c>
    </row>
    <row r="2821" spans="1:12" ht="14.4" x14ac:dyDescent="0.3">
      <c r="A2821" s="7">
        <v>40046</v>
      </c>
      <c r="B2821" s="191">
        <v>1009.059998</v>
      </c>
      <c r="C2821" s="191">
        <v>1027.589966</v>
      </c>
      <c r="D2821" s="191">
        <v>1009.059998</v>
      </c>
      <c r="E2821" s="191">
        <v>1026.130005</v>
      </c>
      <c r="F2821" s="192">
        <v>1026.130005</v>
      </c>
      <c r="G2821" s="191">
        <v>5885550000</v>
      </c>
      <c r="H2821" s="194">
        <f t="shared" si="44"/>
        <v>1.8622760349339136E-2</v>
      </c>
      <c r="I2821" s="193"/>
      <c r="J2821" s="197">
        <v>2819</v>
      </c>
      <c r="K2821" s="234">
        <v>1.8622760349339136E-2</v>
      </c>
      <c r="L2821" s="198">
        <v>-1.7569853512066982E-3</v>
      </c>
    </row>
    <row r="2822" spans="1:12" ht="14.4" x14ac:dyDescent="0.3">
      <c r="A2822" s="7">
        <v>40045</v>
      </c>
      <c r="B2822" s="191">
        <v>996.40997300000004</v>
      </c>
      <c r="C2822" s="191">
        <v>1008.919983</v>
      </c>
      <c r="D2822" s="191">
        <v>996.39001499999995</v>
      </c>
      <c r="E2822" s="191">
        <v>1007.369995</v>
      </c>
      <c r="F2822" s="192">
        <v>1007.369995</v>
      </c>
      <c r="G2822" s="191">
        <v>4893160000</v>
      </c>
      <c r="H2822" s="194">
        <f t="shared" si="44"/>
        <v>1.0948731267816017E-2</v>
      </c>
      <c r="I2822" s="193"/>
      <c r="J2822" s="197">
        <v>2820</v>
      </c>
      <c r="K2822" s="234">
        <v>1.0948731267816017E-2</v>
      </c>
      <c r="L2822" s="198">
        <v>-1.7548268143076353E-3</v>
      </c>
    </row>
    <row r="2823" spans="1:12" ht="14.4" x14ac:dyDescent="0.3">
      <c r="A2823" s="7">
        <v>40044</v>
      </c>
      <c r="B2823" s="191">
        <v>986.88000499999998</v>
      </c>
      <c r="C2823" s="191">
        <v>999.60998500000005</v>
      </c>
      <c r="D2823" s="191">
        <v>980.61999500000002</v>
      </c>
      <c r="E2823" s="191">
        <v>996.46002199999998</v>
      </c>
      <c r="F2823" s="192">
        <v>996.46002199999998</v>
      </c>
      <c r="G2823" s="191">
        <v>4257000000</v>
      </c>
      <c r="H2823" s="194">
        <f t="shared" si="44"/>
        <v>6.8609123411192503E-3</v>
      </c>
      <c r="I2823" s="193"/>
      <c r="J2823" s="197">
        <v>2821</v>
      </c>
      <c r="K2823" s="234">
        <v>6.8609123411192503E-3</v>
      </c>
      <c r="L2823" s="198">
        <v>-1.7527108383560749E-3</v>
      </c>
    </row>
    <row r="2824" spans="1:12" ht="14.4" x14ac:dyDescent="0.3">
      <c r="A2824" s="7">
        <v>40043</v>
      </c>
      <c r="B2824" s="191">
        <v>980.61999500000002</v>
      </c>
      <c r="C2824" s="191">
        <v>991.20001200000002</v>
      </c>
      <c r="D2824" s="191">
        <v>980.61999500000002</v>
      </c>
      <c r="E2824" s="191">
        <v>989.669983</v>
      </c>
      <c r="F2824" s="192">
        <v>989.669983</v>
      </c>
      <c r="G2824" s="191">
        <v>4198970000</v>
      </c>
      <c r="H2824" s="194">
        <f t="shared" si="44"/>
        <v>1.0145655642792566E-2</v>
      </c>
      <c r="I2824" s="193"/>
      <c r="J2824" s="197">
        <v>2822</v>
      </c>
      <c r="K2824" s="234">
        <v>1.0145655642792566E-2</v>
      </c>
      <c r="L2824" s="198">
        <v>-1.7522971074762906E-3</v>
      </c>
    </row>
    <row r="2825" spans="1:12" ht="14.4" x14ac:dyDescent="0.3">
      <c r="A2825" s="7">
        <v>40042</v>
      </c>
      <c r="B2825" s="191">
        <v>998.17999299999997</v>
      </c>
      <c r="C2825" s="191">
        <v>998.17999299999997</v>
      </c>
      <c r="D2825" s="191">
        <v>978.51000999999997</v>
      </c>
      <c r="E2825" s="191">
        <v>979.72997999999995</v>
      </c>
      <c r="F2825" s="192">
        <v>979.72997999999995</v>
      </c>
      <c r="G2825" s="191">
        <v>4088570000</v>
      </c>
      <c r="H2825" s="194">
        <f t="shared" si="44"/>
        <v>-2.4260819592823234E-2</v>
      </c>
      <c r="I2825" s="193"/>
      <c r="J2825" s="197">
        <v>2823</v>
      </c>
      <c r="K2825" s="234">
        <v>-2.4260819592823234E-2</v>
      </c>
      <c r="L2825" s="198">
        <v>-1.7506226483432865E-3</v>
      </c>
    </row>
    <row r="2826" spans="1:12" ht="14.4" x14ac:dyDescent="0.3">
      <c r="A2826" s="7">
        <v>40039</v>
      </c>
      <c r="B2826" s="191">
        <v>1012.22998</v>
      </c>
      <c r="C2826" s="191">
        <v>1012.599976</v>
      </c>
      <c r="D2826" s="191">
        <v>994.59997599999997</v>
      </c>
      <c r="E2826" s="191">
        <v>1004.090027</v>
      </c>
      <c r="F2826" s="192">
        <v>1004.090027</v>
      </c>
      <c r="G2826" s="191">
        <v>4940750000</v>
      </c>
      <c r="H2826" s="194">
        <f t="shared" si="44"/>
        <v>-8.5313490966269136E-3</v>
      </c>
      <c r="I2826" s="193"/>
      <c r="J2826" s="197">
        <v>2824</v>
      </c>
      <c r="K2826" s="234">
        <v>-8.5313490966269136E-3</v>
      </c>
      <c r="L2826" s="198">
        <v>-1.7487087128838161E-3</v>
      </c>
    </row>
    <row r="2827" spans="1:12" ht="14.4" x14ac:dyDescent="0.3">
      <c r="A2827" s="7">
        <v>40038</v>
      </c>
      <c r="B2827" s="191">
        <v>1005.8599850000001</v>
      </c>
      <c r="C2827" s="191">
        <v>1013.1400149999999</v>
      </c>
      <c r="D2827" s="191">
        <v>1000.820007</v>
      </c>
      <c r="E2827" s="191">
        <v>1012.72998</v>
      </c>
      <c r="F2827" s="192">
        <v>1012.72998</v>
      </c>
      <c r="G2827" s="191">
        <v>5250660000</v>
      </c>
      <c r="H2827" s="194">
        <f t="shared" si="44"/>
        <v>6.8800091605373016E-3</v>
      </c>
      <c r="I2827" s="193"/>
      <c r="J2827" s="197">
        <v>2825</v>
      </c>
      <c r="K2827" s="234">
        <v>6.8800091605373016E-3</v>
      </c>
      <c r="L2827" s="198">
        <v>-1.7457311460168847E-3</v>
      </c>
    </row>
    <row r="2828" spans="1:12" ht="14.4" x14ac:dyDescent="0.3">
      <c r="A2828" s="7">
        <v>40037</v>
      </c>
      <c r="B2828" s="191">
        <v>994</v>
      </c>
      <c r="C2828" s="191">
        <v>1012.780029</v>
      </c>
      <c r="D2828" s="191">
        <v>993.35998500000005</v>
      </c>
      <c r="E2828" s="191">
        <v>1005.809998</v>
      </c>
      <c r="F2828" s="192">
        <v>1005.809998</v>
      </c>
      <c r="G2828" s="191">
        <v>5498170000</v>
      </c>
      <c r="H2828" s="194">
        <f t="shared" si="44"/>
        <v>1.1525139313725875E-2</v>
      </c>
      <c r="I2828" s="193"/>
      <c r="J2828" s="197">
        <v>2826</v>
      </c>
      <c r="K2828" s="234">
        <v>1.1525139313725875E-2</v>
      </c>
      <c r="L2828" s="198">
        <v>-1.7424960872980866E-3</v>
      </c>
    </row>
    <row r="2829" spans="1:12" ht="14.4" x14ac:dyDescent="0.3">
      <c r="A2829" s="7">
        <v>40036</v>
      </c>
      <c r="B2829" s="191">
        <v>1005.77002</v>
      </c>
      <c r="C2829" s="191">
        <v>1005.77002</v>
      </c>
      <c r="D2829" s="191">
        <v>992.40002400000003</v>
      </c>
      <c r="E2829" s="191">
        <v>994.34997599999997</v>
      </c>
      <c r="F2829" s="192">
        <v>994.34997599999997</v>
      </c>
      <c r="G2829" s="191">
        <v>5773160000</v>
      </c>
      <c r="H2829" s="194">
        <f t="shared" si="44"/>
        <v>-1.2660113498006876E-2</v>
      </c>
      <c r="I2829" s="193"/>
      <c r="J2829" s="197">
        <v>2827</v>
      </c>
      <c r="K2829" s="234">
        <v>-1.2660113498006876E-2</v>
      </c>
      <c r="L2829" s="198">
        <v>-1.7404114266579603E-3</v>
      </c>
    </row>
    <row r="2830" spans="1:12" ht="14.4" x14ac:dyDescent="0.3">
      <c r="A2830" s="7">
        <v>40035</v>
      </c>
      <c r="B2830" s="191">
        <v>1008.8900149999999</v>
      </c>
      <c r="C2830" s="191">
        <v>1010.119995</v>
      </c>
      <c r="D2830" s="191">
        <v>1000.98999</v>
      </c>
      <c r="E2830" s="191">
        <v>1007.099976</v>
      </c>
      <c r="F2830" s="192">
        <v>1007.099976</v>
      </c>
      <c r="G2830" s="191">
        <v>5406080000</v>
      </c>
      <c r="H2830" s="194">
        <f t="shared" si="44"/>
        <v>-3.3449490013646639E-3</v>
      </c>
      <c r="I2830" s="193"/>
      <c r="J2830" s="197">
        <v>2828</v>
      </c>
      <c r="K2830" s="234">
        <v>-3.3449490013646639E-3</v>
      </c>
      <c r="L2830" s="198">
        <v>-1.7368358727392343E-3</v>
      </c>
    </row>
    <row r="2831" spans="1:12" ht="14.4" x14ac:dyDescent="0.3">
      <c r="A2831" s="7">
        <v>40032</v>
      </c>
      <c r="B2831" s="191">
        <v>999.830017</v>
      </c>
      <c r="C2831" s="191">
        <v>1018</v>
      </c>
      <c r="D2831" s="191">
        <v>999.830017</v>
      </c>
      <c r="E2831" s="191">
        <v>1010.47998</v>
      </c>
      <c r="F2831" s="192">
        <v>1010.47998</v>
      </c>
      <c r="G2831" s="191">
        <v>6827090000</v>
      </c>
      <c r="H2831" s="194">
        <f t="shared" si="44"/>
        <v>1.3439205250865997E-2</v>
      </c>
      <c r="I2831" s="193"/>
      <c r="J2831" s="197">
        <v>2829</v>
      </c>
      <c r="K2831" s="234">
        <v>1.3439205250865997E-2</v>
      </c>
      <c r="L2831" s="198">
        <v>-1.7318869151060248E-3</v>
      </c>
    </row>
    <row r="2832" spans="1:12" ht="14.4" x14ac:dyDescent="0.3">
      <c r="A2832" s="7">
        <v>40031</v>
      </c>
      <c r="B2832" s="191">
        <v>1004.059998</v>
      </c>
      <c r="C2832" s="191">
        <v>1008</v>
      </c>
      <c r="D2832" s="191">
        <v>992.48999000000003</v>
      </c>
      <c r="E2832" s="191">
        <v>997.080017</v>
      </c>
      <c r="F2832" s="192">
        <v>997.080017</v>
      </c>
      <c r="G2832" s="191">
        <v>6753380000</v>
      </c>
      <c r="H2832" s="194">
        <f t="shared" si="44"/>
        <v>-5.6246551012396149E-3</v>
      </c>
      <c r="I2832" s="193"/>
      <c r="J2832" s="197">
        <v>2830</v>
      </c>
      <c r="K2832" s="234">
        <v>-5.6246551012396149E-3</v>
      </c>
      <c r="L2832" s="198">
        <v>-1.7281487043465207E-3</v>
      </c>
    </row>
    <row r="2833" spans="1:12" ht="14.4" x14ac:dyDescent="0.3">
      <c r="A2833" s="7">
        <v>40030</v>
      </c>
      <c r="B2833" s="191">
        <v>1005.409973</v>
      </c>
      <c r="C2833" s="191">
        <v>1006.6400149999999</v>
      </c>
      <c r="D2833" s="191">
        <v>994.30999799999995</v>
      </c>
      <c r="E2833" s="191">
        <v>1002.719971</v>
      </c>
      <c r="F2833" s="192">
        <v>1002.719971</v>
      </c>
      <c r="G2833" s="191">
        <v>7242120000</v>
      </c>
      <c r="H2833" s="194">
        <f t="shared" si="44"/>
        <v>-2.9135911401321096E-3</v>
      </c>
      <c r="I2833" s="193"/>
      <c r="J2833" s="197">
        <v>2831</v>
      </c>
      <c r="K2833" s="234">
        <v>-2.9135911401321096E-3</v>
      </c>
      <c r="L2833" s="198">
        <v>-1.7207355396895924E-3</v>
      </c>
    </row>
    <row r="2834" spans="1:12" ht="14.4" x14ac:dyDescent="0.3">
      <c r="A2834" s="7">
        <v>40029</v>
      </c>
      <c r="B2834" s="191">
        <v>1001.409973</v>
      </c>
      <c r="C2834" s="191">
        <v>1007.119995</v>
      </c>
      <c r="D2834" s="191">
        <v>996.67999299999997</v>
      </c>
      <c r="E2834" s="191">
        <v>1005.650024</v>
      </c>
      <c r="F2834" s="192">
        <v>1005.650024</v>
      </c>
      <c r="G2834" s="191">
        <v>5713700000</v>
      </c>
      <c r="H2834" s="194">
        <f t="shared" si="44"/>
        <v>3.0120971693840815E-3</v>
      </c>
      <c r="I2834" s="193"/>
      <c r="J2834" s="197">
        <v>2832</v>
      </c>
      <c r="K2834" s="234">
        <v>3.0120971693840815E-3</v>
      </c>
      <c r="L2834" s="198">
        <v>-1.7177586918259E-3</v>
      </c>
    </row>
    <row r="2835" spans="1:12" ht="14.4" x14ac:dyDescent="0.3">
      <c r="A2835" s="7">
        <v>40028</v>
      </c>
      <c r="B2835" s="191">
        <v>990.21997099999999</v>
      </c>
      <c r="C2835" s="191">
        <v>1003.6099850000001</v>
      </c>
      <c r="D2835" s="191">
        <v>990.21997099999999</v>
      </c>
      <c r="E2835" s="191">
        <v>1002.630005</v>
      </c>
      <c r="F2835" s="192">
        <v>1002.630005</v>
      </c>
      <c r="G2835" s="191">
        <v>5603440000</v>
      </c>
      <c r="H2835" s="194">
        <f t="shared" si="44"/>
        <v>1.5342108505328916E-2</v>
      </c>
      <c r="I2835" s="193"/>
      <c r="J2835" s="197">
        <v>2833</v>
      </c>
      <c r="K2835" s="234">
        <v>1.5342108505328916E-2</v>
      </c>
      <c r="L2835" s="198">
        <v>-1.717309291842263E-3</v>
      </c>
    </row>
    <row r="2836" spans="1:12" ht="14.4" x14ac:dyDescent="0.3">
      <c r="A2836" s="7">
        <v>40025</v>
      </c>
      <c r="B2836" s="191">
        <v>986.79998799999998</v>
      </c>
      <c r="C2836" s="191">
        <v>993.17999299999997</v>
      </c>
      <c r="D2836" s="191">
        <v>982.84997599999997</v>
      </c>
      <c r="E2836" s="191">
        <v>987.47997999999995</v>
      </c>
      <c r="F2836" s="192">
        <v>987.47997999999995</v>
      </c>
      <c r="G2836" s="191">
        <v>5139070000</v>
      </c>
      <c r="H2836" s="194">
        <f t="shared" si="44"/>
        <v>7.3978211299716742E-4</v>
      </c>
      <c r="I2836" s="193"/>
      <c r="J2836" s="197">
        <v>2834</v>
      </c>
      <c r="K2836" s="234">
        <v>7.3978211299716742E-4</v>
      </c>
      <c r="L2836" s="198">
        <v>-1.7171962294295108E-3</v>
      </c>
    </row>
    <row r="2837" spans="1:12" ht="14.4" x14ac:dyDescent="0.3">
      <c r="A2837" s="7">
        <v>40024</v>
      </c>
      <c r="B2837" s="191">
        <v>976.01000999999997</v>
      </c>
      <c r="C2837" s="191">
        <v>996.67999299999997</v>
      </c>
      <c r="D2837" s="191">
        <v>976.01000999999997</v>
      </c>
      <c r="E2837" s="191">
        <v>986.75</v>
      </c>
      <c r="F2837" s="192">
        <v>986.75</v>
      </c>
      <c r="G2837" s="191">
        <v>6035180000</v>
      </c>
      <c r="H2837" s="194">
        <f t="shared" si="44"/>
        <v>1.189558089986774E-2</v>
      </c>
      <c r="I2837" s="193"/>
      <c r="J2837" s="197">
        <v>2835</v>
      </c>
      <c r="K2837" s="234">
        <v>1.189558089986774E-2</v>
      </c>
      <c r="L2837" s="198">
        <v>-1.7164582234175745E-3</v>
      </c>
    </row>
    <row r="2838" spans="1:12" ht="14.4" x14ac:dyDescent="0.3">
      <c r="A2838" s="7">
        <v>40023</v>
      </c>
      <c r="B2838" s="191">
        <v>977.65997300000004</v>
      </c>
      <c r="C2838" s="191">
        <v>977.76000999999997</v>
      </c>
      <c r="D2838" s="191">
        <v>968.65002400000003</v>
      </c>
      <c r="E2838" s="191">
        <v>975.15002400000003</v>
      </c>
      <c r="F2838" s="192">
        <v>975.15002400000003</v>
      </c>
      <c r="G2838" s="191">
        <v>5178770000</v>
      </c>
      <c r="H2838" s="194">
        <f t="shared" si="44"/>
        <v>-4.5629642339017253E-3</v>
      </c>
      <c r="I2838" s="193"/>
      <c r="J2838" s="197">
        <v>2836</v>
      </c>
      <c r="K2838" s="234">
        <v>-4.5629642339017253E-3</v>
      </c>
      <c r="L2838" s="198">
        <v>-1.7163505528008957E-3</v>
      </c>
    </row>
    <row r="2839" spans="1:12" ht="14.4" x14ac:dyDescent="0.3">
      <c r="A2839" s="7">
        <v>40022</v>
      </c>
      <c r="B2839" s="191">
        <v>981.47997999999995</v>
      </c>
      <c r="C2839" s="191">
        <v>982.34997599999997</v>
      </c>
      <c r="D2839" s="191">
        <v>969.34997599999997</v>
      </c>
      <c r="E2839" s="191">
        <v>979.61999500000002</v>
      </c>
      <c r="F2839" s="192">
        <v>979.61999500000002</v>
      </c>
      <c r="G2839" s="191">
        <v>5490350000</v>
      </c>
      <c r="H2839" s="194">
        <f t="shared" si="44"/>
        <v>-2.6064448657527792E-3</v>
      </c>
      <c r="I2839" s="193"/>
      <c r="J2839" s="197">
        <v>2837</v>
      </c>
      <c r="K2839" s="234">
        <v>-2.6064448657527792E-3</v>
      </c>
      <c r="L2839" s="198">
        <v>-1.7123297823877128E-3</v>
      </c>
    </row>
    <row r="2840" spans="1:12" ht="14.4" x14ac:dyDescent="0.3">
      <c r="A2840" s="7">
        <v>40021</v>
      </c>
      <c r="B2840" s="191">
        <v>978.63000499999998</v>
      </c>
      <c r="C2840" s="191">
        <v>982.48999000000003</v>
      </c>
      <c r="D2840" s="191">
        <v>972.28997800000002</v>
      </c>
      <c r="E2840" s="191">
        <v>982.17999299999997</v>
      </c>
      <c r="F2840" s="192">
        <v>982.17999299999997</v>
      </c>
      <c r="G2840" s="191">
        <v>4631290000</v>
      </c>
      <c r="H2840" s="194">
        <f t="shared" si="44"/>
        <v>2.9818260422990236E-3</v>
      </c>
      <c r="I2840" s="193"/>
      <c r="J2840" s="197">
        <v>2838</v>
      </c>
      <c r="K2840" s="234">
        <v>2.9818260422990236E-3</v>
      </c>
      <c r="L2840" s="198">
        <v>-1.7119198471219903E-3</v>
      </c>
    </row>
    <row r="2841" spans="1:12" ht="14.4" x14ac:dyDescent="0.3">
      <c r="A2841" s="7">
        <v>40018</v>
      </c>
      <c r="B2841" s="191">
        <v>972.15997300000004</v>
      </c>
      <c r="C2841" s="191">
        <v>979.78997800000002</v>
      </c>
      <c r="D2841" s="191">
        <v>965.95001200000002</v>
      </c>
      <c r="E2841" s="191">
        <v>979.26000999999997</v>
      </c>
      <c r="F2841" s="192">
        <v>979.26000999999997</v>
      </c>
      <c r="G2841" s="191">
        <v>4458300000</v>
      </c>
      <c r="H2841" s="194">
        <f t="shared" si="44"/>
        <v>3.0421617213404872E-3</v>
      </c>
      <c r="I2841" s="193"/>
      <c r="J2841" s="197">
        <v>2839</v>
      </c>
      <c r="K2841" s="234">
        <v>3.0421617213404872E-3</v>
      </c>
      <c r="L2841" s="198">
        <v>-1.7107461093028972E-3</v>
      </c>
    </row>
    <row r="2842" spans="1:12" ht="14.4" x14ac:dyDescent="0.3">
      <c r="A2842" s="7">
        <v>40017</v>
      </c>
      <c r="B2842" s="191">
        <v>954.07000700000003</v>
      </c>
      <c r="C2842" s="191">
        <v>979.419983</v>
      </c>
      <c r="D2842" s="191">
        <v>953.27002000000005</v>
      </c>
      <c r="E2842" s="191">
        <v>976.28997800000002</v>
      </c>
      <c r="F2842" s="192">
        <v>976.28997800000002</v>
      </c>
      <c r="G2842" s="191">
        <v>5761650000</v>
      </c>
      <c r="H2842" s="194">
        <f t="shared" si="44"/>
        <v>2.3289665157663831E-2</v>
      </c>
      <c r="I2842" s="193"/>
      <c r="J2842" s="197">
        <v>2840</v>
      </c>
      <c r="K2842" s="234">
        <v>2.3289665157663831E-2</v>
      </c>
      <c r="L2842" s="198">
        <v>-1.709812315839227E-3</v>
      </c>
    </row>
    <row r="2843" spans="1:12" ht="14.4" x14ac:dyDescent="0.3">
      <c r="A2843" s="7">
        <v>40016</v>
      </c>
      <c r="B2843" s="191">
        <v>953.40002400000003</v>
      </c>
      <c r="C2843" s="191">
        <v>959.830017</v>
      </c>
      <c r="D2843" s="191">
        <v>947.75</v>
      </c>
      <c r="E2843" s="191">
        <v>954.07000700000003</v>
      </c>
      <c r="F2843" s="192">
        <v>954.07000700000003</v>
      </c>
      <c r="G2843" s="191">
        <v>4634100000</v>
      </c>
      <c r="H2843" s="194">
        <f t="shared" si="44"/>
        <v>-5.3427684522749192E-4</v>
      </c>
      <c r="I2843" s="193"/>
      <c r="J2843" s="197">
        <v>2841</v>
      </c>
      <c r="K2843" s="234">
        <v>-5.3427684522749192E-4</v>
      </c>
      <c r="L2843" s="198">
        <v>-1.7080171145771612E-3</v>
      </c>
    </row>
    <row r="2844" spans="1:12" ht="14.4" x14ac:dyDescent="0.3">
      <c r="A2844" s="7">
        <v>40015</v>
      </c>
      <c r="B2844" s="191">
        <v>951.96997099999999</v>
      </c>
      <c r="C2844" s="191">
        <v>956.53002900000001</v>
      </c>
      <c r="D2844" s="191">
        <v>943.21997099999999</v>
      </c>
      <c r="E2844" s="191">
        <v>954.580017</v>
      </c>
      <c r="F2844" s="192">
        <v>954.580017</v>
      </c>
      <c r="G2844" s="191">
        <v>5309300000</v>
      </c>
      <c r="H2844" s="194">
        <f t="shared" si="44"/>
        <v>3.6272770093085387E-3</v>
      </c>
      <c r="I2844" s="193"/>
      <c r="J2844" s="197">
        <v>2842</v>
      </c>
      <c r="K2844" s="234">
        <v>3.6272770093085387E-3</v>
      </c>
      <c r="L2844" s="198">
        <v>-1.7041679935436492E-3</v>
      </c>
    </row>
    <row r="2845" spans="1:12" ht="14.4" x14ac:dyDescent="0.3">
      <c r="A2845" s="7">
        <v>40014</v>
      </c>
      <c r="B2845" s="191">
        <v>942.07000700000003</v>
      </c>
      <c r="C2845" s="191">
        <v>951.61999500000002</v>
      </c>
      <c r="D2845" s="191">
        <v>940.98999000000003</v>
      </c>
      <c r="E2845" s="191">
        <v>951.13000499999998</v>
      </c>
      <c r="F2845" s="192">
        <v>951.13000499999998</v>
      </c>
      <c r="G2845" s="191">
        <v>4853150000</v>
      </c>
      <c r="H2845" s="194">
        <f t="shared" si="44"/>
        <v>1.1431548887515956E-2</v>
      </c>
      <c r="I2845" s="193"/>
      <c r="J2845" s="197">
        <v>2843</v>
      </c>
      <c r="K2845" s="234">
        <v>1.1431548887515956E-2</v>
      </c>
      <c r="L2845" s="198">
        <v>-1.6988641157427808E-3</v>
      </c>
    </row>
    <row r="2846" spans="1:12" ht="14.4" x14ac:dyDescent="0.3">
      <c r="A2846" s="7">
        <v>40011</v>
      </c>
      <c r="B2846" s="191">
        <v>940.55999799999995</v>
      </c>
      <c r="C2846" s="191">
        <v>941.89001499999995</v>
      </c>
      <c r="D2846" s="191">
        <v>934.65002400000003</v>
      </c>
      <c r="E2846" s="191">
        <v>940.38000499999998</v>
      </c>
      <c r="F2846" s="192">
        <v>940.38000499999998</v>
      </c>
      <c r="G2846" s="191">
        <v>5141380000</v>
      </c>
      <c r="H2846" s="194">
        <f t="shared" si="44"/>
        <v>-3.8266152584844564E-4</v>
      </c>
      <c r="I2846" s="193"/>
      <c r="J2846" s="197">
        <v>2844</v>
      </c>
      <c r="K2846" s="234">
        <v>-3.8266152584844564E-4</v>
      </c>
      <c r="L2846" s="198">
        <v>-1.6912621635861431E-3</v>
      </c>
    </row>
    <row r="2847" spans="1:12" ht="14.4" x14ac:dyDescent="0.3">
      <c r="A2847" s="7">
        <v>40010</v>
      </c>
      <c r="B2847" s="191">
        <v>930.169983</v>
      </c>
      <c r="C2847" s="191">
        <v>943.96002199999998</v>
      </c>
      <c r="D2847" s="191">
        <v>927.45001200000002</v>
      </c>
      <c r="E2847" s="191">
        <v>940.73999000000003</v>
      </c>
      <c r="F2847" s="192">
        <v>940.73999000000003</v>
      </c>
      <c r="G2847" s="191">
        <v>4898640000</v>
      </c>
      <c r="H2847" s="194">
        <f t="shared" si="44"/>
        <v>8.641760368499795E-3</v>
      </c>
      <c r="I2847" s="193"/>
      <c r="J2847" s="197">
        <v>2845</v>
      </c>
      <c r="K2847" s="234">
        <v>8.641760368499795E-3</v>
      </c>
      <c r="L2847" s="198">
        <v>-1.6899011101581347E-3</v>
      </c>
    </row>
    <row r="2848" spans="1:12" ht="14.4" x14ac:dyDescent="0.3">
      <c r="A2848" s="7">
        <v>40009</v>
      </c>
      <c r="B2848" s="191">
        <v>910.15002400000003</v>
      </c>
      <c r="C2848" s="191">
        <v>933.95001200000002</v>
      </c>
      <c r="D2848" s="191">
        <v>910.15002400000003</v>
      </c>
      <c r="E2848" s="191">
        <v>932.67999299999997</v>
      </c>
      <c r="F2848" s="192">
        <v>932.67999299999997</v>
      </c>
      <c r="G2848" s="191">
        <v>5238830000</v>
      </c>
      <c r="H2848" s="194">
        <f t="shared" si="44"/>
        <v>2.962991830786034E-2</v>
      </c>
      <c r="I2848" s="193"/>
      <c r="J2848" s="197">
        <v>2846</v>
      </c>
      <c r="K2848" s="234">
        <v>2.962991830786034E-2</v>
      </c>
      <c r="L2848" s="198">
        <v>-1.6867527186751748E-3</v>
      </c>
    </row>
    <row r="2849" spans="1:12" ht="14.4" x14ac:dyDescent="0.3">
      <c r="A2849" s="7">
        <v>40008</v>
      </c>
      <c r="B2849" s="191">
        <v>900.77002000000005</v>
      </c>
      <c r="C2849" s="191">
        <v>905.84002699999996</v>
      </c>
      <c r="D2849" s="191">
        <v>896.5</v>
      </c>
      <c r="E2849" s="191">
        <v>905.84002699999996</v>
      </c>
      <c r="F2849" s="192">
        <v>905.84002699999996</v>
      </c>
      <c r="G2849" s="191">
        <v>4149030000</v>
      </c>
      <c r="H2849" s="194">
        <f t="shared" si="44"/>
        <v>5.3160635522920387E-3</v>
      </c>
      <c r="I2849" s="193"/>
      <c r="J2849" s="197">
        <v>2847</v>
      </c>
      <c r="K2849" s="234">
        <v>5.3160635522920387E-3</v>
      </c>
      <c r="L2849" s="198">
        <v>-1.6863569667646932E-3</v>
      </c>
    </row>
    <row r="2850" spans="1:12" ht="14.4" x14ac:dyDescent="0.3">
      <c r="A2850" s="7">
        <v>40007</v>
      </c>
      <c r="B2850" s="191">
        <v>879.57000700000003</v>
      </c>
      <c r="C2850" s="191">
        <v>901.04998799999998</v>
      </c>
      <c r="D2850" s="191">
        <v>875.32000700000003</v>
      </c>
      <c r="E2850" s="191">
        <v>901.04998799999998</v>
      </c>
      <c r="F2850" s="192">
        <v>901.04998799999998</v>
      </c>
      <c r="G2850" s="191">
        <v>4499440000</v>
      </c>
      <c r="H2850" s="194">
        <f t="shared" si="44"/>
        <v>2.4933721833325439E-2</v>
      </c>
      <c r="I2850" s="193"/>
      <c r="J2850" s="197">
        <v>2848</v>
      </c>
      <c r="K2850" s="234">
        <v>2.4933721833325439E-2</v>
      </c>
      <c r="L2850" s="198">
        <v>-1.6796584925691696E-3</v>
      </c>
    </row>
    <row r="2851" spans="1:12" ht="14.4" x14ac:dyDescent="0.3">
      <c r="A2851" s="7">
        <v>40004</v>
      </c>
      <c r="B2851" s="191">
        <v>880.03002900000001</v>
      </c>
      <c r="C2851" s="191">
        <v>883.57000700000003</v>
      </c>
      <c r="D2851" s="191">
        <v>872.80999799999995</v>
      </c>
      <c r="E2851" s="191">
        <v>879.13000499999998</v>
      </c>
      <c r="F2851" s="192">
        <v>879.13000499999998</v>
      </c>
      <c r="G2851" s="191">
        <v>3912080000</v>
      </c>
      <c r="H2851" s="194">
        <f t="shared" si="44"/>
        <v>-4.0218290072877921E-3</v>
      </c>
      <c r="I2851" s="193"/>
      <c r="J2851" s="197">
        <v>2849</v>
      </c>
      <c r="K2851" s="234">
        <v>-4.0218290072877921E-3</v>
      </c>
      <c r="L2851" s="198">
        <v>-1.6740329977710498E-3</v>
      </c>
    </row>
    <row r="2852" spans="1:12" ht="14.4" x14ac:dyDescent="0.3">
      <c r="A2852" s="7">
        <v>40003</v>
      </c>
      <c r="B2852" s="191">
        <v>881.28002900000001</v>
      </c>
      <c r="C2852" s="191">
        <v>887.85998500000005</v>
      </c>
      <c r="D2852" s="191">
        <v>878.45001200000002</v>
      </c>
      <c r="E2852" s="191">
        <v>882.67999299999997</v>
      </c>
      <c r="F2852" s="192">
        <v>882.67999299999997</v>
      </c>
      <c r="G2852" s="191">
        <v>4347170000</v>
      </c>
      <c r="H2852" s="194">
        <f t="shared" si="44"/>
        <v>3.5472224829397225E-3</v>
      </c>
      <c r="I2852" s="193"/>
      <c r="J2852" s="197">
        <v>2850</v>
      </c>
      <c r="K2852" s="234">
        <v>3.5472224829397225E-3</v>
      </c>
      <c r="L2852" s="198">
        <v>-1.6685367712932549E-3</v>
      </c>
    </row>
    <row r="2853" spans="1:12" ht="14.4" x14ac:dyDescent="0.3">
      <c r="A2853" s="7">
        <v>40002</v>
      </c>
      <c r="B2853" s="191">
        <v>881.90002400000003</v>
      </c>
      <c r="C2853" s="191">
        <v>886.79998799999998</v>
      </c>
      <c r="D2853" s="191">
        <v>869.32000700000003</v>
      </c>
      <c r="E2853" s="191">
        <v>879.55999799999995</v>
      </c>
      <c r="F2853" s="192">
        <v>879.55999799999995</v>
      </c>
      <c r="G2853" s="191">
        <v>5721780000</v>
      </c>
      <c r="H2853" s="194">
        <f t="shared" si="44"/>
        <v>-1.6685367712932549E-3</v>
      </c>
      <c r="I2853" s="193"/>
      <c r="J2853" s="197">
        <v>2851</v>
      </c>
      <c r="K2853" s="234">
        <v>-1.6685367712932549E-3</v>
      </c>
      <c r="L2853" s="198">
        <v>-1.6661305078948E-3</v>
      </c>
    </row>
    <row r="2854" spans="1:12" ht="14.4" x14ac:dyDescent="0.3">
      <c r="A2854" s="7">
        <v>40001</v>
      </c>
      <c r="B2854" s="191">
        <v>898.59997599999997</v>
      </c>
      <c r="C2854" s="191">
        <v>898.59997599999997</v>
      </c>
      <c r="D2854" s="191">
        <v>879.92999299999997</v>
      </c>
      <c r="E2854" s="191">
        <v>881.03002900000001</v>
      </c>
      <c r="F2854" s="192">
        <v>881.03002900000001</v>
      </c>
      <c r="G2854" s="191">
        <v>4673300000</v>
      </c>
      <c r="H2854" s="194">
        <f t="shared" si="44"/>
        <v>-1.968348603660881E-2</v>
      </c>
      <c r="I2854" s="193"/>
      <c r="J2854" s="197">
        <v>2852</v>
      </c>
      <c r="K2854" s="234">
        <v>-1.968348603660881E-2</v>
      </c>
      <c r="L2854" s="198">
        <v>-1.6652416030398568E-3</v>
      </c>
    </row>
    <row r="2855" spans="1:12" ht="14.4" x14ac:dyDescent="0.3">
      <c r="A2855" s="7">
        <v>40000</v>
      </c>
      <c r="B2855" s="191">
        <v>894.27002000000005</v>
      </c>
      <c r="C2855" s="191">
        <v>898.71997099999999</v>
      </c>
      <c r="D2855" s="191">
        <v>886.35998500000005</v>
      </c>
      <c r="E2855" s="191">
        <v>898.71997099999999</v>
      </c>
      <c r="F2855" s="192">
        <v>898.71997099999999</v>
      </c>
      <c r="G2855" s="191">
        <v>4712580000</v>
      </c>
      <c r="H2855" s="194">
        <f t="shared" si="44"/>
        <v>2.5657482470468141E-3</v>
      </c>
      <c r="I2855" s="193"/>
      <c r="J2855" s="197">
        <v>2853</v>
      </c>
      <c r="K2855" s="234">
        <v>2.5657482470468141E-3</v>
      </c>
      <c r="L2855" s="198">
        <v>-1.6610054534745621E-3</v>
      </c>
    </row>
    <row r="2856" spans="1:12" ht="14.4" x14ac:dyDescent="0.3">
      <c r="A2856" s="7">
        <v>39996</v>
      </c>
      <c r="B2856" s="191">
        <v>921.23999000000003</v>
      </c>
      <c r="C2856" s="191">
        <v>921.23999000000003</v>
      </c>
      <c r="D2856" s="191">
        <v>896.419983</v>
      </c>
      <c r="E2856" s="191">
        <v>896.419983</v>
      </c>
      <c r="F2856" s="192">
        <v>896.419983</v>
      </c>
      <c r="G2856" s="191">
        <v>3931000000</v>
      </c>
      <c r="H2856" s="194">
        <f t="shared" si="44"/>
        <v>-2.9144545833605231E-2</v>
      </c>
      <c r="I2856" s="193"/>
      <c r="J2856" s="197">
        <v>2854</v>
      </c>
      <c r="K2856" s="234">
        <v>-2.9144545833605231E-2</v>
      </c>
      <c r="L2856" s="198">
        <v>-1.6607908426574676E-3</v>
      </c>
    </row>
    <row r="2857" spans="1:12" ht="14.4" x14ac:dyDescent="0.3">
      <c r="A2857" s="7">
        <v>39995</v>
      </c>
      <c r="B2857" s="191">
        <v>920.82000700000003</v>
      </c>
      <c r="C2857" s="191">
        <v>931.919983</v>
      </c>
      <c r="D2857" s="191">
        <v>920.82000700000003</v>
      </c>
      <c r="E2857" s="191">
        <v>923.330017</v>
      </c>
      <c r="F2857" s="192">
        <v>923.330017</v>
      </c>
      <c r="G2857" s="191">
        <v>3919400000</v>
      </c>
      <c r="H2857" s="194">
        <f t="shared" si="44"/>
        <v>4.3619305241553016E-3</v>
      </c>
      <c r="I2857" s="193"/>
      <c r="J2857" s="197">
        <v>2855</v>
      </c>
      <c r="K2857" s="234">
        <v>4.3619305241553016E-3</v>
      </c>
      <c r="L2857" s="198">
        <v>-1.6600068846815543E-3</v>
      </c>
    </row>
    <row r="2858" spans="1:12" ht="14.4" x14ac:dyDescent="0.3">
      <c r="A2858" s="7">
        <v>39994</v>
      </c>
      <c r="B2858" s="191">
        <v>927.15002400000003</v>
      </c>
      <c r="C2858" s="191">
        <v>930.01000999999997</v>
      </c>
      <c r="D2858" s="191">
        <v>912.85998500000005</v>
      </c>
      <c r="E2858" s="191">
        <v>919.32000700000003</v>
      </c>
      <c r="F2858" s="192">
        <v>919.32000700000003</v>
      </c>
      <c r="G2858" s="191">
        <v>4627570000</v>
      </c>
      <c r="H2858" s="194">
        <f t="shared" si="44"/>
        <v>-8.5307563070813591E-3</v>
      </c>
      <c r="I2858" s="193"/>
      <c r="J2858" s="197">
        <v>2856</v>
      </c>
      <c r="K2858" s="234">
        <v>-8.5307563070813591E-3</v>
      </c>
      <c r="L2858" s="198">
        <v>-1.6597240469848518E-3</v>
      </c>
    </row>
    <row r="2859" spans="1:12" ht="14.4" x14ac:dyDescent="0.3">
      <c r="A2859" s="7">
        <v>39993</v>
      </c>
      <c r="B2859" s="191">
        <v>919.85998500000005</v>
      </c>
      <c r="C2859" s="191">
        <v>927.98999000000003</v>
      </c>
      <c r="D2859" s="191">
        <v>916.17999299999997</v>
      </c>
      <c r="E2859" s="191">
        <v>927.22997999999995</v>
      </c>
      <c r="F2859" s="192">
        <v>927.22997999999995</v>
      </c>
      <c r="G2859" s="191">
        <v>4211760000</v>
      </c>
      <c r="H2859" s="194">
        <f t="shared" si="44"/>
        <v>9.0651385160916316E-3</v>
      </c>
      <c r="I2859" s="193"/>
      <c r="J2859" s="197">
        <v>2857</v>
      </c>
      <c r="K2859" s="234">
        <v>9.0651385160916316E-3</v>
      </c>
      <c r="L2859" s="198">
        <v>-1.6568822051361322E-3</v>
      </c>
    </row>
    <row r="2860" spans="1:12" ht="14.4" x14ac:dyDescent="0.3">
      <c r="A2860" s="7">
        <v>39990</v>
      </c>
      <c r="B2860" s="191">
        <v>918.84002699999996</v>
      </c>
      <c r="C2860" s="191">
        <v>922</v>
      </c>
      <c r="D2860" s="191">
        <v>913.03002900000001</v>
      </c>
      <c r="E2860" s="191">
        <v>918.90002400000003</v>
      </c>
      <c r="F2860" s="192">
        <v>918.90002400000003</v>
      </c>
      <c r="G2860" s="191">
        <v>6076660000</v>
      </c>
      <c r="H2860" s="194">
        <f t="shared" si="44"/>
        <v>-1.4778279890701057E-3</v>
      </c>
      <c r="I2860" s="193"/>
      <c r="J2860" s="197">
        <v>2858</v>
      </c>
      <c r="K2860" s="234">
        <v>-1.4778279890701057E-3</v>
      </c>
      <c r="L2860" s="198">
        <v>-1.6543222059174159E-3</v>
      </c>
    </row>
    <row r="2861" spans="1:12" ht="14.4" x14ac:dyDescent="0.3">
      <c r="A2861" s="7">
        <v>39989</v>
      </c>
      <c r="B2861" s="191">
        <v>899.45001200000002</v>
      </c>
      <c r="C2861" s="191">
        <v>921.419983</v>
      </c>
      <c r="D2861" s="191">
        <v>896.27002000000005</v>
      </c>
      <c r="E2861" s="191">
        <v>920.26000999999997</v>
      </c>
      <c r="F2861" s="192">
        <v>920.26000999999997</v>
      </c>
      <c r="G2861" s="191">
        <v>4911240000</v>
      </c>
      <c r="H2861" s="194">
        <f t="shared" si="44"/>
        <v>2.1444278150721866E-2</v>
      </c>
      <c r="I2861" s="193"/>
      <c r="J2861" s="197">
        <v>2859</v>
      </c>
      <c r="K2861" s="234">
        <v>2.1444278150721866E-2</v>
      </c>
      <c r="L2861" s="198">
        <v>-1.6515635798043402E-3</v>
      </c>
    </row>
    <row r="2862" spans="1:12" ht="14.4" x14ac:dyDescent="0.3">
      <c r="A2862" s="7">
        <v>39988</v>
      </c>
      <c r="B2862" s="191">
        <v>896.30999799999995</v>
      </c>
      <c r="C2862" s="191">
        <v>910.84997599999997</v>
      </c>
      <c r="D2862" s="191">
        <v>896.30999799999995</v>
      </c>
      <c r="E2862" s="191">
        <v>900.94000200000005</v>
      </c>
      <c r="F2862" s="192">
        <v>900.94000200000005</v>
      </c>
      <c r="G2862" s="191">
        <v>4636720000</v>
      </c>
      <c r="H2862" s="194">
        <f t="shared" si="44"/>
        <v>6.5244399023423501E-3</v>
      </c>
      <c r="I2862" s="193"/>
      <c r="J2862" s="197">
        <v>2860</v>
      </c>
      <c r="K2862" s="234">
        <v>6.5244399023423501E-3</v>
      </c>
      <c r="L2862" s="198">
        <v>-1.6465184856066216E-3</v>
      </c>
    </row>
    <row r="2863" spans="1:12" ht="14.4" x14ac:dyDescent="0.3">
      <c r="A2863" s="7">
        <v>39987</v>
      </c>
      <c r="B2863" s="191">
        <v>893.46002199999998</v>
      </c>
      <c r="C2863" s="191">
        <v>898.69000200000005</v>
      </c>
      <c r="D2863" s="191">
        <v>888.85998500000005</v>
      </c>
      <c r="E2863" s="191">
        <v>895.09997599999997</v>
      </c>
      <c r="F2863" s="192">
        <v>895.09997599999997</v>
      </c>
      <c r="G2863" s="191">
        <v>5071020000</v>
      </c>
      <c r="H2863" s="194">
        <f t="shared" si="44"/>
        <v>2.3067253994758456E-3</v>
      </c>
      <c r="I2863" s="193"/>
      <c r="J2863" s="197">
        <v>2861</v>
      </c>
      <c r="K2863" s="234">
        <v>2.3067253994758456E-3</v>
      </c>
      <c r="L2863" s="198">
        <v>-1.6443281560065059E-3</v>
      </c>
    </row>
    <row r="2864" spans="1:12" ht="14.4" x14ac:dyDescent="0.3">
      <c r="A2864" s="7">
        <v>39986</v>
      </c>
      <c r="B2864" s="191">
        <v>918.13000499999998</v>
      </c>
      <c r="C2864" s="191">
        <v>918.13000499999998</v>
      </c>
      <c r="D2864" s="191">
        <v>893.03997800000002</v>
      </c>
      <c r="E2864" s="191">
        <v>893.03997800000002</v>
      </c>
      <c r="F2864" s="192">
        <v>893.03997800000002</v>
      </c>
      <c r="G2864" s="191">
        <v>4903940000</v>
      </c>
      <c r="H2864" s="194">
        <f t="shared" si="44"/>
        <v>-3.060039578824816E-2</v>
      </c>
      <c r="I2864" s="193"/>
      <c r="J2864" s="197">
        <v>2862</v>
      </c>
      <c r="K2864" s="234">
        <v>-3.060039578824816E-2</v>
      </c>
      <c r="L2864" s="198">
        <v>-1.6437634120062179E-3</v>
      </c>
    </row>
    <row r="2865" spans="1:12" ht="14.4" x14ac:dyDescent="0.3">
      <c r="A2865" s="7">
        <v>39983</v>
      </c>
      <c r="B2865" s="191">
        <v>919.96002199999998</v>
      </c>
      <c r="C2865" s="191">
        <v>927.09002699999996</v>
      </c>
      <c r="D2865" s="191">
        <v>915.79998799999998</v>
      </c>
      <c r="E2865" s="191">
        <v>921.22997999999995</v>
      </c>
      <c r="F2865" s="192">
        <v>921.22997999999995</v>
      </c>
      <c r="G2865" s="191">
        <v>5713390000</v>
      </c>
      <c r="H2865" s="194">
        <f t="shared" si="44"/>
        <v>3.1141969092750442E-3</v>
      </c>
      <c r="I2865" s="193"/>
      <c r="J2865" s="197">
        <v>2863</v>
      </c>
      <c r="K2865" s="234">
        <v>3.1141969092750442E-3</v>
      </c>
      <c r="L2865" s="198">
        <v>-1.642125621157694E-3</v>
      </c>
    </row>
    <row r="2866" spans="1:12" ht="14.4" x14ac:dyDescent="0.3">
      <c r="A2866" s="7">
        <v>39982</v>
      </c>
      <c r="B2866" s="191">
        <v>910.85998500000005</v>
      </c>
      <c r="C2866" s="191">
        <v>921.92999299999997</v>
      </c>
      <c r="D2866" s="191">
        <v>907.94000200000005</v>
      </c>
      <c r="E2866" s="191">
        <v>918.36999500000002</v>
      </c>
      <c r="F2866" s="192">
        <v>918.36999500000002</v>
      </c>
      <c r="G2866" s="191">
        <v>4684010000</v>
      </c>
      <c r="H2866" s="194">
        <f t="shared" si="44"/>
        <v>8.4109901230449355E-3</v>
      </c>
      <c r="I2866" s="193"/>
      <c r="J2866" s="197">
        <v>2864</v>
      </c>
      <c r="K2866" s="234">
        <v>8.4109901230449355E-3</v>
      </c>
      <c r="L2866" s="198">
        <v>-1.6388319835702744E-3</v>
      </c>
    </row>
    <row r="2867" spans="1:12" ht="14.4" x14ac:dyDescent="0.3">
      <c r="A2867" s="7">
        <v>39981</v>
      </c>
      <c r="B2867" s="191">
        <v>911.89001499999995</v>
      </c>
      <c r="C2867" s="191">
        <v>918.44000200000005</v>
      </c>
      <c r="D2867" s="191">
        <v>903.78002900000001</v>
      </c>
      <c r="E2867" s="191">
        <v>910.71002199999998</v>
      </c>
      <c r="F2867" s="192">
        <v>910.71002199999998</v>
      </c>
      <c r="G2867" s="191">
        <v>5523650000</v>
      </c>
      <c r="H2867" s="194">
        <f t="shared" si="44"/>
        <v>-1.3815685165800332E-3</v>
      </c>
      <c r="I2867" s="193"/>
      <c r="J2867" s="197">
        <v>2865</v>
      </c>
      <c r="K2867" s="234">
        <v>-1.3815685165800332E-3</v>
      </c>
      <c r="L2867" s="198">
        <v>-1.6366416413624359E-3</v>
      </c>
    </row>
    <row r="2868" spans="1:12" ht="14.4" x14ac:dyDescent="0.3">
      <c r="A2868" s="7">
        <v>39980</v>
      </c>
      <c r="B2868" s="191">
        <v>925.59997599999997</v>
      </c>
      <c r="C2868" s="191">
        <v>928</v>
      </c>
      <c r="D2868" s="191">
        <v>911.59997599999997</v>
      </c>
      <c r="E2868" s="191">
        <v>911.96997099999999</v>
      </c>
      <c r="F2868" s="192">
        <v>911.96997099999999</v>
      </c>
      <c r="G2868" s="191">
        <v>4951200000</v>
      </c>
      <c r="H2868" s="194">
        <f t="shared" si="44"/>
        <v>-1.2720305253636224E-2</v>
      </c>
      <c r="I2868" s="193"/>
      <c r="J2868" s="197">
        <v>2866</v>
      </c>
      <c r="K2868" s="234">
        <v>-1.2720305253636224E-2</v>
      </c>
      <c r="L2868" s="198">
        <v>-1.636204061420981E-3</v>
      </c>
    </row>
    <row r="2869" spans="1:12" ht="14.4" x14ac:dyDescent="0.3">
      <c r="A2869" s="7">
        <v>39979</v>
      </c>
      <c r="B2869" s="191">
        <v>942.45001200000002</v>
      </c>
      <c r="C2869" s="191">
        <v>942.45001200000002</v>
      </c>
      <c r="D2869" s="191">
        <v>919.65002400000003</v>
      </c>
      <c r="E2869" s="191">
        <v>923.71997099999999</v>
      </c>
      <c r="F2869" s="192">
        <v>923.71997099999999</v>
      </c>
      <c r="G2869" s="191">
        <v>4697880000</v>
      </c>
      <c r="H2869" s="194">
        <f t="shared" si="44"/>
        <v>-2.37685613945019E-2</v>
      </c>
      <c r="I2869" s="193"/>
      <c r="J2869" s="197">
        <v>2867</v>
      </c>
      <c r="K2869" s="234">
        <v>-2.37685613945019E-2</v>
      </c>
      <c r="L2869" s="198">
        <v>-1.6332011511025748E-3</v>
      </c>
    </row>
    <row r="2870" spans="1:12" ht="14.4" x14ac:dyDescent="0.3">
      <c r="A2870" s="7">
        <v>39976</v>
      </c>
      <c r="B2870" s="191">
        <v>943.44000200000005</v>
      </c>
      <c r="C2870" s="191">
        <v>946.29998799999998</v>
      </c>
      <c r="D2870" s="191">
        <v>935.65997300000004</v>
      </c>
      <c r="E2870" s="191">
        <v>946.21002199999998</v>
      </c>
      <c r="F2870" s="192">
        <v>946.21002199999998</v>
      </c>
      <c r="G2870" s="191">
        <v>4528120000</v>
      </c>
      <c r="H2870" s="194">
        <f t="shared" si="44"/>
        <v>1.3969953952789229E-3</v>
      </c>
      <c r="I2870" s="193"/>
      <c r="J2870" s="197">
        <v>2868</v>
      </c>
      <c r="K2870" s="234">
        <v>1.3969953952789229E-3</v>
      </c>
      <c r="L2870" s="198">
        <v>-1.6323550290127302E-3</v>
      </c>
    </row>
    <row r="2871" spans="1:12" ht="14.4" x14ac:dyDescent="0.3">
      <c r="A2871" s="7">
        <v>39975</v>
      </c>
      <c r="B2871" s="191">
        <v>939.03997800000002</v>
      </c>
      <c r="C2871" s="191">
        <v>956.22997999999995</v>
      </c>
      <c r="D2871" s="191">
        <v>939.03997800000002</v>
      </c>
      <c r="E2871" s="191">
        <v>944.89001499999995</v>
      </c>
      <c r="F2871" s="192">
        <v>944.89001499999995</v>
      </c>
      <c r="G2871" s="191">
        <v>5500840000</v>
      </c>
      <c r="H2871" s="194">
        <f t="shared" si="44"/>
        <v>6.1118999662613197E-3</v>
      </c>
      <c r="I2871" s="193"/>
      <c r="J2871" s="197">
        <v>2869</v>
      </c>
      <c r="K2871" s="234">
        <v>6.1118999662613197E-3</v>
      </c>
      <c r="L2871" s="198">
        <v>-1.6304458062382371E-3</v>
      </c>
    </row>
    <row r="2872" spans="1:12" ht="14.4" x14ac:dyDescent="0.3">
      <c r="A2872" s="7">
        <v>39974</v>
      </c>
      <c r="B2872" s="191">
        <v>942.72997999999995</v>
      </c>
      <c r="C2872" s="191">
        <v>949.77002000000005</v>
      </c>
      <c r="D2872" s="191">
        <v>927.96997099999999</v>
      </c>
      <c r="E2872" s="191">
        <v>939.15002400000003</v>
      </c>
      <c r="F2872" s="192">
        <v>939.15002400000003</v>
      </c>
      <c r="G2872" s="191">
        <v>5379420000</v>
      </c>
      <c r="H2872" s="194">
        <f t="shared" si="44"/>
        <v>-3.4803317215732301E-3</v>
      </c>
      <c r="I2872" s="193"/>
      <c r="J2872" s="197">
        <v>2870</v>
      </c>
      <c r="K2872" s="234">
        <v>-3.4803317215732301E-3</v>
      </c>
      <c r="L2872" s="198">
        <v>-1.6267102889130742E-3</v>
      </c>
    </row>
    <row r="2873" spans="1:12" ht="14.4" x14ac:dyDescent="0.3">
      <c r="A2873" s="7">
        <v>39973</v>
      </c>
      <c r="B2873" s="191">
        <v>940.34997599999997</v>
      </c>
      <c r="C2873" s="191">
        <v>946.919983</v>
      </c>
      <c r="D2873" s="191">
        <v>936.15002400000003</v>
      </c>
      <c r="E2873" s="191">
        <v>942.42999299999997</v>
      </c>
      <c r="F2873" s="192">
        <v>942.42999299999997</v>
      </c>
      <c r="G2873" s="191">
        <v>4439950000</v>
      </c>
      <c r="H2873" s="194">
        <f t="shared" si="44"/>
        <v>3.5031815783081286E-3</v>
      </c>
      <c r="I2873" s="193"/>
      <c r="J2873" s="197">
        <v>2871</v>
      </c>
      <c r="K2873" s="234">
        <v>3.5031815783081286E-3</v>
      </c>
      <c r="L2873" s="198">
        <v>-1.6263243210118405E-3</v>
      </c>
    </row>
    <row r="2874" spans="1:12" ht="14.4" x14ac:dyDescent="0.3">
      <c r="A2874" s="7">
        <v>39972</v>
      </c>
      <c r="B2874" s="191">
        <v>938.11999500000002</v>
      </c>
      <c r="C2874" s="191">
        <v>946.330017</v>
      </c>
      <c r="D2874" s="191">
        <v>926.44000200000005</v>
      </c>
      <c r="E2874" s="191">
        <v>939.14001499999995</v>
      </c>
      <c r="F2874" s="192">
        <v>939.14001499999995</v>
      </c>
      <c r="G2874" s="191">
        <v>4483430000</v>
      </c>
      <c r="H2874" s="194">
        <f t="shared" si="44"/>
        <v>-1.0105542796062608E-3</v>
      </c>
      <c r="I2874" s="193"/>
      <c r="J2874" s="197">
        <v>2872</v>
      </c>
      <c r="K2874" s="234">
        <v>-1.0105542796062608E-3</v>
      </c>
      <c r="L2874" s="198">
        <v>-1.6248136262669703E-3</v>
      </c>
    </row>
    <row r="2875" spans="1:12" ht="14.4" x14ac:dyDescent="0.3">
      <c r="A2875" s="7">
        <v>39969</v>
      </c>
      <c r="B2875" s="191">
        <v>945.669983</v>
      </c>
      <c r="C2875" s="191">
        <v>951.69000200000005</v>
      </c>
      <c r="D2875" s="191">
        <v>934.13000499999998</v>
      </c>
      <c r="E2875" s="191">
        <v>940.09002699999996</v>
      </c>
      <c r="F2875" s="192">
        <v>940.09002699999996</v>
      </c>
      <c r="G2875" s="191">
        <v>5277910000</v>
      </c>
      <c r="H2875" s="194">
        <f t="shared" si="44"/>
        <v>-2.5146902199317026E-3</v>
      </c>
      <c r="I2875" s="193"/>
      <c r="J2875" s="197">
        <v>2873</v>
      </c>
      <c r="K2875" s="234">
        <v>-2.5146902199317026E-3</v>
      </c>
      <c r="L2875" s="198">
        <v>-1.6231250096905051E-3</v>
      </c>
    </row>
    <row r="2876" spans="1:12" ht="14.4" x14ac:dyDescent="0.3">
      <c r="A2876" s="7">
        <v>39968</v>
      </c>
      <c r="B2876" s="191">
        <v>932.48999000000003</v>
      </c>
      <c r="C2876" s="191">
        <v>942.46997099999999</v>
      </c>
      <c r="D2876" s="191">
        <v>929.32000700000003</v>
      </c>
      <c r="E2876" s="191">
        <v>942.46002199999998</v>
      </c>
      <c r="F2876" s="192">
        <v>942.46002199999998</v>
      </c>
      <c r="G2876" s="191">
        <v>5352890000</v>
      </c>
      <c r="H2876" s="194">
        <f t="shared" si="44"/>
        <v>1.1483656612393159E-2</v>
      </c>
      <c r="I2876" s="193"/>
      <c r="J2876" s="197">
        <v>2874</v>
      </c>
      <c r="K2876" s="234">
        <v>1.1483656612393159E-2</v>
      </c>
      <c r="L2876" s="198">
        <v>-1.6184624350666643E-3</v>
      </c>
    </row>
    <row r="2877" spans="1:12" ht="14.4" x14ac:dyDescent="0.3">
      <c r="A2877" s="7">
        <v>39967</v>
      </c>
      <c r="B2877" s="191">
        <v>942.51000999999997</v>
      </c>
      <c r="C2877" s="191">
        <v>942.51000999999997</v>
      </c>
      <c r="D2877" s="191">
        <v>923.84997599999997</v>
      </c>
      <c r="E2877" s="191">
        <v>931.76000999999997</v>
      </c>
      <c r="F2877" s="192">
        <v>931.76000999999997</v>
      </c>
      <c r="G2877" s="191">
        <v>5323770000</v>
      </c>
      <c r="H2877" s="194">
        <f t="shared" si="44"/>
        <v>-1.3739208816597324E-2</v>
      </c>
      <c r="I2877" s="193"/>
      <c r="J2877" s="197">
        <v>2875</v>
      </c>
      <c r="K2877" s="234">
        <v>-1.3739208816597324E-2</v>
      </c>
      <c r="L2877" s="198">
        <v>-1.6163899808150006E-3</v>
      </c>
    </row>
    <row r="2878" spans="1:12" ht="14.4" x14ac:dyDescent="0.3">
      <c r="A2878" s="7">
        <v>39966</v>
      </c>
      <c r="B2878" s="191">
        <v>942.86999500000002</v>
      </c>
      <c r="C2878" s="191">
        <v>949.38000499999998</v>
      </c>
      <c r="D2878" s="191">
        <v>938.46002199999998</v>
      </c>
      <c r="E2878" s="191">
        <v>944.73999000000003</v>
      </c>
      <c r="F2878" s="192">
        <v>944.73999000000003</v>
      </c>
      <c r="G2878" s="191">
        <v>5987340000</v>
      </c>
      <c r="H2878" s="194">
        <f t="shared" si="44"/>
        <v>1.9833009958069745E-3</v>
      </c>
      <c r="I2878" s="193"/>
      <c r="J2878" s="197">
        <v>2876</v>
      </c>
      <c r="K2878" s="234">
        <v>1.9833009958069745E-3</v>
      </c>
      <c r="L2878" s="198">
        <v>-1.6161143698240324E-3</v>
      </c>
    </row>
    <row r="2879" spans="1:12" ht="14.4" x14ac:dyDescent="0.3">
      <c r="A2879" s="7">
        <v>39965</v>
      </c>
      <c r="B2879" s="191">
        <v>923.26000999999997</v>
      </c>
      <c r="C2879" s="191">
        <v>947.77002000000005</v>
      </c>
      <c r="D2879" s="191">
        <v>923.26000999999997</v>
      </c>
      <c r="E2879" s="191">
        <v>942.86999500000002</v>
      </c>
      <c r="F2879" s="192">
        <v>942.86999500000002</v>
      </c>
      <c r="G2879" s="191">
        <v>6370440000</v>
      </c>
      <c r="H2879" s="194">
        <f t="shared" si="44"/>
        <v>2.5817589934869791E-2</v>
      </c>
      <c r="I2879" s="193"/>
      <c r="J2879" s="197">
        <v>2877</v>
      </c>
      <c r="K2879" s="234">
        <v>2.5817589934869791E-2</v>
      </c>
      <c r="L2879" s="198">
        <v>-1.6130277312234457E-3</v>
      </c>
    </row>
    <row r="2880" spans="1:12" ht="14.4" x14ac:dyDescent="0.3">
      <c r="A2880" s="7">
        <v>39962</v>
      </c>
      <c r="B2880" s="191">
        <v>907.02002000000005</v>
      </c>
      <c r="C2880" s="191">
        <v>920.02002000000005</v>
      </c>
      <c r="D2880" s="191">
        <v>903.55999799999995</v>
      </c>
      <c r="E2880" s="191">
        <v>919.14001499999995</v>
      </c>
      <c r="F2880" s="192">
        <v>919.14001499999995</v>
      </c>
      <c r="G2880" s="191">
        <v>6050420000</v>
      </c>
      <c r="H2880" s="194">
        <f t="shared" si="44"/>
        <v>1.3574757969221425E-2</v>
      </c>
      <c r="I2880" s="193"/>
      <c r="J2880" s="197">
        <v>2878</v>
      </c>
      <c r="K2880" s="234">
        <v>1.3574757969221425E-2</v>
      </c>
      <c r="L2880" s="198">
        <v>-1.6115122119045825E-3</v>
      </c>
    </row>
    <row r="2881" spans="1:12" ht="14.4" x14ac:dyDescent="0.3">
      <c r="A2881" s="7">
        <v>39961</v>
      </c>
      <c r="B2881" s="191">
        <v>892.96002199999998</v>
      </c>
      <c r="C2881" s="191">
        <v>909.45001200000002</v>
      </c>
      <c r="D2881" s="191">
        <v>887.59997599999997</v>
      </c>
      <c r="E2881" s="191">
        <v>906.830017</v>
      </c>
      <c r="F2881" s="192">
        <v>906.830017</v>
      </c>
      <c r="G2881" s="191">
        <v>5738980000</v>
      </c>
      <c r="H2881" s="194">
        <f t="shared" si="44"/>
        <v>1.5418918136337854E-2</v>
      </c>
      <c r="I2881" s="193"/>
      <c r="J2881" s="197">
        <v>2879</v>
      </c>
      <c r="K2881" s="234">
        <v>1.5418918136337854E-2</v>
      </c>
      <c r="L2881" s="198">
        <v>-1.6079300036218789E-3</v>
      </c>
    </row>
    <row r="2882" spans="1:12" ht="14.4" x14ac:dyDescent="0.3">
      <c r="A2882" s="7">
        <v>39960</v>
      </c>
      <c r="B2882" s="191">
        <v>909.95001200000002</v>
      </c>
      <c r="C2882" s="191">
        <v>913.84002699999996</v>
      </c>
      <c r="D2882" s="191">
        <v>891.86999500000002</v>
      </c>
      <c r="E2882" s="191">
        <v>893.05999799999995</v>
      </c>
      <c r="F2882" s="192">
        <v>893.05999799999995</v>
      </c>
      <c r="G2882" s="191">
        <v>5698800000</v>
      </c>
      <c r="H2882" s="194">
        <f t="shared" si="44"/>
        <v>-1.8971162850274382E-2</v>
      </c>
      <c r="I2882" s="193"/>
      <c r="J2882" s="197">
        <v>2880</v>
      </c>
      <c r="K2882" s="234">
        <v>-1.8971162850274382E-2</v>
      </c>
      <c r="L2882" s="198">
        <v>-1.6058811222700619E-3</v>
      </c>
    </row>
    <row r="2883" spans="1:12" ht="14.4" x14ac:dyDescent="0.3">
      <c r="A2883" s="7">
        <v>39959</v>
      </c>
      <c r="B2883" s="191">
        <v>887</v>
      </c>
      <c r="C2883" s="191">
        <v>911.76000999999997</v>
      </c>
      <c r="D2883" s="191">
        <v>881.46002199999998</v>
      </c>
      <c r="E2883" s="191">
        <v>910.330017</v>
      </c>
      <c r="F2883" s="192">
        <v>910.330017</v>
      </c>
      <c r="G2883" s="191">
        <v>5667050000</v>
      </c>
      <c r="H2883" s="194">
        <f t="shared" si="44"/>
        <v>2.6302161217587369E-2</v>
      </c>
      <c r="I2883" s="193"/>
      <c r="J2883" s="197">
        <v>2881</v>
      </c>
      <c r="K2883" s="234">
        <v>2.6302161217587369E-2</v>
      </c>
      <c r="L2883" s="198">
        <v>-1.6054253294270422E-3</v>
      </c>
    </row>
    <row r="2884" spans="1:12" ht="14.4" x14ac:dyDescent="0.3">
      <c r="A2884" s="7">
        <v>39955</v>
      </c>
      <c r="B2884" s="191">
        <v>888.67999299999997</v>
      </c>
      <c r="C2884" s="191">
        <v>896.65002400000003</v>
      </c>
      <c r="D2884" s="191">
        <v>883.75</v>
      </c>
      <c r="E2884" s="191">
        <v>887</v>
      </c>
      <c r="F2884" s="192">
        <v>887</v>
      </c>
      <c r="G2884" s="191">
        <v>5155320000</v>
      </c>
      <c r="H2884" s="194">
        <f t="shared" ref="H2884:H2947" si="45">(F2884-F2885)/F2885</f>
        <v>-1.4972104674472551E-3</v>
      </c>
      <c r="I2884" s="193"/>
      <c r="J2884" s="197">
        <v>2882</v>
      </c>
      <c r="K2884" s="234">
        <v>-1.4972104674472551E-3</v>
      </c>
      <c r="L2884" s="198">
        <v>-1.6030529601932411E-3</v>
      </c>
    </row>
    <row r="2885" spans="1:12" ht="14.4" x14ac:dyDescent="0.3">
      <c r="A2885" s="7">
        <v>39954</v>
      </c>
      <c r="B2885" s="191">
        <v>900.419983</v>
      </c>
      <c r="C2885" s="191">
        <v>900.419983</v>
      </c>
      <c r="D2885" s="191">
        <v>879.60998500000005</v>
      </c>
      <c r="E2885" s="191">
        <v>888.330017</v>
      </c>
      <c r="F2885" s="192">
        <v>888.330017</v>
      </c>
      <c r="G2885" s="191">
        <v>6019840000</v>
      </c>
      <c r="H2885" s="194">
        <f t="shared" si="45"/>
        <v>-1.675756194004149E-2</v>
      </c>
      <c r="I2885" s="193"/>
      <c r="J2885" s="197">
        <v>2883</v>
      </c>
      <c r="K2885" s="234">
        <v>-1.675756194004149E-2</v>
      </c>
      <c r="L2885" s="198">
        <v>-1.6027035466530544E-3</v>
      </c>
    </row>
    <row r="2886" spans="1:12" ht="14.4" x14ac:dyDescent="0.3">
      <c r="A2886" s="7">
        <v>39953</v>
      </c>
      <c r="B2886" s="191">
        <v>908.61999500000002</v>
      </c>
      <c r="C2886" s="191">
        <v>924.59997599999997</v>
      </c>
      <c r="D2886" s="191">
        <v>901.36999500000002</v>
      </c>
      <c r="E2886" s="191">
        <v>903.46997099999999</v>
      </c>
      <c r="F2886" s="192">
        <v>903.46997099999999</v>
      </c>
      <c r="G2886" s="191">
        <v>8205060000</v>
      </c>
      <c r="H2886" s="194">
        <f t="shared" si="45"/>
        <v>-5.131461326398962E-3</v>
      </c>
      <c r="I2886" s="193"/>
      <c r="J2886" s="197">
        <v>2884</v>
      </c>
      <c r="K2886" s="234">
        <v>-5.131461326398962E-3</v>
      </c>
      <c r="L2886" s="198">
        <v>-1.600134376314178E-3</v>
      </c>
    </row>
    <row r="2887" spans="1:12" ht="14.4" x14ac:dyDescent="0.3">
      <c r="A2887" s="7">
        <v>39952</v>
      </c>
      <c r="B2887" s="191">
        <v>909.669983</v>
      </c>
      <c r="C2887" s="191">
        <v>916.39001499999995</v>
      </c>
      <c r="D2887" s="191">
        <v>905.21997099999999</v>
      </c>
      <c r="E2887" s="191">
        <v>908.13000499999998</v>
      </c>
      <c r="F2887" s="192">
        <v>908.13000499999998</v>
      </c>
      <c r="G2887" s="191">
        <v>6616270000</v>
      </c>
      <c r="H2887" s="194">
        <f t="shared" si="45"/>
        <v>-1.7368358727392343E-3</v>
      </c>
      <c r="I2887" s="193"/>
      <c r="J2887" s="197">
        <v>2885</v>
      </c>
      <c r="K2887" s="234">
        <v>-1.7368358727392343E-3</v>
      </c>
      <c r="L2887" s="198">
        <v>-1.5986363048084951E-3</v>
      </c>
    </row>
    <row r="2888" spans="1:12" ht="14.4" x14ac:dyDescent="0.3">
      <c r="A2888" s="7">
        <v>39951</v>
      </c>
      <c r="B2888" s="191">
        <v>886.07000700000003</v>
      </c>
      <c r="C2888" s="191">
        <v>910</v>
      </c>
      <c r="D2888" s="191">
        <v>886.07000700000003</v>
      </c>
      <c r="E2888" s="191">
        <v>909.71002199999998</v>
      </c>
      <c r="F2888" s="192">
        <v>909.71002199999998</v>
      </c>
      <c r="G2888" s="191">
        <v>5702150000</v>
      </c>
      <c r="H2888" s="194">
        <f t="shared" si="45"/>
        <v>3.0389199945693637E-2</v>
      </c>
      <c r="I2888" s="193"/>
      <c r="J2888" s="197">
        <v>2886</v>
      </c>
      <c r="K2888" s="234">
        <v>3.0389199945693637E-2</v>
      </c>
      <c r="L2888" s="198">
        <v>-1.5935447815442708E-3</v>
      </c>
    </row>
    <row r="2889" spans="1:12" ht="14.4" x14ac:dyDescent="0.3">
      <c r="A2889" s="7">
        <v>39948</v>
      </c>
      <c r="B2889" s="191">
        <v>892.76000999999997</v>
      </c>
      <c r="C2889" s="191">
        <v>896.96997099999999</v>
      </c>
      <c r="D2889" s="191">
        <v>878.94000200000005</v>
      </c>
      <c r="E2889" s="191">
        <v>882.88000499999998</v>
      </c>
      <c r="F2889" s="192">
        <v>882.88000499999998</v>
      </c>
      <c r="G2889" s="191">
        <v>5439720000</v>
      </c>
      <c r="H2889" s="194">
        <f t="shared" si="45"/>
        <v>-1.1410081986999311E-2</v>
      </c>
      <c r="I2889" s="193"/>
      <c r="J2889" s="197">
        <v>2887</v>
      </c>
      <c r="K2889" s="234">
        <v>-1.1410081986999311E-2</v>
      </c>
      <c r="L2889" s="198">
        <v>-1.592877827404175E-3</v>
      </c>
    </row>
    <row r="2890" spans="1:12" ht="14.4" x14ac:dyDescent="0.3">
      <c r="A2890" s="7">
        <v>39947</v>
      </c>
      <c r="B2890" s="191">
        <v>884.23999000000003</v>
      </c>
      <c r="C2890" s="191">
        <v>898.35998500000005</v>
      </c>
      <c r="D2890" s="191">
        <v>882.52002000000005</v>
      </c>
      <c r="E2890" s="191">
        <v>893.07000700000003</v>
      </c>
      <c r="F2890" s="192">
        <v>893.07000700000003</v>
      </c>
      <c r="G2890" s="191">
        <v>6134870000</v>
      </c>
      <c r="H2890" s="194">
        <f t="shared" si="45"/>
        <v>1.0351642881683817E-2</v>
      </c>
      <c r="I2890" s="193"/>
      <c r="J2890" s="197">
        <v>2888</v>
      </c>
      <c r="K2890" s="234">
        <v>1.0351642881683817E-2</v>
      </c>
      <c r="L2890" s="198">
        <v>-1.5926699906059856E-3</v>
      </c>
    </row>
    <row r="2891" spans="1:12" ht="14.4" x14ac:dyDescent="0.3">
      <c r="A2891" s="7">
        <v>39946</v>
      </c>
      <c r="B2891" s="191">
        <v>905.40002400000003</v>
      </c>
      <c r="C2891" s="191">
        <v>905.40002400000003</v>
      </c>
      <c r="D2891" s="191">
        <v>882.79998799999998</v>
      </c>
      <c r="E2891" s="191">
        <v>883.919983</v>
      </c>
      <c r="F2891" s="192">
        <v>883.919983</v>
      </c>
      <c r="G2891" s="191">
        <v>7091820000</v>
      </c>
      <c r="H2891" s="194">
        <f t="shared" si="45"/>
        <v>-2.6894912363601989E-2</v>
      </c>
      <c r="I2891" s="193"/>
      <c r="J2891" s="197">
        <v>2889</v>
      </c>
      <c r="K2891" s="234">
        <v>-2.6894912363601989E-2</v>
      </c>
      <c r="L2891" s="198">
        <v>-1.5909486697123945E-3</v>
      </c>
    </row>
    <row r="2892" spans="1:12" ht="14.4" x14ac:dyDescent="0.3">
      <c r="A2892" s="7">
        <v>39945</v>
      </c>
      <c r="B2892" s="191">
        <v>910.52002000000005</v>
      </c>
      <c r="C2892" s="191">
        <v>915.57000700000003</v>
      </c>
      <c r="D2892" s="191">
        <v>896.46002199999998</v>
      </c>
      <c r="E2892" s="191">
        <v>908.34997599999997</v>
      </c>
      <c r="F2892" s="192">
        <v>908.34997599999997</v>
      </c>
      <c r="G2892" s="191">
        <v>6871750000</v>
      </c>
      <c r="H2892" s="194">
        <f t="shared" si="45"/>
        <v>-9.7885487856738977E-4</v>
      </c>
      <c r="I2892" s="193"/>
      <c r="J2892" s="197">
        <v>2890</v>
      </c>
      <c r="K2892" s="234">
        <v>-9.7885487856738977E-4</v>
      </c>
      <c r="L2892" s="198">
        <v>-1.582752250866146E-3</v>
      </c>
    </row>
    <row r="2893" spans="1:12" ht="14.4" x14ac:dyDescent="0.3">
      <c r="A2893" s="7">
        <v>39944</v>
      </c>
      <c r="B2893" s="191">
        <v>922.98999000000003</v>
      </c>
      <c r="C2893" s="191">
        <v>922.98999000000003</v>
      </c>
      <c r="D2893" s="191">
        <v>908.67999299999997</v>
      </c>
      <c r="E2893" s="191">
        <v>909.23999000000003</v>
      </c>
      <c r="F2893" s="192">
        <v>909.23999000000003</v>
      </c>
      <c r="G2893" s="191">
        <v>6150600000</v>
      </c>
      <c r="H2893" s="194">
        <f t="shared" si="45"/>
        <v>-2.1512424728267938E-2</v>
      </c>
      <c r="I2893" s="193"/>
      <c r="J2893" s="197">
        <v>2891</v>
      </c>
      <c r="K2893" s="234">
        <v>-2.1512424728267938E-2</v>
      </c>
      <c r="L2893" s="198">
        <v>-1.5822638011099694E-3</v>
      </c>
    </row>
    <row r="2894" spans="1:12" ht="14.4" x14ac:dyDescent="0.3">
      <c r="A2894" s="7">
        <v>39941</v>
      </c>
      <c r="B2894" s="191">
        <v>909.03002900000001</v>
      </c>
      <c r="C2894" s="191">
        <v>930.169983</v>
      </c>
      <c r="D2894" s="191">
        <v>909.03002900000001</v>
      </c>
      <c r="E2894" s="191">
        <v>929.22997999999995</v>
      </c>
      <c r="F2894" s="192">
        <v>929.22997999999995</v>
      </c>
      <c r="G2894" s="191">
        <v>8163280000</v>
      </c>
      <c r="H2894" s="194">
        <f t="shared" si="45"/>
        <v>2.4068994190992954E-2</v>
      </c>
      <c r="I2894" s="193"/>
      <c r="J2894" s="197">
        <v>2892</v>
      </c>
      <c r="K2894" s="234">
        <v>2.4068994190992954E-2</v>
      </c>
      <c r="L2894" s="198">
        <v>-1.5788167596264592E-3</v>
      </c>
    </row>
    <row r="2895" spans="1:12" ht="14.4" x14ac:dyDescent="0.3">
      <c r="A2895" s="7">
        <v>39940</v>
      </c>
      <c r="B2895" s="191">
        <v>919.580017</v>
      </c>
      <c r="C2895" s="191">
        <v>929.580017</v>
      </c>
      <c r="D2895" s="191">
        <v>901.35998500000005</v>
      </c>
      <c r="E2895" s="191">
        <v>907.39001499999995</v>
      </c>
      <c r="F2895" s="192">
        <v>907.39001499999995</v>
      </c>
      <c r="G2895" s="191">
        <v>9120100000</v>
      </c>
      <c r="H2895" s="194">
        <f t="shared" si="45"/>
        <v>-1.3202411685459013E-2</v>
      </c>
      <c r="I2895" s="193"/>
      <c r="J2895" s="197">
        <v>2893</v>
      </c>
      <c r="K2895" s="234">
        <v>-1.3202411685459013E-2</v>
      </c>
      <c r="L2895" s="198">
        <v>-1.5787363126221507E-3</v>
      </c>
    </row>
    <row r="2896" spans="1:12" ht="14.4" x14ac:dyDescent="0.3">
      <c r="A2896" s="7">
        <v>39939</v>
      </c>
      <c r="B2896" s="191">
        <v>903.95001200000002</v>
      </c>
      <c r="C2896" s="191">
        <v>920.28002900000001</v>
      </c>
      <c r="D2896" s="191">
        <v>903.95001200000002</v>
      </c>
      <c r="E2896" s="191">
        <v>919.53002900000001</v>
      </c>
      <c r="F2896" s="192">
        <v>919.53002900000001</v>
      </c>
      <c r="G2896" s="191">
        <v>8555040000</v>
      </c>
      <c r="H2896" s="194">
        <f t="shared" si="45"/>
        <v>1.7404338580274497E-2</v>
      </c>
      <c r="I2896" s="193"/>
      <c r="J2896" s="197">
        <v>2894</v>
      </c>
      <c r="K2896" s="234">
        <v>1.7404338580274497E-2</v>
      </c>
      <c r="L2896" s="198">
        <v>-1.5777950402008425E-3</v>
      </c>
    </row>
    <row r="2897" spans="1:12" ht="14.4" x14ac:dyDescent="0.3">
      <c r="A2897" s="7">
        <v>39938</v>
      </c>
      <c r="B2897" s="191">
        <v>906.09997599999997</v>
      </c>
      <c r="C2897" s="191">
        <v>907.70001200000002</v>
      </c>
      <c r="D2897" s="191">
        <v>897.34002699999996</v>
      </c>
      <c r="E2897" s="191">
        <v>903.79998799999998</v>
      </c>
      <c r="F2897" s="192">
        <v>903.79998799999998</v>
      </c>
      <c r="G2897" s="191">
        <v>6882860000</v>
      </c>
      <c r="H2897" s="194">
        <f t="shared" si="45"/>
        <v>-3.7917221880839373E-3</v>
      </c>
      <c r="I2897" s="193"/>
      <c r="J2897" s="197">
        <v>2895</v>
      </c>
      <c r="K2897" s="234">
        <v>-3.7917221880839373E-3</v>
      </c>
      <c r="L2897" s="198">
        <v>-1.5753661503066421E-3</v>
      </c>
    </row>
    <row r="2898" spans="1:12" ht="14.4" x14ac:dyDescent="0.3">
      <c r="A2898" s="7">
        <v>39937</v>
      </c>
      <c r="B2898" s="191">
        <v>879.21002199999998</v>
      </c>
      <c r="C2898" s="191">
        <v>907.84997599999997</v>
      </c>
      <c r="D2898" s="191">
        <v>879.21002199999998</v>
      </c>
      <c r="E2898" s="191">
        <v>907.23999000000003</v>
      </c>
      <c r="F2898" s="192">
        <v>907.23999000000003</v>
      </c>
      <c r="G2898" s="191">
        <v>7038840000</v>
      </c>
      <c r="H2898" s="194">
        <f t="shared" si="45"/>
        <v>3.3868138985592586E-2</v>
      </c>
      <c r="I2898" s="193"/>
      <c r="J2898" s="197">
        <v>2896</v>
      </c>
      <c r="K2898" s="234">
        <v>3.3868138985592586E-2</v>
      </c>
      <c r="L2898" s="198">
        <v>-1.5741096654728515E-3</v>
      </c>
    </row>
    <row r="2899" spans="1:12" ht="14.4" x14ac:dyDescent="0.3">
      <c r="A2899" s="7">
        <v>39934</v>
      </c>
      <c r="B2899" s="191">
        <v>872.73999000000003</v>
      </c>
      <c r="C2899" s="191">
        <v>880.47997999999995</v>
      </c>
      <c r="D2899" s="191">
        <v>866.09997599999997</v>
      </c>
      <c r="E2899" s="191">
        <v>877.52002000000005</v>
      </c>
      <c r="F2899" s="192">
        <v>877.52002000000005</v>
      </c>
      <c r="G2899" s="191">
        <v>5312170000</v>
      </c>
      <c r="H2899" s="194">
        <f t="shared" si="45"/>
        <v>5.3963886880224474E-3</v>
      </c>
      <c r="I2899" s="193"/>
      <c r="J2899" s="197">
        <v>2897</v>
      </c>
      <c r="K2899" s="234">
        <v>5.3963886880224474E-3</v>
      </c>
      <c r="L2899" s="198">
        <v>-1.5673569685576727E-3</v>
      </c>
    </row>
    <row r="2900" spans="1:12" ht="14.4" x14ac:dyDescent="0.3">
      <c r="A2900" s="7">
        <v>39933</v>
      </c>
      <c r="B2900" s="191">
        <v>876.59002699999996</v>
      </c>
      <c r="C2900" s="191">
        <v>888.70001200000002</v>
      </c>
      <c r="D2900" s="191">
        <v>868.51000999999997</v>
      </c>
      <c r="E2900" s="191">
        <v>872.80999799999995</v>
      </c>
      <c r="F2900" s="192">
        <v>872.80999799999995</v>
      </c>
      <c r="G2900" s="191">
        <v>6862540000</v>
      </c>
      <c r="H2900" s="194">
        <f t="shared" si="45"/>
        <v>-9.5006751722561387E-4</v>
      </c>
      <c r="I2900" s="193"/>
      <c r="J2900" s="197">
        <v>2898</v>
      </c>
      <c r="K2900" s="234">
        <v>-9.5006751722561387E-4</v>
      </c>
      <c r="L2900" s="198">
        <v>-1.5651597959429454E-3</v>
      </c>
    </row>
    <row r="2901" spans="1:12" ht="14.4" x14ac:dyDescent="0.3">
      <c r="A2901" s="7">
        <v>39932</v>
      </c>
      <c r="B2901" s="191">
        <v>856.84997599999997</v>
      </c>
      <c r="C2901" s="191">
        <v>882.05999799999995</v>
      </c>
      <c r="D2901" s="191">
        <v>856.84997599999997</v>
      </c>
      <c r="E2901" s="191">
        <v>873.64001499999995</v>
      </c>
      <c r="F2901" s="192">
        <v>873.64001499999995</v>
      </c>
      <c r="G2901" s="191">
        <v>6101620000</v>
      </c>
      <c r="H2901" s="194">
        <f t="shared" si="45"/>
        <v>2.1610040908684944E-2</v>
      </c>
      <c r="I2901" s="193"/>
      <c r="J2901" s="197">
        <v>2899</v>
      </c>
      <c r="K2901" s="234">
        <v>2.1610040908684944E-2</v>
      </c>
      <c r="L2901" s="198">
        <v>-1.5629014934516927E-3</v>
      </c>
    </row>
    <row r="2902" spans="1:12" ht="14.4" x14ac:dyDescent="0.3">
      <c r="A2902" s="7">
        <v>39931</v>
      </c>
      <c r="B2902" s="191">
        <v>854.47997999999995</v>
      </c>
      <c r="C2902" s="191">
        <v>864.47997999999995</v>
      </c>
      <c r="D2902" s="191">
        <v>847.11999500000002</v>
      </c>
      <c r="E2902" s="191">
        <v>855.15997300000004</v>
      </c>
      <c r="F2902" s="192">
        <v>855.15997300000004</v>
      </c>
      <c r="G2902" s="191">
        <v>6328000000</v>
      </c>
      <c r="H2902" s="194">
        <f t="shared" si="45"/>
        <v>-2.7405359384666886E-3</v>
      </c>
      <c r="I2902" s="193"/>
      <c r="J2902" s="197">
        <v>2900</v>
      </c>
      <c r="K2902" s="234">
        <v>-2.7405359384666886E-3</v>
      </c>
      <c r="L2902" s="198">
        <v>-1.5535247519331136E-3</v>
      </c>
    </row>
    <row r="2903" spans="1:12" ht="14.4" x14ac:dyDescent="0.3">
      <c r="A2903" s="7">
        <v>39930</v>
      </c>
      <c r="B2903" s="191">
        <v>862.82000700000003</v>
      </c>
      <c r="C2903" s="191">
        <v>868.830017</v>
      </c>
      <c r="D2903" s="191">
        <v>854.65002400000003</v>
      </c>
      <c r="E2903" s="191">
        <v>857.51000999999997</v>
      </c>
      <c r="F2903" s="192">
        <v>857.51000999999997</v>
      </c>
      <c r="G2903" s="191">
        <v>5613460000</v>
      </c>
      <c r="H2903" s="194">
        <f t="shared" si="45"/>
        <v>-1.0066576084101811E-2</v>
      </c>
      <c r="I2903" s="193"/>
      <c r="J2903" s="197">
        <v>2901</v>
      </c>
      <c r="K2903" s="234">
        <v>-1.0066576084101811E-2</v>
      </c>
      <c r="L2903" s="198">
        <v>-1.5518514539470394E-3</v>
      </c>
    </row>
    <row r="2904" spans="1:12" ht="14.4" x14ac:dyDescent="0.3">
      <c r="A2904" s="7">
        <v>39927</v>
      </c>
      <c r="B2904" s="191">
        <v>853.90997300000004</v>
      </c>
      <c r="C2904" s="191">
        <v>871.79998799999998</v>
      </c>
      <c r="D2904" s="191">
        <v>853.90997300000004</v>
      </c>
      <c r="E2904" s="191">
        <v>866.22997999999995</v>
      </c>
      <c r="F2904" s="192">
        <v>866.22997999999995</v>
      </c>
      <c r="G2904" s="191">
        <v>7114440000</v>
      </c>
      <c r="H2904" s="194">
        <f t="shared" si="45"/>
        <v>1.679734867775716E-2</v>
      </c>
      <c r="I2904" s="193"/>
      <c r="J2904" s="197">
        <v>2902</v>
      </c>
      <c r="K2904" s="234">
        <v>1.679734867775716E-2</v>
      </c>
      <c r="L2904" s="198">
        <v>-1.5479242097390762E-3</v>
      </c>
    </row>
    <row r="2905" spans="1:12" ht="14.4" x14ac:dyDescent="0.3">
      <c r="A2905" s="7">
        <v>39926</v>
      </c>
      <c r="B2905" s="191">
        <v>844.61999500000002</v>
      </c>
      <c r="C2905" s="191">
        <v>852.86999500000002</v>
      </c>
      <c r="D2905" s="191">
        <v>835.45001200000002</v>
      </c>
      <c r="E2905" s="191">
        <v>851.919983</v>
      </c>
      <c r="F2905" s="192">
        <v>851.919983</v>
      </c>
      <c r="G2905" s="191">
        <v>6563100000</v>
      </c>
      <c r="H2905" s="194">
        <f t="shared" si="45"/>
        <v>9.9223461787305688E-3</v>
      </c>
      <c r="I2905" s="193"/>
      <c r="J2905" s="197">
        <v>2903</v>
      </c>
      <c r="K2905" s="234">
        <v>9.9223461787305688E-3</v>
      </c>
      <c r="L2905" s="198">
        <v>-1.5454763661882504E-3</v>
      </c>
    </row>
    <row r="2906" spans="1:12" ht="14.4" x14ac:dyDescent="0.3">
      <c r="A2906" s="7">
        <v>39925</v>
      </c>
      <c r="B2906" s="191">
        <v>847.26000999999997</v>
      </c>
      <c r="C2906" s="191">
        <v>861.78002900000001</v>
      </c>
      <c r="D2906" s="191">
        <v>840.57000700000003</v>
      </c>
      <c r="E2906" s="191">
        <v>843.54998799999998</v>
      </c>
      <c r="F2906" s="192">
        <v>843.54998799999998</v>
      </c>
      <c r="G2906" s="191">
        <v>7327860000</v>
      </c>
      <c r="H2906" s="194">
        <f t="shared" si="45"/>
        <v>-7.6816639250561437E-3</v>
      </c>
      <c r="I2906" s="193"/>
      <c r="J2906" s="197">
        <v>2904</v>
      </c>
      <c r="K2906" s="234">
        <v>-7.6816639250561437E-3</v>
      </c>
      <c r="L2906" s="198">
        <v>-1.5403672851770744E-3</v>
      </c>
    </row>
    <row r="2907" spans="1:12" ht="14.4" x14ac:dyDescent="0.3">
      <c r="A2907" s="7">
        <v>39924</v>
      </c>
      <c r="B2907" s="191">
        <v>831.25</v>
      </c>
      <c r="C2907" s="191">
        <v>850.09002699999996</v>
      </c>
      <c r="D2907" s="191">
        <v>826.830017</v>
      </c>
      <c r="E2907" s="191">
        <v>850.080017</v>
      </c>
      <c r="F2907" s="192">
        <v>850.080017</v>
      </c>
      <c r="G2907" s="191">
        <v>7436490000</v>
      </c>
      <c r="H2907" s="194">
        <f t="shared" si="45"/>
        <v>2.1252059348645658E-2</v>
      </c>
      <c r="I2907" s="193"/>
      <c r="J2907" s="197">
        <v>2905</v>
      </c>
      <c r="K2907" s="234">
        <v>2.1252059348645658E-2</v>
      </c>
      <c r="L2907" s="198">
        <v>-1.5375768442469884E-3</v>
      </c>
    </row>
    <row r="2908" spans="1:12" ht="14.4" x14ac:dyDescent="0.3">
      <c r="A2908" s="7">
        <v>39923</v>
      </c>
      <c r="B2908" s="191">
        <v>868.27002000000005</v>
      </c>
      <c r="C2908" s="191">
        <v>868.27002000000005</v>
      </c>
      <c r="D2908" s="191">
        <v>832.39001499999995</v>
      </c>
      <c r="E2908" s="191">
        <v>832.39001499999995</v>
      </c>
      <c r="F2908" s="192">
        <v>832.39001499999995</v>
      </c>
      <c r="G2908" s="191">
        <v>6973960000</v>
      </c>
      <c r="H2908" s="194">
        <f t="shared" si="45"/>
        <v>-4.2789744741207329E-2</v>
      </c>
      <c r="I2908" s="193"/>
      <c r="J2908" s="197">
        <v>2906</v>
      </c>
      <c r="K2908" s="234">
        <v>-4.2789744741207329E-2</v>
      </c>
      <c r="L2908" s="198">
        <v>-1.5369766569815321E-3</v>
      </c>
    </row>
    <row r="2909" spans="1:12" ht="14.4" x14ac:dyDescent="0.3">
      <c r="A2909" s="7">
        <v>39920</v>
      </c>
      <c r="B2909" s="191">
        <v>865.17999299999997</v>
      </c>
      <c r="C2909" s="191">
        <v>875.63000499999998</v>
      </c>
      <c r="D2909" s="191">
        <v>860.86999500000002</v>
      </c>
      <c r="E2909" s="191">
        <v>869.59997599999997</v>
      </c>
      <c r="F2909" s="192">
        <v>869.59997599999997</v>
      </c>
      <c r="G2909" s="191">
        <v>7352010000</v>
      </c>
      <c r="H2909" s="194">
        <f t="shared" si="45"/>
        <v>4.9693609842046882E-3</v>
      </c>
      <c r="I2909" s="193"/>
      <c r="J2909" s="197">
        <v>2907</v>
      </c>
      <c r="K2909" s="234">
        <v>4.9693609842046882E-3</v>
      </c>
      <c r="L2909" s="198">
        <v>-1.5344211306420534E-3</v>
      </c>
    </row>
    <row r="2910" spans="1:12" ht="14.4" x14ac:dyDescent="0.3">
      <c r="A2910" s="7">
        <v>39919</v>
      </c>
      <c r="B2910" s="191">
        <v>854.53997800000002</v>
      </c>
      <c r="C2910" s="191">
        <v>870.34997599999997</v>
      </c>
      <c r="D2910" s="191">
        <v>847.03997800000002</v>
      </c>
      <c r="E2910" s="191">
        <v>865.29998799999998</v>
      </c>
      <c r="F2910" s="192">
        <v>865.29998799999998</v>
      </c>
      <c r="G2910" s="191">
        <v>6598670000</v>
      </c>
      <c r="H2910" s="194">
        <f t="shared" si="45"/>
        <v>1.5538800120974621E-2</v>
      </c>
      <c r="I2910" s="193"/>
      <c r="J2910" s="197">
        <v>2908</v>
      </c>
      <c r="K2910" s="234">
        <v>1.5538800120974621E-2</v>
      </c>
      <c r="L2910" s="198">
        <v>-1.5298346203306285E-3</v>
      </c>
    </row>
    <row r="2911" spans="1:12" ht="14.4" x14ac:dyDescent="0.3">
      <c r="A2911" s="7">
        <v>39918</v>
      </c>
      <c r="B2911" s="191">
        <v>839.44000200000005</v>
      </c>
      <c r="C2911" s="191">
        <v>852.92999299999997</v>
      </c>
      <c r="D2911" s="191">
        <v>835.580017</v>
      </c>
      <c r="E2911" s="191">
        <v>852.05999799999995</v>
      </c>
      <c r="F2911" s="192">
        <v>852.05999799999995</v>
      </c>
      <c r="G2911" s="191">
        <v>6241100000</v>
      </c>
      <c r="H2911" s="194">
        <f t="shared" si="45"/>
        <v>1.2549017231134819E-2</v>
      </c>
      <c r="I2911" s="193"/>
      <c r="J2911" s="197">
        <v>2909</v>
      </c>
      <c r="K2911" s="234">
        <v>1.2549017231134819E-2</v>
      </c>
      <c r="L2911" s="198">
        <v>-1.5277553105237907E-3</v>
      </c>
    </row>
    <row r="2912" spans="1:12" ht="14.4" x14ac:dyDescent="0.3">
      <c r="A2912" s="7">
        <v>39917</v>
      </c>
      <c r="B2912" s="191">
        <v>856.88000499999998</v>
      </c>
      <c r="C2912" s="191">
        <v>856.88000499999998</v>
      </c>
      <c r="D2912" s="191">
        <v>840.25</v>
      </c>
      <c r="E2912" s="191">
        <v>841.5</v>
      </c>
      <c r="F2912" s="192">
        <v>841.5</v>
      </c>
      <c r="G2912" s="191">
        <v>7569840000</v>
      </c>
      <c r="H2912" s="194">
        <f t="shared" si="45"/>
        <v>-2.0064491052239675E-2</v>
      </c>
      <c r="I2912" s="193"/>
      <c r="J2912" s="197">
        <v>2910</v>
      </c>
      <c r="K2912" s="234">
        <v>-2.0064491052239675E-2</v>
      </c>
      <c r="L2912" s="198">
        <v>-1.5265492387008138E-3</v>
      </c>
    </row>
    <row r="2913" spans="1:12" ht="14.4" x14ac:dyDescent="0.3">
      <c r="A2913" s="7">
        <v>39916</v>
      </c>
      <c r="B2913" s="191">
        <v>855.330017</v>
      </c>
      <c r="C2913" s="191">
        <v>864.30999799999995</v>
      </c>
      <c r="D2913" s="191">
        <v>845.34997599999997</v>
      </c>
      <c r="E2913" s="191">
        <v>858.72997999999995</v>
      </c>
      <c r="F2913" s="192">
        <v>858.72997999999995</v>
      </c>
      <c r="G2913" s="191">
        <v>6434890000</v>
      </c>
      <c r="H2913" s="194">
        <f t="shared" si="45"/>
        <v>2.5333683630647491E-3</v>
      </c>
      <c r="I2913" s="193"/>
      <c r="J2913" s="197">
        <v>2911</v>
      </c>
      <c r="K2913" s="234">
        <v>2.5333683630647491E-3</v>
      </c>
      <c r="L2913" s="198">
        <v>-1.5234234971914441E-3</v>
      </c>
    </row>
    <row r="2914" spans="1:12" ht="14.4" x14ac:dyDescent="0.3">
      <c r="A2914" s="7">
        <v>39912</v>
      </c>
      <c r="B2914" s="191">
        <v>829.28997800000002</v>
      </c>
      <c r="C2914" s="191">
        <v>856.90997300000004</v>
      </c>
      <c r="D2914" s="191">
        <v>829.28997800000002</v>
      </c>
      <c r="E2914" s="191">
        <v>856.55999799999995</v>
      </c>
      <c r="F2914" s="192">
        <v>856.55999799999995</v>
      </c>
      <c r="G2914" s="191">
        <v>7600710000</v>
      </c>
      <c r="H2914" s="194">
        <f t="shared" si="45"/>
        <v>3.8053257583302469E-2</v>
      </c>
      <c r="I2914" s="193"/>
      <c r="J2914" s="197">
        <v>2912</v>
      </c>
      <c r="K2914" s="234">
        <v>3.8053257583302469E-2</v>
      </c>
      <c r="L2914" s="198">
        <v>-1.522228361661734E-3</v>
      </c>
    </row>
    <row r="2915" spans="1:12" ht="14.4" x14ac:dyDescent="0.3">
      <c r="A2915" s="7">
        <v>39911</v>
      </c>
      <c r="B2915" s="191">
        <v>816.76000999999997</v>
      </c>
      <c r="C2915" s="191">
        <v>828.419983</v>
      </c>
      <c r="D2915" s="191">
        <v>814.84002699999996</v>
      </c>
      <c r="E2915" s="191">
        <v>825.15997300000004</v>
      </c>
      <c r="F2915" s="192">
        <v>825.15997300000004</v>
      </c>
      <c r="G2915" s="191">
        <v>5938460000</v>
      </c>
      <c r="H2915" s="194">
        <f t="shared" si="45"/>
        <v>1.1783440796274098E-2</v>
      </c>
      <c r="I2915" s="193"/>
      <c r="J2915" s="197">
        <v>2913</v>
      </c>
      <c r="K2915" s="234">
        <v>1.1783440796274098E-2</v>
      </c>
      <c r="L2915" s="198">
        <v>-1.5204801754576289E-3</v>
      </c>
    </row>
    <row r="2916" spans="1:12" ht="14.4" x14ac:dyDescent="0.3">
      <c r="A2916" s="7">
        <v>39910</v>
      </c>
      <c r="B2916" s="191">
        <v>834.11999500000002</v>
      </c>
      <c r="C2916" s="191">
        <v>834.11999500000002</v>
      </c>
      <c r="D2916" s="191">
        <v>814.53002900000001</v>
      </c>
      <c r="E2916" s="191">
        <v>815.54998799999998</v>
      </c>
      <c r="F2916" s="192">
        <v>815.54998799999998</v>
      </c>
      <c r="G2916" s="191">
        <v>5155580000</v>
      </c>
      <c r="H2916" s="194">
        <f t="shared" si="45"/>
        <v>-2.3854541673158907E-2</v>
      </c>
      <c r="I2916" s="193"/>
      <c r="J2916" s="197">
        <v>2914</v>
      </c>
      <c r="K2916" s="234">
        <v>-2.3854541673158907E-2</v>
      </c>
      <c r="L2916" s="198">
        <v>-1.5200060954518588E-3</v>
      </c>
    </row>
    <row r="2917" spans="1:12" ht="14.4" x14ac:dyDescent="0.3">
      <c r="A2917" s="7">
        <v>39909</v>
      </c>
      <c r="B2917" s="191">
        <v>839.75</v>
      </c>
      <c r="C2917" s="191">
        <v>839.75</v>
      </c>
      <c r="D2917" s="191">
        <v>822.78997800000002</v>
      </c>
      <c r="E2917" s="191">
        <v>835.47997999999995</v>
      </c>
      <c r="F2917" s="192">
        <v>835.47997999999995</v>
      </c>
      <c r="G2917" s="191">
        <v>6210000000</v>
      </c>
      <c r="H2917" s="194">
        <f t="shared" si="45"/>
        <v>-8.3323679525223078E-3</v>
      </c>
      <c r="I2917" s="193"/>
      <c r="J2917" s="197">
        <v>2915</v>
      </c>
      <c r="K2917" s="234">
        <v>-8.3323679525223078E-3</v>
      </c>
      <c r="L2917" s="198">
        <v>-1.5185932060129369E-3</v>
      </c>
    </row>
    <row r="2918" spans="1:12" ht="14.4" x14ac:dyDescent="0.3">
      <c r="A2918" s="7">
        <v>39906</v>
      </c>
      <c r="B2918" s="191">
        <v>835.13000499999998</v>
      </c>
      <c r="C2918" s="191">
        <v>842.5</v>
      </c>
      <c r="D2918" s="191">
        <v>826.70001200000002</v>
      </c>
      <c r="E2918" s="191">
        <v>842.5</v>
      </c>
      <c r="F2918" s="192">
        <v>842.5</v>
      </c>
      <c r="G2918" s="191">
        <v>5855640000</v>
      </c>
      <c r="H2918" s="194">
        <f t="shared" si="45"/>
        <v>9.7317708374375748E-3</v>
      </c>
      <c r="I2918" s="193"/>
      <c r="J2918" s="197">
        <v>2916</v>
      </c>
      <c r="K2918" s="234">
        <v>9.7317708374375748E-3</v>
      </c>
      <c r="L2918" s="198">
        <v>-1.5145329342818885E-3</v>
      </c>
    </row>
    <row r="2919" spans="1:12" ht="14.4" x14ac:dyDescent="0.3">
      <c r="A2919" s="7">
        <v>39905</v>
      </c>
      <c r="B2919" s="191">
        <v>814.53002900000001</v>
      </c>
      <c r="C2919" s="191">
        <v>845.60998500000005</v>
      </c>
      <c r="D2919" s="191">
        <v>814.53002900000001</v>
      </c>
      <c r="E2919" s="191">
        <v>834.38000499999998</v>
      </c>
      <c r="F2919" s="192">
        <v>834.38000499999998</v>
      </c>
      <c r="G2919" s="191">
        <v>7542810000</v>
      </c>
      <c r="H2919" s="194">
        <f t="shared" si="45"/>
        <v>2.8727113862552459E-2</v>
      </c>
      <c r="I2919" s="193"/>
      <c r="J2919" s="197">
        <v>2917</v>
      </c>
      <c r="K2919" s="234">
        <v>2.8727113862552459E-2</v>
      </c>
      <c r="L2919" s="198">
        <v>-1.5137220508527173E-3</v>
      </c>
    </row>
    <row r="2920" spans="1:12" ht="14.4" x14ac:dyDescent="0.3">
      <c r="A2920" s="7">
        <v>39904</v>
      </c>
      <c r="B2920" s="191">
        <v>793.59002699999996</v>
      </c>
      <c r="C2920" s="191">
        <v>813.61999500000002</v>
      </c>
      <c r="D2920" s="191">
        <v>783.32000700000003</v>
      </c>
      <c r="E2920" s="191">
        <v>811.080017</v>
      </c>
      <c r="F2920" s="192">
        <v>811.080017</v>
      </c>
      <c r="G2920" s="191">
        <v>6034140000</v>
      </c>
      <c r="H2920" s="194">
        <f t="shared" si="45"/>
        <v>1.6556609576476155E-2</v>
      </c>
      <c r="I2920" s="193"/>
      <c r="J2920" s="197">
        <v>2918</v>
      </c>
      <c r="K2920" s="234">
        <v>1.6556609576476155E-2</v>
      </c>
      <c r="L2920" s="198">
        <v>-1.5111722692779704E-3</v>
      </c>
    </row>
    <row r="2921" spans="1:12" ht="14.4" x14ac:dyDescent="0.3">
      <c r="A2921" s="7">
        <v>39903</v>
      </c>
      <c r="B2921" s="191">
        <v>790.88000499999998</v>
      </c>
      <c r="C2921" s="191">
        <v>810.47997999999995</v>
      </c>
      <c r="D2921" s="191">
        <v>790.88000499999998</v>
      </c>
      <c r="E2921" s="191">
        <v>797.86999500000002</v>
      </c>
      <c r="F2921" s="192">
        <v>797.86999500000002</v>
      </c>
      <c r="G2921" s="191">
        <v>6089100000</v>
      </c>
      <c r="H2921" s="194">
        <f t="shared" si="45"/>
        <v>1.312961489624671E-2</v>
      </c>
      <c r="I2921" s="193"/>
      <c r="J2921" s="197">
        <v>2919</v>
      </c>
      <c r="K2921" s="234">
        <v>1.312961489624671E-2</v>
      </c>
      <c r="L2921" s="198">
        <v>-1.5099015560788129E-3</v>
      </c>
    </row>
    <row r="2922" spans="1:12" ht="14.4" x14ac:dyDescent="0.3">
      <c r="A2922" s="7">
        <v>39902</v>
      </c>
      <c r="B2922" s="191">
        <v>809.07000700000003</v>
      </c>
      <c r="C2922" s="191">
        <v>809.07000700000003</v>
      </c>
      <c r="D2922" s="191">
        <v>779.80999799999995</v>
      </c>
      <c r="E2922" s="191">
        <v>787.53002900000001</v>
      </c>
      <c r="F2922" s="192">
        <v>787.53002900000001</v>
      </c>
      <c r="G2922" s="191">
        <v>5912660000</v>
      </c>
      <c r="H2922" s="194">
        <f t="shared" si="45"/>
        <v>-3.4818703495799477E-2</v>
      </c>
      <c r="I2922" s="193"/>
      <c r="J2922" s="197">
        <v>2920</v>
      </c>
      <c r="K2922" s="234">
        <v>-3.4818703495799477E-2</v>
      </c>
      <c r="L2922" s="198">
        <v>-1.5082188606436707E-3</v>
      </c>
    </row>
    <row r="2923" spans="1:12" ht="14.4" x14ac:dyDescent="0.3">
      <c r="A2923" s="7">
        <v>39899</v>
      </c>
      <c r="B2923" s="191">
        <v>828.67999299999997</v>
      </c>
      <c r="C2923" s="191">
        <v>828.67999299999997</v>
      </c>
      <c r="D2923" s="191">
        <v>813.42999299999997</v>
      </c>
      <c r="E2923" s="191">
        <v>815.94000200000005</v>
      </c>
      <c r="F2923" s="192">
        <v>815.94000200000005</v>
      </c>
      <c r="G2923" s="191">
        <v>5600210000</v>
      </c>
      <c r="H2923" s="194">
        <f t="shared" si="45"/>
        <v>-2.0315519180573914E-2</v>
      </c>
      <c r="I2923" s="193"/>
      <c r="J2923" s="197">
        <v>2921</v>
      </c>
      <c r="K2923" s="234">
        <v>-2.0315519180573914E-2</v>
      </c>
      <c r="L2923" s="198">
        <v>-1.5050491456451293E-3</v>
      </c>
    </row>
    <row r="2924" spans="1:12" ht="14.4" x14ac:dyDescent="0.3">
      <c r="A2924" s="7">
        <v>39898</v>
      </c>
      <c r="B2924" s="191">
        <v>814.05999799999995</v>
      </c>
      <c r="C2924" s="191">
        <v>832.97997999999995</v>
      </c>
      <c r="D2924" s="191">
        <v>814.05999799999995</v>
      </c>
      <c r="E2924" s="191">
        <v>832.85998500000005</v>
      </c>
      <c r="F2924" s="192">
        <v>832.85998500000005</v>
      </c>
      <c r="G2924" s="191">
        <v>6992960000</v>
      </c>
      <c r="H2924" s="194">
        <f t="shared" si="45"/>
        <v>2.3320366495550002E-2</v>
      </c>
      <c r="I2924" s="193"/>
      <c r="J2924" s="197">
        <v>2922</v>
      </c>
      <c r="K2924" s="234">
        <v>2.3320366495550002E-2</v>
      </c>
      <c r="L2924" s="198">
        <v>-1.5016102433997481E-3</v>
      </c>
    </row>
    <row r="2925" spans="1:12" ht="14.4" x14ac:dyDescent="0.3">
      <c r="A2925" s="7">
        <v>39897</v>
      </c>
      <c r="B2925" s="191">
        <v>806.80999799999995</v>
      </c>
      <c r="C2925" s="191">
        <v>826.78002900000001</v>
      </c>
      <c r="D2925" s="191">
        <v>791.36999500000002</v>
      </c>
      <c r="E2925" s="191">
        <v>813.88000499999998</v>
      </c>
      <c r="F2925" s="192">
        <v>813.88000499999998</v>
      </c>
      <c r="G2925" s="191">
        <v>7687180000</v>
      </c>
      <c r="H2925" s="194">
        <f t="shared" si="45"/>
        <v>9.6263708233660251E-3</v>
      </c>
      <c r="I2925" s="193"/>
      <c r="J2925" s="197">
        <v>2923</v>
      </c>
      <c r="K2925" s="234">
        <v>9.6263708233660251E-3</v>
      </c>
      <c r="L2925" s="198">
        <v>-1.5015683077650496E-3</v>
      </c>
    </row>
    <row r="2926" spans="1:12" ht="14.4" x14ac:dyDescent="0.3">
      <c r="A2926" s="7">
        <v>39896</v>
      </c>
      <c r="B2926" s="191">
        <v>820.59997599999997</v>
      </c>
      <c r="C2926" s="191">
        <v>823.65002400000003</v>
      </c>
      <c r="D2926" s="191">
        <v>805.47997999999995</v>
      </c>
      <c r="E2926" s="191">
        <v>806.11999500000002</v>
      </c>
      <c r="F2926" s="192">
        <v>806.11999500000002</v>
      </c>
      <c r="G2926" s="191">
        <v>6767980000</v>
      </c>
      <c r="H2926" s="194">
        <f t="shared" si="45"/>
        <v>-2.0415093018831192E-2</v>
      </c>
      <c r="I2926" s="193"/>
      <c r="J2926" s="197">
        <v>2924</v>
      </c>
      <c r="K2926" s="234">
        <v>-2.0415093018831192E-2</v>
      </c>
      <c r="L2926" s="198">
        <v>-1.501158946507052E-3</v>
      </c>
    </row>
    <row r="2927" spans="1:12" ht="14.4" x14ac:dyDescent="0.3">
      <c r="A2927" s="7">
        <v>39895</v>
      </c>
      <c r="B2927" s="191">
        <v>772.30999799999995</v>
      </c>
      <c r="C2927" s="191">
        <v>823.36999500000002</v>
      </c>
      <c r="D2927" s="191">
        <v>772.30999799999995</v>
      </c>
      <c r="E2927" s="191">
        <v>822.919983</v>
      </c>
      <c r="F2927" s="192">
        <v>822.919983</v>
      </c>
      <c r="G2927" s="191">
        <v>7715770000</v>
      </c>
      <c r="H2927" s="194">
        <f t="shared" si="45"/>
        <v>7.0757548802490508E-2</v>
      </c>
      <c r="I2927" s="193"/>
      <c r="J2927" s="197">
        <v>2925</v>
      </c>
      <c r="K2927" s="234">
        <v>7.0757548802490508E-2</v>
      </c>
      <c r="L2927" s="198">
        <v>-1.5010131110799211E-3</v>
      </c>
    </row>
    <row r="2928" spans="1:12" ht="14.4" x14ac:dyDescent="0.3">
      <c r="A2928" s="7">
        <v>39892</v>
      </c>
      <c r="B2928" s="191">
        <v>784.580017</v>
      </c>
      <c r="C2928" s="191">
        <v>788.90997300000004</v>
      </c>
      <c r="D2928" s="191">
        <v>766.20001200000002</v>
      </c>
      <c r="E2928" s="191">
        <v>768.53997800000002</v>
      </c>
      <c r="F2928" s="192">
        <v>768.53997800000002</v>
      </c>
      <c r="G2928" s="191">
        <v>7643720000</v>
      </c>
      <c r="H2928" s="194">
        <f t="shared" si="45"/>
        <v>-1.97694000751579E-2</v>
      </c>
      <c r="I2928" s="193"/>
      <c r="J2928" s="197">
        <v>2926</v>
      </c>
      <c r="K2928" s="234">
        <v>-1.97694000751579E-2</v>
      </c>
      <c r="L2928" s="198">
        <v>-1.4972104674472551E-3</v>
      </c>
    </row>
    <row r="2929" spans="1:12" ht="14.4" x14ac:dyDescent="0.3">
      <c r="A2929" s="7">
        <v>39891</v>
      </c>
      <c r="B2929" s="191">
        <v>797.919983</v>
      </c>
      <c r="C2929" s="191">
        <v>803.23999000000003</v>
      </c>
      <c r="D2929" s="191">
        <v>781.82000700000003</v>
      </c>
      <c r="E2929" s="191">
        <v>784.03997800000002</v>
      </c>
      <c r="F2929" s="192">
        <v>784.03997800000002</v>
      </c>
      <c r="G2929" s="191">
        <v>9033870000</v>
      </c>
      <c r="H2929" s="194">
        <f t="shared" si="45"/>
        <v>-1.2979163229684482E-2</v>
      </c>
      <c r="I2929" s="193"/>
      <c r="J2929" s="197">
        <v>2927</v>
      </c>
      <c r="K2929" s="234">
        <v>-1.2979163229684482E-2</v>
      </c>
      <c r="L2929" s="198">
        <v>-1.4940686878114544E-3</v>
      </c>
    </row>
    <row r="2930" spans="1:12" ht="14.4" x14ac:dyDescent="0.3">
      <c r="A2930" s="7">
        <v>39890</v>
      </c>
      <c r="B2930" s="191">
        <v>776.01000999999997</v>
      </c>
      <c r="C2930" s="191">
        <v>803.03997800000002</v>
      </c>
      <c r="D2930" s="191">
        <v>765.64001499999995</v>
      </c>
      <c r="E2930" s="191">
        <v>794.34997599999997</v>
      </c>
      <c r="F2930" s="192">
        <v>794.34997599999997</v>
      </c>
      <c r="G2930" s="191">
        <v>9098450000</v>
      </c>
      <c r="H2930" s="194">
        <f t="shared" si="45"/>
        <v>2.0857941068587953E-2</v>
      </c>
      <c r="I2930" s="193"/>
      <c r="J2930" s="197">
        <v>2928</v>
      </c>
      <c r="K2930" s="234">
        <v>2.0857941068587953E-2</v>
      </c>
      <c r="L2930" s="198">
        <v>-1.4888506973723228E-3</v>
      </c>
    </row>
    <row r="2931" spans="1:12" ht="14.4" x14ac:dyDescent="0.3">
      <c r="A2931" s="7">
        <v>39889</v>
      </c>
      <c r="B2931" s="191">
        <v>753.88000499999998</v>
      </c>
      <c r="C2931" s="191">
        <v>778.11999500000002</v>
      </c>
      <c r="D2931" s="191">
        <v>749.92999299999997</v>
      </c>
      <c r="E2931" s="191">
        <v>778.11999500000002</v>
      </c>
      <c r="F2931" s="192">
        <v>778.11999500000002</v>
      </c>
      <c r="G2931" s="191">
        <v>6156800000</v>
      </c>
      <c r="H2931" s="194">
        <f t="shared" si="45"/>
        <v>3.213994020069369E-2</v>
      </c>
      <c r="I2931" s="193"/>
      <c r="J2931" s="197">
        <v>2929</v>
      </c>
      <c r="K2931" s="234">
        <v>3.213994020069369E-2</v>
      </c>
      <c r="L2931" s="198">
        <v>-1.4842163372424345E-3</v>
      </c>
    </row>
    <row r="2932" spans="1:12" ht="14.4" x14ac:dyDescent="0.3">
      <c r="A2932" s="7">
        <v>39888</v>
      </c>
      <c r="B2932" s="191">
        <v>758.84002699999996</v>
      </c>
      <c r="C2932" s="191">
        <v>774.53002900000001</v>
      </c>
      <c r="D2932" s="191">
        <v>753.36999500000002</v>
      </c>
      <c r="E2932" s="191">
        <v>753.89001499999995</v>
      </c>
      <c r="F2932" s="192">
        <v>753.89001499999995</v>
      </c>
      <c r="G2932" s="191">
        <v>7883540000</v>
      </c>
      <c r="H2932" s="194">
        <f t="shared" si="45"/>
        <v>-3.5159249781126643E-3</v>
      </c>
      <c r="I2932" s="193"/>
      <c r="J2932" s="197">
        <v>2930</v>
      </c>
      <c r="K2932" s="234">
        <v>-3.5159249781126643E-3</v>
      </c>
      <c r="L2932" s="198">
        <v>-1.4819196700837237E-3</v>
      </c>
    </row>
    <row r="2933" spans="1:12" ht="14.4" x14ac:dyDescent="0.3">
      <c r="A2933" s="7">
        <v>39885</v>
      </c>
      <c r="B2933" s="191">
        <v>751.96997099999999</v>
      </c>
      <c r="C2933" s="191">
        <v>758.28997800000002</v>
      </c>
      <c r="D2933" s="191">
        <v>742.46002199999998</v>
      </c>
      <c r="E2933" s="191">
        <v>756.54998799999998</v>
      </c>
      <c r="F2933" s="192">
        <v>756.54998799999998</v>
      </c>
      <c r="G2933" s="191">
        <v>6787090000</v>
      </c>
      <c r="H2933" s="194">
        <f t="shared" si="45"/>
        <v>7.7390282619685018E-3</v>
      </c>
      <c r="I2933" s="193"/>
      <c r="J2933" s="197">
        <v>2931</v>
      </c>
      <c r="K2933" s="234">
        <v>7.7390282619685018E-3</v>
      </c>
      <c r="L2933" s="198">
        <v>-1.481635026277483E-3</v>
      </c>
    </row>
    <row r="2934" spans="1:12" ht="14.4" x14ac:dyDescent="0.3">
      <c r="A2934" s="7">
        <v>39884</v>
      </c>
      <c r="B2934" s="191">
        <v>720.89001499999995</v>
      </c>
      <c r="C2934" s="191">
        <v>752.63000499999998</v>
      </c>
      <c r="D2934" s="191">
        <v>714.76000999999997</v>
      </c>
      <c r="E2934" s="191">
        <v>750.73999000000003</v>
      </c>
      <c r="F2934" s="192">
        <v>750.73999000000003</v>
      </c>
      <c r="G2934" s="191">
        <v>7326630000</v>
      </c>
      <c r="H2934" s="194">
        <f t="shared" si="45"/>
        <v>4.0728631489033842E-2</v>
      </c>
      <c r="I2934" s="193"/>
      <c r="J2934" s="197">
        <v>2932</v>
      </c>
      <c r="K2934" s="234">
        <v>4.0728631489033842E-2</v>
      </c>
      <c r="L2934" s="198">
        <v>-1.4806051919155593E-3</v>
      </c>
    </row>
    <row r="2935" spans="1:12" ht="14.4" x14ac:dyDescent="0.3">
      <c r="A2935" s="7">
        <v>39883</v>
      </c>
      <c r="B2935" s="191">
        <v>719.59002699999996</v>
      </c>
      <c r="C2935" s="191">
        <v>731.919983</v>
      </c>
      <c r="D2935" s="191">
        <v>713.84997599999997</v>
      </c>
      <c r="E2935" s="191">
        <v>721.35998500000005</v>
      </c>
      <c r="F2935" s="192">
        <v>721.35998500000005</v>
      </c>
      <c r="G2935" s="191">
        <v>7287810000</v>
      </c>
      <c r="H2935" s="194">
        <f t="shared" si="45"/>
        <v>2.4458158125342713E-3</v>
      </c>
      <c r="I2935" s="193"/>
      <c r="J2935" s="197">
        <v>2933</v>
      </c>
      <c r="K2935" s="234">
        <v>2.4458158125342713E-3</v>
      </c>
      <c r="L2935" s="198">
        <v>-1.4798346668581E-3</v>
      </c>
    </row>
    <row r="2936" spans="1:12" ht="14.4" x14ac:dyDescent="0.3">
      <c r="A2936" s="7">
        <v>39882</v>
      </c>
      <c r="B2936" s="191">
        <v>679.28002900000001</v>
      </c>
      <c r="C2936" s="191">
        <v>719.59997599999997</v>
      </c>
      <c r="D2936" s="191">
        <v>679.28002900000001</v>
      </c>
      <c r="E2936" s="191">
        <v>719.59997599999997</v>
      </c>
      <c r="F2936" s="192">
        <v>719.59997599999997</v>
      </c>
      <c r="G2936" s="191">
        <v>8618330000</v>
      </c>
      <c r="H2936" s="194">
        <f t="shared" si="45"/>
        <v>6.3663023300921287E-2</v>
      </c>
      <c r="I2936" s="193"/>
      <c r="J2936" s="197">
        <v>2934</v>
      </c>
      <c r="K2936" s="234">
        <v>6.3663023300921287E-2</v>
      </c>
      <c r="L2936" s="198">
        <v>-1.4787825196087444E-3</v>
      </c>
    </row>
    <row r="2937" spans="1:12" ht="14.4" x14ac:dyDescent="0.3">
      <c r="A2937" s="7">
        <v>39881</v>
      </c>
      <c r="B2937" s="191">
        <v>680.76000999999997</v>
      </c>
      <c r="C2937" s="191">
        <v>695.27002000000005</v>
      </c>
      <c r="D2937" s="191">
        <v>672.88000499999998</v>
      </c>
      <c r="E2937" s="191">
        <v>676.53002900000001</v>
      </c>
      <c r="F2937" s="192">
        <v>676.53002900000001</v>
      </c>
      <c r="G2937" s="191">
        <v>7277320000</v>
      </c>
      <c r="H2937" s="194">
        <f t="shared" si="45"/>
        <v>-1.0023670505255666E-2</v>
      </c>
      <c r="I2937" s="193"/>
      <c r="J2937" s="197">
        <v>2935</v>
      </c>
      <c r="K2937" s="234">
        <v>-1.0023670505255666E-2</v>
      </c>
      <c r="L2937" s="198">
        <v>-1.4784413421209208E-3</v>
      </c>
    </row>
    <row r="2938" spans="1:12" ht="14.4" x14ac:dyDescent="0.3">
      <c r="A2938" s="7">
        <v>39878</v>
      </c>
      <c r="B2938" s="191">
        <v>684.03997800000002</v>
      </c>
      <c r="C2938" s="191">
        <v>699.09002699999996</v>
      </c>
      <c r="D2938" s="191">
        <v>666.78997800000002</v>
      </c>
      <c r="E2938" s="191">
        <v>683.38000499999998</v>
      </c>
      <c r="F2938" s="192">
        <v>683.38000499999998</v>
      </c>
      <c r="G2938" s="191">
        <v>7331830000</v>
      </c>
      <c r="H2938" s="194">
        <f t="shared" si="45"/>
        <v>1.2160530577871728E-3</v>
      </c>
      <c r="I2938" s="193"/>
      <c r="J2938" s="197">
        <v>2936</v>
      </c>
      <c r="K2938" s="234">
        <v>1.2160530577871728E-3</v>
      </c>
      <c r="L2938" s="198">
        <v>-1.4782487408124519E-3</v>
      </c>
    </row>
    <row r="2939" spans="1:12" ht="14.4" x14ac:dyDescent="0.3">
      <c r="A2939" s="7">
        <v>39877</v>
      </c>
      <c r="B2939" s="191">
        <v>708.27002000000005</v>
      </c>
      <c r="C2939" s="191">
        <v>708.27002000000005</v>
      </c>
      <c r="D2939" s="191">
        <v>677.92999299999997</v>
      </c>
      <c r="E2939" s="191">
        <v>682.54998799999998</v>
      </c>
      <c r="F2939" s="192">
        <v>682.54998799999998</v>
      </c>
      <c r="G2939" s="191">
        <v>7507250000</v>
      </c>
      <c r="H2939" s="194">
        <f t="shared" si="45"/>
        <v>-4.2532309134430651E-2</v>
      </c>
      <c r="I2939" s="193"/>
      <c r="J2939" s="197">
        <v>2937</v>
      </c>
      <c r="K2939" s="234">
        <v>-4.2532309134430651E-2</v>
      </c>
      <c r="L2939" s="198">
        <v>-1.4778279890701057E-3</v>
      </c>
    </row>
    <row r="2940" spans="1:12" ht="14.4" x14ac:dyDescent="0.3">
      <c r="A2940" s="7">
        <v>39876</v>
      </c>
      <c r="B2940" s="191">
        <v>698.59997599999997</v>
      </c>
      <c r="C2940" s="191">
        <v>724.11999500000002</v>
      </c>
      <c r="D2940" s="191">
        <v>698.59997599999997</v>
      </c>
      <c r="E2940" s="191">
        <v>712.86999500000002</v>
      </c>
      <c r="F2940" s="192">
        <v>712.86999500000002</v>
      </c>
      <c r="G2940" s="191">
        <v>7673620000</v>
      </c>
      <c r="H2940" s="194">
        <f t="shared" si="45"/>
        <v>2.3753073393646362E-2</v>
      </c>
      <c r="I2940" s="193"/>
      <c r="J2940" s="197">
        <v>2938</v>
      </c>
      <c r="K2940" s="234">
        <v>2.3753073393646362E-2</v>
      </c>
      <c r="L2940" s="198">
        <v>-1.4774977004227649E-3</v>
      </c>
    </row>
    <row r="2941" spans="1:12" ht="14.4" x14ac:dyDescent="0.3">
      <c r="A2941" s="7">
        <v>39875</v>
      </c>
      <c r="B2941" s="191">
        <v>704.44000200000005</v>
      </c>
      <c r="C2941" s="191">
        <v>711.669983</v>
      </c>
      <c r="D2941" s="191">
        <v>692.29998799999998</v>
      </c>
      <c r="E2941" s="191">
        <v>696.330017</v>
      </c>
      <c r="F2941" s="192">
        <v>696.330017</v>
      </c>
      <c r="G2941" s="191">
        <v>7583230000</v>
      </c>
      <c r="H2941" s="194">
        <f t="shared" si="45"/>
        <v>-6.4067662954148995E-3</v>
      </c>
      <c r="I2941" s="193"/>
      <c r="J2941" s="197">
        <v>2939</v>
      </c>
      <c r="K2941" s="234">
        <v>-6.4067662954148995E-3</v>
      </c>
      <c r="L2941" s="198">
        <v>-1.4760281390749272E-3</v>
      </c>
    </row>
    <row r="2942" spans="1:12" ht="14.4" x14ac:dyDescent="0.3">
      <c r="A2942" s="7">
        <v>39874</v>
      </c>
      <c r="B2942" s="191">
        <v>729.57000700000003</v>
      </c>
      <c r="C2942" s="191">
        <v>729.57000700000003</v>
      </c>
      <c r="D2942" s="191">
        <v>699.70001200000002</v>
      </c>
      <c r="E2942" s="191">
        <v>700.82000700000003</v>
      </c>
      <c r="F2942" s="192">
        <v>700.82000700000003</v>
      </c>
      <c r="G2942" s="191">
        <v>7868290000</v>
      </c>
      <c r="H2942" s="194">
        <f t="shared" si="45"/>
        <v>-4.6620167246535005E-2</v>
      </c>
      <c r="I2942" s="193"/>
      <c r="J2942" s="197">
        <v>2940</v>
      </c>
      <c r="K2942" s="234">
        <v>-4.6620167246535005E-2</v>
      </c>
      <c r="L2942" s="198">
        <v>-1.4756205533597031E-3</v>
      </c>
    </row>
    <row r="2943" spans="1:12" ht="14.4" x14ac:dyDescent="0.3">
      <c r="A2943" s="7">
        <v>39871</v>
      </c>
      <c r="B2943" s="191">
        <v>749.92999299999997</v>
      </c>
      <c r="C2943" s="191">
        <v>751.27002000000005</v>
      </c>
      <c r="D2943" s="191">
        <v>734.52002000000005</v>
      </c>
      <c r="E2943" s="191">
        <v>735.09002699999996</v>
      </c>
      <c r="F2943" s="192">
        <v>735.09002699999996</v>
      </c>
      <c r="G2943" s="191">
        <v>8926480000</v>
      </c>
      <c r="H2943" s="194">
        <f t="shared" si="45"/>
        <v>-2.3564403118107913E-2</v>
      </c>
      <c r="I2943" s="193"/>
      <c r="J2943" s="197">
        <v>2941</v>
      </c>
      <c r="K2943" s="234">
        <v>-2.3564403118107913E-2</v>
      </c>
      <c r="L2943" s="198">
        <v>-1.4709598784906821E-3</v>
      </c>
    </row>
    <row r="2944" spans="1:12" ht="14.4" x14ac:dyDescent="0.3">
      <c r="A2944" s="7">
        <v>39870</v>
      </c>
      <c r="B2944" s="191">
        <v>765.76000999999997</v>
      </c>
      <c r="C2944" s="191">
        <v>779.419983</v>
      </c>
      <c r="D2944" s="191">
        <v>751.75</v>
      </c>
      <c r="E2944" s="191">
        <v>752.830017</v>
      </c>
      <c r="F2944" s="192">
        <v>752.830017</v>
      </c>
      <c r="G2944" s="191">
        <v>7599970000</v>
      </c>
      <c r="H2944" s="194">
        <f t="shared" si="45"/>
        <v>-1.5779849158430712E-2</v>
      </c>
      <c r="I2944" s="193"/>
      <c r="J2944" s="197">
        <v>2942</v>
      </c>
      <c r="K2944" s="234">
        <v>-1.5779849158430712E-2</v>
      </c>
      <c r="L2944" s="198">
        <v>-1.4696042452893362E-3</v>
      </c>
    </row>
    <row r="2945" spans="1:12" ht="14.4" x14ac:dyDescent="0.3">
      <c r="A2945" s="7">
        <v>39869</v>
      </c>
      <c r="B2945" s="191">
        <v>770.64001499999995</v>
      </c>
      <c r="C2945" s="191">
        <v>780.11999500000002</v>
      </c>
      <c r="D2945" s="191">
        <v>752.89001499999995</v>
      </c>
      <c r="E2945" s="191">
        <v>764.90002400000003</v>
      </c>
      <c r="F2945" s="192">
        <v>764.90002400000003</v>
      </c>
      <c r="G2945" s="191">
        <v>7483640000</v>
      </c>
      <c r="H2945" s="194">
        <f t="shared" si="45"/>
        <v>-1.0657825025393258E-2</v>
      </c>
      <c r="I2945" s="193"/>
      <c r="J2945" s="197">
        <v>2943</v>
      </c>
      <c r="K2945" s="234">
        <v>-1.0657825025393258E-2</v>
      </c>
      <c r="L2945" s="198">
        <v>-1.4631121727992278E-3</v>
      </c>
    </row>
    <row r="2946" spans="1:12" ht="14.4" x14ac:dyDescent="0.3">
      <c r="A2946" s="7">
        <v>39868</v>
      </c>
      <c r="B2946" s="191">
        <v>744.69000200000005</v>
      </c>
      <c r="C2946" s="191">
        <v>775.48999000000003</v>
      </c>
      <c r="D2946" s="191">
        <v>744.69000200000005</v>
      </c>
      <c r="E2946" s="191">
        <v>773.14001499999995</v>
      </c>
      <c r="F2946" s="192">
        <v>773.14001499999995</v>
      </c>
      <c r="G2946" s="191">
        <v>7234490000</v>
      </c>
      <c r="H2946" s="194">
        <f t="shared" si="45"/>
        <v>4.0103315241203225E-2</v>
      </c>
      <c r="I2946" s="193"/>
      <c r="J2946" s="197">
        <v>2944</v>
      </c>
      <c r="K2946" s="234">
        <v>4.0103315241203225E-2</v>
      </c>
      <c r="L2946" s="198">
        <v>-1.4619312869237323E-3</v>
      </c>
    </row>
    <row r="2947" spans="1:12" ht="14.4" x14ac:dyDescent="0.3">
      <c r="A2947" s="7">
        <v>39867</v>
      </c>
      <c r="B2947" s="191">
        <v>773.25</v>
      </c>
      <c r="C2947" s="191">
        <v>777.84997599999997</v>
      </c>
      <c r="D2947" s="191">
        <v>742.36999500000002</v>
      </c>
      <c r="E2947" s="191">
        <v>743.330017</v>
      </c>
      <c r="F2947" s="192">
        <v>743.330017</v>
      </c>
      <c r="G2947" s="191">
        <v>6509300000</v>
      </c>
      <c r="H2947" s="194">
        <f t="shared" si="45"/>
        <v>-3.4699008397361328E-2</v>
      </c>
      <c r="I2947" s="193"/>
      <c r="J2947" s="197">
        <v>2945</v>
      </c>
      <c r="K2947" s="234">
        <v>-3.4699008397361328E-2</v>
      </c>
      <c r="L2947" s="198">
        <v>-1.4601270920039237E-3</v>
      </c>
    </row>
    <row r="2948" spans="1:12" ht="14.4" x14ac:dyDescent="0.3">
      <c r="A2948" s="7">
        <v>39864</v>
      </c>
      <c r="B2948" s="191">
        <v>775.86999500000002</v>
      </c>
      <c r="C2948" s="191">
        <v>778.69000200000005</v>
      </c>
      <c r="D2948" s="191">
        <v>754.25</v>
      </c>
      <c r="E2948" s="191">
        <v>770.04998799999998</v>
      </c>
      <c r="F2948" s="192">
        <v>770.04998799999998</v>
      </c>
      <c r="G2948" s="191">
        <v>8210590000</v>
      </c>
      <c r="H2948" s="194">
        <f t="shared" ref="H2948:H3011" si="46">(F2948-F2949)/F2949</f>
        <v>-1.1412963741975167E-2</v>
      </c>
      <c r="I2948" s="193"/>
      <c r="J2948" s="197">
        <v>2946</v>
      </c>
      <c r="K2948" s="234">
        <v>-1.1412963741975167E-2</v>
      </c>
      <c r="L2948" s="198">
        <v>-1.4601072016637128E-3</v>
      </c>
    </row>
    <row r="2949" spans="1:12" ht="14.4" x14ac:dyDescent="0.3">
      <c r="A2949" s="7">
        <v>39863</v>
      </c>
      <c r="B2949" s="191">
        <v>787.90997300000004</v>
      </c>
      <c r="C2949" s="191">
        <v>797.580017</v>
      </c>
      <c r="D2949" s="191">
        <v>777.03002900000001</v>
      </c>
      <c r="E2949" s="191">
        <v>778.94000200000005</v>
      </c>
      <c r="F2949" s="192">
        <v>778.94000200000005</v>
      </c>
      <c r="G2949" s="191">
        <v>5746940000</v>
      </c>
      <c r="H2949" s="194">
        <f t="shared" si="46"/>
        <v>-1.2024024256625104E-2</v>
      </c>
      <c r="I2949" s="193"/>
      <c r="J2949" s="197">
        <v>2947</v>
      </c>
      <c r="K2949" s="234">
        <v>-1.2024024256625104E-2</v>
      </c>
      <c r="L2949" s="198">
        <v>-1.4599384119242493E-3</v>
      </c>
    </row>
    <row r="2950" spans="1:12" ht="14.4" x14ac:dyDescent="0.3">
      <c r="A2950" s="7">
        <v>39862</v>
      </c>
      <c r="B2950" s="191">
        <v>791.05999799999995</v>
      </c>
      <c r="C2950" s="191">
        <v>796.169983</v>
      </c>
      <c r="D2950" s="191">
        <v>780.42999299999997</v>
      </c>
      <c r="E2950" s="191">
        <v>788.419983</v>
      </c>
      <c r="F2950" s="192">
        <v>788.419983</v>
      </c>
      <c r="G2950" s="191">
        <v>5740710000</v>
      </c>
      <c r="H2950" s="194">
        <f t="shared" si="46"/>
        <v>-9.5036559442986319E-4</v>
      </c>
      <c r="I2950" s="193"/>
      <c r="J2950" s="197">
        <v>2948</v>
      </c>
      <c r="K2950" s="234">
        <v>-9.5036559442986319E-4</v>
      </c>
      <c r="L2950" s="198">
        <v>-1.4562467073728508E-3</v>
      </c>
    </row>
    <row r="2951" spans="1:12" ht="14.4" x14ac:dyDescent="0.3">
      <c r="A2951" s="7">
        <v>39861</v>
      </c>
      <c r="B2951" s="191">
        <v>818.60998500000005</v>
      </c>
      <c r="C2951" s="191">
        <v>818.60998500000005</v>
      </c>
      <c r="D2951" s="191">
        <v>789.169983</v>
      </c>
      <c r="E2951" s="191">
        <v>789.169983</v>
      </c>
      <c r="F2951" s="192">
        <v>789.169983</v>
      </c>
      <c r="G2951" s="191">
        <v>5907820000</v>
      </c>
      <c r="H2951" s="194">
        <f t="shared" si="46"/>
        <v>-4.5559047421394328E-2</v>
      </c>
      <c r="I2951" s="193"/>
      <c r="J2951" s="197">
        <v>2949</v>
      </c>
      <c r="K2951" s="234">
        <v>-4.5559047421394328E-2</v>
      </c>
      <c r="L2951" s="198">
        <v>-1.4497652950997402E-3</v>
      </c>
    </row>
    <row r="2952" spans="1:12" ht="14.4" x14ac:dyDescent="0.3">
      <c r="A2952" s="7">
        <v>39857</v>
      </c>
      <c r="B2952" s="191">
        <v>833.95001200000002</v>
      </c>
      <c r="C2952" s="191">
        <v>839.42999299999997</v>
      </c>
      <c r="D2952" s="191">
        <v>825.21002199999998</v>
      </c>
      <c r="E2952" s="191">
        <v>826.84002699999996</v>
      </c>
      <c r="F2952" s="192">
        <v>826.84002699999996</v>
      </c>
      <c r="G2952" s="191">
        <v>5296650000</v>
      </c>
      <c r="H2952" s="194">
        <f t="shared" si="46"/>
        <v>-9.9976951112976629E-3</v>
      </c>
      <c r="I2952" s="193"/>
      <c r="J2952" s="197">
        <v>2950</v>
      </c>
      <c r="K2952" s="234">
        <v>-9.9976951112976629E-3</v>
      </c>
      <c r="L2952" s="198">
        <v>-1.4433802252049391E-3</v>
      </c>
    </row>
    <row r="2953" spans="1:12" ht="14.4" x14ac:dyDescent="0.3">
      <c r="A2953" s="7">
        <v>39856</v>
      </c>
      <c r="B2953" s="191">
        <v>829.90997300000004</v>
      </c>
      <c r="C2953" s="191">
        <v>835.47997999999995</v>
      </c>
      <c r="D2953" s="191">
        <v>808.05999799999995</v>
      </c>
      <c r="E2953" s="191">
        <v>835.19000200000005</v>
      </c>
      <c r="F2953" s="192">
        <v>835.19000200000005</v>
      </c>
      <c r="G2953" s="191">
        <v>6476460000</v>
      </c>
      <c r="H2953" s="194">
        <f t="shared" si="46"/>
        <v>1.7391657080045005E-3</v>
      </c>
      <c r="I2953" s="193"/>
      <c r="J2953" s="197">
        <v>2951</v>
      </c>
      <c r="K2953" s="234">
        <v>1.7391657080045005E-3</v>
      </c>
      <c r="L2953" s="198">
        <v>-1.4416744482073506E-3</v>
      </c>
    </row>
    <row r="2954" spans="1:12" ht="14.4" x14ac:dyDescent="0.3">
      <c r="A2954" s="7">
        <v>39855</v>
      </c>
      <c r="B2954" s="191">
        <v>827.40997300000004</v>
      </c>
      <c r="C2954" s="191">
        <v>838.21997099999999</v>
      </c>
      <c r="D2954" s="191">
        <v>822.29998799999998</v>
      </c>
      <c r="E2954" s="191">
        <v>833.73999000000003</v>
      </c>
      <c r="F2954" s="192">
        <v>833.73999000000003</v>
      </c>
      <c r="G2954" s="191">
        <v>5926460000</v>
      </c>
      <c r="H2954" s="194">
        <f t="shared" si="46"/>
        <v>7.9549509342614153E-3</v>
      </c>
      <c r="I2954" s="193"/>
      <c r="J2954" s="197">
        <v>2952</v>
      </c>
      <c r="K2954" s="234">
        <v>7.9549509342614153E-3</v>
      </c>
      <c r="L2954" s="198">
        <v>-1.4402716807320286E-3</v>
      </c>
    </row>
    <row r="2955" spans="1:12" ht="14.4" x14ac:dyDescent="0.3">
      <c r="A2955" s="7">
        <v>39854</v>
      </c>
      <c r="B2955" s="191">
        <v>866.86999500000002</v>
      </c>
      <c r="C2955" s="191">
        <v>868.04998799999998</v>
      </c>
      <c r="D2955" s="191">
        <v>822.98999000000003</v>
      </c>
      <c r="E2955" s="191">
        <v>827.15997300000004</v>
      </c>
      <c r="F2955" s="192">
        <v>827.15997300000004</v>
      </c>
      <c r="G2955" s="191">
        <v>6770170000</v>
      </c>
      <c r="H2955" s="194">
        <f t="shared" si="46"/>
        <v>-4.9121200684203642E-2</v>
      </c>
      <c r="I2955" s="193"/>
      <c r="J2955" s="197">
        <v>2953</v>
      </c>
      <c r="K2955" s="234">
        <v>-4.9121200684203642E-2</v>
      </c>
      <c r="L2955" s="198">
        <v>-1.4361830452781976E-3</v>
      </c>
    </row>
    <row r="2956" spans="1:12" ht="14.4" x14ac:dyDescent="0.3">
      <c r="A2956" s="7">
        <v>39853</v>
      </c>
      <c r="B2956" s="191">
        <v>868.23999000000003</v>
      </c>
      <c r="C2956" s="191">
        <v>875.01000999999997</v>
      </c>
      <c r="D2956" s="191">
        <v>861.65002400000003</v>
      </c>
      <c r="E2956" s="191">
        <v>869.89001499999995</v>
      </c>
      <c r="F2956" s="192">
        <v>869.89001499999995</v>
      </c>
      <c r="G2956" s="191">
        <v>5574370000</v>
      </c>
      <c r="H2956" s="194">
        <f t="shared" si="46"/>
        <v>1.4851934557271722E-3</v>
      </c>
      <c r="I2956" s="193"/>
      <c r="J2956" s="197">
        <v>2954</v>
      </c>
      <c r="K2956" s="234">
        <v>1.4851934557271722E-3</v>
      </c>
      <c r="L2956" s="198">
        <v>-1.4351739837110476E-3</v>
      </c>
    </row>
    <row r="2957" spans="1:12" ht="14.4" x14ac:dyDescent="0.3">
      <c r="A2957" s="7">
        <v>39850</v>
      </c>
      <c r="B2957" s="191">
        <v>846.09002699999996</v>
      </c>
      <c r="C2957" s="191">
        <v>870.75</v>
      </c>
      <c r="D2957" s="191">
        <v>845.419983</v>
      </c>
      <c r="E2957" s="191">
        <v>868.59997599999997</v>
      </c>
      <c r="F2957" s="192">
        <v>868.59997599999997</v>
      </c>
      <c r="G2957" s="191">
        <v>6484100000</v>
      </c>
      <c r="H2957" s="194">
        <f t="shared" si="46"/>
        <v>2.6896022516408987E-2</v>
      </c>
      <c r="I2957" s="193"/>
      <c r="J2957" s="197">
        <v>2955</v>
      </c>
      <c r="K2957" s="234">
        <v>2.6896022516408987E-2</v>
      </c>
      <c r="L2957" s="198">
        <v>-1.4338793828935876E-3</v>
      </c>
    </row>
    <row r="2958" spans="1:12" ht="14.4" x14ac:dyDescent="0.3">
      <c r="A2958" s="7">
        <v>39849</v>
      </c>
      <c r="B2958" s="191">
        <v>831.75</v>
      </c>
      <c r="C2958" s="191">
        <v>850.54998799999998</v>
      </c>
      <c r="D2958" s="191">
        <v>819.90997300000004</v>
      </c>
      <c r="E2958" s="191">
        <v>845.84997599999997</v>
      </c>
      <c r="F2958" s="192">
        <v>845.84997599999997</v>
      </c>
      <c r="G2958" s="191">
        <v>6624030000</v>
      </c>
      <c r="H2958" s="194">
        <f t="shared" si="46"/>
        <v>1.636566373155653E-2</v>
      </c>
      <c r="I2958" s="193"/>
      <c r="J2958" s="197">
        <v>2956</v>
      </c>
      <c r="K2958" s="234">
        <v>1.636566373155653E-2</v>
      </c>
      <c r="L2958" s="198">
        <v>-1.4314356028343131E-3</v>
      </c>
    </row>
    <row r="2959" spans="1:12" ht="14.4" x14ac:dyDescent="0.3">
      <c r="A2959" s="7">
        <v>39848</v>
      </c>
      <c r="B2959" s="191">
        <v>837.77002000000005</v>
      </c>
      <c r="C2959" s="191">
        <v>851.84997599999997</v>
      </c>
      <c r="D2959" s="191">
        <v>829.17999299999997</v>
      </c>
      <c r="E2959" s="191">
        <v>832.22997999999995</v>
      </c>
      <c r="F2959" s="192">
        <v>832.22997999999995</v>
      </c>
      <c r="G2959" s="191">
        <v>6420450000</v>
      </c>
      <c r="H2959" s="194">
        <f t="shared" si="46"/>
        <v>-7.4895110673753448E-3</v>
      </c>
      <c r="I2959" s="193"/>
      <c r="J2959" s="197">
        <v>2957</v>
      </c>
      <c r="K2959" s="234">
        <v>-7.4895110673753448E-3</v>
      </c>
      <c r="L2959" s="198">
        <v>-1.4311712183218063E-3</v>
      </c>
    </row>
    <row r="2960" spans="1:12" ht="14.4" x14ac:dyDescent="0.3">
      <c r="A2960" s="7">
        <v>39847</v>
      </c>
      <c r="B2960" s="191">
        <v>825.69000200000005</v>
      </c>
      <c r="C2960" s="191">
        <v>842.59997599999997</v>
      </c>
      <c r="D2960" s="191">
        <v>821.97997999999995</v>
      </c>
      <c r="E2960" s="191">
        <v>838.51000999999997</v>
      </c>
      <c r="F2960" s="192">
        <v>838.51000999999997</v>
      </c>
      <c r="G2960" s="191">
        <v>5886310000</v>
      </c>
      <c r="H2960" s="194">
        <f t="shared" si="46"/>
        <v>1.5833989106818106E-2</v>
      </c>
      <c r="I2960" s="193"/>
      <c r="J2960" s="197">
        <v>2958</v>
      </c>
      <c r="K2960" s="234">
        <v>1.5833989106818106E-2</v>
      </c>
      <c r="L2960" s="198">
        <v>-1.4211232639603452E-3</v>
      </c>
    </row>
    <row r="2961" spans="1:12" ht="14.4" x14ac:dyDescent="0.3">
      <c r="A2961" s="7">
        <v>39846</v>
      </c>
      <c r="B2961" s="191">
        <v>823.09002699999996</v>
      </c>
      <c r="C2961" s="191">
        <v>830.78002900000001</v>
      </c>
      <c r="D2961" s="191">
        <v>812.86999500000002</v>
      </c>
      <c r="E2961" s="191">
        <v>825.44000200000005</v>
      </c>
      <c r="F2961" s="192">
        <v>825.44000200000005</v>
      </c>
      <c r="G2961" s="191">
        <v>5673270000</v>
      </c>
      <c r="H2961" s="194">
        <f t="shared" si="46"/>
        <v>-5.327686798761199E-4</v>
      </c>
      <c r="I2961" s="193"/>
      <c r="J2961" s="197">
        <v>2959</v>
      </c>
      <c r="K2961" s="234">
        <v>-5.327686798761199E-4</v>
      </c>
      <c r="L2961" s="198">
        <v>-1.4210900306260651E-3</v>
      </c>
    </row>
    <row r="2962" spans="1:12" ht="14.4" x14ac:dyDescent="0.3">
      <c r="A2962" s="7">
        <v>39843</v>
      </c>
      <c r="B2962" s="191">
        <v>845.69000200000005</v>
      </c>
      <c r="C2962" s="191">
        <v>851.65997300000004</v>
      </c>
      <c r="D2962" s="191">
        <v>821.669983</v>
      </c>
      <c r="E2962" s="191">
        <v>825.88000499999998</v>
      </c>
      <c r="F2962" s="192">
        <v>825.88000499999998</v>
      </c>
      <c r="G2962" s="191">
        <v>5350580000</v>
      </c>
      <c r="H2962" s="194">
        <f t="shared" si="46"/>
        <v>-2.2789135123367655E-2</v>
      </c>
      <c r="I2962" s="193"/>
      <c r="J2962" s="197">
        <v>2960</v>
      </c>
      <c r="K2962" s="234">
        <v>-2.2789135123367655E-2</v>
      </c>
      <c r="L2962" s="198">
        <v>-1.4208486832309845E-3</v>
      </c>
    </row>
    <row r="2963" spans="1:12" ht="14.4" x14ac:dyDescent="0.3">
      <c r="A2963" s="7">
        <v>39842</v>
      </c>
      <c r="B2963" s="191">
        <v>868.89001499999995</v>
      </c>
      <c r="C2963" s="191">
        <v>868.89001499999995</v>
      </c>
      <c r="D2963" s="191">
        <v>844.15002400000003</v>
      </c>
      <c r="E2963" s="191">
        <v>845.14001499999995</v>
      </c>
      <c r="F2963" s="192">
        <v>845.14001499999995</v>
      </c>
      <c r="G2963" s="191">
        <v>5067060000</v>
      </c>
      <c r="H2963" s="194">
        <f t="shared" si="46"/>
        <v>-3.3120171956841256E-2</v>
      </c>
      <c r="I2963" s="193"/>
      <c r="J2963" s="197">
        <v>2961</v>
      </c>
      <c r="K2963" s="234">
        <v>-3.3120171956841256E-2</v>
      </c>
      <c r="L2963" s="198">
        <v>-1.4179037440386971E-3</v>
      </c>
    </row>
    <row r="2964" spans="1:12" ht="14.4" x14ac:dyDescent="0.3">
      <c r="A2964" s="7">
        <v>39841</v>
      </c>
      <c r="B2964" s="191">
        <v>845.72997999999995</v>
      </c>
      <c r="C2964" s="191">
        <v>877.85998500000005</v>
      </c>
      <c r="D2964" s="191">
        <v>845.72997999999995</v>
      </c>
      <c r="E2964" s="191">
        <v>874.09002699999996</v>
      </c>
      <c r="F2964" s="192">
        <v>874.09002699999996</v>
      </c>
      <c r="G2964" s="191">
        <v>6199180000</v>
      </c>
      <c r="H2964" s="194">
        <f t="shared" si="46"/>
        <v>3.355760752708685E-2</v>
      </c>
      <c r="I2964" s="193"/>
      <c r="J2964" s="197">
        <v>2962</v>
      </c>
      <c r="K2964" s="234">
        <v>3.355760752708685E-2</v>
      </c>
      <c r="L2964" s="198">
        <v>-1.4170109295123959E-3</v>
      </c>
    </row>
    <row r="2965" spans="1:12" ht="14.4" x14ac:dyDescent="0.3">
      <c r="A2965" s="7">
        <v>39840</v>
      </c>
      <c r="B2965" s="191">
        <v>837.29998799999998</v>
      </c>
      <c r="C2965" s="191">
        <v>850.45001200000002</v>
      </c>
      <c r="D2965" s="191">
        <v>835.40002400000003</v>
      </c>
      <c r="E2965" s="191">
        <v>845.71002199999998</v>
      </c>
      <c r="F2965" s="192">
        <v>845.71002199999998</v>
      </c>
      <c r="G2965" s="191">
        <v>5353260000</v>
      </c>
      <c r="H2965" s="194">
        <f t="shared" si="46"/>
        <v>1.0925582944070271E-2</v>
      </c>
      <c r="I2965" s="193"/>
      <c r="J2965" s="197">
        <v>2963</v>
      </c>
      <c r="K2965" s="234">
        <v>1.0925582944070271E-2</v>
      </c>
      <c r="L2965" s="198">
        <v>-1.414310082297284E-3</v>
      </c>
    </row>
    <row r="2966" spans="1:12" ht="14.4" x14ac:dyDescent="0.3">
      <c r="A2966" s="7">
        <v>39839</v>
      </c>
      <c r="B2966" s="191">
        <v>832.5</v>
      </c>
      <c r="C2966" s="191">
        <v>852.53002900000001</v>
      </c>
      <c r="D2966" s="191">
        <v>827.69000200000005</v>
      </c>
      <c r="E2966" s="191">
        <v>836.57000700000003</v>
      </c>
      <c r="F2966" s="192">
        <v>836.57000700000003</v>
      </c>
      <c r="G2966" s="191">
        <v>6039940000</v>
      </c>
      <c r="H2966" s="194">
        <f t="shared" si="46"/>
        <v>5.5532122523727027E-3</v>
      </c>
      <c r="I2966" s="193"/>
      <c r="J2966" s="197">
        <v>2964</v>
      </c>
      <c r="K2966" s="234">
        <v>5.5532122523727027E-3</v>
      </c>
      <c r="L2966" s="198">
        <v>-1.4134274190066936E-3</v>
      </c>
    </row>
    <row r="2967" spans="1:12" ht="14.4" x14ac:dyDescent="0.3">
      <c r="A2967" s="7">
        <v>39836</v>
      </c>
      <c r="B2967" s="191">
        <v>822.15997300000004</v>
      </c>
      <c r="C2967" s="191">
        <v>838.60998500000005</v>
      </c>
      <c r="D2967" s="191">
        <v>806.07000700000003</v>
      </c>
      <c r="E2967" s="191">
        <v>831.95001200000002</v>
      </c>
      <c r="F2967" s="192">
        <v>831.95001200000002</v>
      </c>
      <c r="G2967" s="191">
        <v>5832160000</v>
      </c>
      <c r="H2967" s="194">
        <f t="shared" si="46"/>
        <v>5.3776580060423147E-3</v>
      </c>
      <c r="I2967" s="193"/>
      <c r="J2967" s="197">
        <v>2965</v>
      </c>
      <c r="K2967" s="234">
        <v>5.3776580060423147E-3</v>
      </c>
      <c r="L2967" s="198">
        <v>-1.4122890888170628E-3</v>
      </c>
    </row>
    <row r="2968" spans="1:12" ht="14.4" x14ac:dyDescent="0.3">
      <c r="A2968" s="7">
        <v>39835</v>
      </c>
      <c r="B2968" s="191">
        <v>839.73999000000003</v>
      </c>
      <c r="C2968" s="191">
        <v>839.73999000000003</v>
      </c>
      <c r="D2968" s="191">
        <v>811.28997800000002</v>
      </c>
      <c r="E2968" s="191">
        <v>827.5</v>
      </c>
      <c r="F2968" s="192">
        <v>827.5</v>
      </c>
      <c r="G2968" s="191">
        <v>5843830000</v>
      </c>
      <c r="H2968" s="194">
        <f t="shared" si="46"/>
        <v>-1.5162322850165741E-2</v>
      </c>
      <c r="I2968" s="193"/>
      <c r="J2968" s="197">
        <v>2966</v>
      </c>
      <c r="K2968" s="234">
        <v>-1.5162322850165741E-2</v>
      </c>
      <c r="L2968" s="198">
        <v>-1.409816530249901E-3</v>
      </c>
    </row>
    <row r="2969" spans="1:12" ht="14.4" x14ac:dyDescent="0.3">
      <c r="A2969" s="7">
        <v>39834</v>
      </c>
      <c r="B2969" s="191">
        <v>806.77002000000005</v>
      </c>
      <c r="C2969" s="191">
        <v>841.71997099999999</v>
      </c>
      <c r="D2969" s="191">
        <v>804.29998799999998</v>
      </c>
      <c r="E2969" s="191">
        <v>840.23999000000003</v>
      </c>
      <c r="F2969" s="192">
        <v>840.23999000000003</v>
      </c>
      <c r="G2969" s="191">
        <v>6467830000</v>
      </c>
      <c r="H2969" s="194">
        <f t="shared" si="46"/>
        <v>4.3491244953237813E-2</v>
      </c>
      <c r="I2969" s="193"/>
      <c r="J2969" s="197">
        <v>2967</v>
      </c>
      <c r="K2969" s="234">
        <v>4.3491244953237813E-2</v>
      </c>
      <c r="L2969" s="198">
        <v>-1.4069579866942379E-3</v>
      </c>
    </row>
    <row r="2970" spans="1:12" ht="14.4" x14ac:dyDescent="0.3">
      <c r="A2970" s="7">
        <v>39833</v>
      </c>
      <c r="B2970" s="191">
        <v>849.64001499999995</v>
      </c>
      <c r="C2970" s="191">
        <v>849.64001499999995</v>
      </c>
      <c r="D2970" s="191">
        <v>804.46997099999999</v>
      </c>
      <c r="E2970" s="191">
        <v>805.21997099999999</v>
      </c>
      <c r="F2970" s="192">
        <v>805.21997099999999</v>
      </c>
      <c r="G2970" s="191">
        <v>6375230000</v>
      </c>
      <c r="H2970" s="194">
        <f t="shared" si="46"/>
        <v>-5.2816101566932359E-2</v>
      </c>
      <c r="I2970" s="193"/>
      <c r="J2970" s="197">
        <v>2968</v>
      </c>
      <c r="K2970" s="234">
        <v>-5.2816101566932359E-2</v>
      </c>
      <c r="L2970" s="198">
        <v>-1.405858344764114E-3</v>
      </c>
    </row>
    <row r="2971" spans="1:12" ht="14.4" x14ac:dyDescent="0.3">
      <c r="A2971" s="7">
        <v>39829</v>
      </c>
      <c r="B2971" s="191">
        <v>844.45001200000002</v>
      </c>
      <c r="C2971" s="191">
        <v>858.13000499999998</v>
      </c>
      <c r="D2971" s="191">
        <v>830.65997300000004</v>
      </c>
      <c r="E2971" s="191">
        <v>850.11999500000002</v>
      </c>
      <c r="F2971" s="192">
        <v>850.11999500000002</v>
      </c>
      <c r="G2971" s="191">
        <v>6786040000</v>
      </c>
      <c r="H2971" s="194">
        <f t="shared" si="46"/>
        <v>7.5615771157178206E-3</v>
      </c>
      <c r="I2971" s="193"/>
      <c r="J2971" s="197">
        <v>2969</v>
      </c>
      <c r="K2971" s="234">
        <v>7.5615771157178206E-3</v>
      </c>
      <c r="L2971" s="198">
        <v>-1.4044509235994155E-3</v>
      </c>
    </row>
    <row r="2972" spans="1:12" ht="14.4" x14ac:dyDescent="0.3">
      <c r="A2972" s="7">
        <v>39828</v>
      </c>
      <c r="B2972" s="191">
        <v>841.98999000000003</v>
      </c>
      <c r="C2972" s="191">
        <v>851.59002699999996</v>
      </c>
      <c r="D2972" s="191">
        <v>817.03997800000002</v>
      </c>
      <c r="E2972" s="191">
        <v>843.73999000000003</v>
      </c>
      <c r="F2972" s="192">
        <v>843.73999000000003</v>
      </c>
      <c r="G2972" s="191">
        <v>7807350000</v>
      </c>
      <c r="H2972" s="194">
        <f t="shared" si="46"/>
        <v>1.3291816081340642E-3</v>
      </c>
      <c r="I2972" s="193"/>
      <c r="J2972" s="197">
        <v>2970</v>
      </c>
      <c r="K2972" s="234">
        <v>1.3291816081340642E-3</v>
      </c>
      <c r="L2972" s="198">
        <v>-1.401381356888392E-3</v>
      </c>
    </row>
    <row r="2973" spans="1:12" ht="14.4" x14ac:dyDescent="0.3">
      <c r="A2973" s="7">
        <v>39827</v>
      </c>
      <c r="B2973" s="191">
        <v>867.28002900000001</v>
      </c>
      <c r="C2973" s="191">
        <v>867.28002900000001</v>
      </c>
      <c r="D2973" s="191">
        <v>836.92999299999997</v>
      </c>
      <c r="E2973" s="191">
        <v>842.61999500000002</v>
      </c>
      <c r="F2973" s="192">
        <v>842.61999500000002</v>
      </c>
      <c r="G2973" s="191">
        <v>5407880000</v>
      </c>
      <c r="H2973" s="194">
        <f t="shared" si="46"/>
        <v>-3.3459874208372695E-2</v>
      </c>
      <c r="I2973" s="193"/>
      <c r="J2973" s="197">
        <v>2971</v>
      </c>
      <c r="K2973" s="234">
        <v>-3.3459874208372695E-2</v>
      </c>
      <c r="L2973" s="198">
        <v>-1.4010515875165915E-3</v>
      </c>
    </row>
    <row r="2974" spans="1:12" ht="14.4" x14ac:dyDescent="0.3">
      <c r="A2974" s="7">
        <v>39826</v>
      </c>
      <c r="B2974" s="191">
        <v>869.78997800000002</v>
      </c>
      <c r="C2974" s="191">
        <v>877.02002000000005</v>
      </c>
      <c r="D2974" s="191">
        <v>862.02002000000005</v>
      </c>
      <c r="E2974" s="191">
        <v>871.78997800000002</v>
      </c>
      <c r="F2974" s="192">
        <v>871.78997800000002</v>
      </c>
      <c r="G2974" s="191">
        <v>5567460000</v>
      </c>
      <c r="H2974" s="194">
        <f t="shared" si="46"/>
        <v>1.7580584910480415E-3</v>
      </c>
      <c r="I2974" s="193"/>
      <c r="J2974" s="197">
        <v>2972</v>
      </c>
      <c r="K2974" s="234">
        <v>1.7580584910480415E-3</v>
      </c>
      <c r="L2974" s="198">
        <v>-1.3979501669953202E-3</v>
      </c>
    </row>
    <row r="2975" spans="1:12" ht="14.4" x14ac:dyDescent="0.3">
      <c r="A2975" s="7">
        <v>39825</v>
      </c>
      <c r="B2975" s="191">
        <v>890.40002400000003</v>
      </c>
      <c r="C2975" s="191">
        <v>890.40002400000003</v>
      </c>
      <c r="D2975" s="191">
        <v>864.32000700000003</v>
      </c>
      <c r="E2975" s="191">
        <v>870.26000999999997</v>
      </c>
      <c r="F2975" s="192">
        <v>870.26000999999997</v>
      </c>
      <c r="G2975" s="191">
        <v>4725050000</v>
      </c>
      <c r="H2975" s="194">
        <f t="shared" si="46"/>
        <v>-2.2564122582735942E-2</v>
      </c>
      <c r="I2975" s="193"/>
      <c r="J2975" s="197">
        <v>2973</v>
      </c>
      <c r="K2975" s="234">
        <v>-2.2564122582735942E-2</v>
      </c>
      <c r="L2975" s="198">
        <v>-1.3935186918211824E-3</v>
      </c>
    </row>
    <row r="2976" spans="1:12" ht="14.4" x14ac:dyDescent="0.3">
      <c r="A2976" s="7">
        <v>39822</v>
      </c>
      <c r="B2976" s="191">
        <v>909.90997300000004</v>
      </c>
      <c r="C2976" s="191">
        <v>911.92999299999997</v>
      </c>
      <c r="D2976" s="191">
        <v>888.30999799999995</v>
      </c>
      <c r="E2976" s="191">
        <v>890.34997599999997</v>
      </c>
      <c r="F2976" s="192">
        <v>890.34997599999997</v>
      </c>
      <c r="G2976" s="191">
        <v>4716500000</v>
      </c>
      <c r="H2976" s="194">
        <f t="shared" si="46"/>
        <v>-2.1303028839392526E-2</v>
      </c>
      <c r="I2976" s="193"/>
      <c r="J2976" s="197">
        <v>2974</v>
      </c>
      <c r="K2976" s="234">
        <v>-2.1303028839392526E-2</v>
      </c>
      <c r="L2976" s="198">
        <v>-1.3885917681482457E-3</v>
      </c>
    </row>
    <row r="2977" spans="1:12" ht="14.4" x14ac:dyDescent="0.3">
      <c r="A2977" s="7">
        <v>39821</v>
      </c>
      <c r="B2977" s="191">
        <v>905.72997999999995</v>
      </c>
      <c r="C2977" s="191">
        <v>910</v>
      </c>
      <c r="D2977" s="191">
        <v>896.80999799999995</v>
      </c>
      <c r="E2977" s="191">
        <v>909.72997999999995</v>
      </c>
      <c r="F2977" s="192">
        <v>909.72997999999995</v>
      </c>
      <c r="G2977" s="191">
        <v>4991550000</v>
      </c>
      <c r="H2977" s="194">
        <f t="shared" si="46"/>
        <v>3.3970726503834785E-3</v>
      </c>
      <c r="I2977" s="193"/>
      <c r="J2977" s="197">
        <v>2975</v>
      </c>
      <c r="K2977" s="234">
        <v>3.3970726503834785E-3</v>
      </c>
      <c r="L2977" s="198">
        <v>-1.3871190067762998E-3</v>
      </c>
    </row>
    <row r="2978" spans="1:12" ht="14.4" x14ac:dyDescent="0.3">
      <c r="A2978" s="7">
        <v>39820</v>
      </c>
      <c r="B2978" s="191">
        <v>927.45001200000002</v>
      </c>
      <c r="C2978" s="191">
        <v>927.45001200000002</v>
      </c>
      <c r="D2978" s="191">
        <v>902.36999500000002</v>
      </c>
      <c r="E2978" s="191">
        <v>906.65002400000003</v>
      </c>
      <c r="F2978" s="192">
        <v>906.65002400000003</v>
      </c>
      <c r="G2978" s="191">
        <v>4704940000</v>
      </c>
      <c r="H2978" s="194">
        <f t="shared" si="46"/>
        <v>-3.0009615534272598E-2</v>
      </c>
      <c r="I2978" s="193"/>
      <c r="J2978" s="197">
        <v>2976</v>
      </c>
      <c r="K2978" s="234">
        <v>-3.0009615534272598E-2</v>
      </c>
      <c r="L2978" s="198">
        <v>-1.3853554984094006E-3</v>
      </c>
    </row>
    <row r="2979" spans="1:12" ht="14.4" x14ac:dyDescent="0.3">
      <c r="A2979" s="7">
        <v>39819</v>
      </c>
      <c r="B2979" s="191">
        <v>931.169983</v>
      </c>
      <c r="C2979" s="191">
        <v>943.84997599999997</v>
      </c>
      <c r="D2979" s="191">
        <v>927.28002900000001</v>
      </c>
      <c r="E2979" s="191">
        <v>934.70001200000002</v>
      </c>
      <c r="F2979" s="192">
        <v>934.70001200000002</v>
      </c>
      <c r="G2979" s="191">
        <v>5392620000</v>
      </c>
      <c r="H2979" s="194">
        <f t="shared" si="46"/>
        <v>7.817132897939949E-3</v>
      </c>
      <c r="I2979" s="193"/>
      <c r="J2979" s="197">
        <v>2977</v>
      </c>
      <c r="K2979" s="234">
        <v>7.817132897939949E-3</v>
      </c>
      <c r="L2979" s="198">
        <v>-1.3832398218563116E-3</v>
      </c>
    </row>
    <row r="2980" spans="1:12" ht="14.4" x14ac:dyDescent="0.3">
      <c r="A2980" s="7">
        <v>39818</v>
      </c>
      <c r="B2980" s="191">
        <v>929.169983</v>
      </c>
      <c r="C2980" s="191">
        <v>936.63000499999998</v>
      </c>
      <c r="D2980" s="191">
        <v>919.53002900000001</v>
      </c>
      <c r="E2980" s="191">
        <v>927.45001200000002</v>
      </c>
      <c r="F2980" s="192">
        <v>927.45001200000002</v>
      </c>
      <c r="G2980" s="191">
        <v>5413910000</v>
      </c>
      <c r="H2980" s="194">
        <f t="shared" si="46"/>
        <v>-4.6683580768622735E-3</v>
      </c>
      <c r="I2980" s="193"/>
      <c r="J2980" s="197">
        <v>2978</v>
      </c>
      <c r="K2980" s="234">
        <v>-4.6683580768622735E-3</v>
      </c>
      <c r="L2980" s="198">
        <v>-1.3815685165800332E-3</v>
      </c>
    </row>
    <row r="2981" spans="1:12" ht="14.4" x14ac:dyDescent="0.3">
      <c r="A2981" s="7">
        <v>39815</v>
      </c>
      <c r="B2981" s="191">
        <v>902.98999000000003</v>
      </c>
      <c r="C2981" s="191">
        <v>934.72997999999995</v>
      </c>
      <c r="D2981" s="191">
        <v>899.34997599999997</v>
      </c>
      <c r="E2981" s="191">
        <v>931.79998799999998</v>
      </c>
      <c r="F2981" s="192">
        <v>931.79998799999998</v>
      </c>
      <c r="G2981" s="191">
        <v>4048270000</v>
      </c>
      <c r="H2981" s="194">
        <f t="shared" si="46"/>
        <v>3.1608068641018526E-2</v>
      </c>
      <c r="I2981" s="193"/>
      <c r="J2981" s="197">
        <v>2979</v>
      </c>
      <c r="K2981" s="234">
        <v>3.1608068641018526E-2</v>
      </c>
      <c r="L2981" s="198">
        <v>-1.3788582200331826E-3</v>
      </c>
    </row>
    <row r="2982" spans="1:12" ht="14.4" x14ac:dyDescent="0.3">
      <c r="A2982" s="7">
        <v>39813</v>
      </c>
      <c r="B2982" s="191">
        <v>890.59002699999996</v>
      </c>
      <c r="C2982" s="191">
        <v>910.32000700000003</v>
      </c>
      <c r="D2982" s="191">
        <v>889.669983</v>
      </c>
      <c r="E2982" s="191">
        <v>903.25</v>
      </c>
      <c r="F2982" s="192">
        <v>903.25</v>
      </c>
      <c r="G2982" s="191">
        <v>4172940000</v>
      </c>
      <c r="H2982" s="194">
        <f t="shared" si="46"/>
        <v>1.4158340954397891E-2</v>
      </c>
      <c r="I2982" s="193"/>
      <c r="J2982" s="197">
        <v>2980</v>
      </c>
      <c r="K2982" s="234">
        <v>1.4158340954397891E-2</v>
      </c>
      <c r="L2982" s="198">
        <v>-1.3787006145086283E-3</v>
      </c>
    </row>
    <row r="2983" spans="1:12" ht="14.4" x14ac:dyDescent="0.3">
      <c r="A2983" s="7">
        <v>39812</v>
      </c>
      <c r="B2983" s="191">
        <v>870.580017</v>
      </c>
      <c r="C2983" s="191">
        <v>891.11999500000002</v>
      </c>
      <c r="D2983" s="191">
        <v>870.580017</v>
      </c>
      <c r="E2983" s="191">
        <v>890.64001499999995</v>
      </c>
      <c r="F2983" s="192">
        <v>890.64001499999995</v>
      </c>
      <c r="G2983" s="191">
        <v>3627800000</v>
      </c>
      <c r="H2983" s="194">
        <f t="shared" si="46"/>
        <v>2.4407113265074269E-2</v>
      </c>
      <c r="I2983" s="193"/>
      <c r="J2983" s="197">
        <v>2981</v>
      </c>
      <c r="K2983" s="234">
        <v>2.4407113265074269E-2</v>
      </c>
      <c r="L2983" s="198">
        <v>-1.3763271726307512E-3</v>
      </c>
    </row>
    <row r="2984" spans="1:12" ht="14.4" x14ac:dyDescent="0.3">
      <c r="A2984" s="7">
        <v>39811</v>
      </c>
      <c r="B2984" s="191">
        <v>872.36999500000002</v>
      </c>
      <c r="C2984" s="191">
        <v>873.70001200000002</v>
      </c>
      <c r="D2984" s="191">
        <v>857.07000700000003</v>
      </c>
      <c r="E2984" s="191">
        <v>869.419983</v>
      </c>
      <c r="F2984" s="192">
        <v>869.419983</v>
      </c>
      <c r="G2984" s="191">
        <v>3323430000</v>
      </c>
      <c r="H2984" s="194">
        <f t="shared" si="46"/>
        <v>-3.8725997324371903E-3</v>
      </c>
      <c r="I2984" s="193"/>
      <c r="J2984" s="197">
        <v>2982</v>
      </c>
      <c r="K2984" s="234">
        <v>-3.8725997324371903E-3</v>
      </c>
      <c r="L2984" s="198">
        <v>-1.3757238742645931E-3</v>
      </c>
    </row>
    <row r="2985" spans="1:12" ht="14.4" x14ac:dyDescent="0.3">
      <c r="A2985" s="7">
        <v>39808</v>
      </c>
      <c r="B2985" s="191">
        <v>869.51000999999997</v>
      </c>
      <c r="C2985" s="191">
        <v>873.73999000000003</v>
      </c>
      <c r="D2985" s="191">
        <v>866.52002000000005</v>
      </c>
      <c r="E2985" s="191">
        <v>872.79998799999998</v>
      </c>
      <c r="F2985" s="192">
        <v>872.79998799999998</v>
      </c>
      <c r="G2985" s="191">
        <v>1880050000</v>
      </c>
      <c r="H2985" s="194">
        <f t="shared" si="46"/>
        <v>5.356175628004077E-3</v>
      </c>
      <c r="I2985" s="193"/>
      <c r="J2985" s="197">
        <v>2983</v>
      </c>
      <c r="K2985" s="234">
        <v>5.356175628004077E-3</v>
      </c>
      <c r="L2985" s="198">
        <v>-1.373624916048477E-3</v>
      </c>
    </row>
    <row r="2986" spans="1:12" ht="14.4" x14ac:dyDescent="0.3">
      <c r="A2986" s="7">
        <v>39806</v>
      </c>
      <c r="B2986" s="191">
        <v>863.86999500000002</v>
      </c>
      <c r="C2986" s="191">
        <v>869.78997800000002</v>
      </c>
      <c r="D2986" s="191">
        <v>861.44000200000005</v>
      </c>
      <c r="E2986" s="191">
        <v>868.15002400000003</v>
      </c>
      <c r="F2986" s="192">
        <v>868.15002400000003</v>
      </c>
      <c r="G2986" s="191">
        <v>1546550000</v>
      </c>
      <c r="H2986" s="194">
        <f t="shared" si="46"/>
        <v>5.7811427268303064E-3</v>
      </c>
      <c r="I2986" s="193"/>
      <c r="J2986" s="197">
        <v>2984</v>
      </c>
      <c r="K2986" s="234">
        <v>5.7811427268303064E-3</v>
      </c>
      <c r="L2986" s="198">
        <v>-1.3671407548066364E-3</v>
      </c>
    </row>
    <row r="2987" spans="1:12" ht="14.4" x14ac:dyDescent="0.3">
      <c r="A2987" s="7">
        <v>39805</v>
      </c>
      <c r="B2987" s="191">
        <v>874.30999799999995</v>
      </c>
      <c r="C2987" s="191">
        <v>880.44000200000005</v>
      </c>
      <c r="D2987" s="191">
        <v>860.09997599999997</v>
      </c>
      <c r="E2987" s="191">
        <v>863.15997300000004</v>
      </c>
      <c r="F2987" s="192">
        <v>863.15997300000004</v>
      </c>
      <c r="G2987" s="191">
        <v>4051970000</v>
      </c>
      <c r="H2987" s="194">
        <f t="shared" si="46"/>
        <v>-9.7174626291117033E-3</v>
      </c>
      <c r="I2987" s="193"/>
      <c r="J2987" s="197">
        <v>2985</v>
      </c>
      <c r="K2987" s="234">
        <v>-9.7174626291117033E-3</v>
      </c>
      <c r="L2987" s="198">
        <v>-1.365227301395816E-3</v>
      </c>
    </row>
    <row r="2988" spans="1:12" ht="14.4" x14ac:dyDescent="0.3">
      <c r="A2988" s="7">
        <v>39804</v>
      </c>
      <c r="B2988" s="191">
        <v>887.20001200000002</v>
      </c>
      <c r="C2988" s="191">
        <v>887.36999500000002</v>
      </c>
      <c r="D2988" s="191">
        <v>857.09002699999996</v>
      </c>
      <c r="E2988" s="191">
        <v>871.63000499999998</v>
      </c>
      <c r="F2988" s="192">
        <v>871.63000499999998</v>
      </c>
      <c r="G2988" s="191">
        <v>4869850000</v>
      </c>
      <c r="H2988" s="194">
        <f t="shared" si="46"/>
        <v>-1.8302022692807458E-2</v>
      </c>
      <c r="I2988" s="193"/>
      <c r="J2988" s="197">
        <v>2986</v>
      </c>
      <c r="K2988" s="234">
        <v>-1.8302022692807458E-2</v>
      </c>
      <c r="L2988" s="198">
        <v>-1.3646647399445844E-3</v>
      </c>
    </row>
    <row r="2989" spans="1:12" ht="14.4" x14ac:dyDescent="0.3">
      <c r="A2989" s="7">
        <v>39801</v>
      </c>
      <c r="B2989" s="191">
        <v>886.96002199999998</v>
      </c>
      <c r="C2989" s="191">
        <v>905.46997099999999</v>
      </c>
      <c r="D2989" s="191">
        <v>883.02002000000005</v>
      </c>
      <c r="E2989" s="191">
        <v>887.88000499999998</v>
      </c>
      <c r="F2989" s="192">
        <v>887.88000499999998</v>
      </c>
      <c r="G2989" s="191">
        <v>6705310000</v>
      </c>
      <c r="H2989" s="194">
        <f t="shared" si="46"/>
        <v>2.9368967048052199E-3</v>
      </c>
      <c r="I2989" s="193"/>
      <c r="J2989" s="197">
        <v>2987</v>
      </c>
      <c r="K2989" s="234">
        <v>2.9368967048052199E-3</v>
      </c>
      <c r="L2989" s="198">
        <v>-1.3621151164927817E-3</v>
      </c>
    </row>
    <row r="2990" spans="1:12" ht="14.4" x14ac:dyDescent="0.3">
      <c r="A2990" s="7">
        <v>39800</v>
      </c>
      <c r="B2990" s="191">
        <v>905.97997999999995</v>
      </c>
      <c r="C2990" s="191">
        <v>911.02002000000005</v>
      </c>
      <c r="D2990" s="191">
        <v>877.44000200000005</v>
      </c>
      <c r="E2990" s="191">
        <v>885.28002900000001</v>
      </c>
      <c r="F2990" s="192">
        <v>885.28002900000001</v>
      </c>
      <c r="G2990" s="191">
        <v>5675000000</v>
      </c>
      <c r="H2990" s="194">
        <f t="shared" si="46"/>
        <v>-2.1162683664409911E-2</v>
      </c>
      <c r="I2990" s="193"/>
      <c r="J2990" s="197">
        <v>2988</v>
      </c>
      <c r="K2990" s="234">
        <v>-2.1162683664409911E-2</v>
      </c>
      <c r="L2990" s="198">
        <v>-1.3617028593394681E-3</v>
      </c>
    </row>
    <row r="2991" spans="1:12" ht="14.4" x14ac:dyDescent="0.3">
      <c r="A2991" s="7">
        <v>39799</v>
      </c>
      <c r="B2991" s="191">
        <v>908.15997300000004</v>
      </c>
      <c r="C2991" s="191">
        <v>918.84997599999997</v>
      </c>
      <c r="D2991" s="191">
        <v>895.94000200000005</v>
      </c>
      <c r="E2991" s="191">
        <v>904.419983</v>
      </c>
      <c r="F2991" s="192">
        <v>904.419983</v>
      </c>
      <c r="G2991" s="191">
        <v>5907380000</v>
      </c>
      <c r="H2991" s="194">
        <f t="shared" si="46"/>
        <v>-9.5928623788847783E-3</v>
      </c>
      <c r="I2991" s="193"/>
      <c r="J2991" s="197">
        <v>2989</v>
      </c>
      <c r="K2991" s="234">
        <v>-9.5928623788847783E-3</v>
      </c>
      <c r="L2991" s="198">
        <v>-1.3608297208323572E-3</v>
      </c>
    </row>
    <row r="2992" spans="1:12" ht="14.4" x14ac:dyDescent="0.3">
      <c r="A2992" s="7">
        <v>39798</v>
      </c>
      <c r="B2992" s="191">
        <v>871.53002900000001</v>
      </c>
      <c r="C2992" s="191">
        <v>914.65997300000004</v>
      </c>
      <c r="D2992" s="191">
        <v>871.53002900000001</v>
      </c>
      <c r="E2992" s="191">
        <v>913.17999299999997</v>
      </c>
      <c r="F2992" s="192">
        <v>913.17999299999997</v>
      </c>
      <c r="G2992" s="191">
        <v>6009780000</v>
      </c>
      <c r="H2992" s="194">
        <f t="shared" si="46"/>
        <v>5.1360265310197308E-2</v>
      </c>
      <c r="I2992" s="193"/>
      <c r="J2992" s="197">
        <v>2990</v>
      </c>
      <c r="K2992" s="234">
        <v>5.1360265310197308E-2</v>
      </c>
      <c r="L2992" s="198">
        <v>-1.357983319043115E-3</v>
      </c>
    </row>
    <row r="2993" spans="1:12" ht="14.4" x14ac:dyDescent="0.3">
      <c r="A2993" s="7">
        <v>39797</v>
      </c>
      <c r="B2993" s="191">
        <v>881.07000700000003</v>
      </c>
      <c r="C2993" s="191">
        <v>884.63000499999998</v>
      </c>
      <c r="D2993" s="191">
        <v>857.71997099999999</v>
      </c>
      <c r="E2993" s="191">
        <v>868.57000700000003</v>
      </c>
      <c r="F2993" s="192">
        <v>868.57000700000003</v>
      </c>
      <c r="G2993" s="191">
        <v>4982390000</v>
      </c>
      <c r="H2993" s="194">
        <f t="shared" si="46"/>
        <v>-1.2685679985579124E-2</v>
      </c>
      <c r="I2993" s="193"/>
      <c r="J2993" s="197">
        <v>2991</v>
      </c>
      <c r="K2993" s="234">
        <v>-1.2685679985579124E-2</v>
      </c>
      <c r="L2993" s="198">
        <v>-1.3536195604307278E-3</v>
      </c>
    </row>
    <row r="2994" spans="1:12" ht="14.4" x14ac:dyDescent="0.3">
      <c r="A2994" s="7">
        <v>39794</v>
      </c>
      <c r="B2994" s="191">
        <v>871.78997800000002</v>
      </c>
      <c r="C2994" s="191">
        <v>883.23999000000003</v>
      </c>
      <c r="D2994" s="191">
        <v>851.34997599999997</v>
      </c>
      <c r="E2994" s="191">
        <v>879.72997999999995</v>
      </c>
      <c r="F2994" s="192">
        <v>879.72997999999995</v>
      </c>
      <c r="G2994" s="191">
        <v>5959590000</v>
      </c>
      <c r="H2994" s="194">
        <f t="shared" si="46"/>
        <v>7.0284147142627481E-3</v>
      </c>
      <c r="I2994" s="193"/>
      <c r="J2994" s="197">
        <v>2992</v>
      </c>
      <c r="K2994" s="234">
        <v>7.0284147142627481E-3</v>
      </c>
      <c r="L2994" s="198">
        <v>-1.3504271263848459E-3</v>
      </c>
    </row>
    <row r="2995" spans="1:12" ht="14.4" x14ac:dyDescent="0.3">
      <c r="A2995" s="7">
        <v>39793</v>
      </c>
      <c r="B2995" s="191">
        <v>898.34997599999997</v>
      </c>
      <c r="C2995" s="191">
        <v>904.63000499999998</v>
      </c>
      <c r="D2995" s="191">
        <v>868.72997999999995</v>
      </c>
      <c r="E2995" s="191">
        <v>873.59002699999996</v>
      </c>
      <c r="F2995" s="192">
        <v>873.59002699999996</v>
      </c>
      <c r="G2995" s="191">
        <v>5513840000</v>
      </c>
      <c r="H2995" s="194">
        <f t="shared" si="46"/>
        <v>-2.8524046178151029E-2</v>
      </c>
      <c r="I2995" s="193"/>
      <c r="J2995" s="197">
        <v>2993</v>
      </c>
      <c r="K2995" s="234">
        <v>-2.8524046178151029E-2</v>
      </c>
      <c r="L2995" s="198">
        <v>-1.3484450263229145E-3</v>
      </c>
    </row>
    <row r="2996" spans="1:12" ht="14.4" x14ac:dyDescent="0.3">
      <c r="A2996" s="7">
        <v>39792</v>
      </c>
      <c r="B2996" s="191">
        <v>892.169983</v>
      </c>
      <c r="C2996" s="191">
        <v>908.27002000000005</v>
      </c>
      <c r="D2996" s="191">
        <v>885.45001200000002</v>
      </c>
      <c r="E2996" s="191">
        <v>899.23999000000003</v>
      </c>
      <c r="F2996" s="192">
        <v>899.23999000000003</v>
      </c>
      <c r="G2996" s="191">
        <v>5942130000</v>
      </c>
      <c r="H2996" s="194">
        <f t="shared" si="46"/>
        <v>1.1894187046036449E-2</v>
      </c>
      <c r="I2996" s="193"/>
      <c r="J2996" s="197">
        <v>2994</v>
      </c>
      <c r="K2996" s="234">
        <v>1.1894187046036449E-2</v>
      </c>
      <c r="L2996" s="198">
        <v>-1.3476816104130516E-3</v>
      </c>
    </row>
    <row r="2997" spans="1:12" ht="14.4" x14ac:dyDescent="0.3">
      <c r="A2997" s="7">
        <v>39791</v>
      </c>
      <c r="B2997" s="191">
        <v>906.47997999999995</v>
      </c>
      <c r="C2997" s="191">
        <v>916.26000999999997</v>
      </c>
      <c r="D2997" s="191">
        <v>885.38000499999998</v>
      </c>
      <c r="E2997" s="191">
        <v>888.669983</v>
      </c>
      <c r="F2997" s="192">
        <v>888.669983</v>
      </c>
      <c r="G2997" s="191">
        <v>5693110000</v>
      </c>
      <c r="H2997" s="194">
        <f t="shared" si="46"/>
        <v>-2.3117542841144881E-2</v>
      </c>
      <c r="I2997" s="193"/>
      <c r="J2997" s="197">
        <v>2995</v>
      </c>
      <c r="K2997" s="234">
        <v>-2.3117542841144881E-2</v>
      </c>
      <c r="L2997" s="198">
        <v>-1.347120177271142E-3</v>
      </c>
    </row>
    <row r="2998" spans="1:12" ht="14.4" x14ac:dyDescent="0.3">
      <c r="A2998" s="7">
        <v>39790</v>
      </c>
      <c r="B2998" s="191">
        <v>882.71002199999998</v>
      </c>
      <c r="C2998" s="191">
        <v>918.57000700000003</v>
      </c>
      <c r="D2998" s="191">
        <v>882.71002199999998</v>
      </c>
      <c r="E2998" s="191">
        <v>909.70001200000002</v>
      </c>
      <c r="F2998" s="192">
        <v>909.70001200000002</v>
      </c>
      <c r="G2998" s="191">
        <v>6553600000</v>
      </c>
      <c r="H2998" s="194">
        <f t="shared" si="46"/>
        <v>3.838734887770217E-2</v>
      </c>
      <c r="I2998" s="193"/>
      <c r="J2998" s="197">
        <v>2996</v>
      </c>
      <c r="K2998" s="234">
        <v>3.838734887770217E-2</v>
      </c>
      <c r="L2998" s="198">
        <v>-1.3431708081122437E-3</v>
      </c>
    </row>
    <row r="2999" spans="1:12" ht="14.4" x14ac:dyDescent="0.3">
      <c r="A2999" s="7">
        <v>39787</v>
      </c>
      <c r="B2999" s="191">
        <v>844.42999299999997</v>
      </c>
      <c r="C2999" s="191">
        <v>879.419983</v>
      </c>
      <c r="D2999" s="191">
        <v>818.40997300000004</v>
      </c>
      <c r="E2999" s="191">
        <v>876.07000700000003</v>
      </c>
      <c r="F2999" s="192">
        <v>876.07000700000003</v>
      </c>
      <c r="G2999" s="191">
        <v>6165370000</v>
      </c>
      <c r="H2999" s="194">
        <f t="shared" si="46"/>
        <v>3.6499416789100035E-2</v>
      </c>
      <c r="I2999" s="193"/>
      <c r="J2999" s="197">
        <v>2997</v>
      </c>
      <c r="K2999" s="234">
        <v>3.6499416789100035E-2</v>
      </c>
      <c r="L2999" s="198">
        <v>-1.3411154893339964E-3</v>
      </c>
    </row>
    <row r="3000" spans="1:12" ht="14.4" x14ac:dyDescent="0.3">
      <c r="A3000" s="7">
        <v>39786</v>
      </c>
      <c r="B3000" s="191">
        <v>869.75</v>
      </c>
      <c r="C3000" s="191">
        <v>875.59997599999997</v>
      </c>
      <c r="D3000" s="191">
        <v>833.59997599999997</v>
      </c>
      <c r="E3000" s="191">
        <v>845.21997099999999</v>
      </c>
      <c r="F3000" s="192">
        <v>845.21997099999999</v>
      </c>
      <c r="G3000" s="191">
        <v>5860390000</v>
      </c>
      <c r="H3000" s="194">
        <f t="shared" si="46"/>
        <v>-2.9308426502841618E-2</v>
      </c>
      <c r="I3000" s="193"/>
      <c r="J3000" s="197">
        <v>2998</v>
      </c>
      <c r="K3000" s="234">
        <v>-2.9308426502841618E-2</v>
      </c>
      <c r="L3000" s="198">
        <v>-1.3398339842533155E-3</v>
      </c>
    </row>
    <row r="3001" spans="1:12" ht="14.4" x14ac:dyDescent="0.3">
      <c r="A3001" s="7">
        <v>39785</v>
      </c>
      <c r="B3001" s="191">
        <v>843.59997599999997</v>
      </c>
      <c r="C3001" s="191">
        <v>873.11999500000002</v>
      </c>
      <c r="D3001" s="191">
        <v>827.59997599999997</v>
      </c>
      <c r="E3001" s="191">
        <v>870.73999000000003</v>
      </c>
      <c r="F3001" s="192">
        <v>870.73999000000003</v>
      </c>
      <c r="G3001" s="191">
        <v>6221880000</v>
      </c>
      <c r="H3001" s="194">
        <f t="shared" si="46"/>
        <v>2.5836161274811097E-2</v>
      </c>
      <c r="I3001" s="193"/>
      <c r="J3001" s="197">
        <v>2999</v>
      </c>
      <c r="K3001" s="234">
        <v>2.5836161274811097E-2</v>
      </c>
      <c r="L3001" s="198">
        <v>-1.3393792484004772E-3</v>
      </c>
    </row>
    <row r="3002" spans="1:12" ht="14.4" x14ac:dyDescent="0.3">
      <c r="A3002" s="7">
        <v>39784</v>
      </c>
      <c r="B3002" s="191">
        <v>817.94000200000005</v>
      </c>
      <c r="C3002" s="191">
        <v>850.53997800000002</v>
      </c>
      <c r="D3002" s="191">
        <v>817.94000200000005</v>
      </c>
      <c r="E3002" s="191">
        <v>848.80999799999995</v>
      </c>
      <c r="F3002" s="192">
        <v>848.80999799999995</v>
      </c>
      <c r="G3002" s="191">
        <v>6170100000</v>
      </c>
      <c r="H3002" s="194">
        <f t="shared" si="46"/>
        <v>3.9940671054391891E-2</v>
      </c>
      <c r="I3002" s="193"/>
      <c r="J3002" s="197">
        <v>3000</v>
      </c>
      <c r="K3002" s="234">
        <v>3.9940671054391891E-2</v>
      </c>
      <c r="L3002" s="198">
        <v>-1.3361790151366398E-3</v>
      </c>
    </row>
    <row r="3003" spans="1:12" ht="14.4" x14ac:dyDescent="0.3">
      <c r="A3003" s="7">
        <v>39783</v>
      </c>
      <c r="B3003" s="191">
        <v>888.60998500000005</v>
      </c>
      <c r="C3003" s="191">
        <v>888.60998500000005</v>
      </c>
      <c r="D3003" s="191">
        <v>815.69000200000005</v>
      </c>
      <c r="E3003" s="191">
        <v>816.21002199999998</v>
      </c>
      <c r="F3003" s="192">
        <v>816.21002199999998</v>
      </c>
      <c r="G3003" s="191">
        <v>6052010000</v>
      </c>
      <c r="H3003" s="194">
        <f t="shared" si="46"/>
        <v>-8.9295243342132111E-2</v>
      </c>
      <c r="I3003" s="193"/>
      <c r="J3003" s="197">
        <v>3001</v>
      </c>
      <c r="K3003" s="234">
        <v>-8.9295243342132111E-2</v>
      </c>
      <c r="L3003" s="198">
        <v>-1.3351960414378105E-3</v>
      </c>
    </row>
    <row r="3004" spans="1:12" ht="14.4" x14ac:dyDescent="0.3">
      <c r="A3004" s="7">
        <v>39780</v>
      </c>
      <c r="B3004" s="191">
        <v>886.89001499999995</v>
      </c>
      <c r="C3004" s="191">
        <v>896.25</v>
      </c>
      <c r="D3004" s="191">
        <v>881.21002199999998</v>
      </c>
      <c r="E3004" s="191">
        <v>896.23999000000003</v>
      </c>
      <c r="F3004" s="192">
        <v>896.23999000000003</v>
      </c>
      <c r="G3004" s="191">
        <v>2740860000</v>
      </c>
      <c r="H3004" s="194">
        <f t="shared" si="46"/>
        <v>9.6431113323515744E-3</v>
      </c>
      <c r="I3004" s="193"/>
      <c r="J3004" s="197">
        <v>3002</v>
      </c>
      <c r="K3004" s="234">
        <v>9.6431113323515744E-3</v>
      </c>
      <c r="L3004" s="198">
        <v>-1.3320952763032786E-3</v>
      </c>
    </row>
    <row r="3005" spans="1:12" ht="14.4" x14ac:dyDescent="0.3">
      <c r="A3005" s="7">
        <v>39778</v>
      </c>
      <c r="B3005" s="191">
        <v>852.90002400000003</v>
      </c>
      <c r="C3005" s="191">
        <v>887.67999299999997</v>
      </c>
      <c r="D3005" s="191">
        <v>841.36999500000002</v>
      </c>
      <c r="E3005" s="191">
        <v>887.67999299999997</v>
      </c>
      <c r="F3005" s="192">
        <v>887.67999299999997</v>
      </c>
      <c r="G3005" s="191">
        <v>5793260000</v>
      </c>
      <c r="H3005" s="194">
        <f t="shared" si="46"/>
        <v>3.5328120773601521E-2</v>
      </c>
      <c r="I3005" s="193"/>
      <c r="J3005" s="197">
        <v>3003</v>
      </c>
      <c r="K3005" s="234">
        <v>3.5328120773601521E-2</v>
      </c>
      <c r="L3005" s="198">
        <v>-1.331703716260828E-3</v>
      </c>
    </row>
    <row r="3006" spans="1:12" ht="14.4" x14ac:dyDescent="0.3">
      <c r="A3006" s="7">
        <v>39777</v>
      </c>
      <c r="B3006" s="191">
        <v>853.40002400000003</v>
      </c>
      <c r="C3006" s="191">
        <v>868.94000200000005</v>
      </c>
      <c r="D3006" s="191">
        <v>834.98999000000003</v>
      </c>
      <c r="E3006" s="191">
        <v>857.39001499999995</v>
      </c>
      <c r="F3006" s="192">
        <v>857.39001499999995</v>
      </c>
      <c r="G3006" s="191">
        <v>6952700000</v>
      </c>
      <c r="H3006" s="194">
        <f t="shared" si="46"/>
        <v>6.5507765970128917E-3</v>
      </c>
      <c r="I3006" s="193"/>
      <c r="J3006" s="197">
        <v>3004</v>
      </c>
      <c r="K3006" s="234">
        <v>6.5507765970128917E-3</v>
      </c>
      <c r="L3006" s="198">
        <v>-1.3248794926004927E-3</v>
      </c>
    </row>
    <row r="3007" spans="1:12" ht="14.4" x14ac:dyDescent="0.3">
      <c r="A3007" s="7">
        <v>39776</v>
      </c>
      <c r="B3007" s="191">
        <v>801.20001200000002</v>
      </c>
      <c r="C3007" s="191">
        <v>865.59997599999997</v>
      </c>
      <c r="D3007" s="191">
        <v>801.20001200000002</v>
      </c>
      <c r="E3007" s="191">
        <v>851.80999799999995</v>
      </c>
      <c r="F3007" s="192">
        <v>851.80999799999995</v>
      </c>
      <c r="G3007" s="191">
        <v>7879440000</v>
      </c>
      <c r="H3007" s="194">
        <f t="shared" si="46"/>
        <v>6.4722531808865308E-2</v>
      </c>
      <c r="I3007" s="193"/>
      <c r="J3007" s="197">
        <v>3005</v>
      </c>
      <c r="K3007" s="234">
        <v>6.4722531808865308E-2</v>
      </c>
      <c r="L3007" s="198">
        <v>-1.3237839768387432E-3</v>
      </c>
    </row>
    <row r="3008" spans="1:12" ht="14.4" x14ac:dyDescent="0.3">
      <c r="A3008" s="7">
        <v>39773</v>
      </c>
      <c r="B3008" s="191">
        <v>755.84002699999996</v>
      </c>
      <c r="C3008" s="191">
        <v>801.20001200000002</v>
      </c>
      <c r="D3008" s="191">
        <v>741.02002000000005</v>
      </c>
      <c r="E3008" s="191">
        <v>800.03002900000001</v>
      </c>
      <c r="F3008" s="192">
        <v>800.03002900000001</v>
      </c>
      <c r="G3008" s="191">
        <v>9495900000</v>
      </c>
      <c r="H3008" s="194">
        <f t="shared" si="46"/>
        <v>6.3247603627538077E-2</v>
      </c>
      <c r="I3008" s="193"/>
      <c r="J3008" s="197">
        <v>3006</v>
      </c>
      <c r="K3008" s="234">
        <v>6.3247603627538077E-2</v>
      </c>
      <c r="L3008" s="198">
        <v>-1.3214489209953375E-3</v>
      </c>
    </row>
    <row r="3009" spans="1:12" ht="14.4" x14ac:dyDescent="0.3">
      <c r="A3009" s="7">
        <v>39772</v>
      </c>
      <c r="B3009" s="191">
        <v>805.86999500000002</v>
      </c>
      <c r="C3009" s="191">
        <v>820.52002000000005</v>
      </c>
      <c r="D3009" s="191">
        <v>747.78002900000001</v>
      </c>
      <c r="E3009" s="191">
        <v>752.44000200000005</v>
      </c>
      <c r="F3009" s="192">
        <v>752.44000200000005</v>
      </c>
      <c r="G3009" s="191">
        <v>9093740000</v>
      </c>
      <c r="H3009" s="194">
        <f t="shared" si="46"/>
        <v>-6.7122931214399217E-2</v>
      </c>
      <c r="I3009" s="193"/>
      <c r="J3009" s="197">
        <v>3007</v>
      </c>
      <c r="K3009" s="234">
        <v>-6.7122931214399217E-2</v>
      </c>
      <c r="L3009" s="198">
        <v>-1.3161539829826072E-3</v>
      </c>
    </row>
    <row r="3010" spans="1:12" ht="14.4" x14ac:dyDescent="0.3">
      <c r="A3010" s="7">
        <v>39771</v>
      </c>
      <c r="B3010" s="191">
        <v>859.03002900000001</v>
      </c>
      <c r="C3010" s="191">
        <v>864.57000700000003</v>
      </c>
      <c r="D3010" s="191">
        <v>806.17999299999997</v>
      </c>
      <c r="E3010" s="191">
        <v>806.580017</v>
      </c>
      <c r="F3010" s="192">
        <v>806.580017</v>
      </c>
      <c r="G3010" s="191">
        <v>6548600000</v>
      </c>
      <c r="H3010" s="194">
        <f t="shared" si="46"/>
        <v>-6.1155575828496483E-2</v>
      </c>
      <c r="I3010" s="193"/>
      <c r="J3010" s="197">
        <v>3008</v>
      </c>
      <c r="K3010" s="234">
        <v>-6.1155575828496483E-2</v>
      </c>
      <c r="L3010" s="198">
        <v>-1.3147007173322175E-3</v>
      </c>
    </row>
    <row r="3011" spans="1:12" ht="14.4" x14ac:dyDescent="0.3">
      <c r="A3011" s="7">
        <v>39770</v>
      </c>
      <c r="B3011" s="191">
        <v>852.34002699999996</v>
      </c>
      <c r="C3011" s="191">
        <v>865.90002400000003</v>
      </c>
      <c r="D3011" s="191">
        <v>826.84002699999996</v>
      </c>
      <c r="E3011" s="191">
        <v>859.11999500000002</v>
      </c>
      <c r="F3011" s="192">
        <v>859.11999500000002</v>
      </c>
      <c r="G3011" s="191">
        <v>6679470000</v>
      </c>
      <c r="H3011" s="194">
        <f t="shared" si="46"/>
        <v>9.8383720246841225E-3</v>
      </c>
      <c r="I3011" s="193"/>
      <c r="J3011" s="197">
        <v>3009</v>
      </c>
      <c r="K3011" s="234">
        <v>9.8383720246841225E-3</v>
      </c>
      <c r="L3011" s="198">
        <v>-1.3143287738267967E-3</v>
      </c>
    </row>
    <row r="3012" spans="1:12" ht="14.4" x14ac:dyDescent="0.3">
      <c r="A3012" s="7">
        <v>39769</v>
      </c>
      <c r="B3012" s="191">
        <v>873.22997999999995</v>
      </c>
      <c r="C3012" s="191">
        <v>882.28997800000002</v>
      </c>
      <c r="D3012" s="191">
        <v>848.97997999999995</v>
      </c>
      <c r="E3012" s="191">
        <v>850.75</v>
      </c>
      <c r="F3012" s="192">
        <v>850.75</v>
      </c>
      <c r="G3012" s="191">
        <v>4927490000</v>
      </c>
      <c r="H3012" s="194">
        <f t="shared" ref="H3012:H3075" si="47">(F3012-F3013)/F3013</f>
        <v>-2.5810416434207627E-2</v>
      </c>
      <c r="I3012" s="193"/>
      <c r="J3012" s="197">
        <v>3010</v>
      </c>
      <c r="K3012" s="234">
        <v>-2.5810416434207627E-2</v>
      </c>
      <c r="L3012" s="198">
        <v>-1.3143148736341548E-3</v>
      </c>
    </row>
    <row r="3013" spans="1:12" ht="14.4" x14ac:dyDescent="0.3">
      <c r="A3013" s="7">
        <v>39766</v>
      </c>
      <c r="B3013" s="191">
        <v>904.35998500000005</v>
      </c>
      <c r="C3013" s="191">
        <v>916.88000499999998</v>
      </c>
      <c r="D3013" s="191">
        <v>869.88000499999998</v>
      </c>
      <c r="E3013" s="191">
        <v>873.28997800000002</v>
      </c>
      <c r="F3013" s="192">
        <v>873.28997800000002</v>
      </c>
      <c r="G3013" s="191">
        <v>5881030000</v>
      </c>
      <c r="H3013" s="194">
        <f t="shared" si="47"/>
        <v>-4.1699130811685498E-2</v>
      </c>
      <c r="I3013" s="193"/>
      <c r="J3013" s="197">
        <v>3011</v>
      </c>
      <c r="K3013" s="234">
        <v>-4.1699130811685498E-2</v>
      </c>
      <c r="L3013" s="198">
        <v>-1.3130618746925952E-3</v>
      </c>
    </row>
    <row r="3014" spans="1:12" ht="14.4" x14ac:dyDescent="0.3">
      <c r="A3014" s="7">
        <v>39765</v>
      </c>
      <c r="B3014" s="191">
        <v>853.13000499999998</v>
      </c>
      <c r="C3014" s="191">
        <v>913.01000999999997</v>
      </c>
      <c r="D3014" s="191">
        <v>818.69000200000005</v>
      </c>
      <c r="E3014" s="191">
        <v>911.28997800000002</v>
      </c>
      <c r="F3014" s="192">
        <v>911.28997800000002</v>
      </c>
      <c r="G3014" s="191">
        <v>7849120000</v>
      </c>
      <c r="H3014" s="194">
        <f t="shared" si="47"/>
        <v>6.9212707767866394E-2</v>
      </c>
      <c r="I3014" s="193"/>
      <c r="J3014" s="197">
        <v>3012</v>
      </c>
      <c r="K3014" s="234">
        <v>6.9212707767866394E-2</v>
      </c>
      <c r="L3014" s="198">
        <v>-1.3106566371493781E-3</v>
      </c>
    </row>
    <row r="3015" spans="1:12" ht="14.4" x14ac:dyDescent="0.3">
      <c r="A3015" s="7">
        <v>39764</v>
      </c>
      <c r="B3015" s="191">
        <v>893.39001499999995</v>
      </c>
      <c r="C3015" s="191">
        <v>893.39001499999995</v>
      </c>
      <c r="D3015" s="191">
        <v>850.47997999999995</v>
      </c>
      <c r="E3015" s="191">
        <v>852.29998799999998</v>
      </c>
      <c r="F3015" s="192">
        <v>852.29998799999998</v>
      </c>
      <c r="G3015" s="191">
        <v>5764180000</v>
      </c>
      <c r="H3015" s="194">
        <f t="shared" si="47"/>
        <v>-5.1893902193974308E-2</v>
      </c>
      <c r="I3015" s="193"/>
      <c r="J3015" s="197">
        <v>3013</v>
      </c>
      <c r="K3015" s="234">
        <v>-5.1893902193974308E-2</v>
      </c>
      <c r="L3015" s="198">
        <v>-1.3059791679730574E-3</v>
      </c>
    </row>
    <row r="3016" spans="1:12" ht="14.4" x14ac:dyDescent="0.3">
      <c r="A3016" s="7">
        <v>39763</v>
      </c>
      <c r="B3016" s="191">
        <v>917.15002400000003</v>
      </c>
      <c r="C3016" s="191">
        <v>917.15002400000003</v>
      </c>
      <c r="D3016" s="191">
        <v>884.90002400000003</v>
      </c>
      <c r="E3016" s="191">
        <v>898.95001200000002</v>
      </c>
      <c r="F3016" s="192">
        <v>898.95001200000002</v>
      </c>
      <c r="G3016" s="191">
        <v>4998340000</v>
      </c>
      <c r="H3016" s="194">
        <f t="shared" si="47"/>
        <v>-2.2040675705339477E-2</v>
      </c>
      <c r="I3016" s="193"/>
      <c r="J3016" s="197">
        <v>3014</v>
      </c>
      <c r="K3016" s="234">
        <v>-2.2040675705339477E-2</v>
      </c>
      <c r="L3016" s="198">
        <v>-1.3050959101805544E-3</v>
      </c>
    </row>
    <row r="3017" spans="1:12" ht="14.4" x14ac:dyDescent="0.3">
      <c r="A3017" s="7">
        <v>39762</v>
      </c>
      <c r="B3017" s="191">
        <v>936.75</v>
      </c>
      <c r="C3017" s="191">
        <v>951.95001200000002</v>
      </c>
      <c r="D3017" s="191">
        <v>907.46997099999999</v>
      </c>
      <c r="E3017" s="191">
        <v>919.21002199999998</v>
      </c>
      <c r="F3017" s="192">
        <v>919.21002199999998</v>
      </c>
      <c r="G3017" s="191">
        <v>4572000000</v>
      </c>
      <c r="H3017" s="194">
        <f t="shared" si="47"/>
        <v>-1.2653162898131754E-2</v>
      </c>
      <c r="I3017" s="193"/>
      <c r="J3017" s="197">
        <v>3015</v>
      </c>
      <c r="K3017" s="234">
        <v>-1.2653162898131754E-2</v>
      </c>
      <c r="L3017" s="198">
        <v>-1.3039836135477721E-3</v>
      </c>
    </row>
    <row r="3018" spans="1:12" ht="14.4" x14ac:dyDescent="0.3">
      <c r="A3018" s="7">
        <v>39759</v>
      </c>
      <c r="B3018" s="191">
        <v>907.44000200000005</v>
      </c>
      <c r="C3018" s="191">
        <v>931.46002199999998</v>
      </c>
      <c r="D3018" s="191">
        <v>906.90002400000003</v>
      </c>
      <c r="E3018" s="191">
        <v>930.98999000000003</v>
      </c>
      <c r="F3018" s="192">
        <v>930.98999000000003</v>
      </c>
      <c r="G3018" s="191">
        <v>4931640000</v>
      </c>
      <c r="H3018" s="194">
        <f t="shared" si="47"/>
        <v>2.8854638024629634E-2</v>
      </c>
      <c r="I3018" s="193"/>
      <c r="J3018" s="197">
        <v>3016</v>
      </c>
      <c r="K3018" s="234">
        <v>2.8854638024629634E-2</v>
      </c>
      <c r="L3018" s="198">
        <v>-1.3034927269121215E-3</v>
      </c>
    </row>
    <row r="3019" spans="1:12" ht="14.4" x14ac:dyDescent="0.3">
      <c r="A3019" s="7">
        <v>39758</v>
      </c>
      <c r="B3019" s="191">
        <v>952.40002400000003</v>
      </c>
      <c r="C3019" s="191">
        <v>952.40002400000003</v>
      </c>
      <c r="D3019" s="191">
        <v>899.72997999999995</v>
      </c>
      <c r="E3019" s="191">
        <v>904.88000499999998</v>
      </c>
      <c r="F3019" s="192">
        <v>904.88000499999998</v>
      </c>
      <c r="G3019" s="191">
        <v>6102230000</v>
      </c>
      <c r="H3019" s="194">
        <f t="shared" si="47"/>
        <v>-5.0263981857867505E-2</v>
      </c>
      <c r="I3019" s="193"/>
      <c r="J3019" s="197">
        <v>3017</v>
      </c>
      <c r="K3019" s="234">
        <v>-5.0263981857867505E-2</v>
      </c>
      <c r="L3019" s="198">
        <v>-1.3005554246035373E-3</v>
      </c>
    </row>
    <row r="3020" spans="1:12" ht="14.4" x14ac:dyDescent="0.3">
      <c r="A3020" s="7">
        <v>39757</v>
      </c>
      <c r="B3020" s="191">
        <v>1001.840027</v>
      </c>
      <c r="C3020" s="191">
        <v>1001.840027</v>
      </c>
      <c r="D3020" s="191">
        <v>949.85998500000005</v>
      </c>
      <c r="E3020" s="191">
        <v>952.77002000000005</v>
      </c>
      <c r="F3020" s="192">
        <v>952.77002000000005</v>
      </c>
      <c r="G3020" s="191">
        <v>5426640000</v>
      </c>
      <c r="H3020" s="194">
        <f t="shared" si="47"/>
        <v>-5.2677086751180664E-2</v>
      </c>
      <c r="I3020" s="193"/>
      <c r="J3020" s="197">
        <v>3018</v>
      </c>
      <c r="K3020" s="234">
        <v>-5.2677086751180664E-2</v>
      </c>
      <c r="L3020" s="198">
        <v>-1.2982388080699247E-3</v>
      </c>
    </row>
    <row r="3021" spans="1:12" ht="14.4" x14ac:dyDescent="0.3">
      <c r="A3021" s="7">
        <v>39756</v>
      </c>
      <c r="B3021" s="191">
        <v>971.30999799999995</v>
      </c>
      <c r="C3021" s="191">
        <v>1007.51001</v>
      </c>
      <c r="D3021" s="191">
        <v>971.30999799999995</v>
      </c>
      <c r="E3021" s="191">
        <v>1005.75</v>
      </c>
      <c r="F3021" s="192">
        <v>1005.75</v>
      </c>
      <c r="G3021" s="191">
        <v>5531290000</v>
      </c>
      <c r="H3021" s="194">
        <f t="shared" si="47"/>
        <v>4.0825843412925736E-2</v>
      </c>
      <c r="I3021" s="193"/>
      <c r="J3021" s="197">
        <v>3019</v>
      </c>
      <c r="K3021" s="234">
        <v>4.0825843412925736E-2</v>
      </c>
      <c r="L3021" s="198">
        <v>-1.2977886087135702E-3</v>
      </c>
    </row>
    <row r="3022" spans="1:12" ht="14.4" x14ac:dyDescent="0.3">
      <c r="A3022" s="7">
        <v>39755</v>
      </c>
      <c r="B3022" s="191">
        <v>968.669983</v>
      </c>
      <c r="C3022" s="191">
        <v>975.57000700000003</v>
      </c>
      <c r="D3022" s="191">
        <v>958.82000700000003</v>
      </c>
      <c r="E3022" s="191">
        <v>966.29998799999998</v>
      </c>
      <c r="F3022" s="192">
        <v>966.29998799999998</v>
      </c>
      <c r="G3022" s="191">
        <v>4492280000</v>
      </c>
      <c r="H3022" s="194">
        <f t="shared" si="47"/>
        <v>-2.5290446451613061E-3</v>
      </c>
      <c r="I3022" s="193"/>
      <c r="J3022" s="197">
        <v>3020</v>
      </c>
      <c r="K3022" s="234">
        <v>-2.5290446451613061E-3</v>
      </c>
      <c r="L3022" s="198">
        <v>-1.2949590793667285E-3</v>
      </c>
    </row>
    <row r="3023" spans="1:12" ht="14.4" x14ac:dyDescent="0.3">
      <c r="A3023" s="7">
        <v>39752</v>
      </c>
      <c r="B3023" s="191">
        <v>953.10998500000005</v>
      </c>
      <c r="C3023" s="191">
        <v>984.38000499999998</v>
      </c>
      <c r="D3023" s="191">
        <v>944.59002699999996</v>
      </c>
      <c r="E3023" s="191">
        <v>968.75</v>
      </c>
      <c r="F3023" s="192">
        <v>968.75</v>
      </c>
      <c r="G3023" s="191">
        <v>6394350000</v>
      </c>
      <c r="H3023" s="194">
        <f t="shared" si="47"/>
        <v>1.5365398007666248E-2</v>
      </c>
      <c r="I3023" s="193"/>
      <c r="J3023" s="197">
        <v>3021</v>
      </c>
      <c r="K3023" s="234">
        <v>1.5365398007666248E-2</v>
      </c>
      <c r="L3023" s="198">
        <v>-1.2844153657679336E-3</v>
      </c>
    </row>
    <row r="3024" spans="1:12" ht="14.4" x14ac:dyDescent="0.3">
      <c r="A3024" s="7">
        <v>39751</v>
      </c>
      <c r="B3024" s="191">
        <v>939.38000499999998</v>
      </c>
      <c r="C3024" s="191">
        <v>963.22997999999995</v>
      </c>
      <c r="D3024" s="191">
        <v>928.5</v>
      </c>
      <c r="E3024" s="191">
        <v>954.09002699999996</v>
      </c>
      <c r="F3024" s="192">
        <v>954.09002699999996</v>
      </c>
      <c r="G3024" s="191">
        <v>6175830000</v>
      </c>
      <c r="H3024" s="194">
        <f t="shared" si="47"/>
        <v>2.5803953706945833E-2</v>
      </c>
      <c r="I3024" s="193"/>
      <c r="J3024" s="197">
        <v>3022</v>
      </c>
      <c r="K3024" s="234">
        <v>2.5803953706945833E-2</v>
      </c>
      <c r="L3024" s="198">
        <v>-1.2829696255550265E-3</v>
      </c>
    </row>
    <row r="3025" spans="1:12" ht="14.4" x14ac:dyDescent="0.3">
      <c r="A3025" s="7">
        <v>39750</v>
      </c>
      <c r="B3025" s="191">
        <v>939.51000999999997</v>
      </c>
      <c r="C3025" s="191">
        <v>969.96997099999999</v>
      </c>
      <c r="D3025" s="191">
        <v>922.26000999999997</v>
      </c>
      <c r="E3025" s="191">
        <v>930.09002699999996</v>
      </c>
      <c r="F3025" s="192">
        <v>930.09002699999996</v>
      </c>
      <c r="G3025" s="191">
        <v>7077800000</v>
      </c>
      <c r="H3025" s="194">
        <f t="shared" si="47"/>
        <v>-1.1079077191320912E-2</v>
      </c>
      <c r="I3025" s="193"/>
      <c r="J3025" s="197">
        <v>3023</v>
      </c>
      <c r="K3025" s="234">
        <v>-1.1079077191320912E-2</v>
      </c>
      <c r="L3025" s="198">
        <v>-1.2797754402280115E-3</v>
      </c>
    </row>
    <row r="3026" spans="1:12" ht="14.4" x14ac:dyDescent="0.3">
      <c r="A3026" s="7">
        <v>39749</v>
      </c>
      <c r="B3026" s="191">
        <v>848.919983</v>
      </c>
      <c r="C3026" s="191">
        <v>940.51000999999997</v>
      </c>
      <c r="D3026" s="191">
        <v>845.27002000000005</v>
      </c>
      <c r="E3026" s="191">
        <v>940.51000999999997</v>
      </c>
      <c r="F3026" s="192">
        <v>940.51000999999997</v>
      </c>
      <c r="G3026" s="191">
        <v>7096950000</v>
      </c>
      <c r="H3026" s="194">
        <f t="shared" si="47"/>
        <v>0.10789005893857015</v>
      </c>
      <c r="I3026" s="193"/>
      <c r="J3026" s="197">
        <v>3024</v>
      </c>
      <c r="K3026" s="234">
        <v>0.10789005893857015</v>
      </c>
      <c r="L3026" s="198">
        <v>-1.2780060059691758E-3</v>
      </c>
    </row>
    <row r="3027" spans="1:12" ht="14.4" x14ac:dyDescent="0.3">
      <c r="A3027" s="7">
        <v>39748</v>
      </c>
      <c r="B3027" s="191">
        <v>874.28002900000001</v>
      </c>
      <c r="C3027" s="191">
        <v>893.78002900000001</v>
      </c>
      <c r="D3027" s="191">
        <v>846.75</v>
      </c>
      <c r="E3027" s="191">
        <v>848.919983</v>
      </c>
      <c r="F3027" s="192">
        <v>848.919983</v>
      </c>
      <c r="G3027" s="191">
        <v>5558050000</v>
      </c>
      <c r="H3027" s="194">
        <f t="shared" si="47"/>
        <v>-3.1764358229310855E-2</v>
      </c>
      <c r="I3027" s="193"/>
      <c r="J3027" s="197">
        <v>3025</v>
      </c>
      <c r="K3027" s="234">
        <v>-3.1764358229310855E-2</v>
      </c>
      <c r="L3027" s="198">
        <v>-1.275211973593408E-3</v>
      </c>
    </row>
    <row r="3028" spans="1:12" ht="14.4" x14ac:dyDescent="0.3">
      <c r="A3028" s="7">
        <v>39745</v>
      </c>
      <c r="B3028" s="191">
        <v>895.21997099999999</v>
      </c>
      <c r="C3028" s="191">
        <v>896.29998799999998</v>
      </c>
      <c r="D3028" s="191">
        <v>852.84997599999997</v>
      </c>
      <c r="E3028" s="191">
        <v>876.77002000000005</v>
      </c>
      <c r="F3028" s="192">
        <v>876.77002000000005</v>
      </c>
      <c r="G3028" s="191">
        <v>6550050000</v>
      </c>
      <c r="H3028" s="194">
        <f t="shared" si="47"/>
        <v>-3.4511199653861319E-2</v>
      </c>
      <c r="I3028" s="193"/>
      <c r="J3028" s="197">
        <v>3026</v>
      </c>
      <c r="K3028" s="234">
        <v>-3.4511199653861319E-2</v>
      </c>
      <c r="L3028" s="198">
        <v>-1.2739848320225554E-3</v>
      </c>
    </row>
    <row r="3029" spans="1:12" ht="14.4" x14ac:dyDescent="0.3">
      <c r="A3029" s="7">
        <v>39744</v>
      </c>
      <c r="B3029" s="191">
        <v>899.080017</v>
      </c>
      <c r="C3029" s="191">
        <v>922.830017</v>
      </c>
      <c r="D3029" s="191">
        <v>858.44000200000005</v>
      </c>
      <c r="E3029" s="191">
        <v>908.10998500000005</v>
      </c>
      <c r="F3029" s="192">
        <v>908.10998500000005</v>
      </c>
      <c r="G3029" s="191">
        <v>7189900000</v>
      </c>
      <c r="H3029" s="194">
        <f t="shared" si="47"/>
        <v>1.2634041385415417E-2</v>
      </c>
      <c r="I3029" s="193"/>
      <c r="J3029" s="197">
        <v>3027</v>
      </c>
      <c r="K3029" s="234">
        <v>1.2634041385415417E-2</v>
      </c>
      <c r="L3029" s="198">
        <v>-1.2728134138020927E-3</v>
      </c>
    </row>
    <row r="3030" spans="1:12" ht="14.4" x14ac:dyDescent="0.3">
      <c r="A3030" s="7">
        <v>39743</v>
      </c>
      <c r="B3030" s="191">
        <v>951.669983</v>
      </c>
      <c r="C3030" s="191">
        <v>951.669983</v>
      </c>
      <c r="D3030" s="191">
        <v>875.80999799999995</v>
      </c>
      <c r="E3030" s="191">
        <v>896.78002900000001</v>
      </c>
      <c r="F3030" s="192">
        <v>896.78002900000001</v>
      </c>
      <c r="G3030" s="191">
        <v>6147980000</v>
      </c>
      <c r="H3030" s="194">
        <f t="shared" si="47"/>
        <v>-6.1012470270823113E-2</v>
      </c>
      <c r="I3030" s="193"/>
      <c r="J3030" s="197">
        <v>3028</v>
      </c>
      <c r="K3030" s="234">
        <v>-6.1012470270823113E-2</v>
      </c>
      <c r="L3030" s="198">
        <v>-1.2725730812012703E-3</v>
      </c>
    </row>
    <row r="3031" spans="1:12" ht="14.4" x14ac:dyDescent="0.3">
      <c r="A3031" s="7">
        <v>39742</v>
      </c>
      <c r="B3031" s="191">
        <v>980.40002400000003</v>
      </c>
      <c r="C3031" s="191">
        <v>985.44000200000005</v>
      </c>
      <c r="D3031" s="191">
        <v>952.46997099999999</v>
      </c>
      <c r="E3031" s="191">
        <v>955.04998799999998</v>
      </c>
      <c r="F3031" s="192">
        <v>955.04998799999998</v>
      </c>
      <c r="G3031" s="191">
        <v>5121830000</v>
      </c>
      <c r="H3031" s="194">
        <f t="shared" si="47"/>
        <v>-3.0799711042020478E-2</v>
      </c>
      <c r="I3031" s="193"/>
      <c r="J3031" s="197">
        <v>3029</v>
      </c>
      <c r="K3031" s="234">
        <v>-3.0799711042020478E-2</v>
      </c>
      <c r="L3031" s="198">
        <v>-1.271360505177841E-3</v>
      </c>
    </row>
    <row r="3032" spans="1:12" ht="14.4" x14ac:dyDescent="0.3">
      <c r="A3032" s="7">
        <v>39741</v>
      </c>
      <c r="B3032" s="191">
        <v>943.51000999999997</v>
      </c>
      <c r="C3032" s="191">
        <v>985.40002400000003</v>
      </c>
      <c r="D3032" s="191">
        <v>943.51000999999997</v>
      </c>
      <c r="E3032" s="191">
        <v>985.40002400000003</v>
      </c>
      <c r="F3032" s="192">
        <v>985.40002400000003</v>
      </c>
      <c r="G3032" s="191">
        <v>5175640000</v>
      </c>
      <c r="H3032" s="194">
        <f t="shared" si="47"/>
        <v>4.7684904122288978E-2</v>
      </c>
      <c r="I3032" s="193"/>
      <c r="J3032" s="197">
        <v>3030</v>
      </c>
      <c r="K3032" s="234">
        <v>4.7684904122288978E-2</v>
      </c>
      <c r="L3032" s="198">
        <v>-1.2699375258761777E-3</v>
      </c>
    </row>
    <row r="3033" spans="1:12" ht="14.4" x14ac:dyDescent="0.3">
      <c r="A3033" s="7">
        <v>39738</v>
      </c>
      <c r="B3033" s="191">
        <v>942.28997800000002</v>
      </c>
      <c r="C3033" s="191">
        <v>984.64001499999995</v>
      </c>
      <c r="D3033" s="191">
        <v>918.73999000000003</v>
      </c>
      <c r="E3033" s="191">
        <v>940.54998799999998</v>
      </c>
      <c r="F3033" s="192">
        <v>940.54998799999998</v>
      </c>
      <c r="G3033" s="191">
        <v>6581780000</v>
      </c>
      <c r="H3033" s="194">
        <f t="shared" si="47"/>
        <v>-6.2128261397987874E-3</v>
      </c>
      <c r="I3033" s="193"/>
      <c r="J3033" s="197">
        <v>3031</v>
      </c>
      <c r="K3033" s="234">
        <v>-6.2128261397987874E-3</v>
      </c>
      <c r="L3033" s="198">
        <v>-1.2697873921424371E-3</v>
      </c>
    </row>
    <row r="3034" spans="1:12" ht="14.4" x14ac:dyDescent="0.3">
      <c r="A3034" s="7">
        <v>39737</v>
      </c>
      <c r="B3034" s="191">
        <v>909.53002900000001</v>
      </c>
      <c r="C3034" s="191">
        <v>947.71002199999998</v>
      </c>
      <c r="D3034" s="191">
        <v>865.830017</v>
      </c>
      <c r="E3034" s="191">
        <v>946.42999299999997</v>
      </c>
      <c r="F3034" s="192">
        <v>946.42999299999997</v>
      </c>
      <c r="G3034" s="191">
        <v>7984500000</v>
      </c>
      <c r="H3034" s="194">
        <f t="shared" si="47"/>
        <v>4.2507451590917796E-2</v>
      </c>
      <c r="I3034" s="193"/>
      <c r="J3034" s="197">
        <v>3032</v>
      </c>
      <c r="K3034" s="234">
        <v>4.2507451590917796E-2</v>
      </c>
      <c r="L3034" s="198">
        <v>-1.268524016789117E-3</v>
      </c>
    </row>
    <row r="3035" spans="1:12" ht="14.4" x14ac:dyDescent="0.3">
      <c r="A3035" s="7">
        <v>39736</v>
      </c>
      <c r="B3035" s="191">
        <v>994.59997599999997</v>
      </c>
      <c r="C3035" s="191">
        <v>994.59997599999997</v>
      </c>
      <c r="D3035" s="191">
        <v>903.98999000000003</v>
      </c>
      <c r="E3035" s="191">
        <v>907.84002699999996</v>
      </c>
      <c r="F3035" s="192">
        <v>907.84002699999996</v>
      </c>
      <c r="G3035" s="191">
        <v>6542330000</v>
      </c>
      <c r="H3035" s="194">
        <f t="shared" si="47"/>
        <v>-9.034977815503073E-2</v>
      </c>
      <c r="I3035" s="193"/>
      <c r="J3035" s="197">
        <v>3033</v>
      </c>
      <c r="K3035" s="234">
        <v>-9.034977815503073E-2</v>
      </c>
      <c r="L3035" s="198">
        <v>-1.2673275628517287E-3</v>
      </c>
    </row>
    <row r="3036" spans="1:12" ht="14.4" x14ac:dyDescent="0.3">
      <c r="A3036" s="7">
        <v>39735</v>
      </c>
      <c r="B3036" s="191">
        <v>1009.969971</v>
      </c>
      <c r="C3036" s="191">
        <v>1044.3100589999999</v>
      </c>
      <c r="D3036" s="191">
        <v>972.07000700000003</v>
      </c>
      <c r="E3036" s="191">
        <v>998.01000999999997</v>
      </c>
      <c r="F3036" s="192">
        <v>998.01000999999997</v>
      </c>
      <c r="G3036" s="191">
        <v>8161990000</v>
      </c>
      <c r="H3036" s="194">
        <f t="shared" si="47"/>
        <v>-5.3221369688855246E-3</v>
      </c>
      <c r="I3036" s="193"/>
      <c r="J3036" s="197">
        <v>3034</v>
      </c>
      <c r="K3036" s="234">
        <v>-5.3221369688855246E-3</v>
      </c>
      <c r="L3036" s="198">
        <v>-1.2667607066397159E-3</v>
      </c>
    </row>
    <row r="3037" spans="1:12" ht="14.4" x14ac:dyDescent="0.3">
      <c r="A3037" s="7">
        <v>39734</v>
      </c>
      <c r="B3037" s="191">
        <v>912.75</v>
      </c>
      <c r="C3037" s="191">
        <v>1006.929993</v>
      </c>
      <c r="D3037" s="191">
        <v>912.75</v>
      </c>
      <c r="E3037" s="191">
        <v>1003.349976</v>
      </c>
      <c r="F3037" s="192">
        <v>1003.349976</v>
      </c>
      <c r="G3037" s="191">
        <v>7263370000</v>
      </c>
      <c r="H3037" s="194">
        <f t="shared" si="47"/>
        <v>0.11580036960722705</v>
      </c>
      <c r="I3037" s="193"/>
      <c r="J3037" s="197">
        <v>3035</v>
      </c>
      <c r="K3037" s="234">
        <v>0.11580036960722705</v>
      </c>
      <c r="L3037" s="198">
        <v>-1.2633424872927547E-3</v>
      </c>
    </row>
    <row r="3038" spans="1:12" ht="14.4" x14ac:dyDescent="0.3">
      <c r="A3038" s="7">
        <v>39731</v>
      </c>
      <c r="B3038" s="191">
        <v>902.30999799999995</v>
      </c>
      <c r="C3038" s="191">
        <v>936.35998500000005</v>
      </c>
      <c r="D3038" s="191">
        <v>839.79998799999998</v>
      </c>
      <c r="E3038" s="191">
        <v>899.21997099999999</v>
      </c>
      <c r="F3038" s="192">
        <v>899.21997099999999</v>
      </c>
      <c r="G3038" s="191">
        <v>11456230000</v>
      </c>
      <c r="H3038" s="194">
        <f t="shared" si="47"/>
        <v>-1.17592889483778E-2</v>
      </c>
      <c r="I3038" s="193"/>
      <c r="J3038" s="197">
        <v>3036</v>
      </c>
      <c r="K3038" s="234">
        <v>-1.17592889483778E-2</v>
      </c>
      <c r="L3038" s="198">
        <v>-1.2609725467921024E-3</v>
      </c>
    </row>
    <row r="3039" spans="1:12" ht="14.4" x14ac:dyDescent="0.3">
      <c r="A3039" s="7">
        <v>39730</v>
      </c>
      <c r="B3039" s="191">
        <v>988.419983</v>
      </c>
      <c r="C3039" s="191">
        <v>1005.25</v>
      </c>
      <c r="D3039" s="191">
        <v>909.19000200000005</v>
      </c>
      <c r="E3039" s="191">
        <v>909.919983</v>
      </c>
      <c r="F3039" s="192">
        <v>909.919983</v>
      </c>
      <c r="G3039" s="191">
        <v>6819000000</v>
      </c>
      <c r="H3039" s="194">
        <f t="shared" si="47"/>
        <v>-7.6167095302927951E-2</v>
      </c>
      <c r="I3039" s="193"/>
      <c r="J3039" s="197">
        <v>3037</v>
      </c>
      <c r="K3039" s="234">
        <v>-7.6167095302927951E-2</v>
      </c>
      <c r="L3039" s="198">
        <v>-1.2592535854147238E-3</v>
      </c>
    </row>
    <row r="3040" spans="1:12" ht="14.4" x14ac:dyDescent="0.3">
      <c r="A3040" s="7">
        <v>39729</v>
      </c>
      <c r="B3040" s="191">
        <v>988.90997300000004</v>
      </c>
      <c r="C3040" s="191">
        <v>1021.059998</v>
      </c>
      <c r="D3040" s="191">
        <v>970.96997099999999</v>
      </c>
      <c r="E3040" s="191">
        <v>984.94000200000005</v>
      </c>
      <c r="F3040" s="192">
        <v>984.94000200000005</v>
      </c>
      <c r="G3040" s="191">
        <v>8716330000</v>
      </c>
      <c r="H3040" s="194">
        <f t="shared" si="47"/>
        <v>-1.1332702515136019E-2</v>
      </c>
      <c r="I3040" s="193"/>
      <c r="J3040" s="197">
        <v>3038</v>
      </c>
      <c r="K3040" s="234">
        <v>-1.1332702515136019E-2</v>
      </c>
      <c r="L3040" s="198">
        <v>-1.2592228928593192E-3</v>
      </c>
    </row>
    <row r="3041" spans="1:12" ht="14.4" x14ac:dyDescent="0.3">
      <c r="A3041" s="7">
        <v>39728</v>
      </c>
      <c r="B3041" s="191">
        <v>1057.599976</v>
      </c>
      <c r="C3041" s="191">
        <v>1072.910034</v>
      </c>
      <c r="D3041" s="191">
        <v>996.22997999999995</v>
      </c>
      <c r="E3041" s="191">
        <v>996.22997999999995</v>
      </c>
      <c r="F3041" s="192">
        <v>996.22997999999995</v>
      </c>
      <c r="G3041" s="191">
        <v>7069210000</v>
      </c>
      <c r="H3041" s="194">
        <f t="shared" si="47"/>
        <v>-5.7394841600428965E-2</v>
      </c>
      <c r="I3041" s="193"/>
      <c r="J3041" s="197">
        <v>3039</v>
      </c>
      <c r="K3041" s="234">
        <v>-5.7394841600428965E-2</v>
      </c>
      <c r="L3041" s="198">
        <v>-1.2541059916291637E-3</v>
      </c>
    </row>
    <row r="3042" spans="1:12" ht="14.4" x14ac:dyDescent="0.3">
      <c r="A3042" s="7">
        <v>39727</v>
      </c>
      <c r="B3042" s="191">
        <v>1097.5600589999999</v>
      </c>
      <c r="C3042" s="191">
        <v>1097.5600589999999</v>
      </c>
      <c r="D3042" s="191">
        <v>1007.969971</v>
      </c>
      <c r="E3042" s="191">
        <v>1056.8900149999999</v>
      </c>
      <c r="F3042" s="192">
        <v>1056.8900149999999</v>
      </c>
      <c r="G3042" s="191">
        <v>7956020000</v>
      </c>
      <c r="H3042" s="194">
        <f t="shared" si="47"/>
        <v>-3.8517840461374714E-2</v>
      </c>
      <c r="I3042" s="193"/>
      <c r="J3042" s="197">
        <v>3040</v>
      </c>
      <c r="K3042" s="234">
        <v>-3.8517840461374714E-2</v>
      </c>
      <c r="L3042" s="198">
        <v>-1.252204359333301E-3</v>
      </c>
    </row>
    <row r="3043" spans="1:12" ht="14.4" x14ac:dyDescent="0.3">
      <c r="A3043" s="7">
        <v>39724</v>
      </c>
      <c r="B3043" s="191">
        <v>1115.160034</v>
      </c>
      <c r="C3043" s="191">
        <v>1153.8199460000001</v>
      </c>
      <c r="D3043" s="191">
        <v>1098.1400149999999</v>
      </c>
      <c r="E3043" s="191">
        <v>1099.2299800000001</v>
      </c>
      <c r="F3043" s="192">
        <v>1099.2299800000001</v>
      </c>
      <c r="G3043" s="191">
        <v>6716120000</v>
      </c>
      <c r="H3043" s="194">
        <f t="shared" si="47"/>
        <v>-1.3506523143474506E-2</v>
      </c>
      <c r="I3043" s="193"/>
      <c r="J3043" s="197">
        <v>3041</v>
      </c>
      <c r="K3043" s="234">
        <v>-1.3506523143474506E-2</v>
      </c>
      <c r="L3043" s="198">
        <v>-1.2519009625779555E-3</v>
      </c>
    </row>
    <row r="3044" spans="1:12" ht="14.4" x14ac:dyDescent="0.3">
      <c r="A3044" s="7">
        <v>39723</v>
      </c>
      <c r="B3044" s="191">
        <v>1160.6400149999999</v>
      </c>
      <c r="C3044" s="191">
        <v>1160.6400149999999</v>
      </c>
      <c r="D3044" s="191">
        <v>1111.4300539999999</v>
      </c>
      <c r="E3044" s="191">
        <v>1114.280029</v>
      </c>
      <c r="F3044" s="192">
        <v>1114.280029</v>
      </c>
      <c r="G3044" s="191">
        <v>6285640000</v>
      </c>
      <c r="H3044" s="194">
        <f t="shared" si="47"/>
        <v>-4.0290792571308236E-2</v>
      </c>
      <c r="I3044" s="193"/>
      <c r="J3044" s="197">
        <v>3042</v>
      </c>
      <c r="K3044" s="234">
        <v>-4.0290792571308236E-2</v>
      </c>
      <c r="L3044" s="198">
        <v>-1.2465985458203358E-3</v>
      </c>
    </row>
    <row r="3045" spans="1:12" ht="14.4" x14ac:dyDescent="0.3">
      <c r="A3045" s="7">
        <v>39722</v>
      </c>
      <c r="B3045" s="191">
        <v>1164.170044</v>
      </c>
      <c r="C3045" s="191">
        <v>1167.030029</v>
      </c>
      <c r="D3045" s="191">
        <v>1140.7700199999999</v>
      </c>
      <c r="E3045" s="191">
        <v>1161.0600589999999</v>
      </c>
      <c r="F3045" s="192">
        <v>1161.0600589999999</v>
      </c>
      <c r="G3045" s="191">
        <v>5782130000</v>
      </c>
      <c r="H3045" s="194">
        <f t="shared" si="47"/>
        <v>-4.5439881924619879E-3</v>
      </c>
      <c r="I3045" s="193"/>
      <c r="J3045" s="197">
        <v>3043</v>
      </c>
      <c r="K3045" s="234">
        <v>-4.5439881924619879E-3</v>
      </c>
      <c r="L3045" s="198">
        <v>-1.2415825521054006E-3</v>
      </c>
    </row>
    <row r="3046" spans="1:12" ht="14.4" x14ac:dyDescent="0.3">
      <c r="A3046" s="7">
        <v>39721</v>
      </c>
      <c r="B3046" s="191">
        <v>1113.780029</v>
      </c>
      <c r="C3046" s="191">
        <v>1168.030029</v>
      </c>
      <c r="D3046" s="191">
        <v>1113.780029</v>
      </c>
      <c r="E3046" s="191">
        <v>1166.3599850000001</v>
      </c>
      <c r="F3046" s="192">
        <v>1166.3599850000001</v>
      </c>
      <c r="G3046" s="191">
        <v>4937680000</v>
      </c>
      <c r="H3046" s="194">
        <f t="shared" si="47"/>
        <v>5.4174670212319559E-2</v>
      </c>
      <c r="I3046" s="193"/>
      <c r="J3046" s="197">
        <v>3044</v>
      </c>
      <c r="K3046" s="234">
        <v>5.4174670212319559E-2</v>
      </c>
      <c r="L3046" s="198">
        <v>-1.2398526152351025E-3</v>
      </c>
    </row>
    <row r="3047" spans="1:12" ht="14.4" x14ac:dyDescent="0.3">
      <c r="A3047" s="7">
        <v>39720</v>
      </c>
      <c r="B3047" s="191">
        <v>1209.0699460000001</v>
      </c>
      <c r="C3047" s="191">
        <v>1209.0699460000001</v>
      </c>
      <c r="D3047" s="191">
        <v>1106.420044</v>
      </c>
      <c r="E3047" s="191">
        <v>1106.420044</v>
      </c>
      <c r="F3047" s="192">
        <v>1106.420044</v>
      </c>
      <c r="G3047" s="191">
        <v>7305060000</v>
      </c>
      <c r="H3047" s="194">
        <f t="shared" si="47"/>
        <v>-8.8067762524948884E-2</v>
      </c>
      <c r="I3047" s="193"/>
      <c r="J3047" s="197">
        <v>3045</v>
      </c>
      <c r="K3047" s="234">
        <v>-8.8067762524948884E-2</v>
      </c>
      <c r="L3047" s="198">
        <v>-1.2391573729863693E-3</v>
      </c>
    </row>
    <row r="3048" spans="1:12" ht="14.4" x14ac:dyDescent="0.3">
      <c r="A3048" s="7">
        <v>39717</v>
      </c>
      <c r="B3048" s="191">
        <v>1204.469971</v>
      </c>
      <c r="C3048" s="191">
        <v>1215.7700199999999</v>
      </c>
      <c r="D3048" s="191">
        <v>1187.540039</v>
      </c>
      <c r="E3048" s="191">
        <v>1213.2700199999999</v>
      </c>
      <c r="F3048" s="192">
        <v>1213.2700199999999</v>
      </c>
      <c r="G3048" s="191">
        <v>5383610000</v>
      </c>
      <c r="H3048" s="194">
        <f t="shared" si="47"/>
        <v>3.3824292639216859E-3</v>
      </c>
      <c r="I3048" s="193"/>
      <c r="J3048" s="197">
        <v>3046</v>
      </c>
      <c r="K3048" s="234">
        <v>3.3824292639216859E-3</v>
      </c>
      <c r="L3048" s="198">
        <v>-1.2348607802712369E-3</v>
      </c>
    </row>
    <row r="3049" spans="1:12" ht="14.4" x14ac:dyDescent="0.3">
      <c r="A3049" s="7">
        <v>39716</v>
      </c>
      <c r="B3049" s="191">
        <v>1187.869995</v>
      </c>
      <c r="C3049" s="191">
        <v>1220.030029</v>
      </c>
      <c r="D3049" s="191">
        <v>1187.869995</v>
      </c>
      <c r="E3049" s="191">
        <v>1209.1800539999999</v>
      </c>
      <c r="F3049" s="192">
        <v>1209.1800539999999</v>
      </c>
      <c r="G3049" s="191">
        <v>5877640000</v>
      </c>
      <c r="H3049" s="194">
        <f t="shared" si="47"/>
        <v>1.9656504590117325E-2</v>
      </c>
      <c r="I3049" s="193"/>
      <c r="J3049" s="197">
        <v>3047</v>
      </c>
      <c r="K3049" s="234">
        <v>1.9656504590117325E-2</v>
      </c>
      <c r="L3049" s="198">
        <v>-1.2339339216592693E-3</v>
      </c>
    </row>
    <row r="3050" spans="1:12" ht="14.4" x14ac:dyDescent="0.3">
      <c r="A3050" s="7">
        <v>39715</v>
      </c>
      <c r="B3050" s="191">
        <v>1188.790039</v>
      </c>
      <c r="C3050" s="191">
        <v>1197.410034</v>
      </c>
      <c r="D3050" s="191">
        <v>1179.790039</v>
      </c>
      <c r="E3050" s="191">
        <v>1185.869995</v>
      </c>
      <c r="F3050" s="192">
        <v>1185.869995</v>
      </c>
      <c r="G3050" s="191">
        <v>4820360000</v>
      </c>
      <c r="H3050" s="194">
        <f t="shared" si="47"/>
        <v>-1.9777280784316741E-3</v>
      </c>
      <c r="I3050" s="193"/>
      <c r="J3050" s="197">
        <v>3048</v>
      </c>
      <c r="K3050" s="234">
        <v>-1.9777280784316741E-3</v>
      </c>
      <c r="L3050" s="198">
        <v>-1.2332398029839399E-3</v>
      </c>
    </row>
    <row r="3051" spans="1:12" ht="14.4" x14ac:dyDescent="0.3">
      <c r="A3051" s="7">
        <v>39714</v>
      </c>
      <c r="B3051" s="191">
        <v>1207.6099850000001</v>
      </c>
      <c r="C3051" s="191">
        <v>1221.150024</v>
      </c>
      <c r="D3051" s="191">
        <v>1187.0600589999999</v>
      </c>
      <c r="E3051" s="191">
        <v>1188.219971</v>
      </c>
      <c r="F3051" s="192">
        <v>1188.219971</v>
      </c>
      <c r="G3051" s="191">
        <v>5185730000</v>
      </c>
      <c r="H3051" s="194">
        <f t="shared" si="47"/>
        <v>-1.5632633466857945E-2</v>
      </c>
      <c r="I3051" s="193"/>
      <c r="J3051" s="197">
        <v>3049</v>
      </c>
      <c r="K3051" s="234">
        <v>-1.5632633466857945E-2</v>
      </c>
      <c r="L3051" s="198">
        <v>-1.2248358297386171E-3</v>
      </c>
    </row>
    <row r="3052" spans="1:12" ht="14.4" x14ac:dyDescent="0.3">
      <c r="A3052" s="7">
        <v>39713</v>
      </c>
      <c r="B3052" s="191">
        <v>1255.369995</v>
      </c>
      <c r="C3052" s="191">
        <v>1255.369995</v>
      </c>
      <c r="D3052" s="191">
        <v>1205.6099850000001</v>
      </c>
      <c r="E3052" s="191">
        <v>1207.089966</v>
      </c>
      <c r="F3052" s="192">
        <v>1207.089966</v>
      </c>
      <c r="G3052" s="191">
        <v>5368130000</v>
      </c>
      <c r="H3052" s="194">
        <f t="shared" si="47"/>
        <v>-3.8236599804323569E-2</v>
      </c>
      <c r="I3052" s="193"/>
      <c r="J3052" s="197">
        <v>3050</v>
      </c>
      <c r="K3052" s="234">
        <v>-3.8236599804323569E-2</v>
      </c>
      <c r="L3052" s="198">
        <v>-1.2244457025986047E-3</v>
      </c>
    </row>
    <row r="3053" spans="1:12" ht="14.4" x14ac:dyDescent="0.3">
      <c r="A3053" s="7">
        <v>39710</v>
      </c>
      <c r="B3053" s="191">
        <v>1213.1099850000001</v>
      </c>
      <c r="C3053" s="191">
        <v>1265.119995</v>
      </c>
      <c r="D3053" s="191">
        <v>1213.1099850000001</v>
      </c>
      <c r="E3053" s="191">
        <v>1255.079956</v>
      </c>
      <c r="F3053" s="192">
        <v>1255.079956</v>
      </c>
      <c r="G3053" s="191">
        <v>9387170000</v>
      </c>
      <c r="H3053" s="194">
        <f t="shared" si="47"/>
        <v>4.0256562811277527E-2</v>
      </c>
      <c r="I3053" s="193"/>
      <c r="J3053" s="197">
        <v>3051</v>
      </c>
      <c r="K3053" s="234">
        <v>4.0256562811277527E-2</v>
      </c>
      <c r="L3053" s="198">
        <v>-1.2184416821813193E-3</v>
      </c>
    </row>
    <row r="3054" spans="1:12" ht="14.4" x14ac:dyDescent="0.3">
      <c r="A3054" s="7">
        <v>39709</v>
      </c>
      <c r="B3054" s="191">
        <v>1157.079956</v>
      </c>
      <c r="C3054" s="191">
        <v>1211.1400149999999</v>
      </c>
      <c r="D3054" s="191">
        <v>1133.5</v>
      </c>
      <c r="E3054" s="191">
        <v>1206.51001</v>
      </c>
      <c r="F3054" s="192">
        <v>1206.51001</v>
      </c>
      <c r="G3054" s="191">
        <v>10082690000</v>
      </c>
      <c r="H3054" s="194">
        <f t="shared" si="47"/>
        <v>4.3341774271546285E-2</v>
      </c>
      <c r="I3054" s="193"/>
      <c r="J3054" s="197">
        <v>3052</v>
      </c>
      <c r="K3054" s="234">
        <v>4.3341774271546285E-2</v>
      </c>
      <c r="L3054" s="198">
        <v>-1.2183439231028851E-3</v>
      </c>
    </row>
    <row r="3055" spans="1:12" ht="14.4" x14ac:dyDescent="0.3">
      <c r="A3055" s="7">
        <v>39708</v>
      </c>
      <c r="B3055" s="191">
        <v>1210.339966</v>
      </c>
      <c r="C3055" s="191">
        <v>1210.339966</v>
      </c>
      <c r="D3055" s="191">
        <v>1155.880005</v>
      </c>
      <c r="E3055" s="191">
        <v>1156.3900149999999</v>
      </c>
      <c r="F3055" s="192">
        <v>1156.3900149999999</v>
      </c>
      <c r="G3055" s="191">
        <v>9431870000</v>
      </c>
      <c r="H3055" s="194">
        <f t="shared" si="47"/>
        <v>-4.7140707095729227E-2</v>
      </c>
      <c r="I3055" s="193"/>
      <c r="J3055" s="197">
        <v>3053</v>
      </c>
      <c r="K3055" s="234">
        <v>-4.7140707095729227E-2</v>
      </c>
      <c r="L3055" s="198">
        <v>-1.217664895717995E-3</v>
      </c>
    </row>
    <row r="3056" spans="1:12" ht="14.4" x14ac:dyDescent="0.3">
      <c r="A3056" s="7">
        <v>39707</v>
      </c>
      <c r="B3056" s="191">
        <v>1188.3100589999999</v>
      </c>
      <c r="C3056" s="191">
        <v>1214.839966</v>
      </c>
      <c r="D3056" s="191">
        <v>1169.280029</v>
      </c>
      <c r="E3056" s="191">
        <v>1213.599976</v>
      </c>
      <c r="F3056" s="192">
        <v>1213.599976</v>
      </c>
      <c r="G3056" s="191">
        <v>9459830000</v>
      </c>
      <c r="H3056" s="194">
        <f t="shared" si="47"/>
        <v>1.7523288218865628E-2</v>
      </c>
      <c r="I3056" s="193"/>
      <c r="J3056" s="197">
        <v>3054</v>
      </c>
      <c r="K3056" s="234">
        <v>1.7523288218865628E-2</v>
      </c>
      <c r="L3056" s="198">
        <v>-1.2174356847257884E-3</v>
      </c>
    </row>
    <row r="3057" spans="1:12" ht="14.4" x14ac:dyDescent="0.3">
      <c r="A3057" s="7">
        <v>39706</v>
      </c>
      <c r="B3057" s="191">
        <v>1250.920044</v>
      </c>
      <c r="C3057" s="191">
        <v>1250.920044</v>
      </c>
      <c r="D3057" s="191">
        <v>1192.6999510000001</v>
      </c>
      <c r="E3057" s="191">
        <v>1192.6999510000001</v>
      </c>
      <c r="F3057" s="192">
        <v>1192.6999510000001</v>
      </c>
      <c r="G3057" s="191">
        <v>8279510000</v>
      </c>
      <c r="H3057" s="194">
        <f t="shared" si="47"/>
        <v>-4.7135897027769394E-2</v>
      </c>
      <c r="I3057" s="193"/>
      <c r="J3057" s="197">
        <v>3055</v>
      </c>
      <c r="K3057" s="234">
        <v>-4.7135897027769394E-2</v>
      </c>
      <c r="L3057" s="198">
        <v>-1.216848665137753E-3</v>
      </c>
    </row>
    <row r="3058" spans="1:12" ht="14.4" x14ac:dyDescent="0.3">
      <c r="A3058" s="7">
        <v>39703</v>
      </c>
      <c r="B3058" s="191">
        <v>1245.880005</v>
      </c>
      <c r="C3058" s="191">
        <v>1255.089966</v>
      </c>
      <c r="D3058" s="191">
        <v>1233.8100589999999</v>
      </c>
      <c r="E3058" s="191">
        <v>1251.6999510000001</v>
      </c>
      <c r="F3058" s="192">
        <v>1251.6999510000001</v>
      </c>
      <c r="G3058" s="191">
        <v>6273260000</v>
      </c>
      <c r="H3058" s="194">
        <f t="shared" si="47"/>
        <v>2.1215338825867265E-3</v>
      </c>
      <c r="I3058" s="193"/>
      <c r="J3058" s="197">
        <v>3056</v>
      </c>
      <c r="K3058" s="234">
        <v>2.1215338825867265E-3</v>
      </c>
      <c r="L3058" s="198">
        <v>-1.2153882031872821E-3</v>
      </c>
    </row>
    <row r="3059" spans="1:12" ht="14.4" x14ac:dyDescent="0.3">
      <c r="A3059" s="7">
        <v>39702</v>
      </c>
      <c r="B3059" s="191">
        <v>1229.040039</v>
      </c>
      <c r="C3059" s="191">
        <v>1249.9799800000001</v>
      </c>
      <c r="D3059" s="191">
        <v>1211.540039</v>
      </c>
      <c r="E3059" s="191">
        <v>1249.0500489999999</v>
      </c>
      <c r="F3059" s="192">
        <v>1249.0500489999999</v>
      </c>
      <c r="G3059" s="191">
        <v>6869250000</v>
      </c>
      <c r="H3059" s="194">
        <f t="shared" si="47"/>
        <v>1.380637760263566E-2</v>
      </c>
      <c r="I3059" s="193"/>
      <c r="J3059" s="197">
        <v>3057</v>
      </c>
      <c r="K3059" s="234">
        <v>1.380637760263566E-2</v>
      </c>
      <c r="L3059" s="198">
        <v>-1.2134281157739181E-3</v>
      </c>
    </row>
    <row r="3060" spans="1:12" ht="14.4" x14ac:dyDescent="0.3">
      <c r="A3060" s="7">
        <v>39701</v>
      </c>
      <c r="B3060" s="191">
        <v>1227.5</v>
      </c>
      <c r="C3060" s="191">
        <v>1243.900024</v>
      </c>
      <c r="D3060" s="191">
        <v>1221.599976</v>
      </c>
      <c r="E3060" s="191">
        <v>1232.040039</v>
      </c>
      <c r="F3060" s="192">
        <v>1232.040039</v>
      </c>
      <c r="G3060" s="191">
        <v>6543440000</v>
      </c>
      <c r="H3060" s="194">
        <f t="shared" si="47"/>
        <v>6.149422167647297E-3</v>
      </c>
      <c r="I3060" s="193"/>
      <c r="J3060" s="197">
        <v>3058</v>
      </c>
      <c r="K3060" s="234">
        <v>6.149422167647297E-3</v>
      </c>
      <c r="L3060" s="198">
        <v>-1.2133686640086612E-3</v>
      </c>
    </row>
    <row r="3061" spans="1:12" ht="14.4" x14ac:dyDescent="0.3">
      <c r="A3061" s="7">
        <v>39700</v>
      </c>
      <c r="B3061" s="191">
        <v>1267.9799800000001</v>
      </c>
      <c r="C3061" s="191">
        <v>1268.660034</v>
      </c>
      <c r="D3061" s="191">
        <v>1224.51001</v>
      </c>
      <c r="E3061" s="191">
        <v>1224.51001</v>
      </c>
      <c r="F3061" s="192">
        <v>1224.51001</v>
      </c>
      <c r="G3061" s="191">
        <v>7380630000</v>
      </c>
      <c r="H3061" s="194">
        <f t="shared" si="47"/>
        <v>-3.413816773173118E-2</v>
      </c>
      <c r="I3061" s="193"/>
      <c r="J3061" s="197">
        <v>3059</v>
      </c>
      <c r="K3061" s="234">
        <v>-3.413816773173118E-2</v>
      </c>
      <c r="L3061" s="198">
        <v>-1.2079289072335201E-3</v>
      </c>
    </row>
    <row r="3062" spans="1:12" ht="14.4" x14ac:dyDescent="0.3">
      <c r="A3062" s="7">
        <v>39699</v>
      </c>
      <c r="B3062" s="191">
        <v>1249.5</v>
      </c>
      <c r="C3062" s="191">
        <v>1274.420044</v>
      </c>
      <c r="D3062" s="191">
        <v>1247.119995</v>
      </c>
      <c r="E3062" s="191">
        <v>1267.790039</v>
      </c>
      <c r="F3062" s="192">
        <v>1267.790039</v>
      </c>
      <c r="G3062" s="191">
        <v>7351340000</v>
      </c>
      <c r="H3062" s="194">
        <f t="shared" si="47"/>
        <v>2.0510161545749885E-2</v>
      </c>
      <c r="I3062" s="193"/>
      <c r="J3062" s="197">
        <v>3060</v>
      </c>
      <c r="K3062" s="234">
        <v>2.0510161545749885E-2</v>
      </c>
      <c r="L3062" s="198">
        <v>-1.2072317179986894E-3</v>
      </c>
    </row>
    <row r="3063" spans="1:12" ht="14.4" x14ac:dyDescent="0.3">
      <c r="A3063" s="7">
        <v>39696</v>
      </c>
      <c r="B3063" s="191">
        <v>1233.209961</v>
      </c>
      <c r="C3063" s="191">
        <v>1244.9399410000001</v>
      </c>
      <c r="D3063" s="191">
        <v>1217.2299800000001</v>
      </c>
      <c r="E3063" s="191">
        <v>1242.3100589999999</v>
      </c>
      <c r="F3063" s="192">
        <v>1242.3100589999999</v>
      </c>
      <c r="G3063" s="191">
        <v>5017080000</v>
      </c>
      <c r="H3063" s="194">
        <f t="shared" si="47"/>
        <v>4.4307650970250847E-3</v>
      </c>
      <c r="I3063" s="193"/>
      <c r="J3063" s="197">
        <v>3061</v>
      </c>
      <c r="K3063" s="234">
        <v>4.4307650970250847E-3</v>
      </c>
      <c r="L3063" s="198">
        <v>-1.2046244828196847E-3</v>
      </c>
    </row>
    <row r="3064" spans="1:12" ht="14.4" x14ac:dyDescent="0.3">
      <c r="A3064" s="7">
        <v>39695</v>
      </c>
      <c r="B3064" s="191">
        <v>1271.8000489999999</v>
      </c>
      <c r="C3064" s="191">
        <v>1271.8000489999999</v>
      </c>
      <c r="D3064" s="191">
        <v>1232.829956</v>
      </c>
      <c r="E3064" s="191">
        <v>1236.829956</v>
      </c>
      <c r="F3064" s="192">
        <v>1236.829956</v>
      </c>
      <c r="G3064" s="191">
        <v>5212500000</v>
      </c>
      <c r="H3064" s="194">
        <f t="shared" si="47"/>
        <v>-2.9922057285950505E-2</v>
      </c>
      <c r="I3064" s="193"/>
      <c r="J3064" s="197">
        <v>3062</v>
      </c>
      <c r="K3064" s="234">
        <v>-2.9922057285950505E-2</v>
      </c>
      <c r="L3064" s="198">
        <v>-1.2020509337860314E-3</v>
      </c>
    </row>
    <row r="3065" spans="1:12" ht="14.4" x14ac:dyDescent="0.3">
      <c r="A3065" s="7">
        <v>39694</v>
      </c>
      <c r="B3065" s="191">
        <v>1276.6099850000001</v>
      </c>
      <c r="C3065" s="191">
        <v>1280.599976</v>
      </c>
      <c r="D3065" s="191">
        <v>1265.589966</v>
      </c>
      <c r="E3065" s="191">
        <v>1274.9799800000001</v>
      </c>
      <c r="F3065" s="192">
        <v>1274.9799800000001</v>
      </c>
      <c r="G3065" s="191">
        <v>5056980000</v>
      </c>
      <c r="H3065" s="194">
        <f t="shared" si="47"/>
        <v>-2.03507889098408E-3</v>
      </c>
      <c r="I3065" s="193"/>
      <c r="J3065" s="197">
        <v>3063</v>
      </c>
      <c r="K3065" s="234">
        <v>-2.03507889098408E-3</v>
      </c>
      <c r="L3065" s="198">
        <v>-1.1986694925369596E-3</v>
      </c>
    </row>
    <row r="3066" spans="1:12" ht="14.4" x14ac:dyDescent="0.3">
      <c r="A3066" s="7">
        <v>39693</v>
      </c>
      <c r="B3066" s="191">
        <v>1287.829956</v>
      </c>
      <c r="C3066" s="191">
        <v>1303.040039</v>
      </c>
      <c r="D3066" s="191">
        <v>1272.1999510000001</v>
      </c>
      <c r="E3066" s="191">
        <v>1277.579956</v>
      </c>
      <c r="F3066" s="192">
        <v>1277.579956</v>
      </c>
      <c r="G3066" s="191">
        <v>4783560000</v>
      </c>
      <c r="H3066" s="194">
        <f t="shared" si="47"/>
        <v>-4.0925143472405785E-3</v>
      </c>
      <c r="I3066" s="193"/>
      <c r="J3066" s="197">
        <v>3064</v>
      </c>
      <c r="K3066" s="234">
        <v>-4.0925143472405785E-3</v>
      </c>
      <c r="L3066" s="198">
        <v>-1.1985423438815265E-3</v>
      </c>
    </row>
    <row r="3067" spans="1:12" ht="14.4" x14ac:dyDescent="0.3">
      <c r="A3067" s="7">
        <v>39689</v>
      </c>
      <c r="B3067" s="191">
        <v>1296.48999</v>
      </c>
      <c r="C3067" s="191">
        <v>1297.589966</v>
      </c>
      <c r="D3067" s="191">
        <v>1282.73999</v>
      </c>
      <c r="E3067" s="191">
        <v>1282.829956</v>
      </c>
      <c r="F3067" s="192">
        <v>1282.829956</v>
      </c>
      <c r="G3067" s="191">
        <v>3288120000</v>
      </c>
      <c r="H3067" s="194">
        <f t="shared" si="47"/>
        <v>-1.3723665512594914E-2</v>
      </c>
      <c r="I3067" s="193"/>
      <c r="J3067" s="197">
        <v>3065</v>
      </c>
      <c r="K3067" s="234">
        <v>-1.3723665512594914E-2</v>
      </c>
      <c r="L3067" s="198">
        <v>-1.1962620857601523E-3</v>
      </c>
    </row>
    <row r="3068" spans="1:12" ht="14.4" x14ac:dyDescent="0.3">
      <c r="A3068" s="7">
        <v>39688</v>
      </c>
      <c r="B3068" s="191">
        <v>1283.790039</v>
      </c>
      <c r="C3068" s="191">
        <v>1300.6800539999999</v>
      </c>
      <c r="D3068" s="191">
        <v>1283.790039</v>
      </c>
      <c r="E3068" s="191">
        <v>1300.6800539999999</v>
      </c>
      <c r="F3068" s="192">
        <v>1300.6800539999999</v>
      </c>
      <c r="G3068" s="191">
        <v>3854280000</v>
      </c>
      <c r="H3068" s="194">
        <f t="shared" si="47"/>
        <v>1.4840144418515848E-2</v>
      </c>
      <c r="I3068" s="193"/>
      <c r="J3068" s="197">
        <v>3066</v>
      </c>
      <c r="K3068" s="234">
        <v>1.4840144418515848E-2</v>
      </c>
      <c r="L3068" s="198">
        <v>-1.1962551247230845E-3</v>
      </c>
    </row>
    <row r="3069" spans="1:12" ht="14.4" x14ac:dyDescent="0.3">
      <c r="A3069" s="7">
        <v>39687</v>
      </c>
      <c r="B3069" s="191">
        <v>1271.290039</v>
      </c>
      <c r="C3069" s="191">
        <v>1285.0500489999999</v>
      </c>
      <c r="D3069" s="191">
        <v>1270.030029</v>
      </c>
      <c r="E3069" s="191">
        <v>1281.660034</v>
      </c>
      <c r="F3069" s="192">
        <v>1281.660034</v>
      </c>
      <c r="G3069" s="191">
        <v>3499610000</v>
      </c>
      <c r="H3069" s="194">
        <f t="shared" si="47"/>
        <v>7.9826536324319065E-3</v>
      </c>
      <c r="I3069" s="193"/>
      <c r="J3069" s="197">
        <v>3067</v>
      </c>
      <c r="K3069" s="234">
        <v>7.9826536324319065E-3</v>
      </c>
      <c r="L3069" s="198">
        <v>-1.1944585745591108E-3</v>
      </c>
    </row>
    <row r="3070" spans="1:12" ht="14.4" x14ac:dyDescent="0.3">
      <c r="A3070" s="7">
        <v>39686</v>
      </c>
      <c r="B3070" s="191">
        <v>1267.030029</v>
      </c>
      <c r="C3070" s="191">
        <v>1275.650024</v>
      </c>
      <c r="D3070" s="191">
        <v>1263.209961</v>
      </c>
      <c r="E3070" s="191">
        <v>1271.51001</v>
      </c>
      <c r="F3070" s="192">
        <v>1271.51001</v>
      </c>
      <c r="G3070" s="191">
        <v>3587570000</v>
      </c>
      <c r="H3070" s="194">
        <f t="shared" si="47"/>
        <v>3.6863724900829042E-3</v>
      </c>
      <c r="I3070" s="193"/>
      <c r="J3070" s="197">
        <v>3068</v>
      </c>
      <c r="K3070" s="234">
        <v>3.6863724900829042E-3</v>
      </c>
      <c r="L3070" s="198">
        <v>-1.1907599082347576E-3</v>
      </c>
    </row>
    <row r="3071" spans="1:12" ht="14.4" x14ac:dyDescent="0.3">
      <c r="A3071" s="7">
        <v>39685</v>
      </c>
      <c r="B3071" s="191">
        <v>1290.469971</v>
      </c>
      <c r="C3071" s="191">
        <v>1290.469971</v>
      </c>
      <c r="D3071" s="191">
        <v>1264.869995</v>
      </c>
      <c r="E3071" s="191">
        <v>1266.839966</v>
      </c>
      <c r="F3071" s="192">
        <v>1266.839966</v>
      </c>
      <c r="G3071" s="191">
        <v>3420600000</v>
      </c>
      <c r="H3071" s="194">
        <f t="shared" si="47"/>
        <v>-1.9625434113640552E-2</v>
      </c>
      <c r="I3071" s="193"/>
      <c r="J3071" s="197">
        <v>3069</v>
      </c>
      <c r="K3071" s="234">
        <v>-1.9625434113640552E-2</v>
      </c>
      <c r="L3071" s="198">
        <v>-1.1874403471331088E-3</v>
      </c>
    </row>
    <row r="3072" spans="1:12" ht="14.4" x14ac:dyDescent="0.3">
      <c r="A3072" s="7">
        <v>39682</v>
      </c>
      <c r="B3072" s="191">
        <v>1277.589966</v>
      </c>
      <c r="C3072" s="191">
        <v>1293.089966</v>
      </c>
      <c r="D3072" s="191">
        <v>1277.589966</v>
      </c>
      <c r="E3072" s="191">
        <v>1292.1999510000001</v>
      </c>
      <c r="F3072" s="192">
        <v>1292.1999510000001</v>
      </c>
      <c r="G3072" s="191">
        <v>3741070000</v>
      </c>
      <c r="H3072" s="194">
        <f t="shared" si="47"/>
        <v>1.1332670951888932E-2</v>
      </c>
      <c r="I3072" s="193"/>
      <c r="J3072" s="197">
        <v>3070</v>
      </c>
      <c r="K3072" s="234">
        <v>1.1332670951888932E-2</v>
      </c>
      <c r="L3072" s="198">
        <v>-1.1856994273686215E-3</v>
      </c>
    </row>
    <row r="3073" spans="1:12" ht="14.4" x14ac:dyDescent="0.3">
      <c r="A3073" s="7">
        <v>39681</v>
      </c>
      <c r="B3073" s="191">
        <v>1271.0699460000001</v>
      </c>
      <c r="C3073" s="191">
        <v>1281.400024</v>
      </c>
      <c r="D3073" s="191">
        <v>1265.219971</v>
      </c>
      <c r="E3073" s="191">
        <v>1277.719971</v>
      </c>
      <c r="F3073" s="192">
        <v>1277.719971</v>
      </c>
      <c r="G3073" s="191">
        <v>4032590000</v>
      </c>
      <c r="H3073" s="194">
        <f t="shared" si="47"/>
        <v>2.4949643814210594E-3</v>
      </c>
      <c r="I3073" s="193"/>
      <c r="J3073" s="197">
        <v>3071</v>
      </c>
      <c r="K3073" s="234">
        <v>2.4949643814210594E-3</v>
      </c>
      <c r="L3073" s="198">
        <v>-1.1814149034388086E-3</v>
      </c>
    </row>
    <row r="3074" spans="1:12" ht="14.4" x14ac:dyDescent="0.3">
      <c r="A3074" s="7">
        <v>39680</v>
      </c>
      <c r="B3074" s="191">
        <v>1267.339966</v>
      </c>
      <c r="C3074" s="191">
        <v>1276.01001</v>
      </c>
      <c r="D3074" s="191">
        <v>1261.160034</v>
      </c>
      <c r="E3074" s="191">
        <v>1274.540039</v>
      </c>
      <c r="F3074" s="192">
        <v>1274.540039</v>
      </c>
      <c r="G3074" s="191">
        <v>4555030000</v>
      </c>
      <c r="H3074" s="194">
        <f t="shared" si="47"/>
        <v>6.197331916761379E-3</v>
      </c>
      <c r="I3074" s="193"/>
      <c r="J3074" s="197">
        <v>3072</v>
      </c>
      <c r="K3074" s="234">
        <v>6.197331916761379E-3</v>
      </c>
      <c r="L3074" s="198">
        <v>-1.1806761681141264E-3</v>
      </c>
    </row>
    <row r="3075" spans="1:12" ht="14.4" x14ac:dyDescent="0.3">
      <c r="A3075" s="7">
        <v>39679</v>
      </c>
      <c r="B3075" s="191">
        <v>1276.650024</v>
      </c>
      <c r="C3075" s="191">
        <v>1276.650024</v>
      </c>
      <c r="D3075" s="191">
        <v>1263.1099850000001</v>
      </c>
      <c r="E3075" s="191">
        <v>1266.6899410000001</v>
      </c>
      <c r="F3075" s="192">
        <v>1266.6899410000001</v>
      </c>
      <c r="G3075" s="191">
        <v>4159760000</v>
      </c>
      <c r="H3075" s="194">
        <f t="shared" si="47"/>
        <v>-9.3149031937725304E-3</v>
      </c>
      <c r="I3075" s="193"/>
      <c r="J3075" s="197">
        <v>3073</v>
      </c>
      <c r="K3075" s="234">
        <v>-9.3149031937725304E-3</v>
      </c>
      <c r="L3075" s="198">
        <v>-1.1794093266258552E-3</v>
      </c>
    </row>
    <row r="3076" spans="1:12" ht="14.4" x14ac:dyDescent="0.3">
      <c r="A3076" s="7">
        <v>39678</v>
      </c>
      <c r="B3076" s="191">
        <v>1298.1400149999999</v>
      </c>
      <c r="C3076" s="191">
        <v>1300.219971</v>
      </c>
      <c r="D3076" s="191">
        <v>1274.51001</v>
      </c>
      <c r="E3076" s="191">
        <v>1278.599976</v>
      </c>
      <c r="F3076" s="192">
        <v>1278.599976</v>
      </c>
      <c r="G3076" s="191">
        <v>3829290000</v>
      </c>
      <c r="H3076" s="194">
        <f t="shared" ref="H3076:H3139" si="48">(F3076-F3077)/F3077</f>
        <v>-1.5097809073942944E-2</v>
      </c>
      <c r="I3076" s="193"/>
      <c r="J3076" s="197">
        <v>3074</v>
      </c>
      <c r="K3076" s="234">
        <v>-1.5097809073942944E-2</v>
      </c>
      <c r="L3076" s="198">
        <v>-1.1792671662561054E-3</v>
      </c>
    </row>
    <row r="3077" spans="1:12" ht="14.4" x14ac:dyDescent="0.3">
      <c r="A3077" s="7">
        <v>39675</v>
      </c>
      <c r="B3077" s="191">
        <v>1293.849976</v>
      </c>
      <c r="C3077" s="191">
        <v>1302.0500489999999</v>
      </c>
      <c r="D3077" s="191">
        <v>1290.73999</v>
      </c>
      <c r="E3077" s="191">
        <v>1298.1999510000001</v>
      </c>
      <c r="F3077" s="192">
        <v>1298.1999510000001</v>
      </c>
      <c r="G3077" s="191">
        <v>4041820000</v>
      </c>
      <c r="H3077" s="194">
        <f t="shared" si="48"/>
        <v>4.0759335616775199E-3</v>
      </c>
      <c r="I3077" s="193"/>
      <c r="J3077" s="197">
        <v>3075</v>
      </c>
      <c r="K3077" s="234">
        <v>4.0759335616775199E-3</v>
      </c>
      <c r="L3077" s="198">
        <v>-1.178883694463672E-3</v>
      </c>
    </row>
    <row r="3078" spans="1:12" ht="14.4" x14ac:dyDescent="0.3">
      <c r="A3078" s="7">
        <v>39674</v>
      </c>
      <c r="B3078" s="191">
        <v>1282.1099850000001</v>
      </c>
      <c r="C3078" s="191">
        <v>1300.1099850000001</v>
      </c>
      <c r="D3078" s="191">
        <v>1276.839966</v>
      </c>
      <c r="E3078" s="191">
        <v>1292.9300539999999</v>
      </c>
      <c r="F3078" s="192">
        <v>1292.9300539999999</v>
      </c>
      <c r="G3078" s="191">
        <v>4064000000</v>
      </c>
      <c r="H3078" s="194">
        <f t="shared" si="48"/>
        <v>5.5218016712622678E-3</v>
      </c>
      <c r="I3078" s="193"/>
      <c r="J3078" s="197">
        <v>3076</v>
      </c>
      <c r="K3078" s="234">
        <v>5.5218016712622678E-3</v>
      </c>
      <c r="L3078" s="198">
        <v>-1.1756890154171501E-3</v>
      </c>
    </row>
    <row r="3079" spans="1:12" ht="14.4" x14ac:dyDescent="0.3">
      <c r="A3079" s="7">
        <v>39673</v>
      </c>
      <c r="B3079" s="191">
        <v>1288.6400149999999</v>
      </c>
      <c r="C3079" s="191">
        <v>1294.030029</v>
      </c>
      <c r="D3079" s="191">
        <v>1274.8599850000001</v>
      </c>
      <c r="E3079" s="191">
        <v>1285.829956</v>
      </c>
      <c r="F3079" s="192">
        <v>1285.829956</v>
      </c>
      <c r="G3079" s="191">
        <v>4787600000</v>
      </c>
      <c r="H3079" s="194">
        <f t="shared" si="48"/>
        <v>-2.9156631946064362E-3</v>
      </c>
      <c r="I3079" s="193"/>
      <c r="J3079" s="197">
        <v>3077</v>
      </c>
      <c r="K3079" s="234">
        <v>-2.9156631946064362E-3</v>
      </c>
      <c r="L3079" s="198">
        <v>-1.1739956035753828E-3</v>
      </c>
    </row>
    <row r="3080" spans="1:12" ht="14.4" x14ac:dyDescent="0.3">
      <c r="A3080" s="7">
        <v>39672</v>
      </c>
      <c r="B3080" s="191">
        <v>1304.790039</v>
      </c>
      <c r="C3080" s="191">
        <v>1304.790039</v>
      </c>
      <c r="D3080" s="191">
        <v>1285.6400149999999</v>
      </c>
      <c r="E3080" s="191">
        <v>1289.589966</v>
      </c>
      <c r="F3080" s="192">
        <v>1289.589966</v>
      </c>
      <c r="G3080" s="191">
        <v>4711290000</v>
      </c>
      <c r="H3080" s="194">
        <f t="shared" si="48"/>
        <v>-1.2050670066141828E-2</v>
      </c>
      <c r="I3080" s="193"/>
      <c r="J3080" s="197">
        <v>3078</v>
      </c>
      <c r="K3080" s="234">
        <v>-1.2050670066141828E-2</v>
      </c>
      <c r="L3080" s="198">
        <v>-1.1720186390047861E-3</v>
      </c>
    </row>
    <row r="3081" spans="1:12" ht="14.4" x14ac:dyDescent="0.3">
      <c r="A3081" s="7">
        <v>39671</v>
      </c>
      <c r="B3081" s="191">
        <v>1294.420044</v>
      </c>
      <c r="C3081" s="191">
        <v>1313.150024</v>
      </c>
      <c r="D3081" s="191">
        <v>1291.410034</v>
      </c>
      <c r="E3081" s="191">
        <v>1305.3199460000001</v>
      </c>
      <c r="F3081" s="192">
        <v>1305.3199460000001</v>
      </c>
      <c r="G3081" s="191">
        <v>5067310000</v>
      </c>
      <c r="H3081" s="194">
        <f t="shared" si="48"/>
        <v>6.9427304792855507E-3</v>
      </c>
      <c r="I3081" s="193"/>
      <c r="J3081" s="197">
        <v>3079</v>
      </c>
      <c r="K3081" s="234">
        <v>6.9427304792855507E-3</v>
      </c>
      <c r="L3081" s="198">
        <v>-1.1659704158514788E-3</v>
      </c>
    </row>
    <row r="3082" spans="1:12" ht="14.4" x14ac:dyDescent="0.3">
      <c r="A3082" s="7">
        <v>39668</v>
      </c>
      <c r="B3082" s="191">
        <v>1266.290039</v>
      </c>
      <c r="C3082" s="191">
        <v>1297.849976</v>
      </c>
      <c r="D3082" s="191">
        <v>1262.1099850000001</v>
      </c>
      <c r="E3082" s="191">
        <v>1296.3199460000001</v>
      </c>
      <c r="F3082" s="192">
        <v>1296.3199460000001</v>
      </c>
      <c r="G3082" s="191">
        <v>4966810000</v>
      </c>
      <c r="H3082" s="194">
        <f t="shared" si="48"/>
        <v>2.3892834748641921E-2</v>
      </c>
      <c r="I3082" s="193"/>
      <c r="J3082" s="197">
        <v>3080</v>
      </c>
      <c r="K3082" s="234">
        <v>2.3892834748641921E-2</v>
      </c>
      <c r="L3082" s="198">
        <v>-1.1659593135848357E-3</v>
      </c>
    </row>
    <row r="3083" spans="1:12" ht="14.4" x14ac:dyDescent="0.3">
      <c r="A3083" s="7">
        <v>39667</v>
      </c>
      <c r="B3083" s="191">
        <v>1286.51001</v>
      </c>
      <c r="C3083" s="191">
        <v>1286.51001</v>
      </c>
      <c r="D3083" s="191">
        <v>1264.290039</v>
      </c>
      <c r="E3083" s="191">
        <v>1266.0699460000001</v>
      </c>
      <c r="F3083" s="192">
        <v>1266.0699460000001</v>
      </c>
      <c r="G3083" s="191">
        <v>5319380000</v>
      </c>
      <c r="H3083" s="194">
        <f t="shared" si="48"/>
        <v>-1.7933738283798798E-2</v>
      </c>
      <c r="I3083" s="193"/>
      <c r="J3083" s="197">
        <v>3081</v>
      </c>
      <c r="K3083" s="234">
        <v>-1.7933738283798798E-2</v>
      </c>
      <c r="L3083" s="198">
        <v>-1.1647762937830059E-3</v>
      </c>
    </row>
    <row r="3084" spans="1:12" ht="14.4" x14ac:dyDescent="0.3">
      <c r="A3084" s="7">
        <v>39666</v>
      </c>
      <c r="B3084" s="191">
        <v>1283.98999</v>
      </c>
      <c r="C3084" s="191">
        <v>1291.670044</v>
      </c>
      <c r="D3084" s="191">
        <v>1276</v>
      </c>
      <c r="E3084" s="191">
        <v>1289.1899410000001</v>
      </c>
      <c r="F3084" s="192">
        <v>1289.1899410000001</v>
      </c>
      <c r="G3084" s="191">
        <v>4873420000</v>
      </c>
      <c r="H3084" s="194">
        <f t="shared" si="48"/>
        <v>3.3543490312156481E-3</v>
      </c>
      <c r="I3084" s="193"/>
      <c r="J3084" s="197">
        <v>3082</v>
      </c>
      <c r="K3084" s="234">
        <v>3.3543490312156481E-3</v>
      </c>
      <c r="L3084" s="198">
        <v>-1.1618960866265351E-3</v>
      </c>
    </row>
    <row r="3085" spans="1:12" ht="14.4" x14ac:dyDescent="0.3">
      <c r="A3085" s="7">
        <v>39665</v>
      </c>
      <c r="B3085" s="191">
        <v>1254.869995</v>
      </c>
      <c r="C3085" s="191">
        <v>1284.880005</v>
      </c>
      <c r="D3085" s="191">
        <v>1254.670044</v>
      </c>
      <c r="E3085" s="191">
        <v>1284.880005</v>
      </c>
      <c r="F3085" s="192">
        <v>1284.880005</v>
      </c>
      <c r="G3085" s="191">
        <v>1219310000</v>
      </c>
      <c r="H3085" s="194">
        <f t="shared" si="48"/>
        <v>2.8718741013132487E-2</v>
      </c>
      <c r="I3085" s="193"/>
      <c r="J3085" s="197">
        <v>3083</v>
      </c>
      <c r="K3085" s="234">
        <v>2.8718741013132487E-2</v>
      </c>
      <c r="L3085" s="198">
        <v>-1.153652351656802E-3</v>
      </c>
    </row>
    <row r="3086" spans="1:12" ht="14.4" x14ac:dyDescent="0.3">
      <c r="A3086" s="7">
        <v>39664</v>
      </c>
      <c r="B3086" s="191">
        <v>1253.2700199999999</v>
      </c>
      <c r="C3086" s="191">
        <v>1260.48999</v>
      </c>
      <c r="D3086" s="191">
        <v>1247.4499510000001</v>
      </c>
      <c r="E3086" s="191">
        <v>1249.01001</v>
      </c>
      <c r="F3086" s="192">
        <v>1249.01001</v>
      </c>
      <c r="G3086" s="191">
        <v>4562280000</v>
      </c>
      <c r="H3086" s="194">
        <f t="shared" si="48"/>
        <v>-8.9660864953867245E-3</v>
      </c>
      <c r="I3086" s="193"/>
      <c r="J3086" s="197">
        <v>3084</v>
      </c>
      <c r="K3086" s="234">
        <v>-8.9660864953867245E-3</v>
      </c>
      <c r="L3086" s="198">
        <v>-1.1529205929168799E-3</v>
      </c>
    </row>
    <row r="3087" spans="1:12" ht="14.4" x14ac:dyDescent="0.3">
      <c r="A3087" s="7">
        <v>39661</v>
      </c>
      <c r="B3087" s="191">
        <v>1269.420044</v>
      </c>
      <c r="C3087" s="191">
        <v>1270.5200199999999</v>
      </c>
      <c r="D3087" s="191">
        <v>1254.540039</v>
      </c>
      <c r="E3087" s="191">
        <v>1260.3100589999999</v>
      </c>
      <c r="F3087" s="192">
        <v>1260.3100589999999</v>
      </c>
      <c r="G3087" s="191">
        <v>4684870000</v>
      </c>
      <c r="H3087" s="194">
        <f t="shared" si="48"/>
        <v>-5.5783947767110882E-3</v>
      </c>
      <c r="I3087" s="193"/>
      <c r="J3087" s="197">
        <v>3085</v>
      </c>
      <c r="K3087" s="234">
        <v>-5.5783947767110882E-3</v>
      </c>
      <c r="L3087" s="198">
        <v>-1.1500297675195747E-3</v>
      </c>
    </row>
    <row r="3088" spans="1:12" ht="14.4" x14ac:dyDescent="0.3">
      <c r="A3088" s="7">
        <v>39660</v>
      </c>
      <c r="B3088" s="191">
        <v>1281.369995</v>
      </c>
      <c r="C3088" s="191">
        <v>1284.9300539999999</v>
      </c>
      <c r="D3088" s="191">
        <v>1265.969971</v>
      </c>
      <c r="E3088" s="191">
        <v>1267.380005</v>
      </c>
      <c r="F3088" s="192">
        <v>1267.380005</v>
      </c>
      <c r="G3088" s="191">
        <v>5346050000</v>
      </c>
      <c r="H3088" s="194">
        <f t="shared" si="48"/>
        <v>-1.3143759728218886E-2</v>
      </c>
      <c r="I3088" s="193"/>
      <c r="J3088" s="197">
        <v>3086</v>
      </c>
      <c r="K3088" s="234">
        <v>-1.3143759728218886E-2</v>
      </c>
      <c r="L3088" s="198">
        <v>-1.1412043951110535E-3</v>
      </c>
    </row>
    <row r="3089" spans="1:12" ht="14.4" x14ac:dyDescent="0.3">
      <c r="A3089" s="7">
        <v>39659</v>
      </c>
      <c r="B3089" s="191">
        <v>1264.5200199999999</v>
      </c>
      <c r="C3089" s="191">
        <v>1284.329956</v>
      </c>
      <c r="D3089" s="191">
        <v>1264.5200199999999</v>
      </c>
      <c r="E3089" s="191">
        <v>1284.26001</v>
      </c>
      <c r="F3089" s="192">
        <v>1284.26001</v>
      </c>
      <c r="G3089" s="191">
        <v>5631330000</v>
      </c>
      <c r="H3089" s="194">
        <f t="shared" si="48"/>
        <v>1.6671991622013535E-2</v>
      </c>
      <c r="I3089" s="193"/>
      <c r="J3089" s="197">
        <v>3087</v>
      </c>
      <c r="K3089" s="234">
        <v>1.6671991622013535E-2</v>
      </c>
      <c r="L3089" s="198">
        <v>-1.1381287733349564E-3</v>
      </c>
    </row>
    <row r="3090" spans="1:12" ht="14.4" x14ac:dyDescent="0.3">
      <c r="A3090" s="7">
        <v>39658</v>
      </c>
      <c r="B3090" s="191">
        <v>1236.380005</v>
      </c>
      <c r="C3090" s="191">
        <v>1263.1999510000001</v>
      </c>
      <c r="D3090" s="191">
        <v>1236.380005</v>
      </c>
      <c r="E3090" s="191">
        <v>1263.1999510000001</v>
      </c>
      <c r="F3090" s="192">
        <v>1263.1999510000001</v>
      </c>
      <c r="G3090" s="191">
        <v>5414240000</v>
      </c>
      <c r="H3090" s="194">
        <f t="shared" si="48"/>
        <v>2.335600842274203E-2</v>
      </c>
      <c r="I3090" s="193"/>
      <c r="J3090" s="197">
        <v>3088</v>
      </c>
      <c r="K3090" s="234">
        <v>2.335600842274203E-2</v>
      </c>
      <c r="L3090" s="198">
        <v>-1.1374347616603382E-3</v>
      </c>
    </row>
    <row r="3091" spans="1:12" ht="14.4" x14ac:dyDescent="0.3">
      <c r="A3091" s="7">
        <v>39657</v>
      </c>
      <c r="B3091" s="191">
        <v>1257.76001</v>
      </c>
      <c r="C3091" s="191">
        <v>1260.089966</v>
      </c>
      <c r="D3091" s="191">
        <v>1234.369995</v>
      </c>
      <c r="E3091" s="191">
        <v>1234.369995</v>
      </c>
      <c r="F3091" s="192">
        <v>1234.369995</v>
      </c>
      <c r="G3091" s="191">
        <v>4282960000</v>
      </c>
      <c r="H3091" s="194">
        <f t="shared" si="48"/>
        <v>-1.8596564379559141E-2</v>
      </c>
      <c r="I3091" s="193"/>
      <c r="J3091" s="197">
        <v>3089</v>
      </c>
      <c r="K3091" s="234">
        <v>-1.8596564379559141E-2</v>
      </c>
      <c r="L3091" s="198">
        <v>-1.136410211239599E-3</v>
      </c>
    </row>
    <row r="3092" spans="1:12" ht="14.4" x14ac:dyDescent="0.3">
      <c r="A3092" s="7">
        <v>39654</v>
      </c>
      <c r="B3092" s="191">
        <v>1253.51001</v>
      </c>
      <c r="C3092" s="191">
        <v>1263.2299800000001</v>
      </c>
      <c r="D3092" s="191">
        <v>1251.75</v>
      </c>
      <c r="E3092" s="191">
        <v>1257.76001</v>
      </c>
      <c r="F3092" s="192">
        <v>1257.76001</v>
      </c>
      <c r="G3092" s="191">
        <v>4672560000</v>
      </c>
      <c r="H3092" s="194">
        <f t="shared" si="48"/>
        <v>4.1675082931221068E-3</v>
      </c>
      <c r="I3092" s="193"/>
      <c r="J3092" s="197">
        <v>3090</v>
      </c>
      <c r="K3092" s="234">
        <v>4.1675082931221068E-3</v>
      </c>
      <c r="L3092" s="198">
        <v>-1.1341035084619251E-3</v>
      </c>
    </row>
    <row r="3093" spans="1:12" ht="14.4" x14ac:dyDescent="0.3">
      <c r="A3093" s="7">
        <v>39653</v>
      </c>
      <c r="B3093" s="191">
        <v>1283.219971</v>
      </c>
      <c r="C3093" s="191">
        <v>1283.219971</v>
      </c>
      <c r="D3093" s="191">
        <v>1251.4799800000001</v>
      </c>
      <c r="E3093" s="191">
        <v>1252.540039</v>
      </c>
      <c r="F3093" s="192">
        <v>1252.540039</v>
      </c>
      <c r="G3093" s="191">
        <v>6127980000</v>
      </c>
      <c r="H3093" s="194">
        <f t="shared" si="48"/>
        <v>-2.3124422561664838E-2</v>
      </c>
      <c r="I3093" s="193"/>
      <c r="J3093" s="197">
        <v>3091</v>
      </c>
      <c r="K3093" s="234">
        <v>-2.3124422561664838E-2</v>
      </c>
      <c r="L3093" s="198">
        <v>-1.1321484144598778E-3</v>
      </c>
    </row>
    <row r="3094" spans="1:12" ht="14.4" x14ac:dyDescent="0.3">
      <c r="A3094" s="7">
        <v>39652</v>
      </c>
      <c r="B3094" s="191">
        <v>1278.869995</v>
      </c>
      <c r="C3094" s="191">
        <v>1291.170044</v>
      </c>
      <c r="D3094" s="191">
        <v>1276.0600589999999</v>
      </c>
      <c r="E3094" s="191">
        <v>1282.1899410000001</v>
      </c>
      <c r="F3094" s="192">
        <v>1282.1899410000001</v>
      </c>
      <c r="G3094" s="191">
        <v>6705830000</v>
      </c>
      <c r="H3094" s="194">
        <f t="shared" si="48"/>
        <v>4.0641667971809629E-3</v>
      </c>
      <c r="I3094" s="193"/>
      <c r="J3094" s="197">
        <v>3092</v>
      </c>
      <c r="K3094" s="234">
        <v>4.0641667971809629E-3</v>
      </c>
      <c r="L3094" s="198">
        <v>-1.1315330914882669E-3</v>
      </c>
    </row>
    <row r="3095" spans="1:12" ht="14.4" x14ac:dyDescent="0.3">
      <c r="A3095" s="7">
        <v>39651</v>
      </c>
      <c r="B3095" s="191">
        <v>1257.079956</v>
      </c>
      <c r="C3095" s="191">
        <v>1277.420044</v>
      </c>
      <c r="D3095" s="191">
        <v>1248.829956</v>
      </c>
      <c r="E3095" s="191">
        <v>1277</v>
      </c>
      <c r="F3095" s="192">
        <v>1277</v>
      </c>
      <c r="G3095" s="191">
        <v>6180230000</v>
      </c>
      <c r="H3095" s="194">
        <f t="shared" si="48"/>
        <v>1.3492063492063493E-2</v>
      </c>
      <c r="I3095" s="193"/>
      <c r="J3095" s="197">
        <v>3093</v>
      </c>
      <c r="K3095" s="234">
        <v>1.3492063492063493E-2</v>
      </c>
      <c r="L3095" s="198">
        <v>-1.1295328664155356E-3</v>
      </c>
    </row>
    <row r="3096" spans="1:12" ht="14.4" x14ac:dyDescent="0.3">
      <c r="A3096" s="7">
        <v>39650</v>
      </c>
      <c r="B3096" s="191">
        <v>1261.8199460000001</v>
      </c>
      <c r="C3096" s="191">
        <v>1267.73999</v>
      </c>
      <c r="D3096" s="191">
        <v>1255.6999510000001</v>
      </c>
      <c r="E3096" s="191">
        <v>1260</v>
      </c>
      <c r="F3096" s="192">
        <v>1260</v>
      </c>
      <c r="G3096" s="191">
        <v>4630640000</v>
      </c>
      <c r="H3096" s="194">
        <f t="shared" si="48"/>
        <v>-5.3943425046044816E-4</v>
      </c>
      <c r="I3096" s="193"/>
      <c r="J3096" s="197">
        <v>3094</v>
      </c>
      <c r="K3096" s="234">
        <v>-5.3943425046044816E-4</v>
      </c>
      <c r="L3096" s="198">
        <v>-1.1264498244038836E-3</v>
      </c>
    </row>
    <row r="3097" spans="1:12" ht="14.4" x14ac:dyDescent="0.3">
      <c r="A3097" s="7">
        <v>39647</v>
      </c>
      <c r="B3097" s="191">
        <v>1258.219971</v>
      </c>
      <c r="C3097" s="191">
        <v>1262.2299800000001</v>
      </c>
      <c r="D3097" s="191">
        <v>1251.8100589999999</v>
      </c>
      <c r="E3097" s="191">
        <v>1260.6800539999999</v>
      </c>
      <c r="F3097" s="192">
        <v>1260.6800539999999</v>
      </c>
      <c r="G3097" s="191">
        <v>5653280000</v>
      </c>
      <c r="H3097" s="194">
        <f t="shared" si="48"/>
        <v>2.8572744654463688E-4</v>
      </c>
      <c r="I3097" s="193"/>
      <c r="J3097" s="197">
        <v>3095</v>
      </c>
      <c r="K3097" s="234">
        <v>2.8572744654463688E-4</v>
      </c>
      <c r="L3097" s="198">
        <v>-1.1243599184882448E-3</v>
      </c>
    </row>
    <row r="3098" spans="1:12" ht="14.4" x14ac:dyDescent="0.3">
      <c r="A3098" s="7">
        <v>39646</v>
      </c>
      <c r="B3098" s="191">
        <v>1246.3100589999999</v>
      </c>
      <c r="C3098" s="191">
        <v>1262.3100589999999</v>
      </c>
      <c r="D3098" s="191">
        <v>1241.48999</v>
      </c>
      <c r="E3098" s="191">
        <v>1260.3199460000001</v>
      </c>
      <c r="F3098" s="192">
        <v>1260.3199460000001</v>
      </c>
      <c r="G3098" s="191">
        <v>7365210000</v>
      </c>
      <c r="H3098" s="194">
        <f t="shared" si="48"/>
        <v>1.2012559565256965E-2</v>
      </c>
      <c r="I3098" s="193"/>
      <c r="J3098" s="197">
        <v>3096</v>
      </c>
      <c r="K3098" s="234">
        <v>1.2012559565256965E-2</v>
      </c>
      <c r="L3098" s="198">
        <v>-1.1231092218188907E-3</v>
      </c>
    </row>
    <row r="3099" spans="1:12" ht="14.4" x14ac:dyDescent="0.3">
      <c r="A3099" s="7">
        <v>39645</v>
      </c>
      <c r="B3099" s="191">
        <v>1214.650024</v>
      </c>
      <c r="C3099" s="191">
        <v>1245.5200199999999</v>
      </c>
      <c r="D3099" s="191">
        <v>1211.3900149999999</v>
      </c>
      <c r="E3099" s="191">
        <v>1245.3599850000001</v>
      </c>
      <c r="F3099" s="192">
        <v>1245.3599850000001</v>
      </c>
      <c r="G3099" s="191">
        <v>6738630000</v>
      </c>
      <c r="H3099" s="194">
        <f t="shared" si="48"/>
        <v>2.5063543923286139E-2</v>
      </c>
      <c r="I3099" s="193"/>
      <c r="J3099" s="197">
        <v>3097</v>
      </c>
      <c r="K3099" s="234">
        <v>2.5063543923286139E-2</v>
      </c>
      <c r="L3099" s="198">
        <v>-1.116337041670261E-3</v>
      </c>
    </row>
    <row r="3100" spans="1:12" ht="14.4" x14ac:dyDescent="0.3">
      <c r="A3100" s="7">
        <v>39644</v>
      </c>
      <c r="B3100" s="191">
        <v>1226.829956</v>
      </c>
      <c r="C3100" s="191">
        <v>1234.349976</v>
      </c>
      <c r="D3100" s="191">
        <v>1200.4399410000001</v>
      </c>
      <c r="E3100" s="191">
        <v>1214.910034</v>
      </c>
      <c r="F3100" s="192">
        <v>1214.910034</v>
      </c>
      <c r="G3100" s="191">
        <v>7363640000</v>
      </c>
      <c r="H3100" s="194">
        <f t="shared" si="48"/>
        <v>-1.0901257401154715E-2</v>
      </c>
      <c r="I3100" s="193"/>
      <c r="J3100" s="197">
        <v>3098</v>
      </c>
      <c r="K3100" s="234">
        <v>-1.0901257401154715E-2</v>
      </c>
      <c r="L3100" s="198">
        <v>-1.114071772270422E-3</v>
      </c>
    </row>
    <row r="3101" spans="1:12" ht="14.4" x14ac:dyDescent="0.3">
      <c r="A3101" s="7">
        <v>39643</v>
      </c>
      <c r="B3101" s="191">
        <v>1241.6099850000001</v>
      </c>
      <c r="C3101" s="191">
        <v>1253.5</v>
      </c>
      <c r="D3101" s="191">
        <v>1225.01001</v>
      </c>
      <c r="E3101" s="191">
        <v>1228.3000489999999</v>
      </c>
      <c r="F3101" s="192">
        <v>1228.3000489999999</v>
      </c>
      <c r="G3101" s="191">
        <v>5434860000</v>
      </c>
      <c r="H3101" s="194">
        <f t="shared" si="48"/>
        <v>-9.0278591116335592E-3</v>
      </c>
      <c r="I3101" s="193"/>
      <c r="J3101" s="197">
        <v>3099</v>
      </c>
      <c r="K3101" s="234">
        <v>-9.0278591116335592E-3</v>
      </c>
      <c r="L3101" s="198">
        <v>-1.1122269759360366E-3</v>
      </c>
    </row>
    <row r="3102" spans="1:12" ht="14.4" x14ac:dyDescent="0.3">
      <c r="A3102" s="7">
        <v>39640</v>
      </c>
      <c r="B3102" s="191">
        <v>1248.660034</v>
      </c>
      <c r="C3102" s="191">
        <v>1257.2700199999999</v>
      </c>
      <c r="D3102" s="191">
        <v>1225.349976</v>
      </c>
      <c r="E3102" s="191">
        <v>1239.48999</v>
      </c>
      <c r="F3102" s="192">
        <v>1239.48999</v>
      </c>
      <c r="G3102" s="191">
        <v>6742200000</v>
      </c>
      <c r="H3102" s="194">
        <f t="shared" si="48"/>
        <v>-1.108994393895815E-2</v>
      </c>
      <c r="I3102" s="193"/>
      <c r="J3102" s="197">
        <v>3100</v>
      </c>
      <c r="K3102" s="234">
        <v>-1.108994393895815E-2</v>
      </c>
      <c r="L3102" s="198">
        <v>-1.1007176163722904E-3</v>
      </c>
    </row>
    <row r="3103" spans="1:12" ht="14.4" x14ac:dyDescent="0.3">
      <c r="A3103" s="7">
        <v>39639</v>
      </c>
      <c r="B3103" s="191">
        <v>1245.25</v>
      </c>
      <c r="C3103" s="191">
        <v>1257.650024</v>
      </c>
      <c r="D3103" s="191">
        <v>1236.76001</v>
      </c>
      <c r="E3103" s="191">
        <v>1253.3900149999999</v>
      </c>
      <c r="F3103" s="192">
        <v>1253.3900149999999</v>
      </c>
      <c r="G3103" s="191">
        <v>5840430000</v>
      </c>
      <c r="H3103" s="194">
        <f t="shared" si="48"/>
        <v>6.9897519963968745E-3</v>
      </c>
      <c r="I3103" s="193"/>
      <c r="J3103" s="197">
        <v>3101</v>
      </c>
      <c r="K3103" s="234">
        <v>6.9897519963968745E-3</v>
      </c>
      <c r="L3103" s="198">
        <v>-1.0976349517686746E-3</v>
      </c>
    </row>
    <row r="3104" spans="1:12" ht="14.4" x14ac:dyDescent="0.3">
      <c r="A3104" s="7">
        <v>39638</v>
      </c>
      <c r="B3104" s="191">
        <v>1273.380005</v>
      </c>
      <c r="C3104" s="191">
        <v>1277.3599850000001</v>
      </c>
      <c r="D3104" s="191">
        <v>1244.5699460000001</v>
      </c>
      <c r="E3104" s="191">
        <v>1244.6899410000001</v>
      </c>
      <c r="F3104" s="192">
        <v>1244.6899410000001</v>
      </c>
      <c r="G3104" s="191">
        <v>5181000000</v>
      </c>
      <c r="H3104" s="194">
        <f t="shared" si="48"/>
        <v>-2.2776172659207367E-2</v>
      </c>
      <c r="I3104" s="193"/>
      <c r="J3104" s="197">
        <v>3102</v>
      </c>
      <c r="K3104" s="234">
        <v>-2.2776172659207367E-2</v>
      </c>
      <c r="L3104" s="198">
        <v>-1.0975586309967132E-3</v>
      </c>
    </row>
    <row r="3105" spans="1:12" ht="14.4" x14ac:dyDescent="0.3">
      <c r="A3105" s="7">
        <v>39637</v>
      </c>
      <c r="B3105" s="191">
        <v>1251.839966</v>
      </c>
      <c r="C3105" s="191">
        <v>1274.170044</v>
      </c>
      <c r="D3105" s="191">
        <v>1242.839966</v>
      </c>
      <c r="E3105" s="191">
        <v>1273.6999510000001</v>
      </c>
      <c r="F3105" s="192">
        <v>1273.6999510000001</v>
      </c>
      <c r="G3105" s="191">
        <v>6034110000</v>
      </c>
      <c r="H3105" s="194">
        <f t="shared" si="48"/>
        <v>1.7080348310130555E-2</v>
      </c>
      <c r="I3105" s="193"/>
      <c r="J3105" s="197">
        <v>3103</v>
      </c>
      <c r="K3105" s="234">
        <v>1.7080348310130555E-2</v>
      </c>
      <c r="L3105" s="198">
        <v>-1.0969490083988411E-3</v>
      </c>
    </row>
    <row r="3106" spans="1:12" ht="14.4" x14ac:dyDescent="0.3">
      <c r="A3106" s="7">
        <v>39636</v>
      </c>
      <c r="B3106" s="191">
        <v>1262.900024</v>
      </c>
      <c r="C3106" s="191">
        <v>1273.9499510000001</v>
      </c>
      <c r="D3106" s="191">
        <v>1240.6800539999999</v>
      </c>
      <c r="E3106" s="191">
        <v>1252.3100589999999</v>
      </c>
      <c r="F3106" s="192">
        <v>1252.3100589999999</v>
      </c>
      <c r="G3106" s="191">
        <v>5265420000</v>
      </c>
      <c r="H3106" s="194">
        <f t="shared" si="48"/>
        <v>-8.3854341584842038E-3</v>
      </c>
      <c r="I3106" s="193"/>
      <c r="J3106" s="197">
        <v>3104</v>
      </c>
      <c r="K3106" s="234">
        <v>-8.3854341584842038E-3</v>
      </c>
      <c r="L3106" s="198">
        <v>-1.0969339668811192E-3</v>
      </c>
    </row>
    <row r="3107" spans="1:12" ht="14.4" x14ac:dyDescent="0.3">
      <c r="A3107" s="7">
        <v>39632</v>
      </c>
      <c r="B3107" s="191">
        <v>1262.959961</v>
      </c>
      <c r="C3107" s="191">
        <v>1271.4799800000001</v>
      </c>
      <c r="D3107" s="191">
        <v>1252.01001</v>
      </c>
      <c r="E3107" s="191">
        <v>1262.900024</v>
      </c>
      <c r="F3107" s="192">
        <v>1262.900024</v>
      </c>
      <c r="G3107" s="191">
        <v>3247590000</v>
      </c>
      <c r="H3107" s="194">
        <f t="shared" si="48"/>
        <v>1.0939216010223121E-3</v>
      </c>
      <c r="I3107" s="193"/>
      <c r="J3107" s="197">
        <v>3105</v>
      </c>
      <c r="K3107" s="234">
        <v>1.0939216010223121E-3</v>
      </c>
      <c r="L3107" s="198">
        <v>-1.0968946254352578E-3</v>
      </c>
    </row>
    <row r="3108" spans="1:12" ht="14.4" x14ac:dyDescent="0.3">
      <c r="A3108" s="7">
        <v>39631</v>
      </c>
      <c r="B3108" s="191">
        <v>1285.8199460000001</v>
      </c>
      <c r="C3108" s="191">
        <v>1292.170044</v>
      </c>
      <c r="D3108" s="191">
        <v>1261.51001</v>
      </c>
      <c r="E3108" s="191">
        <v>1261.5200199999999</v>
      </c>
      <c r="F3108" s="192">
        <v>1261.5200199999999</v>
      </c>
      <c r="G3108" s="191">
        <v>5276090000</v>
      </c>
      <c r="H3108" s="194">
        <f t="shared" si="48"/>
        <v>-1.8203620005352115E-2</v>
      </c>
      <c r="I3108" s="193"/>
      <c r="J3108" s="197">
        <v>3106</v>
      </c>
      <c r="K3108" s="234">
        <v>-1.8203620005352115E-2</v>
      </c>
      <c r="L3108" s="198">
        <v>-1.0915881348269041E-3</v>
      </c>
    </row>
    <row r="3109" spans="1:12" ht="14.4" x14ac:dyDescent="0.3">
      <c r="A3109" s="7">
        <v>39630</v>
      </c>
      <c r="B3109" s="191">
        <v>1276.6899410000001</v>
      </c>
      <c r="C3109" s="191">
        <v>1285.3100589999999</v>
      </c>
      <c r="D3109" s="191">
        <v>1260.6800539999999</v>
      </c>
      <c r="E3109" s="191">
        <v>1284.910034</v>
      </c>
      <c r="F3109" s="192">
        <v>1284.910034</v>
      </c>
      <c r="G3109" s="191">
        <v>5846290000</v>
      </c>
      <c r="H3109" s="194">
        <f t="shared" si="48"/>
        <v>3.8359640624999968E-3</v>
      </c>
      <c r="I3109" s="193"/>
      <c r="J3109" s="197">
        <v>3107</v>
      </c>
      <c r="K3109" s="234">
        <v>3.8359640624999968E-3</v>
      </c>
      <c r="L3109" s="198">
        <v>-1.0889653362094309E-3</v>
      </c>
    </row>
    <row r="3110" spans="1:12" ht="14.4" x14ac:dyDescent="0.3">
      <c r="A3110" s="7">
        <v>39629</v>
      </c>
      <c r="B3110" s="191">
        <v>1278.0600589999999</v>
      </c>
      <c r="C3110" s="191">
        <v>1290.3100589999999</v>
      </c>
      <c r="D3110" s="191">
        <v>1274.8599850000001</v>
      </c>
      <c r="E3110" s="191">
        <v>1280</v>
      </c>
      <c r="F3110" s="192">
        <v>1280</v>
      </c>
      <c r="G3110" s="191">
        <v>5032330000</v>
      </c>
      <c r="H3110" s="194">
        <f t="shared" si="48"/>
        <v>1.2672249203397211E-3</v>
      </c>
      <c r="I3110" s="193"/>
      <c r="J3110" s="197">
        <v>3108</v>
      </c>
      <c r="K3110" s="234">
        <v>1.2672249203397211E-3</v>
      </c>
      <c r="L3110" s="198">
        <v>-1.0845045771287931E-3</v>
      </c>
    </row>
    <row r="3111" spans="1:12" ht="14.4" x14ac:dyDescent="0.3">
      <c r="A3111" s="7">
        <v>39626</v>
      </c>
      <c r="B3111" s="191">
        <v>1283.599976</v>
      </c>
      <c r="C3111" s="191">
        <v>1289.4499510000001</v>
      </c>
      <c r="D3111" s="191">
        <v>1272</v>
      </c>
      <c r="E3111" s="191">
        <v>1278.380005</v>
      </c>
      <c r="F3111" s="192">
        <v>1278.380005</v>
      </c>
      <c r="G3111" s="191">
        <v>6208260000</v>
      </c>
      <c r="H3111" s="194">
        <f t="shared" si="48"/>
        <v>-3.717428913830615E-3</v>
      </c>
      <c r="I3111" s="193"/>
      <c r="J3111" s="197">
        <v>3109</v>
      </c>
      <c r="K3111" s="234">
        <v>-3.717428913830615E-3</v>
      </c>
      <c r="L3111" s="198">
        <v>-1.0822003765219607E-3</v>
      </c>
    </row>
    <row r="3112" spans="1:12" ht="14.4" x14ac:dyDescent="0.3">
      <c r="A3112" s="7">
        <v>39625</v>
      </c>
      <c r="B3112" s="191">
        <v>1316.290039</v>
      </c>
      <c r="C3112" s="191">
        <v>1316.290039</v>
      </c>
      <c r="D3112" s="191">
        <v>1283.150024</v>
      </c>
      <c r="E3112" s="191">
        <v>1283.150024</v>
      </c>
      <c r="F3112" s="192">
        <v>1283.150024</v>
      </c>
      <c r="G3112" s="191">
        <v>5231280000</v>
      </c>
      <c r="H3112" s="194">
        <f t="shared" si="48"/>
        <v>-2.9365226027513115E-2</v>
      </c>
      <c r="I3112" s="193"/>
      <c r="J3112" s="197">
        <v>3110</v>
      </c>
      <c r="K3112" s="234">
        <v>-2.9365226027513115E-2</v>
      </c>
      <c r="L3112" s="198">
        <v>-1.0780432056314163E-3</v>
      </c>
    </row>
    <row r="3113" spans="1:12" ht="14.4" x14ac:dyDescent="0.3">
      <c r="A3113" s="7">
        <v>39624</v>
      </c>
      <c r="B3113" s="191">
        <v>1314.540039</v>
      </c>
      <c r="C3113" s="191">
        <v>1335.630005</v>
      </c>
      <c r="D3113" s="191">
        <v>1314.540039</v>
      </c>
      <c r="E3113" s="191">
        <v>1321.969971</v>
      </c>
      <c r="F3113" s="192">
        <v>1321.969971</v>
      </c>
      <c r="G3113" s="191">
        <v>4825640000</v>
      </c>
      <c r="H3113" s="194">
        <f t="shared" si="48"/>
        <v>5.843407293753375E-3</v>
      </c>
      <c r="I3113" s="193"/>
      <c r="J3113" s="197">
        <v>3111</v>
      </c>
      <c r="K3113" s="234">
        <v>5.843407293753375E-3</v>
      </c>
      <c r="L3113" s="198">
        <v>-1.0736343152785389E-3</v>
      </c>
    </row>
    <row r="3114" spans="1:12" ht="14.4" x14ac:dyDescent="0.3">
      <c r="A3114" s="7">
        <v>39623</v>
      </c>
      <c r="B3114" s="191">
        <v>1317.2299800000001</v>
      </c>
      <c r="C3114" s="191">
        <v>1326.0200199999999</v>
      </c>
      <c r="D3114" s="191">
        <v>1304.420044</v>
      </c>
      <c r="E3114" s="191">
        <v>1314.290039</v>
      </c>
      <c r="F3114" s="192">
        <v>1314.290039</v>
      </c>
      <c r="G3114" s="191">
        <v>4705050000</v>
      </c>
      <c r="H3114" s="194">
        <f t="shared" si="48"/>
        <v>-2.8148414264036578E-3</v>
      </c>
      <c r="I3114" s="193"/>
      <c r="J3114" s="197">
        <v>3112</v>
      </c>
      <c r="K3114" s="234">
        <v>-2.8148414264036578E-3</v>
      </c>
      <c r="L3114" s="198">
        <v>-1.0723162539394634E-3</v>
      </c>
    </row>
    <row r="3115" spans="1:12" ht="14.4" x14ac:dyDescent="0.3">
      <c r="A3115" s="7">
        <v>39622</v>
      </c>
      <c r="B3115" s="191">
        <v>1319.7700199999999</v>
      </c>
      <c r="C3115" s="191">
        <v>1323.780029</v>
      </c>
      <c r="D3115" s="191">
        <v>1315.3100589999999</v>
      </c>
      <c r="E3115" s="191">
        <v>1318</v>
      </c>
      <c r="F3115" s="192">
        <v>1318</v>
      </c>
      <c r="G3115" s="191">
        <v>4186370000</v>
      </c>
      <c r="H3115" s="194">
        <f t="shared" si="48"/>
        <v>5.3072619284902259E-5</v>
      </c>
      <c r="I3115" s="193"/>
      <c r="J3115" s="197">
        <v>3113</v>
      </c>
      <c r="K3115" s="234">
        <v>5.3072619284902259E-5</v>
      </c>
      <c r="L3115" s="198">
        <v>-1.0707073127236766E-3</v>
      </c>
    </row>
    <row r="3116" spans="1:12" ht="14.4" x14ac:dyDescent="0.3">
      <c r="A3116" s="7">
        <v>39619</v>
      </c>
      <c r="B3116" s="191">
        <v>1341.0200199999999</v>
      </c>
      <c r="C3116" s="191">
        <v>1341.0200199999999</v>
      </c>
      <c r="D3116" s="191">
        <v>1314.459961</v>
      </c>
      <c r="E3116" s="191">
        <v>1317.9300539999999</v>
      </c>
      <c r="F3116" s="192">
        <v>1317.9300539999999</v>
      </c>
      <c r="G3116" s="191">
        <v>5324900000</v>
      </c>
      <c r="H3116" s="194">
        <f t="shared" si="48"/>
        <v>-1.8542855622741342E-2</v>
      </c>
      <c r="I3116" s="193"/>
      <c r="J3116" s="197">
        <v>3114</v>
      </c>
      <c r="K3116" s="234">
        <v>-1.8542855622741342E-2</v>
      </c>
      <c r="L3116" s="198">
        <v>-1.0676612972739166E-3</v>
      </c>
    </row>
    <row r="3117" spans="1:12" ht="14.4" x14ac:dyDescent="0.3">
      <c r="A3117" s="7">
        <v>39618</v>
      </c>
      <c r="B3117" s="191">
        <v>1336.8900149999999</v>
      </c>
      <c r="C3117" s="191">
        <v>1347.660034</v>
      </c>
      <c r="D3117" s="191">
        <v>1330.5</v>
      </c>
      <c r="E3117" s="191">
        <v>1342.829956</v>
      </c>
      <c r="F3117" s="192">
        <v>1342.829956</v>
      </c>
      <c r="G3117" s="191">
        <v>4811670000</v>
      </c>
      <c r="H3117" s="194">
        <f t="shared" si="48"/>
        <v>3.7523241556073009E-3</v>
      </c>
      <c r="I3117" s="193"/>
      <c r="J3117" s="197">
        <v>3115</v>
      </c>
      <c r="K3117" s="234">
        <v>3.7523241556073009E-3</v>
      </c>
      <c r="L3117" s="198">
        <v>-1.065861403198954E-3</v>
      </c>
    </row>
    <row r="3118" spans="1:12" ht="14.4" x14ac:dyDescent="0.3">
      <c r="A3118" s="7">
        <v>39617</v>
      </c>
      <c r="B3118" s="191">
        <v>1349.589966</v>
      </c>
      <c r="C3118" s="191">
        <v>1349.589966</v>
      </c>
      <c r="D3118" s="191">
        <v>1333.400024</v>
      </c>
      <c r="E3118" s="191">
        <v>1337.8100589999999</v>
      </c>
      <c r="F3118" s="192">
        <v>1337.8100589999999</v>
      </c>
      <c r="G3118" s="191">
        <v>4573570000</v>
      </c>
      <c r="H3118" s="194">
        <f t="shared" si="48"/>
        <v>-9.7118240586570124E-3</v>
      </c>
      <c r="I3118" s="193"/>
      <c r="J3118" s="197">
        <v>3116</v>
      </c>
      <c r="K3118" s="234">
        <v>-9.7118240586570124E-3</v>
      </c>
      <c r="L3118" s="198">
        <v>-1.0637348469647581E-3</v>
      </c>
    </row>
    <row r="3119" spans="1:12" ht="14.4" x14ac:dyDescent="0.3">
      <c r="A3119" s="7">
        <v>39616</v>
      </c>
      <c r="B3119" s="191">
        <v>1360.709961</v>
      </c>
      <c r="C3119" s="191">
        <v>1366.589966</v>
      </c>
      <c r="D3119" s="191">
        <v>1350.540039</v>
      </c>
      <c r="E3119" s="191">
        <v>1350.9300539999999</v>
      </c>
      <c r="F3119" s="192">
        <v>1350.9300539999999</v>
      </c>
      <c r="G3119" s="191">
        <v>3801960000</v>
      </c>
      <c r="H3119" s="194">
        <f t="shared" si="48"/>
        <v>-6.7713330233873173E-3</v>
      </c>
      <c r="I3119" s="193"/>
      <c r="J3119" s="197">
        <v>3117</v>
      </c>
      <c r="K3119" s="234">
        <v>-6.7713330233873173E-3</v>
      </c>
      <c r="L3119" s="198">
        <v>-1.0620575860225694E-3</v>
      </c>
    </row>
    <row r="3120" spans="1:12" ht="14.4" x14ac:dyDescent="0.3">
      <c r="A3120" s="7">
        <v>39615</v>
      </c>
      <c r="B3120" s="191">
        <v>1358.849976</v>
      </c>
      <c r="C3120" s="191">
        <v>1364.6999510000001</v>
      </c>
      <c r="D3120" s="191">
        <v>1352.0699460000001</v>
      </c>
      <c r="E3120" s="191">
        <v>1360.1400149999999</v>
      </c>
      <c r="F3120" s="192">
        <v>1360.1400149999999</v>
      </c>
      <c r="G3120" s="191">
        <v>3706940000</v>
      </c>
      <c r="H3120" s="194">
        <f t="shared" si="48"/>
        <v>8.087027319595699E-5</v>
      </c>
      <c r="I3120" s="193"/>
      <c r="J3120" s="197">
        <v>3118</v>
      </c>
      <c r="K3120" s="234">
        <v>8.087027319595699E-5</v>
      </c>
      <c r="L3120" s="198">
        <v>-1.0609830247616746E-3</v>
      </c>
    </row>
    <row r="3121" spans="1:12" ht="14.4" x14ac:dyDescent="0.3">
      <c r="A3121" s="7">
        <v>39612</v>
      </c>
      <c r="B3121" s="191">
        <v>1341.8100589999999</v>
      </c>
      <c r="C3121" s="191">
        <v>1360.030029</v>
      </c>
      <c r="D3121" s="191">
        <v>1341.709961</v>
      </c>
      <c r="E3121" s="191">
        <v>1360.030029</v>
      </c>
      <c r="F3121" s="192">
        <v>1360.030029</v>
      </c>
      <c r="G3121" s="191">
        <v>4080420000</v>
      </c>
      <c r="H3121" s="194">
        <f t="shared" si="48"/>
        <v>1.5046261260593417E-2</v>
      </c>
      <c r="I3121" s="193"/>
      <c r="J3121" s="197">
        <v>3119</v>
      </c>
      <c r="K3121" s="234">
        <v>1.5046261260593417E-2</v>
      </c>
      <c r="L3121" s="198">
        <v>-1.0602695616058434E-3</v>
      </c>
    </row>
    <row r="3122" spans="1:12" ht="14.4" x14ac:dyDescent="0.3">
      <c r="A3122" s="7">
        <v>39611</v>
      </c>
      <c r="B3122" s="191">
        <v>1335.780029</v>
      </c>
      <c r="C3122" s="191">
        <v>1353.030029</v>
      </c>
      <c r="D3122" s="191">
        <v>1331.290039</v>
      </c>
      <c r="E3122" s="191">
        <v>1339.869995</v>
      </c>
      <c r="F3122" s="192">
        <v>1339.869995</v>
      </c>
      <c r="G3122" s="191">
        <v>4734240000</v>
      </c>
      <c r="H3122" s="194">
        <f t="shared" si="48"/>
        <v>3.2796988616889465E-3</v>
      </c>
      <c r="I3122" s="193"/>
      <c r="J3122" s="197">
        <v>3120</v>
      </c>
      <c r="K3122" s="234">
        <v>3.2796988616889465E-3</v>
      </c>
      <c r="L3122" s="198">
        <v>-1.0591479358922659E-3</v>
      </c>
    </row>
    <row r="3123" spans="1:12" ht="14.4" x14ac:dyDescent="0.3">
      <c r="A3123" s="7">
        <v>39610</v>
      </c>
      <c r="B3123" s="191">
        <v>1357.089966</v>
      </c>
      <c r="C3123" s="191">
        <v>1357.089966</v>
      </c>
      <c r="D3123" s="191">
        <v>1335.469971</v>
      </c>
      <c r="E3123" s="191">
        <v>1335.48999</v>
      </c>
      <c r="F3123" s="192">
        <v>1335.48999</v>
      </c>
      <c r="G3123" s="191">
        <v>4779980000</v>
      </c>
      <c r="H3123" s="194">
        <f t="shared" si="48"/>
        <v>-1.689434350929472E-2</v>
      </c>
      <c r="I3123" s="193"/>
      <c r="J3123" s="197">
        <v>3121</v>
      </c>
      <c r="K3123" s="234">
        <v>-1.689434350929472E-2</v>
      </c>
      <c r="L3123" s="198">
        <v>-1.0584152238849284E-3</v>
      </c>
    </row>
    <row r="3124" spans="1:12" ht="14.4" x14ac:dyDescent="0.3">
      <c r="A3124" s="7">
        <v>39609</v>
      </c>
      <c r="B3124" s="191">
        <v>1358.9799800000001</v>
      </c>
      <c r="C3124" s="191">
        <v>1366.839966</v>
      </c>
      <c r="D3124" s="191">
        <v>1351.5600589999999</v>
      </c>
      <c r="E3124" s="191">
        <v>1358.4399410000001</v>
      </c>
      <c r="F3124" s="192">
        <v>1358.4399410000001</v>
      </c>
      <c r="G3124" s="191">
        <v>4635070000</v>
      </c>
      <c r="H3124" s="194">
        <f t="shared" si="48"/>
        <v>-2.438072035908791E-3</v>
      </c>
      <c r="I3124" s="193"/>
      <c r="J3124" s="197">
        <v>3122</v>
      </c>
      <c r="K3124" s="234">
        <v>-2.438072035908791E-3</v>
      </c>
      <c r="L3124" s="198">
        <v>-1.055395948933063E-3</v>
      </c>
    </row>
    <row r="3125" spans="1:12" ht="14.4" x14ac:dyDescent="0.3">
      <c r="A3125" s="7">
        <v>39608</v>
      </c>
      <c r="B3125" s="191">
        <v>1360.829956</v>
      </c>
      <c r="C3125" s="191">
        <v>1370.630005</v>
      </c>
      <c r="D3125" s="191">
        <v>1350.619995</v>
      </c>
      <c r="E3125" s="191">
        <v>1361.76001</v>
      </c>
      <c r="F3125" s="192">
        <v>1361.76001</v>
      </c>
      <c r="G3125" s="191">
        <v>4404570000</v>
      </c>
      <c r="H3125" s="194">
        <f t="shared" si="48"/>
        <v>7.9368841839437911E-4</v>
      </c>
      <c r="I3125" s="193"/>
      <c r="J3125" s="197">
        <v>3123</v>
      </c>
      <c r="K3125" s="234">
        <v>7.9368841839437911E-4</v>
      </c>
      <c r="L3125" s="198">
        <v>-1.0521569099138026E-3</v>
      </c>
    </row>
    <row r="3126" spans="1:12" ht="14.4" x14ac:dyDescent="0.3">
      <c r="A3126" s="7">
        <v>39605</v>
      </c>
      <c r="B3126" s="191">
        <v>1400.0600589999999</v>
      </c>
      <c r="C3126" s="191">
        <v>1400.0600589999999</v>
      </c>
      <c r="D3126" s="191">
        <v>1359.900024</v>
      </c>
      <c r="E3126" s="191">
        <v>1360.6800539999999</v>
      </c>
      <c r="F3126" s="192">
        <v>1360.6800539999999</v>
      </c>
      <c r="G3126" s="191">
        <v>4771660000</v>
      </c>
      <c r="H3126" s="194">
        <f t="shared" si="48"/>
        <v>-3.0889208707972501E-2</v>
      </c>
      <c r="I3126" s="193"/>
      <c r="J3126" s="197">
        <v>3124</v>
      </c>
      <c r="K3126" s="234">
        <v>-3.0889208707972501E-2</v>
      </c>
      <c r="L3126" s="198">
        <v>-1.0516017825748637E-3</v>
      </c>
    </row>
    <row r="3127" spans="1:12" ht="14.4" x14ac:dyDescent="0.3">
      <c r="A3127" s="7">
        <v>39604</v>
      </c>
      <c r="B3127" s="191">
        <v>1377.4799800000001</v>
      </c>
      <c r="C3127" s="191">
        <v>1404.0500489999999</v>
      </c>
      <c r="D3127" s="191">
        <v>1377.4799800000001</v>
      </c>
      <c r="E3127" s="191">
        <v>1404.0500489999999</v>
      </c>
      <c r="F3127" s="192">
        <v>1404.0500489999999</v>
      </c>
      <c r="G3127" s="191">
        <v>4350790000</v>
      </c>
      <c r="H3127" s="194">
        <f t="shared" si="48"/>
        <v>1.9496150853406391E-2</v>
      </c>
      <c r="I3127" s="193"/>
      <c r="J3127" s="197">
        <v>3125</v>
      </c>
      <c r="K3127" s="234">
        <v>1.9496150853406391E-2</v>
      </c>
      <c r="L3127" s="198">
        <v>-1.0498388926410715E-3</v>
      </c>
    </row>
    <row r="3128" spans="1:12" ht="14.4" x14ac:dyDescent="0.3">
      <c r="A3128" s="7">
        <v>39603</v>
      </c>
      <c r="B3128" s="191">
        <v>1376.26001</v>
      </c>
      <c r="C3128" s="191">
        <v>1388.1800539999999</v>
      </c>
      <c r="D3128" s="191">
        <v>1371.73999</v>
      </c>
      <c r="E3128" s="191">
        <v>1377.1999510000001</v>
      </c>
      <c r="F3128" s="192">
        <v>1377.1999510000001</v>
      </c>
      <c r="G3128" s="191">
        <v>4338640000</v>
      </c>
      <c r="H3128" s="194">
        <f t="shared" si="48"/>
        <v>-3.2669617984195298E-4</v>
      </c>
      <c r="I3128" s="193"/>
      <c r="J3128" s="197">
        <v>3126</v>
      </c>
      <c r="K3128" s="234">
        <v>-3.2669617984195298E-4</v>
      </c>
      <c r="L3128" s="198">
        <v>-1.0493573954550969E-3</v>
      </c>
    </row>
    <row r="3129" spans="1:12" ht="14.4" x14ac:dyDescent="0.3">
      <c r="A3129" s="7">
        <v>39602</v>
      </c>
      <c r="B3129" s="191">
        <v>1386.420044</v>
      </c>
      <c r="C3129" s="191">
        <v>1393.119995</v>
      </c>
      <c r="D3129" s="191">
        <v>1370.119995</v>
      </c>
      <c r="E3129" s="191">
        <v>1377.650024</v>
      </c>
      <c r="F3129" s="192">
        <v>1377.650024</v>
      </c>
      <c r="G3129" s="191">
        <v>4396380000</v>
      </c>
      <c r="H3129" s="194">
        <f t="shared" si="48"/>
        <v>-5.7878280870160255E-3</v>
      </c>
      <c r="I3129" s="193"/>
      <c r="J3129" s="197">
        <v>3127</v>
      </c>
      <c r="K3129" s="234">
        <v>-5.7878280870160255E-3</v>
      </c>
      <c r="L3129" s="198">
        <v>-1.0473730107799647E-3</v>
      </c>
    </row>
    <row r="3130" spans="1:12" ht="14.4" x14ac:dyDescent="0.3">
      <c r="A3130" s="7">
        <v>39601</v>
      </c>
      <c r="B3130" s="191">
        <v>1399.619995</v>
      </c>
      <c r="C3130" s="191">
        <v>1399.619995</v>
      </c>
      <c r="D3130" s="191">
        <v>1377.790039</v>
      </c>
      <c r="E3130" s="191">
        <v>1385.670044</v>
      </c>
      <c r="F3130" s="192">
        <v>1385.670044</v>
      </c>
      <c r="G3130" s="191">
        <v>3714320000</v>
      </c>
      <c r="H3130" s="194">
        <f t="shared" si="48"/>
        <v>-1.0504263805166243E-2</v>
      </c>
      <c r="I3130" s="193"/>
      <c r="J3130" s="197">
        <v>3128</v>
      </c>
      <c r="K3130" s="234">
        <v>-1.0504263805166243E-2</v>
      </c>
      <c r="L3130" s="198">
        <v>-1.0458576719369064E-3</v>
      </c>
    </row>
    <row r="3131" spans="1:12" ht="14.4" x14ac:dyDescent="0.3">
      <c r="A3131" s="7">
        <v>39598</v>
      </c>
      <c r="B3131" s="191">
        <v>1398.3599850000001</v>
      </c>
      <c r="C3131" s="191">
        <v>1404.459961</v>
      </c>
      <c r="D3131" s="191">
        <v>1398.079956</v>
      </c>
      <c r="E3131" s="191">
        <v>1400.380005</v>
      </c>
      <c r="F3131" s="192">
        <v>1400.380005</v>
      </c>
      <c r="G3131" s="191">
        <v>3845630000</v>
      </c>
      <c r="H3131" s="194">
        <f t="shared" si="48"/>
        <v>1.5161665104046116E-3</v>
      </c>
      <c r="I3131" s="193"/>
      <c r="J3131" s="197">
        <v>3129</v>
      </c>
      <c r="K3131" s="234">
        <v>1.5161665104046116E-3</v>
      </c>
      <c r="L3131" s="198">
        <v>-1.045081435785009E-3</v>
      </c>
    </row>
    <row r="3132" spans="1:12" ht="14.4" x14ac:dyDescent="0.3">
      <c r="A3132" s="7">
        <v>39597</v>
      </c>
      <c r="B3132" s="191">
        <v>1390.5</v>
      </c>
      <c r="C3132" s="191">
        <v>1406.3199460000001</v>
      </c>
      <c r="D3132" s="191">
        <v>1388.589966</v>
      </c>
      <c r="E3132" s="191">
        <v>1398.26001</v>
      </c>
      <c r="F3132" s="192">
        <v>1398.26001</v>
      </c>
      <c r="G3132" s="191">
        <v>3894440000</v>
      </c>
      <c r="H3132" s="194">
        <f t="shared" si="48"/>
        <v>5.3349372906932712E-3</v>
      </c>
      <c r="I3132" s="193"/>
      <c r="J3132" s="197">
        <v>3130</v>
      </c>
      <c r="K3132" s="234">
        <v>5.3349372906932712E-3</v>
      </c>
      <c r="L3132" s="198">
        <v>-1.0426743217742235E-3</v>
      </c>
    </row>
    <row r="3133" spans="1:12" ht="14.4" x14ac:dyDescent="0.3">
      <c r="A3133" s="7">
        <v>39596</v>
      </c>
      <c r="B3133" s="191">
        <v>1386.540039</v>
      </c>
      <c r="C3133" s="191">
        <v>1391.25</v>
      </c>
      <c r="D3133" s="191">
        <v>1378.160034</v>
      </c>
      <c r="E3133" s="191">
        <v>1390.839966</v>
      </c>
      <c r="F3133" s="192">
        <v>1390.839966</v>
      </c>
      <c r="G3133" s="191">
        <v>3927240000</v>
      </c>
      <c r="H3133" s="194">
        <f t="shared" si="48"/>
        <v>3.9628903129962836E-3</v>
      </c>
      <c r="I3133" s="193"/>
      <c r="J3133" s="197">
        <v>3131</v>
      </c>
      <c r="K3133" s="234">
        <v>3.9628903129962836E-3</v>
      </c>
      <c r="L3133" s="198">
        <v>-1.0405136453344075E-3</v>
      </c>
    </row>
    <row r="3134" spans="1:12" ht="14.4" x14ac:dyDescent="0.3">
      <c r="A3134" s="7">
        <v>39595</v>
      </c>
      <c r="B3134" s="191">
        <v>1375.969971</v>
      </c>
      <c r="C3134" s="191">
        <v>1387.400024</v>
      </c>
      <c r="D3134" s="191">
        <v>1373.0699460000001</v>
      </c>
      <c r="E3134" s="191">
        <v>1385.349976</v>
      </c>
      <c r="F3134" s="192">
        <v>1385.349976</v>
      </c>
      <c r="G3134" s="191">
        <v>3588860000</v>
      </c>
      <c r="H3134" s="194">
        <f t="shared" si="48"/>
        <v>6.8462215594572969E-3</v>
      </c>
      <c r="I3134" s="193"/>
      <c r="J3134" s="197">
        <v>3132</v>
      </c>
      <c r="K3134" s="234">
        <v>6.8462215594572969E-3</v>
      </c>
      <c r="L3134" s="198">
        <v>-1.0403516539228181E-3</v>
      </c>
    </row>
    <row r="3135" spans="1:12" ht="14.4" x14ac:dyDescent="0.3">
      <c r="A3135" s="7">
        <v>39591</v>
      </c>
      <c r="B3135" s="191">
        <v>1392.1999510000001</v>
      </c>
      <c r="C3135" s="191">
        <v>1392.1999510000001</v>
      </c>
      <c r="D3135" s="191">
        <v>1373.719971</v>
      </c>
      <c r="E3135" s="191">
        <v>1375.9300539999999</v>
      </c>
      <c r="F3135" s="192">
        <v>1375.9300539999999</v>
      </c>
      <c r="G3135" s="191">
        <v>3516380000</v>
      </c>
      <c r="H3135" s="194">
        <f t="shared" si="48"/>
        <v>-1.3210400772438527E-2</v>
      </c>
      <c r="I3135" s="193"/>
      <c r="J3135" s="197">
        <v>3133</v>
      </c>
      <c r="K3135" s="234">
        <v>-1.3210400772438527E-2</v>
      </c>
      <c r="L3135" s="198">
        <v>-1.0397526059789989E-3</v>
      </c>
    </row>
    <row r="3136" spans="1:12" ht="14.4" x14ac:dyDescent="0.3">
      <c r="A3136" s="7">
        <v>39590</v>
      </c>
      <c r="B3136" s="191">
        <v>1390.829956</v>
      </c>
      <c r="C3136" s="191">
        <v>1399.0699460000001</v>
      </c>
      <c r="D3136" s="191">
        <v>1390.2299800000001</v>
      </c>
      <c r="E3136" s="191">
        <v>1394.349976</v>
      </c>
      <c r="F3136" s="192">
        <v>1394.349976</v>
      </c>
      <c r="G3136" s="191">
        <v>3955960000</v>
      </c>
      <c r="H3136" s="194">
        <f t="shared" si="48"/>
        <v>2.6173789661954887E-3</v>
      </c>
      <c r="I3136" s="193"/>
      <c r="J3136" s="197">
        <v>3134</v>
      </c>
      <c r="K3136" s="234">
        <v>2.6173789661954887E-3</v>
      </c>
      <c r="L3136" s="198">
        <v>-1.0362739729225933E-3</v>
      </c>
    </row>
    <row r="3137" spans="1:12" ht="14.4" x14ac:dyDescent="0.3">
      <c r="A3137" s="7">
        <v>39589</v>
      </c>
      <c r="B3137" s="191">
        <v>1414.0600589999999</v>
      </c>
      <c r="C3137" s="191">
        <v>1419.119995</v>
      </c>
      <c r="D3137" s="191">
        <v>1388.8100589999999</v>
      </c>
      <c r="E3137" s="191">
        <v>1390.709961</v>
      </c>
      <c r="F3137" s="192">
        <v>1390.709961</v>
      </c>
      <c r="G3137" s="191">
        <v>4517990000</v>
      </c>
      <c r="H3137" s="194">
        <f t="shared" si="48"/>
        <v>-1.605353234379173E-2</v>
      </c>
      <c r="I3137" s="193"/>
      <c r="J3137" s="197">
        <v>3135</v>
      </c>
      <c r="K3137" s="234">
        <v>-1.605353234379173E-2</v>
      </c>
      <c r="L3137" s="198">
        <v>-1.0315798256800733E-3</v>
      </c>
    </row>
    <row r="3138" spans="1:12" ht="14.4" x14ac:dyDescent="0.3">
      <c r="A3138" s="7">
        <v>39588</v>
      </c>
      <c r="B3138" s="191">
        <v>1424.48999</v>
      </c>
      <c r="C3138" s="191">
        <v>1424.48999</v>
      </c>
      <c r="D3138" s="191">
        <v>1409.089966</v>
      </c>
      <c r="E3138" s="191">
        <v>1413.400024</v>
      </c>
      <c r="F3138" s="192">
        <v>1413.400024</v>
      </c>
      <c r="G3138" s="191">
        <v>3854320000</v>
      </c>
      <c r="H3138" s="194">
        <f t="shared" si="48"/>
        <v>-9.2735894756397989E-3</v>
      </c>
      <c r="I3138" s="193"/>
      <c r="J3138" s="197">
        <v>3136</v>
      </c>
      <c r="K3138" s="234">
        <v>-9.2735894756397989E-3</v>
      </c>
      <c r="L3138" s="198">
        <v>-1.0284094173928894E-3</v>
      </c>
    </row>
    <row r="3139" spans="1:12" ht="14.4" x14ac:dyDescent="0.3">
      <c r="A3139" s="7">
        <v>39587</v>
      </c>
      <c r="B3139" s="191">
        <v>1425.280029</v>
      </c>
      <c r="C3139" s="191">
        <v>1440.23999</v>
      </c>
      <c r="D3139" s="191">
        <v>1421.630005</v>
      </c>
      <c r="E3139" s="191">
        <v>1426.630005</v>
      </c>
      <c r="F3139" s="192">
        <v>1426.630005</v>
      </c>
      <c r="G3139" s="191">
        <v>3683970000</v>
      </c>
      <c r="H3139" s="194">
        <f t="shared" si="48"/>
        <v>8.9804540748104184E-4</v>
      </c>
      <c r="I3139" s="193"/>
      <c r="J3139" s="197">
        <v>3137</v>
      </c>
      <c r="K3139" s="234">
        <v>8.9804540748104184E-4</v>
      </c>
      <c r="L3139" s="198">
        <v>-1.0281357433985861E-3</v>
      </c>
    </row>
    <row r="3140" spans="1:12" ht="14.4" x14ac:dyDescent="0.3">
      <c r="A3140" s="7">
        <v>39584</v>
      </c>
      <c r="B3140" s="191">
        <v>1423.8900149999999</v>
      </c>
      <c r="C3140" s="191">
        <v>1425.8199460000001</v>
      </c>
      <c r="D3140" s="191">
        <v>1414.349976</v>
      </c>
      <c r="E3140" s="191">
        <v>1425.349976</v>
      </c>
      <c r="F3140" s="192">
        <v>1425.349976</v>
      </c>
      <c r="G3140" s="191">
        <v>3842590000</v>
      </c>
      <c r="H3140" s="194">
        <f t="shared" ref="H3140:H3203" si="49">(F3140-F3141)/F3141</f>
        <v>1.2503986930895048E-3</v>
      </c>
      <c r="I3140" s="193"/>
      <c r="J3140" s="197">
        <v>3138</v>
      </c>
      <c r="K3140" s="234">
        <v>1.2503986930895048E-3</v>
      </c>
      <c r="L3140" s="198">
        <v>-1.0258176291793083E-3</v>
      </c>
    </row>
    <row r="3141" spans="1:12" ht="14.4" x14ac:dyDescent="0.3">
      <c r="A3141" s="7">
        <v>39583</v>
      </c>
      <c r="B3141" s="191">
        <v>1408.3599850000001</v>
      </c>
      <c r="C3141" s="191">
        <v>1424.400024</v>
      </c>
      <c r="D3141" s="191">
        <v>1406.869995</v>
      </c>
      <c r="E3141" s="191">
        <v>1423.5699460000001</v>
      </c>
      <c r="F3141" s="192">
        <v>1423.5699460000001</v>
      </c>
      <c r="G3141" s="191">
        <v>3836480000</v>
      </c>
      <c r="H3141" s="194">
        <f t="shared" si="49"/>
        <v>1.05844644130793E-2</v>
      </c>
      <c r="I3141" s="193"/>
      <c r="J3141" s="197">
        <v>3139</v>
      </c>
      <c r="K3141" s="234">
        <v>1.05844644130793E-2</v>
      </c>
      <c r="L3141" s="198">
        <v>-1.0254779746664236E-3</v>
      </c>
    </row>
    <row r="3142" spans="1:12" ht="14.4" x14ac:dyDescent="0.3">
      <c r="A3142" s="7">
        <v>39582</v>
      </c>
      <c r="B3142" s="191">
        <v>1405.650024</v>
      </c>
      <c r="C3142" s="191">
        <v>1420.1899410000001</v>
      </c>
      <c r="D3142" s="191">
        <v>1405.650024</v>
      </c>
      <c r="E3142" s="191">
        <v>1408.660034</v>
      </c>
      <c r="F3142" s="192">
        <v>1408.660034</v>
      </c>
      <c r="G3142" s="191">
        <v>3979370000</v>
      </c>
      <c r="H3142" s="194">
        <f t="shared" si="49"/>
        <v>4.0055841913147405E-3</v>
      </c>
      <c r="I3142" s="193"/>
      <c r="J3142" s="197">
        <v>3140</v>
      </c>
      <c r="K3142" s="234">
        <v>4.0055841913147405E-3</v>
      </c>
      <c r="L3142" s="198">
        <v>-1.0252486558836506E-3</v>
      </c>
    </row>
    <row r="3143" spans="1:12" ht="14.4" x14ac:dyDescent="0.3">
      <c r="A3143" s="7">
        <v>39581</v>
      </c>
      <c r="B3143" s="191">
        <v>1404.400024</v>
      </c>
      <c r="C3143" s="191">
        <v>1406.3000489999999</v>
      </c>
      <c r="D3143" s="191">
        <v>1396.26001</v>
      </c>
      <c r="E3143" s="191">
        <v>1403.040039</v>
      </c>
      <c r="F3143" s="192">
        <v>1403.040039</v>
      </c>
      <c r="G3143" s="191">
        <v>4018590000</v>
      </c>
      <c r="H3143" s="194">
        <f t="shared" si="49"/>
        <v>-3.8467135248835047E-4</v>
      </c>
      <c r="I3143" s="193"/>
      <c r="J3143" s="197">
        <v>3141</v>
      </c>
      <c r="K3143" s="234">
        <v>-3.8467135248835047E-4</v>
      </c>
      <c r="L3143" s="198">
        <v>-1.0195872065426707E-3</v>
      </c>
    </row>
    <row r="3144" spans="1:12" ht="14.4" x14ac:dyDescent="0.3">
      <c r="A3144" s="7">
        <v>39580</v>
      </c>
      <c r="B3144" s="191">
        <v>1389.400024</v>
      </c>
      <c r="C3144" s="191">
        <v>1404.0600589999999</v>
      </c>
      <c r="D3144" s="191">
        <v>1386.1999510000001</v>
      </c>
      <c r="E3144" s="191">
        <v>1403.579956</v>
      </c>
      <c r="F3144" s="192">
        <v>1403.579956</v>
      </c>
      <c r="G3144" s="191">
        <v>3370630000</v>
      </c>
      <c r="H3144" s="194">
        <f t="shared" si="49"/>
        <v>1.1020778719276689E-2</v>
      </c>
      <c r="I3144" s="193"/>
      <c r="J3144" s="197">
        <v>3142</v>
      </c>
      <c r="K3144" s="234">
        <v>1.1020778719276689E-2</v>
      </c>
      <c r="L3144" s="198">
        <v>-1.0189972871790976E-3</v>
      </c>
    </row>
    <row r="3145" spans="1:12" ht="14.4" x14ac:dyDescent="0.3">
      <c r="A3145" s="7">
        <v>39577</v>
      </c>
      <c r="B3145" s="191">
        <v>1394.900024</v>
      </c>
      <c r="C3145" s="191">
        <v>1394.900024</v>
      </c>
      <c r="D3145" s="191">
        <v>1384.1099850000001</v>
      </c>
      <c r="E3145" s="191">
        <v>1388.280029</v>
      </c>
      <c r="F3145" s="192">
        <v>1388.280029</v>
      </c>
      <c r="G3145" s="191">
        <v>3518620000</v>
      </c>
      <c r="H3145" s="194">
        <f t="shared" si="49"/>
        <v>-6.7254483406972302E-3</v>
      </c>
      <c r="I3145" s="193"/>
      <c r="J3145" s="197">
        <v>3143</v>
      </c>
      <c r="K3145" s="234">
        <v>-6.7254483406972302E-3</v>
      </c>
      <c r="L3145" s="198">
        <v>-1.0186551087738179E-3</v>
      </c>
    </row>
    <row r="3146" spans="1:12" ht="14.4" x14ac:dyDescent="0.3">
      <c r="A3146" s="7">
        <v>39576</v>
      </c>
      <c r="B3146" s="191">
        <v>1394.290039</v>
      </c>
      <c r="C3146" s="191">
        <v>1402.349976</v>
      </c>
      <c r="D3146" s="191">
        <v>1389.3900149999999</v>
      </c>
      <c r="E3146" s="191">
        <v>1397.6800539999999</v>
      </c>
      <c r="F3146" s="192">
        <v>1397.6800539999999</v>
      </c>
      <c r="G3146" s="191">
        <v>3827550000</v>
      </c>
      <c r="H3146" s="194">
        <f t="shared" si="49"/>
        <v>3.6695521217286519E-3</v>
      </c>
      <c r="I3146" s="193"/>
      <c r="J3146" s="197">
        <v>3144</v>
      </c>
      <c r="K3146" s="234">
        <v>3.6695521217286519E-3</v>
      </c>
      <c r="L3146" s="198">
        <v>-1.0171026706909943E-3</v>
      </c>
    </row>
    <row r="3147" spans="1:12" ht="14.4" x14ac:dyDescent="0.3">
      <c r="A3147" s="7">
        <v>39575</v>
      </c>
      <c r="B3147" s="191">
        <v>1417.48999</v>
      </c>
      <c r="C3147" s="191">
        <v>1419.540039</v>
      </c>
      <c r="D3147" s="191">
        <v>1391.160034</v>
      </c>
      <c r="E3147" s="191">
        <v>1392.5699460000001</v>
      </c>
      <c r="F3147" s="192">
        <v>1392.5699460000001</v>
      </c>
      <c r="G3147" s="191">
        <v>4075860000</v>
      </c>
      <c r="H3147" s="194">
        <f t="shared" si="49"/>
        <v>-1.8113790009491908E-2</v>
      </c>
      <c r="I3147" s="193"/>
      <c r="J3147" s="197">
        <v>3145</v>
      </c>
      <c r="K3147" s="234">
        <v>-1.8113790009491908E-2</v>
      </c>
      <c r="L3147" s="198">
        <v>-1.0109411132005418E-3</v>
      </c>
    </row>
    <row r="3148" spans="1:12" ht="14.4" x14ac:dyDescent="0.3">
      <c r="A3148" s="7">
        <v>39574</v>
      </c>
      <c r="B3148" s="191">
        <v>1405.599976</v>
      </c>
      <c r="C3148" s="191">
        <v>1421.5699460000001</v>
      </c>
      <c r="D3148" s="191">
        <v>1397.099976</v>
      </c>
      <c r="E3148" s="191">
        <v>1418.26001</v>
      </c>
      <c r="F3148" s="192">
        <v>1418.26001</v>
      </c>
      <c r="G3148" s="191">
        <v>3924100000</v>
      </c>
      <c r="H3148" s="194">
        <f t="shared" si="49"/>
        <v>7.6519336382633394E-3</v>
      </c>
      <c r="I3148" s="193"/>
      <c r="J3148" s="197">
        <v>3146</v>
      </c>
      <c r="K3148" s="234">
        <v>7.6519336382633394E-3</v>
      </c>
      <c r="L3148" s="198">
        <v>-1.0105542796062608E-3</v>
      </c>
    </row>
    <row r="3149" spans="1:12" ht="14.4" x14ac:dyDescent="0.3">
      <c r="A3149" s="7">
        <v>39573</v>
      </c>
      <c r="B3149" s="191">
        <v>1415.339966</v>
      </c>
      <c r="C3149" s="191">
        <v>1415.339966</v>
      </c>
      <c r="D3149" s="191">
        <v>1404.369995</v>
      </c>
      <c r="E3149" s="191">
        <v>1407.48999</v>
      </c>
      <c r="F3149" s="192">
        <v>1407.48999</v>
      </c>
      <c r="G3149" s="191">
        <v>3410090000</v>
      </c>
      <c r="H3149" s="194">
        <f t="shared" si="49"/>
        <v>-4.5335836276921906E-3</v>
      </c>
      <c r="I3149" s="193"/>
      <c r="J3149" s="197">
        <v>3147</v>
      </c>
      <c r="K3149" s="234">
        <v>-4.5335836276921906E-3</v>
      </c>
      <c r="L3149" s="198">
        <v>-1.0085958054164574E-3</v>
      </c>
    </row>
    <row r="3150" spans="1:12" ht="14.4" x14ac:dyDescent="0.3">
      <c r="A3150" s="7">
        <v>39570</v>
      </c>
      <c r="B3150" s="191">
        <v>1409.160034</v>
      </c>
      <c r="C3150" s="191">
        <v>1422.719971</v>
      </c>
      <c r="D3150" s="191">
        <v>1406.25</v>
      </c>
      <c r="E3150" s="191">
        <v>1413.900024</v>
      </c>
      <c r="F3150" s="192">
        <v>1413.900024</v>
      </c>
      <c r="G3150" s="191">
        <v>3953030000</v>
      </c>
      <c r="H3150" s="194">
        <f t="shared" si="49"/>
        <v>3.2355983013398959E-3</v>
      </c>
      <c r="I3150" s="193"/>
      <c r="J3150" s="197">
        <v>3148</v>
      </c>
      <c r="K3150" s="234">
        <v>3.2355983013398959E-3</v>
      </c>
      <c r="L3150" s="198">
        <v>-1.0081032748125748E-3</v>
      </c>
    </row>
    <row r="3151" spans="1:12" ht="14.4" x14ac:dyDescent="0.3">
      <c r="A3151" s="7">
        <v>39569</v>
      </c>
      <c r="B3151" s="191">
        <v>1385.969971</v>
      </c>
      <c r="C3151" s="191">
        <v>1410.0699460000001</v>
      </c>
      <c r="D3151" s="191">
        <v>1383.0699460000001</v>
      </c>
      <c r="E3151" s="191">
        <v>1409.339966</v>
      </c>
      <c r="F3151" s="192">
        <v>1409.339966</v>
      </c>
      <c r="G3151" s="191">
        <v>4448780000</v>
      </c>
      <c r="H3151" s="194">
        <f t="shared" si="49"/>
        <v>1.7140713041220161E-2</v>
      </c>
      <c r="I3151" s="193"/>
      <c r="J3151" s="197">
        <v>3149</v>
      </c>
      <c r="K3151" s="234">
        <v>1.7140713041220161E-2</v>
      </c>
      <c r="L3151" s="198">
        <v>-1.0069435897047494E-3</v>
      </c>
    </row>
    <row r="3152" spans="1:12" ht="14.4" x14ac:dyDescent="0.3">
      <c r="A3152" s="7">
        <v>39568</v>
      </c>
      <c r="B3152" s="191">
        <v>1391.219971</v>
      </c>
      <c r="C3152" s="191">
        <v>1404.5699460000001</v>
      </c>
      <c r="D3152" s="191">
        <v>1384.25</v>
      </c>
      <c r="E3152" s="191">
        <v>1385.589966</v>
      </c>
      <c r="F3152" s="192">
        <v>1385.589966</v>
      </c>
      <c r="G3152" s="191">
        <v>4508890000</v>
      </c>
      <c r="H3152" s="194">
        <f t="shared" si="49"/>
        <v>-3.8463019446790662E-3</v>
      </c>
      <c r="I3152" s="193"/>
      <c r="J3152" s="197">
        <v>3150</v>
      </c>
      <c r="K3152" s="234">
        <v>-3.8463019446790662E-3</v>
      </c>
      <c r="L3152" s="198">
        <v>-1.0052632800821898E-3</v>
      </c>
    </row>
    <row r="3153" spans="1:12" ht="14.4" x14ac:dyDescent="0.3">
      <c r="A3153" s="7">
        <v>39567</v>
      </c>
      <c r="B3153" s="191">
        <v>1395.6099850000001</v>
      </c>
      <c r="C3153" s="191">
        <v>1397</v>
      </c>
      <c r="D3153" s="191">
        <v>1386.6999510000001</v>
      </c>
      <c r="E3153" s="191">
        <v>1390.9399410000001</v>
      </c>
      <c r="F3153" s="192">
        <v>1390.9399410000001</v>
      </c>
      <c r="G3153" s="191">
        <v>3815320000</v>
      </c>
      <c r="H3153" s="194">
        <f t="shared" si="49"/>
        <v>-3.8886928388918349E-3</v>
      </c>
      <c r="I3153" s="193"/>
      <c r="J3153" s="197">
        <v>3151</v>
      </c>
      <c r="K3153" s="234">
        <v>-3.8886928388918349E-3</v>
      </c>
      <c r="L3153" s="198">
        <v>-1.005018593413563E-3</v>
      </c>
    </row>
    <row r="3154" spans="1:12" ht="14.4" x14ac:dyDescent="0.3">
      <c r="A3154" s="7">
        <v>39566</v>
      </c>
      <c r="B3154" s="191">
        <v>1397.959961</v>
      </c>
      <c r="C3154" s="191">
        <v>1402.900024</v>
      </c>
      <c r="D3154" s="191">
        <v>1394.400024</v>
      </c>
      <c r="E3154" s="191">
        <v>1396.369995</v>
      </c>
      <c r="F3154" s="192">
        <v>1396.369995</v>
      </c>
      <c r="G3154" s="191">
        <v>3607000000</v>
      </c>
      <c r="H3154" s="194">
        <f t="shared" si="49"/>
        <v>-1.0516017825748637E-3</v>
      </c>
      <c r="I3154" s="193"/>
      <c r="J3154" s="197">
        <v>3152</v>
      </c>
      <c r="K3154" s="234">
        <v>-1.0516017825748637E-3</v>
      </c>
      <c r="L3154" s="198">
        <v>-1.0024012604976115E-3</v>
      </c>
    </row>
    <row r="3155" spans="1:12" ht="14.4" x14ac:dyDescent="0.3">
      <c r="A3155" s="7">
        <v>39563</v>
      </c>
      <c r="B3155" s="191">
        <v>1387.880005</v>
      </c>
      <c r="C3155" s="191">
        <v>1399.1099850000001</v>
      </c>
      <c r="D3155" s="191">
        <v>1379.9799800000001</v>
      </c>
      <c r="E3155" s="191">
        <v>1397.839966</v>
      </c>
      <c r="F3155" s="192">
        <v>1397.839966</v>
      </c>
      <c r="G3155" s="191">
        <v>3891150000</v>
      </c>
      <c r="H3155" s="194">
        <f t="shared" si="49"/>
        <v>6.4947367914601727E-3</v>
      </c>
      <c r="I3155" s="193"/>
      <c r="J3155" s="197">
        <v>3153</v>
      </c>
      <c r="K3155" s="234">
        <v>6.4947367914601727E-3</v>
      </c>
      <c r="L3155" s="198">
        <v>-9.997787402460912E-4</v>
      </c>
    </row>
    <row r="3156" spans="1:12" ht="14.4" x14ac:dyDescent="0.3">
      <c r="A3156" s="7">
        <v>39562</v>
      </c>
      <c r="B3156" s="191">
        <v>1380.5200199999999</v>
      </c>
      <c r="C3156" s="191">
        <v>1397.719971</v>
      </c>
      <c r="D3156" s="191">
        <v>1371.089966</v>
      </c>
      <c r="E3156" s="191">
        <v>1388.8199460000001</v>
      </c>
      <c r="F3156" s="192">
        <v>1388.8199460000001</v>
      </c>
      <c r="G3156" s="191">
        <v>4461660000</v>
      </c>
      <c r="H3156" s="194">
        <f t="shared" si="49"/>
        <v>6.4422772547282642E-3</v>
      </c>
      <c r="I3156" s="193"/>
      <c r="J3156" s="197">
        <v>3154</v>
      </c>
      <c r="K3156" s="234">
        <v>6.4422772547282642E-3</v>
      </c>
      <c r="L3156" s="198">
        <v>-9.974457676294199E-4</v>
      </c>
    </row>
    <row r="3157" spans="1:12" ht="14.4" x14ac:dyDescent="0.3">
      <c r="A3157" s="7">
        <v>39561</v>
      </c>
      <c r="B3157" s="191">
        <v>1378.400024</v>
      </c>
      <c r="C3157" s="191">
        <v>1387.869995</v>
      </c>
      <c r="D3157" s="191">
        <v>1372.23999</v>
      </c>
      <c r="E3157" s="191">
        <v>1379.9300539999999</v>
      </c>
      <c r="F3157" s="192">
        <v>1379.9300539999999</v>
      </c>
      <c r="G3157" s="191">
        <v>4103610000</v>
      </c>
      <c r="H3157" s="194">
        <f t="shared" si="49"/>
        <v>2.8999179986736335E-3</v>
      </c>
      <c r="I3157" s="193"/>
      <c r="J3157" s="197">
        <v>3155</v>
      </c>
      <c r="K3157" s="234">
        <v>2.8999179986736335E-3</v>
      </c>
      <c r="L3157" s="198">
        <v>-9.9583088590096507E-4</v>
      </c>
    </row>
    <row r="3158" spans="1:12" ht="14.4" x14ac:dyDescent="0.3">
      <c r="A3158" s="7">
        <v>39560</v>
      </c>
      <c r="B3158" s="191">
        <v>1386.4300539999999</v>
      </c>
      <c r="C3158" s="191">
        <v>1386.4300539999999</v>
      </c>
      <c r="D3158" s="191">
        <v>1369.839966</v>
      </c>
      <c r="E3158" s="191">
        <v>1375.9399410000001</v>
      </c>
      <c r="F3158" s="192">
        <v>1375.9399410000001</v>
      </c>
      <c r="G3158" s="191">
        <v>3821900000</v>
      </c>
      <c r="H3158" s="194">
        <f t="shared" si="49"/>
        <v>-8.8102340580401353E-3</v>
      </c>
      <c r="I3158" s="193"/>
      <c r="J3158" s="197">
        <v>3156</v>
      </c>
      <c r="K3158" s="234">
        <v>-8.8102340580401353E-3</v>
      </c>
      <c r="L3158" s="198">
        <v>-9.9453207716211503E-4</v>
      </c>
    </row>
    <row r="3159" spans="1:12" ht="14.4" x14ac:dyDescent="0.3">
      <c r="A3159" s="7">
        <v>39559</v>
      </c>
      <c r="B3159" s="191">
        <v>1387.719971</v>
      </c>
      <c r="C3159" s="191">
        <v>1390.2299800000001</v>
      </c>
      <c r="D3159" s="191">
        <v>1379.25</v>
      </c>
      <c r="E3159" s="191">
        <v>1388.170044</v>
      </c>
      <c r="F3159" s="192">
        <v>1388.170044</v>
      </c>
      <c r="G3159" s="191">
        <v>3420570000</v>
      </c>
      <c r="H3159" s="194">
        <f t="shared" si="49"/>
        <v>-1.5535247519331136E-3</v>
      </c>
      <c r="I3159" s="193"/>
      <c r="J3159" s="197">
        <v>3157</v>
      </c>
      <c r="K3159" s="234">
        <v>-1.5535247519331136E-3</v>
      </c>
      <c r="L3159" s="198">
        <v>-9.9437660710954725E-4</v>
      </c>
    </row>
    <row r="3160" spans="1:12" ht="14.4" x14ac:dyDescent="0.3">
      <c r="A3160" s="7">
        <v>39556</v>
      </c>
      <c r="B3160" s="191">
        <v>1369</v>
      </c>
      <c r="C3160" s="191">
        <v>1395.900024</v>
      </c>
      <c r="D3160" s="191">
        <v>1369</v>
      </c>
      <c r="E3160" s="191">
        <v>1390.329956</v>
      </c>
      <c r="F3160" s="192">
        <v>1390.329956</v>
      </c>
      <c r="G3160" s="191">
        <v>4222380000</v>
      </c>
      <c r="H3160" s="194">
        <f t="shared" si="49"/>
        <v>1.8139002262660738E-2</v>
      </c>
      <c r="I3160" s="193"/>
      <c r="J3160" s="197">
        <v>3158</v>
      </c>
      <c r="K3160" s="234">
        <v>1.8139002262660738E-2</v>
      </c>
      <c r="L3160" s="198">
        <v>-9.9418192141988659E-4</v>
      </c>
    </row>
    <row r="3161" spans="1:12" ht="14.4" x14ac:dyDescent="0.3">
      <c r="A3161" s="7">
        <v>39555</v>
      </c>
      <c r="B3161" s="191">
        <v>1363.369995</v>
      </c>
      <c r="C3161" s="191">
        <v>1368.599976</v>
      </c>
      <c r="D3161" s="191">
        <v>1357.25</v>
      </c>
      <c r="E3161" s="191">
        <v>1365.5600589999999</v>
      </c>
      <c r="F3161" s="192">
        <v>1365.5600589999999</v>
      </c>
      <c r="G3161" s="191">
        <v>3713880000</v>
      </c>
      <c r="H3161" s="194">
        <f t="shared" si="49"/>
        <v>6.2291477624811518E-4</v>
      </c>
      <c r="I3161" s="193"/>
      <c r="J3161" s="197">
        <v>3159</v>
      </c>
      <c r="K3161" s="234">
        <v>6.2291477624811518E-4</v>
      </c>
      <c r="L3161" s="198">
        <v>-9.8428493237676627E-4</v>
      </c>
    </row>
    <row r="3162" spans="1:12" ht="14.4" x14ac:dyDescent="0.3">
      <c r="A3162" s="7">
        <v>39554</v>
      </c>
      <c r="B3162" s="191">
        <v>1337.0200199999999</v>
      </c>
      <c r="C3162" s="191">
        <v>1365.48999</v>
      </c>
      <c r="D3162" s="191">
        <v>1337.0200199999999</v>
      </c>
      <c r="E3162" s="191">
        <v>1364.709961</v>
      </c>
      <c r="F3162" s="192">
        <v>1364.709961</v>
      </c>
      <c r="G3162" s="191">
        <v>4260370000</v>
      </c>
      <c r="H3162" s="194">
        <f t="shared" si="49"/>
        <v>2.2691265764912167E-2</v>
      </c>
      <c r="I3162" s="193"/>
      <c r="J3162" s="197">
        <v>3160</v>
      </c>
      <c r="K3162" s="234">
        <v>2.2691265764912167E-2</v>
      </c>
      <c r="L3162" s="198">
        <v>-9.8374149784940471E-4</v>
      </c>
    </row>
    <row r="3163" spans="1:12" ht="14.4" x14ac:dyDescent="0.3">
      <c r="A3163" s="7">
        <v>39553</v>
      </c>
      <c r="B3163" s="191">
        <v>1331.719971</v>
      </c>
      <c r="C3163" s="191">
        <v>1337.719971</v>
      </c>
      <c r="D3163" s="191">
        <v>1324.349976</v>
      </c>
      <c r="E3163" s="191">
        <v>1334.4300539999999</v>
      </c>
      <c r="F3163" s="192">
        <v>1334.4300539999999</v>
      </c>
      <c r="G3163" s="191">
        <v>3581230000</v>
      </c>
      <c r="H3163" s="194">
        <f t="shared" si="49"/>
        <v>4.5998767227725225E-3</v>
      </c>
      <c r="I3163" s="193"/>
      <c r="J3163" s="197">
        <v>3161</v>
      </c>
      <c r="K3163" s="234">
        <v>4.5998767227725225E-3</v>
      </c>
      <c r="L3163" s="198">
        <v>-9.7885487856738977E-4</v>
      </c>
    </row>
    <row r="3164" spans="1:12" ht="14.4" x14ac:dyDescent="0.3">
      <c r="A3164" s="7">
        <v>39552</v>
      </c>
      <c r="B3164" s="191">
        <v>1332.1999510000001</v>
      </c>
      <c r="C3164" s="191">
        <v>1335.6400149999999</v>
      </c>
      <c r="D3164" s="191">
        <v>1326.160034</v>
      </c>
      <c r="E3164" s="191">
        <v>1328.3199460000001</v>
      </c>
      <c r="F3164" s="192">
        <v>1328.3199460000001</v>
      </c>
      <c r="G3164" s="191">
        <v>3565020000</v>
      </c>
      <c r="H3164" s="194">
        <f t="shared" si="49"/>
        <v>-3.3837849904987923E-3</v>
      </c>
      <c r="I3164" s="193"/>
      <c r="J3164" s="197">
        <v>3162</v>
      </c>
      <c r="K3164" s="234">
        <v>-3.3837849904987923E-3</v>
      </c>
      <c r="L3164" s="198">
        <v>-9.7876319735198578E-4</v>
      </c>
    </row>
    <row r="3165" spans="1:12" ht="14.4" x14ac:dyDescent="0.3">
      <c r="A3165" s="7">
        <v>39549</v>
      </c>
      <c r="B3165" s="191">
        <v>1357.9799800000001</v>
      </c>
      <c r="C3165" s="191">
        <v>1357.9799800000001</v>
      </c>
      <c r="D3165" s="191">
        <v>1331.209961</v>
      </c>
      <c r="E3165" s="191">
        <v>1332.829956</v>
      </c>
      <c r="F3165" s="192">
        <v>1332.829956</v>
      </c>
      <c r="G3165" s="191">
        <v>3723790000</v>
      </c>
      <c r="H3165" s="194">
        <f t="shared" si="49"/>
        <v>-2.0374181030954421E-2</v>
      </c>
      <c r="I3165" s="193"/>
      <c r="J3165" s="197">
        <v>3163</v>
      </c>
      <c r="K3165" s="234">
        <v>-2.0374181030954421E-2</v>
      </c>
      <c r="L3165" s="198">
        <v>-9.7631804306301442E-4</v>
      </c>
    </row>
    <row r="3166" spans="1:12" ht="14.4" x14ac:dyDescent="0.3">
      <c r="A3166" s="7">
        <v>39548</v>
      </c>
      <c r="B3166" s="191">
        <v>1355.369995</v>
      </c>
      <c r="C3166" s="191">
        <v>1367.23999</v>
      </c>
      <c r="D3166" s="191">
        <v>1350.1099850000001</v>
      </c>
      <c r="E3166" s="191">
        <v>1360.5500489999999</v>
      </c>
      <c r="F3166" s="192">
        <v>1360.5500489999999</v>
      </c>
      <c r="G3166" s="191">
        <v>3686150000</v>
      </c>
      <c r="H3166" s="194">
        <f t="shared" si="49"/>
        <v>4.4740522593303992E-3</v>
      </c>
      <c r="I3166" s="193"/>
      <c r="J3166" s="197">
        <v>3164</v>
      </c>
      <c r="K3166" s="234">
        <v>4.4740522593303992E-3</v>
      </c>
      <c r="L3166" s="198">
        <v>-9.7614366334478325E-4</v>
      </c>
    </row>
    <row r="3167" spans="1:12" ht="14.4" x14ac:dyDescent="0.3">
      <c r="A3167" s="7">
        <v>39547</v>
      </c>
      <c r="B3167" s="191">
        <v>1365.5</v>
      </c>
      <c r="C3167" s="191">
        <v>1368.3900149999999</v>
      </c>
      <c r="D3167" s="191">
        <v>1349.969971</v>
      </c>
      <c r="E3167" s="191">
        <v>1354.48999</v>
      </c>
      <c r="F3167" s="192">
        <v>1354.48999</v>
      </c>
      <c r="G3167" s="191">
        <v>3556670000</v>
      </c>
      <c r="H3167" s="194">
        <f t="shared" si="49"/>
        <v>-8.0920725020205315E-3</v>
      </c>
      <c r="I3167" s="193"/>
      <c r="J3167" s="197">
        <v>3165</v>
      </c>
      <c r="K3167" s="234">
        <v>-8.0920725020205315E-3</v>
      </c>
      <c r="L3167" s="198">
        <v>-9.7556940685901547E-4</v>
      </c>
    </row>
    <row r="3168" spans="1:12" ht="14.4" x14ac:dyDescent="0.3">
      <c r="A3168" s="7">
        <v>39546</v>
      </c>
      <c r="B3168" s="191">
        <v>1370.160034</v>
      </c>
      <c r="C3168" s="191">
        <v>1370.160034</v>
      </c>
      <c r="D3168" s="191">
        <v>1360.619995</v>
      </c>
      <c r="E3168" s="191">
        <v>1365.540039</v>
      </c>
      <c r="F3168" s="192">
        <v>1365.540039</v>
      </c>
      <c r="G3168" s="191">
        <v>3602500000</v>
      </c>
      <c r="H3168" s="194">
        <f t="shared" si="49"/>
        <v>-5.1000333695911948E-3</v>
      </c>
      <c r="I3168" s="193"/>
      <c r="J3168" s="197">
        <v>3166</v>
      </c>
      <c r="K3168" s="234">
        <v>-5.1000333695911948E-3</v>
      </c>
      <c r="L3168" s="198">
        <v>-9.7268816832883544E-4</v>
      </c>
    </row>
    <row r="3169" spans="1:12" ht="14.4" x14ac:dyDescent="0.3">
      <c r="A3169" s="7">
        <v>39545</v>
      </c>
      <c r="B3169" s="191">
        <v>1373.6899410000001</v>
      </c>
      <c r="C3169" s="191">
        <v>1386.73999</v>
      </c>
      <c r="D3169" s="191">
        <v>1369.0200199999999</v>
      </c>
      <c r="E3169" s="191">
        <v>1372.540039</v>
      </c>
      <c r="F3169" s="192">
        <v>1372.540039</v>
      </c>
      <c r="G3169" s="191">
        <v>3747780000</v>
      </c>
      <c r="H3169" s="194">
        <f t="shared" si="49"/>
        <v>1.561598775920591E-3</v>
      </c>
      <c r="I3169" s="193"/>
      <c r="J3169" s="197">
        <v>3167</v>
      </c>
      <c r="K3169" s="234">
        <v>1.561598775920591E-3</v>
      </c>
      <c r="L3169" s="198">
        <v>-9.6660774066432249E-4</v>
      </c>
    </row>
    <row r="3170" spans="1:12" ht="14.4" x14ac:dyDescent="0.3">
      <c r="A3170" s="7">
        <v>39542</v>
      </c>
      <c r="B3170" s="191">
        <v>1369.849976</v>
      </c>
      <c r="C3170" s="191">
        <v>1380.910034</v>
      </c>
      <c r="D3170" s="191">
        <v>1362.829956</v>
      </c>
      <c r="E3170" s="191">
        <v>1370.400024</v>
      </c>
      <c r="F3170" s="192">
        <v>1370.400024</v>
      </c>
      <c r="G3170" s="191">
        <v>3703100000</v>
      </c>
      <c r="H3170" s="194">
        <f t="shared" si="49"/>
        <v>7.9599575920454133E-4</v>
      </c>
      <c r="I3170" s="193"/>
      <c r="J3170" s="197">
        <v>3168</v>
      </c>
      <c r="K3170" s="234">
        <v>7.9599575920454133E-4</v>
      </c>
      <c r="L3170" s="198">
        <v>-9.6627435671798603E-4</v>
      </c>
    </row>
    <row r="3171" spans="1:12" ht="14.4" x14ac:dyDescent="0.3">
      <c r="A3171" s="7">
        <v>39541</v>
      </c>
      <c r="B3171" s="191">
        <v>1365.6899410000001</v>
      </c>
      <c r="C3171" s="191">
        <v>1375.660034</v>
      </c>
      <c r="D3171" s="191">
        <v>1358.6800539999999</v>
      </c>
      <c r="E3171" s="191">
        <v>1369.3100589999999</v>
      </c>
      <c r="F3171" s="192">
        <v>1369.3100589999999</v>
      </c>
      <c r="G3171" s="191">
        <v>3920100000</v>
      </c>
      <c r="H3171" s="194">
        <f t="shared" si="49"/>
        <v>1.3016386933027977E-3</v>
      </c>
      <c r="I3171" s="193"/>
      <c r="J3171" s="197">
        <v>3169</v>
      </c>
      <c r="K3171" s="234">
        <v>1.3016386933027977E-3</v>
      </c>
      <c r="L3171" s="198">
        <v>-9.6384986393187983E-4</v>
      </c>
    </row>
    <row r="3172" spans="1:12" ht="14.4" x14ac:dyDescent="0.3">
      <c r="A3172" s="7">
        <v>39540</v>
      </c>
      <c r="B3172" s="191">
        <v>1369.959961</v>
      </c>
      <c r="C3172" s="191">
        <v>1377.9499510000001</v>
      </c>
      <c r="D3172" s="191">
        <v>1361.5500489999999</v>
      </c>
      <c r="E3172" s="191">
        <v>1367.530029</v>
      </c>
      <c r="F3172" s="192">
        <v>1367.530029</v>
      </c>
      <c r="G3172" s="191">
        <v>4320440000</v>
      </c>
      <c r="H3172" s="194">
        <f t="shared" si="49"/>
        <v>-1.934070629815134E-3</v>
      </c>
      <c r="I3172" s="193"/>
      <c r="J3172" s="197">
        <v>3170</v>
      </c>
      <c r="K3172" s="234">
        <v>-1.934070629815134E-3</v>
      </c>
      <c r="L3172" s="198">
        <v>-9.5692517432950121E-4</v>
      </c>
    </row>
    <row r="3173" spans="1:12" ht="14.4" x14ac:dyDescent="0.3">
      <c r="A3173" s="7">
        <v>39539</v>
      </c>
      <c r="B3173" s="191">
        <v>1326.410034</v>
      </c>
      <c r="C3173" s="191">
        <v>1370.1800539999999</v>
      </c>
      <c r="D3173" s="191">
        <v>1326.410034</v>
      </c>
      <c r="E3173" s="191">
        <v>1370.1800539999999</v>
      </c>
      <c r="F3173" s="192">
        <v>1370.1800539999999</v>
      </c>
      <c r="G3173" s="191">
        <v>4745120000</v>
      </c>
      <c r="H3173" s="194">
        <f t="shared" si="49"/>
        <v>3.5896351976201044E-2</v>
      </c>
      <c r="I3173" s="193"/>
      <c r="J3173" s="197">
        <v>3171</v>
      </c>
      <c r="K3173" s="234">
        <v>3.5896351976201044E-2</v>
      </c>
      <c r="L3173" s="198">
        <v>-9.5640775163308958E-4</v>
      </c>
    </row>
    <row r="3174" spans="1:12" ht="14.4" x14ac:dyDescent="0.3">
      <c r="A3174" s="7">
        <v>39538</v>
      </c>
      <c r="B3174" s="191">
        <v>1315.920044</v>
      </c>
      <c r="C3174" s="191">
        <v>1328.5200199999999</v>
      </c>
      <c r="D3174" s="191">
        <v>1312.8100589999999</v>
      </c>
      <c r="E3174" s="191">
        <v>1322.6999510000001</v>
      </c>
      <c r="F3174" s="192">
        <v>1322.6999510000001</v>
      </c>
      <c r="G3174" s="191">
        <v>4188990000</v>
      </c>
      <c r="H3174" s="194">
        <f t="shared" si="49"/>
        <v>5.6872463655739825E-3</v>
      </c>
      <c r="I3174" s="193"/>
      <c r="J3174" s="197">
        <v>3172</v>
      </c>
      <c r="K3174" s="234">
        <v>5.6872463655739825E-3</v>
      </c>
      <c r="L3174" s="198">
        <v>-9.5208866883559988E-4</v>
      </c>
    </row>
    <row r="3175" spans="1:12" ht="14.4" x14ac:dyDescent="0.3">
      <c r="A3175" s="7">
        <v>39535</v>
      </c>
      <c r="B3175" s="191">
        <v>1327.0200199999999</v>
      </c>
      <c r="C3175" s="191">
        <v>1334.869995</v>
      </c>
      <c r="D3175" s="191">
        <v>1312.9499510000001</v>
      </c>
      <c r="E3175" s="191">
        <v>1315.219971</v>
      </c>
      <c r="F3175" s="192">
        <v>1315.219971</v>
      </c>
      <c r="G3175" s="191">
        <v>3686980000</v>
      </c>
      <c r="H3175" s="194">
        <f t="shared" si="49"/>
        <v>-7.9501862482637253E-3</v>
      </c>
      <c r="I3175" s="193"/>
      <c r="J3175" s="197">
        <v>3173</v>
      </c>
      <c r="K3175" s="234">
        <v>-7.9501862482637253E-3</v>
      </c>
      <c r="L3175" s="198">
        <v>-9.5176859959378226E-4</v>
      </c>
    </row>
    <row r="3176" spans="1:12" ht="14.4" x14ac:dyDescent="0.3">
      <c r="A3176" s="7">
        <v>39534</v>
      </c>
      <c r="B3176" s="191">
        <v>1340.339966</v>
      </c>
      <c r="C3176" s="191">
        <v>1345.619995</v>
      </c>
      <c r="D3176" s="191">
        <v>1325.660034</v>
      </c>
      <c r="E3176" s="191">
        <v>1325.76001</v>
      </c>
      <c r="F3176" s="192">
        <v>1325.76001</v>
      </c>
      <c r="G3176" s="191">
        <v>4037930000</v>
      </c>
      <c r="H3176" s="194">
        <f t="shared" si="49"/>
        <v>-1.146048104411773E-2</v>
      </c>
      <c r="I3176" s="193"/>
      <c r="J3176" s="197">
        <v>3174</v>
      </c>
      <c r="K3176" s="234">
        <v>-1.146048104411773E-2</v>
      </c>
      <c r="L3176" s="198">
        <v>-9.5036559442986319E-4</v>
      </c>
    </row>
    <row r="3177" spans="1:12" ht="14.4" x14ac:dyDescent="0.3">
      <c r="A3177" s="7">
        <v>39533</v>
      </c>
      <c r="B3177" s="191">
        <v>1352.4499510000001</v>
      </c>
      <c r="C3177" s="191">
        <v>1352.4499510000001</v>
      </c>
      <c r="D3177" s="191">
        <v>1336.410034</v>
      </c>
      <c r="E3177" s="191">
        <v>1341.130005</v>
      </c>
      <c r="F3177" s="192">
        <v>1341.130005</v>
      </c>
      <c r="G3177" s="191">
        <v>4055670000</v>
      </c>
      <c r="H3177" s="194">
        <f t="shared" si="49"/>
        <v>-8.7657596047699144E-3</v>
      </c>
      <c r="I3177" s="193"/>
      <c r="J3177" s="197">
        <v>3175</v>
      </c>
      <c r="K3177" s="234">
        <v>-8.7657596047699144E-3</v>
      </c>
      <c r="L3177" s="198">
        <v>-9.5006751722561387E-4</v>
      </c>
    </row>
    <row r="3178" spans="1:12" ht="14.4" x14ac:dyDescent="0.3">
      <c r="A3178" s="7">
        <v>39532</v>
      </c>
      <c r="B3178" s="191">
        <v>1349.0699460000001</v>
      </c>
      <c r="C3178" s="191">
        <v>1357.469971</v>
      </c>
      <c r="D3178" s="191">
        <v>1341.209961</v>
      </c>
      <c r="E3178" s="191">
        <v>1352.98999</v>
      </c>
      <c r="F3178" s="192">
        <v>1352.98999</v>
      </c>
      <c r="G3178" s="191">
        <v>4145120000</v>
      </c>
      <c r="H3178" s="194">
        <f t="shared" si="49"/>
        <v>2.3038973749374496E-3</v>
      </c>
      <c r="I3178" s="193"/>
      <c r="J3178" s="197">
        <v>3176</v>
      </c>
      <c r="K3178" s="234">
        <v>2.3038973749374496E-3</v>
      </c>
      <c r="L3178" s="198">
        <v>-9.4844767122883428E-4</v>
      </c>
    </row>
    <row r="3179" spans="1:12" ht="14.4" x14ac:dyDescent="0.3">
      <c r="A3179" s="7">
        <v>39531</v>
      </c>
      <c r="B3179" s="191">
        <v>1330.290039</v>
      </c>
      <c r="C3179" s="191">
        <v>1359.6800539999999</v>
      </c>
      <c r="D3179" s="191">
        <v>1330.290039</v>
      </c>
      <c r="E3179" s="191">
        <v>1349.880005</v>
      </c>
      <c r="F3179" s="192">
        <v>1349.880005</v>
      </c>
      <c r="G3179" s="191">
        <v>4499000000</v>
      </c>
      <c r="H3179" s="194">
        <f t="shared" si="49"/>
        <v>1.5321430336579428E-2</v>
      </c>
      <c r="I3179" s="193"/>
      <c r="J3179" s="197">
        <v>3177</v>
      </c>
      <c r="K3179" s="234">
        <v>1.5321430336579428E-2</v>
      </c>
      <c r="L3179" s="198">
        <v>-9.46658057829623E-4</v>
      </c>
    </row>
    <row r="3180" spans="1:12" ht="14.4" x14ac:dyDescent="0.3">
      <c r="A3180" s="7">
        <v>39527</v>
      </c>
      <c r="B3180" s="191">
        <v>1299.670044</v>
      </c>
      <c r="C3180" s="191">
        <v>1330.670044</v>
      </c>
      <c r="D3180" s="191">
        <v>1295.219971</v>
      </c>
      <c r="E3180" s="191">
        <v>1329.51001</v>
      </c>
      <c r="F3180" s="192">
        <v>1329.51001</v>
      </c>
      <c r="G3180" s="191">
        <v>6145220000</v>
      </c>
      <c r="H3180" s="194">
        <f t="shared" si="49"/>
        <v>2.3944459378663137E-2</v>
      </c>
      <c r="I3180" s="193"/>
      <c r="J3180" s="197">
        <v>3178</v>
      </c>
      <c r="K3180" s="234">
        <v>2.3944459378663137E-2</v>
      </c>
      <c r="L3180" s="198">
        <v>-9.4358649553833091E-4</v>
      </c>
    </row>
    <row r="3181" spans="1:12" ht="14.4" x14ac:dyDescent="0.3">
      <c r="A3181" s="7">
        <v>39526</v>
      </c>
      <c r="B3181" s="191">
        <v>1330.969971</v>
      </c>
      <c r="C3181" s="191">
        <v>1341.51001</v>
      </c>
      <c r="D3181" s="191">
        <v>1298.420044</v>
      </c>
      <c r="E3181" s="191">
        <v>1298.420044</v>
      </c>
      <c r="F3181" s="192">
        <v>1298.420044</v>
      </c>
      <c r="G3181" s="191">
        <v>5358550000</v>
      </c>
      <c r="H3181" s="194">
        <f t="shared" si="49"/>
        <v>-2.4287198282814115E-2</v>
      </c>
      <c r="I3181" s="193"/>
      <c r="J3181" s="197">
        <v>3179</v>
      </c>
      <c r="K3181" s="234">
        <v>-2.4287198282814115E-2</v>
      </c>
      <c r="L3181" s="198">
        <v>-9.4008301883785519E-4</v>
      </c>
    </row>
    <row r="3182" spans="1:12" ht="14.4" x14ac:dyDescent="0.3">
      <c r="A3182" s="7">
        <v>39525</v>
      </c>
      <c r="B3182" s="191">
        <v>1277.160034</v>
      </c>
      <c r="C3182" s="191">
        <v>1330.73999</v>
      </c>
      <c r="D3182" s="191">
        <v>1277.160034</v>
      </c>
      <c r="E3182" s="191">
        <v>1330.73999</v>
      </c>
      <c r="F3182" s="192">
        <v>1330.73999</v>
      </c>
      <c r="G3182" s="191">
        <v>5335630000</v>
      </c>
      <c r="H3182" s="194">
        <f t="shared" si="49"/>
        <v>4.240953706550913E-2</v>
      </c>
      <c r="I3182" s="193"/>
      <c r="J3182" s="197">
        <v>3180</v>
      </c>
      <c r="K3182" s="234">
        <v>4.240953706550913E-2</v>
      </c>
      <c r="L3182" s="198">
        <v>-9.3952372164603215E-4</v>
      </c>
    </row>
    <row r="3183" spans="1:12" ht="14.4" x14ac:dyDescent="0.3">
      <c r="A3183" s="7">
        <v>39524</v>
      </c>
      <c r="B3183" s="191">
        <v>1283.209961</v>
      </c>
      <c r="C3183" s="191">
        <v>1287.5</v>
      </c>
      <c r="D3183" s="191">
        <v>1256.9799800000001</v>
      </c>
      <c r="E3183" s="191">
        <v>1276.599976</v>
      </c>
      <c r="F3183" s="192">
        <v>1276.599976</v>
      </c>
      <c r="G3183" s="191">
        <v>5683010000</v>
      </c>
      <c r="H3183" s="194">
        <f t="shared" si="49"/>
        <v>-8.9586837343920093E-3</v>
      </c>
      <c r="I3183" s="193"/>
      <c r="J3183" s="197">
        <v>3181</v>
      </c>
      <c r="K3183" s="234">
        <v>-8.9586837343920093E-3</v>
      </c>
      <c r="L3183" s="198">
        <v>-9.3135693511589969E-4</v>
      </c>
    </row>
    <row r="3184" spans="1:12" ht="14.4" x14ac:dyDescent="0.3">
      <c r="A3184" s="7">
        <v>39521</v>
      </c>
      <c r="B3184" s="191">
        <v>1316.0500489999999</v>
      </c>
      <c r="C3184" s="191">
        <v>1321.469971</v>
      </c>
      <c r="D3184" s="191">
        <v>1274.8599850000001</v>
      </c>
      <c r="E3184" s="191">
        <v>1288.1400149999999</v>
      </c>
      <c r="F3184" s="192">
        <v>1288.1400149999999</v>
      </c>
      <c r="G3184" s="191">
        <v>5153780000</v>
      </c>
      <c r="H3184" s="194">
        <f t="shared" si="49"/>
        <v>-2.0783261939113753E-2</v>
      </c>
      <c r="I3184" s="193"/>
      <c r="J3184" s="197">
        <v>3182</v>
      </c>
      <c r="K3184" s="234">
        <v>-2.0783261939113753E-2</v>
      </c>
      <c r="L3184" s="198">
        <v>-9.3067148153738982E-4</v>
      </c>
    </row>
    <row r="3185" spans="1:12" ht="14.4" x14ac:dyDescent="0.3">
      <c r="A3185" s="7">
        <v>39520</v>
      </c>
      <c r="B3185" s="191">
        <v>1305.26001</v>
      </c>
      <c r="C3185" s="191">
        <v>1321.6800539999999</v>
      </c>
      <c r="D3185" s="191">
        <v>1282.1099850000001</v>
      </c>
      <c r="E3185" s="191">
        <v>1315.4799800000001</v>
      </c>
      <c r="F3185" s="192">
        <v>1315.4799800000001</v>
      </c>
      <c r="G3185" s="191">
        <v>5073360000</v>
      </c>
      <c r="H3185" s="194">
        <f t="shared" si="49"/>
        <v>5.1269206181848038E-3</v>
      </c>
      <c r="I3185" s="193"/>
      <c r="J3185" s="197">
        <v>3183</v>
      </c>
      <c r="K3185" s="234">
        <v>5.1269206181848038E-3</v>
      </c>
      <c r="L3185" s="198">
        <v>-9.3051603155318719E-4</v>
      </c>
    </row>
    <row r="3186" spans="1:12" ht="14.4" x14ac:dyDescent="0.3">
      <c r="A3186" s="7">
        <v>39519</v>
      </c>
      <c r="B3186" s="191">
        <v>1321.130005</v>
      </c>
      <c r="C3186" s="191">
        <v>1333.26001</v>
      </c>
      <c r="D3186" s="191">
        <v>1307.8599850000001</v>
      </c>
      <c r="E3186" s="191">
        <v>1308.7700199999999</v>
      </c>
      <c r="F3186" s="192">
        <v>1308.7700199999999</v>
      </c>
      <c r="G3186" s="191">
        <v>4414280000</v>
      </c>
      <c r="H3186" s="194">
        <f t="shared" si="49"/>
        <v>-8.995573228415054E-3</v>
      </c>
      <c r="I3186" s="193"/>
      <c r="J3186" s="197">
        <v>3184</v>
      </c>
      <c r="K3186" s="234">
        <v>-8.995573228415054E-3</v>
      </c>
      <c r="L3186" s="198">
        <v>-9.2990712730496702E-4</v>
      </c>
    </row>
    <row r="3187" spans="1:12" ht="14.4" x14ac:dyDescent="0.3">
      <c r="A3187" s="7">
        <v>39518</v>
      </c>
      <c r="B3187" s="191">
        <v>1274.400024</v>
      </c>
      <c r="C3187" s="191">
        <v>1320.650024</v>
      </c>
      <c r="D3187" s="191">
        <v>1274.400024</v>
      </c>
      <c r="E3187" s="191">
        <v>1320.650024</v>
      </c>
      <c r="F3187" s="192">
        <v>1320.650024</v>
      </c>
      <c r="G3187" s="191">
        <v>5109080000</v>
      </c>
      <c r="H3187" s="194">
        <f t="shared" si="49"/>
        <v>3.7129843789039503E-2</v>
      </c>
      <c r="I3187" s="193"/>
      <c r="J3187" s="197">
        <v>3185</v>
      </c>
      <c r="K3187" s="234">
        <v>3.7129843789039503E-2</v>
      </c>
      <c r="L3187" s="198">
        <v>-9.2894742923164215E-4</v>
      </c>
    </row>
    <row r="3188" spans="1:12" ht="14.4" x14ac:dyDescent="0.3">
      <c r="A3188" s="7">
        <v>39517</v>
      </c>
      <c r="B3188" s="191">
        <v>1293.160034</v>
      </c>
      <c r="C3188" s="191">
        <v>1295.01001</v>
      </c>
      <c r="D3188" s="191">
        <v>1272.660034</v>
      </c>
      <c r="E3188" s="191">
        <v>1273.369995</v>
      </c>
      <c r="F3188" s="192">
        <v>1273.369995</v>
      </c>
      <c r="G3188" s="191">
        <v>4261240000</v>
      </c>
      <c r="H3188" s="194">
        <f t="shared" si="49"/>
        <v>-1.5463479187948843E-2</v>
      </c>
      <c r="I3188" s="193"/>
      <c r="J3188" s="197">
        <v>3186</v>
      </c>
      <c r="K3188" s="234">
        <v>-1.5463479187948843E-2</v>
      </c>
      <c r="L3188" s="198">
        <v>-9.1967278587539532E-4</v>
      </c>
    </row>
    <row r="3189" spans="1:12" ht="14.4" x14ac:dyDescent="0.3">
      <c r="A3189" s="7">
        <v>39514</v>
      </c>
      <c r="B3189" s="191">
        <v>1301.530029</v>
      </c>
      <c r="C3189" s="191">
        <v>1313.23999</v>
      </c>
      <c r="D3189" s="191">
        <v>1282.4300539999999</v>
      </c>
      <c r="E3189" s="191">
        <v>1293.369995</v>
      </c>
      <c r="F3189" s="192">
        <v>1293.369995</v>
      </c>
      <c r="G3189" s="191">
        <v>4565410000</v>
      </c>
      <c r="H3189" s="194">
        <f t="shared" si="49"/>
        <v>-8.4103617814007756E-3</v>
      </c>
      <c r="I3189" s="193"/>
      <c r="J3189" s="197">
        <v>3187</v>
      </c>
      <c r="K3189" s="234">
        <v>-8.4103617814007756E-3</v>
      </c>
      <c r="L3189" s="198">
        <v>-9.1944411683406602E-4</v>
      </c>
    </row>
    <row r="3190" spans="1:12" ht="14.4" x14ac:dyDescent="0.3">
      <c r="A3190" s="7">
        <v>39513</v>
      </c>
      <c r="B3190" s="191">
        <v>1332.1999510000001</v>
      </c>
      <c r="C3190" s="191">
        <v>1332.1999510000001</v>
      </c>
      <c r="D3190" s="191">
        <v>1303.420044</v>
      </c>
      <c r="E3190" s="191">
        <v>1304.339966</v>
      </c>
      <c r="F3190" s="192">
        <v>1304.339966</v>
      </c>
      <c r="G3190" s="191">
        <v>4323460000</v>
      </c>
      <c r="H3190" s="194">
        <f t="shared" si="49"/>
        <v>-2.2013935726687337E-2</v>
      </c>
      <c r="I3190" s="193"/>
      <c r="J3190" s="197">
        <v>3188</v>
      </c>
      <c r="K3190" s="234">
        <v>-2.2013935726687337E-2</v>
      </c>
      <c r="L3190" s="198">
        <v>-9.1927793690819266E-4</v>
      </c>
    </row>
    <row r="3191" spans="1:12" ht="14.4" x14ac:dyDescent="0.3">
      <c r="A3191" s="7">
        <v>39512</v>
      </c>
      <c r="B3191" s="191">
        <v>1327.6899410000001</v>
      </c>
      <c r="C3191" s="191">
        <v>1344.1899410000001</v>
      </c>
      <c r="D3191" s="191">
        <v>1320.219971</v>
      </c>
      <c r="E3191" s="191">
        <v>1333.6999510000001</v>
      </c>
      <c r="F3191" s="192">
        <v>1333.6999510000001</v>
      </c>
      <c r="G3191" s="191">
        <v>4277710000</v>
      </c>
      <c r="H3191" s="194">
        <f t="shared" si="49"/>
        <v>5.2383274919917512E-3</v>
      </c>
      <c r="I3191" s="193"/>
      <c r="J3191" s="197">
        <v>3189</v>
      </c>
      <c r="K3191" s="234">
        <v>5.2383274919917512E-3</v>
      </c>
      <c r="L3191" s="198">
        <v>-9.1802276290805813E-4</v>
      </c>
    </row>
    <row r="3192" spans="1:12" ht="14.4" x14ac:dyDescent="0.3">
      <c r="A3192" s="7">
        <v>39511</v>
      </c>
      <c r="B3192" s="191">
        <v>1329.579956</v>
      </c>
      <c r="C3192" s="191">
        <v>1331.030029</v>
      </c>
      <c r="D3192" s="191">
        <v>1307.3900149999999</v>
      </c>
      <c r="E3192" s="191">
        <v>1326.75</v>
      </c>
      <c r="F3192" s="192">
        <v>1326.75</v>
      </c>
      <c r="G3192" s="191">
        <v>4757180000</v>
      </c>
      <c r="H3192" s="194">
        <f t="shared" si="49"/>
        <v>-3.4476287929600122E-3</v>
      </c>
      <c r="I3192" s="193"/>
      <c r="J3192" s="197">
        <v>3190</v>
      </c>
      <c r="K3192" s="234">
        <v>-3.4476287929600122E-3</v>
      </c>
      <c r="L3192" s="198">
        <v>-9.1408568193080612E-4</v>
      </c>
    </row>
    <row r="3193" spans="1:12" ht="14.4" x14ac:dyDescent="0.3">
      <c r="A3193" s="7">
        <v>39510</v>
      </c>
      <c r="B3193" s="191">
        <v>1330.4499510000001</v>
      </c>
      <c r="C3193" s="191">
        <v>1335.130005</v>
      </c>
      <c r="D3193" s="191">
        <v>1320.040039</v>
      </c>
      <c r="E3193" s="191">
        <v>1331.339966</v>
      </c>
      <c r="F3193" s="192">
        <v>1331.339966</v>
      </c>
      <c r="G3193" s="191">
        <v>4117570000</v>
      </c>
      <c r="H3193" s="194">
        <f t="shared" si="49"/>
        <v>5.3355252574514215E-4</v>
      </c>
      <c r="I3193" s="193"/>
      <c r="J3193" s="197">
        <v>3191</v>
      </c>
      <c r="K3193" s="234">
        <v>5.3355252574514215E-4</v>
      </c>
      <c r="L3193" s="198">
        <v>-9.1029058237041612E-4</v>
      </c>
    </row>
    <row r="3194" spans="1:12" ht="14.4" x14ac:dyDescent="0.3">
      <c r="A3194" s="7">
        <v>39507</v>
      </c>
      <c r="B3194" s="191">
        <v>1364.0699460000001</v>
      </c>
      <c r="C3194" s="191">
        <v>1364.0699460000001</v>
      </c>
      <c r="D3194" s="191">
        <v>1325.420044</v>
      </c>
      <c r="E3194" s="191">
        <v>1330.630005</v>
      </c>
      <c r="F3194" s="192">
        <v>1330.630005</v>
      </c>
      <c r="G3194" s="191">
        <v>4426730000</v>
      </c>
      <c r="H3194" s="194">
        <f t="shared" si="49"/>
        <v>-2.7089704855781969E-2</v>
      </c>
      <c r="I3194" s="193"/>
      <c r="J3194" s="197">
        <v>3192</v>
      </c>
      <c r="K3194" s="234">
        <v>-2.7089704855781969E-2</v>
      </c>
      <c r="L3194" s="198">
        <v>-9.0974450080265681E-4</v>
      </c>
    </row>
    <row r="3195" spans="1:12" ht="14.4" x14ac:dyDescent="0.3">
      <c r="A3195" s="7">
        <v>39506</v>
      </c>
      <c r="B3195" s="191">
        <v>1378.160034</v>
      </c>
      <c r="C3195" s="191">
        <v>1378.160034</v>
      </c>
      <c r="D3195" s="191">
        <v>1363.160034</v>
      </c>
      <c r="E3195" s="191">
        <v>1367.6800539999999</v>
      </c>
      <c r="F3195" s="192">
        <v>1367.6800539999999</v>
      </c>
      <c r="G3195" s="191">
        <v>3938580000</v>
      </c>
      <c r="H3195" s="194">
        <f t="shared" si="49"/>
        <v>-8.9418746258478222E-3</v>
      </c>
      <c r="I3195" s="193"/>
      <c r="J3195" s="197">
        <v>3193</v>
      </c>
      <c r="K3195" s="234">
        <v>-8.9418746258478222E-3</v>
      </c>
      <c r="L3195" s="198">
        <v>-9.0716528875359897E-4</v>
      </c>
    </row>
    <row r="3196" spans="1:12" ht="14.4" x14ac:dyDescent="0.3">
      <c r="A3196" s="7">
        <v>39505</v>
      </c>
      <c r="B3196" s="191">
        <v>1378.9499510000001</v>
      </c>
      <c r="C3196" s="191">
        <v>1388.339966</v>
      </c>
      <c r="D3196" s="191">
        <v>1372</v>
      </c>
      <c r="E3196" s="191">
        <v>1380.0200199999999</v>
      </c>
      <c r="F3196" s="192">
        <v>1380.0200199999999</v>
      </c>
      <c r="G3196" s="191">
        <v>3904700000</v>
      </c>
      <c r="H3196" s="194">
        <f t="shared" si="49"/>
        <v>-9.1944411683406602E-4</v>
      </c>
      <c r="I3196" s="193"/>
      <c r="J3196" s="197">
        <v>3194</v>
      </c>
      <c r="K3196" s="234">
        <v>-9.1944411683406602E-4</v>
      </c>
      <c r="L3196" s="198">
        <v>-9.0494036865394322E-4</v>
      </c>
    </row>
    <row r="3197" spans="1:12" ht="14.4" x14ac:dyDescent="0.3">
      <c r="A3197" s="7">
        <v>39504</v>
      </c>
      <c r="B3197" s="191">
        <v>1371.76001</v>
      </c>
      <c r="C3197" s="191">
        <v>1387.339966</v>
      </c>
      <c r="D3197" s="191">
        <v>1363.290039</v>
      </c>
      <c r="E3197" s="191">
        <v>1381.290039</v>
      </c>
      <c r="F3197" s="192">
        <v>1381.290039</v>
      </c>
      <c r="G3197" s="191">
        <v>4096060000</v>
      </c>
      <c r="H3197" s="194">
        <f t="shared" si="49"/>
        <v>6.9179105270611016E-3</v>
      </c>
      <c r="I3197" s="193"/>
      <c r="J3197" s="197">
        <v>3195</v>
      </c>
      <c r="K3197" s="234">
        <v>6.9179105270611016E-3</v>
      </c>
      <c r="L3197" s="198">
        <v>-9.0029544775921974E-4</v>
      </c>
    </row>
    <row r="3198" spans="1:12" ht="14.4" x14ac:dyDescent="0.3">
      <c r="A3198" s="7">
        <v>39503</v>
      </c>
      <c r="B3198" s="191">
        <v>1352.75</v>
      </c>
      <c r="C3198" s="191">
        <v>1374.3599850000001</v>
      </c>
      <c r="D3198" s="191">
        <v>1346.030029</v>
      </c>
      <c r="E3198" s="191">
        <v>1371.8000489999999</v>
      </c>
      <c r="F3198" s="192">
        <v>1371.8000489999999</v>
      </c>
      <c r="G3198" s="191">
        <v>3866350000</v>
      </c>
      <c r="H3198" s="194">
        <f t="shared" si="49"/>
        <v>1.3812671702367116E-2</v>
      </c>
      <c r="I3198" s="193"/>
      <c r="J3198" s="197">
        <v>3196</v>
      </c>
      <c r="K3198" s="234">
        <v>1.3812671702367116E-2</v>
      </c>
      <c r="L3198" s="198">
        <v>-8.9764371357324384E-4</v>
      </c>
    </row>
    <row r="3199" spans="1:12" ht="14.4" x14ac:dyDescent="0.3">
      <c r="A3199" s="7">
        <v>39500</v>
      </c>
      <c r="B3199" s="191">
        <v>1344.219971</v>
      </c>
      <c r="C3199" s="191">
        <v>1354.3000489999999</v>
      </c>
      <c r="D3199" s="191">
        <v>1327.040039</v>
      </c>
      <c r="E3199" s="191">
        <v>1353.1099850000001</v>
      </c>
      <c r="F3199" s="192">
        <v>1353.1099850000001</v>
      </c>
      <c r="G3199" s="191">
        <v>3572660000</v>
      </c>
      <c r="H3199" s="194">
        <f t="shared" si="49"/>
        <v>7.8806103189219892E-3</v>
      </c>
      <c r="I3199" s="193"/>
      <c r="J3199" s="197">
        <v>3197</v>
      </c>
      <c r="K3199" s="234">
        <v>7.8806103189219892E-3</v>
      </c>
      <c r="L3199" s="198">
        <v>-8.9729014513276184E-4</v>
      </c>
    </row>
    <row r="3200" spans="1:12" ht="14.4" x14ac:dyDescent="0.3">
      <c r="A3200" s="7">
        <v>39499</v>
      </c>
      <c r="B3200" s="191">
        <v>1362.209961</v>
      </c>
      <c r="C3200" s="191">
        <v>1367.9399410000001</v>
      </c>
      <c r="D3200" s="191">
        <v>1339.339966</v>
      </c>
      <c r="E3200" s="191">
        <v>1342.530029</v>
      </c>
      <c r="F3200" s="192">
        <v>1342.530029</v>
      </c>
      <c r="G3200" s="191">
        <v>3696660000</v>
      </c>
      <c r="H3200" s="194">
        <f t="shared" si="49"/>
        <v>-1.2867362945557433E-2</v>
      </c>
      <c r="I3200" s="193"/>
      <c r="J3200" s="197">
        <v>3198</v>
      </c>
      <c r="K3200" s="234">
        <v>-1.2867362945557433E-2</v>
      </c>
      <c r="L3200" s="198">
        <v>-8.962740531135502E-4</v>
      </c>
    </row>
    <row r="3201" spans="1:12" ht="14.4" x14ac:dyDescent="0.3">
      <c r="A3201" s="7">
        <v>39498</v>
      </c>
      <c r="B3201" s="191">
        <v>1348.3900149999999</v>
      </c>
      <c r="C3201" s="191">
        <v>1363.709961</v>
      </c>
      <c r="D3201" s="191">
        <v>1336.5500489999999</v>
      </c>
      <c r="E3201" s="191">
        <v>1360.030029</v>
      </c>
      <c r="F3201" s="192">
        <v>1360.030029</v>
      </c>
      <c r="G3201" s="191">
        <v>3870520000</v>
      </c>
      <c r="H3201" s="194">
        <f t="shared" si="49"/>
        <v>8.340870830020275E-3</v>
      </c>
      <c r="I3201" s="193"/>
      <c r="J3201" s="197">
        <v>3199</v>
      </c>
      <c r="K3201" s="234">
        <v>8.340870830020275E-3</v>
      </c>
      <c r="L3201" s="198">
        <v>-8.9393741081466259E-4</v>
      </c>
    </row>
    <row r="3202" spans="1:12" ht="14.4" x14ac:dyDescent="0.3">
      <c r="A3202" s="7">
        <v>39497</v>
      </c>
      <c r="B3202" s="191">
        <v>1355.8599850000001</v>
      </c>
      <c r="C3202" s="191">
        <v>1367.280029</v>
      </c>
      <c r="D3202" s="191">
        <v>1345.0500489999999</v>
      </c>
      <c r="E3202" s="191">
        <v>1348.780029</v>
      </c>
      <c r="F3202" s="192">
        <v>1348.780029</v>
      </c>
      <c r="G3202" s="191">
        <v>3613550000</v>
      </c>
      <c r="H3202" s="194">
        <f t="shared" si="49"/>
        <v>-8.962740531135502E-4</v>
      </c>
      <c r="I3202" s="193"/>
      <c r="J3202" s="197">
        <v>3200</v>
      </c>
      <c r="K3202" s="234">
        <v>-8.962740531135502E-4</v>
      </c>
      <c r="L3202" s="198">
        <v>-8.9148351488951394E-4</v>
      </c>
    </row>
    <row r="3203" spans="1:12" ht="14.4" x14ac:dyDescent="0.3">
      <c r="A3203" s="7">
        <v>39493</v>
      </c>
      <c r="B3203" s="191">
        <v>1347.5200199999999</v>
      </c>
      <c r="C3203" s="191">
        <v>1350</v>
      </c>
      <c r="D3203" s="191">
        <v>1338.130005</v>
      </c>
      <c r="E3203" s="191">
        <v>1349.98999</v>
      </c>
      <c r="F3203" s="192">
        <v>1349.98999</v>
      </c>
      <c r="G3203" s="191">
        <v>3583300000</v>
      </c>
      <c r="H3203" s="194">
        <f t="shared" si="49"/>
        <v>8.3774818184704526E-4</v>
      </c>
      <c r="I3203" s="193"/>
      <c r="J3203" s="197">
        <v>3201</v>
      </c>
      <c r="K3203" s="234">
        <v>8.3774818184704526E-4</v>
      </c>
      <c r="L3203" s="198">
        <v>-8.9040110107849613E-4</v>
      </c>
    </row>
    <row r="3204" spans="1:12" ht="14.4" x14ac:dyDescent="0.3">
      <c r="A3204" s="7">
        <v>39492</v>
      </c>
      <c r="B3204" s="191">
        <v>1367.329956</v>
      </c>
      <c r="C3204" s="191">
        <v>1368.160034</v>
      </c>
      <c r="D3204" s="191">
        <v>1347.3100589999999</v>
      </c>
      <c r="E3204" s="191">
        <v>1348.8599850000001</v>
      </c>
      <c r="F3204" s="192">
        <v>1348.8599850000001</v>
      </c>
      <c r="G3204" s="191">
        <v>3644760000</v>
      </c>
      <c r="H3204" s="194">
        <f t="shared" ref="H3204:H3267" si="50">(F3204-F3205)/F3205</f>
        <v>-1.342147623513399E-2</v>
      </c>
      <c r="I3204" s="193"/>
      <c r="J3204" s="197">
        <v>3202</v>
      </c>
      <c r="K3204" s="234">
        <v>-1.342147623513399E-2</v>
      </c>
      <c r="L3204" s="198">
        <v>-8.8990533877456165E-4</v>
      </c>
    </row>
    <row r="3205" spans="1:12" ht="14.4" x14ac:dyDescent="0.3">
      <c r="A3205" s="7">
        <v>39491</v>
      </c>
      <c r="B3205" s="191">
        <v>1353.119995</v>
      </c>
      <c r="C3205" s="191">
        <v>1369.2299800000001</v>
      </c>
      <c r="D3205" s="191">
        <v>1350.780029</v>
      </c>
      <c r="E3205" s="191">
        <v>1367.209961</v>
      </c>
      <c r="F3205" s="192">
        <v>1367.209961</v>
      </c>
      <c r="G3205" s="191">
        <v>3856420000</v>
      </c>
      <c r="H3205" s="194">
        <f t="shared" si="50"/>
        <v>1.360406284125922E-2</v>
      </c>
      <c r="I3205" s="193"/>
      <c r="J3205" s="197">
        <v>3203</v>
      </c>
      <c r="K3205" s="234">
        <v>1.360406284125922E-2</v>
      </c>
      <c r="L3205" s="198">
        <v>-8.8498749575710892E-4</v>
      </c>
    </row>
    <row r="3206" spans="1:12" ht="14.4" x14ac:dyDescent="0.3">
      <c r="A3206" s="7">
        <v>39490</v>
      </c>
      <c r="B3206" s="191">
        <v>1340.5500489999999</v>
      </c>
      <c r="C3206" s="191">
        <v>1362.099976</v>
      </c>
      <c r="D3206" s="191">
        <v>1339.3599850000001</v>
      </c>
      <c r="E3206" s="191">
        <v>1348.8599850000001</v>
      </c>
      <c r="F3206" s="192">
        <v>1348.8599850000001</v>
      </c>
      <c r="G3206" s="191">
        <v>4044640000</v>
      </c>
      <c r="H3206" s="194">
        <f t="shared" si="50"/>
        <v>7.2658964877723494E-3</v>
      </c>
      <c r="I3206" s="193"/>
      <c r="J3206" s="197">
        <v>3204</v>
      </c>
      <c r="K3206" s="234">
        <v>7.2658964877723494E-3</v>
      </c>
      <c r="L3206" s="198">
        <v>-8.8446803384448821E-4</v>
      </c>
    </row>
    <row r="3207" spans="1:12" ht="14.4" x14ac:dyDescent="0.3">
      <c r="A3207" s="7">
        <v>39489</v>
      </c>
      <c r="B3207" s="191">
        <v>1331.920044</v>
      </c>
      <c r="C3207" s="191">
        <v>1341.400024</v>
      </c>
      <c r="D3207" s="191">
        <v>1320.3199460000001</v>
      </c>
      <c r="E3207" s="191">
        <v>1339.130005</v>
      </c>
      <c r="F3207" s="192">
        <v>1339.130005</v>
      </c>
      <c r="G3207" s="191">
        <v>3593140000</v>
      </c>
      <c r="H3207" s="194">
        <f t="shared" si="50"/>
        <v>5.8889992190499698E-3</v>
      </c>
      <c r="I3207" s="193"/>
      <c r="J3207" s="197">
        <v>3205</v>
      </c>
      <c r="K3207" s="234">
        <v>5.8889992190499698E-3</v>
      </c>
      <c r="L3207" s="198">
        <v>-8.8308929126052719E-4</v>
      </c>
    </row>
    <row r="3208" spans="1:12" ht="14.4" x14ac:dyDescent="0.3">
      <c r="A3208" s="7">
        <v>39486</v>
      </c>
      <c r="B3208" s="191">
        <v>1336.880005</v>
      </c>
      <c r="C3208" s="191">
        <v>1341.219971</v>
      </c>
      <c r="D3208" s="191">
        <v>1321.0600589999999</v>
      </c>
      <c r="E3208" s="191">
        <v>1331.290039</v>
      </c>
      <c r="F3208" s="192">
        <v>1331.290039</v>
      </c>
      <c r="G3208" s="191">
        <v>3768490000</v>
      </c>
      <c r="H3208" s="194">
        <f t="shared" si="50"/>
        <v>-4.2037196648043234E-3</v>
      </c>
      <c r="I3208" s="193"/>
      <c r="J3208" s="197">
        <v>3206</v>
      </c>
      <c r="K3208" s="234">
        <v>-4.2037196648043234E-3</v>
      </c>
      <c r="L3208" s="198">
        <v>-8.8244299492412691E-4</v>
      </c>
    </row>
    <row r="3209" spans="1:12" ht="14.4" x14ac:dyDescent="0.3">
      <c r="A3209" s="7">
        <v>39485</v>
      </c>
      <c r="B3209" s="191">
        <v>1324.01001</v>
      </c>
      <c r="C3209" s="191">
        <v>1347.160034</v>
      </c>
      <c r="D3209" s="191">
        <v>1316.75</v>
      </c>
      <c r="E3209" s="191">
        <v>1336.910034</v>
      </c>
      <c r="F3209" s="192">
        <v>1336.910034</v>
      </c>
      <c r="G3209" s="191">
        <v>4589160000</v>
      </c>
      <c r="H3209" s="194">
        <f t="shared" si="50"/>
        <v>7.885772842099445E-3</v>
      </c>
      <c r="I3209" s="193"/>
      <c r="J3209" s="197">
        <v>3207</v>
      </c>
      <c r="K3209" s="234">
        <v>7.885772842099445E-3</v>
      </c>
      <c r="L3209" s="198">
        <v>-8.8117786390947913E-4</v>
      </c>
    </row>
    <row r="3210" spans="1:12" ht="14.4" x14ac:dyDescent="0.3">
      <c r="A3210" s="7">
        <v>39484</v>
      </c>
      <c r="B3210" s="191">
        <v>1339.4799800000001</v>
      </c>
      <c r="C3210" s="191">
        <v>1351.959961</v>
      </c>
      <c r="D3210" s="191">
        <v>1324.339966</v>
      </c>
      <c r="E3210" s="191">
        <v>1326.4499510000001</v>
      </c>
      <c r="F3210" s="192">
        <v>1326.4499510000001</v>
      </c>
      <c r="G3210" s="191">
        <v>4008120000</v>
      </c>
      <c r="H3210" s="194">
        <f t="shared" si="50"/>
        <v>-7.6236412838500073E-3</v>
      </c>
      <c r="I3210" s="193"/>
      <c r="J3210" s="197">
        <v>3208</v>
      </c>
      <c r="K3210" s="234">
        <v>-7.6236412838500073E-3</v>
      </c>
      <c r="L3210" s="198">
        <v>-8.8111677444123579E-4</v>
      </c>
    </row>
    <row r="3211" spans="1:12" ht="14.4" x14ac:dyDescent="0.3">
      <c r="A3211" s="7">
        <v>39483</v>
      </c>
      <c r="B3211" s="191">
        <v>1380.280029</v>
      </c>
      <c r="C3211" s="191">
        <v>1380.280029</v>
      </c>
      <c r="D3211" s="191">
        <v>1336.6400149999999</v>
      </c>
      <c r="E3211" s="191">
        <v>1336.6400149999999</v>
      </c>
      <c r="F3211" s="192">
        <v>1336.6400149999999</v>
      </c>
      <c r="G3211" s="191">
        <v>4315740000</v>
      </c>
      <c r="H3211" s="194">
        <f t="shared" si="50"/>
        <v>-3.1995432227048752E-2</v>
      </c>
      <c r="I3211" s="193"/>
      <c r="J3211" s="197">
        <v>3209</v>
      </c>
      <c r="K3211" s="234">
        <v>-3.1995432227048752E-2</v>
      </c>
      <c r="L3211" s="198">
        <v>-8.7738785046594624E-4</v>
      </c>
    </row>
    <row r="3212" spans="1:12" ht="14.4" x14ac:dyDescent="0.3">
      <c r="A3212" s="7">
        <v>39482</v>
      </c>
      <c r="B3212" s="191">
        <v>1395.380005</v>
      </c>
      <c r="C3212" s="191">
        <v>1395.380005</v>
      </c>
      <c r="D3212" s="191">
        <v>1379.6899410000001</v>
      </c>
      <c r="E3212" s="191">
        <v>1380.8199460000001</v>
      </c>
      <c r="F3212" s="192">
        <v>1380.8199460000001</v>
      </c>
      <c r="G3212" s="191">
        <v>3495780000</v>
      </c>
      <c r="H3212" s="194">
        <f t="shared" si="50"/>
        <v>-1.0462869630386283E-2</v>
      </c>
      <c r="I3212" s="193"/>
      <c r="J3212" s="197">
        <v>3210</v>
      </c>
      <c r="K3212" s="234">
        <v>-1.0462869630386283E-2</v>
      </c>
      <c r="L3212" s="198">
        <v>-8.7430199678531842E-4</v>
      </c>
    </row>
    <row r="3213" spans="1:12" ht="14.4" x14ac:dyDescent="0.3">
      <c r="A3213" s="7">
        <v>39479</v>
      </c>
      <c r="B3213" s="191">
        <v>1378.599976</v>
      </c>
      <c r="C3213" s="191">
        <v>1396.0200199999999</v>
      </c>
      <c r="D3213" s="191">
        <v>1375.9300539999999</v>
      </c>
      <c r="E3213" s="191">
        <v>1395.420044</v>
      </c>
      <c r="F3213" s="192">
        <v>1395.420044</v>
      </c>
      <c r="G3213" s="191">
        <v>4650770000</v>
      </c>
      <c r="H3213" s="194">
        <f t="shared" si="50"/>
        <v>1.2237491857649644E-2</v>
      </c>
      <c r="I3213" s="193"/>
      <c r="J3213" s="197">
        <v>3211</v>
      </c>
      <c r="K3213" s="234">
        <v>1.2237491857649644E-2</v>
      </c>
      <c r="L3213" s="198">
        <v>-8.7297733228540713E-4</v>
      </c>
    </row>
    <row r="3214" spans="1:12" ht="14.4" x14ac:dyDescent="0.3">
      <c r="A3214" s="7">
        <v>39478</v>
      </c>
      <c r="B3214" s="191">
        <v>1351.9799800000001</v>
      </c>
      <c r="C3214" s="191">
        <v>1385.619995</v>
      </c>
      <c r="D3214" s="191">
        <v>1334.079956</v>
      </c>
      <c r="E3214" s="191">
        <v>1378.5500489999999</v>
      </c>
      <c r="F3214" s="192">
        <v>1378.5500489999999</v>
      </c>
      <c r="G3214" s="191">
        <v>4970290000</v>
      </c>
      <c r="H3214" s="194">
        <f t="shared" si="50"/>
        <v>1.6772253494543542E-2</v>
      </c>
      <c r="I3214" s="193"/>
      <c r="J3214" s="197">
        <v>3212</v>
      </c>
      <c r="K3214" s="234">
        <v>1.6772253494543542E-2</v>
      </c>
      <c r="L3214" s="198">
        <v>-8.7178145987796987E-4</v>
      </c>
    </row>
    <row r="3215" spans="1:12" ht="14.4" x14ac:dyDescent="0.3">
      <c r="A3215" s="7">
        <v>39477</v>
      </c>
      <c r="B3215" s="191">
        <v>1362.219971</v>
      </c>
      <c r="C3215" s="191">
        <v>1385.8599850000001</v>
      </c>
      <c r="D3215" s="191">
        <v>1352.9499510000001</v>
      </c>
      <c r="E3215" s="191">
        <v>1355.8100589999999</v>
      </c>
      <c r="F3215" s="192">
        <v>1355.8100589999999</v>
      </c>
      <c r="G3215" s="191">
        <v>4742760000</v>
      </c>
      <c r="H3215" s="194">
        <f t="shared" si="50"/>
        <v>-4.7639945434664183E-3</v>
      </c>
      <c r="I3215" s="193"/>
      <c r="J3215" s="197">
        <v>3213</v>
      </c>
      <c r="K3215" s="234">
        <v>-4.7639945434664183E-3</v>
      </c>
      <c r="L3215" s="198">
        <v>-8.7157778258705322E-4</v>
      </c>
    </row>
    <row r="3216" spans="1:12" ht="14.4" x14ac:dyDescent="0.3">
      <c r="A3216" s="7">
        <v>39476</v>
      </c>
      <c r="B3216" s="191">
        <v>1355.9399410000001</v>
      </c>
      <c r="C3216" s="191">
        <v>1364.9300539999999</v>
      </c>
      <c r="D3216" s="191">
        <v>1350.1899410000001</v>
      </c>
      <c r="E3216" s="191">
        <v>1362.3000489999999</v>
      </c>
      <c r="F3216" s="192">
        <v>1362.3000489999999</v>
      </c>
      <c r="G3216" s="191">
        <v>4232960000</v>
      </c>
      <c r="H3216" s="194">
        <f t="shared" si="50"/>
        <v>6.1597744691358142E-3</v>
      </c>
      <c r="I3216" s="193"/>
      <c r="J3216" s="197">
        <v>3214</v>
      </c>
      <c r="K3216" s="234">
        <v>6.1597744691358142E-3</v>
      </c>
      <c r="L3216" s="198">
        <v>-8.6802259320995824E-4</v>
      </c>
    </row>
    <row r="3217" spans="1:12" ht="14.4" x14ac:dyDescent="0.3">
      <c r="A3217" s="7">
        <v>39475</v>
      </c>
      <c r="B3217" s="191">
        <v>1330.6999510000001</v>
      </c>
      <c r="C3217" s="191">
        <v>1353.969971</v>
      </c>
      <c r="D3217" s="191">
        <v>1322.26001</v>
      </c>
      <c r="E3217" s="191">
        <v>1353.959961</v>
      </c>
      <c r="F3217" s="192">
        <v>1353.959961</v>
      </c>
      <c r="G3217" s="191">
        <v>4100930000</v>
      </c>
      <c r="H3217" s="194">
        <f t="shared" si="50"/>
        <v>1.7548324650517311E-2</v>
      </c>
      <c r="I3217" s="193"/>
      <c r="J3217" s="197">
        <v>3215</v>
      </c>
      <c r="K3217" s="234">
        <v>1.7548324650517311E-2</v>
      </c>
      <c r="L3217" s="198">
        <v>-8.6687422431466115E-4</v>
      </c>
    </row>
    <row r="3218" spans="1:12" ht="14.4" x14ac:dyDescent="0.3">
      <c r="A3218" s="7">
        <v>39472</v>
      </c>
      <c r="B3218" s="191">
        <v>1357.3199460000001</v>
      </c>
      <c r="C3218" s="191">
        <v>1368.5600589999999</v>
      </c>
      <c r="D3218" s="191">
        <v>1327.5</v>
      </c>
      <c r="E3218" s="191">
        <v>1330.6099850000001</v>
      </c>
      <c r="F3218" s="192">
        <v>1330.6099850000001</v>
      </c>
      <c r="G3218" s="191">
        <v>4882250000</v>
      </c>
      <c r="H3218" s="194">
        <f t="shared" si="50"/>
        <v>-1.5871931081293349E-2</v>
      </c>
      <c r="I3218" s="193"/>
      <c r="J3218" s="197">
        <v>3216</v>
      </c>
      <c r="K3218" s="234">
        <v>-1.5871931081293349E-2</v>
      </c>
      <c r="L3218" s="198">
        <v>-8.6646422615230918E-4</v>
      </c>
    </row>
    <row r="3219" spans="1:12" ht="14.4" x14ac:dyDescent="0.3">
      <c r="A3219" s="7">
        <v>39471</v>
      </c>
      <c r="B3219" s="191">
        <v>1340.130005</v>
      </c>
      <c r="C3219" s="191">
        <v>1355.150024</v>
      </c>
      <c r="D3219" s="191">
        <v>1334.3100589999999</v>
      </c>
      <c r="E3219" s="191">
        <v>1352.0699460000001</v>
      </c>
      <c r="F3219" s="192">
        <v>1352.0699460000001</v>
      </c>
      <c r="G3219" s="191">
        <v>5735300000</v>
      </c>
      <c r="H3219" s="194">
        <f t="shared" si="50"/>
        <v>1.0062729898031988E-2</v>
      </c>
      <c r="I3219" s="193"/>
      <c r="J3219" s="197">
        <v>3217</v>
      </c>
      <c r="K3219" s="234">
        <v>1.0062729898031988E-2</v>
      </c>
      <c r="L3219" s="198">
        <v>-8.6503490891740508E-4</v>
      </c>
    </row>
    <row r="3220" spans="1:12" ht="14.4" x14ac:dyDescent="0.3">
      <c r="A3220" s="7">
        <v>39470</v>
      </c>
      <c r="B3220" s="191">
        <v>1310.410034</v>
      </c>
      <c r="C3220" s="191">
        <v>1339.089966</v>
      </c>
      <c r="D3220" s="191">
        <v>1270.0500489999999</v>
      </c>
      <c r="E3220" s="191">
        <v>1338.599976</v>
      </c>
      <c r="F3220" s="192">
        <v>1338.599976</v>
      </c>
      <c r="G3220" s="191">
        <v>3241680000</v>
      </c>
      <c r="H3220" s="194">
        <f t="shared" si="50"/>
        <v>2.1442179320869875E-2</v>
      </c>
      <c r="I3220" s="193"/>
      <c r="J3220" s="197">
        <v>3218</v>
      </c>
      <c r="K3220" s="234">
        <v>2.1442179320869875E-2</v>
      </c>
      <c r="L3220" s="198">
        <v>-8.64117909971273E-4</v>
      </c>
    </row>
    <row r="3221" spans="1:12" ht="14.4" x14ac:dyDescent="0.3">
      <c r="A3221" s="7">
        <v>39469</v>
      </c>
      <c r="B3221" s="191">
        <v>1312.9399410000001</v>
      </c>
      <c r="C3221" s="191">
        <v>1322.089966</v>
      </c>
      <c r="D3221" s="191">
        <v>1274.290039</v>
      </c>
      <c r="E3221" s="191">
        <v>1310.5</v>
      </c>
      <c r="F3221" s="192">
        <v>1310.5</v>
      </c>
      <c r="G3221" s="191">
        <v>6544690000</v>
      </c>
      <c r="H3221" s="194">
        <f t="shared" si="50"/>
        <v>-1.1085158848183627E-2</v>
      </c>
      <c r="I3221" s="193"/>
      <c r="J3221" s="197">
        <v>3219</v>
      </c>
      <c r="K3221" s="234">
        <v>-1.1085158848183627E-2</v>
      </c>
      <c r="L3221" s="198">
        <v>-8.640795840611764E-4</v>
      </c>
    </row>
    <row r="3222" spans="1:12" ht="14.4" x14ac:dyDescent="0.3">
      <c r="A3222" s="7">
        <v>39465</v>
      </c>
      <c r="B3222" s="191">
        <v>1333.900024</v>
      </c>
      <c r="C3222" s="191">
        <v>1350.280029</v>
      </c>
      <c r="D3222" s="191">
        <v>1312.51001</v>
      </c>
      <c r="E3222" s="191">
        <v>1325.1899410000001</v>
      </c>
      <c r="F3222" s="192">
        <v>1325.1899410000001</v>
      </c>
      <c r="G3222" s="191">
        <v>6004840000</v>
      </c>
      <c r="H3222" s="194">
        <f t="shared" si="50"/>
        <v>-6.045422088880488E-3</v>
      </c>
      <c r="I3222" s="193"/>
      <c r="J3222" s="197">
        <v>3220</v>
      </c>
      <c r="K3222" s="234">
        <v>-6.045422088880488E-3</v>
      </c>
      <c r="L3222" s="198">
        <v>-8.5868195278121149E-4</v>
      </c>
    </row>
    <row r="3223" spans="1:12" ht="14.4" x14ac:dyDescent="0.3">
      <c r="A3223" s="7">
        <v>39464</v>
      </c>
      <c r="B3223" s="191">
        <v>1374.790039</v>
      </c>
      <c r="C3223" s="191">
        <v>1377.719971</v>
      </c>
      <c r="D3223" s="191">
        <v>1330.670044</v>
      </c>
      <c r="E3223" s="191">
        <v>1333.25</v>
      </c>
      <c r="F3223" s="192">
        <v>1333.25</v>
      </c>
      <c r="G3223" s="191">
        <v>5303130000</v>
      </c>
      <c r="H3223" s="194">
        <f t="shared" si="50"/>
        <v>-2.9092595707498722E-2</v>
      </c>
      <c r="I3223" s="193"/>
      <c r="J3223" s="197">
        <v>3221</v>
      </c>
      <c r="K3223" s="234">
        <v>-2.9092595707498722E-2</v>
      </c>
      <c r="L3223" s="198">
        <v>-8.5781390528613438E-4</v>
      </c>
    </row>
    <row r="3224" spans="1:12" ht="14.4" x14ac:dyDescent="0.3">
      <c r="A3224" s="7">
        <v>39463</v>
      </c>
      <c r="B3224" s="191">
        <v>1377.410034</v>
      </c>
      <c r="C3224" s="191">
        <v>1391.98999</v>
      </c>
      <c r="D3224" s="191">
        <v>1364.2700199999999</v>
      </c>
      <c r="E3224" s="191">
        <v>1373.1999510000001</v>
      </c>
      <c r="F3224" s="192">
        <v>1373.1999510000001</v>
      </c>
      <c r="G3224" s="191">
        <v>5440620000</v>
      </c>
      <c r="H3224" s="194">
        <f t="shared" si="50"/>
        <v>-5.6120788406472813E-3</v>
      </c>
      <c r="I3224" s="193"/>
      <c r="J3224" s="197">
        <v>3222</v>
      </c>
      <c r="K3224" s="234">
        <v>-5.6120788406472813E-3</v>
      </c>
      <c r="L3224" s="198">
        <v>-8.575564414235559E-4</v>
      </c>
    </row>
    <row r="3225" spans="1:12" ht="14.4" x14ac:dyDescent="0.3">
      <c r="A3225" s="7">
        <v>39462</v>
      </c>
      <c r="B3225" s="191">
        <v>1411.880005</v>
      </c>
      <c r="C3225" s="191">
        <v>1411.880005</v>
      </c>
      <c r="D3225" s="191">
        <v>1380.599976</v>
      </c>
      <c r="E3225" s="191">
        <v>1380.9499510000001</v>
      </c>
      <c r="F3225" s="192">
        <v>1380.9499510000001</v>
      </c>
      <c r="G3225" s="191">
        <v>4601640000</v>
      </c>
      <c r="H3225" s="194">
        <f t="shared" si="50"/>
        <v>-2.492501253309793E-2</v>
      </c>
      <c r="I3225" s="193"/>
      <c r="J3225" s="197">
        <v>3223</v>
      </c>
      <c r="K3225" s="234">
        <v>-2.492501253309793E-2</v>
      </c>
      <c r="L3225" s="198">
        <v>-8.5661238700736819E-4</v>
      </c>
    </row>
    <row r="3226" spans="1:12" ht="14.4" x14ac:dyDescent="0.3">
      <c r="A3226" s="7">
        <v>39461</v>
      </c>
      <c r="B3226" s="191">
        <v>1402.910034</v>
      </c>
      <c r="C3226" s="191">
        <v>1417.8900149999999</v>
      </c>
      <c r="D3226" s="191">
        <v>1402.910034</v>
      </c>
      <c r="E3226" s="191">
        <v>1416.25</v>
      </c>
      <c r="F3226" s="192">
        <v>1416.25</v>
      </c>
      <c r="G3226" s="191">
        <v>3682090000</v>
      </c>
      <c r="H3226" s="194">
        <f t="shared" si="50"/>
        <v>1.0870636952068729E-2</v>
      </c>
      <c r="I3226" s="193"/>
      <c r="J3226" s="197">
        <v>3224</v>
      </c>
      <c r="K3226" s="234">
        <v>1.0870636952068729E-2</v>
      </c>
      <c r="L3226" s="198">
        <v>-8.5587227484663735E-4</v>
      </c>
    </row>
    <row r="3227" spans="1:12" ht="14.4" x14ac:dyDescent="0.3">
      <c r="A3227" s="7">
        <v>39458</v>
      </c>
      <c r="B3227" s="191">
        <v>1419.910034</v>
      </c>
      <c r="C3227" s="191">
        <v>1419.910034</v>
      </c>
      <c r="D3227" s="191">
        <v>1394.829956</v>
      </c>
      <c r="E3227" s="191">
        <v>1401.0200199999999</v>
      </c>
      <c r="F3227" s="192">
        <v>1401.0200199999999</v>
      </c>
      <c r="G3227" s="191">
        <v>4495840000</v>
      </c>
      <c r="H3227" s="194">
        <f t="shared" si="50"/>
        <v>-1.3595387408698791E-2</v>
      </c>
      <c r="I3227" s="193"/>
      <c r="J3227" s="197">
        <v>3225</v>
      </c>
      <c r="K3227" s="234">
        <v>-1.3595387408698791E-2</v>
      </c>
      <c r="L3227" s="198">
        <v>-8.5527583749104728E-4</v>
      </c>
    </row>
    <row r="3228" spans="1:12" ht="14.4" x14ac:dyDescent="0.3">
      <c r="A3228" s="7">
        <v>39457</v>
      </c>
      <c r="B3228" s="191">
        <v>1406.780029</v>
      </c>
      <c r="C3228" s="191">
        <v>1429.089966</v>
      </c>
      <c r="D3228" s="191">
        <v>1395.3100589999999</v>
      </c>
      <c r="E3228" s="191">
        <v>1420.329956</v>
      </c>
      <c r="F3228" s="192">
        <v>1420.329956</v>
      </c>
      <c r="G3228" s="191">
        <v>5170490000</v>
      </c>
      <c r="H3228" s="194">
        <f t="shared" si="50"/>
        <v>7.9481317978180848E-3</v>
      </c>
      <c r="I3228" s="193"/>
      <c r="J3228" s="197">
        <v>3226</v>
      </c>
      <c r="K3228" s="234">
        <v>7.9481317978180848E-3</v>
      </c>
      <c r="L3228" s="198">
        <v>-8.5185342038705347E-4</v>
      </c>
    </row>
    <row r="3229" spans="1:12" ht="14.4" x14ac:dyDescent="0.3">
      <c r="A3229" s="7">
        <v>39456</v>
      </c>
      <c r="B3229" s="191">
        <v>1390.25</v>
      </c>
      <c r="C3229" s="191">
        <v>1409.1899410000001</v>
      </c>
      <c r="D3229" s="191">
        <v>1378.6999510000001</v>
      </c>
      <c r="E3229" s="191">
        <v>1409.130005</v>
      </c>
      <c r="F3229" s="192">
        <v>1409.130005</v>
      </c>
      <c r="G3229" s="191">
        <v>5351030000</v>
      </c>
      <c r="H3229" s="194">
        <f t="shared" si="50"/>
        <v>1.3624083617218384E-2</v>
      </c>
      <c r="I3229" s="193"/>
      <c r="J3229" s="197">
        <v>3227</v>
      </c>
      <c r="K3229" s="234">
        <v>1.3624083617218384E-2</v>
      </c>
      <c r="L3229" s="198">
        <v>-8.502749899950519E-4</v>
      </c>
    </row>
    <row r="3230" spans="1:12" ht="14.4" x14ac:dyDescent="0.3">
      <c r="A3230" s="7">
        <v>39455</v>
      </c>
      <c r="B3230" s="191">
        <v>1415.709961</v>
      </c>
      <c r="C3230" s="191">
        <v>1430.280029</v>
      </c>
      <c r="D3230" s="191">
        <v>1388.3000489999999</v>
      </c>
      <c r="E3230" s="191">
        <v>1390.1899410000001</v>
      </c>
      <c r="F3230" s="192">
        <v>1390.1899410000001</v>
      </c>
      <c r="G3230" s="191">
        <v>4705390000</v>
      </c>
      <c r="H3230" s="194">
        <f t="shared" si="50"/>
        <v>-1.8352265961231958E-2</v>
      </c>
      <c r="I3230" s="193"/>
      <c r="J3230" s="197">
        <v>3228</v>
      </c>
      <c r="K3230" s="234">
        <v>-1.8352265961231958E-2</v>
      </c>
      <c r="L3230" s="198">
        <v>-8.4972580693454291E-4</v>
      </c>
    </row>
    <row r="3231" spans="1:12" ht="14.4" x14ac:dyDescent="0.3">
      <c r="A3231" s="7">
        <v>39454</v>
      </c>
      <c r="B3231" s="191">
        <v>1414.0699460000001</v>
      </c>
      <c r="C3231" s="191">
        <v>1423.869995</v>
      </c>
      <c r="D3231" s="191">
        <v>1403.4499510000001</v>
      </c>
      <c r="E3231" s="191">
        <v>1416.1800539999999</v>
      </c>
      <c r="F3231" s="192">
        <v>1416.1800539999999</v>
      </c>
      <c r="G3231" s="191">
        <v>4221260000</v>
      </c>
      <c r="H3231" s="194">
        <f t="shared" si="50"/>
        <v>3.22325891620584E-3</v>
      </c>
      <c r="I3231" s="193"/>
      <c r="J3231" s="197">
        <v>3229</v>
      </c>
      <c r="K3231" s="234">
        <v>3.22325891620584E-3</v>
      </c>
      <c r="L3231" s="198">
        <v>-8.4399607534476262E-4</v>
      </c>
    </row>
    <row r="3232" spans="1:12" ht="14.4" x14ac:dyDescent="0.3">
      <c r="A3232" s="7">
        <v>39451</v>
      </c>
      <c r="B3232" s="191">
        <v>1444.01001</v>
      </c>
      <c r="C3232" s="191">
        <v>1444.01001</v>
      </c>
      <c r="D3232" s="191">
        <v>1411.1899410000001</v>
      </c>
      <c r="E3232" s="191">
        <v>1411.630005</v>
      </c>
      <c r="F3232" s="192">
        <v>1411.630005</v>
      </c>
      <c r="G3232" s="191">
        <v>4166000000</v>
      </c>
      <c r="H3232" s="194">
        <f t="shared" si="50"/>
        <v>-2.4551554883528531E-2</v>
      </c>
      <c r="I3232" s="193"/>
      <c r="J3232" s="197">
        <v>3230</v>
      </c>
      <c r="K3232" s="234">
        <v>-2.4551554883528531E-2</v>
      </c>
      <c r="L3232" s="198">
        <v>-8.3902083140413065E-4</v>
      </c>
    </row>
    <row r="3233" spans="1:12" ht="14.4" x14ac:dyDescent="0.3">
      <c r="A3233" s="7">
        <v>39450</v>
      </c>
      <c r="B3233" s="191">
        <v>1447.5500489999999</v>
      </c>
      <c r="C3233" s="191">
        <v>1456.8000489999999</v>
      </c>
      <c r="D3233" s="191">
        <v>1443.7299800000001</v>
      </c>
      <c r="E3233" s="191">
        <v>1447.160034</v>
      </c>
      <c r="F3233" s="192">
        <v>1447.160034</v>
      </c>
      <c r="G3233" s="191">
        <v>3429500000</v>
      </c>
      <c r="H3233" s="194">
        <f t="shared" si="50"/>
        <v>0</v>
      </c>
      <c r="I3233" s="193"/>
      <c r="J3233" s="197">
        <v>3231</v>
      </c>
      <c r="K3233" s="234">
        <v>0</v>
      </c>
      <c r="L3233" s="198">
        <v>-8.3240521708997776E-4</v>
      </c>
    </row>
    <row r="3234" spans="1:12" ht="14.4" x14ac:dyDescent="0.3">
      <c r="A3234" s="7">
        <v>39449</v>
      </c>
      <c r="B3234" s="191">
        <v>1467.969971</v>
      </c>
      <c r="C3234" s="191">
        <v>1471.7700199999999</v>
      </c>
      <c r="D3234" s="191">
        <v>1442.0699460000001</v>
      </c>
      <c r="E3234" s="191">
        <v>1447.160034</v>
      </c>
      <c r="F3234" s="192">
        <v>1447.160034</v>
      </c>
      <c r="G3234" s="191">
        <v>3452650000</v>
      </c>
      <c r="H3234" s="194">
        <f t="shared" si="50"/>
        <v>-1.4437843047050928E-2</v>
      </c>
      <c r="I3234" s="193"/>
      <c r="J3234" s="197">
        <v>3232</v>
      </c>
      <c r="K3234" s="234">
        <v>-1.4437843047050928E-2</v>
      </c>
      <c r="L3234" s="198">
        <v>-8.2998901615606764E-4</v>
      </c>
    </row>
    <row r="3235" spans="1:12" ht="14.4" x14ac:dyDescent="0.3">
      <c r="A3235" s="7">
        <v>39447</v>
      </c>
      <c r="B3235" s="191">
        <v>1475.25</v>
      </c>
      <c r="C3235" s="191">
        <v>1475.829956</v>
      </c>
      <c r="D3235" s="191">
        <v>1465.130005</v>
      </c>
      <c r="E3235" s="191">
        <v>1468.3599850000001</v>
      </c>
      <c r="F3235" s="192">
        <v>1468.3599850000001</v>
      </c>
      <c r="G3235" s="191">
        <v>2440880000</v>
      </c>
      <c r="H3235" s="194">
        <f t="shared" si="50"/>
        <v>-6.8515884913092871E-3</v>
      </c>
      <c r="I3235" s="193"/>
      <c r="J3235" s="197">
        <v>3233</v>
      </c>
      <c r="K3235" s="234">
        <v>-6.8515884913092871E-3</v>
      </c>
      <c r="L3235" s="198">
        <v>-8.2969465944290302E-4</v>
      </c>
    </row>
    <row r="3236" spans="1:12" ht="14.4" x14ac:dyDescent="0.3">
      <c r="A3236" s="7">
        <v>39444</v>
      </c>
      <c r="B3236" s="191">
        <v>1479.829956</v>
      </c>
      <c r="C3236" s="191">
        <v>1488.01001</v>
      </c>
      <c r="D3236" s="191">
        <v>1471.6999510000001</v>
      </c>
      <c r="E3236" s="191">
        <v>1478.48999</v>
      </c>
      <c r="F3236" s="192">
        <v>1478.48999</v>
      </c>
      <c r="G3236" s="191">
        <v>2420510000</v>
      </c>
      <c r="H3236" s="194">
        <f t="shared" si="50"/>
        <v>1.5037696152632723E-3</v>
      </c>
      <c r="I3236" s="193"/>
      <c r="J3236" s="197">
        <v>3234</v>
      </c>
      <c r="K3236" s="234">
        <v>1.5037696152632723E-3</v>
      </c>
      <c r="L3236" s="198">
        <v>-8.2789329136961898E-4</v>
      </c>
    </row>
    <row r="3237" spans="1:12" ht="14.4" x14ac:dyDescent="0.3">
      <c r="A3237" s="7">
        <v>39443</v>
      </c>
      <c r="B3237" s="191">
        <v>1495.0500489999999</v>
      </c>
      <c r="C3237" s="191">
        <v>1495.0500489999999</v>
      </c>
      <c r="D3237" s="191">
        <v>1475.8599850000001</v>
      </c>
      <c r="E3237" s="191">
        <v>1476.2700199999999</v>
      </c>
      <c r="F3237" s="192">
        <v>1476.2700199999999</v>
      </c>
      <c r="G3237" s="191">
        <v>2365770000</v>
      </c>
      <c r="H3237" s="194">
        <f t="shared" si="50"/>
        <v>-1.4282289381035899E-2</v>
      </c>
      <c r="I3237" s="193"/>
      <c r="J3237" s="197">
        <v>3235</v>
      </c>
      <c r="K3237" s="234">
        <v>-1.4282289381035899E-2</v>
      </c>
      <c r="L3237" s="198">
        <v>-8.2775578170029424E-4</v>
      </c>
    </row>
    <row r="3238" spans="1:12" ht="14.4" x14ac:dyDescent="0.3">
      <c r="A3238" s="7">
        <v>39442</v>
      </c>
      <c r="B3238" s="191">
        <v>1495.119995</v>
      </c>
      <c r="C3238" s="191">
        <v>1498.849976</v>
      </c>
      <c r="D3238" s="191">
        <v>1488.1999510000001</v>
      </c>
      <c r="E3238" s="191">
        <v>1497.660034</v>
      </c>
      <c r="F3238" s="192">
        <v>1497.660034</v>
      </c>
      <c r="G3238" s="191">
        <v>2010500000</v>
      </c>
      <c r="H3238" s="194">
        <f t="shared" si="50"/>
        <v>8.0863579780353139E-4</v>
      </c>
      <c r="I3238" s="193"/>
      <c r="J3238" s="197">
        <v>3236</v>
      </c>
      <c r="K3238" s="234">
        <v>8.0863579780353139E-4</v>
      </c>
      <c r="L3238" s="198">
        <v>-8.2738031391097833E-4</v>
      </c>
    </row>
    <row r="3239" spans="1:12" ht="14.4" x14ac:dyDescent="0.3">
      <c r="A3239" s="7">
        <v>39440</v>
      </c>
      <c r="B3239" s="191">
        <v>1484.5500489999999</v>
      </c>
      <c r="C3239" s="191">
        <v>1497.630005</v>
      </c>
      <c r="D3239" s="191">
        <v>1484.5500489999999</v>
      </c>
      <c r="E3239" s="191">
        <v>1496.4499510000001</v>
      </c>
      <c r="F3239" s="192">
        <v>1496.4499510000001</v>
      </c>
      <c r="G3239" s="191">
        <v>1267420000</v>
      </c>
      <c r="H3239" s="194">
        <f t="shared" si="50"/>
        <v>8.0770046447888218E-3</v>
      </c>
      <c r="I3239" s="193"/>
      <c r="J3239" s="197">
        <v>3237</v>
      </c>
      <c r="K3239" s="234">
        <v>8.0770046447888218E-3</v>
      </c>
      <c r="L3239" s="198">
        <v>-8.2713012919306416E-4</v>
      </c>
    </row>
    <row r="3240" spans="1:12" ht="14.4" x14ac:dyDescent="0.3">
      <c r="A3240" s="7">
        <v>39437</v>
      </c>
      <c r="B3240" s="191">
        <v>1463.1899410000001</v>
      </c>
      <c r="C3240" s="191">
        <v>1485.400024</v>
      </c>
      <c r="D3240" s="191">
        <v>1463.1899410000001</v>
      </c>
      <c r="E3240" s="191">
        <v>1484.459961</v>
      </c>
      <c r="F3240" s="192">
        <v>1484.459961</v>
      </c>
      <c r="G3240" s="191">
        <v>4508590000</v>
      </c>
      <c r="H3240" s="194">
        <f t="shared" si="50"/>
        <v>1.6669839522333234E-2</v>
      </c>
      <c r="I3240" s="193"/>
      <c r="J3240" s="197">
        <v>3238</v>
      </c>
      <c r="K3240" s="234">
        <v>1.6669839522333234E-2</v>
      </c>
      <c r="L3240" s="198">
        <v>-8.2463536991522074E-4</v>
      </c>
    </row>
    <row r="3241" spans="1:12" ht="14.4" x14ac:dyDescent="0.3">
      <c r="A3241" s="7">
        <v>39436</v>
      </c>
      <c r="B3241" s="191">
        <v>1456.420044</v>
      </c>
      <c r="C3241" s="191">
        <v>1461.530029</v>
      </c>
      <c r="D3241" s="191">
        <v>1447.219971</v>
      </c>
      <c r="E3241" s="191">
        <v>1460.119995</v>
      </c>
      <c r="F3241" s="192">
        <v>1460.119995</v>
      </c>
      <c r="G3241" s="191">
        <v>3526890000</v>
      </c>
      <c r="H3241" s="194">
        <f t="shared" si="50"/>
        <v>4.9002030282174931E-3</v>
      </c>
      <c r="I3241" s="193"/>
      <c r="J3241" s="197">
        <v>3239</v>
      </c>
      <c r="K3241" s="234">
        <v>4.9002030282174931E-3</v>
      </c>
      <c r="L3241" s="198">
        <v>-8.2325167012257169E-4</v>
      </c>
    </row>
    <row r="3242" spans="1:12" ht="14.4" x14ac:dyDescent="0.3">
      <c r="A3242" s="7">
        <v>39435</v>
      </c>
      <c r="B3242" s="191">
        <v>1454.6999510000001</v>
      </c>
      <c r="C3242" s="191">
        <v>1464.420044</v>
      </c>
      <c r="D3242" s="191">
        <v>1445.3100589999999</v>
      </c>
      <c r="E3242" s="191">
        <v>1453</v>
      </c>
      <c r="F3242" s="192">
        <v>1453</v>
      </c>
      <c r="G3242" s="191">
        <v>3401300000</v>
      </c>
      <c r="H3242" s="194">
        <f t="shared" si="50"/>
        <v>-1.3608297208323572E-3</v>
      </c>
      <c r="I3242" s="193"/>
      <c r="J3242" s="197">
        <v>3240</v>
      </c>
      <c r="K3242" s="234">
        <v>-1.3608297208323572E-3</v>
      </c>
      <c r="L3242" s="198">
        <v>-8.1339308053867516E-4</v>
      </c>
    </row>
    <row r="3243" spans="1:12" ht="14.4" x14ac:dyDescent="0.3">
      <c r="A3243" s="7">
        <v>39434</v>
      </c>
      <c r="B3243" s="191">
        <v>1445.920044</v>
      </c>
      <c r="C3243" s="191">
        <v>1460.160034</v>
      </c>
      <c r="D3243" s="191">
        <v>1435.650024</v>
      </c>
      <c r="E3243" s="191">
        <v>1454.9799800000001</v>
      </c>
      <c r="F3243" s="192">
        <v>1454.9799800000001</v>
      </c>
      <c r="G3243" s="191">
        <v>3723690000</v>
      </c>
      <c r="H3243" s="194">
        <f t="shared" si="50"/>
        <v>6.2797951789784591E-3</v>
      </c>
      <c r="I3243" s="193"/>
      <c r="J3243" s="197">
        <v>3241</v>
      </c>
      <c r="K3243" s="234">
        <v>6.2797951789784591E-3</v>
      </c>
      <c r="L3243" s="198">
        <v>-8.1303619633376809E-4</v>
      </c>
    </row>
    <row r="3244" spans="1:12" ht="14.4" x14ac:dyDescent="0.3">
      <c r="A3244" s="7">
        <v>39433</v>
      </c>
      <c r="B3244" s="191">
        <v>1465.0500489999999</v>
      </c>
      <c r="C3244" s="191">
        <v>1465.0500489999999</v>
      </c>
      <c r="D3244" s="191">
        <v>1445.4300539999999</v>
      </c>
      <c r="E3244" s="191">
        <v>1445.900024</v>
      </c>
      <c r="F3244" s="192">
        <v>1445.900024</v>
      </c>
      <c r="G3244" s="191">
        <v>3569030000</v>
      </c>
      <c r="H3244" s="194">
        <f t="shared" si="50"/>
        <v>-1.5020898352140089E-2</v>
      </c>
      <c r="I3244" s="193"/>
      <c r="J3244" s="197">
        <v>3242</v>
      </c>
      <c r="K3244" s="234">
        <v>-1.5020898352140089E-2</v>
      </c>
      <c r="L3244" s="198">
        <v>-8.118501901360404E-4</v>
      </c>
    </row>
    <row r="3245" spans="1:12" ht="14.4" x14ac:dyDescent="0.3">
      <c r="A3245" s="7">
        <v>39430</v>
      </c>
      <c r="B3245" s="191">
        <v>1486.1899410000001</v>
      </c>
      <c r="C3245" s="191">
        <v>1486.670044</v>
      </c>
      <c r="D3245" s="191">
        <v>1467.780029</v>
      </c>
      <c r="E3245" s="191">
        <v>1467.9499510000001</v>
      </c>
      <c r="F3245" s="192">
        <v>1467.9499510000001</v>
      </c>
      <c r="G3245" s="191">
        <v>3401050000</v>
      </c>
      <c r="H3245" s="194">
        <f t="shared" si="50"/>
        <v>-1.3746267851349315E-2</v>
      </c>
      <c r="I3245" s="193"/>
      <c r="J3245" s="197">
        <v>3243</v>
      </c>
      <c r="K3245" s="234">
        <v>-1.3746267851349315E-2</v>
      </c>
      <c r="L3245" s="198">
        <v>-8.0818187777067867E-4</v>
      </c>
    </row>
    <row r="3246" spans="1:12" ht="14.4" x14ac:dyDescent="0.3">
      <c r="A3246" s="7">
        <v>39429</v>
      </c>
      <c r="B3246" s="191">
        <v>1483.2700199999999</v>
      </c>
      <c r="C3246" s="191">
        <v>1489.400024</v>
      </c>
      <c r="D3246" s="191">
        <v>1469.209961</v>
      </c>
      <c r="E3246" s="191">
        <v>1488.410034</v>
      </c>
      <c r="F3246" s="192">
        <v>1488.410034</v>
      </c>
      <c r="G3246" s="191">
        <v>3635170000</v>
      </c>
      <c r="H3246" s="194">
        <f t="shared" si="50"/>
        <v>1.2243241523399277E-3</v>
      </c>
      <c r="I3246" s="193"/>
      <c r="J3246" s="197">
        <v>3244</v>
      </c>
      <c r="K3246" s="234">
        <v>1.2243241523399277E-3</v>
      </c>
      <c r="L3246" s="198">
        <v>-8.0682179611572889E-4</v>
      </c>
    </row>
    <row r="3247" spans="1:12" ht="14.4" x14ac:dyDescent="0.3">
      <c r="A3247" s="7">
        <v>39428</v>
      </c>
      <c r="B3247" s="191">
        <v>1487.579956</v>
      </c>
      <c r="C3247" s="191">
        <v>1511.959961</v>
      </c>
      <c r="D3247" s="191">
        <v>1468.2299800000001</v>
      </c>
      <c r="E3247" s="191">
        <v>1486.589966</v>
      </c>
      <c r="F3247" s="192">
        <v>1486.589966</v>
      </c>
      <c r="G3247" s="191">
        <v>4482120000</v>
      </c>
      <c r="H3247" s="194">
        <f t="shared" si="50"/>
        <v>6.0501078433982235E-3</v>
      </c>
      <c r="I3247" s="193"/>
      <c r="J3247" s="197">
        <v>3245</v>
      </c>
      <c r="K3247" s="234">
        <v>6.0501078433982235E-3</v>
      </c>
      <c r="L3247" s="198">
        <v>-8.0309740884264259E-4</v>
      </c>
    </row>
    <row r="3248" spans="1:12" ht="14.4" x14ac:dyDescent="0.3">
      <c r="A3248" s="7">
        <v>39427</v>
      </c>
      <c r="B3248" s="191">
        <v>1516.6800539999999</v>
      </c>
      <c r="C3248" s="191">
        <v>1523.5699460000001</v>
      </c>
      <c r="D3248" s="191">
        <v>1475.98999</v>
      </c>
      <c r="E3248" s="191">
        <v>1477.650024</v>
      </c>
      <c r="F3248" s="192">
        <v>1477.650024</v>
      </c>
      <c r="G3248" s="191">
        <v>4080180000</v>
      </c>
      <c r="H3248" s="194">
        <f t="shared" si="50"/>
        <v>-2.5271074425164183E-2</v>
      </c>
      <c r="I3248" s="193"/>
      <c r="J3248" s="197">
        <v>3246</v>
      </c>
      <c r="K3248" s="234">
        <v>-2.5271074425164183E-2</v>
      </c>
      <c r="L3248" s="198">
        <v>-8.0061857092429678E-4</v>
      </c>
    </row>
    <row r="3249" spans="1:12" ht="14.4" x14ac:dyDescent="0.3">
      <c r="A3249" s="7">
        <v>39426</v>
      </c>
      <c r="B3249" s="191">
        <v>1505.1099850000001</v>
      </c>
      <c r="C3249" s="191">
        <v>1518.2700199999999</v>
      </c>
      <c r="D3249" s="191">
        <v>1504.959961</v>
      </c>
      <c r="E3249" s="191">
        <v>1515.959961</v>
      </c>
      <c r="F3249" s="192">
        <v>1515.959961</v>
      </c>
      <c r="G3249" s="191">
        <v>2911760000</v>
      </c>
      <c r="H3249" s="194">
        <f t="shared" si="50"/>
        <v>7.5099535740044947E-3</v>
      </c>
      <c r="I3249" s="193"/>
      <c r="J3249" s="197">
        <v>3247</v>
      </c>
      <c r="K3249" s="234">
        <v>7.5099535740044947E-3</v>
      </c>
      <c r="L3249" s="198">
        <v>-7.9604626654629677E-4</v>
      </c>
    </row>
    <row r="3250" spans="1:12" ht="14.4" x14ac:dyDescent="0.3">
      <c r="A3250" s="7">
        <v>39423</v>
      </c>
      <c r="B3250" s="191">
        <v>1508.599976</v>
      </c>
      <c r="C3250" s="191">
        <v>1510.630005</v>
      </c>
      <c r="D3250" s="191">
        <v>1502.660034</v>
      </c>
      <c r="E3250" s="191">
        <v>1504.660034</v>
      </c>
      <c r="F3250" s="192">
        <v>1504.660034</v>
      </c>
      <c r="G3250" s="191">
        <v>3177710000</v>
      </c>
      <c r="H3250" s="194">
        <f t="shared" si="50"/>
        <v>-1.7779214115258243E-3</v>
      </c>
      <c r="I3250" s="193"/>
      <c r="J3250" s="197">
        <v>3248</v>
      </c>
      <c r="K3250" s="234">
        <v>-1.7779214115258243E-3</v>
      </c>
      <c r="L3250" s="198">
        <v>-7.9045706907845308E-4</v>
      </c>
    </row>
    <row r="3251" spans="1:12" ht="14.4" x14ac:dyDescent="0.3">
      <c r="A3251" s="7">
        <v>39422</v>
      </c>
      <c r="B3251" s="191">
        <v>1484.589966</v>
      </c>
      <c r="C3251" s="191">
        <v>1508.0200199999999</v>
      </c>
      <c r="D3251" s="191">
        <v>1482.1899410000001</v>
      </c>
      <c r="E3251" s="191">
        <v>1507.339966</v>
      </c>
      <c r="F3251" s="192">
        <v>1507.339966</v>
      </c>
      <c r="G3251" s="191">
        <v>3568570000</v>
      </c>
      <c r="H3251" s="194">
        <f t="shared" si="50"/>
        <v>1.5036906047522225E-2</v>
      </c>
      <c r="I3251" s="193"/>
      <c r="J3251" s="197">
        <v>3249</v>
      </c>
      <c r="K3251" s="234">
        <v>1.5036906047522225E-2</v>
      </c>
      <c r="L3251" s="198">
        <v>-7.9033250759373314E-4</v>
      </c>
    </row>
    <row r="3252" spans="1:12" ht="14.4" x14ac:dyDescent="0.3">
      <c r="A3252" s="7">
        <v>39421</v>
      </c>
      <c r="B3252" s="191">
        <v>1465.219971</v>
      </c>
      <c r="C3252" s="191">
        <v>1486.089966</v>
      </c>
      <c r="D3252" s="191">
        <v>1465.219971</v>
      </c>
      <c r="E3252" s="191">
        <v>1485.01001</v>
      </c>
      <c r="F3252" s="192">
        <v>1485.01001</v>
      </c>
      <c r="G3252" s="191">
        <v>3663660000</v>
      </c>
      <c r="H3252" s="194">
        <f t="shared" si="50"/>
        <v>1.5190130099046968E-2</v>
      </c>
      <c r="I3252" s="193"/>
      <c r="J3252" s="197">
        <v>3250</v>
      </c>
      <c r="K3252" s="234">
        <v>1.5190130099046968E-2</v>
      </c>
      <c r="L3252" s="198">
        <v>-7.8568915728155335E-4</v>
      </c>
    </row>
    <row r="3253" spans="1:12" ht="14.4" x14ac:dyDescent="0.3">
      <c r="A3253" s="7">
        <v>39420</v>
      </c>
      <c r="B3253" s="191">
        <v>1471.339966</v>
      </c>
      <c r="C3253" s="191">
        <v>1471.339966</v>
      </c>
      <c r="D3253" s="191">
        <v>1460.660034</v>
      </c>
      <c r="E3253" s="191">
        <v>1462.790039</v>
      </c>
      <c r="F3253" s="192">
        <v>1462.790039</v>
      </c>
      <c r="G3253" s="191">
        <v>3343620000</v>
      </c>
      <c r="H3253" s="194">
        <f t="shared" si="50"/>
        <v>-6.5402566606190425E-3</v>
      </c>
      <c r="I3253" s="193"/>
      <c r="J3253" s="197">
        <v>3251</v>
      </c>
      <c r="K3253" s="234">
        <v>-6.5402566606190425E-3</v>
      </c>
      <c r="L3253" s="198">
        <v>-7.8268088192956942E-4</v>
      </c>
    </row>
    <row r="3254" spans="1:12" ht="14.4" x14ac:dyDescent="0.3">
      <c r="A3254" s="7">
        <v>39419</v>
      </c>
      <c r="B3254" s="191">
        <v>1479.630005</v>
      </c>
      <c r="C3254" s="191">
        <v>1481.160034</v>
      </c>
      <c r="D3254" s="191">
        <v>1470.079956</v>
      </c>
      <c r="E3254" s="191">
        <v>1472.420044</v>
      </c>
      <c r="F3254" s="192">
        <v>1472.420044</v>
      </c>
      <c r="G3254" s="191">
        <v>3323250000</v>
      </c>
      <c r="H3254" s="194">
        <f t="shared" si="50"/>
        <v>-5.8873373966606309E-3</v>
      </c>
      <c r="I3254" s="193"/>
      <c r="J3254" s="197">
        <v>3252</v>
      </c>
      <c r="K3254" s="234">
        <v>-5.8873373966606309E-3</v>
      </c>
      <c r="L3254" s="198">
        <v>-7.8241829424078636E-4</v>
      </c>
    </row>
    <row r="3255" spans="1:12" ht="14.4" x14ac:dyDescent="0.3">
      <c r="A3255" s="7">
        <v>39416</v>
      </c>
      <c r="B3255" s="191">
        <v>1471.829956</v>
      </c>
      <c r="C3255" s="191">
        <v>1488.9399410000001</v>
      </c>
      <c r="D3255" s="191">
        <v>1470.8900149999999</v>
      </c>
      <c r="E3255" s="191">
        <v>1481.1400149999999</v>
      </c>
      <c r="F3255" s="192">
        <v>1481.1400149999999</v>
      </c>
      <c r="G3255" s="191">
        <v>4422200000</v>
      </c>
      <c r="H3255" s="194">
        <f t="shared" si="50"/>
        <v>7.7702176097054357E-3</v>
      </c>
      <c r="I3255" s="193"/>
      <c r="J3255" s="197">
        <v>3253</v>
      </c>
      <c r="K3255" s="234">
        <v>7.7702176097054357E-3</v>
      </c>
      <c r="L3255" s="198">
        <v>-7.8193040707287163E-4</v>
      </c>
    </row>
    <row r="3256" spans="1:12" ht="14.4" x14ac:dyDescent="0.3">
      <c r="A3256" s="7">
        <v>39415</v>
      </c>
      <c r="B3256" s="191">
        <v>1467.410034</v>
      </c>
      <c r="C3256" s="191">
        <v>1473.8100589999999</v>
      </c>
      <c r="D3256" s="191">
        <v>1458.3599850000001</v>
      </c>
      <c r="E3256" s="191">
        <v>1469.719971</v>
      </c>
      <c r="F3256" s="192">
        <v>1469.719971</v>
      </c>
      <c r="G3256" s="191">
        <v>3524730000</v>
      </c>
      <c r="H3256" s="194">
        <f t="shared" si="50"/>
        <v>4.7647478623201852E-4</v>
      </c>
      <c r="I3256" s="193"/>
      <c r="J3256" s="197">
        <v>3254</v>
      </c>
      <c r="K3256" s="234">
        <v>4.7647478623201852E-4</v>
      </c>
      <c r="L3256" s="198">
        <v>-7.8181915791330657E-4</v>
      </c>
    </row>
    <row r="3257" spans="1:12" ht="14.4" x14ac:dyDescent="0.3">
      <c r="A3257" s="7">
        <v>39414</v>
      </c>
      <c r="B3257" s="191">
        <v>1432.9499510000001</v>
      </c>
      <c r="C3257" s="191">
        <v>1471.619995</v>
      </c>
      <c r="D3257" s="191">
        <v>1432.9499510000001</v>
      </c>
      <c r="E3257" s="191">
        <v>1469.0200199999999</v>
      </c>
      <c r="F3257" s="192">
        <v>1469.0200199999999</v>
      </c>
      <c r="G3257" s="191">
        <v>4508020000</v>
      </c>
      <c r="H3257" s="194">
        <f t="shared" si="50"/>
        <v>2.8559854204992855E-2</v>
      </c>
      <c r="I3257" s="193"/>
      <c r="J3257" s="197">
        <v>3255</v>
      </c>
      <c r="K3257" s="234">
        <v>2.8559854204992855E-2</v>
      </c>
      <c r="L3257" s="198">
        <v>-7.7914076822669363E-4</v>
      </c>
    </row>
    <row r="3258" spans="1:12" ht="14.4" x14ac:dyDescent="0.3">
      <c r="A3258" s="7">
        <v>39413</v>
      </c>
      <c r="B3258" s="191">
        <v>1409.589966</v>
      </c>
      <c r="C3258" s="191">
        <v>1429.48999</v>
      </c>
      <c r="D3258" s="191">
        <v>1407.4300539999999</v>
      </c>
      <c r="E3258" s="191">
        <v>1428.2299800000001</v>
      </c>
      <c r="F3258" s="192">
        <v>1428.2299800000001</v>
      </c>
      <c r="G3258" s="191">
        <v>4320720000</v>
      </c>
      <c r="H3258" s="194">
        <f t="shared" si="50"/>
        <v>1.4930152664810414E-2</v>
      </c>
      <c r="I3258" s="193"/>
      <c r="J3258" s="197">
        <v>3256</v>
      </c>
      <c r="K3258" s="234">
        <v>1.4930152664810414E-2</v>
      </c>
      <c r="L3258" s="198">
        <v>-7.7844381361603856E-4</v>
      </c>
    </row>
    <row r="3259" spans="1:12" ht="14.4" x14ac:dyDescent="0.3">
      <c r="A3259" s="7">
        <v>39412</v>
      </c>
      <c r="B3259" s="191">
        <v>1440.73999</v>
      </c>
      <c r="C3259" s="191">
        <v>1446.089966</v>
      </c>
      <c r="D3259" s="191">
        <v>1406.099976</v>
      </c>
      <c r="E3259" s="191">
        <v>1407.219971</v>
      </c>
      <c r="F3259" s="192">
        <v>1407.219971</v>
      </c>
      <c r="G3259" s="191">
        <v>3706470000</v>
      </c>
      <c r="H3259" s="194">
        <f t="shared" si="50"/>
        <v>-2.3238690316301724E-2</v>
      </c>
      <c r="I3259" s="193"/>
      <c r="J3259" s="197">
        <v>3257</v>
      </c>
      <c r="K3259" s="234">
        <v>-2.3238690316301724E-2</v>
      </c>
      <c r="L3259" s="198">
        <v>-7.7747264363315391E-4</v>
      </c>
    </row>
    <row r="3260" spans="1:12" ht="14.4" x14ac:dyDescent="0.3">
      <c r="A3260" s="7">
        <v>39409</v>
      </c>
      <c r="B3260" s="191">
        <v>1417.619995</v>
      </c>
      <c r="C3260" s="191">
        <v>1440.8599850000001</v>
      </c>
      <c r="D3260" s="191">
        <v>1417.619995</v>
      </c>
      <c r="E3260" s="191">
        <v>1440.6999510000001</v>
      </c>
      <c r="F3260" s="192">
        <v>1440.6999510000001</v>
      </c>
      <c r="G3260" s="191">
        <v>1612720000</v>
      </c>
      <c r="H3260" s="194">
        <f t="shared" si="50"/>
        <v>1.6890483749790332E-2</v>
      </c>
      <c r="I3260" s="193"/>
      <c r="J3260" s="197">
        <v>3258</v>
      </c>
      <c r="K3260" s="234">
        <v>1.6890483749790332E-2</v>
      </c>
      <c r="L3260" s="198">
        <v>-7.7238678443458382E-4</v>
      </c>
    </row>
    <row r="3261" spans="1:12" ht="14.4" x14ac:dyDescent="0.3">
      <c r="A3261" s="7">
        <v>39407</v>
      </c>
      <c r="B3261" s="191">
        <v>1434.709961</v>
      </c>
      <c r="C3261" s="191">
        <v>1436.400024</v>
      </c>
      <c r="D3261" s="191">
        <v>1415.6400149999999</v>
      </c>
      <c r="E3261" s="191">
        <v>1416.7700199999999</v>
      </c>
      <c r="F3261" s="192">
        <v>1416.7700199999999</v>
      </c>
      <c r="G3261" s="191">
        <v>4076230000</v>
      </c>
      <c r="H3261" s="194">
        <f t="shared" si="50"/>
        <v>-1.5926881836783591E-2</v>
      </c>
      <c r="I3261" s="193"/>
      <c r="J3261" s="197">
        <v>3259</v>
      </c>
      <c r="K3261" s="234">
        <v>-1.5926881836783591E-2</v>
      </c>
      <c r="L3261" s="198">
        <v>-7.7067048332048887E-4</v>
      </c>
    </row>
    <row r="3262" spans="1:12" ht="14.4" x14ac:dyDescent="0.3">
      <c r="A3262" s="7">
        <v>39406</v>
      </c>
      <c r="B3262" s="191">
        <v>1434.51001</v>
      </c>
      <c r="C3262" s="191">
        <v>1452.6400149999999</v>
      </c>
      <c r="D3262" s="191">
        <v>1419.280029</v>
      </c>
      <c r="E3262" s="191">
        <v>1439.6999510000001</v>
      </c>
      <c r="F3262" s="192">
        <v>1439.6999510000001</v>
      </c>
      <c r="G3262" s="191">
        <v>4875150000</v>
      </c>
      <c r="H3262" s="194">
        <f t="shared" si="50"/>
        <v>4.4861965367838539E-3</v>
      </c>
      <c r="I3262" s="193"/>
      <c r="J3262" s="197">
        <v>3260</v>
      </c>
      <c r="K3262" s="234">
        <v>4.4861965367838539E-3</v>
      </c>
      <c r="L3262" s="198">
        <v>-7.657236255197734E-4</v>
      </c>
    </row>
    <row r="3263" spans="1:12" ht="14.4" x14ac:dyDescent="0.3">
      <c r="A3263" s="7">
        <v>39405</v>
      </c>
      <c r="B3263" s="191">
        <v>1456.6999510000001</v>
      </c>
      <c r="C3263" s="191">
        <v>1456.6999510000001</v>
      </c>
      <c r="D3263" s="191">
        <v>1430.420044</v>
      </c>
      <c r="E3263" s="191">
        <v>1433.2700199999999</v>
      </c>
      <c r="F3263" s="192">
        <v>1433.2700199999999</v>
      </c>
      <c r="G3263" s="191">
        <v>4119650000</v>
      </c>
      <c r="H3263" s="194">
        <f t="shared" si="50"/>
        <v>-1.7460253489040293E-2</v>
      </c>
      <c r="I3263" s="193"/>
      <c r="J3263" s="197">
        <v>3261</v>
      </c>
      <c r="K3263" s="234">
        <v>-1.7460253489040293E-2</v>
      </c>
      <c r="L3263" s="198">
        <v>-7.6560948691058639E-4</v>
      </c>
    </row>
    <row r="3264" spans="1:12" ht="14.4" x14ac:dyDescent="0.3">
      <c r="A3264" s="7">
        <v>39402</v>
      </c>
      <c r="B3264" s="191">
        <v>1453.089966</v>
      </c>
      <c r="C3264" s="191">
        <v>1462.1800539999999</v>
      </c>
      <c r="D3264" s="191">
        <v>1443.98999</v>
      </c>
      <c r="E3264" s="191">
        <v>1458.73999</v>
      </c>
      <c r="F3264" s="192">
        <v>1458.73999</v>
      </c>
      <c r="G3264" s="191">
        <v>4168870000</v>
      </c>
      <c r="H3264" s="194">
        <f t="shared" si="50"/>
        <v>5.2303110460479888E-3</v>
      </c>
      <c r="I3264" s="193"/>
      <c r="J3264" s="197">
        <v>3262</v>
      </c>
      <c r="K3264" s="234">
        <v>5.2303110460479888E-3</v>
      </c>
      <c r="L3264" s="198">
        <v>-7.6538705887961187E-4</v>
      </c>
    </row>
    <row r="3265" spans="1:12" ht="14.4" x14ac:dyDescent="0.3">
      <c r="A3265" s="7">
        <v>39401</v>
      </c>
      <c r="B3265" s="191">
        <v>1468.040039</v>
      </c>
      <c r="C3265" s="191">
        <v>1472.670044</v>
      </c>
      <c r="D3265" s="191">
        <v>1443.48999</v>
      </c>
      <c r="E3265" s="191">
        <v>1451.150024</v>
      </c>
      <c r="F3265" s="192">
        <v>1451.150024</v>
      </c>
      <c r="G3265" s="191">
        <v>3941010000</v>
      </c>
      <c r="H3265" s="194">
        <f t="shared" si="50"/>
        <v>-1.3212428144913467E-2</v>
      </c>
      <c r="I3265" s="193"/>
      <c r="J3265" s="197">
        <v>3263</v>
      </c>
      <c r="K3265" s="234">
        <v>-1.3212428144913467E-2</v>
      </c>
      <c r="L3265" s="198">
        <v>-7.6446043757390518E-4</v>
      </c>
    </row>
    <row r="3266" spans="1:12" ht="14.4" x14ac:dyDescent="0.3">
      <c r="A3266" s="7">
        <v>39400</v>
      </c>
      <c r="B3266" s="191">
        <v>1483.400024</v>
      </c>
      <c r="C3266" s="191">
        <v>1492.1400149999999</v>
      </c>
      <c r="D3266" s="191">
        <v>1466.469971</v>
      </c>
      <c r="E3266" s="191">
        <v>1470.579956</v>
      </c>
      <c r="F3266" s="192">
        <v>1470.579956</v>
      </c>
      <c r="G3266" s="191">
        <v>4031470000</v>
      </c>
      <c r="H3266" s="194">
        <f t="shared" si="50"/>
        <v>-7.0693714956285769E-3</v>
      </c>
      <c r="I3266" s="193"/>
      <c r="J3266" s="197">
        <v>3264</v>
      </c>
      <c r="K3266" s="234">
        <v>-7.0693714956285769E-3</v>
      </c>
      <c r="L3266" s="198">
        <v>-7.6346282770411512E-4</v>
      </c>
    </row>
    <row r="3267" spans="1:12" ht="14.4" x14ac:dyDescent="0.3">
      <c r="A3267" s="7">
        <v>39399</v>
      </c>
      <c r="B3267" s="191">
        <v>1441.349976</v>
      </c>
      <c r="C3267" s="191">
        <v>1481.369995</v>
      </c>
      <c r="D3267" s="191">
        <v>1441.349976</v>
      </c>
      <c r="E3267" s="191">
        <v>1481.0500489999999</v>
      </c>
      <c r="F3267" s="192">
        <v>1481.0500489999999</v>
      </c>
      <c r="G3267" s="191">
        <v>4141310000</v>
      </c>
      <c r="H3267" s="194">
        <f t="shared" si="50"/>
        <v>2.9092951145083073E-2</v>
      </c>
      <c r="I3267" s="193"/>
      <c r="J3267" s="197">
        <v>3265</v>
      </c>
      <c r="K3267" s="234">
        <v>2.9092951145083073E-2</v>
      </c>
      <c r="L3267" s="198">
        <v>-7.5735238304420571E-4</v>
      </c>
    </row>
    <row r="3268" spans="1:12" ht="14.4" x14ac:dyDescent="0.3">
      <c r="A3268" s="7">
        <v>39398</v>
      </c>
      <c r="B3268" s="191">
        <v>1453.660034</v>
      </c>
      <c r="C3268" s="191">
        <v>1464.9399410000001</v>
      </c>
      <c r="D3268" s="191">
        <v>1438.530029</v>
      </c>
      <c r="E3268" s="191">
        <v>1439.1800539999999</v>
      </c>
      <c r="F3268" s="192">
        <v>1439.1800539999999</v>
      </c>
      <c r="G3268" s="191">
        <v>4192520000</v>
      </c>
      <c r="H3268" s="194">
        <f t="shared" ref="H3268:H3331" si="51">(F3268-F3269)/F3269</f>
        <v>-9.9882351856804379E-3</v>
      </c>
      <c r="I3268" s="193"/>
      <c r="J3268" s="197">
        <v>3266</v>
      </c>
      <c r="K3268" s="234">
        <v>-9.9882351856804379E-3</v>
      </c>
      <c r="L3268" s="198">
        <v>-7.5460325803840169E-4</v>
      </c>
    </row>
    <row r="3269" spans="1:12" ht="14.4" x14ac:dyDescent="0.3">
      <c r="A3269" s="7">
        <v>39395</v>
      </c>
      <c r="B3269" s="191">
        <v>1467.589966</v>
      </c>
      <c r="C3269" s="191">
        <v>1474.089966</v>
      </c>
      <c r="D3269" s="191">
        <v>1448.51001</v>
      </c>
      <c r="E3269" s="191">
        <v>1453.6999510000001</v>
      </c>
      <c r="F3269" s="192">
        <v>1453.6999510000001</v>
      </c>
      <c r="G3269" s="191">
        <v>4587050000</v>
      </c>
      <c r="H3269" s="194">
        <f t="shared" si="51"/>
        <v>-1.4287020155183162E-2</v>
      </c>
      <c r="I3269" s="193"/>
      <c r="J3269" s="197">
        <v>3267</v>
      </c>
      <c r="K3269" s="234">
        <v>-1.4287020155183162E-2</v>
      </c>
      <c r="L3269" s="198">
        <v>-7.5266979378236989E-4</v>
      </c>
    </row>
    <row r="3270" spans="1:12" ht="14.4" x14ac:dyDescent="0.3">
      <c r="A3270" s="7">
        <v>39394</v>
      </c>
      <c r="B3270" s="191">
        <v>1475.2700199999999</v>
      </c>
      <c r="C3270" s="191">
        <v>1482.5</v>
      </c>
      <c r="D3270" s="191">
        <v>1450.3100589999999</v>
      </c>
      <c r="E3270" s="191">
        <v>1474.7700199999999</v>
      </c>
      <c r="F3270" s="192">
        <v>1474.7700199999999</v>
      </c>
      <c r="G3270" s="191">
        <v>5439720000</v>
      </c>
      <c r="H3270" s="194">
        <f t="shared" si="51"/>
        <v>-5.7601211889249696E-4</v>
      </c>
      <c r="I3270" s="193"/>
      <c r="J3270" s="197">
        <v>3268</v>
      </c>
      <c r="K3270" s="234">
        <v>-5.7601211889249696E-4</v>
      </c>
      <c r="L3270" s="198">
        <v>-7.5266279588294101E-4</v>
      </c>
    </row>
    <row r="3271" spans="1:12" ht="14.4" x14ac:dyDescent="0.3">
      <c r="A3271" s="7">
        <v>39393</v>
      </c>
      <c r="B3271" s="191">
        <v>1515.459961</v>
      </c>
      <c r="C3271" s="191">
        <v>1515.459961</v>
      </c>
      <c r="D3271" s="191">
        <v>1475.040039</v>
      </c>
      <c r="E3271" s="191">
        <v>1475.619995</v>
      </c>
      <c r="F3271" s="192">
        <v>1475.619995</v>
      </c>
      <c r="G3271" s="191">
        <v>4353160000</v>
      </c>
      <c r="H3271" s="194">
        <f t="shared" si="51"/>
        <v>-2.9369799057143754E-2</v>
      </c>
      <c r="I3271" s="193"/>
      <c r="J3271" s="197">
        <v>3269</v>
      </c>
      <c r="K3271" s="234">
        <v>-2.9369799057143754E-2</v>
      </c>
      <c r="L3271" s="198">
        <v>-7.5063510381298689E-4</v>
      </c>
    </row>
    <row r="3272" spans="1:12" ht="14.4" x14ac:dyDescent="0.3">
      <c r="A3272" s="7">
        <v>39392</v>
      </c>
      <c r="B3272" s="191">
        <v>1505.329956</v>
      </c>
      <c r="C3272" s="191">
        <v>1520.7700199999999</v>
      </c>
      <c r="D3272" s="191">
        <v>1499.0699460000001</v>
      </c>
      <c r="E3272" s="191">
        <v>1520.2700199999999</v>
      </c>
      <c r="F3272" s="192">
        <v>1520.2700199999999</v>
      </c>
      <c r="G3272" s="191">
        <v>3879160000</v>
      </c>
      <c r="H3272" s="194">
        <f t="shared" si="51"/>
        <v>1.2049219109577698E-2</v>
      </c>
      <c r="I3272" s="193"/>
      <c r="J3272" s="197">
        <v>3270</v>
      </c>
      <c r="K3272" s="234">
        <v>1.2049219109577698E-2</v>
      </c>
      <c r="L3272" s="198">
        <v>-7.5026105056212708E-4</v>
      </c>
    </row>
    <row r="3273" spans="1:12" ht="14.4" x14ac:dyDescent="0.3">
      <c r="A3273" s="7">
        <v>39391</v>
      </c>
      <c r="B3273" s="191">
        <v>1505.6099850000001</v>
      </c>
      <c r="C3273" s="191">
        <v>1510.839966</v>
      </c>
      <c r="D3273" s="191">
        <v>1489.9499510000001</v>
      </c>
      <c r="E3273" s="191">
        <v>1502.170044</v>
      </c>
      <c r="F3273" s="192">
        <v>1502.170044</v>
      </c>
      <c r="G3273" s="191">
        <v>3819330000</v>
      </c>
      <c r="H3273" s="194">
        <f t="shared" si="51"/>
        <v>-4.9547775186867208E-3</v>
      </c>
      <c r="I3273" s="193"/>
      <c r="J3273" s="197">
        <v>3271</v>
      </c>
      <c r="K3273" s="234">
        <v>-4.9547775186867208E-3</v>
      </c>
      <c r="L3273" s="198">
        <v>-7.4849386281404279E-4</v>
      </c>
    </row>
    <row r="3274" spans="1:12" ht="14.4" x14ac:dyDescent="0.3">
      <c r="A3274" s="7">
        <v>39388</v>
      </c>
      <c r="B3274" s="191">
        <v>1511.0699460000001</v>
      </c>
      <c r="C3274" s="191">
        <v>1513.150024</v>
      </c>
      <c r="D3274" s="191">
        <v>1492.530029</v>
      </c>
      <c r="E3274" s="191">
        <v>1509.650024</v>
      </c>
      <c r="F3274" s="192">
        <v>1509.650024</v>
      </c>
      <c r="G3274" s="191">
        <v>4285990000</v>
      </c>
      <c r="H3274" s="194">
        <f t="shared" si="51"/>
        <v>8.022082730040496E-4</v>
      </c>
      <c r="I3274" s="193"/>
      <c r="J3274" s="197">
        <v>3272</v>
      </c>
      <c r="K3274" s="234">
        <v>8.022082730040496E-4</v>
      </c>
      <c r="L3274" s="198">
        <v>-7.4547046413495793E-4</v>
      </c>
    </row>
    <row r="3275" spans="1:12" ht="14.4" x14ac:dyDescent="0.3">
      <c r="A3275" s="7">
        <v>39387</v>
      </c>
      <c r="B3275" s="191">
        <v>1545.790039</v>
      </c>
      <c r="C3275" s="191">
        <v>1545.790039</v>
      </c>
      <c r="D3275" s="191">
        <v>1506.660034</v>
      </c>
      <c r="E3275" s="191">
        <v>1508.4399410000001</v>
      </c>
      <c r="F3275" s="192">
        <v>1508.4399410000001</v>
      </c>
      <c r="G3275" s="191">
        <v>4241470000</v>
      </c>
      <c r="H3275" s="194">
        <f t="shared" si="51"/>
        <v>-2.6423513836426393E-2</v>
      </c>
      <c r="I3275" s="193"/>
      <c r="J3275" s="197">
        <v>3273</v>
      </c>
      <c r="K3275" s="234">
        <v>-2.6423513836426393E-2</v>
      </c>
      <c r="L3275" s="198">
        <v>-7.4098738185061875E-4</v>
      </c>
    </row>
    <row r="3276" spans="1:12" ht="14.4" x14ac:dyDescent="0.3">
      <c r="A3276" s="7">
        <v>39386</v>
      </c>
      <c r="B3276" s="191">
        <v>1532.150024</v>
      </c>
      <c r="C3276" s="191">
        <v>1552.76001</v>
      </c>
      <c r="D3276" s="191">
        <v>1529.400024</v>
      </c>
      <c r="E3276" s="191">
        <v>1549.380005</v>
      </c>
      <c r="F3276" s="192">
        <v>1549.380005</v>
      </c>
      <c r="G3276" s="191">
        <v>3953070000</v>
      </c>
      <c r="H3276" s="194">
        <f t="shared" si="51"/>
        <v>1.1991995375736532E-2</v>
      </c>
      <c r="I3276" s="193"/>
      <c r="J3276" s="197">
        <v>3274</v>
      </c>
      <c r="K3276" s="234">
        <v>1.1991995375736532E-2</v>
      </c>
      <c r="L3276" s="198">
        <v>-7.4079082865294906E-4</v>
      </c>
    </row>
    <row r="3277" spans="1:12" ht="14.4" x14ac:dyDescent="0.3">
      <c r="A3277" s="7">
        <v>39385</v>
      </c>
      <c r="B3277" s="191">
        <v>1539.420044</v>
      </c>
      <c r="C3277" s="191">
        <v>1539.420044</v>
      </c>
      <c r="D3277" s="191">
        <v>1529.5500489999999</v>
      </c>
      <c r="E3277" s="191">
        <v>1531.0200199999999</v>
      </c>
      <c r="F3277" s="192">
        <v>1531.0200199999999</v>
      </c>
      <c r="G3277" s="191">
        <v>3212520000</v>
      </c>
      <c r="H3277" s="194">
        <f t="shared" si="51"/>
        <v>-6.4633935088502167E-3</v>
      </c>
      <c r="I3277" s="193"/>
      <c r="J3277" s="197">
        <v>3275</v>
      </c>
      <c r="K3277" s="234">
        <v>-6.4633935088502167E-3</v>
      </c>
      <c r="L3277" s="198">
        <v>-7.3959911865681318E-4</v>
      </c>
    </row>
    <row r="3278" spans="1:12" ht="14.4" x14ac:dyDescent="0.3">
      <c r="A3278" s="7">
        <v>39384</v>
      </c>
      <c r="B3278" s="191">
        <v>1536.920044</v>
      </c>
      <c r="C3278" s="191">
        <v>1544.670044</v>
      </c>
      <c r="D3278" s="191">
        <v>1536.4300539999999</v>
      </c>
      <c r="E3278" s="191">
        <v>1540.9799800000001</v>
      </c>
      <c r="F3278" s="192">
        <v>1540.9799800000001</v>
      </c>
      <c r="G3278" s="191">
        <v>3124480000</v>
      </c>
      <c r="H3278" s="194">
        <f t="shared" si="51"/>
        <v>3.7126458315964034E-3</v>
      </c>
      <c r="I3278" s="193"/>
      <c r="J3278" s="197">
        <v>3276</v>
      </c>
      <c r="K3278" s="234">
        <v>3.7126458315964034E-3</v>
      </c>
      <c r="L3278" s="198">
        <v>-7.3852567610830191E-4</v>
      </c>
    </row>
    <row r="3279" spans="1:12" ht="14.4" x14ac:dyDescent="0.3">
      <c r="A3279" s="7">
        <v>39381</v>
      </c>
      <c r="B3279" s="191">
        <v>1522.170044</v>
      </c>
      <c r="C3279" s="191">
        <v>1535.530029</v>
      </c>
      <c r="D3279" s="191">
        <v>1520.1800539999999</v>
      </c>
      <c r="E3279" s="191">
        <v>1535.280029</v>
      </c>
      <c r="F3279" s="192">
        <v>1535.280029</v>
      </c>
      <c r="G3279" s="191">
        <v>3612120000</v>
      </c>
      <c r="H3279" s="194">
        <f t="shared" si="51"/>
        <v>1.3787641751912692E-2</v>
      </c>
      <c r="I3279" s="193"/>
      <c r="J3279" s="197">
        <v>3277</v>
      </c>
      <c r="K3279" s="234">
        <v>1.3787641751912692E-2</v>
      </c>
      <c r="L3279" s="198">
        <v>-7.3538416963325347E-4</v>
      </c>
    </row>
    <row r="3280" spans="1:12" ht="14.4" x14ac:dyDescent="0.3">
      <c r="A3280" s="7">
        <v>39380</v>
      </c>
      <c r="B3280" s="191">
        <v>1516.150024</v>
      </c>
      <c r="C3280" s="191">
        <v>1523.23999</v>
      </c>
      <c r="D3280" s="191">
        <v>1500.459961</v>
      </c>
      <c r="E3280" s="191">
        <v>1514.400024</v>
      </c>
      <c r="F3280" s="192">
        <v>1514.400024</v>
      </c>
      <c r="G3280" s="191">
        <v>4183960000</v>
      </c>
      <c r="H3280" s="194">
        <f t="shared" si="51"/>
        <v>-9.7631804306301442E-4</v>
      </c>
      <c r="I3280" s="193"/>
      <c r="J3280" s="197">
        <v>3278</v>
      </c>
      <c r="K3280" s="234">
        <v>-9.7631804306301442E-4</v>
      </c>
      <c r="L3280" s="198">
        <v>-7.3498614761576409E-4</v>
      </c>
    </row>
    <row r="3281" spans="1:12" ht="14.4" x14ac:dyDescent="0.3">
      <c r="A3281" s="7">
        <v>39379</v>
      </c>
      <c r="B3281" s="191">
        <v>1516.6099850000001</v>
      </c>
      <c r="C3281" s="191">
        <v>1517.2299800000001</v>
      </c>
      <c r="D3281" s="191">
        <v>1489.5600589999999</v>
      </c>
      <c r="E3281" s="191">
        <v>1515.880005</v>
      </c>
      <c r="F3281" s="192">
        <v>1515.880005</v>
      </c>
      <c r="G3281" s="191">
        <v>4003300000</v>
      </c>
      <c r="H3281" s="194">
        <f t="shared" si="51"/>
        <v>-2.4414224119719023E-3</v>
      </c>
      <c r="I3281" s="193"/>
      <c r="J3281" s="197">
        <v>3279</v>
      </c>
      <c r="K3281" s="234">
        <v>-2.4414224119719023E-3</v>
      </c>
      <c r="L3281" s="198">
        <v>-7.2898222972913912E-4</v>
      </c>
    </row>
    <row r="3282" spans="1:12" ht="14.4" x14ac:dyDescent="0.3">
      <c r="A3282" s="7">
        <v>39378</v>
      </c>
      <c r="B3282" s="191">
        <v>1509.3000489999999</v>
      </c>
      <c r="C3282" s="191">
        <v>1520.01001</v>
      </c>
      <c r="D3282" s="191">
        <v>1503.6099850000001</v>
      </c>
      <c r="E3282" s="191">
        <v>1519.589966</v>
      </c>
      <c r="F3282" s="192">
        <v>1519.589966</v>
      </c>
      <c r="G3282" s="191">
        <v>3309120000</v>
      </c>
      <c r="H3282" s="194">
        <f t="shared" si="51"/>
        <v>8.8028588604925576E-3</v>
      </c>
      <c r="I3282" s="193"/>
      <c r="J3282" s="197">
        <v>3280</v>
      </c>
      <c r="K3282" s="234">
        <v>8.8028588604925576E-3</v>
      </c>
      <c r="L3282" s="198">
        <v>-7.2814567721437976E-4</v>
      </c>
    </row>
    <row r="3283" spans="1:12" ht="14.4" x14ac:dyDescent="0.3">
      <c r="A3283" s="7">
        <v>39377</v>
      </c>
      <c r="B3283" s="191">
        <v>1497.790039</v>
      </c>
      <c r="C3283" s="191">
        <v>1508.0600589999999</v>
      </c>
      <c r="D3283" s="191">
        <v>1490.400024</v>
      </c>
      <c r="E3283" s="191">
        <v>1506.329956</v>
      </c>
      <c r="F3283" s="192">
        <v>1506.329956</v>
      </c>
      <c r="G3283" s="191">
        <v>3471830000</v>
      </c>
      <c r="H3283" s="194">
        <f t="shared" si="51"/>
        <v>3.7983720044302695E-3</v>
      </c>
      <c r="I3283" s="193"/>
      <c r="J3283" s="197">
        <v>3281</v>
      </c>
      <c r="K3283" s="234">
        <v>3.7983720044302695E-3</v>
      </c>
      <c r="L3283" s="198">
        <v>-7.2579968045459833E-4</v>
      </c>
    </row>
    <row r="3284" spans="1:12" ht="14.4" x14ac:dyDescent="0.3">
      <c r="A3284" s="7">
        <v>39374</v>
      </c>
      <c r="B3284" s="191">
        <v>1540</v>
      </c>
      <c r="C3284" s="191">
        <v>1540</v>
      </c>
      <c r="D3284" s="191">
        <v>1500.26001</v>
      </c>
      <c r="E3284" s="191">
        <v>1500.630005</v>
      </c>
      <c r="F3284" s="192">
        <v>1500.630005</v>
      </c>
      <c r="G3284" s="191">
        <v>4160970000</v>
      </c>
      <c r="H3284" s="194">
        <f t="shared" si="51"/>
        <v>-2.561552135413939E-2</v>
      </c>
      <c r="I3284" s="193"/>
      <c r="J3284" s="197">
        <v>3282</v>
      </c>
      <c r="K3284" s="234">
        <v>-2.561552135413939E-2</v>
      </c>
      <c r="L3284" s="198">
        <v>-7.2441410259266401E-4</v>
      </c>
    </row>
    <row r="3285" spans="1:12" ht="14.4" x14ac:dyDescent="0.3">
      <c r="A3285" s="7">
        <v>39373</v>
      </c>
      <c r="B3285" s="191">
        <v>1539.290039</v>
      </c>
      <c r="C3285" s="191">
        <v>1542.790039</v>
      </c>
      <c r="D3285" s="191">
        <v>1531.76001</v>
      </c>
      <c r="E3285" s="191">
        <v>1540.079956</v>
      </c>
      <c r="F3285" s="192">
        <v>1540.079956</v>
      </c>
      <c r="G3285" s="191">
        <v>3203210000</v>
      </c>
      <c r="H3285" s="194">
        <f t="shared" si="51"/>
        <v>-7.5266279588294101E-4</v>
      </c>
      <c r="I3285" s="193"/>
      <c r="J3285" s="197">
        <v>3283</v>
      </c>
      <c r="K3285" s="234">
        <v>-7.5266279588294101E-4</v>
      </c>
      <c r="L3285" s="198">
        <v>-7.2332094177179852E-4</v>
      </c>
    </row>
    <row r="3286" spans="1:12" ht="14.4" x14ac:dyDescent="0.3">
      <c r="A3286" s="7">
        <v>39372</v>
      </c>
      <c r="B3286" s="191">
        <v>1544.4399410000001</v>
      </c>
      <c r="C3286" s="191">
        <v>1550.660034</v>
      </c>
      <c r="D3286" s="191">
        <v>1526.01001</v>
      </c>
      <c r="E3286" s="191">
        <v>1541.23999</v>
      </c>
      <c r="F3286" s="192">
        <v>1541.23999</v>
      </c>
      <c r="G3286" s="191">
        <v>3638070000</v>
      </c>
      <c r="H3286" s="194">
        <f t="shared" si="51"/>
        <v>1.7613962346652522E-3</v>
      </c>
      <c r="I3286" s="193"/>
      <c r="J3286" s="197">
        <v>3284</v>
      </c>
      <c r="K3286" s="234">
        <v>1.7613962346652522E-3</v>
      </c>
      <c r="L3286" s="198">
        <v>-7.2156879084201179E-4</v>
      </c>
    </row>
    <row r="3287" spans="1:12" ht="14.4" x14ac:dyDescent="0.3">
      <c r="A3287" s="7">
        <v>39371</v>
      </c>
      <c r="B3287" s="191">
        <v>1547.8100589999999</v>
      </c>
      <c r="C3287" s="191">
        <v>1547.8100589999999</v>
      </c>
      <c r="D3287" s="191">
        <v>1536.290039</v>
      </c>
      <c r="E3287" s="191">
        <v>1538.530029</v>
      </c>
      <c r="F3287" s="192">
        <v>1538.530029</v>
      </c>
      <c r="G3287" s="191">
        <v>3234560000</v>
      </c>
      <c r="H3287" s="194">
        <f t="shared" si="51"/>
        <v>-6.5731688026509751E-3</v>
      </c>
      <c r="I3287" s="193"/>
      <c r="J3287" s="197">
        <v>3285</v>
      </c>
      <c r="K3287" s="234">
        <v>-6.5731688026509751E-3</v>
      </c>
      <c r="L3287" s="198">
        <v>-7.1418865944396052E-4</v>
      </c>
    </row>
    <row r="3288" spans="1:12" ht="14.4" x14ac:dyDescent="0.3">
      <c r="A3288" s="7">
        <v>39370</v>
      </c>
      <c r="B3288" s="191">
        <v>1562.25</v>
      </c>
      <c r="C3288" s="191">
        <v>1564.73999</v>
      </c>
      <c r="D3288" s="191">
        <v>1540.8100589999999</v>
      </c>
      <c r="E3288" s="191">
        <v>1548.709961</v>
      </c>
      <c r="F3288" s="192">
        <v>1548.709961</v>
      </c>
      <c r="G3288" s="191">
        <v>3139290000</v>
      </c>
      <c r="H3288" s="194">
        <f t="shared" si="51"/>
        <v>-8.3814109292552116E-3</v>
      </c>
      <c r="I3288" s="193"/>
      <c r="J3288" s="197">
        <v>3286</v>
      </c>
      <c r="K3288" s="234">
        <v>-8.3814109292552116E-3</v>
      </c>
      <c r="L3288" s="198">
        <v>-7.1334145224465474E-4</v>
      </c>
    </row>
    <row r="3289" spans="1:12" ht="14.4" x14ac:dyDescent="0.3">
      <c r="A3289" s="7">
        <v>39367</v>
      </c>
      <c r="B3289" s="191">
        <v>1555.410034</v>
      </c>
      <c r="C3289" s="191">
        <v>1563.030029</v>
      </c>
      <c r="D3289" s="191">
        <v>1554.089966</v>
      </c>
      <c r="E3289" s="191">
        <v>1561.8000489999999</v>
      </c>
      <c r="F3289" s="192">
        <v>1561.8000489999999</v>
      </c>
      <c r="G3289" s="191">
        <v>2788690000</v>
      </c>
      <c r="H3289" s="194">
        <f t="shared" si="51"/>
        <v>4.754224971761826E-3</v>
      </c>
      <c r="I3289" s="193"/>
      <c r="J3289" s="197">
        <v>3287</v>
      </c>
      <c r="K3289" s="234">
        <v>4.754224971761826E-3</v>
      </c>
      <c r="L3289" s="198">
        <v>-7.1311880103860372E-4</v>
      </c>
    </row>
    <row r="3290" spans="1:12" ht="14.4" x14ac:dyDescent="0.3">
      <c r="A3290" s="7">
        <v>39366</v>
      </c>
      <c r="B3290" s="191">
        <v>1564.719971</v>
      </c>
      <c r="C3290" s="191">
        <v>1576.089966</v>
      </c>
      <c r="D3290" s="191">
        <v>1546.719971</v>
      </c>
      <c r="E3290" s="191">
        <v>1554.410034</v>
      </c>
      <c r="F3290" s="192">
        <v>1554.410034</v>
      </c>
      <c r="G3290" s="191">
        <v>3911260000</v>
      </c>
      <c r="H3290" s="194">
        <f t="shared" si="51"/>
        <v>-5.1584588181502987E-3</v>
      </c>
      <c r="I3290" s="193"/>
      <c r="J3290" s="197">
        <v>3288</v>
      </c>
      <c r="K3290" s="234">
        <v>-5.1584588181502987E-3</v>
      </c>
      <c r="L3290" s="198">
        <v>-7.1081489512648264E-4</v>
      </c>
    </row>
    <row r="3291" spans="1:12" ht="14.4" x14ac:dyDescent="0.3">
      <c r="A3291" s="7">
        <v>39365</v>
      </c>
      <c r="B3291" s="191">
        <v>1564.9799800000001</v>
      </c>
      <c r="C3291" s="191">
        <v>1565.420044</v>
      </c>
      <c r="D3291" s="191">
        <v>1555.459961</v>
      </c>
      <c r="E3291" s="191">
        <v>1562.469971</v>
      </c>
      <c r="F3291" s="192">
        <v>1562.469971</v>
      </c>
      <c r="G3291" s="191">
        <v>3044760000</v>
      </c>
      <c r="H3291" s="194">
        <f t="shared" si="51"/>
        <v>-1.7123297823877128E-3</v>
      </c>
      <c r="I3291" s="193"/>
      <c r="J3291" s="197">
        <v>3289</v>
      </c>
      <c r="K3291" s="234">
        <v>-1.7123297823877128E-3</v>
      </c>
      <c r="L3291" s="198">
        <v>-7.1015138063403017E-4</v>
      </c>
    </row>
    <row r="3292" spans="1:12" ht="14.4" x14ac:dyDescent="0.3">
      <c r="A3292" s="7">
        <v>39364</v>
      </c>
      <c r="B3292" s="191">
        <v>1553.1800539999999</v>
      </c>
      <c r="C3292" s="191">
        <v>1565.26001</v>
      </c>
      <c r="D3292" s="191">
        <v>1551.8199460000001</v>
      </c>
      <c r="E3292" s="191">
        <v>1565.150024</v>
      </c>
      <c r="F3292" s="192">
        <v>1565.150024</v>
      </c>
      <c r="G3292" s="191">
        <v>2932040000</v>
      </c>
      <c r="H3292" s="194">
        <f t="shared" si="51"/>
        <v>8.096245189449033E-3</v>
      </c>
      <c r="I3292" s="193"/>
      <c r="J3292" s="197">
        <v>3290</v>
      </c>
      <c r="K3292" s="234">
        <v>8.096245189449033E-3</v>
      </c>
      <c r="L3292" s="198">
        <v>-7.0960234287759268E-4</v>
      </c>
    </row>
    <row r="3293" spans="1:12" ht="14.4" x14ac:dyDescent="0.3">
      <c r="A3293" s="7">
        <v>39363</v>
      </c>
      <c r="B3293" s="191">
        <v>1556.51001</v>
      </c>
      <c r="C3293" s="191">
        <v>1556.51001</v>
      </c>
      <c r="D3293" s="191">
        <v>1549</v>
      </c>
      <c r="E3293" s="191">
        <v>1552.579956</v>
      </c>
      <c r="F3293" s="192">
        <v>1552.579956</v>
      </c>
      <c r="G3293" s="191">
        <v>2040650000</v>
      </c>
      <c r="H3293" s="194">
        <f t="shared" si="51"/>
        <v>-3.2165140437223167E-3</v>
      </c>
      <c r="I3293" s="193"/>
      <c r="J3293" s="197">
        <v>3291</v>
      </c>
      <c r="K3293" s="234">
        <v>-3.2165140437223167E-3</v>
      </c>
      <c r="L3293" s="198">
        <v>-7.091341742075086E-4</v>
      </c>
    </row>
    <row r="3294" spans="1:12" ht="14.4" x14ac:dyDescent="0.3">
      <c r="A3294" s="7">
        <v>39360</v>
      </c>
      <c r="B3294" s="191">
        <v>1543.839966</v>
      </c>
      <c r="C3294" s="191">
        <v>1561.910034</v>
      </c>
      <c r="D3294" s="191">
        <v>1543.839966</v>
      </c>
      <c r="E3294" s="191">
        <v>1557.589966</v>
      </c>
      <c r="F3294" s="192">
        <v>1557.589966</v>
      </c>
      <c r="G3294" s="191">
        <v>2919030000</v>
      </c>
      <c r="H3294" s="194">
        <f t="shared" si="51"/>
        <v>9.5602916213281455E-3</v>
      </c>
      <c r="I3294" s="193"/>
      <c r="J3294" s="197">
        <v>3292</v>
      </c>
      <c r="K3294" s="234">
        <v>9.5602916213281455E-3</v>
      </c>
      <c r="L3294" s="198">
        <v>-7.0856900483955859E-4</v>
      </c>
    </row>
    <row r="3295" spans="1:12" ht="14.4" x14ac:dyDescent="0.3">
      <c r="A3295" s="7">
        <v>39359</v>
      </c>
      <c r="B3295" s="191">
        <v>1539.910034</v>
      </c>
      <c r="C3295" s="191">
        <v>1544.0200199999999</v>
      </c>
      <c r="D3295" s="191">
        <v>1537.630005</v>
      </c>
      <c r="E3295" s="191">
        <v>1542.839966</v>
      </c>
      <c r="F3295" s="192">
        <v>1542.839966</v>
      </c>
      <c r="G3295" s="191">
        <v>2690430000</v>
      </c>
      <c r="H3295" s="194">
        <f t="shared" si="51"/>
        <v>2.1109516636067761E-3</v>
      </c>
      <c r="I3295" s="193"/>
      <c r="J3295" s="197">
        <v>3293</v>
      </c>
      <c r="K3295" s="234">
        <v>2.1109516636067761E-3</v>
      </c>
      <c r="L3295" s="198">
        <v>-7.0761814036890262E-4</v>
      </c>
    </row>
    <row r="3296" spans="1:12" ht="14.4" x14ac:dyDescent="0.3">
      <c r="A3296" s="7">
        <v>39358</v>
      </c>
      <c r="B3296" s="191">
        <v>1545.8000489999999</v>
      </c>
      <c r="C3296" s="191">
        <v>1545.839966</v>
      </c>
      <c r="D3296" s="191">
        <v>1536.339966</v>
      </c>
      <c r="E3296" s="191">
        <v>1539.589966</v>
      </c>
      <c r="F3296" s="192">
        <v>1539.589966</v>
      </c>
      <c r="G3296" s="191">
        <v>3065320000</v>
      </c>
      <c r="H3296" s="194">
        <f t="shared" si="51"/>
        <v>-4.55185724914213E-3</v>
      </c>
      <c r="I3296" s="193"/>
      <c r="J3296" s="197">
        <v>3294</v>
      </c>
      <c r="K3296" s="234">
        <v>-4.55185724914213E-3</v>
      </c>
      <c r="L3296" s="198">
        <v>-7.0666663453198978E-4</v>
      </c>
    </row>
    <row r="3297" spans="1:12" ht="14.4" x14ac:dyDescent="0.3">
      <c r="A3297" s="7">
        <v>39357</v>
      </c>
      <c r="B3297" s="191">
        <v>1546.959961</v>
      </c>
      <c r="C3297" s="191">
        <v>1548.01001</v>
      </c>
      <c r="D3297" s="191">
        <v>1540.369995</v>
      </c>
      <c r="E3297" s="191">
        <v>1546.630005</v>
      </c>
      <c r="F3297" s="192">
        <v>1546.630005</v>
      </c>
      <c r="G3297" s="191">
        <v>3101910000</v>
      </c>
      <c r="H3297" s="194">
        <f t="shared" si="51"/>
        <v>-2.6504420678409861E-4</v>
      </c>
      <c r="I3297" s="193"/>
      <c r="J3297" s="197">
        <v>3295</v>
      </c>
      <c r="K3297" s="234">
        <v>-2.6504420678409861E-4</v>
      </c>
      <c r="L3297" s="198">
        <v>-7.0111682329562428E-4</v>
      </c>
    </row>
    <row r="3298" spans="1:12" ht="14.4" x14ac:dyDescent="0.3">
      <c r="A3298" s="7">
        <v>39356</v>
      </c>
      <c r="B3298" s="191">
        <v>1527.290039</v>
      </c>
      <c r="C3298" s="191">
        <v>1549.0200199999999</v>
      </c>
      <c r="D3298" s="191">
        <v>1527.25</v>
      </c>
      <c r="E3298" s="191">
        <v>1547.040039</v>
      </c>
      <c r="F3298" s="192">
        <v>1547.040039</v>
      </c>
      <c r="G3298" s="191">
        <v>3281990000</v>
      </c>
      <c r="H3298" s="194">
        <f t="shared" si="51"/>
        <v>1.3289693139020783E-2</v>
      </c>
      <c r="I3298" s="193"/>
      <c r="J3298" s="197">
        <v>3296</v>
      </c>
      <c r="K3298" s="234">
        <v>1.3289693139020783E-2</v>
      </c>
      <c r="L3298" s="198">
        <v>-7.0101064773733703E-4</v>
      </c>
    </row>
    <row r="3299" spans="1:12" ht="14.4" x14ac:dyDescent="0.3">
      <c r="A3299" s="7">
        <v>39353</v>
      </c>
      <c r="B3299" s="191">
        <v>1531.23999</v>
      </c>
      <c r="C3299" s="191">
        <v>1533.73999</v>
      </c>
      <c r="D3299" s="191">
        <v>1521.98999</v>
      </c>
      <c r="E3299" s="191">
        <v>1526.75</v>
      </c>
      <c r="F3299" s="192">
        <v>1526.75</v>
      </c>
      <c r="G3299" s="191">
        <v>2925350000</v>
      </c>
      <c r="H3299" s="194">
        <f t="shared" si="51"/>
        <v>-3.0234200426301002E-3</v>
      </c>
      <c r="I3299" s="193"/>
      <c r="J3299" s="197">
        <v>3297</v>
      </c>
      <c r="K3299" s="234">
        <v>-3.0234200426301002E-3</v>
      </c>
      <c r="L3299" s="198">
        <v>-6.9539526441894195E-4</v>
      </c>
    </row>
    <row r="3300" spans="1:12" ht="14.4" x14ac:dyDescent="0.3">
      <c r="A3300" s="7">
        <v>39352</v>
      </c>
      <c r="B3300" s="191">
        <v>1527.3199460000001</v>
      </c>
      <c r="C3300" s="191">
        <v>1532.459961</v>
      </c>
      <c r="D3300" s="191">
        <v>1525.8100589999999</v>
      </c>
      <c r="E3300" s="191">
        <v>1531.380005</v>
      </c>
      <c r="F3300" s="192">
        <v>1531.380005</v>
      </c>
      <c r="G3300" s="191">
        <v>2872180000</v>
      </c>
      <c r="H3300" s="194">
        <f t="shared" si="51"/>
        <v>3.9070949824230976E-3</v>
      </c>
      <c r="I3300" s="193"/>
      <c r="J3300" s="197">
        <v>3298</v>
      </c>
      <c r="K3300" s="234">
        <v>3.9070949824230976E-3</v>
      </c>
      <c r="L3300" s="198">
        <v>-6.9414341879543576E-4</v>
      </c>
    </row>
    <row r="3301" spans="1:12" ht="14.4" x14ac:dyDescent="0.3">
      <c r="A3301" s="7">
        <v>39351</v>
      </c>
      <c r="B3301" s="191">
        <v>1518.619995</v>
      </c>
      <c r="C3301" s="191">
        <v>1529.3900149999999</v>
      </c>
      <c r="D3301" s="191">
        <v>1518.619995</v>
      </c>
      <c r="E3301" s="191">
        <v>1525.420044</v>
      </c>
      <c r="F3301" s="192">
        <v>1525.420044</v>
      </c>
      <c r="G3301" s="191">
        <v>3237390000</v>
      </c>
      <c r="H3301" s="194">
        <f t="shared" si="51"/>
        <v>5.4113031228641799E-3</v>
      </c>
      <c r="I3301" s="193"/>
      <c r="J3301" s="197">
        <v>3299</v>
      </c>
      <c r="K3301" s="234">
        <v>5.4113031228641799E-3</v>
      </c>
      <c r="L3301" s="198">
        <v>-6.912007629910899E-4</v>
      </c>
    </row>
    <row r="3302" spans="1:12" ht="14.4" x14ac:dyDescent="0.3">
      <c r="A3302" s="7">
        <v>39350</v>
      </c>
      <c r="B3302" s="191">
        <v>1516.339966</v>
      </c>
      <c r="C3302" s="191">
        <v>1518.2700199999999</v>
      </c>
      <c r="D3302" s="191">
        <v>1507.130005</v>
      </c>
      <c r="E3302" s="191">
        <v>1517.209961</v>
      </c>
      <c r="F3302" s="192">
        <v>1517.209961</v>
      </c>
      <c r="G3302" s="191">
        <v>3187770000</v>
      </c>
      <c r="H3302" s="194">
        <f t="shared" si="51"/>
        <v>-3.4262945771160657E-4</v>
      </c>
      <c r="I3302" s="193"/>
      <c r="J3302" s="197">
        <v>3300</v>
      </c>
      <c r="K3302" s="234">
        <v>-3.4262945771160657E-4</v>
      </c>
      <c r="L3302" s="198">
        <v>-6.8755263982231223E-4</v>
      </c>
    </row>
    <row r="3303" spans="1:12" ht="14.4" x14ac:dyDescent="0.3">
      <c r="A3303" s="7">
        <v>39349</v>
      </c>
      <c r="B3303" s="191">
        <v>1525.75</v>
      </c>
      <c r="C3303" s="191">
        <v>1530.1800539999999</v>
      </c>
      <c r="D3303" s="191">
        <v>1516.150024</v>
      </c>
      <c r="E3303" s="191">
        <v>1517.7299800000001</v>
      </c>
      <c r="F3303" s="192">
        <v>1517.7299800000001</v>
      </c>
      <c r="G3303" s="191">
        <v>3131310000</v>
      </c>
      <c r="H3303" s="194">
        <f t="shared" si="51"/>
        <v>-5.2564443716204695E-3</v>
      </c>
      <c r="I3303" s="193"/>
      <c r="J3303" s="197">
        <v>3301</v>
      </c>
      <c r="K3303" s="234">
        <v>-5.2564443716204695E-3</v>
      </c>
      <c r="L3303" s="198">
        <v>-6.8702203528795097E-4</v>
      </c>
    </row>
    <row r="3304" spans="1:12" ht="14.4" x14ac:dyDescent="0.3">
      <c r="A3304" s="7">
        <v>39346</v>
      </c>
      <c r="B3304" s="191">
        <v>1518.75</v>
      </c>
      <c r="C3304" s="191">
        <v>1530.8900149999999</v>
      </c>
      <c r="D3304" s="191">
        <v>1518.75</v>
      </c>
      <c r="E3304" s="191">
        <v>1525.75</v>
      </c>
      <c r="F3304" s="192">
        <v>1525.75</v>
      </c>
      <c r="G3304" s="191">
        <v>3679460000</v>
      </c>
      <c r="H3304" s="194">
        <f t="shared" si="51"/>
        <v>4.6090534979423871E-3</v>
      </c>
      <c r="I3304" s="193"/>
      <c r="J3304" s="197">
        <v>3302</v>
      </c>
      <c r="K3304" s="234">
        <v>4.6090534979423871E-3</v>
      </c>
      <c r="L3304" s="198">
        <v>-6.8689681361807189E-4</v>
      </c>
    </row>
    <row r="3305" spans="1:12" ht="14.4" x14ac:dyDescent="0.3">
      <c r="A3305" s="7">
        <v>39345</v>
      </c>
      <c r="B3305" s="191">
        <v>1528.6899410000001</v>
      </c>
      <c r="C3305" s="191">
        <v>1529.1400149999999</v>
      </c>
      <c r="D3305" s="191">
        <v>1516.420044</v>
      </c>
      <c r="E3305" s="191">
        <v>1518.75</v>
      </c>
      <c r="F3305" s="192">
        <v>1518.75</v>
      </c>
      <c r="G3305" s="191">
        <v>2957700000</v>
      </c>
      <c r="H3305" s="194">
        <f t="shared" si="51"/>
        <v>-6.7232355186138812E-3</v>
      </c>
      <c r="I3305" s="193"/>
      <c r="J3305" s="197">
        <v>3303</v>
      </c>
      <c r="K3305" s="234">
        <v>-6.7232355186138812E-3</v>
      </c>
      <c r="L3305" s="198">
        <v>-6.8590636760901714E-4</v>
      </c>
    </row>
    <row r="3306" spans="1:12" ht="14.4" x14ac:dyDescent="0.3">
      <c r="A3306" s="7">
        <v>39344</v>
      </c>
      <c r="B3306" s="191">
        <v>1519.75</v>
      </c>
      <c r="C3306" s="191">
        <v>1538.73999</v>
      </c>
      <c r="D3306" s="191">
        <v>1519.75</v>
      </c>
      <c r="E3306" s="191">
        <v>1529.030029</v>
      </c>
      <c r="F3306" s="192">
        <v>1529.030029</v>
      </c>
      <c r="G3306" s="191">
        <v>3846750000</v>
      </c>
      <c r="H3306" s="194">
        <f t="shared" si="51"/>
        <v>6.0864071270145632E-3</v>
      </c>
      <c r="I3306" s="193"/>
      <c r="J3306" s="197">
        <v>3304</v>
      </c>
      <c r="K3306" s="234">
        <v>6.0864071270145632E-3</v>
      </c>
      <c r="L3306" s="198">
        <v>-6.8370818316747218E-4</v>
      </c>
    </row>
    <row r="3307" spans="1:12" ht="14.4" x14ac:dyDescent="0.3">
      <c r="A3307" s="7">
        <v>39343</v>
      </c>
      <c r="B3307" s="191">
        <v>1476.630005</v>
      </c>
      <c r="C3307" s="191">
        <v>1519.8900149999999</v>
      </c>
      <c r="D3307" s="191">
        <v>1476.630005</v>
      </c>
      <c r="E3307" s="191">
        <v>1519.780029</v>
      </c>
      <c r="F3307" s="192">
        <v>1519.780029</v>
      </c>
      <c r="G3307" s="191">
        <v>3708940000</v>
      </c>
      <c r="H3307" s="194">
        <f t="shared" si="51"/>
        <v>2.9208007516342938E-2</v>
      </c>
      <c r="I3307" s="193"/>
      <c r="J3307" s="197">
        <v>3305</v>
      </c>
      <c r="K3307" s="234">
        <v>2.9208007516342938E-2</v>
      </c>
      <c r="L3307" s="198">
        <v>-6.817466212217225E-4</v>
      </c>
    </row>
    <row r="3308" spans="1:12" ht="14.4" x14ac:dyDescent="0.3">
      <c r="A3308" s="7">
        <v>39342</v>
      </c>
      <c r="B3308" s="191">
        <v>1484.23999</v>
      </c>
      <c r="C3308" s="191">
        <v>1484.23999</v>
      </c>
      <c r="D3308" s="191">
        <v>1471.8199460000001</v>
      </c>
      <c r="E3308" s="191">
        <v>1476.650024</v>
      </c>
      <c r="F3308" s="192">
        <v>1476.650024</v>
      </c>
      <c r="G3308" s="191">
        <v>2598390000</v>
      </c>
      <c r="H3308" s="194">
        <f t="shared" si="51"/>
        <v>-5.1204150244230891E-3</v>
      </c>
      <c r="I3308" s="193"/>
      <c r="J3308" s="197">
        <v>3306</v>
      </c>
      <c r="K3308" s="234">
        <v>-5.1204150244230891E-3</v>
      </c>
      <c r="L3308" s="198">
        <v>-6.7617132519187033E-4</v>
      </c>
    </row>
    <row r="3309" spans="1:12" ht="14.4" x14ac:dyDescent="0.3">
      <c r="A3309" s="7">
        <v>39339</v>
      </c>
      <c r="B3309" s="191">
        <v>1483.9499510000001</v>
      </c>
      <c r="C3309" s="191">
        <v>1485.98999</v>
      </c>
      <c r="D3309" s="191">
        <v>1473.1800539999999</v>
      </c>
      <c r="E3309" s="191">
        <v>1484.25</v>
      </c>
      <c r="F3309" s="192">
        <v>1484.25</v>
      </c>
      <c r="G3309" s="191">
        <v>2641740000</v>
      </c>
      <c r="H3309" s="194">
        <f t="shared" si="51"/>
        <v>2.0219617231548027E-4</v>
      </c>
      <c r="I3309" s="193"/>
      <c r="J3309" s="197">
        <v>3307</v>
      </c>
      <c r="K3309" s="234">
        <v>2.0219617231548027E-4</v>
      </c>
      <c r="L3309" s="198">
        <v>-6.7490244775754145E-4</v>
      </c>
    </row>
    <row r="3310" spans="1:12" ht="14.4" x14ac:dyDescent="0.3">
      <c r="A3310" s="7">
        <v>39338</v>
      </c>
      <c r="B3310" s="191">
        <v>1471.469971</v>
      </c>
      <c r="C3310" s="191">
        <v>1489.579956</v>
      </c>
      <c r="D3310" s="191">
        <v>1471.469971</v>
      </c>
      <c r="E3310" s="191">
        <v>1483.9499510000001</v>
      </c>
      <c r="F3310" s="192">
        <v>1483.9499510000001</v>
      </c>
      <c r="G3310" s="191">
        <v>2877080000</v>
      </c>
      <c r="H3310" s="194">
        <f t="shared" si="51"/>
        <v>8.4195625752575189E-3</v>
      </c>
      <c r="I3310" s="193"/>
      <c r="J3310" s="197">
        <v>3308</v>
      </c>
      <c r="K3310" s="234">
        <v>8.4195625752575189E-3</v>
      </c>
      <c r="L3310" s="198">
        <v>-6.7316753612005841E-4</v>
      </c>
    </row>
    <row r="3311" spans="1:12" ht="14.4" x14ac:dyDescent="0.3">
      <c r="A3311" s="7">
        <v>39337</v>
      </c>
      <c r="B3311" s="191">
        <v>1471.099976</v>
      </c>
      <c r="C3311" s="191">
        <v>1479.5</v>
      </c>
      <c r="D3311" s="191">
        <v>1465.75</v>
      </c>
      <c r="E3311" s="191">
        <v>1471.5600589999999</v>
      </c>
      <c r="F3311" s="192">
        <v>1471.5600589999999</v>
      </c>
      <c r="G3311" s="191">
        <v>2885720000</v>
      </c>
      <c r="H3311" s="194">
        <f t="shared" si="51"/>
        <v>4.761772113711478E-5</v>
      </c>
      <c r="I3311" s="193"/>
      <c r="J3311" s="197">
        <v>3309</v>
      </c>
      <c r="K3311" s="234">
        <v>4.761772113711478E-5</v>
      </c>
      <c r="L3311" s="198">
        <v>-6.7200430755977878E-4</v>
      </c>
    </row>
    <row r="3312" spans="1:12" ht="14.4" x14ac:dyDescent="0.3">
      <c r="A3312" s="7">
        <v>39336</v>
      </c>
      <c r="B3312" s="191">
        <v>1451.6899410000001</v>
      </c>
      <c r="C3312" s="191">
        <v>1472.4799800000001</v>
      </c>
      <c r="D3312" s="191">
        <v>1451.6899410000001</v>
      </c>
      <c r="E3312" s="191">
        <v>1471.48999</v>
      </c>
      <c r="F3312" s="192">
        <v>1471.48999</v>
      </c>
      <c r="G3312" s="191">
        <v>3015330000</v>
      </c>
      <c r="H3312" s="194">
        <f t="shared" si="51"/>
        <v>1.3632320498714393E-2</v>
      </c>
      <c r="I3312" s="193"/>
      <c r="J3312" s="197">
        <v>3310</v>
      </c>
      <c r="K3312" s="234">
        <v>1.3632320498714393E-2</v>
      </c>
      <c r="L3312" s="198">
        <v>-6.7083280955184614E-4</v>
      </c>
    </row>
    <row r="3313" spans="1:12" ht="14.4" x14ac:dyDescent="0.3">
      <c r="A3313" s="7">
        <v>39335</v>
      </c>
      <c r="B3313" s="191">
        <v>1453.5</v>
      </c>
      <c r="C3313" s="191">
        <v>1462.25</v>
      </c>
      <c r="D3313" s="191">
        <v>1439.290039</v>
      </c>
      <c r="E3313" s="191">
        <v>1451.6999510000001</v>
      </c>
      <c r="F3313" s="192">
        <v>1451.6999510000001</v>
      </c>
      <c r="G3313" s="191">
        <v>2835720000</v>
      </c>
      <c r="H3313" s="194">
        <f t="shared" si="51"/>
        <v>-1.2728134138020927E-3</v>
      </c>
      <c r="I3313" s="193"/>
      <c r="J3313" s="197">
        <v>3311</v>
      </c>
      <c r="K3313" s="234">
        <v>-1.2728134138020927E-3</v>
      </c>
      <c r="L3313" s="198">
        <v>-6.6891022692832692E-4</v>
      </c>
    </row>
    <row r="3314" spans="1:12" ht="14.4" x14ac:dyDescent="0.3">
      <c r="A3314" s="7">
        <v>39332</v>
      </c>
      <c r="B3314" s="191">
        <v>1478.5500489999999</v>
      </c>
      <c r="C3314" s="191">
        <v>1478.5500489999999</v>
      </c>
      <c r="D3314" s="191">
        <v>1449.0699460000001</v>
      </c>
      <c r="E3314" s="191">
        <v>1453.5500489999999</v>
      </c>
      <c r="F3314" s="192">
        <v>1453.5500489999999</v>
      </c>
      <c r="G3314" s="191">
        <v>3191080000</v>
      </c>
      <c r="H3314" s="194">
        <f t="shared" si="51"/>
        <v>-1.6908457050140751E-2</v>
      </c>
      <c r="I3314" s="193"/>
      <c r="J3314" s="197">
        <v>3312</v>
      </c>
      <c r="K3314" s="234">
        <v>-1.6908457050140751E-2</v>
      </c>
      <c r="L3314" s="198">
        <v>-6.6839790989694158E-4</v>
      </c>
    </row>
    <row r="3315" spans="1:12" ht="14.4" x14ac:dyDescent="0.3">
      <c r="A3315" s="7">
        <v>39331</v>
      </c>
      <c r="B3315" s="191">
        <v>1472.030029</v>
      </c>
      <c r="C3315" s="191">
        <v>1481.48999</v>
      </c>
      <c r="D3315" s="191">
        <v>1467.410034</v>
      </c>
      <c r="E3315" s="191">
        <v>1478.5500489999999</v>
      </c>
      <c r="F3315" s="192">
        <v>1478.5500489999999</v>
      </c>
      <c r="G3315" s="191">
        <v>2459590000</v>
      </c>
      <c r="H3315" s="194">
        <f t="shared" si="51"/>
        <v>4.2518864042929011E-3</v>
      </c>
      <c r="I3315" s="193"/>
      <c r="J3315" s="197">
        <v>3313</v>
      </c>
      <c r="K3315" s="234">
        <v>4.2518864042929011E-3</v>
      </c>
      <c r="L3315" s="198">
        <v>-6.6836013529195679E-4</v>
      </c>
    </row>
    <row r="3316" spans="1:12" ht="14.4" x14ac:dyDescent="0.3">
      <c r="A3316" s="7">
        <v>39330</v>
      </c>
      <c r="B3316" s="191">
        <v>1488.76001</v>
      </c>
      <c r="C3316" s="191">
        <v>1488.76001</v>
      </c>
      <c r="D3316" s="191">
        <v>1466.339966</v>
      </c>
      <c r="E3316" s="191">
        <v>1472.290039</v>
      </c>
      <c r="F3316" s="192">
        <v>1472.290039</v>
      </c>
      <c r="G3316" s="191">
        <v>2991600000</v>
      </c>
      <c r="H3316" s="194">
        <f t="shared" si="51"/>
        <v>-1.1501124259074349E-2</v>
      </c>
      <c r="I3316" s="193"/>
      <c r="J3316" s="197">
        <v>3314</v>
      </c>
      <c r="K3316" s="234">
        <v>-1.1501124259074349E-2</v>
      </c>
      <c r="L3316" s="198">
        <v>-6.6723183677000757E-4</v>
      </c>
    </row>
    <row r="3317" spans="1:12" ht="14.4" x14ac:dyDescent="0.3">
      <c r="A3317" s="7">
        <v>39329</v>
      </c>
      <c r="B3317" s="191">
        <v>1473.959961</v>
      </c>
      <c r="C3317" s="191">
        <v>1496.400024</v>
      </c>
      <c r="D3317" s="191">
        <v>1472.150024</v>
      </c>
      <c r="E3317" s="191">
        <v>1489.420044</v>
      </c>
      <c r="F3317" s="192">
        <v>1489.420044</v>
      </c>
      <c r="G3317" s="191">
        <v>2766600000</v>
      </c>
      <c r="H3317" s="194">
        <f t="shared" si="51"/>
        <v>1.0468221700745692E-2</v>
      </c>
      <c r="I3317" s="193"/>
      <c r="J3317" s="197">
        <v>3315</v>
      </c>
      <c r="K3317" s="234">
        <v>1.0468221700745692E-2</v>
      </c>
      <c r="L3317" s="198">
        <v>-6.666696165191639E-4</v>
      </c>
    </row>
    <row r="3318" spans="1:12" ht="14.4" x14ac:dyDescent="0.3">
      <c r="A3318" s="7">
        <v>39325</v>
      </c>
      <c r="B3318" s="191">
        <v>1457.6099850000001</v>
      </c>
      <c r="C3318" s="191">
        <v>1481.469971</v>
      </c>
      <c r="D3318" s="191">
        <v>1457.6099850000001</v>
      </c>
      <c r="E3318" s="191">
        <v>1473.98999</v>
      </c>
      <c r="F3318" s="192">
        <v>1473.98999</v>
      </c>
      <c r="G3318" s="191">
        <v>2731610000</v>
      </c>
      <c r="H3318" s="194">
        <f t="shared" si="51"/>
        <v>1.1216744073810354E-2</v>
      </c>
      <c r="I3318" s="193"/>
      <c r="J3318" s="197">
        <v>3316</v>
      </c>
      <c r="K3318" s="234">
        <v>1.1216744073810354E-2</v>
      </c>
      <c r="L3318" s="198">
        <v>-6.6373431718102377E-4</v>
      </c>
    </row>
    <row r="3319" spans="1:12" ht="14.4" x14ac:dyDescent="0.3">
      <c r="A3319" s="7">
        <v>39324</v>
      </c>
      <c r="B3319" s="191">
        <v>1463.670044</v>
      </c>
      <c r="C3319" s="191">
        <v>1468.4300539999999</v>
      </c>
      <c r="D3319" s="191">
        <v>1451.25</v>
      </c>
      <c r="E3319" s="191">
        <v>1457.6400149999999</v>
      </c>
      <c r="F3319" s="192">
        <v>1457.6400149999999</v>
      </c>
      <c r="G3319" s="191">
        <v>2582960000</v>
      </c>
      <c r="H3319" s="194">
        <f t="shared" si="51"/>
        <v>-4.1810098364417113E-3</v>
      </c>
      <c r="I3319" s="193"/>
      <c r="J3319" s="197">
        <v>3317</v>
      </c>
      <c r="K3319" s="234">
        <v>-4.1810098364417113E-3</v>
      </c>
      <c r="L3319" s="198">
        <v>-6.6362010054474632E-4</v>
      </c>
    </row>
    <row r="3320" spans="1:12" ht="14.4" x14ac:dyDescent="0.3">
      <c r="A3320" s="7">
        <v>39323</v>
      </c>
      <c r="B3320" s="191">
        <v>1432.01001</v>
      </c>
      <c r="C3320" s="191">
        <v>1463.76001</v>
      </c>
      <c r="D3320" s="191">
        <v>1432.01001</v>
      </c>
      <c r="E3320" s="191">
        <v>1463.76001</v>
      </c>
      <c r="F3320" s="192">
        <v>1463.76001</v>
      </c>
      <c r="G3320" s="191">
        <v>2824070000</v>
      </c>
      <c r="H3320" s="194">
        <f t="shared" si="51"/>
        <v>2.1921880902027513E-2</v>
      </c>
      <c r="I3320" s="193"/>
      <c r="J3320" s="197">
        <v>3318</v>
      </c>
      <c r="K3320" s="234">
        <v>2.1921880902027513E-2</v>
      </c>
      <c r="L3320" s="198">
        <v>-6.5777936522644169E-4</v>
      </c>
    </row>
    <row r="3321" spans="1:12" ht="14.4" x14ac:dyDescent="0.3">
      <c r="A3321" s="7">
        <v>39322</v>
      </c>
      <c r="B3321" s="191">
        <v>1466.719971</v>
      </c>
      <c r="C3321" s="191">
        <v>1466.719971</v>
      </c>
      <c r="D3321" s="191">
        <v>1432.01001</v>
      </c>
      <c r="E3321" s="191">
        <v>1432.3599850000001</v>
      </c>
      <c r="F3321" s="192">
        <v>1432.3599850000001</v>
      </c>
      <c r="G3321" s="191">
        <v>3078090000</v>
      </c>
      <c r="H3321" s="194">
        <f t="shared" si="51"/>
        <v>-2.3473062322861827E-2</v>
      </c>
      <c r="I3321" s="193"/>
      <c r="J3321" s="197">
        <v>3319</v>
      </c>
      <c r="K3321" s="234">
        <v>-2.3473062322861827E-2</v>
      </c>
      <c r="L3321" s="198">
        <v>-6.5426133560548844E-4</v>
      </c>
    </row>
    <row r="3322" spans="1:12" ht="14.4" x14ac:dyDescent="0.3">
      <c r="A3322" s="7">
        <v>39321</v>
      </c>
      <c r="B3322" s="191">
        <v>1479.3599850000001</v>
      </c>
      <c r="C3322" s="191">
        <v>1479.3599850000001</v>
      </c>
      <c r="D3322" s="191">
        <v>1465.9799800000001</v>
      </c>
      <c r="E3322" s="191">
        <v>1466.790039</v>
      </c>
      <c r="F3322" s="192">
        <v>1466.790039</v>
      </c>
      <c r="G3322" s="191">
        <v>2406180000</v>
      </c>
      <c r="H3322" s="194">
        <f t="shared" si="51"/>
        <v>-8.5035900704475472E-3</v>
      </c>
      <c r="I3322" s="193"/>
      <c r="J3322" s="197">
        <v>3320</v>
      </c>
      <c r="K3322" s="234">
        <v>-8.5035900704475472E-3</v>
      </c>
      <c r="L3322" s="198">
        <v>-6.4992156189789499E-4</v>
      </c>
    </row>
    <row r="3323" spans="1:12" ht="14.4" x14ac:dyDescent="0.3">
      <c r="A3323" s="7">
        <v>39318</v>
      </c>
      <c r="B3323" s="191">
        <v>1462.339966</v>
      </c>
      <c r="C3323" s="191">
        <v>1479.400024</v>
      </c>
      <c r="D3323" s="191">
        <v>1460.540039</v>
      </c>
      <c r="E3323" s="191">
        <v>1479.369995</v>
      </c>
      <c r="F3323" s="192">
        <v>1479.369995</v>
      </c>
      <c r="G3323" s="191">
        <v>2541400000</v>
      </c>
      <c r="H3323" s="194">
        <f t="shared" si="51"/>
        <v>1.1535039316239329E-2</v>
      </c>
      <c r="I3323" s="193"/>
      <c r="J3323" s="197">
        <v>3321</v>
      </c>
      <c r="K3323" s="234">
        <v>1.1535039316239329E-2</v>
      </c>
      <c r="L3323" s="198">
        <v>-6.4808856182342871E-4</v>
      </c>
    </row>
    <row r="3324" spans="1:12" ht="14.4" x14ac:dyDescent="0.3">
      <c r="A3324" s="7">
        <v>39317</v>
      </c>
      <c r="B3324" s="191">
        <v>1464.0500489999999</v>
      </c>
      <c r="C3324" s="191">
        <v>1472.0600589999999</v>
      </c>
      <c r="D3324" s="191">
        <v>1453.880005</v>
      </c>
      <c r="E3324" s="191">
        <v>1462.5</v>
      </c>
      <c r="F3324" s="192">
        <v>1462.5</v>
      </c>
      <c r="G3324" s="191">
        <v>3084390000</v>
      </c>
      <c r="H3324" s="194">
        <f t="shared" si="51"/>
        <v>-1.0723162539394634E-3</v>
      </c>
      <c r="I3324" s="193"/>
      <c r="J3324" s="197">
        <v>3322</v>
      </c>
      <c r="K3324" s="234">
        <v>-1.0723162539394634E-3</v>
      </c>
      <c r="L3324" s="198">
        <v>-6.4494239398015494E-4</v>
      </c>
    </row>
    <row r="3325" spans="1:12" ht="14.4" x14ac:dyDescent="0.3">
      <c r="A3325" s="7">
        <v>39316</v>
      </c>
      <c r="B3325" s="191">
        <v>1447.030029</v>
      </c>
      <c r="C3325" s="191">
        <v>1464.8599850000001</v>
      </c>
      <c r="D3325" s="191">
        <v>1447.030029</v>
      </c>
      <c r="E3325" s="191">
        <v>1464.0699460000001</v>
      </c>
      <c r="F3325" s="192">
        <v>1464.0699460000001</v>
      </c>
      <c r="G3325" s="191">
        <v>3309120000</v>
      </c>
      <c r="H3325" s="194">
        <f t="shared" si="51"/>
        <v>1.1712885633924267E-2</v>
      </c>
      <c r="I3325" s="193"/>
      <c r="J3325" s="197">
        <v>3323</v>
      </c>
      <c r="K3325" s="234">
        <v>1.1712885633924267E-2</v>
      </c>
      <c r="L3325" s="198">
        <v>-6.4337452166327697E-4</v>
      </c>
    </row>
    <row r="3326" spans="1:12" ht="14.4" x14ac:dyDescent="0.3">
      <c r="A3326" s="7">
        <v>39315</v>
      </c>
      <c r="B3326" s="191">
        <v>1445.5500489999999</v>
      </c>
      <c r="C3326" s="191">
        <v>1455.3199460000001</v>
      </c>
      <c r="D3326" s="191">
        <v>1439.76001</v>
      </c>
      <c r="E3326" s="191">
        <v>1447.119995</v>
      </c>
      <c r="F3326" s="192">
        <v>1447.119995</v>
      </c>
      <c r="G3326" s="191">
        <v>3012150000</v>
      </c>
      <c r="H3326" s="194">
        <f t="shared" si="51"/>
        <v>1.0860544061315118E-3</v>
      </c>
      <c r="I3326" s="193"/>
      <c r="J3326" s="197">
        <v>3324</v>
      </c>
      <c r="K3326" s="234">
        <v>1.0860544061315118E-3</v>
      </c>
      <c r="L3326" s="198">
        <v>-6.4256836628522279E-4</v>
      </c>
    </row>
    <row r="3327" spans="1:12" ht="14.4" x14ac:dyDescent="0.3">
      <c r="A3327" s="7">
        <v>39314</v>
      </c>
      <c r="B3327" s="191">
        <v>1445.9399410000001</v>
      </c>
      <c r="C3327" s="191">
        <v>1451.75</v>
      </c>
      <c r="D3327" s="191">
        <v>1430.540039</v>
      </c>
      <c r="E3327" s="191">
        <v>1445.5500489999999</v>
      </c>
      <c r="F3327" s="192">
        <v>1445.5500489999999</v>
      </c>
      <c r="G3327" s="191">
        <v>3321340000</v>
      </c>
      <c r="H3327" s="194">
        <f t="shared" si="51"/>
        <v>-2.6964605440700344E-4</v>
      </c>
      <c r="I3327" s="193"/>
      <c r="J3327" s="197">
        <v>3325</v>
      </c>
      <c r="K3327" s="234">
        <v>-2.6964605440700344E-4</v>
      </c>
      <c r="L3327" s="198">
        <v>-6.3637539289340185E-4</v>
      </c>
    </row>
    <row r="3328" spans="1:12" ht="14.4" x14ac:dyDescent="0.3">
      <c r="A3328" s="7">
        <v>39311</v>
      </c>
      <c r="B3328" s="191">
        <v>1411.26001</v>
      </c>
      <c r="C3328" s="191">
        <v>1450.329956</v>
      </c>
      <c r="D3328" s="191">
        <v>1411.26001</v>
      </c>
      <c r="E3328" s="191">
        <v>1445.9399410000001</v>
      </c>
      <c r="F3328" s="192">
        <v>1445.9399410000001</v>
      </c>
      <c r="G3328" s="191">
        <v>3570040000</v>
      </c>
      <c r="H3328" s="194">
        <f t="shared" si="51"/>
        <v>2.4566468860438315E-2</v>
      </c>
      <c r="I3328" s="193"/>
      <c r="J3328" s="197">
        <v>3326</v>
      </c>
      <c r="K3328" s="234">
        <v>2.4566468860438315E-2</v>
      </c>
      <c r="L3328" s="198">
        <v>-6.3609970665343108E-4</v>
      </c>
    </row>
    <row r="3329" spans="1:12" ht="14.4" x14ac:dyDescent="0.3">
      <c r="A3329" s="7">
        <v>39310</v>
      </c>
      <c r="B3329" s="191">
        <v>1406.6400149999999</v>
      </c>
      <c r="C3329" s="191">
        <v>1415.969971</v>
      </c>
      <c r="D3329" s="191">
        <v>1370.599976</v>
      </c>
      <c r="E3329" s="191">
        <v>1411.2700199999999</v>
      </c>
      <c r="F3329" s="192">
        <v>1411.2700199999999</v>
      </c>
      <c r="G3329" s="191">
        <v>6509300000</v>
      </c>
      <c r="H3329" s="194">
        <f t="shared" si="51"/>
        <v>3.2487873456959237E-3</v>
      </c>
      <c r="I3329" s="193"/>
      <c r="J3329" s="197">
        <v>3327</v>
      </c>
      <c r="K3329" s="234">
        <v>3.2487873456959237E-3</v>
      </c>
      <c r="L3329" s="198">
        <v>-6.2936911387957012E-4</v>
      </c>
    </row>
    <row r="3330" spans="1:12" ht="14.4" x14ac:dyDescent="0.3">
      <c r="A3330" s="7">
        <v>39309</v>
      </c>
      <c r="B3330" s="191">
        <v>1426.150024</v>
      </c>
      <c r="C3330" s="191">
        <v>1440.780029</v>
      </c>
      <c r="D3330" s="191">
        <v>1404.3599850000001</v>
      </c>
      <c r="E3330" s="191">
        <v>1406.6999510000001</v>
      </c>
      <c r="F3330" s="192">
        <v>1406.6999510000001</v>
      </c>
      <c r="G3330" s="191">
        <v>4290930000</v>
      </c>
      <c r="H3330" s="194">
        <f t="shared" si="51"/>
        <v>-1.3907838166188284E-2</v>
      </c>
      <c r="I3330" s="193"/>
      <c r="J3330" s="197">
        <v>3328</v>
      </c>
      <c r="K3330" s="234">
        <v>-1.3907838166188284E-2</v>
      </c>
      <c r="L3330" s="198">
        <v>-6.2904230609355004E-4</v>
      </c>
    </row>
    <row r="3331" spans="1:12" ht="14.4" x14ac:dyDescent="0.3">
      <c r="A3331" s="7">
        <v>39308</v>
      </c>
      <c r="B3331" s="191">
        <v>1452.869995</v>
      </c>
      <c r="C3331" s="191">
        <v>1456.73999</v>
      </c>
      <c r="D3331" s="191">
        <v>1426.1999510000001</v>
      </c>
      <c r="E3331" s="191">
        <v>1426.540039</v>
      </c>
      <c r="F3331" s="192">
        <v>1426.540039</v>
      </c>
      <c r="G3331" s="191">
        <v>3814630000</v>
      </c>
      <c r="H3331" s="194">
        <f t="shared" si="51"/>
        <v>-1.8156542824871363E-2</v>
      </c>
      <c r="I3331" s="193"/>
      <c r="J3331" s="197">
        <v>3329</v>
      </c>
      <c r="K3331" s="234">
        <v>-1.8156542824871363E-2</v>
      </c>
      <c r="L3331" s="198">
        <v>-6.2376167289311592E-4</v>
      </c>
    </row>
    <row r="3332" spans="1:12" ht="14.4" x14ac:dyDescent="0.3">
      <c r="A3332" s="7">
        <v>39307</v>
      </c>
      <c r="B3332" s="191">
        <v>1453.420044</v>
      </c>
      <c r="C3332" s="191">
        <v>1466.290039</v>
      </c>
      <c r="D3332" s="191">
        <v>1451.540039</v>
      </c>
      <c r="E3332" s="191">
        <v>1452.920044</v>
      </c>
      <c r="F3332" s="192">
        <v>1452.920044</v>
      </c>
      <c r="G3332" s="191">
        <v>3696280000</v>
      </c>
      <c r="H3332" s="194">
        <f t="shared" ref="H3332:H3395" si="52">(F3332-F3333)/F3333</f>
        <v>-4.9528837440539696E-4</v>
      </c>
      <c r="I3332" s="193"/>
      <c r="J3332" s="197">
        <v>3330</v>
      </c>
      <c r="K3332" s="234">
        <v>-4.9528837440539696E-4</v>
      </c>
      <c r="L3332" s="198">
        <v>-6.0789482919080011E-4</v>
      </c>
    </row>
    <row r="3333" spans="1:12" ht="14.4" x14ac:dyDescent="0.3">
      <c r="A3333" s="7">
        <v>39304</v>
      </c>
      <c r="B3333" s="191">
        <v>1453.089966</v>
      </c>
      <c r="C3333" s="191">
        <v>1462.0200199999999</v>
      </c>
      <c r="D3333" s="191">
        <v>1429.73999</v>
      </c>
      <c r="E3333" s="191">
        <v>1453.6400149999999</v>
      </c>
      <c r="F3333" s="192">
        <v>1453.6400149999999</v>
      </c>
      <c r="G3333" s="191">
        <v>5345780000</v>
      </c>
      <c r="H3333" s="194">
        <f t="shared" si="52"/>
        <v>3.7853747040459882E-4</v>
      </c>
      <c r="I3333" s="193"/>
      <c r="J3333" s="197">
        <v>3331</v>
      </c>
      <c r="K3333" s="234">
        <v>3.7853747040459882E-4</v>
      </c>
      <c r="L3333" s="198">
        <v>-6.0767481420120764E-4</v>
      </c>
    </row>
    <row r="3334" spans="1:12" ht="14.4" x14ac:dyDescent="0.3">
      <c r="A3334" s="7">
        <v>39303</v>
      </c>
      <c r="B3334" s="191">
        <v>1497.209961</v>
      </c>
      <c r="C3334" s="191">
        <v>1497.209961</v>
      </c>
      <c r="D3334" s="191">
        <v>1453.089966</v>
      </c>
      <c r="E3334" s="191">
        <v>1453.089966</v>
      </c>
      <c r="F3334" s="192">
        <v>1453.089966</v>
      </c>
      <c r="G3334" s="191">
        <v>5889600000</v>
      </c>
      <c r="H3334" s="194">
        <f t="shared" si="52"/>
        <v>-2.9649629911716491E-2</v>
      </c>
      <c r="I3334" s="193"/>
      <c r="J3334" s="197">
        <v>3332</v>
      </c>
      <c r="K3334" s="234">
        <v>-2.9649629911716491E-2</v>
      </c>
      <c r="L3334" s="198">
        <v>-6.0648912326958582E-4</v>
      </c>
    </row>
    <row r="3335" spans="1:12" ht="14.4" x14ac:dyDescent="0.3">
      <c r="A3335" s="7">
        <v>39302</v>
      </c>
      <c r="B3335" s="191">
        <v>1476.219971</v>
      </c>
      <c r="C3335" s="191">
        <v>1503.8900149999999</v>
      </c>
      <c r="D3335" s="191">
        <v>1476.219971</v>
      </c>
      <c r="E3335" s="191">
        <v>1497.48999</v>
      </c>
      <c r="F3335" s="192">
        <v>1497.48999</v>
      </c>
      <c r="G3335" s="191">
        <v>5499560000</v>
      </c>
      <c r="H3335" s="194">
        <f t="shared" si="52"/>
        <v>1.4071841830015266E-2</v>
      </c>
      <c r="I3335" s="193"/>
      <c r="J3335" s="197">
        <v>3333</v>
      </c>
      <c r="K3335" s="234">
        <v>1.4071841830015266E-2</v>
      </c>
      <c r="L3335" s="198">
        <v>-6.0632250106544821E-4</v>
      </c>
    </row>
    <row r="3336" spans="1:12" ht="14.4" x14ac:dyDescent="0.3">
      <c r="A3336" s="7">
        <v>39301</v>
      </c>
      <c r="B3336" s="191">
        <v>1467.619995</v>
      </c>
      <c r="C3336" s="191">
        <v>1488.3000489999999</v>
      </c>
      <c r="D3336" s="191">
        <v>1455.8000489999999</v>
      </c>
      <c r="E3336" s="191">
        <v>1476.709961</v>
      </c>
      <c r="F3336" s="192">
        <v>1476.709961</v>
      </c>
      <c r="G3336" s="191">
        <v>4909390000</v>
      </c>
      <c r="H3336" s="194">
        <f t="shared" si="52"/>
        <v>6.1593660216451617E-3</v>
      </c>
      <c r="I3336" s="193"/>
      <c r="J3336" s="197">
        <v>3334</v>
      </c>
      <c r="K3336" s="234">
        <v>6.1593660216451617E-3</v>
      </c>
      <c r="L3336" s="198">
        <v>-6.0611752008960602E-4</v>
      </c>
    </row>
    <row r="3337" spans="1:12" ht="14.4" x14ac:dyDescent="0.3">
      <c r="A3337" s="7">
        <v>39300</v>
      </c>
      <c r="B3337" s="191">
        <v>1433.040039</v>
      </c>
      <c r="C3337" s="191">
        <v>1467.670044</v>
      </c>
      <c r="D3337" s="191">
        <v>1427.3900149999999</v>
      </c>
      <c r="E3337" s="191">
        <v>1467.670044</v>
      </c>
      <c r="F3337" s="192">
        <v>1467.670044</v>
      </c>
      <c r="G3337" s="191">
        <v>5067200000</v>
      </c>
      <c r="H3337" s="194">
        <f t="shared" si="52"/>
        <v>2.415110572836086E-2</v>
      </c>
      <c r="I3337" s="193"/>
      <c r="J3337" s="197">
        <v>3335</v>
      </c>
      <c r="K3337" s="234">
        <v>2.415110572836086E-2</v>
      </c>
      <c r="L3337" s="198">
        <v>-6.0576688328276571E-4</v>
      </c>
    </row>
    <row r="3338" spans="1:12" ht="14.4" x14ac:dyDescent="0.3">
      <c r="A3338" s="7">
        <v>39297</v>
      </c>
      <c r="B3338" s="191">
        <v>1472.1800539999999</v>
      </c>
      <c r="C3338" s="191">
        <v>1473.2299800000001</v>
      </c>
      <c r="D3338" s="191">
        <v>1432.8000489999999</v>
      </c>
      <c r="E3338" s="191">
        <v>1433.0600589999999</v>
      </c>
      <c r="F3338" s="192">
        <v>1433.0600589999999</v>
      </c>
      <c r="G3338" s="191">
        <v>4272110000</v>
      </c>
      <c r="H3338" s="194">
        <f t="shared" si="52"/>
        <v>-2.6585989201680215E-2</v>
      </c>
      <c r="I3338" s="193"/>
      <c r="J3338" s="197">
        <v>3336</v>
      </c>
      <c r="K3338" s="234">
        <v>-2.6585989201680215E-2</v>
      </c>
      <c r="L3338" s="198">
        <v>-5.9259423606268112E-4</v>
      </c>
    </row>
    <row r="3339" spans="1:12" ht="14.4" x14ac:dyDescent="0.3">
      <c r="A3339" s="7">
        <v>39296</v>
      </c>
      <c r="B3339" s="191">
        <v>1465.459961</v>
      </c>
      <c r="C3339" s="191">
        <v>1476.4300539999999</v>
      </c>
      <c r="D3339" s="191">
        <v>1460.579956</v>
      </c>
      <c r="E3339" s="191">
        <v>1472.1999510000001</v>
      </c>
      <c r="F3339" s="192">
        <v>1472.1999510000001</v>
      </c>
      <c r="G3339" s="191">
        <v>4368850000</v>
      </c>
      <c r="H3339" s="194">
        <f t="shared" si="52"/>
        <v>4.3592905920972029E-3</v>
      </c>
      <c r="I3339" s="193"/>
      <c r="J3339" s="197">
        <v>3337</v>
      </c>
      <c r="K3339" s="234">
        <v>4.3592905920972029E-3</v>
      </c>
      <c r="L3339" s="198">
        <v>-5.9152335328675385E-4</v>
      </c>
    </row>
    <row r="3340" spans="1:12" ht="14.4" x14ac:dyDescent="0.3">
      <c r="A3340" s="7">
        <v>39295</v>
      </c>
      <c r="B3340" s="191">
        <v>1455.1800539999999</v>
      </c>
      <c r="C3340" s="191">
        <v>1468.380005</v>
      </c>
      <c r="D3340" s="191">
        <v>1439.589966</v>
      </c>
      <c r="E3340" s="191">
        <v>1465.8100589999999</v>
      </c>
      <c r="F3340" s="192">
        <v>1465.8100589999999</v>
      </c>
      <c r="G3340" s="191">
        <v>5256780000</v>
      </c>
      <c r="H3340" s="194">
        <f t="shared" si="52"/>
        <v>7.2426689584383658E-3</v>
      </c>
      <c r="I3340" s="193"/>
      <c r="J3340" s="197">
        <v>3338</v>
      </c>
      <c r="K3340" s="234">
        <v>7.2426689584383658E-3</v>
      </c>
      <c r="L3340" s="198">
        <v>-5.883499416365341E-4</v>
      </c>
    </row>
    <row r="3341" spans="1:12" ht="14.4" x14ac:dyDescent="0.3">
      <c r="A3341" s="7">
        <v>39294</v>
      </c>
      <c r="B3341" s="191">
        <v>1473.900024</v>
      </c>
      <c r="C3341" s="191">
        <v>1488.3000489999999</v>
      </c>
      <c r="D3341" s="191">
        <v>1454.25</v>
      </c>
      <c r="E3341" s="191">
        <v>1455.2700199999999</v>
      </c>
      <c r="F3341" s="192">
        <v>1455.2700199999999</v>
      </c>
      <c r="G3341" s="191">
        <v>4524520000</v>
      </c>
      <c r="H3341" s="194">
        <f t="shared" si="52"/>
        <v>-1.2646642990422891E-2</v>
      </c>
      <c r="I3341" s="193"/>
      <c r="J3341" s="197">
        <v>3339</v>
      </c>
      <c r="K3341" s="234">
        <v>-1.2646642990422891E-2</v>
      </c>
      <c r="L3341" s="198">
        <v>-5.8767665007685257E-4</v>
      </c>
    </row>
    <row r="3342" spans="1:12" ht="14.4" x14ac:dyDescent="0.3">
      <c r="A3342" s="7">
        <v>39293</v>
      </c>
      <c r="B3342" s="191">
        <v>1458.9300539999999</v>
      </c>
      <c r="C3342" s="191">
        <v>1477.880005</v>
      </c>
      <c r="D3342" s="191">
        <v>1454.3199460000001</v>
      </c>
      <c r="E3342" s="191">
        <v>1473.910034</v>
      </c>
      <c r="F3342" s="192">
        <v>1473.910034</v>
      </c>
      <c r="G3342" s="191">
        <v>4128780000</v>
      </c>
      <c r="H3342" s="194">
        <f t="shared" si="52"/>
        <v>1.0254006993006123E-2</v>
      </c>
      <c r="I3342" s="193"/>
      <c r="J3342" s="197">
        <v>3340</v>
      </c>
      <c r="K3342" s="234">
        <v>1.0254006993006123E-2</v>
      </c>
      <c r="L3342" s="198">
        <v>-5.8464488310036415E-4</v>
      </c>
    </row>
    <row r="3343" spans="1:12" ht="14.4" x14ac:dyDescent="0.3">
      <c r="A3343" s="7">
        <v>39290</v>
      </c>
      <c r="B3343" s="191">
        <v>1482.4399410000001</v>
      </c>
      <c r="C3343" s="191">
        <v>1488.530029</v>
      </c>
      <c r="D3343" s="191">
        <v>1458.9499510000001</v>
      </c>
      <c r="E3343" s="191">
        <v>1458.9499510000001</v>
      </c>
      <c r="F3343" s="192">
        <v>1458.9499510000001</v>
      </c>
      <c r="G3343" s="191">
        <v>4784650000</v>
      </c>
      <c r="H3343" s="194">
        <f t="shared" si="52"/>
        <v>-1.5991584352640573E-2</v>
      </c>
      <c r="I3343" s="193"/>
      <c r="J3343" s="197">
        <v>3341</v>
      </c>
      <c r="K3343" s="234">
        <v>-1.5991584352640573E-2</v>
      </c>
      <c r="L3343" s="198">
        <v>-5.8264444143213401E-4</v>
      </c>
    </row>
    <row r="3344" spans="1:12" ht="14.4" x14ac:dyDescent="0.3">
      <c r="A3344" s="7">
        <v>39289</v>
      </c>
      <c r="B3344" s="191">
        <v>1518.089966</v>
      </c>
      <c r="C3344" s="191">
        <v>1518.089966</v>
      </c>
      <c r="D3344" s="191">
        <v>1465.3000489999999</v>
      </c>
      <c r="E3344" s="191">
        <v>1482.660034</v>
      </c>
      <c r="F3344" s="192">
        <v>1482.660034</v>
      </c>
      <c r="G3344" s="191">
        <v>4472550000</v>
      </c>
      <c r="H3344" s="194">
        <f t="shared" si="52"/>
        <v>-2.3338492970448897E-2</v>
      </c>
      <c r="I3344" s="193"/>
      <c r="J3344" s="197">
        <v>3342</v>
      </c>
      <c r="K3344" s="234">
        <v>-2.3338492970448897E-2</v>
      </c>
      <c r="L3344" s="198">
        <v>-5.7992874718016773E-4</v>
      </c>
    </row>
    <row r="3345" spans="1:12" ht="14.4" x14ac:dyDescent="0.3">
      <c r="A3345" s="7">
        <v>39288</v>
      </c>
      <c r="B3345" s="191">
        <v>1511.030029</v>
      </c>
      <c r="C3345" s="191">
        <v>1524.3100589999999</v>
      </c>
      <c r="D3345" s="191">
        <v>1503.7299800000001</v>
      </c>
      <c r="E3345" s="191">
        <v>1518.089966</v>
      </c>
      <c r="F3345" s="192">
        <v>1518.089966</v>
      </c>
      <c r="G3345" s="191">
        <v>4283200000</v>
      </c>
      <c r="H3345" s="194">
        <f t="shared" si="52"/>
        <v>4.6656123054592503E-3</v>
      </c>
      <c r="I3345" s="193"/>
      <c r="J3345" s="197">
        <v>3343</v>
      </c>
      <c r="K3345" s="234">
        <v>4.6656123054592503E-3</v>
      </c>
      <c r="L3345" s="198">
        <v>-5.7952569358070633E-4</v>
      </c>
    </row>
    <row r="3346" spans="1:12" ht="14.4" x14ac:dyDescent="0.3">
      <c r="A3346" s="7">
        <v>39287</v>
      </c>
      <c r="B3346" s="191">
        <v>1541.5699460000001</v>
      </c>
      <c r="C3346" s="191">
        <v>1541.5699460000001</v>
      </c>
      <c r="D3346" s="191">
        <v>1508.619995</v>
      </c>
      <c r="E3346" s="191">
        <v>1511.040039</v>
      </c>
      <c r="F3346" s="192">
        <v>1511.040039</v>
      </c>
      <c r="G3346" s="191">
        <v>4115830000</v>
      </c>
      <c r="H3346" s="194">
        <f t="shared" si="52"/>
        <v>-1.9804425403607401E-2</v>
      </c>
      <c r="I3346" s="193"/>
      <c r="J3346" s="197">
        <v>3344</v>
      </c>
      <c r="K3346" s="234">
        <v>-1.9804425403607401E-2</v>
      </c>
      <c r="L3346" s="198">
        <v>-5.7938644595526998E-4</v>
      </c>
    </row>
    <row r="3347" spans="1:12" ht="14.4" x14ac:dyDescent="0.3">
      <c r="A3347" s="7">
        <v>39286</v>
      </c>
      <c r="B3347" s="191">
        <v>1534.0600589999999</v>
      </c>
      <c r="C3347" s="191">
        <v>1547.2299800000001</v>
      </c>
      <c r="D3347" s="191">
        <v>1534.0600589999999</v>
      </c>
      <c r="E3347" s="191">
        <v>1541.5699460000001</v>
      </c>
      <c r="F3347" s="192">
        <v>1541.5699460000001</v>
      </c>
      <c r="G3347" s="191">
        <v>3102700000</v>
      </c>
      <c r="H3347" s="194">
        <f t="shared" si="52"/>
        <v>4.8692849989328876E-3</v>
      </c>
      <c r="I3347" s="193"/>
      <c r="J3347" s="197">
        <v>3345</v>
      </c>
      <c r="K3347" s="234">
        <v>4.8692849989328876E-3</v>
      </c>
      <c r="L3347" s="198">
        <v>-5.7651100359490848E-4</v>
      </c>
    </row>
    <row r="3348" spans="1:12" ht="14.4" x14ac:dyDescent="0.3">
      <c r="A3348" s="7">
        <v>39283</v>
      </c>
      <c r="B3348" s="191">
        <v>1553.1899410000001</v>
      </c>
      <c r="C3348" s="191">
        <v>1553.1899410000001</v>
      </c>
      <c r="D3348" s="191">
        <v>1529.1999510000001</v>
      </c>
      <c r="E3348" s="191">
        <v>1534.099976</v>
      </c>
      <c r="F3348" s="192">
        <v>1534.099976</v>
      </c>
      <c r="G3348" s="191">
        <v>3745780000</v>
      </c>
      <c r="H3348" s="194">
        <f t="shared" si="52"/>
        <v>-1.2220864693201969E-2</v>
      </c>
      <c r="I3348" s="193"/>
      <c r="J3348" s="197">
        <v>3346</v>
      </c>
      <c r="K3348" s="234">
        <v>-1.2220864693201969E-2</v>
      </c>
      <c r="L3348" s="198">
        <v>-5.7601211889249696E-4</v>
      </c>
    </row>
    <row r="3349" spans="1:12" ht="14.4" x14ac:dyDescent="0.3">
      <c r="A3349" s="7">
        <v>39282</v>
      </c>
      <c r="B3349" s="191">
        <v>1546.130005</v>
      </c>
      <c r="C3349" s="191">
        <v>1555.1999510000001</v>
      </c>
      <c r="D3349" s="191">
        <v>1546.130005</v>
      </c>
      <c r="E3349" s="191">
        <v>1553.079956</v>
      </c>
      <c r="F3349" s="192">
        <v>1553.079956</v>
      </c>
      <c r="G3349" s="191">
        <v>3251450000</v>
      </c>
      <c r="H3349" s="194">
        <f t="shared" si="52"/>
        <v>4.4690504946816034E-3</v>
      </c>
      <c r="I3349" s="193"/>
      <c r="J3349" s="197">
        <v>3347</v>
      </c>
      <c r="K3349" s="234">
        <v>4.4690504946816034E-3</v>
      </c>
      <c r="L3349" s="198">
        <v>-5.7491732236088331E-4</v>
      </c>
    </row>
    <row r="3350" spans="1:12" ht="14.4" x14ac:dyDescent="0.3">
      <c r="A3350" s="7">
        <v>39281</v>
      </c>
      <c r="B3350" s="191">
        <v>1549.1999510000001</v>
      </c>
      <c r="C3350" s="191">
        <v>1549.1999510000001</v>
      </c>
      <c r="D3350" s="191">
        <v>1533.670044</v>
      </c>
      <c r="E3350" s="191">
        <v>1546.170044</v>
      </c>
      <c r="F3350" s="192">
        <v>1546.170044</v>
      </c>
      <c r="G3350" s="191">
        <v>3609220000</v>
      </c>
      <c r="H3350" s="194">
        <f t="shared" si="52"/>
        <v>-2.0653239770530444E-3</v>
      </c>
      <c r="I3350" s="193"/>
      <c r="J3350" s="197">
        <v>3348</v>
      </c>
      <c r="K3350" s="234">
        <v>-2.0653239770530444E-3</v>
      </c>
      <c r="L3350" s="198">
        <v>-5.6543463549511884E-4</v>
      </c>
    </row>
    <row r="3351" spans="1:12" ht="14.4" x14ac:dyDescent="0.3">
      <c r="A3351" s="7">
        <v>39280</v>
      </c>
      <c r="B3351" s="191">
        <v>1549.5200199999999</v>
      </c>
      <c r="C3351" s="191">
        <v>1555.3199460000001</v>
      </c>
      <c r="D3351" s="191">
        <v>1547.73999</v>
      </c>
      <c r="E3351" s="191">
        <v>1549.369995</v>
      </c>
      <c r="F3351" s="192">
        <v>1549.369995</v>
      </c>
      <c r="G3351" s="191">
        <v>3007140000</v>
      </c>
      <c r="H3351" s="194">
        <f t="shared" si="52"/>
        <v>-9.6820304393301185E-5</v>
      </c>
      <c r="I3351" s="193"/>
      <c r="J3351" s="197">
        <v>3349</v>
      </c>
      <c r="K3351" s="234">
        <v>-9.6820304393301185E-5</v>
      </c>
      <c r="L3351" s="198">
        <v>-5.6459625685190617E-4</v>
      </c>
    </row>
    <row r="3352" spans="1:12" ht="14.4" x14ac:dyDescent="0.3">
      <c r="A3352" s="7">
        <v>39279</v>
      </c>
      <c r="B3352" s="191">
        <v>1552.5</v>
      </c>
      <c r="C3352" s="191">
        <v>1555.900024</v>
      </c>
      <c r="D3352" s="191">
        <v>1546.6899410000001</v>
      </c>
      <c r="E3352" s="191">
        <v>1549.5200199999999</v>
      </c>
      <c r="F3352" s="192">
        <v>1549.5200199999999</v>
      </c>
      <c r="G3352" s="191">
        <v>2704110000</v>
      </c>
      <c r="H3352" s="194">
        <f t="shared" si="52"/>
        <v>-1.9194718196457769E-3</v>
      </c>
      <c r="I3352" s="193"/>
      <c r="J3352" s="197">
        <v>3350</v>
      </c>
      <c r="K3352" s="234">
        <v>-1.9194718196457769E-3</v>
      </c>
      <c r="L3352" s="198">
        <v>-5.6332287823502799E-4</v>
      </c>
    </row>
    <row r="3353" spans="1:12" ht="14.4" x14ac:dyDescent="0.3">
      <c r="A3353" s="7">
        <v>39276</v>
      </c>
      <c r="B3353" s="191">
        <v>1547.6800539999999</v>
      </c>
      <c r="C3353" s="191">
        <v>1555.099976</v>
      </c>
      <c r="D3353" s="191">
        <v>1544.849976</v>
      </c>
      <c r="E3353" s="191">
        <v>1552.5</v>
      </c>
      <c r="F3353" s="192">
        <v>1552.5</v>
      </c>
      <c r="G3353" s="191">
        <v>2801120000</v>
      </c>
      <c r="H3353" s="194">
        <f t="shared" si="52"/>
        <v>3.1014079937771765E-3</v>
      </c>
      <c r="I3353" s="193"/>
      <c r="J3353" s="197">
        <v>3351</v>
      </c>
      <c r="K3353" s="234">
        <v>3.1014079937771765E-3</v>
      </c>
      <c r="L3353" s="198">
        <v>-5.5997579030099087E-4</v>
      </c>
    </row>
    <row r="3354" spans="1:12" ht="14.4" x14ac:dyDescent="0.3">
      <c r="A3354" s="7">
        <v>39275</v>
      </c>
      <c r="B3354" s="191">
        <v>1518.73999</v>
      </c>
      <c r="C3354" s="191">
        <v>1547.920044</v>
      </c>
      <c r="D3354" s="191">
        <v>1518.73999</v>
      </c>
      <c r="E3354" s="191">
        <v>1547.6999510000001</v>
      </c>
      <c r="F3354" s="192">
        <v>1547.6999510000001</v>
      </c>
      <c r="G3354" s="191">
        <v>3489600000</v>
      </c>
      <c r="H3354" s="194">
        <f t="shared" si="52"/>
        <v>1.9054979594834136E-2</v>
      </c>
      <c r="I3354" s="193"/>
      <c r="J3354" s="197">
        <v>3352</v>
      </c>
      <c r="K3354" s="234">
        <v>1.9054979594834136E-2</v>
      </c>
      <c r="L3354" s="198">
        <v>-5.5593466022139861E-4</v>
      </c>
    </row>
    <row r="3355" spans="1:12" ht="14.4" x14ac:dyDescent="0.3">
      <c r="A3355" s="7">
        <v>39274</v>
      </c>
      <c r="B3355" s="191">
        <v>1509.9300539999999</v>
      </c>
      <c r="C3355" s="191">
        <v>1519.339966</v>
      </c>
      <c r="D3355" s="191">
        <v>1506.099976</v>
      </c>
      <c r="E3355" s="191">
        <v>1518.76001</v>
      </c>
      <c r="F3355" s="192">
        <v>1518.76001</v>
      </c>
      <c r="G3355" s="191">
        <v>3082920000</v>
      </c>
      <c r="H3355" s="194">
        <f t="shared" si="52"/>
        <v>5.721409575799934E-3</v>
      </c>
      <c r="I3355" s="193"/>
      <c r="J3355" s="197">
        <v>3353</v>
      </c>
      <c r="K3355" s="234">
        <v>5.721409575799934E-3</v>
      </c>
      <c r="L3355" s="198">
        <v>-5.5456272750584428E-4</v>
      </c>
    </row>
    <row r="3356" spans="1:12" ht="14.4" x14ac:dyDescent="0.3">
      <c r="A3356" s="7">
        <v>39273</v>
      </c>
      <c r="B3356" s="191">
        <v>1531.849976</v>
      </c>
      <c r="C3356" s="191">
        <v>1531.849976</v>
      </c>
      <c r="D3356" s="191">
        <v>1510.01001</v>
      </c>
      <c r="E3356" s="191">
        <v>1510.119995</v>
      </c>
      <c r="F3356" s="192">
        <v>1510.119995</v>
      </c>
      <c r="G3356" s="191">
        <v>3244280000</v>
      </c>
      <c r="H3356" s="194">
        <f t="shared" si="52"/>
        <v>-1.4185449841988934E-2</v>
      </c>
      <c r="I3356" s="193"/>
      <c r="J3356" s="197">
        <v>3354</v>
      </c>
      <c r="K3356" s="234">
        <v>-1.4185449841988934E-2</v>
      </c>
      <c r="L3356" s="198">
        <v>-5.5318234772578452E-4</v>
      </c>
    </row>
    <row r="3357" spans="1:12" ht="14.4" x14ac:dyDescent="0.3">
      <c r="A3357" s="7">
        <v>39272</v>
      </c>
      <c r="B3357" s="191">
        <v>1530.4300539999999</v>
      </c>
      <c r="C3357" s="191">
        <v>1534.26001</v>
      </c>
      <c r="D3357" s="191">
        <v>1527.4499510000001</v>
      </c>
      <c r="E3357" s="191">
        <v>1531.849976</v>
      </c>
      <c r="F3357" s="192">
        <v>1531.849976</v>
      </c>
      <c r="G3357" s="191">
        <v>2715330000</v>
      </c>
      <c r="H3357" s="194">
        <f t="shared" si="52"/>
        <v>9.2132658213203266E-4</v>
      </c>
      <c r="I3357" s="193"/>
      <c r="J3357" s="197">
        <v>3355</v>
      </c>
      <c r="K3357" s="234">
        <v>9.2132658213203266E-4</v>
      </c>
      <c r="L3357" s="198">
        <v>-5.5136533222236925E-4</v>
      </c>
    </row>
    <row r="3358" spans="1:12" ht="14.4" x14ac:dyDescent="0.3">
      <c r="A3358" s="7">
        <v>39269</v>
      </c>
      <c r="B3358" s="191">
        <v>1524.959961</v>
      </c>
      <c r="C3358" s="191">
        <v>1532.400024</v>
      </c>
      <c r="D3358" s="191">
        <v>1520.469971</v>
      </c>
      <c r="E3358" s="191">
        <v>1530.4399410000001</v>
      </c>
      <c r="F3358" s="192">
        <v>1530.4399410000001</v>
      </c>
      <c r="G3358" s="191">
        <v>2441520000</v>
      </c>
      <c r="H3358" s="194">
        <f t="shared" si="52"/>
        <v>3.3039969324138805E-3</v>
      </c>
      <c r="I3358" s="193"/>
      <c r="J3358" s="197">
        <v>3356</v>
      </c>
      <c r="K3358" s="234">
        <v>3.3039969324138805E-3</v>
      </c>
      <c r="L3358" s="198">
        <v>-5.4741250995500449E-4</v>
      </c>
    </row>
    <row r="3359" spans="1:12" ht="14.4" x14ac:dyDescent="0.3">
      <c r="A3359" s="7">
        <v>39268</v>
      </c>
      <c r="B3359" s="191">
        <v>1524.8599850000001</v>
      </c>
      <c r="C3359" s="191">
        <v>1526.5699460000001</v>
      </c>
      <c r="D3359" s="191">
        <v>1517.719971</v>
      </c>
      <c r="E3359" s="191">
        <v>1525.400024</v>
      </c>
      <c r="F3359" s="192">
        <v>1525.400024</v>
      </c>
      <c r="G3359" s="191">
        <v>2622950000</v>
      </c>
      <c r="H3359" s="194">
        <f t="shared" si="52"/>
        <v>3.4758963173120417E-4</v>
      </c>
      <c r="I3359" s="193"/>
      <c r="J3359" s="197">
        <v>3357</v>
      </c>
      <c r="K3359" s="234">
        <v>3.4758963173120417E-4</v>
      </c>
      <c r="L3359" s="198">
        <v>-5.4579731346995365E-4</v>
      </c>
    </row>
    <row r="3360" spans="1:12" ht="14.4" x14ac:dyDescent="0.3">
      <c r="A3360" s="7">
        <v>39266</v>
      </c>
      <c r="B3360" s="191">
        <v>1519.119995</v>
      </c>
      <c r="C3360" s="191">
        <v>1526.01001</v>
      </c>
      <c r="D3360" s="191">
        <v>1519.119995</v>
      </c>
      <c r="E3360" s="191">
        <v>1524.869995</v>
      </c>
      <c r="F3360" s="192">
        <v>1524.869995</v>
      </c>
      <c r="G3360" s="191">
        <v>1560790000</v>
      </c>
      <c r="H3360" s="194">
        <f t="shared" si="52"/>
        <v>3.5802510195708489E-3</v>
      </c>
      <c r="I3360" s="193"/>
      <c r="J3360" s="197">
        <v>3358</v>
      </c>
      <c r="K3360" s="234">
        <v>3.5802510195708489E-3</v>
      </c>
      <c r="L3360" s="198">
        <v>-5.4490824618034161E-4</v>
      </c>
    </row>
    <row r="3361" spans="1:12" ht="14.4" x14ac:dyDescent="0.3">
      <c r="A3361" s="7">
        <v>39265</v>
      </c>
      <c r="B3361" s="191">
        <v>1504.660034</v>
      </c>
      <c r="C3361" s="191">
        <v>1519.4499510000001</v>
      </c>
      <c r="D3361" s="191">
        <v>1504.660034</v>
      </c>
      <c r="E3361" s="191">
        <v>1519.4300539999999</v>
      </c>
      <c r="F3361" s="192">
        <v>1519.4300539999999</v>
      </c>
      <c r="G3361" s="191">
        <v>2648990000</v>
      </c>
      <c r="H3361" s="194">
        <f t="shared" si="52"/>
        <v>1.0696164071379183E-2</v>
      </c>
      <c r="I3361" s="193"/>
      <c r="J3361" s="197">
        <v>3359</v>
      </c>
      <c r="K3361" s="234">
        <v>1.0696164071379183E-2</v>
      </c>
      <c r="L3361" s="198">
        <v>-5.4406624972937363E-4</v>
      </c>
    </row>
    <row r="3362" spans="1:12" ht="14.4" x14ac:dyDescent="0.3">
      <c r="A3362" s="7">
        <v>39262</v>
      </c>
      <c r="B3362" s="191">
        <v>1505.6999510000001</v>
      </c>
      <c r="C3362" s="191">
        <v>1517.530029</v>
      </c>
      <c r="D3362" s="191">
        <v>1493.6099850000001</v>
      </c>
      <c r="E3362" s="191">
        <v>1503.349976</v>
      </c>
      <c r="F3362" s="192">
        <v>1503.349976</v>
      </c>
      <c r="G3362" s="191">
        <v>3165410000</v>
      </c>
      <c r="H3362" s="194">
        <f t="shared" si="52"/>
        <v>-1.5673569685576727E-3</v>
      </c>
      <c r="I3362" s="193"/>
      <c r="J3362" s="197">
        <v>3360</v>
      </c>
      <c r="K3362" s="234">
        <v>-1.5673569685576727E-3</v>
      </c>
      <c r="L3362" s="198">
        <v>-5.4404919765090693E-4</v>
      </c>
    </row>
    <row r="3363" spans="1:12" ht="14.4" x14ac:dyDescent="0.3">
      <c r="A3363" s="7">
        <v>39261</v>
      </c>
      <c r="B3363" s="191">
        <v>1506.3199460000001</v>
      </c>
      <c r="C3363" s="191">
        <v>1514.839966</v>
      </c>
      <c r="D3363" s="191">
        <v>1503.410034</v>
      </c>
      <c r="E3363" s="191">
        <v>1505.709961</v>
      </c>
      <c r="F3363" s="192">
        <v>1505.709961</v>
      </c>
      <c r="G3363" s="191">
        <v>3006710000</v>
      </c>
      <c r="H3363" s="194">
        <f t="shared" si="52"/>
        <v>-4.1823560034254768E-4</v>
      </c>
      <c r="I3363" s="193"/>
      <c r="J3363" s="197">
        <v>3361</v>
      </c>
      <c r="K3363" s="234">
        <v>-4.1823560034254768E-4</v>
      </c>
      <c r="L3363" s="198">
        <v>-5.407337007659064E-4</v>
      </c>
    </row>
    <row r="3364" spans="1:12" ht="14.4" x14ac:dyDescent="0.3">
      <c r="A3364" s="7">
        <v>39260</v>
      </c>
      <c r="B3364" s="191">
        <v>1492.619995</v>
      </c>
      <c r="C3364" s="191">
        <v>1506.8000489999999</v>
      </c>
      <c r="D3364" s="191">
        <v>1484.1800539999999</v>
      </c>
      <c r="E3364" s="191">
        <v>1506.339966</v>
      </c>
      <c r="F3364" s="192">
        <v>1506.339966</v>
      </c>
      <c r="G3364" s="191">
        <v>3398150000</v>
      </c>
      <c r="H3364" s="194">
        <f t="shared" si="52"/>
        <v>9.0093381728459446E-3</v>
      </c>
      <c r="I3364" s="193"/>
      <c r="J3364" s="197">
        <v>3362</v>
      </c>
      <c r="K3364" s="234">
        <v>9.0093381728459446E-3</v>
      </c>
      <c r="L3364" s="198">
        <v>-5.3943425046044816E-4</v>
      </c>
    </row>
    <row r="3365" spans="1:12" ht="14.4" x14ac:dyDescent="0.3">
      <c r="A3365" s="7">
        <v>39259</v>
      </c>
      <c r="B3365" s="191">
        <v>1497.6800539999999</v>
      </c>
      <c r="C3365" s="191">
        <v>1506.119995</v>
      </c>
      <c r="D3365" s="191">
        <v>1490.540039</v>
      </c>
      <c r="E3365" s="191">
        <v>1492.8900149999999</v>
      </c>
      <c r="F3365" s="192">
        <v>1492.8900149999999</v>
      </c>
      <c r="G3365" s="191">
        <v>3398530000</v>
      </c>
      <c r="H3365" s="194">
        <f t="shared" si="52"/>
        <v>-3.2381955695795273E-3</v>
      </c>
      <c r="I3365" s="193"/>
      <c r="J3365" s="197">
        <v>3363</v>
      </c>
      <c r="K3365" s="234">
        <v>-3.2381955695795273E-3</v>
      </c>
      <c r="L3365" s="198">
        <v>-5.3942220339085549E-4</v>
      </c>
    </row>
    <row r="3366" spans="1:12" ht="14.4" x14ac:dyDescent="0.3">
      <c r="A3366" s="7">
        <v>39258</v>
      </c>
      <c r="B3366" s="191">
        <v>1502.5600589999999</v>
      </c>
      <c r="C3366" s="191">
        <v>1514.290039</v>
      </c>
      <c r="D3366" s="191">
        <v>1492.6800539999999</v>
      </c>
      <c r="E3366" s="191">
        <v>1497.73999</v>
      </c>
      <c r="F3366" s="192">
        <v>1497.73999</v>
      </c>
      <c r="G3366" s="191">
        <v>3287250000</v>
      </c>
      <c r="H3366" s="194">
        <f t="shared" si="52"/>
        <v>-3.2079043836742076E-3</v>
      </c>
      <c r="I3366" s="193"/>
      <c r="J3366" s="197">
        <v>3364</v>
      </c>
      <c r="K3366" s="234">
        <v>-3.2079043836742076E-3</v>
      </c>
      <c r="L3366" s="198">
        <v>-5.3858417805611883E-4</v>
      </c>
    </row>
    <row r="3367" spans="1:12" ht="14.4" x14ac:dyDescent="0.3">
      <c r="A3367" s="7">
        <v>39255</v>
      </c>
      <c r="B3367" s="191">
        <v>1522.1899410000001</v>
      </c>
      <c r="C3367" s="191">
        <v>1522.1899410000001</v>
      </c>
      <c r="D3367" s="191">
        <v>1500.73999</v>
      </c>
      <c r="E3367" s="191">
        <v>1502.5600589999999</v>
      </c>
      <c r="F3367" s="192">
        <v>1502.5600589999999</v>
      </c>
      <c r="G3367" s="191">
        <v>4284320000</v>
      </c>
      <c r="H3367" s="194">
        <f t="shared" si="52"/>
        <v>-1.2895816396674099E-2</v>
      </c>
      <c r="I3367" s="193"/>
      <c r="J3367" s="197">
        <v>3365</v>
      </c>
      <c r="K3367" s="234">
        <v>-1.2895816396674099E-2</v>
      </c>
      <c r="L3367" s="198">
        <v>-5.3764814545842032E-4</v>
      </c>
    </row>
    <row r="3368" spans="1:12" ht="14.4" x14ac:dyDescent="0.3">
      <c r="A3368" s="7">
        <v>39254</v>
      </c>
      <c r="B3368" s="191">
        <v>1512.5</v>
      </c>
      <c r="C3368" s="191">
        <v>1522.900024</v>
      </c>
      <c r="D3368" s="191">
        <v>1504.75</v>
      </c>
      <c r="E3368" s="191">
        <v>1522.1899410000001</v>
      </c>
      <c r="F3368" s="192">
        <v>1522.1899410000001</v>
      </c>
      <c r="G3368" s="191">
        <v>3161110000</v>
      </c>
      <c r="H3368" s="194">
        <f t="shared" si="52"/>
        <v>6.18041247596184E-3</v>
      </c>
      <c r="I3368" s="193"/>
      <c r="J3368" s="197">
        <v>3366</v>
      </c>
      <c r="K3368" s="234">
        <v>6.18041247596184E-3</v>
      </c>
      <c r="L3368" s="198">
        <v>-5.3688393261312913E-4</v>
      </c>
    </row>
    <row r="3369" spans="1:12" ht="14.4" x14ac:dyDescent="0.3">
      <c r="A3369" s="7">
        <v>39253</v>
      </c>
      <c r="B3369" s="191">
        <v>1533.6800539999999</v>
      </c>
      <c r="C3369" s="191">
        <v>1537.3199460000001</v>
      </c>
      <c r="D3369" s="191">
        <v>1512.3599850000001</v>
      </c>
      <c r="E3369" s="191">
        <v>1512.839966</v>
      </c>
      <c r="F3369" s="192">
        <v>1512.839966</v>
      </c>
      <c r="G3369" s="191">
        <v>3286900000</v>
      </c>
      <c r="H3369" s="194">
        <f t="shared" si="52"/>
        <v>-1.3601086044502358E-2</v>
      </c>
      <c r="I3369" s="193"/>
      <c r="J3369" s="197">
        <v>3367</v>
      </c>
      <c r="K3369" s="234">
        <v>-1.3601086044502358E-2</v>
      </c>
      <c r="L3369" s="198">
        <v>-5.3541456463735934E-4</v>
      </c>
    </row>
    <row r="3370" spans="1:12" ht="14.4" x14ac:dyDescent="0.3">
      <c r="A3370" s="7">
        <v>39252</v>
      </c>
      <c r="B3370" s="191">
        <v>1531.0200199999999</v>
      </c>
      <c r="C3370" s="191">
        <v>1535.849976</v>
      </c>
      <c r="D3370" s="191">
        <v>1525.670044</v>
      </c>
      <c r="E3370" s="191">
        <v>1533.6999510000001</v>
      </c>
      <c r="F3370" s="192">
        <v>1533.6999510000001</v>
      </c>
      <c r="G3370" s="191">
        <v>2873590000</v>
      </c>
      <c r="H3370" s="194">
        <f t="shared" si="52"/>
        <v>1.7307742498234367E-3</v>
      </c>
      <c r="I3370" s="193"/>
      <c r="J3370" s="197">
        <v>3368</v>
      </c>
      <c r="K3370" s="234">
        <v>1.7307742498234367E-3</v>
      </c>
      <c r="L3370" s="198">
        <v>-5.3527028315752349E-4</v>
      </c>
    </row>
    <row r="3371" spans="1:12" ht="14.4" x14ac:dyDescent="0.3">
      <c r="A3371" s="7">
        <v>39251</v>
      </c>
      <c r="B3371" s="191">
        <v>1532.900024</v>
      </c>
      <c r="C3371" s="191">
        <v>1535.4399410000001</v>
      </c>
      <c r="D3371" s="191">
        <v>1529.3100589999999</v>
      </c>
      <c r="E3371" s="191">
        <v>1531.0500489999999</v>
      </c>
      <c r="F3371" s="192">
        <v>1531.0500489999999</v>
      </c>
      <c r="G3371" s="191">
        <v>2480240000</v>
      </c>
      <c r="H3371" s="194">
        <f t="shared" si="52"/>
        <v>-1.2133686640086612E-3</v>
      </c>
      <c r="I3371" s="193"/>
      <c r="J3371" s="197">
        <v>3369</v>
      </c>
      <c r="K3371" s="234">
        <v>-1.2133686640086612E-3</v>
      </c>
      <c r="L3371" s="198">
        <v>-5.3508042993967019E-4</v>
      </c>
    </row>
    <row r="3372" spans="1:12" ht="14.4" x14ac:dyDescent="0.3">
      <c r="A3372" s="7">
        <v>39248</v>
      </c>
      <c r="B3372" s="191">
        <v>1522.969971</v>
      </c>
      <c r="C3372" s="191">
        <v>1538.709961</v>
      </c>
      <c r="D3372" s="191">
        <v>1522.969971</v>
      </c>
      <c r="E3372" s="191">
        <v>1532.910034</v>
      </c>
      <c r="F3372" s="192">
        <v>1532.910034</v>
      </c>
      <c r="G3372" s="191">
        <v>3406030000</v>
      </c>
      <c r="H3372" s="194">
        <f t="shared" si="52"/>
        <v>6.5267623060704522E-3</v>
      </c>
      <c r="I3372" s="193"/>
      <c r="J3372" s="197">
        <v>3370</v>
      </c>
      <c r="K3372" s="234">
        <v>6.5267623060704522E-3</v>
      </c>
      <c r="L3372" s="198">
        <v>-5.3427684522749192E-4</v>
      </c>
    </row>
    <row r="3373" spans="1:12" ht="14.4" x14ac:dyDescent="0.3">
      <c r="A3373" s="7">
        <v>39247</v>
      </c>
      <c r="B3373" s="191">
        <v>1515.579956</v>
      </c>
      <c r="C3373" s="191">
        <v>1526.4499510000001</v>
      </c>
      <c r="D3373" s="191">
        <v>1515.579956</v>
      </c>
      <c r="E3373" s="191">
        <v>1522.969971</v>
      </c>
      <c r="F3373" s="192">
        <v>1522.969971</v>
      </c>
      <c r="G3373" s="191">
        <v>2813630000</v>
      </c>
      <c r="H3373" s="194">
        <f t="shared" si="52"/>
        <v>4.8163035410628101E-3</v>
      </c>
      <c r="I3373" s="193"/>
      <c r="J3373" s="197">
        <v>3371</v>
      </c>
      <c r="K3373" s="234">
        <v>4.8163035410628101E-3</v>
      </c>
      <c r="L3373" s="198">
        <v>-5.3330742454899319E-4</v>
      </c>
    </row>
    <row r="3374" spans="1:12" ht="14.4" x14ac:dyDescent="0.3">
      <c r="A3374" s="7">
        <v>39246</v>
      </c>
      <c r="B3374" s="191">
        <v>1492.650024</v>
      </c>
      <c r="C3374" s="191">
        <v>1515.6999510000001</v>
      </c>
      <c r="D3374" s="191">
        <v>1492.650024</v>
      </c>
      <c r="E3374" s="191">
        <v>1515.670044</v>
      </c>
      <c r="F3374" s="192">
        <v>1515.670044</v>
      </c>
      <c r="G3374" s="191">
        <v>3077930000</v>
      </c>
      <c r="H3374" s="194">
        <f t="shared" si="52"/>
        <v>1.5184222371064943E-2</v>
      </c>
      <c r="I3374" s="193"/>
      <c r="J3374" s="197">
        <v>3372</v>
      </c>
      <c r="K3374" s="234">
        <v>1.5184222371064943E-2</v>
      </c>
      <c r="L3374" s="198">
        <v>-5.327686798761199E-4</v>
      </c>
    </row>
    <row r="3375" spans="1:12" ht="14.4" x14ac:dyDescent="0.3">
      <c r="A3375" s="7">
        <v>39245</v>
      </c>
      <c r="B3375" s="191">
        <v>1509.119995</v>
      </c>
      <c r="C3375" s="191">
        <v>1511.329956</v>
      </c>
      <c r="D3375" s="191">
        <v>1492.969971</v>
      </c>
      <c r="E3375" s="191">
        <v>1493</v>
      </c>
      <c r="F3375" s="192">
        <v>1493</v>
      </c>
      <c r="G3375" s="191">
        <v>3056200000</v>
      </c>
      <c r="H3375" s="194">
        <f t="shared" si="52"/>
        <v>-1.0681718520335434E-2</v>
      </c>
      <c r="I3375" s="193"/>
      <c r="J3375" s="197">
        <v>3373</v>
      </c>
      <c r="K3375" s="234">
        <v>-1.0681718520335434E-2</v>
      </c>
      <c r="L3375" s="198">
        <v>-5.2919291657881648E-4</v>
      </c>
    </row>
    <row r="3376" spans="1:12" ht="14.4" x14ac:dyDescent="0.3">
      <c r="A3376" s="7">
        <v>39244</v>
      </c>
      <c r="B3376" s="191">
        <v>1507.6400149999999</v>
      </c>
      <c r="C3376" s="191">
        <v>1515.530029</v>
      </c>
      <c r="D3376" s="191">
        <v>1503.349976</v>
      </c>
      <c r="E3376" s="191">
        <v>1509.119995</v>
      </c>
      <c r="F3376" s="192">
        <v>1509.119995</v>
      </c>
      <c r="G3376" s="191">
        <v>2525280000</v>
      </c>
      <c r="H3376" s="194">
        <f t="shared" si="52"/>
        <v>9.6171639528844785E-4</v>
      </c>
      <c r="I3376" s="193"/>
      <c r="J3376" s="197">
        <v>3374</v>
      </c>
      <c r="K3376" s="234">
        <v>9.6171639528844785E-4</v>
      </c>
      <c r="L3376" s="198">
        <v>-5.2307143292140256E-4</v>
      </c>
    </row>
    <row r="3377" spans="1:12" ht="14.4" x14ac:dyDescent="0.3">
      <c r="A3377" s="7">
        <v>39241</v>
      </c>
      <c r="B3377" s="191">
        <v>1490.709961</v>
      </c>
      <c r="C3377" s="191">
        <v>1507.76001</v>
      </c>
      <c r="D3377" s="191">
        <v>1487.410034</v>
      </c>
      <c r="E3377" s="191">
        <v>1507.670044</v>
      </c>
      <c r="F3377" s="192">
        <v>1507.670044</v>
      </c>
      <c r="G3377" s="191">
        <v>2993460000</v>
      </c>
      <c r="H3377" s="194">
        <f t="shared" si="52"/>
        <v>1.1370393722323034E-2</v>
      </c>
      <c r="I3377" s="193"/>
      <c r="J3377" s="197">
        <v>3375</v>
      </c>
      <c r="K3377" s="234">
        <v>1.1370393722323034E-2</v>
      </c>
      <c r="L3377" s="198">
        <v>-5.1667635228826224E-4</v>
      </c>
    </row>
    <row r="3378" spans="1:12" ht="14.4" x14ac:dyDescent="0.3">
      <c r="A3378" s="7">
        <v>39240</v>
      </c>
      <c r="B3378" s="191">
        <v>1517.3599850000001</v>
      </c>
      <c r="C3378" s="191">
        <v>1517.3599850000001</v>
      </c>
      <c r="D3378" s="191">
        <v>1490.369995</v>
      </c>
      <c r="E3378" s="191">
        <v>1490.719971</v>
      </c>
      <c r="F3378" s="192">
        <v>1490.719971</v>
      </c>
      <c r="G3378" s="191">
        <v>3538470000</v>
      </c>
      <c r="H3378" s="194">
        <f t="shared" si="52"/>
        <v>-1.7569780748494836E-2</v>
      </c>
      <c r="I3378" s="193"/>
      <c r="J3378" s="197">
        <v>3376</v>
      </c>
      <c r="K3378" s="234">
        <v>-1.7569780748494836E-2</v>
      </c>
      <c r="L3378" s="198">
        <v>-5.1574238402471049E-4</v>
      </c>
    </row>
    <row r="3379" spans="1:12" ht="14.4" x14ac:dyDescent="0.3">
      <c r="A3379" s="7">
        <v>39239</v>
      </c>
      <c r="B3379" s="191">
        <v>1530.5699460000001</v>
      </c>
      <c r="C3379" s="191">
        <v>1530.5699460000001</v>
      </c>
      <c r="D3379" s="191">
        <v>1514.130005</v>
      </c>
      <c r="E3379" s="191">
        <v>1517.380005</v>
      </c>
      <c r="F3379" s="192">
        <v>1517.380005</v>
      </c>
      <c r="G3379" s="191">
        <v>2964190000</v>
      </c>
      <c r="H3379" s="194">
        <f t="shared" si="52"/>
        <v>-8.8637424046007062E-3</v>
      </c>
      <c r="I3379" s="193"/>
      <c r="J3379" s="197">
        <v>3377</v>
      </c>
      <c r="K3379" s="234">
        <v>-8.8637424046007062E-3</v>
      </c>
      <c r="L3379" s="198">
        <v>-5.1368946432975087E-4</v>
      </c>
    </row>
    <row r="3380" spans="1:12" ht="14.4" x14ac:dyDescent="0.3">
      <c r="A3380" s="7">
        <v>39238</v>
      </c>
      <c r="B3380" s="191">
        <v>1539.119995</v>
      </c>
      <c r="C3380" s="191">
        <v>1539.119995</v>
      </c>
      <c r="D3380" s="191">
        <v>1525.619995</v>
      </c>
      <c r="E3380" s="191">
        <v>1530.9499510000001</v>
      </c>
      <c r="F3380" s="192">
        <v>1530.9499510000001</v>
      </c>
      <c r="G3380" s="191">
        <v>2939450000</v>
      </c>
      <c r="H3380" s="194">
        <f t="shared" si="52"/>
        <v>-5.3470696807768484E-3</v>
      </c>
      <c r="I3380" s="193"/>
      <c r="J3380" s="197">
        <v>3378</v>
      </c>
      <c r="K3380" s="234">
        <v>-5.3470696807768484E-3</v>
      </c>
      <c r="L3380" s="198">
        <v>-5.0800768053120874E-4</v>
      </c>
    </row>
    <row r="3381" spans="1:12" ht="14.4" x14ac:dyDescent="0.3">
      <c r="A3381" s="7">
        <v>39237</v>
      </c>
      <c r="B3381" s="191">
        <v>1536.280029</v>
      </c>
      <c r="C3381" s="191">
        <v>1540.530029</v>
      </c>
      <c r="D3381" s="191">
        <v>1532.3100589999999</v>
      </c>
      <c r="E3381" s="191">
        <v>1539.1800539999999</v>
      </c>
      <c r="F3381" s="192">
        <v>1539.1800539999999</v>
      </c>
      <c r="G3381" s="191">
        <v>2738930000</v>
      </c>
      <c r="H3381" s="194">
        <f t="shared" si="52"/>
        <v>1.8486064691751456E-3</v>
      </c>
      <c r="I3381" s="193"/>
      <c r="J3381" s="197">
        <v>3379</v>
      </c>
      <c r="K3381" s="234">
        <v>1.8486064691751456E-3</v>
      </c>
      <c r="L3381" s="198">
        <v>-5.0607504177328756E-4</v>
      </c>
    </row>
    <row r="3382" spans="1:12" ht="14.4" x14ac:dyDescent="0.3">
      <c r="A3382" s="7">
        <v>39234</v>
      </c>
      <c r="B3382" s="191">
        <v>1530.619995</v>
      </c>
      <c r="C3382" s="191">
        <v>1540.5600589999999</v>
      </c>
      <c r="D3382" s="191">
        <v>1530.619995</v>
      </c>
      <c r="E3382" s="191">
        <v>1536.339966</v>
      </c>
      <c r="F3382" s="192">
        <v>1536.339966</v>
      </c>
      <c r="G3382" s="191">
        <v>2927020000</v>
      </c>
      <c r="H3382" s="194">
        <f t="shared" si="52"/>
        <v>3.737028797928376E-3</v>
      </c>
      <c r="I3382" s="193"/>
      <c r="J3382" s="197">
        <v>3380</v>
      </c>
      <c r="K3382" s="234">
        <v>3.737028797928376E-3</v>
      </c>
      <c r="L3382" s="198">
        <v>-5.0418599450707162E-4</v>
      </c>
    </row>
    <row r="3383" spans="1:12" ht="14.4" x14ac:dyDescent="0.3">
      <c r="A3383" s="7">
        <v>39233</v>
      </c>
      <c r="B3383" s="191">
        <v>1530.1899410000001</v>
      </c>
      <c r="C3383" s="191">
        <v>1535.5600589999999</v>
      </c>
      <c r="D3383" s="191">
        <v>1528.26001</v>
      </c>
      <c r="E3383" s="191">
        <v>1530.619995</v>
      </c>
      <c r="F3383" s="192">
        <v>1530.619995</v>
      </c>
      <c r="G3383" s="191">
        <v>3335530000</v>
      </c>
      <c r="H3383" s="194">
        <f t="shared" si="52"/>
        <v>2.5487345372749034E-4</v>
      </c>
      <c r="I3383" s="193"/>
      <c r="J3383" s="197">
        <v>3381</v>
      </c>
      <c r="K3383" s="234">
        <v>2.5487345372749034E-4</v>
      </c>
      <c r="L3383" s="198">
        <v>-5.0360077281967315E-4</v>
      </c>
    </row>
    <row r="3384" spans="1:12" ht="14.4" x14ac:dyDescent="0.3">
      <c r="A3384" s="7">
        <v>39232</v>
      </c>
      <c r="B3384" s="191">
        <v>1517.599976</v>
      </c>
      <c r="C3384" s="191">
        <v>1530.2299800000001</v>
      </c>
      <c r="D3384" s="191">
        <v>1510.0600589999999</v>
      </c>
      <c r="E3384" s="191">
        <v>1530.2299800000001</v>
      </c>
      <c r="F3384" s="192">
        <v>1530.2299800000001</v>
      </c>
      <c r="G3384" s="191">
        <v>2980210000</v>
      </c>
      <c r="H3384" s="194">
        <f t="shared" si="52"/>
        <v>7.9836079860841017E-3</v>
      </c>
      <c r="I3384" s="193"/>
      <c r="J3384" s="197">
        <v>3382</v>
      </c>
      <c r="K3384" s="234">
        <v>7.9836079860841017E-3</v>
      </c>
      <c r="L3384" s="198">
        <v>-4.9953684304693171E-4</v>
      </c>
    </row>
    <row r="3385" spans="1:12" ht="14.4" x14ac:dyDescent="0.3">
      <c r="A3385" s="7">
        <v>39231</v>
      </c>
      <c r="B3385" s="191">
        <v>1515.5500489999999</v>
      </c>
      <c r="C3385" s="191">
        <v>1521.8000489999999</v>
      </c>
      <c r="D3385" s="191">
        <v>1512.0200199999999</v>
      </c>
      <c r="E3385" s="191">
        <v>1518.1099850000001</v>
      </c>
      <c r="F3385" s="192">
        <v>1518.1099850000001</v>
      </c>
      <c r="G3385" s="191">
        <v>2571790000</v>
      </c>
      <c r="H3385" s="194">
        <f t="shared" si="52"/>
        <v>1.5702038169093831E-3</v>
      </c>
      <c r="I3385" s="193"/>
      <c r="J3385" s="197">
        <v>3383</v>
      </c>
      <c r="K3385" s="234">
        <v>1.5702038169093831E-3</v>
      </c>
      <c r="L3385" s="198">
        <v>-4.9880809626936054E-4</v>
      </c>
    </row>
    <row r="3386" spans="1:12" ht="14.4" x14ac:dyDescent="0.3">
      <c r="A3386" s="7">
        <v>39227</v>
      </c>
      <c r="B3386" s="191">
        <v>1507.5</v>
      </c>
      <c r="C3386" s="191">
        <v>1517.410034</v>
      </c>
      <c r="D3386" s="191">
        <v>1507.5</v>
      </c>
      <c r="E3386" s="191">
        <v>1515.7299800000001</v>
      </c>
      <c r="F3386" s="192">
        <v>1515.7299800000001</v>
      </c>
      <c r="G3386" s="191">
        <v>2316250000</v>
      </c>
      <c r="H3386" s="194">
        <f t="shared" si="52"/>
        <v>5.4526802113905055E-3</v>
      </c>
      <c r="I3386" s="193"/>
      <c r="J3386" s="197">
        <v>3384</v>
      </c>
      <c r="K3386" s="234">
        <v>5.4526802113905055E-3</v>
      </c>
      <c r="L3386" s="198">
        <v>-4.9528837440539696E-4</v>
      </c>
    </row>
    <row r="3387" spans="1:12" ht="14.4" x14ac:dyDescent="0.3">
      <c r="A3387" s="7">
        <v>39226</v>
      </c>
      <c r="B3387" s="191">
        <v>1522.099976</v>
      </c>
      <c r="C3387" s="191">
        <v>1529.3100589999999</v>
      </c>
      <c r="D3387" s="191">
        <v>1505.1800539999999</v>
      </c>
      <c r="E3387" s="191">
        <v>1507.51001</v>
      </c>
      <c r="F3387" s="192">
        <v>1507.51001</v>
      </c>
      <c r="G3387" s="191">
        <v>3365530000</v>
      </c>
      <c r="H3387" s="194">
        <f t="shared" si="52"/>
        <v>-9.7025637324445555E-3</v>
      </c>
      <c r="I3387" s="193"/>
      <c r="J3387" s="197">
        <v>3385</v>
      </c>
      <c r="K3387" s="234">
        <v>-9.7025637324445555E-3</v>
      </c>
      <c r="L3387" s="198">
        <v>-4.9503265900583781E-4</v>
      </c>
    </row>
    <row r="3388" spans="1:12" ht="14.4" x14ac:dyDescent="0.3">
      <c r="A3388" s="7">
        <v>39225</v>
      </c>
      <c r="B3388" s="191">
        <v>1524.089966</v>
      </c>
      <c r="C3388" s="191">
        <v>1532.4300539999999</v>
      </c>
      <c r="D3388" s="191">
        <v>1521.900024</v>
      </c>
      <c r="E3388" s="191">
        <v>1522.280029</v>
      </c>
      <c r="F3388" s="192">
        <v>1522.280029</v>
      </c>
      <c r="G3388" s="191">
        <v>3084260000</v>
      </c>
      <c r="H3388" s="194">
        <f t="shared" si="52"/>
        <v>-1.2072317179986894E-3</v>
      </c>
      <c r="I3388" s="193"/>
      <c r="J3388" s="197">
        <v>3386</v>
      </c>
      <c r="K3388" s="234">
        <v>-1.2072317179986894E-3</v>
      </c>
      <c r="L3388" s="198">
        <v>-4.8901518467810699E-4</v>
      </c>
    </row>
    <row r="3389" spans="1:12" ht="14.4" x14ac:dyDescent="0.3">
      <c r="A3389" s="7">
        <v>39224</v>
      </c>
      <c r="B3389" s="191">
        <v>1525.099976</v>
      </c>
      <c r="C3389" s="191">
        <v>1529.23999</v>
      </c>
      <c r="D3389" s="191">
        <v>1522.0500489999999</v>
      </c>
      <c r="E3389" s="191">
        <v>1524.119995</v>
      </c>
      <c r="F3389" s="192">
        <v>1524.119995</v>
      </c>
      <c r="G3389" s="191">
        <v>2860500000</v>
      </c>
      <c r="H3389" s="194">
        <f t="shared" si="52"/>
        <v>-6.4256836628522279E-4</v>
      </c>
      <c r="I3389" s="193"/>
      <c r="J3389" s="197">
        <v>3387</v>
      </c>
      <c r="K3389" s="234">
        <v>-6.4256836628522279E-4</v>
      </c>
      <c r="L3389" s="198">
        <v>-4.8570337896502731E-4</v>
      </c>
    </row>
    <row r="3390" spans="1:12" ht="14.4" x14ac:dyDescent="0.3">
      <c r="A3390" s="7">
        <v>39223</v>
      </c>
      <c r="B3390" s="191">
        <v>1522.75</v>
      </c>
      <c r="C3390" s="191">
        <v>1529.869995</v>
      </c>
      <c r="D3390" s="191">
        <v>1522.709961</v>
      </c>
      <c r="E3390" s="191">
        <v>1525.099976</v>
      </c>
      <c r="F3390" s="192">
        <v>1525.099976</v>
      </c>
      <c r="G3390" s="191">
        <v>3465360000</v>
      </c>
      <c r="H3390" s="194">
        <f t="shared" si="52"/>
        <v>1.543244787391213E-3</v>
      </c>
      <c r="I3390" s="193"/>
      <c r="J3390" s="197">
        <v>3388</v>
      </c>
      <c r="K3390" s="234">
        <v>1.543244787391213E-3</v>
      </c>
      <c r="L3390" s="198">
        <v>-4.8403461487854711E-4</v>
      </c>
    </row>
    <row r="3391" spans="1:12" ht="14.4" x14ac:dyDescent="0.3">
      <c r="A3391" s="7">
        <v>39220</v>
      </c>
      <c r="B3391" s="191">
        <v>1512.73999</v>
      </c>
      <c r="C3391" s="191">
        <v>1522.75</v>
      </c>
      <c r="D3391" s="191">
        <v>1512.73999</v>
      </c>
      <c r="E3391" s="191">
        <v>1522.75</v>
      </c>
      <c r="F3391" s="192">
        <v>1522.75</v>
      </c>
      <c r="G3391" s="191">
        <v>2959050000</v>
      </c>
      <c r="H3391" s="194">
        <f t="shared" si="52"/>
        <v>6.6104776070071061E-3</v>
      </c>
      <c r="I3391" s="193"/>
      <c r="J3391" s="197">
        <v>3389</v>
      </c>
      <c r="K3391" s="234">
        <v>6.6104776070071061E-3</v>
      </c>
      <c r="L3391" s="198">
        <v>-4.8387458886950174E-4</v>
      </c>
    </row>
    <row r="3392" spans="1:12" ht="14.4" x14ac:dyDescent="0.3">
      <c r="A3392" s="7">
        <v>39219</v>
      </c>
      <c r="B3392" s="191">
        <v>1514.01001</v>
      </c>
      <c r="C3392" s="191">
        <v>1517.1400149999999</v>
      </c>
      <c r="D3392" s="191">
        <v>1509.290039</v>
      </c>
      <c r="E3392" s="191">
        <v>1512.75</v>
      </c>
      <c r="F3392" s="192">
        <v>1512.75</v>
      </c>
      <c r="G3392" s="191">
        <v>2868640000</v>
      </c>
      <c r="H3392" s="194">
        <f t="shared" si="52"/>
        <v>-9.1802276290805813E-4</v>
      </c>
      <c r="I3392" s="193"/>
      <c r="J3392" s="197">
        <v>3390</v>
      </c>
      <c r="K3392" s="234">
        <v>-9.1802276290805813E-4</v>
      </c>
      <c r="L3392" s="198">
        <v>-4.8335967879353304E-4</v>
      </c>
    </row>
    <row r="3393" spans="1:12" ht="14.4" x14ac:dyDescent="0.3">
      <c r="A3393" s="7">
        <v>39218</v>
      </c>
      <c r="B3393" s="191">
        <v>1500.75</v>
      </c>
      <c r="C3393" s="191">
        <v>1514.150024</v>
      </c>
      <c r="D3393" s="191">
        <v>1500.75</v>
      </c>
      <c r="E3393" s="191">
        <v>1514.1400149999999</v>
      </c>
      <c r="F3393" s="192">
        <v>1514.1400149999999</v>
      </c>
      <c r="G3393" s="191">
        <v>2915350000</v>
      </c>
      <c r="H3393" s="194">
        <f t="shared" si="52"/>
        <v>8.6265392848111667E-3</v>
      </c>
      <c r="I3393" s="193"/>
      <c r="J3393" s="197">
        <v>3391</v>
      </c>
      <c r="K3393" s="234">
        <v>8.6265392848111667E-3</v>
      </c>
      <c r="L3393" s="198">
        <v>-4.7744172149514168E-4</v>
      </c>
    </row>
    <row r="3394" spans="1:12" ht="14.4" x14ac:dyDescent="0.3">
      <c r="A3394" s="7">
        <v>39217</v>
      </c>
      <c r="B3394" s="191">
        <v>1503.1099850000001</v>
      </c>
      <c r="C3394" s="191">
        <v>1514.829956</v>
      </c>
      <c r="D3394" s="191">
        <v>1500.4300539999999</v>
      </c>
      <c r="E3394" s="191">
        <v>1501.1899410000001</v>
      </c>
      <c r="F3394" s="192">
        <v>1501.1899410000001</v>
      </c>
      <c r="G3394" s="191">
        <v>3071020000</v>
      </c>
      <c r="H3394" s="194">
        <f t="shared" si="52"/>
        <v>-1.3039836135477721E-3</v>
      </c>
      <c r="I3394" s="193"/>
      <c r="J3394" s="197">
        <v>3392</v>
      </c>
      <c r="K3394" s="234">
        <v>-1.3039836135477721E-3</v>
      </c>
      <c r="L3394" s="198">
        <v>-4.77269612182337E-4</v>
      </c>
    </row>
    <row r="3395" spans="1:12" ht="14.4" x14ac:dyDescent="0.3">
      <c r="A3395" s="7">
        <v>39216</v>
      </c>
      <c r="B3395" s="191">
        <v>1505.76001</v>
      </c>
      <c r="C3395" s="191">
        <v>1510.900024</v>
      </c>
      <c r="D3395" s="191">
        <v>1498.339966</v>
      </c>
      <c r="E3395" s="191">
        <v>1503.150024</v>
      </c>
      <c r="F3395" s="192">
        <v>1503.150024</v>
      </c>
      <c r="G3395" s="191">
        <v>2776130000</v>
      </c>
      <c r="H3395" s="194">
        <f t="shared" si="52"/>
        <v>-1.7929754245318919E-3</v>
      </c>
      <c r="I3395" s="193"/>
      <c r="J3395" s="197">
        <v>3393</v>
      </c>
      <c r="K3395" s="234">
        <v>-1.7929754245318919E-3</v>
      </c>
      <c r="L3395" s="198">
        <v>-4.7565886436615391E-4</v>
      </c>
    </row>
    <row r="3396" spans="1:12" ht="14.4" x14ac:dyDescent="0.3">
      <c r="A3396" s="7">
        <v>39213</v>
      </c>
      <c r="B3396" s="191">
        <v>1491.469971</v>
      </c>
      <c r="C3396" s="191">
        <v>1506.23999</v>
      </c>
      <c r="D3396" s="191">
        <v>1491.469971</v>
      </c>
      <c r="E3396" s="191">
        <v>1505.849976</v>
      </c>
      <c r="F3396" s="192">
        <v>1505.849976</v>
      </c>
      <c r="G3396" s="191">
        <v>2720780000</v>
      </c>
      <c r="H3396" s="194">
        <f t="shared" ref="H3396:H3459" si="53">(F3396-F3397)/F3397</f>
        <v>9.6414981726775806E-3</v>
      </c>
      <c r="I3396" s="193"/>
      <c r="J3396" s="197">
        <v>3394</v>
      </c>
      <c r="K3396" s="234">
        <v>9.6414981726775806E-3</v>
      </c>
      <c r="L3396" s="198">
        <v>-4.7295680335785833E-4</v>
      </c>
    </row>
    <row r="3397" spans="1:12" ht="14.4" x14ac:dyDescent="0.3">
      <c r="A3397" s="7">
        <v>39212</v>
      </c>
      <c r="B3397" s="191">
        <v>1512.329956</v>
      </c>
      <c r="C3397" s="191">
        <v>1512.329956</v>
      </c>
      <c r="D3397" s="191">
        <v>1491.420044</v>
      </c>
      <c r="E3397" s="191">
        <v>1491.469971</v>
      </c>
      <c r="F3397" s="192">
        <v>1491.469971</v>
      </c>
      <c r="G3397" s="191">
        <v>3031240000</v>
      </c>
      <c r="H3397" s="194">
        <f t="shared" si="53"/>
        <v>-1.3956277098782374E-2</v>
      </c>
      <c r="I3397" s="193"/>
      <c r="J3397" s="197">
        <v>3395</v>
      </c>
      <c r="K3397" s="234">
        <v>-1.3956277098782374E-2</v>
      </c>
      <c r="L3397" s="198">
        <v>-4.7153095621127531E-4</v>
      </c>
    </row>
    <row r="3398" spans="1:12" ht="14.4" x14ac:dyDescent="0.3">
      <c r="A3398" s="7">
        <v>39211</v>
      </c>
      <c r="B3398" s="191">
        <v>1507.3199460000001</v>
      </c>
      <c r="C3398" s="191">
        <v>1513.8000489999999</v>
      </c>
      <c r="D3398" s="191">
        <v>1503.7700199999999</v>
      </c>
      <c r="E3398" s="191">
        <v>1512.579956</v>
      </c>
      <c r="F3398" s="192">
        <v>1512.579956</v>
      </c>
      <c r="G3398" s="191">
        <v>2935550000</v>
      </c>
      <c r="H3398" s="194">
        <f t="shared" si="53"/>
        <v>3.2234002954651128E-3</v>
      </c>
      <c r="I3398" s="193"/>
      <c r="J3398" s="197">
        <v>3396</v>
      </c>
      <c r="K3398" s="234">
        <v>3.2234002954651128E-3</v>
      </c>
      <c r="L3398" s="198">
        <v>-4.704522885437276E-4</v>
      </c>
    </row>
    <row r="3399" spans="1:12" ht="14.4" x14ac:dyDescent="0.3">
      <c r="A3399" s="7">
        <v>39210</v>
      </c>
      <c r="B3399" s="191">
        <v>1509.3599850000001</v>
      </c>
      <c r="C3399" s="191">
        <v>1509.3599850000001</v>
      </c>
      <c r="D3399" s="191">
        <v>1500.660034</v>
      </c>
      <c r="E3399" s="191">
        <v>1507.719971</v>
      </c>
      <c r="F3399" s="192">
        <v>1507.719971</v>
      </c>
      <c r="G3399" s="191">
        <v>2795720000</v>
      </c>
      <c r="H3399" s="194">
        <f t="shared" si="53"/>
        <v>-1.1659704158514788E-3</v>
      </c>
      <c r="I3399" s="193"/>
      <c r="J3399" s="197">
        <v>3397</v>
      </c>
      <c r="K3399" s="234">
        <v>-1.1659704158514788E-3</v>
      </c>
      <c r="L3399" s="198">
        <v>-4.6824071014223509E-4</v>
      </c>
    </row>
    <row r="3400" spans="1:12" ht="14.4" x14ac:dyDescent="0.3">
      <c r="A3400" s="7">
        <v>39209</v>
      </c>
      <c r="B3400" s="191">
        <v>1505.5699460000001</v>
      </c>
      <c r="C3400" s="191">
        <v>1511</v>
      </c>
      <c r="D3400" s="191">
        <v>1505.540039</v>
      </c>
      <c r="E3400" s="191">
        <v>1509.4799800000001</v>
      </c>
      <c r="F3400" s="192">
        <v>1509.4799800000001</v>
      </c>
      <c r="G3400" s="191">
        <v>2545090000</v>
      </c>
      <c r="H3400" s="194">
        <f t="shared" si="53"/>
        <v>2.5637179453106636E-3</v>
      </c>
      <c r="I3400" s="193"/>
      <c r="J3400" s="197">
        <v>3398</v>
      </c>
      <c r="K3400" s="234">
        <v>2.5637179453106636E-3</v>
      </c>
      <c r="L3400" s="198">
        <v>-4.6579307159460578E-4</v>
      </c>
    </row>
    <row r="3401" spans="1:12" ht="14.4" x14ac:dyDescent="0.3">
      <c r="A3401" s="7">
        <v>39206</v>
      </c>
      <c r="B3401" s="191">
        <v>1502.349976</v>
      </c>
      <c r="C3401" s="191">
        <v>1510.339966</v>
      </c>
      <c r="D3401" s="191">
        <v>1501.8000489999999</v>
      </c>
      <c r="E3401" s="191">
        <v>1505.619995</v>
      </c>
      <c r="F3401" s="192">
        <v>1505.619995</v>
      </c>
      <c r="G3401" s="191">
        <v>2761930000</v>
      </c>
      <c r="H3401" s="194">
        <f t="shared" si="53"/>
        <v>2.1498944799630266E-3</v>
      </c>
      <c r="I3401" s="193"/>
      <c r="J3401" s="197">
        <v>3399</v>
      </c>
      <c r="K3401" s="234">
        <v>2.1498944799630266E-3</v>
      </c>
      <c r="L3401" s="198">
        <v>-4.6561317033407191E-4</v>
      </c>
    </row>
    <row r="3402" spans="1:12" ht="14.4" x14ac:dyDescent="0.3">
      <c r="A3402" s="7">
        <v>39205</v>
      </c>
      <c r="B3402" s="191">
        <v>1495.5600589999999</v>
      </c>
      <c r="C3402" s="191">
        <v>1503.339966</v>
      </c>
      <c r="D3402" s="191">
        <v>1495.5600589999999</v>
      </c>
      <c r="E3402" s="191">
        <v>1502.3900149999999</v>
      </c>
      <c r="F3402" s="192">
        <v>1502.3900149999999</v>
      </c>
      <c r="G3402" s="191">
        <v>3007970000</v>
      </c>
      <c r="H3402" s="194">
        <f t="shared" si="53"/>
        <v>4.3250780855236589E-3</v>
      </c>
      <c r="I3402" s="193"/>
      <c r="J3402" s="197">
        <v>3400</v>
      </c>
      <c r="K3402" s="234">
        <v>4.3250780855236589E-3</v>
      </c>
      <c r="L3402" s="198">
        <v>-4.6329744277088755E-4</v>
      </c>
    </row>
    <row r="3403" spans="1:12" ht="14.4" x14ac:dyDescent="0.3">
      <c r="A3403" s="7">
        <v>39204</v>
      </c>
      <c r="B3403" s="191">
        <v>1486.130005</v>
      </c>
      <c r="C3403" s="191">
        <v>1499.099976</v>
      </c>
      <c r="D3403" s="191">
        <v>1486.130005</v>
      </c>
      <c r="E3403" s="191">
        <v>1495.920044</v>
      </c>
      <c r="F3403" s="192">
        <v>1495.920044</v>
      </c>
      <c r="G3403" s="191">
        <v>3189800000</v>
      </c>
      <c r="H3403" s="194">
        <f t="shared" si="53"/>
        <v>6.472444784263085E-3</v>
      </c>
      <c r="I3403" s="193"/>
      <c r="J3403" s="197">
        <v>3401</v>
      </c>
      <c r="K3403" s="234">
        <v>6.472444784263085E-3</v>
      </c>
      <c r="L3403" s="198">
        <v>-4.6324624711583008E-4</v>
      </c>
    </row>
    <row r="3404" spans="1:12" ht="14.4" x14ac:dyDescent="0.3">
      <c r="A3404" s="7">
        <v>39203</v>
      </c>
      <c r="B3404" s="191">
        <v>1482.369995</v>
      </c>
      <c r="C3404" s="191">
        <v>1487.2700199999999</v>
      </c>
      <c r="D3404" s="191">
        <v>1476.6999510000001</v>
      </c>
      <c r="E3404" s="191">
        <v>1486.3000489999999</v>
      </c>
      <c r="F3404" s="192">
        <v>1486.3000489999999</v>
      </c>
      <c r="G3404" s="191">
        <v>3400350000</v>
      </c>
      <c r="H3404" s="194">
        <f t="shared" si="53"/>
        <v>2.6511964039044968E-3</v>
      </c>
      <c r="I3404" s="193"/>
      <c r="J3404" s="197">
        <v>3402</v>
      </c>
      <c r="K3404" s="234">
        <v>2.6511964039044968E-3</v>
      </c>
      <c r="L3404" s="198">
        <v>-4.5996868531249669E-4</v>
      </c>
    </row>
    <row r="3405" spans="1:12" ht="14.4" x14ac:dyDescent="0.3">
      <c r="A3405" s="7">
        <v>39202</v>
      </c>
      <c r="B3405" s="191">
        <v>1494.0699460000001</v>
      </c>
      <c r="C3405" s="191">
        <v>1497.160034</v>
      </c>
      <c r="D3405" s="191">
        <v>1482.290039</v>
      </c>
      <c r="E3405" s="191">
        <v>1482.369995</v>
      </c>
      <c r="F3405" s="192">
        <v>1482.369995</v>
      </c>
      <c r="G3405" s="191">
        <v>3093420000</v>
      </c>
      <c r="H3405" s="194">
        <f t="shared" si="53"/>
        <v>-7.8309258755413415E-3</v>
      </c>
      <c r="I3405" s="193"/>
      <c r="J3405" s="197">
        <v>3403</v>
      </c>
      <c r="K3405" s="234">
        <v>-7.8309258755413415E-3</v>
      </c>
      <c r="L3405" s="198">
        <v>-4.5816647315761875E-4</v>
      </c>
    </row>
    <row r="3406" spans="1:12" ht="14.4" x14ac:dyDescent="0.3">
      <c r="A3406" s="7">
        <v>39199</v>
      </c>
      <c r="B3406" s="191">
        <v>1494.209961</v>
      </c>
      <c r="C3406" s="191">
        <v>1497.3199460000001</v>
      </c>
      <c r="D3406" s="191">
        <v>1488.670044</v>
      </c>
      <c r="E3406" s="191">
        <v>1494.0699460000001</v>
      </c>
      <c r="F3406" s="192">
        <v>1494.0699460000001</v>
      </c>
      <c r="G3406" s="191">
        <v>2732810000</v>
      </c>
      <c r="H3406" s="194">
        <f t="shared" si="53"/>
        <v>-1.204979086497757E-4</v>
      </c>
      <c r="I3406" s="193"/>
      <c r="J3406" s="197">
        <v>3404</v>
      </c>
      <c r="K3406" s="234">
        <v>-1.204979086497757E-4</v>
      </c>
      <c r="L3406" s="198">
        <v>-4.5694701139404844E-4</v>
      </c>
    </row>
    <row r="3407" spans="1:12" ht="14.4" x14ac:dyDescent="0.3">
      <c r="A3407" s="7">
        <v>39198</v>
      </c>
      <c r="B3407" s="191">
        <v>1495.2700199999999</v>
      </c>
      <c r="C3407" s="191">
        <v>1498.0200199999999</v>
      </c>
      <c r="D3407" s="191">
        <v>1491.170044</v>
      </c>
      <c r="E3407" s="191">
        <v>1494.25</v>
      </c>
      <c r="F3407" s="192">
        <v>1494.25</v>
      </c>
      <c r="G3407" s="191">
        <v>3211800000</v>
      </c>
      <c r="H3407" s="194">
        <f t="shared" si="53"/>
        <v>-7.8241829424078636E-4</v>
      </c>
      <c r="I3407" s="193"/>
      <c r="J3407" s="197">
        <v>3405</v>
      </c>
      <c r="K3407" s="234">
        <v>-7.8241829424078636E-4</v>
      </c>
      <c r="L3407" s="198">
        <v>-4.5578189908536577E-4</v>
      </c>
    </row>
    <row r="3408" spans="1:12" ht="14.4" x14ac:dyDescent="0.3">
      <c r="A3408" s="7">
        <v>39197</v>
      </c>
      <c r="B3408" s="191">
        <v>1480.280029</v>
      </c>
      <c r="C3408" s="191">
        <v>1496.589966</v>
      </c>
      <c r="D3408" s="191">
        <v>1480.280029</v>
      </c>
      <c r="E3408" s="191">
        <v>1495.420044</v>
      </c>
      <c r="F3408" s="192">
        <v>1495.420044</v>
      </c>
      <c r="G3408" s="191">
        <v>3252590000</v>
      </c>
      <c r="H3408" s="194">
        <f t="shared" si="53"/>
        <v>1.0139089613871102E-2</v>
      </c>
      <c r="I3408" s="193"/>
      <c r="J3408" s="197">
        <v>3406</v>
      </c>
      <c r="K3408" s="234">
        <v>1.0139089613871102E-2</v>
      </c>
      <c r="L3408" s="198">
        <v>-4.497744186006742E-4</v>
      </c>
    </row>
    <row r="3409" spans="1:12" ht="14.4" x14ac:dyDescent="0.3">
      <c r="A3409" s="7">
        <v>39196</v>
      </c>
      <c r="B3409" s="191">
        <v>1480.9300539999999</v>
      </c>
      <c r="C3409" s="191">
        <v>1483.8199460000001</v>
      </c>
      <c r="D3409" s="191">
        <v>1473.73999</v>
      </c>
      <c r="E3409" s="191">
        <v>1480.410034</v>
      </c>
      <c r="F3409" s="192">
        <v>1480.410034</v>
      </c>
      <c r="G3409" s="191">
        <v>3119750000</v>
      </c>
      <c r="H3409" s="194">
        <f t="shared" si="53"/>
        <v>-3.5114420062943186E-4</v>
      </c>
      <c r="I3409" s="193"/>
      <c r="J3409" s="197">
        <v>3407</v>
      </c>
      <c r="K3409" s="234">
        <v>-3.5114420062943186E-4</v>
      </c>
      <c r="L3409" s="198">
        <v>-4.4843787353579751E-4</v>
      </c>
    </row>
    <row r="3410" spans="1:12" ht="14.4" x14ac:dyDescent="0.3">
      <c r="A3410" s="7">
        <v>39195</v>
      </c>
      <c r="B3410" s="191">
        <v>1484.329956</v>
      </c>
      <c r="C3410" s="191">
        <v>1487.3199460000001</v>
      </c>
      <c r="D3410" s="191">
        <v>1480.1899410000001</v>
      </c>
      <c r="E3410" s="191">
        <v>1480.9300539999999</v>
      </c>
      <c r="F3410" s="192">
        <v>1480.9300539999999</v>
      </c>
      <c r="G3410" s="191">
        <v>2575020000</v>
      </c>
      <c r="H3410" s="194">
        <f t="shared" si="53"/>
        <v>-2.303986293863114E-3</v>
      </c>
      <c r="I3410" s="193"/>
      <c r="J3410" s="197">
        <v>3408</v>
      </c>
      <c r="K3410" s="234">
        <v>-2.303986293863114E-3</v>
      </c>
      <c r="L3410" s="198">
        <v>-4.4807562560952597E-4</v>
      </c>
    </row>
    <row r="3411" spans="1:12" ht="14.4" x14ac:dyDescent="0.3">
      <c r="A3411" s="7">
        <v>39192</v>
      </c>
      <c r="B3411" s="191">
        <v>1470.6899410000001</v>
      </c>
      <c r="C3411" s="191">
        <v>1484.73999</v>
      </c>
      <c r="D3411" s="191">
        <v>1470.6899410000001</v>
      </c>
      <c r="E3411" s="191">
        <v>1484.349976</v>
      </c>
      <c r="F3411" s="192">
        <v>1484.349976</v>
      </c>
      <c r="G3411" s="191">
        <v>3329940000</v>
      </c>
      <c r="H3411" s="194">
        <f t="shared" si="53"/>
        <v>9.2607046740149409E-3</v>
      </c>
      <c r="I3411" s="193"/>
      <c r="J3411" s="197">
        <v>3409</v>
      </c>
      <c r="K3411" s="234">
        <v>9.2607046740149409E-3</v>
      </c>
      <c r="L3411" s="198">
        <v>-4.4551842271869604E-4</v>
      </c>
    </row>
    <row r="3412" spans="1:12" ht="14.4" x14ac:dyDescent="0.3">
      <c r="A3412" s="7">
        <v>39191</v>
      </c>
      <c r="B3412" s="191">
        <v>1472.4799800000001</v>
      </c>
      <c r="C3412" s="191">
        <v>1474.2299800000001</v>
      </c>
      <c r="D3412" s="191">
        <v>1464.469971</v>
      </c>
      <c r="E3412" s="191">
        <v>1470.7299800000001</v>
      </c>
      <c r="F3412" s="192">
        <v>1470.7299800000001</v>
      </c>
      <c r="G3412" s="191">
        <v>2913610000</v>
      </c>
      <c r="H3412" s="194">
        <f t="shared" si="53"/>
        <v>-1.2020509337860314E-3</v>
      </c>
      <c r="I3412" s="193"/>
      <c r="J3412" s="197">
        <v>3410</v>
      </c>
      <c r="K3412" s="234">
        <v>-1.2020509337860314E-3</v>
      </c>
      <c r="L3412" s="198">
        <v>-4.4488418573498522E-4</v>
      </c>
    </row>
    <row r="3413" spans="1:12" ht="14.4" x14ac:dyDescent="0.3">
      <c r="A3413" s="7">
        <v>39190</v>
      </c>
      <c r="B3413" s="191">
        <v>1471.469971</v>
      </c>
      <c r="C3413" s="191">
        <v>1476.5699460000001</v>
      </c>
      <c r="D3413" s="191">
        <v>1466.410034</v>
      </c>
      <c r="E3413" s="191">
        <v>1472.5</v>
      </c>
      <c r="F3413" s="192">
        <v>1472.5</v>
      </c>
      <c r="G3413" s="191">
        <v>2971330000</v>
      </c>
      <c r="H3413" s="194">
        <f t="shared" si="53"/>
        <v>6.9319325703631469E-4</v>
      </c>
      <c r="I3413" s="193"/>
      <c r="J3413" s="197">
        <v>3411</v>
      </c>
      <c r="K3413" s="234">
        <v>6.9319325703631469E-4</v>
      </c>
      <c r="L3413" s="198">
        <v>-4.4323640602833439E-4</v>
      </c>
    </row>
    <row r="3414" spans="1:12" ht="14.4" x14ac:dyDescent="0.3">
      <c r="A3414" s="7">
        <v>39189</v>
      </c>
      <c r="B3414" s="191">
        <v>1468.469971</v>
      </c>
      <c r="C3414" s="191">
        <v>1474.349976</v>
      </c>
      <c r="D3414" s="191">
        <v>1467.150024</v>
      </c>
      <c r="E3414" s="191">
        <v>1471.4799800000001</v>
      </c>
      <c r="F3414" s="192">
        <v>1471.4799800000001</v>
      </c>
      <c r="G3414" s="191">
        <v>2920570000</v>
      </c>
      <c r="H3414" s="194">
        <f t="shared" si="53"/>
        <v>2.1453107233344697E-3</v>
      </c>
      <c r="I3414" s="193"/>
      <c r="J3414" s="197">
        <v>3412</v>
      </c>
      <c r="K3414" s="234">
        <v>2.1453107233344697E-3</v>
      </c>
      <c r="L3414" s="198">
        <v>-4.4017279770559213E-4</v>
      </c>
    </row>
    <row r="3415" spans="1:12" ht="14.4" x14ac:dyDescent="0.3">
      <c r="A3415" s="7">
        <v>39188</v>
      </c>
      <c r="B3415" s="191">
        <v>1452.839966</v>
      </c>
      <c r="C3415" s="191">
        <v>1468.619995</v>
      </c>
      <c r="D3415" s="191">
        <v>1452.839966</v>
      </c>
      <c r="E3415" s="191">
        <v>1468.329956</v>
      </c>
      <c r="F3415" s="192">
        <v>1468.329956</v>
      </c>
      <c r="G3415" s="191">
        <v>2870140000</v>
      </c>
      <c r="H3415" s="194">
        <f t="shared" si="53"/>
        <v>1.0654906050671311E-2</v>
      </c>
      <c r="I3415" s="193"/>
      <c r="J3415" s="197">
        <v>3413</v>
      </c>
      <c r="K3415" s="234">
        <v>1.0654906050671311E-2</v>
      </c>
      <c r="L3415" s="198">
        <v>-4.3928684997273889E-4</v>
      </c>
    </row>
    <row r="3416" spans="1:12" ht="14.4" x14ac:dyDescent="0.3">
      <c r="A3416" s="7">
        <v>39185</v>
      </c>
      <c r="B3416" s="191">
        <v>1447.8000489999999</v>
      </c>
      <c r="C3416" s="191">
        <v>1453.1099850000001</v>
      </c>
      <c r="D3416" s="191">
        <v>1444.150024</v>
      </c>
      <c r="E3416" s="191">
        <v>1452.849976</v>
      </c>
      <c r="F3416" s="192">
        <v>1452.849976</v>
      </c>
      <c r="G3416" s="191">
        <v>2690020000</v>
      </c>
      <c r="H3416" s="194">
        <f t="shared" si="53"/>
        <v>3.4880002963724346E-3</v>
      </c>
      <c r="I3416" s="193"/>
      <c r="J3416" s="197">
        <v>3414</v>
      </c>
      <c r="K3416" s="234">
        <v>3.4880002963724346E-3</v>
      </c>
      <c r="L3416" s="198">
        <v>-4.3848918914423394E-4</v>
      </c>
    </row>
    <row r="3417" spans="1:12" ht="14.4" x14ac:dyDescent="0.3">
      <c r="A3417" s="7">
        <v>39184</v>
      </c>
      <c r="B3417" s="191">
        <v>1438.869995</v>
      </c>
      <c r="C3417" s="191">
        <v>1448.0200199999999</v>
      </c>
      <c r="D3417" s="191">
        <v>1433.910034</v>
      </c>
      <c r="E3417" s="191">
        <v>1447.8000489999999</v>
      </c>
      <c r="F3417" s="192">
        <v>1447.8000489999999</v>
      </c>
      <c r="G3417" s="191">
        <v>2770570000</v>
      </c>
      <c r="H3417" s="194">
        <f t="shared" si="53"/>
        <v>6.2062966293212106E-3</v>
      </c>
      <c r="I3417" s="193"/>
      <c r="J3417" s="197">
        <v>3415</v>
      </c>
      <c r="K3417" s="234">
        <v>6.2062966293212106E-3</v>
      </c>
      <c r="L3417" s="198">
        <v>-4.3230018648399962E-4</v>
      </c>
    </row>
    <row r="3418" spans="1:12" ht="14.4" x14ac:dyDescent="0.3">
      <c r="A3418" s="7">
        <v>39183</v>
      </c>
      <c r="B3418" s="191">
        <v>1448.2299800000001</v>
      </c>
      <c r="C3418" s="191">
        <v>1448.3900149999999</v>
      </c>
      <c r="D3418" s="191">
        <v>1436.150024</v>
      </c>
      <c r="E3418" s="191">
        <v>1438.869995</v>
      </c>
      <c r="F3418" s="192">
        <v>1438.869995</v>
      </c>
      <c r="G3418" s="191">
        <v>2950190000</v>
      </c>
      <c r="H3418" s="194">
        <f t="shared" si="53"/>
        <v>-6.5728290732520213E-3</v>
      </c>
      <c r="I3418" s="193"/>
      <c r="J3418" s="197">
        <v>3416</v>
      </c>
      <c r="K3418" s="234">
        <v>-6.5728290732520213E-3</v>
      </c>
      <c r="L3418" s="198">
        <v>-4.2863552231355316E-4</v>
      </c>
    </row>
    <row r="3419" spans="1:12" ht="14.4" x14ac:dyDescent="0.3">
      <c r="A3419" s="7">
        <v>39182</v>
      </c>
      <c r="B3419" s="191">
        <v>1444.579956</v>
      </c>
      <c r="C3419" s="191">
        <v>1448.7299800000001</v>
      </c>
      <c r="D3419" s="191">
        <v>1443.98999</v>
      </c>
      <c r="E3419" s="191">
        <v>1448.3900149999999</v>
      </c>
      <c r="F3419" s="192">
        <v>1448.3900149999999</v>
      </c>
      <c r="G3419" s="191">
        <v>2510110000</v>
      </c>
      <c r="H3419" s="194">
        <f t="shared" si="53"/>
        <v>2.6166439656720888E-3</v>
      </c>
      <c r="I3419" s="193"/>
      <c r="J3419" s="197">
        <v>3417</v>
      </c>
      <c r="K3419" s="234">
        <v>2.6166439656720888E-3</v>
      </c>
      <c r="L3419" s="198">
        <v>-4.2387388640569468E-4</v>
      </c>
    </row>
    <row r="3420" spans="1:12" ht="14.4" x14ac:dyDescent="0.3">
      <c r="A3420" s="7">
        <v>39181</v>
      </c>
      <c r="B3420" s="191">
        <v>1443.7700199999999</v>
      </c>
      <c r="C3420" s="191">
        <v>1448.099976</v>
      </c>
      <c r="D3420" s="191">
        <v>1443.280029</v>
      </c>
      <c r="E3420" s="191">
        <v>1444.6099850000001</v>
      </c>
      <c r="F3420" s="192">
        <v>1444.6099850000001</v>
      </c>
      <c r="G3420" s="191">
        <v>2349410000</v>
      </c>
      <c r="H3420" s="194">
        <f t="shared" si="53"/>
        <v>5.8872319091320851E-4</v>
      </c>
      <c r="I3420" s="193"/>
      <c r="J3420" s="197">
        <v>3418</v>
      </c>
      <c r="K3420" s="234">
        <v>5.8872319091320851E-4</v>
      </c>
      <c r="L3420" s="198">
        <v>-4.2234970602422024E-4</v>
      </c>
    </row>
    <row r="3421" spans="1:12" ht="14.4" x14ac:dyDescent="0.3">
      <c r="A3421" s="7">
        <v>39177</v>
      </c>
      <c r="B3421" s="191">
        <v>1438.9399410000001</v>
      </c>
      <c r="C3421" s="191">
        <v>1444.880005</v>
      </c>
      <c r="D3421" s="191">
        <v>1436.670044</v>
      </c>
      <c r="E3421" s="191">
        <v>1443.76001</v>
      </c>
      <c r="F3421" s="192">
        <v>1443.76001</v>
      </c>
      <c r="G3421" s="191">
        <v>2357230000</v>
      </c>
      <c r="H3421" s="194">
        <f t="shared" si="53"/>
        <v>3.049955894071523E-3</v>
      </c>
      <c r="I3421" s="193"/>
      <c r="J3421" s="197">
        <v>3419</v>
      </c>
      <c r="K3421" s="234">
        <v>3.049955894071523E-3</v>
      </c>
      <c r="L3421" s="198">
        <v>-4.2104466214044146E-4</v>
      </c>
    </row>
    <row r="3422" spans="1:12" ht="14.4" x14ac:dyDescent="0.3">
      <c r="A3422" s="7">
        <v>39176</v>
      </c>
      <c r="B3422" s="191">
        <v>1437.75</v>
      </c>
      <c r="C3422" s="191">
        <v>1440.160034</v>
      </c>
      <c r="D3422" s="191">
        <v>1435.079956</v>
      </c>
      <c r="E3422" s="191">
        <v>1439.369995</v>
      </c>
      <c r="F3422" s="192">
        <v>1439.369995</v>
      </c>
      <c r="G3422" s="191">
        <v>2616320000</v>
      </c>
      <c r="H3422" s="194">
        <f t="shared" si="53"/>
        <v>1.1128170554008949E-3</v>
      </c>
      <c r="I3422" s="193"/>
      <c r="J3422" s="197">
        <v>3420</v>
      </c>
      <c r="K3422" s="234">
        <v>1.1128170554008949E-3</v>
      </c>
      <c r="L3422" s="198">
        <v>-4.1823560034254768E-4</v>
      </c>
    </row>
    <row r="3423" spans="1:12" ht="14.4" x14ac:dyDescent="0.3">
      <c r="A3423" s="7">
        <v>39175</v>
      </c>
      <c r="B3423" s="191">
        <v>1424.2700199999999</v>
      </c>
      <c r="C3423" s="191">
        <v>1440.5699460000001</v>
      </c>
      <c r="D3423" s="191">
        <v>1424.2700199999999</v>
      </c>
      <c r="E3423" s="191">
        <v>1437.7700199999999</v>
      </c>
      <c r="F3423" s="192">
        <v>1437.7700199999999</v>
      </c>
      <c r="G3423" s="191">
        <v>2921760000</v>
      </c>
      <c r="H3423" s="194">
        <f t="shared" si="53"/>
        <v>9.2801028712751026E-3</v>
      </c>
      <c r="I3423" s="193"/>
      <c r="J3423" s="197">
        <v>3421</v>
      </c>
      <c r="K3423" s="234">
        <v>9.2801028712751026E-3</v>
      </c>
      <c r="L3423" s="198">
        <v>-4.1174100399961366E-4</v>
      </c>
    </row>
    <row r="3424" spans="1:12" ht="14.4" x14ac:dyDescent="0.3">
      <c r="A3424" s="7">
        <v>39174</v>
      </c>
      <c r="B3424" s="191">
        <v>1420.829956</v>
      </c>
      <c r="C3424" s="191">
        <v>1425.48999</v>
      </c>
      <c r="D3424" s="191">
        <v>1416.369995</v>
      </c>
      <c r="E3424" s="191">
        <v>1424.5500489999999</v>
      </c>
      <c r="F3424" s="192">
        <v>1424.5500489999999</v>
      </c>
      <c r="G3424" s="191">
        <v>2875880000</v>
      </c>
      <c r="H3424" s="194">
        <f t="shared" si="53"/>
        <v>2.5970637775402572E-3</v>
      </c>
      <c r="I3424" s="193"/>
      <c r="J3424" s="197">
        <v>3422</v>
      </c>
      <c r="K3424" s="234">
        <v>2.5970637775402572E-3</v>
      </c>
      <c r="L3424" s="198">
        <v>-3.9815191812947226E-4</v>
      </c>
    </row>
    <row r="3425" spans="1:12" ht="14.4" x14ac:dyDescent="0.3">
      <c r="A3425" s="7">
        <v>39171</v>
      </c>
      <c r="B3425" s="191">
        <v>1422.5200199999999</v>
      </c>
      <c r="C3425" s="191">
        <v>1429.219971</v>
      </c>
      <c r="D3425" s="191">
        <v>1408.900024</v>
      </c>
      <c r="E3425" s="191">
        <v>1420.8599850000001</v>
      </c>
      <c r="F3425" s="192">
        <v>1420.8599850000001</v>
      </c>
      <c r="G3425" s="191">
        <v>2903960000</v>
      </c>
      <c r="H3425" s="194">
        <f t="shared" si="53"/>
        <v>-1.1739956035753828E-3</v>
      </c>
      <c r="I3425" s="193"/>
      <c r="J3425" s="197">
        <v>3423</v>
      </c>
      <c r="K3425" s="234">
        <v>-1.1739956035753828E-3</v>
      </c>
      <c r="L3425" s="198">
        <v>-3.9669012240730651E-4</v>
      </c>
    </row>
    <row r="3426" spans="1:12" ht="14.4" x14ac:dyDescent="0.3">
      <c r="A3426" s="7">
        <v>39170</v>
      </c>
      <c r="B3426" s="191">
        <v>1417.170044</v>
      </c>
      <c r="C3426" s="191">
        <v>1426.23999</v>
      </c>
      <c r="D3426" s="191">
        <v>1413.2700199999999</v>
      </c>
      <c r="E3426" s="191">
        <v>1422.530029</v>
      </c>
      <c r="F3426" s="192">
        <v>1422.530029</v>
      </c>
      <c r="G3426" s="191">
        <v>2854710000</v>
      </c>
      <c r="H3426" s="194">
        <f t="shared" si="53"/>
        <v>3.7397240213616879E-3</v>
      </c>
      <c r="I3426" s="193"/>
      <c r="J3426" s="197">
        <v>3424</v>
      </c>
      <c r="K3426" s="234">
        <v>3.7397240213616879E-3</v>
      </c>
      <c r="L3426" s="198">
        <v>-3.9511638017170617E-4</v>
      </c>
    </row>
    <row r="3427" spans="1:12" ht="14.4" x14ac:dyDescent="0.3">
      <c r="A3427" s="7">
        <v>39169</v>
      </c>
      <c r="B3427" s="191">
        <v>1428.349976</v>
      </c>
      <c r="C3427" s="191">
        <v>1428.349976</v>
      </c>
      <c r="D3427" s="191">
        <v>1414.0699460000001</v>
      </c>
      <c r="E3427" s="191">
        <v>1417.2299800000001</v>
      </c>
      <c r="F3427" s="192">
        <v>1417.2299800000001</v>
      </c>
      <c r="G3427" s="191">
        <v>3000440000</v>
      </c>
      <c r="H3427" s="194">
        <f t="shared" si="53"/>
        <v>-7.9657885073510688E-3</v>
      </c>
      <c r="I3427" s="193"/>
      <c r="J3427" s="197">
        <v>3425</v>
      </c>
      <c r="K3427" s="234">
        <v>-7.9657885073510688E-3</v>
      </c>
      <c r="L3427" s="198">
        <v>-3.946790211791152E-4</v>
      </c>
    </row>
    <row r="3428" spans="1:12" ht="14.4" x14ac:dyDescent="0.3">
      <c r="A3428" s="7">
        <v>39168</v>
      </c>
      <c r="B3428" s="191">
        <v>1437.48999</v>
      </c>
      <c r="C3428" s="191">
        <v>1437.48999</v>
      </c>
      <c r="D3428" s="191">
        <v>1425.540039</v>
      </c>
      <c r="E3428" s="191">
        <v>1428.6099850000001</v>
      </c>
      <c r="F3428" s="192">
        <v>1428.6099850000001</v>
      </c>
      <c r="G3428" s="191">
        <v>2673040000</v>
      </c>
      <c r="H3428" s="194">
        <f t="shared" si="53"/>
        <v>-6.1843582608695291E-3</v>
      </c>
      <c r="I3428" s="193"/>
      <c r="J3428" s="197">
        <v>3426</v>
      </c>
      <c r="K3428" s="234">
        <v>-6.1843582608695291E-3</v>
      </c>
      <c r="L3428" s="198">
        <v>-3.9007994871601183E-4</v>
      </c>
    </row>
    <row r="3429" spans="1:12" ht="14.4" x14ac:dyDescent="0.3">
      <c r="A3429" s="7">
        <v>39167</v>
      </c>
      <c r="B3429" s="191">
        <v>1436.1099850000001</v>
      </c>
      <c r="C3429" s="191">
        <v>1437.650024</v>
      </c>
      <c r="D3429" s="191">
        <v>1423.280029</v>
      </c>
      <c r="E3429" s="191">
        <v>1437.5</v>
      </c>
      <c r="F3429" s="192">
        <v>1437.5</v>
      </c>
      <c r="G3429" s="191">
        <v>2754660000</v>
      </c>
      <c r="H3429" s="194">
        <f t="shared" si="53"/>
        <v>9.6790288663019665E-4</v>
      </c>
      <c r="I3429" s="193"/>
      <c r="J3429" s="197">
        <v>3427</v>
      </c>
      <c r="K3429" s="234">
        <v>9.6790288663019665E-4</v>
      </c>
      <c r="L3429" s="198">
        <v>-3.8467135248835047E-4</v>
      </c>
    </row>
    <row r="3430" spans="1:12" ht="14.4" x14ac:dyDescent="0.3">
      <c r="A3430" s="7">
        <v>39164</v>
      </c>
      <c r="B3430" s="191">
        <v>1434.540039</v>
      </c>
      <c r="C3430" s="191">
        <v>1438.8900149999999</v>
      </c>
      <c r="D3430" s="191">
        <v>1433.209961</v>
      </c>
      <c r="E3430" s="191">
        <v>1436.1099850000001</v>
      </c>
      <c r="F3430" s="192">
        <v>1436.1099850000001</v>
      </c>
      <c r="G3430" s="191">
        <v>2619020000</v>
      </c>
      <c r="H3430" s="194">
        <f t="shared" si="53"/>
        <v>1.0943898094991217E-3</v>
      </c>
      <c r="I3430" s="193"/>
      <c r="J3430" s="197">
        <v>3428</v>
      </c>
      <c r="K3430" s="234">
        <v>1.0943898094991217E-3</v>
      </c>
      <c r="L3430" s="198">
        <v>-3.8425774086123829E-4</v>
      </c>
    </row>
    <row r="3431" spans="1:12" ht="14.4" x14ac:dyDescent="0.3">
      <c r="A3431" s="7">
        <v>39163</v>
      </c>
      <c r="B3431" s="191">
        <v>1435.040039</v>
      </c>
      <c r="C3431" s="191">
        <v>1437.660034</v>
      </c>
      <c r="D3431" s="191">
        <v>1429.880005</v>
      </c>
      <c r="E3431" s="191">
        <v>1434.540039</v>
      </c>
      <c r="F3431" s="192">
        <v>1434.540039</v>
      </c>
      <c r="G3431" s="191">
        <v>3129970000</v>
      </c>
      <c r="H3431" s="194">
        <f t="shared" si="53"/>
        <v>-3.4842233415899836E-4</v>
      </c>
      <c r="I3431" s="193"/>
      <c r="J3431" s="197">
        <v>3429</v>
      </c>
      <c r="K3431" s="234">
        <v>-3.4842233415899836E-4</v>
      </c>
      <c r="L3431" s="198">
        <v>-3.8266152584844564E-4</v>
      </c>
    </row>
    <row r="3432" spans="1:12" ht="14.4" x14ac:dyDescent="0.3">
      <c r="A3432" s="7">
        <v>39162</v>
      </c>
      <c r="B3432" s="191">
        <v>1410.920044</v>
      </c>
      <c r="C3432" s="191">
        <v>1437.7700199999999</v>
      </c>
      <c r="D3432" s="191">
        <v>1409.75</v>
      </c>
      <c r="E3432" s="191">
        <v>1435.040039</v>
      </c>
      <c r="F3432" s="192">
        <v>1435.040039</v>
      </c>
      <c r="G3432" s="191">
        <v>3184770000</v>
      </c>
      <c r="H3432" s="194">
        <f t="shared" si="53"/>
        <v>1.7080881545474578E-2</v>
      </c>
      <c r="I3432" s="193"/>
      <c r="J3432" s="197">
        <v>3430</v>
      </c>
      <c r="K3432" s="234">
        <v>1.7080881545474578E-2</v>
      </c>
      <c r="L3432" s="198">
        <v>-3.7921682467635361E-4</v>
      </c>
    </row>
    <row r="3433" spans="1:12" ht="14.4" x14ac:dyDescent="0.3">
      <c r="A3433" s="7">
        <v>39161</v>
      </c>
      <c r="B3433" s="191">
        <v>1402.040039</v>
      </c>
      <c r="C3433" s="191">
        <v>1411.530029</v>
      </c>
      <c r="D3433" s="191">
        <v>1400.6999510000001</v>
      </c>
      <c r="E3433" s="191">
        <v>1410.9399410000001</v>
      </c>
      <c r="F3433" s="192">
        <v>1410.9399410000001</v>
      </c>
      <c r="G3433" s="191">
        <v>2795940000</v>
      </c>
      <c r="H3433" s="194">
        <f t="shared" si="53"/>
        <v>6.3334533659946306E-3</v>
      </c>
      <c r="I3433" s="193"/>
      <c r="J3433" s="197">
        <v>3431</v>
      </c>
      <c r="K3433" s="234">
        <v>6.3334533659946306E-3</v>
      </c>
      <c r="L3433" s="198">
        <v>-3.7827138745081927E-4</v>
      </c>
    </row>
    <row r="3434" spans="1:12" ht="14.4" x14ac:dyDescent="0.3">
      <c r="A3434" s="7">
        <v>39160</v>
      </c>
      <c r="B3434" s="191">
        <v>1386.9499510000001</v>
      </c>
      <c r="C3434" s="191">
        <v>1403.1999510000001</v>
      </c>
      <c r="D3434" s="191">
        <v>1386.9499510000001</v>
      </c>
      <c r="E3434" s="191">
        <v>1402.0600589999999</v>
      </c>
      <c r="F3434" s="192">
        <v>1402.0600589999999</v>
      </c>
      <c r="G3434" s="191">
        <v>2777180000</v>
      </c>
      <c r="H3434" s="194">
        <f t="shared" si="53"/>
        <v>1.0894486847997195E-2</v>
      </c>
      <c r="I3434" s="193"/>
      <c r="J3434" s="197">
        <v>3432</v>
      </c>
      <c r="K3434" s="234">
        <v>1.0894486847997195E-2</v>
      </c>
      <c r="L3434" s="198">
        <v>-3.7807052292406954E-4</v>
      </c>
    </row>
    <row r="3435" spans="1:12" ht="14.4" x14ac:dyDescent="0.3">
      <c r="A3435" s="7">
        <v>39157</v>
      </c>
      <c r="B3435" s="191">
        <v>1392.280029</v>
      </c>
      <c r="C3435" s="191">
        <v>1397.51001</v>
      </c>
      <c r="D3435" s="191">
        <v>1383.630005</v>
      </c>
      <c r="E3435" s="191">
        <v>1386.9499510000001</v>
      </c>
      <c r="F3435" s="192">
        <v>1386.9499510000001</v>
      </c>
      <c r="G3435" s="191">
        <v>3393640000</v>
      </c>
      <c r="H3435" s="194">
        <f t="shared" si="53"/>
        <v>-3.8283088811007842E-3</v>
      </c>
      <c r="I3435" s="193"/>
      <c r="J3435" s="197">
        <v>3433</v>
      </c>
      <c r="K3435" s="234">
        <v>-3.8283088811007842E-3</v>
      </c>
      <c r="L3435" s="198">
        <v>-3.7225696318026581E-4</v>
      </c>
    </row>
    <row r="3436" spans="1:12" ht="14.4" x14ac:dyDescent="0.3">
      <c r="A3436" s="7">
        <v>39156</v>
      </c>
      <c r="B3436" s="191">
        <v>1387.1099850000001</v>
      </c>
      <c r="C3436" s="191">
        <v>1395.7299800000001</v>
      </c>
      <c r="D3436" s="191">
        <v>1385.160034</v>
      </c>
      <c r="E3436" s="191">
        <v>1392.280029</v>
      </c>
      <c r="F3436" s="192">
        <v>1392.280029</v>
      </c>
      <c r="G3436" s="191">
        <v>2821900000</v>
      </c>
      <c r="H3436" s="194">
        <f t="shared" si="53"/>
        <v>3.6837480899350014E-3</v>
      </c>
      <c r="I3436" s="193"/>
      <c r="J3436" s="197">
        <v>3434</v>
      </c>
      <c r="K3436" s="234">
        <v>3.6837480899350014E-3</v>
      </c>
      <c r="L3436" s="198">
        <v>-3.6922581521414976E-4</v>
      </c>
    </row>
    <row r="3437" spans="1:12" ht="14.4" x14ac:dyDescent="0.3">
      <c r="A3437" s="7">
        <v>39155</v>
      </c>
      <c r="B3437" s="191">
        <v>1377.8599850000001</v>
      </c>
      <c r="C3437" s="191">
        <v>1388.089966</v>
      </c>
      <c r="D3437" s="191">
        <v>1363.9799800000001</v>
      </c>
      <c r="E3437" s="191">
        <v>1387.170044</v>
      </c>
      <c r="F3437" s="192">
        <v>1387.170044</v>
      </c>
      <c r="G3437" s="191">
        <v>3758350000</v>
      </c>
      <c r="H3437" s="194">
        <f t="shared" si="53"/>
        <v>6.6911668259857617E-3</v>
      </c>
      <c r="I3437" s="193"/>
      <c r="J3437" s="197">
        <v>3435</v>
      </c>
      <c r="K3437" s="234">
        <v>6.6911668259857617E-3</v>
      </c>
      <c r="L3437" s="198">
        <v>-3.6897361004354176E-4</v>
      </c>
    </row>
    <row r="3438" spans="1:12" ht="14.4" x14ac:dyDescent="0.3">
      <c r="A3438" s="7">
        <v>39154</v>
      </c>
      <c r="B3438" s="191">
        <v>1406.2299800000001</v>
      </c>
      <c r="C3438" s="191">
        <v>1406.2299800000001</v>
      </c>
      <c r="D3438" s="191">
        <v>1377.709961</v>
      </c>
      <c r="E3438" s="191">
        <v>1377.9499510000001</v>
      </c>
      <c r="F3438" s="192">
        <v>1377.9499510000001</v>
      </c>
      <c r="G3438" s="191">
        <v>3485570000</v>
      </c>
      <c r="H3438" s="194">
        <f t="shared" si="53"/>
        <v>-2.0368282019649284E-2</v>
      </c>
      <c r="I3438" s="193"/>
      <c r="J3438" s="197">
        <v>3436</v>
      </c>
      <c r="K3438" s="234">
        <v>-2.0368282019649284E-2</v>
      </c>
      <c r="L3438" s="198">
        <v>-3.6856116398880148E-4</v>
      </c>
    </row>
    <row r="3439" spans="1:12" ht="14.4" x14ac:dyDescent="0.3">
      <c r="A3439" s="7">
        <v>39153</v>
      </c>
      <c r="B3439" s="191">
        <v>1402.8000489999999</v>
      </c>
      <c r="C3439" s="191">
        <v>1409.339966</v>
      </c>
      <c r="D3439" s="191">
        <v>1398.400024</v>
      </c>
      <c r="E3439" s="191">
        <v>1406.599976</v>
      </c>
      <c r="F3439" s="192">
        <v>1406.599976</v>
      </c>
      <c r="G3439" s="191">
        <v>2664000000</v>
      </c>
      <c r="H3439" s="194">
        <f t="shared" si="53"/>
        <v>2.6802843454204568E-3</v>
      </c>
      <c r="I3439" s="193"/>
      <c r="J3439" s="197">
        <v>3437</v>
      </c>
      <c r="K3439" s="234">
        <v>2.6802843454204568E-3</v>
      </c>
      <c r="L3439" s="198">
        <v>-3.6853296937642503E-4</v>
      </c>
    </row>
    <row r="3440" spans="1:12" ht="14.4" x14ac:dyDescent="0.3">
      <c r="A3440" s="7">
        <v>39150</v>
      </c>
      <c r="B3440" s="191">
        <v>1401.8900149999999</v>
      </c>
      <c r="C3440" s="191">
        <v>1410.150024</v>
      </c>
      <c r="D3440" s="191">
        <v>1397.3000489999999</v>
      </c>
      <c r="E3440" s="191">
        <v>1402.839966</v>
      </c>
      <c r="F3440" s="192">
        <v>1402.839966</v>
      </c>
      <c r="G3440" s="191">
        <v>2623050000</v>
      </c>
      <c r="H3440" s="194">
        <f t="shared" si="53"/>
        <v>6.7762163210789077E-4</v>
      </c>
      <c r="I3440" s="193"/>
      <c r="J3440" s="197">
        <v>3438</v>
      </c>
      <c r="K3440" s="234">
        <v>6.7762163210789077E-4</v>
      </c>
      <c r="L3440" s="198">
        <v>-3.6787160364098131E-4</v>
      </c>
    </row>
    <row r="3441" spans="1:12" ht="14.4" x14ac:dyDescent="0.3">
      <c r="A3441" s="7">
        <v>39149</v>
      </c>
      <c r="B3441" s="191">
        <v>1391.880005</v>
      </c>
      <c r="C3441" s="191">
        <v>1407.9300539999999</v>
      </c>
      <c r="D3441" s="191">
        <v>1391.880005</v>
      </c>
      <c r="E3441" s="191">
        <v>1401.8900149999999</v>
      </c>
      <c r="F3441" s="192">
        <v>1401.8900149999999</v>
      </c>
      <c r="G3441" s="191">
        <v>3014850000</v>
      </c>
      <c r="H3441" s="194">
        <f t="shared" si="53"/>
        <v>7.1266221302700517E-3</v>
      </c>
      <c r="I3441" s="193"/>
      <c r="J3441" s="197">
        <v>3439</v>
      </c>
      <c r="K3441" s="234">
        <v>7.1266221302700517E-3</v>
      </c>
      <c r="L3441" s="198">
        <v>-3.643435694442385E-4</v>
      </c>
    </row>
    <row r="3442" spans="1:12" ht="14.4" x14ac:dyDescent="0.3">
      <c r="A3442" s="7">
        <v>39148</v>
      </c>
      <c r="B3442" s="191">
        <v>1395.0200199999999</v>
      </c>
      <c r="C3442" s="191">
        <v>1401.160034</v>
      </c>
      <c r="D3442" s="191">
        <v>1390.6400149999999</v>
      </c>
      <c r="E3442" s="191">
        <v>1391.969971</v>
      </c>
      <c r="F3442" s="192">
        <v>1391.969971</v>
      </c>
      <c r="G3442" s="191">
        <v>3141350000</v>
      </c>
      <c r="H3442" s="194">
        <f t="shared" si="53"/>
        <v>-2.4652703622453738E-3</v>
      </c>
      <c r="I3442" s="193"/>
      <c r="J3442" s="197">
        <v>3440</v>
      </c>
      <c r="K3442" s="234">
        <v>-2.4652703622453738E-3</v>
      </c>
      <c r="L3442" s="198">
        <v>-3.6360853213904953E-4</v>
      </c>
    </row>
    <row r="3443" spans="1:12" ht="14.4" x14ac:dyDescent="0.3">
      <c r="A3443" s="7">
        <v>39147</v>
      </c>
      <c r="B3443" s="191">
        <v>1374.0600589999999</v>
      </c>
      <c r="C3443" s="191">
        <v>1397.900024</v>
      </c>
      <c r="D3443" s="191">
        <v>1374.0600589999999</v>
      </c>
      <c r="E3443" s="191">
        <v>1395.410034</v>
      </c>
      <c r="F3443" s="192">
        <v>1395.410034</v>
      </c>
      <c r="G3443" s="191">
        <v>3358160000</v>
      </c>
      <c r="H3443" s="194">
        <f t="shared" si="53"/>
        <v>1.5493580675245162E-2</v>
      </c>
      <c r="I3443" s="193"/>
      <c r="J3443" s="197">
        <v>3441</v>
      </c>
      <c r="K3443" s="234">
        <v>1.5493580675245162E-2</v>
      </c>
      <c r="L3443" s="198">
        <v>-3.6116989776221765E-4</v>
      </c>
    </row>
    <row r="3444" spans="1:12" ht="14.4" x14ac:dyDescent="0.3">
      <c r="A3444" s="7">
        <v>39146</v>
      </c>
      <c r="B3444" s="191">
        <v>1387.1099850000001</v>
      </c>
      <c r="C3444" s="191">
        <v>1391.8599850000001</v>
      </c>
      <c r="D3444" s="191">
        <v>1373.969971</v>
      </c>
      <c r="E3444" s="191">
        <v>1374.119995</v>
      </c>
      <c r="F3444" s="192">
        <v>1374.119995</v>
      </c>
      <c r="G3444" s="191">
        <v>3480520000</v>
      </c>
      <c r="H3444" s="194">
        <f t="shared" si="53"/>
        <v>-9.4076779241636689E-3</v>
      </c>
      <c r="I3444" s="193"/>
      <c r="J3444" s="197">
        <v>3442</v>
      </c>
      <c r="K3444" s="234">
        <v>-9.4076779241636689E-3</v>
      </c>
      <c r="L3444" s="198">
        <v>-3.5717976382213581E-4</v>
      </c>
    </row>
    <row r="3445" spans="1:12" ht="14.4" x14ac:dyDescent="0.3">
      <c r="A3445" s="7">
        <v>39143</v>
      </c>
      <c r="B3445" s="191">
        <v>1403.160034</v>
      </c>
      <c r="C3445" s="191">
        <v>1403.400024</v>
      </c>
      <c r="D3445" s="191">
        <v>1386.869995</v>
      </c>
      <c r="E3445" s="191">
        <v>1387.170044</v>
      </c>
      <c r="F3445" s="192">
        <v>1387.170044</v>
      </c>
      <c r="G3445" s="191">
        <v>3312260000</v>
      </c>
      <c r="H3445" s="194">
        <f t="shared" si="53"/>
        <v>-1.1402751981783329E-2</v>
      </c>
      <c r="I3445" s="193"/>
      <c r="J3445" s="197">
        <v>3443</v>
      </c>
      <c r="K3445" s="234">
        <v>-1.1402751981783329E-2</v>
      </c>
      <c r="L3445" s="198">
        <v>-3.5661201522400659E-4</v>
      </c>
    </row>
    <row r="3446" spans="1:12" ht="14.4" x14ac:dyDescent="0.3">
      <c r="A3446" s="7">
        <v>39142</v>
      </c>
      <c r="B3446" s="191">
        <v>1406.8000489999999</v>
      </c>
      <c r="C3446" s="191">
        <v>1409.459961</v>
      </c>
      <c r="D3446" s="191">
        <v>1380.869995</v>
      </c>
      <c r="E3446" s="191">
        <v>1403.170044</v>
      </c>
      <c r="F3446" s="192">
        <v>1403.170044</v>
      </c>
      <c r="G3446" s="191">
        <v>3874910000</v>
      </c>
      <c r="H3446" s="194">
        <f t="shared" si="53"/>
        <v>-2.5944343555675681E-3</v>
      </c>
      <c r="I3446" s="193"/>
      <c r="J3446" s="197">
        <v>3444</v>
      </c>
      <c r="K3446" s="234">
        <v>-2.5944343555675681E-3</v>
      </c>
      <c r="L3446" s="198">
        <v>-3.5634639398193102E-4</v>
      </c>
    </row>
    <row r="3447" spans="1:12" ht="14.4" x14ac:dyDescent="0.3">
      <c r="A3447" s="7">
        <v>39141</v>
      </c>
      <c r="B3447" s="191">
        <v>1398.6400149999999</v>
      </c>
      <c r="C3447" s="191">
        <v>1415.8900149999999</v>
      </c>
      <c r="D3447" s="191">
        <v>1396.650024</v>
      </c>
      <c r="E3447" s="191">
        <v>1406.8199460000001</v>
      </c>
      <c r="F3447" s="192">
        <v>1406.8199460000001</v>
      </c>
      <c r="G3447" s="191">
        <v>3925250000</v>
      </c>
      <c r="H3447" s="194">
        <f t="shared" si="53"/>
        <v>5.5608894550015766E-3</v>
      </c>
      <c r="I3447" s="193"/>
      <c r="J3447" s="197">
        <v>3445</v>
      </c>
      <c r="K3447" s="234">
        <v>5.5608894550015766E-3</v>
      </c>
      <c r="L3447" s="198">
        <v>-3.5549112715662447E-4</v>
      </c>
    </row>
    <row r="3448" spans="1:12" ht="14.4" x14ac:dyDescent="0.3">
      <c r="A3448" s="7">
        <v>39140</v>
      </c>
      <c r="B3448" s="191">
        <v>1449.25</v>
      </c>
      <c r="C3448" s="191">
        <v>1449.25</v>
      </c>
      <c r="D3448" s="191">
        <v>1389.420044</v>
      </c>
      <c r="E3448" s="191">
        <v>1399.040039</v>
      </c>
      <c r="F3448" s="192">
        <v>1399.040039</v>
      </c>
      <c r="G3448" s="191">
        <v>4065230000</v>
      </c>
      <c r="H3448" s="194">
        <f t="shared" si="53"/>
        <v>-3.4725402191039589E-2</v>
      </c>
      <c r="I3448" s="193"/>
      <c r="J3448" s="197">
        <v>3446</v>
      </c>
      <c r="K3448" s="234">
        <v>-3.4725402191039589E-2</v>
      </c>
      <c r="L3448" s="198">
        <v>-3.5501785992585086E-4</v>
      </c>
    </row>
    <row r="3449" spans="1:12" ht="14.4" x14ac:dyDescent="0.3">
      <c r="A3449" s="7">
        <v>39139</v>
      </c>
      <c r="B3449" s="191">
        <v>1451.040039</v>
      </c>
      <c r="C3449" s="191">
        <v>1456.9499510000001</v>
      </c>
      <c r="D3449" s="191">
        <v>1445.4799800000001</v>
      </c>
      <c r="E3449" s="191">
        <v>1449.369995</v>
      </c>
      <c r="F3449" s="192">
        <v>1449.369995</v>
      </c>
      <c r="G3449" s="191">
        <v>2822170000</v>
      </c>
      <c r="H3449" s="194">
        <f t="shared" si="53"/>
        <v>-1.2541059916291637E-3</v>
      </c>
      <c r="I3449" s="193"/>
      <c r="J3449" s="197">
        <v>3447</v>
      </c>
      <c r="K3449" s="234">
        <v>-1.2541059916291637E-3</v>
      </c>
      <c r="L3449" s="198">
        <v>-3.5114420062943186E-4</v>
      </c>
    </row>
    <row r="3450" spans="1:12" ht="14.4" x14ac:dyDescent="0.3">
      <c r="A3450" s="7">
        <v>39136</v>
      </c>
      <c r="B3450" s="191">
        <v>1456.219971</v>
      </c>
      <c r="C3450" s="191">
        <v>1456.219971</v>
      </c>
      <c r="D3450" s="191">
        <v>1448.3599850000001</v>
      </c>
      <c r="E3450" s="191">
        <v>1451.1899410000001</v>
      </c>
      <c r="F3450" s="192">
        <v>1451.1899410000001</v>
      </c>
      <c r="G3450" s="191">
        <v>2579950000</v>
      </c>
      <c r="H3450" s="194">
        <f t="shared" si="53"/>
        <v>-3.5636743035344634E-3</v>
      </c>
      <c r="I3450" s="193"/>
      <c r="J3450" s="197">
        <v>3448</v>
      </c>
      <c r="K3450" s="234">
        <v>-3.5636743035344634E-3</v>
      </c>
      <c r="L3450" s="198">
        <v>-3.5090369893998007E-4</v>
      </c>
    </row>
    <row r="3451" spans="1:12" ht="14.4" x14ac:dyDescent="0.3">
      <c r="A3451" s="7">
        <v>39135</v>
      </c>
      <c r="B3451" s="191">
        <v>1457.290039</v>
      </c>
      <c r="C3451" s="191">
        <v>1461.5699460000001</v>
      </c>
      <c r="D3451" s="191">
        <v>1450.51001</v>
      </c>
      <c r="E3451" s="191">
        <v>1456.380005</v>
      </c>
      <c r="F3451" s="192">
        <v>1456.380005</v>
      </c>
      <c r="G3451" s="191">
        <v>1950770000</v>
      </c>
      <c r="H3451" s="194">
        <f t="shared" si="53"/>
        <v>-8.575564414235559E-4</v>
      </c>
      <c r="I3451" s="193"/>
      <c r="J3451" s="197">
        <v>3449</v>
      </c>
      <c r="K3451" s="234">
        <v>-8.575564414235559E-4</v>
      </c>
      <c r="L3451" s="198">
        <v>-3.4987997041555021E-4</v>
      </c>
    </row>
    <row r="3452" spans="1:12" ht="14.4" x14ac:dyDescent="0.3">
      <c r="A3452" s="7">
        <v>39134</v>
      </c>
      <c r="B3452" s="191">
        <v>1459.599976</v>
      </c>
      <c r="C3452" s="191">
        <v>1459.599976</v>
      </c>
      <c r="D3452" s="191">
        <v>1452.0200199999999</v>
      </c>
      <c r="E3452" s="191">
        <v>1457.630005</v>
      </c>
      <c r="F3452" s="192">
        <v>1457.630005</v>
      </c>
      <c r="G3452" s="191">
        <v>2606980000</v>
      </c>
      <c r="H3452" s="194">
        <f t="shared" si="53"/>
        <v>-1.4044509235994155E-3</v>
      </c>
      <c r="I3452" s="193"/>
      <c r="J3452" s="197">
        <v>3450</v>
      </c>
      <c r="K3452" s="234">
        <v>-1.4044509235994155E-3</v>
      </c>
      <c r="L3452" s="198">
        <v>-3.4842233415899836E-4</v>
      </c>
    </row>
    <row r="3453" spans="1:12" ht="14.4" x14ac:dyDescent="0.3">
      <c r="A3453" s="7">
        <v>39133</v>
      </c>
      <c r="B3453" s="191">
        <v>1455.530029</v>
      </c>
      <c r="C3453" s="191">
        <v>1460.530029</v>
      </c>
      <c r="D3453" s="191">
        <v>1449.1999510000001</v>
      </c>
      <c r="E3453" s="191">
        <v>1459.6800539999999</v>
      </c>
      <c r="F3453" s="192">
        <v>1459.6800539999999</v>
      </c>
      <c r="G3453" s="191">
        <v>2337860000</v>
      </c>
      <c r="H3453" s="194">
        <f t="shared" si="53"/>
        <v>2.8443154355576945E-3</v>
      </c>
      <c r="I3453" s="193"/>
      <c r="J3453" s="197">
        <v>3451</v>
      </c>
      <c r="K3453" s="234">
        <v>2.8443154355576945E-3</v>
      </c>
      <c r="L3453" s="198">
        <v>-3.4838766702000837E-4</v>
      </c>
    </row>
    <row r="3454" spans="1:12" ht="14.4" x14ac:dyDescent="0.3">
      <c r="A3454" s="7">
        <v>39129</v>
      </c>
      <c r="B3454" s="191">
        <v>1456.7700199999999</v>
      </c>
      <c r="C3454" s="191">
        <v>1456.7700199999999</v>
      </c>
      <c r="D3454" s="191">
        <v>1451.5699460000001</v>
      </c>
      <c r="E3454" s="191">
        <v>1455.540039</v>
      </c>
      <c r="F3454" s="192">
        <v>1455.540039</v>
      </c>
      <c r="G3454" s="191">
        <v>2399450000</v>
      </c>
      <c r="H3454" s="194">
        <f t="shared" si="53"/>
        <v>-8.7178145987796987E-4</v>
      </c>
      <c r="I3454" s="193"/>
      <c r="J3454" s="197">
        <v>3452</v>
      </c>
      <c r="K3454" s="234">
        <v>-8.7178145987796987E-4</v>
      </c>
      <c r="L3454" s="198">
        <v>-3.4762159864291725E-4</v>
      </c>
    </row>
    <row r="3455" spans="1:12" ht="14.4" x14ac:dyDescent="0.3">
      <c r="A3455" s="7">
        <v>39128</v>
      </c>
      <c r="B3455" s="191">
        <v>1455.150024</v>
      </c>
      <c r="C3455" s="191">
        <v>1457.969971</v>
      </c>
      <c r="D3455" s="191">
        <v>1453.1899410000001</v>
      </c>
      <c r="E3455" s="191">
        <v>1456.8100589999999</v>
      </c>
      <c r="F3455" s="192">
        <v>1456.8100589999999</v>
      </c>
      <c r="G3455" s="191">
        <v>2490920000</v>
      </c>
      <c r="H3455" s="194">
        <f t="shared" si="53"/>
        <v>1.0375935883720744E-3</v>
      </c>
      <c r="I3455" s="193"/>
      <c r="J3455" s="197">
        <v>3453</v>
      </c>
      <c r="K3455" s="234">
        <v>1.0375935883720744E-3</v>
      </c>
      <c r="L3455" s="198">
        <v>-3.468132740242709E-4</v>
      </c>
    </row>
    <row r="3456" spans="1:12" ht="14.4" x14ac:dyDescent="0.3">
      <c r="A3456" s="7">
        <v>39127</v>
      </c>
      <c r="B3456" s="191">
        <v>1443.910034</v>
      </c>
      <c r="C3456" s="191">
        <v>1457.650024</v>
      </c>
      <c r="D3456" s="191">
        <v>1443.910034</v>
      </c>
      <c r="E3456" s="191">
        <v>1455.3000489999999</v>
      </c>
      <c r="F3456" s="192">
        <v>1455.3000489999999</v>
      </c>
      <c r="G3456" s="191">
        <v>2699290000</v>
      </c>
      <c r="H3456" s="194">
        <f t="shared" si="53"/>
        <v>7.6440799603666792E-3</v>
      </c>
      <c r="I3456" s="193"/>
      <c r="J3456" s="197">
        <v>3454</v>
      </c>
      <c r="K3456" s="234">
        <v>7.6440799603666792E-3</v>
      </c>
      <c r="L3456" s="198">
        <v>-3.4646932244248999E-4</v>
      </c>
    </row>
    <row r="3457" spans="1:12" ht="14.4" x14ac:dyDescent="0.3">
      <c r="A3457" s="7">
        <v>39126</v>
      </c>
      <c r="B3457" s="191">
        <v>1433.219971</v>
      </c>
      <c r="C3457" s="191">
        <v>1444.410034</v>
      </c>
      <c r="D3457" s="191">
        <v>1433.219971</v>
      </c>
      <c r="E3457" s="191">
        <v>1444.26001</v>
      </c>
      <c r="F3457" s="192">
        <v>1444.26001</v>
      </c>
      <c r="G3457" s="191">
        <v>2652150000</v>
      </c>
      <c r="H3457" s="194">
        <f t="shared" si="53"/>
        <v>7.5974905558142012E-3</v>
      </c>
      <c r="I3457" s="193"/>
      <c r="J3457" s="197">
        <v>3455</v>
      </c>
      <c r="K3457" s="234">
        <v>7.5974905558142012E-3</v>
      </c>
      <c r="L3457" s="198">
        <v>-3.4635672817861319E-4</v>
      </c>
    </row>
    <row r="3458" spans="1:12" ht="14.4" x14ac:dyDescent="0.3">
      <c r="A3458" s="7">
        <v>39125</v>
      </c>
      <c r="B3458" s="191">
        <v>1438</v>
      </c>
      <c r="C3458" s="191">
        <v>1439.1099850000001</v>
      </c>
      <c r="D3458" s="191">
        <v>1431.4399410000001</v>
      </c>
      <c r="E3458" s="191">
        <v>1433.369995</v>
      </c>
      <c r="F3458" s="192">
        <v>1433.369995</v>
      </c>
      <c r="G3458" s="191">
        <v>2395680000</v>
      </c>
      <c r="H3458" s="194">
        <f t="shared" si="53"/>
        <v>-3.2613825623258571E-3</v>
      </c>
      <c r="I3458" s="193"/>
      <c r="J3458" s="197">
        <v>3456</v>
      </c>
      <c r="K3458" s="234">
        <v>-3.2613825623258571E-3</v>
      </c>
      <c r="L3458" s="198">
        <v>-3.4368295283892646E-4</v>
      </c>
    </row>
    <row r="3459" spans="1:12" ht="14.4" x14ac:dyDescent="0.3">
      <c r="A3459" s="7">
        <v>39122</v>
      </c>
      <c r="B3459" s="191">
        <v>1448.25</v>
      </c>
      <c r="C3459" s="191">
        <v>1452.4499510000001</v>
      </c>
      <c r="D3459" s="191">
        <v>1433.4399410000001</v>
      </c>
      <c r="E3459" s="191">
        <v>1438.0600589999999</v>
      </c>
      <c r="F3459" s="192">
        <v>1438.0600589999999</v>
      </c>
      <c r="G3459" s="191">
        <v>2951810000</v>
      </c>
      <c r="H3459" s="194">
        <f t="shared" si="53"/>
        <v>-7.0772138440281318E-3</v>
      </c>
      <c r="I3459" s="193"/>
      <c r="J3459" s="197">
        <v>3457</v>
      </c>
      <c r="K3459" s="234">
        <v>-7.0772138440281318E-3</v>
      </c>
      <c r="L3459" s="198">
        <v>-3.4262945771160657E-4</v>
      </c>
    </row>
    <row r="3460" spans="1:12" ht="14.4" x14ac:dyDescent="0.3">
      <c r="A3460" s="7">
        <v>39121</v>
      </c>
      <c r="B3460" s="191">
        <v>1449.98999</v>
      </c>
      <c r="C3460" s="191">
        <v>1450.4499510000001</v>
      </c>
      <c r="D3460" s="191">
        <v>1442.8100589999999</v>
      </c>
      <c r="E3460" s="191">
        <v>1448.3100589999999</v>
      </c>
      <c r="F3460" s="192">
        <v>1448.3100589999999</v>
      </c>
      <c r="G3460" s="191">
        <v>2816180000</v>
      </c>
      <c r="H3460" s="194">
        <f t="shared" ref="H3460:H3523" si="54">(F3460-F3461)/F3461</f>
        <v>-1.1792671662561054E-3</v>
      </c>
      <c r="I3460" s="193"/>
      <c r="J3460" s="197">
        <v>3458</v>
      </c>
      <c r="K3460" s="234">
        <v>-1.1792671662561054E-3</v>
      </c>
      <c r="L3460" s="198">
        <v>-3.3996358896327516E-4</v>
      </c>
    </row>
    <row r="3461" spans="1:12" ht="14.4" x14ac:dyDescent="0.3">
      <c r="A3461" s="7">
        <v>39120</v>
      </c>
      <c r="B3461" s="191">
        <v>1447.410034</v>
      </c>
      <c r="C3461" s="191">
        <v>1452.98999</v>
      </c>
      <c r="D3461" s="191">
        <v>1446.4399410000001</v>
      </c>
      <c r="E3461" s="191">
        <v>1450.0200199999999</v>
      </c>
      <c r="F3461" s="192">
        <v>1450.0200199999999</v>
      </c>
      <c r="G3461" s="191">
        <v>2618820000</v>
      </c>
      <c r="H3461" s="194">
        <f t="shared" si="54"/>
        <v>1.395041436464041E-3</v>
      </c>
      <c r="I3461" s="193"/>
      <c r="J3461" s="197">
        <v>3459</v>
      </c>
      <c r="K3461" s="234">
        <v>1.395041436464041E-3</v>
      </c>
      <c r="L3461" s="198">
        <v>-3.3708183157006122E-4</v>
      </c>
    </row>
    <row r="3462" spans="1:12" ht="14.4" x14ac:dyDescent="0.3">
      <c r="A3462" s="7">
        <v>39119</v>
      </c>
      <c r="B3462" s="191">
        <v>1446.9799800000001</v>
      </c>
      <c r="C3462" s="191">
        <v>1450.1899410000001</v>
      </c>
      <c r="D3462" s="191">
        <v>1443.400024</v>
      </c>
      <c r="E3462" s="191">
        <v>1448</v>
      </c>
      <c r="F3462" s="192">
        <v>1448</v>
      </c>
      <c r="G3462" s="191">
        <v>2608710000</v>
      </c>
      <c r="H3462" s="194">
        <f t="shared" si="54"/>
        <v>6.9800759298961396E-4</v>
      </c>
      <c r="I3462" s="193"/>
      <c r="J3462" s="197">
        <v>3460</v>
      </c>
      <c r="K3462" s="234">
        <v>6.9800759298961396E-4</v>
      </c>
      <c r="L3462" s="198">
        <v>-3.3658483255784646E-4</v>
      </c>
    </row>
    <row r="3463" spans="1:12" ht="14.4" x14ac:dyDescent="0.3">
      <c r="A3463" s="7">
        <v>39118</v>
      </c>
      <c r="B3463" s="191">
        <v>1448.329956</v>
      </c>
      <c r="C3463" s="191">
        <v>1449.380005</v>
      </c>
      <c r="D3463" s="191">
        <v>1443.849976</v>
      </c>
      <c r="E3463" s="191">
        <v>1446.98999</v>
      </c>
      <c r="F3463" s="192">
        <v>1446.98999</v>
      </c>
      <c r="G3463" s="191">
        <v>2439430000</v>
      </c>
      <c r="H3463" s="194">
        <f t="shared" si="54"/>
        <v>-9.6660774066432249E-4</v>
      </c>
      <c r="I3463" s="193"/>
      <c r="J3463" s="197">
        <v>3461</v>
      </c>
      <c r="K3463" s="234">
        <v>-9.6660774066432249E-4</v>
      </c>
      <c r="L3463" s="198">
        <v>-3.3296488316430812E-4</v>
      </c>
    </row>
    <row r="3464" spans="1:12" ht="14.4" x14ac:dyDescent="0.3">
      <c r="A3464" s="7">
        <v>39115</v>
      </c>
      <c r="B3464" s="191">
        <v>1445.9399410000001</v>
      </c>
      <c r="C3464" s="191">
        <v>1449.329956</v>
      </c>
      <c r="D3464" s="191">
        <v>1444.48999</v>
      </c>
      <c r="E3464" s="191">
        <v>1448.3900149999999</v>
      </c>
      <c r="F3464" s="192">
        <v>1448.3900149999999</v>
      </c>
      <c r="G3464" s="191">
        <v>2569450000</v>
      </c>
      <c r="H3464" s="194">
        <f t="shared" si="54"/>
        <v>1.6944507379092163E-3</v>
      </c>
      <c r="I3464" s="193"/>
      <c r="J3464" s="197">
        <v>3462</v>
      </c>
      <c r="K3464" s="234">
        <v>1.6944507379092163E-3</v>
      </c>
      <c r="L3464" s="198">
        <v>-3.2669617984195298E-4</v>
      </c>
    </row>
    <row r="3465" spans="1:12" ht="14.4" x14ac:dyDescent="0.3">
      <c r="A3465" s="7">
        <v>39114</v>
      </c>
      <c r="B3465" s="191">
        <v>1437.900024</v>
      </c>
      <c r="C3465" s="191">
        <v>1446.6400149999999</v>
      </c>
      <c r="D3465" s="191">
        <v>1437.900024</v>
      </c>
      <c r="E3465" s="191">
        <v>1445.9399410000001</v>
      </c>
      <c r="F3465" s="192">
        <v>1445.9399410000001</v>
      </c>
      <c r="G3465" s="191">
        <v>2914890000</v>
      </c>
      <c r="H3465" s="194">
        <f t="shared" si="54"/>
        <v>5.3537316814560656E-3</v>
      </c>
      <c r="I3465" s="193"/>
      <c r="J3465" s="197">
        <v>3463</v>
      </c>
      <c r="K3465" s="234">
        <v>5.3537316814560656E-3</v>
      </c>
      <c r="L3465" s="198">
        <v>-3.258461278054397E-4</v>
      </c>
    </row>
    <row r="3466" spans="1:12" ht="14.4" x14ac:dyDescent="0.3">
      <c r="A3466" s="7">
        <v>39113</v>
      </c>
      <c r="B3466" s="191">
        <v>1428.650024</v>
      </c>
      <c r="C3466" s="191">
        <v>1441.6099850000001</v>
      </c>
      <c r="D3466" s="191">
        <v>1424.780029</v>
      </c>
      <c r="E3466" s="191">
        <v>1438.23999</v>
      </c>
      <c r="F3466" s="192">
        <v>1438.23999</v>
      </c>
      <c r="G3466" s="191">
        <v>2976690000</v>
      </c>
      <c r="H3466" s="194">
        <f t="shared" si="54"/>
        <v>6.592883887414574E-3</v>
      </c>
      <c r="I3466" s="193"/>
      <c r="J3466" s="197">
        <v>3464</v>
      </c>
      <c r="K3466" s="234">
        <v>6.592883887414574E-3</v>
      </c>
      <c r="L3466" s="198">
        <v>-3.2458366096600207E-4</v>
      </c>
    </row>
    <row r="3467" spans="1:12" ht="14.4" x14ac:dyDescent="0.3">
      <c r="A3467" s="7">
        <v>39112</v>
      </c>
      <c r="B3467" s="191">
        <v>1420.6099850000001</v>
      </c>
      <c r="C3467" s="191">
        <v>1428.8199460000001</v>
      </c>
      <c r="D3467" s="191">
        <v>1420.6099850000001</v>
      </c>
      <c r="E3467" s="191">
        <v>1428.8199460000001</v>
      </c>
      <c r="F3467" s="192">
        <v>1428.8199460000001</v>
      </c>
      <c r="G3467" s="191">
        <v>2706250000</v>
      </c>
      <c r="H3467" s="194">
        <f t="shared" si="54"/>
        <v>5.7720931909029305E-3</v>
      </c>
      <c r="I3467" s="193"/>
      <c r="J3467" s="197">
        <v>3465</v>
      </c>
      <c r="K3467" s="234">
        <v>5.7720931909029305E-3</v>
      </c>
      <c r="L3467" s="198">
        <v>-3.2158888208701919E-4</v>
      </c>
    </row>
    <row r="3468" spans="1:12" ht="14.4" x14ac:dyDescent="0.3">
      <c r="A3468" s="7">
        <v>39111</v>
      </c>
      <c r="B3468" s="191">
        <v>1422.030029</v>
      </c>
      <c r="C3468" s="191">
        <v>1426.9399410000001</v>
      </c>
      <c r="D3468" s="191">
        <v>1418.459961</v>
      </c>
      <c r="E3468" s="191">
        <v>1420.619995</v>
      </c>
      <c r="F3468" s="192">
        <v>1420.619995</v>
      </c>
      <c r="G3468" s="191">
        <v>2730480000</v>
      </c>
      <c r="H3468" s="194">
        <f t="shared" si="54"/>
        <v>-1.0969490083988411E-3</v>
      </c>
      <c r="I3468" s="193"/>
      <c r="J3468" s="197">
        <v>3466</v>
      </c>
      <c r="K3468" s="234">
        <v>-1.0969490083988411E-3</v>
      </c>
      <c r="L3468" s="198">
        <v>-3.1430909868912401E-4</v>
      </c>
    </row>
    <row r="3469" spans="1:12" ht="14.4" x14ac:dyDescent="0.3">
      <c r="A3469" s="7">
        <v>39108</v>
      </c>
      <c r="B3469" s="191">
        <v>1423.900024</v>
      </c>
      <c r="C3469" s="191">
        <v>1427.2700199999999</v>
      </c>
      <c r="D3469" s="191">
        <v>1416.959961</v>
      </c>
      <c r="E3469" s="191">
        <v>1422.1800539999999</v>
      </c>
      <c r="F3469" s="192">
        <v>1422.1800539999999</v>
      </c>
      <c r="G3469" s="191">
        <v>2626620000</v>
      </c>
      <c r="H3469" s="194">
        <f t="shared" si="54"/>
        <v>-1.2079289072335201E-3</v>
      </c>
      <c r="I3469" s="193"/>
      <c r="J3469" s="197">
        <v>3467</v>
      </c>
      <c r="K3469" s="234">
        <v>-1.2079289072335201E-3</v>
      </c>
      <c r="L3469" s="198">
        <v>-3.1386149807005349E-4</v>
      </c>
    </row>
    <row r="3470" spans="1:12" ht="14.4" x14ac:dyDescent="0.3">
      <c r="A3470" s="7">
        <v>39107</v>
      </c>
      <c r="B3470" s="191">
        <v>1440.119995</v>
      </c>
      <c r="C3470" s="191">
        <v>1440.6899410000001</v>
      </c>
      <c r="D3470" s="191">
        <v>1422.339966</v>
      </c>
      <c r="E3470" s="191">
        <v>1423.900024</v>
      </c>
      <c r="F3470" s="192">
        <v>1423.900024</v>
      </c>
      <c r="G3470" s="191">
        <v>2994330000</v>
      </c>
      <c r="H3470" s="194">
        <f t="shared" si="54"/>
        <v>-1.1269802687015018E-2</v>
      </c>
      <c r="I3470" s="193"/>
      <c r="J3470" s="197">
        <v>3468</v>
      </c>
      <c r="K3470" s="234">
        <v>-1.1269802687015018E-2</v>
      </c>
      <c r="L3470" s="198">
        <v>-3.1111871384323722E-4</v>
      </c>
    </row>
    <row r="3471" spans="1:12" ht="14.4" x14ac:dyDescent="0.3">
      <c r="A3471" s="7">
        <v>39106</v>
      </c>
      <c r="B3471" s="191">
        <v>1427.959961</v>
      </c>
      <c r="C3471" s="191">
        <v>1440.1400149999999</v>
      </c>
      <c r="D3471" s="191">
        <v>1427.959961</v>
      </c>
      <c r="E3471" s="191">
        <v>1440.130005</v>
      </c>
      <c r="F3471" s="192">
        <v>1440.130005</v>
      </c>
      <c r="G3471" s="191">
        <v>2783180000</v>
      </c>
      <c r="H3471" s="194">
        <f t="shared" si="54"/>
        <v>8.5014706580680919E-3</v>
      </c>
      <c r="I3471" s="193"/>
      <c r="J3471" s="197">
        <v>3469</v>
      </c>
      <c r="K3471" s="234">
        <v>8.5014706580680919E-3</v>
      </c>
      <c r="L3471" s="198">
        <v>-3.0802294385623452E-4</v>
      </c>
    </row>
    <row r="3472" spans="1:12" ht="14.4" x14ac:dyDescent="0.3">
      <c r="A3472" s="7">
        <v>39105</v>
      </c>
      <c r="B3472" s="191">
        <v>1422.9499510000001</v>
      </c>
      <c r="C3472" s="191">
        <v>1431.329956</v>
      </c>
      <c r="D3472" s="191">
        <v>1421.660034</v>
      </c>
      <c r="E3472" s="191">
        <v>1427.98999</v>
      </c>
      <c r="F3472" s="192">
        <v>1427.98999</v>
      </c>
      <c r="G3472" s="191">
        <v>2975070000</v>
      </c>
      <c r="H3472" s="194">
        <f t="shared" si="54"/>
        <v>3.5419650539767851E-3</v>
      </c>
      <c r="I3472" s="193"/>
      <c r="J3472" s="197">
        <v>3470</v>
      </c>
      <c r="K3472" s="234">
        <v>3.5419650539767851E-3</v>
      </c>
      <c r="L3472" s="198">
        <v>-3.0495491649841012E-4</v>
      </c>
    </row>
    <row r="3473" spans="1:12" ht="14.4" x14ac:dyDescent="0.3">
      <c r="A3473" s="7">
        <v>39104</v>
      </c>
      <c r="B3473" s="191">
        <v>1430.469971</v>
      </c>
      <c r="C3473" s="191">
        <v>1431.3900149999999</v>
      </c>
      <c r="D3473" s="191">
        <v>1420.400024</v>
      </c>
      <c r="E3473" s="191">
        <v>1422.9499510000001</v>
      </c>
      <c r="F3473" s="192">
        <v>1422.9499510000001</v>
      </c>
      <c r="G3473" s="191">
        <v>2540120000</v>
      </c>
      <c r="H3473" s="194">
        <f t="shared" si="54"/>
        <v>-5.2779091226843374E-3</v>
      </c>
      <c r="I3473" s="193"/>
      <c r="J3473" s="197">
        <v>3471</v>
      </c>
      <c r="K3473" s="234">
        <v>-5.2779091226843374E-3</v>
      </c>
      <c r="L3473" s="198">
        <v>-3.0399772551589012E-4</v>
      </c>
    </row>
    <row r="3474" spans="1:12" ht="14.4" x14ac:dyDescent="0.3">
      <c r="A3474" s="7">
        <v>39101</v>
      </c>
      <c r="B3474" s="191">
        <v>1426.349976</v>
      </c>
      <c r="C3474" s="191">
        <v>1431.5699460000001</v>
      </c>
      <c r="D3474" s="191">
        <v>1425.1899410000001</v>
      </c>
      <c r="E3474" s="191">
        <v>1430.5</v>
      </c>
      <c r="F3474" s="192">
        <v>1430.5</v>
      </c>
      <c r="G3474" s="191">
        <v>2777480000</v>
      </c>
      <c r="H3474" s="194">
        <f t="shared" si="54"/>
        <v>2.8954654223499582E-3</v>
      </c>
      <c r="I3474" s="193"/>
      <c r="J3474" s="197">
        <v>3472</v>
      </c>
      <c r="K3474" s="234">
        <v>2.8954654223499582E-3</v>
      </c>
      <c r="L3474" s="198">
        <v>-3.0342914382816685E-4</v>
      </c>
    </row>
    <row r="3475" spans="1:12" ht="14.4" x14ac:dyDescent="0.3">
      <c r="A3475" s="7">
        <v>39100</v>
      </c>
      <c r="B3475" s="191">
        <v>1430.589966</v>
      </c>
      <c r="C3475" s="191">
        <v>1432.959961</v>
      </c>
      <c r="D3475" s="191">
        <v>1424.209961</v>
      </c>
      <c r="E3475" s="191">
        <v>1426.369995</v>
      </c>
      <c r="F3475" s="192">
        <v>1426.369995</v>
      </c>
      <c r="G3475" s="191">
        <v>2822430000</v>
      </c>
      <c r="H3475" s="194">
        <f t="shared" si="54"/>
        <v>-2.9707399692816398E-3</v>
      </c>
      <c r="I3475" s="193"/>
      <c r="J3475" s="197">
        <v>3473</v>
      </c>
      <c r="K3475" s="234">
        <v>-2.9707399692816398E-3</v>
      </c>
      <c r="L3475" s="198">
        <v>-3.0333932859604834E-4</v>
      </c>
    </row>
    <row r="3476" spans="1:12" ht="14.4" x14ac:dyDescent="0.3">
      <c r="A3476" s="7">
        <v>39099</v>
      </c>
      <c r="B3476" s="191">
        <v>1431.7700199999999</v>
      </c>
      <c r="C3476" s="191">
        <v>1435.2700199999999</v>
      </c>
      <c r="D3476" s="191">
        <v>1428.5699460000001</v>
      </c>
      <c r="E3476" s="191">
        <v>1430.619995</v>
      </c>
      <c r="F3476" s="192">
        <v>1430.619995</v>
      </c>
      <c r="G3476" s="191">
        <v>2690270000</v>
      </c>
      <c r="H3476" s="194">
        <f t="shared" si="54"/>
        <v>-8.9393741081466259E-4</v>
      </c>
      <c r="I3476" s="193"/>
      <c r="J3476" s="197">
        <v>3474</v>
      </c>
      <c r="K3476" s="234">
        <v>-8.9393741081466259E-4</v>
      </c>
      <c r="L3476" s="198">
        <v>-3.0025954548886267E-4</v>
      </c>
    </row>
    <row r="3477" spans="1:12" ht="14.4" x14ac:dyDescent="0.3">
      <c r="A3477" s="7">
        <v>39098</v>
      </c>
      <c r="B3477" s="191">
        <v>1430.7299800000001</v>
      </c>
      <c r="C3477" s="191">
        <v>1433.9300539999999</v>
      </c>
      <c r="D3477" s="191">
        <v>1428.619995</v>
      </c>
      <c r="E3477" s="191">
        <v>1431.900024</v>
      </c>
      <c r="F3477" s="192">
        <v>1431.900024</v>
      </c>
      <c r="G3477" s="191">
        <v>2599530000</v>
      </c>
      <c r="H3477" s="194">
        <f t="shared" si="54"/>
        <v>8.1779512301822436E-4</v>
      </c>
      <c r="I3477" s="193"/>
      <c r="J3477" s="197">
        <v>3475</v>
      </c>
      <c r="K3477" s="234">
        <v>8.1779512301822436E-4</v>
      </c>
      <c r="L3477" s="198">
        <v>-2.9847580091483801E-4</v>
      </c>
    </row>
    <row r="3478" spans="1:12" ht="14.4" x14ac:dyDescent="0.3">
      <c r="A3478" s="7">
        <v>39094</v>
      </c>
      <c r="B3478" s="191">
        <v>1423.8199460000001</v>
      </c>
      <c r="C3478" s="191">
        <v>1431.2299800000001</v>
      </c>
      <c r="D3478" s="191">
        <v>1422.579956</v>
      </c>
      <c r="E3478" s="191">
        <v>1430.7299800000001</v>
      </c>
      <c r="F3478" s="192">
        <v>1430.7299800000001</v>
      </c>
      <c r="G3478" s="191">
        <v>2686480000</v>
      </c>
      <c r="H3478" s="194">
        <f t="shared" si="54"/>
        <v>4.853165612276087E-3</v>
      </c>
      <c r="I3478" s="193"/>
      <c r="J3478" s="197">
        <v>3476</v>
      </c>
      <c r="K3478" s="234">
        <v>4.853165612276087E-3</v>
      </c>
      <c r="L3478" s="198">
        <v>-2.9543219626882339E-4</v>
      </c>
    </row>
    <row r="3479" spans="1:12" ht="14.4" x14ac:dyDescent="0.3">
      <c r="A3479" s="7">
        <v>39093</v>
      </c>
      <c r="B3479" s="191">
        <v>1414.839966</v>
      </c>
      <c r="C3479" s="191">
        <v>1427.119995</v>
      </c>
      <c r="D3479" s="191">
        <v>1414.839966</v>
      </c>
      <c r="E3479" s="191">
        <v>1423.8199460000001</v>
      </c>
      <c r="F3479" s="192">
        <v>1423.8199460000001</v>
      </c>
      <c r="G3479" s="191">
        <v>2857870000</v>
      </c>
      <c r="H3479" s="194">
        <f t="shared" si="54"/>
        <v>6.3398735923646107E-3</v>
      </c>
      <c r="I3479" s="193"/>
      <c r="J3479" s="197">
        <v>3477</v>
      </c>
      <c r="K3479" s="234">
        <v>6.3398735923646107E-3</v>
      </c>
      <c r="L3479" s="198">
        <v>-2.9330466100032011E-4</v>
      </c>
    </row>
    <row r="3480" spans="1:12" ht="14.4" x14ac:dyDescent="0.3">
      <c r="A3480" s="7">
        <v>39092</v>
      </c>
      <c r="B3480" s="191">
        <v>1408.6999510000001</v>
      </c>
      <c r="C3480" s="191">
        <v>1415.98999</v>
      </c>
      <c r="D3480" s="191">
        <v>1405.3199460000001</v>
      </c>
      <c r="E3480" s="191">
        <v>1414.849976</v>
      </c>
      <c r="F3480" s="192">
        <v>1414.849976</v>
      </c>
      <c r="G3480" s="191">
        <v>2764660000</v>
      </c>
      <c r="H3480" s="194">
        <f t="shared" si="54"/>
        <v>1.9403524010914192E-3</v>
      </c>
      <c r="I3480" s="193"/>
      <c r="J3480" s="197">
        <v>3478</v>
      </c>
      <c r="K3480" s="234">
        <v>1.9403524010914192E-3</v>
      </c>
      <c r="L3480" s="198">
        <v>-2.9063736688483951E-4</v>
      </c>
    </row>
    <row r="3481" spans="1:12" ht="14.4" x14ac:dyDescent="0.3">
      <c r="A3481" s="7">
        <v>39091</v>
      </c>
      <c r="B3481" s="191">
        <v>1412.839966</v>
      </c>
      <c r="C3481" s="191">
        <v>1415.6099850000001</v>
      </c>
      <c r="D3481" s="191">
        <v>1405.420044</v>
      </c>
      <c r="E3481" s="191">
        <v>1412.1099850000001</v>
      </c>
      <c r="F3481" s="192">
        <v>1412.1099850000001</v>
      </c>
      <c r="G3481" s="191">
        <v>3038380000</v>
      </c>
      <c r="H3481" s="194">
        <f t="shared" si="54"/>
        <v>-5.1667635228826224E-4</v>
      </c>
      <c r="I3481" s="193"/>
      <c r="J3481" s="197">
        <v>3479</v>
      </c>
      <c r="K3481" s="234">
        <v>-5.1667635228826224E-4</v>
      </c>
      <c r="L3481" s="198">
        <v>-2.9028247268764765E-4</v>
      </c>
    </row>
    <row r="3482" spans="1:12" ht="14.4" x14ac:dyDescent="0.3">
      <c r="A3482" s="7">
        <v>39090</v>
      </c>
      <c r="B3482" s="191">
        <v>1409.26001</v>
      </c>
      <c r="C3482" s="191">
        <v>1414.9799800000001</v>
      </c>
      <c r="D3482" s="191">
        <v>1403.969971</v>
      </c>
      <c r="E3482" s="191">
        <v>1412.839966</v>
      </c>
      <c r="F3482" s="192">
        <v>1412.839966</v>
      </c>
      <c r="G3482" s="191">
        <v>2763340000</v>
      </c>
      <c r="H3482" s="194">
        <f t="shared" si="54"/>
        <v>2.2203184247770119E-3</v>
      </c>
      <c r="I3482" s="193"/>
      <c r="J3482" s="197">
        <v>3480</v>
      </c>
      <c r="K3482" s="234">
        <v>2.2203184247770119E-3</v>
      </c>
      <c r="L3482" s="198">
        <v>-2.8671726015744493E-4</v>
      </c>
    </row>
    <row r="3483" spans="1:12" ht="14.4" x14ac:dyDescent="0.3">
      <c r="A3483" s="7">
        <v>39087</v>
      </c>
      <c r="B3483" s="191">
        <v>1418.339966</v>
      </c>
      <c r="C3483" s="191">
        <v>1418.339966</v>
      </c>
      <c r="D3483" s="191">
        <v>1405.75</v>
      </c>
      <c r="E3483" s="191">
        <v>1409.709961</v>
      </c>
      <c r="F3483" s="192">
        <v>1409.709961</v>
      </c>
      <c r="G3483" s="191">
        <v>2919400000</v>
      </c>
      <c r="H3483" s="194">
        <f t="shared" si="54"/>
        <v>-6.0845814169210137E-3</v>
      </c>
      <c r="I3483" s="193"/>
      <c r="J3483" s="197">
        <v>3481</v>
      </c>
      <c r="K3483" s="234">
        <v>-6.0845814169210137E-3</v>
      </c>
      <c r="L3483" s="198">
        <v>-2.7269932562369825E-4</v>
      </c>
    </row>
    <row r="3484" spans="1:12" ht="14.4" x14ac:dyDescent="0.3">
      <c r="A3484" s="7">
        <v>39086</v>
      </c>
      <c r="B3484" s="191">
        <v>1416.599976</v>
      </c>
      <c r="C3484" s="191">
        <v>1421.839966</v>
      </c>
      <c r="D3484" s="191">
        <v>1408.4300539999999</v>
      </c>
      <c r="E3484" s="191">
        <v>1418.339966</v>
      </c>
      <c r="F3484" s="192">
        <v>1418.339966</v>
      </c>
      <c r="G3484" s="191">
        <v>3004460000</v>
      </c>
      <c r="H3484" s="194">
        <f t="shared" si="54"/>
        <v>1.2282860577995905E-3</v>
      </c>
      <c r="I3484" s="193"/>
      <c r="J3484" s="197">
        <v>3482</v>
      </c>
      <c r="K3484" s="234">
        <v>1.2282860577995905E-3</v>
      </c>
      <c r="L3484" s="198">
        <v>-2.7042218523152059E-4</v>
      </c>
    </row>
    <row r="3485" spans="1:12" ht="14.4" x14ac:dyDescent="0.3">
      <c r="A3485" s="7">
        <v>39085</v>
      </c>
      <c r="B3485" s="191">
        <v>1418.030029</v>
      </c>
      <c r="C3485" s="191">
        <v>1429.420044</v>
      </c>
      <c r="D3485" s="191">
        <v>1407.8599850000001</v>
      </c>
      <c r="E3485" s="191">
        <v>1416.599976</v>
      </c>
      <c r="F3485" s="192">
        <v>1416.599976</v>
      </c>
      <c r="G3485" s="191">
        <v>3429160000</v>
      </c>
      <c r="H3485" s="194">
        <f t="shared" si="54"/>
        <v>-1.1986694925369596E-3</v>
      </c>
      <c r="I3485" s="193"/>
      <c r="J3485" s="197">
        <v>3483</v>
      </c>
      <c r="K3485" s="234">
        <v>-1.1986694925369596E-3</v>
      </c>
      <c r="L3485" s="198">
        <v>-2.6964605440700344E-4</v>
      </c>
    </row>
    <row r="3486" spans="1:12" ht="14.4" x14ac:dyDescent="0.3">
      <c r="A3486" s="7">
        <v>39080</v>
      </c>
      <c r="B3486" s="191">
        <v>1424.709961</v>
      </c>
      <c r="C3486" s="191">
        <v>1427</v>
      </c>
      <c r="D3486" s="191">
        <v>1416.839966</v>
      </c>
      <c r="E3486" s="191">
        <v>1418.3000489999999</v>
      </c>
      <c r="F3486" s="192">
        <v>1418.3000489999999</v>
      </c>
      <c r="G3486" s="191">
        <v>1678200000</v>
      </c>
      <c r="H3486" s="194">
        <f t="shared" si="54"/>
        <v>-4.5130874553507491E-3</v>
      </c>
      <c r="I3486" s="193"/>
      <c r="J3486" s="197">
        <v>3484</v>
      </c>
      <c r="K3486" s="234">
        <v>-4.5130874553507491E-3</v>
      </c>
      <c r="L3486" s="198">
        <v>-2.6926226129964792E-4</v>
      </c>
    </row>
    <row r="3487" spans="1:12" ht="14.4" x14ac:dyDescent="0.3">
      <c r="A3487" s="7">
        <v>39079</v>
      </c>
      <c r="B3487" s="191">
        <v>1426.7700199999999</v>
      </c>
      <c r="C3487" s="191">
        <v>1427.26001</v>
      </c>
      <c r="D3487" s="191">
        <v>1422.0500489999999</v>
      </c>
      <c r="E3487" s="191">
        <v>1424.7299800000001</v>
      </c>
      <c r="F3487" s="192">
        <v>1424.7299800000001</v>
      </c>
      <c r="G3487" s="191">
        <v>1508570000</v>
      </c>
      <c r="H3487" s="194">
        <f t="shared" si="54"/>
        <v>-1.4787825196087444E-3</v>
      </c>
      <c r="I3487" s="193"/>
      <c r="J3487" s="197">
        <v>3485</v>
      </c>
      <c r="K3487" s="234">
        <v>-1.4787825196087444E-3</v>
      </c>
      <c r="L3487" s="198">
        <v>-2.6732088456459614E-4</v>
      </c>
    </row>
    <row r="3488" spans="1:12" ht="14.4" x14ac:dyDescent="0.3">
      <c r="A3488" s="7">
        <v>39078</v>
      </c>
      <c r="B3488" s="191">
        <v>1416.630005</v>
      </c>
      <c r="C3488" s="191">
        <v>1427.719971</v>
      </c>
      <c r="D3488" s="191">
        <v>1416.630005</v>
      </c>
      <c r="E3488" s="191">
        <v>1426.839966</v>
      </c>
      <c r="F3488" s="192">
        <v>1426.839966</v>
      </c>
      <c r="G3488" s="191">
        <v>1667370000</v>
      </c>
      <c r="H3488" s="194">
        <f t="shared" si="54"/>
        <v>7.0152740713059466E-3</v>
      </c>
      <c r="I3488" s="193"/>
      <c r="J3488" s="197">
        <v>3486</v>
      </c>
      <c r="K3488" s="234">
        <v>7.0152740713059466E-3</v>
      </c>
      <c r="L3488" s="198">
        <v>-2.6564134619459431E-4</v>
      </c>
    </row>
    <row r="3489" spans="1:12" ht="14.4" x14ac:dyDescent="0.3">
      <c r="A3489" s="7">
        <v>39077</v>
      </c>
      <c r="B3489" s="191">
        <v>1410.75</v>
      </c>
      <c r="C3489" s="191">
        <v>1417.910034</v>
      </c>
      <c r="D3489" s="191">
        <v>1410.4499510000001</v>
      </c>
      <c r="E3489" s="191">
        <v>1416.900024</v>
      </c>
      <c r="F3489" s="192">
        <v>1416.900024</v>
      </c>
      <c r="G3489" s="191">
        <v>1310310000</v>
      </c>
      <c r="H3489" s="194">
        <f t="shared" si="54"/>
        <v>4.352273920778393E-3</v>
      </c>
      <c r="I3489" s="193"/>
      <c r="J3489" s="197">
        <v>3487</v>
      </c>
      <c r="K3489" s="234">
        <v>4.352273920778393E-3</v>
      </c>
      <c r="L3489" s="198">
        <v>-2.6504420678409861E-4</v>
      </c>
    </row>
    <row r="3490" spans="1:12" ht="14.4" x14ac:dyDescent="0.3">
      <c r="A3490" s="7">
        <v>39073</v>
      </c>
      <c r="B3490" s="191">
        <v>1418.099976</v>
      </c>
      <c r="C3490" s="191">
        <v>1418.8199460000001</v>
      </c>
      <c r="D3490" s="191">
        <v>1410.280029</v>
      </c>
      <c r="E3490" s="191">
        <v>1410.76001</v>
      </c>
      <c r="F3490" s="192">
        <v>1410.76001</v>
      </c>
      <c r="G3490" s="191">
        <v>1647590000</v>
      </c>
      <c r="H3490" s="194">
        <f t="shared" si="54"/>
        <v>-5.3162509620698593E-3</v>
      </c>
      <c r="I3490" s="193"/>
      <c r="J3490" s="197">
        <v>3488</v>
      </c>
      <c r="K3490" s="234">
        <v>-5.3162509620698593E-3</v>
      </c>
      <c r="L3490" s="198">
        <v>-2.6237996566552441E-4</v>
      </c>
    </row>
    <row r="3491" spans="1:12" ht="14.4" x14ac:dyDescent="0.3">
      <c r="A3491" s="7">
        <v>39072</v>
      </c>
      <c r="B3491" s="191">
        <v>1423.1999510000001</v>
      </c>
      <c r="C3491" s="191">
        <v>1426.400024</v>
      </c>
      <c r="D3491" s="191">
        <v>1415.900024</v>
      </c>
      <c r="E3491" s="191">
        <v>1418.3000489999999</v>
      </c>
      <c r="F3491" s="192">
        <v>1418.3000489999999</v>
      </c>
      <c r="G3491" s="191">
        <v>2322410000</v>
      </c>
      <c r="H3491" s="194">
        <f t="shared" si="54"/>
        <v>-3.6739512995549663E-3</v>
      </c>
      <c r="I3491" s="193"/>
      <c r="J3491" s="197">
        <v>3489</v>
      </c>
      <c r="K3491" s="234">
        <v>-3.6739512995549663E-3</v>
      </c>
      <c r="L3491" s="198">
        <v>-2.5487496393997329E-4</v>
      </c>
    </row>
    <row r="3492" spans="1:12" ht="14.4" x14ac:dyDescent="0.3">
      <c r="A3492" s="7">
        <v>39071</v>
      </c>
      <c r="B3492" s="191">
        <v>1425.51001</v>
      </c>
      <c r="C3492" s="191">
        <v>1429.0500489999999</v>
      </c>
      <c r="D3492" s="191">
        <v>1423.51001</v>
      </c>
      <c r="E3492" s="191">
        <v>1423.530029</v>
      </c>
      <c r="F3492" s="192">
        <v>1423.530029</v>
      </c>
      <c r="G3492" s="191">
        <v>2387630000</v>
      </c>
      <c r="H3492" s="194">
        <f t="shared" si="54"/>
        <v>-1.4170109295123959E-3</v>
      </c>
      <c r="I3492" s="193"/>
      <c r="J3492" s="197">
        <v>3490</v>
      </c>
      <c r="K3492" s="234">
        <v>-1.4170109295123959E-3</v>
      </c>
      <c r="L3492" s="198">
        <v>-2.5266236039021936E-4</v>
      </c>
    </row>
    <row r="3493" spans="1:12" ht="14.4" x14ac:dyDescent="0.3">
      <c r="A3493" s="7">
        <v>39070</v>
      </c>
      <c r="B3493" s="191">
        <v>1422.420044</v>
      </c>
      <c r="C3493" s="191">
        <v>1428.3000489999999</v>
      </c>
      <c r="D3493" s="191">
        <v>1414.880005</v>
      </c>
      <c r="E3493" s="191">
        <v>1425.5500489999999</v>
      </c>
      <c r="F3493" s="192">
        <v>1425.5500489999999</v>
      </c>
      <c r="G3493" s="191">
        <v>2717060000</v>
      </c>
      <c r="H3493" s="194">
        <f t="shared" si="54"/>
        <v>2.1582511129610948E-3</v>
      </c>
      <c r="I3493" s="193"/>
      <c r="J3493" s="197">
        <v>3491</v>
      </c>
      <c r="K3493" s="234">
        <v>2.1582511129610948E-3</v>
      </c>
      <c r="L3493" s="198">
        <v>-2.4598389514535386E-4</v>
      </c>
    </row>
    <row r="3494" spans="1:12" ht="14.4" x14ac:dyDescent="0.3">
      <c r="A3494" s="7">
        <v>39069</v>
      </c>
      <c r="B3494" s="191">
        <v>1427.079956</v>
      </c>
      <c r="C3494" s="191">
        <v>1431.8100589999999</v>
      </c>
      <c r="D3494" s="191">
        <v>1420.650024</v>
      </c>
      <c r="E3494" s="191">
        <v>1422.4799800000001</v>
      </c>
      <c r="F3494" s="192">
        <v>1422.4799800000001</v>
      </c>
      <c r="G3494" s="191">
        <v>2568140000</v>
      </c>
      <c r="H3494" s="194">
        <f t="shared" si="54"/>
        <v>-3.2303401396068221E-3</v>
      </c>
      <c r="I3494" s="193"/>
      <c r="J3494" s="197">
        <v>3492</v>
      </c>
      <c r="K3494" s="234">
        <v>-3.2303401396068221E-3</v>
      </c>
      <c r="L3494" s="198">
        <v>-2.4547158972221424E-4</v>
      </c>
    </row>
    <row r="3495" spans="1:12" ht="14.4" x14ac:dyDescent="0.3">
      <c r="A3495" s="7">
        <v>39066</v>
      </c>
      <c r="B3495" s="191">
        <v>1425.4799800000001</v>
      </c>
      <c r="C3495" s="191">
        <v>1431.630005</v>
      </c>
      <c r="D3495" s="191">
        <v>1425.4799800000001</v>
      </c>
      <c r="E3495" s="191">
        <v>1427.089966</v>
      </c>
      <c r="F3495" s="192">
        <v>1427.089966</v>
      </c>
      <c r="G3495" s="191">
        <v>3229580000</v>
      </c>
      <c r="H3495" s="194">
        <f t="shared" si="54"/>
        <v>1.1224042337890914E-3</v>
      </c>
      <c r="I3495" s="193"/>
      <c r="J3495" s="197">
        <v>3493</v>
      </c>
      <c r="K3495" s="234">
        <v>1.1224042337890914E-3</v>
      </c>
      <c r="L3495" s="198">
        <v>-2.4232888277423201E-4</v>
      </c>
    </row>
    <row r="3496" spans="1:12" ht="14.4" x14ac:dyDescent="0.3">
      <c r="A3496" s="7">
        <v>39065</v>
      </c>
      <c r="B3496" s="191">
        <v>1413.160034</v>
      </c>
      <c r="C3496" s="191">
        <v>1427.2299800000001</v>
      </c>
      <c r="D3496" s="191">
        <v>1413.160034</v>
      </c>
      <c r="E3496" s="191">
        <v>1425.48999</v>
      </c>
      <c r="F3496" s="192">
        <v>1425.48999</v>
      </c>
      <c r="G3496" s="191">
        <v>2729700000</v>
      </c>
      <c r="H3496" s="194">
        <f t="shared" si="54"/>
        <v>8.6894582821299641E-3</v>
      </c>
      <c r="I3496" s="193"/>
      <c r="J3496" s="197">
        <v>3494</v>
      </c>
      <c r="K3496" s="234">
        <v>8.6894582821299641E-3</v>
      </c>
      <c r="L3496" s="198">
        <v>-2.4098652605974085E-4</v>
      </c>
    </row>
    <row r="3497" spans="1:12" ht="14.4" x14ac:dyDescent="0.3">
      <c r="A3497" s="7">
        <v>39064</v>
      </c>
      <c r="B3497" s="191">
        <v>1411.3199460000001</v>
      </c>
      <c r="C3497" s="191">
        <v>1416.6400149999999</v>
      </c>
      <c r="D3497" s="191">
        <v>1411.0500489999999</v>
      </c>
      <c r="E3497" s="191">
        <v>1413.209961</v>
      </c>
      <c r="F3497" s="192">
        <v>1413.209961</v>
      </c>
      <c r="G3497" s="191">
        <v>2552260000</v>
      </c>
      <c r="H3497" s="194">
        <f t="shared" si="54"/>
        <v>1.1688500177377938E-3</v>
      </c>
      <c r="I3497" s="193"/>
      <c r="J3497" s="197">
        <v>3495</v>
      </c>
      <c r="K3497" s="234">
        <v>1.1688500177377938E-3</v>
      </c>
      <c r="L3497" s="198">
        <v>-2.4031546401381867E-4</v>
      </c>
    </row>
    <row r="3498" spans="1:12" ht="14.4" x14ac:dyDescent="0.3">
      <c r="A3498" s="7">
        <v>39063</v>
      </c>
      <c r="B3498" s="191">
        <v>1413</v>
      </c>
      <c r="C3498" s="191">
        <v>1413.780029</v>
      </c>
      <c r="D3498" s="191">
        <v>1404.75</v>
      </c>
      <c r="E3498" s="191">
        <v>1411.5600589999999</v>
      </c>
      <c r="F3498" s="192">
        <v>1411.5600589999999</v>
      </c>
      <c r="G3498" s="191">
        <v>2738170000</v>
      </c>
      <c r="H3498" s="194">
        <f t="shared" si="54"/>
        <v>-1.0473730107799647E-3</v>
      </c>
      <c r="I3498" s="193"/>
      <c r="J3498" s="197">
        <v>3496</v>
      </c>
      <c r="K3498" s="234">
        <v>-1.0473730107799647E-3</v>
      </c>
      <c r="L3498" s="198">
        <v>-2.4027832918857423E-4</v>
      </c>
    </row>
    <row r="3499" spans="1:12" ht="14.4" x14ac:dyDescent="0.3">
      <c r="A3499" s="7">
        <v>39062</v>
      </c>
      <c r="B3499" s="191">
        <v>1409.8100589999999</v>
      </c>
      <c r="C3499" s="191">
        <v>1415.599976</v>
      </c>
      <c r="D3499" s="191">
        <v>1408.5600589999999</v>
      </c>
      <c r="E3499" s="191">
        <v>1413.040039</v>
      </c>
      <c r="F3499" s="192">
        <v>1413.040039</v>
      </c>
      <c r="G3499" s="191">
        <v>2289900000</v>
      </c>
      <c r="H3499" s="194">
        <f t="shared" si="54"/>
        <v>2.2698129413079604E-3</v>
      </c>
      <c r="I3499" s="193"/>
      <c r="J3499" s="197">
        <v>3497</v>
      </c>
      <c r="K3499" s="234">
        <v>2.2698129413079604E-3</v>
      </c>
      <c r="L3499" s="198">
        <v>-2.3900794299501919E-4</v>
      </c>
    </row>
    <row r="3500" spans="1:12" ht="14.4" x14ac:dyDescent="0.3">
      <c r="A3500" s="7">
        <v>39059</v>
      </c>
      <c r="B3500" s="191">
        <v>1407.2700199999999</v>
      </c>
      <c r="C3500" s="191">
        <v>1414.089966</v>
      </c>
      <c r="D3500" s="191">
        <v>1403.670044</v>
      </c>
      <c r="E3500" s="191">
        <v>1409.839966</v>
      </c>
      <c r="F3500" s="192">
        <v>1409.839966</v>
      </c>
      <c r="G3500" s="191">
        <v>2440460000</v>
      </c>
      <c r="H3500" s="194">
        <f t="shared" si="54"/>
        <v>1.8119413406862217E-3</v>
      </c>
      <c r="I3500" s="193"/>
      <c r="J3500" s="197">
        <v>3498</v>
      </c>
      <c r="K3500" s="234">
        <v>1.8119413406862217E-3</v>
      </c>
      <c r="L3500" s="198">
        <v>-2.3814923925437963E-4</v>
      </c>
    </row>
    <row r="3501" spans="1:12" ht="14.4" x14ac:dyDescent="0.3">
      <c r="A3501" s="7">
        <v>39058</v>
      </c>
      <c r="B3501" s="191">
        <v>1412.8599850000001</v>
      </c>
      <c r="C3501" s="191">
        <v>1418.2700199999999</v>
      </c>
      <c r="D3501" s="191">
        <v>1406.8000489999999</v>
      </c>
      <c r="E3501" s="191">
        <v>1407.290039</v>
      </c>
      <c r="F3501" s="192">
        <v>1407.290039</v>
      </c>
      <c r="G3501" s="191">
        <v>2743150000</v>
      </c>
      <c r="H3501" s="194">
        <f t="shared" si="54"/>
        <v>-3.9705463264965244E-3</v>
      </c>
      <c r="I3501" s="193"/>
      <c r="J3501" s="197">
        <v>3499</v>
      </c>
      <c r="K3501" s="234">
        <v>-3.9705463264965244E-3</v>
      </c>
      <c r="L3501" s="198">
        <v>-2.3811431354986046E-4</v>
      </c>
    </row>
    <row r="3502" spans="1:12" ht="14.4" x14ac:dyDescent="0.3">
      <c r="A3502" s="7">
        <v>39057</v>
      </c>
      <c r="B3502" s="191">
        <v>1414.400024</v>
      </c>
      <c r="C3502" s="191">
        <v>1415.9300539999999</v>
      </c>
      <c r="D3502" s="191">
        <v>1411.0500489999999</v>
      </c>
      <c r="E3502" s="191">
        <v>1412.900024</v>
      </c>
      <c r="F3502" s="192">
        <v>1412.900024</v>
      </c>
      <c r="G3502" s="191">
        <v>2725280000</v>
      </c>
      <c r="H3502" s="194">
        <f t="shared" si="54"/>
        <v>-1.3147007173322175E-3</v>
      </c>
      <c r="I3502" s="193"/>
      <c r="J3502" s="197">
        <v>3500</v>
      </c>
      <c r="K3502" s="234">
        <v>-1.3147007173322175E-3</v>
      </c>
      <c r="L3502" s="198">
        <v>-2.3782391289092772E-4</v>
      </c>
    </row>
    <row r="3503" spans="1:12" ht="14.4" x14ac:dyDescent="0.3">
      <c r="A3503" s="7">
        <v>39056</v>
      </c>
      <c r="B3503" s="191">
        <v>1409.099976</v>
      </c>
      <c r="C3503" s="191">
        <v>1415.2700199999999</v>
      </c>
      <c r="D3503" s="191">
        <v>1408.780029</v>
      </c>
      <c r="E3503" s="191">
        <v>1414.76001</v>
      </c>
      <c r="F3503" s="192">
        <v>1414.76001</v>
      </c>
      <c r="G3503" s="191">
        <v>2755700000</v>
      </c>
      <c r="H3503" s="194">
        <f t="shared" si="54"/>
        <v>4.0025086720878933E-3</v>
      </c>
      <c r="I3503" s="193"/>
      <c r="J3503" s="197">
        <v>3501</v>
      </c>
      <c r="K3503" s="234">
        <v>4.0025086720878933E-3</v>
      </c>
      <c r="L3503" s="198">
        <v>-2.3619444619351679E-4</v>
      </c>
    </row>
    <row r="3504" spans="1:12" ht="14.4" x14ac:dyDescent="0.3">
      <c r="A3504" s="7">
        <v>39055</v>
      </c>
      <c r="B3504" s="191">
        <v>1396.670044</v>
      </c>
      <c r="C3504" s="191">
        <v>1411.2299800000001</v>
      </c>
      <c r="D3504" s="191">
        <v>1396.670044</v>
      </c>
      <c r="E3504" s="191">
        <v>1409.119995</v>
      </c>
      <c r="F3504" s="192">
        <v>1409.119995</v>
      </c>
      <c r="G3504" s="191">
        <v>2766320000</v>
      </c>
      <c r="H3504" s="194">
        <f t="shared" si="54"/>
        <v>8.8851904450619121E-3</v>
      </c>
      <c r="I3504" s="193"/>
      <c r="J3504" s="197">
        <v>3502</v>
      </c>
      <c r="K3504" s="234">
        <v>8.8851904450619121E-3</v>
      </c>
      <c r="L3504" s="198">
        <v>-2.2778923352422984E-4</v>
      </c>
    </row>
    <row r="3505" spans="1:12" ht="14.4" x14ac:dyDescent="0.3">
      <c r="A3505" s="7">
        <v>39052</v>
      </c>
      <c r="B3505" s="191">
        <v>1400.630005</v>
      </c>
      <c r="C3505" s="191">
        <v>1402.459961</v>
      </c>
      <c r="D3505" s="191">
        <v>1385.9300539999999</v>
      </c>
      <c r="E3505" s="191">
        <v>1396.709961</v>
      </c>
      <c r="F3505" s="192">
        <v>1396.709961</v>
      </c>
      <c r="G3505" s="191">
        <v>2800980000</v>
      </c>
      <c r="H3505" s="194">
        <f t="shared" si="54"/>
        <v>-2.7987719711887521E-3</v>
      </c>
      <c r="I3505" s="193"/>
      <c r="J3505" s="197">
        <v>3503</v>
      </c>
      <c r="K3505" s="234">
        <v>-2.7987719711887521E-3</v>
      </c>
      <c r="L3505" s="198">
        <v>-2.233963462811897E-4</v>
      </c>
    </row>
    <row r="3506" spans="1:12" ht="14.4" x14ac:dyDescent="0.3">
      <c r="A3506" s="7">
        <v>39051</v>
      </c>
      <c r="B3506" s="191">
        <v>1399.469971</v>
      </c>
      <c r="C3506" s="191">
        <v>1406.3000489999999</v>
      </c>
      <c r="D3506" s="191">
        <v>1393.829956</v>
      </c>
      <c r="E3506" s="191">
        <v>1400.630005</v>
      </c>
      <c r="F3506" s="192">
        <v>1400.630005</v>
      </c>
      <c r="G3506" s="191">
        <v>4006230000</v>
      </c>
      <c r="H3506" s="194">
        <f t="shared" si="54"/>
        <v>8.217516623566949E-4</v>
      </c>
      <c r="I3506" s="193"/>
      <c r="J3506" s="197">
        <v>3504</v>
      </c>
      <c r="K3506" s="234">
        <v>8.217516623566949E-4</v>
      </c>
      <c r="L3506" s="198">
        <v>-2.1734594708361685E-4</v>
      </c>
    </row>
    <row r="3507" spans="1:12" ht="14.4" x14ac:dyDescent="0.3">
      <c r="A3507" s="7">
        <v>39050</v>
      </c>
      <c r="B3507" s="191">
        <v>1386.1099850000001</v>
      </c>
      <c r="C3507" s="191">
        <v>1401.1400149999999</v>
      </c>
      <c r="D3507" s="191">
        <v>1386.1099850000001</v>
      </c>
      <c r="E3507" s="191">
        <v>1399.4799800000001</v>
      </c>
      <c r="F3507" s="192">
        <v>1399.4799800000001</v>
      </c>
      <c r="G3507" s="191">
        <v>2790970000</v>
      </c>
      <c r="H3507" s="194">
        <f t="shared" si="54"/>
        <v>9.2015758529809775E-3</v>
      </c>
      <c r="I3507" s="193"/>
      <c r="J3507" s="197">
        <v>3505</v>
      </c>
      <c r="K3507" s="234">
        <v>9.2015758529809775E-3</v>
      </c>
      <c r="L3507" s="198">
        <v>-2.1220917521214803E-4</v>
      </c>
    </row>
    <row r="3508" spans="1:12" ht="14.4" x14ac:dyDescent="0.3">
      <c r="A3508" s="7">
        <v>39049</v>
      </c>
      <c r="B3508" s="191">
        <v>1381.6099850000001</v>
      </c>
      <c r="C3508" s="191">
        <v>1387.910034</v>
      </c>
      <c r="D3508" s="191">
        <v>1377.829956</v>
      </c>
      <c r="E3508" s="191">
        <v>1386.719971</v>
      </c>
      <c r="F3508" s="192">
        <v>1386.719971</v>
      </c>
      <c r="G3508" s="191">
        <v>2639750000</v>
      </c>
      <c r="H3508" s="194">
        <f t="shared" si="54"/>
        <v>3.4443906729074662E-3</v>
      </c>
      <c r="I3508" s="193"/>
      <c r="J3508" s="197">
        <v>3506</v>
      </c>
      <c r="K3508" s="234">
        <v>3.4443906729074662E-3</v>
      </c>
      <c r="L3508" s="198">
        <v>-2.1044370918173544E-4</v>
      </c>
    </row>
    <row r="3509" spans="1:12" ht="14.4" x14ac:dyDescent="0.3">
      <c r="A3509" s="7">
        <v>39048</v>
      </c>
      <c r="B3509" s="191">
        <v>1400.9499510000001</v>
      </c>
      <c r="C3509" s="191">
        <v>1400.9499510000001</v>
      </c>
      <c r="D3509" s="191">
        <v>1381.4399410000001</v>
      </c>
      <c r="E3509" s="191">
        <v>1381.959961</v>
      </c>
      <c r="F3509" s="192">
        <v>1381.959961</v>
      </c>
      <c r="G3509" s="191">
        <v>2711210000</v>
      </c>
      <c r="H3509" s="194">
        <f t="shared" si="54"/>
        <v>-1.3555080955208252E-2</v>
      </c>
      <c r="I3509" s="193"/>
      <c r="J3509" s="197">
        <v>3507</v>
      </c>
      <c r="K3509" s="234">
        <v>-1.3555080955208252E-2</v>
      </c>
      <c r="L3509" s="198">
        <v>-2.0961926198641723E-4</v>
      </c>
    </row>
    <row r="3510" spans="1:12" ht="14.4" x14ac:dyDescent="0.3">
      <c r="A3510" s="7">
        <v>39045</v>
      </c>
      <c r="B3510" s="191">
        <v>1405.9399410000001</v>
      </c>
      <c r="C3510" s="191">
        <v>1405.9399410000001</v>
      </c>
      <c r="D3510" s="191">
        <v>1399.25</v>
      </c>
      <c r="E3510" s="191">
        <v>1400.9499510000001</v>
      </c>
      <c r="F3510" s="192">
        <v>1400.9499510000001</v>
      </c>
      <c r="G3510" s="191">
        <v>832550000</v>
      </c>
      <c r="H3510" s="194">
        <f t="shared" si="54"/>
        <v>-3.6555377851262959E-3</v>
      </c>
      <c r="I3510" s="193"/>
      <c r="J3510" s="197">
        <v>3508</v>
      </c>
      <c r="K3510" s="234">
        <v>-3.6555377851262959E-3</v>
      </c>
      <c r="L3510" s="198">
        <v>-2.087665221270259E-4</v>
      </c>
    </row>
    <row r="3511" spans="1:12" ht="14.4" x14ac:dyDescent="0.3">
      <c r="A3511" s="7">
        <v>39043</v>
      </c>
      <c r="B3511" s="191">
        <v>1402.6899410000001</v>
      </c>
      <c r="C3511" s="191">
        <v>1407.8900149999999</v>
      </c>
      <c r="D3511" s="191">
        <v>1402.26001</v>
      </c>
      <c r="E3511" s="191">
        <v>1406.089966</v>
      </c>
      <c r="F3511" s="192">
        <v>1406.089966</v>
      </c>
      <c r="G3511" s="191">
        <v>2237710000</v>
      </c>
      <c r="H3511" s="194">
        <f t="shared" si="54"/>
        <v>2.338097719614437E-3</v>
      </c>
      <c r="I3511" s="193"/>
      <c r="J3511" s="197">
        <v>3509</v>
      </c>
      <c r="K3511" s="234">
        <v>2.338097719614437E-3</v>
      </c>
      <c r="L3511" s="198">
        <v>-1.999302117276265E-4</v>
      </c>
    </row>
    <row r="3512" spans="1:12" ht="14.4" x14ac:dyDescent="0.3">
      <c r="A3512" s="7">
        <v>39042</v>
      </c>
      <c r="B3512" s="191">
        <v>1400.4300539999999</v>
      </c>
      <c r="C3512" s="191">
        <v>1403.48999</v>
      </c>
      <c r="D3512" s="191">
        <v>1399.98999</v>
      </c>
      <c r="E3512" s="191">
        <v>1402.8100589999999</v>
      </c>
      <c r="F3512" s="192">
        <v>1402.8100589999999</v>
      </c>
      <c r="G3512" s="191">
        <v>2597940000</v>
      </c>
      <c r="H3512" s="194">
        <f t="shared" si="54"/>
        <v>1.6494530524811925E-3</v>
      </c>
      <c r="I3512" s="193"/>
      <c r="J3512" s="197">
        <v>3510</v>
      </c>
      <c r="K3512" s="234">
        <v>1.6494530524811925E-3</v>
      </c>
      <c r="L3512" s="198">
        <v>-1.9742822957115441E-4</v>
      </c>
    </row>
    <row r="3513" spans="1:12" ht="14.4" x14ac:dyDescent="0.3">
      <c r="A3513" s="7">
        <v>39041</v>
      </c>
      <c r="B3513" s="191">
        <v>1401.170044</v>
      </c>
      <c r="C3513" s="191">
        <v>1404.369995</v>
      </c>
      <c r="D3513" s="191">
        <v>1397.849976</v>
      </c>
      <c r="E3513" s="191">
        <v>1400.5</v>
      </c>
      <c r="F3513" s="192">
        <v>1400.5</v>
      </c>
      <c r="G3513" s="191">
        <v>2546710000</v>
      </c>
      <c r="H3513" s="194">
        <f t="shared" si="54"/>
        <v>-4.9953684304693171E-4</v>
      </c>
      <c r="I3513" s="193"/>
      <c r="J3513" s="197">
        <v>3511</v>
      </c>
      <c r="K3513" s="234">
        <v>-4.9953684304693171E-4</v>
      </c>
      <c r="L3513" s="198">
        <v>-1.9732289809462974E-4</v>
      </c>
    </row>
    <row r="3514" spans="1:12" ht="14.4" x14ac:dyDescent="0.3">
      <c r="A3514" s="7">
        <v>39038</v>
      </c>
      <c r="B3514" s="191">
        <v>1399.76001</v>
      </c>
      <c r="C3514" s="191">
        <v>1401.209961</v>
      </c>
      <c r="D3514" s="191">
        <v>1394.5500489999999</v>
      </c>
      <c r="E3514" s="191">
        <v>1401.1999510000001</v>
      </c>
      <c r="F3514" s="192">
        <v>1401.1999510000001</v>
      </c>
      <c r="G3514" s="191">
        <v>2726100000</v>
      </c>
      <c r="H3514" s="194">
        <f t="shared" si="54"/>
        <v>1.0287056279026645E-3</v>
      </c>
      <c r="I3514" s="193"/>
      <c r="J3514" s="197">
        <v>3512</v>
      </c>
      <c r="K3514" s="234">
        <v>1.0287056279026645E-3</v>
      </c>
      <c r="L3514" s="198">
        <v>-1.954482145047379E-4</v>
      </c>
    </row>
    <row r="3515" spans="1:12" ht="14.4" x14ac:dyDescent="0.3">
      <c r="A3515" s="7">
        <v>39037</v>
      </c>
      <c r="B3515" s="191">
        <v>1396.530029</v>
      </c>
      <c r="C3515" s="191">
        <v>1403.76001</v>
      </c>
      <c r="D3515" s="191">
        <v>1396.530029</v>
      </c>
      <c r="E3515" s="191">
        <v>1399.76001</v>
      </c>
      <c r="F3515" s="192">
        <v>1399.76001</v>
      </c>
      <c r="G3515" s="191">
        <v>2835730000</v>
      </c>
      <c r="H3515" s="194">
        <f t="shared" si="54"/>
        <v>2.2842135541701631E-3</v>
      </c>
      <c r="I3515" s="193"/>
      <c r="J3515" s="197">
        <v>3513</v>
      </c>
      <c r="K3515" s="234">
        <v>2.2842135541701631E-3</v>
      </c>
      <c r="L3515" s="198">
        <v>-1.9493772967157881E-4</v>
      </c>
    </row>
    <row r="3516" spans="1:12" ht="14.4" x14ac:dyDescent="0.3">
      <c r="A3516" s="7">
        <v>39036</v>
      </c>
      <c r="B3516" s="191">
        <v>1392.910034</v>
      </c>
      <c r="C3516" s="191">
        <v>1401.349976</v>
      </c>
      <c r="D3516" s="191">
        <v>1392.130005</v>
      </c>
      <c r="E3516" s="191">
        <v>1396.5699460000001</v>
      </c>
      <c r="F3516" s="192">
        <v>1396.5699460000001</v>
      </c>
      <c r="G3516" s="191">
        <v>2831130000</v>
      </c>
      <c r="H3516" s="194">
        <f t="shared" si="54"/>
        <v>2.4044839075882626E-3</v>
      </c>
      <c r="I3516" s="193"/>
      <c r="J3516" s="197">
        <v>3514</v>
      </c>
      <c r="K3516" s="234">
        <v>2.4044839075882626E-3</v>
      </c>
      <c r="L3516" s="198">
        <v>-1.9410030563602479E-4</v>
      </c>
    </row>
    <row r="3517" spans="1:12" ht="14.4" x14ac:dyDescent="0.3">
      <c r="A3517" s="7">
        <v>39035</v>
      </c>
      <c r="B3517" s="191">
        <v>1384.3599850000001</v>
      </c>
      <c r="C3517" s="191">
        <v>1394.48999</v>
      </c>
      <c r="D3517" s="191">
        <v>1379.0699460000001</v>
      </c>
      <c r="E3517" s="191">
        <v>1393.219971</v>
      </c>
      <c r="F3517" s="192">
        <v>1393.219971</v>
      </c>
      <c r="G3517" s="191">
        <v>3027480000</v>
      </c>
      <c r="H3517" s="194">
        <f t="shared" si="54"/>
        <v>6.3563995899499019E-3</v>
      </c>
      <c r="I3517" s="193"/>
      <c r="J3517" s="197">
        <v>3515</v>
      </c>
      <c r="K3517" s="234">
        <v>6.3563995899499019E-3</v>
      </c>
      <c r="L3517" s="198">
        <v>-1.907892637183897E-4</v>
      </c>
    </row>
    <row r="3518" spans="1:12" ht="14.4" x14ac:dyDescent="0.3">
      <c r="A3518" s="7">
        <v>39034</v>
      </c>
      <c r="B3518" s="191">
        <v>1380.579956</v>
      </c>
      <c r="C3518" s="191">
        <v>1387.6099850000001</v>
      </c>
      <c r="D3518" s="191">
        <v>1378.8000489999999</v>
      </c>
      <c r="E3518" s="191">
        <v>1384.420044</v>
      </c>
      <c r="F3518" s="192">
        <v>1384.420044</v>
      </c>
      <c r="G3518" s="191">
        <v>2386340000</v>
      </c>
      <c r="H3518" s="194">
        <f t="shared" si="54"/>
        <v>2.5490766448128697E-3</v>
      </c>
      <c r="I3518" s="193"/>
      <c r="J3518" s="197">
        <v>3516</v>
      </c>
      <c r="K3518" s="234">
        <v>2.5490766448128697E-3</v>
      </c>
      <c r="L3518" s="198">
        <v>-1.8910283240326255E-4</v>
      </c>
    </row>
    <row r="3519" spans="1:12" ht="14.4" x14ac:dyDescent="0.3">
      <c r="A3519" s="7">
        <v>39031</v>
      </c>
      <c r="B3519" s="191">
        <v>1378.329956</v>
      </c>
      <c r="C3519" s="191">
        <v>1381.040039</v>
      </c>
      <c r="D3519" s="191">
        <v>1375.599976</v>
      </c>
      <c r="E3519" s="191">
        <v>1380.900024</v>
      </c>
      <c r="F3519" s="192">
        <v>1380.900024</v>
      </c>
      <c r="G3519" s="191">
        <v>2290200000</v>
      </c>
      <c r="H3519" s="194">
        <f t="shared" si="54"/>
        <v>1.8646246414454276E-3</v>
      </c>
      <c r="I3519" s="193"/>
      <c r="J3519" s="197">
        <v>3517</v>
      </c>
      <c r="K3519" s="234">
        <v>1.8646246414454276E-3</v>
      </c>
      <c r="L3519" s="198">
        <v>-1.8895050095239695E-4</v>
      </c>
    </row>
    <row r="3520" spans="1:12" ht="14.4" x14ac:dyDescent="0.3">
      <c r="A3520" s="7">
        <v>39030</v>
      </c>
      <c r="B3520" s="191">
        <v>1385.4300539999999</v>
      </c>
      <c r="C3520" s="191">
        <v>1388.920044</v>
      </c>
      <c r="D3520" s="191">
        <v>1377.3100589999999</v>
      </c>
      <c r="E3520" s="191">
        <v>1378.329956</v>
      </c>
      <c r="F3520" s="192">
        <v>1378.329956</v>
      </c>
      <c r="G3520" s="191">
        <v>3012050000</v>
      </c>
      <c r="H3520" s="194">
        <f t="shared" si="54"/>
        <v>-5.3329786354071014E-3</v>
      </c>
      <c r="I3520" s="193"/>
      <c r="J3520" s="197">
        <v>3518</v>
      </c>
      <c r="K3520" s="234">
        <v>-5.3329786354071014E-3</v>
      </c>
      <c r="L3520" s="198">
        <v>-1.8005506981199194E-4</v>
      </c>
    </row>
    <row r="3521" spans="1:12" ht="14.4" x14ac:dyDescent="0.3">
      <c r="A3521" s="7">
        <v>39029</v>
      </c>
      <c r="B3521" s="191">
        <v>1382.5</v>
      </c>
      <c r="C3521" s="191">
        <v>1388.6099850000001</v>
      </c>
      <c r="D3521" s="191">
        <v>1379.329956</v>
      </c>
      <c r="E3521" s="191">
        <v>1385.719971</v>
      </c>
      <c r="F3521" s="192">
        <v>1385.719971</v>
      </c>
      <c r="G3521" s="191">
        <v>2814820000</v>
      </c>
      <c r="H3521" s="194">
        <f t="shared" si="54"/>
        <v>2.0826741132820158E-3</v>
      </c>
      <c r="I3521" s="193"/>
      <c r="J3521" s="197">
        <v>3519</v>
      </c>
      <c r="K3521" s="234">
        <v>2.0826741132820158E-3</v>
      </c>
      <c r="L3521" s="198">
        <v>-1.7925382627232859E-4</v>
      </c>
    </row>
    <row r="3522" spans="1:12" ht="14.4" x14ac:dyDescent="0.3">
      <c r="A3522" s="7">
        <v>39028</v>
      </c>
      <c r="B3522" s="191">
        <v>1379.75</v>
      </c>
      <c r="C3522" s="191">
        <v>1388.1899410000001</v>
      </c>
      <c r="D3522" s="191">
        <v>1379.1899410000001</v>
      </c>
      <c r="E3522" s="191">
        <v>1382.839966</v>
      </c>
      <c r="F3522" s="192">
        <v>1382.839966</v>
      </c>
      <c r="G3522" s="191">
        <v>2636390000</v>
      </c>
      <c r="H3522" s="194">
        <f t="shared" si="54"/>
        <v>2.2176991518116766E-3</v>
      </c>
      <c r="I3522" s="193"/>
      <c r="J3522" s="197">
        <v>3520</v>
      </c>
      <c r="K3522" s="234">
        <v>2.2176991518116766E-3</v>
      </c>
      <c r="L3522" s="198">
        <v>-1.784359584679573E-4</v>
      </c>
    </row>
    <row r="3523" spans="1:12" ht="14.4" x14ac:dyDescent="0.3">
      <c r="A3523" s="7">
        <v>39027</v>
      </c>
      <c r="B3523" s="191">
        <v>1364.2700199999999</v>
      </c>
      <c r="C3523" s="191">
        <v>1381.400024</v>
      </c>
      <c r="D3523" s="191">
        <v>1364.2700199999999</v>
      </c>
      <c r="E3523" s="191">
        <v>1379.780029</v>
      </c>
      <c r="F3523" s="192">
        <v>1379.780029</v>
      </c>
      <c r="G3523" s="191">
        <v>2533550000</v>
      </c>
      <c r="H3523" s="194">
        <f t="shared" si="54"/>
        <v>1.1346462980300068E-2</v>
      </c>
      <c r="I3523" s="193"/>
      <c r="J3523" s="197">
        <v>3521</v>
      </c>
      <c r="K3523" s="234">
        <v>1.1346462980300068E-2</v>
      </c>
      <c r="L3523" s="198">
        <v>-1.7559586247848665E-4</v>
      </c>
    </row>
    <row r="3524" spans="1:12" ht="14.4" x14ac:dyDescent="0.3">
      <c r="A3524" s="7">
        <v>39024</v>
      </c>
      <c r="B3524" s="191">
        <v>1367.3100589999999</v>
      </c>
      <c r="C3524" s="191">
        <v>1371.6800539999999</v>
      </c>
      <c r="D3524" s="191">
        <v>1360.9799800000001</v>
      </c>
      <c r="E3524" s="191">
        <v>1364.3000489999999</v>
      </c>
      <c r="F3524" s="192">
        <v>1364.3000489999999</v>
      </c>
      <c r="G3524" s="191">
        <v>2419730000</v>
      </c>
      <c r="H3524" s="194">
        <f t="shared" ref="H3524:H3587" si="55">(F3524-F3525)/F3525</f>
        <v>-2.2232342179633615E-3</v>
      </c>
      <c r="I3524" s="193"/>
      <c r="J3524" s="197">
        <v>3522</v>
      </c>
      <c r="K3524" s="234">
        <v>-2.2232342179633615E-3</v>
      </c>
      <c r="L3524" s="198">
        <v>-1.740355100664504E-4</v>
      </c>
    </row>
    <row r="3525" spans="1:12" ht="14.4" x14ac:dyDescent="0.3">
      <c r="A3525" s="7">
        <v>39023</v>
      </c>
      <c r="B3525" s="191">
        <v>1367.4399410000001</v>
      </c>
      <c r="C3525" s="191">
        <v>1368.3900149999999</v>
      </c>
      <c r="D3525" s="191">
        <v>1362.209961</v>
      </c>
      <c r="E3525" s="191">
        <v>1367.339966</v>
      </c>
      <c r="F3525" s="192">
        <v>1367.339966</v>
      </c>
      <c r="G3525" s="191">
        <v>2646180000</v>
      </c>
      <c r="H3525" s="194">
        <f t="shared" si="55"/>
        <v>-3.4368295283892646E-4</v>
      </c>
      <c r="I3525" s="193"/>
      <c r="J3525" s="197">
        <v>3523</v>
      </c>
      <c r="K3525" s="234">
        <v>-3.4368295283892646E-4</v>
      </c>
      <c r="L3525" s="198">
        <v>-1.7188262738166723E-4</v>
      </c>
    </row>
    <row r="3526" spans="1:12" ht="14.4" x14ac:dyDescent="0.3">
      <c r="A3526" s="7">
        <v>39022</v>
      </c>
      <c r="B3526" s="191">
        <v>1377.76001</v>
      </c>
      <c r="C3526" s="191">
        <v>1381.9499510000001</v>
      </c>
      <c r="D3526" s="191">
        <v>1366.26001</v>
      </c>
      <c r="E3526" s="191">
        <v>1367.8100589999999</v>
      </c>
      <c r="F3526" s="192">
        <v>1367.8100589999999</v>
      </c>
      <c r="G3526" s="191">
        <v>2821160000</v>
      </c>
      <c r="H3526" s="194">
        <f t="shared" si="55"/>
        <v>-7.3514684483626412E-3</v>
      </c>
      <c r="I3526" s="193"/>
      <c r="J3526" s="197">
        <v>3524</v>
      </c>
      <c r="K3526" s="234">
        <v>-7.3514684483626412E-3</v>
      </c>
      <c r="L3526" s="198">
        <v>-1.6946514178486907E-4</v>
      </c>
    </row>
    <row r="3527" spans="1:12" ht="14.4" x14ac:dyDescent="0.3">
      <c r="A3527" s="7">
        <v>39021</v>
      </c>
      <c r="B3527" s="191">
        <v>1377.9300539999999</v>
      </c>
      <c r="C3527" s="191">
        <v>1381.209961</v>
      </c>
      <c r="D3527" s="191">
        <v>1372.1899410000001</v>
      </c>
      <c r="E3527" s="191">
        <v>1377.9399410000001</v>
      </c>
      <c r="F3527" s="192">
        <v>1377.9399410000001</v>
      </c>
      <c r="G3527" s="191">
        <v>2803030000</v>
      </c>
      <c r="H3527" s="194">
        <f t="shared" si="55"/>
        <v>7.1752553560040979E-6</v>
      </c>
      <c r="I3527" s="193"/>
      <c r="J3527" s="197">
        <v>3525</v>
      </c>
      <c r="K3527" s="234">
        <v>7.1752553560040979E-6</v>
      </c>
      <c r="L3527" s="198">
        <v>-1.6792113244667984E-4</v>
      </c>
    </row>
    <row r="3528" spans="1:12" ht="14.4" x14ac:dyDescent="0.3">
      <c r="A3528" s="7">
        <v>39020</v>
      </c>
      <c r="B3528" s="191">
        <v>1377.3000489999999</v>
      </c>
      <c r="C3528" s="191">
        <v>1381.219971</v>
      </c>
      <c r="D3528" s="191">
        <v>1373.459961</v>
      </c>
      <c r="E3528" s="191">
        <v>1377.9300539999999</v>
      </c>
      <c r="F3528" s="192">
        <v>1377.9300539999999</v>
      </c>
      <c r="G3528" s="191">
        <v>2770440000</v>
      </c>
      <c r="H3528" s="194">
        <f t="shared" si="55"/>
        <v>4.2842581683999676E-4</v>
      </c>
      <c r="I3528" s="193"/>
      <c r="J3528" s="197">
        <v>3526</v>
      </c>
      <c r="K3528" s="234">
        <v>4.2842581683999676E-4</v>
      </c>
      <c r="L3528" s="198">
        <v>-1.6524324694961693E-4</v>
      </c>
    </row>
    <row r="3529" spans="1:12" ht="14.4" x14ac:dyDescent="0.3">
      <c r="A3529" s="7">
        <v>39017</v>
      </c>
      <c r="B3529" s="191">
        <v>1388.8900149999999</v>
      </c>
      <c r="C3529" s="191">
        <v>1388.8900149999999</v>
      </c>
      <c r="D3529" s="191">
        <v>1375.849976</v>
      </c>
      <c r="E3529" s="191">
        <v>1377.339966</v>
      </c>
      <c r="F3529" s="192">
        <v>1377.339966</v>
      </c>
      <c r="G3529" s="191">
        <v>2458450000</v>
      </c>
      <c r="H3529" s="194">
        <f t="shared" si="55"/>
        <v>-8.4516301234426813E-3</v>
      </c>
      <c r="I3529" s="193"/>
      <c r="J3529" s="197">
        <v>3527</v>
      </c>
      <c r="K3529" s="234">
        <v>-8.4516301234426813E-3</v>
      </c>
      <c r="L3529" s="198">
        <v>-1.5513174473179254E-4</v>
      </c>
    </row>
    <row r="3530" spans="1:12" ht="14.4" x14ac:dyDescent="0.3">
      <c r="A3530" s="7">
        <v>39016</v>
      </c>
      <c r="B3530" s="191">
        <v>1382.209961</v>
      </c>
      <c r="C3530" s="191">
        <v>1389.4499510000001</v>
      </c>
      <c r="D3530" s="191">
        <v>1379.469971</v>
      </c>
      <c r="E3530" s="191">
        <v>1389.079956</v>
      </c>
      <c r="F3530" s="192">
        <v>1389.079956</v>
      </c>
      <c r="G3530" s="191">
        <v>2793350000</v>
      </c>
      <c r="H3530" s="194">
        <f t="shared" si="55"/>
        <v>4.963019739207669E-3</v>
      </c>
      <c r="I3530" s="193"/>
      <c r="J3530" s="197">
        <v>3528</v>
      </c>
      <c r="K3530" s="234">
        <v>4.963019739207669E-3</v>
      </c>
      <c r="L3530" s="198">
        <v>-1.5365930076621139E-4</v>
      </c>
    </row>
    <row r="3531" spans="1:12" ht="14.4" x14ac:dyDescent="0.3">
      <c r="A3531" s="7">
        <v>39015</v>
      </c>
      <c r="B3531" s="191">
        <v>1377.3599850000001</v>
      </c>
      <c r="C3531" s="191">
        <v>1383.6099850000001</v>
      </c>
      <c r="D3531" s="191">
        <v>1376</v>
      </c>
      <c r="E3531" s="191">
        <v>1382.219971</v>
      </c>
      <c r="F3531" s="192">
        <v>1382.219971</v>
      </c>
      <c r="G3531" s="191">
        <v>2953540000</v>
      </c>
      <c r="H3531" s="194">
        <f t="shared" si="55"/>
        <v>3.5138930305584071E-3</v>
      </c>
      <c r="I3531" s="193"/>
      <c r="J3531" s="197">
        <v>3529</v>
      </c>
      <c r="K3531" s="234">
        <v>3.5138930305584071E-3</v>
      </c>
      <c r="L3531" s="198">
        <v>-1.5359428797291814E-4</v>
      </c>
    </row>
    <row r="3532" spans="1:12" ht="14.4" x14ac:dyDescent="0.3">
      <c r="A3532" s="7">
        <v>39014</v>
      </c>
      <c r="B3532" s="191">
        <v>1377.0200199999999</v>
      </c>
      <c r="C3532" s="191">
        <v>1377.780029</v>
      </c>
      <c r="D3532" s="191">
        <v>1372.420044</v>
      </c>
      <c r="E3532" s="191">
        <v>1377.380005</v>
      </c>
      <c r="F3532" s="192">
        <v>1377.380005</v>
      </c>
      <c r="G3532" s="191">
        <v>2876890000</v>
      </c>
      <c r="H3532" s="194">
        <f t="shared" si="55"/>
        <v>2.6142321445700662E-4</v>
      </c>
      <c r="I3532" s="193"/>
      <c r="J3532" s="197">
        <v>3530</v>
      </c>
      <c r="K3532" s="234">
        <v>2.6142321445700662E-4</v>
      </c>
      <c r="L3532" s="198">
        <v>-1.5100746201550399E-4</v>
      </c>
    </row>
    <row r="3533" spans="1:12" ht="14.4" x14ac:dyDescent="0.3">
      <c r="A3533" s="7">
        <v>39013</v>
      </c>
      <c r="B3533" s="191">
        <v>1368.579956</v>
      </c>
      <c r="C3533" s="191">
        <v>1377.400024</v>
      </c>
      <c r="D3533" s="191">
        <v>1363.9399410000001</v>
      </c>
      <c r="E3533" s="191">
        <v>1377.0200199999999</v>
      </c>
      <c r="F3533" s="192">
        <v>1377.0200199999999</v>
      </c>
      <c r="G3533" s="191">
        <v>2480430000</v>
      </c>
      <c r="H3533" s="194">
        <f t="shared" si="55"/>
        <v>6.1523046526781189E-3</v>
      </c>
      <c r="I3533" s="193"/>
      <c r="J3533" s="197">
        <v>3531</v>
      </c>
      <c r="K3533" s="234">
        <v>6.1523046526781189E-3</v>
      </c>
      <c r="L3533" s="198">
        <v>-1.4638505859998407E-4</v>
      </c>
    </row>
    <row r="3534" spans="1:12" ht="14.4" x14ac:dyDescent="0.3">
      <c r="A3534" s="7">
        <v>39010</v>
      </c>
      <c r="B3534" s="191">
        <v>1366.9399410000001</v>
      </c>
      <c r="C3534" s="191">
        <v>1368.660034</v>
      </c>
      <c r="D3534" s="191">
        <v>1362.099976</v>
      </c>
      <c r="E3534" s="191">
        <v>1368.599976</v>
      </c>
      <c r="F3534" s="192">
        <v>1368.599976</v>
      </c>
      <c r="G3534" s="191">
        <v>2526410000</v>
      </c>
      <c r="H3534" s="194">
        <f t="shared" si="55"/>
        <v>1.1997535017779124E-3</v>
      </c>
      <c r="I3534" s="193"/>
      <c r="J3534" s="197">
        <v>3532</v>
      </c>
      <c r="K3534" s="234">
        <v>1.1997535017779124E-3</v>
      </c>
      <c r="L3534" s="198">
        <v>-1.462979140943451E-4</v>
      </c>
    </row>
    <row r="3535" spans="1:12" ht="14.4" x14ac:dyDescent="0.3">
      <c r="A3535" s="7">
        <v>39009</v>
      </c>
      <c r="B3535" s="191">
        <v>1365.9499510000001</v>
      </c>
      <c r="C3535" s="191">
        <v>1368.089966</v>
      </c>
      <c r="D3535" s="191">
        <v>1362.0600589999999</v>
      </c>
      <c r="E3535" s="191">
        <v>1366.959961</v>
      </c>
      <c r="F3535" s="192">
        <v>1366.959961</v>
      </c>
      <c r="G3535" s="191">
        <v>2619830000</v>
      </c>
      <c r="H3535" s="194">
        <f t="shared" si="55"/>
        <v>8.4925461882164326E-4</v>
      </c>
      <c r="I3535" s="193"/>
      <c r="J3535" s="197">
        <v>3533</v>
      </c>
      <c r="K3535" s="234">
        <v>8.4925461882164326E-4</v>
      </c>
      <c r="L3535" s="198">
        <v>-1.4576530399761426E-4</v>
      </c>
    </row>
    <row r="3536" spans="1:12" ht="14.4" x14ac:dyDescent="0.3">
      <c r="A3536" s="7">
        <v>39008</v>
      </c>
      <c r="B3536" s="191">
        <v>1363.9300539999999</v>
      </c>
      <c r="C3536" s="191">
        <v>1372.869995</v>
      </c>
      <c r="D3536" s="191">
        <v>1360.9499510000001</v>
      </c>
      <c r="E3536" s="191">
        <v>1365.8000489999999</v>
      </c>
      <c r="F3536" s="192">
        <v>1365.8000489999999</v>
      </c>
      <c r="G3536" s="191">
        <v>2658840000</v>
      </c>
      <c r="H3536" s="194">
        <f t="shared" si="55"/>
        <v>1.282944127514195E-3</v>
      </c>
      <c r="I3536" s="193"/>
      <c r="J3536" s="197">
        <v>3534</v>
      </c>
      <c r="K3536" s="234">
        <v>1.282944127514195E-3</v>
      </c>
      <c r="L3536" s="198">
        <v>-1.4326123677376192E-4</v>
      </c>
    </row>
    <row r="3537" spans="1:12" ht="14.4" x14ac:dyDescent="0.3">
      <c r="A3537" s="7">
        <v>39007</v>
      </c>
      <c r="B3537" s="191">
        <v>1369.0500489999999</v>
      </c>
      <c r="C3537" s="191">
        <v>1369.0500489999999</v>
      </c>
      <c r="D3537" s="191">
        <v>1356.869995</v>
      </c>
      <c r="E3537" s="191">
        <v>1364.0500489999999</v>
      </c>
      <c r="F3537" s="192">
        <v>1364.0500489999999</v>
      </c>
      <c r="G3537" s="191">
        <v>2519620000</v>
      </c>
      <c r="H3537" s="194">
        <f t="shared" si="55"/>
        <v>-3.65945231333344E-3</v>
      </c>
      <c r="I3537" s="193"/>
      <c r="J3537" s="197">
        <v>3535</v>
      </c>
      <c r="K3537" s="234">
        <v>-3.65945231333344E-3</v>
      </c>
      <c r="L3537" s="198">
        <v>-1.4292860173948041E-4</v>
      </c>
    </row>
    <row r="3538" spans="1:12" ht="14.4" x14ac:dyDescent="0.3">
      <c r="A3538" s="7">
        <v>39006</v>
      </c>
      <c r="B3538" s="191">
        <v>1365.6099850000001</v>
      </c>
      <c r="C3538" s="191">
        <v>1370.1999510000001</v>
      </c>
      <c r="D3538" s="191">
        <v>1364.4799800000001</v>
      </c>
      <c r="E3538" s="191">
        <v>1369.0600589999999</v>
      </c>
      <c r="F3538" s="192">
        <v>1369.0600589999999</v>
      </c>
      <c r="G3538" s="191">
        <v>2305920000</v>
      </c>
      <c r="H3538" s="194">
        <f t="shared" si="55"/>
        <v>2.5190492322865357E-3</v>
      </c>
      <c r="I3538" s="193"/>
      <c r="J3538" s="197">
        <v>3536</v>
      </c>
      <c r="K3538" s="234">
        <v>2.5190492322865357E-3</v>
      </c>
      <c r="L3538" s="198">
        <v>-1.3929650838553358E-4</v>
      </c>
    </row>
    <row r="3539" spans="1:12" ht="14.4" x14ac:dyDescent="0.3">
      <c r="A3539" s="7">
        <v>39003</v>
      </c>
      <c r="B3539" s="191">
        <v>1362.8199460000001</v>
      </c>
      <c r="C3539" s="191">
        <v>1366.630005</v>
      </c>
      <c r="D3539" s="191">
        <v>1360.5</v>
      </c>
      <c r="E3539" s="191">
        <v>1365.619995</v>
      </c>
      <c r="F3539" s="192">
        <v>1365.619995</v>
      </c>
      <c r="G3539" s="191">
        <v>2482920000</v>
      </c>
      <c r="H3539" s="194">
        <f t="shared" si="55"/>
        <v>2.047239266877385E-3</v>
      </c>
      <c r="I3539" s="193"/>
      <c r="J3539" s="197">
        <v>3537</v>
      </c>
      <c r="K3539" s="234">
        <v>2.047239266877385E-3</v>
      </c>
      <c r="L3539" s="198">
        <v>-1.3719976617723671E-4</v>
      </c>
    </row>
    <row r="3540" spans="1:12" ht="14.4" x14ac:dyDescent="0.3">
      <c r="A3540" s="7">
        <v>39002</v>
      </c>
      <c r="B3540" s="191">
        <v>1349.9399410000001</v>
      </c>
      <c r="C3540" s="191">
        <v>1363.76001</v>
      </c>
      <c r="D3540" s="191">
        <v>1349.9399410000001</v>
      </c>
      <c r="E3540" s="191">
        <v>1362.829956</v>
      </c>
      <c r="F3540" s="192">
        <v>1362.829956</v>
      </c>
      <c r="G3540" s="191">
        <v>2514350000</v>
      </c>
      <c r="H3540" s="194">
        <f t="shared" si="55"/>
        <v>9.54109816475706E-3</v>
      </c>
      <c r="I3540" s="193"/>
      <c r="J3540" s="197">
        <v>3538</v>
      </c>
      <c r="K3540" s="234">
        <v>9.54109816475706E-3</v>
      </c>
      <c r="L3540" s="198">
        <v>-1.3640952651303945E-4</v>
      </c>
    </row>
    <row r="3541" spans="1:12" ht="14.4" x14ac:dyDescent="0.3">
      <c r="A3541" s="7">
        <v>39001</v>
      </c>
      <c r="B3541" s="191">
        <v>1353.280029</v>
      </c>
      <c r="C3541" s="191">
        <v>1353.969971</v>
      </c>
      <c r="D3541" s="191">
        <v>1343.5699460000001</v>
      </c>
      <c r="E3541" s="191">
        <v>1349.9499510000001</v>
      </c>
      <c r="F3541" s="192">
        <v>1349.9499510000001</v>
      </c>
      <c r="G3541" s="191">
        <v>2521000000</v>
      </c>
      <c r="H3541" s="194">
        <f t="shared" si="55"/>
        <v>-2.563943851270394E-3</v>
      </c>
      <c r="I3541" s="193"/>
      <c r="J3541" s="197">
        <v>3539</v>
      </c>
      <c r="K3541" s="234">
        <v>-2.563943851270394E-3</v>
      </c>
      <c r="L3541" s="198">
        <v>-1.363559888103621E-4</v>
      </c>
    </row>
    <row r="3542" spans="1:12" ht="14.4" x14ac:dyDescent="0.3">
      <c r="A3542" s="7">
        <v>39000</v>
      </c>
      <c r="B3542" s="191">
        <v>1350.619995</v>
      </c>
      <c r="C3542" s="191">
        <v>1354.2299800000001</v>
      </c>
      <c r="D3542" s="191">
        <v>1348.599976</v>
      </c>
      <c r="E3542" s="191">
        <v>1353.420044</v>
      </c>
      <c r="F3542" s="192">
        <v>1353.420044</v>
      </c>
      <c r="G3542" s="191">
        <v>2376140000</v>
      </c>
      <c r="H3542" s="194">
        <f t="shared" si="55"/>
        <v>2.0434527790284536E-3</v>
      </c>
      <c r="I3542" s="193"/>
      <c r="J3542" s="197">
        <v>3540</v>
      </c>
      <c r="K3542" s="234">
        <v>2.0434527790284536E-3</v>
      </c>
      <c r="L3542" s="198">
        <v>-1.3369043596192471E-4</v>
      </c>
    </row>
    <row r="3543" spans="1:12" ht="14.4" x14ac:dyDescent="0.3">
      <c r="A3543" s="7">
        <v>38999</v>
      </c>
      <c r="B3543" s="191">
        <v>1349.579956</v>
      </c>
      <c r="C3543" s="191">
        <v>1352.6899410000001</v>
      </c>
      <c r="D3543" s="191">
        <v>1346.5500489999999</v>
      </c>
      <c r="E3543" s="191">
        <v>1350.660034</v>
      </c>
      <c r="F3543" s="192">
        <v>1350.660034</v>
      </c>
      <c r="G3543" s="191">
        <v>1935170000</v>
      </c>
      <c r="H3543" s="194">
        <f t="shared" si="55"/>
        <v>7.9288378467389409E-4</v>
      </c>
      <c r="I3543" s="193"/>
      <c r="J3543" s="197">
        <v>3541</v>
      </c>
      <c r="K3543" s="234">
        <v>7.9288378467389409E-4</v>
      </c>
      <c r="L3543" s="198">
        <v>-1.3290654349589775E-4</v>
      </c>
    </row>
    <row r="3544" spans="1:12" ht="14.4" x14ac:dyDescent="0.3">
      <c r="A3544" s="7">
        <v>38996</v>
      </c>
      <c r="B3544" s="191">
        <v>1353.219971</v>
      </c>
      <c r="C3544" s="191">
        <v>1353.219971</v>
      </c>
      <c r="D3544" s="191">
        <v>1344.209961</v>
      </c>
      <c r="E3544" s="191">
        <v>1349.589966</v>
      </c>
      <c r="F3544" s="192">
        <v>1349.589966</v>
      </c>
      <c r="G3544" s="191">
        <v>2523000000</v>
      </c>
      <c r="H3544" s="194">
        <f t="shared" si="55"/>
        <v>-2.6824944043040456E-3</v>
      </c>
      <c r="I3544" s="193"/>
      <c r="J3544" s="197">
        <v>3542</v>
      </c>
      <c r="K3544" s="234">
        <v>-2.6824944043040456E-3</v>
      </c>
      <c r="L3544" s="198">
        <v>-1.3246419817017257E-4</v>
      </c>
    </row>
    <row r="3545" spans="1:12" ht="14.4" x14ac:dyDescent="0.3">
      <c r="A3545" s="7">
        <v>38995</v>
      </c>
      <c r="B3545" s="191">
        <v>1349.839966</v>
      </c>
      <c r="C3545" s="191">
        <v>1353.790039</v>
      </c>
      <c r="D3545" s="191">
        <v>1347.75</v>
      </c>
      <c r="E3545" s="191">
        <v>1353.219971</v>
      </c>
      <c r="F3545" s="192">
        <v>1353.219971</v>
      </c>
      <c r="G3545" s="191">
        <v>2817240000</v>
      </c>
      <c r="H3545" s="194">
        <f t="shared" si="55"/>
        <v>2.2367205670265435E-3</v>
      </c>
      <c r="I3545" s="193"/>
      <c r="J3545" s="197">
        <v>3543</v>
      </c>
      <c r="K3545" s="234">
        <v>2.2367205670265435E-3</v>
      </c>
      <c r="L3545" s="198">
        <v>-1.3056153949721089E-4</v>
      </c>
    </row>
    <row r="3546" spans="1:12" ht="14.4" x14ac:dyDescent="0.3">
      <c r="A3546" s="7">
        <v>38994</v>
      </c>
      <c r="B3546" s="191">
        <v>1333.8100589999999</v>
      </c>
      <c r="C3546" s="191">
        <v>1350.1999510000001</v>
      </c>
      <c r="D3546" s="191">
        <v>1331.4799800000001</v>
      </c>
      <c r="E3546" s="191">
        <v>1350.1999510000001</v>
      </c>
      <c r="F3546" s="192">
        <v>1350.1999510000001</v>
      </c>
      <c r="G3546" s="191">
        <v>3019880000</v>
      </c>
      <c r="H3546" s="194">
        <f t="shared" si="55"/>
        <v>1.2060449423890642E-2</v>
      </c>
      <c r="I3546" s="193"/>
      <c r="J3546" s="197">
        <v>3544</v>
      </c>
      <c r="K3546" s="234">
        <v>1.2060449423890642E-2</v>
      </c>
      <c r="L3546" s="198">
        <v>-1.2913256833782199E-4</v>
      </c>
    </row>
    <row r="3547" spans="1:12" ht="14.4" x14ac:dyDescent="0.3">
      <c r="A3547" s="7">
        <v>38993</v>
      </c>
      <c r="B3547" s="191">
        <v>1331.3199460000001</v>
      </c>
      <c r="C3547" s="191">
        <v>1338.3100589999999</v>
      </c>
      <c r="D3547" s="191">
        <v>1327.099976</v>
      </c>
      <c r="E3547" s="191">
        <v>1334.1099850000001</v>
      </c>
      <c r="F3547" s="192">
        <v>1334.1099850000001</v>
      </c>
      <c r="G3547" s="191">
        <v>2682690000</v>
      </c>
      <c r="H3547" s="194">
        <f t="shared" si="55"/>
        <v>2.095693832562754E-3</v>
      </c>
      <c r="I3547" s="193"/>
      <c r="J3547" s="197">
        <v>3545</v>
      </c>
      <c r="K3547" s="234">
        <v>2.095693832562754E-3</v>
      </c>
      <c r="L3547" s="198">
        <v>-1.2814594435073701E-4</v>
      </c>
    </row>
    <row r="3548" spans="1:12" ht="14.4" x14ac:dyDescent="0.3">
      <c r="A3548" s="7">
        <v>38992</v>
      </c>
      <c r="B3548" s="191">
        <v>1335.8199460000001</v>
      </c>
      <c r="C3548" s="191">
        <v>1338.540039</v>
      </c>
      <c r="D3548" s="191">
        <v>1330.280029</v>
      </c>
      <c r="E3548" s="191">
        <v>1331.3199460000001</v>
      </c>
      <c r="F3548" s="192">
        <v>1331.3199460000001</v>
      </c>
      <c r="G3548" s="191">
        <v>2154480000</v>
      </c>
      <c r="H3548" s="194">
        <f t="shared" si="55"/>
        <v>-3.3911218186074938E-3</v>
      </c>
      <c r="I3548" s="193"/>
      <c r="J3548" s="197">
        <v>3546</v>
      </c>
      <c r="K3548" s="234">
        <v>-3.3911218186074938E-3</v>
      </c>
      <c r="L3548" s="198">
        <v>-1.2227651805639517E-4</v>
      </c>
    </row>
    <row r="3549" spans="1:12" ht="14.4" x14ac:dyDescent="0.3">
      <c r="A3549" s="7">
        <v>38989</v>
      </c>
      <c r="B3549" s="191">
        <v>1339.150024</v>
      </c>
      <c r="C3549" s="191">
        <v>1339.880005</v>
      </c>
      <c r="D3549" s="191">
        <v>1335.6400149999999</v>
      </c>
      <c r="E3549" s="191">
        <v>1335.849976</v>
      </c>
      <c r="F3549" s="192">
        <v>1335.849976</v>
      </c>
      <c r="G3549" s="191">
        <v>2273430000</v>
      </c>
      <c r="H3549" s="194">
        <f t="shared" si="55"/>
        <v>-2.2631072154968906E-3</v>
      </c>
      <c r="I3549" s="193"/>
      <c r="J3549" s="197">
        <v>3547</v>
      </c>
      <c r="K3549" s="234">
        <v>-2.2631072154968906E-3</v>
      </c>
      <c r="L3549" s="198">
        <v>-1.204979086497757E-4</v>
      </c>
    </row>
    <row r="3550" spans="1:12" ht="14.4" x14ac:dyDescent="0.3">
      <c r="A3550" s="7">
        <v>38988</v>
      </c>
      <c r="B3550" s="191">
        <v>1336.5600589999999</v>
      </c>
      <c r="C3550" s="191">
        <v>1340.280029</v>
      </c>
      <c r="D3550" s="191">
        <v>1333.75</v>
      </c>
      <c r="E3550" s="191">
        <v>1338.880005</v>
      </c>
      <c r="F3550" s="192">
        <v>1338.880005</v>
      </c>
      <c r="G3550" s="191">
        <v>2397820000</v>
      </c>
      <c r="H3550" s="194">
        <f t="shared" si="55"/>
        <v>1.7133444498714566E-3</v>
      </c>
      <c r="I3550" s="193"/>
      <c r="J3550" s="197">
        <v>3548</v>
      </c>
      <c r="K3550" s="234">
        <v>1.7133444498714566E-3</v>
      </c>
      <c r="L3550" s="198">
        <v>-1.1991891488260006E-4</v>
      </c>
    </row>
    <row r="3551" spans="1:12" ht="14.4" x14ac:dyDescent="0.3">
      <c r="A3551" s="7">
        <v>38987</v>
      </c>
      <c r="B3551" s="191">
        <v>1336.119995</v>
      </c>
      <c r="C3551" s="191">
        <v>1340.079956</v>
      </c>
      <c r="D3551" s="191">
        <v>1333.540039</v>
      </c>
      <c r="E3551" s="191">
        <v>1336.589966</v>
      </c>
      <c r="F3551" s="192">
        <v>1336.589966</v>
      </c>
      <c r="G3551" s="191">
        <v>2749190000</v>
      </c>
      <c r="H3551" s="194">
        <f t="shared" si="55"/>
        <v>1.7958618947888121E-4</v>
      </c>
      <c r="I3551" s="193"/>
      <c r="J3551" s="197">
        <v>3549</v>
      </c>
      <c r="K3551" s="234">
        <v>1.7958618947888121E-4</v>
      </c>
      <c r="L3551" s="198">
        <v>-1.1965149150183426E-4</v>
      </c>
    </row>
    <row r="3552" spans="1:12" ht="14.4" x14ac:dyDescent="0.3">
      <c r="A3552" s="7">
        <v>38986</v>
      </c>
      <c r="B3552" s="191">
        <v>1326.349976</v>
      </c>
      <c r="C3552" s="191">
        <v>1336.599976</v>
      </c>
      <c r="D3552" s="191">
        <v>1325.3000489999999</v>
      </c>
      <c r="E3552" s="191">
        <v>1336.349976</v>
      </c>
      <c r="F3552" s="192">
        <v>1336.349976</v>
      </c>
      <c r="G3552" s="191">
        <v>2673350000</v>
      </c>
      <c r="H3552" s="194">
        <f t="shared" si="55"/>
        <v>7.5242813375011189E-3</v>
      </c>
      <c r="I3552" s="193"/>
      <c r="J3552" s="197">
        <v>3550</v>
      </c>
      <c r="K3552" s="234">
        <v>7.5242813375011189E-3</v>
      </c>
      <c r="L3552" s="198">
        <v>-1.1904662471114321E-4</v>
      </c>
    </row>
    <row r="3553" spans="1:12" ht="14.4" x14ac:dyDescent="0.3">
      <c r="A3553" s="7">
        <v>38985</v>
      </c>
      <c r="B3553" s="191">
        <v>1314.780029</v>
      </c>
      <c r="C3553" s="191">
        <v>1329.349976</v>
      </c>
      <c r="D3553" s="191">
        <v>1311.579956</v>
      </c>
      <c r="E3553" s="191">
        <v>1326.369995</v>
      </c>
      <c r="F3553" s="192">
        <v>1326.369995</v>
      </c>
      <c r="G3553" s="191">
        <v>2710240000</v>
      </c>
      <c r="H3553" s="194">
        <f t="shared" si="55"/>
        <v>8.8151369387738116E-3</v>
      </c>
      <c r="I3553" s="193"/>
      <c r="J3553" s="197">
        <v>3551</v>
      </c>
      <c r="K3553" s="234">
        <v>8.8151369387738116E-3</v>
      </c>
      <c r="L3553" s="198">
        <v>-1.1892172848684109E-4</v>
      </c>
    </row>
    <row r="3554" spans="1:12" ht="14.4" x14ac:dyDescent="0.3">
      <c r="A3554" s="7">
        <v>38982</v>
      </c>
      <c r="B3554" s="191">
        <v>1318.030029</v>
      </c>
      <c r="C3554" s="191">
        <v>1318.030029</v>
      </c>
      <c r="D3554" s="191">
        <v>1310.9399410000001</v>
      </c>
      <c r="E3554" s="191">
        <v>1314.780029</v>
      </c>
      <c r="F3554" s="192">
        <v>1314.780029</v>
      </c>
      <c r="G3554" s="191">
        <v>2162880000</v>
      </c>
      <c r="H3554" s="194">
        <f t="shared" si="55"/>
        <v>-2.4658011794054502E-3</v>
      </c>
      <c r="I3554" s="193"/>
      <c r="J3554" s="197">
        <v>3552</v>
      </c>
      <c r="K3554" s="234">
        <v>-2.4658011794054502E-3</v>
      </c>
      <c r="L3554" s="198">
        <v>-1.1550278623190026E-4</v>
      </c>
    </row>
    <row r="3555" spans="1:12" ht="14.4" x14ac:dyDescent="0.3">
      <c r="A3555" s="7">
        <v>38981</v>
      </c>
      <c r="B3555" s="191">
        <v>1324.8900149999999</v>
      </c>
      <c r="C3555" s="191">
        <v>1328.1899410000001</v>
      </c>
      <c r="D3555" s="191">
        <v>1315.4499510000001</v>
      </c>
      <c r="E3555" s="191">
        <v>1318.030029</v>
      </c>
      <c r="F3555" s="192">
        <v>1318.030029</v>
      </c>
      <c r="G3555" s="191">
        <v>2627440000</v>
      </c>
      <c r="H3555" s="194">
        <f t="shared" si="55"/>
        <v>-5.3955120878991999E-3</v>
      </c>
      <c r="I3555" s="193"/>
      <c r="J3555" s="197">
        <v>3553</v>
      </c>
      <c r="K3555" s="234">
        <v>-5.3955120878991999E-3</v>
      </c>
      <c r="L3555" s="198">
        <v>-1.1410534507196889E-4</v>
      </c>
    </row>
    <row r="3556" spans="1:12" ht="14.4" x14ac:dyDescent="0.3">
      <c r="A3556" s="7">
        <v>38980</v>
      </c>
      <c r="B3556" s="191">
        <v>1318.280029</v>
      </c>
      <c r="C3556" s="191">
        <v>1328.530029</v>
      </c>
      <c r="D3556" s="191">
        <v>1318.280029</v>
      </c>
      <c r="E3556" s="191">
        <v>1325.1800539999999</v>
      </c>
      <c r="F3556" s="192">
        <v>1325.1800539999999</v>
      </c>
      <c r="G3556" s="191">
        <v>2543070000</v>
      </c>
      <c r="H3556" s="194">
        <f t="shared" si="55"/>
        <v>5.7223816172583212E-3</v>
      </c>
      <c r="I3556" s="193"/>
      <c r="J3556" s="197">
        <v>3554</v>
      </c>
      <c r="K3556" s="234">
        <v>5.7223816172583212E-3</v>
      </c>
      <c r="L3556" s="198">
        <v>-1.1355727513825147E-4</v>
      </c>
    </row>
    <row r="3557" spans="1:12" ht="14.4" x14ac:dyDescent="0.3">
      <c r="A3557" s="7">
        <v>38979</v>
      </c>
      <c r="B3557" s="191">
        <v>1321.170044</v>
      </c>
      <c r="C3557" s="191">
        <v>1322.040039</v>
      </c>
      <c r="D3557" s="191">
        <v>1312.170044</v>
      </c>
      <c r="E3557" s="191">
        <v>1317.6400149999999</v>
      </c>
      <c r="F3557" s="192">
        <v>1317.6400149999999</v>
      </c>
      <c r="G3557" s="191">
        <v>2390850000</v>
      </c>
      <c r="H3557" s="194">
        <f t="shared" si="55"/>
        <v>-2.6794523496492168E-3</v>
      </c>
      <c r="I3557" s="193"/>
      <c r="J3557" s="197">
        <v>3555</v>
      </c>
      <c r="K3557" s="234">
        <v>-2.6794523496492168E-3</v>
      </c>
      <c r="L3557" s="198">
        <v>-1.1351363754935589E-4</v>
      </c>
    </row>
    <row r="3558" spans="1:12" ht="14.4" x14ac:dyDescent="0.3">
      <c r="A3558" s="7">
        <v>38978</v>
      </c>
      <c r="B3558" s="191">
        <v>1319.849976</v>
      </c>
      <c r="C3558" s="191">
        <v>1324.869995</v>
      </c>
      <c r="D3558" s="191">
        <v>1318.160034</v>
      </c>
      <c r="E3558" s="191">
        <v>1321.1800539999999</v>
      </c>
      <c r="F3558" s="192">
        <v>1321.1800539999999</v>
      </c>
      <c r="G3558" s="191">
        <v>2325080000</v>
      </c>
      <c r="H3558" s="194">
        <f t="shared" si="55"/>
        <v>1.151826956062785E-3</v>
      </c>
      <c r="I3558" s="193"/>
      <c r="J3558" s="197">
        <v>3556</v>
      </c>
      <c r="K3558" s="234">
        <v>1.151826956062785E-3</v>
      </c>
      <c r="L3558" s="198">
        <v>-1.1336003392683833E-4</v>
      </c>
    </row>
    <row r="3559" spans="1:12" ht="14.4" x14ac:dyDescent="0.3">
      <c r="A3559" s="7">
        <v>38975</v>
      </c>
      <c r="B3559" s="191">
        <v>1316.280029</v>
      </c>
      <c r="C3559" s="191">
        <v>1324.650024</v>
      </c>
      <c r="D3559" s="191">
        <v>1316.280029</v>
      </c>
      <c r="E3559" s="191">
        <v>1319.660034</v>
      </c>
      <c r="F3559" s="192">
        <v>1319.660034</v>
      </c>
      <c r="G3559" s="191">
        <v>3198030000</v>
      </c>
      <c r="H3559" s="194">
        <f t="shared" si="55"/>
        <v>2.5678464502479985E-3</v>
      </c>
      <c r="I3559" s="193"/>
      <c r="J3559" s="197">
        <v>3557</v>
      </c>
      <c r="K3559" s="234">
        <v>2.5678464502479985E-3</v>
      </c>
      <c r="L3559" s="198">
        <v>-1.0646475973297293E-4</v>
      </c>
    </row>
    <row r="3560" spans="1:12" ht="14.4" x14ac:dyDescent="0.3">
      <c r="A3560" s="7">
        <v>38974</v>
      </c>
      <c r="B3560" s="191">
        <v>1318</v>
      </c>
      <c r="C3560" s="191">
        <v>1318</v>
      </c>
      <c r="D3560" s="191">
        <v>1313.25</v>
      </c>
      <c r="E3560" s="191">
        <v>1316.280029</v>
      </c>
      <c r="F3560" s="192">
        <v>1316.280029</v>
      </c>
      <c r="G3560" s="191">
        <v>2351220000</v>
      </c>
      <c r="H3560" s="194">
        <f t="shared" si="55"/>
        <v>-1.357983319043115E-3</v>
      </c>
      <c r="I3560" s="193"/>
      <c r="J3560" s="197">
        <v>3558</v>
      </c>
      <c r="K3560" s="234">
        <v>-1.357983319043115E-3</v>
      </c>
      <c r="L3560" s="198">
        <v>-1.0281389334889587E-4</v>
      </c>
    </row>
    <row r="3561" spans="1:12" ht="14.4" x14ac:dyDescent="0.3">
      <c r="A3561" s="7">
        <v>38973</v>
      </c>
      <c r="B3561" s="191">
        <v>1312.73999</v>
      </c>
      <c r="C3561" s="191">
        <v>1319.920044</v>
      </c>
      <c r="D3561" s="191">
        <v>1311.119995</v>
      </c>
      <c r="E3561" s="191">
        <v>1318.0699460000001</v>
      </c>
      <c r="F3561" s="192">
        <v>1318.0699460000001</v>
      </c>
      <c r="G3561" s="191">
        <v>2597220000</v>
      </c>
      <c r="H3561" s="194">
        <f t="shared" si="55"/>
        <v>3.8613450114242747E-3</v>
      </c>
      <c r="I3561" s="193"/>
      <c r="J3561" s="197">
        <v>3559</v>
      </c>
      <c r="K3561" s="234">
        <v>3.8613450114242747E-3</v>
      </c>
      <c r="L3561" s="198">
        <v>-1.0141030695574617E-4</v>
      </c>
    </row>
    <row r="3562" spans="1:12" ht="14.4" x14ac:dyDescent="0.3">
      <c r="A3562" s="7">
        <v>38972</v>
      </c>
      <c r="B3562" s="191">
        <v>1299.530029</v>
      </c>
      <c r="C3562" s="191">
        <v>1314.280029</v>
      </c>
      <c r="D3562" s="191">
        <v>1299.530029</v>
      </c>
      <c r="E3562" s="191">
        <v>1313</v>
      </c>
      <c r="F3562" s="192">
        <v>1313</v>
      </c>
      <c r="G3562" s="191">
        <v>2791580000</v>
      </c>
      <c r="H3562" s="194">
        <f t="shared" si="55"/>
        <v>1.0357480797865606E-2</v>
      </c>
      <c r="I3562" s="193"/>
      <c r="J3562" s="197">
        <v>3560</v>
      </c>
      <c r="K3562" s="234">
        <v>1.0357480797865606E-2</v>
      </c>
      <c r="L3562" s="198">
        <v>-9.6935898360779585E-5</v>
      </c>
    </row>
    <row r="3563" spans="1:12" ht="14.4" x14ac:dyDescent="0.3">
      <c r="A3563" s="7">
        <v>38971</v>
      </c>
      <c r="B3563" s="191">
        <v>1298.8599850000001</v>
      </c>
      <c r="C3563" s="191">
        <v>1302.3599850000001</v>
      </c>
      <c r="D3563" s="191">
        <v>1290.9300539999999</v>
      </c>
      <c r="E3563" s="191">
        <v>1299.540039</v>
      </c>
      <c r="F3563" s="192">
        <v>1299.540039</v>
      </c>
      <c r="G3563" s="191">
        <v>2506430000</v>
      </c>
      <c r="H3563" s="194">
        <f t="shared" si="55"/>
        <v>4.7731575385560621E-4</v>
      </c>
      <c r="I3563" s="193"/>
      <c r="J3563" s="197">
        <v>3561</v>
      </c>
      <c r="K3563" s="234">
        <v>4.7731575385560621E-4</v>
      </c>
      <c r="L3563" s="198">
        <v>-9.6820304393301185E-5</v>
      </c>
    </row>
    <row r="3564" spans="1:12" ht="14.4" x14ac:dyDescent="0.3">
      <c r="A3564" s="7">
        <v>38968</v>
      </c>
      <c r="B3564" s="191">
        <v>1294.0200199999999</v>
      </c>
      <c r="C3564" s="191">
        <v>1300.1400149999999</v>
      </c>
      <c r="D3564" s="191">
        <v>1294.0200199999999</v>
      </c>
      <c r="E3564" s="191">
        <v>1298.920044</v>
      </c>
      <c r="F3564" s="192">
        <v>1298.920044</v>
      </c>
      <c r="G3564" s="191">
        <v>2132890000</v>
      </c>
      <c r="H3564" s="194">
        <f t="shared" si="55"/>
        <v>3.7866678445979767E-3</v>
      </c>
      <c r="I3564" s="193"/>
      <c r="J3564" s="197">
        <v>3562</v>
      </c>
      <c r="K3564" s="234">
        <v>3.7866678445979767E-3</v>
      </c>
      <c r="L3564" s="198">
        <v>-9.4010159990871696E-5</v>
      </c>
    </row>
    <row r="3565" spans="1:12" ht="14.4" x14ac:dyDescent="0.3">
      <c r="A3565" s="7">
        <v>38967</v>
      </c>
      <c r="B3565" s="191">
        <v>1300.209961</v>
      </c>
      <c r="C3565" s="191">
        <v>1301.25</v>
      </c>
      <c r="D3565" s="191">
        <v>1292.130005</v>
      </c>
      <c r="E3565" s="191">
        <v>1294.0200199999999</v>
      </c>
      <c r="F3565" s="192">
        <v>1294.0200199999999</v>
      </c>
      <c r="G3565" s="191">
        <v>2325850000</v>
      </c>
      <c r="H3565" s="194">
        <f t="shared" si="55"/>
        <v>-4.7990324642838431E-3</v>
      </c>
      <c r="I3565" s="193"/>
      <c r="J3565" s="197">
        <v>3563</v>
      </c>
      <c r="K3565" s="234">
        <v>-4.7990324642838431E-3</v>
      </c>
      <c r="L3565" s="198">
        <v>-9.3330848095454029E-5</v>
      </c>
    </row>
    <row r="3566" spans="1:12" ht="14.4" x14ac:dyDescent="0.3">
      <c r="A3566" s="7">
        <v>38966</v>
      </c>
      <c r="B3566" s="191">
        <v>1313.040039</v>
      </c>
      <c r="C3566" s="191">
        <v>1313.040039</v>
      </c>
      <c r="D3566" s="191">
        <v>1299.280029</v>
      </c>
      <c r="E3566" s="191">
        <v>1300.26001</v>
      </c>
      <c r="F3566" s="192">
        <v>1300.26001</v>
      </c>
      <c r="G3566" s="191">
        <v>2329870000</v>
      </c>
      <c r="H3566" s="194">
        <f t="shared" si="55"/>
        <v>-9.8914829621169122E-3</v>
      </c>
      <c r="I3566" s="193"/>
      <c r="J3566" s="197">
        <v>3564</v>
      </c>
      <c r="K3566" s="234">
        <v>-9.8914829621169122E-3</v>
      </c>
      <c r="L3566" s="198">
        <v>-9.1271931068712825E-5</v>
      </c>
    </row>
    <row r="3567" spans="1:12" ht="14.4" x14ac:dyDescent="0.3">
      <c r="A3567" s="7">
        <v>38965</v>
      </c>
      <c r="B3567" s="191">
        <v>1310.9399410000001</v>
      </c>
      <c r="C3567" s="191">
        <v>1314.670044</v>
      </c>
      <c r="D3567" s="191">
        <v>1308.8199460000001</v>
      </c>
      <c r="E3567" s="191">
        <v>1313.25</v>
      </c>
      <c r="F3567" s="192">
        <v>1313.25</v>
      </c>
      <c r="G3567" s="191">
        <v>2114480000</v>
      </c>
      <c r="H3567" s="194">
        <f t="shared" si="55"/>
        <v>1.7085987009359557E-3</v>
      </c>
      <c r="I3567" s="193"/>
      <c r="J3567" s="197">
        <v>3565</v>
      </c>
      <c r="K3567" s="234">
        <v>1.7085987009359557E-3</v>
      </c>
      <c r="L3567" s="198">
        <v>-8.9455979014775542E-5</v>
      </c>
    </row>
    <row r="3568" spans="1:12" ht="14.4" x14ac:dyDescent="0.3">
      <c r="A3568" s="7">
        <v>38961</v>
      </c>
      <c r="B3568" s="191">
        <v>1303.8000489999999</v>
      </c>
      <c r="C3568" s="191">
        <v>1312.030029</v>
      </c>
      <c r="D3568" s="191">
        <v>1303.8000489999999</v>
      </c>
      <c r="E3568" s="191">
        <v>1311.01001</v>
      </c>
      <c r="F3568" s="192">
        <v>1311.01001</v>
      </c>
      <c r="G3568" s="191">
        <v>1800520000</v>
      </c>
      <c r="H3568" s="194">
        <f t="shared" si="55"/>
        <v>5.5146142088547956E-3</v>
      </c>
      <c r="I3568" s="193"/>
      <c r="J3568" s="197">
        <v>3566</v>
      </c>
      <c r="K3568" s="234">
        <v>5.5146142088547956E-3</v>
      </c>
      <c r="L3568" s="198">
        <v>-8.4471874435292294E-5</v>
      </c>
    </row>
    <row r="3569" spans="1:12" ht="14.4" x14ac:dyDescent="0.3">
      <c r="A3569" s="7">
        <v>38960</v>
      </c>
      <c r="B3569" s="191">
        <v>1304.25</v>
      </c>
      <c r="C3569" s="191">
        <v>1306.1099850000001</v>
      </c>
      <c r="D3569" s="191">
        <v>1302.4499510000001</v>
      </c>
      <c r="E3569" s="191">
        <v>1303.8199460000001</v>
      </c>
      <c r="F3569" s="192">
        <v>1303.8199460000001</v>
      </c>
      <c r="G3569" s="191">
        <v>1974540000</v>
      </c>
      <c r="H3569" s="194">
        <f t="shared" si="55"/>
        <v>-1.1874403471331088E-3</v>
      </c>
      <c r="I3569" s="193"/>
      <c r="J3569" s="197">
        <v>3567</v>
      </c>
      <c r="K3569" s="234">
        <v>-1.1874403471331088E-3</v>
      </c>
      <c r="L3569" s="198">
        <v>-8.4141702203002281E-5</v>
      </c>
    </row>
    <row r="3570" spans="1:12" ht="14.4" x14ac:dyDescent="0.3">
      <c r="A3570" s="7">
        <v>38959</v>
      </c>
      <c r="B3570" s="191">
        <v>1303.6999510000001</v>
      </c>
      <c r="C3570" s="191">
        <v>1306.73999</v>
      </c>
      <c r="D3570" s="191">
        <v>1302.150024</v>
      </c>
      <c r="E3570" s="191">
        <v>1305.369995</v>
      </c>
      <c r="F3570" s="192">
        <v>1305.369995</v>
      </c>
      <c r="G3570" s="191">
        <v>2060690000</v>
      </c>
      <c r="H3570" s="194">
        <f t="shared" si="55"/>
        <v>8.3568403698988474E-4</v>
      </c>
      <c r="I3570" s="193"/>
      <c r="J3570" s="197">
        <v>3568</v>
      </c>
      <c r="K3570" s="234">
        <v>8.3568403698988474E-4</v>
      </c>
      <c r="L3570" s="198">
        <v>-7.8743176996709256E-5</v>
      </c>
    </row>
    <row r="3571" spans="1:12" ht="14.4" x14ac:dyDescent="0.3">
      <c r="A3571" s="7">
        <v>38958</v>
      </c>
      <c r="B3571" s="191">
        <v>1301.5699460000001</v>
      </c>
      <c r="C3571" s="191">
        <v>1305.0200199999999</v>
      </c>
      <c r="D3571" s="191">
        <v>1295.290039</v>
      </c>
      <c r="E3571" s="191">
        <v>1304.280029</v>
      </c>
      <c r="F3571" s="192">
        <v>1304.280029</v>
      </c>
      <c r="G3571" s="191">
        <v>2093720000</v>
      </c>
      <c r="H3571" s="194">
        <f t="shared" si="55"/>
        <v>1.9204473446412043E-3</v>
      </c>
      <c r="I3571" s="193"/>
      <c r="J3571" s="197">
        <v>3569</v>
      </c>
      <c r="K3571" s="234">
        <v>1.9204473446412043E-3</v>
      </c>
      <c r="L3571" s="198">
        <v>-7.6271149924704042E-5</v>
      </c>
    </row>
    <row r="3572" spans="1:12" ht="14.4" x14ac:dyDescent="0.3">
      <c r="A3572" s="7">
        <v>38957</v>
      </c>
      <c r="B3572" s="191">
        <v>1295.089966</v>
      </c>
      <c r="C3572" s="191">
        <v>1305.0200199999999</v>
      </c>
      <c r="D3572" s="191">
        <v>1293.969971</v>
      </c>
      <c r="E3572" s="191">
        <v>1301.780029</v>
      </c>
      <c r="F3572" s="192">
        <v>1301.780029</v>
      </c>
      <c r="G3572" s="191">
        <v>1834920000</v>
      </c>
      <c r="H3572" s="194">
        <f t="shared" si="55"/>
        <v>5.1657129432195826E-3</v>
      </c>
      <c r="I3572" s="193"/>
      <c r="J3572" s="197">
        <v>3570</v>
      </c>
      <c r="K3572" s="234">
        <v>5.1657129432195826E-3</v>
      </c>
      <c r="L3572" s="198">
        <v>-7.5319463141317766E-5</v>
      </c>
    </row>
    <row r="3573" spans="1:12" ht="14.4" x14ac:dyDescent="0.3">
      <c r="A3573" s="7">
        <v>38954</v>
      </c>
      <c r="B3573" s="191">
        <v>1295.920044</v>
      </c>
      <c r="C3573" s="191">
        <v>1298.880005</v>
      </c>
      <c r="D3573" s="191">
        <v>1292.3900149999999</v>
      </c>
      <c r="E3573" s="191">
        <v>1295.089966</v>
      </c>
      <c r="F3573" s="192">
        <v>1295.089966</v>
      </c>
      <c r="G3573" s="191">
        <v>1667580000</v>
      </c>
      <c r="H3573" s="194">
        <f t="shared" si="55"/>
        <v>-7.4849386281404279E-4</v>
      </c>
      <c r="I3573" s="193"/>
      <c r="J3573" s="197">
        <v>3571</v>
      </c>
      <c r="K3573" s="234">
        <v>-7.4849386281404279E-4</v>
      </c>
      <c r="L3573" s="198">
        <v>-7.4235704719029331E-5</v>
      </c>
    </row>
    <row r="3574" spans="1:12" ht="14.4" x14ac:dyDescent="0.3">
      <c r="A3574" s="7">
        <v>38953</v>
      </c>
      <c r="B3574" s="191">
        <v>1292.969971</v>
      </c>
      <c r="C3574" s="191">
        <v>1297.2299800000001</v>
      </c>
      <c r="D3574" s="191">
        <v>1291.400024</v>
      </c>
      <c r="E3574" s="191">
        <v>1296.0600589999999</v>
      </c>
      <c r="F3574" s="192">
        <v>1296.0600589999999</v>
      </c>
      <c r="G3574" s="191">
        <v>1930320000</v>
      </c>
      <c r="H3574" s="194">
        <f t="shared" si="55"/>
        <v>2.3743950252854439E-3</v>
      </c>
      <c r="I3574" s="193"/>
      <c r="J3574" s="197">
        <v>3572</v>
      </c>
      <c r="K3574" s="234">
        <v>2.3743950252854439E-3</v>
      </c>
      <c r="L3574" s="198">
        <v>-7.2288490621123761E-5</v>
      </c>
    </row>
    <row r="3575" spans="1:12" ht="14.4" x14ac:dyDescent="0.3">
      <c r="A3575" s="7">
        <v>38952</v>
      </c>
      <c r="B3575" s="191">
        <v>1298.7299800000001</v>
      </c>
      <c r="C3575" s="191">
        <v>1301.5</v>
      </c>
      <c r="D3575" s="191">
        <v>1289.8199460000001</v>
      </c>
      <c r="E3575" s="191">
        <v>1292.98999</v>
      </c>
      <c r="F3575" s="192">
        <v>1292.98999</v>
      </c>
      <c r="G3575" s="191">
        <v>1893670000</v>
      </c>
      <c r="H3575" s="194">
        <f t="shared" si="55"/>
        <v>-4.4886560434759743E-3</v>
      </c>
      <c r="I3575" s="193"/>
      <c r="J3575" s="197">
        <v>3573</v>
      </c>
      <c r="K3575" s="234">
        <v>-4.4886560434759743E-3</v>
      </c>
      <c r="L3575" s="198">
        <v>-6.3989829486977315E-5</v>
      </c>
    </row>
    <row r="3576" spans="1:12" ht="14.4" x14ac:dyDescent="0.3">
      <c r="A3576" s="7">
        <v>38951</v>
      </c>
      <c r="B3576" s="191">
        <v>1297.5200199999999</v>
      </c>
      <c r="C3576" s="191">
        <v>1302.48999</v>
      </c>
      <c r="D3576" s="191">
        <v>1294.4399410000001</v>
      </c>
      <c r="E3576" s="191">
        <v>1298.8199460000001</v>
      </c>
      <c r="F3576" s="192">
        <v>1298.8199460000001</v>
      </c>
      <c r="G3576" s="191">
        <v>1908740000</v>
      </c>
      <c r="H3576" s="194">
        <f t="shared" si="55"/>
        <v>1.00185429123486E-3</v>
      </c>
      <c r="I3576" s="193"/>
      <c r="J3576" s="197">
        <v>3574</v>
      </c>
      <c r="K3576" s="234">
        <v>1.00185429123486E-3</v>
      </c>
      <c r="L3576" s="198">
        <v>-6.1372864230343249E-5</v>
      </c>
    </row>
    <row r="3577" spans="1:12" ht="14.4" x14ac:dyDescent="0.3">
      <c r="A3577" s="7">
        <v>38950</v>
      </c>
      <c r="B3577" s="191">
        <v>1302.3000489999999</v>
      </c>
      <c r="C3577" s="191">
        <v>1302.3000489999999</v>
      </c>
      <c r="D3577" s="191">
        <v>1295.51001</v>
      </c>
      <c r="E3577" s="191">
        <v>1297.5200199999999</v>
      </c>
      <c r="F3577" s="192">
        <v>1297.5200199999999</v>
      </c>
      <c r="G3577" s="191">
        <v>1759240000</v>
      </c>
      <c r="H3577" s="194">
        <f t="shared" si="55"/>
        <v>-3.670451370765489E-3</v>
      </c>
      <c r="I3577" s="193"/>
      <c r="J3577" s="197">
        <v>3575</v>
      </c>
      <c r="K3577" s="234">
        <v>-3.670451370765489E-3</v>
      </c>
      <c r="L3577" s="198">
        <v>-5.3351013755277141E-5</v>
      </c>
    </row>
    <row r="3578" spans="1:12" ht="14.4" x14ac:dyDescent="0.3">
      <c r="A3578" s="7">
        <v>38947</v>
      </c>
      <c r="B3578" s="191">
        <v>1297.4799800000001</v>
      </c>
      <c r="C3578" s="191">
        <v>1302.3000489999999</v>
      </c>
      <c r="D3578" s="191">
        <v>1293.5699460000001</v>
      </c>
      <c r="E3578" s="191">
        <v>1302.3000489999999</v>
      </c>
      <c r="F3578" s="192">
        <v>1302.3000489999999</v>
      </c>
      <c r="G3578" s="191">
        <v>2033910000</v>
      </c>
      <c r="H3578" s="194">
        <f t="shared" si="55"/>
        <v>3.7149467231084947E-3</v>
      </c>
      <c r="I3578" s="193"/>
      <c r="J3578" s="197">
        <v>3576</v>
      </c>
      <c r="K3578" s="234">
        <v>3.7149467231084947E-3</v>
      </c>
      <c r="L3578" s="198">
        <v>-5.2912855823738372E-5</v>
      </c>
    </row>
    <row r="3579" spans="1:12" ht="14.4" x14ac:dyDescent="0.3">
      <c r="A3579" s="7">
        <v>38946</v>
      </c>
      <c r="B3579" s="191">
        <v>1295.369995</v>
      </c>
      <c r="C3579" s="191">
        <v>1300.780029</v>
      </c>
      <c r="D3579" s="191">
        <v>1292.709961</v>
      </c>
      <c r="E3579" s="191">
        <v>1297.4799800000001</v>
      </c>
      <c r="F3579" s="192">
        <v>1297.4799800000001</v>
      </c>
      <c r="G3579" s="191">
        <v>2458340000</v>
      </c>
      <c r="H3579" s="194">
        <f t="shared" si="55"/>
        <v>1.5824289344456891E-3</v>
      </c>
      <c r="I3579" s="193"/>
      <c r="J3579" s="197">
        <v>3577</v>
      </c>
      <c r="K3579" s="234">
        <v>1.5824289344456891E-3</v>
      </c>
      <c r="L3579" s="198">
        <v>-4.830127632228564E-5</v>
      </c>
    </row>
    <row r="3580" spans="1:12" ht="14.4" x14ac:dyDescent="0.3">
      <c r="A3580" s="7">
        <v>38945</v>
      </c>
      <c r="B3580" s="191">
        <v>1285.2700199999999</v>
      </c>
      <c r="C3580" s="191">
        <v>1296.209961</v>
      </c>
      <c r="D3580" s="191">
        <v>1285.2700199999999</v>
      </c>
      <c r="E3580" s="191">
        <v>1295.4300539999999</v>
      </c>
      <c r="F3580" s="192">
        <v>1295.4300539999999</v>
      </c>
      <c r="G3580" s="191">
        <v>2554570000</v>
      </c>
      <c r="H3580" s="194">
        <f t="shared" si="55"/>
        <v>7.6619878476075808E-3</v>
      </c>
      <c r="I3580" s="193"/>
      <c r="J3580" s="197">
        <v>3578</v>
      </c>
      <c r="K3580" s="234">
        <v>7.6619878476075808E-3</v>
      </c>
      <c r="L3580" s="198">
        <v>-4.7513789798142553E-5</v>
      </c>
    </row>
    <row r="3581" spans="1:12" ht="14.4" x14ac:dyDescent="0.3">
      <c r="A3581" s="7">
        <v>38944</v>
      </c>
      <c r="B3581" s="191">
        <v>1268.1899410000001</v>
      </c>
      <c r="C3581" s="191">
        <v>1286.2299800000001</v>
      </c>
      <c r="D3581" s="191">
        <v>1268.1899410000001</v>
      </c>
      <c r="E3581" s="191">
        <v>1285.579956</v>
      </c>
      <c r="F3581" s="192">
        <v>1285.579956</v>
      </c>
      <c r="G3581" s="191">
        <v>2334100000</v>
      </c>
      <c r="H3581" s="194">
        <f t="shared" si="55"/>
        <v>1.3696466306181312E-2</v>
      </c>
      <c r="I3581" s="193"/>
      <c r="J3581" s="197">
        <v>3579</v>
      </c>
      <c r="K3581" s="234">
        <v>1.3696466306181312E-2</v>
      </c>
      <c r="L3581" s="198">
        <v>-4.5112352797271978E-5</v>
      </c>
    </row>
    <row r="3582" spans="1:12" ht="14.4" x14ac:dyDescent="0.3">
      <c r="A3582" s="7">
        <v>38943</v>
      </c>
      <c r="B3582" s="191">
        <v>1266.670044</v>
      </c>
      <c r="C3582" s="191">
        <v>1278.900024</v>
      </c>
      <c r="D3582" s="191">
        <v>1266.670044</v>
      </c>
      <c r="E3582" s="191">
        <v>1268.209961</v>
      </c>
      <c r="F3582" s="192">
        <v>1268.209961</v>
      </c>
      <c r="G3582" s="191">
        <v>2118020000</v>
      </c>
      <c r="H3582" s="194">
        <f t="shared" si="55"/>
        <v>1.1604362470628142E-3</v>
      </c>
      <c r="I3582" s="193"/>
      <c r="J3582" s="197">
        <v>3580</v>
      </c>
      <c r="K3582" s="234">
        <v>1.1604362470628142E-3</v>
      </c>
      <c r="L3582" s="198">
        <v>-4.3298097792351925E-5</v>
      </c>
    </row>
    <row r="3583" spans="1:12" ht="14.4" x14ac:dyDescent="0.3">
      <c r="A3583" s="7">
        <v>38940</v>
      </c>
      <c r="B3583" s="191">
        <v>1271.6400149999999</v>
      </c>
      <c r="C3583" s="191">
        <v>1271.6400149999999</v>
      </c>
      <c r="D3583" s="191">
        <v>1262.079956</v>
      </c>
      <c r="E3583" s="191">
        <v>1266.73999</v>
      </c>
      <c r="F3583" s="192">
        <v>1266.73999</v>
      </c>
      <c r="G3583" s="191">
        <v>2004540000</v>
      </c>
      <c r="H3583" s="194">
        <f t="shared" si="55"/>
        <v>-3.9864985845342151E-3</v>
      </c>
      <c r="I3583" s="193"/>
      <c r="J3583" s="197">
        <v>3581</v>
      </c>
      <c r="K3583" s="234">
        <v>-3.9864985845342151E-3</v>
      </c>
      <c r="L3583" s="198">
        <v>-4.3296223148248015E-5</v>
      </c>
    </row>
    <row r="3584" spans="1:12" ht="14.4" x14ac:dyDescent="0.3">
      <c r="A3584" s="7">
        <v>38939</v>
      </c>
      <c r="B3584" s="191">
        <v>1265.719971</v>
      </c>
      <c r="C3584" s="191">
        <v>1272.5500489999999</v>
      </c>
      <c r="D3584" s="191">
        <v>1261.3000489999999</v>
      </c>
      <c r="E3584" s="191">
        <v>1271.8100589999999</v>
      </c>
      <c r="F3584" s="192">
        <v>1271.8100589999999</v>
      </c>
      <c r="G3584" s="191">
        <v>2402190000</v>
      </c>
      <c r="H3584" s="194">
        <f t="shared" si="55"/>
        <v>4.6290202826508534E-3</v>
      </c>
      <c r="I3584" s="193"/>
      <c r="J3584" s="197">
        <v>3582</v>
      </c>
      <c r="K3584" s="234">
        <v>4.6290202826508534E-3</v>
      </c>
      <c r="L3584" s="198">
        <v>-4.2555587446894367E-5</v>
      </c>
    </row>
    <row r="3585" spans="1:12" ht="14.4" x14ac:dyDescent="0.3">
      <c r="A3585" s="7">
        <v>38938</v>
      </c>
      <c r="B3585" s="191">
        <v>1271.130005</v>
      </c>
      <c r="C3585" s="191">
        <v>1283.73999</v>
      </c>
      <c r="D3585" s="191">
        <v>1264.7299800000001</v>
      </c>
      <c r="E3585" s="191">
        <v>1265.9499510000001</v>
      </c>
      <c r="F3585" s="192">
        <v>1265.9499510000001</v>
      </c>
      <c r="G3585" s="191">
        <v>2555180000</v>
      </c>
      <c r="H3585" s="194">
        <f t="shared" si="55"/>
        <v>-4.3492851535106456E-3</v>
      </c>
      <c r="I3585" s="193"/>
      <c r="J3585" s="197">
        <v>3583</v>
      </c>
      <c r="K3585" s="234">
        <v>-4.3492851535106456E-3</v>
      </c>
      <c r="L3585" s="198">
        <v>-4.1384648208356893E-5</v>
      </c>
    </row>
    <row r="3586" spans="1:12" ht="14.4" x14ac:dyDescent="0.3">
      <c r="A3586" s="7">
        <v>38937</v>
      </c>
      <c r="B3586" s="191">
        <v>1275.670044</v>
      </c>
      <c r="C3586" s="191">
        <v>1282.75</v>
      </c>
      <c r="D3586" s="191">
        <v>1268.369995</v>
      </c>
      <c r="E3586" s="191">
        <v>1271.4799800000001</v>
      </c>
      <c r="F3586" s="192">
        <v>1271.4799800000001</v>
      </c>
      <c r="G3586" s="191">
        <v>2457840000</v>
      </c>
      <c r="H3586" s="194">
        <f t="shared" si="55"/>
        <v>-3.3627063912348896E-3</v>
      </c>
      <c r="I3586" s="193"/>
      <c r="J3586" s="197">
        <v>3584</v>
      </c>
      <c r="K3586" s="234">
        <v>-3.3627063912348896E-3</v>
      </c>
      <c r="L3586" s="198">
        <v>-3.7755624309835633E-5</v>
      </c>
    </row>
    <row r="3587" spans="1:12" ht="14.4" x14ac:dyDescent="0.3">
      <c r="A3587" s="7">
        <v>38936</v>
      </c>
      <c r="B3587" s="191">
        <v>1279.3100589999999</v>
      </c>
      <c r="C3587" s="191">
        <v>1279.3100589999999</v>
      </c>
      <c r="D3587" s="191">
        <v>1273</v>
      </c>
      <c r="E3587" s="191">
        <v>1275.7700199999999</v>
      </c>
      <c r="F3587" s="192">
        <v>1275.7700199999999</v>
      </c>
      <c r="G3587" s="191">
        <v>2045660000</v>
      </c>
      <c r="H3587" s="194">
        <f t="shared" si="55"/>
        <v>-2.8060632207440191E-3</v>
      </c>
      <c r="I3587" s="193"/>
      <c r="J3587" s="197">
        <v>3585</v>
      </c>
      <c r="K3587" s="234">
        <v>-2.8060632207440191E-3</v>
      </c>
      <c r="L3587" s="198">
        <v>-3.052387608604003E-5</v>
      </c>
    </row>
    <row r="3588" spans="1:12" ht="14.4" x14ac:dyDescent="0.3">
      <c r="A3588" s="7">
        <v>38933</v>
      </c>
      <c r="B3588" s="191">
        <v>1280.26001</v>
      </c>
      <c r="C3588" s="191">
        <v>1292.920044</v>
      </c>
      <c r="D3588" s="191">
        <v>1273.8199460000001</v>
      </c>
      <c r="E3588" s="191">
        <v>1279.3599850000001</v>
      </c>
      <c r="F3588" s="192">
        <v>1279.3599850000001</v>
      </c>
      <c r="G3588" s="191">
        <v>2530970000</v>
      </c>
      <c r="H3588" s="194">
        <f t="shared" ref="H3588:H3651" si="56">(F3588-F3589)/F3589</f>
        <v>-7.1081489512648264E-4</v>
      </c>
      <c r="I3588" s="193"/>
      <c r="J3588" s="197">
        <v>3586</v>
      </c>
      <c r="K3588" s="234">
        <v>-7.1081489512648264E-4</v>
      </c>
      <c r="L3588" s="198">
        <v>-2.903378506370865E-5</v>
      </c>
    </row>
    <row r="3589" spans="1:12" ht="14.4" x14ac:dyDescent="0.3">
      <c r="A3589" s="7">
        <v>38932</v>
      </c>
      <c r="B3589" s="191">
        <v>1278.219971</v>
      </c>
      <c r="C3589" s="191">
        <v>1283.959961</v>
      </c>
      <c r="D3589" s="191">
        <v>1271.25</v>
      </c>
      <c r="E3589" s="191">
        <v>1280.2700199999999</v>
      </c>
      <c r="F3589" s="192">
        <v>1280.2700199999999</v>
      </c>
      <c r="G3589" s="191">
        <v>2728440000</v>
      </c>
      <c r="H3589" s="194">
        <f t="shared" si="56"/>
        <v>2.2388942656449617E-3</v>
      </c>
      <c r="I3589" s="193"/>
      <c r="J3589" s="197">
        <v>3587</v>
      </c>
      <c r="K3589" s="234">
        <v>2.2388942656449617E-3</v>
      </c>
      <c r="L3589" s="198">
        <v>-2.6035841480444922E-5</v>
      </c>
    </row>
    <row r="3590" spans="1:12" ht="14.4" x14ac:dyDescent="0.3">
      <c r="A3590" s="7">
        <v>38931</v>
      </c>
      <c r="B3590" s="191">
        <v>1270.7299800000001</v>
      </c>
      <c r="C3590" s="191">
        <v>1283.420044</v>
      </c>
      <c r="D3590" s="191">
        <v>1270.7299800000001</v>
      </c>
      <c r="E3590" s="191">
        <v>1277.410034</v>
      </c>
      <c r="F3590" s="192">
        <v>1277.410034</v>
      </c>
      <c r="G3590" s="191">
        <v>2610750000</v>
      </c>
      <c r="H3590" s="194">
        <f t="shared" si="56"/>
        <v>5.1065289517143175E-3</v>
      </c>
      <c r="I3590" s="193"/>
      <c r="J3590" s="197">
        <v>3588</v>
      </c>
      <c r="K3590" s="234">
        <v>5.1065289517143175E-3</v>
      </c>
      <c r="L3590" s="198">
        <v>-2.6033069221714223E-5</v>
      </c>
    </row>
    <row r="3591" spans="1:12" ht="14.4" x14ac:dyDescent="0.3">
      <c r="A3591" s="7">
        <v>38930</v>
      </c>
      <c r="B3591" s="191">
        <v>1278.530029</v>
      </c>
      <c r="C3591" s="191">
        <v>1278.660034</v>
      </c>
      <c r="D3591" s="191">
        <v>1265.709961</v>
      </c>
      <c r="E3591" s="191">
        <v>1270.920044</v>
      </c>
      <c r="F3591" s="192">
        <v>1270.920044</v>
      </c>
      <c r="G3591" s="191">
        <v>2527690000</v>
      </c>
      <c r="H3591" s="194">
        <f t="shared" si="56"/>
        <v>-4.4960990766003996E-3</v>
      </c>
      <c r="I3591" s="193"/>
      <c r="J3591" s="197">
        <v>3589</v>
      </c>
      <c r="K3591" s="234">
        <v>-4.4960990766003996E-3</v>
      </c>
      <c r="L3591" s="198">
        <v>-2.4187507200428796E-5</v>
      </c>
    </row>
    <row r="3592" spans="1:12" ht="14.4" x14ac:dyDescent="0.3">
      <c r="A3592" s="7">
        <v>38929</v>
      </c>
      <c r="B3592" s="191">
        <v>1278.530029</v>
      </c>
      <c r="C3592" s="191">
        <v>1278.660034</v>
      </c>
      <c r="D3592" s="191">
        <v>1274.3100589999999</v>
      </c>
      <c r="E3592" s="191">
        <v>1276.660034</v>
      </c>
      <c r="F3592" s="192">
        <v>1276.660034</v>
      </c>
      <c r="G3592" s="191">
        <v>2461300000</v>
      </c>
      <c r="H3592" s="194">
        <f t="shared" si="56"/>
        <v>-1.4782487408124519E-3</v>
      </c>
      <c r="I3592" s="193"/>
      <c r="J3592" s="197">
        <v>3590</v>
      </c>
      <c r="K3592" s="234">
        <v>-1.4782487408124519E-3</v>
      </c>
      <c r="L3592" s="198">
        <v>-2.4117263854984614E-5</v>
      </c>
    </row>
    <row r="3593" spans="1:12" ht="14.4" x14ac:dyDescent="0.3">
      <c r="A3593" s="7">
        <v>38926</v>
      </c>
      <c r="B3593" s="191">
        <v>1263.150024</v>
      </c>
      <c r="C3593" s="191">
        <v>1280.420044</v>
      </c>
      <c r="D3593" s="191">
        <v>1263.150024</v>
      </c>
      <c r="E3593" s="191">
        <v>1278.5500489999999</v>
      </c>
      <c r="F3593" s="192">
        <v>1278.5500489999999</v>
      </c>
      <c r="G3593" s="191">
        <v>2480420000</v>
      </c>
      <c r="H3593" s="194">
        <f t="shared" si="56"/>
        <v>1.2151756329509142E-2</v>
      </c>
      <c r="I3593" s="193"/>
      <c r="J3593" s="197">
        <v>3591</v>
      </c>
      <c r="K3593" s="234">
        <v>1.2151756329509142E-2</v>
      </c>
      <c r="L3593" s="198">
        <v>-2.1174620127542803E-5</v>
      </c>
    </row>
    <row r="3594" spans="1:12" ht="14.4" x14ac:dyDescent="0.3">
      <c r="A3594" s="7">
        <v>38925</v>
      </c>
      <c r="B3594" s="191">
        <v>1268.1999510000001</v>
      </c>
      <c r="C3594" s="191">
        <v>1275.849976</v>
      </c>
      <c r="D3594" s="191">
        <v>1261.920044</v>
      </c>
      <c r="E3594" s="191">
        <v>1263.1999510000001</v>
      </c>
      <c r="F3594" s="192">
        <v>1263.1999510000001</v>
      </c>
      <c r="G3594" s="191">
        <v>2776710000</v>
      </c>
      <c r="H3594" s="194">
        <f t="shared" si="56"/>
        <v>-4.0997105815254817E-3</v>
      </c>
      <c r="I3594" s="193"/>
      <c r="J3594" s="197">
        <v>3592</v>
      </c>
      <c r="K3594" s="234">
        <v>-4.0997105815254817E-3</v>
      </c>
      <c r="L3594" s="198">
        <v>-1.8603097307921193E-5</v>
      </c>
    </row>
    <row r="3595" spans="1:12" ht="14.4" x14ac:dyDescent="0.3">
      <c r="A3595" s="7">
        <v>38924</v>
      </c>
      <c r="B3595" s="191">
        <v>1268.869995</v>
      </c>
      <c r="C3595" s="191">
        <v>1273.8900149999999</v>
      </c>
      <c r="D3595" s="191">
        <v>1261.9399410000001</v>
      </c>
      <c r="E3595" s="191">
        <v>1268.400024</v>
      </c>
      <c r="F3595" s="192">
        <v>1268.400024</v>
      </c>
      <c r="G3595" s="191">
        <v>2667710000</v>
      </c>
      <c r="H3595" s="194">
        <f t="shared" si="56"/>
        <v>-3.7827138745081927E-4</v>
      </c>
      <c r="I3595" s="193"/>
      <c r="J3595" s="197">
        <v>3593</v>
      </c>
      <c r="K3595" s="234">
        <v>-3.7827138745081927E-4</v>
      </c>
      <c r="L3595" s="198">
        <v>-1.4923927059662311E-5</v>
      </c>
    </row>
    <row r="3596" spans="1:12" ht="14.4" x14ac:dyDescent="0.3">
      <c r="A3596" s="7">
        <v>38923</v>
      </c>
      <c r="B3596" s="191">
        <v>1260.910034</v>
      </c>
      <c r="C3596" s="191">
        <v>1272.3900149999999</v>
      </c>
      <c r="D3596" s="191">
        <v>1257.1899410000001</v>
      </c>
      <c r="E3596" s="191">
        <v>1268.880005</v>
      </c>
      <c r="F3596" s="192">
        <v>1268.880005</v>
      </c>
      <c r="G3596" s="191">
        <v>2563930000</v>
      </c>
      <c r="H3596" s="194">
        <f t="shared" si="56"/>
        <v>6.320808610521365E-3</v>
      </c>
      <c r="I3596" s="193"/>
      <c r="J3596" s="197">
        <v>3594</v>
      </c>
      <c r="K3596" s="234">
        <v>6.320808610521365E-3</v>
      </c>
      <c r="L3596" s="198">
        <v>-9.4452671110316577E-6</v>
      </c>
    </row>
    <row r="3597" spans="1:12" ht="14.4" x14ac:dyDescent="0.3">
      <c r="A3597" s="7">
        <v>38922</v>
      </c>
      <c r="B3597" s="191">
        <v>1240.25</v>
      </c>
      <c r="C3597" s="191">
        <v>1262.5</v>
      </c>
      <c r="D3597" s="191">
        <v>1240.25</v>
      </c>
      <c r="E3597" s="191">
        <v>1260.910034</v>
      </c>
      <c r="F3597" s="192">
        <v>1260.910034</v>
      </c>
      <c r="G3597" s="191">
        <v>2312720000</v>
      </c>
      <c r="H3597" s="194">
        <f t="shared" si="56"/>
        <v>1.6625139565439997E-2</v>
      </c>
      <c r="I3597" s="193"/>
      <c r="J3597" s="197">
        <v>3595</v>
      </c>
      <c r="K3597" s="234">
        <v>1.6625139565439997E-2</v>
      </c>
      <c r="L3597" s="198">
        <v>-8.0717343823687725E-6</v>
      </c>
    </row>
    <row r="3598" spans="1:12" ht="14.4" x14ac:dyDescent="0.3">
      <c r="A3598" s="7">
        <v>38919</v>
      </c>
      <c r="B3598" s="191">
        <v>1249.119995</v>
      </c>
      <c r="C3598" s="191">
        <v>1250.959961</v>
      </c>
      <c r="D3598" s="191">
        <v>1238.719971</v>
      </c>
      <c r="E3598" s="191">
        <v>1240.290039</v>
      </c>
      <c r="F3598" s="192">
        <v>1240.290039</v>
      </c>
      <c r="G3598" s="191">
        <v>2704090000</v>
      </c>
      <c r="H3598" s="194">
        <f t="shared" si="56"/>
        <v>-7.0768982929042719E-3</v>
      </c>
      <c r="I3598" s="193"/>
      <c r="J3598" s="197">
        <v>3596</v>
      </c>
      <c r="K3598" s="234">
        <v>-7.0768982929042719E-3</v>
      </c>
      <c r="L3598" s="198">
        <v>-6.8702814001136976E-6</v>
      </c>
    </row>
    <row r="3599" spans="1:12" ht="14.4" x14ac:dyDescent="0.3">
      <c r="A3599" s="7">
        <v>38918</v>
      </c>
      <c r="B3599" s="191">
        <v>1259.8100589999999</v>
      </c>
      <c r="C3599" s="191">
        <v>1262.5600589999999</v>
      </c>
      <c r="D3599" s="191">
        <v>1249.130005</v>
      </c>
      <c r="E3599" s="191">
        <v>1249.130005</v>
      </c>
      <c r="F3599" s="192">
        <v>1249.130005</v>
      </c>
      <c r="G3599" s="191">
        <v>2345580000</v>
      </c>
      <c r="H3599" s="194">
        <f t="shared" si="56"/>
        <v>-8.4775112912476979E-3</v>
      </c>
      <c r="I3599" s="193"/>
      <c r="J3599" s="197">
        <v>3597</v>
      </c>
      <c r="K3599" s="234">
        <v>-8.4775112912476979E-3</v>
      </c>
      <c r="L3599" s="198">
        <v>0</v>
      </c>
    </row>
    <row r="3600" spans="1:12" ht="14.4" x14ac:dyDescent="0.3">
      <c r="A3600" s="7">
        <v>38917</v>
      </c>
      <c r="B3600" s="191">
        <v>1236.73999</v>
      </c>
      <c r="C3600" s="191">
        <v>1261.8100589999999</v>
      </c>
      <c r="D3600" s="191">
        <v>1236.73999</v>
      </c>
      <c r="E3600" s="191">
        <v>1259.8100589999999</v>
      </c>
      <c r="F3600" s="192">
        <v>1259.8100589999999</v>
      </c>
      <c r="G3600" s="191">
        <v>2701980000</v>
      </c>
      <c r="H3600" s="194">
        <f t="shared" si="56"/>
        <v>1.8555110746831912E-2</v>
      </c>
      <c r="I3600" s="193"/>
      <c r="J3600" s="197">
        <v>3598</v>
      </c>
      <c r="K3600" s="234">
        <v>1.8555110746831912E-2</v>
      </c>
      <c r="L3600" s="198">
        <v>0</v>
      </c>
    </row>
    <row r="3601" spans="1:12" ht="14.4" x14ac:dyDescent="0.3">
      <c r="A3601" s="7">
        <v>38916</v>
      </c>
      <c r="B3601" s="191">
        <v>1234.4799800000001</v>
      </c>
      <c r="C3601" s="191">
        <v>1239.8599850000001</v>
      </c>
      <c r="D3601" s="191">
        <v>1224.540039</v>
      </c>
      <c r="E3601" s="191">
        <v>1236.8599850000001</v>
      </c>
      <c r="F3601" s="192">
        <v>1236.8599850000001</v>
      </c>
      <c r="G3601" s="191">
        <v>2481750000</v>
      </c>
      <c r="H3601" s="194">
        <f t="shared" si="56"/>
        <v>1.9198171060099216E-3</v>
      </c>
      <c r="I3601" s="193"/>
      <c r="J3601" s="197">
        <v>3599</v>
      </c>
      <c r="K3601" s="234">
        <v>1.9198171060099216E-3</v>
      </c>
      <c r="L3601" s="198">
        <v>0</v>
      </c>
    </row>
    <row r="3602" spans="1:12" ht="14.4" x14ac:dyDescent="0.3">
      <c r="A3602" s="7">
        <v>38915</v>
      </c>
      <c r="B3602" s="191">
        <v>1236.1999510000001</v>
      </c>
      <c r="C3602" s="191">
        <v>1240.0699460000001</v>
      </c>
      <c r="D3602" s="191">
        <v>1231.48999</v>
      </c>
      <c r="E3602" s="191">
        <v>1234.48999</v>
      </c>
      <c r="F3602" s="192">
        <v>1234.48999</v>
      </c>
      <c r="G3602" s="191">
        <v>2146410000</v>
      </c>
      <c r="H3602" s="194">
        <f t="shared" si="56"/>
        <v>-1.3832398218563116E-3</v>
      </c>
      <c r="I3602" s="193"/>
      <c r="J3602" s="197">
        <v>3600</v>
      </c>
      <c r="K3602" s="234">
        <v>-1.3832398218563116E-3</v>
      </c>
      <c r="L3602" s="198">
        <v>0</v>
      </c>
    </row>
    <row r="3603" spans="1:12" ht="14.4" x14ac:dyDescent="0.3">
      <c r="A3603" s="7">
        <v>38912</v>
      </c>
      <c r="B3603" s="191">
        <v>1242.290039</v>
      </c>
      <c r="C3603" s="191">
        <v>1242.6999510000001</v>
      </c>
      <c r="D3603" s="191">
        <v>1228.4499510000001</v>
      </c>
      <c r="E3603" s="191">
        <v>1236.1999510000001</v>
      </c>
      <c r="F3603" s="192">
        <v>1236.1999510000001</v>
      </c>
      <c r="G3603" s="191">
        <v>2467120000</v>
      </c>
      <c r="H3603" s="194">
        <f t="shared" si="56"/>
        <v>-4.8942894178973856E-3</v>
      </c>
      <c r="I3603" s="193"/>
      <c r="J3603" s="197">
        <v>3601</v>
      </c>
      <c r="K3603" s="234">
        <v>-4.8942894178973856E-3</v>
      </c>
      <c r="L3603" s="198">
        <v>0</v>
      </c>
    </row>
    <row r="3604" spans="1:12" ht="14.4" x14ac:dyDescent="0.3">
      <c r="A3604" s="7">
        <v>38911</v>
      </c>
      <c r="B3604" s="191">
        <v>1258.579956</v>
      </c>
      <c r="C3604" s="191">
        <v>1258.579956</v>
      </c>
      <c r="D3604" s="191">
        <v>1241.4300539999999</v>
      </c>
      <c r="E3604" s="191">
        <v>1242.280029</v>
      </c>
      <c r="F3604" s="192">
        <v>1242.280029</v>
      </c>
      <c r="G3604" s="191">
        <v>2545760000</v>
      </c>
      <c r="H3604" s="194">
        <f t="shared" si="56"/>
        <v>-1.2966746632132429E-2</v>
      </c>
      <c r="I3604" s="193"/>
      <c r="J3604" s="197">
        <v>3602</v>
      </c>
      <c r="K3604" s="234">
        <v>-1.2966746632132429E-2</v>
      </c>
      <c r="L3604" s="198">
        <v>5.1434619070826407E-6</v>
      </c>
    </row>
    <row r="3605" spans="1:12" ht="14.4" x14ac:dyDescent="0.3">
      <c r="A3605" s="7">
        <v>38910</v>
      </c>
      <c r="B3605" s="191">
        <v>1272.3900149999999</v>
      </c>
      <c r="C3605" s="191">
        <v>1273.3100589999999</v>
      </c>
      <c r="D3605" s="191">
        <v>1257.290039</v>
      </c>
      <c r="E3605" s="191">
        <v>1258.599976</v>
      </c>
      <c r="F3605" s="192">
        <v>1258.599976</v>
      </c>
      <c r="G3605" s="191">
        <v>2250450000</v>
      </c>
      <c r="H3605" s="194">
        <f t="shared" si="56"/>
        <v>-1.0869028090403748E-2</v>
      </c>
      <c r="I3605" s="193"/>
      <c r="J3605" s="197">
        <v>3603</v>
      </c>
      <c r="K3605" s="234">
        <v>-1.0869028090403748E-2</v>
      </c>
      <c r="L3605" s="198">
        <v>6.3403386260883958E-6</v>
      </c>
    </row>
    <row r="3606" spans="1:12" ht="14.4" x14ac:dyDescent="0.3">
      <c r="A3606" s="7">
        <v>38909</v>
      </c>
      <c r="B3606" s="191">
        <v>1267.26001</v>
      </c>
      <c r="C3606" s="191">
        <v>1273.6400149999999</v>
      </c>
      <c r="D3606" s="191">
        <v>1259.650024</v>
      </c>
      <c r="E3606" s="191">
        <v>1272.4300539999999</v>
      </c>
      <c r="F3606" s="192">
        <v>1272.4300539999999</v>
      </c>
      <c r="G3606" s="191">
        <v>2310850000</v>
      </c>
      <c r="H3606" s="194">
        <f t="shared" si="56"/>
        <v>4.0163556240282909E-3</v>
      </c>
      <c r="I3606" s="193"/>
      <c r="J3606" s="197">
        <v>3604</v>
      </c>
      <c r="K3606" s="234">
        <v>4.0163556240282909E-3</v>
      </c>
      <c r="L3606" s="198">
        <v>6.6142182684914061E-6</v>
      </c>
    </row>
    <row r="3607" spans="1:12" ht="14.4" x14ac:dyDescent="0.3">
      <c r="A3607" s="7">
        <v>38908</v>
      </c>
      <c r="B3607" s="191">
        <v>1265.459961</v>
      </c>
      <c r="C3607" s="191">
        <v>1274.0600589999999</v>
      </c>
      <c r="D3607" s="191">
        <v>1264.459961</v>
      </c>
      <c r="E3607" s="191">
        <v>1267.339966</v>
      </c>
      <c r="F3607" s="192">
        <v>1267.339966</v>
      </c>
      <c r="G3607" s="191">
        <v>1854590000</v>
      </c>
      <c r="H3607" s="194">
        <f t="shared" si="56"/>
        <v>1.4697869815371834E-3</v>
      </c>
      <c r="I3607" s="193"/>
      <c r="J3607" s="197">
        <v>3605</v>
      </c>
      <c r="K3607" s="234">
        <v>1.4697869815371834E-3</v>
      </c>
      <c r="L3607" s="198">
        <v>7.1752553560040979E-6</v>
      </c>
    </row>
    <row r="3608" spans="1:12" ht="14.4" x14ac:dyDescent="0.3">
      <c r="A3608" s="7">
        <v>38905</v>
      </c>
      <c r="B3608" s="191">
        <v>1274.079956</v>
      </c>
      <c r="C3608" s="191">
        <v>1275.380005</v>
      </c>
      <c r="D3608" s="191">
        <v>1263.130005</v>
      </c>
      <c r="E3608" s="191">
        <v>1265.4799800000001</v>
      </c>
      <c r="F3608" s="192">
        <v>1265.4799800000001</v>
      </c>
      <c r="G3608" s="191">
        <v>1988150000</v>
      </c>
      <c r="H3608" s="194">
        <f t="shared" si="56"/>
        <v>-6.749950000783129E-3</v>
      </c>
      <c r="I3608" s="193"/>
      <c r="J3608" s="197">
        <v>3606</v>
      </c>
      <c r="K3608" s="234">
        <v>-6.749950000783129E-3</v>
      </c>
      <c r="L3608" s="198">
        <v>8.4744331317413484E-6</v>
      </c>
    </row>
    <row r="3609" spans="1:12" ht="14.4" x14ac:dyDescent="0.3">
      <c r="A3609" s="7">
        <v>38904</v>
      </c>
      <c r="B3609" s="191">
        <v>1270.579956</v>
      </c>
      <c r="C3609" s="191">
        <v>1278.3199460000001</v>
      </c>
      <c r="D3609" s="191">
        <v>1270.579956</v>
      </c>
      <c r="E3609" s="191">
        <v>1274.079956</v>
      </c>
      <c r="F3609" s="192">
        <v>1274.079956</v>
      </c>
      <c r="G3609" s="191">
        <v>2009160000</v>
      </c>
      <c r="H3609" s="194">
        <f t="shared" si="56"/>
        <v>2.4942143150945037E-3</v>
      </c>
      <c r="I3609" s="193"/>
      <c r="J3609" s="197">
        <v>3607</v>
      </c>
      <c r="K3609" s="234">
        <v>2.4942143150945037E-3</v>
      </c>
      <c r="L3609" s="198">
        <v>9.5005183986763676E-6</v>
      </c>
    </row>
    <row r="3610" spans="1:12" ht="14.4" x14ac:dyDescent="0.3">
      <c r="A3610" s="7">
        <v>38903</v>
      </c>
      <c r="B3610" s="191">
        <v>1280.0500489999999</v>
      </c>
      <c r="C3610" s="191">
        <v>1280.0500489999999</v>
      </c>
      <c r="D3610" s="191">
        <v>1265.910034</v>
      </c>
      <c r="E3610" s="191">
        <v>1270.910034</v>
      </c>
      <c r="F3610" s="192">
        <v>1270.910034</v>
      </c>
      <c r="G3610" s="191">
        <v>2165070000</v>
      </c>
      <c r="H3610" s="194">
        <f t="shared" si="56"/>
        <v>-7.2488516764561061E-3</v>
      </c>
      <c r="I3610" s="193"/>
      <c r="J3610" s="197">
        <v>3608</v>
      </c>
      <c r="K3610" s="234">
        <v>-7.2488516764561061E-3</v>
      </c>
      <c r="L3610" s="198">
        <v>1.317972350225893E-5</v>
      </c>
    </row>
    <row r="3611" spans="1:12" ht="14.4" x14ac:dyDescent="0.3">
      <c r="A3611" s="7">
        <v>38901</v>
      </c>
      <c r="B3611" s="191">
        <v>1270.0600589999999</v>
      </c>
      <c r="C3611" s="191">
        <v>1280.380005</v>
      </c>
      <c r="D3611" s="191">
        <v>1270.0600589999999</v>
      </c>
      <c r="E3611" s="191">
        <v>1280.1899410000001</v>
      </c>
      <c r="F3611" s="192">
        <v>1280.1899410000001</v>
      </c>
      <c r="G3611" s="191">
        <v>1114470000</v>
      </c>
      <c r="H3611" s="194">
        <f t="shared" si="56"/>
        <v>7.8648955954809616E-3</v>
      </c>
      <c r="I3611" s="193"/>
      <c r="J3611" s="197">
        <v>3609</v>
      </c>
      <c r="K3611" s="234">
        <v>7.8648955954809616E-3</v>
      </c>
      <c r="L3611" s="198">
        <v>1.5302067404184722E-5</v>
      </c>
    </row>
    <row r="3612" spans="1:12" ht="14.4" x14ac:dyDescent="0.3">
      <c r="A3612" s="7">
        <v>38898</v>
      </c>
      <c r="B3612" s="191">
        <v>1272.8599850000001</v>
      </c>
      <c r="C3612" s="191">
        <v>1276.3000489999999</v>
      </c>
      <c r="D3612" s="191">
        <v>1270.1999510000001</v>
      </c>
      <c r="E3612" s="191">
        <v>1270.1999510000001</v>
      </c>
      <c r="F3612" s="192">
        <v>1270.1999510000001</v>
      </c>
      <c r="G3612" s="191">
        <v>3049560000</v>
      </c>
      <c r="H3612" s="194">
        <f t="shared" si="56"/>
        <v>-2.0976564853349079E-3</v>
      </c>
      <c r="I3612" s="193"/>
      <c r="J3612" s="197">
        <v>3610</v>
      </c>
      <c r="K3612" s="234">
        <v>-2.0976564853349079E-3</v>
      </c>
      <c r="L3612" s="198">
        <v>1.5638394034980837E-5</v>
      </c>
    </row>
    <row r="3613" spans="1:12" ht="14.4" x14ac:dyDescent="0.3">
      <c r="A3613" s="7">
        <v>38897</v>
      </c>
      <c r="B3613" s="191">
        <v>1245.9399410000001</v>
      </c>
      <c r="C3613" s="191">
        <v>1272.880005</v>
      </c>
      <c r="D3613" s="191">
        <v>1245.9399410000001</v>
      </c>
      <c r="E3613" s="191">
        <v>1272.869995</v>
      </c>
      <c r="F3613" s="192">
        <v>1272.869995</v>
      </c>
      <c r="G3613" s="191">
        <v>2621250000</v>
      </c>
      <c r="H3613" s="194">
        <f t="shared" si="56"/>
        <v>2.1565004012841105E-2</v>
      </c>
      <c r="I3613" s="193"/>
      <c r="J3613" s="197">
        <v>3611</v>
      </c>
      <c r="K3613" s="234">
        <v>2.1565004012841105E-2</v>
      </c>
      <c r="L3613" s="198">
        <v>1.5720164444218068E-5</v>
      </c>
    </row>
    <row r="3614" spans="1:12" ht="14.4" x14ac:dyDescent="0.3">
      <c r="A3614" s="7">
        <v>38896</v>
      </c>
      <c r="B3614" s="191">
        <v>1238.98999</v>
      </c>
      <c r="C3614" s="191">
        <v>1247.0600589999999</v>
      </c>
      <c r="D3614" s="191">
        <v>1237.589966</v>
      </c>
      <c r="E3614" s="191">
        <v>1246</v>
      </c>
      <c r="F3614" s="192">
        <v>1246</v>
      </c>
      <c r="G3614" s="191">
        <v>2085490000</v>
      </c>
      <c r="H3614" s="194">
        <f t="shared" si="56"/>
        <v>5.4874509916761158E-3</v>
      </c>
      <c r="I3614" s="193"/>
      <c r="J3614" s="197">
        <v>3612</v>
      </c>
      <c r="K3614" s="234">
        <v>5.4874509916761158E-3</v>
      </c>
      <c r="L3614" s="198">
        <v>1.5920188809930249E-5</v>
      </c>
    </row>
    <row r="3615" spans="1:12" ht="14.4" x14ac:dyDescent="0.3">
      <c r="A3615" s="7">
        <v>38895</v>
      </c>
      <c r="B3615" s="191">
        <v>1250.5500489999999</v>
      </c>
      <c r="C3615" s="191">
        <v>1253.369995</v>
      </c>
      <c r="D3615" s="191">
        <v>1238.9399410000001</v>
      </c>
      <c r="E3615" s="191">
        <v>1239.1999510000001</v>
      </c>
      <c r="F3615" s="192">
        <v>1239.1999510000001</v>
      </c>
      <c r="G3615" s="191">
        <v>2203130000</v>
      </c>
      <c r="H3615" s="194">
        <f t="shared" si="56"/>
        <v>-9.0840163319176152E-3</v>
      </c>
      <c r="I3615" s="193"/>
      <c r="J3615" s="197">
        <v>3613</v>
      </c>
      <c r="K3615" s="234">
        <v>-9.0840163319176152E-3</v>
      </c>
      <c r="L3615" s="198">
        <v>1.6885680137278147E-5</v>
      </c>
    </row>
    <row r="3616" spans="1:12" ht="14.4" x14ac:dyDescent="0.3">
      <c r="A3616" s="7">
        <v>38894</v>
      </c>
      <c r="B3616" s="191">
        <v>1244.5</v>
      </c>
      <c r="C3616" s="191">
        <v>1250.920044</v>
      </c>
      <c r="D3616" s="191">
        <v>1243.6800539999999</v>
      </c>
      <c r="E3616" s="191">
        <v>1250.5600589999999</v>
      </c>
      <c r="F3616" s="192">
        <v>1250.5600589999999</v>
      </c>
      <c r="G3616" s="191">
        <v>1878580000</v>
      </c>
      <c r="H3616" s="194">
        <f t="shared" si="56"/>
        <v>4.8694728806748973E-3</v>
      </c>
      <c r="I3616" s="193"/>
      <c r="J3616" s="197">
        <v>3614</v>
      </c>
      <c r="K3616" s="234">
        <v>4.8694728806748973E-3</v>
      </c>
      <c r="L3616" s="198">
        <v>1.7455767155240763E-5</v>
      </c>
    </row>
    <row r="3617" spans="1:12" ht="14.4" x14ac:dyDescent="0.3">
      <c r="A3617" s="7">
        <v>38891</v>
      </c>
      <c r="B3617" s="191">
        <v>1245.589966</v>
      </c>
      <c r="C3617" s="191">
        <v>1253.130005</v>
      </c>
      <c r="D3617" s="191">
        <v>1241.4300539999999</v>
      </c>
      <c r="E3617" s="191">
        <v>1244.5</v>
      </c>
      <c r="F3617" s="192">
        <v>1244.5</v>
      </c>
      <c r="G3617" s="191">
        <v>2017270000</v>
      </c>
      <c r="H3617" s="194">
        <f t="shared" si="56"/>
        <v>-8.8308929126052719E-4</v>
      </c>
      <c r="I3617" s="193"/>
      <c r="J3617" s="197">
        <v>3615</v>
      </c>
      <c r="K3617" s="234">
        <v>-8.8308929126052719E-4</v>
      </c>
      <c r="L3617" s="198">
        <v>1.9089938756416846E-5</v>
      </c>
    </row>
    <row r="3618" spans="1:12" ht="14.4" x14ac:dyDescent="0.3">
      <c r="A3618" s="7">
        <v>38890</v>
      </c>
      <c r="B3618" s="191">
        <v>1251.920044</v>
      </c>
      <c r="C3618" s="191">
        <v>1251.920044</v>
      </c>
      <c r="D3618" s="191">
        <v>1241.530029</v>
      </c>
      <c r="E3618" s="191">
        <v>1245.599976</v>
      </c>
      <c r="F3618" s="192">
        <v>1245.599976</v>
      </c>
      <c r="G3618" s="191">
        <v>2148180000</v>
      </c>
      <c r="H3618" s="194">
        <f t="shared" si="56"/>
        <v>-5.270703767980011E-3</v>
      </c>
      <c r="I3618" s="193"/>
      <c r="J3618" s="197">
        <v>3616</v>
      </c>
      <c r="K3618" s="234">
        <v>-5.270703767980011E-3</v>
      </c>
      <c r="L3618" s="198">
        <v>1.9974856538301507E-5</v>
      </c>
    </row>
    <row r="3619" spans="1:12" ht="14.4" x14ac:dyDescent="0.3">
      <c r="A3619" s="7">
        <v>38889</v>
      </c>
      <c r="B3619" s="191">
        <v>1240.089966</v>
      </c>
      <c r="C3619" s="191">
        <v>1257.959961</v>
      </c>
      <c r="D3619" s="191">
        <v>1240.089966</v>
      </c>
      <c r="E3619" s="191">
        <v>1252.1999510000001</v>
      </c>
      <c r="F3619" s="192">
        <v>1252.1999510000001</v>
      </c>
      <c r="G3619" s="191">
        <v>2361230000</v>
      </c>
      <c r="H3619" s="194">
        <f t="shared" si="56"/>
        <v>9.7409573659846017E-3</v>
      </c>
      <c r="I3619" s="193"/>
      <c r="J3619" s="197">
        <v>3617</v>
      </c>
      <c r="K3619" s="234">
        <v>9.7409573659846017E-3</v>
      </c>
      <c r="L3619" s="198">
        <v>2.1699943693894469E-5</v>
      </c>
    </row>
    <row r="3620" spans="1:12" ht="14.4" x14ac:dyDescent="0.3">
      <c r="A3620" s="7">
        <v>38888</v>
      </c>
      <c r="B3620" s="191">
        <v>1240.119995</v>
      </c>
      <c r="C3620" s="191">
        <v>1249.01001</v>
      </c>
      <c r="D3620" s="191">
        <v>1238.869995</v>
      </c>
      <c r="E3620" s="191">
        <v>1240.119995</v>
      </c>
      <c r="F3620" s="192">
        <v>1240.119995</v>
      </c>
      <c r="G3620" s="191">
        <v>2232950000</v>
      </c>
      <c r="H3620" s="194">
        <f t="shared" si="56"/>
        <v>-8.0717343823687725E-6</v>
      </c>
      <c r="I3620" s="193"/>
      <c r="J3620" s="197">
        <v>3618</v>
      </c>
      <c r="K3620" s="234">
        <v>-8.0717343823687725E-6</v>
      </c>
      <c r="L3620" s="198">
        <v>2.2096155231608681E-5</v>
      </c>
    </row>
    <row r="3621" spans="1:12" ht="14.4" x14ac:dyDescent="0.3">
      <c r="A3621" s="7">
        <v>38887</v>
      </c>
      <c r="B3621" s="191">
        <v>1251.540039</v>
      </c>
      <c r="C3621" s="191">
        <v>1255.9300539999999</v>
      </c>
      <c r="D3621" s="191">
        <v>1237.170044</v>
      </c>
      <c r="E3621" s="191">
        <v>1240.130005</v>
      </c>
      <c r="F3621" s="192">
        <v>1240.130005</v>
      </c>
      <c r="G3621" s="191">
        <v>2517200000</v>
      </c>
      <c r="H3621" s="194">
        <f t="shared" si="56"/>
        <v>-9.1167950240863185E-3</v>
      </c>
      <c r="I3621" s="193"/>
      <c r="J3621" s="197">
        <v>3619</v>
      </c>
      <c r="K3621" s="234">
        <v>-9.1167950240863185E-3</v>
      </c>
      <c r="L3621" s="198">
        <v>2.2782584352323548E-5</v>
      </c>
    </row>
    <row r="3622" spans="1:12" ht="14.4" x14ac:dyDescent="0.3">
      <c r="A3622" s="7">
        <v>38884</v>
      </c>
      <c r="B3622" s="191">
        <v>1256.160034</v>
      </c>
      <c r="C3622" s="191">
        <v>1256.2700199999999</v>
      </c>
      <c r="D3622" s="191">
        <v>1246.329956</v>
      </c>
      <c r="E3622" s="191">
        <v>1251.540039</v>
      </c>
      <c r="F3622" s="192">
        <v>1251.540039</v>
      </c>
      <c r="G3622" s="191">
        <v>2783390000</v>
      </c>
      <c r="H3622" s="194">
        <f t="shared" si="56"/>
        <v>-3.6778713499493625E-3</v>
      </c>
      <c r="I3622" s="193"/>
      <c r="J3622" s="197">
        <v>3620</v>
      </c>
      <c r="K3622" s="234">
        <v>-3.6778713499493625E-3</v>
      </c>
      <c r="L3622" s="198">
        <v>2.3766430965607255E-5</v>
      </c>
    </row>
    <row r="3623" spans="1:12" ht="14.4" x14ac:dyDescent="0.3">
      <c r="A3623" s="7">
        <v>38883</v>
      </c>
      <c r="B3623" s="191">
        <v>1230.01001</v>
      </c>
      <c r="C3623" s="191">
        <v>1258.6400149999999</v>
      </c>
      <c r="D3623" s="191">
        <v>1230.01001</v>
      </c>
      <c r="E3623" s="191">
        <v>1256.160034</v>
      </c>
      <c r="F3623" s="192">
        <v>1256.160034</v>
      </c>
      <c r="G3623" s="191">
        <v>2775480000</v>
      </c>
      <c r="H3623" s="194">
        <f t="shared" si="56"/>
        <v>2.1235077047764311E-2</v>
      </c>
      <c r="I3623" s="193"/>
      <c r="J3623" s="197">
        <v>3621</v>
      </c>
      <c r="K3623" s="234">
        <v>2.1235077047764311E-2</v>
      </c>
      <c r="L3623" s="198">
        <v>2.4193353474374625E-5</v>
      </c>
    </row>
    <row r="3624" spans="1:12" ht="14.4" x14ac:dyDescent="0.3">
      <c r="A3624" s="7">
        <v>38882</v>
      </c>
      <c r="B3624" s="191">
        <v>1223.660034</v>
      </c>
      <c r="C3624" s="191">
        <v>1231.459961</v>
      </c>
      <c r="D3624" s="191">
        <v>1219.290039</v>
      </c>
      <c r="E3624" s="191">
        <v>1230.040039</v>
      </c>
      <c r="F3624" s="192">
        <v>1230.040039</v>
      </c>
      <c r="G3624" s="191">
        <v>2667990000</v>
      </c>
      <c r="H3624" s="194">
        <f t="shared" si="56"/>
        <v>5.1893030965103676E-3</v>
      </c>
      <c r="I3624" s="193"/>
      <c r="J3624" s="197">
        <v>3622</v>
      </c>
      <c r="K3624" s="234">
        <v>5.1893030965103676E-3</v>
      </c>
      <c r="L3624" s="198">
        <v>2.4702417574838641E-5</v>
      </c>
    </row>
    <row r="3625" spans="1:12" ht="14.4" x14ac:dyDescent="0.3">
      <c r="A3625" s="7">
        <v>38881</v>
      </c>
      <c r="B3625" s="191">
        <v>1236.079956</v>
      </c>
      <c r="C3625" s="191">
        <v>1243.369995</v>
      </c>
      <c r="D3625" s="191">
        <v>1222.5200199999999</v>
      </c>
      <c r="E3625" s="191">
        <v>1223.6899410000001</v>
      </c>
      <c r="F3625" s="192">
        <v>1223.6899410000001</v>
      </c>
      <c r="G3625" s="191">
        <v>3215770000</v>
      </c>
      <c r="H3625" s="194">
        <f t="shared" si="56"/>
        <v>-1.1111650387564141E-2</v>
      </c>
      <c r="I3625" s="193"/>
      <c r="J3625" s="197">
        <v>3623</v>
      </c>
      <c r="K3625" s="234">
        <v>-1.1111650387564141E-2</v>
      </c>
      <c r="L3625" s="198">
        <v>2.6121703113743371E-5</v>
      </c>
    </row>
    <row r="3626" spans="1:12" ht="14.4" x14ac:dyDescent="0.3">
      <c r="A3626" s="7">
        <v>38880</v>
      </c>
      <c r="B3626" s="191">
        <v>1252.2700199999999</v>
      </c>
      <c r="C3626" s="191">
        <v>1255.219971</v>
      </c>
      <c r="D3626" s="191">
        <v>1236.4300539999999</v>
      </c>
      <c r="E3626" s="191">
        <v>1237.4399410000001</v>
      </c>
      <c r="F3626" s="192">
        <v>1237.4399410000001</v>
      </c>
      <c r="G3626" s="191">
        <v>2247010000</v>
      </c>
      <c r="H3626" s="194">
        <f t="shared" si="56"/>
        <v>-1.186625203110557E-2</v>
      </c>
      <c r="I3626" s="193"/>
      <c r="J3626" s="197">
        <v>3624</v>
      </c>
      <c r="K3626" s="234">
        <v>-1.186625203110557E-2</v>
      </c>
      <c r="L3626" s="198">
        <v>2.7583356752611302E-5</v>
      </c>
    </row>
    <row r="3627" spans="1:12" ht="14.4" x14ac:dyDescent="0.3">
      <c r="A3627" s="7">
        <v>38877</v>
      </c>
      <c r="B3627" s="191">
        <v>1257.9300539999999</v>
      </c>
      <c r="C3627" s="191">
        <v>1262.579956</v>
      </c>
      <c r="D3627" s="191">
        <v>1250.030029</v>
      </c>
      <c r="E3627" s="191">
        <v>1252.3000489999999</v>
      </c>
      <c r="F3627" s="192">
        <v>1252.3000489999999</v>
      </c>
      <c r="G3627" s="191">
        <v>2214000000</v>
      </c>
      <c r="H3627" s="194">
        <f t="shared" si="56"/>
        <v>-4.4756105334295346E-3</v>
      </c>
      <c r="I3627" s="193"/>
      <c r="J3627" s="197">
        <v>3625</v>
      </c>
      <c r="K3627" s="234">
        <v>-4.4756105334295346E-3</v>
      </c>
      <c r="L3627" s="198">
        <v>2.836756572989134E-5</v>
      </c>
    </row>
    <row r="3628" spans="1:12" ht="14.4" x14ac:dyDescent="0.3">
      <c r="A3628" s="7">
        <v>38876</v>
      </c>
      <c r="B3628" s="191">
        <v>1256.079956</v>
      </c>
      <c r="C3628" s="191">
        <v>1259.849976</v>
      </c>
      <c r="D3628" s="191">
        <v>1235.1800539999999</v>
      </c>
      <c r="E3628" s="191">
        <v>1257.9300539999999</v>
      </c>
      <c r="F3628" s="192">
        <v>1257.9300539999999</v>
      </c>
      <c r="G3628" s="191">
        <v>3543790000</v>
      </c>
      <c r="H3628" s="194">
        <f t="shared" si="56"/>
        <v>1.4170520765757649E-3</v>
      </c>
      <c r="I3628" s="193"/>
      <c r="J3628" s="197">
        <v>3626</v>
      </c>
      <c r="K3628" s="234">
        <v>1.4170520765757649E-3</v>
      </c>
      <c r="L3628" s="198">
        <v>3.3984895565162446E-5</v>
      </c>
    </row>
    <row r="3629" spans="1:12" ht="14.4" x14ac:dyDescent="0.3">
      <c r="A3629" s="7">
        <v>38875</v>
      </c>
      <c r="B3629" s="191">
        <v>1263.6099850000001</v>
      </c>
      <c r="C3629" s="191">
        <v>1272.469971</v>
      </c>
      <c r="D3629" s="191">
        <v>1255.7700199999999</v>
      </c>
      <c r="E3629" s="191">
        <v>1256.150024</v>
      </c>
      <c r="F3629" s="192">
        <v>1256.150024</v>
      </c>
      <c r="G3629" s="191">
        <v>2644170000</v>
      </c>
      <c r="H3629" s="194">
        <f t="shared" si="56"/>
        <v>-6.0924572901997183E-3</v>
      </c>
      <c r="I3629" s="193"/>
      <c r="J3629" s="197">
        <v>3627</v>
      </c>
      <c r="K3629" s="234">
        <v>-6.0924572901997183E-3</v>
      </c>
      <c r="L3629" s="198">
        <v>3.7446077189371702E-5</v>
      </c>
    </row>
    <row r="3630" spans="1:12" ht="14.4" x14ac:dyDescent="0.3">
      <c r="A3630" s="7">
        <v>38874</v>
      </c>
      <c r="B3630" s="191">
        <v>1265.2299800000001</v>
      </c>
      <c r="C3630" s="191">
        <v>1269.880005</v>
      </c>
      <c r="D3630" s="191">
        <v>1254.459961</v>
      </c>
      <c r="E3630" s="191">
        <v>1263.849976</v>
      </c>
      <c r="F3630" s="192">
        <v>1263.849976</v>
      </c>
      <c r="G3630" s="191">
        <v>2697650000</v>
      </c>
      <c r="H3630" s="194">
        <f t="shared" si="56"/>
        <v>-1.1381287733349564E-3</v>
      </c>
      <c r="I3630" s="193"/>
      <c r="J3630" s="197">
        <v>3628</v>
      </c>
      <c r="K3630" s="234">
        <v>-1.1381287733349564E-3</v>
      </c>
      <c r="L3630" s="198">
        <v>3.7757049850824848E-5</v>
      </c>
    </row>
    <row r="3631" spans="1:12" ht="14.4" x14ac:dyDescent="0.3">
      <c r="A3631" s="7">
        <v>38873</v>
      </c>
      <c r="B3631" s="191">
        <v>1288.160034</v>
      </c>
      <c r="C3631" s="191">
        <v>1288.160034</v>
      </c>
      <c r="D3631" s="191">
        <v>1264.660034</v>
      </c>
      <c r="E3631" s="191">
        <v>1265.290039</v>
      </c>
      <c r="F3631" s="192">
        <v>1265.290039</v>
      </c>
      <c r="G3631" s="191">
        <v>2313470000</v>
      </c>
      <c r="H3631" s="194">
        <f t="shared" si="56"/>
        <v>-1.7799702314970561E-2</v>
      </c>
      <c r="I3631" s="193"/>
      <c r="J3631" s="197">
        <v>3629</v>
      </c>
      <c r="K3631" s="234">
        <v>-1.7799702314970561E-2</v>
      </c>
      <c r="L3631" s="198">
        <v>3.8122920939531678E-5</v>
      </c>
    </row>
    <row r="3632" spans="1:12" ht="14.4" x14ac:dyDescent="0.3">
      <c r="A3632" s="7">
        <v>38870</v>
      </c>
      <c r="B3632" s="191">
        <v>1285.709961</v>
      </c>
      <c r="C3632" s="191">
        <v>1290.6800539999999</v>
      </c>
      <c r="D3632" s="191">
        <v>1280.219971</v>
      </c>
      <c r="E3632" s="191">
        <v>1288.219971</v>
      </c>
      <c r="F3632" s="192">
        <v>1288.219971</v>
      </c>
      <c r="G3632" s="191">
        <v>2295540000</v>
      </c>
      <c r="H3632" s="194">
        <f t="shared" si="56"/>
        <v>1.9522365666730381E-3</v>
      </c>
      <c r="I3632" s="193"/>
      <c r="J3632" s="197">
        <v>3630</v>
      </c>
      <c r="K3632" s="234">
        <v>1.9522365666730381E-3</v>
      </c>
      <c r="L3632" s="198">
        <v>4.1373099680037023E-5</v>
      </c>
    </row>
    <row r="3633" spans="1:12" ht="14.4" x14ac:dyDescent="0.3">
      <c r="A3633" s="7">
        <v>38869</v>
      </c>
      <c r="B3633" s="191">
        <v>1270.0500489999999</v>
      </c>
      <c r="C3633" s="191">
        <v>1285.709961</v>
      </c>
      <c r="D3633" s="191">
        <v>1269.1899410000001</v>
      </c>
      <c r="E3633" s="191">
        <v>1285.709961</v>
      </c>
      <c r="F3633" s="192">
        <v>1285.709961</v>
      </c>
      <c r="G3633" s="191">
        <v>2360160000</v>
      </c>
      <c r="H3633" s="194">
        <f t="shared" si="56"/>
        <v>1.2298337454939013E-2</v>
      </c>
      <c r="I3633" s="193"/>
      <c r="J3633" s="197">
        <v>3631</v>
      </c>
      <c r="K3633" s="234">
        <v>1.2298337454939013E-2</v>
      </c>
      <c r="L3633" s="198">
        <v>4.2659519303345117E-5</v>
      </c>
    </row>
    <row r="3634" spans="1:12" ht="14.4" x14ac:dyDescent="0.3">
      <c r="A3634" s="7">
        <v>38868</v>
      </c>
      <c r="B3634" s="191">
        <v>1259.380005</v>
      </c>
      <c r="C3634" s="191">
        <v>1270.089966</v>
      </c>
      <c r="D3634" s="191">
        <v>1259.380005</v>
      </c>
      <c r="E3634" s="191">
        <v>1270.089966</v>
      </c>
      <c r="F3634" s="192">
        <v>1270.089966</v>
      </c>
      <c r="G3634" s="191">
        <v>2692160000</v>
      </c>
      <c r="H3634" s="194">
        <f t="shared" si="56"/>
        <v>8.1119250720785574E-3</v>
      </c>
      <c r="I3634" s="193"/>
      <c r="J3634" s="197">
        <v>3632</v>
      </c>
      <c r="K3634" s="234">
        <v>8.1119250720785574E-3</v>
      </c>
      <c r="L3634" s="198">
        <v>4.2889760728085995E-5</v>
      </c>
    </row>
    <row r="3635" spans="1:12" ht="14.4" x14ac:dyDescent="0.3">
      <c r="A3635" s="7">
        <v>38867</v>
      </c>
      <c r="B3635" s="191">
        <v>1280.040039</v>
      </c>
      <c r="C3635" s="191">
        <v>1280.040039</v>
      </c>
      <c r="D3635" s="191">
        <v>1259.869995</v>
      </c>
      <c r="E3635" s="191">
        <v>1259.869995</v>
      </c>
      <c r="F3635" s="192">
        <v>1259.869995</v>
      </c>
      <c r="G3635" s="191">
        <v>2176190000</v>
      </c>
      <c r="H3635" s="194">
        <f t="shared" si="56"/>
        <v>-1.5849611346326391E-2</v>
      </c>
      <c r="I3635" s="193"/>
      <c r="J3635" s="197">
        <v>3633</v>
      </c>
      <c r="K3635" s="234">
        <v>-1.5849611346326391E-2</v>
      </c>
      <c r="L3635" s="198">
        <v>4.3679391171060963E-5</v>
      </c>
    </row>
    <row r="3636" spans="1:12" ht="14.4" x14ac:dyDescent="0.3">
      <c r="A3636" s="7">
        <v>38863</v>
      </c>
      <c r="B3636" s="191">
        <v>1272.709961</v>
      </c>
      <c r="C3636" s="191">
        <v>1280.540039</v>
      </c>
      <c r="D3636" s="191">
        <v>1272.5</v>
      </c>
      <c r="E3636" s="191">
        <v>1280.160034</v>
      </c>
      <c r="F3636" s="192">
        <v>1280.160034</v>
      </c>
      <c r="G3636" s="191">
        <v>1814020000</v>
      </c>
      <c r="H3636" s="194">
        <f t="shared" si="56"/>
        <v>5.7193364428723293E-3</v>
      </c>
      <c r="I3636" s="193"/>
      <c r="J3636" s="197">
        <v>3634</v>
      </c>
      <c r="K3636" s="234">
        <v>5.7193364428723293E-3</v>
      </c>
      <c r="L3636" s="198">
        <v>4.3695958557109211E-5</v>
      </c>
    </row>
    <row r="3637" spans="1:12" ht="14.4" x14ac:dyDescent="0.3">
      <c r="A3637" s="7">
        <v>38862</v>
      </c>
      <c r="B3637" s="191">
        <v>1258.410034</v>
      </c>
      <c r="C3637" s="191">
        <v>1273.26001</v>
      </c>
      <c r="D3637" s="191">
        <v>1258.410034</v>
      </c>
      <c r="E3637" s="191">
        <v>1272.880005</v>
      </c>
      <c r="F3637" s="192">
        <v>1272.880005</v>
      </c>
      <c r="G3637" s="191">
        <v>2372730000</v>
      </c>
      <c r="H3637" s="194">
        <f t="shared" si="56"/>
        <v>1.1370094324499236E-2</v>
      </c>
      <c r="I3637" s="193"/>
      <c r="J3637" s="197">
        <v>3635</v>
      </c>
      <c r="K3637" s="234">
        <v>1.1370094324499236E-2</v>
      </c>
      <c r="L3637" s="198">
        <v>4.4111232341265901E-5</v>
      </c>
    </row>
    <row r="3638" spans="1:12" ht="14.4" x14ac:dyDescent="0.3">
      <c r="A3638" s="7">
        <v>38861</v>
      </c>
      <c r="B3638" s="191">
        <v>1256.5600589999999</v>
      </c>
      <c r="C3638" s="191">
        <v>1264.530029</v>
      </c>
      <c r="D3638" s="191">
        <v>1245.339966</v>
      </c>
      <c r="E3638" s="191">
        <v>1258.5699460000001</v>
      </c>
      <c r="F3638" s="192">
        <v>1258.5699460000001</v>
      </c>
      <c r="G3638" s="191">
        <v>2999030000</v>
      </c>
      <c r="H3638" s="194">
        <f t="shared" si="56"/>
        <v>1.5836556921810666E-3</v>
      </c>
      <c r="I3638" s="193"/>
      <c r="J3638" s="197">
        <v>3636</v>
      </c>
      <c r="K3638" s="234">
        <v>1.5836556921810666E-3</v>
      </c>
      <c r="L3638" s="198">
        <v>4.4162807257763892E-5</v>
      </c>
    </row>
    <row r="3639" spans="1:12" ht="14.4" x14ac:dyDescent="0.3">
      <c r="A3639" s="7">
        <v>38860</v>
      </c>
      <c r="B3639" s="191">
        <v>1262.0600589999999</v>
      </c>
      <c r="C3639" s="191">
        <v>1273.670044</v>
      </c>
      <c r="D3639" s="191">
        <v>1256.150024</v>
      </c>
      <c r="E3639" s="191">
        <v>1256.579956</v>
      </c>
      <c r="F3639" s="192">
        <v>1256.579956</v>
      </c>
      <c r="G3639" s="191">
        <v>2605250000</v>
      </c>
      <c r="H3639" s="194">
        <f t="shared" si="56"/>
        <v>-4.3499886970607207E-3</v>
      </c>
      <c r="I3639" s="193"/>
      <c r="J3639" s="197">
        <v>3637</v>
      </c>
      <c r="K3639" s="234">
        <v>-4.3499886970607207E-3</v>
      </c>
      <c r="L3639" s="198">
        <v>4.4271169257443819E-5</v>
      </c>
    </row>
    <row r="3640" spans="1:12" ht="14.4" x14ac:dyDescent="0.3">
      <c r="A3640" s="7">
        <v>38859</v>
      </c>
      <c r="B3640" s="191">
        <v>1267.030029</v>
      </c>
      <c r="C3640" s="191">
        <v>1268.7700199999999</v>
      </c>
      <c r="D3640" s="191">
        <v>1252.9799800000001</v>
      </c>
      <c r="E3640" s="191">
        <v>1262.0699460000001</v>
      </c>
      <c r="F3640" s="192">
        <v>1262.0699460000001</v>
      </c>
      <c r="G3640" s="191">
        <v>2773010000</v>
      </c>
      <c r="H3640" s="194">
        <f t="shared" si="56"/>
        <v>-3.914732000404657E-3</v>
      </c>
      <c r="I3640" s="193"/>
      <c r="J3640" s="197">
        <v>3638</v>
      </c>
      <c r="K3640" s="234">
        <v>-3.914732000404657E-3</v>
      </c>
      <c r="L3640" s="198">
        <v>4.6276064861794289E-5</v>
      </c>
    </row>
    <row r="3641" spans="1:12" ht="14.4" x14ac:dyDescent="0.3">
      <c r="A3641" s="7">
        <v>38856</v>
      </c>
      <c r="B3641" s="191">
        <v>1261.8100589999999</v>
      </c>
      <c r="C3641" s="191">
        <v>1272.150024</v>
      </c>
      <c r="D3641" s="191">
        <v>1256.280029</v>
      </c>
      <c r="E3641" s="191">
        <v>1267.030029</v>
      </c>
      <c r="F3641" s="192">
        <v>1267.030029</v>
      </c>
      <c r="G3641" s="191">
        <v>2982300000</v>
      </c>
      <c r="H3641" s="194">
        <f t="shared" si="56"/>
        <v>4.1368904636383975E-3</v>
      </c>
      <c r="I3641" s="193"/>
      <c r="J3641" s="197">
        <v>3639</v>
      </c>
      <c r="K3641" s="234">
        <v>4.1368904636383975E-3</v>
      </c>
      <c r="L3641" s="198">
        <v>4.6497939711415682E-5</v>
      </c>
    </row>
    <row r="3642" spans="1:12" ht="14.4" x14ac:dyDescent="0.3">
      <c r="A3642" s="7">
        <v>38855</v>
      </c>
      <c r="B3642" s="191">
        <v>1270.25</v>
      </c>
      <c r="C3642" s="191">
        <v>1274.8900149999999</v>
      </c>
      <c r="D3642" s="191">
        <v>1261.75</v>
      </c>
      <c r="E3642" s="191">
        <v>1261.8100589999999</v>
      </c>
      <c r="F3642" s="192">
        <v>1261.8100589999999</v>
      </c>
      <c r="G3642" s="191">
        <v>2537490000</v>
      </c>
      <c r="H3642" s="194">
        <f t="shared" si="56"/>
        <v>-6.699010770315152E-3</v>
      </c>
      <c r="I3642" s="193"/>
      <c r="J3642" s="197">
        <v>3640</v>
      </c>
      <c r="K3642" s="234">
        <v>-6.699010770315152E-3</v>
      </c>
      <c r="L3642" s="198">
        <v>4.761772113711478E-5</v>
      </c>
    </row>
    <row r="3643" spans="1:12" ht="14.4" x14ac:dyDescent="0.3">
      <c r="A3643" s="7">
        <v>38854</v>
      </c>
      <c r="B3643" s="191">
        <v>1291.7299800000001</v>
      </c>
      <c r="C3643" s="191">
        <v>1291.7299800000001</v>
      </c>
      <c r="D3643" s="191">
        <v>1267.3100589999999</v>
      </c>
      <c r="E3643" s="191">
        <v>1270.3199460000001</v>
      </c>
      <c r="F3643" s="192">
        <v>1270.3199460000001</v>
      </c>
      <c r="G3643" s="191">
        <v>2830200000</v>
      </c>
      <c r="H3643" s="194">
        <f t="shared" si="56"/>
        <v>-1.6841070785870133E-2</v>
      </c>
      <c r="I3643" s="193"/>
      <c r="J3643" s="197">
        <v>3641</v>
      </c>
      <c r="K3643" s="234">
        <v>-1.6841070785870133E-2</v>
      </c>
      <c r="L3643" s="198">
        <v>4.7859889148873896E-5</v>
      </c>
    </row>
    <row r="3644" spans="1:12" ht="14.4" x14ac:dyDescent="0.3">
      <c r="A3644" s="7">
        <v>38853</v>
      </c>
      <c r="B3644" s="191">
        <v>1294.5</v>
      </c>
      <c r="C3644" s="191">
        <v>1297.880005</v>
      </c>
      <c r="D3644" s="191">
        <v>1288.51001</v>
      </c>
      <c r="E3644" s="191">
        <v>1292.079956</v>
      </c>
      <c r="F3644" s="192">
        <v>1292.079956</v>
      </c>
      <c r="G3644" s="191">
        <v>2386210000</v>
      </c>
      <c r="H3644" s="194">
        <f t="shared" si="56"/>
        <v>-1.8694816531479039E-3</v>
      </c>
      <c r="I3644" s="193"/>
      <c r="J3644" s="197">
        <v>3642</v>
      </c>
      <c r="K3644" s="234">
        <v>-1.8694816531479039E-3</v>
      </c>
      <c r="L3644" s="198">
        <v>4.8320702064087352E-5</v>
      </c>
    </row>
    <row r="3645" spans="1:12" ht="14.4" x14ac:dyDescent="0.3">
      <c r="A3645" s="7">
        <v>38852</v>
      </c>
      <c r="B3645" s="191">
        <v>1291.1899410000001</v>
      </c>
      <c r="C3645" s="191">
        <v>1294.8100589999999</v>
      </c>
      <c r="D3645" s="191">
        <v>1284.51001</v>
      </c>
      <c r="E3645" s="191">
        <v>1294.5</v>
      </c>
      <c r="F3645" s="192">
        <v>1294.5</v>
      </c>
      <c r="G3645" s="191">
        <v>2505660000</v>
      </c>
      <c r="H3645" s="194">
        <f t="shared" si="56"/>
        <v>2.5247126988376233E-3</v>
      </c>
      <c r="I3645" s="193"/>
      <c r="J3645" s="197">
        <v>3643</v>
      </c>
      <c r="K3645" s="234">
        <v>2.5247126988376233E-3</v>
      </c>
      <c r="L3645" s="198">
        <v>4.833982132609737E-5</v>
      </c>
    </row>
    <row r="3646" spans="1:12" ht="14.4" x14ac:dyDescent="0.3">
      <c r="A3646" s="7">
        <v>38849</v>
      </c>
      <c r="B3646" s="191">
        <v>1305.880005</v>
      </c>
      <c r="C3646" s="191">
        <v>1305.880005</v>
      </c>
      <c r="D3646" s="191">
        <v>1290.380005</v>
      </c>
      <c r="E3646" s="191">
        <v>1291.23999</v>
      </c>
      <c r="F3646" s="192">
        <v>1291.23999</v>
      </c>
      <c r="G3646" s="191">
        <v>2567970000</v>
      </c>
      <c r="H3646" s="194">
        <f t="shared" si="56"/>
        <v>-1.1241158344606837E-2</v>
      </c>
      <c r="I3646" s="193"/>
      <c r="J3646" s="197">
        <v>3644</v>
      </c>
      <c r="K3646" s="234">
        <v>-1.1241158344606837E-2</v>
      </c>
      <c r="L3646" s="198">
        <v>4.9986999630176634E-5</v>
      </c>
    </row>
    <row r="3647" spans="1:12" ht="14.4" x14ac:dyDescent="0.3">
      <c r="A3647" s="7">
        <v>38848</v>
      </c>
      <c r="B3647" s="191">
        <v>1322.630005</v>
      </c>
      <c r="C3647" s="191">
        <v>1322.630005</v>
      </c>
      <c r="D3647" s="191">
        <v>1303.4499510000001</v>
      </c>
      <c r="E3647" s="191">
        <v>1305.920044</v>
      </c>
      <c r="F3647" s="192">
        <v>1305.920044</v>
      </c>
      <c r="G3647" s="191">
        <v>2531520000</v>
      </c>
      <c r="H3647" s="194">
        <f t="shared" si="56"/>
        <v>-1.2798074087881306E-2</v>
      </c>
      <c r="I3647" s="193"/>
      <c r="J3647" s="197">
        <v>3645</v>
      </c>
      <c r="K3647" s="234">
        <v>-1.2798074087881306E-2</v>
      </c>
      <c r="L3647" s="198">
        <v>5.3072619284902259E-5</v>
      </c>
    </row>
    <row r="3648" spans="1:12" ht="14.4" x14ac:dyDescent="0.3">
      <c r="A3648" s="7">
        <v>38847</v>
      </c>
      <c r="B3648" s="191">
        <v>1324.5699460000001</v>
      </c>
      <c r="C3648" s="191">
        <v>1325.51001</v>
      </c>
      <c r="D3648" s="191">
        <v>1317.4399410000001</v>
      </c>
      <c r="E3648" s="191">
        <v>1322.849976</v>
      </c>
      <c r="F3648" s="192">
        <v>1322.849976</v>
      </c>
      <c r="G3648" s="191">
        <v>2268550000</v>
      </c>
      <c r="H3648" s="194">
        <f t="shared" si="56"/>
        <v>-1.7281487043465207E-3</v>
      </c>
      <c r="I3648" s="193"/>
      <c r="J3648" s="197">
        <v>3646</v>
      </c>
      <c r="K3648" s="234">
        <v>-1.7281487043465207E-3</v>
      </c>
      <c r="L3648" s="198">
        <v>5.443120718931801E-5</v>
      </c>
    </row>
    <row r="3649" spans="1:12" ht="14.4" x14ac:dyDescent="0.3">
      <c r="A3649" s="7">
        <v>38846</v>
      </c>
      <c r="B3649" s="191">
        <v>1324.660034</v>
      </c>
      <c r="C3649" s="191">
        <v>1326.599976</v>
      </c>
      <c r="D3649" s="191">
        <v>1322.4799800000001</v>
      </c>
      <c r="E3649" s="191">
        <v>1325.1400149999999</v>
      </c>
      <c r="F3649" s="192">
        <v>1325.1400149999999</v>
      </c>
      <c r="G3649" s="191">
        <v>2157290000</v>
      </c>
      <c r="H3649" s="194">
        <f t="shared" si="56"/>
        <v>3.6234278054768615E-4</v>
      </c>
      <c r="I3649" s="193"/>
      <c r="J3649" s="197">
        <v>3647</v>
      </c>
      <c r="K3649" s="234">
        <v>3.6234278054768615E-4</v>
      </c>
      <c r="L3649" s="198">
        <v>5.6231510713566087E-5</v>
      </c>
    </row>
    <row r="3650" spans="1:12" ht="14.4" x14ac:dyDescent="0.3">
      <c r="A3650" s="7">
        <v>38845</v>
      </c>
      <c r="B3650" s="191">
        <v>1325.76001</v>
      </c>
      <c r="C3650" s="191">
        <v>1326.6999510000001</v>
      </c>
      <c r="D3650" s="191">
        <v>1322.869995</v>
      </c>
      <c r="E3650" s="191">
        <v>1324.660034</v>
      </c>
      <c r="F3650" s="192">
        <v>1324.660034</v>
      </c>
      <c r="G3650" s="191">
        <v>2151300000</v>
      </c>
      <c r="H3650" s="194">
        <f t="shared" si="56"/>
        <v>-8.2969465944290302E-4</v>
      </c>
      <c r="I3650" s="193"/>
      <c r="J3650" s="197">
        <v>3648</v>
      </c>
      <c r="K3650" s="234">
        <v>-8.2969465944290302E-4</v>
      </c>
      <c r="L3650" s="198">
        <v>6.0194838325284618E-5</v>
      </c>
    </row>
    <row r="3651" spans="1:12" ht="14.4" x14ac:dyDescent="0.3">
      <c r="A3651" s="7">
        <v>38842</v>
      </c>
      <c r="B3651" s="191">
        <v>1312.25</v>
      </c>
      <c r="C3651" s="191">
        <v>1326.530029</v>
      </c>
      <c r="D3651" s="191">
        <v>1312.25</v>
      </c>
      <c r="E3651" s="191">
        <v>1325.76001</v>
      </c>
      <c r="F3651" s="192">
        <v>1325.76001</v>
      </c>
      <c r="G3651" s="191">
        <v>2294760000</v>
      </c>
      <c r="H3651" s="194">
        <f t="shared" si="56"/>
        <v>1.0295301962278503E-2</v>
      </c>
      <c r="I3651" s="193"/>
      <c r="J3651" s="197">
        <v>3649</v>
      </c>
      <c r="K3651" s="234">
        <v>1.0295301962278503E-2</v>
      </c>
      <c r="L3651" s="198">
        <v>6.0912715035782736E-5</v>
      </c>
    </row>
    <row r="3652" spans="1:12" ht="14.4" x14ac:dyDescent="0.3">
      <c r="A3652" s="7">
        <v>38841</v>
      </c>
      <c r="B3652" s="191">
        <v>1307.849976</v>
      </c>
      <c r="C3652" s="191">
        <v>1315.1400149999999</v>
      </c>
      <c r="D3652" s="191">
        <v>1307.849976</v>
      </c>
      <c r="E3652" s="191">
        <v>1312.25</v>
      </c>
      <c r="F3652" s="192">
        <v>1312.25</v>
      </c>
      <c r="G3652" s="191">
        <v>2431450000</v>
      </c>
      <c r="H3652" s="194">
        <f t="shared" ref="H3652:H3715" si="57">(F3652-F3653)/F3653</f>
        <v>3.1572065374629358E-3</v>
      </c>
      <c r="I3652" s="193"/>
      <c r="J3652" s="197">
        <v>3650</v>
      </c>
      <c r="K3652" s="234">
        <v>3.1572065374629358E-3</v>
      </c>
      <c r="L3652" s="198">
        <v>6.3499857614827187E-5</v>
      </c>
    </row>
    <row r="3653" spans="1:12" ht="14.4" x14ac:dyDescent="0.3">
      <c r="A3653" s="7">
        <v>38840</v>
      </c>
      <c r="B3653" s="191">
        <v>1313.209961</v>
      </c>
      <c r="C3653" s="191">
        <v>1313.469971</v>
      </c>
      <c r="D3653" s="191">
        <v>1303.920044</v>
      </c>
      <c r="E3653" s="191">
        <v>1308.119995</v>
      </c>
      <c r="F3653" s="192">
        <v>1308.119995</v>
      </c>
      <c r="G3653" s="191">
        <v>2395230000</v>
      </c>
      <c r="H3653" s="194">
        <f t="shared" si="57"/>
        <v>-3.8759727318273089E-3</v>
      </c>
      <c r="I3653" s="193"/>
      <c r="J3653" s="197">
        <v>3651</v>
      </c>
      <c r="K3653" s="234">
        <v>-3.8759727318273089E-3</v>
      </c>
      <c r="L3653" s="198">
        <v>6.5513549143406767E-5</v>
      </c>
    </row>
    <row r="3654" spans="1:12" ht="14.4" x14ac:dyDescent="0.3">
      <c r="A3654" s="7">
        <v>38839</v>
      </c>
      <c r="B3654" s="191">
        <v>1305.1899410000001</v>
      </c>
      <c r="C3654" s="191">
        <v>1313.660034</v>
      </c>
      <c r="D3654" s="191">
        <v>1305.1899410000001</v>
      </c>
      <c r="E3654" s="191">
        <v>1313.209961</v>
      </c>
      <c r="F3654" s="192">
        <v>1313.209961</v>
      </c>
      <c r="G3654" s="191">
        <v>2403470000</v>
      </c>
      <c r="H3654" s="194">
        <f t="shared" si="57"/>
        <v>6.1447148403972647E-3</v>
      </c>
      <c r="I3654" s="193"/>
      <c r="J3654" s="197">
        <v>3652</v>
      </c>
      <c r="K3654" s="234">
        <v>6.1447148403972647E-3</v>
      </c>
      <c r="L3654" s="198">
        <v>6.7791287954622185E-5</v>
      </c>
    </row>
    <row r="3655" spans="1:12" ht="14.4" x14ac:dyDescent="0.3">
      <c r="A3655" s="7">
        <v>38838</v>
      </c>
      <c r="B3655" s="191">
        <v>1310.6099850000001</v>
      </c>
      <c r="C3655" s="191">
        <v>1317.209961</v>
      </c>
      <c r="D3655" s="191">
        <v>1303.459961</v>
      </c>
      <c r="E3655" s="191">
        <v>1305.1899410000001</v>
      </c>
      <c r="F3655" s="192">
        <v>1305.1899410000001</v>
      </c>
      <c r="G3655" s="191">
        <v>2437040000</v>
      </c>
      <c r="H3655" s="194">
        <f t="shared" si="57"/>
        <v>-4.1355125186231211E-3</v>
      </c>
      <c r="I3655" s="193"/>
      <c r="J3655" s="197">
        <v>3653</v>
      </c>
      <c r="K3655" s="234">
        <v>-4.1355125186231211E-3</v>
      </c>
      <c r="L3655" s="198">
        <v>7.1666786800208388E-5</v>
      </c>
    </row>
    <row r="3656" spans="1:12" ht="14.4" x14ac:dyDescent="0.3">
      <c r="A3656" s="7">
        <v>38835</v>
      </c>
      <c r="B3656" s="191">
        <v>1309.719971</v>
      </c>
      <c r="C3656" s="191">
        <v>1316.040039</v>
      </c>
      <c r="D3656" s="191">
        <v>1306.160034</v>
      </c>
      <c r="E3656" s="191">
        <v>1310.6099850000001</v>
      </c>
      <c r="F3656" s="192">
        <v>1310.6099850000001</v>
      </c>
      <c r="G3656" s="191">
        <v>2419920000</v>
      </c>
      <c r="H3656" s="194">
        <f t="shared" si="57"/>
        <v>6.7954526135882275E-4</v>
      </c>
      <c r="I3656" s="193"/>
      <c r="J3656" s="197">
        <v>3654</v>
      </c>
      <c r="K3656" s="234">
        <v>6.7954526135882275E-4</v>
      </c>
      <c r="L3656" s="198">
        <v>7.2010345846269561E-5</v>
      </c>
    </row>
    <row r="3657" spans="1:12" ht="14.4" x14ac:dyDescent="0.3">
      <c r="A3657" s="7">
        <v>38834</v>
      </c>
      <c r="B3657" s="191">
        <v>1305.410034</v>
      </c>
      <c r="C3657" s="191">
        <v>1315</v>
      </c>
      <c r="D3657" s="191">
        <v>1295.5699460000001</v>
      </c>
      <c r="E3657" s="191">
        <v>1309.719971</v>
      </c>
      <c r="F3657" s="192">
        <v>1309.719971</v>
      </c>
      <c r="G3657" s="191">
        <v>2772010000</v>
      </c>
      <c r="H3657" s="194">
        <f t="shared" si="57"/>
        <v>3.3015963473128863E-3</v>
      </c>
      <c r="I3657" s="193"/>
      <c r="J3657" s="197">
        <v>3655</v>
      </c>
      <c r="K3657" s="234">
        <v>3.3015963473128863E-3</v>
      </c>
      <c r="L3657" s="198">
        <v>7.2166817408268093E-5</v>
      </c>
    </row>
    <row r="3658" spans="1:12" ht="14.4" x14ac:dyDescent="0.3">
      <c r="A3658" s="7">
        <v>38833</v>
      </c>
      <c r="B3658" s="191">
        <v>1301.73999</v>
      </c>
      <c r="C3658" s="191">
        <v>1310.969971</v>
      </c>
      <c r="D3658" s="191">
        <v>1301.73999</v>
      </c>
      <c r="E3658" s="191">
        <v>1305.410034</v>
      </c>
      <c r="F3658" s="192">
        <v>1305.410034</v>
      </c>
      <c r="G3658" s="191">
        <v>2502690000</v>
      </c>
      <c r="H3658" s="194">
        <f t="shared" si="57"/>
        <v>2.8193372164897245E-3</v>
      </c>
      <c r="I3658" s="193"/>
      <c r="J3658" s="197">
        <v>3656</v>
      </c>
      <c r="K3658" s="234">
        <v>2.8193372164897245E-3</v>
      </c>
      <c r="L3658" s="198">
        <v>7.2581951815607588E-5</v>
      </c>
    </row>
    <row r="3659" spans="1:12" ht="14.4" x14ac:dyDescent="0.3">
      <c r="A3659" s="7">
        <v>38832</v>
      </c>
      <c r="B3659" s="191">
        <v>1308.1099850000001</v>
      </c>
      <c r="C3659" s="191">
        <v>1310.790039</v>
      </c>
      <c r="D3659" s="191">
        <v>1299.170044</v>
      </c>
      <c r="E3659" s="191">
        <v>1301.73999</v>
      </c>
      <c r="F3659" s="192">
        <v>1301.73999</v>
      </c>
      <c r="G3659" s="191">
        <v>2366380000</v>
      </c>
      <c r="H3659" s="194">
        <f t="shared" si="57"/>
        <v>-4.8696172898642131E-3</v>
      </c>
      <c r="I3659" s="193"/>
      <c r="J3659" s="197">
        <v>3657</v>
      </c>
      <c r="K3659" s="234">
        <v>-4.8696172898642131E-3</v>
      </c>
      <c r="L3659" s="198">
        <v>7.5310352005064036E-5</v>
      </c>
    </row>
    <row r="3660" spans="1:12" ht="14.4" x14ac:dyDescent="0.3">
      <c r="A3660" s="7">
        <v>38831</v>
      </c>
      <c r="B3660" s="191">
        <v>1311.280029</v>
      </c>
      <c r="C3660" s="191">
        <v>1311.280029</v>
      </c>
      <c r="D3660" s="191">
        <v>1303.790039</v>
      </c>
      <c r="E3660" s="191">
        <v>1308.1099850000001</v>
      </c>
      <c r="F3660" s="192">
        <v>1308.1099850000001</v>
      </c>
      <c r="G3660" s="191">
        <v>2117330000</v>
      </c>
      <c r="H3660" s="194">
        <f t="shared" si="57"/>
        <v>-2.4175187068299058E-3</v>
      </c>
      <c r="I3660" s="193"/>
      <c r="J3660" s="197">
        <v>3658</v>
      </c>
      <c r="K3660" s="234">
        <v>-2.4175187068299058E-3</v>
      </c>
      <c r="L3660" s="198">
        <v>7.803634729853712E-5</v>
      </c>
    </row>
    <row r="3661" spans="1:12" ht="14.4" x14ac:dyDescent="0.3">
      <c r="A3661" s="7">
        <v>38828</v>
      </c>
      <c r="B3661" s="191">
        <v>1311.459961</v>
      </c>
      <c r="C3661" s="191">
        <v>1317.670044</v>
      </c>
      <c r="D3661" s="191">
        <v>1306.589966</v>
      </c>
      <c r="E3661" s="191">
        <v>1311.280029</v>
      </c>
      <c r="F3661" s="192">
        <v>1311.280029</v>
      </c>
      <c r="G3661" s="191">
        <v>2392630000</v>
      </c>
      <c r="H3661" s="194">
        <f t="shared" si="57"/>
        <v>-1.3719976617723671E-4</v>
      </c>
      <c r="I3661" s="193"/>
      <c r="J3661" s="197">
        <v>3659</v>
      </c>
      <c r="K3661" s="234">
        <v>-1.3719976617723671E-4</v>
      </c>
      <c r="L3661" s="198">
        <v>7.9108219579596356E-5</v>
      </c>
    </row>
    <row r="3662" spans="1:12" ht="14.4" x14ac:dyDescent="0.3">
      <c r="A3662" s="7">
        <v>38827</v>
      </c>
      <c r="B3662" s="191">
        <v>1309.9300539999999</v>
      </c>
      <c r="C3662" s="191">
        <v>1318.160034</v>
      </c>
      <c r="D3662" s="191">
        <v>1306.380005</v>
      </c>
      <c r="E3662" s="191">
        <v>1311.459961</v>
      </c>
      <c r="F3662" s="192">
        <v>1311.459961</v>
      </c>
      <c r="G3662" s="191">
        <v>2512920000</v>
      </c>
      <c r="H3662" s="194">
        <f t="shared" si="57"/>
        <v>1.1679302992769519E-3</v>
      </c>
      <c r="I3662" s="193"/>
      <c r="J3662" s="197">
        <v>3660</v>
      </c>
      <c r="K3662" s="234">
        <v>1.1679302992769519E-3</v>
      </c>
      <c r="L3662" s="198">
        <v>8.087027319595699E-5</v>
      </c>
    </row>
    <row r="3663" spans="1:12" ht="14.4" x14ac:dyDescent="0.3">
      <c r="A3663" s="7">
        <v>38826</v>
      </c>
      <c r="B3663" s="191">
        <v>1307.650024</v>
      </c>
      <c r="C3663" s="191">
        <v>1310.3900149999999</v>
      </c>
      <c r="D3663" s="191">
        <v>1302.790039</v>
      </c>
      <c r="E3663" s="191">
        <v>1309.9300539999999</v>
      </c>
      <c r="F3663" s="192">
        <v>1309.9300539999999</v>
      </c>
      <c r="G3663" s="191">
        <v>2447310000</v>
      </c>
      <c r="H3663" s="194">
        <f t="shared" si="57"/>
        <v>2.027128802714934E-3</v>
      </c>
      <c r="I3663" s="193"/>
      <c r="J3663" s="197">
        <v>3661</v>
      </c>
      <c r="K3663" s="234">
        <v>2.027128802714934E-3</v>
      </c>
      <c r="L3663" s="198">
        <v>8.2359854110480545E-5</v>
      </c>
    </row>
    <row r="3664" spans="1:12" ht="14.4" x14ac:dyDescent="0.3">
      <c r="A3664" s="7">
        <v>38825</v>
      </c>
      <c r="B3664" s="191">
        <v>1285.329956</v>
      </c>
      <c r="C3664" s="191">
        <v>1309.0200199999999</v>
      </c>
      <c r="D3664" s="191">
        <v>1285.329956</v>
      </c>
      <c r="E3664" s="191">
        <v>1307.280029</v>
      </c>
      <c r="F3664" s="192">
        <v>1307.280029</v>
      </c>
      <c r="G3664" s="191">
        <v>2595440000</v>
      </c>
      <c r="H3664" s="194">
        <f t="shared" si="57"/>
        <v>1.7077383824702499E-2</v>
      </c>
      <c r="I3664" s="193"/>
      <c r="J3664" s="197">
        <v>3662</v>
      </c>
      <c r="K3664" s="234">
        <v>1.7077383824702499E-2</v>
      </c>
      <c r="L3664" s="198">
        <v>8.2490423208141848E-5</v>
      </c>
    </row>
    <row r="3665" spans="1:12" ht="14.4" x14ac:dyDescent="0.3">
      <c r="A3665" s="7">
        <v>38824</v>
      </c>
      <c r="B3665" s="191">
        <v>1289.119995</v>
      </c>
      <c r="C3665" s="191">
        <v>1292.4499510000001</v>
      </c>
      <c r="D3665" s="191">
        <v>1280.73999</v>
      </c>
      <c r="E3665" s="191">
        <v>1285.329956</v>
      </c>
      <c r="F3665" s="192">
        <v>1285.329956</v>
      </c>
      <c r="G3665" s="191">
        <v>1794650000</v>
      </c>
      <c r="H3665" s="194">
        <f t="shared" si="57"/>
        <v>-2.9400203353451039E-3</v>
      </c>
      <c r="I3665" s="193"/>
      <c r="J3665" s="197">
        <v>3663</v>
      </c>
      <c r="K3665" s="234">
        <v>-2.9400203353451039E-3</v>
      </c>
      <c r="L3665" s="198">
        <v>8.3677084893537341E-5</v>
      </c>
    </row>
    <row r="3666" spans="1:12" ht="14.4" x14ac:dyDescent="0.3">
      <c r="A3666" s="7">
        <v>38820</v>
      </c>
      <c r="B3666" s="191">
        <v>1288.119995</v>
      </c>
      <c r="C3666" s="191">
        <v>1292.089966</v>
      </c>
      <c r="D3666" s="191">
        <v>1283.369995</v>
      </c>
      <c r="E3666" s="191">
        <v>1289.119995</v>
      </c>
      <c r="F3666" s="192">
        <v>1289.119995</v>
      </c>
      <c r="G3666" s="191">
        <v>1891940000</v>
      </c>
      <c r="H3666" s="194">
        <f t="shared" si="57"/>
        <v>7.7632519010777405E-4</v>
      </c>
      <c r="I3666" s="193"/>
      <c r="J3666" s="197">
        <v>3664</v>
      </c>
      <c r="K3666" s="234">
        <v>7.7632519010777405E-4</v>
      </c>
      <c r="L3666" s="198">
        <v>8.43819196804477E-5</v>
      </c>
    </row>
    <row r="3667" spans="1:12" ht="14.4" x14ac:dyDescent="0.3">
      <c r="A3667" s="7">
        <v>38819</v>
      </c>
      <c r="B3667" s="191">
        <v>1286.5699460000001</v>
      </c>
      <c r="C3667" s="191">
        <v>1290.9300539999999</v>
      </c>
      <c r="D3667" s="191">
        <v>1286.4499510000001</v>
      </c>
      <c r="E3667" s="191">
        <v>1288.119995</v>
      </c>
      <c r="F3667" s="192">
        <v>1288.119995</v>
      </c>
      <c r="G3667" s="191">
        <v>1938100000</v>
      </c>
      <c r="H3667" s="194">
        <f t="shared" si="57"/>
        <v>1.2047918613512711E-3</v>
      </c>
      <c r="I3667" s="193"/>
      <c r="J3667" s="197">
        <v>3665</v>
      </c>
      <c r="K3667" s="234">
        <v>1.2047918613512711E-3</v>
      </c>
      <c r="L3667" s="198">
        <v>8.5822848738266333E-5</v>
      </c>
    </row>
    <row r="3668" spans="1:12" ht="14.4" x14ac:dyDescent="0.3">
      <c r="A3668" s="7">
        <v>38818</v>
      </c>
      <c r="B3668" s="191">
        <v>1296.599976</v>
      </c>
      <c r="C3668" s="191">
        <v>1300.709961</v>
      </c>
      <c r="D3668" s="191">
        <v>1282.959961</v>
      </c>
      <c r="E3668" s="191">
        <v>1286.5699460000001</v>
      </c>
      <c r="F3668" s="192">
        <v>1286.5699460000001</v>
      </c>
      <c r="G3668" s="191">
        <v>2232880000</v>
      </c>
      <c r="H3668" s="194">
        <f t="shared" si="57"/>
        <v>-7.7509594474516373E-3</v>
      </c>
      <c r="I3668" s="193"/>
      <c r="J3668" s="197">
        <v>3666</v>
      </c>
      <c r="K3668" s="234">
        <v>-7.7509594474516373E-3</v>
      </c>
      <c r="L3668" s="198">
        <v>8.6400702725762698E-5</v>
      </c>
    </row>
    <row r="3669" spans="1:12" ht="14.4" x14ac:dyDescent="0.3">
      <c r="A3669" s="7">
        <v>38817</v>
      </c>
      <c r="B3669" s="191">
        <v>1295.51001</v>
      </c>
      <c r="C3669" s="191">
        <v>1300.73999</v>
      </c>
      <c r="D3669" s="191">
        <v>1293.170044</v>
      </c>
      <c r="E3669" s="191">
        <v>1296.619995</v>
      </c>
      <c r="F3669" s="192">
        <v>1296.619995</v>
      </c>
      <c r="G3669" s="191">
        <v>1898320000</v>
      </c>
      <c r="H3669" s="194">
        <f t="shared" si="57"/>
        <v>8.6452720957160727E-4</v>
      </c>
      <c r="I3669" s="193"/>
      <c r="J3669" s="197">
        <v>3667</v>
      </c>
      <c r="K3669" s="234">
        <v>8.6452720957160727E-4</v>
      </c>
      <c r="L3669" s="198">
        <v>8.6728812141222654E-5</v>
      </c>
    </row>
    <row r="3670" spans="1:12" ht="14.4" x14ac:dyDescent="0.3">
      <c r="A3670" s="7">
        <v>38814</v>
      </c>
      <c r="B3670" s="191">
        <v>1309.040039</v>
      </c>
      <c r="C3670" s="191">
        <v>1314.0699460000001</v>
      </c>
      <c r="D3670" s="191">
        <v>1294.1800539999999</v>
      </c>
      <c r="E3670" s="191">
        <v>1295.5</v>
      </c>
      <c r="F3670" s="192">
        <v>1295.5</v>
      </c>
      <c r="G3670" s="191">
        <v>2082470000</v>
      </c>
      <c r="H3670" s="194">
        <f t="shared" si="57"/>
        <v>-1.0343487285800262E-2</v>
      </c>
      <c r="I3670" s="193"/>
      <c r="J3670" s="197">
        <v>3668</v>
      </c>
      <c r="K3670" s="234">
        <v>-1.0343487285800262E-2</v>
      </c>
      <c r="L3670" s="198">
        <v>9.1736314130120954E-5</v>
      </c>
    </row>
    <row r="3671" spans="1:12" ht="14.4" x14ac:dyDescent="0.3">
      <c r="A3671" s="7">
        <v>38813</v>
      </c>
      <c r="B3671" s="191">
        <v>1311.5600589999999</v>
      </c>
      <c r="C3671" s="191">
        <v>1311.98999</v>
      </c>
      <c r="D3671" s="191">
        <v>1302.4399410000001</v>
      </c>
      <c r="E3671" s="191">
        <v>1309.040039</v>
      </c>
      <c r="F3671" s="192">
        <v>1309.040039</v>
      </c>
      <c r="G3671" s="191">
        <v>2281680000</v>
      </c>
      <c r="H3671" s="194">
        <f t="shared" si="57"/>
        <v>-1.9213912338267778E-3</v>
      </c>
      <c r="I3671" s="193"/>
      <c r="J3671" s="197">
        <v>3669</v>
      </c>
      <c r="K3671" s="234">
        <v>-1.9213912338267778E-3</v>
      </c>
      <c r="L3671" s="198">
        <v>1.0540432261462272E-4</v>
      </c>
    </row>
    <row r="3672" spans="1:12" ht="14.4" x14ac:dyDescent="0.3">
      <c r="A3672" s="7">
        <v>38812</v>
      </c>
      <c r="B3672" s="191">
        <v>1305.9300539999999</v>
      </c>
      <c r="C3672" s="191">
        <v>1312.8100589999999</v>
      </c>
      <c r="D3672" s="191">
        <v>1304.8199460000001</v>
      </c>
      <c r="E3672" s="191">
        <v>1311.5600589999999</v>
      </c>
      <c r="F3672" s="192">
        <v>1311.5600589999999</v>
      </c>
      <c r="G3672" s="191">
        <v>2420020000</v>
      </c>
      <c r="H3672" s="194">
        <f t="shared" si="57"/>
        <v>4.3111076146502281E-3</v>
      </c>
      <c r="I3672" s="193"/>
      <c r="J3672" s="197">
        <v>3670</v>
      </c>
      <c r="K3672" s="234">
        <v>4.3111076146502281E-3</v>
      </c>
      <c r="L3672" s="198">
        <v>1.0638053669792351E-4</v>
      </c>
    </row>
    <row r="3673" spans="1:12" ht="14.4" x14ac:dyDescent="0.3">
      <c r="A3673" s="7">
        <v>38811</v>
      </c>
      <c r="B3673" s="191">
        <v>1297.8100589999999</v>
      </c>
      <c r="C3673" s="191">
        <v>1307.5500489999999</v>
      </c>
      <c r="D3673" s="191">
        <v>1294.709961</v>
      </c>
      <c r="E3673" s="191">
        <v>1305.9300539999999</v>
      </c>
      <c r="F3673" s="192">
        <v>1305.9300539999999</v>
      </c>
      <c r="G3673" s="191">
        <v>2147660000</v>
      </c>
      <c r="H3673" s="194">
        <f t="shared" si="57"/>
        <v>6.2566898319902893E-3</v>
      </c>
      <c r="I3673" s="193"/>
      <c r="J3673" s="197">
        <v>3671</v>
      </c>
      <c r="K3673" s="234">
        <v>6.2566898319902893E-3</v>
      </c>
      <c r="L3673" s="198">
        <v>1.0955447069522404E-4</v>
      </c>
    </row>
    <row r="3674" spans="1:12" ht="14.4" x14ac:dyDescent="0.3">
      <c r="A3674" s="7">
        <v>38810</v>
      </c>
      <c r="B3674" s="191">
        <v>1302.880005</v>
      </c>
      <c r="C3674" s="191">
        <v>1309.1899410000001</v>
      </c>
      <c r="D3674" s="191">
        <v>1296.650024</v>
      </c>
      <c r="E3674" s="191">
        <v>1297.8100589999999</v>
      </c>
      <c r="F3674" s="192">
        <v>1297.8100589999999</v>
      </c>
      <c r="G3674" s="191">
        <v>2494080000</v>
      </c>
      <c r="H3674" s="194">
        <f t="shared" si="57"/>
        <v>2.2705476313086494E-3</v>
      </c>
      <c r="I3674" s="193"/>
      <c r="J3674" s="197">
        <v>3672</v>
      </c>
      <c r="K3674" s="234">
        <v>2.2705476313086494E-3</v>
      </c>
      <c r="L3674" s="198">
        <v>1.1527436655693111E-4</v>
      </c>
    </row>
    <row r="3675" spans="1:12" ht="14.4" x14ac:dyDescent="0.3">
      <c r="A3675" s="7">
        <v>38807</v>
      </c>
      <c r="B3675" s="191">
        <v>1300.25</v>
      </c>
      <c r="C3675" s="191">
        <v>1303</v>
      </c>
      <c r="D3675" s="191">
        <v>1294.869995</v>
      </c>
      <c r="E3675" s="191">
        <v>1294.869995</v>
      </c>
      <c r="F3675" s="192">
        <v>1294.869995</v>
      </c>
      <c r="G3675" s="191">
        <v>2236710000</v>
      </c>
      <c r="H3675" s="194">
        <f t="shared" si="57"/>
        <v>-4.1376696789078892E-3</v>
      </c>
      <c r="I3675" s="193"/>
      <c r="J3675" s="197">
        <v>3673</v>
      </c>
      <c r="K3675" s="234">
        <v>-4.1376696789078892E-3</v>
      </c>
      <c r="L3675" s="198">
        <v>1.1672665369651476E-4</v>
      </c>
    </row>
    <row r="3676" spans="1:12" ht="14.4" x14ac:dyDescent="0.3">
      <c r="A3676" s="7">
        <v>38806</v>
      </c>
      <c r="B3676" s="191">
        <v>1302.8900149999999</v>
      </c>
      <c r="C3676" s="191">
        <v>1310.150024</v>
      </c>
      <c r="D3676" s="191">
        <v>1296.719971</v>
      </c>
      <c r="E3676" s="191">
        <v>1300.25</v>
      </c>
      <c r="F3676" s="192">
        <v>1300.25</v>
      </c>
      <c r="G3676" s="191">
        <v>2294560000</v>
      </c>
      <c r="H3676" s="194">
        <f t="shared" si="57"/>
        <v>-2.02627617803944E-3</v>
      </c>
      <c r="I3676" s="193"/>
      <c r="J3676" s="197">
        <v>3674</v>
      </c>
      <c r="K3676" s="234">
        <v>-2.02627617803944E-3</v>
      </c>
      <c r="L3676" s="198">
        <v>1.1765584689813284E-4</v>
      </c>
    </row>
    <row r="3677" spans="1:12" ht="14.4" x14ac:dyDescent="0.3">
      <c r="A3677" s="7">
        <v>38805</v>
      </c>
      <c r="B3677" s="191">
        <v>1293.2299800000001</v>
      </c>
      <c r="C3677" s="191">
        <v>1305.599976</v>
      </c>
      <c r="D3677" s="191">
        <v>1293.2299800000001</v>
      </c>
      <c r="E3677" s="191">
        <v>1302.8900149999999</v>
      </c>
      <c r="F3677" s="192">
        <v>1302.8900149999999</v>
      </c>
      <c r="G3677" s="191">
        <v>2143540000</v>
      </c>
      <c r="H3677" s="194">
        <f t="shared" si="57"/>
        <v>7.4696961479348628E-3</v>
      </c>
      <c r="I3677" s="193"/>
      <c r="J3677" s="197">
        <v>3675</v>
      </c>
      <c r="K3677" s="234">
        <v>7.4696961479348628E-3</v>
      </c>
      <c r="L3677" s="198">
        <v>1.2045865184154072E-4</v>
      </c>
    </row>
    <row r="3678" spans="1:12" ht="14.4" x14ac:dyDescent="0.3">
      <c r="A3678" s="7">
        <v>38804</v>
      </c>
      <c r="B3678" s="191">
        <v>1301.6099850000001</v>
      </c>
      <c r="C3678" s="191">
        <v>1306.23999</v>
      </c>
      <c r="D3678" s="191">
        <v>1291.839966</v>
      </c>
      <c r="E3678" s="191">
        <v>1293.2299800000001</v>
      </c>
      <c r="F3678" s="192">
        <v>1293.2299800000001</v>
      </c>
      <c r="G3678" s="191">
        <v>2148580000</v>
      </c>
      <c r="H3678" s="194">
        <f t="shared" si="57"/>
        <v>-6.4381843229329421E-3</v>
      </c>
      <c r="I3678" s="193"/>
      <c r="J3678" s="197">
        <v>3676</v>
      </c>
      <c r="K3678" s="234">
        <v>-6.4381843229329421E-3</v>
      </c>
      <c r="L3678" s="198">
        <v>1.2838739857334489E-4</v>
      </c>
    </row>
    <row r="3679" spans="1:12" ht="14.4" x14ac:dyDescent="0.3">
      <c r="A3679" s="7">
        <v>38803</v>
      </c>
      <c r="B3679" s="191">
        <v>1302.9499510000001</v>
      </c>
      <c r="C3679" s="191">
        <v>1303.73999</v>
      </c>
      <c r="D3679" s="191">
        <v>1299.089966</v>
      </c>
      <c r="E3679" s="191">
        <v>1301.6099850000001</v>
      </c>
      <c r="F3679" s="192">
        <v>1301.6099850000001</v>
      </c>
      <c r="G3679" s="191">
        <v>2029700000</v>
      </c>
      <c r="H3679" s="194">
        <f t="shared" si="57"/>
        <v>-1.0284094173928894E-3</v>
      </c>
      <c r="I3679" s="193"/>
      <c r="J3679" s="197">
        <v>3677</v>
      </c>
      <c r="K3679" s="234">
        <v>-1.0284094173928894E-3</v>
      </c>
      <c r="L3679" s="198">
        <v>1.3006633743079299E-4</v>
      </c>
    </row>
    <row r="3680" spans="1:12" ht="14.4" x14ac:dyDescent="0.3">
      <c r="A3680" s="7">
        <v>38800</v>
      </c>
      <c r="B3680" s="191">
        <v>1301.670044</v>
      </c>
      <c r="C3680" s="191">
        <v>1306.530029</v>
      </c>
      <c r="D3680" s="191">
        <v>1298.8900149999999</v>
      </c>
      <c r="E3680" s="191">
        <v>1302.9499510000001</v>
      </c>
      <c r="F3680" s="192">
        <v>1302.9499510000001</v>
      </c>
      <c r="G3680" s="191">
        <v>2326070000</v>
      </c>
      <c r="H3680" s="194">
        <f t="shared" si="57"/>
        <v>9.8328067539064749E-4</v>
      </c>
      <c r="I3680" s="193"/>
      <c r="J3680" s="197">
        <v>3678</v>
      </c>
      <c r="K3680" s="234">
        <v>9.8328067539064749E-4</v>
      </c>
      <c r="L3680" s="198">
        <v>1.3048737408540096E-4</v>
      </c>
    </row>
    <row r="3681" spans="1:12" ht="14.4" x14ac:dyDescent="0.3">
      <c r="A3681" s="7">
        <v>38799</v>
      </c>
      <c r="B3681" s="191">
        <v>1305.040039</v>
      </c>
      <c r="C3681" s="191">
        <v>1305.040039</v>
      </c>
      <c r="D3681" s="191">
        <v>1298.1099850000001</v>
      </c>
      <c r="E3681" s="191">
        <v>1301.670044</v>
      </c>
      <c r="F3681" s="192">
        <v>1301.670044</v>
      </c>
      <c r="G3681" s="191">
        <v>1980940000</v>
      </c>
      <c r="H3681" s="194">
        <f t="shared" si="57"/>
        <v>-2.5822924196121288E-3</v>
      </c>
      <c r="I3681" s="193"/>
      <c r="J3681" s="197">
        <v>3679</v>
      </c>
      <c r="K3681" s="234">
        <v>-2.5822924196121288E-3</v>
      </c>
      <c r="L3681" s="198">
        <v>1.330780235781699E-4</v>
      </c>
    </row>
    <row r="3682" spans="1:12" ht="14.4" x14ac:dyDescent="0.3">
      <c r="A3682" s="7">
        <v>38798</v>
      </c>
      <c r="B3682" s="191">
        <v>1297.2299800000001</v>
      </c>
      <c r="C3682" s="191">
        <v>1305.969971</v>
      </c>
      <c r="D3682" s="191">
        <v>1295.8100589999999</v>
      </c>
      <c r="E3682" s="191">
        <v>1305.040039</v>
      </c>
      <c r="F3682" s="192">
        <v>1305.040039</v>
      </c>
      <c r="G3682" s="191">
        <v>2039810000</v>
      </c>
      <c r="H3682" s="194">
        <f t="shared" si="57"/>
        <v>6.020566222189769E-3</v>
      </c>
      <c r="I3682" s="193"/>
      <c r="J3682" s="197">
        <v>3680</v>
      </c>
      <c r="K3682" s="234">
        <v>6.020566222189769E-3</v>
      </c>
      <c r="L3682" s="198">
        <v>1.344776055308613E-4</v>
      </c>
    </row>
    <row r="3683" spans="1:12" ht="14.4" x14ac:dyDescent="0.3">
      <c r="A3683" s="7">
        <v>38797</v>
      </c>
      <c r="B3683" s="191">
        <v>1305.079956</v>
      </c>
      <c r="C3683" s="191">
        <v>1310.880005</v>
      </c>
      <c r="D3683" s="191">
        <v>1295.8199460000001</v>
      </c>
      <c r="E3683" s="191">
        <v>1297.2299800000001</v>
      </c>
      <c r="F3683" s="192">
        <v>1297.2299800000001</v>
      </c>
      <c r="G3683" s="191">
        <v>2147370000</v>
      </c>
      <c r="H3683" s="194">
        <f t="shared" si="57"/>
        <v>-6.014938750618563E-3</v>
      </c>
      <c r="I3683" s="193"/>
      <c r="J3683" s="197">
        <v>3681</v>
      </c>
      <c r="K3683" s="234">
        <v>-6.014938750618563E-3</v>
      </c>
      <c r="L3683" s="198">
        <v>1.3476772627251274E-4</v>
      </c>
    </row>
    <row r="3684" spans="1:12" ht="14.4" x14ac:dyDescent="0.3">
      <c r="A3684" s="7">
        <v>38796</v>
      </c>
      <c r="B3684" s="191">
        <v>1307.25</v>
      </c>
      <c r="C3684" s="191">
        <v>1310</v>
      </c>
      <c r="D3684" s="191">
        <v>1303.589966</v>
      </c>
      <c r="E3684" s="191">
        <v>1305.079956</v>
      </c>
      <c r="F3684" s="192">
        <v>1305.079956</v>
      </c>
      <c r="G3684" s="191">
        <v>1976830000</v>
      </c>
      <c r="H3684" s="194">
        <f t="shared" si="57"/>
        <v>-1.6600068846815543E-3</v>
      </c>
      <c r="I3684" s="193"/>
      <c r="J3684" s="197">
        <v>3682</v>
      </c>
      <c r="K3684" s="234">
        <v>-1.6600068846815543E-3</v>
      </c>
      <c r="L3684" s="198">
        <v>1.3491964267830825E-4</v>
      </c>
    </row>
    <row r="3685" spans="1:12" ht="14.4" x14ac:dyDescent="0.3">
      <c r="A3685" s="7">
        <v>38793</v>
      </c>
      <c r="B3685" s="191">
        <v>1305.329956</v>
      </c>
      <c r="C3685" s="191">
        <v>1309.790039</v>
      </c>
      <c r="D3685" s="191">
        <v>1305.3199460000001</v>
      </c>
      <c r="E3685" s="191">
        <v>1307.25</v>
      </c>
      <c r="F3685" s="192">
        <v>1307.25</v>
      </c>
      <c r="G3685" s="191">
        <v>2549620000</v>
      </c>
      <c r="H3685" s="194">
        <f t="shared" si="57"/>
        <v>1.4709261755423634E-3</v>
      </c>
      <c r="I3685" s="193"/>
      <c r="J3685" s="197">
        <v>3683</v>
      </c>
      <c r="K3685" s="234">
        <v>1.4709261755423634E-3</v>
      </c>
      <c r="L3685" s="198">
        <v>1.3755178992149499E-4</v>
      </c>
    </row>
    <row r="3686" spans="1:12" ht="14.4" x14ac:dyDescent="0.3">
      <c r="A3686" s="7">
        <v>38792</v>
      </c>
      <c r="B3686" s="191">
        <v>1303.0200199999999</v>
      </c>
      <c r="C3686" s="191">
        <v>1310.4499510000001</v>
      </c>
      <c r="D3686" s="191">
        <v>1303.0200199999999</v>
      </c>
      <c r="E3686" s="191">
        <v>1305.329956</v>
      </c>
      <c r="F3686" s="192">
        <v>1305.329956</v>
      </c>
      <c r="G3686" s="191">
        <v>2292180000</v>
      </c>
      <c r="H3686" s="194">
        <f t="shared" si="57"/>
        <v>1.7727555713227699E-3</v>
      </c>
      <c r="I3686" s="193"/>
      <c r="J3686" s="197">
        <v>3684</v>
      </c>
      <c r="K3686" s="234">
        <v>1.7727555713227699E-3</v>
      </c>
      <c r="L3686" s="198">
        <v>1.4424325168975089E-4</v>
      </c>
    </row>
    <row r="3687" spans="1:12" ht="14.4" x14ac:dyDescent="0.3">
      <c r="A3687" s="7">
        <v>38791</v>
      </c>
      <c r="B3687" s="191">
        <v>1297.4799800000001</v>
      </c>
      <c r="C3687" s="191">
        <v>1304.400024</v>
      </c>
      <c r="D3687" s="191">
        <v>1294.969971</v>
      </c>
      <c r="E3687" s="191">
        <v>1303.0200199999999</v>
      </c>
      <c r="F3687" s="192">
        <v>1303.0200199999999</v>
      </c>
      <c r="G3687" s="191">
        <v>2293000000</v>
      </c>
      <c r="H3687" s="194">
        <f t="shared" si="57"/>
        <v>4.2698462291494181E-3</v>
      </c>
      <c r="I3687" s="193"/>
      <c r="J3687" s="197">
        <v>3685</v>
      </c>
      <c r="K3687" s="234">
        <v>4.2698462291494181E-3</v>
      </c>
      <c r="L3687" s="198">
        <v>1.4455505145104082E-4</v>
      </c>
    </row>
    <row r="3688" spans="1:12" ht="14.4" x14ac:dyDescent="0.3">
      <c r="A3688" s="7">
        <v>38790</v>
      </c>
      <c r="B3688" s="191">
        <v>1284.130005</v>
      </c>
      <c r="C3688" s="191">
        <v>1298.1400149999999</v>
      </c>
      <c r="D3688" s="191">
        <v>1282.670044</v>
      </c>
      <c r="E3688" s="191">
        <v>1297.4799800000001</v>
      </c>
      <c r="F3688" s="192">
        <v>1297.4799800000001</v>
      </c>
      <c r="G3688" s="191">
        <v>2165270000</v>
      </c>
      <c r="H3688" s="194">
        <f t="shared" si="57"/>
        <v>1.0396124183703725E-2</v>
      </c>
      <c r="I3688" s="193"/>
      <c r="J3688" s="197">
        <v>3686</v>
      </c>
      <c r="K3688" s="234">
        <v>1.0396124183703725E-2</v>
      </c>
      <c r="L3688" s="198">
        <v>1.4497796039157843E-4</v>
      </c>
    </row>
    <row r="3689" spans="1:12" ht="14.4" x14ac:dyDescent="0.3">
      <c r="A3689" s="7">
        <v>38789</v>
      </c>
      <c r="B3689" s="191">
        <v>1281.579956</v>
      </c>
      <c r="C3689" s="191">
        <v>1287.369995</v>
      </c>
      <c r="D3689" s="191">
        <v>1281.579956</v>
      </c>
      <c r="E3689" s="191">
        <v>1284.130005</v>
      </c>
      <c r="F3689" s="192">
        <v>1284.130005</v>
      </c>
      <c r="G3689" s="191">
        <v>2070330000</v>
      </c>
      <c r="H3689" s="194">
        <f t="shared" si="57"/>
        <v>2.1148108402774613E-3</v>
      </c>
      <c r="I3689" s="193"/>
      <c r="J3689" s="197">
        <v>3687</v>
      </c>
      <c r="K3689" s="234">
        <v>2.1148108402774613E-3</v>
      </c>
      <c r="L3689" s="198">
        <v>1.4583701368918507E-4</v>
      </c>
    </row>
    <row r="3690" spans="1:12" ht="14.4" x14ac:dyDescent="0.3">
      <c r="A3690" s="7">
        <v>38786</v>
      </c>
      <c r="B3690" s="191">
        <v>1272.2299800000001</v>
      </c>
      <c r="C3690" s="191">
        <v>1284.369995</v>
      </c>
      <c r="D3690" s="191">
        <v>1271.1099850000001</v>
      </c>
      <c r="E3690" s="191">
        <v>1281.420044</v>
      </c>
      <c r="F3690" s="192">
        <v>1281.420044</v>
      </c>
      <c r="G3690" s="191">
        <v>2123450000</v>
      </c>
      <c r="H3690" s="194">
        <f t="shared" si="57"/>
        <v>7.2235870435940304E-3</v>
      </c>
      <c r="I3690" s="193"/>
      <c r="J3690" s="197">
        <v>3688</v>
      </c>
      <c r="K3690" s="234">
        <v>7.2235870435940304E-3</v>
      </c>
      <c r="L3690" s="198">
        <v>1.467098218975875E-4</v>
      </c>
    </row>
    <row r="3691" spans="1:12" ht="14.4" x14ac:dyDescent="0.3">
      <c r="A3691" s="7">
        <v>38785</v>
      </c>
      <c r="B3691" s="191">
        <v>1278.469971</v>
      </c>
      <c r="C3691" s="191">
        <v>1282.73999</v>
      </c>
      <c r="D3691" s="191">
        <v>1272.2299800000001</v>
      </c>
      <c r="E3691" s="191">
        <v>1272.2299800000001</v>
      </c>
      <c r="F3691" s="192">
        <v>1272.2299800000001</v>
      </c>
      <c r="G3691" s="191">
        <v>2140110000</v>
      </c>
      <c r="H3691" s="194">
        <f t="shared" si="57"/>
        <v>-4.8808271930854122E-3</v>
      </c>
      <c r="I3691" s="193"/>
      <c r="J3691" s="197">
        <v>3689</v>
      </c>
      <c r="K3691" s="234">
        <v>-4.8808271930854122E-3</v>
      </c>
      <c r="L3691" s="198">
        <v>1.4980471516800497E-4</v>
      </c>
    </row>
    <row r="3692" spans="1:12" ht="14.4" x14ac:dyDescent="0.3">
      <c r="A3692" s="7">
        <v>38784</v>
      </c>
      <c r="B3692" s="191">
        <v>1275.880005</v>
      </c>
      <c r="C3692" s="191">
        <v>1280.329956</v>
      </c>
      <c r="D3692" s="191">
        <v>1268.420044</v>
      </c>
      <c r="E3692" s="191">
        <v>1278.469971</v>
      </c>
      <c r="F3692" s="192">
        <v>1278.469971</v>
      </c>
      <c r="G3692" s="191">
        <v>2442870000</v>
      </c>
      <c r="H3692" s="194">
        <f t="shared" si="57"/>
        <v>2.0299448144420165E-3</v>
      </c>
      <c r="I3692" s="193"/>
      <c r="J3692" s="197">
        <v>3690</v>
      </c>
      <c r="K3692" s="234">
        <v>2.0299448144420165E-3</v>
      </c>
      <c r="L3692" s="198">
        <v>1.5232045056642933E-4</v>
      </c>
    </row>
    <row r="3693" spans="1:12" ht="14.4" x14ac:dyDescent="0.3">
      <c r="A3693" s="7">
        <v>38783</v>
      </c>
      <c r="B3693" s="191">
        <v>1278.26001</v>
      </c>
      <c r="C3693" s="191">
        <v>1278.26001</v>
      </c>
      <c r="D3693" s="191">
        <v>1271.1099850000001</v>
      </c>
      <c r="E3693" s="191">
        <v>1275.880005</v>
      </c>
      <c r="F3693" s="192">
        <v>1275.880005</v>
      </c>
      <c r="G3693" s="191">
        <v>2268050000</v>
      </c>
      <c r="H3693" s="194">
        <f t="shared" si="57"/>
        <v>-1.8619099255088038E-3</v>
      </c>
      <c r="I3693" s="193"/>
      <c r="J3693" s="197">
        <v>3691</v>
      </c>
      <c r="K3693" s="234">
        <v>-1.8619099255088038E-3</v>
      </c>
      <c r="L3693" s="198">
        <v>1.5498553620307658E-4</v>
      </c>
    </row>
    <row r="3694" spans="1:12" ht="14.4" x14ac:dyDescent="0.3">
      <c r="A3694" s="7">
        <v>38782</v>
      </c>
      <c r="B3694" s="191">
        <v>1287.2299800000001</v>
      </c>
      <c r="C3694" s="191">
        <v>1288.2299800000001</v>
      </c>
      <c r="D3694" s="191">
        <v>1275.670044</v>
      </c>
      <c r="E3694" s="191">
        <v>1278.26001</v>
      </c>
      <c r="F3694" s="192">
        <v>1278.26001</v>
      </c>
      <c r="G3694" s="191">
        <v>2280190000</v>
      </c>
      <c r="H3694" s="194">
        <f t="shared" si="57"/>
        <v>-6.9684284388715854E-3</v>
      </c>
      <c r="I3694" s="193"/>
      <c r="J3694" s="197">
        <v>3692</v>
      </c>
      <c r="K3694" s="234">
        <v>-6.9684284388715854E-3</v>
      </c>
      <c r="L3694" s="198">
        <v>1.5580467030054408E-4</v>
      </c>
    </row>
    <row r="3695" spans="1:12" ht="14.4" x14ac:dyDescent="0.3">
      <c r="A3695" s="7">
        <v>38779</v>
      </c>
      <c r="B3695" s="191">
        <v>1289.1400149999999</v>
      </c>
      <c r="C3695" s="191">
        <v>1297.329956</v>
      </c>
      <c r="D3695" s="191">
        <v>1284.1999510000001</v>
      </c>
      <c r="E3695" s="191">
        <v>1287.2299800000001</v>
      </c>
      <c r="F3695" s="192">
        <v>1287.2299800000001</v>
      </c>
      <c r="G3695" s="191">
        <v>2152950000</v>
      </c>
      <c r="H3695" s="194">
        <f t="shared" si="57"/>
        <v>-1.481635026277483E-3</v>
      </c>
      <c r="I3695" s="193"/>
      <c r="J3695" s="197">
        <v>3693</v>
      </c>
      <c r="K3695" s="234">
        <v>-1.481635026277483E-3</v>
      </c>
      <c r="L3695" s="198">
        <v>1.558798597651585E-4</v>
      </c>
    </row>
    <row r="3696" spans="1:12" ht="14.4" x14ac:dyDescent="0.3">
      <c r="A3696" s="7">
        <v>38778</v>
      </c>
      <c r="B3696" s="191">
        <v>1291.23999</v>
      </c>
      <c r="C3696" s="191">
        <v>1291.23999</v>
      </c>
      <c r="D3696" s="191">
        <v>1283.209961</v>
      </c>
      <c r="E3696" s="191">
        <v>1289.1400149999999</v>
      </c>
      <c r="F3696" s="192">
        <v>1289.1400149999999</v>
      </c>
      <c r="G3696" s="191">
        <v>2494590000</v>
      </c>
      <c r="H3696" s="194">
        <f t="shared" si="57"/>
        <v>-1.6263243210118405E-3</v>
      </c>
      <c r="I3696" s="193"/>
      <c r="J3696" s="197">
        <v>3694</v>
      </c>
      <c r="K3696" s="234">
        <v>-1.6263243210118405E-3</v>
      </c>
      <c r="L3696" s="198">
        <v>1.6046087579587502E-4</v>
      </c>
    </row>
    <row r="3697" spans="1:12" ht="14.4" x14ac:dyDescent="0.3">
      <c r="A3697" s="7">
        <v>38777</v>
      </c>
      <c r="B3697" s="191">
        <v>1280.660034</v>
      </c>
      <c r="C3697" s="191">
        <v>1291.8000489999999</v>
      </c>
      <c r="D3697" s="191">
        <v>1280.660034</v>
      </c>
      <c r="E3697" s="191">
        <v>1291.23999</v>
      </c>
      <c r="F3697" s="192">
        <v>1291.23999</v>
      </c>
      <c r="G3697" s="191">
        <v>2308320000</v>
      </c>
      <c r="H3697" s="194">
        <f t="shared" si="57"/>
        <v>8.2613306569384506E-3</v>
      </c>
      <c r="I3697" s="193"/>
      <c r="J3697" s="197">
        <v>3695</v>
      </c>
      <c r="K3697" s="234">
        <v>8.2613306569384506E-3</v>
      </c>
      <c r="L3697" s="198">
        <v>1.6150568735800696E-4</v>
      </c>
    </row>
    <row r="3698" spans="1:12" ht="14.4" x14ac:dyDescent="0.3">
      <c r="A3698" s="7">
        <v>38776</v>
      </c>
      <c r="B3698" s="191">
        <v>1294.119995</v>
      </c>
      <c r="C3698" s="191">
        <v>1294.119995</v>
      </c>
      <c r="D3698" s="191">
        <v>1278.660034</v>
      </c>
      <c r="E3698" s="191">
        <v>1280.660034</v>
      </c>
      <c r="F3698" s="192">
        <v>1280.660034</v>
      </c>
      <c r="G3698" s="191">
        <v>2370860000</v>
      </c>
      <c r="H3698" s="194">
        <f t="shared" si="57"/>
        <v>-1.0400860084075914E-2</v>
      </c>
      <c r="I3698" s="193"/>
      <c r="J3698" s="197">
        <v>3696</v>
      </c>
      <c r="K3698" s="234">
        <v>-1.0400860084075914E-2</v>
      </c>
      <c r="L3698" s="198">
        <v>1.6250786253946614E-4</v>
      </c>
    </row>
    <row r="3699" spans="1:12" ht="14.4" x14ac:dyDescent="0.3">
      <c r="A3699" s="7">
        <v>38775</v>
      </c>
      <c r="B3699" s="191">
        <v>1289.4300539999999</v>
      </c>
      <c r="C3699" s="191">
        <v>1297.5699460000001</v>
      </c>
      <c r="D3699" s="191">
        <v>1289.4300539999999</v>
      </c>
      <c r="E3699" s="191">
        <v>1294.119995</v>
      </c>
      <c r="F3699" s="192">
        <v>1294.119995</v>
      </c>
      <c r="G3699" s="191">
        <v>1975320000</v>
      </c>
      <c r="H3699" s="194">
        <f t="shared" si="57"/>
        <v>3.6372201698348888E-3</v>
      </c>
      <c r="I3699" s="193"/>
      <c r="J3699" s="197">
        <v>3697</v>
      </c>
      <c r="K3699" s="234">
        <v>3.6372201698348888E-3</v>
      </c>
      <c r="L3699" s="198">
        <v>1.6400315562736266E-4</v>
      </c>
    </row>
    <row r="3700" spans="1:12" ht="14.4" x14ac:dyDescent="0.3">
      <c r="A3700" s="7">
        <v>38772</v>
      </c>
      <c r="B3700" s="191">
        <v>1287.790039</v>
      </c>
      <c r="C3700" s="191">
        <v>1292.1099850000001</v>
      </c>
      <c r="D3700" s="191">
        <v>1285.619995</v>
      </c>
      <c r="E3700" s="191">
        <v>1289.4300539999999</v>
      </c>
      <c r="F3700" s="192">
        <v>1289.4300539999999</v>
      </c>
      <c r="G3700" s="191">
        <v>1933010000</v>
      </c>
      <c r="H3700" s="194">
        <f t="shared" si="57"/>
        <v>1.2735111705580978E-3</v>
      </c>
      <c r="I3700" s="193"/>
      <c r="J3700" s="197">
        <v>3698</v>
      </c>
      <c r="K3700" s="234">
        <v>1.2735111705580978E-3</v>
      </c>
      <c r="L3700" s="198">
        <v>1.6740715862458572E-4</v>
      </c>
    </row>
    <row r="3701" spans="1:12" ht="14.4" x14ac:dyDescent="0.3">
      <c r="A3701" s="7">
        <v>38771</v>
      </c>
      <c r="B3701" s="191">
        <v>1292.670044</v>
      </c>
      <c r="C3701" s="191">
        <v>1293.839966</v>
      </c>
      <c r="D3701" s="191">
        <v>1285.1400149999999</v>
      </c>
      <c r="E3701" s="191">
        <v>1287.790039</v>
      </c>
      <c r="F3701" s="192">
        <v>1287.790039</v>
      </c>
      <c r="G3701" s="191">
        <v>2144210000</v>
      </c>
      <c r="H3701" s="194">
        <f t="shared" si="57"/>
        <v>-3.7751358304083846E-3</v>
      </c>
      <c r="I3701" s="193"/>
      <c r="J3701" s="197">
        <v>3699</v>
      </c>
      <c r="K3701" s="234">
        <v>-3.7751358304083846E-3</v>
      </c>
      <c r="L3701" s="198">
        <v>1.6866515926516716E-4</v>
      </c>
    </row>
    <row r="3702" spans="1:12" ht="14.4" x14ac:dyDescent="0.3">
      <c r="A3702" s="7">
        <v>38770</v>
      </c>
      <c r="B3702" s="191">
        <v>1283.030029</v>
      </c>
      <c r="C3702" s="191">
        <v>1294.170044</v>
      </c>
      <c r="D3702" s="191">
        <v>1283.030029</v>
      </c>
      <c r="E3702" s="191">
        <v>1292.670044</v>
      </c>
      <c r="F3702" s="192">
        <v>1292.670044</v>
      </c>
      <c r="G3702" s="191">
        <v>2222380000</v>
      </c>
      <c r="H3702" s="194">
        <f t="shared" si="57"/>
        <v>7.5134757426631891E-3</v>
      </c>
      <c r="I3702" s="193"/>
      <c r="J3702" s="197">
        <v>3700</v>
      </c>
      <c r="K3702" s="234">
        <v>7.5134757426631891E-3</v>
      </c>
      <c r="L3702" s="198">
        <v>1.7104080638290258E-4</v>
      </c>
    </row>
    <row r="3703" spans="1:12" ht="14.4" x14ac:dyDescent="0.3">
      <c r="A3703" s="7">
        <v>38769</v>
      </c>
      <c r="B3703" s="191">
        <v>1287.23999</v>
      </c>
      <c r="C3703" s="191">
        <v>1291.920044</v>
      </c>
      <c r="D3703" s="191">
        <v>1281.329956</v>
      </c>
      <c r="E3703" s="191">
        <v>1283.030029</v>
      </c>
      <c r="F3703" s="192">
        <v>1283.030029</v>
      </c>
      <c r="G3703" s="191">
        <v>2104320000</v>
      </c>
      <c r="H3703" s="194">
        <f t="shared" si="57"/>
        <v>-3.2705331039319411E-3</v>
      </c>
      <c r="I3703" s="193"/>
      <c r="J3703" s="197">
        <v>3701</v>
      </c>
      <c r="K3703" s="234">
        <v>-3.2705331039319411E-3</v>
      </c>
      <c r="L3703" s="198">
        <v>1.7292717774910476E-4</v>
      </c>
    </row>
    <row r="3704" spans="1:12" ht="14.4" x14ac:dyDescent="0.3">
      <c r="A3704" s="7">
        <v>38765</v>
      </c>
      <c r="B3704" s="191">
        <v>1289.380005</v>
      </c>
      <c r="C3704" s="191">
        <v>1289.469971</v>
      </c>
      <c r="D3704" s="191">
        <v>1284.0699460000001</v>
      </c>
      <c r="E3704" s="191">
        <v>1287.23999</v>
      </c>
      <c r="F3704" s="192">
        <v>1287.23999</v>
      </c>
      <c r="G3704" s="191">
        <v>2128260000</v>
      </c>
      <c r="H3704" s="194">
        <f t="shared" si="57"/>
        <v>-1.6597240469848518E-3</v>
      </c>
      <c r="I3704" s="193"/>
      <c r="J3704" s="197">
        <v>3702</v>
      </c>
      <c r="K3704" s="234">
        <v>-1.6597240469848518E-3</v>
      </c>
      <c r="L3704" s="198">
        <v>1.75867356840862E-4</v>
      </c>
    </row>
    <row r="3705" spans="1:12" ht="14.4" x14ac:dyDescent="0.3">
      <c r="A3705" s="7">
        <v>38764</v>
      </c>
      <c r="B3705" s="191">
        <v>1280</v>
      </c>
      <c r="C3705" s="191">
        <v>1289.3900149999999</v>
      </c>
      <c r="D3705" s="191">
        <v>1280</v>
      </c>
      <c r="E3705" s="191">
        <v>1289.380005</v>
      </c>
      <c r="F3705" s="192">
        <v>1289.380005</v>
      </c>
      <c r="G3705" s="191">
        <v>2251490000</v>
      </c>
      <c r="H3705" s="194">
        <f t="shared" si="57"/>
        <v>7.3281289062499862E-3</v>
      </c>
      <c r="I3705" s="193"/>
      <c r="J3705" s="197">
        <v>3703</v>
      </c>
      <c r="K3705" s="234">
        <v>7.3281289062499862E-3</v>
      </c>
      <c r="L3705" s="198">
        <v>1.7586909302389742E-4</v>
      </c>
    </row>
    <row r="3706" spans="1:12" ht="14.4" x14ac:dyDescent="0.3">
      <c r="A3706" s="7">
        <v>38763</v>
      </c>
      <c r="B3706" s="191">
        <v>1275.530029</v>
      </c>
      <c r="C3706" s="191">
        <v>1281</v>
      </c>
      <c r="D3706" s="191">
        <v>1271.0600589999999</v>
      </c>
      <c r="E3706" s="191">
        <v>1280</v>
      </c>
      <c r="F3706" s="192">
        <v>1280</v>
      </c>
      <c r="G3706" s="191">
        <v>2317590000</v>
      </c>
      <c r="H3706" s="194">
        <f t="shared" si="57"/>
        <v>3.5044027959924939E-3</v>
      </c>
      <c r="I3706" s="193"/>
      <c r="J3706" s="197">
        <v>3704</v>
      </c>
      <c r="K3706" s="234">
        <v>3.5044027959924939E-3</v>
      </c>
      <c r="L3706" s="198">
        <v>1.7958618947888121E-4</v>
      </c>
    </row>
    <row r="3707" spans="1:12" ht="14.4" x14ac:dyDescent="0.3">
      <c r="A3707" s="7">
        <v>38762</v>
      </c>
      <c r="B3707" s="191">
        <v>1262.8599850000001</v>
      </c>
      <c r="C3707" s="191">
        <v>1278.209961</v>
      </c>
      <c r="D3707" s="191">
        <v>1260.8000489999999</v>
      </c>
      <c r="E3707" s="191">
        <v>1275.530029</v>
      </c>
      <c r="F3707" s="192">
        <v>1275.530029</v>
      </c>
      <c r="G3707" s="191">
        <v>2437940000</v>
      </c>
      <c r="H3707" s="194">
        <f t="shared" si="57"/>
        <v>1.0032817691978705E-2</v>
      </c>
      <c r="I3707" s="193"/>
      <c r="J3707" s="197">
        <v>3705</v>
      </c>
      <c r="K3707" s="234">
        <v>1.0032817691978705E-2</v>
      </c>
      <c r="L3707" s="198">
        <v>1.8084798993723138E-4</v>
      </c>
    </row>
    <row r="3708" spans="1:12" ht="14.4" x14ac:dyDescent="0.3">
      <c r="A3708" s="7">
        <v>38761</v>
      </c>
      <c r="B3708" s="191">
        <v>1266.98999</v>
      </c>
      <c r="C3708" s="191">
        <v>1266.98999</v>
      </c>
      <c r="D3708" s="191">
        <v>1258.339966</v>
      </c>
      <c r="E3708" s="191">
        <v>1262.8599850000001</v>
      </c>
      <c r="F3708" s="192">
        <v>1262.8599850000001</v>
      </c>
      <c r="G3708" s="191">
        <v>1850080000</v>
      </c>
      <c r="H3708" s="194">
        <f t="shared" si="57"/>
        <v>-3.2596982080339743E-3</v>
      </c>
      <c r="I3708" s="193"/>
      <c r="J3708" s="197">
        <v>3706</v>
      </c>
      <c r="K3708" s="234">
        <v>-3.2596982080339743E-3</v>
      </c>
      <c r="L3708" s="198">
        <v>1.8159255459350635E-4</v>
      </c>
    </row>
    <row r="3709" spans="1:12" ht="14.4" x14ac:dyDescent="0.3">
      <c r="A3709" s="7">
        <v>38758</v>
      </c>
      <c r="B3709" s="191">
        <v>1263.8199460000001</v>
      </c>
      <c r="C3709" s="191">
        <v>1269.8900149999999</v>
      </c>
      <c r="D3709" s="191">
        <v>1254.9799800000001</v>
      </c>
      <c r="E3709" s="191">
        <v>1266.98999</v>
      </c>
      <c r="F3709" s="192">
        <v>1266.98999</v>
      </c>
      <c r="G3709" s="191">
        <v>2290050000</v>
      </c>
      <c r="H3709" s="194">
        <f t="shared" si="57"/>
        <v>2.5399681323813837E-3</v>
      </c>
      <c r="I3709" s="193"/>
      <c r="J3709" s="197">
        <v>3707</v>
      </c>
      <c r="K3709" s="234">
        <v>2.5399681323813837E-3</v>
      </c>
      <c r="L3709" s="198">
        <v>1.8177618823659453E-4</v>
      </c>
    </row>
    <row r="3710" spans="1:12" ht="14.4" x14ac:dyDescent="0.3">
      <c r="A3710" s="7">
        <v>38757</v>
      </c>
      <c r="B3710" s="191">
        <v>1265.650024</v>
      </c>
      <c r="C3710" s="191">
        <v>1274.5600589999999</v>
      </c>
      <c r="D3710" s="191">
        <v>1262.8000489999999</v>
      </c>
      <c r="E3710" s="191">
        <v>1263.780029</v>
      </c>
      <c r="F3710" s="192">
        <v>1263.780029</v>
      </c>
      <c r="G3710" s="191">
        <v>2441920000</v>
      </c>
      <c r="H3710" s="194">
        <f t="shared" si="57"/>
        <v>-1.4774977004227649E-3</v>
      </c>
      <c r="I3710" s="193"/>
      <c r="J3710" s="197">
        <v>3708</v>
      </c>
      <c r="K3710" s="234">
        <v>-1.4774977004227649E-3</v>
      </c>
      <c r="L3710" s="198">
        <v>1.879238163536006E-4</v>
      </c>
    </row>
    <row r="3711" spans="1:12" ht="14.4" x14ac:dyDescent="0.3">
      <c r="A3711" s="7">
        <v>38756</v>
      </c>
      <c r="B3711" s="191">
        <v>1254.780029</v>
      </c>
      <c r="C3711" s="191">
        <v>1266.469971</v>
      </c>
      <c r="D3711" s="191">
        <v>1254.780029</v>
      </c>
      <c r="E3711" s="191">
        <v>1265.650024</v>
      </c>
      <c r="F3711" s="192">
        <v>1265.650024</v>
      </c>
      <c r="G3711" s="191">
        <v>2456860000</v>
      </c>
      <c r="H3711" s="194">
        <f t="shared" si="57"/>
        <v>8.6628689880112984E-3</v>
      </c>
      <c r="I3711" s="193"/>
      <c r="J3711" s="197">
        <v>3709</v>
      </c>
      <c r="K3711" s="234">
        <v>8.6628689880112984E-3</v>
      </c>
      <c r="L3711" s="198">
        <v>1.8996610774515562E-4</v>
      </c>
    </row>
    <row r="3712" spans="1:12" ht="14.4" x14ac:dyDescent="0.3">
      <c r="A3712" s="7">
        <v>38755</v>
      </c>
      <c r="B3712" s="191">
        <v>1265.0200199999999</v>
      </c>
      <c r="C3712" s="191">
        <v>1265.780029</v>
      </c>
      <c r="D3712" s="191">
        <v>1253.6099850000001</v>
      </c>
      <c r="E3712" s="191">
        <v>1254.780029</v>
      </c>
      <c r="F3712" s="192">
        <v>1254.780029</v>
      </c>
      <c r="G3712" s="191">
        <v>2366370000</v>
      </c>
      <c r="H3712" s="194">
        <f t="shared" si="57"/>
        <v>-8.0947264376099899E-3</v>
      </c>
      <c r="I3712" s="193"/>
      <c r="J3712" s="197">
        <v>3710</v>
      </c>
      <c r="K3712" s="234">
        <v>-8.0947264376099899E-3</v>
      </c>
      <c r="L3712" s="198">
        <v>1.9023558283008931E-4</v>
      </c>
    </row>
    <row r="3713" spans="1:12" ht="14.4" x14ac:dyDescent="0.3">
      <c r="A3713" s="7">
        <v>38754</v>
      </c>
      <c r="B3713" s="191">
        <v>1264.030029</v>
      </c>
      <c r="C3713" s="191">
        <v>1267.040039</v>
      </c>
      <c r="D3713" s="191">
        <v>1261.619995</v>
      </c>
      <c r="E3713" s="191">
        <v>1265.0200199999999</v>
      </c>
      <c r="F3713" s="192">
        <v>1265.0200199999999</v>
      </c>
      <c r="G3713" s="191">
        <v>2132360000</v>
      </c>
      <c r="H3713" s="194">
        <f t="shared" si="57"/>
        <v>7.8320212122106009E-4</v>
      </c>
      <c r="I3713" s="193"/>
      <c r="J3713" s="197">
        <v>3711</v>
      </c>
      <c r="K3713" s="234">
        <v>7.8320212122106009E-4</v>
      </c>
      <c r="L3713" s="198">
        <v>1.9507777406392905E-4</v>
      </c>
    </row>
    <row r="3714" spans="1:12" ht="14.4" x14ac:dyDescent="0.3">
      <c r="A3714" s="7">
        <v>38751</v>
      </c>
      <c r="B3714" s="191">
        <v>1270.839966</v>
      </c>
      <c r="C3714" s="191">
        <v>1270.869995</v>
      </c>
      <c r="D3714" s="191">
        <v>1261.0200199999999</v>
      </c>
      <c r="E3714" s="191">
        <v>1264.030029</v>
      </c>
      <c r="F3714" s="192">
        <v>1264.030029</v>
      </c>
      <c r="G3714" s="191">
        <v>2282210000</v>
      </c>
      <c r="H3714" s="194">
        <f t="shared" si="57"/>
        <v>-5.3586109834383279E-3</v>
      </c>
      <c r="I3714" s="193"/>
      <c r="J3714" s="197">
        <v>3712</v>
      </c>
      <c r="K3714" s="234">
        <v>-5.3586109834383279E-3</v>
      </c>
      <c r="L3714" s="198">
        <v>1.9538936482389662E-4</v>
      </c>
    </row>
    <row r="3715" spans="1:12" ht="14.4" x14ac:dyDescent="0.3">
      <c r="A3715" s="7">
        <v>38750</v>
      </c>
      <c r="B3715" s="191">
        <v>1282.459961</v>
      </c>
      <c r="C3715" s="191">
        <v>1282.459961</v>
      </c>
      <c r="D3715" s="191">
        <v>1267.719971</v>
      </c>
      <c r="E3715" s="191">
        <v>1270.839966</v>
      </c>
      <c r="F3715" s="192">
        <v>1270.839966</v>
      </c>
      <c r="G3715" s="191">
        <v>2565300000</v>
      </c>
      <c r="H3715" s="194">
        <f t="shared" si="57"/>
        <v>-9.0607078219731001E-3</v>
      </c>
      <c r="I3715" s="193"/>
      <c r="J3715" s="197">
        <v>3713</v>
      </c>
      <c r="K3715" s="234">
        <v>-9.0607078219731001E-3</v>
      </c>
      <c r="L3715" s="198">
        <v>1.9542977231039335E-4</v>
      </c>
    </row>
    <row r="3716" spans="1:12" ht="14.4" x14ac:dyDescent="0.3">
      <c r="A3716" s="7">
        <v>38749</v>
      </c>
      <c r="B3716" s="191">
        <v>1280.079956</v>
      </c>
      <c r="C3716" s="191">
        <v>1283.329956</v>
      </c>
      <c r="D3716" s="191">
        <v>1277.5699460000001</v>
      </c>
      <c r="E3716" s="191">
        <v>1282.459961</v>
      </c>
      <c r="F3716" s="192">
        <v>1282.459961</v>
      </c>
      <c r="G3716" s="191">
        <v>2589410000</v>
      </c>
      <c r="H3716" s="194">
        <f t="shared" ref="H3716:H3779" si="58">(F3716-F3717)/F3717</f>
        <v>1.8592627662392541E-3</v>
      </c>
      <c r="I3716" s="193"/>
      <c r="J3716" s="197">
        <v>3714</v>
      </c>
      <c r="K3716" s="234">
        <v>1.8592627662392541E-3</v>
      </c>
      <c r="L3716" s="198">
        <v>1.9609013720818603E-4</v>
      </c>
    </row>
    <row r="3717" spans="1:12" ht="14.4" x14ac:dyDescent="0.3">
      <c r="A3717" s="7">
        <v>38748</v>
      </c>
      <c r="B3717" s="191">
        <v>1285.1999510000001</v>
      </c>
      <c r="C3717" s="191">
        <v>1285.1999510000001</v>
      </c>
      <c r="D3717" s="191">
        <v>1276.849976</v>
      </c>
      <c r="E3717" s="191">
        <v>1280.079956</v>
      </c>
      <c r="F3717" s="192">
        <v>1280.079956</v>
      </c>
      <c r="G3717" s="191">
        <v>2708310000</v>
      </c>
      <c r="H3717" s="194">
        <f t="shared" si="58"/>
        <v>-3.9760543068240927E-3</v>
      </c>
      <c r="I3717" s="193"/>
      <c r="J3717" s="197">
        <v>3715</v>
      </c>
      <c r="K3717" s="234">
        <v>-3.9760543068240927E-3</v>
      </c>
      <c r="L3717" s="198">
        <v>1.9699186784146485E-4</v>
      </c>
    </row>
    <row r="3718" spans="1:12" ht="14.4" x14ac:dyDescent="0.3">
      <c r="A3718" s="7">
        <v>38747</v>
      </c>
      <c r="B3718" s="191">
        <v>1283.719971</v>
      </c>
      <c r="C3718" s="191">
        <v>1287.9399410000001</v>
      </c>
      <c r="D3718" s="191">
        <v>1283.51001</v>
      </c>
      <c r="E3718" s="191">
        <v>1285.1899410000001</v>
      </c>
      <c r="F3718" s="192">
        <v>1285.1899410000001</v>
      </c>
      <c r="G3718" s="191">
        <v>2282730000</v>
      </c>
      <c r="H3718" s="194">
        <f t="shared" si="58"/>
        <v>1.145086181727793E-3</v>
      </c>
      <c r="I3718" s="193"/>
      <c r="J3718" s="197">
        <v>3716</v>
      </c>
      <c r="K3718" s="234">
        <v>1.145086181727793E-3</v>
      </c>
      <c r="L3718" s="198">
        <v>2.0160417815362803E-4</v>
      </c>
    </row>
    <row r="3719" spans="1:12" ht="14.4" x14ac:dyDescent="0.3">
      <c r="A3719" s="7">
        <v>38744</v>
      </c>
      <c r="B3719" s="191">
        <v>1273.829956</v>
      </c>
      <c r="C3719" s="191">
        <v>1286.380005</v>
      </c>
      <c r="D3719" s="191">
        <v>1273.829956</v>
      </c>
      <c r="E3719" s="191">
        <v>1283.719971</v>
      </c>
      <c r="F3719" s="192">
        <v>1283.719971</v>
      </c>
      <c r="G3719" s="191">
        <v>2623620000</v>
      </c>
      <c r="H3719" s="194">
        <f t="shared" si="58"/>
        <v>7.7639993889419478E-3</v>
      </c>
      <c r="I3719" s="193"/>
      <c r="J3719" s="197">
        <v>3717</v>
      </c>
      <c r="K3719" s="234">
        <v>7.7639993889419478E-3</v>
      </c>
      <c r="L3719" s="198">
        <v>2.0219617231548027E-4</v>
      </c>
    </row>
    <row r="3720" spans="1:12" ht="14.4" x14ac:dyDescent="0.3">
      <c r="A3720" s="7">
        <v>38743</v>
      </c>
      <c r="B3720" s="191">
        <v>1264.6800539999999</v>
      </c>
      <c r="C3720" s="191">
        <v>1276.4399410000001</v>
      </c>
      <c r="D3720" s="191">
        <v>1264.6800539999999</v>
      </c>
      <c r="E3720" s="191">
        <v>1273.829956</v>
      </c>
      <c r="F3720" s="192">
        <v>1273.829956</v>
      </c>
      <c r="G3720" s="191">
        <v>2856780000</v>
      </c>
      <c r="H3720" s="194">
        <f t="shared" si="58"/>
        <v>7.2349539878171524E-3</v>
      </c>
      <c r="I3720" s="193"/>
      <c r="J3720" s="197">
        <v>3718</v>
      </c>
      <c r="K3720" s="234">
        <v>7.2349539878171524E-3</v>
      </c>
      <c r="L3720" s="198">
        <v>2.0517875938566796E-4</v>
      </c>
    </row>
    <row r="3721" spans="1:12" ht="14.4" x14ac:dyDescent="0.3">
      <c r="A3721" s="7">
        <v>38742</v>
      </c>
      <c r="B3721" s="191">
        <v>1266.8599850000001</v>
      </c>
      <c r="C3721" s="191">
        <v>1271.869995</v>
      </c>
      <c r="D3721" s="191">
        <v>1259.420044</v>
      </c>
      <c r="E3721" s="191">
        <v>1264.6800539999999</v>
      </c>
      <c r="F3721" s="192">
        <v>1264.6800539999999</v>
      </c>
      <c r="G3721" s="191">
        <v>2617060000</v>
      </c>
      <c r="H3721" s="194">
        <f t="shared" si="58"/>
        <v>-1.7207355396895924E-3</v>
      </c>
      <c r="I3721" s="193"/>
      <c r="J3721" s="197">
        <v>3719</v>
      </c>
      <c r="K3721" s="234">
        <v>-1.7207355396895924E-3</v>
      </c>
      <c r="L3721" s="198">
        <v>2.0883396564328803E-4</v>
      </c>
    </row>
    <row r="3722" spans="1:12" ht="14.4" x14ac:dyDescent="0.3">
      <c r="A3722" s="7">
        <v>38741</v>
      </c>
      <c r="B3722" s="191">
        <v>1263.8199460000001</v>
      </c>
      <c r="C3722" s="191">
        <v>1271.469971</v>
      </c>
      <c r="D3722" s="191">
        <v>1263.8199460000001</v>
      </c>
      <c r="E3722" s="191">
        <v>1266.8599850000001</v>
      </c>
      <c r="F3722" s="192">
        <v>1266.8599850000001</v>
      </c>
      <c r="G3722" s="191">
        <v>2608720000</v>
      </c>
      <c r="H3722" s="194">
        <f t="shared" si="58"/>
        <v>2.405436794712511E-3</v>
      </c>
      <c r="I3722" s="193"/>
      <c r="J3722" s="197">
        <v>3720</v>
      </c>
      <c r="K3722" s="234">
        <v>2.405436794712511E-3</v>
      </c>
      <c r="L3722" s="198">
        <v>2.104547829204421E-4</v>
      </c>
    </row>
    <row r="3723" spans="1:12" ht="14.4" x14ac:dyDescent="0.3">
      <c r="A3723" s="7">
        <v>38740</v>
      </c>
      <c r="B3723" s="191">
        <v>1261.48999</v>
      </c>
      <c r="C3723" s="191">
        <v>1268.1899410000001</v>
      </c>
      <c r="D3723" s="191">
        <v>1261.48999</v>
      </c>
      <c r="E3723" s="191">
        <v>1263.8199460000001</v>
      </c>
      <c r="F3723" s="192">
        <v>1263.8199460000001</v>
      </c>
      <c r="G3723" s="191">
        <v>2256070000</v>
      </c>
      <c r="H3723" s="194">
        <f t="shared" si="58"/>
        <v>1.8469873074458865E-3</v>
      </c>
      <c r="I3723" s="193"/>
      <c r="J3723" s="197">
        <v>3721</v>
      </c>
      <c r="K3723" s="234">
        <v>1.8469873074458865E-3</v>
      </c>
      <c r="L3723" s="198">
        <v>2.1142364394928493E-4</v>
      </c>
    </row>
    <row r="3724" spans="1:12" ht="14.4" x14ac:dyDescent="0.3">
      <c r="A3724" s="7">
        <v>38737</v>
      </c>
      <c r="B3724" s="191">
        <v>1285.040039</v>
      </c>
      <c r="C3724" s="191">
        <v>1285.040039</v>
      </c>
      <c r="D3724" s="191">
        <v>1260.920044</v>
      </c>
      <c r="E3724" s="191">
        <v>1261.48999</v>
      </c>
      <c r="F3724" s="192">
        <v>1261.48999</v>
      </c>
      <c r="G3724" s="191">
        <v>2845810000</v>
      </c>
      <c r="H3724" s="194">
        <f t="shared" si="58"/>
        <v>-1.8326315356155174E-2</v>
      </c>
      <c r="I3724" s="193"/>
      <c r="J3724" s="197">
        <v>3722</v>
      </c>
      <c r="K3724" s="234">
        <v>-1.8326315356155174E-2</v>
      </c>
      <c r="L3724" s="198">
        <v>2.1216287931627366E-4</v>
      </c>
    </row>
    <row r="3725" spans="1:12" ht="14.4" x14ac:dyDescent="0.3">
      <c r="A3725" s="7">
        <v>38736</v>
      </c>
      <c r="B3725" s="191">
        <v>1277.9300539999999</v>
      </c>
      <c r="C3725" s="191">
        <v>1287.790039</v>
      </c>
      <c r="D3725" s="191">
        <v>1277.9300539999999</v>
      </c>
      <c r="E3725" s="191">
        <v>1285.040039</v>
      </c>
      <c r="F3725" s="192">
        <v>1285.040039</v>
      </c>
      <c r="G3725" s="191">
        <v>2444020000</v>
      </c>
      <c r="H3725" s="194">
        <f t="shared" si="58"/>
        <v>5.5636730490415806E-3</v>
      </c>
      <c r="I3725" s="193"/>
      <c r="J3725" s="197">
        <v>3723</v>
      </c>
      <c r="K3725" s="234">
        <v>5.5636730490415806E-3</v>
      </c>
      <c r="L3725" s="198">
        <v>2.1257191858254097E-4</v>
      </c>
    </row>
    <row r="3726" spans="1:12" ht="14.4" x14ac:dyDescent="0.3">
      <c r="A3726" s="7">
        <v>38735</v>
      </c>
      <c r="B3726" s="191">
        <v>1282.9300539999999</v>
      </c>
      <c r="C3726" s="191">
        <v>1282.9300539999999</v>
      </c>
      <c r="D3726" s="191">
        <v>1272.079956</v>
      </c>
      <c r="E3726" s="191">
        <v>1277.9300539999999</v>
      </c>
      <c r="F3726" s="192">
        <v>1277.9300539999999</v>
      </c>
      <c r="G3726" s="191">
        <v>2233200000</v>
      </c>
      <c r="H3726" s="194">
        <f t="shared" si="58"/>
        <v>-3.8973286068174065E-3</v>
      </c>
      <c r="I3726" s="193"/>
      <c r="J3726" s="197">
        <v>3724</v>
      </c>
      <c r="K3726" s="234">
        <v>-3.8973286068174065E-3</v>
      </c>
      <c r="L3726" s="198">
        <v>2.1295791508038405E-4</v>
      </c>
    </row>
    <row r="3727" spans="1:12" ht="14.4" x14ac:dyDescent="0.3">
      <c r="A3727" s="7">
        <v>38734</v>
      </c>
      <c r="B3727" s="191">
        <v>1287.6099850000001</v>
      </c>
      <c r="C3727" s="191">
        <v>1287.6099850000001</v>
      </c>
      <c r="D3727" s="191">
        <v>1278.6099850000001</v>
      </c>
      <c r="E3727" s="191">
        <v>1282.9300539999999</v>
      </c>
      <c r="F3727" s="192">
        <v>1282.9300539999999</v>
      </c>
      <c r="G3727" s="191">
        <v>2179970000</v>
      </c>
      <c r="H3727" s="194">
        <f t="shared" si="58"/>
        <v>-3.6345873785687704E-3</v>
      </c>
      <c r="I3727" s="193"/>
      <c r="J3727" s="197">
        <v>3725</v>
      </c>
      <c r="K3727" s="234">
        <v>-3.6345873785687704E-3</v>
      </c>
      <c r="L3727" s="198">
        <v>2.1374724231673577E-4</v>
      </c>
    </row>
    <row r="3728" spans="1:12" ht="14.4" x14ac:dyDescent="0.3">
      <c r="A3728" s="7">
        <v>38730</v>
      </c>
      <c r="B3728" s="191">
        <v>1286.0600589999999</v>
      </c>
      <c r="C3728" s="191">
        <v>1288.959961</v>
      </c>
      <c r="D3728" s="191">
        <v>1282.780029</v>
      </c>
      <c r="E3728" s="191">
        <v>1287.6099850000001</v>
      </c>
      <c r="F3728" s="192">
        <v>1287.6099850000001</v>
      </c>
      <c r="G3728" s="191">
        <v>2206510000</v>
      </c>
      <c r="H3728" s="194">
        <f t="shared" si="58"/>
        <v>1.2051738868286723E-3</v>
      </c>
      <c r="I3728" s="193"/>
      <c r="J3728" s="197">
        <v>3726</v>
      </c>
      <c r="K3728" s="234">
        <v>1.2051738868286723E-3</v>
      </c>
      <c r="L3728" s="198">
        <v>2.1537267862020143E-4</v>
      </c>
    </row>
    <row r="3729" spans="1:12" ht="14.4" x14ac:dyDescent="0.3">
      <c r="A3729" s="7">
        <v>38729</v>
      </c>
      <c r="B3729" s="191">
        <v>1294.1800539999999</v>
      </c>
      <c r="C3729" s="191">
        <v>1294.1800539999999</v>
      </c>
      <c r="D3729" s="191">
        <v>1285.040039</v>
      </c>
      <c r="E3729" s="191">
        <v>1286.0600589999999</v>
      </c>
      <c r="F3729" s="192">
        <v>1286.0600589999999</v>
      </c>
      <c r="G3729" s="191">
        <v>2318350000</v>
      </c>
      <c r="H3729" s="194">
        <f t="shared" si="58"/>
        <v>-6.2742390248582969E-3</v>
      </c>
      <c r="I3729" s="193"/>
      <c r="J3729" s="197">
        <v>3727</v>
      </c>
      <c r="K3729" s="234">
        <v>-6.2742390248582969E-3</v>
      </c>
      <c r="L3729" s="198">
        <v>2.1656163635191942E-4</v>
      </c>
    </row>
    <row r="3730" spans="1:12" ht="14.4" x14ac:dyDescent="0.3">
      <c r="A3730" s="7">
        <v>38728</v>
      </c>
      <c r="B3730" s="191">
        <v>1289.719971</v>
      </c>
      <c r="C3730" s="191">
        <v>1294.900024</v>
      </c>
      <c r="D3730" s="191">
        <v>1288.119995</v>
      </c>
      <c r="E3730" s="191">
        <v>1294.1800539999999</v>
      </c>
      <c r="F3730" s="192">
        <v>1294.1800539999999</v>
      </c>
      <c r="G3730" s="191">
        <v>2406130000</v>
      </c>
      <c r="H3730" s="194">
        <f t="shared" si="58"/>
        <v>3.4815445614147325E-3</v>
      </c>
      <c r="I3730" s="193"/>
      <c r="J3730" s="197">
        <v>3728</v>
      </c>
      <c r="K3730" s="234">
        <v>3.4815445614147325E-3</v>
      </c>
      <c r="L3730" s="198">
        <v>2.2200803195729303E-4</v>
      </c>
    </row>
    <row r="3731" spans="1:12" ht="14.4" x14ac:dyDescent="0.3">
      <c r="A3731" s="7">
        <v>38727</v>
      </c>
      <c r="B3731" s="191">
        <v>1290.150024</v>
      </c>
      <c r="C3731" s="191">
        <v>1290.150024</v>
      </c>
      <c r="D3731" s="191">
        <v>1283.76001</v>
      </c>
      <c r="E3731" s="191">
        <v>1289.6899410000001</v>
      </c>
      <c r="F3731" s="192">
        <v>1289.6899410000001</v>
      </c>
      <c r="G3731" s="191">
        <v>2373080000</v>
      </c>
      <c r="H3731" s="194">
        <f t="shared" si="58"/>
        <v>-3.5661201522400659E-4</v>
      </c>
      <c r="I3731" s="193"/>
      <c r="J3731" s="197">
        <v>3729</v>
      </c>
      <c r="K3731" s="234">
        <v>-3.5661201522400659E-4</v>
      </c>
      <c r="L3731" s="198">
        <v>2.2249322544913908E-4</v>
      </c>
    </row>
    <row r="3732" spans="1:12" ht="14.4" x14ac:dyDescent="0.3">
      <c r="A3732" s="7">
        <v>38726</v>
      </c>
      <c r="B3732" s="191">
        <v>1285.4499510000001</v>
      </c>
      <c r="C3732" s="191">
        <v>1290.780029</v>
      </c>
      <c r="D3732" s="191">
        <v>1284.8199460000001</v>
      </c>
      <c r="E3732" s="191">
        <v>1290.150024</v>
      </c>
      <c r="F3732" s="192">
        <v>1290.150024</v>
      </c>
      <c r="G3732" s="191">
        <v>2301490000</v>
      </c>
      <c r="H3732" s="194">
        <f t="shared" si="58"/>
        <v>3.6563640586267949E-3</v>
      </c>
      <c r="I3732" s="193"/>
      <c r="J3732" s="197">
        <v>3730</v>
      </c>
      <c r="K3732" s="234">
        <v>3.6563640586267949E-3</v>
      </c>
      <c r="L3732" s="198">
        <v>2.2640304424686254E-4</v>
      </c>
    </row>
    <row r="3733" spans="1:12" ht="14.4" x14ac:dyDescent="0.3">
      <c r="A3733" s="7">
        <v>38723</v>
      </c>
      <c r="B3733" s="191">
        <v>1273.4799800000001</v>
      </c>
      <c r="C3733" s="191">
        <v>1286.089966</v>
      </c>
      <c r="D3733" s="191">
        <v>1273.4799800000001</v>
      </c>
      <c r="E3733" s="191">
        <v>1285.4499510000001</v>
      </c>
      <c r="F3733" s="192">
        <v>1285.4499510000001</v>
      </c>
      <c r="G3733" s="191">
        <v>2446560000</v>
      </c>
      <c r="H3733" s="194">
        <f t="shared" si="58"/>
        <v>9.3994182774667454E-3</v>
      </c>
      <c r="I3733" s="193"/>
      <c r="J3733" s="197">
        <v>3731</v>
      </c>
      <c r="K3733" s="234">
        <v>9.3994182774667454E-3</v>
      </c>
      <c r="L3733" s="198">
        <v>2.2682895392798412E-4</v>
      </c>
    </row>
    <row r="3734" spans="1:12" ht="14.4" x14ac:dyDescent="0.3">
      <c r="A3734" s="7">
        <v>38722</v>
      </c>
      <c r="B3734" s="191">
        <v>1273.459961</v>
      </c>
      <c r="C3734" s="191">
        <v>1276.910034</v>
      </c>
      <c r="D3734" s="191">
        <v>1270.3000489999999</v>
      </c>
      <c r="E3734" s="191">
        <v>1273.4799800000001</v>
      </c>
      <c r="F3734" s="192">
        <v>1273.4799800000001</v>
      </c>
      <c r="G3734" s="191">
        <v>2433340000</v>
      </c>
      <c r="H3734" s="194">
        <f t="shared" si="58"/>
        <v>1.5720164444218068E-5</v>
      </c>
      <c r="I3734" s="193"/>
      <c r="J3734" s="197">
        <v>3732</v>
      </c>
      <c r="K3734" s="234">
        <v>1.5720164444218068E-5</v>
      </c>
      <c r="L3734" s="198">
        <v>2.4027009388961985E-4</v>
      </c>
    </row>
    <row r="3735" spans="1:12" ht="14.4" x14ac:dyDescent="0.3">
      <c r="A3735" s="7">
        <v>38721</v>
      </c>
      <c r="B3735" s="191">
        <v>1268.8000489999999</v>
      </c>
      <c r="C3735" s="191">
        <v>1275.369995</v>
      </c>
      <c r="D3735" s="191">
        <v>1267.73999</v>
      </c>
      <c r="E3735" s="191">
        <v>1273.459961</v>
      </c>
      <c r="F3735" s="192">
        <v>1273.459961</v>
      </c>
      <c r="G3735" s="191">
        <v>2515330000</v>
      </c>
      <c r="H3735" s="194">
        <f t="shared" si="58"/>
        <v>3.6726921658560537E-3</v>
      </c>
      <c r="I3735" s="193"/>
      <c r="J3735" s="197">
        <v>3733</v>
      </c>
      <c r="K3735" s="234">
        <v>3.6726921658560537E-3</v>
      </c>
      <c r="L3735" s="198">
        <v>2.4095314591696142E-4</v>
      </c>
    </row>
    <row r="3736" spans="1:12" ht="14.4" x14ac:dyDescent="0.3">
      <c r="A3736" s="7">
        <v>38720</v>
      </c>
      <c r="B3736" s="191">
        <v>1248.290039</v>
      </c>
      <c r="C3736" s="191">
        <v>1270.219971</v>
      </c>
      <c r="D3736" s="191">
        <v>1245.73999</v>
      </c>
      <c r="E3736" s="191">
        <v>1268.8000489999999</v>
      </c>
      <c r="F3736" s="192">
        <v>1268.8000489999999</v>
      </c>
      <c r="G3736" s="191">
        <v>2554570000</v>
      </c>
      <c r="H3736" s="194">
        <f t="shared" si="58"/>
        <v>1.6430484390014398E-2</v>
      </c>
      <c r="I3736" s="193"/>
      <c r="J3736" s="197">
        <v>3734</v>
      </c>
      <c r="K3736" s="234">
        <v>1.6430484390014398E-2</v>
      </c>
      <c r="L3736" s="198">
        <v>2.5487345372749034E-4</v>
      </c>
    </row>
    <row r="3737" spans="1:12" ht="14.4" x14ac:dyDescent="0.3">
      <c r="A3737" s="7">
        <v>38716</v>
      </c>
      <c r="B3737" s="191">
        <v>1254.420044</v>
      </c>
      <c r="C3737" s="191">
        <v>1254.420044</v>
      </c>
      <c r="D3737" s="191">
        <v>1246.589966</v>
      </c>
      <c r="E3737" s="191">
        <v>1248.290039</v>
      </c>
      <c r="F3737" s="192">
        <v>1248.290039</v>
      </c>
      <c r="G3737" s="191">
        <v>1443500000</v>
      </c>
      <c r="H3737" s="194">
        <f t="shared" si="58"/>
        <v>-4.886724370612802E-3</v>
      </c>
      <c r="I3737" s="193"/>
      <c r="J3737" s="197">
        <v>3735</v>
      </c>
      <c r="K3737" s="234">
        <v>-4.886724370612802E-3</v>
      </c>
      <c r="L3737" s="198">
        <v>2.580411671400547E-4</v>
      </c>
    </row>
    <row r="3738" spans="1:12" ht="14.4" x14ac:dyDescent="0.3">
      <c r="A3738" s="7">
        <v>38715</v>
      </c>
      <c r="B3738" s="191">
        <v>1258.170044</v>
      </c>
      <c r="C3738" s="191">
        <v>1260.6099850000001</v>
      </c>
      <c r="D3738" s="191">
        <v>1254.1800539999999</v>
      </c>
      <c r="E3738" s="191">
        <v>1254.420044</v>
      </c>
      <c r="F3738" s="192">
        <v>1254.420044</v>
      </c>
      <c r="G3738" s="191">
        <v>1382540000</v>
      </c>
      <c r="H3738" s="194">
        <f t="shared" si="58"/>
        <v>-2.9805192214542981E-3</v>
      </c>
      <c r="I3738" s="193"/>
      <c r="J3738" s="197">
        <v>3736</v>
      </c>
      <c r="K3738" s="234">
        <v>-2.9805192214542981E-3</v>
      </c>
      <c r="L3738" s="198">
        <v>2.6074184034830016E-4</v>
      </c>
    </row>
    <row r="3739" spans="1:12" ht="14.4" x14ac:dyDescent="0.3">
      <c r="A3739" s="7">
        <v>38714</v>
      </c>
      <c r="B3739" s="191">
        <v>1256.540039</v>
      </c>
      <c r="C3739" s="191">
        <v>1261.099976</v>
      </c>
      <c r="D3739" s="191">
        <v>1256.540039</v>
      </c>
      <c r="E3739" s="191">
        <v>1258.170044</v>
      </c>
      <c r="F3739" s="192">
        <v>1258.170044</v>
      </c>
      <c r="G3739" s="191">
        <v>1422360000</v>
      </c>
      <c r="H3739" s="194">
        <f t="shared" si="58"/>
        <v>1.2972169205982484E-3</v>
      </c>
      <c r="I3739" s="193"/>
      <c r="J3739" s="197">
        <v>3737</v>
      </c>
      <c r="K3739" s="234">
        <v>1.2972169205982484E-3</v>
      </c>
      <c r="L3739" s="198">
        <v>2.6142321445700662E-4</v>
      </c>
    </row>
    <row r="3740" spans="1:12" ht="14.4" x14ac:dyDescent="0.3">
      <c r="A3740" s="7">
        <v>38713</v>
      </c>
      <c r="B3740" s="191">
        <v>1268.660034</v>
      </c>
      <c r="C3740" s="191">
        <v>1271.829956</v>
      </c>
      <c r="D3740" s="191">
        <v>1256.540039</v>
      </c>
      <c r="E3740" s="191">
        <v>1256.540039</v>
      </c>
      <c r="F3740" s="192">
        <v>1256.540039</v>
      </c>
      <c r="G3740" s="191">
        <v>1540470000</v>
      </c>
      <c r="H3740" s="194">
        <f t="shared" si="58"/>
        <v>-9.5533828410961173E-3</v>
      </c>
      <c r="I3740" s="193"/>
      <c r="J3740" s="197">
        <v>3738</v>
      </c>
      <c r="K3740" s="234">
        <v>-9.5533828410961173E-3</v>
      </c>
      <c r="L3740" s="198">
        <v>2.6346255845623807E-4</v>
      </c>
    </row>
    <row r="3741" spans="1:12" ht="14.4" x14ac:dyDescent="0.3">
      <c r="A3741" s="7">
        <v>38709</v>
      </c>
      <c r="B3741" s="191">
        <v>1268.119995</v>
      </c>
      <c r="C3741" s="191">
        <v>1269.76001</v>
      </c>
      <c r="D3741" s="191">
        <v>1265.920044</v>
      </c>
      <c r="E3741" s="191">
        <v>1268.660034</v>
      </c>
      <c r="F3741" s="192">
        <v>1268.660034</v>
      </c>
      <c r="G3741" s="191">
        <v>1285810000</v>
      </c>
      <c r="H3741" s="194">
        <f t="shared" si="58"/>
        <v>4.2585796464787929E-4</v>
      </c>
      <c r="I3741" s="193"/>
      <c r="J3741" s="197">
        <v>3739</v>
      </c>
      <c r="K3741" s="234">
        <v>4.2585796464787929E-4</v>
      </c>
      <c r="L3741" s="198">
        <v>2.6720452936979968E-4</v>
      </c>
    </row>
    <row r="3742" spans="1:12" ht="14.4" x14ac:dyDescent="0.3">
      <c r="A3742" s="7">
        <v>38708</v>
      </c>
      <c r="B3742" s="191">
        <v>1262.790039</v>
      </c>
      <c r="C3742" s="191">
        <v>1268.1899410000001</v>
      </c>
      <c r="D3742" s="191">
        <v>1262.5</v>
      </c>
      <c r="E3742" s="191">
        <v>1268.119995</v>
      </c>
      <c r="F3742" s="192">
        <v>1268.119995</v>
      </c>
      <c r="G3742" s="191">
        <v>1888500000</v>
      </c>
      <c r="H3742" s="194">
        <f t="shared" si="58"/>
        <v>4.2207776711802513E-3</v>
      </c>
      <c r="I3742" s="193"/>
      <c r="J3742" s="197">
        <v>3740</v>
      </c>
      <c r="K3742" s="234">
        <v>4.2207776711802513E-3</v>
      </c>
      <c r="L3742" s="198">
        <v>2.6813725441528642E-4</v>
      </c>
    </row>
    <row r="3743" spans="1:12" ht="14.4" x14ac:dyDescent="0.3">
      <c r="A3743" s="7">
        <v>38707</v>
      </c>
      <c r="B3743" s="191">
        <v>1259.619995</v>
      </c>
      <c r="C3743" s="191">
        <v>1269.369995</v>
      </c>
      <c r="D3743" s="191">
        <v>1259.619995</v>
      </c>
      <c r="E3743" s="191">
        <v>1262.790039</v>
      </c>
      <c r="F3743" s="192">
        <v>1262.790039</v>
      </c>
      <c r="G3743" s="191">
        <v>2065170000</v>
      </c>
      <c r="H3743" s="194">
        <f t="shared" si="58"/>
        <v>2.5166669412864961E-3</v>
      </c>
      <c r="I3743" s="193"/>
      <c r="J3743" s="197">
        <v>3741</v>
      </c>
      <c r="K3743" s="234">
        <v>2.5166669412864961E-3</v>
      </c>
      <c r="L3743" s="198">
        <v>2.6889032696422949E-4</v>
      </c>
    </row>
    <row r="3744" spans="1:12" ht="14.4" x14ac:dyDescent="0.3">
      <c r="A3744" s="7">
        <v>38706</v>
      </c>
      <c r="B3744" s="191">
        <v>1259.920044</v>
      </c>
      <c r="C3744" s="191">
        <v>1263.8599850000001</v>
      </c>
      <c r="D3744" s="191">
        <v>1257.209961</v>
      </c>
      <c r="E3744" s="191">
        <v>1259.619995</v>
      </c>
      <c r="F3744" s="192">
        <v>1259.619995</v>
      </c>
      <c r="G3744" s="191">
        <v>1996690000</v>
      </c>
      <c r="H3744" s="194">
        <f t="shared" si="58"/>
        <v>-2.3814923925437963E-4</v>
      </c>
      <c r="I3744" s="193"/>
      <c r="J3744" s="197">
        <v>3742</v>
      </c>
      <c r="K3744" s="234">
        <v>-2.3814923925437963E-4</v>
      </c>
      <c r="L3744" s="198">
        <v>2.6927856925118674E-4</v>
      </c>
    </row>
    <row r="3745" spans="1:12" ht="14.4" x14ac:dyDescent="0.3">
      <c r="A3745" s="7">
        <v>38705</v>
      </c>
      <c r="B3745" s="191">
        <v>1267.3199460000001</v>
      </c>
      <c r="C3745" s="191">
        <v>1270.51001</v>
      </c>
      <c r="D3745" s="191">
        <v>1259.280029</v>
      </c>
      <c r="E3745" s="191">
        <v>1259.920044</v>
      </c>
      <c r="F3745" s="192">
        <v>1259.920044</v>
      </c>
      <c r="G3745" s="191">
        <v>2208810000</v>
      </c>
      <c r="H3745" s="194">
        <f t="shared" si="58"/>
        <v>-5.8390164404467683E-3</v>
      </c>
      <c r="I3745" s="193"/>
      <c r="J3745" s="197">
        <v>3743</v>
      </c>
      <c r="K3745" s="234">
        <v>-5.8390164404467683E-3</v>
      </c>
      <c r="L3745" s="198">
        <v>2.7054561930152761E-4</v>
      </c>
    </row>
    <row r="3746" spans="1:12" ht="14.4" x14ac:dyDescent="0.3">
      <c r="A3746" s="7">
        <v>38702</v>
      </c>
      <c r="B3746" s="191">
        <v>1270.9399410000001</v>
      </c>
      <c r="C3746" s="191">
        <v>1275.23999</v>
      </c>
      <c r="D3746" s="191">
        <v>1267.3199460000001</v>
      </c>
      <c r="E3746" s="191">
        <v>1267.3199460000001</v>
      </c>
      <c r="F3746" s="192">
        <v>1267.3199460000001</v>
      </c>
      <c r="G3746" s="191">
        <v>2584190000</v>
      </c>
      <c r="H3746" s="194">
        <f t="shared" si="58"/>
        <v>-2.848281719080868E-3</v>
      </c>
      <c r="I3746" s="193"/>
      <c r="J3746" s="197">
        <v>3744</v>
      </c>
      <c r="K3746" s="234">
        <v>-2.848281719080868E-3</v>
      </c>
      <c r="L3746" s="198">
        <v>2.726485777768581E-4</v>
      </c>
    </row>
    <row r="3747" spans="1:12" ht="14.4" x14ac:dyDescent="0.3">
      <c r="A3747" s="7">
        <v>38701</v>
      </c>
      <c r="B3747" s="191">
        <v>1272.73999</v>
      </c>
      <c r="C3747" s="191">
        <v>1275.170044</v>
      </c>
      <c r="D3747" s="191">
        <v>1267.73999</v>
      </c>
      <c r="E3747" s="191">
        <v>1270.9399410000001</v>
      </c>
      <c r="F3747" s="192">
        <v>1270.9399410000001</v>
      </c>
      <c r="G3747" s="191">
        <v>2180590000</v>
      </c>
      <c r="H3747" s="194">
        <f t="shared" si="58"/>
        <v>-1.414310082297284E-3</v>
      </c>
      <c r="I3747" s="193"/>
      <c r="J3747" s="197">
        <v>3745</v>
      </c>
      <c r="K3747" s="234">
        <v>-1.414310082297284E-3</v>
      </c>
      <c r="L3747" s="198">
        <v>2.7354898761173662E-4</v>
      </c>
    </row>
    <row r="3748" spans="1:12" ht="14.4" x14ac:dyDescent="0.3">
      <c r="A3748" s="7">
        <v>38700</v>
      </c>
      <c r="B3748" s="191">
        <v>1267.4300539999999</v>
      </c>
      <c r="C3748" s="191">
        <v>1275.8000489999999</v>
      </c>
      <c r="D3748" s="191">
        <v>1267.0699460000001</v>
      </c>
      <c r="E3748" s="191">
        <v>1272.73999</v>
      </c>
      <c r="F3748" s="192">
        <v>1272.73999</v>
      </c>
      <c r="G3748" s="191">
        <v>2145520000</v>
      </c>
      <c r="H3748" s="194">
        <f t="shared" si="58"/>
        <v>4.1895298152682964E-3</v>
      </c>
      <c r="I3748" s="193"/>
      <c r="J3748" s="197">
        <v>3746</v>
      </c>
      <c r="K3748" s="234">
        <v>4.1895298152682964E-3</v>
      </c>
      <c r="L3748" s="198">
        <v>2.7433995172763032E-4</v>
      </c>
    </row>
    <row r="3749" spans="1:12" ht="14.4" x14ac:dyDescent="0.3">
      <c r="A3749" s="7">
        <v>38699</v>
      </c>
      <c r="B3749" s="191">
        <v>1260.4300539999999</v>
      </c>
      <c r="C3749" s="191">
        <v>1272.1099850000001</v>
      </c>
      <c r="D3749" s="191">
        <v>1258.5600589999999</v>
      </c>
      <c r="E3749" s="191">
        <v>1267.4300539999999</v>
      </c>
      <c r="F3749" s="192">
        <v>1267.4300539999999</v>
      </c>
      <c r="G3749" s="191">
        <v>2390020000</v>
      </c>
      <c r="H3749" s="194">
        <f t="shared" si="58"/>
        <v>5.5536600208677669E-3</v>
      </c>
      <c r="I3749" s="193"/>
      <c r="J3749" s="197">
        <v>3747</v>
      </c>
      <c r="K3749" s="234">
        <v>5.5536600208677669E-3</v>
      </c>
      <c r="L3749" s="198">
        <v>2.7548155373730498E-4</v>
      </c>
    </row>
    <row r="3750" spans="1:12" ht="14.4" x14ac:dyDescent="0.3">
      <c r="A3750" s="7">
        <v>38698</v>
      </c>
      <c r="B3750" s="191">
        <v>1259.369995</v>
      </c>
      <c r="C3750" s="191">
        <v>1263.8599850000001</v>
      </c>
      <c r="D3750" s="191">
        <v>1255.5200199999999</v>
      </c>
      <c r="E3750" s="191">
        <v>1260.4300539999999</v>
      </c>
      <c r="F3750" s="192">
        <v>1260.4300539999999</v>
      </c>
      <c r="G3750" s="191">
        <v>1876550000</v>
      </c>
      <c r="H3750" s="194">
        <f t="shared" si="58"/>
        <v>8.4173753877621175E-4</v>
      </c>
      <c r="I3750" s="193"/>
      <c r="J3750" s="197">
        <v>3748</v>
      </c>
      <c r="K3750" s="234">
        <v>8.4173753877621175E-4</v>
      </c>
      <c r="L3750" s="198">
        <v>2.7827293205679907E-4</v>
      </c>
    </row>
    <row r="3751" spans="1:12" ht="14.4" x14ac:dyDescent="0.3">
      <c r="A3751" s="7">
        <v>38695</v>
      </c>
      <c r="B3751" s="191">
        <v>1255.839966</v>
      </c>
      <c r="C3751" s="191">
        <v>1263.079956</v>
      </c>
      <c r="D3751" s="191">
        <v>1254.23999</v>
      </c>
      <c r="E3751" s="191">
        <v>1259.369995</v>
      </c>
      <c r="F3751" s="192">
        <v>1259.369995</v>
      </c>
      <c r="G3751" s="191">
        <v>1896290000</v>
      </c>
      <c r="H3751" s="194">
        <f t="shared" si="58"/>
        <v>2.8108907946635718E-3</v>
      </c>
      <c r="I3751" s="193"/>
      <c r="J3751" s="197">
        <v>3749</v>
      </c>
      <c r="K3751" s="234">
        <v>2.8108907946635718E-3</v>
      </c>
      <c r="L3751" s="198">
        <v>2.7974062905982891E-4</v>
      </c>
    </row>
    <row r="3752" spans="1:12" ht="14.4" x14ac:dyDescent="0.3">
      <c r="A3752" s="7">
        <v>38694</v>
      </c>
      <c r="B3752" s="191">
        <v>1257.369995</v>
      </c>
      <c r="C3752" s="191">
        <v>1263.3599850000001</v>
      </c>
      <c r="D3752" s="191">
        <v>1250.910034</v>
      </c>
      <c r="E3752" s="191">
        <v>1255.839966</v>
      </c>
      <c r="F3752" s="192">
        <v>1255.839966</v>
      </c>
      <c r="G3752" s="191">
        <v>2178300000</v>
      </c>
      <c r="H3752" s="194">
        <f t="shared" si="58"/>
        <v>-1.216848665137753E-3</v>
      </c>
      <c r="I3752" s="193"/>
      <c r="J3752" s="197">
        <v>3750</v>
      </c>
      <c r="K3752" s="234">
        <v>-1.216848665137753E-3</v>
      </c>
      <c r="L3752" s="198">
        <v>2.7998827398622195E-4</v>
      </c>
    </row>
    <row r="3753" spans="1:12" ht="14.4" x14ac:dyDescent="0.3">
      <c r="A3753" s="7">
        <v>38693</v>
      </c>
      <c r="B3753" s="191">
        <v>1263.6999510000001</v>
      </c>
      <c r="C3753" s="191">
        <v>1264.849976</v>
      </c>
      <c r="D3753" s="191">
        <v>1253.0200199999999</v>
      </c>
      <c r="E3753" s="191">
        <v>1257.369995</v>
      </c>
      <c r="F3753" s="192">
        <v>1257.369995</v>
      </c>
      <c r="G3753" s="191">
        <v>2093830000</v>
      </c>
      <c r="H3753" s="194">
        <f t="shared" si="58"/>
        <v>-5.0090656369741662E-3</v>
      </c>
      <c r="I3753" s="193"/>
      <c r="J3753" s="197">
        <v>3751</v>
      </c>
      <c r="K3753" s="234">
        <v>-5.0090656369741662E-3</v>
      </c>
      <c r="L3753" s="198">
        <v>2.826638218711014E-4</v>
      </c>
    </row>
    <row r="3754" spans="1:12" ht="14.4" x14ac:dyDescent="0.3">
      <c r="A3754" s="7">
        <v>38692</v>
      </c>
      <c r="B3754" s="191">
        <v>1262.089966</v>
      </c>
      <c r="C3754" s="191">
        <v>1272.8900149999999</v>
      </c>
      <c r="D3754" s="191">
        <v>1262.089966</v>
      </c>
      <c r="E3754" s="191">
        <v>1263.6999510000001</v>
      </c>
      <c r="F3754" s="192">
        <v>1263.6999510000001</v>
      </c>
      <c r="G3754" s="191">
        <v>2110740000</v>
      </c>
      <c r="H3754" s="194">
        <f t="shared" si="58"/>
        <v>1.2756499483968257E-3</v>
      </c>
      <c r="I3754" s="193"/>
      <c r="J3754" s="197">
        <v>3752</v>
      </c>
      <c r="K3754" s="234">
        <v>1.2756499483968257E-3</v>
      </c>
      <c r="L3754" s="198">
        <v>2.8363920108121762E-4</v>
      </c>
    </row>
    <row r="3755" spans="1:12" ht="14.4" x14ac:dyDescent="0.3">
      <c r="A3755" s="7">
        <v>38691</v>
      </c>
      <c r="B3755" s="191">
        <v>1265.079956</v>
      </c>
      <c r="C3755" s="191">
        <v>1265.079956</v>
      </c>
      <c r="D3755" s="191">
        <v>1258.119995</v>
      </c>
      <c r="E3755" s="191">
        <v>1262.089966</v>
      </c>
      <c r="F3755" s="192">
        <v>1262.089966</v>
      </c>
      <c r="G3755" s="191">
        <v>2325840000</v>
      </c>
      <c r="H3755" s="194">
        <f t="shared" si="58"/>
        <v>-2.3634790716738178E-3</v>
      </c>
      <c r="I3755" s="193"/>
      <c r="J3755" s="197">
        <v>3753</v>
      </c>
      <c r="K3755" s="234">
        <v>-2.3634790716738178E-3</v>
      </c>
      <c r="L3755" s="198">
        <v>2.8366811151190268E-4</v>
      </c>
    </row>
    <row r="3756" spans="1:12" ht="14.4" x14ac:dyDescent="0.3">
      <c r="A3756" s="7">
        <v>38688</v>
      </c>
      <c r="B3756" s="191">
        <v>1264.670044</v>
      </c>
      <c r="C3756" s="191">
        <v>1266.849976</v>
      </c>
      <c r="D3756" s="191">
        <v>1261.420044</v>
      </c>
      <c r="E3756" s="191">
        <v>1265.079956</v>
      </c>
      <c r="F3756" s="192">
        <v>1265.079956</v>
      </c>
      <c r="G3756" s="191">
        <v>2125580000</v>
      </c>
      <c r="H3756" s="194">
        <f t="shared" si="58"/>
        <v>3.2412564996287419E-4</v>
      </c>
      <c r="I3756" s="193"/>
      <c r="J3756" s="197">
        <v>3754</v>
      </c>
      <c r="K3756" s="234">
        <v>3.2412564996287419E-4</v>
      </c>
      <c r="L3756" s="198">
        <v>2.8572744654463688E-4</v>
      </c>
    </row>
    <row r="3757" spans="1:12" ht="14.4" x14ac:dyDescent="0.3">
      <c r="A3757" s="7">
        <v>38687</v>
      </c>
      <c r="B3757" s="191">
        <v>1249.4799800000001</v>
      </c>
      <c r="C3757" s="191">
        <v>1266.170044</v>
      </c>
      <c r="D3757" s="191">
        <v>1249.4799800000001</v>
      </c>
      <c r="E3757" s="191">
        <v>1264.670044</v>
      </c>
      <c r="F3757" s="192">
        <v>1264.670044</v>
      </c>
      <c r="G3757" s="191">
        <v>2614830000</v>
      </c>
      <c r="H3757" s="194">
        <f t="shared" si="58"/>
        <v>1.2157108751754384E-2</v>
      </c>
      <c r="I3757" s="193"/>
      <c r="J3757" s="197">
        <v>3755</v>
      </c>
      <c r="K3757" s="234">
        <v>1.2157108751754384E-2</v>
      </c>
      <c r="L3757" s="198">
        <v>2.8815472052187821E-4</v>
      </c>
    </row>
    <row r="3758" spans="1:12" ht="14.4" x14ac:dyDescent="0.3">
      <c r="A3758" s="7">
        <v>38686</v>
      </c>
      <c r="B3758" s="191">
        <v>1257.4799800000001</v>
      </c>
      <c r="C3758" s="191">
        <v>1260.9300539999999</v>
      </c>
      <c r="D3758" s="191">
        <v>1249.3900149999999</v>
      </c>
      <c r="E3758" s="191">
        <v>1249.4799800000001</v>
      </c>
      <c r="F3758" s="192">
        <v>1249.4799800000001</v>
      </c>
      <c r="G3758" s="191">
        <v>2374690000</v>
      </c>
      <c r="H3758" s="194">
        <f t="shared" si="58"/>
        <v>-6.3619303108109915E-3</v>
      </c>
      <c r="I3758" s="193"/>
      <c r="J3758" s="197">
        <v>3756</v>
      </c>
      <c r="K3758" s="234">
        <v>-6.3619303108109915E-3</v>
      </c>
      <c r="L3758" s="198">
        <v>2.890760899442764E-4</v>
      </c>
    </row>
    <row r="3759" spans="1:12" ht="14.4" x14ac:dyDescent="0.3">
      <c r="A3759" s="7">
        <v>38685</v>
      </c>
      <c r="B3759" s="191">
        <v>1257.459961</v>
      </c>
      <c r="C3759" s="191">
        <v>1266.1800539999999</v>
      </c>
      <c r="D3759" s="191">
        <v>1257.459961</v>
      </c>
      <c r="E3759" s="191">
        <v>1257.4799800000001</v>
      </c>
      <c r="F3759" s="192">
        <v>1257.4799800000001</v>
      </c>
      <c r="G3759" s="191">
        <v>2268340000</v>
      </c>
      <c r="H3759" s="194">
        <f t="shared" si="58"/>
        <v>1.5920188809930249E-5</v>
      </c>
      <c r="I3759" s="193"/>
      <c r="J3759" s="197">
        <v>3757</v>
      </c>
      <c r="K3759" s="234">
        <v>1.5920188809930249E-5</v>
      </c>
      <c r="L3759" s="198">
        <v>2.9836364737412019E-4</v>
      </c>
    </row>
    <row r="3760" spans="1:12" ht="14.4" x14ac:dyDescent="0.3">
      <c r="A3760" s="7">
        <v>38684</v>
      </c>
      <c r="B3760" s="191">
        <v>1268.25</v>
      </c>
      <c r="C3760" s="191">
        <v>1268.4399410000001</v>
      </c>
      <c r="D3760" s="191">
        <v>1257.170044</v>
      </c>
      <c r="E3760" s="191">
        <v>1257.459961</v>
      </c>
      <c r="F3760" s="192">
        <v>1257.459961</v>
      </c>
      <c r="G3760" s="191">
        <v>2016900000</v>
      </c>
      <c r="H3760" s="194">
        <f t="shared" si="58"/>
        <v>-8.5078170707667874E-3</v>
      </c>
      <c r="I3760" s="193"/>
      <c r="J3760" s="197">
        <v>3758</v>
      </c>
      <c r="K3760" s="234">
        <v>-8.5078170707667874E-3</v>
      </c>
      <c r="L3760" s="198">
        <v>2.9913841439509458E-4</v>
      </c>
    </row>
    <row r="3761" spans="1:12" ht="14.4" x14ac:dyDescent="0.3">
      <c r="A3761" s="7">
        <v>38681</v>
      </c>
      <c r="B3761" s="191">
        <v>1265.6099850000001</v>
      </c>
      <c r="C3761" s="191">
        <v>1268.780029</v>
      </c>
      <c r="D3761" s="191">
        <v>1265.540039</v>
      </c>
      <c r="E3761" s="191">
        <v>1268.25</v>
      </c>
      <c r="F3761" s="192">
        <v>1268.25</v>
      </c>
      <c r="G3761" s="191">
        <v>724940000</v>
      </c>
      <c r="H3761" s="194">
        <f t="shared" si="58"/>
        <v>2.085962525019071E-3</v>
      </c>
      <c r="I3761" s="193"/>
      <c r="J3761" s="197">
        <v>3759</v>
      </c>
      <c r="K3761" s="234">
        <v>2.085962525019071E-3</v>
      </c>
      <c r="L3761" s="198">
        <v>3.018262520418802E-4</v>
      </c>
    </row>
    <row r="3762" spans="1:12" ht="14.4" x14ac:dyDescent="0.3">
      <c r="A3762" s="7">
        <v>38679</v>
      </c>
      <c r="B3762" s="191">
        <v>1261.2299800000001</v>
      </c>
      <c r="C3762" s="191">
        <v>1270.6400149999999</v>
      </c>
      <c r="D3762" s="191">
        <v>1259.51001</v>
      </c>
      <c r="E3762" s="191">
        <v>1265.6099850000001</v>
      </c>
      <c r="F3762" s="192">
        <v>1265.6099850000001</v>
      </c>
      <c r="G3762" s="191">
        <v>1985400000</v>
      </c>
      <c r="H3762" s="194">
        <f t="shared" si="58"/>
        <v>3.472804381005899E-3</v>
      </c>
      <c r="I3762" s="193"/>
      <c r="J3762" s="197">
        <v>3760</v>
      </c>
      <c r="K3762" s="234">
        <v>3.472804381005899E-3</v>
      </c>
      <c r="L3762" s="198">
        <v>3.0417144871875632E-4</v>
      </c>
    </row>
    <row r="3763" spans="1:12" ht="14.4" x14ac:dyDescent="0.3">
      <c r="A3763" s="7">
        <v>38678</v>
      </c>
      <c r="B3763" s="191">
        <v>1254.849976</v>
      </c>
      <c r="C3763" s="191">
        <v>1261.900024</v>
      </c>
      <c r="D3763" s="191">
        <v>1251.400024</v>
      </c>
      <c r="E3763" s="191">
        <v>1261.2299800000001</v>
      </c>
      <c r="F3763" s="192">
        <v>1261.2299800000001</v>
      </c>
      <c r="G3763" s="191">
        <v>2291420000</v>
      </c>
      <c r="H3763" s="194">
        <f t="shared" si="58"/>
        <v>5.08427630555264E-3</v>
      </c>
      <c r="I3763" s="193"/>
      <c r="J3763" s="197">
        <v>3761</v>
      </c>
      <c r="K3763" s="234">
        <v>5.08427630555264E-3</v>
      </c>
      <c r="L3763" s="198">
        <v>3.0517072357705706E-4</v>
      </c>
    </row>
    <row r="3764" spans="1:12" ht="14.4" x14ac:dyDescent="0.3">
      <c r="A3764" s="7">
        <v>38677</v>
      </c>
      <c r="B3764" s="191">
        <v>1248.2700199999999</v>
      </c>
      <c r="C3764" s="191">
        <v>1255.8900149999999</v>
      </c>
      <c r="D3764" s="191">
        <v>1246.900024</v>
      </c>
      <c r="E3764" s="191">
        <v>1254.849976</v>
      </c>
      <c r="F3764" s="192">
        <v>1254.849976</v>
      </c>
      <c r="G3764" s="191">
        <v>2117350000</v>
      </c>
      <c r="H3764" s="194">
        <f t="shared" si="58"/>
        <v>5.2712601396932039E-3</v>
      </c>
      <c r="I3764" s="193"/>
      <c r="J3764" s="197">
        <v>3762</v>
      </c>
      <c r="K3764" s="234">
        <v>5.2712601396932039E-3</v>
      </c>
      <c r="L3764" s="198">
        <v>3.095969395256452E-4</v>
      </c>
    </row>
    <row r="3765" spans="1:12" ht="14.4" x14ac:dyDescent="0.3">
      <c r="A3765" s="7">
        <v>38674</v>
      </c>
      <c r="B3765" s="191">
        <v>1242.8000489999999</v>
      </c>
      <c r="C3765" s="191">
        <v>1249.579956</v>
      </c>
      <c r="D3765" s="191">
        <v>1240.709961</v>
      </c>
      <c r="E3765" s="191">
        <v>1248.2700199999999</v>
      </c>
      <c r="F3765" s="192">
        <v>1248.2700199999999</v>
      </c>
      <c r="G3765" s="191">
        <v>2453290000</v>
      </c>
      <c r="H3765" s="194">
        <f t="shared" si="58"/>
        <v>4.4013282783512244E-3</v>
      </c>
      <c r="I3765" s="193"/>
      <c r="J3765" s="197">
        <v>3763</v>
      </c>
      <c r="K3765" s="234">
        <v>4.4013282783512244E-3</v>
      </c>
      <c r="L3765" s="198">
        <v>3.1054999601775528E-4</v>
      </c>
    </row>
    <row r="3766" spans="1:12" ht="14.4" x14ac:dyDescent="0.3">
      <c r="A3766" s="7">
        <v>38673</v>
      </c>
      <c r="B3766" s="191">
        <v>1231.209961</v>
      </c>
      <c r="C3766" s="191">
        <v>1242.959961</v>
      </c>
      <c r="D3766" s="191">
        <v>1231.209961</v>
      </c>
      <c r="E3766" s="191">
        <v>1242.8000489999999</v>
      </c>
      <c r="F3766" s="192">
        <v>1242.8000489999999</v>
      </c>
      <c r="G3766" s="191">
        <v>2298040000</v>
      </c>
      <c r="H3766" s="194">
        <f t="shared" si="58"/>
        <v>9.4135755615446341E-3</v>
      </c>
      <c r="I3766" s="193"/>
      <c r="J3766" s="197">
        <v>3764</v>
      </c>
      <c r="K3766" s="234">
        <v>9.4135755615446341E-3</v>
      </c>
      <c r="L3766" s="198">
        <v>3.1070389078761621E-4</v>
      </c>
    </row>
    <row r="3767" spans="1:12" ht="14.4" x14ac:dyDescent="0.3">
      <c r="A3767" s="7">
        <v>38672</v>
      </c>
      <c r="B3767" s="191">
        <v>1229.01001</v>
      </c>
      <c r="C3767" s="191">
        <v>1232.23999</v>
      </c>
      <c r="D3767" s="191">
        <v>1227.1800539999999</v>
      </c>
      <c r="E3767" s="191">
        <v>1231.209961</v>
      </c>
      <c r="F3767" s="192">
        <v>1231.209961</v>
      </c>
      <c r="G3767" s="191">
        <v>2121580000</v>
      </c>
      <c r="H3767" s="194">
        <f t="shared" si="58"/>
        <v>1.7900187810513078E-3</v>
      </c>
      <c r="I3767" s="193"/>
      <c r="J3767" s="197">
        <v>3765</v>
      </c>
      <c r="K3767" s="234">
        <v>1.7900187810513078E-3</v>
      </c>
      <c r="L3767" s="198">
        <v>3.1475366273189174E-4</v>
      </c>
    </row>
    <row r="3768" spans="1:12" ht="14.4" x14ac:dyDescent="0.3">
      <c r="A3768" s="7">
        <v>38671</v>
      </c>
      <c r="B3768" s="191">
        <v>1233.76001</v>
      </c>
      <c r="C3768" s="191">
        <v>1237.9399410000001</v>
      </c>
      <c r="D3768" s="191">
        <v>1226.410034</v>
      </c>
      <c r="E3768" s="191">
        <v>1229.01001</v>
      </c>
      <c r="F3768" s="192">
        <v>1229.01001</v>
      </c>
      <c r="G3768" s="191">
        <v>2359370000</v>
      </c>
      <c r="H3768" s="194">
        <f t="shared" si="58"/>
        <v>-3.8500194215242882E-3</v>
      </c>
      <c r="I3768" s="193"/>
      <c r="J3768" s="197">
        <v>3766</v>
      </c>
      <c r="K3768" s="234">
        <v>-3.8500194215242882E-3</v>
      </c>
      <c r="L3768" s="198">
        <v>3.1545644902538809E-4</v>
      </c>
    </row>
    <row r="3769" spans="1:12" ht="14.4" x14ac:dyDescent="0.3">
      <c r="A3769" s="7">
        <v>38670</v>
      </c>
      <c r="B3769" s="191">
        <v>1234.719971</v>
      </c>
      <c r="C3769" s="191">
        <v>1237.1999510000001</v>
      </c>
      <c r="D3769" s="191">
        <v>1231.780029</v>
      </c>
      <c r="E3769" s="191">
        <v>1233.76001</v>
      </c>
      <c r="F3769" s="192">
        <v>1233.76001</v>
      </c>
      <c r="G3769" s="191">
        <v>1899780000</v>
      </c>
      <c r="H3769" s="194">
        <f t="shared" si="58"/>
        <v>-7.7747264363315391E-4</v>
      </c>
      <c r="I3769" s="193"/>
      <c r="J3769" s="197">
        <v>3767</v>
      </c>
      <c r="K3769" s="234">
        <v>-7.7747264363315391E-4</v>
      </c>
      <c r="L3769" s="198">
        <v>3.158015767238528E-4</v>
      </c>
    </row>
    <row r="3770" spans="1:12" ht="14.4" x14ac:dyDescent="0.3">
      <c r="A3770" s="7">
        <v>38667</v>
      </c>
      <c r="B3770" s="191">
        <v>1230.959961</v>
      </c>
      <c r="C3770" s="191">
        <v>1235.6999510000001</v>
      </c>
      <c r="D3770" s="191">
        <v>1230.719971</v>
      </c>
      <c r="E3770" s="191">
        <v>1234.719971</v>
      </c>
      <c r="F3770" s="192">
        <v>1234.719971</v>
      </c>
      <c r="G3770" s="191">
        <v>1773140000</v>
      </c>
      <c r="H3770" s="194">
        <f t="shared" si="58"/>
        <v>3.054534768901363E-3</v>
      </c>
      <c r="I3770" s="193"/>
      <c r="J3770" s="197">
        <v>3768</v>
      </c>
      <c r="K3770" s="234">
        <v>3.054534768901363E-3</v>
      </c>
      <c r="L3770" s="198">
        <v>3.209288149441792E-4</v>
      </c>
    </row>
    <row r="3771" spans="1:12" ht="14.4" x14ac:dyDescent="0.3">
      <c r="A3771" s="7">
        <v>38666</v>
      </c>
      <c r="B3771" s="191">
        <v>1220.650024</v>
      </c>
      <c r="C3771" s="191">
        <v>1232.410034</v>
      </c>
      <c r="D3771" s="191">
        <v>1215.0500489999999</v>
      </c>
      <c r="E3771" s="191">
        <v>1230.959961</v>
      </c>
      <c r="F3771" s="192">
        <v>1230.959961</v>
      </c>
      <c r="G3771" s="191">
        <v>2378460000</v>
      </c>
      <c r="H3771" s="194">
        <f t="shared" si="58"/>
        <v>8.446267805914523E-3</v>
      </c>
      <c r="I3771" s="193"/>
      <c r="J3771" s="197">
        <v>3769</v>
      </c>
      <c r="K3771" s="234">
        <v>8.446267805914523E-3</v>
      </c>
      <c r="L3771" s="198">
        <v>3.2230437576734008E-4</v>
      </c>
    </row>
    <row r="3772" spans="1:12" ht="14.4" x14ac:dyDescent="0.3">
      <c r="A3772" s="7">
        <v>38665</v>
      </c>
      <c r="B3772" s="191">
        <v>1218.589966</v>
      </c>
      <c r="C3772" s="191">
        <v>1226.589966</v>
      </c>
      <c r="D3772" s="191">
        <v>1216.530029</v>
      </c>
      <c r="E3772" s="191">
        <v>1220.650024</v>
      </c>
      <c r="F3772" s="192">
        <v>1220.650024</v>
      </c>
      <c r="G3772" s="191">
        <v>2214460000</v>
      </c>
      <c r="H3772" s="194">
        <f t="shared" si="58"/>
        <v>1.6905259828801399E-3</v>
      </c>
      <c r="I3772" s="193"/>
      <c r="J3772" s="197">
        <v>3770</v>
      </c>
      <c r="K3772" s="234">
        <v>1.6905259828801399E-3</v>
      </c>
      <c r="L3772" s="198">
        <v>3.2230514856982598E-4</v>
      </c>
    </row>
    <row r="3773" spans="1:12" ht="14.4" x14ac:dyDescent="0.3">
      <c r="A3773" s="7">
        <v>38664</v>
      </c>
      <c r="B3773" s="191">
        <v>1222.8100589999999</v>
      </c>
      <c r="C3773" s="191">
        <v>1222.8100589999999</v>
      </c>
      <c r="D3773" s="191">
        <v>1216.079956</v>
      </c>
      <c r="E3773" s="191">
        <v>1218.589966</v>
      </c>
      <c r="F3773" s="192">
        <v>1218.589966</v>
      </c>
      <c r="G3773" s="191">
        <v>1965050000</v>
      </c>
      <c r="H3773" s="194">
        <f t="shared" si="58"/>
        <v>-3.4511435107518252E-3</v>
      </c>
      <c r="I3773" s="193"/>
      <c r="J3773" s="197">
        <v>3771</v>
      </c>
      <c r="K3773" s="234">
        <v>-3.4511435107518252E-3</v>
      </c>
      <c r="L3773" s="198">
        <v>3.2278462630765874E-4</v>
      </c>
    </row>
    <row r="3774" spans="1:12" ht="14.4" x14ac:dyDescent="0.3">
      <c r="A3774" s="7">
        <v>38663</v>
      </c>
      <c r="B3774" s="191">
        <v>1220.1400149999999</v>
      </c>
      <c r="C3774" s="191">
        <v>1224.1800539999999</v>
      </c>
      <c r="D3774" s="191">
        <v>1217.290039</v>
      </c>
      <c r="E3774" s="191">
        <v>1222.8100589999999</v>
      </c>
      <c r="F3774" s="192">
        <v>1222.8100589999999</v>
      </c>
      <c r="G3774" s="191">
        <v>1987580000</v>
      </c>
      <c r="H3774" s="194">
        <f t="shared" si="58"/>
        <v>2.1883095113473202E-3</v>
      </c>
      <c r="I3774" s="193"/>
      <c r="J3774" s="197">
        <v>3772</v>
      </c>
      <c r="K3774" s="234">
        <v>2.1883095113473202E-3</v>
      </c>
      <c r="L3774" s="198">
        <v>3.2412564996287419E-4</v>
      </c>
    </row>
    <row r="3775" spans="1:12" ht="14.4" x14ac:dyDescent="0.3">
      <c r="A3775" s="7">
        <v>38660</v>
      </c>
      <c r="B3775" s="191">
        <v>1219.9399410000001</v>
      </c>
      <c r="C3775" s="191">
        <v>1222.5200199999999</v>
      </c>
      <c r="D3775" s="191">
        <v>1214.4499510000001</v>
      </c>
      <c r="E3775" s="191">
        <v>1220.1400149999999</v>
      </c>
      <c r="F3775" s="192">
        <v>1220.1400149999999</v>
      </c>
      <c r="G3775" s="191">
        <v>2050510000</v>
      </c>
      <c r="H3775" s="194">
        <f t="shared" si="58"/>
        <v>1.6400315562736266E-4</v>
      </c>
      <c r="I3775" s="193"/>
      <c r="J3775" s="197">
        <v>3773</v>
      </c>
      <c r="K3775" s="234">
        <v>1.6400315562736266E-4</v>
      </c>
      <c r="L3775" s="198">
        <v>3.2559260718750685E-4</v>
      </c>
    </row>
    <row r="3776" spans="1:12" ht="14.4" x14ac:dyDescent="0.3">
      <c r="A3776" s="7">
        <v>38659</v>
      </c>
      <c r="B3776" s="191">
        <v>1214.76001</v>
      </c>
      <c r="C3776" s="191">
        <v>1224.6999510000001</v>
      </c>
      <c r="D3776" s="191">
        <v>1214.76001</v>
      </c>
      <c r="E3776" s="191">
        <v>1219.9399410000001</v>
      </c>
      <c r="F3776" s="192">
        <v>1219.9399410000001</v>
      </c>
      <c r="G3776" s="191">
        <v>2716630000</v>
      </c>
      <c r="H3776" s="194">
        <f t="shared" si="58"/>
        <v>4.264159963580069E-3</v>
      </c>
      <c r="I3776" s="193"/>
      <c r="J3776" s="197">
        <v>3774</v>
      </c>
      <c r="K3776" s="234">
        <v>4.264159963580069E-3</v>
      </c>
      <c r="L3776" s="198">
        <v>3.263009099462643E-4</v>
      </c>
    </row>
    <row r="3777" spans="1:12" ht="14.4" x14ac:dyDescent="0.3">
      <c r="A3777" s="7">
        <v>38658</v>
      </c>
      <c r="B3777" s="191">
        <v>1202.76001</v>
      </c>
      <c r="C3777" s="191">
        <v>1215.170044</v>
      </c>
      <c r="D3777" s="191">
        <v>1201.0699460000001</v>
      </c>
      <c r="E3777" s="191">
        <v>1214.76001</v>
      </c>
      <c r="F3777" s="192">
        <v>1214.76001</v>
      </c>
      <c r="G3777" s="191">
        <v>2648090000</v>
      </c>
      <c r="H3777" s="194">
        <f t="shared" si="58"/>
        <v>9.9770526956578821E-3</v>
      </c>
      <c r="I3777" s="193"/>
      <c r="J3777" s="197">
        <v>3775</v>
      </c>
      <c r="K3777" s="234">
        <v>9.9770526956578821E-3</v>
      </c>
      <c r="L3777" s="198">
        <v>3.2743473194213769E-4</v>
      </c>
    </row>
    <row r="3778" spans="1:12" ht="14.4" x14ac:dyDescent="0.3">
      <c r="A3778" s="7">
        <v>38657</v>
      </c>
      <c r="B3778" s="191">
        <v>1207.01001</v>
      </c>
      <c r="C3778" s="191">
        <v>1207.339966</v>
      </c>
      <c r="D3778" s="191">
        <v>1201.660034</v>
      </c>
      <c r="E3778" s="191">
        <v>1202.76001</v>
      </c>
      <c r="F3778" s="192">
        <v>1202.76001</v>
      </c>
      <c r="G3778" s="191">
        <v>2457850000</v>
      </c>
      <c r="H3778" s="194">
        <f t="shared" si="58"/>
        <v>-3.5210975590832094E-3</v>
      </c>
      <c r="I3778" s="193"/>
      <c r="J3778" s="197">
        <v>3776</v>
      </c>
      <c r="K3778" s="234">
        <v>-3.5210975590832094E-3</v>
      </c>
      <c r="L3778" s="198">
        <v>3.2799793723399577E-4</v>
      </c>
    </row>
    <row r="3779" spans="1:12" ht="14.4" x14ac:dyDescent="0.3">
      <c r="A3779" s="7">
        <v>38656</v>
      </c>
      <c r="B3779" s="191">
        <v>1198.410034</v>
      </c>
      <c r="C3779" s="191">
        <v>1211.4300539999999</v>
      </c>
      <c r="D3779" s="191">
        <v>1198.410034</v>
      </c>
      <c r="E3779" s="191">
        <v>1207.01001</v>
      </c>
      <c r="F3779" s="192">
        <v>1207.01001</v>
      </c>
      <c r="G3779" s="191">
        <v>2567470000</v>
      </c>
      <c r="H3779" s="194">
        <f t="shared" si="58"/>
        <v>7.1761548685430731E-3</v>
      </c>
      <c r="I3779" s="193"/>
      <c r="J3779" s="197">
        <v>3777</v>
      </c>
      <c r="K3779" s="234">
        <v>7.1761548685430731E-3</v>
      </c>
      <c r="L3779" s="198">
        <v>3.3395866346314307E-4</v>
      </c>
    </row>
    <row r="3780" spans="1:12" ht="14.4" x14ac:dyDescent="0.3">
      <c r="A3780" s="7">
        <v>38653</v>
      </c>
      <c r="B3780" s="191">
        <v>1178.900024</v>
      </c>
      <c r="C3780" s="191">
        <v>1198.410034</v>
      </c>
      <c r="D3780" s="191">
        <v>1178.900024</v>
      </c>
      <c r="E3780" s="191">
        <v>1198.410034</v>
      </c>
      <c r="F3780" s="192">
        <v>1198.410034</v>
      </c>
      <c r="G3780" s="191">
        <v>2379400000</v>
      </c>
      <c r="H3780" s="194">
        <f t="shared" ref="H3780:H3843" si="59">(F3780-F3781)/F3781</f>
        <v>1.6549333788121092E-2</v>
      </c>
      <c r="I3780" s="193"/>
      <c r="J3780" s="197">
        <v>3778</v>
      </c>
      <c r="K3780" s="234">
        <v>1.6549333788121092E-2</v>
      </c>
      <c r="L3780" s="198">
        <v>3.3529242708775156E-4</v>
      </c>
    </row>
    <row r="3781" spans="1:12" ht="14.4" x14ac:dyDescent="0.3">
      <c r="A3781" s="7">
        <v>38652</v>
      </c>
      <c r="B3781" s="191">
        <v>1191.380005</v>
      </c>
      <c r="C3781" s="191">
        <v>1192.650024</v>
      </c>
      <c r="D3781" s="191">
        <v>1178.8900149999999</v>
      </c>
      <c r="E3781" s="191">
        <v>1178.900024</v>
      </c>
      <c r="F3781" s="192">
        <v>1178.900024</v>
      </c>
      <c r="G3781" s="191">
        <v>2395370000</v>
      </c>
      <c r="H3781" s="194">
        <f t="shared" si="59"/>
        <v>-1.0475231200476586E-2</v>
      </c>
      <c r="I3781" s="193"/>
      <c r="J3781" s="197">
        <v>3779</v>
      </c>
      <c r="K3781" s="234">
        <v>-1.0475231200476586E-2</v>
      </c>
      <c r="L3781" s="198">
        <v>3.3775944499606254E-4</v>
      </c>
    </row>
    <row r="3782" spans="1:12" ht="14.4" x14ac:dyDescent="0.3">
      <c r="A3782" s="7">
        <v>38651</v>
      </c>
      <c r="B3782" s="191">
        <v>1196.540039</v>
      </c>
      <c r="C3782" s="191">
        <v>1204.01001</v>
      </c>
      <c r="D3782" s="191">
        <v>1191.380005</v>
      </c>
      <c r="E3782" s="191">
        <v>1191.380005</v>
      </c>
      <c r="F3782" s="192">
        <v>1191.380005</v>
      </c>
      <c r="G3782" s="191">
        <v>2467750000</v>
      </c>
      <c r="H3782" s="194">
        <f t="shared" si="59"/>
        <v>-4.3124624599377871E-3</v>
      </c>
      <c r="I3782" s="193"/>
      <c r="J3782" s="197">
        <v>3780</v>
      </c>
      <c r="K3782" s="234">
        <v>-4.3124624599377871E-3</v>
      </c>
      <c r="L3782" s="198">
        <v>3.3856087378067304E-4</v>
      </c>
    </row>
    <row r="3783" spans="1:12" ht="14.4" x14ac:dyDescent="0.3">
      <c r="A3783" s="7">
        <v>38650</v>
      </c>
      <c r="B3783" s="191">
        <v>1199.380005</v>
      </c>
      <c r="C3783" s="191">
        <v>1201.3000489999999</v>
      </c>
      <c r="D3783" s="191">
        <v>1189.290039</v>
      </c>
      <c r="E3783" s="191">
        <v>1196.540039</v>
      </c>
      <c r="F3783" s="192">
        <v>1196.540039</v>
      </c>
      <c r="G3783" s="191">
        <v>2312470000</v>
      </c>
      <c r="H3783" s="194">
        <f t="shared" si="59"/>
        <v>-2.3678617186885685E-3</v>
      </c>
      <c r="I3783" s="193"/>
      <c r="J3783" s="197">
        <v>3781</v>
      </c>
      <c r="K3783" s="234">
        <v>-2.3678617186885685E-3</v>
      </c>
      <c r="L3783" s="198">
        <v>3.3978339783120686E-4</v>
      </c>
    </row>
    <row r="3784" spans="1:12" ht="14.4" x14ac:dyDescent="0.3">
      <c r="A3784" s="7">
        <v>38649</v>
      </c>
      <c r="B3784" s="191">
        <v>1179.589966</v>
      </c>
      <c r="C3784" s="191">
        <v>1199.3900149999999</v>
      </c>
      <c r="D3784" s="191">
        <v>1179.589966</v>
      </c>
      <c r="E3784" s="191">
        <v>1199.380005</v>
      </c>
      <c r="F3784" s="192">
        <v>1199.380005</v>
      </c>
      <c r="G3784" s="191">
        <v>2197790000</v>
      </c>
      <c r="H3784" s="194">
        <f t="shared" si="59"/>
        <v>1.6777049288667804E-2</v>
      </c>
      <c r="I3784" s="193"/>
      <c r="J3784" s="197">
        <v>3782</v>
      </c>
      <c r="K3784" s="234">
        <v>1.6777049288667804E-2</v>
      </c>
      <c r="L3784" s="198">
        <v>3.4004832214773966E-4</v>
      </c>
    </row>
    <row r="3785" spans="1:12" ht="14.4" x14ac:dyDescent="0.3">
      <c r="A3785" s="7">
        <v>38646</v>
      </c>
      <c r="B3785" s="191">
        <v>1177.8000489999999</v>
      </c>
      <c r="C3785" s="191">
        <v>1186.459961</v>
      </c>
      <c r="D3785" s="191">
        <v>1174.920044</v>
      </c>
      <c r="E3785" s="191">
        <v>1179.589966</v>
      </c>
      <c r="F3785" s="192">
        <v>1179.589966</v>
      </c>
      <c r="G3785" s="191">
        <v>2470920000</v>
      </c>
      <c r="H3785" s="194">
        <f t="shared" si="59"/>
        <v>1.5197121120174614E-3</v>
      </c>
      <c r="I3785" s="193"/>
      <c r="J3785" s="197">
        <v>3783</v>
      </c>
      <c r="K3785" s="234">
        <v>1.5197121120174614E-3</v>
      </c>
      <c r="L3785" s="198">
        <v>3.4269189100439689E-4</v>
      </c>
    </row>
    <row r="3786" spans="1:12" ht="14.4" x14ac:dyDescent="0.3">
      <c r="A3786" s="7">
        <v>38645</v>
      </c>
      <c r="B3786" s="191">
        <v>1195.76001</v>
      </c>
      <c r="C3786" s="191">
        <v>1197.3000489999999</v>
      </c>
      <c r="D3786" s="191">
        <v>1173.3000489999999</v>
      </c>
      <c r="E3786" s="191">
        <v>1177.8000489999999</v>
      </c>
      <c r="F3786" s="192">
        <v>1177.8000489999999</v>
      </c>
      <c r="G3786" s="191">
        <v>2617250000</v>
      </c>
      <c r="H3786" s="194">
        <f t="shared" si="59"/>
        <v>-1.5019703661105058E-2</v>
      </c>
      <c r="I3786" s="193"/>
      <c r="J3786" s="197">
        <v>3784</v>
      </c>
      <c r="K3786" s="234">
        <v>-1.5019703661105058E-2</v>
      </c>
      <c r="L3786" s="198">
        <v>3.4269881242038217E-4</v>
      </c>
    </row>
    <row r="3787" spans="1:12" ht="14.4" x14ac:dyDescent="0.3">
      <c r="A3787" s="7">
        <v>38644</v>
      </c>
      <c r="B3787" s="191">
        <v>1178.1400149999999</v>
      </c>
      <c r="C3787" s="191">
        <v>1195.76001</v>
      </c>
      <c r="D3787" s="191">
        <v>1170.5500489999999</v>
      </c>
      <c r="E3787" s="191">
        <v>1195.76001</v>
      </c>
      <c r="F3787" s="192">
        <v>1195.76001</v>
      </c>
      <c r="G3787" s="191">
        <v>2703590000</v>
      </c>
      <c r="H3787" s="194">
        <f t="shared" si="59"/>
        <v>1.4955773316977115E-2</v>
      </c>
      <c r="I3787" s="193"/>
      <c r="J3787" s="197">
        <v>3785</v>
      </c>
      <c r="K3787" s="234">
        <v>1.4955773316977115E-2</v>
      </c>
      <c r="L3787" s="198">
        <v>3.4408506603967638E-4</v>
      </c>
    </row>
    <row r="3788" spans="1:12" ht="14.4" x14ac:dyDescent="0.3">
      <c r="A3788" s="7">
        <v>38643</v>
      </c>
      <c r="B3788" s="191">
        <v>1190.099976</v>
      </c>
      <c r="C3788" s="191">
        <v>1190.099976</v>
      </c>
      <c r="D3788" s="191">
        <v>1178.130005</v>
      </c>
      <c r="E3788" s="191">
        <v>1178.1400149999999</v>
      </c>
      <c r="F3788" s="192">
        <v>1178.1400149999999</v>
      </c>
      <c r="G3788" s="191">
        <v>2197010000</v>
      </c>
      <c r="H3788" s="194">
        <f t="shared" si="59"/>
        <v>-1.0049543098217843E-2</v>
      </c>
      <c r="I3788" s="193"/>
      <c r="J3788" s="197">
        <v>3786</v>
      </c>
      <c r="K3788" s="234">
        <v>-1.0049543098217843E-2</v>
      </c>
      <c r="L3788" s="198">
        <v>3.4520979898296168E-4</v>
      </c>
    </row>
    <row r="3789" spans="1:12" ht="14.4" x14ac:dyDescent="0.3">
      <c r="A3789" s="7">
        <v>38642</v>
      </c>
      <c r="B3789" s="191">
        <v>1186.5699460000001</v>
      </c>
      <c r="C3789" s="191">
        <v>1191.209961</v>
      </c>
      <c r="D3789" s="191">
        <v>1184.4799800000001</v>
      </c>
      <c r="E3789" s="191">
        <v>1190.099976</v>
      </c>
      <c r="F3789" s="192">
        <v>1190.099976</v>
      </c>
      <c r="G3789" s="191">
        <v>2054570000</v>
      </c>
      <c r="H3789" s="194">
        <f t="shared" si="59"/>
        <v>2.974986861836375E-3</v>
      </c>
      <c r="I3789" s="193"/>
      <c r="J3789" s="197">
        <v>3787</v>
      </c>
      <c r="K3789" s="234">
        <v>2.974986861836375E-3</v>
      </c>
      <c r="L3789" s="198">
        <v>3.4746772021696399E-4</v>
      </c>
    </row>
    <row r="3790" spans="1:12" ht="14.4" x14ac:dyDescent="0.3">
      <c r="A3790" s="7">
        <v>38639</v>
      </c>
      <c r="B3790" s="191">
        <v>1176.839966</v>
      </c>
      <c r="C3790" s="191">
        <v>1187.130005</v>
      </c>
      <c r="D3790" s="191">
        <v>1175.4399410000001</v>
      </c>
      <c r="E3790" s="191">
        <v>1186.5699460000001</v>
      </c>
      <c r="F3790" s="192">
        <v>1186.5699460000001</v>
      </c>
      <c r="G3790" s="191">
        <v>2188940000</v>
      </c>
      <c r="H3790" s="194">
        <f t="shared" si="59"/>
        <v>8.2678871223855668E-3</v>
      </c>
      <c r="I3790" s="193"/>
      <c r="J3790" s="197">
        <v>3788</v>
      </c>
      <c r="K3790" s="234">
        <v>8.2678871223855668E-3</v>
      </c>
      <c r="L3790" s="198">
        <v>3.4758963173120417E-4</v>
      </c>
    </row>
    <row r="3791" spans="1:12" ht="14.4" x14ac:dyDescent="0.3">
      <c r="A3791" s="7">
        <v>38638</v>
      </c>
      <c r="B3791" s="191">
        <v>1177.6800539999999</v>
      </c>
      <c r="C3791" s="191">
        <v>1179.5600589999999</v>
      </c>
      <c r="D3791" s="191">
        <v>1168.1999510000001</v>
      </c>
      <c r="E3791" s="191">
        <v>1176.839966</v>
      </c>
      <c r="F3791" s="192">
        <v>1176.839966</v>
      </c>
      <c r="G3791" s="191">
        <v>2351150000</v>
      </c>
      <c r="H3791" s="194">
        <f t="shared" si="59"/>
        <v>-7.1334145224465474E-4</v>
      </c>
      <c r="I3791" s="193"/>
      <c r="J3791" s="197">
        <v>3789</v>
      </c>
      <c r="K3791" s="234">
        <v>-7.1334145224465474E-4</v>
      </c>
      <c r="L3791" s="198">
        <v>3.4830938044998466E-4</v>
      </c>
    </row>
    <row r="3792" spans="1:12" ht="14.4" x14ac:dyDescent="0.3">
      <c r="A3792" s="7">
        <v>38637</v>
      </c>
      <c r="B3792" s="191">
        <v>1184.869995</v>
      </c>
      <c r="C3792" s="191">
        <v>1190.0200199999999</v>
      </c>
      <c r="D3792" s="191">
        <v>1173.650024</v>
      </c>
      <c r="E3792" s="191">
        <v>1177.6800539999999</v>
      </c>
      <c r="F3792" s="192">
        <v>1177.6800539999999</v>
      </c>
      <c r="G3792" s="191">
        <v>2491280000</v>
      </c>
      <c r="H3792" s="194">
        <f t="shared" si="59"/>
        <v>-6.0681264867375514E-3</v>
      </c>
      <c r="I3792" s="193"/>
      <c r="J3792" s="197">
        <v>3790</v>
      </c>
      <c r="K3792" s="234">
        <v>-6.0681264867375514E-3</v>
      </c>
      <c r="L3792" s="198">
        <v>3.4958621394823915E-4</v>
      </c>
    </row>
    <row r="3793" spans="1:12" ht="14.4" x14ac:dyDescent="0.3">
      <c r="A3793" s="7">
        <v>38636</v>
      </c>
      <c r="B3793" s="191">
        <v>1187.329956</v>
      </c>
      <c r="C3793" s="191">
        <v>1193.099976</v>
      </c>
      <c r="D3793" s="191">
        <v>1183.160034</v>
      </c>
      <c r="E3793" s="191">
        <v>1184.869995</v>
      </c>
      <c r="F3793" s="192">
        <v>1184.869995</v>
      </c>
      <c r="G3793" s="191">
        <v>2299040000</v>
      </c>
      <c r="H3793" s="194">
        <f t="shared" si="59"/>
        <v>-2.0718427826813975E-3</v>
      </c>
      <c r="I3793" s="193"/>
      <c r="J3793" s="197">
        <v>3791</v>
      </c>
      <c r="K3793" s="234">
        <v>-2.0718427826813975E-3</v>
      </c>
      <c r="L3793" s="198">
        <v>3.5058067958075015E-4</v>
      </c>
    </row>
    <row r="3794" spans="1:12" ht="14.4" x14ac:dyDescent="0.3">
      <c r="A3794" s="7">
        <v>38635</v>
      </c>
      <c r="B3794" s="191">
        <v>1195.900024</v>
      </c>
      <c r="C3794" s="191">
        <v>1196.5200199999999</v>
      </c>
      <c r="D3794" s="191">
        <v>1186.119995</v>
      </c>
      <c r="E3794" s="191">
        <v>1187.329956</v>
      </c>
      <c r="F3794" s="192">
        <v>1187.329956</v>
      </c>
      <c r="G3794" s="191">
        <v>2195990000</v>
      </c>
      <c r="H3794" s="194">
        <f t="shared" si="59"/>
        <v>-7.1662077330972539E-3</v>
      </c>
      <c r="I3794" s="193"/>
      <c r="J3794" s="197">
        <v>3792</v>
      </c>
      <c r="K3794" s="234">
        <v>-7.1662077330972539E-3</v>
      </c>
      <c r="L3794" s="198">
        <v>3.5393749499881984E-4</v>
      </c>
    </row>
    <row r="3795" spans="1:12" ht="14.4" x14ac:dyDescent="0.3">
      <c r="A3795" s="7">
        <v>38632</v>
      </c>
      <c r="B3795" s="191">
        <v>1191.48999</v>
      </c>
      <c r="C3795" s="191">
        <v>1199.709961</v>
      </c>
      <c r="D3795" s="191">
        <v>1191.459961</v>
      </c>
      <c r="E3795" s="191">
        <v>1195.900024</v>
      </c>
      <c r="F3795" s="192">
        <v>1195.900024</v>
      </c>
      <c r="G3795" s="191">
        <v>2126080000</v>
      </c>
      <c r="H3795" s="194">
        <f t="shared" si="59"/>
        <v>3.7012765839518264E-3</v>
      </c>
      <c r="I3795" s="193"/>
      <c r="J3795" s="197">
        <v>3793</v>
      </c>
      <c r="K3795" s="234">
        <v>3.7012765839518264E-3</v>
      </c>
      <c r="L3795" s="198">
        <v>3.5667183935811266E-4</v>
      </c>
    </row>
    <row r="3796" spans="1:12" ht="14.4" x14ac:dyDescent="0.3">
      <c r="A3796" s="7">
        <v>38631</v>
      </c>
      <c r="B3796" s="191">
        <v>1196.3900149999999</v>
      </c>
      <c r="C3796" s="191">
        <v>1202.1400149999999</v>
      </c>
      <c r="D3796" s="191">
        <v>1181.920044</v>
      </c>
      <c r="E3796" s="191">
        <v>1191.48999</v>
      </c>
      <c r="F3796" s="192">
        <v>1191.48999</v>
      </c>
      <c r="G3796" s="191">
        <v>2792030000</v>
      </c>
      <c r="H3796" s="194">
        <f t="shared" si="59"/>
        <v>-4.0956752719136617E-3</v>
      </c>
      <c r="I3796" s="193"/>
      <c r="J3796" s="197">
        <v>3794</v>
      </c>
      <c r="K3796" s="234">
        <v>-4.0956752719136617E-3</v>
      </c>
      <c r="L3796" s="198">
        <v>3.5739572606743332E-4</v>
      </c>
    </row>
    <row r="3797" spans="1:12" ht="14.4" x14ac:dyDescent="0.3">
      <c r="A3797" s="7">
        <v>38630</v>
      </c>
      <c r="B3797" s="191">
        <v>1214.469971</v>
      </c>
      <c r="C3797" s="191">
        <v>1214.469971</v>
      </c>
      <c r="D3797" s="191">
        <v>1196.25</v>
      </c>
      <c r="E3797" s="191">
        <v>1196.3900149999999</v>
      </c>
      <c r="F3797" s="192">
        <v>1196.3900149999999</v>
      </c>
      <c r="G3797" s="191">
        <v>2546780000</v>
      </c>
      <c r="H3797" s="194">
        <f t="shared" si="59"/>
        <v>-1.4887116546087115E-2</v>
      </c>
      <c r="I3797" s="193"/>
      <c r="J3797" s="197">
        <v>3795</v>
      </c>
      <c r="K3797" s="234">
        <v>-1.4887116546087115E-2</v>
      </c>
      <c r="L3797" s="198">
        <v>3.6234278054768615E-4</v>
      </c>
    </row>
    <row r="3798" spans="1:12" ht="14.4" x14ac:dyDescent="0.3">
      <c r="A3798" s="7">
        <v>38629</v>
      </c>
      <c r="B3798" s="191">
        <v>1226.6999510000001</v>
      </c>
      <c r="C3798" s="191">
        <v>1229.880005</v>
      </c>
      <c r="D3798" s="191">
        <v>1214.0200199999999</v>
      </c>
      <c r="E3798" s="191">
        <v>1214.469971</v>
      </c>
      <c r="F3798" s="192">
        <v>1214.469971</v>
      </c>
      <c r="G3798" s="191">
        <v>2341420000</v>
      </c>
      <c r="H3798" s="194">
        <f t="shared" si="59"/>
        <v>-9.9698218704828718E-3</v>
      </c>
      <c r="I3798" s="193"/>
      <c r="J3798" s="197">
        <v>3796</v>
      </c>
      <c r="K3798" s="234">
        <v>-9.9698218704828718E-3</v>
      </c>
      <c r="L3798" s="198">
        <v>3.6663279274638967E-4</v>
      </c>
    </row>
    <row r="3799" spans="1:12" ht="14.4" x14ac:dyDescent="0.3">
      <c r="A3799" s="7">
        <v>38628</v>
      </c>
      <c r="B3799" s="191">
        <v>1228.8100589999999</v>
      </c>
      <c r="C3799" s="191">
        <v>1233.339966</v>
      </c>
      <c r="D3799" s="191">
        <v>1225.150024</v>
      </c>
      <c r="E3799" s="191">
        <v>1226.6999510000001</v>
      </c>
      <c r="F3799" s="192">
        <v>1226.6999510000001</v>
      </c>
      <c r="G3799" s="191">
        <v>2097490000</v>
      </c>
      <c r="H3799" s="194">
        <f t="shared" si="59"/>
        <v>-1.7171962294295108E-3</v>
      </c>
      <c r="I3799" s="193"/>
      <c r="J3799" s="197">
        <v>3797</v>
      </c>
      <c r="K3799" s="234">
        <v>-1.7171962294295108E-3</v>
      </c>
      <c r="L3799" s="198">
        <v>3.734695439000948E-4</v>
      </c>
    </row>
    <row r="3800" spans="1:12" ht="14.4" x14ac:dyDescent="0.3">
      <c r="A3800" s="7">
        <v>38625</v>
      </c>
      <c r="B3800" s="191">
        <v>1227.6800539999999</v>
      </c>
      <c r="C3800" s="191">
        <v>1229.5699460000001</v>
      </c>
      <c r="D3800" s="191">
        <v>1225.219971</v>
      </c>
      <c r="E3800" s="191">
        <v>1228.8100589999999</v>
      </c>
      <c r="F3800" s="192">
        <v>1228.8100589999999</v>
      </c>
      <c r="G3800" s="191">
        <v>2097520000</v>
      </c>
      <c r="H3800" s="194">
        <f t="shared" si="59"/>
        <v>9.2043932482101145E-4</v>
      </c>
      <c r="I3800" s="193"/>
      <c r="J3800" s="197">
        <v>3798</v>
      </c>
      <c r="K3800" s="234">
        <v>9.2043932482101145E-4</v>
      </c>
      <c r="L3800" s="198">
        <v>3.7381700702410279E-4</v>
      </c>
    </row>
    <row r="3801" spans="1:12" ht="14.4" x14ac:dyDescent="0.3">
      <c r="A3801" s="7">
        <v>38624</v>
      </c>
      <c r="B3801" s="191">
        <v>1216.8900149999999</v>
      </c>
      <c r="C3801" s="191">
        <v>1228.6999510000001</v>
      </c>
      <c r="D3801" s="191">
        <v>1211.540039</v>
      </c>
      <c r="E3801" s="191">
        <v>1227.6800539999999</v>
      </c>
      <c r="F3801" s="192">
        <v>1227.6800539999999</v>
      </c>
      <c r="G3801" s="191">
        <v>2176120000</v>
      </c>
      <c r="H3801" s="194">
        <f t="shared" si="59"/>
        <v>8.8668974738854919E-3</v>
      </c>
      <c r="I3801" s="193"/>
      <c r="J3801" s="197">
        <v>3799</v>
      </c>
      <c r="K3801" s="234">
        <v>8.8668974738854919E-3</v>
      </c>
      <c r="L3801" s="198">
        <v>3.7447664739337155E-4</v>
      </c>
    </row>
    <row r="3802" spans="1:12" ht="14.4" x14ac:dyDescent="0.3">
      <c r="A3802" s="7">
        <v>38623</v>
      </c>
      <c r="B3802" s="191">
        <v>1215.660034</v>
      </c>
      <c r="C3802" s="191">
        <v>1220.9799800000001</v>
      </c>
      <c r="D3802" s="191">
        <v>1212.719971</v>
      </c>
      <c r="E3802" s="191">
        <v>1216.8900149999999</v>
      </c>
      <c r="F3802" s="192">
        <v>1216.8900149999999</v>
      </c>
      <c r="G3802" s="191">
        <v>2106980000</v>
      </c>
      <c r="H3802" s="194">
        <f t="shared" si="59"/>
        <v>1.0117804037308284E-3</v>
      </c>
      <c r="I3802" s="193"/>
      <c r="J3802" s="197">
        <v>3800</v>
      </c>
      <c r="K3802" s="234">
        <v>1.0117804037308284E-3</v>
      </c>
      <c r="L3802" s="198">
        <v>3.7688244721756386E-4</v>
      </c>
    </row>
    <row r="3803" spans="1:12" ht="14.4" x14ac:dyDescent="0.3">
      <c r="A3803" s="7">
        <v>38622</v>
      </c>
      <c r="B3803" s="191">
        <v>1215.630005</v>
      </c>
      <c r="C3803" s="191">
        <v>1220.170044</v>
      </c>
      <c r="D3803" s="191">
        <v>1211.1099850000001</v>
      </c>
      <c r="E3803" s="191">
        <v>1215.660034</v>
      </c>
      <c r="F3803" s="192">
        <v>1215.660034</v>
      </c>
      <c r="G3803" s="191">
        <v>1976270000</v>
      </c>
      <c r="H3803" s="194">
        <f t="shared" si="59"/>
        <v>2.4702417574838641E-5</v>
      </c>
      <c r="I3803" s="193"/>
      <c r="J3803" s="197">
        <v>3801</v>
      </c>
      <c r="K3803" s="234">
        <v>2.4702417574838641E-5</v>
      </c>
      <c r="L3803" s="198">
        <v>3.7853747040459882E-4</v>
      </c>
    </row>
    <row r="3804" spans="1:12" ht="14.4" x14ac:dyDescent="0.3">
      <c r="A3804" s="7">
        <v>38621</v>
      </c>
      <c r="B3804" s="191">
        <v>1215.290039</v>
      </c>
      <c r="C3804" s="191">
        <v>1222.5600589999999</v>
      </c>
      <c r="D3804" s="191">
        <v>1211.839966</v>
      </c>
      <c r="E3804" s="191">
        <v>1215.630005</v>
      </c>
      <c r="F3804" s="192">
        <v>1215.630005</v>
      </c>
      <c r="G3804" s="191">
        <v>2022220000</v>
      </c>
      <c r="H3804" s="194">
        <f t="shared" si="59"/>
        <v>2.7974062905982891E-4</v>
      </c>
      <c r="I3804" s="193"/>
      <c r="J3804" s="197">
        <v>3802</v>
      </c>
      <c r="K3804" s="234">
        <v>2.7974062905982891E-4</v>
      </c>
      <c r="L3804" s="198">
        <v>3.8095695972325969E-4</v>
      </c>
    </row>
    <row r="3805" spans="1:12" ht="14.4" x14ac:dyDescent="0.3">
      <c r="A3805" s="7">
        <v>38618</v>
      </c>
      <c r="B3805" s="191">
        <v>1214.619995</v>
      </c>
      <c r="C3805" s="191">
        <v>1218.829956</v>
      </c>
      <c r="D3805" s="191">
        <v>1209.8000489999999</v>
      </c>
      <c r="E3805" s="191">
        <v>1215.290039</v>
      </c>
      <c r="F3805" s="192">
        <v>1215.290039</v>
      </c>
      <c r="G3805" s="191">
        <v>1973020000</v>
      </c>
      <c r="H3805" s="194">
        <f t="shared" si="59"/>
        <v>5.5164907770183843E-4</v>
      </c>
      <c r="I3805" s="193"/>
      <c r="J3805" s="197">
        <v>3803</v>
      </c>
      <c r="K3805" s="234">
        <v>5.5164907770183843E-4</v>
      </c>
      <c r="L3805" s="198">
        <v>3.8435464830004467E-4</v>
      </c>
    </row>
    <row r="3806" spans="1:12" ht="14.4" x14ac:dyDescent="0.3">
      <c r="A3806" s="7">
        <v>38617</v>
      </c>
      <c r="B3806" s="191">
        <v>1210.1999510000001</v>
      </c>
      <c r="C3806" s="191">
        <v>1216.6400149999999</v>
      </c>
      <c r="D3806" s="191">
        <v>1205.349976</v>
      </c>
      <c r="E3806" s="191">
        <v>1214.619995</v>
      </c>
      <c r="F3806" s="192">
        <v>1214.619995</v>
      </c>
      <c r="G3806" s="191">
        <v>2424720000</v>
      </c>
      <c r="H3806" s="194">
        <f t="shared" si="59"/>
        <v>3.6523253833778756E-3</v>
      </c>
      <c r="I3806" s="193"/>
      <c r="J3806" s="197">
        <v>3804</v>
      </c>
      <c r="K3806" s="234">
        <v>3.6523253833778756E-3</v>
      </c>
      <c r="L3806" s="198">
        <v>3.8436484059075048E-4</v>
      </c>
    </row>
    <row r="3807" spans="1:12" ht="14.4" x14ac:dyDescent="0.3">
      <c r="A3807" s="7">
        <v>38616</v>
      </c>
      <c r="B3807" s="191">
        <v>1221.339966</v>
      </c>
      <c r="C3807" s="191">
        <v>1221.5200199999999</v>
      </c>
      <c r="D3807" s="191">
        <v>1209.8900149999999</v>
      </c>
      <c r="E3807" s="191">
        <v>1210.1999510000001</v>
      </c>
      <c r="F3807" s="192">
        <v>1210.1999510000001</v>
      </c>
      <c r="G3807" s="191">
        <v>2548150000</v>
      </c>
      <c r="H3807" s="194">
        <f t="shared" si="59"/>
        <v>-9.1211417869870547E-3</v>
      </c>
      <c r="I3807" s="193"/>
      <c r="J3807" s="197">
        <v>3805</v>
      </c>
      <c r="K3807" s="234">
        <v>-9.1211417869870547E-3</v>
      </c>
      <c r="L3807" s="198">
        <v>3.869655691875258E-4</v>
      </c>
    </row>
    <row r="3808" spans="1:12" ht="14.4" x14ac:dyDescent="0.3">
      <c r="A3808" s="7">
        <v>38615</v>
      </c>
      <c r="B3808" s="191">
        <v>1231.0200199999999</v>
      </c>
      <c r="C3808" s="191">
        <v>1236.48999</v>
      </c>
      <c r="D3808" s="191">
        <v>1220.0699460000001</v>
      </c>
      <c r="E3808" s="191">
        <v>1221.339966</v>
      </c>
      <c r="F3808" s="192">
        <v>1221.339966</v>
      </c>
      <c r="G3808" s="191">
        <v>2319250000</v>
      </c>
      <c r="H3808" s="194">
        <f t="shared" si="59"/>
        <v>-7.863441570998924E-3</v>
      </c>
      <c r="I3808" s="193"/>
      <c r="J3808" s="197">
        <v>3806</v>
      </c>
      <c r="K3808" s="234">
        <v>-7.863441570998924E-3</v>
      </c>
      <c r="L3808" s="198">
        <v>3.8710336545110039E-4</v>
      </c>
    </row>
    <row r="3809" spans="1:12" ht="14.4" x14ac:dyDescent="0.3">
      <c r="A3809" s="7">
        <v>38614</v>
      </c>
      <c r="B3809" s="191">
        <v>1237.910034</v>
      </c>
      <c r="C3809" s="191">
        <v>1237.910034</v>
      </c>
      <c r="D3809" s="191">
        <v>1227.650024</v>
      </c>
      <c r="E3809" s="191">
        <v>1231.0200199999999</v>
      </c>
      <c r="F3809" s="192">
        <v>1231.0200199999999</v>
      </c>
      <c r="G3809" s="191">
        <v>2076540000</v>
      </c>
      <c r="H3809" s="194">
        <f t="shared" si="59"/>
        <v>-5.5658438907201435E-3</v>
      </c>
      <c r="I3809" s="193"/>
      <c r="J3809" s="197">
        <v>3807</v>
      </c>
      <c r="K3809" s="234">
        <v>-5.5658438907201435E-3</v>
      </c>
      <c r="L3809" s="198">
        <v>3.8922925854458992E-4</v>
      </c>
    </row>
    <row r="3810" spans="1:12" ht="14.4" x14ac:dyDescent="0.3">
      <c r="A3810" s="7">
        <v>38611</v>
      </c>
      <c r="B3810" s="191">
        <v>1228.420044</v>
      </c>
      <c r="C3810" s="191">
        <v>1237.9499510000001</v>
      </c>
      <c r="D3810" s="191">
        <v>1228.420044</v>
      </c>
      <c r="E3810" s="191">
        <v>1237.910034</v>
      </c>
      <c r="F3810" s="192">
        <v>1237.910034</v>
      </c>
      <c r="G3810" s="191">
        <v>3152470000</v>
      </c>
      <c r="H3810" s="194">
        <f t="shared" si="59"/>
        <v>8.2917694980454305E-3</v>
      </c>
      <c r="I3810" s="193"/>
      <c r="J3810" s="197">
        <v>3808</v>
      </c>
      <c r="K3810" s="234">
        <v>8.2917694980454305E-3</v>
      </c>
      <c r="L3810" s="198">
        <v>3.8979363549189743E-4</v>
      </c>
    </row>
    <row r="3811" spans="1:12" ht="14.4" x14ac:dyDescent="0.3">
      <c r="A3811" s="7">
        <v>38610</v>
      </c>
      <c r="B3811" s="191">
        <v>1227.160034</v>
      </c>
      <c r="C3811" s="191">
        <v>1231.880005</v>
      </c>
      <c r="D3811" s="191">
        <v>1224.849976</v>
      </c>
      <c r="E3811" s="191">
        <v>1227.7299800000001</v>
      </c>
      <c r="F3811" s="192">
        <v>1227.7299800000001</v>
      </c>
      <c r="G3811" s="191">
        <v>2079340000</v>
      </c>
      <c r="H3811" s="194">
        <f t="shared" si="59"/>
        <v>4.6444309153574723E-4</v>
      </c>
      <c r="I3811" s="193"/>
      <c r="J3811" s="197">
        <v>3809</v>
      </c>
      <c r="K3811" s="234">
        <v>4.6444309153574723E-4</v>
      </c>
      <c r="L3811" s="198">
        <v>3.8981355455906602E-4</v>
      </c>
    </row>
    <row r="3812" spans="1:12" ht="14.4" x14ac:dyDescent="0.3">
      <c r="A3812" s="7">
        <v>38609</v>
      </c>
      <c r="B3812" s="191">
        <v>1231.1999510000001</v>
      </c>
      <c r="C3812" s="191">
        <v>1234.73999</v>
      </c>
      <c r="D3812" s="191">
        <v>1226.160034</v>
      </c>
      <c r="E3812" s="191">
        <v>1227.160034</v>
      </c>
      <c r="F3812" s="192">
        <v>1227.160034</v>
      </c>
      <c r="G3812" s="191">
        <v>1986750000</v>
      </c>
      <c r="H3812" s="194">
        <f t="shared" si="59"/>
        <v>-3.2812842436508991E-3</v>
      </c>
      <c r="I3812" s="193"/>
      <c r="J3812" s="197">
        <v>3810</v>
      </c>
      <c r="K3812" s="234">
        <v>-3.2812842436508991E-3</v>
      </c>
      <c r="L3812" s="198">
        <v>3.9079432445289096E-4</v>
      </c>
    </row>
    <row r="3813" spans="1:12" ht="14.4" x14ac:dyDescent="0.3">
      <c r="A3813" s="7">
        <v>38608</v>
      </c>
      <c r="B3813" s="191">
        <v>1240.5699460000001</v>
      </c>
      <c r="C3813" s="191">
        <v>1240.5699460000001</v>
      </c>
      <c r="D3813" s="191">
        <v>1231.1999510000001</v>
      </c>
      <c r="E3813" s="191">
        <v>1231.1999510000001</v>
      </c>
      <c r="F3813" s="192">
        <v>1231.1999510000001</v>
      </c>
      <c r="G3813" s="191">
        <v>2082360000</v>
      </c>
      <c r="H3813" s="194">
        <f t="shared" si="59"/>
        <v>-7.5450663852138864E-3</v>
      </c>
      <c r="I3813" s="193"/>
      <c r="J3813" s="197">
        <v>3811</v>
      </c>
      <c r="K3813" s="234">
        <v>-7.5450663852138864E-3</v>
      </c>
      <c r="L3813" s="198">
        <v>3.9463922974233211E-4</v>
      </c>
    </row>
    <row r="3814" spans="1:12" ht="14.4" x14ac:dyDescent="0.3">
      <c r="A3814" s="7">
        <v>38607</v>
      </c>
      <c r="B3814" s="191">
        <v>1241.4799800000001</v>
      </c>
      <c r="C3814" s="191">
        <v>1242.599976</v>
      </c>
      <c r="D3814" s="191">
        <v>1239.150024</v>
      </c>
      <c r="E3814" s="191">
        <v>1240.5600589999999</v>
      </c>
      <c r="F3814" s="192">
        <v>1240.5600589999999</v>
      </c>
      <c r="G3814" s="191">
        <v>1938050000</v>
      </c>
      <c r="H3814" s="194">
        <f t="shared" si="59"/>
        <v>-7.4098738185061875E-4</v>
      </c>
      <c r="I3814" s="193"/>
      <c r="J3814" s="197">
        <v>3812</v>
      </c>
      <c r="K3814" s="234">
        <v>-7.4098738185061875E-4</v>
      </c>
      <c r="L3814" s="198">
        <v>3.9700648494513758E-4</v>
      </c>
    </row>
    <row r="3815" spans="1:12" ht="14.4" x14ac:dyDescent="0.3">
      <c r="A3815" s="7">
        <v>38604</v>
      </c>
      <c r="B3815" s="191">
        <v>1231.670044</v>
      </c>
      <c r="C3815" s="191">
        <v>1243.130005</v>
      </c>
      <c r="D3815" s="191">
        <v>1231.670044</v>
      </c>
      <c r="E3815" s="191">
        <v>1241.4799800000001</v>
      </c>
      <c r="F3815" s="192">
        <v>1241.4799800000001</v>
      </c>
      <c r="G3815" s="191">
        <v>1992560000</v>
      </c>
      <c r="H3815" s="194">
        <f t="shared" si="59"/>
        <v>7.9647435185978329E-3</v>
      </c>
      <c r="I3815" s="193"/>
      <c r="J3815" s="197">
        <v>3813</v>
      </c>
      <c r="K3815" s="234">
        <v>7.9647435185978329E-3</v>
      </c>
      <c r="L3815" s="198">
        <v>4.076194625392967E-4</v>
      </c>
    </row>
    <row r="3816" spans="1:12" ht="14.4" x14ac:dyDescent="0.3">
      <c r="A3816" s="7">
        <v>38603</v>
      </c>
      <c r="B3816" s="191">
        <v>1236.3599850000001</v>
      </c>
      <c r="C3816" s="191">
        <v>1236.3599850000001</v>
      </c>
      <c r="D3816" s="191">
        <v>1229.51001</v>
      </c>
      <c r="E3816" s="191">
        <v>1231.670044</v>
      </c>
      <c r="F3816" s="192">
        <v>1231.670044</v>
      </c>
      <c r="G3816" s="191">
        <v>1955380000</v>
      </c>
      <c r="H3816" s="194">
        <f t="shared" si="59"/>
        <v>-3.7933458352747396E-3</v>
      </c>
      <c r="I3816" s="193"/>
      <c r="J3816" s="197">
        <v>3814</v>
      </c>
      <c r="K3816" s="234">
        <v>-3.7933458352747396E-3</v>
      </c>
      <c r="L3816" s="198">
        <v>4.0892197405747392E-4</v>
      </c>
    </row>
    <row r="3817" spans="1:12" ht="14.4" x14ac:dyDescent="0.3">
      <c r="A3817" s="7">
        <v>38602</v>
      </c>
      <c r="B3817" s="191">
        <v>1233.3900149999999</v>
      </c>
      <c r="C3817" s="191">
        <v>1237.0600589999999</v>
      </c>
      <c r="D3817" s="191">
        <v>1230.9300539999999</v>
      </c>
      <c r="E3817" s="191">
        <v>1236.3599850000001</v>
      </c>
      <c r="F3817" s="192">
        <v>1236.3599850000001</v>
      </c>
      <c r="G3817" s="191">
        <v>2067700000</v>
      </c>
      <c r="H3817" s="194">
        <f t="shared" si="59"/>
        <v>2.407973117894994E-3</v>
      </c>
      <c r="I3817" s="193"/>
      <c r="J3817" s="197">
        <v>3815</v>
      </c>
      <c r="K3817" s="234">
        <v>2.407973117894994E-3</v>
      </c>
      <c r="L3817" s="198">
        <v>4.1368545021240301E-4</v>
      </c>
    </row>
    <row r="3818" spans="1:12" ht="14.4" x14ac:dyDescent="0.3">
      <c r="A3818" s="7">
        <v>38601</v>
      </c>
      <c r="B3818" s="191">
        <v>1218.0200199999999</v>
      </c>
      <c r="C3818" s="191">
        <v>1233.6099850000001</v>
      </c>
      <c r="D3818" s="191">
        <v>1218.0200199999999</v>
      </c>
      <c r="E3818" s="191">
        <v>1233.3900149999999</v>
      </c>
      <c r="F3818" s="192">
        <v>1233.3900149999999</v>
      </c>
      <c r="G3818" s="191">
        <v>1932090000</v>
      </c>
      <c r="H3818" s="194">
        <f t="shared" si="59"/>
        <v>1.2618836100904168E-2</v>
      </c>
      <c r="I3818" s="193"/>
      <c r="J3818" s="197">
        <v>3816</v>
      </c>
      <c r="K3818" s="234">
        <v>1.2618836100904168E-2</v>
      </c>
      <c r="L3818" s="198">
        <v>4.144057688853147E-4</v>
      </c>
    </row>
    <row r="3819" spans="1:12" ht="14.4" x14ac:dyDescent="0.3">
      <c r="A3819" s="7">
        <v>38597</v>
      </c>
      <c r="B3819" s="191">
        <v>1221.589966</v>
      </c>
      <c r="C3819" s="191">
        <v>1224.4499510000001</v>
      </c>
      <c r="D3819" s="191">
        <v>1217.75</v>
      </c>
      <c r="E3819" s="191">
        <v>1218.0200199999999</v>
      </c>
      <c r="F3819" s="192">
        <v>1218.0200199999999</v>
      </c>
      <c r="G3819" s="191">
        <v>1640160000</v>
      </c>
      <c r="H3819" s="194">
        <f t="shared" si="59"/>
        <v>-2.9223766561292078E-3</v>
      </c>
      <c r="I3819" s="193"/>
      <c r="J3819" s="197">
        <v>3817</v>
      </c>
      <c r="K3819" s="234">
        <v>-2.9223766561292078E-3</v>
      </c>
      <c r="L3819" s="198">
        <v>4.1598292488660607E-4</v>
      </c>
    </row>
    <row r="3820" spans="1:12" ht="14.4" x14ac:dyDescent="0.3">
      <c r="A3820" s="7">
        <v>38596</v>
      </c>
      <c r="B3820" s="191">
        <v>1220.329956</v>
      </c>
      <c r="C3820" s="191">
        <v>1227.290039</v>
      </c>
      <c r="D3820" s="191">
        <v>1216.1800539999999</v>
      </c>
      <c r="E3820" s="191">
        <v>1221.589966</v>
      </c>
      <c r="F3820" s="192">
        <v>1221.589966</v>
      </c>
      <c r="G3820" s="191">
        <v>2229860000</v>
      </c>
      <c r="H3820" s="194">
        <f t="shared" si="59"/>
        <v>1.0325158321361125E-3</v>
      </c>
      <c r="I3820" s="193"/>
      <c r="J3820" s="197">
        <v>3818</v>
      </c>
      <c r="K3820" s="234">
        <v>1.0325158321361125E-3</v>
      </c>
      <c r="L3820" s="198">
        <v>4.162772488901845E-4</v>
      </c>
    </row>
    <row r="3821" spans="1:12" ht="14.4" x14ac:dyDescent="0.3">
      <c r="A3821" s="7">
        <v>38595</v>
      </c>
      <c r="B3821" s="191">
        <v>1208.410034</v>
      </c>
      <c r="C3821" s="191">
        <v>1220.3599850000001</v>
      </c>
      <c r="D3821" s="191">
        <v>1204.400024</v>
      </c>
      <c r="E3821" s="191">
        <v>1220.329956</v>
      </c>
      <c r="F3821" s="192">
        <v>1220.329956</v>
      </c>
      <c r="G3821" s="191">
        <v>2365510000</v>
      </c>
      <c r="H3821" s="194">
        <f t="shared" si="59"/>
        <v>9.8641368944475706E-3</v>
      </c>
      <c r="I3821" s="193"/>
      <c r="J3821" s="197">
        <v>3819</v>
      </c>
      <c r="K3821" s="234">
        <v>9.8641368944475706E-3</v>
      </c>
      <c r="L3821" s="198">
        <v>4.1719978444675662E-4</v>
      </c>
    </row>
    <row r="3822" spans="1:12" ht="14.4" x14ac:dyDescent="0.3">
      <c r="A3822" s="7">
        <v>38594</v>
      </c>
      <c r="B3822" s="191">
        <v>1212.280029</v>
      </c>
      <c r="C3822" s="191">
        <v>1212.280029</v>
      </c>
      <c r="D3822" s="191">
        <v>1201.0699460000001</v>
      </c>
      <c r="E3822" s="191">
        <v>1208.410034</v>
      </c>
      <c r="F3822" s="192">
        <v>1208.410034</v>
      </c>
      <c r="G3822" s="191">
        <v>1916470000</v>
      </c>
      <c r="H3822" s="194">
        <f t="shared" si="59"/>
        <v>-3.1923276037074907E-3</v>
      </c>
      <c r="I3822" s="193"/>
      <c r="J3822" s="197">
        <v>3820</v>
      </c>
      <c r="K3822" s="234">
        <v>-3.1923276037074907E-3</v>
      </c>
      <c r="L3822" s="198">
        <v>4.1835298173784259E-4</v>
      </c>
    </row>
    <row r="3823" spans="1:12" ht="14.4" x14ac:dyDescent="0.3">
      <c r="A3823" s="7">
        <v>38593</v>
      </c>
      <c r="B3823" s="191">
        <v>1205.099976</v>
      </c>
      <c r="C3823" s="191">
        <v>1214.280029</v>
      </c>
      <c r="D3823" s="191">
        <v>1201.530029</v>
      </c>
      <c r="E3823" s="191">
        <v>1212.280029</v>
      </c>
      <c r="F3823" s="192">
        <v>1212.280029</v>
      </c>
      <c r="G3823" s="191">
        <v>1599450000</v>
      </c>
      <c r="H3823" s="194">
        <f t="shared" si="59"/>
        <v>5.9580558816640814E-3</v>
      </c>
      <c r="I3823" s="193"/>
      <c r="J3823" s="197">
        <v>3821</v>
      </c>
      <c r="K3823" s="234">
        <v>5.9580558816640814E-3</v>
      </c>
      <c r="L3823" s="198">
        <v>4.1898704577953419E-4</v>
      </c>
    </row>
    <row r="3824" spans="1:12" ht="14.4" x14ac:dyDescent="0.3">
      <c r="A3824" s="7">
        <v>38590</v>
      </c>
      <c r="B3824" s="191">
        <v>1212.400024</v>
      </c>
      <c r="C3824" s="191">
        <v>1212.400024</v>
      </c>
      <c r="D3824" s="191">
        <v>1204.2299800000001</v>
      </c>
      <c r="E3824" s="191">
        <v>1205.099976</v>
      </c>
      <c r="F3824" s="192">
        <v>1205.099976</v>
      </c>
      <c r="G3824" s="191">
        <v>1541090000</v>
      </c>
      <c r="H3824" s="194">
        <f t="shared" si="59"/>
        <v>-5.9965349109452745E-3</v>
      </c>
      <c r="I3824" s="193"/>
      <c r="J3824" s="197">
        <v>3822</v>
      </c>
      <c r="K3824" s="234">
        <v>-5.9965349109452745E-3</v>
      </c>
      <c r="L3824" s="198">
        <v>4.2175783084798837E-4</v>
      </c>
    </row>
    <row r="3825" spans="1:12" ht="14.4" x14ac:dyDescent="0.3">
      <c r="A3825" s="7">
        <v>38589</v>
      </c>
      <c r="B3825" s="191">
        <v>1209.589966</v>
      </c>
      <c r="C3825" s="191">
        <v>1213.7299800000001</v>
      </c>
      <c r="D3825" s="191">
        <v>1209.5699460000001</v>
      </c>
      <c r="E3825" s="191">
        <v>1212.369995</v>
      </c>
      <c r="F3825" s="192">
        <v>1212.369995</v>
      </c>
      <c r="G3825" s="191">
        <v>1571110000</v>
      </c>
      <c r="H3825" s="194">
        <f t="shared" si="59"/>
        <v>2.2983234634405135E-3</v>
      </c>
      <c r="I3825" s="193"/>
      <c r="J3825" s="197">
        <v>3823</v>
      </c>
      <c r="K3825" s="234">
        <v>2.2983234634405135E-3</v>
      </c>
      <c r="L3825" s="198">
        <v>4.2499111133005222E-4</v>
      </c>
    </row>
    <row r="3826" spans="1:12" ht="14.4" x14ac:dyDescent="0.3">
      <c r="A3826" s="7">
        <v>38588</v>
      </c>
      <c r="B3826" s="191">
        <v>1217.5699460000001</v>
      </c>
      <c r="C3826" s="191">
        <v>1224.150024</v>
      </c>
      <c r="D3826" s="191">
        <v>1209.369995</v>
      </c>
      <c r="E3826" s="191">
        <v>1209.589966</v>
      </c>
      <c r="F3826" s="192">
        <v>1209.589966</v>
      </c>
      <c r="G3826" s="191">
        <v>1930800000</v>
      </c>
      <c r="H3826" s="194">
        <f t="shared" si="59"/>
        <v>-6.5703563789059677E-3</v>
      </c>
      <c r="I3826" s="193"/>
      <c r="J3826" s="197">
        <v>3824</v>
      </c>
      <c r="K3826" s="234">
        <v>-6.5703563789059677E-3</v>
      </c>
      <c r="L3826" s="198">
        <v>4.2514861695753663E-4</v>
      </c>
    </row>
    <row r="3827" spans="1:12" ht="14.4" x14ac:dyDescent="0.3">
      <c r="A3827" s="7">
        <v>38587</v>
      </c>
      <c r="B3827" s="191">
        <v>1221.7299800000001</v>
      </c>
      <c r="C3827" s="191">
        <v>1223.040039</v>
      </c>
      <c r="D3827" s="191">
        <v>1214.4399410000001</v>
      </c>
      <c r="E3827" s="191">
        <v>1217.589966</v>
      </c>
      <c r="F3827" s="192">
        <v>1217.589966</v>
      </c>
      <c r="G3827" s="191">
        <v>1678620000</v>
      </c>
      <c r="H3827" s="194">
        <f t="shared" si="59"/>
        <v>-3.3886489386141319E-3</v>
      </c>
      <c r="I3827" s="193"/>
      <c r="J3827" s="197">
        <v>3825</v>
      </c>
      <c r="K3827" s="234">
        <v>-3.3886489386141319E-3</v>
      </c>
      <c r="L3827" s="198">
        <v>4.2585796464787929E-4</v>
      </c>
    </row>
    <row r="3828" spans="1:12" ht="14.4" x14ac:dyDescent="0.3">
      <c r="A3828" s="7">
        <v>38586</v>
      </c>
      <c r="B3828" s="191">
        <v>1219.709961</v>
      </c>
      <c r="C3828" s="191">
        <v>1228.959961</v>
      </c>
      <c r="D3828" s="191">
        <v>1216.469971</v>
      </c>
      <c r="E3828" s="191">
        <v>1221.7299800000001</v>
      </c>
      <c r="F3828" s="192">
        <v>1221.7299800000001</v>
      </c>
      <c r="G3828" s="191">
        <v>1621330000</v>
      </c>
      <c r="H3828" s="194">
        <f t="shared" si="59"/>
        <v>1.65614700591926E-3</v>
      </c>
      <c r="I3828" s="193"/>
      <c r="J3828" s="197">
        <v>3826</v>
      </c>
      <c r="K3828" s="234">
        <v>1.65614700591926E-3</v>
      </c>
      <c r="L3828" s="198">
        <v>4.2842581683999676E-4</v>
      </c>
    </row>
    <row r="3829" spans="1:12" ht="14.4" x14ac:dyDescent="0.3">
      <c r="A3829" s="7">
        <v>38583</v>
      </c>
      <c r="B3829" s="191">
        <v>1219.0200199999999</v>
      </c>
      <c r="C3829" s="191">
        <v>1225.079956</v>
      </c>
      <c r="D3829" s="191">
        <v>1219.0200199999999</v>
      </c>
      <c r="E3829" s="191">
        <v>1219.709961</v>
      </c>
      <c r="F3829" s="192">
        <v>1219.709961</v>
      </c>
      <c r="G3829" s="191">
        <v>1558790000</v>
      </c>
      <c r="H3829" s="194">
        <f t="shared" si="59"/>
        <v>5.6598004026225089E-4</v>
      </c>
      <c r="I3829" s="193"/>
      <c r="J3829" s="197">
        <v>3827</v>
      </c>
      <c r="K3829" s="234">
        <v>5.6598004026225089E-4</v>
      </c>
      <c r="L3829" s="198">
        <v>4.292011827464647E-4</v>
      </c>
    </row>
    <row r="3830" spans="1:12" ht="14.4" x14ac:dyDescent="0.3">
      <c r="A3830" s="7">
        <v>38582</v>
      </c>
      <c r="B3830" s="191">
        <v>1220.23999</v>
      </c>
      <c r="C3830" s="191">
        <v>1222.6400149999999</v>
      </c>
      <c r="D3830" s="191">
        <v>1215.9300539999999</v>
      </c>
      <c r="E3830" s="191">
        <v>1219.0200199999999</v>
      </c>
      <c r="F3830" s="192">
        <v>1219.0200199999999</v>
      </c>
      <c r="G3830" s="191">
        <v>1808170000</v>
      </c>
      <c r="H3830" s="194">
        <f t="shared" si="59"/>
        <v>-9.997787402460912E-4</v>
      </c>
      <c r="I3830" s="193"/>
      <c r="J3830" s="197">
        <v>3828</v>
      </c>
      <c r="K3830" s="234">
        <v>-9.997787402460912E-4</v>
      </c>
      <c r="L3830" s="198">
        <v>4.320315927226864E-4</v>
      </c>
    </row>
    <row r="3831" spans="1:12" ht="14.4" x14ac:dyDescent="0.3">
      <c r="A3831" s="7">
        <v>38581</v>
      </c>
      <c r="B3831" s="191">
        <v>1219.339966</v>
      </c>
      <c r="C3831" s="191">
        <v>1225.630005</v>
      </c>
      <c r="D3831" s="191">
        <v>1218.0699460000001</v>
      </c>
      <c r="E3831" s="191">
        <v>1220.23999</v>
      </c>
      <c r="F3831" s="192">
        <v>1220.23999</v>
      </c>
      <c r="G3831" s="191">
        <v>1859150000</v>
      </c>
      <c r="H3831" s="194">
        <f t="shared" si="59"/>
        <v>7.3812392367694302E-4</v>
      </c>
      <c r="I3831" s="193"/>
      <c r="J3831" s="197">
        <v>3829</v>
      </c>
      <c r="K3831" s="234">
        <v>7.3812392367694302E-4</v>
      </c>
      <c r="L3831" s="198">
        <v>4.3259856284499698E-4</v>
      </c>
    </row>
    <row r="3832" spans="1:12" ht="14.4" x14ac:dyDescent="0.3">
      <c r="A3832" s="7">
        <v>38580</v>
      </c>
      <c r="B3832" s="191">
        <v>1233.869995</v>
      </c>
      <c r="C3832" s="191">
        <v>1233.869995</v>
      </c>
      <c r="D3832" s="191">
        <v>1219.0500489999999</v>
      </c>
      <c r="E3832" s="191">
        <v>1219.339966</v>
      </c>
      <c r="F3832" s="192">
        <v>1219.339966</v>
      </c>
      <c r="G3832" s="191">
        <v>1820410000</v>
      </c>
      <c r="H3832" s="194">
        <f t="shared" si="59"/>
        <v>-1.1775980499469081E-2</v>
      </c>
      <c r="I3832" s="193"/>
      <c r="J3832" s="197">
        <v>3830</v>
      </c>
      <c r="K3832" s="234">
        <v>-1.1775980499469081E-2</v>
      </c>
      <c r="L3832" s="198">
        <v>4.3958234842228966E-4</v>
      </c>
    </row>
    <row r="3833" spans="1:12" ht="14.4" x14ac:dyDescent="0.3">
      <c r="A3833" s="7">
        <v>38579</v>
      </c>
      <c r="B3833" s="191">
        <v>1230.400024</v>
      </c>
      <c r="C3833" s="191">
        <v>1236.23999</v>
      </c>
      <c r="D3833" s="191">
        <v>1226.1999510000001</v>
      </c>
      <c r="E3833" s="191">
        <v>1233.869995</v>
      </c>
      <c r="F3833" s="192">
        <v>1233.869995</v>
      </c>
      <c r="G3833" s="191">
        <v>1562880000</v>
      </c>
      <c r="H3833" s="194">
        <f t="shared" si="59"/>
        <v>2.82835520247624E-3</v>
      </c>
      <c r="I3833" s="193"/>
      <c r="J3833" s="197">
        <v>3831</v>
      </c>
      <c r="K3833" s="234">
        <v>2.82835520247624E-3</v>
      </c>
      <c r="L3833" s="198">
        <v>4.4823930919444838E-4</v>
      </c>
    </row>
    <row r="3834" spans="1:12" ht="14.4" x14ac:dyDescent="0.3">
      <c r="A3834" s="7">
        <v>38576</v>
      </c>
      <c r="B3834" s="191">
        <v>1237.8100589999999</v>
      </c>
      <c r="C3834" s="191">
        <v>1237.8100589999999</v>
      </c>
      <c r="D3834" s="191">
        <v>1225.869995</v>
      </c>
      <c r="E3834" s="191">
        <v>1230.3900149999999</v>
      </c>
      <c r="F3834" s="192">
        <v>1230.3900149999999</v>
      </c>
      <c r="G3834" s="191">
        <v>1709300000</v>
      </c>
      <c r="H3834" s="194">
        <f t="shared" si="59"/>
        <v>-5.9944932148915117E-3</v>
      </c>
      <c r="I3834" s="193"/>
      <c r="J3834" s="197">
        <v>3832</v>
      </c>
      <c r="K3834" s="234">
        <v>-5.9944932148915117E-3</v>
      </c>
      <c r="L3834" s="198">
        <v>4.521952404124242E-4</v>
      </c>
    </row>
    <row r="3835" spans="1:12" ht="14.4" x14ac:dyDescent="0.3">
      <c r="A3835" s="7">
        <v>38575</v>
      </c>
      <c r="B3835" s="191">
        <v>1229.130005</v>
      </c>
      <c r="C3835" s="191">
        <v>1237.8100589999999</v>
      </c>
      <c r="D3835" s="191">
        <v>1228.329956</v>
      </c>
      <c r="E3835" s="191">
        <v>1237.8100589999999</v>
      </c>
      <c r="F3835" s="192">
        <v>1237.8100589999999</v>
      </c>
      <c r="G3835" s="191">
        <v>1941560000</v>
      </c>
      <c r="H3835" s="194">
        <f t="shared" si="59"/>
        <v>7.0619494802748126E-3</v>
      </c>
      <c r="I3835" s="193"/>
      <c r="J3835" s="197">
        <v>3833</v>
      </c>
      <c r="K3835" s="234">
        <v>7.0619494802748126E-3</v>
      </c>
      <c r="L3835" s="198">
        <v>4.5454932723715285E-4</v>
      </c>
    </row>
    <row r="3836" spans="1:12" ht="14.4" x14ac:dyDescent="0.3">
      <c r="A3836" s="7">
        <v>38574</v>
      </c>
      <c r="B3836" s="191">
        <v>1231.380005</v>
      </c>
      <c r="C3836" s="191">
        <v>1242.6899410000001</v>
      </c>
      <c r="D3836" s="191">
        <v>1226.579956</v>
      </c>
      <c r="E3836" s="191">
        <v>1229.130005</v>
      </c>
      <c r="F3836" s="192">
        <v>1229.130005</v>
      </c>
      <c r="G3836" s="191">
        <v>2172320000</v>
      </c>
      <c r="H3836" s="194">
        <f t="shared" si="59"/>
        <v>-1.8272182355275454E-3</v>
      </c>
      <c r="I3836" s="193"/>
      <c r="J3836" s="197">
        <v>3834</v>
      </c>
      <c r="K3836" s="234">
        <v>-1.8272182355275454E-3</v>
      </c>
      <c r="L3836" s="198">
        <v>4.5724998368959854E-4</v>
      </c>
    </row>
    <row r="3837" spans="1:12" ht="14.4" x14ac:dyDescent="0.3">
      <c r="A3837" s="7">
        <v>38573</v>
      </c>
      <c r="B3837" s="191">
        <v>1223.130005</v>
      </c>
      <c r="C3837" s="191">
        <v>1234.1099850000001</v>
      </c>
      <c r="D3837" s="191">
        <v>1223.130005</v>
      </c>
      <c r="E3837" s="191">
        <v>1231.380005</v>
      </c>
      <c r="F3837" s="192">
        <v>1231.380005</v>
      </c>
      <c r="G3837" s="191">
        <v>1897520000</v>
      </c>
      <c r="H3837" s="194">
        <f t="shared" si="59"/>
        <v>6.7449902841685257E-3</v>
      </c>
      <c r="I3837" s="193"/>
      <c r="J3837" s="197">
        <v>3835</v>
      </c>
      <c r="K3837" s="234">
        <v>6.7449902841685257E-3</v>
      </c>
      <c r="L3837" s="198">
        <v>4.5730719882933836E-4</v>
      </c>
    </row>
    <row r="3838" spans="1:12" ht="14.4" x14ac:dyDescent="0.3">
      <c r="A3838" s="7">
        <v>38572</v>
      </c>
      <c r="B3838" s="191">
        <v>1226.420044</v>
      </c>
      <c r="C3838" s="191">
        <v>1232.280029</v>
      </c>
      <c r="D3838" s="191">
        <v>1222.670044</v>
      </c>
      <c r="E3838" s="191">
        <v>1223.130005</v>
      </c>
      <c r="F3838" s="192">
        <v>1223.130005</v>
      </c>
      <c r="G3838" s="191">
        <v>1804140000</v>
      </c>
      <c r="H3838" s="194">
        <f t="shared" si="59"/>
        <v>-2.6826363578251978E-3</v>
      </c>
      <c r="I3838" s="193"/>
      <c r="J3838" s="197">
        <v>3836</v>
      </c>
      <c r="K3838" s="234">
        <v>-2.6826363578251978E-3</v>
      </c>
      <c r="L3838" s="198">
        <v>4.597252498705037E-4</v>
      </c>
    </row>
    <row r="3839" spans="1:12" ht="14.4" x14ac:dyDescent="0.3">
      <c r="A3839" s="7">
        <v>38569</v>
      </c>
      <c r="B3839" s="191">
        <v>1235.8599850000001</v>
      </c>
      <c r="C3839" s="191">
        <v>1235.8599850000001</v>
      </c>
      <c r="D3839" s="191">
        <v>1225.619995</v>
      </c>
      <c r="E3839" s="191">
        <v>1226.420044</v>
      </c>
      <c r="F3839" s="192">
        <v>1226.420044</v>
      </c>
      <c r="G3839" s="191">
        <v>1930280000</v>
      </c>
      <c r="H3839" s="194">
        <f t="shared" si="59"/>
        <v>-7.6383579973261203E-3</v>
      </c>
      <c r="I3839" s="193"/>
      <c r="J3839" s="197">
        <v>3837</v>
      </c>
      <c r="K3839" s="234">
        <v>-7.6383579973261203E-3</v>
      </c>
      <c r="L3839" s="198">
        <v>4.6302324379999941E-4</v>
      </c>
    </row>
    <row r="3840" spans="1:12" ht="14.4" x14ac:dyDescent="0.3">
      <c r="A3840" s="7">
        <v>38568</v>
      </c>
      <c r="B3840" s="191">
        <v>1245.040039</v>
      </c>
      <c r="C3840" s="191">
        <v>1245.040039</v>
      </c>
      <c r="D3840" s="191">
        <v>1235.150024</v>
      </c>
      <c r="E3840" s="191">
        <v>1235.8599850000001</v>
      </c>
      <c r="F3840" s="192">
        <v>1235.8599850000001</v>
      </c>
      <c r="G3840" s="191">
        <v>1981220000</v>
      </c>
      <c r="H3840" s="194">
        <f t="shared" si="59"/>
        <v>-7.3733002252467537E-3</v>
      </c>
      <c r="I3840" s="193"/>
      <c r="J3840" s="197">
        <v>3838</v>
      </c>
      <c r="K3840" s="234">
        <v>-7.3733002252467537E-3</v>
      </c>
      <c r="L3840" s="198">
        <v>4.6391206673526486E-4</v>
      </c>
    </row>
    <row r="3841" spans="1:12" ht="14.4" x14ac:dyDescent="0.3">
      <c r="A3841" s="7">
        <v>38567</v>
      </c>
      <c r="B3841" s="191">
        <v>1244.119995</v>
      </c>
      <c r="C3841" s="191">
        <v>1245.8599850000001</v>
      </c>
      <c r="D3841" s="191">
        <v>1240.5699460000001</v>
      </c>
      <c r="E3841" s="191">
        <v>1245.040039</v>
      </c>
      <c r="F3841" s="192">
        <v>1245.040039</v>
      </c>
      <c r="G3841" s="191">
        <v>1999980000</v>
      </c>
      <c r="H3841" s="194">
        <f t="shared" si="59"/>
        <v>7.3951387623181933E-4</v>
      </c>
      <c r="I3841" s="193"/>
      <c r="J3841" s="197">
        <v>3839</v>
      </c>
      <c r="K3841" s="234">
        <v>7.3951387623181933E-4</v>
      </c>
      <c r="L3841" s="198">
        <v>4.6444309153574723E-4</v>
      </c>
    </row>
    <row r="3842" spans="1:12" ht="14.4" x14ac:dyDescent="0.3">
      <c r="A3842" s="7">
        <v>38566</v>
      </c>
      <c r="B3842" s="191">
        <v>1235.349976</v>
      </c>
      <c r="C3842" s="191">
        <v>1244.6899410000001</v>
      </c>
      <c r="D3842" s="191">
        <v>1235.349976</v>
      </c>
      <c r="E3842" s="191">
        <v>1244.119995</v>
      </c>
      <c r="F3842" s="192">
        <v>1244.119995</v>
      </c>
      <c r="G3842" s="191">
        <v>2043120000</v>
      </c>
      <c r="H3842" s="194">
        <f t="shared" si="59"/>
        <v>7.0992181732960572E-3</v>
      </c>
      <c r="I3842" s="193"/>
      <c r="J3842" s="197">
        <v>3840</v>
      </c>
      <c r="K3842" s="234">
        <v>7.0992181732960572E-3</v>
      </c>
      <c r="L3842" s="198">
        <v>4.6536121392254766E-4</v>
      </c>
    </row>
    <row r="3843" spans="1:12" ht="14.4" x14ac:dyDescent="0.3">
      <c r="A3843" s="7">
        <v>38565</v>
      </c>
      <c r="B3843" s="191">
        <v>1234.1800539999999</v>
      </c>
      <c r="C3843" s="191">
        <v>1239.099976</v>
      </c>
      <c r="D3843" s="191">
        <v>1233.8000489999999</v>
      </c>
      <c r="E3843" s="191">
        <v>1235.349976</v>
      </c>
      <c r="F3843" s="192">
        <v>1235.349976</v>
      </c>
      <c r="G3843" s="191">
        <v>1716870000</v>
      </c>
      <c r="H3843" s="194">
        <f t="shared" si="59"/>
        <v>9.4793461959485079E-4</v>
      </c>
      <c r="I3843" s="193"/>
      <c r="J3843" s="197">
        <v>3841</v>
      </c>
      <c r="K3843" s="234">
        <v>9.4793461959485079E-4</v>
      </c>
      <c r="L3843" s="198">
        <v>4.6835339558830801E-4</v>
      </c>
    </row>
    <row r="3844" spans="1:12" ht="14.4" x14ac:dyDescent="0.3">
      <c r="A3844" s="7">
        <v>38562</v>
      </c>
      <c r="B3844" s="191">
        <v>1243.719971</v>
      </c>
      <c r="C3844" s="191">
        <v>1245.040039</v>
      </c>
      <c r="D3844" s="191">
        <v>1234.1800539999999</v>
      </c>
      <c r="E3844" s="191">
        <v>1234.1800539999999</v>
      </c>
      <c r="F3844" s="192">
        <v>1234.1800539999999</v>
      </c>
      <c r="G3844" s="191">
        <v>1789600000</v>
      </c>
      <c r="H3844" s="194">
        <f t="shared" ref="H3844:H3907" si="60">(F3844-F3845)/F3845</f>
        <v>-7.6704702203419552E-3</v>
      </c>
      <c r="I3844" s="193"/>
      <c r="J3844" s="197">
        <v>3842</v>
      </c>
      <c r="K3844" s="234">
        <v>-7.6704702203419552E-3</v>
      </c>
      <c r="L3844" s="198">
        <v>4.7134288011320131E-4</v>
      </c>
    </row>
    <row r="3845" spans="1:12" ht="14.4" x14ac:dyDescent="0.3">
      <c r="A3845" s="7">
        <v>38561</v>
      </c>
      <c r="B3845" s="191">
        <v>1236.790039</v>
      </c>
      <c r="C3845" s="191">
        <v>1245.150024</v>
      </c>
      <c r="D3845" s="191">
        <v>1235.8100589999999</v>
      </c>
      <c r="E3845" s="191">
        <v>1243.719971</v>
      </c>
      <c r="F3845" s="192">
        <v>1243.719971</v>
      </c>
      <c r="G3845" s="191">
        <v>2001680000</v>
      </c>
      <c r="H3845" s="194">
        <f t="shared" si="60"/>
        <v>5.6031596160033498E-3</v>
      </c>
      <c r="I3845" s="193"/>
      <c r="J3845" s="197">
        <v>3843</v>
      </c>
      <c r="K3845" s="234">
        <v>5.6031596160033498E-3</v>
      </c>
      <c r="L3845" s="198">
        <v>4.7647478623201852E-4</v>
      </c>
    </row>
    <row r="3846" spans="1:12" ht="14.4" x14ac:dyDescent="0.3">
      <c r="A3846" s="7">
        <v>38560</v>
      </c>
      <c r="B3846" s="191">
        <v>1231.160034</v>
      </c>
      <c r="C3846" s="191">
        <v>1237.6400149999999</v>
      </c>
      <c r="D3846" s="191">
        <v>1230.150024</v>
      </c>
      <c r="E3846" s="191">
        <v>1236.790039</v>
      </c>
      <c r="F3846" s="192">
        <v>1236.790039</v>
      </c>
      <c r="G3846" s="191">
        <v>1945800000</v>
      </c>
      <c r="H3846" s="194">
        <f t="shared" si="60"/>
        <v>4.5729270318402675E-3</v>
      </c>
      <c r="I3846" s="193"/>
      <c r="J3846" s="197">
        <v>3844</v>
      </c>
      <c r="K3846" s="234">
        <v>4.5729270318402675E-3</v>
      </c>
      <c r="L3846" s="198">
        <v>4.7731575385560621E-4</v>
      </c>
    </row>
    <row r="3847" spans="1:12" ht="14.4" x14ac:dyDescent="0.3">
      <c r="A3847" s="7">
        <v>38559</v>
      </c>
      <c r="B3847" s="191">
        <v>1229.030029</v>
      </c>
      <c r="C3847" s="191">
        <v>1234.420044</v>
      </c>
      <c r="D3847" s="191">
        <v>1229.030029</v>
      </c>
      <c r="E3847" s="191">
        <v>1231.160034</v>
      </c>
      <c r="F3847" s="192">
        <v>1231.160034</v>
      </c>
      <c r="G3847" s="191">
        <v>1934180000</v>
      </c>
      <c r="H3847" s="194">
        <f t="shared" si="60"/>
        <v>1.7330780776227744E-3</v>
      </c>
      <c r="I3847" s="193"/>
      <c r="J3847" s="197">
        <v>3845</v>
      </c>
      <c r="K3847" s="234">
        <v>1.7330780776227744E-3</v>
      </c>
      <c r="L3847" s="198">
        <v>4.7962874014825465E-4</v>
      </c>
    </row>
    <row r="3848" spans="1:12" ht="14.4" x14ac:dyDescent="0.3">
      <c r="A3848" s="7">
        <v>38558</v>
      </c>
      <c r="B3848" s="191">
        <v>1233.6800539999999</v>
      </c>
      <c r="C3848" s="191">
        <v>1238.3599850000001</v>
      </c>
      <c r="D3848" s="191">
        <v>1228.150024</v>
      </c>
      <c r="E3848" s="191">
        <v>1229.030029</v>
      </c>
      <c r="F3848" s="192">
        <v>1229.030029</v>
      </c>
      <c r="G3848" s="191">
        <v>1717580000</v>
      </c>
      <c r="H3848" s="194">
        <f t="shared" si="60"/>
        <v>-3.7692309160085639E-3</v>
      </c>
      <c r="I3848" s="193"/>
      <c r="J3848" s="197">
        <v>3846</v>
      </c>
      <c r="K3848" s="234">
        <v>-3.7692309160085639E-3</v>
      </c>
      <c r="L3848" s="198">
        <v>4.808993558123869E-4</v>
      </c>
    </row>
    <row r="3849" spans="1:12" ht="14.4" x14ac:dyDescent="0.3">
      <c r="A3849" s="7">
        <v>38555</v>
      </c>
      <c r="B3849" s="191">
        <v>1227.040039</v>
      </c>
      <c r="C3849" s="191">
        <v>1234.1899410000001</v>
      </c>
      <c r="D3849" s="191">
        <v>1226.150024</v>
      </c>
      <c r="E3849" s="191">
        <v>1233.6800539999999</v>
      </c>
      <c r="F3849" s="192">
        <v>1233.6800539999999</v>
      </c>
      <c r="G3849" s="191">
        <v>1766990000</v>
      </c>
      <c r="H3849" s="194">
        <f t="shared" si="60"/>
        <v>5.4114085840355763E-3</v>
      </c>
      <c r="I3849" s="193"/>
      <c r="J3849" s="197">
        <v>3847</v>
      </c>
      <c r="K3849" s="234">
        <v>5.4114085840355763E-3</v>
      </c>
      <c r="L3849" s="198">
        <v>4.8117255302479553E-4</v>
      </c>
    </row>
    <row r="3850" spans="1:12" ht="14.4" x14ac:dyDescent="0.3">
      <c r="A3850" s="7">
        <v>38554</v>
      </c>
      <c r="B3850" s="191">
        <v>1235.1999510000001</v>
      </c>
      <c r="C3850" s="191">
        <v>1235.829956</v>
      </c>
      <c r="D3850" s="191">
        <v>1224.6999510000001</v>
      </c>
      <c r="E3850" s="191">
        <v>1227.040039</v>
      </c>
      <c r="F3850" s="192">
        <v>1227.040039</v>
      </c>
      <c r="G3850" s="191">
        <v>2129840000</v>
      </c>
      <c r="H3850" s="194">
        <f t="shared" si="60"/>
        <v>-6.6061466351208398E-3</v>
      </c>
      <c r="I3850" s="193"/>
      <c r="J3850" s="197">
        <v>3848</v>
      </c>
      <c r="K3850" s="234">
        <v>-6.6061466351208398E-3</v>
      </c>
      <c r="L3850" s="198">
        <v>4.8156019948376259E-4</v>
      </c>
    </row>
    <row r="3851" spans="1:12" ht="14.4" x14ac:dyDescent="0.3">
      <c r="A3851" s="7">
        <v>38553</v>
      </c>
      <c r="B3851" s="191">
        <v>1229.349976</v>
      </c>
      <c r="C3851" s="191">
        <v>1236.5600589999999</v>
      </c>
      <c r="D3851" s="191">
        <v>1222.910034</v>
      </c>
      <c r="E3851" s="191">
        <v>1235.1999510000001</v>
      </c>
      <c r="F3851" s="192">
        <v>1235.1999510000001</v>
      </c>
      <c r="G3851" s="191">
        <v>2063340000</v>
      </c>
      <c r="H3851" s="194">
        <f t="shared" si="60"/>
        <v>4.7585920317292025E-3</v>
      </c>
      <c r="I3851" s="193"/>
      <c r="J3851" s="197">
        <v>3849</v>
      </c>
      <c r="K3851" s="234">
        <v>4.7585920317292025E-3</v>
      </c>
      <c r="L3851" s="198">
        <v>4.8270646573115634E-4</v>
      </c>
    </row>
    <row r="3852" spans="1:12" ht="14.4" x14ac:dyDescent="0.3">
      <c r="A3852" s="7">
        <v>38552</v>
      </c>
      <c r="B3852" s="191">
        <v>1221.130005</v>
      </c>
      <c r="C3852" s="191">
        <v>1230.339966</v>
      </c>
      <c r="D3852" s="191">
        <v>1221.130005</v>
      </c>
      <c r="E3852" s="191">
        <v>1229.349976</v>
      </c>
      <c r="F3852" s="192">
        <v>1229.349976</v>
      </c>
      <c r="G3852" s="191">
        <v>2041280000</v>
      </c>
      <c r="H3852" s="194">
        <f t="shared" si="60"/>
        <v>6.7314462557981182E-3</v>
      </c>
      <c r="I3852" s="193"/>
      <c r="J3852" s="197">
        <v>3850</v>
      </c>
      <c r="K3852" s="234">
        <v>6.7314462557981182E-3</v>
      </c>
      <c r="L3852" s="198">
        <v>4.8633728589375403E-4</v>
      </c>
    </row>
    <row r="3853" spans="1:12" ht="14.4" x14ac:dyDescent="0.3">
      <c r="A3853" s="7">
        <v>38551</v>
      </c>
      <c r="B3853" s="191">
        <v>1227.920044</v>
      </c>
      <c r="C3853" s="191">
        <v>1227.920044</v>
      </c>
      <c r="D3853" s="191">
        <v>1221.130005</v>
      </c>
      <c r="E3853" s="191">
        <v>1221.130005</v>
      </c>
      <c r="F3853" s="192">
        <v>1221.130005</v>
      </c>
      <c r="G3853" s="191">
        <v>1582100000</v>
      </c>
      <c r="H3853" s="194">
        <f t="shared" si="60"/>
        <v>-5.5297077632849353E-3</v>
      </c>
      <c r="I3853" s="193"/>
      <c r="J3853" s="197">
        <v>3851</v>
      </c>
      <c r="K3853" s="234">
        <v>-5.5297077632849353E-3</v>
      </c>
      <c r="L3853" s="198">
        <v>4.8707188806351378E-4</v>
      </c>
    </row>
    <row r="3854" spans="1:12" ht="14.4" x14ac:dyDescent="0.3">
      <c r="A3854" s="7">
        <v>38548</v>
      </c>
      <c r="B3854" s="191">
        <v>1226.5</v>
      </c>
      <c r="C3854" s="191">
        <v>1229.530029</v>
      </c>
      <c r="D3854" s="191">
        <v>1223.5</v>
      </c>
      <c r="E3854" s="191">
        <v>1227.920044</v>
      </c>
      <c r="F3854" s="192">
        <v>1227.920044</v>
      </c>
      <c r="G3854" s="191">
        <v>1716400000</v>
      </c>
      <c r="H3854" s="194">
        <f t="shared" si="60"/>
        <v>1.1578018752547588E-3</v>
      </c>
      <c r="I3854" s="193"/>
      <c r="J3854" s="197">
        <v>3852</v>
      </c>
      <c r="K3854" s="234">
        <v>1.1578018752547588E-3</v>
      </c>
      <c r="L3854" s="198">
        <v>4.8815556797325999E-4</v>
      </c>
    </row>
    <row r="3855" spans="1:12" ht="14.4" x14ac:dyDescent="0.3">
      <c r="A3855" s="7">
        <v>38547</v>
      </c>
      <c r="B3855" s="191">
        <v>1223.290039</v>
      </c>
      <c r="C3855" s="191">
        <v>1233.160034</v>
      </c>
      <c r="D3855" s="191">
        <v>1223.290039</v>
      </c>
      <c r="E3855" s="191">
        <v>1226.5</v>
      </c>
      <c r="F3855" s="192">
        <v>1226.5</v>
      </c>
      <c r="G3855" s="191">
        <v>2048710000</v>
      </c>
      <c r="H3855" s="194">
        <f t="shared" si="60"/>
        <v>2.6240391874882431E-3</v>
      </c>
      <c r="I3855" s="193"/>
      <c r="J3855" s="197">
        <v>3853</v>
      </c>
      <c r="K3855" s="234">
        <v>2.6240391874882431E-3</v>
      </c>
      <c r="L3855" s="198">
        <v>4.8896620687702925E-4</v>
      </c>
    </row>
    <row r="3856" spans="1:12" ht="14.4" x14ac:dyDescent="0.3">
      <c r="A3856" s="7">
        <v>38546</v>
      </c>
      <c r="B3856" s="191">
        <v>1222.209961</v>
      </c>
      <c r="C3856" s="191">
        <v>1224.459961</v>
      </c>
      <c r="D3856" s="191">
        <v>1219.6400149999999</v>
      </c>
      <c r="E3856" s="191">
        <v>1223.290039</v>
      </c>
      <c r="F3856" s="192">
        <v>1223.290039</v>
      </c>
      <c r="G3856" s="191">
        <v>1812500000</v>
      </c>
      <c r="H3856" s="194">
        <f t="shared" si="60"/>
        <v>8.8370904710697055E-4</v>
      </c>
      <c r="I3856" s="193"/>
      <c r="J3856" s="197">
        <v>3854</v>
      </c>
      <c r="K3856" s="234">
        <v>8.8370904710697055E-4</v>
      </c>
      <c r="L3856" s="198">
        <v>4.88985389629117E-4</v>
      </c>
    </row>
    <row r="3857" spans="1:12" ht="14.4" x14ac:dyDescent="0.3">
      <c r="A3857" s="7">
        <v>38545</v>
      </c>
      <c r="B3857" s="191">
        <v>1219.4399410000001</v>
      </c>
      <c r="C3857" s="191">
        <v>1225.540039</v>
      </c>
      <c r="D3857" s="191">
        <v>1216.599976</v>
      </c>
      <c r="E3857" s="191">
        <v>1222.209961</v>
      </c>
      <c r="F3857" s="192">
        <v>1222.209961</v>
      </c>
      <c r="G3857" s="191">
        <v>1932010000</v>
      </c>
      <c r="H3857" s="194">
        <f t="shared" si="60"/>
        <v>2.2715509857159344E-3</v>
      </c>
      <c r="I3857" s="193"/>
      <c r="J3857" s="197">
        <v>3855</v>
      </c>
      <c r="K3857" s="234">
        <v>2.2715509857159344E-3</v>
      </c>
      <c r="L3857" s="198">
        <v>4.9264843488220831E-4</v>
      </c>
    </row>
    <row r="3858" spans="1:12" ht="14.4" x14ac:dyDescent="0.3">
      <c r="A3858" s="7">
        <v>38544</v>
      </c>
      <c r="B3858" s="191">
        <v>1211.8599850000001</v>
      </c>
      <c r="C3858" s="191">
        <v>1220.030029</v>
      </c>
      <c r="D3858" s="191">
        <v>1211.8599850000001</v>
      </c>
      <c r="E3858" s="191">
        <v>1219.4399410000001</v>
      </c>
      <c r="F3858" s="192">
        <v>1219.4399410000001</v>
      </c>
      <c r="G3858" s="191">
        <v>1846300000</v>
      </c>
      <c r="H3858" s="194">
        <f t="shared" si="60"/>
        <v>6.2548116893223751E-3</v>
      </c>
      <c r="I3858" s="193"/>
      <c r="J3858" s="197">
        <v>3856</v>
      </c>
      <c r="K3858" s="234">
        <v>6.2548116893223751E-3</v>
      </c>
      <c r="L3858" s="198">
        <v>4.9377400050569585E-4</v>
      </c>
    </row>
    <row r="3859" spans="1:12" ht="14.4" x14ac:dyDescent="0.3">
      <c r="A3859" s="7">
        <v>38541</v>
      </c>
      <c r="B3859" s="191">
        <v>1197.869995</v>
      </c>
      <c r="C3859" s="191">
        <v>1212.7299800000001</v>
      </c>
      <c r="D3859" s="191">
        <v>1197.1999510000001</v>
      </c>
      <c r="E3859" s="191">
        <v>1211.8599850000001</v>
      </c>
      <c r="F3859" s="192">
        <v>1211.8599850000001</v>
      </c>
      <c r="G3859" s="191">
        <v>1900810000</v>
      </c>
      <c r="H3859" s="194">
        <f t="shared" si="60"/>
        <v>1.1679055371947966E-2</v>
      </c>
      <c r="I3859" s="193"/>
      <c r="J3859" s="197">
        <v>3857</v>
      </c>
      <c r="K3859" s="234">
        <v>1.1679055371947966E-2</v>
      </c>
      <c r="L3859" s="198">
        <v>5.0315274658958907E-4</v>
      </c>
    </row>
    <row r="3860" spans="1:12" ht="14.4" x14ac:dyDescent="0.3">
      <c r="A3860" s="7">
        <v>38540</v>
      </c>
      <c r="B3860" s="191">
        <v>1194.9399410000001</v>
      </c>
      <c r="C3860" s="191">
        <v>1198.459961</v>
      </c>
      <c r="D3860" s="191">
        <v>1183.5500489999999</v>
      </c>
      <c r="E3860" s="191">
        <v>1197.869995</v>
      </c>
      <c r="F3860" s="192">
        <v>1197.869995</v>
      </c>
      <c r="G3860" s="191">
        <v>1952440000</v>
      </c>
      <c r="H3860" s="194">
        <f t="shared" si="60"/>
        <v>2.452051270081303E-3</v>
      </c>
      <c r="I3860" s="193"/>
      <c r="J3860" s="197">
        <v>3858</v>
      </c>
      <c r="K3860" s="234">
        <v>2.452051270081303E-3</v>
      </c>
      <c r="L3860" s="198">
        <v>5.0387714083693458E-4</v>
      </c>
    </row>
    <row r="3861" spans="1:12" ht="14.4" x14ac:dyDescent="0.3">
      <c r="A3861" s="7">
        <v>38539</v>
      </c>
      <c r="B3861" s="191">
        <v>1204.98999</v>
      </c>
      <c r="C3861" s="191">
        <v>1206.1099850000001</v>
      </c>
      <c r="D3861" s="191">
        <v>1194.780029</v>
      </c>
      <c r="E3861" s="191">
        <v>1194.9399410000001</v>
      </c>
      <c r="F3861" s="192">
        <v>1194.9399410000001</v>
      </c>
      <c r="G3861" s="191">
        <v>1883470000</v>
      </c>
      <c r="H3861" s="194">
        <f t="shared" si="60"/>
        <v>-8.3403589103673344E-3</v>
      </c>
      <c r="I3861" s="193"/>
      <c r="J3861" s="197">
        <v>3859</v>
      </c>
      <c r="K3861" s="234">
        <v>-8.3403589103673344E-3</v>
      </c>
      <c r="L3861" s="198">
        <v>5.0601654430199895E-4</v>
      </c>
    </row>
    <row r="3862" spans="1:12" ht="14.4" x14ac:dyDescent="0.3">
      <c r="A3862" s="7">
        <v>38538</v>
      </c>
      <c r="B3862" s="191">
        <v>1194.4399410000001</v>
      </c>
      <c r="C3862" s="191">
        <v>1206.339966</v>
      </c>
      <c r="D3862" s="191">
        <v>1192.48999</v>
      </c>
      <c r="E3862" s="191">
        <v>1204.98999</v>
      </c>
      <c r="F3862" s="192">
        <v>1204.98999</v>
      </c>
      <c r="G3862" s="191">
        <v>1805820000</v>
      </c>
      <c r="H3862" s="194">
        <f t="shared" si="60"/>
        <v>8.8326324646907824E-3</v>
      </c>
      <c r="I3862" s="193"/>
      <c r="J3862" s="197">
        <v>3860</v>
      </c>
      <c r="K3862" s="234">
        <v>8.8326324646907824E-3</v>
      </c>
      <c r="L3862" s="198">
        <v>5.0935818675445653E-4</v>
      </c>
    </row>
    <row r="3863" spans="1:12" ht="14.4" x14ac:dyDescent="0.3">
      <c r="A3863" s="7">
        <v>38534</v>
      </c>
      <c r="B3863" s="191">
        <v>1191.329956</v>
      </c>
      <c r="C3863" s="191">
        <v>1197.8900149999999</v>
      </c>
      <c r="D3863" s="191">
        <v>1191.329956</v>
      </c>
      <c r="E3863" s="191">
        <v>1194.4399410000001</v>
      </c>
      <c r="F3863" s="192">
        <v>1194.4399410000001</v>
      </c>
      <c r="G3863" s="191">
        <v>1593820000</v>
      </c>
      <c r="H3863" s="194">
        <f t="shared" si="60"/>
        <v>2.6105152349581743E-3</v>
      </c>
      <c r="I3863" s="193"/>
      <c r="J3863" s="197">
        <v>3861</v>
      </c>
      <c r="K3863" s="234">
        <v>2.6105152349581743E-3</v>
      </c>
      <c r="L3863" s="198">
        <v>5.1508028858606207E-4</v>
      </c>
    </row>
    <row r="3864" spans="1:12" ht="14.4" x14ac:dyDescent="0.3">
      <c r="A3864" s="7">
        <v>38533</v>
      </c>
      <c r="B3864" s="191">
        <v>1199.849976</v>
      </c>
      <c r="C3864" s="191">
        <v>1203.2700199999999</v>
      </c>
      <c r="D3864" s="191">
        <v>1190.51001</v>
      </c>
      <c r="E3864" s="191">
        <v>1191.329956</v>
      </c>
      <c r="F3864" s="192">
        <v>1191.329956</v>
      </c>
      <c r="G3864" s="191">
        <v>2109490000</v>
      </c>
      <c r="H3864" s="194">
        <f t="shared" si="60"/>
        <v>-7.1009044217374149E-3</v>
      </c>
      <c r="I3864" s="193"/>
      <c r="J3864" s="197">
        <v>3862</v>
      </c>
      <c r="K3864" s="234">
        <v>-7.1009044217374149E-3</v>
      </c>
      <c r="L3864" s="198">
        <v>5.207212233041751E-4</v>
      </c>
    </row>
    <row r="3865" spans="1:12" ht="14.4" x14ac:dyDescent="0.3">
      <c r="A3865" s="7">
        <v>38532</v>
      </c>
      <c r="B3865" s="191">
        <v>1201.5699460000001</v>
      </c>
      <c r="C3865" s="191">
        <v>1204.0699460000001</v>
      </c>
      <c r="D3865" s="191">
        <v>1198.6999510000001</v>
      </c>
      <c r="E3865" s="191">
        <v>1199.849976</v>
      </c>
      <c r="F3865" s="192">
        <v>1199.849976</v>
      </c>
      <c r="G3865" s="191">
        <v>1769280000</v>
      </c>
      <c r="H3865" s="194">
        <f t="shared" si="60"/>
        <v>-1.4314356028343131E-3</v>
      </c>
      <c r="I3865" s="193"/>
      <c r="J3865" s="197">
        <v>3863</v>
      </c>
      <c r="K3865" s="234">
        <v>-1.4314356028343131E-3</v>
      </c>
      <c r="L3865" s="198">
        <v>5.2229269497484194E-4</v>
      </c>
    </row>
    <row r="3866" spans="1:12" ht="14.4" x14ac:dyDescent="0.3">
      <c r="A3866" s="7">
        <v>38531</v>
      </c>
      <c r="B3866" s="191">
        <v>1190.6899410000001</v>
      </c>
      <c r="C3866" s="191">
        <v>1202.540039</v>
      </c>
      <c r="D3866" s="191">
        <v>1190.6899410000001</v>
      </c>
      <c r="E3866" s="191">
        <v>1201.5699460000001</v>
      </c>
      <c r="F3866" s="192">
        <v>1201.5699460000001</v>
      </c>
      <c r="G3866" s="191">
        <v>1772410000</v>
      </c>
      <c r="H3866" s="194">
        <f t="shared" si="60"/>
        <v>9.1375635464446929E-3</v>
      </c>
      <c r="I3866" s="193"/>
      <c r="J3866" s="197">
        <v>3864</v>
      </c>
      <c r="K3866" s="234">
        <v>9.1375635464446929E-3</v>
      </c>
      <c r="L3866" s="198">
        <v>5.2399302957407707E-4</v>
      </c>
    </row>
    <row r="3867" spans="1:12" ht="14.4" x14ac:dyDescent="0.3">
      <c r="A3867" s="7">
        <v>38530</v>
      </c>
      <c r="B3867" s="191">
        <v>1191.5699460000001</v>
      </c>
      <c r="C3867" s="191">
        <v>1194.329956</v>
      </c>
      <c r="D3867" s="191">
        <v>1188.3000489999999</v>
      </c>
      <c r="E3867" s="191">
        <v>1190.6899410000001</v>
      </c>
      <c r="F3867" s="192">
        <v>1190.6899410000001</v>
      </c>
      <c r="G3867" s="191">
        <v>1738620000</v>
      </c>
      <c r="H3867" s="194">
        <f t="shared" si="60"/>
        <v>-7.3852567610830191E-4</v>
      </c>
      <c r="I3867" s="193"/>
      <c r="J3867" s="197">
        <v>3865</v>
      </c>
      <c r="K3867" s="234">
        <v>-7.3852567610830191E-4</v>
      </c>
      <c r="L3867" s="198">
        <v>5.2984471973508568E-4</v>
      </c>
    </row>
    <row r="3868" spans="1:12" ht="14.4" x14ac:dyDescent="0.3">
      <c r="A3868" s="7">
        <v>38527</v>
      </c>
      <c r="B3868" s="191">
        <v>1200.7299800000001</v>
      </c>
      <c r="C3868" s="191">
        <v>1200.900024</v>
      </c>
      <c r="D3868" s="191">
        <v>1191.4499510000001</v>
      </c>
      <c r="E3868" s="191">
        <v>1191.5699460000001</v>
      </c>
      <c r="F3868" s="192">
        <v>1191.5699460000001</v>
      </c>
      <c r="G3868" s="191">
        <v>2418800000</v>
      </c>
      <c r="H3868" s="194">
        <f t="shared" si="60"/>
        <v>-7.6287209885439822E-3</v>
      </c>
      <c r="I3868" s="193"/>
      <c r="J3868" s="197">
        <v>3866</v>
      </c>
      <c r="K3868" s="234">
        <v>-7.6287209885439822E-3</v>
      </c>
      <c r="L3868" s="198">
        <v>5.3182155440808176E-4</v>
      </c>
    </row>
    <row r="3869" spans="1:12" ht="14.4" x14ac:dyDescent="0.3">
      <c r="A3869" s="7">
        <v>38526</v>
      </c>
      <c r="B3869" s="191">
        <v>1213.880005</v>
      </c>
      <c r="C3869" s="191">
        <v>1216.4499510000001</v>
      </c>
      <c r="D3869" s="191">
        <v>1200.719971</v>
      </c>
      <c r="E3869" s="191">
        <v>1200.7299800000001</v>
      </c>
      <c r="F3869" s="192">
        <v>1200.7299800000001</v>
      </c>
      <c r="G3869" s="191">
        <v>2029920000</v>
      </c>
      <c r="H3869" s="194">
        <f t="shared" si="60"/>
        <v>-1.0833051822119695E-2</v>
      </c>
      <c r="I3869" s="193"/>
      <c r="J3869" s="197">
        <v>3867</v>
      </c>
      <c r="K3869" s="234">
        <v>-1.0833051822119695E-2</v>
      </c>
      <c r="L3869" s="198">
        <v>5.3235492105797486E-4</v>
      </c>
    </row>
    <row r="3870" spans="1:12" ht="14.4" x14ac:dyDescent="0.3">
      <c r="A3870" s="7">
        <v>38525</v>
      </c>
      <c r="B3870" s="191">
        <v>1213.6099850000001</v>
      </c>
      <c r="C3870" s="191">
        <v>1219.589966</v>
      </c>
      <c r="D3870" s="191">
        <v>1211.6899410000001</v>
      </c>
      <c r="E3870" s="191">
        <v>1213.880005</v>
      </c>
      <c r="F3870" s="192">
        <v>1213.880005</v>
      </c>
      <c r="G3870" s="191">
        <v>1823250000</v>
      </c>
      <c r="H3870" s="194">
        <f t="shared" si="60"/>
        <v>2.2249322544913908E-4</v>
      </c>
      <c r="I3870" s="193"/>
      <c r="J3870" s="197">
        <v>3868</v>
      </c>
      <c r="K3870" s="234">
        <v>2.2249322544913908E-4</v>
      </c>
      <c r="L3870" s="198">
        <v>5.3307240122639585E-4</v>
      </c>
    </row>
    <row r="3871" spans="1:12" ht="14.4" x14ac:dyDescent="0.3">
      <c r="A3871" s="7">
        <v>38524</v>
      </c>
      <c r="B3871" s="191">
        <v>1216.099976</v>
      </c>
      <c r="C3871" s="191">
        <v>1217.130005</v>
      </c>
      <c r="D3871" s="191">
        <v>1211.8599850000001</v>
      </c>
      <c r="E3871" s="191">
        <v>1213.6099850000001</v>
      </c>
      <c r="F3871" s="192">
        <v>1213.6099850000001</v>
      </c>
      <c r="G3871" s="191">
        <v>1720700000</v>
      </c>
      <c r="H3871" s="194">
        <f t="shared" si="60"/>
        <v>-2.0475216258041586E-3</v>
      </c>
      <c r="I3871" s="193"/>
      <c r="J3871" s="197">
        <v>3869</v>
      </c>
      <c r="K3871" s="234">
        <v>-2.0475216258041586E-3</v>
      </c>
      <c r="L3871" s="198">
        <v>5.3355252574514215E-4</v>
      </c>
    </row>
    <row r="3872" spans="1:12" ht="14.4" x14ac:dyDescent="0.3">
      <c r="A3872" s="7">
        <v>38523</v>
      </c>
      <c r="B3872" s="191">
        <v>1216.959961</v>
      </c>
      <c r="C3872" s="191">
        <v>1219.099976</v>
      </c>
      <c r="D3872" s="191">
        <v>1210.650024</v>
      </c>
      <c r="E3872" s="191">
        <v>1216.099976</v>
      </c>
      <c r="F3872" s="192">
        <v>1216.099976</v>
      </c>
      <c r="G3872" s="191">
        <v>1714530000</v>
      </c>
      <c r="H3872" s="194">
        <f t="shared" si="60"/>
        <v>-7.0666663453198978E-4</v>
      </c>
      <c r="I3872" s="193"/>
      <c r="J3872" s="197">
        <v>3870</v>
      </c>
      <c r="K3872" s="234">
        <v>-7.0666663453198978E-4</v>
      </c>
      <c r="L3872" s="198">
        <v>5.3739487607196027E-4</v>
      </c>
    </row>
    <row r="3873" spans="1:12" ht="14.4" x14ac:dyDescent="0.3">
      <c r="A3873" s="7">
        <v>38520</v>
      </c>
      <c r="B3873" s="191">
        <v>1210.9300539999999</v>
      </c>
      <c r="C3873" s="191">
        <v>1219.5500489999999</v>
      </c>
      <c r="D3873" s="191">
        <v>1210.9300539999999</v>
      </c>
      <c r="E3873" s="191">
        <v>1216.959961</v>
      </c>
      <c r="F3873" s="192">
        <v>1216.959961</v>
      </c>
      <c r="G3873" s="191">
        <v>2407370000</v>
      </c>
      <c r="H3873" s="194">
        <f t="shared" si="60"/>
        <v>4.9547468068599498E-3</v>
      </c>
      <c r="I3873" s="193"/>
      <c r="J3873" s="197">
        <v>3871</v>
      </c>
      <c r="K3873" s="234">
        <v>4.9547468068599498E-3</v>
      </c>
      <c r="L3873" s="198">
        <v>5.38089420198597E-4</v>
      </c>
    </row>
    <row r="3874" spans="1:12" ht="14.4" x14ac:dyDescent="0.3">
      <c r="A3874" s="7">
        <v>38519</v>
      </c>
      <c r="B3874" s="191">
        <v>1206.5500489999999</v>
      </c>
      <c r="C3874" s="191">
        <v>1212.099976</v>
      </c>
      <c r="D3874" s="191">
        <v>1205.469971</v>
      </c>
      <c r="E3874" s="191">
        <v>1210.959961</v>
      </c>
      <c r="F3874" s="192">
        <v>1210.959961</v>
      </c>
      <c r="G3874" s="191">
        <v>1776040000</v>
      </c>
      <c r="H3874" s="194">
        <f t="shared" si="60"/>
        <v>3.6300992555191947E-3</v>
      </c>
      <c r="I3874" s="193"/>
      <c r="J3874" s="197">
        <v>3872</v>
      </c>
      <c r="K3874" s="234">
        <v>3.6300992555191947E-3</v>
      </c>
      <c r="L3874" s="198">
        <v>5.3897684911347391E-4</v>
      </c>
    </row>
    <row r="3875" spans="1:12" ht="14.4" x14ac:dyDescent="0.3">
      <c r="A3875" s="7">
        <v>38518</v>
      </c>
      <c r="B3875" s="191">
        <v>1203.910034</v>
      </c>
      <c r="C3875" s="191">
        <v>1208.079956</v>
      </c>
      <c r="D3875" s="191">
        <v>1198.660034</v>
      </c>
      <c r="E3875" s="191">
        <v>1206.579956</v>
      </c>
      <c r="F3875" s="192">
        <v>1206.579956</v>
      </c>
      <c r="G3875" s="191">
        <v>1840440000</v>
      </c>
      <c r="H3875" s="194">
        <f t="shared" si="60"/>
        <v>2.2177089023248746E-3</v>
      </c>
      <c r="I3875" s="193"/>
      <c r="J3875" s="197">
        <v>3873</v>
      </c>
      <c r="K3875" s="234">
        <v>2.2177089023248746E-3</v>
      </c>
      <c r="L3875" s="198">
        <v>5.4400320685584641E-4</v>
      </c>
    </row>
    <row r="3876" spans="1:12" ht="14.4" x14ac:dyDescent="0.3">
      <c r="A3876" s="7">
        <v>38517</v>
      </c>
      <c r="B3876" s="191">
        <v>1200.8199460000001</v>
      </c>
      <c r="C3876" s="191">
        <v>1207.530029</v>
      </c>
      <c r="D3876" s="191">
        <v>1200.1800539999999</v>
      </c>
      <c r="E3876" s="191">
        <v>1203.910034</v>
      </c>
      <c r="F3876" s="192">
        <v>1203.910034</v>
      </c>
      <c r="G3876" s="191">
        <v>1698150000</v>
      </c>
      <c r="H3876" s="194">
        <f t="shared" si="60"/>
        <v>2.5733150172040221E-3</v>
      </c>
      <c r="I3876" s="193"/>
      <c r="J3876" s="197">
        <v>3874</v>
      </c>
      <c r="K3876" s="234">
        <v>2.5733150172040221E-3</v>
      </c>
      <c r="L3876" s="198">
        <v>5.4525576989987185E-4</v>
      </c>
    </row>
    <row r="3877" spans="1:12" ht="14.4" x14ac:dyDescent="0.3">
      <c r="A3877" s="7">
        <v>38516</v>
      </c>
      <c r="B3877" s="191">
        <v>1198.1099850000001</v>
      </c>
      <c r="C3877" s="191">
        <v>1206.030029</v>
      </c>
      <c r="D3877" s="191">
        <v>1194.51001</v>
      </c>
      <c r="E3877" s="191">
        <v>1200.8199460000001</v>
      </c>
      <c r="F3877" s="192">
        <v>1200.8199460000001</v>
      </c>
      <c r="G3877" s="191">
        <v>1661350000</v>
      </c>
      <c r="H3877" s="194">
        <f t="shared" si="60"/>
        <v>2.2618632962983121E-3</v>
      </c>
      <c r="I3877" s="193"/>
      <c r="J3877" s="197">
        <v>3875</v>
      </c>
      <c r="K3877" s="234">
        <v>2.2618632962983121E-3</v>
      </c>
      <c r="L3877" s="198">
        <v>5.4552052677436975E-4</v>
      </c>
    </row>
    <row r="3878" spans="1:12" ht="14.4" x14ac:dyDescent="0.3">
      <c r="A3878" s="7">
        <v>38513</v>
      </c>
      <c r="B3878" s="191">
        <v>1200.9300539999999</v>
      </c>
      <c r="C3878" s="191">
        <v>1202.790039</v>
      </c>
      <c r="D3878" s="191">
        <v>1192.6400149999999</v>
      </c>
      <c r="E3878" s="191">
        <v>1198.1099850000001</v>
      </c>
      <c r="F3878" s="192">
        <v>1198.1099850000001</v>
      </c>
      <c r="G3878" s="191">
        <v>1664180000</v>
      </c>
      <c r="H3878" s="194">
        <f t="shared" si="60"/>
        <v>-2.348237510258758E-3</v>
      </c>
      <c r="I3878" s="193"/>
      <c r="J3878" s="197">
        <v>3876</v>
      </c>
      <c r="K3878" s="234">
        <v>-2.348237510258758E-3</v>
      </c>
      <c r="L3878" s="198">
        <v>5.4917056195858272E-4</v>
      </c>
    </row>
    <row r="3879" spans="1:12" ht="14.4" x14ac:dyDescent="0.3">
      <c r="A3879" s="7">
        <v>38512</v>
      </c>
      <c r="B3879" s="191">
        <v>1194.670044</v>
      </c>
      <c r="C3879" s="191">
        <v>1201.8599850000001</v>
      </c>
      <c r="D3879" s="191">
        <v>1191.089966</v>
      </c>
      <c r="E3879" s="191">
        <v>1200.9300539999999</v>
      </c>
      <c r="F3879" s="192">
        <v>1200.9300539999999</v>
      </c>
      <c r="G3879" s="191">
        <v>1824120000</v>
      </c>
      <c r="H3879" s="194">
        <f t="shared" si="60"/>
        <v>5.2399489142961764E-3</v>
      </c>
      <c r="I3879" s="193"/>
      <c r="J3879" s="197">
        <v>3877</v>
      </c>
      <c r="K3879" s="234">
        <v>5.2399489142961764E-3</v>
      </c>
      <c r="L3879" s="198">
        <v>5.5164907770183843E-4</v>
      </c>
    </row>
    <row r="3880" spans="1:12" ht="14.4" x14ac:dyDescent="0.3">
      <c r="A3880" s="7">
        <v>38511</v>
      </c>
      <c r="B3880" s="191">
        <v>1197.26001</v>
      </c>
      <c r="C3880" s="191">
        <v>1201.969971</v>
      </c>
      <c r="D3880" s="191">
        <v>1193.329956</v>
      </c>
      <c r="E3880" s="191">
        <v>1194.670044</v>
      </c>
      <c r="F3880" s="192">
        <v>1194.670044</v>
      </c>
      <c r="G3880" s="191">
        <v>1715490000</v>
      </c>
      <c r="H3880" s="194">
        <f t="shared" si="60"/>
        <v>-2.1632443899967926E-3</v>
      </c>
      <c r="I3880" s="193"/>
      <c r="J3880" s="197">
        <v>3878</v>
      </c>
      <c r="K3880" s="234">
        <v>-2.1632443899967926E-3</v>
      </c>
      <c r="L3880" s="198">
        <v>5.5292007250118717E-4</v>
      </c>
    </row>
    <row r="3881" spans="1:12" ht="14.4" x14ac:dyDescent="0.3">
      <c r="A3881" s="7">
        <v>38510</v>
      </c>
      <c r="B3881" s="191">
        <v>1197.51001</v>
      </c>
      <c r="C3881" s="191">
        <v>1208.849976</v>
      </c>
      <c r="D3881" s="191">
        <v>1197.26001</v>
      </c>
      <c r="E3881" s="191">
        <v>1197.26001</v>
      </c>
      <c r="F3881" s="192">
        <v>1197.26001</v>
      </c>
      <c r="G3881" s="191">
        <v>1851370000</v>
      </c>
      <c r="H3881" s="194">
        <f t="shared" si="60"/>
        <v>-2.087665221270259E-4</v>
      </c>
      <c r="I3881" s="193"/>
      <c r="J3881" s="197">
        <v>3879</v>
      </c>
      <c r="K3881" s="234">
        <v>-2.087665221270259E-4</v>
      </c>
      <c r="L3881" s="198">
        <v>5.5487043796933696E-4</v>
      </c>
    </row>
    <row r="3882" spans="1:12" ht="14.4" x14ac:dyDescent="0.3">
      <c r="A3882" s="7">
        <v>38509</v>
      </c>
      <c r="B3882" s="191">
        <v>1196.0200199999999</v>
      </c>
      <c r="C3882" s="191">
        <v>1198.780029</v>
      </c>
      <c r="D3882" s="191">
        <v>1192.75</v>
      </c>
      <c r="E3882" s="191">
        <v>1197.51001</v>
      </c>
      <c r="F3882" s="192">
        <v>1197.51001</v>
      </c>
      <c r="G3882" s="191">
        <v>1547120000</v>
      </c>
      <c r="H3882" s="194">
        <f t="shared" si="60"/>
        <v>1.245790183344953E-3</v>
      </c>
      <c r="I3882" s="193"/>
      <c r="J3882" s="197">
        <v>3880</v>
      </c>
      <c r="K3882" s="234">
        <v>1.245790183344953E-3</v>
      </c>
      <c r="L3882" s="198">
        <v>5.5952245627604127E-4</v>
      </c>
    </row>
    <row r="3883" spans="1:12" ht="14.4" x14ac:dyDescent="0.3">
      <c r="A3883" s="7">
        <v>38506</v>
      </c>
      <c r="B3883" s="191">
        <v>1204.290039</v>
      </c>
      <c r="C3883" s="191">
        <v>1205.089966</v>
      </c>
      <c r="D3883" s="191">
        <v>1194.5500489999999</v>
      </c>
      <c r="E3883" s="191">
        <v>1196.0200199999999</v>
      </c>
      <c r="F3883" s="192">
        <v>1196.0200199999999</v>
      </c>
      <c r="G3883" s="191">
        <v>1627520000</v>
      </c>
      <c r="H3883" s="194">
        <f t="shared" si="60"/>
        <v>-6.8671322789210978E-3</v>
      </c>
      <c r="I3883" s="193"/>
      <c r="J3883" s="197">
        <v>3881</v>
      </c>
      <c r="K3883" s="234">
        <v>-6.8671322789210978E-3</v>
      </c>
      <c r="L3883" s="198">
        <v>5.6186580064323079E-4</v>
      </c>
    </row>
    <row r="3884" spans="1:12" ht="14.4" x14ac:dyDescent="0.3">
      <c r="A3884" s="7">
        <v>38505</v>
      </c>
      <c r="B3884" s="191">
        <v>1202.2700199999999</v>
      </c>
      <c r="C3884" s="191">
        <v>1204.670044</v>
      </c>
      <c r="D3884" s="191">
        <v>1198.420044</v>
      </c>
      <c r="E3884" s="191">
        <v>1204.290039</v>
      </c>
      <c r="F3884" s="192">
        <v>1204.290039</v>
      </c>
      <c r="G3884" s="191">
        <v>1813790000</v>
      </c>
      <c r="H3884" s="194">
        <f t="shared" si="60"/>
        <v>1.7218712464725742E-3</v>
      </c>
      <c r="I3884" s="193"/>
      <c r="J3884" s="197">
        <v>3882</v>
      </c>
      <c r="K3884" s="234">
        <v>1.7218712464725742E-3</v>
      </c>
      <c r="L3884" s="198">
        <v>5.6388964921586589E-4</v>
      </c>
    </row>
    <row r="3885" spans="1:12" ht="14.4" x14ac:dyDescent="0.3">
      <c r="A3885" s="7">
        <v>38504</v>
      </c>
      <c r="B3885" s="191">
        <v>1191.5</v>
      </c>
      <c r="C3885" s="191">
        <v>1205.6400149999999</v>
      </c>
      <c r="D3885" s="191">
        <v>1191.030029</v>
      </c>
      <c r="E3885" s="191">
        <v>1202.219971</v>
      </c>
      <c r="F3885" s="192">
        <v>1202.219971</v>
      </c>
      <c r="G3885" s="191">
        <v>1810100000</v>
      </c>
      <c r="H3885" s="194">
        <f t="shared" si="60"/>
        <v>8.9970381871590319E-3</v>
      </c>
      <c r="I3885" s="193"/>
      <c r="J3885" s="197">
        <v>3883</v>
      </c>
      <c r="K3885" s="234">
        <v>8.9970381871590319E-3</v>
      </c>
      <c r="L3885" s="198">
        <v>5.6488993212512953E-4</v>
      </c>
    </row>
    <row r="3886" spans="1:12" ht="14.4" x14ac:dyDescent="0.3">
      <c r="A3886" s="7">
        <v>38503</v>
      </c>
      <c r="B3886" s="191">
        <v>1198.780029</v>
      </c>
      <c r="C3886" s="191">
        <v>1198.780029</v>
      </c>
      <c r="D3886" s="191">
        <v>1191.5</v>
      </c>
      <c r="E3886" s="191">
        <v>1191.5</v>
      </c>
      <c r="F3886" s="192">
        <v>1191.5</v>
      </c>
      <c r="G3886" s="191">
        <v>1840680000</v>
      </c>
      <c r="H3886" s="194">
        <f t="shared" si="60"/>
        <v>-6.072864765750959E-3</v>
      </c>
      <c r="I3886" s="193"/>
      <c r="J3886" s="197">
        <v>3884</v>
      </c>
      <c r="K3886" s="234">
        <v>-6.072864765750959E-3</v>
      </c>
      <c r="L3886" s="198">
        <v>5.6598004026225089E-4</v>
      </c>
    </row>
    <row r="3887" spans="1:12" ht="14.4" x14ac:dyDescent="0.3">
      <c r="A3887" s="7">
        <v>38499</v>
      </c>
      <c r="B3887" s="191">
        <v>1197.619995</v>
      </c>
      <c r="C3887" s="191">
        <v>1199.5600589999999</v>
      </c>
      <c r="D3887" s="191">
        <v>1195.280029</v>
      </c>
      <c r="E3887" s="191">
        <v>1198.780029</v>
      </c>
      <c r="F3887" s="192">
        <v>1198.780029</v>
      </c>
      <c r="G3887" s="191">
        <v>1381430000</v>
      </c>
      <c r="H3887" s="194">
        <f t="shared" si="60"/>
        <v>9.686160926195926E-4</v>
      </c>
      <c r="I3887" s="193"/>
      <c r="J3887" s="197">
        <v>3885</v>
      </c>
      <c r="K3887" s="234">
        <v>9.686160926195926E-4</v>
      </c>
      <c r="L3887" s="198">
        <v>5.7030947864919837E-4</v>
      </c>
    </row>
    <row r="3888" spans="1:12" ht="14.4" x14ac:dyDescent="0.3">
      <c r="A3888" s="7">
        <v>38498</v>
      </c>
      <c r="B3888" s="191">
        <v>1190.01001</v>
      </c>
      <c r="C3888" s="191">
        <v>1198.9499510000001</v>
      </c>
      <c r="D3888" s="191">
        <v>1190.01001</v>
      </c>
      <c r="E3888" s="191">
        <v>1197.619995</v>
      </c>
      <c r="F3888" s="192">
        <v>1197.619995</v>
      </c>
      <c r="G3888" s="191">
        <v>1654110000</v>
      </c>
      <c r="H3888" s="194">
        <f t="shared" si="60"/>
        <v>6.394891585827964E-3</v>
      </c>
      <c r="I3888" s="193"/>
      <c r="J3888" s="197">
        <v>3886</v>
      </c>
      <c r="K3888" s="234">
        <v>6.394891585827964E-3</v>
      </c>
      <c r="L3888" s="198">
        <v>5.7144672455325092E-4</v>
      </c>
    </row>
    <row r="3889" spans="1:12" ht="14.4" x14ac:dyDescent="0.3">
      <c r="A3889" s="7">
        <v>38497</v>
      </c>
      <c r="B3889" s="191">
        <v>1194.0699460000001</v>
      </c>
      <c r="C3889" s="191">
        <v>1194.0699460000001</v>
      </c>
      <c r="D3889" s="191">
        <v>1185.959961</v>
      </c>
      <c r="E3889" s="191">
        <v>1190.01001</v>
      </c>
      <c r="F3889" s="192">
        <v>1190.01001</v>
      </c>
      <c r="G3889" s="191">
        <v>1742180000</v>
      </c>
      <c r="H3889" s="194">
        <f t="shared" si="60"/>
        <v>-3.4000822260039586E-3</v>
      </c>
      <c r="I3889" s="193"/>
      <c r="J3889" s="197">
        <v>3887</v>
      </c>
      <c r="K3889" s="234">
        <v>-3.4000822260039586E-3</v>
      </c>
      <c r="L3889" s="198">
        <v>5.7390620563676272E-4</v>
      </c>
    </row>
    <row r="3890" spans="1:12" ht="14.4" x14ac:dyDescent="0.3">
      <c r="A3890" s="7">
        <v>38496</v>
      </c>
      <c r="B3890" s="191">
        <v>1193.8599850000001</v>
      </c>
      <c r="C3890" s="191">
        <v>1195.290039</v>
      </c>
      <c r="D3890" s="191">
        <v>1189.869995</v>
      </c>
      <c r="E3890" s="191">
        <v>1194.0699460000001</v>
      </c>
      <c r="F3890" s="192">
        <v>1194.0699460000001</v>
      </c>
      <c r="G3890" s="191">
        <v>1681000000</v>
      </c>
      <c r="H3890" s="194">
        <f t="shared" si="60"/>
        <v>1.75867356840862E-4</v>
      </c>
      <c r="I3890" s="193"/>
      <c r="J3890" s="197">
        <v>3888</v>
      </c>
      <c r="K3890" s="234">
        <v>1.75867356840862E-4</v>
      </c>
      <c r="L3890" s="198">
        <v>5.7437446850776351E-4</v>
      </c>
    </row>
    <row r="3891" spans="1:12" ht="14.4" x14ac:dyDescent="0.3">
      <c r="A3891" s="7">
        <v>38495</v>
      </c>
      <c r="B3891" s="191">
        <v>1189.280029</v>
      </c>
      <c r="C3891" s="191">
        <v>1197.4399410000001</v>
      </c>
      <c r="D3891" s="191">
        <v>1188.76001</v>
      </c>
      <c r="E3891" s="191">
        <v>1193.8599850000001</v>
      </c>
      <c r="F3891" s="192">
        <v>1193.8599850000001</v>
      </c>
      <c r="G3891" s="191">
        <v>1681170000</v>
      </c>
      <c r="H3891" s="194">
        <f t="shared" si="60"/>
        <v>3.8510324636083148E-3</v>
      </c>
      <c r="I3891" s="193"/>
      <c r="J3891" s="197">
        <v>3889</v>
      </c>
      <c r="K3891" s="234">
        <v>3.8510324636083148E-3</v>
      </c>
      <c r="L3891" s="198">
        <v>5.7486493753754479E-4</v>
      </c>
    </row>
    <row r="3892" spans="1:12" ht="14.4" x14ac:dyDescent="0.3">
      <c r="A3892" s="7">
        <v>38492</v>
      </c>
      <c r="B3892" s="191">
        <v>1191.079956</v>
      </c>
      <c r="C3892" s="191">
        <v>1191.219971</v>
      </c>
      <c r="D3892" s="191">
        <v>1185.1899410000001</v>
      </c>
      <c r="E3892" s="191">
        <v>1189.280029</v>
      </c>
      <c r="F3892" s="192">
        <v>1189.280029</v>
      </c>
      <c r="G3892" s="191">
        <v>1631750000</v>
      </c>
      <c r="H3892" s="194">
        <f t="shared" si="60"/>
        <v>-1.5111722692779704E-3</v>
      </c>
      <c r="I3892" s="193"/>
      <c r="J3892" s="197">
        <v>3890</v>
      </c>
      <c r="K3892" s="234">
        <v>-1.5111722692779704E-3</v>
      </c>
      <c r="L3892" s="198">
        <v>5.816746683519181E-4</v>
      </c>
    </row>
    <row r="3893" spans="1:12" ht="14.4" x14ac:dyDescent="0.3">
      <c r="A3893" s="7">
        <v>38491</v>
      </c>
      <c r="B3893" s="191">
        <v>1185.5600589999999</v>
      </c>
      <c r="C3893" s="191">
        <v>1191.089966</v>
      </c>
      <c r="D3893" s="191">
        <v>1184.48999</v>
      </c>
      <c r="E3893" s="191">
        <v>1191.079956</v>
      </c>
      <c r="F3893" s="192">
        <v>1191.079956</v>
      </c>
      <c r="G3893" s="191">
        <v>1775860000</v>
      </c>
      <c r="H3893" s="194">
        <f t="shared" si="60"/>
        <v>4.6559404208134925E-3</v>
      </c>
      <c r="I3893" s="193"/>
      <c r="J3893" s="197">
        <v>3891</v>
      </c>
      <c r="K3893" s="234">
        <v>4.6559404208134925E-3</v>
      </c>
      <c r="L3893" s="198">
        <v>5.8210276161929663E-4</v>
      </c>
    </row>
    <row r="3894" spans="1:12" ht="14.4" x14ac:dyDescent="0.3">
      <c r="A3894" s="7">
        <v>38490</v>
      </c>
      <c r="B3894" s="191">
        <v>1173.8000489999999</v>
      </c>
      <c r="C3894" s="191">
        <v>1187.900024</v>
      </c>
      <c r="D3894" s="191">
        <v>1173.8000489999999</v>
      </c>
      <c r="E3894" s="191">
        <v>1185.5600589999999</v>
      </c>
      <c r="F3894" s="192">
        <v>1185.5600589999999</v>
      </c>
      <c r="G3894" s="191">
        <v>2266320000</v>
      </c>
      <c r="H3894" s="194">
        <f t="shared" si="60"/>
        <v>1.0018750646686987E-2</v>
      </c>
      <c r="I3894" s="193"/>
      <c r="J3894" s="197">
        <v>3892</v>
      </c>
      <c r="K3894" s="234">
        <v>1.0018750646686987E-2</v>
      </c>
      <c r="L3894" s="198">
        <v>5.8225704559418975E-4</v>
      </c>
    </row>
    <row r="3895" spans="1:12" ht="14.4" x14ac:dyDescent="0.3">
      <c r="A3895" s="7">
        <v>38489</v>
      </c>
      <c r="B3895" s="191">
        <v>1165.6899410000001</v>
      </c>
      <c r="C3895" s="191">
        <v>1174.349976</v>
      </c>
      <c r="D3895" s="191">
        <v>1159.8599850000001</v>
      </c>
      <c r="E3895" s="191">
        <v>1173.8000489999999</v>
      </c>
      <c r="F3895" s="192">
        <v>1173.8000489999999</v>
      </c>
      <c r="G3895" s="191">
        <v>1887260000</v>
      </c>
      <c r="H3895" s="194">
        <f t="shared" si="60"/>
        <v>6.957345787030219E-3</v>
      </c>
      <c r="I3895" s="193"/>
      <c r="J3895" s="197">
        <v>3893</v>
      </c>
      <c r="K3895" s="234">
        <v>6.957345787030219E-3</v>
      </c>
      <c r="L3895" s="198">
        <v>5.8535465707880571E-4</v>
      </c>
    </row>
    <row r="3896" spans="1:12" ht="14.4" x14ac:dyDescent="0.3">
      <c r="A3896" s="7">
        <v>38488</v>
      </c>
      <c r="B3896" s="191">
        <v>1154.0500489999999</v>
      </c>
      <c r="C3896" s="191">
        <v>1165.75</v>
      </c>
      <c r="D3896" s="191">
        <v>1153.6400149999999</v>
      </c>
      <c r="E3896" s="191">
        <v>1165.6899410000001</v>
      </c>
      <c r="F3896" s="192">
        <v>1165.6899410000001</v>
      </c>
      <c r="G3896" s="191">
        <v>1856860000</v>
      </c>
      <c r="H3896" s="194">
        <f t="shared" si="60"/>
        <v>1.0086124089753533E-2</v>
      </c>
      <c r="I3896" s="193"/>
      <c r="J3896" s="197">
        <v>3894</v>
      </c>
      <c r="K3896" s="234">
        <v>1.0086124089753533E-2</v>
      </c>
      <c r="L3896" s="198">
        <v>5.8768693539511013E-4</v>
      </c>
    </row>
    <row r="3897" spans="1:12" ht="14.4" x14ac:dyDescent="0.3">
      <c r="A3897" s="7">
        <v>38485</v>
      </c>
      <c r="B3897" s="191">
        <v>1159.3599850000001</v>
      </c>
      <c r="C3897" s="191">
        <v>1163.75</v>
      </c>
      <c r="D3897" s="191">
        <v>1146.1800539999999</v>
      </c>
      <c r="E3897" s="191">
        <v>1154.0500489999999</v>
      </c>
      <c r="F3897" s="192">
        <v>1154.0500489999999</v>
      </c>
      <c r="G3897" s="191">
        <v>2188590000</v>
      </c>
      <c r="H3897" s="194">
        <f t="shared" si="60"/>
        <v>-4.580058022271751E-3</v>
      </c>
      <c r="I3897" s="193"/>
      <c r="J3897" s="197">
        <v>3895</v>
      </c>
      <c r="K3897" s="234">
        <v>-4.580058022271751E-3</v>
      </c>
      <c r="L3897" s="198">
        <v>5.8872319091320851E-4</v>
      </c>
    </row>
    <row r="3898" spans="1:12" ht="14.4" x14ac:dyDescent="0.3">
      <c r="A3898" s="7">
        <v>38484</v>
      </c>
      <c r="B3898" s="191">
        <v>1171.1099850000001</v>
      </c>
      <c r="C3898" s="191">
        <v>1173.369995</v>
      </c>
      <c r="D3898" s="191">
        <v>1157.76001</v>
      </c>
      <c r="E3898" s="191">
        <v>1159.3599850000001</v>
      </c>
      <c r="F3898" s="192">
        <v>1159.3599850000001</v>
      </c>
      <c r="G3898" s="191">
        <v>1995290000</v>
      </c>
      <c r="H3898" s="194">
        <f t="shared" si="60"/>
        <v>-1.0033216478809203E-2</v>
      </c>
      <c r="I3898" s="193"/>
      <c r="J3898" s="197">
        <v>3896</v>
      </c>
      <c r="K3898" s="234">
        <v>-1.0033216478809203E-2</v>
      </c>
      <c r="L3898" s="198">
        <v>5.9070800591043979E-4</v>
      </c>
    </row>
    <row r="3899" spans="1:12" ht="14.4" x14ac:dyDescent="0.3">
      <c r="A3899" s="7">
        <v>38483</v>
      </c>
      <c r="B3899" s="191">
        <v>1166.219971</v>
      </c>
      <c r="C3899" s="191">
        <v>1171.7700199999999</v>
      </c>
      <c r="D3899" s="191">
        <v>1157.709961</v>
      </c>
      <c r="E3899" s="191">
        <v>1171.1099850000001</v>
      </c>
      <c r="F3899" s="192">
        <v>1171.1099850000001</v>
      </c>
      <c r="G3899" s="191">
        <v>1834970000</v>
      </c>
      <c r="H3899" s="194">
        <f t="shared" si="60"/>
        <v>4.1930460132722806E-3</v>
      </c>
      <c r="I3899" s="193"/>
      <c r="J3899" s="197">
        <v>3897</v>
      </c>
      <c r="K3899" s="234">
        <v>4.1930460132722806E-3</v>
      </c>
      <c r="L3899" s="198">
        <v>5.9226286700796757E-4</v>
      </c>
    </row>
    <row r="3900" spans="1:12" ht="14.4" x14ac:dyDescent="0.3">
      <c r="A3900" s="7">
        <v>38482</v>
      </c>
      <c r="B3900" s="191">
        <v>1178.839966</v>
      </c>
      <c r="C3900" s="191">
        <v>1178.839966</v>
      </c>
      <c r="D3900" s="191">
        <v>1162.9799800000001</v>
      </c>
      <c r="E3900" s="191">
        <v>1166.219971</v>
      </c>
      <c r="F3900" s="192">
        <v>1166.219971</v>
      </c>
      <c r="G3900" s="191">
        <v>1889660000</v>
      </c>
      <c r="H3900" s="194">
        <f t="shared" si="60"/>
        <v>-1.0705435312667383E-2</v>
      </c>
      <c r="I3900" s="193"/>
      <c r="J3900" s="197">
        <v>3898</v>
      </c>
      <c r="K3900" s="234">
        <v>-1.0705435312667383E-2</v>
      </c>
      <c r="L3900" s="198">
        <v>5.9361756861211026E-4</v>
      </c>
    </row>
    <row r="3901" spans="1:12" ht="14.4" x14ac:dyDescent="0.3">
      <c r="A3901" s="7">
        <v>38481</v>
      </c>
      <c r="B3901" s="191">
        <v>1171.349976</v>
      </c>
      <c r="C3901" s="191">
        <v>1178.869995</v>
      </c>
      <c r="D3901" s="191">
        <v>1169.380005</v>
      </c>
      <c r="E3901" s="191">
        <v>1178.839966</v>
      </c>
      <c r="F3901" s="192">
        <v>1178.839966</v>
      </c>
      <c r="G3901" s="191">
        <v>1857020000</v>
      </c>
      <c r="H3901" s="194">
        <f t="shared" si="60"/>
        <v>6.3943229209576851E-3</v>
      </c>
      <c r="I3901" s="193"/>
      <c r="J3901" s="197">
        <v>3899</v>
      </c>
      <c r="K3901" s="234">
        <v>6.3943229209576851E-3</v>
      </c>
      <c r="L3901" s="198">
        <v>5.9381296601777379E-4</v>
      </c>
    </row>
    <row r="3902" spans="1:12" ht="14.4" x14ac:dyDescent="0.3">
      <c r="A3902" s="7">
        <v>38478</v>
      </c>
      <c r="B3902" s="191">
        <v>1172.630005</v>
      </c>
      <c r="C3902" s="191">
        <v>1177.75</v>
      </c>
      <c r="D3902" s="191">
        <v>1170.5</v>
      </c>
      <c r="E3902" s="191">
        <v>1171.349976</v>
      </c>
      <c r="F3902" s="192">
        <v>1171.349976</v>
      </c>
      <c r="G3902" s="191">
        <v>1707200000</v>
      </c>
      <c r="H3902" s="194">
        <f t="shared" si="60"/>
        <v>-1.0915881348269041E-3</v>
      </c>
      <c r="I3902" s="193"/>
      <c r="J3902" s="197">
        <v>3900</v>
      </c>
      <c r="K3902" s="234">
        <v>-1.0915881348269041E-3</v>
      </c>
      <c r="L3902" s="198">
        <v>5.9421999297961097E-4</v>
      </c>
    </row>
    <row r="3903" spans="1:12" ht="14.4" x14ac:dyDescent="0.3">
      <c r="A3903" s="7">
        <v>38477</v>
      </c>
      <c r="B3903" s="191">
        <v>1175.650024</v>
      </c>
      <c r="C3903" s="191">
        <v>1178.619995</v>
      </c>
      <c r="D3903" s="191">
        <v>1166.7700199999999</v>
      </c>
      <c r="E3903" s="191">
        <v>1172.630005</v>
      </c>
      <c r="F3903" s="192">
        <v>1172.630005</v>
      </c>
      <c r="G3903" s="191">
        <v>1997100000</v>
      </c>
      <c r="H3903" s="194">
        <f t="shared" si="60"/>
        <v>-2.5688078410655035E-3</v>
      </c>
      <c r="I3903" s="193"/>
      <c r="J3903" s="197">
        <v>3901</v>
      </c>
      <c r="K3903" s="234">
        <v>-2.5688078410655035E-3</v>
      </c>
      <c r="L3903" s="198">
        <v>5.9779439946205817E-4</v>
      </c>
    </row>
    <row r="3904" spans="1:12" ht="14.4" x14ac:dyDescent="0.3">
      <c r="A3904" s="7">
        <v>38476</v>
      </c>
      <c r="B3904" s="191">
        <v>1161.170044</v>
      </c>
      <c r="C3904" s="191">
        <v>1176.01001</v>
      </c>
      <c r="D3904" s="191">
        <v>1161.170044</v>
      </c>
      <c r="E3904" s="191">
        <v>1175.650024</v>
      </c>
      <c r="F3904" s="192">
        <v>1175.650024</v>
      </c>
      <c r="G3904" s="191">
        <v>2306480000</v>
      </c>
      <c r="H3904" s="194">
        <f t="shared" si="60"/>
        <v>1.2470163241655301E-2</v>
      </c>
      <c r="I3904" s="193"/>
      <c r="J3904" s="197">
        <v>3902</v>
      </c>
      <c r="K3904" s="234">
        <v>1.2470163241655301E-2</v>
      </c>
      <c r="L3904" s="198">
        <v>5.9785700040284034E-4</v>
      </c>
    </row>
    <row r="3905" spans="1:12" ht="14.4" x14ac:dyDescent="0.3">
      <c r="A3905" s="7">
        <v>38475</v>
      </c>
      <c r="B3905" s="191">
        <v>1162.160034</v>
      </c>
      <c r="C3905" s="191">
        <v>1166.8900149999999</v>
      </c>
      <c r="D3905" s="191">
        <v>1156.709961</v>
      </c>
      <c r="E3905" s="191">
        <v>1161.170044</v>
      </c>
      <c r="F3905" s="192">
        <v>1161.170044</v>
      </c>
      <c r="G3905" s="191">
        <v>2167020000</v>
      </c>
      <c r="H3905" s="194">
        <f t="shared" si="60"/>
        <v>-8.5185342038705347E-4</v>
      </c>
      <c r="I3905" s="193"/>
      <c r="J3905" s="197">
        <v>3903</v>
      </c>
      <c r="K3905" s="234">
        <v>-8.5185342038705347E-4</v>
      </c>
      <c r="L3905" s="198">
        <v>6.0262092393333847E-4</v>
      </c>
    </row>
    <row r="3906" spans="1:12" ht="14.4" x14ac:dyDescent="0.3">
      <c r="A3906" s="7">
        <v>38474</v>
      </c>
      <c r="B3906" s="191">
        <v>1156.849976</v>
      </c>
      <c r="C3906" s="191">
        <v>1162.869995</v>
      </c>
      <c r="D3906" s="191">
        <v>1154.709961</v>
      </c>
      <c r="E3906" s="191">
        <v>1162.160034</v>
      </c>
      <c r="F3906" s="192">
        <v>1162.160034</v>
      </c>
      <c r="G3906" s="191">
        <v>1980040000</v>
      </c>
      <c r="H3906" s="194">
        <f t="shared" si="60"/>
        <v>4.5901007997255008E-3</v>
      </c>
      <c r="I3906" s="193"/>
      <c r="J3906" s="197">
        <v>3904</v>
      </c>
      <c r="K3906" s="234">
        <v>4.5901007997255008E-3</v>
      </c>
      <c r="L3906" s="198">
        <v>6.0296175537795762E-4</v>
      </c>
    </row>
    <row r="3907" spans="1:12" ht="14.4" x14ac:dyDescent="0.3">
      <c r="A3907" s="7">
        <v>38471</v>
      </c>
      <c r="B3907" s="191">
        <v>1143.219971</v>
      </c>
      <c r="C3907" s="191">
        <v>1156.969971</v>
      </c>
      <c r="D3907" s="191">
        <v>1139.1899410000001</v>
      </c>
      <c r="E3907" s="191">
        <v>1156.849976</v>
      </c>
      <c r="F3907" s="192">
        <v>1156.849976</v>
      </c>
      <c r="G3907" s="191">
        <v>2362360000</v>
      </c>
      <c r="H3907" s="194">
        <f t="shared" si="60"/>
        <v>1.1922469293531947E-2</v>
      </c>
      <c r="I3907" s="193"/>
      <c r="J3907" s="197">
        <v>3905</v>
      </c>
      <c r="K3907" s="234">
        <v>1.1922469293531947E-2</v>
      </c>
      <c r="L3907" s="198">
        <v>6.0474899302445737E-4</v>
      </c>
    </row>
    <row r="3908" spans="1:12" ht="14.4" x14ac:dyDescent="0.3">
      <c r="A3908" s="7">
        <v>38470</v>
      </c>
      <c r="B3908" s="191">
        <v>1156.380005</v>
      </c>
      <c r="C3908" s="191">
        <v>1156.380005</v>
      </c>
      <c r="D3908" s="191">
        <v>1143.219971</v>
      </c>
      <c r="E3908" s="191">
        <v>1143.219971</v>
      </c>
      <c r="F3908" s="192">
        <v>1143.219971</v>
      </c>
      <c r="G3908" s="191">
        <v>2182270000</v>
      </c>
      <c r="H3908" s="194">
        <f t="shared" ref="H3908:H3971" si="61">(F3908-F3909)/F3909</f>
        <v>-1.138037145496994E-2</v>
      </c>
      <c r="I3908" s="193"/>
      <c r="J3908" s="197">
        <v>3906</v>
      </c>
      <c r="K3908" s="234">
        <v>-1.138037145496994E-2</v>
      </c>
      <c r="L3908" s="198">
        <v>6.0688040024774886E-4</v>
      </c>
    </row>
    <row r="3909" spans="1:12" ht="14.4" x14ac:dyDescent="0.3">
      <c r="A3909" s="7">
        <v>38469</v>
      </c>
      <c r="B3909" s="191">
        <v>1151.73999</v>
      </c>
      <c r="C3909" s="191">
        <v>1159.869995</v>
      </c>
      <c r="D3909" s="191">
        <v>1144.420044</v>
      </c>
      <c r="E3909" s="191">
        <v>1156.380005</v>
      </c>
      <c r="F3909" s="192">
        <v>1156.380005</v>
      </c>
      <c r="G3909" s="191">
        <v>2151520000</v>
      </c>
      <c r="H3909" s="194">
        <f t="shared" si="61"/>
        <v>3.9502784037680856E-3</v>
      </c>
      <c r="I3909" s="193"/>
      <c r="J3909" s="197">
        <v>3907</v>
      </c>
      <c r="K3909" s="234">
        <v>3.9502784037680856E-3</v>
      </c>
      <c r="L3909" s="198">
        <v>6.0873639319752057E-4</v>
      </c>
    </row>
    <row r="3910" spans="1:12" ht="14.4" x14ac:dyDescent="0.3">
      <c r="A3910" s="7">
        <v>38468</v>
      </c>
      <c r="B3910" s="191">
        <v>1162.099976</v>
      </c>
      <c r="C3910" s="191">
        <v>1164.8000489999999</v>
      </c>
      <c r="D3910" s="191">
        <v>1151.829956</v>
      </c>
      <c r="E3910" s="191">
        <v>1151.829956</v>
      </c>
      <c r="F3910" s="192">
        <v>1151.829956</v>
      </c>
      <c r="G3910" s="191">
        <v>1959740000</v>
      </c>
      <c r="H3910" s="194">
        <f t="shared" si="61"/>
        <v>-8.837466837706854E-3</v>
      </c>
      <c r="I3910" s="193"/>
      <c r="J3910" s="197">
        <v>3908</v>
      </c>
      <c r="K3910" s="234">
        <v>-8.837466837706854E-3</v>
      </c>
      <c r="L3910" s="198">
        <v>6.1269682419703769E-4</v>
      </c>
    </row>
    <row r="3911" spans="1:12" ht="14.4" x14ac:dyDescent="0.3">
      <c r="A3911" s="7">
        <v>38467</v>
      </c>
      <c r="B3911" s="191">
        <v>1152.119995</v>
      </c>
      <c r="C3911" s="191">
        <v>1164.0500489999999</v>
      </c>
      <c r="D3911" s="191">
        <v>1152.119995</v>
      </c>
      <c r="E3911" s="191">
        <v>1162.099976</v>
      </c>
      <c r="F3911" s="192">
        <v>1162.099976</v>
      </c>
      <c r="G3911" s="191">
        <v>1795030000</v>
      </c>
      <c r="H3911" s="194">
        <f t="shared" si="61"/>
        <v>8.6622756686033833E-3</v>
      </c>
      <c r="I3911" s="193"/>
      <c r="J3911" s="197">
        <v>3909</v>
      </c>
      <c r="K3911" s="234">
        <v>8.6622756686033833E-3</v>
      </c>
      <c r="L3911" s="198">
        <v>6.2082635665597439E-4</v>
      </c>
    </row>
    <row r="3912" spans="1:12" ht="14.4" x14ac:dyDescent="0.3">
      <c r="A3912" s="7">
        <v>38464</v>
      </c>
      <c r="B3912" s="191">
        <v>1159.9499510000001</v>
      </c>
      <c r="C3912" s="191">
        <v>1159.9499510000001</v>
      </c>
      <c r="D3912" s="191">
        <v>1142.9499510000001</v>
      </c>
      <c r="E3912" s="191">
        <v>1152.119995</v>
      </c>
      <c r="F3912" s="192">
        <v>1152.119995</v>
      </c>
      <c r="G3912" s="191">
        <v>2045880000</v>
      </c>
      <c r="H3912" s="194">
        <f t="shared" si="61"/>
        <v>-6.7502533133000997E-3</v>
      </c>
      <c r="I3912" s="193"/>
      <c r="J3912" s="197">
        <v>3910</v>
      </c>
      <c r="K3912" s="234">
        <v>-6.7502533133000997E-3</v>
      </c>
      <c r="L3912" s="198">
        <v>6.2258043171877181E-4</v>
      </c>
    </row>
    <row r="3913" spans="1:12" ht="14.4" x14ac:dyDescent="0.3">
      <c r="A3913" s="7">
        <v>38463</v>
      </c>
      <c r="B3913" s="191">
        <v>1137.5</v>
      </c>
      <c r="C3913" s="191">
        <v>1159.9499510000001</v>
      </c>
      <c r="D3913" s="191">
        <v>1137.5</v>
      </c>
      <c r="E3913" s="191">
        <v>1159.9499510000001</v>
      </c>
      <c r="F3913" s="192">
        <v>1159.9499510000001</v>
      </c>
      <c r="G3913" s="191">
        <v>2308560000</v>
      </c>
      <c r="H3913" s="194">
        <f t="shared" si="61"/>
        <v>1.9736220659340709E-2</v>
      </c>
      <c r="I3913" s="193"/>
      <c r="J3913" s="197">
        <v>3911</v>
      </c>
      <c r="K3913" s="234">
        <v>1.9736220659340709E-2</v>
      </c>
      <c r="L3913" s="198">
        <v>6.2291477624811518E-4</v>
      </c>
    </row>
    <row r="3914" spans="1:12" ht="14.4" x14ac:dyDescent="0.3">
      <c r="A3914" s="7">
        <v>38462</v>
      </c>
      <c r="B3914" s="191">
        <v>1152.780029</v>
      </c>
      <c r="C3914" s="191">
        <v>1155.5</v>
      </c>
      <c r="D3914" s="191">
        <v>1136.150024</v>
      </c>
      <c r="E3914" s="191">
        <v>1137.5</v>
      </c>
      <c r="F3914" s="192">
        <v>1137.5</v>
      </c>
      <c r="G3914" s="191">
        <v>2217050000</v>
      </c>
      <c r="H3914" s="194">
        <f t="shared" si="61"/>
        <v>-1.3254939030523414E-2</v>
      </c>
      <c r="I3914" s="193"/>
      <c r="J3914" s="197">
        <v>3912</v>
      </c>
      <c r="K3914" s="234">
        <v>-1.3254939030523414E-2</v>
      </c>
      <c r="L3914" s="198">
        <v>6.2680038928046632E-4</v>
      </c>
    </row>
    <row r="3915" spans="1:12" ht="14.4" x14ac:dyDescent="0.3">
      <c r="A3915" s="7">
        <v>38461</v>
      </c>
      <c r="B3915" s="191">
        <v>1145.9799800000001</v>
      </c>
      <c r="C3915" s="191">
        <v>1154.670044</v>
      </c>
      <c r="D3915" s="191">
        <v>1145.9799800000001</v>
      </c>
      <c r="E3915" s="191">
        <v>1152.780029</v>
      </c>
      <c r="F3915" s="192">
        <v>1152.780029</v>
      </c>
      <c r="G3915" s="191">
        <v>2142700000</v>
      </c>
      <c r="H3915" s="194">
        <f t="shared" si="61"/>
        <v>5.9338287916687205E-3</v>
      </c>
      <c r="I3915" s="193"/>
      <c r="J3915" s="197">
        <v>3913</v>
      </c>
      <c r="K3915" s="234">
        <v>5.9338287916687205E-3</v>
      </c>
      <c r="L3915" s="198">
        <v>6.2815255187880035E-4</v>
      </c>
    </row>
    <row r="3916" spans="1:12" ht="14.4" x14ac:dyDescent="0.3">
      <c r="A3916" s="7">
        <v>38460</v>
      </c>
      <c r="B3916" s="191">
        <v>1142.619995</v>
      </c>
      <c r="C3916" s="191">
        <v>1148.920044</v>
      </c>
      <c r="D3916" s="191">
        <v>1139.8000489999999</v>
      </c>
      <c r="E3916" s="191">
        <v>1145.9799800000001</v>
      </c>
      <c r="F3916" s="192">
        <v>1145.9799800000001</v>
      </c>
      <c r="G3916" s="191">
        <v>2180670000</v>
      </c>
      <c r="H3916" s="194">
        <f t="shared" si="61"/>
        <v>2.9405970617554715E-3</v>
      </c>
      <c r="I3916" s="193"/>
      <c r="J3916" s="197">
        <v>3914</v>
      </c>
      <c r="K3916" s="234">
        <v>2.9405970617554715E-3</v>
      </c>
      <c r="L3916" s="198">
        <v>6.3302949268071156E-4</v>
      </c>
    </row>
    <row r="3917" spans="1:12" ht="14.4" x14ac:dyDescent="0.3">
      <c r="A3917" s="7">
        <v>38457</v>
      </c>
      <c r="B3917" s="191">
        <v>1162.0500489999999</v>
      </c>
      <c r="C3917" s="191">
        <v>1162.0500489999999</v>
      </c>
      <c r="D3917" s="191">
        <v>1141.920044</v>
      </c>
      <c r="E3917" s="191">
        <v>1142.619995</v>
      </c>
      <c r="F3917" s="192">
        <v>1142.619995</v>
      </c>
      <c r="G3917" s="191">
        <v>2689960000</v>
      </c>
      <c r="H3917" s="194">
        <f t="shared" si="61"/>
        <v>-1.6720496691790879E-2</v>
      </c>
      <c r="I3917" s="193"/>
      <c r="J3917" s="197">
        <v>3915</v>
      </c>
      <c r="K3917" s="234">
        <v>-1.6720496691790879E-2</v>
      </c>
      <c r="L3917" s="198">
        <v>6.3434785955997588E-4</v>
      </c>
    </row>
    <row r="3918" spans="1:12" ht="14.4" x14ac:dyDescent="0.3">
      <c r="A3918" s="7">
        <v>38456</v>
      </c>
      <c r="B3918" s="191">
        <v>1173.790039</v>
      </c>
      <c r="C3918" s="191">
        <v>1174.670044</v>
      </c>
      <c r="D3918" s="191">
        <v>1161.6999510000001</v>
      </c>
      <c r="E3918" s="191">
        <v>1162.0500489999999</v>
      </c>
      <c r="F3918" s="192">
        <v>1162.0500489999999</v>
      </c>
      <c r="G3918" s="191">
        <v>2355040000</v>
      </c>
      <c r="H3918" s="194">
        <f t="shared" si="61"/>
        <v>-1.0001780224682955E-2</v>
      </c>
      <c r="I3918" s="193"/>
      <c r="J3918" s="197">
        <v>3916</v>
      </c>
      <c r="K3918" s="234">
        <v>-1.0001780224682955E-2</v>
      </c>
      <c r="L3918" s="198">
        <v>6.3586826091578631E-4</v>
      </c>
    </row>
    <row r="3919" spans="1:12" ht="14.4" x14ac:dyDescent="0.3">
      <c r="A3919" s="7">
        <v>38455</v>
      </c>
      <c r="B3919" s="191">
        <v>1187.76001</v>
      </c>
      <c r="C3919" s="191">
        <v>1187.76001</v>
      </c>
      <c r="D3919" s="191">
        <v>1171.400024</v>
      </c>
      <c r="E3919" s="191">
        <v>1173.790039</v>
      </c>
      <c r="F3919" s="192">
        <v>1173.790039</v>
      </c>
      <c r="G3919" s="191">
        <v>2049740000</v>
      </c>
      <c r="H3919" s="194">
        <f t="shared" si="61"/>
        <v>-1.1761610832477839E-2</v>
      </c>
      <c r="I3919" s="193"/>
      <c r="J3919" s="197">
        <v>3917</v>
      </c>
      <c r="K3919" s="234">
        <v>-1.1761610832477839E-2</v>
      </c>
      <c r="L3919" s="198">
        <v>6.3883011041749791E-4</v>
      </c>
    </row>
    <row r="3920" spans="1:12" ht="14.4" x14ac:dyDescent="0.3">
      <c r="A3920" s="7">
        <v>38454</v>
      </c>
      <c r="B3920" s="191">
        <v>1181.209961</v>
      </c>
      <c r="C3920" s="191">
        <v>1190.170044</v>
      </c>
      <c r="D3920" s="191">
        <v>1170.849976</v>
      </c>
      <c r="E3920" s="191">
        <v>1187.76001</v>
      </c>
      <c r="F3920" s="192">
        <v>1187.76001</v>
      </c>
      <c r="G3920" s="191">
        <v>1979830000</v>
      </c>
      <c r="H3920" s="194">
        <f t="shared" si="61"/>
        <v>5.5452029836039829E-3</v>
      </c>
      <c r="I3920" s="193"/>
      <c r="J3920" s="197">
        <v>3918</v>
      </c>
      <c r="K3920" s="234">
        <v>5.5452029836039829E-3</v>
      </c>
      <c r="L3920" s="198">
        <v>6.4278732326099894E-4</v>
      </c>
    </row>
    <row r="3921" spans="1:12" ht="14.4" x14ac:dyDescent="0.3">
      <c r="A3921" s="7">
        <v>38453</v>
      </c>
      <c r="B3921" s="191">
        <v>1181.1999510000001</v>
      </c>
      <c r="C3921" s="191">
        <v>1184.0699460000001</v>
      </c>
      <c r="D3921" s="191">
        <v>1178.6899410000001</v>
      </c>
      <c r="E3921" s="191">
        <v>1181.209961</v>
      </c>
      <c r="F3921" s="192">
        <v>1181.209961</v>
      </c>
      <c r="G3921" s="191">
        <v>1525310000</v>
      </c>
      <c r="H3921" s="194">
        <f t="shared" si="61"/>
        <v>8.4744331317413484E-6</v>
      </c>
      <c r="I3921" s="193"/>
      <c r="J3921" s="197">
        <v>3919</v>
      </c>
      <c r="K3921" s="234">
        <v>8.4744331317413484E-6</v>
      </c>
      <c r="L3921" s="198">
        <v>6.4279767397961319E-4</v>
      </c>
    </row>
    <row r="3922" spans="1:12" ht="14.4" x14ac:dyDescent="0.3">
      <c r="A3922" s="7">
        <v>38450</v>
      </c>
      <c r="B3922" s="191">
        <v>1191.1400149999999</v>
      </c>
      <c r="C3922" s="191">
        <v>1191.75</v>
      </c>
      <c r="D3922" s="191">
        <v>1181.130005</v>
      </c>
      <c r="E3922" s="191">
        <v>1181.1999510000001</v>
      </c>
      <c r="F3922" s="192">
        <v>1181.1999510000001</v>
      </c>
      <c r="G3922" s="191">
        <v>1661330000</v>
      </c>
      <c r="H3922" s="194">
        <f t="shared" si="61"/>
        <v>-8.3450004825838149E-3</v>
      </c>
      <c r="I3922" s="193"/>
      <c r="J3922" s="197">
        <v>3920</v>
      </c>
      <c r="K3922" s="234">
        <v>-8.3450004825838149E-3</v>
      </c>
      <c r="L3922" s="198">
        <v>6.4779370411753774E-4</v>
      </c>
    </row>
    <row r="3923" spans="1:12" ht="14.4" x14ac:dyDescent="0.3">
      <c r="A3923" s="7">
        <v>38449</v>
      </c>
      <c r="B3923" s="191">
        <v>1184.0699460000001</v>
      </c>
      <c r="C3923" s="191">
        <v>1191.880005</v>
      </c>
      <c r="D3923" s="191">
        <v>1183.8100589999999</v>
      </c>
      <c r="E3923" s="191">
        <v>1191.1400149999999</v>
      </c>
      <c r="F3923" s="192">
        <v>1191.1400149999999</v>
      </c>
      <c r="G3923" s="191">
        <v>1900620000</v>
      </c>
      <c r="H3923" s="194">
        <f t="shared" si="61"/>
        <v>5.9709893185650332E-3</v>
      </c>
      <c r="I3923" s="193"/>
      <c r="J3923" s="197">
        <v>3921</v>
      </c>
      <c r="K3923" s="234">
        <v>5.9709893185650332E-3</v>
      </c>
      <c r="L3923" s="198">
        <v>6.5318859657169663E-4</v>
      </c>
    </row>
    <row r="3924" spans="1:12" ht="14.4" x14ac:dyDescent="0.3">
      <c r="A3924" s="7">
        <v>38448</v>
      </c>
      <c r="B3924" s="191">
        <v>1181.3900149999999</v>
      </c>
      <c r="C3924" s="191">
        <v>1189.339966</v>
      </c>
      <c r="D3924" s="191">
        <v>1181.3900149999999</v>
      </c>
      <c r="E3924" s="191">
        <v>1184.0699460000001</v>
      </c>
      <c r="F3924" s="192">
        <v>1184.0699460000001</v>
      </c>
      <c r="G3924" s="191">
        <v>1797400000</v>
      </c>
      <c r="H3924" s="194">
        <f t="shared" si="61"/>
        <v>2.2684557732614019E-3</v>
      </c>
      <c r="I3924" s="193"/>
      <c r="J3924" s="197">
        <v>3922</v>
      </c>
      <c r="K3924" s="234">
        <v>2.2684557732614019E-3</v>
      </c>
      <c r="L3924" s="198">
        <v>6.545666941666805E-4</v>
      </c>
    </row>
    <row r="3925" spans="1:12" ht="14.4" x14ac:dyDescent="0.3">
      <c r="A3925" s="7">
        <v>38447</v>
      </c>
      <c r="B3925" s="191">
        <v>1176.119995</v>
      </c>
      <c r="C3925" s="191">
        <v>1183.5600589999999</v>
      </c>
      <c r="D3925" s="191">
        <v>1176.119995</v>
      </c>
      <c r="E3925" s="191">
        <v>1181.3900149999999</v>
      </c>
      <c r="F3925" s="192">
        <v>1181.3900149999999</v>
      </c>
      <c r="G3925" s="191">
        <v>1870800000</v>
      </c>
      <c r="H3925" s="194">
        <f t="shared" si="61"/>
        <v>4.4808523130328475E-3</v>
      </c>
      <c r="I3925" s="193"/>
      <c r="J3925" s="197">
        <v>3923</v>
      </c>
      <c r="K3925" s="234">
        <v>4.4808523130328475E-3</v>
      </c>
      <c r="L3925" s="198">
        <v>6.5881308433292677E-4</v>
      </c>
    </row>
    <row r="3926" spans="1:12" ht="14.4" x14ac:dyDescent="0.3">
      <c r="A3926" s="7">
        <v>38446</v>
      </c>
      <c r="B3926" s="191">
        <v>1172.790039</v>
      </c>
      <c r="C3926" s="191">
        <v>1178.6099850000001</v>
      </c>
      <c r="D3926" s="191">
        <v>1167.719971</v>
      </c>
      <c r="E3926" s="191">
        <v>1176.119995</v>
      </c>
      <c r="F3926" s="192">
        <v>1176.119995</v>
      </c>
      <c r="G3926" s="191">
        <v>2079770000</v>
      </c>
      <c r="H3926" s="194">
        <f t="shared" si="61"/>
        <v>2.7281919312140729E-3</v>
      </c>
      <c r="I3926" s="193"/>
      <c r="J3926" s="197">
        <v>3924</v>
      </c>
      <c r="K3926" s="234">
        <v>2.7281919312140729E-3</v>
      </c>
      <c r="L3926" s="198">
        <v>6.6338641856900364E-4</v>
      </c>
    </row>
    <row r="3927" spans="1:12" ht="14.4" x14ac:dyDescent="0.3">
      <c r="A3927" s="7">
        <v>38443</v>
      </c>
      <c r="B3927" s="191">
        <v>1180.589966</v>
      </c>
      <c r="C3927" s="191">
        <v>1189.8000489999999</v>
      </c>
      <c r="D3927" s="191">
        <v>1169.910034</v>
      </c>
      <c r="E3927" s="191">
        <v>1172.920044</v>
      </c>
      <c r="F3927" s="192">
        <v>1172.920044</v>
      </c>
      <c r="G3927" s="191">
        <v>2168690000</v>
      </c>
      <c r="H3927" s="194">
        <f t="shared" si="61"/>
        <v>-6.4966857426264476E-3</v>
      </c>
      <c r="I3927" s="193"/>
      <c r="J3927" s="197">
        <v>3925</v>
      </c>
      <c r="K3927" s="234">
        <v>-6.4966857426264476E-3</v>
      </c>
      <c r="L3927" s="198">
        <v>6.6766531986214449E-4</v>
      </c>
    </row>
    <row r="3928" spans="1:12" ht="14.4" x14ac:dyDescent="0.3">
      <c r="A3928" s="7">
        <v>38442</v>
      </c>
      <c r="B3928" s="191">
        <v>1181.410034</v>
      </c>
      <c r="C3928" s="191">
        <v>1184.530029</v>
      </c>
      <c r="D3928" s="191">
        <v>1179.48999</v>
      </c>
      <c r="E3928" s="191">
        <v>1180.589966</v>
      </c>
      <c r="F3928" s="192">
        <v>1180.589966</v>
      </c>
      <c r="G3928" s="191">
        <v>2214230000</v>
      </c>
      <c r="H3928" s="194">
        <f t="shared" si="61"/>
        <v>-6.9414341879543576E-4</v>
      </c>
      <c r="I3928" s="193"/>
      <c r="J3928" s="197">
        <v>3926</v>
      </c>
      <c r="K3928" s="234">
        <v>-6.9414341879543576E-4</v>
      </c>
      <c r="L3928" s="198">
        <v>6.6875640322829446E-4</v>
      </c>
    </row>
    <row r="3929" spans="1:12" ht="14.4" x14ac:dyDescent="0.3">
      <c r="A3929" s="7">
        <v>38441</v>
      </c>
      <c r="B3929" s="191">
        <v>1165.3599850000001</v>
      </c>
      <c r="C3929" s="191">
        <v>1181.540039</v>
      </c>
      <c r="D3929" s="191">
        <v>1165.3599850000001</v>
      </c>
      <c r="E3929" s="191">
        <v>1181.410034</v>
      </c>
      <c r="F3929" s="192">
        <v>1181.410034</v>
      </c>
      <c r="G3929" s="191">
        <v>2097110000</v>
      </c>
      <c r="H3929" s="194">
        <f t="shared" si="61"/>
        <v>1.3772610357819987E-2</v>
      </c>
      <c r="I3929" s="193"/>
      <c r="J3929" s="197">
        <v>3927</v>
      </c>
      <c r="K3929" s="234">
        <v>1.3772610357819987E-2</v>
      </c>
      <c r="L3929" s="198">
        <v>6.6945987067324668E-4</v>
      </c>
    </row>
    <row r="3930" spans="1:12" ht="14.4" x14ac:dyDescent="0.3">
      <c r="A3930" s="7">
        <v>38440</v>
      </c>
      <c r="B3930" s="191">
        <v>1174.280029</v>
      </c>
      <c r="C3930" s="191">
        <v>1179.3900149999999</v>
      </c>
      <c r="D3930" s="191">
        <v>1163.6899410000001</v>
      </c>
      <c r="E3930" s="191">
        <v>1165.3599850000001</v>
      </c>
      <c r="F3930" s="192">
        <v>1165.3599850000001</v>
      </c>
      <c r="G3930" s="191">
        <v>2223250000</v>
      </c>
      <c r="H3930" s="194">
        <f t="shared" si="61"/>
        <v>-7.5961813023390536E-3</v>
      </c>
      <c r="I3930" s="193"/>
      <c r="J3930" s="197">
        <v>3928</v>
      </c>
      <c r="K3930" s="234">
        <v>-7.5961813023390536E-3</v>
      </c>
      <c r="L3930" s="198">
        <v>6.7188193316161735E-4</v>
      </c>
    </row>
    <row r="3931" spans="1:12" ht="14.4" x14ac:dyDescent="0.3">
      <c r="A3931" s="7">
        <v>38439</v>
      </c>
      <c r="B3931" s="191">
        <v>1171.420044</v>
      </c>
      <c r="C3931" s="191">
        <v>1179.910034</v>
      </c>
      <c r="D3931" s="191">
        <v>1171.420044</v>
      </c>
      <c r="E3931" s="191">
        <v>1174.280029</v>
      </c>
      <c r="F3931" s="192">
        <v>1174.280029</v>
      </c>
      <c r="G3931" s="191">
        <v>1746220000</v>
      </c>
      <c r="H3931" s="194">
        <f t="shared" si="61"/>
        <v>2.4414683824550056E-3</v>
      </c>
      <c r="I3931" s="193"/>
      <c r="J3931" s="197">
        <v>3929</v>
      </c>
      <c r="K3931" s="234">
        <v>2.4414683824550056E-3</v>
      </c>
      <c r="L3931" s="198">
        <v>6.7257865530952665E-4</v>
      </c>
    </row>
    <row r="3932" spans="1:12" ht="14.4" x14ac:dyDescent="0.3">
      <c r="A3932" s="7">
        <v>38435</v>
      </c>
      <c r="B3932" s="191">
        <v>1172.530029</v>
      </c>
      <c r="C3932" s="191">
        <v>1180.1099850000001</v>
      </c>
      <c r="D3932" s="191">
        <v>1171.420044</v>
      </c>
      <c r="E3932" s="191">
        <v>1171.420044</v>
      </c>
      <c r="F3932" s="192">
        <v>1171.420044</v>
      </c>
      <c r="G3932" s="191">
        <v>1721720000</v>
      </c>
      <c r="H3932" s="194">
        <f t="shared" si="61"/>
        <v>-9.46658057829623E-4</v>
      </c>
      <c r="I3932" s="193"/>
      <c r="J3932" s="197">
        <v>3930</v>
      </c>
      <c r="K3932" s="234">
        <v>-9.46658057829623E-4</v>
      </c>
      <c r="L3932" s="198">
        <v>6.7271624808126578E-4</v>
      </c>
    </row>
    <row r="3933" spans="1:12" ht="14.4" x14ac:dyDescent="0.3">
      <c r="A3933" s="7">
        <v>38434</v>
      </c>
      <c r="B3933" s="191">
        <v>1171.709961</v>
      </c>
      <c r="C3933" s="191">
        <v>1176.26001</v>
      </c>
      <c r="D3933" s="191">
        <v>1168.6999510000001</v>
      </c>
      <c r="E3933" s="191">
        <v>1172.530029</v>
      </c>
      <c r="F3933" s="192">
        <v>1172.530029</v>
      </c>
      <c r="G3933" s="191">
        <v>2246870000</v>
      </c>
      <c r="H3933" s="194">
        <f t="shared" si="61"/>
        <v>6.9988992779416342E-4</v>
      </c>
      <c r="I3933" s="193"/>
      <c r="J3933" s="197">
        <v>3931</v>
      </c>
      <c r="K3933" s="234">
        <v>6.9988992779416342E-4</v>
      </c>
      <c r="L3933" s="198">
        <v>6.7620109268722505E-4</v>
      </c>
    </row>
    <row r="3934" spans="1:12" ht="14.4" x14ac:dyDescent="0.3">
      <c r="A3934" s="7">
        <v>38433</v>
      </c>
      <c r="B3934" s="191">
        <v>1183.780029</v>
      </c>
      <c r="C3934" s="191">
        <v>1189.589966</v>
      </c>
      <c r="D3934" s="191">
        <v>1171.630005</v>
      </c>
      <c r="E3934" s="191">
        <v>1171.709961</v>
      </c>
      <c r="F3934" s="192">
        <v>1171.709961</v>
      </c>
      <c r="G3934" s="191">
        <v>2114470000</v>
      </c>
      <c r="H3934" s="194">
        <f t="shared" si="61"/>
        <v>-1.0196208505220518E-2</v>
      </c>
      <c r="I3934" s="193"/>
      <c r="J3934" s="197">
        <v>3932</v>
      </c>
      <c r="K3934" s="234">
        <v>-1.0196208505220518E-2</v>
      </c>
      <c r="L3934" s="198">
        <v>6.7762163210789077E-4</v>
      </c>
    </row>
    <row r="3935" spans="1:12" ht="14.4" x14ac:dyDescent="0.3">
      <c r="A3935" s="7">
        <v>38432</v>
      </c>
      <c r="B3935" s="191">
        <v>1189.650024</v>
      </c>
      <c r="C3935" s="191">
        <v>1189.650024</v>
      </c>
      <c r="D3935" s="191">
        <v>1178.8199460000001</v>
      </c>
      <c r="E3935" s="191">
        <v>1183.780029</v>
      </c>
      <c r="F3935" s="192">
        <v>1183.780029</v>
      </c>
      <c r="G3935" s="191">
        <v>1819440000</v>
      </c>
      <c r="H3935" s="194">
        <f t="shared" si="61"/>
        <v>-4.9342200492403111E-3</v>
      </c>
      <c r="I3935" s="193"/>
      <c r="J3935" s="197">
        <v>3933</v>
      </c>
      <c r="K3935" s="234">
        <v>-4.9342200492403111E-3</v>
      </c>
      <c r="L3935" s="198">
        <v>6.7827545515326273E-4</v>
      </c>
    </row>
    <row r="3936" spans="1:12" ht="14.4" x14ac:dyDescent="0.3">
      <c r="A3936" s="7">
        <v>38429</v>
      </c>
      <c r="B3936" s="191">
        <v>1190.209961</v>
      </c>
      <c r="C3936" s="191">
        <v>1191.9799800000001</v>
      </c>
      <c r="D3936" s="191">
        <v>1182.780029</v>
      </c>
      <c r="E3936" s="191">
        <v>1189.650024</v>
      </c>
      <c r="F3936" s="192">
        <v>1189.650024</v>
      </c>
      <c r="G3936" s="191">
        <v>2344370000</v>
      </c>
      <c r="H3936" s="194">
        <f t="shared" si="61"/>
        <v>-4.704522885437276E-4</v>
      </c>
      <c r="I3936" s="193"/>
      <c r="J3936" s="197">
        <v>3934</v>
      </c>
      <c r="K3936" s="234">
        <v>-4.704522885437276E-4</v>
      </c>
      <c r="L3936" s="198">
        <v>6.7954526135882275E-4</v>
      </c>
    </row>
    <row r="3937" spans="1:12" ht="14.4" x14ac:dyDescent="0.3">
      <c r="A3937" s="7">
        <v>38428</v>
      </c>
      <c r="B3937" s="191">
        <v>1188.0699460000001</v>
      </c>
      <c r="C3937" s="191">
        <v>1193.280029</v>
      </c>
      <c r="D3937" s="191">
        <v>1186.339966</v>
      </c>
      <c r="E3937" s="191">
        <v>1190.209961</v>
      </c>
      <c r="F3937" s="192">
        <v>1190.209961</v>
      </c>
      <c r="G3937" s="191">
        <v>1581930000</v>
      </c>
      <c r="H3937" s="194">
        <f t="shared" si="61"/>
        <v>1.8012533750264132E-3</v>
      </c>
      <c r="I3937" s="193"/>
      <c r="J3937" s="197">
        <v>3935</v>
      </c>
      <c r="K3937" s="234">
        <v>1.8012533750264132E-3</v>
      </c>
      <c r="L3937" s="198">
        <v>6.8287747736827027E-4</v>
      </c>
    </row>
    <row r="3938" spans="1:12" ht="14.4" x14ac:dyDescent="0.3">
      <c r="A3938" s="7">
        <v>38427</v>
      </c>
      <c r="B3938" s="191">
        <v>1197.75</v>
      </c>
      <c r="C3938" s="191">
        <v>1197.75</v>
      </c>
      <c r="D3938" s="191">
        <v>1185.6099850000001</v>
      </c>
      <c r="E3938" s="191">
        <v>1188.0699460000001</v>
      </c>
      <c r="F3938" s="192">
        <v>1188.0699460000001</v>
      </c>
      <c r="G3938" s="191">
        <v>1653190000</v>
      </c>
      <c r="H3938" s="194">
        <f t="shared" si="61"/>
        <v>-8.0818651638488222E-3</v>
      </c>
      <c r="I3938" s="193"/>
      <c r="J3938" s="197">
        <v>3936</v>
      </c>
      <c r="K3938" s="234">
        <v>-8.0818651638488222E-3</v>
      </c>
      <c r="L3938" s="198">
        <v>6.8403942042721908E-4</v>
      </c>
    </row>
    <row r="3939" spans="1:12" ht="14.4" x14ac:dyDescent="0.3">
      <c r="A3939" s="7">
        <v>38426</v>
      </c>
      <c r="B3939" s="191">
        <v>1206.829956</v>
      </c>
      <c r="C3939" s="191">
        <v>1210.540039</v>
      </c>
      <c r="D3939" s="191">
        <v>1197.75</v>
      </c>
      <c r="E3939" s="191">
        <v>1197.75</v>
      </c>
      <c r="F3939" s="192">
        <v>1197.75</v>
      </c>
      <c r="G3939" s="191">
        <v>1513530000</v>
      </c>
      <c r="H3939" s="194">
        <f t="shared" si="61"/>
        <v>-7.5238072728118777E-3</v>
      </c>
      <c r="I3939" s="193"/>
      <c r="J3939" s="197">
        <v>3937</v>
      </c>
      <c r="K3939" s="234">
        <v>-7.5238072728118777E-3</v>
      </c>
      <c r="L3939" s="198">
        <v>6.8540135539908969E-4</v>
      </c>
    </row>
    <row r="3940" spans="1:12" ht="14.4" x14ac:dyDescent="0.3">
      <c r="A3940" s="7">
        <v>38425</v>
      </c>
      <c r="B3940" s="191">
        <v>1200.079956</v>
      </c>
      <c r="C3940" s="191">
        <v>1206.829956</v>
      </c>
      <c r="D3940" s="191">
        <v>1199.51001</v>
      </c>
      <c r="E3940" s="191">
        <v>1206.829956</v>
      </c>
      <c r="F3940" s="192">
        <v>1206.829956</v>
      </c>
      <c r="G3940" s="191">
        <v>1437430000</v>
      </c>
      <c r="H3940" s="194">
        <f t="shared" si="61"/>
        <v>5.624625231220844E-3</v>
      </c>
      <c r="I3940" s="193"/>
      <c r="J3940" s="197">
        <v>3938</v>
      </c>
      <c r="K3940" s="234">
        <v>5.624625231220844E-3</v>
      </c>
      <c r="L3940" s="198">
        <v>6.8768646390225837E-4</v>
      </c>
    </row>
    <row r="3941" spans="1:12" ht="14.4" x14ac:dyDescent="0.3">
      <c r="A3941" s="7">
        <v>38422</v>
      </c>
      <c r="B3941" s="191">
        <v>1209.25</v>
      </c>
      <c r="C3941" s="191">
        <v>1213.040039</v>
      </c>
      <c r="D3941" s="191">
        <v>1198.150024</v>
      </c>
      <c r="E3941" s="191">
        <v>1200.079956</v>
      </c>
      <c r="F3941" s="192">
        <v>1200.079956</v>
      </c>
      <c r="G3941" s="191">
        <v>1449820000</v>
      </c>
      <c r="H3941" s="194">
        <f t="shared" si="61"/>
        <v>-7.5832491213561806E-3</v>
      </c>
      <c r="I3941" s="193"/>
      <c r="J3941" s="197">
        <v>3939</v>
      </c>
      <c r="K3941" s="234">
        <v>-7.5832491213561806E-3</v>
      </c>
      <c r="L3941" s="198">
        <v>6.9015212367669668E-4</v>
      </c>
    </row>
    <row r="3942" spans="1:12" ht="14.4" x14ac:dyDescent="0.3">
      <c r="A3942" s="7">
        <v>38421</v>
      </c>
      <c r="B3942" s="191">
        <v>1207.01001</v>
      </c>
      <c r="C3942" s="191">
        <v>1211.2299800000001</v>
      </c>
      <c r="D3942" s="191">
        <v>1201.410034</v>
      </c>
      <c r="E3942" s="191">
        <v>1209.25</v>
      </c>
      <c r="F3942" s="192">
        <v>1209.25</v>
      </c>
      <c r="G3942" s="191">
        <v>1604020000</v>
      </c>
      <c r="H3942" s="194">
        <f t="shared" si="61"/>
        <v>1.8558172520872752E-3</v>
      </c>
      <c r="I3942" s="193"/>
      <c r="J3942" s="197">
        <v>3940</v>
      </c>
      <c r="K3942" s="234">
        <v>1.8558172520872752E-3</v>
      </c>
      <c r="L3942" s="198">
        <v>6.9067178204041421E-4</v>
      </c>
    </row>
    <row r="3943" spans="1:12" ht="14.4" x14ac:dyDescent="0.3">
      <c r="A3943" s="7">
        <v>38420</v>
      </c>
      <c r="B3943" s="191">
        <v>1219.4300539999999</v>
      </c>
      <c r="C3943" s="191">
        <v>1219.4300539999999</v>
      </c>
      <c r="D3943" s="191">
        <v>1206.660034</v>
      </c>
      <c r="E3943" s="191">
        <v>1207.01001</v>
      </c>
      <c r="F3943" s="192">
        <v>1207.01001</v>
      </c>
      <c r="G3943" s="191">
        <v>1704970000</v>
      </c>
      <c r="H3943" s="194">
        <f t="shared" si="61"/>
        <v>-1.0185122106232722E-2</v>
      </c>
      <c r="I3943" s="193"/>
      <c r="J3943" s="197">
        <v>3941</v>
      </c>
      <c r="K3943" s="234">
        <v>-1.0185122106232722E-2</v>
      </c>
      <c r="L3943" s="198">
        <v>6.9319325703631469E-4</v>
      </c>
    </row>
    <row r="3944" spans="1:12" ht="14.4" x14ac:dyDescent="0.3">
      <c r="A3944" s="7">
        <v>38419</v>
      </c>
      <c r="B3944" s="191">
        <v>1225.3100589999999</v>
      </c>
      <c r="C3944" s="191">
        <v>1225.6899410000001</v>
      </c>
      <c r="D3944" s="191">
        <v>1218.5699460000001</v>
      </c>
      <c r="E3944" s="191">
        <v>1219.4300539999999</v>
      </c>
      <c r="F3944" s="192">
        <v>1219.4300539999999</v>
      </c>
      <c r="G3944" s="191">
        <v>1523090000</v>
      </c>
      <c r="H3944" s="194">
        <f t="shared" si="61"/>
        <v>-4.7987894629697011E-3</v>
      </c>
      <c r="I3944" s="193"/>
      <c r="J3944" s="197">
        <v>3942</v>
      </c>
      <c r="K3944" s="234">
        <v>-4.7987894629697011E-3</v>
      </c>
      <c r="L3944" s="198">
        <v>6.9332249460155341E-4</v>
      </c>
    </row>
    <row r="3945" spans="1:12" ht="14.4" x14ac:dyDescent="0.3">
      <c r="A3945" s="7">
        <v>38418</v>
      </c>
      <c r="B3945" s="191">
        <v>1222.119995</v>
      </c>
      <c r="C3945" s="191">
        <v>1229.1099850000001</v>
      </c>
      <c r="D3945" s="191">
        <v>1222.119995</v>
      </c>
      <c r="E3945" s="191">
        <v>1225.3100589999999</v>
      </c>
      <c r="F3945" s="192">
        <v>1225.3100589999999</v>
      </c>
      <c r="G3945" s="191">
        <v>1488830000</v>
      </c>
      <c r="H3945" s="194">
        <f t="shared" si="61"/>
        <v>2.6102706878630955E-3</v>
      </c>
      <c r="I3945" s="193"/>
      <c r="J3945" s="197">
        <v>3943</v>
      </c>
      <c r="K3945" s="234">
        <v>2.6102706878630955E-3</v>
      </c>
      <c r="L3945" s="198">
        <v>6.9669423578592495E-4</v>
      </c>
    </row>
    <row r="3946" spans="1:12" ht="14.4" x14ac:dyDescent="0.3">
      <c r="A3946" s="7">
        <v>38415</v>
      </c>
      <c r="B3946" s="191">
        <v>1210.469971</v>
      </c>
      <c r="C3946" s="191">
        <v>1224.76001</v>
      </c>
      <c r="D3946" s="191">
        <v>1210.469971</v>
      </c>
      <c r="E3946" s="191">
        <v>1222.119995</v>
      </c>
      <c r="F3946" s="192">
        <v>1222.119995</v>
      </c>
      <c r="G3946" s="191">
        <v>1636820000</v>
      </c>
      <c r="H3946" s="194">
        <f t="shared" si="61"/>
        <v>9.624380843066804E-3</v>
      </c>
      <c r="I3946" s="193"/>
      <c r="J3946" s="197">
        <v>3944</v>
      </c>
      <c r="K3946" s="234">
        <v>9.624380843066804E-3</v>
      </c>
      <c r="L3946" s="198">
        <v>6.9689369107459812E-4</v>
      </c>
    </row>
    <row r="3947" spans="1:12" ht="14.4" x14ac:dyDescent="0.3">
      <c r="A3947" s="7">
        <v>38414</v>
      </c>
      <c r="B3947" s="191">
        <v>1210.079956</v>
      </c>
      <c r="C3947" s="191">
        <v>1215.719971</v>
      </c>
      <c r="D3947" s="191">
        <v>1204.4499510000001</v>
      </c>
      <c r="E3947" s="191">
        <v>1210.469971</v>
      </c>
      <c r="F3947" s="192">
        <v>1210.469971</v>
      </c>
      <c r="G3947" s="191">
        <v>1616240000</v>
      </c>
      <c r="H3947" s="194">
        <f t="shared" si="61"/>
        <v>3.2230514856982598E-4</v>
      </c>
      <c r="I3947" s="193"/>
      <c r="J3947" s="197">
        <v>3945</v>
      </c>
      <c r="K3947" s="234">
        <v>3.2230514856982598E-4</v>
      </c>
      <c r="L3947" s="198">
        <v>6.9800759298961396E-4</v>
      </c>
    </row>
    <row r="3948" spans="1:12" ht="14.4" x14ac:dyDescent="0.3">
      <c r="A3948" s="7">
        <v>38413</v>
      </c>
      <c r="B3948" s="191">
        <v>1210.410034</v>
      </c>
      <c r="C3948" s="191">
        <v>1215.790039</v>
      </c>
      <c r="D3948" s="191">
        <v>1204.219971</v>
      </c>
      <c r="E3948" s="191">
        <v>1210.079956</v>
      </c>
      <c r="F3948" s="192">
        <v>1210.079956</v>
      </c>
      <c r="G3948" s="191">
        <v>1568540000</v>
      </c>
      <c r="H3948" s="194">
        <f t="shared" si="61"/>
        <v>-2.7269932562369825E-4</v>
      </c>
      <c r="I3948" s="193"/>
      <c r="J3948" s="197">
        <v>3946</v>
      </c>
      <c r="K3948" s="234">
        <v>-2.7269932562369825E-4</v>
      </c>
      <c r="L3948" s="198">
        <v>6.9953445763065085E-4</v>
      </c>
    </row>
    <row r="3949" spans="1:12" ht="14.4" x14ac:dyDescent="0.3">
      <c r="A3949" s="7">
        <v>38412</v>
      </c>
      <c r="B3949" s="191">
        <v>1203.599976</v>
      </c>
      <c r="C3949" s="191">
        <v>1212.25</v>
      </c>
      <c r="D3949" s="191">
        <v>1203.599976</v>
      </c>
      <c r="E3949" s="191">
        <v>1210.410034</v>
      </c>
      <c r="F3949" s="192">
        <v>1210.410034</v>
      </c>
      <c r="G3949" s="191">
        <v>1708060000</v>
      </c>
      <c r="H3949" s="194">
        <f t="shared" si="61"/>
        <v>5.6580742238233695E-3</v>
      </c>
      <c r="I3949" s="193"/>
      <c r="J3949" s="197">
        <v>3947</v>
      </c>
      <c r="K3949" s="234">
        <v>5.6580742238233695E-3</v>
      </c>
      <c r="L3949" s="198">
        <v>6.9988992779416342E-4</v>
      </c>
    </row>
    <row r="3950" spans="1:12" ht="14.4" x14ac:dyDescent="0.3">
      <c r="A3950" s="7">
        <v>38411</v>
      </c>
      <c r="B3950" s="191">
        <v>1211.369995</v>
      </c>
      <c r="C3950" s="191">
        <v>1211.369995</v>
      </c>
      <c r="D3950" s="191">
        <v>1198.130005</v>
      </c>
      <c r="E3950" s="191">
        <v>1203.599976</v>
      </c>
      <c r="F3950" s="192">
        <v>1203.599976</v>
      </c>
      <c r="G3950" s="191">
        <v>1795480000</v>
      </c>
      <c r="H3950" s="194">
        <f t="shared" si="61"/>
        <v>-6.414240927273461E-3</v>
      </c>
      <c r="I3950" s="193"/>
      <c r="J3950" s="197">
        <v>3948</v>
      </c>
      <c r="K3950" s="234">
        <v>-6.414240927273461E-3</v>
      </c>
      <c r="L3950" s="198">
        <v>7.0249719243610758E-4</v>
      </c>
    </row>
    <row r="3951" spans="1:12" ht="14.4" x14ac:dyDescent="0.3">
      <c r="A3951" s="7">
        <v>38408</v>
      </c>
      <c r="B3951" s="191">
        <v>1200.1999510000001</v>
      </c>
      <c r="C3951" s="191">
        <v>1212.150024</v>
      </c>
      <c r="D3951" s="191">
        <v>1199.6099850000001</v>
      </c>
      <c r="E3951" s="191">
        <v>1211.369995</v>
      </c>
      <c r="F3951" s="192">
        <v>1211.369995</v>
      </c>
      <c r="G3951" s="191">
        <v>1523680000</v>
      </c>
      <c r="H3951" s="194">
        <f t="shared" si="61"/>
        <v>9.3068192434878384E-3</v>
      </c>
      <c r="I3951" s="193"/>
      <c r="J3951" s="197">
        <v>3949</v>
      </c>
      <c r="K3951" s="234">
        <v>9.3068192434878384E-3</v>
      </c>
      <c r="L3951" s="198">
        <v>7.025931033491264E-4</v>
      </c>
    </row>
    <row r="3952" spans="1:12" ht="14.4" x14ac:dyDescent="0.3">
      <c r="A3952" s="7">
        <v>38407</v>
      </c>
      <c r="B3952" s="191">
        <v>1190.8000489999999</v>
      </c>
      <c r="C3952" s="191">
        <v>1200.420044</v>
      </c>
      <c r="D3952" s="191">
        <v>1187.8000489999999</v>
      </c>
      <c r="E3952" s="191">
        <v>1200.1999510000001</v>
      </c>
      <c r="F3952" s="192">
        <v>1200.1999510000001</v>
      </c>
      <c r="G3952" s="191">
        <v>1518750000</v>
      </c>
      <c r="H3952" s="194">
        <f t="shared" si="61"/>
        <v>7.8937702495846234E-3</v>
      </c>
      <c r="I3952" s="193"/>
      <c r="J3952" s="197">
        <v>3950</v>
      </c>
      <c r="K3952" s="234">
        <v>7.8937702495846234E-3</v>
      </c>
      <c r="L3952" s="198">
        <v>7.0527834349571629E-4</v>
      </c>
    </row>
    <row r="3953" spans="1:12" ht="14.4" x14ac:dyDescent="0.3">
      <c r="A3953" s="7">
        <v>38406</v>
      </c>
      <c r="B3953" s="191">
        <v>1184.160034</v>
      </c>
      <c r="C3953" s="191">
        <v>1193.5200199999999</v>
      </c>
      <c r="D3953" s="191">
        <v>1184.160034</v>
      </c>
      <c r="E3953" s="191">
        <v>1190.8000489999999</v>
      </c>
      <c r="F3953" s="192">
        <v>1190.8000489999999</v>
      </c>
      <c r="G3953" s="191">
        <v>1501090000</v>
      </c>
      <c r="H3953" s="194">
        <f t="shared" si="61"/>
        <v>5.6073628642663246E-3</v>
      </c>
      <c r="I3953" s="193"/>
      <c r="J3953" s="197">
        <v>3951</v>
      </c>
      <c r="K3953" s="234">
        <v>5.6073628642663246E-3</v>
      </c>
      <c r="L3953" s="198">
        <v>7.0576061348818424E-4</v>
      </c>
    </row>
    <row r="3954" spans="1:12" ht="14.4" x14ac:dyDescent="0.3">
      <c r="A3954" s="7">
        <v>38405</v>
      </c>
      <c r="B3954" s="191">
        <v>1201.589966</v>
      </c>
      <c r="C3954" s="191">
        <v>1202.4799800000001</v>
      </c>
      <c r="D3954" s="191">
        <v>1184.160034</v>
      </c>
      <c r="E3954" s="191">
        <v>1184.160034</v>
      </c>
      <c r="F3954" s="192">
        <v>1184.160034</v>
      </c>
      <c r="G3954" s="191">
        <v>1744940000</v>
      </c>
      <c r="H3954" s="194">
        <f t="shared" si="61"/>
        <v>-1.450572366047871E-2</v>
      </c>
      <c r="I3954" s="193"/>
      <c r="J3954" s="197">
        <v>3952</v>
      </c>
      <c r="K3954" s="234">
        <v>-1.450572366047871E-2</v>
      </c>
      <c r="L3954" s="198">
        <v>7.0753811923067737E-4</v>
      </c>
    </row>
    <row r="3955" spans="1:12" ht="14.4" x14ac:dyDescent="0.3">
      <c r="A3955" s="7">
        <v>38401</v>
      </c>
      <c r="B3955" s="191">
        <v>1200.75</v>
      </c>
      <c r="C3955" s="191">
        <v>1202.920044</v>
      </c>
      <c r="D3955" s="191">
        <v>1197.349976</v>
      </c>
      <c r="E3955" s="191">
        <v>1201.589966</v>
      </c>
      <c r="F3955" s="192">
        <v>1201.589966</v>
      </c>
      <c r="G3955" s="191">
        <v>1551200000</v>
      </c>
      <c r="H3955" s="194">
        <f t="shared" si="61"/>
        <v>6.9953445763065085E-4</v>
      </c>
      <c r="I3955" s="193"/>
      <c r="J3955" s="197">
        <v>3953</v>
      </c>
      <c r="K3955" s="234">
        <v>6.9953445763065085E-4</v>
      </c>
      <c r="L3955" s="198">
        <v>7.0896847221718683E-4</v>
      </c>
    </row>
    <row r="3956" spans="1:12" ht="14.4" x14ac:dyDescent="0.3">
      <c r="A3956" s="7">
        <v>38400</v>
      </c>
      <c r="B3956" s="191">
        <v>1210.339966</v>
      </c>
      <c r="C3956" s="191">
        <v>1211.329956</v>
      </c>
      <c r="D3956" s="191">
        <v>1200.73999</v>
      </c>
      <c r="E3956" s="191">
        <v>1200.75</v>
      </c>
      <c r="F3956" s="192">
        <v>1200.75</v>
      </c>
      <c r="G3956" s="191">
        <v>1580120000</v>
      </c>
      <c r="H3956" s="194">
        <f t="shared" si="61"/>
        <v>-7.9233655579377966E-3</v>
      </c>
      <c r="I3956" s="193"/>
      <c r="J3956" s="197">
        <v>3954</v>
      </c>
      <c r="K3956" s="234">
        <v>-7.9233655579377966E-3</v>
      </c>
      <c r="L3956" s="198">
        <v>7.091030928124373E-4</v>
      </c>
    </row>
    <row r="3957" spans="1:12" ht="14.4" x14ac:dyDescent="0.3">
      <c r="A3957" s="7">
        <v>38399</v>
      </c>
      <c r="B3957" s="191">
        <v>1210.119995</v>
      </c>
      <c r="C3957" s="191">
        <v>1212.4399410000001</v>
      </c>
      <c r="D3957" s="191">
        <v>1205.0600589999999</v>
      </c>
      <c r="E3957" s="191">
        <v>1210.339966</v>
      </c>
      <c r="F3957" s="192">
        <v>1210.339966</v>
      </c>
      <c r="G3957" s="191">
        <v>1490100000</v>
      </c>
      <c r="H3957" s="194">
        <f t="shared" si="61"/>
        <v>1.8177618823659453E-4</v>
      </c>
      <c r="I3957" s="193"/>
      <c r="J3957" s="197">
        <v>3955</v>
      </c>
      <c r="K3957" s="234">
        <v>1.8177618823659453E-4</v>
      </c>
      <c r="L3957" s="198">
        <v>7.1151970404056107E-4</v>
      </c>
    </row>
    <row r="3958" spans="1:12" ht="14.4" x14ac:dyDescent="0.3">
      <c r="A3958" s="7">
        <v>38398</v>
      </c>
      <c r="B3958" s="191">
        <v>1206.1400149999999</v>
      </c>
      <c r="C3958" s="191">
        <v>1212.4399410000001</v>
      </c>
      <c r="D3958" s="191">
        <v>1205.5200199999999</v>
      </c>
      <c r="E3958" s="191">
        <v>1210.119995</v>
      </c>
      <c r="F3958" s="192">
        <v>1210.119995</v>
      </c>
      <c r="G3958" s="191">
        <v>1527080000</v>
      </c>
      <c r="H3958" s="194">
        <f t="shared" si="61"/>
        <v>3.2997661552585742E-3</v>
      </c>
      <c r="I3958" s="193"/>
      <c r="J3958" s="197">
        <v>3956</v>
      </c>
      <c r="K3958" s="234">
        <v>3.2997661552585742E-3</v>
      </c>
      <c r="L3958" s="198">
        <v>7.1153453522336747E-4</v>
      </c>
    </row>
    <row r="3959" spans="1:12" ht="14.4" x14ac:dyDescent="0.3">
      <c r="A3959" s="7">
        <v>38397</v>
      </c>
      <c r="B3959" s="191">
        <v>1205.3000489999999</v>
      </c>
      <c r="C3959" s="191">
        <v>1206.9300539999999</v>
      </c>
      <c r="D3959" s="191">
        <v>1203.589966</v>
      </c>
      <c r="E3959" s="191">
        <v>1206.1400149999999</v>
      </c>
      <c r="F3959" s="192">
        <v>1206.1400149999999</v>
      </c>
      <c r="G3959" s="191">
        <v>1290180000</v>
      </c>
      <c r="H3959" s="194">
        <f t="shared" si="61"/>
        <v>6.9689369107459812E-4</v>
      </c>
      <c r="I3959" s="193"/>
      <c r="J3959" s="197">
        <v>3957</v>
      </c>
      <c r="K3959" s="234">
        <v>6.9689369107459812E-4</v>
      </c>
      <c r="L3959" s="198">
        <v>7.186463826117939E-4</v>
      </c>
    </row>
    <row r="3960" spans="1:12" ht="14.4" x14ac:dyDescent="0.3">
      <c r="A3960" s="7">
        <v>38394</v>
      </c>
      <c r="B3960" s="191">
        <v>1197.01001</v>
      </c>
      <c r="C3960" s="191">
        <v>1208.380005</v>
      </c>
      <c r="D3960" s="191">
        <v>1193.280029</v>
      </c>
      <c r="E3960" s="191">
        <v>1205.3000489999999</v>
      </c>
      <c r="F3960" s="192">
        <v>1205.3000489999999</v>
      </c>
      <c r="G3960" s="191">
        <v>1562300000</v>
      </c>
      <c r="H3960" s="194">
        <f t="shared" si="61"/>
        <v>6.925622117395642E-3</v>
      </c>
      <c r="I3960" s="193"/>
      <c r="J3960" s="197">
        <v>3958</v>
      </c>
      <c r="K3960" s="234">
        <v>6.925622117395642E-3</v>
      </c>
      <c r="L3960" s="198">
        <v>7.1915181764565877E-4</v>
      </c>
    </row>
    <row r="3961" spans="1:12" ht="14.4" x14ac:dyDescent="0.3">
      <c r="A3961" s="7">
        <v>38393</v>
      </c>
      <c r="B3961" s="191">
        <v>1191.98999</v>
      </c>
      <c r="C3961" s="191">
        <v>1198.75</v>
      </c>
      <c r="D3961" s="191">
        <v>1191.540039</v>
      </c>
      <c r="E3961" s="191">
        <v>1197.01001</v>
      </c>
      <c r="F3961" s="192">
        <v>1197.01001</v>
      </c>
      <c r="G3961" s="191">
        <v>1491670000</v>
      </c>
      <c r="H3961" s="194">
        <f t="shared" si="61"/>
        <v>4.2114615408808355E-3</v>
      </c>
      <c r="I3961" s="193"/>
      <c r="J3961" s="197">
        <v>3959</v>
      </c>
      <c r="K3961" s="234">
        <v>4.2114615408808355E-3</v>
      </c>
      <c r="L3961" s="198">
        <v>7.1992316830984905E-4</v>
      </c>
    </row>
    <row r="3962" spans="1:12" ht="14.4" x14ac:dyDescent="0.3">
      <c r="A3962" s="7">
        <v>38392</v>
      </c>
      <c r="B3962" s="191">
        <v>1202.3000489999999</v>
      </c>
      <c r="C3962" s="191">
        <v>1203.829956</v>
      </c>
      <c r="D3962" s="191">
        <v>1191.540039</v>
      </c>
      <c r="E3962" s="191">
        <v>1191.98999</v>
      </c>
      <c r="F3962" s="192">
        <v>1191.98999</v>
      </c>
      <c r="G3962" s="191">
        <v>1511040000</v>
      </c>
      <c r="H3962" s="194">
        <f t="shared" si="61"/>
        <v>-8.5752795307420891E-3</v>
      </c>
      <c r="I3962" s="193"/>
      <c r="J3962" s="197">
        <v>3960</v>
      </c>
      <c r="K3962" s="234">
        <v>-8.5752795307420891E-3</v>
      </c>
      <c r="L3962" s="198">
        <v>7.2293165115066085E-4</v>
      </c>
    </row>
    <row r="3963" spans="1:12" ht="14.4" x14ac:dyDescent="0.3">
      <c r="A3963" s="7">
        <v>38391</v>
      </c>
      <c r="B3963" s="191">
        <v>1201.719971</v>
      </c>
      <c r="C3963" s="191">
        <v>1205.1099850000001</v>
      </c>
      <c r="D3963" s="191">
        <v>1200.160034</v>
      </c>
      <c r="E3963" s="191">
        <v>1202.3000489999999</v>
      </c>
      <c r="F3963" s="192">
        <v>1202.3000489999999</v>
      </c>
      <c r="G3963" s="191">
        <v>1416170000</v>
      </c>
      <c r="H3963" s="194">
        <f t="shared" si="61"/>
        <v>4.8270646573115634E-4</v>
      </c>
      <c r="I3963" s="193"/>
      <c r="J3963" s="197">
        <v>3961</v>
      </c>
      <c r="K3963" s="234">
        <v>4.8270646573115634E-4</v>
      </c>
      <c r="L3963" s="198">
        <v>7.2505217713484207E-4</v>
      </c>
    </row>
    <row r="3964" spans="1:12" ht="14.4" x14ac:dyDescent="0.3">
      <c r="A3964" s="7">
        <v>38390</v>
      </c>
      <c r="B3964" s="191">
        <v>1203.030029</v>
      </c>
      <c r="C3964" s="191">
        <v>1204.150024</v>
      </c>
      <c r="D3964" s="191">
        <v>1199.2700199999999</v>
      </c>
      <c r="E3964" s="191">
        <v>1201.719971</v>
      </c>
      <c r="F3964" s="192">
        <v>1201.719971</v>
      </c>
      <c r="G3964" s="191">
        <v>1347270000</v>
      </c>
      <c r="H3964" s="194">
        <f t="shared" si="61"/>
        <v>-1.0889653362094309E-3</v>
      </c>
      <c r="I3964" s="193"/>
      <c r="J3964" s="197">
        <v>3962</v>
      </c>
      <c r="K3964" s="234">
        <v>-1.0889653362094309E-3</v>
      </c>
      <c r="L3964" s="198">
        <v>7.2511135765534833E-4</v>
      </c>
    </row>
    <row r="3965" spans="1:12" ht="14.4" x14ac:dyDescent="0.3">
      <c r="A3965" s="7">
        <v>38387</v>
      </c>
      <c r="B3965" s="191">
        <v>1189.8900149999999</v>
      </c>
      <c r="C3965" s="191">
        <v>1203.469971</v>
      </c>
      <c r="D3965" s="191">
        <v>1189.670044</v>
      </c>
      <c r="E3965" s="191">
        <v>1203.030029</v>
      </c>
      <c r="F3965" s="192">
        <v>1203.030029</v>
      </c>
      <c r="G3965" s="191">
        <v>1648160000</v>
      </c>
      <c r="H3965" s="194">
        <f t="shared" si="61"/>
        <v>1.1043049218292722E-2</v>
      </c>
      <c r="I3965" s="193"/>
      <c r="J3965" s="197">
        <v>3963</v>
      </c>
      <c r="K3965" s="234">
        <v>1.1043049218292722E-2</v>
      </c>
      <c r="L3965" s="198">
        <v>7.2782640574688725E-4</v>
      </c>
    </row>
    <row r="3966" spans="1:12" ht="14.4" x14ac:dyDescent="0.3">
      <c r="A3966" s="7">
        <v>38386</v>
      </c>
      <c r="B3966" s="191">
        <v>1193.1899410000001</v>
      </c>
      <c r="C3966" s="191">
        <v>1193.1899410000001</v>
      </c>
      <c r="D3966" s="191">
        <v>1185.6400149999999</v>
      </c>
      <c r="E3966" s="191">
        <v>1189.8900149999999</v>
      </c>
      <c r="F3966" s="192">
        <v>1189.8900149999999</v>
      </c>
      <c r="G3966" s="191">
        <v>1554460000</v>
      </c>
      <c r="H3966" s="194">
        <f t="shared" si="61"/>
        <v>-2.7656334390771913E-3</v>
      </c>
      <c r="I3966" s="193"/>
      <c r="J3966" s="197">
        <v>3964</v>
      </c>
      <c r="K3966" s="234">
        <v>-2.7656334390771913E-3</v>
      </c>
      <c r="L3966" s="198">
        <v>7.327814118550588E-4</v>
      </c>
    </row>
    <row r="3967" spans="1:12" ht="14.4" x14ac:dyDescent="0.3">
      <c r="A3967" s="7">
        <v>38385</v>
      </c>
      <c r="B3967" s="191">
        <v>1189.410034</v>
      </c>
      <c r="C3967" s="191">
        <v>1195.25</v>
      </c>
      <c r="D3967" s="191">
        <v>1188.920044</v>
      </c>
      <c r="E3967" s="191">
        <v>1193.1899410000001</v>
      </c>
      <c r="F3967" s="192">
        <v>1193.1899410000001</v>
      </c>
      <c r="G3967" s="191">
        <v>1561740000</v>
      </c>
      <c r="H3967" s="194">
        <f t="shared" si="61"/>
        <v>3.1779679773578351E-3</v>
      </c>
      <c r="I3967" s="193"/>
      <c r="J3967" s="197">
        <v>3965</v>
      </c>
      <c r="K3967" s="234">
        <v>3.1779679773578351E-3</v>
      </c>
      <c r="L3967" s="198">
        <v>7.3290198948305723E-4</v>
      </c>
    </row>
    <row r="3968" spans="1:12" ht="14.4" x14ac:dyDescent="0.3">
      <c r="A3968" s="7">
        <v>38384</v>
      </c>
      <c r="B3968" s="191">
        <v>1181.2700199999999</v>
      </c>
      <c r="C3968" s="191">
        <v>1190.3900149999999</v>
      </c>
      <c r="D3968" s="191">
        <v>1180.9499510000001</v>
      </c>
      <c r="E3968" s="191">
        <v>1189.410034</v>
      </c>
      <c r="F3968" s="192">
        <v>1189.410034</v>
      </c>
      <c r="G3968" s="191">
        <v>1681980000</v>
      </c>
      <c r="H3968" s="194">
        <f t="shared" si="61"/>
        <v>6.89090035485711E-3</v>
      </c>
      <c r="I3968" s="193"/>
      <c r="J3968" s="197">
        <v>3966</v>
      </c>
      <c r="K3968" s="234">
        <v>6.89090035485711E-3</v>
      </c>
      <c r="L3968" s="198">
        <v>7.353590217320093E-4</v>
      </c>
    </row>
    <row r="3969" spans="1:12" ht="14.4" x14ac:dyDescent="0.3">
      <c r="A3969" s="7">
        <v>38383</v>
      </c>
      <c r="B3969" s="191">
        <v>1171.3599850000001</v>
      </c>
      <c r="C3969" s="191">
        <v>1182.0699460000001</v>
      </c>
      <c r="D3969" s="191">
        <v>1171.3599850000001</v>
      </c>
      <c r="E3969" s="191">
        <v>1181.2700199999999</v>
      </c>
      <c r="F3969" s="192">
        <v>1181.2700199999999</v>
      </c>
      <c r="G3969" s="191">
        <v>1679800000</v>
      </c>
      <c r="H3969" s="194">
        <f t="shared" si="61"/>
        <v>8.4602813199222259E-3</v>
      </c>
      <c r="I3969" s="193"/>
      <c r="J3969" s="197">
        <v>3967</v>
      </c>
      <c r="K3969" s="234">
        <v>8.4602813199222259E-3</v>
      </c>
      <c r="L3969" s="198">
        <v>7.3583256620974842E-4</v>
      </c>
    </row>
    <row r="3970" spans="1:12" ht="14.4" x14ac:dyDescent="0.3">
      <c r="A3970" s="7">
        <v>38380</v>
      </c>
      <c r="B3970" s="191">
        <v>1174.5500489999999</v>
      </c>
      <c r="C3970" s="191">
        <v>1175.6099850000001</v>
      </c>
      <c r="D3970" s="191">
        <v>1166.25</v>
      </c>
      <c r="E3970" s="191">
        <v>1171.3599850000001</v>
      </c>
      <c r="F3970" s="192">
        <v>1171.3599850000001</v>
      </c>
      <c r="G3970" s="191">
        <v>1641800000</v>
      </c>
      <c r="H3970" s="194">
        <f t="shared" si="61"/>
        <v>-2.715988137513494E-3</v>
      </c>
      <c r="I3970" s="193"/>
      <c r="J3970" s="197">
        <v>3968</v>
      </c>
      <c r="K3970" s="234">
        <v>-2.715988137513494E-3</v>
      </c>
      <c r="L3970" s="198">
        <v>7.3637052599760027E-4</v>
      </c>
    </row>
    <row r="3971" spans="1:12" ht="14.4" x14ac:dyDescent="0.3">
      <c r="A3971" s="7">
        <v>38379</v>
      </c>
      <c r="B3971" s="191">
        <v>1174.0699460000001</v>
      </c>
      <c r="C3971" s="191">
        <v>1177.5</v>
      </c>
      <c r="D3971" s="191">
        <v>1170.150024</v>
      </c>
      <c r="E3971" s="191">
        <v>1174.5500489999999</v>
      </c>
      <c r="F3971" s="192">
        <v>1174.5500489999999</v>
      </c>
      <c r="G3971" s="191">
        <v>1600600000</v>
      </c>
      <c r="H3971" s="194">
        <f t="shared" si="61"/>
        <v>4.0892197405747392E-4</v>
      </c>
      <c r="I3971" s="193"/>
      <c r="J3971" s="197">
        <v>3969</v>
      </c>
      <c r="K3971" s="234">
        <v>4.0892197405747392E-4</v>
      </c>
      <c r="L3971" s="198">
        <v>7.3772315609480616E-4</v>
      </c>
    </row>
    <row r="3972" spans="1:12" ht="14.4" x14ac:dyDescent="0.3">
      <c r="A3972" s="7">
        <v>38378</v>
      </c>
      <c r="B3972" s="191">
        <v>1168.410034</v>
      </c>
      <c r="C3972" s="191">
        <v>1175.959961</v>
      </c>
      <c r="D3972" s="191">
        <v>1168.410034</v>
      </c>
      <c r="E3972" s="191">
        <v>1174.0699460000001</v>
      </c>
      <c r="F3972" s="192">
        <v>1174.0699460000001</v>
      </c>
      <c r="G3972" s="191">
        <v>1635900000</v>
      </c>
      <c r="H3972" s="194">
        <f t="shared" ref="H3972:H4035" si="62">(F3972-F3973)/F3973</f>
        <v>4.8441145105743563E-3</v>
      </c>
      <c r="I3972" s="193"/>
      <c r="J3972" s="197">
        <v>3970</v>
      </c>
      <c r="K3972" s="234">
        <v>4.8441145105743563E-3</v>
      </c>
      <c r="L3972" s="198">
        <v>7.3812392367694302E-4</v>
      </c>
    </row>
    <row r="3973" spans="1:12" ht="14.4" x14ac:dyDescent="0.3">
      <c r="A3973" s="7">
        <v>38377</v>
      </c>
      <c r="B3973" s="191">
        <v>1163.75</v>
      </c>
      <c r="C3973" s="191">
        <v>1174.3000489999999</v>
      </c>
      <c r="D3973" s="191">
        <v>1163.75</v>
      </c>
      <c r="E3973" s="191">
        <v>1168.410034</v>
      </c>
      <c r="F3973" s="192">
        <v>1168.410034</v>
      </c>
      <c r="G3973" s="191">
        <v>1610400000</v>
      </c>
      <c r="H3973" s="194">
        <f t="shared" si="62"/>
        <v>4.0043256713211562E-3</v>
      </c>
      <c r="I3973" s="193"/>
      <c r="J3973" s="197">
        <v>3971</v>
      </c>
      <c r="K3973" s="234">
        <v>4.0043256713211562E-3</v>
      </c>
      <c r="L3973" s="198">
        <v>7.3857801397738949E-4</v>
      </c>
    </row>
    <row r="3974" spans="1:12" ht="14.4" x14ac:dyDescent="0.3">
      <c r="A3974" s="7">
        <v>38376</v>
      </c>
      <c r="B3974" s="191">
        <v>1167.869995</v>
      </c>
      <c r="C3974" s="191">
        <v>1173.030029</v>
      </c>
      <c r="D3974" s="191">
        <v>1163.75</v>
      </c>
      <c r="E3974" s="191">
        <v>1163.75</v>
      </c>
      <c r="F3974" s="192">
        <v>1163.75</v>
      </c>
      <c r="G3974" s="191">
        <v>1494600000</v>
      </c>
      <c r="H3974" s="194">
        <f t="shared" si="62"/>
        <v>-3.5277856419284213E-3</v>
      </c>
      <c r="I3974" s="193"/>
      <c r="J3974" s="197">
        <v>3972</v>
      </c>
      <c r="K3974" s="234">
        <v>-3.5277856419284213E-3</v>
      </c>
      <c r="L3974" s="198">
        <v>7.3860935688238149E-4</v>
      </c>
    </row>
    <row r="3975" spans="1:12" ht="14.4" x14ac:dyDescent="0.3">
      <c r="A3975" s="7">
        <v>38373</v>
      </c>
      <c r="B3975" s="191">
        <v>1175.410034</v>
      </c>
      <c r="C3975" s="191">
        <v>1179.4499510000001</v>
      </c>
      <c r="D3975" s="191">
        <v>1167.8199460000001</v>
      </c>
      <c r="E3975" s="191">
        <v>1167.869995</v>
      </c>
      <c r="F3975" s="192">
        <v>1167.869995</v>
      </c>
      <c r="G3975" s="191">
        <v>1643500000</v>
      </c>
      <c r="H3975" s="194">
        <f t="shared" si="62"/>
        <v>-6.4148159211647321E-3</v>
      </c>
      <c r="I3975" s="193"/>
      <c r="J3975" s="197">
        <v>3973</v>
      </c>
      <c r="K3975" s="234">
        <v>-6.4148159211647321E-3</v>
      </c>
      <c r="L3975" s="198">
        <v>7.3951387623181933E-4</v>
      </c>
    </row>
    <row r="3976" spans="1:12" ht="14.4" x14ac:dyDescent="0.3">
      <c r="A3976" s="7">
        <v>38372</v>
      </c>
      <c r="B3976" s="191">
        <v>1184.630005</v>
      </c>
      <c r="C3976" s="191">
        <v>1184.630005</v>
      </c>
      <c r="D3976" s="191">
        <v>1173.420044</v>
      </c>
      <c r="E3976" s="191">
        <v>1175.410034</v>
      </c>
      <c r="F3976" s="192">
        <v>1175.410034</v>
      </c>
      <c r="G3976" s="191">
        <v>1692000000</v>
      </c>
      <c r="H3976" s="194">
        <f t="shared" si="62"/>
        <v>-7.7829963457661929E-3</v>
      </c>
      <c r="I3976" s="193"/>
      <c r="J3976" s="197">
        <v>3974</v>
      </c>
      <c r="K3976" s="234">
        <v>-7.7829963457661929E-3</v>
      </c>
      <c r="L3976" s="198">
        <v>7.3978211299716742E-4</v>
      </c>
    </row>
    <row r="3977" spans="1:12" ht="14.4" x14ac:dyDescent="0.3">
      <c r="A3977" s="7">
        <v>38371</v>
      </c>
      <c r="B3977" s="191">
        <v>1195.9799800000001</v>
      </c>
      <c r="C3977" s="191">
        <v>1195.9799800000001</v>
      </c>
      <c r="D3977" s="191">
        <v>1184.410034</v>
      </c>
      <c r="E3977" s="191">
        <v>1184.630005</v>
      </c>
      <c r="F3977" s="192">
        <v>1184.630005</v>
      </c>
      <c r="G3977" s="191">
        <v>1498700000</v>
      </c>
      <c r="H3977" s="194">
        <f t="shared" si="62"/>
        <v>-9.4901045082711882E-3</v>
      </c>
      <c r="I3977" s="193"/>
      <c r="J3977" s="197">
        <v>3975</v>
      </c>
      <c r="K3977" s="234">
        <v>-9.4901045082711882E-3</v>
      </c>
      <c r="L3977" s="198">
        <v>7.423351621382425E-4</v>
      </c>
    </row>
    <row r="3978" spans="1:12" ht="14.4" x14ac:dyDescent="0.3">
      <c r="A3978" s="7">
        <v>38370</v>
      </c>
      <c r="B3978" s="191">
        <v>1184.5200199999999</v>
      </c>
      <c r="C3978" s="191">
        <v>1195.9799800000001</v>
      </c>
      <c r="D3978" s="191">
        <v>1180.099976</v>
      </c>
      <c r="E3978" s="191">
        <v>1195.9799800000001</v>
      </c>
      <c r="F3978" s="192">
        <v>1195.9799800000001</v>
      </c>
      <c r="G3978" s="191">
        <v>1596800000</v>
      </c>
      <c r="H3978" s="194">
        <f t="shared" si="62"/>
        <v>9.674771051991285E-3</v>
      </c>
      <c r="I3978" s="193"/>
      <c r="J3978" s="197">
        <v>3976</v>
      </c>
      <c r="K3978" s="234">
        <v>9.674771051991285E-3</v>
      </c>
      <c r="L3978" s="198">
        <v>7.4477227783019493E-4</v>
      </c>
    </row>
    <row r="3979" spans="1:12" ht="14.4" x14ac:dyDescent="0.3">
      <c r="A3979" s="7">
        <v>38366</v>
      </c>
      <c r="B3979" s="191">
        <v>1177.4499510000001</v>
      </c>
      <c r="C3979" s="191">
        <v>1185.209961</v>
      </c>
      <c r="D3979" s="191">
        <v>1177.4499510000001</v>
      </c>
      <c r="E3979" s="191">
        <v>1184.5200199999999</v>
      </c>
      <c r="F3979" s="192">
        <v>1184.5200199999999</v>
      </c>
      <c r="G3979" s="191">
        <v>1335400000</v>
      </c>
      <c r="H3979" s="194">
        <f t="shared" si="62"/>
        <v>6.0045601038034059E-3</v>
      </c>
      <c r="I3979" s="193"/>
      <c r="J3979" s="197">
        <v>3977</v>
      </c>
      <c r="K3979" s="234">
        <v>6.0045601038034059E-3</v>
      </c>
      <c r="L3979" s="198">
        <v>7.4865121690597151E-4</v>
      </c>
    </row>
    <row r="3980" spans="1:12" ht="14.4" x14ac:dyDescent="0.3">
      <c r="A3980" s="7">
        <v>38365</v>
      </c>
      <c r="B3980" s="191">
        <v>1187.6999510000001</v>
      </c>
      <c r="C3980" s="191">
        <v>1187.6999510000001</v>
      </c>
      <c r="D3980" s="191">
        <v>1175.8100589999999</v>
      </c>
      <c r="E3980" s="191">
        <v>1177.4499510000001</v>
      </c>
      <c r="F3980" s="192">
        <v>1177.4499510000001</v>
      </c>
      <c r="G3980" s="191">
        <v>1510300000</v>
      </c>
      <c r="H3980" s="194">
        <f t="shared" si="62"/>
        <v>-8.6301258086016377E-3</v>
      </c>
      <c r="I3980" s="193"/>
      <c r="J3980" s="197">
        <v>3978</v>
      </c>
      <c r="K3980" s="234">
        <v>-8.6301258086016377E-3</v>
      </c>
      <c r="L3980" s="198">
        <v>7.4949275956375341E-4</v>
      </c>
    </row>
    <row r="3981" spans="1:12" ht="14.4" x14ac:dyDescent="0.3">
      <c r="A3981" s="7">
        <v>38364</v>
      </c>
      <c r="B3981" s="191">
        <v>1182.98999</v>
      </c>
      <c r="C3981" s="191">
        <v>1187.920044</v>
      </c>
      <c r="D3981" s="191">
        <v>1175.6400149999999</v>
      </c>
      <c r="E3981" s="191">
        <v>1187.6999510000001</v>
      </c>
      <c r="F3981" s="192">
        <v>1187.6999510000001</v>
      </c>
      <c r="G3981" s="191">
        <v>1562100000</v>
      </c>
      <c r="H3981" s="194">
        <f t="shared" si="62"/>
        <v>3.9814039339420119E-3</v>
      </c>
      <c r="I3981" s="193"/>
      <c r="J3981" s="197">
        <v>3979</v>
      </c>
      <c r="K3981" s="234">
        <v>3.9814039339420119E-3</v>
      </c>
      <c r="L3981" s="198">
        <v>7.5128518483682778E-4</v>
      </c>
    </row>
    <row r="3982" spans="1:12" ht="14.4" x14ac:dyDescent="0.3">
      <c r="A3982" s="7">
        <v>38363</v>
      </c>
      <c r="B3982" s="191">
        <v>1190.25</v>
      </c>
      <c r="C3982" s="191">
        <v>1190.25</v>
      </c>
      <c r="D3982" s="191">
        <v>1180.4300539999999</v>
      </c>
      <c r="E3982" s="191">
        <v>1182.98999</v>
      </c>
      <c r="F3982" s="192">
        <v>1182.98999</v>
      </c>
      <c r="G3982" s="191">
        <v>1488800000</v>
      </c>
      <c r="H3982" s="194">
        <f t="shared" si="62"/>
        <v>-6.0995673177903515E-3</v>
      </c>
      <c r="I3982" s="193"/>
      <c r="J3982" s="197">
        <v>3980</v>
      </c>
      <c r="K3982" s="234">
        <v>-6.0995673177903515E-3</v>
      </c>
      <c r="L3982" s="198">
        <v>7.5312583982264274E-4</v>
      </c>
    </row>
    <row r="3983" spans="1:12" ht="14.4" x14ac:dyDescent="0.3">
      <c r="A3983" s="7">
        <v>38362</v>
      </c>
      <c r="B3983" s="191">
        <v>1186.1899410000001</v>
      </c>
      <c r="C3983" s="191">
        <v>1194.780029</v>
      </c>
      <c r="D3983" s="191">
        <v>1184.8000489999999</v>
      </c>
      <c r="E3983" s="191">
        <v>1190.25</v>
      </c>
      <c r="F3983" s="192">
        <v>1190.25</v>
      </c>
      <c r="G3983" s="191">
        <v>1490400000</v>
      </c>
      <c r="H3983" s="194">
        <f t="shared" si="62"/>
        <v>3.4227730818364019E-3</v>
      </c>
      <c r="I3983" s="193"/>
      <c r="J3983" s="197">
        <v>3981</v>
      </c>
      <c r="K3983" s="234">
        <v>3.4227730818364019E-3</v>
      </c>
      <c r="L3983" s="198">
        <v>7.5349664127098855E-4</v>
      </c>
    </row>
    <row r="3984" spans="1:12" ht="14.4" x14ac:dyDescent="0.3">
      <c r="A3984" s="7">
        <v>38359</v>
      </c>
      <c r="B3984" s="191">
        <v>1187.8900149999999</v>
      </c>
      <c r="C3984" s="191">
        <v>1192.1999510000001</v>
      </c>
      <c r="D3984" s="191">
        <v>1182.160034</v>
      </c>
      <c r="E3984" s="191">
        <v>1186.1899410000001</v>
      </c>
      <c r="F3984" s="192">
        <v>1186.1899410000001</v>
      </c>
      <c r="G3984" s="191">
        <v>1477900000</v>
      </c>
      <c r="H3984" s="194">
        <f t="shared" si="62"/>
        <v>-1.4311712183218063E-3</v>
      </c>
      <c r="I3984" s="193"/>
      <c r="J3984" s="197">
        <v>3982</v>
      </c>
      <c r="K3984" s="234">
        <v>-1.4311712183218063E-3</v>
      </c>
      <c r="L3984" s="198">
        <v>7.571208321886354E-4</v>
      </c>
    </row>
    <row r="3985" spans="1:12" ht="14.4" x14ac:dyDescent="0.3">
      <c r="A3985" s="7">
        <v>38358</v>
      </c>
      <c r="B3985" s="191">
        <v>1183.73999</v>
      </c>
      <c r="C3985" s="191">
        <v>1191.630005</v>
      </c>
      <c r="D3985" s="191">
        <v>1183.2700199999999</v>
      </c>
      <c r="E3985" s="191">
        <v>1187.8900149999999</v>
      </c>
      <c r="F3985" s="192">
        <v>1187.8900149999999</v>
      </c>
      <c r="G3985" s="191">
        <v>1569100000</v>
      </c>
      <c r="H3985" s="194">
        <f t="shared" si="62"/>
        <v>3.505858579636153E-3</v>
      </c>
      <c r="I3985" s="193"/>
      <c r="J3985" s="197">
        <v>3983</v>
      </c>
      <c r="K3985" s="234">
        <v>3.505858579636153E-3</v>
      </c>
      <c r="L3985" s="198">
        <v>7.5840311129960977E-4</v>
      </c>
    </row>
    <row r="3986" spans="1:12" ht="14.4" x14ac:dyDescent="0.3">
      <c r="A3986" s="7">
        <v>38357</v>
      </c>
      <c r="B3986" s="191">
        <v>1188.0500489999999</v>
      </c>
      <c r="C3986" s="191">
        <v>1192.7299800000001</v>
      </c>
      <c r="D3986" s="191">
        <v>1183.719971</v>
      </c>
      <c r="E3986" s="191">
        <v>1183.73999</v>
      </c>
      <c r="F3986" s="192">
        <v>1183.73999</v>
      </c>
      <c r="G3986" s="191">
        <v>1738900000</v>
      </c>
      <c r="H3986" s="194">
        <f t="shared" si="62"/>
        <v>-3.6278429546194231E-3</v>
      </c>
      <c r="I3986" s="193"/>
      <c r="J3986" s="197">
        <v>3984</v>
      </c>
      <c r="K3986" s="234">
        <v>-3.6278429546194231E-3</v>
      </c>
      <c r="L3986" s="198">
        <v>7.6154463189474471E-4</v>
      </c>
    </row>
    <row r="3987" spans="1:12" ht="14.4" x14ac:dyDescent="0.3">
      <c r="A3987" s="7">
        <v>38356</v>
      </c>
      <c r="B3987" s="191">
        <v>1202.079956</v>
      </c>
      <c r="C3987" s="191">
        <v>1205.839966</v>
      </c>
      <c r="D3987" s="191">
        <v>1185.3900149999999</v>
      </c>
      <c r="E3987" s="191">
        <v>1188.0500489999999</v>
      </c>
      <c r="F3987" s="192">
        <v>1188.0500489999999</v>
      </c>
      <c r="G3987" s="191">
        <v>1721000000</v>
      </c>
      <c r="H3987" s="194">
        <f t="shared" si="62"/>
        <v>-1.1671359238603005E-2</v>
      </c>
      <c r="I3987" s="193"/>
      <c r="J3987" s="197">
        <v>3985</v>
      </c>
      <c r="K3987" s="234">
        <v>-1.1671359238603005E-2</v>
      </c>
      <c r="L3987" s="198">
        <v>7.6687590774510779E-4</v>
      </c>
    </row>
    <row r="3988" spans="1:12" ht="14.4" x14ac:dyDescent="0.3">
      <c r="A3988" s="7">
        <v>38355</v>
      </c>
      <c r="B3988" s="191">
        <v>1211.920044</v>
      </c>
      <c r="C3988" s="191">
        <v>1217.8000489999999</v>
      </c>
      <c r="D3988" s="191">
        <v>1200.3199460000001</v>
      </c>
      <c r="E3988" s="191">
        <v>1202.079956</v>
      </c>
      <c r="F3988" s="192">
        <v>1202.079956</v>
      </c>
      <c r="G3988" s="191">
        <v>1510800000</v>
      </c>
      <c r="H3988" s="194">
        <f t="shared" si="62"/>
        <v>-8.1194201290064015E-3</v>
      </c>
      <c r="I3988" s="193"/>
      <c r="J3988" s="197">
        <v>3986</v>
      </c>
      <c r="K3988" s="234">
        <v>-8.1194201290064015E-3</v>
      </c>
      <c r="L3988" s="198">
        <v>7.6841148522917529E-4</v>
      </c>
    </row>
    <row r="3989" spans="1:12" ht="14.4" x14ac:dyDescent="0.3">
      <c r="A3989" s="7">
        <v>38352</v>
      </c>
      <c r="B3989" s="191">
        <v>1213.5500489999999</v>
      </c>
      <c r="C3989" s="191">
        <v>1217.329956</v>
      </c>
      <c r="D3989" s="191">
        <v>1211.650024</v>
      </c>
      <c r="E3989" s="191">
        <v>1211.920044</v>
      </c>
      <c r="F3989" s="192">
        <v>1211.920044</v>
      </c>
      <c r="G3989" s="191">
        <v>786900000</v>
      </c>
      <c r="H3989" s="194">
        <f t="shared" si="62"/>
        <v>-1.3431708081122437E-3</v>
      </c>
      <c r="I3989" s="193"/>
      <c r="J3989" s="197">
        <v>3987</v>
      </c>
      <c r="K3989" s="234">
        <v>-1.3431708081122437E-3</v>
      </c>
      <c r="L3989" s="198">
        <v>7.6841352349990783E-4</v>
      </c>
    </row>
    <row r="3990" spans="1:12" ht="14.4" x14ac:dyDescent="0.3">
      <c r="A3990" s="7">
        <v>38351</v>
      </c>
      <c r="B3990" s="191">
        <v>1213.4499510000001</v>
      </c>
      <c r="C3990" s="191">
        <v>1216.469971</v>
      </c>
      <c r="D3990" s="191">
        <v>1213.410034</v>
      </c>
      <c r="E3990" s="191">
        <v>1213.5500489999999</v>
      </c>
      <c r="F3990" s="192">
        <v>1213.5500489999999</v>
      </c>
      <c r="G3990" s="191">
        <v>829800000</v>
      </c>
      <c r="H3990" s="194">
        <f t="shared" si="62"/>
        <v>8.2490423208141848E-5</v>
      </c>
      <c r="I3990" s="193"/>
      <c r="J3990" s="197">
        <v>3988</v>
      </c>
      <c r="K3990" s="234">
        <v>8.2490423208141848E-5</v>
      </c>
      <c r="L3990" s="198">
        <v>7.7123353389476929E-4</v>
      </c>
    </row>
    <row r="3991" spans="1:12" ht="14.4" x14ac:dyDescent="0.3">
      <c r="A3991" s="7">
        <v>38350</v>
      </c>
      <c r="B3991" s="191">
        <v>1213.540039</v>
      </c>
      <c r="C3991" s="191">
        <v>1213.849976</v>
      </c>
      <c r="D3991" s="191">
        <v>1210.9499510000001</v>
      </c>
      <c r="E3991" s="191">
        <v>1213.4499510000001</v>
      </c>
      <c r="F3991" s="192">
        <v>1213.4499510000001</v>
      </c>
      <c r="G3991" s="191">
        <v>925900000</v>
      </c>
      <c r="H3991" s="194">
        <f t="shared" si="62"/>
        <v>-7.4235704719029331E-5</v>
      </c>
      <c r="I3991" s="193"/>
      <c r="J3991" s="197">
        <v>3989</v>
      </c>
      <c r="K3991" s="234">
        <v>-7.4235704719029331E-5</v>
      </c>
      <c r="L3991" s="198">
        <v>7.7132414866989919E-4</v>
      </c>
    </row>
    <row r="3992" spans="1:12" ht="14.4" x14ac:dyDescent="0.3">
      <c r="A3992" s="7">
        <v>38349</v>
      </c>
      <c r="B3992" s="191">
        <v>1204.920044</v>
      </c>
      <c r="C3992" s="191">
        <v>1213.540039</v>
      </c>
      <c r="D3992" s="191">
        <v>1204.920044</v>
      </c>
      <c r="E3992" s="191">
        <v>1213.540039</v>
      </c>
      <c r="F3992" s="192">
        <v>1213.540039</v>
      </c>
      <c r="G3992" s="191">
        <v>983000000</v>
      </c>
      <c r="H3992" s="194">
        <f t="shared" si="62"/>
        <v>7.1539975145438091E-3</v>
      </c>
      <c r="I3992" s="193"/>
      <c r="J3992" s="197">
        <v>3990</v>
      </c>
      <c r="K3992" s="234">
        <v>7.1539975145438091E-3</v>
      </c>
      <c r="L3992" s="198">
        <v>7.7632519010777405E-4</v>
      </c>
    </row>
    <row r="3993" spans="1:12" ht="14.4" x14ac:dyDescent="0.3">
      <c r="A3993" s="7">
        <v>38348</v>
      </c>
      <c r="B3993" s="191">
        <v>1210.130005</v>
      </c>
      <c r="C3993" s="191">
        <v>1214.130005</v>
      </c>
      <c r="D3993" s="191">
        <v>1204.920044</v>
      </c>
      <c r="E3993" s="191">
        <v>1204.920044</v>
      </c>
      <c r="F3993" s="192">
        <v>1204.920044</v>
      </c>
      <c r="G3993" s="191">
        <v>922000000</v>
      </c>
      <c r="H3993" s="194">
        <f t="shared" si="62"/>
        <v>-4.3052903229186699E-3</v>
      </c>
      <c r="I3993" s="193"/>
      <c r="J3993" s="197">
        <v>3991</v>
      </c>
      <c r="K3993" s="234">
        <v>-4.3052903229186699E-3</v>
      </c>
      <c r="L3993" s="198">
        <v>7.8180809681194143E-4</v>
      </c>
    </row>
    <row r="3994" spans="1:12" ht="14.4" x14ac:dyDescent="0.3">
      <c r="A3994" s="7">
        <v>38344</v>
      </c>
      <c r="B3994" s="191">
        <v>1209.5699460000001</v>
      </c>
      <c r="C3994" s="191">
        <v>1213.660034</v>
      </c>
      <c r="D3994" s="191">
        <v>1208.709961</v>
      </c>
      <c r="E3994" s="191">
        <v>1210.130005</v>
      </c>
      <c r="F3994" s="192">
        <v>1210.130005</v>
      </c>
      <c r="G3994" s="191">
        <v>956100000</v>
      </c>
      <c r="H3994" s="194">
        <f t="shared" si="62"/>
        <v>4.6302324379999941E-4</v>
      </c>
      <c r="I3994" s="193"/>
      <c r="J3994" s="197">
        <v>3992</v>
      </c>
      <c r="K3994" s="234">
        <v>4.6302324379999941E-4</v>
      </c>
      <c r="L3994" s="198">
        <v>7.8303501449280817E-4</v>
      </c>
    </row>
    <row r="3995" spans="1:12" ht="14.4" x14ac:dyDescent="0.3">
      <c r="A3995" s="7">
        <v>38343</v>
      </c>
      <c r="B3995" s="191">
        <v>1205.4499510000001</v>
      </c>
      <c r="C3995" s="191">
        <v>1211.420044</v>
      </c>
      <c r="D3995" s="191">
        <v>1203.849976</v>
      </c>
      <c r="E3995" s="191">
        <v>1209.5699460000001</v>
      </c>
      <c r="F3995" s="192">
        <v>1209.5699460000001</v>
      </c>
      <c r="G3995" s="191">
        <v>1390800000</v>
      </c>
      <c r="H3995" s="194">
        <f t="shared" si="62"/>
        <v>3.4178067671596073E-3</v>
      </c>
      <c r="I3995" s="193"/>
      <c r="J3995" s="197">
        <v>3993</v>
      </c>
      <c r="K3995" s="234">
        <v>3.4178067671596073E-3</v>
      </c>
      <c r="L3995" s="198">
        <v>7.8320212122106009E-4</v>
      </c>
    </row>
    <row r="3996" spans="1:12" ht="14.4" x14ac:dyDescent="0.3">
      <c r="A3996" s="7">
        <v>38342</v>
      </c>
      <c r="B3996" s="191">
        <v>1194.650024</v>
      </c>
      <c r="C3996" s="191">
        <v>1205.9300539999999</v>
      </c>
      <c r="D3996" s="191">
        <v>1194.650024</v>
      </c>
      <c r="E3996" s="191">
        <v>1205.4499510000001</v>
      </c>
      <c r="F3996" s="192">
        <v>1205.4499510000001</v>
      </c>
      <c r="G3996" s="191">
        <v>1483700000</v>
      </c>
      <c r="H3996" s="194">
        <f t="shared" si="62"/>
        <v>9.0402434043729829E-3</v>
      </c>
      <c r="I3996" s="193"/>
      <c r="J3996" s="197">
        <v>3994</v>
      </c>
      <c r="K3996" s="234">
        <v>9.0402434043729829E-3</v>
      </c>
      <c r="L3996" s="198">
        <v>7.8347730510536272E-4</v>
      </c>
    </row>
    <row r="3997" spans="1:12" ht="14.4" x14ac:dyDescent="0.3">
      <c r="A3997" s="7">
        <v>38341</v>
      </c>
      <c r="B3997" s="191">
        <v>1194.1999510000001</v>
      </c>
      <c r="C3997" s="191">
        <v>1203.4300539999999</v>
      </c>
      <c r="D3997" s="191">
        <v>1193.3599850000001</v>
      </c>
      <c r="E3997" s="191">
        <v>1194.650024</v>
      </c>
      <c r="F3997" s="192">
        <v>1194.650024</v>
      </c>
      <c r="G3997" s="191">
        <v>1422800000</v>
      </c>
      <c r="H3997" s="194">
        <f t="shared" si="62"/>
        <v>3.7688244721756386E-4</v>
      </c>
      <c r="I3997" s="193"/>
      <c r="J3997" s="197">
        <v>3995</v>
      </c>
      <c r="K3997" s="234">
        <v>3.7688244721756386E-4</v>
      </c>
      <c r="L3997" s="198">
        <v>7.8486109416395851E-4</v>
      </c>
    </row>
    <row r="3998" spans="1:12" ht="14.4" x14ac:dyDescent="0.3">
      <c r="A3998" s="7">
        <v>38338</v>
      </c>
      <c r="B3998" s="191">
        <v>1203.209961</v>
      </c>
      <c r="C3998" s="191">
        <v>1203.209961</v>
      </c>
      <c r="D3998" s="191">
        <v>1193.48999</v>
      </c>
      <c r="E3998" s="191">
        <v>1194.1999510000001</v>
      </c>
      <c r="F3998" s="192">
        <v>1194.1999510000001</v>
      </c>
      <c r="G3998" s="191">
        <v>2335000000</v>
      </c>
      <c r="H3998" s="194">
        <f t="shared" si="62"/>
        <v>-7.488310678970489E-3</v>
      </c>
      <c r="I3998" s="193"/>
      <c r="J3998" s="197">
        <v>3996</v>
      </c>
      <c r="K3998" s="234">
        <v>-7.488310678970489E-3</v>
      </c>
      <c r="L3998" s="198">
        <v>7.8798349209758135E-4</v>
      </c>
    </row>
    <row r="3999" spans="1:12" ht="14.4" x14ac:dyDescent="0.3">
      <c r="A3999" s="7">
        <v>38337</v>
      </c>
      <c r="B3999" s="191">
        <v>1205.719971</v>
      </c>
      <c r="C3999" s="191">
        <v>1207.969971</v>
      </c>
      <c r="D3999" s="191">
        <v>1198.410034</v>
      </c>
      <c r="E3999" s="191">
        <v>1203.209961</v>
      </c>
      <c r="F3999" s="192">
        <v>1203.209961</v>
      </c>
      <c r="G3999" s="191">
        <v>1793900000</v>
      </c>
      <c r="H3999" s="194">
        <f t="shared" si="62"/>
        <v>-2.0817520322884042E-3</v>
      </c>
      <c r="I3999" s="193"/>
      <c r="J3999" s="197">
        <v>3997</v>
      </c>
      <c r="K3999" s="234">
        <v>-2.0817520322884042E-3</v>
      </c>
      <c r="L3999" s="198">
        <v>7.8913812139709701E-4</v>
      </c>
    </row>
    <row r="4000" spans="1:12" ht="14.4" x14ac:dyDescent="0.3">
      <c r="A4000" s="7">
        <v>38336</v>
      </c>
      <c r="B4000" s="191">
        <v>1203.380005</v>
      </c>
      <c r="C4000" s="191">
        <v>1206.6099850000001</v>
      </c>
      <c r="D4000" s="191">
        <v>1199.4399410000001</v>
      </c>
      <c r="E4000" s="191">
        <v>1205.719971</v>
      </c>
      <c r="F4000" s="192">
        <v>1205.719971</v>
      </c>
      <c r="G4000" s="191">
        <v>1695800000</v>
      </c>
      <c r="H4000" s="194">
        <f t="shared" si="62"/>
        <v>1.9444946652574671E-3</v>
      </c>
      <c r="I4000" s="193"/>
      <c r="J4000" s="197">
        <v>3998</v>
      </c>
      <c r="K4000" s="234">
        <v>1.9444946652574671E-3</v>
      </c>
      <c r="L4000" s="198">
        <v>7.9034130234535043E-4</v>
      </c>
    </row>
    <row r="4001" spans="1:12" ht="14.4" x14ac:dyDescent="0.3">
      <c r="A4001" s="7">
        <v>38335</v>
      </c>
      <c r="B4001" s="191">
        <v>1198.6800539999999</v>
      </c>
      <c r="C4001" s="191">
        <v>1205.290039</v>
      </c>
      <c r="D4001" s="191">
        <v>1197.839966</v>
      </c>
      <c r="E4001" s="191">
        <v>1203.380005</v>
      </c>
      <c r="F4001" s="192">
        <v>1203.380005</v>
      </c>
      <c r="G4001" s="191">
        <v>1544400000</v>
      </c>
      <c r="H4001" s="194">
        <f t="shared" si="62"/>
        <v>3.9209386894495336E-3</v>
      </c>
      <c r="I4001" s="193"/>
      <c r="J4001" s="197">
        <v>3999</v>
      </c>
      <c r="K4001" s="234">
        <v>3.9209386894495336E-3</v>
      </c>
      <c r="L4001" s="198">
        <v>7.9067919231480609E-4</v>
      </c>
    </row>
    <row r="4002" spans="1:12" ht="14.4" x14ac:dyDescent="0.3">
      <c r="A4002" s="7">
        <v>38334</v>
      </c>
      <c r="B4002" s="191">
        <v>1188</v>
      </c>
      <c r="C4002" s="191">
        <v>1198.73999</v>
      </c>
      <c r="D4002" s="191">
        <v>1188</v>
      </c>
      <c r="E4002" s="191">
        <v>1198.6800539999999</v>
      </c>
      <c r="F4002" s="192">
        <v>1198.6800539999999</v>
      </c>
      <c r="G4002" s="191">
        <v>1436100000</v>
      </c>
      <c r="H4002" s="194">
        <f t="shared" si="62"/>
        <v>8.9899444444443838E-3</v>
      </c>
      <c r="I4002" s="193"/>
      <c r="J4002" s="197">
        <v>4000</v>
      </c>
      <c r="K4002" s="234">
        <v>8.9899444444443838E-3</v>
      </c>
      <c r="L4002" s="198">
        <v>7.9094086924078955E-4</v>
      </c>
    </row>
    <row r="4003" spans="1:12" ht="14.4" x14ac:dyDescent="0.3">
      <c r="A4003" s="7">
        <v>38331</v>
      </c>
      <c r="B4003" s="191">
        <v>1189.23999</v>
      </c>
      <c r="C4003" s="191">
        <v>1191.4499510000001</v>
      </c>
      <c r="D4003" s="191">
        <v>1185.23999</v>
      </c>
      <c r="E4003" s="191">
        <v>1188</v>
      </c>
      <c r="F4003" s="192">
        <v>1188</v>
      </c>
      <c r="G4003" s="191">
        <v>1443700000</v>
      </c>
      <c r="H4003" s="194">
        <f t="shared" si="62"/>
        <v>-1.0426743217742235E-3</v>
      </c>
      <c r="I4003" s="193"/>
      <c r="J4003" s="197">
        <v>4001</v>
      </c>
      <c r="K4003" s="234">
        <v>-1.0426743217742235E-3</v>
      </c>
      <c r="L4003" s="198">
        <v>7.9288378467389409E-4</v>
      </c>
    </row>
    <row r="4004" spans="1:12" ht="14.4" x14ac:dyDescent="0.3">
      <c r="A4004" s="7">
        <v>38330</v>
      </c>
      <c r="B4004" s="191">
        <v>1182.8100589999999</v>
      </c>
      <c r="C4004" s="191">
        <v>1190.51001</v>
      </c>
      <c r="D4004" s="191">
        <v>1173.790039</v>
      </c>
      <c r="E4004" s="191">
        <v>1189.23999</v>
      </c>
      <c r="F4004" s="192">
        <v>1189.23999</v>
      </c>
      <c r="G4004" s="191">
        <v>1624700000</v>
      </c>
      <c r="H4004" s="194">
        <f t="shared" si="62"/>
        <v>5.4361483917682212E-3</v>
      </c>
      <c r="I4004" s="193"/>
      <c r="J4004" s="197">
        <v>4002</v>
      </c>
      <c r="K4004" s="234">
        <v>5.4361483917682212E-3</v>
      </c>
      <c r="L4004" s="198">
        <v>7.9368841839437911E-4</v>
      </c>
    </row>
    <row r="4005" spans="1:12" ht="14.4" x14ac:dyDescent="0.3">
      <c r="A4005" s="7">
        <v>38329</v>
      </c>
      <c r="B4005" s="191">
        <v>1177.0699460000001</v>
      </c>
      <c r="C4005" s="191">
        <v>1184.0500489999999</v>
      </c>
      <c r="D4005" s="191">
        <v>1177.0699460000001</v>
      </c>
      <c r="E4005" s="191">
        <v>1182.8100589999999</v>
      </c>
      <c r="F4005" s="192">
        <v>1182.8100589999999</v>
      </c>
      <c r="G4005" s="191">
        <v>1525200000</v>
      </c>
      <c r="H4005" s="194">
        <f t="shared" si="62"/>
        <v>4.876611640205651E-3</v>
      </c>
      <c r="I4005" s="193"/>
      <c r="J4005" s="197">
        <v>4003</v>
      </c>
      <c r="K4005" s="234">
        <v>4.876611640205651E-3</v>
      </c>
      <c r="L4005" s="198">
        <v>7.9599575920454133E-4</v>
      </c>
    </row>
    <row r="4006" spans="1:12" ht="14.4" x14ac:dyDescent="0.3">
      <c r="A4006" s="7">
        <v>38328</v>
      </c>
      <c r="B4006" s="191">
        <v>1190.25</v>
      </c>
      <c r="C4006" s="191">
        <v>1192.170044</v>
      </c>
      <c r="D4006" s="191">
        <v>1177.0699460000001</v>
      </c>
      <c r="E4006" s="191">
        <v>1177.0699460000001</v>
      </c>
      <c r="F4006" s="192">
        <v>1177.0699460000001</v>
      </c>
      <c r="G4006" s="191">
        <v>1533900000</v>
      </c>
      <c r="H4006" s="194">
        <f t="shared" si="62"/>
        <v>-1.1073349296366249E-2</v>
      </c>
      <c r="I4006" s="193"/>
      <c r="J4006" s="197">
        <v>4004</v>
      </c>
      <c r="K4006" s="234">
        <v>-1.1073349296366249E-2</v>
      </c>
      <c r="L4006" s="198">
        <v>7.966497252749875E-4</v>
      </c>
    </row>
    <row r="4007" spans="1:12" ht="14.4" x14ac:dyDescent="0.3">
      <c r="A4007" s="7">
        <v>38327</v>
      </c>
      <c r="B4007" s="191">
        <v>1191.170044</v>
      </c>
      <c r="C4007" s="191">
        <v>1192.410034</v>
      </c>
      <c r="D4007" s="191">
        <v>1185.1800539999999</v>
      </c>
      <c r="E4007" s="191">
        <v>1190.25</v>
      </c>
      <c r="F4007" s="192">
        <v>1190.25</v>
      </c>
      <c r="G4007" s="191">
        <v>1354400000</v>
      </c>
      <c r="H4007" s="194">
        <f t="shared" si="62"/>
        <v>-7.7238678443458382E-4</v>
      </c>
      <c r="I4007" s="193"/>
      <c r="J4007" s="197">
        <v>4005</v>
      </c>
      <c r="K4007" s="234">
        <v>-7.7238678443458382E-4</v>
      </c>
      <c r="L4007" s="198">
        <v>7.9989547774326369E-4</v>
      </c>
    </row>
    <row r="4008" spans="1:12" ht="14.4" x14ac:dyDescent="0.3">
      <c r="A4008" s="7">
        <v>38324</v>
      </c>
      <c r="B4008" s="191">
        <v>1190.329956</v>
      </c>
      <c r="C4008" s="191">
        <v>1197.459961</v>
      </c>
      <c r="D4008" s="191">
        <v>1187.709961</v>
      </c>
      <c r="E4008" s="191">
        <v>1191.170044</v>
      </c>
      <c r="F4008" s="192">
        <v>1191.170044</v>
      </c>
      <c r="G4008" s="191">
        <v>1566700000</v>
      </c>
      <c r="H4008" s="194">
        <f t="shared" si="62"/>
        <v>7.0576061348818424E-4</v>
      </c>
      <c r="I4008" s="193"/>
      <c r="J4008" s="197">
        <v>4006</v>
      </c>
      <c r="K4008" s="234">
        <v>7.0576061348818424E-4</v>
      </c>
      <c r="L4008" s="198">
        <v>8.022082730040496E-4</v>
      </c>
    </row>
    <row r="4009" spans="1:12" ht="14.4" x14ac:dyDescent="0.3">
      <c r="A4009" s="7">
        <v>38323</v>
      </c>
      <c r="B4009" s="191">
        <v>1191.369995</v>
      </c>
      <c r="C4009" s="191">
        <v>1194.8000489999999</v>
      </c>
      <c r="D4009" s="191">
        <v>1186.719971</v>
      </c>
      <c r="E4009" s="191">
        <v>1190.329956</v>
      </c>
      <c r="F4009" s="192">
        <v>1190.329956</v>
      </c>
      <c r="G4009" s="191">
        <v>1774900000</v>
      </c>
      <c r="H4009" s="194">
        <f t="shared" si="62"/>
        <v>-8.7297733228540713E-4</v>
      </c>
      <c r="I4009" s="193"/>
      <c r="J4009" s="197">
        <v>4007</v>
      </c>
      <c r="K4009" s="234">
        <v>-8.7297733228540713E-4</v>
      </c>
      <c r="L4009" s="198">
        <v>8.0238333625060065E-4</v>
      </c>
    </row>
    <row r="4010" spans="1:12" ht="14.4" x14ac:dyDescent="0.3">
      <c r="A4010" s="7">
        <v>38322</v>
      </c>
      <c r="B4010" s="191">
        <v>1173.780029</v>
      </c>
      <c r="C4010" s="191">
        <v>1191.369995</v>
      </c>
      <c r="D4010" s="191">
        <v>1173.780029</v>
      </c>
      <c r="E4010" s="191">
        <v>1191.369995</v>
      </c>
      <c r="F4010" s="192">
        <v>1191.369995</v>
      </c>
      <c r="G4010" s="191">
        <v>1772800000</v>
      </c>
      <c r="H4010" s="194">
        <f t="shared" si="62"/>
        <v>1.4951227451709995E-2</v>
      </c>
      <c r="I4010" s="193"/>
      <c r="J4010" s="197">
        <v>4008</v>
      </c>
      <c r="K4010" s="234">
        <v>1.4951227451709995E-2</v>
      </c>
      <c r="L4010" s="198">
        <v>8.0539441772384127E-4</v>
      </c>
    </row>
    <row r="4011" spans="1:12" ht="14.4" x14ac:dyDescent="0.3">
      <c r="A4011" s="7">
        <v>38321</v>
      </c>
      <c r="B4011" s="191">
        <v>1178.5699460000001</v>
      </c>
      <c r="C4011" s="191">
        <v>1178.660034</v>
      </c>
      <c r="D4011" s="191">
        <v>1173.8100589999999</v>
      </c>
      <c r="E4011" s="191">
        <v>1173.8199460000001</v>
      </c>
      <c r="F4011" s="192">
        <v>1173.8199460000001</v>
      </c>
      <c r="G4011" s="191">
        <v>1553500000</v>
      </c>
      <c r="H4011" s="194">
        <f t="shared" si="62"/>
        <v>-4.030308100186359E-3</v>
      </c>
      <c r="I4011" s="193"/>
      <c r="J4011" s="197">
        <v>4009</v>
      </c>
      <c r="K4011" s="234">
        <v>-4.030308100186359E-3</v>
      </c>
      <c r="L4011" s="198">
        <v>8.080247522280939E-4</v>
      </c>
    </row>
    <row r="4012" spans="1:12" ht="14.4" x14ac:dyDescent="0.3">
      <c r="A4012" s="7">
        <v>38320</v>
      </c>
      <c r="B4012" s="191">
        <v>1182.650024</v>
      </c>
      <c r="C4012" s="191">
        <v>1186.9399410000001</v>
      </c>
      <c r="D4012" s="191">
        <v>1172.369995</v>
      </c>
      <c r="E4012" s="191">
        <v>1178.5699460000001</v>
      </c>
      <c r="F4012" s="192">
        <v>1178.5699460000001</v>
      </c>
      <c r="G4012" s="191">
        <v>1378500000</v>
      </c>
      <c r="H4012" s="194">
        <f t="shared" si="62"/>
        <v>-3.449945391452474E-3</v>
      </c>
      <c r="I4012" s="193"/>
      <c r="J4012" s="197">
        <v>4010</v>
      </c>
      <c r="K4012" s="234">
        <v>-3.449945391452474E-3</v>
      </c>
      <c r="L4012" s="198">
        <v>8.0863579780353139E-4</v>
      </c>
    </row>
    <row r="4013" spans="1:12" ht="14.4" x14ac:dyDescent="0.3">
      <c r="A4013" s="7">
        <v>38317</v>
      </c>
      <c r="B4013" s="191">
        <v>1181.76001</v>
      </c>
      <c r="C4013" s="191">
        <v>1186.619995</v>
      </c>
      <c r="D4013" s="191">
        <v>1181.079956</v>
      </c>
      <c r="E4013" s="191">
        <v>1182.650024</v>
      </c>
      <c r="F4013" s="192">
        <v>1182.650024</v>
      </c>
      <c r="G4013" s="191">
        <v>504580000</v>
      </c>
      <c r="H4013" s="194">
        <f t="shared" si="62"/>
        <v>7.5312583982264274E-4</v>
      </c>
      <c r="I4013" s="193"/>
      <c r="J4013" s="197">
        <v>4011</v>
      </c>
      <c r="K4013" s="234">
        <v>7.5312583982264274E-4</v>
      </c>
      <c r="L4013" s="198">
        <v>8.1322944191206201E-4</v>
      </c>
    </row>
    <row r="4014" spans="1:12" ht="14.4" x14ac:dyDescent="0.3">
      <c r="A4014" s="7">
        <v>38315</v>
      </c>
      <c r="B4014" s="191">
        <v>1176.9399410000001</v>
      </c>
      <c r="C4014" s="191">
        <v>1182.459961</v>
      </c>
      <c r="D4014" s="191">
        <v>1176.9399410000001</v>
      </c>
      <c r="E4014" s="191">
        <v>1181.76001</v>
      </c>
      <c r="F4014" s="192">
        <v>1181.76001</v>
      </c>
      <c r="G4014" s="191">
        <v>1149600000</v>
      </c>
      <c r="H4014" s="194">
        <f t="shared" si="62"/>
        <v>4.0954247808978684E-3</v>
      </c>
      <c r="I4014" s="193"/>
      <c r="J4014" s="197">
        <v>4012</v>
      </c>
      <c r="K4014" s="234">
        <v>4.0954247808978684E-3</v>
      </c>
      <c r="L4014" s="198">
        <v>8.1779512301822436E-4</v>
      </c>
    </row>
    <row r="4015" spans="1:12" ht="14.4" x14ac:dyDescent="0.3">
      <c r="A4015" s="7">
        <v>38314</v>
      </c>
      <c r="B4015" s="191">
        <v>1177.23999</v>
      </c>
      <c r="C4015" s="191">
        <v>1179.5200199999999</v>
      </c>
      <c r="D4015" s="191">
        <v>1171.410034</v>
      </c>
      <c r="E4015" s="191">
        <v>1176.9399410000001</v>
      </c>
      <c r="F4015" s="192">
        <v>1176.9399410000001</v>
      </c>
      <c r="G4015" s="191">
        <v>1428300000</v>
      </c>
      <c r="H4015" s="194">
        <f t="shared" si="62"/>
        <v>-2.5487496393997329E-4</v>
      </c>
      <c r="I4015" s="193"/>
      <c r="J4015" s="197">
        <v>4013</v>
      </c>
      <c r="K4015" s="234">
        <v>-2.5487496393997329E-4</v>
      </c>
      <c r="L4015" s="198">
        <v>8.18656985744401E-4</v>
      </c>
    </row>
    <row r="4016" spans="1:12" ht="14.4" x14ac:dyDescent="0.3">
      <c r="A4016" s="7">
        <v>38313</v>
      </c>
      <c r="B4016" s="191">
        <v>1170.339966</v>
      </c>
      <c r="C4016" s="191">
        <v>1178.1800539999999</v>
      </c>
      <c r="D4016" s="191">
        <v>1167.8900149999999</v>
      </c>
      <c r="E4016" s="191">
        <v>1177.23999</v>
      </c>
      <c r="F4016" s="192">
        <v>1177.23999</v>
      </c>
      <c r="G4016" s="191">
        <v>1392700000</v>
      </c>
      <c r="H4016" s="194">
        <f t="shared" si="62"/>
        <v>5.8957432886642359E-3</v>
      </c>
      <c r="I4016" s="193"/>
      <c r="J4016" s="197">
        <v>4014</v>
      </c>
      <c r="K4016" s="234">
        <v>5.8957432886642359E-3</v>
      </c>
      <c r="L4016" s="198">
        <v>8.217516623566949E-4</v>
      </c>
    </row>
    <row r="4017" spans="1:12" ht="14.4" x14ac:dyDescent="0.3">
      <c r="A4017" s="7">
        <v>38310</v>
      </c>
      <c r="B4017" s="191">
        <v>1183.5500489999999</v>
      </c>
      <c r="C4017" s="191">
        <v>1184</v>
      </c>
      <c r="D4017" s="191">
        <v>1169.1899410000001</v>
      </c>
      <c r="E4017" s="191">
        <v>1170.339966</v>
      </c>
      <c r="F4017" s="192">
        <v>1170.339966</v>
      </c>
      <c r="G4017" s="191">
        <v>1526600000</v>
      </c>
      <c r="H4017" s="194">
        <f t="shared" si="62"/>
        <v>-1.1161406322581243E-2</v>
      </c>
      <c r="I4017" s="193"/>
      <c r="J4017" s="197">
        <v>4015</v>
      </c>
      <c r="K4017" s="234">
        <v>-1.1161406322581243E-2</v>
      </c>
      <c r="L4017" s="198">
        <v>8.2404715767374142E-4</v>
      </c>
    </row>
    <row r="4018" spans="1:12" ht="14.4" x14ac:dyDescent="0.3">
      <c r="A4018" s="7">
        <v>38309</v>
      </c>
      <c r="B4018" s="191">
        <v>1181.9399410000001</v>
      </c>
      <c r="C4018" s="191">
        <v>1184.900024</v>
      </c>
      <c r="D4018" s="191">
        <v>1180.150024</v>
      </c>
      <c r="E4018" s="191">
        <v>1183.5500489999999</v>
      </c>
      <c r="F4018" s="192">
        <v>1183.5500489999999</v>
      </c>
      <c r="G4018" s="191">
        <v>1456700000</v>
      </c>
      <c r="H4018" s="194">
        <f t="shared" si="62"/>
        <v>1.3622587274930364E-3</v>
      </c>
      <c r="I4018" s="193"/>
      <c r="J4018" s="197">
        <v>4016</v>
      </c>
      <c r="K4018" s="234">
        <v>1.3622587274930364E-3</v>
      </c>
      <c r="L4018" s="198">
        <v>8.2685609151823738E-4</v>
      </c>
    </row>
    <row r="4019" spans="1:12" ht="14.4" x14ac:dyDescent="0.3">
      <c r="A4019" s="7">
        <v>38308</v>
      </c>
      <c r="B4019" s="191">
        <v>1175.4300539999999</v>
      </c>
      <c r="C4019" s="191">
        <v>1188.459961</v>
      </c>
      <c r="D4019" s="191">
        <v>1175.4300539999999</v>
      </c>
      <c r="E4019" s="191">
        <v>1181.9399410000001</v>
      </c>
      <c r="F4019" s="192">
        <v>1181.9399410000001</v>
      </c>
      <c r="G4019" s="191">
        <v>1684200000</v>
      </c>
      <c r="H4019" s="194">
        <f t="shared" si="62"/>
        <v>5.5383023241978146E-3</v>
      </c>
      <c r="I4019" s="193"/>
      <c r="J4019" s="197">
        <v>4017</v>
      </c>
      <c r="K4019" s="234">
        <v>5.5383023241978146E-3</v>
      </c>
      <c r="L4019" s="198">
        <v>8.2829403934331033E-4</v>
      </c>
    </row>
    <row r="4020" spans="1:12" ht="14.4" x14ac:dyDescent="0.3">
      <c r="A4020" s="7">
        <v>38307</v>
      </c>
      <c r="B4020" s="191">
        <v>1183.8100589999999</v>
      </c>
      <c r="C4020" s="191">
        <v>1183.8100589999999</v>
      </c>
      <c r="D4020" s="191">
        <v>1175.3199460000001</v>
      </c>
      <c r="E4020" s="191">
        <v>1175.4300539999999</v>
      </c>
      <c r="F4020" s="192">
        <v>1175.4300539999999</v>
      </c>
      <c r="G4020" s="191">
        <v>1364400000</v>
      </c>
      <c r="H4020" s="194">
        <f t="shared" si="62"/>
        <v>-7.0788425358362184E-3</v>
      </c>
      <c r="I4020" s="193"/>
      <c r="J4020" s="197">
        <v>4018</v>
      </c>
      <c r="K4020" s="234">
        <v>-7.0788425358362184E-3</v>
      </c>
      <c r="L4020" s="198">
        <v>8.2839267495317718E-4</v>
      </c>
    </row>
    <row r="4021" spans="1:12" ht="14.4" x14ac:dyDescent="0.3">
      <c r="A4021" s="7">
        <v>38306</v>
      </c>
      <c r="B4021" s="191">
        <v>1184.170044</v>
      </c>
      <c r="C4021" s="191">
        <v>1184.4799800000001</v>
      </c>
      <c r="D4021" s="191">
        <v>1179.849976</v>
      </c>
      <c r="E4021" s="191">
        <v>1183.8100589999999</v>
      </c>
      <c r="F4021" s="192">
        <v>1183.8100589999999</v>
      </c>
      <c r="G4021" s="191">
        <v>1453300000</v>
      </c>
      <c r="H4021" s="194">
        <f t="shared" si="62"/>
        <v>-3.0399772551589012E-4</v>
      </c>
      <c r="I4021" s="193"/>
      <c r="J4021" s="197">
        <v>4019</v>
      </c>
      <c r="K4021" s="234">
        <v>-3.0399772551589012E-4</v>
      </c>
      <c r="L4021" s="198">
        <v>8.3136580055207887E-4</v>
      </c>
    </row>
    <row r="4022" spans="1:12" ht="14.4" x14ac:dyDescent="0.3">
      <c r="A4022" s="7">
        <v>38303</v>
      </c>
      <c r="B4022" s="191">
        <v>1173.4799800000001</v>
      </c>
      <c r="C4022" s="191">
        <v>1184.170044</v>
      </c>
      <c r="D4022" s="191">
        <v>1171.4300539999999</v>
      </c>
      <c r="E4022" s="191">
        <v>1184.170044</v>
      </c>
      <c r="F4022" s="192">
        <v>1184.170044</v>
      </c>
      <c r="G4022" s="191">
        <v>1531600000</v>
      </c>
      <c r="H4022" s="194">
        <f t="shared" si="62"/>
        <v>9.1097114413489118E-3</v>
      </c>
      <c r="I4022" s="193"/>
      <c r="J4022" s="197">
        <v>4020</v>
      </c>
      <c r="K4022" s="234">
        <v>9.1097114413489118E-3</v>
      </c>
      <c r="L4022" s="198">
        <v>8.3430508730207359E-4</v>
      </c>
    </row>
    <row r="4023" spans="1:12" ht="14.4" x14ac:dyDescent="0.3">
      <c r="A4023" s="7">
        <v>38302</v>
      </c>
      <c r="B4023" s="191">
        <v>1162.910034</v>
      </c>
      <c r="C4023" s="191">
        <v>1174.8000489999999</v>
      </c>
      <c r="D4023" s="191">
        <v>1162.910034</v>
      </c>
      <c r="E4023" s="191">
        <v>1173.4799800000001</v>
      </c>
      <c r="F4023" s="192">
        <v>1173.4799800000001</v>
      </c>
      <c r="G4023" s="191">
        <v>1393000000</v>
      </c>
      <c r="H4023" s="194">
        <f t="shared" si="62"/>
        <v>9.0892207401833056E-3</v>
      </c>
      <c r="I4023" s="193"/>
      <c r="J4023" s="197">
        <v>4021</v>
      </c>
      <c r="K4023" s="234">
        <v>9.0892207401833056E-3</v>
      </c>
      <c r="L4023" s="198">
        <v>8.3520701968633831E-4</v>
      </c>
    </row>
    <row r="4024" spans="1:12" ht="14.4" x14ac:dyDescent="0.3">
      <c r="A4024" s="7">
        <v>38301</v>
      </c>
      <c r="B4024" s="191">
        <v>1164.079956</v>
      </c>
      <c r="C4024" s="191">
        <v>1169.25</v>
      </c>
      <c r="D4024" s="191">
        <v>1162.51001</v>
      </c>
      <c r="E4024" s="191">
        <v>1162.910034</v>
      </c>
      <c r="F4024" s="192">
        <v>1162.910034</v>
      </c>
      <c r="G4024" s="191">
        <v>1504300000</v>
      </c>
      <c r="H4024" s="194">
        <f t="shared" si="62"/>
        <v>-1.005018593413563E-3</v>
      </c>
      <c r="I4024" s="193"/>
      <c r="J4024" s="197">
        <v>4022</v>
      </c>
      <c r="K4024" s="234">
        <v>-1.005018593413563E-3</v>
      </c>
      <c r="L4024" s="198">
        <v>8.3568403698988474E-4</v>
      </c>
    </row>
    <row r="4025" spans="1:12" ht="14.4" x14ac:dyDescent="0.3">
      <c r="A4025" s="7">
        <v>38300</v>
      </c>
      <c r="B4025" s="191">
        <v>1164.8900149999999</v>
      </c>
      <c r="C4025" s="191">
        <v>1168.959961</v>
      </c>
      <c r="D4025" s="191">
        <v>1162.4799800000001</v>
      </c>
      <c r="E4025" s="191">
        <v>1164.079956</v>
      </c>
      <c r="F4025" s="192">
        <v>1164.079956</v>
      </c>
      <c r="G4025" s="191">
        <v>1450800000</v>
      </c>
      <c r="H4025" s="194">
        <f t="shared" si="62"/>
        <v>-6.9539526441894195E-4</v>
      </c>
      <c r="I4025" s="193"/>
      <c r="J4025" s="197">
        <v>4023</v>
      </c>
      <c r="K4025" s="234">
        <v>-6.9539526441894195E-4</v>
      </c>
      <c r="L4025" s="198">
        <v>8.3670511298242049E-4</v>
      </c>
    </row>
    <row r="4026" spans="1:12" ht="14.4" x14ac:dyDescent="0.3">
      <c r="A4026" s="7">
        <v>38299</v>
      </c>
      <c r="B4026" s="191">
        <v>1166.170044</v>
      </c>
      <c r="C4026" s="191">
        <v>1166.7700199999999</v>
      </c>
      <c r="D4026" s="191">
        <v>1162.3199460000001</v>
      </c>
      <c r="E4026" s="191">
        <v>1164.8900149999999</v>
      </c>
      <c r="F4026" s="192">
        <v>1164.8900149999999</v>
      </c>
      <c r="G4026" s="191">
        <v>1358700000</v>
      </c>
      <c r="H4026" s="194">
        <f t="shared" si="62"/>
        <v>-1.0976349517686746E-3</v>
      </c>
      <c r="I4026" s="193"/>
      <c r="J4026" s="197">
        <v>4024</v>
      </c>
      <c r="K4026" s="234">
        <v>-1.0976349517686746E-3</v>
      </c>
      <c r="L4026" s="198">
        <v>8.3680433527561252E-4</v>
      </c>
    </row>
    <row r="4027" spans="1:12" ht="14.4" x14ac:dyDescent="0.3">
      <c r="A4027" s="7">
        <v>38296</v>
      </c>
      <c r="B4027" s="191">
        <v>1161.670044</v>
      </c>
      <c r="C4027" s="191">
        <v>1170.869995</v>
      </c>
      <c r="D4027" s="191">
        <v>1160.660034</v>
      </c>
      <c r="E4027" s="191">
        <v>1166.170044</v>
      </c>
      <c r="F4027" s="192">
        <v>1166.170044</v>
      </c>
      <c r="G4027" s="191">
        <v>1724400000</v>
      </c>
      <c r="H4027" s="194">
        <f t="shared" si="62"/>
        <v>3.8737333576280117E-3</v>
      </c>
      <c r="I4027" s="193"/>
      <c r="J4027" s="197">
        <v>4025</v>
      </c>
      <c r="K4027" s="234">
        <v>3.8737333576280117E-3</v>
      </c>
      <c r="L4027" s="198">
        <v>8.3704282018183822E-4</v>
      </c>
    </row>
    <row r="4028" spans="1:12" ht="14.4" x14ac:dyDescent="0.3">
      <c r="A4028" s="7">
        <v>38295</v>
      </c>
      <c r="B4028" s="191">
        <v>1143.1999510000001</v>
      </c>
      <c r="C4028" s="191">
        <v>1161.670044</v>
      </c>
      <c r="D4028" s="191">
        <v>1142.339966</v>
      </c>
      <c r="E4028" s="191">
        <v>1161.670044</v>
      </c>
      <c r="F4028" s="192">
        <v>1161.670044</v>
      </c>
      <c r="G4028" s="191">
        <v>1782700000</v>
      </c>
      <c r="H4028" s="194">
        <f t="shared" si="62"/>
        <v>1.6156485122172565E-2</v>
      </c>
      <c r="I4028" s="193"/>
      <c r="J4028" s="197">
        <v>4026</v>
      </c>
      <c r="K4028" s="234">
        <v>1.6156485122172565E-2</v>
      </c>
      <c r="L4028" s="198">
        <v>8.3774818184704526E-4</v>
      </c>
    </row>
    <row r="4029" spans="1:12" ht="14.4" x14ac:dyDescent="0.3">
      <c r="A4029" s="7">
        <v>38294</v>
      </c>
      <c r="B4029" s="191">
        <v>1130.540039</v>
      </c>
      <c r="C4029" s="191">
        <v>1147.5699460000001</v>
      </c>
      <c r="D4029" s="191">
        <v>1130.540039</v>
      </c>
      <c r="E4029" s="191">
        <v>1143.1999510000001</v>
      </c>
      <c r="F4029" s="192">
        <v>1143.1999510000001</v>
      </c>
      <c r="G4029" s="191">
        <v>1767500000</v>
      </c>
      <c r="H4029" s="194">
        <f t="shared" si="62"/>
        <v>1.1180203916968685E-2</v>
      </c>
      <c r="I4029" s="193"/>
      <c r="J4029" s="197">
        <v>4027</v>
      </c>
      <c r="K4029" s="234">
        <v>1.1180203916968685E-2</v>
      </c>
      <c r="L4029" s="198">
        <v>8.4173753877621175E-4</v>
      </c>
    </row>
    <row r="4030" spans="1:12" ht="14.4" x14ac:dyDescent="0.3">
      <c r="A4030" s="7">
        <v>38293</v>
      </c>
      <c r="B4030" s="191">
        <v>1130.51001</v>
      </c>
      <c r="C4030" s="191">
        <v>1140.4799800000001</v>
      </c>
      <c r="D4030" s="191">
        <v>1128.119995</v>
      </c>
      <c r="E4030" s="191">
        <v>1130.5600589999999</v>
      </c>
      <c r="F4030" s="192">
        <v>1130.5600589999999</v>
      </c>
      <c r="G4030" s="191">
        <v>1659000000</v>
      </c>
      <c r="H4030" s="194">
        <f t="shared" si="62"/>
        <v>4.4271169257443819E-5</v>
      </c>
      <c r="I4030" s="193"/>
      <c r="J4030" s="197">
        <v>4028</v>
      </c>
      <c r="K4030" s="234">
        <v>4.4271169257443819E-5</v>
      </c>
      <c r="L4030" s="198">
        <v>8.4253911516870487E-4</v>
      </c>
    </row>
    <row r="4031" spans="1:12" ht="14.4" x14ac:dyDescent="0.3">
      <c r="A4031" s="7">
        <v>38292</v>
      </c>
      <c r="B4031" s="191">
        <v>1130.1999510000001</v>
      </c>
      <c r="C4031" s="191">
        <v>1133.410034</v>
      </c>
      <c r="D4031" s="191">
        <v>1127.599976</v>
      </c>
      <c r="E4031" s="191">
        <v>1130.51001</v>
      </c>
      <c r="F4031" s="192">
        <v>1130.51001</v>
      </c>
      <c r="G4031" s="191">
        <v>1395900000</v>
      </c>
      <c r="H4031" s="194">
        <f t="shared" si="62"/>
        <v>2.7433995172763032E-4</v>
      </c>
      <c r="I4031" s="193"/>
      <c r="J4031" s="197">
        <v>4029</v>
      </c>
      <c r="K4031" s="234">
        <v>2.7433995172763032E-4</v>
      </c>
      <c r="L4031" s="198">
        <v>8.4282190309794831E-4</v>
      </c>
    </row>
    <row r="4032" spans="1:12" ht="14.4" x14ac:dyDescent="0.3">
      <c r="A4032" s="7">
        <v>38289</v>
      </c>
      <c r="B4032" s="191">
        <v>1127.4399410000001</v>
      </c>
      <c r="C4032" s="191">
        <v>1131.400024</v>
      </c>
      <c r="D4032" s="191">
        <v>1124.619995</v>
      </c>
      <c r="E4032" s="191">
        <v>1130.1999510000001</v>
      </c>
      <c r="F4032" s="192">
        <v>1130.1999510000001</v>
      </c>
      <c r="G4032" s="191">
        <v>1500800000</v>
      </c>
      <c r="H4032" s="194">
        <f t="shared" si="62"/>
        <v>2.4480328393829409E-3</v>
      </c>
      <c r="I4032" s="193"/>
      <c r="J4032" s="197">
        <v>4030</v>
      </c>
      <c r="K4032" s="234">
        <v>2.4480328393829409E-3</v>
      </c>
      <c r="L4032" s="198">
        <v>8.4434893821542037E-4</v>
      </c>
    </row>
    <row r="4033" spans="1:12" ht="14.4" x14ac:dyDescent="0.3">
      <c r="A4033" s="7">
        <v>38288</v>
      </c>
      <c r="B4033" s="191">
        <v>1125.339966</v>
      </c>
      <c r="C4033" s="191">
        <v>1130.670044</v>
      </c>
      <c r="D4033" s="191">
        <v>1120.599976</v>
      </c>
      <c r="E4033" s="191">
        <v>1127.4399410000001</v>
      </c>
      <c r="F4033" s="192">
        <v>1127.4399410000001</v>
      </c>
      <c r="G4033" s="191">
        <v>1628200000</v>
      </c>
      <c r="H4033" s="194">
        <f t="shared" si="62"/>
        <v>1.8126150315419395E-3</v>
      </c>
      <c r="I4033" s="193"/>
      <c r="J4033" s="197">
        <v>4031</v>
      </c>
      <c r="K4033" s="234">
        <v>1.8126150315419395E-3</v>
      </c>
      <c r="L4033" s="198">
        <v>8.4925461882164326E-4</v>
      </c>
    </row>
    <row r="4034" spans="1:12" ht="14.4" x14ac:dyDescent="0.3">
      <c r="A4034" s="7">
        <v>38287</v>
      </c>
      <c r="B4034" s="191">
        <v>1111.089966</v>
      </c>
      <c r="C4034" s="191">
        <v>1126.290039</v>
      </c>
      <c r="D4034" s="191">
        <v>1107.4300539999999</v>
      </c>
      <c r="E4034" s="191">
        <v>1125.400024</v>
      </c>
      <c r="F4034" s="192">
        <v>1125.400024</v>
      </c>
      <c r="G4034" s="191">
        <v>1741900000</v>
      </c>
      <c r="H4034" s="194">
        <f t="shared" si="62"/>
        <v>1.2879297300755235E-2</v>
      </c>
      <c r="I4034" s="193"/>
      <c r="J4034" s="197">
        <v>4032</v>
      </c>
      <c r="K4034" s="234">
        <v>1.2879297300755235E-2</v>
      </c>
      <c r="L4034" s="198">
        <v>8.5007224114707518E-4</v>
      </c>
    </row>
    <row r="4035" spans="1:12" ht="14.4" x14ac:dyDescent="0.3">
      <c r="A4035" s="7">
        <v>38286</v>
      </c>
      <c r="B4035" s="191">
        <v>1094.8100589999999</v>
      </c>
      <c r="C4035" s="191">
        <v>1111.099976</v>
      </c>
      <c r="D4035" s="191">
        <v>1094.8100589999999</v>
      </c>
      <c r="E4035" s="191">
        <v>1111.089966</v>
      </c>
      <c r="F4035" s="192">
        <v>1111.089966</v>
      </c>
      <c r="G4035" s="191">
        <v>1685400000</v>
      </c>
      <c r="H4035" s="194">
        <f t="shared" si="62"/>
        <v>1.4879353553993183E-2</v>
      </c>
      <c r="I4035" s="193"/>
      <c r="J4035" s="197">
        <v>4033</v>
      </c>
      <c r="K4035" s="234">
        <v>1.4879353553993183E-2</v>
      </c>
      <c r="L4035" s="198">
        <v>8.5271536841469067E-4</v>
      </c>
    </row>
    <row r="4036" spans="1:12" ht="14.4" x14ac:dyDescent="0.3">
      <c r="A4036" s="7">
        <v>38285</v>
      </c>
      <c r="B4036" s="191">
        <v>1095.73999</v>
      </c>
      <c r="C4036" s="191">
        <v>1096.8100589999999</v>
      </c>
      <c r="D4036" s="191">
        <v>1090.290039</v>
      </c>
      <c r="E4036" s="191">
        <v>1094.8000489999999</v>
      </c>
      <c r="F4036" s="192">
        <v>1094.8000489999999</v>
      </c>
      <c r="G4036" s="191">
        <v>1380500000</v>
      </c>
      <c r="H4036" s="194">
        <f t="shared" ref="H4036:H4099" si="63">(F4036-F4037)/F4037</f>
        <v>-8.5781390528613438E-4</v>
      </c>
      <c r="I4036" s="193"/>
      <c r="J4036" s="197">
        <v>4034</v>
      </c>
      <c r="K4036" s="234">
        <v>-8.5781390528613438E-4</v>
      </c>
      <c r="L4036" s="198">
        <v>8.532723085774163E-4</v>
      </c>
    </row>
    <row r="4037" spans="1:12" ht="14.4" x14ac:dyDescent="0.3">
      <c r="A4037" s="7">
        <v>38282</v>
      </c>
      <c r="B4037" s="191">
        <v>1106.48999</v>
      </c>
      <c r="C4037" s="191">
        <v>1108.1400149999999</v>
      </c>
      <c r="D4037" s="191">
        <v>1095.469971</v>
      </c>
      <c r="E4037" s="191">
        <v>1095.73999</v>
      </c>
      <c r="F4037" s="192">
        <v>1095.73999</v>
      </c>
      <c r="G4037" s="191">
        <v>1469600000</v>
      </c>
      <c r="H4037" s="194">
        <f t="shared" si="63"/>
        <v>-9.7154064629179342E-3</v>
      </c>
      <c r="I4037" s="193"/>
      <c r="J4037" s="197">
        <v>4035</v>
      </c>
      <c r="K4037" s="234">
        <v>-9.7154064629179342E-3</v>
      </c>
      <c r="L4037" s="198">
        <v>8.5515303987292646E-4</v>
      </c>
    </row>
    <row r="4038" spans="1:12" ht="14.4" x14ac:dyDescent="0.3">
      <c r="A4038" s="7">
        <v>38281</v>
      </c>
      <c r="B4038" s="191">
        <v>1103.660034</v>
      </c>
      <c r="C4038" s="191">
        <v>1108.869995</v>
      </c>
      <c r="D4038" s="191">
        <v>1098.469971</v>
      </c>
      <c r="E4038" s="191">
        <v>1106.48999</v>
      </c>
      <c r="F4038" s="192">
        <v>1106.48999</v>
      </c>
      <c r="G4038" s="191">
        <v>1673000000</v>
      </c>
      <c r="H4038" s="194">
        <f t="shared" si="63"/>
        <v>2.5641555486460954E-3</v>
      </c>
      <c r="I4038" s="193"/>
      <c r="J4038" s="197">
        <v>4036</v>
      </c>
      <c r="K4038" s="234">
        <v>2.5641555486460954E-3</v>
      </c>
      <c r="L4038" s="198">
        <v>8.57271220821322E-4</v>
      </c>
    </row>
    <row r="4039" spans="1:12" ht="14.4" x14ac:dyDescent="0.3">
      <c r="A4039" s="7">
        <v>38280</v>
      </c>
      <c r="B4039" s="191">
        <v>1103.2299800000001</v>
      </c>
      <c r="C4039" s="191">
        <v>1104.089966</v>
      </c>
      <c r="D4039" s="191">
        <v>1094.25</v>
      </c>
      <c r="E4039" s="191">
        <v>1103.660034</v>
      </c>
      <c r="F4039" s="192">
        <v>1103.660034</v>
      </c>
      <c r="G4039" s="191">
        <v>1685700000</v>
      </c>
      <c r="H4039" s="194">
        <f t="shared" si="63"/>
        <v>3.8981355455906602E-4</v>
      </c>
      <c r="I4039" s="193"/>
      <c r="J4039" s="197">
        <v>4037</v>
      </c>
      <c r="K4039" s="234">
        <v>3.8981355455906602E-4</v>
      </c>
      <c r="L4039" s="198">
        <v>8.617741459158155E-4</v>
      </c>
    </row>
    <row r="4040" spans="1:12" ht="14.4" x14ac:dyDescent="0.3">
      <c r="A4040" s="7">
        <v>38279</v>
      </c>
      <c r="B4040" s="191">
        <v>1114.0200199999999</v>
      </c>
      <c r="C4040" s="191">
        <v>1117.959961</v>
      </c>
      <c r="D4040" s="191">
        <v>1103.150024</v>
      </c>
      <c r="E4040" s="191">
        <v>1103.2299800000001</v>
      </c>
      <c r="F4040" s="192">
        <v>1103.2299800000001</v>
      </c>
      <c r="G4040" s="191">
        <v>1737500000</v>
      </c>
      <c r="H4040" s="194">
        <f t="shared" si="63"/>
        <v>-9.6856787187719149E-3</v>
      </c>
      <c r="I4040" s="193"/>
      <c r="J4040" s="197">
        <v>4038</v>
      </c>
      <c r="K4040" s="234">
        <v>-9.6856787187719149E-3</v>
      </c>
      <c r="L4040" s="198">
        <v>8.6242190316039081E-4</v>
      </c>
    </row>
    <row r="4041" spans="1:12" ht="14.4" x14ac:dyDescent="0.3">
      <c r="A4041" s="7">
        <v>38278</v>
      </c>
      <c r="B4041" s="191">
        <v>1108.1999510000001</v>
      </c>
      <c r="C4041" s="191">
        <v>1114.459961</v>
      </c>
      <c r="D4041" s="191">
        <v>1103.329956</v>
      </c>
      <c r="E4041" s="191">
        <v>1114.0200199999999</v>
      </c>
      <c r="F4041" s="192">
        <v>1114.0200199999999</v>
      </c>
      <c r="G4041" s="191">
        <v>1373300000</v>
      </c>
      <c r="H4041" s="194">
        <f t="shared" si="63"/>
        <v>5.25182210552171E-3</v>
      </c>
      <c r="I4041" s="193"/>
      <c r="J4041" s="197">
        <v>4039</v>
      </c>
      <c r="K4041" s="234">
        <v>5.25182210552171E-3</v>
      </c>
      <c r="L4041" s="198">
        <v>8.6452720957160727E-4</v>
      </c>
    </row>
    <row r="4042" spans="1:12" ht="14.4" x14ac:dyDescent="0.3">
      <c r="A4042" s="7">
        <v>38275</v>
      </c>
      <c r="B4042" s="191">
        <v>1103.290039</v>
      </c>
      <c r="C4042" s="191">
        <v>1113.170044</v>
      </c>
      <c r="D4042" s="191">
        <v>1102.1400149999999</v>
      </c>
      <c r="E4042" s="191">
        <v>1108.1999510000001</v>
      </c>
      <c r="F4042" s="192">
        <v>1108.1999510000001</v>
      </c>
      <c r="G4042" s="191">
        <v>1645100000</v>
      </c>
      <c r="H4042" s="194">
        <f t="shared" si="63"/>
        <v>4.4502459248615374E-3</v>
      </c>
      <c r="I4042" s="193"/>
      <c r="J4042" s="197">
        <v>4040</v>
      </c>
      <c r="K4042" s="234">
        <v>4.4502459248615374E-3</v>
      </c>
      <c r="L4042" s="198">
        <v>8.6614358072970574E-4</v>
      </c>
    </row>
    <row r="4043" spans="1:12" ht="14.4" x14ac:dyDescent="0.3">
      <c r="A4043" s="7">
        <v>38274</v>
      </c>
      <c r="B4043" s="191">
        <v>1113.650024</v>
      </c>
      <c r="C4043" s="191">
        <v>1114.959961</v>
      </c>
      <c r="D4043" s="191">
        <v>1102.0600589999999</v>
      </c>
      <c r="E4043" s="191">
        <v>1103.290039</v>
      </c>
      <c r="F4043" s="192">
        <v>1103.290039</v>
      </c>
      <c r="G4043" s="191">
        <v>1489500000</v>
      </c>
      <c r="H4043" s="194">
        <f t="shared" si="63"/>
        <v>-9.3027295620118911E-3</v>
      </c>
      <c r="I4043" s="193"/>
      <c r="J4043" s="197">
        <v>4041</v>
      </c>
      <c r="K4043" s="234">
        <v>-9.3027295620118911E-3</v>
      </c>
      <c r="L4043" s="198">
        <v>8.7228711083000697E-4</v>
      </c>
    </row>
    <row r="4044" spans="1:12" ht="14.4" x14ac:dyDescent="0.3">
      <c r="A4044" s="7">
        <v>38273</v>
      </c>
      <c r="B4044" s="191">
        <v>1121.839966</v>
      </c>
      <c r="C4044" s="191">
        <v>1127.01001</v>
      </c>
      <c r="D4044" s="191">
        <v>1109.630005</v>
      </c>
      <c r="E4044" s="191">
        <v>1113.650024</v>
      </c>
      <c r="F4044" s="192">
        <v>1113.650024</v>
      </c>
      <c r="G4044" s="191">
        <v>1546200000</v>
      </c>
      <c r="H4044" s="194">
        <f t="shared" si="63"/>
        <v>-7.3004548315405383E-3</v>
      </c>
      <c r="I4044" s="193"/>
      <c r="J4044" s="197">
        <v>4042</v>
      </c>
      <c r="K4044" s="234">
        <v>-7.3004548315405383E-3</v>
      </c>
      <c r="L4044" s="198">
        <v>8.7380904765240331E-4</v>
      </c>
    </row>
    <row r="4045" spans="1:12" ht="14.4" x14ac:dyDescent="0.3">
      <c r="A4045" s="7">
        <v>38272</v>
      </c>
      <c r="B4045" s="191">
        <v>1124.3900149999999</v>
      </c>
      <c r="C4045" s="191">
        <v>1124.3900149999999</v>
      </c>
      <c r="D4045" s="191">
        <v>1115.7700199999999</v>
      </c>
      <c r="E4045" s="191">
        <v>1121.839966</v>
      </c>
      <c r="F4045" s="192">
        <v>1121.839966</v>
      </c>
      <c r="G4045" s="191">
        <v>1320100000</v>
      </c>
      <c r="H4045" s="194">
        <f t="shared" si="63"/>
        <v>-2.2679399194059408E-3</v>
      </c>
      <c r="I4045" s="193"/>
      <c r="J4045" s="197">
        <v>4043</v>
      </c>
      <c r="K4045" s="234">
        <v>-2.2679399194059408E-3</v>
      </c>
      <c r="L4045" s="198">
        <v>8.7810722352684139E-4</v>
      </c>
    </row>
    <row r="4046" spans="1:12" ht="14.4" x14ac:dyDescent="0.3">
      <c r="A4046" s="7">
        <v>38271</v>
      </c>
      <c r="B4046" s="191">
        <v>1122.1400149999999</v>
      </c>
      <c r="C4046" s="191">
        <v>1126.1999510000001</v>
      </c>
      <c r="D4046" s="191">
        <v>1122.1400149999999</v>
      </c>
      <c r="E4046" s="191">
        <v>1124.3900149999999</v>
      </c>
      <c r="F4046" s="192">
        <v>1124.3900149999999</v>
      </c>
      <c r="G4046" s="191">
        <v>943800000</v>
      </c>
      <c r="H4046" s="194">
        <f t="shared" si="63"/>
        <v>2.005097376373304E-3</v>
      </c>
      <c r="I4046" s="193"/>
      <c r="J4046" s="197">
        <v>4044</v>
      </c>
      <c r="K4046" s="234">
        <v>2.005097376373304E-3</v>
      </c>
      <c r="L4046" s="198">
        <v>8.7890704225353309E-4</v>
      </c>
    </row>
    <row r="4047" spans="1:12" ht="14.4" x14ac:dyDescent="0.3">
      <c r="A4047" s="7">
        <v>38268</v>
      </c>
      <c r="B4047" s="191">
        <v>1130.650024</v>
      </c>
      <c r="C4047" s="191">
        <v>1132.920044</v>
      </c>
      <c r="D4047" s="191">
        <v>1120.1899410000001</v>
      </c>
      <c r="E4047" s="191">
        <v>1122.1400149999999</v>
      </c>
      <c r="F4047" s="192">
        <v>1122.1400149999999</v>
      </c>
      <c r="G4047" s="191">
        <v>1291600000</v>
      </c>
      <c r="H4047" s="194">
        <f t="shared" si="63"/>
        <v>-7.526651766117224E-3</v>
      </c>
      <c r="I4047" s="193"/>
      <c r="J4047" s="197">
        <v>4045</v>
      </c>
      <c r="K4047" s="234">
        <v>-7.526651766117224E-3</v>
      </c>
      <c r="L4047" s="198">
        <v>8.7983418251442254E-4</v>
      </c>
    </row>
    <row r="4048" spans="1:12" ht="14.4" x14ac:dyDescent="0.3">
      <c r="A4048" s="7">
        <v>38267</v>
      </c>
      <c r="B4048" s="191">
        <v>1142.0500489999999</v>
      </c>
      <c r="C4048" s="191">
        <v>1142.0500489999999</v>
      </c>
      <c r="D4048" s="191">
        <v>1130.5</v>
      </c>
      <c r="E4048" s="191">
        <v>1130.650024</v>
      </c>
      <c r="F4048" s="192">
        <v>1130.650024</v>
      </c>
      <c r="G4048" s="191">
        <v>1447500000</v>
      </c>
      <c r="H4048" s="194">
        <f t="shared" si="63"/>
        <v>-9.9820712848635532E-3</v>
      </c>
      <c r="I4048" s="193"/>
      <c r="J4048" s="197">
        <v>4046</v>
      </c>
      <c r="K4048" s="234">
        <v>-9.9820712848635532E-3</v>
      </c>
      <c r="L4048" s="198">
        <v>8.8190553243860123E-4</v>
      </c>
    </row>
    <row r="4049" spans="1:12" ht="14.4" x14ac:dyDescent="0.3">
      <c r="A4049" s="7">
        <v>38266</v>
      </c>
      <c r="B4049" s="191">
        <v>1134.4799800000001</v>
      </c>
      <c r="C4049" s="191">
        <v>1142.0500489999999</v>
      </c>
      <c r="D4049" s="191">
        <v>1132.9399410000001</v>
      </c>
      <c r="E4049" s="191">
        <v>1142.0500489999999</v>
      </c>
      <c r="F4049" s="192">
        <v>1142.0500489999999</v>
      </c>
      <c r="G4049" s="191">
        <v>1416700000</v>
      </c>
      <c r="H4049" s="194">
        <f t="shared" si="63"/>
        <v>6.6727215406655969E-3</v>
      </c>
      <c r="I4049" s="193"/>
      <c r="J4049" s="197">
        <v>4047</v>
      </c>
      <c r="K4049" s="234">
        <v>6.6727215406655969E-3</v>
      </c>
      <c r="L4049" s="198">
        <v>8.8348951711366005E-4</v>
      </c>
    </row>
    <row r="4050" spans="1:12" ht="14.4" x14ac:dyDescent="0.3">
      <c r="A4050" s="7">
        <v>38265</v>
      </c>
      <c r="B4050" s="191">
        <v>1135.170044</v>
      </c>
      <c r="C4050" s="191">
        <v>1137.869995</v>
      </c>
      <c r="D4050" s="191">
        <v>1132.030029</v>
      </c>
      <c r="E4050" s="191">
        <v>1134.4799800000001</v>
      </c>
      <c r="F4050" s="192">
        <v>1134.4799800000001</v>
      </c>
      <c r="G4050" s="191">
        <v>1418400000</v>
      </c>
      <c r="H4050" s="194">
        <f t="shared" si="63"/>
        <v>-6.0789482919080011E-4</v>
      </c>
      <c r="I4050" s="193"/>
      <c r="J4050" s="197">
        <v>4048</v>
      </c>
      <c r="K4050" s="234">
        <v>-6.0789482919080011E-4</v>
      </c>
      <c r="L4050" s="198">
        <v>8.8370904710697055E-4</v>
      </c>
    </row>
    <row r="4051" spans="1:12" ht="14.4" x14ac:dyDescent="0.3">
      <c r="A4051" s="7">
        <v>38264</v>
      </c>
      <c r="B4051" s="191">
        <v>1131.5</v>
      </c>
      <c r="C4051" s="191">
        <v>1140.130005</v>
      </c>
      <c r="D4051" s="191">
        <v>1131.5</v>
      </c>
      <c r="E4051" s="191">
        <v>1135.170044</v>
      </c>
      <c r="F4051" s="192">
        <v>1135.170044</v>
      </c>
      <c r="G4051" s="191">
        <v>1534000000</v>
      </c>
      <c r="H4051" s="194">
        <f t="shared" si="63"/>
        <v>3.2435209898364664E-3</v>
      </c>
      <c r="I4051" s="193"/>
      <c r="J4051" s="197">
        <v>4049</v>
      </c>
      <c r="K4051" s="234">
        <v>3.2435209898364664E-3</v>
      </c>
      <c r="L4051" s="198">
        <v>8.8501442949718526E-4</v>
      </c>
    </row>
    <row r="4052" spans="1:12" ht="14.4" x14ac:dyDescent="0.3">
      <c r="A4052" s="7">
        <v>38261</v>
      </c>
      <c r="B4052" s="191">
        <v>1114.579956</v>
      </c>
      <c r="C4052" s="191">
        <v>1131.6400149999999</v>
      </c>
      <c r="D4052" s="191">
        <v>1114.579956</v>
      </c>
      <c r="E4052" s="191">
        <v>1131.5</v>
      </c>
      <c r="F4052" s="192">
        <v>1131.5</v>
      </c>
      <c r="G4052" s="191">
        <v>1582200000</v>
      </c>
      <c r="H4052" s="194">
        <f t="shared" si="63"/>
        <v>1.5180646223643341E-2</v>
      </c>
      <c r="I4052" s="193"/>
      <c r="J4052" s="197">
        <v>4050</v>
      </c>
      <c r="K4052" s="234">
        <v>1.5180646223643341E-2</v>
      </c>
      <c r="L4052" s="198">
        <v>8.9420961845883393E-4</v>
      </c>
    </row>
    <row r="4053" spans="1:12" ht="14.4" x14ac:dyDescent="0.3">
      <c r="A4053" s="7">
        <v>38260</v>
      </c>
      <c r="B4053" s="191">
        <v>1114.8000489999999</v>
      </c>
      <c r="C4053" s="191">
        <v>1116.3100589999999</v>
      </c>
      <c r="D4053" s="191">
        <v>1109.6800539999999</v>
      </c>
      <c r="E4053" s="191">
        <v>1114.579956</v>
      </c>
      <c r="F4053" s="192">
        <v>1114.579956</v>
      </c>
      <c r="G4053" s="191">
        <v>1748000000</v>
      </c>
      <c r="H4053" s="194">
        <f t="shared" si="63"/>
        <v>-1.9742822957115441E-4</v>
      </c>
      <c r="I4053" s="193"/>
      <c r="J4053" s="197">
        <v>4051</v>
      </c>
      <c r="K4053" s="234">
        <v>-1.9742822957115441E-4</v>
      </c>
      <c r="L4053" s="198">
        <v>8.9465606361832043E-4</v>
      </c>
    </row>
    <row r="4054" spans="1:12" ht="14.4" x14ac:dyDescent="0.3">
      <c r="A4054" s="7">
        <v>38259</v>
      </c>
      <c r="B4054" s="191">
        <v>1110.0600589999999</v>
      </c>
      <c r="C4054" s="191">
        <v>1114.8000489999999</v>
      </c>
      <c r="D4054" s="191">
        <v>1107.420044</v>
      </c>
      <c r="E4054" s="191">
        <v>1114.8000489999999</v>
      </c>
      <c r="F4054" s="192">
        <v>1114.8000489999999</v>
      </c>
      <c r="G4054" s="191">
        <v>1402900000</v>
      </c>
      <c r="H4054" s="194">
        <f t="shared" si="63"/>
        <v>4.2700302218512979E-3</v>
      </c>
      <c r="I4054" s="193"/>
      <c r="J4054" s="197">
        <v>4052</v>
      </c>
      <c r="K4054" s="234">
        <v>4.2700302218512979E-3</v>
      </c>
      <c r="L4054" s="198">
        <v>8.9804540748104184E-4</v>
      </c>
    </row>
    <row r="4055" spans="1:12" ht="14.4" x14ac:dyDescent="0.3">
      <c r="A4055" s="7">
        <v>38258</v>
      </c>
      <c r="B4055" s="191">
        <v>1103.5200199999999</v>
      </c>
      <c r="C4055" s="191">
        <v>1111.7700199999999</v>
      </c>
      <c r="D4055" s="191">
        <v>1101.290039</v>
      </c>
      <c r="E4055" s="191">
        <v>1110.0600589999999</v>
      </c>
      <c r="F4055" s="192">
        <v>1110.0600589999999</v>
      </c>
      <c r="G4055" s="191">
        <v>1396600000</v>
      </c>
      <c r="H4055" s="194">
        <f t="shared" si="63"/>
        <v>5.9265250122059222E-3</v>
      </c>
      <c r="I4055" s="193"/>
      <c r="J4055" s="197">
        <v>4053</v>
      </c>
      <c r="K4055" s="234">
        <v>5.9265250122059222E-3</v>
      </c>
      <c r="L4055" s="198">
        <v>8.9860985612083815E-4</v>
      </c>
    </row>
    <row r="4056" spans="1:12" ht="14.4" x14ac:dyDescent="0.3">
      <c r="A4056" s="7">
        <v>38257</v>
      </c>
      <c r="B4056" s="191">
        <v>1110.1099850000001</v>
      </c>
      <c r="C4056" s="191">
        <v>1110.1099850000001</v>
      </c>
      <c r="D4056" s="191">
        <v>1103.23999</v>
      </c>
      <c r="E4056" s="191">
        <v>1103.5200199999999</v>
      </c>
      <c r="F4056" s="192">
        <v>1103.5200199999999</v>
      </c>
      <c r="G4056" s="191">
        <v>1263500000</v>
      </c>
      <c r="H4056" s="194">
        <f t="shared" si="63"/>
        <v>-5.9363172019393376E-3</v>
      </c>
      <c r="I4056" s="193"/>
      <c r="J4056" s="197">
        <v>4054</v>
      </c>
      <c r="K4056" s="234">
        <v>-5.9363172019393376E-3</v>
      </c>
      <c r="L4056" s="198">
        <v>9.0257624381181968E-4</v>
      </c>
    </row>
    <row r="4057" spans="1:12" ht="14.4" x14ac:dyDescent="0.3">
      <c r="A4057" s="7">
        <v>38254</v>
      </c>
      <c r="B4057" s="191">
        <v>1108.3599850000001</v>
      </c>
      <c r="C4057" s="191">
        <v>1113.8100589999999</v>
      </c>
      <c r="D4057" s="191">
        <v>1108.3599850000001</v>
      </c>
      <c r="E4057" s="191">
        <v>1110.1099850000001</v>
      </c>
      <c r="F4057" s="192">
        <v>1110.1099850000001</v>
      </c>
      <c r="G4057" s="191">
        <v>1255400000</v>
      </c>
      <c r="H4057" s="194">
        <f t="shared" si="63"/>
        <v>1.5789094009921335E-3</v>
      </c>
      <c r="I4057" s="193"/>
      <c r="J4057" s="197">
        <v>4055</v>
      </c>
      <c r="K4057" s="234">
        <v>1.5789094009921335E-3</v>
      </c>
      <c r="L4057" s="198">
        <v>9.0374347805639876E-4</v>
      </c>
    </row>
    <row r="4058" spans="1:12" ht="14.4" x14ac:dyDescent="0.3">
      <c r="A4058" s="7">
        <v>38253</v>
      </c>
      <c r="B4058" s="191">
        <v>1113.5600589999999</v>
      </c>
      <c r="C4058" s="191">
        <v>1113.6099850000001</v>
      </c>
      <c r="D4058" s="191">
        <v>1108.0500489999999</v>
      </c>
      <c r="E4058" s="191">
        <v>1108.3599850000001</v>
      </c>
      <c r="F4058" s="192">
        <v>1108.3599850000001</v>
      </c>
      <c r="G4058" s="191">
        <v>1286300000</v>
      </c>
      <c r="H4058" s="194">
        <f t="shared" si="63"/>
        <v>-4.669774169764703E-3</v>
      </c>
      <c r="I4058" s="193"/>
      <c r="J4058" s="197">
        <v>4056</v>
      </c>
      <c r="K4058" s="234">
        <v>-4.669774169764703E-3</v>
      </c>
      <c r="L4058" s="198">
        <v>9.0785158171994293E-4</v>
      </c>
    </row>
    <row r="4059" spans="1:12" ht="14.4" x14ac:dyDescent="0.3">
      <c r="A4059" s="7">
        <v>38252</v>
      </c>
      <c r="B4059" s="191">
        <v>1129.3000489999999</v>
      </c>
      <c r="C4059" s="191">
        <v>1129.3000489999999</v>
      </c>
      <c r="D4059" s="191">
        <v>1112.670044</v>
      </c>
      <c r="E4059" s="191">
        <v>1113.5600589999999</v>
      </c>
      <c r="F4059" s="192">
        <v>1113.5600589999999</v>
      </c>
      <c r="G4059" s="191">
        <v>1379900000</v>
      </c>
      <c r="H4059" s="194">
        <f t="shared" si="63"/>
        <v>-1.393782813871111E-2</v>
      </c>
      <c r="I4059" s="193"/>
      <c r="J4059" s="197">
        <v>4057</v>
      </c>
      <c r="K4059" s="234">
        <v>-1.393782813871111E-2</v>
      </c>
      <c r="L4059" s="198">
        <v>9.0894496848112837E-4</v>
      </c>
    </row>
    <row r="4060" spans="1:12" ht="14.4" x14ac:dyDescent="0.3">
      <c r="A4060" s="7">
        <v>38251</v>
      </c>
      <c r="B4060" s="191">
        <v>1122.1999510000001</v>
      </c>
      <c r="C4060" s="191">
        <v>1131.540039</v>
      </c>
      <c r="D4060" s="191">
        <v>1122.1999510000001</v>
      </c>
      <c r="E4060" s="191">
        <v>1129.3000489999999</v>
      </c>
      <c r="F4060" s="192">
        <v>1129.3000489999999</v>
      </c>
      <c r="G4060" s="191">
        <v>1325000000</v>
      </c>
      <c r="H4060" s="194">
        <f t="shared" si="63"/>
        <v>6.3269455623063816E-3</v>
      </c>
      <c r="I4060" s="193"/>
      <c r="J4060" s="197">
        <v>4058</v>
      </c>
      <c r="K4060" s="234">
        <v>6.3269455623063816E-3</v>
      </c>
      <c r="L4060" s="198">
        <v>9.1020738182131481E-4</v>
      </c>
    </row>
    <row r="4061" spans="1:12" ht="14.4" x14ac:dyDescent="0.3">
      <c r="A4061" s="7">
        <v>38250</v>
      </c>
      <c r="B4061" s="191">
        <v>1128.5500489999999</v>
      </c>
      <c r="C4061" s="191">
        <v>1128.5500489999999</v>
      </c>
      <c r="D4061" s="191">
        <v>1120.339966</v>
      </c>
      <c r="E4061" s="191">
        <v>1122.1999510000001</v>
      </c>
      <c r="F4061" s="192">
        <v>1122.1999510000001</v>
      </c>
      <c r="G4061" s="191">
        <v>1197600000</v>
      </c>
      <c r="H4061" s="194">
        <f t="shared" si="63"/>
        <v>-5.6267757071355989E-3</v>
      </c>
      <c r="I4061" s="193"/>
      <c r="J4061" s="197">
        <v>4059</v>
      </c>
      <c r="K4061" s="234">
        <v>-5.6267757071355989E-3</v>
      </c>
      <c r="L4061" s="198">
        <v>9.106051747311899E-4</v>
      </c>
    </row>
    <row r="4062" spans="1:12" ht="14.4" x14ac:dyDescent="0.3">
      <c r="A4062" s="7">
        <v>38247</v>
      </c>
      <c r="B4062" s="191">
        <v>1123.5</v>
      </c>
      <c r="C4062" s="191">
        <v>1130.1400149999999</v>
      </c>
      <c r="D4062" s="191">
        <v>1123.5</v>
      </c>
      <c r="E4062" s="191">
        <v>1128.5500489999999</v>
      </c>
      <c r="F4062" s="192">
        <v>1128.5500489999999</v>
      </c>
      <c r="G4062" s="191">
        <v>1422600000</v>
      </c>
      <c r="H4062" s="194">
        <f t="shared" si="63"/>
        <v>4.494925678682639E-3</v>
      </c>
      <c r="I4062" s="193"/>
      <c r="J4062" s="197">
        <v>4060</v>
      </c>
      <c r="K4062" s="234">
        <v>4.494925678682639E-3</v>
      </c>
      <c r="L4062" s="198">
        <v>9.1095644803321696E-4</v>
      </c>
    </row>
    <row r="4063" spans="1:12" ht="14.4" x14ac:dyDescent="0.3">
      <c r="A4063" s="7">
        <v>38246</v>
      </c>
      <c r="B4063" s="191">
        <v>1120.369995</v>
      </c>
      <c r="C4063" s="191">
        <v>1126.0600589999999</v>
      </c>
      <c r="D4063" s="191">
        <v>1120.369995</v>
      </c>
      <c r="E4063" s="191">
        <v>1123.5</v>
      </c>
      <c r="F4063" s="192">
        <v>1123.5</v>
      </c>
      <c r="G4063" s="191">
        <v>1113900000</v>
      </c>
      <c r="H4063" s="194">
        <f t="shared" si="63"/>
        <v>2.7937244070874844E-3</v>
      </c>
      <c r="I4063" s="193"/>
      <c r="J4063" s="197">
        <v>4061</v>
      </c>
      <c r="K4063" s="234">
        <v>2.7937244070874844E-3</v>
      </c>
      <c r="L4063" s="198">
        <v>9.1940589105673804E-4</v>
      </c>
    </row>
    <row r="4064" spans="1:12" ht="14.4" x14ac:dyDescent="0.3">
      <c r="A4064" s="7">
        <v>38245</v>
      </c>
      <c r="B4064" s="191">
        <v>1128.329956</v>
      </c>
      <c r="C4064" s="191">
        <v>1128.329956</v>
      </c>
      <c r="D4064" s="191">
        <v>1119.8199460000001</v>
      </c>
      <c r="E4064" s="191">
        <v>1120.369995</v>
      </c>
      <c r="F4064" s="192">
        <v>1120.369995</v>
      </c>
      <c r="G4064" s="191">
        <v>1256000000</v>
      </c>
      <c r="H4064" s="194">
        <f t="shared" si="63"/>
        <v>-7.0546394320847236E-3</v>
      </c>
      <c r="I4064" s="193"/>
      <c r="J4064" s="197">
        <v>4062</v>
      </c>
      <c r="K4064" s="234">
        <v>-7.0546394320847236E-3</v>
      </c>
      <c r="L4064" s="198">
        <v>9.2043932482101145E-4</v>
      </c>
    </row>
    <row r="4065" spans="1:12" ht="14.4" x14ac:dyDescent="0.3">
      <c r="A4065" s="7">
        <v>38244</v>
      </c>
      <c r="B4065" s="191">
        <v>1125.8199460000001</v>
      </c>
      <c r="C4065" s="191">
        <v>1129.459961</v>
      </c>
      <c r="D4065" s="191">
        <v>1124.719971</v>
      </c>
      <c r="E4065" s="191">
        <v>1128.329956</v>
      </c>
      <c r="F4065" s="192">
        <v>1128.329956</v>
      </c>
      <c r="G4065" s="191">
        <v>1204500000</v>
      </c>
      <c r="H4065" s="194">
        <f t="shared" si="63"/>
        <v>2.2294950528438814E-3</v>
      </c>
      <c r="I4065" s="193"/>
      <c r="J4065" s="197">
        <v>4063</v>
      </c>
      <c r="K4065" s="234">
        <v>2.2294950528438814E-3</v>
      </c>
      <c r="L4065" s="198">
        <v>9.2129765299402892E-4</v>
      </c>
    </row>
    <row r="4066" spans="1:12" ht="14.4" x14ac:dyDescent="0.3">
      <c r="A4066" s="7">
        <v>38243</v>
      </c>
      <c r="B4066" s="191">
        <v>1123.920044</v>
      </c>
      <c r="C4066" s="191">
        <v>1129.780029</v>
      </c>
      <c r="D4066" s="191">
        <v>1123.349976</v>
      </c>
      <c r="E4066" s="191">
        <v>1125.8199460000001</v>
      </c>
      <c r="F4066" s="192">
        <v>1125.8199460000001</v>
      </c>
      <c r="G4066" s="191">
        <v>1299800000</v>
      </c>
      <c r="H4066" s="194">
        <f t="shared" si="63"/>
        <v>1.6904245192019291E-3</v>
      </c>
      <c r="I4066" s="193"/>
      <c r="J4066" s="197">
        <v>4064</v>
      </c>
      <c r="K4066" s="234">
        <v>1.6904245192019291E-3</v>
      </c>
      <c r="L4066" s="198">
        <v>9.2132658213203266E-4</v>
      </c>
    </row>
    <row r="4067" spans="1:12" ht="14.4" x14ac:dyDescent="0.3">
      <c r="A4067" s="7">
        <v>38240</v>
      </c>
      <c r="B4067" s="191">
        <v>1118.380005</v>
      </c>
      <c r="C4067" s="191">
        <v>1125.26001</v>
      </c>
      <c r="D4067" s="191">
        <v>1114.3900149999999</v>
      </c>
      <c r="E4067" s="191">
        <v>1123.920044</v>
      </c>
      <c r="F4067" s="192">
        <v>1123.920044</v>
      </c>
      <c r="G4067" s="191">
        <v>1261200000</v>
      </c>
      <c r="H4067" s="194">
        <f t="shared" si="63"/>
        <v>4.9536284404512214E-3</v>
      </c>
      <c r="I4067" s="193"/>
      <c r="J4067" s="197">
        <v>4065</v>
      </c>
      <c r="K4067" s="234">
        <v>4.9536284404512214E-3</v>
      </c>
      <c r="L4067" s="198">
        <v>9.2776621244118065E-4</v>
      </c>
    </row>
    <row r="4068" spans="1:12" ht="14.4" x14ac:dyDescent="0.3">
      <c r="A4068" s="7">
        <v>38239</v>
      </c>
      <c r="B4068" s="191">
        <v>1116.2700199999999</v>
      </c>
      <c r="C4068" s="191">
        <v>1121.3000489999999</v>
      </c>
      <c r="D4068" s="191">
        <v>1113.619995</v>
      </c>
      <c r="E4068" s="191">
        <v>1118.380005</v>
      </c>
      <c r="F4068" s="192">
        <v>1118.380005</v>
      </c>
      <c r="G4068" s="191">
        <v>1371300000</v>
      </c>
      <c r="H4068" s="194">
        <f t="shared" si="63"/>
        <v>1.8902102199251499E-3</v>
      </c>
      <c r="I4068" s="193"/>
      <c r="J4068" s="197">
        <v>4066</v>
      </c>
      <c r="K4068" s="234">
        <v>1.8902102199251499E-3</v>
      </c>
      <c r="L4068" s="198">
        <v>9.2892713865680161E-4</v>
      </c>
    </row>
    <row r="4069" spans="1:12" ht="14.4" x14ac:dyDescent="0.3">
      <c r="A4069" s="7">
        <v>38238</v>
      </c>
      <c r="B4069" s="191">
        <v>1121.3000489999999</v>
      </c>
      <c r="C4069" s="191">
        <v>1123.0500489999999</v>
      </c>
      <c r="D4069" s="191">
        <v>1116.2700199999999</v>
      </c>
      <c r="E4069" s="191">
        <v>1116.2700199999999</v>
      </c>
      <c r="F4069" s="192">
        <v>1116.2700199999999</v>
      </c>
      <c r="G4069" s="191">
        <v>1246300000</v>
      </c>
      <c r="H4069" s="194">
        <f t="shared" si="63"/>
        <v>-4.485890288229189E-3</v>
      </c>
      <c r="I4069" s="193"/>
      <c r="J4069" s="197">
        <v>4067</v>
      </c>
      <c r="K4069" s="234">
        <v>-4.485890288229189E-3</v>
      </c>
      <c r="L4069" s="198">
        <v>9.3174944704672792E-4</v>
      </c>
    </row>
    <row r="4070" spans="1:12" ht="14.4" x14ac:dyDescent="0.3">
      <c r="A4070" s="7">
        <v>38237</v>
      </c>
      <c r="B4070" s="191">
        <v>1113.630005</v>
      </c>
      <c r="C4070" s="191">
        <v>1124.079956</v>
      </c>
      <c r="D4070" s="191">
        <v>1113.630005</v>
      </c>
      <c r="E4070" s="191">
        <v>1121.3000489999999</v>
      </c>
      <c r="F4070" s="192">
        <v>1121.3000489999999</v>
      </c>
      <c r="G4070" s="191">
        <v>1214400000</v>
      </c>
      <c r="H4070" s="194">
        <f t="shared" si="63"/>
        <v>6.8874257747751346E-3</v>
      </c>
      <c r="I4070" s="193"/>
      <c r="J4070" s="197">
        <v>4068</v>
      </c>
      <c r="K4070" s="234">
        <v>6.8874257747751346E-3</v>
      </c>
      <c r="L4070" s="198">
        <v>9.3611179517942794E-4</v>
      </c>
    </row>
    <row r="4071" spans="1:12" ht="14.4" x14ac:dyDescent="0.3">
      <c r="A4071" s="7">
        <v>38233</v>
      </c>
      <c r="B4071" s="191">
        <v>1118.3100589999999</v>
      </c>
      <c r="C4071" s="191">
        <v>1120.8000489999999</v>
      </c>
      <c r="D4071" s="191">
        <v>1113.5699460000001</v>
      </c>
      <c r="E4071" s="191">
        <v>1113.630005</v>
      </c>
      <c r="F4071" s="192">
        <v>1113.630005</v>
      </c>
      <c r="G4071" s="191">
        <v>924170000</v>
      </c>
      <c r="H4071" s="194">
        <f t="shared" si="63"/>
        <v>-4.1849341891683082E-3</v>
      </c>
      <c r="I4071" s="193"/>
      <c r="J4071" s="197">
        <v>4069</v>
      </c>
      <c r="K4071" s="234">
        <v>-4.1849341891683082E-3</v>
      </c>
      <c r="L4071" s="198">
        <v>9.3747789873506405E-4</v>
      </c>
    </row>
    <row r="4072" spans="1:12" ht="14.4" x14ac:dyDescent="0.3">
      <c r="A4072" s="7">
        <v>38232</v>
      </c>
      <c r="B4072" s="191">
        <v>1105.910034</v>
      </c>
      <c r="C4072" s="191">
        <v>1119.1099850000001</v>
      </c>
      <c r="D4072" s="191">
        <v>1105.599976</v>
      </c>
      <c r="E4072" s="191">
        <v>1118.3100589999999</v>
      </c>
      <c r="F4072" s="192">
        <v>1118.3100589999999</v>
      </c>
      <c r="G4072" s="191">
        <v>1118400000</v>
      </c>
      <c r="H4072" s="194">
        <f t="shared" si="63"/>
        <v>1.1212507906407073E-2</v>
      </c>
      <c r="I4072" s="193"/>
      <c r="J4072" s="197">
        <v>4070</v>
      </c>
      <c r="K4072" s="234">
        <v>1.1212507906407073E-2</v>
      </c>
      <c r="L4072" s="198">
        <v>9.387716756542239E-4</v>
      </c>
    </row>
    <row r="4073" spans="1:12" ht="14.4" x14ac:dyDescent="0.3">
      <c r="A4073" s="7">
        <v>38231</v>
      </c>
      <c r="B4073" s="191">
        <v>1104.23999</v>
      </c>
      <c r="C4073" s="191">
        <v>1109.23999</v>
      </c>
      <c r="D4073" s="191">
        <v>1099.1800539999999</v>
      </c>
      <c r="E4073" s="191">
        <v>1105.910034</v>
      </c>
      <c r="F4073" s="192">
        <v>1105.910034</v>
      </c>
      <c r="G4073" s="191">
        <v>1142100000</v>
      </c>
      <c r="H4073" s="194">
        <f t="shared" si="63"/>
        <v>1.5123922472686047E-3</v>
      </c>
      <c r="I4073" s="193"/>
      <c r="J4073" s="197">
        <v>4071</v>
      </c>
      <c r="K4073" s="234">
        <v>1.5123922472686047E-3</v>
      </c>
      <c r="L4073" s="198">
        <v>9.4146727577405483E-4</v>
      </c>
    </row>
    <row r="4074" spans="1:12" ht="14.4" x14ac:dyDescent="0.3">
      <c r="A4074" s="7">
        <v>38230</v>
      </c>
      <c r="B4074" s="191">
        <v>1099.150024</v>
      </c>
      <c r="C4074" s="191">
        <v>1104.23999</v>
      </c>
      <c r="D4074" s="191">
        <v>1094.719971</v>
      </c>
      <c r="E4074" s="191">
        <v>1104.23999</v>
      </c>
      <c r="F4074" s="192">
        <v>1104.23999</v>
      </c>
      <c r="G4074" s="191">
        <v>1138200000</v>
      </c>
      <c r="H4074" s="194">
        <f t="shared" si="63"/>
        <v>4.6308200781152E-3</v>
      </c>
      <c r="I4074" s="193"/>
      <c r="J4074" s="197">
        <v>4072</v>
      </c>
      <c r="K4074" s="234">
        <v>4.6308200781152E-3</v>
      </c>
      <c r="L4074" s="198">
        <v>9.4445879686268501E-4</v>
      </c>
    </row>
    <row r="4075" spans="1:12" ht="14.4" x14ac:dyDescent="0.3">
      <c r="A4075" s="7">
        <v>38229</v>
      </c>
      <c r="B4075" s="191">
        <v>1107.7700199999999</v>
      </c>
      <c r="C4075" s="191">
        <v>1107.7700199999999</v>
      </c>
      <c r="D4075" s="191">
        <v>1099.150024</v>
      </c>
      <c r="E4075" s="191">
        <v>1099.150024</v>
      </c>
      <c r="F4075" s="192">
        <v>1099.150024</v>
      </c>
      <c r="G4075" s="191">
        <v>843100000</v>
      </c>
      <c r="H4075" s="194">
        <f t="shared" si="63"/>
        <v>-7.7813949144425318E-3</v>
      </c>
      <c r="I4075" s="193"/>
      <c r="J4075" s="197">
        <v>4073</v>
      </c>
      <c r="K4075" s="234">
        <v>-7.7813949144425318E-3</v>
      </c>
      <c r="L4075" s="198">
        <v>9.461816539056263E-4</v>
      </c>
    </row>
    <row r="4076" spans="1:12" ht="14.4" x14ac:dyDescent="0.3">
      <c r="A4076" s="7">
        <v>38226</v>
      </c>
      <c r="B4076" s="191">
        <v>1105.089966</v>
      </c>
      <c r="C4076" s="191">
        <v>1109.6800539999999</v>
      </c>
      <c r="D4076" s="191">
        <v>1104.619995</v>
      </c>
      <c r="E4076" s="191">
        <v>1107.7700199999999</v>
      </c>
      <c r="F4076" s="192">
        <v>1107.7700199999999</v>
      </c>
      <c r="G4076" s="191">
        <v>845400000</v>
      </c>
      <c r="H4076" s="194">
        <f t="shared" si="63"/>
        <v>2.4251907830641975E-3</v>
      </c>
      <c r="I4076" s="193"/>
      <c r="J4076" s="197">
        <v>4074</v>
      </c>
      <c r="K4076" s="234">
        <v>2.4251907830641975E-3</v>
      </c>
      <c r="L4076" s="198">
        <v>9.4653329829004972E-4</v>
      </c>
    </row>
    <row r="4077" spans="1:12" ht="14.4" x14ac:dyDescent="0.3">
      <c r="A4077" s="7">
        <v>38225</v>
      </c>
      <c r="B4077" s="191">
        <v>1104.959961</v>
      </c>
      <c r="C4077" s="191">
        <v>1106.780029</v>
      </c>
      <c r="D4077" s="191">
        <v>1102.459961</v>
      </c>
      <c r="E4077" s="191">
        <v>1105.089966</v>
      </c>
      <c r="F4077" s="192">
        <v>1105.089966</v>
      </c>
      <c r="G4077" s="191">
        <v>1023600000</v>
      </c>
      <c r="H4077" s="194">
        <f t="shared" si="63"/>
        <v>1.1765584689813284E-4</v>
      </c>
      <c r="I4077" s="193"/>
      <c r="J4077" s="197">
        <v>4075</v>
      </c>
      <c r="K4077" s="234">
        <v>1.1765584689813284E-4</v>
      </c>
      <c r="L4077" s="198">
        <v>9.473867253480294E-4</v>
      </c>
    </row>
    <row r="4078" spans="1:12" ht="14.4" x14ac:dyDescent="0.3">
      <c r="A4078" s="7">
        <v>38224</v>
      </c>
      <c r="B4078" s="191">
        <v>1096.1899410000001</v>
      </c>
      <c r="C4078" s="191">
        <v>1106.290039</v>
      </c>
      <c r="D4078" s="191">
        <v>1093.23999</v>
      </c>
      <c r="E4078" s="191">
        <v>1104.959961</v>
      </c>
      <c r="F4078" s="192">
        <v>1104.959961</v>
      </c>
      <c r="G4078" s="191">
        <v>1192200000</v>
      </c>
      <c r="H4078" s="194">
        <f t="shared" si="63"/>
        <v>8.0004565559135439E-3</v>
      </c>
      <c r="I4078" s="193"/>
      <c r="J4078" s="197">
        <v>4076</v>
      </c>
      <c r="K4078" s="234">
        <v>8.0004565559135439E-3</v>
      </c>
      <c r="L4078" s="198">
        <v>9.4793461959485079E-4</v>
      </c>
    </row>
    <row r="4079" spans="1:12" ht="14.4" x14ac:dyDescent="0.3">
      <c r="A4079" s="7">
        <v>38223</v>
      </c>
      <c r="B4079" s="191">
        <v>1095.6800539999999</v>
      </c>
      <c r="C4079" s="191">
        <v>1100.9399410000001</v>
      </c>
      <c r="D4079" s="191">
        <v>1092.8199460000001</v>
      </c>
      <c r="E4079" s="191">
        <v>1096.1899410000001</v>
      </c>
      <c r="F4079" s="192">
        <v>1096.1899410000001</v>
      </c>
      <c r="G4079" s="191">
        <v>1092500000</v>
      </c>
      <c r="H4079" s="194">
        <f t="shared" si="63"/>
        <v>4.6536121392254766E-4</v>
      </c>
      <c r="I4079" s="193"/>
      <c r="J4079" s="197">
        <v>4077</v>
      </c>
      <c r="K4079" s="234">
        <v>4.6536121392254766E-4</v>
      </c>
      <c r="L4079" s="198">
        <v>9.4945634848967115E-4</v>
      </c>
    </row>
    <row r="4080" spans="1:12" ht="14.4" x14ac:dyDescent="0.3">
      <c r="A4080" s="7">
        <v>38222</v>
      </c>
      <c r="B4080" s="191">
        <v>1098.349976</v>
      </c>
      <c r="C4080" s="191">
        <v>1101.400024</v>
      </c>
      <c r="D4080" s="191">
        <v>1094.7299800000001</v>
      </c>
      <c r="E4080" s="191">
        <v>1095.6800539999999</v>
      </c>
      <c r="F4080" s="192">
        <v>1095.6800539999999</v>
      </c>
      <c r="G4080" s="191">
        <v>1021900000</v>
      </c>
      <c r="H4080" s="194">
        <f t="shared" si="63"/>
        <v>-2.430848143433694E-3</v>
      </c>
      <c r="I4080" s="193"/>
      <c r="J4080" s="197">
        <v>4078</v>
      </c>
      <c r="K4080" s="234">
        <v>-2.430848143433694E-3</v>
      </c>
      <c r="L4080" s="198">
        <v>9.5005490957415957E-4</v>
      </c>
    </row>
    <row r="4081" spans="1:12" ht="14.4" x14ac:dyDescent="0.3">
      <c r="A4081" s="7">
        <v>38219</v>
      </c>
      <c r="B4081" s="191">
        <v>1091.2299800000001</v>
      </c>
      <c r="C4081" s="191">
        <v>1100.26001</v>
      </c>
      <c r="D4081" s="191">
        <v>1089.5699460000001</v>
      </c>
      <c r="E4081" s="191">
        <v>1098.349976</v>
      </c>
      <c r="F4081" s="192">
        <v>1098.349976</v>
      </c>
      <c r="G4081" s="191">
        <v>1199900000</v>
      </c>
      <c r="H4081" s="194">
        <f t="shared" si="63"/>
        <v>6.5247437574982138E-3</v>
      </c>
      <c r="I4081" s="193"/>
      <c r="J4081" s="197">
        <v>4079</v>
      </c>
      <c r="K4081" s="234">
        <v>6.5247437574982138E-3</v>
      </c>
      <c r="L4081" s="198">
        <v>9.5053730125952253E-4</v>
      </c>
    </row>
    <row r="4082" spans="1:12" ht="14.4" x14ac:dyDescent="0.3">
      <c r="A4082" s="7">
        <v>38218</v>
      </c>
      <c r="B4082" s="191">
        <v>1095.170044</v>
      </c>
      <c r="C4082" s="191">
        <v>1095.170044</v>
      </c>
      <c r="D4082" s="191">
        <v>1086.280029</v>
      </c>
      <c r="E4082" s="191">
        <v>1091.2299800000001</v>
      </c>
      <c r="F4082" s="192">
        <v>1091.2299800000001</v>
      </c>
      <c r="G4082" s="191">
        <v>1249400000</v>
      </c>
      <c r="H4082" s="194">
        <f t="shared" si="63"/>
        <v>-3.5976732760231462E-3</v>
      </c>
      <c r="I4082" s="193"/>
      <c r="J4082" s="197">
        <v>4080</v>
      </c>
      <c r="K4082" s="234">
        <v>-3.5976732760231462E-3</v>
      </c>
      <c r="L4082" s="198">
        <v>9.5141706758301804E-4</v>
      </c>
    </row>
    <row r="4083" spans="1:12" ht="14.4" x14ac:dyDescent="0.3">
      <c r="A4083" s="7">
        <v>38217</v>
      </c>
      <c r="B4083" s="191">
        <v>1081.709961</v>
      </c>
      <c r="C4083" s="191">
        <v>1095.170044</v>
      </c>
      <c r="D4083" s="191">
        <v>1078.9300539999999</v>
      </c>
      <c r="E4083" s="191">
        <v>1095.170044</v>
      </c>
      <c r="F4083" s="192">
        <v>1095.170044</v>
      </c>
      <c r="G4083" s="191">
        <v>1282500000</v>
      </c>
      <c r="H4083" s="194">
        <f t="shared" si="63"/>
        <v>1.2443338311830468E-2</v>
      </c>
      <c r="I4083" s="193"/>
      <c r="J4083" s="197">
        <v>4081</v>
      </c>
      <c r="K4083" s="234">
        <v>1.2443338311830468E-2</v>
      </c>
      <c r="L4083" s="198">
        <v>9.5445673505804873E-4</v>
      </c>
    </row>
    <row r="4084" spans="1:12" ht="14.4" x14ac:dyDescent="0.3">
      <c r="A4084" s="7">
        <v>38216</v>
      </c>
      <c r="B4084" s="191">
        <v>1079.339966</v>
      </c>
      <c r="C4084" s="191">
        <v>1086.780029</v>
      </c>
      <c r="D4084" s="191">
        <v>1079.339966</v>
      </c>
      <c r="E4084" s="191">
        <v>1081.709961</v>
      </c>
      <c r="F4084" s="192">
        <v>1081.709961</v>
      </c>
      <c r="G4084" s="191">
        <v>1267800000</v>
      </c>
      <c r="H4084" s="194">
        <f t="shared" si="63"/>
        <v>2.1957817505666396E-3</v>
      </c>
      <c r="I4084" s="193"/>
      <c r="J4084" s="197">
        <v>4082</v>
      </c>
      <c r="K4084" s="234">
        <v>2.1957817505666396E-3</v>
      </c>
      <c r="L4084" s="198">
        <v>9.5567823803779841E-4</v>
      </c>
    </row>
    <row r="4085" spans="1:12" ht="14.4" x14ac:dyDescent="0.3">
      <c r="A4085" s="7">
        <v>38215</v>
      </c>
      <c r="B4085" s="191">
        <v>1064.8000489999999</v>
      </c>
      <c r="C4085" s="191">
        <v>1080.660034</v>
      </c>
      <c r="D4085" s="191">
        <v>1064.8000489999999</v>
      </c>
      <c r="E4085" s="191">
        <v>1079.339966</v>
      </c>
      <c r="F4085" s="192">
        <v>1079.339966</v>
      </c>
      <c r="G4085" s="191">
        <v>1206200000</v>
      </c>
      <c r="H4085" s="194">
        <f t="shared" si="63"/>
        <v>1.3655067929096293E-2</v>
      </c>
      <c r="I4085" s="193"/>
      <c r="J4085" s="197">
        <v>4083</v>
      </c>
      <c r="K4085" s="234">
        <v>1.3655067929096293E-2</v>
      </c>
      <c r="L4085" s="198">
        <v>9.6171639528844785E-4</v>
      </c>
    </row>
    <row r="4086" spans="1:12" ht="14.4" x14ac:dyDescent="0.3">
      <c r="A4086" s="7">
        <v>38212</v>
      </c>
      <c r="B4086" s="191">
        <v>1063.2299800000001</v>
      </c>
      <c r="C4086" s="191">
        <v>1067.579956</v>
      </c>
      <c r="D4086" s="191">
        <v>1060.719971</v>
      </c>
      <c r="E4086" s="191">
        <v>1064.8000489999999</v>
      </c>
      <c r="F4086" s="192">
        <v>1064.8000489999999</v>
      </c>
      <c r="G4086" s="191">
        <v>1175100000</v>
      </c>
      <c r="H4086" s="194">
        <f t="shared" si="63"/>
        <v>1.4766974497839834E-3</v>
      </c>
      <c r="I4086" s="193"/>
      <c r="J4086" s="197">
        <v>4084</v>
      </c>
      <c r="K4086" s="234">
        <v>1.4766974497839834E-3</v>
      </c>
      <c r="L4086" s="198">
        <v>9.6790288663019665E-4</v>
      </c>
    </row>
    <row r="4087" spans="1:12" ht="14.4" x14ac:dyDescent="0.3">
      <c r="A4087" s="7">
        <v>38211</v>
      </c>
      <c r="B4087" s="191">
        <v>1075.790039</v>
      </c>
      <c r="C4087" s="191">
        <v>1075.790039</v>
      </c>
      <c r="D4087" s="191">
        <v>1062.8199460000001</v>
      </c>
      <c r="E4087" s="191">
        <v>1063.2299800000001</v>
      </c>
      <c r="F4087" s="192">
        <v>1063.2299800000001</v>
      </c>
      <c r="G4087" s="191">
        <v>1405100000</v>
      </c>
      <c r="H4087" s="194">
        <f t="shared" si="63"/>
        <v>-1.1675195479291764E-2</v>
      </c>
      <c r="I4087" s="193"/>
      <c r="J4087" s="197">
        <v>4085</v>
      </c>
      <c r="K4087" s="234">
        <v>-1.1675195479291764E-2</v>
      </c>
      <c r="L4087" s="198">
        <v>9.686160926195926E-4</v>
      </c>
    </row>
    <row r="4088" spans="1:12" ht="14.4" x14ac:dyDescent="0.3">
      <c r="A4088" s="7">
        <v>38210</v>
      </c>
      <c r="B4088" s="191">
        <v>1079.040039</v>
      </c>
      <c r="C4088" s="191">
        <v>1079.040039</v>
      </c>
      <c r="D4088" s="191">
        <v>1065.920044</v>
      </c>
      <c r="E4088" s="191">
        <v>1075.790039</v>
      </c>
      <c r="F4088" s="192">
        <v>1075.790039</v>
      </c>
      <c r="G4088" s="191">
        <v>1410400000</v>
      </c>
      <c r="H4088" s="194">
        <f t="shared" si="63"/>
        <v>-3.011936427319172E-3</v>
      </c>
      <c r="I4088" s="193"/>
      <c r="J4088" s="197">
        <v>4086</v>
      </c>
      <c r="K4088" s="234">
        <v>-3.011936427319172E-3</v>
      </c>
      <c r="L4088" s="198">
        <v>9.6979994753883627E-4</v>
      </c>
    </row>
    <row r="4089" spans="1:12" ht="14.4" x14ac:dyDescent="0.3">
      <c r="A4089" s="7">
        <v>38209</v>
      </c>
      <c r="B4089" s="191">
        <v>1065.219971</v>
      </c>
      <c r="C4089" s="191">
        <v>1079.040039</v>
      </c>
      <c r="D4089" s="191">
        <v>1065.219971</v>
      </c>
      <c r="E4089" s="191">
        <v>1079.040039</v>
      </c>
      <c r="F4089" s="192">
        <v>1079.040039</v>
      </c>
      <c r="G4089" s="191">
        <v>1245600000</v>
      </c>
      <c r="H4089" s="194">
        <f t="shared" si="63"/>
        <v>1.2973909968122435E-2</v>
      </c>
      <c r="I4089" s="193"/>
      <c r="J4089" s="197">
        <v>4087</v>
      </c>
      <c r="K4089" s="234">
        <v>1.2973909968122435E-2</v>
      </c>
      <c r="L4089" s="198">
        <v>9.7355114853167656E-4</v>
      </c>
    </row>
    <row r="4090" spans="1:12" ht="14.4" x14ac:dyDescent="0.3">
      <c r="A4090" s="7">
        <v>38208</v>
      </c>
      <c r="B4090" s="191">
        <v>1063.969971</v>
      </c>
      <c r="C4090" s="191">
        <v>1069.459961</v>
      </c>
      <c r="D4090" s="191">
        <v>1063.969971</v>
      </c>
      <c r="E4090" s="191">
        <v>1065.219971</v>
      </c>
      <c r="F4090" s="192">
        <v>1065.219971</v>
      </c>
      <c r="G4090" s="191">
        <v>1086000000</v>
      </c>
      <c r="H4090" s="194">
        <f t="shared" si="63"/>
        <v>1.1748451874305764E-3</v>
      </c>
      <c r="I4090" s="193"/>
      <c r="J4090" s="197">
        <v>4088</v>
      </c>
      <c r="K4090" s="234">
        <v>1.1748451874305764E-3</v>
      </c>
      <c r="L4090" s="198">
        <v>9.8041341000697658E-4</v>
      </c>
    </row>
    <row r="4091" spans="1:12" ht="14.4" x14ac:dyDescent="0.3">
      <c r="A4091" s="7">
        <v>38205</v>
      </c>
      <c r="B4091" s="191">
        <v>1080.6999510000001</v>
      </c>
      <c r="C4091" s="191">
        <v>1080.6999510000001</v>
      </c>
      <c r="D4091" s="191">
        <v>1062.2299800000001</v>
      </c>
      <c r="E4091" s="191">
        <v>1063.969971</v>
      </c>
      <c r="F4091" s="192">
        <v>1063.969971</v>
      </c>
      <c r="G4091" s="191">
        <v>1521000000</v>
      </c>
      <c r="H4091" s="194">
        <f t="shared" si="63"/>
        <v>-1.5480689144585764E-2</v>
      </c>
      <c r="I4091" s="193"/>
      <c r="J4091" s="197">
        <v>4089</v>
      </c>
      <c r="K4091" s="234">
        <v>-1.5480689144585764E-2</v>
      </c>
      <c r="L4091" s="198">
        <v>9.8134462879319513E-4</v>
      </c>
    </row>
    <row r="4092" spans="1:12" ht="14.4" x14ac:dyDescent="0.3">
      <c r="A4092" s="7">
        <v>38204</v>
      </c>
      <c r="B4092" s="191">
        <v>1098.630005</v>
      </c>
      <c r="C4092" s="191">
        <v>1098.790039</v>
      </c>
      <c r="D4092" s="191">
        <v>1079.9799800000001</v>
      </c>
      <c r="E4092" s="191">
        <v>1080.6999510000001</v>
      </c>
      <c r="F4092" s="192">
        <v>1080.6999510000001</v>
      </c>
      <c r="G4092" s="191">
        <v>1397400000</v>
      </c>
      <c r="H4092" s="194">
        <f t="shared" si="63"/>
        <v>-1.6320375302329312E-2</v>
      </c>
      <c r="I4092" s="193"/>
      <c r="J4092" s="197">
        <v>4090</v>
      </c>
      <c r="K4092" s="234">
        <v>-1.6320375302329312E-2</v>
      </c>
      <c r="L4092" s="198">
        <v>9.8328067539064749E-4</v>
      </c>
    </row>
    <row r="4093" spans="1:12" ht="14.4" x14ac:dyDescent="0.3">
      <c r="A4093" s="7">
        <v>38203</v>
      </c>
      <c r="B4093" s="191">
        <v>1099.6899410000001</v>
      </c>
      <c r="C4093" s="191">
        <v>1102.4499510000001</v>
      </c>
      <c r="D4093" s="191">
        <v>1092.400024</v>
      </c>
      <c r="E4093" s="191">
        <v>1098.630005</v>
      </c>
      <c r="F4093" s="192">
        <v>1098.630005</v>
      </c>
      <c r="G4093" s="191">
        <v>1369200000</v>
      </c>
      <c r="H4093" s="194">
        <f t="shared" si="63"/>
        <v>-9.6384986393187983E-4</v>
      </c>
      <c r="I4093" s="193"/>
      <c r="J4093" s="197">
        <v>4091</v>
      </c>
      <c r="K4093" s="234">
        <v>-9.6384986393187983E-4</v>
      </c>
      <c r="L4093" s="198">
        <v>9.8363433830379746E-4</v>
      </c>
    </row>
    <row r="4094" spans="1:12" ht="14.4" x14ac:dyDescent="0.3">
      <c r="A4094" s="7">
        <v>38202</v>
      </c>
      <c r="B4094" s="191">
        <v>1106.619995</v>
      </c>
      <c r="C4094" s="191">
        <v>1106.619995</v>
      </c>
      <c r="D4094" s="191">
        <v>1099.26001</v>
      </c>
      <c r="E4094" s="191">
        <v>1099.6899410000001</v>
      </c>
      <c r="F4094" s="192">
        <v>1099.6899410000001</v>
      </c>
      <c r="G4094" s="191">
        <v>1338300000</v>
      </c>
      <c r="H4094" s="194">
        <f t="shared" si="63"/>
        <v>-6.2623610917132647E-3</v>
      </c>
      <c r="I4094" s="193"/>
      <c r="J4094" s="197">
        <v>4092</v>
      </c>
      <c r="K4094" s="234">
        <v>-6.2623610917132647E-3</v>
      </c>
      <c r="L4094" s="198">
        <v>9.8557749545023212E-4</v>
      </c>
    </row>
    <row r="4095" spans="1:12" ht="14.4" x14ac:dyDescent="0.3">
      <c r="A4095" s="7">
        <v>38201</v>
      </c>
      <c r="B4095" s="191">
        <v>1101.719971</v>
      </c>
      <c r="C4095" s="191">
        <v>1108.599976</v>
      </c>
      <c r="D4095" s="191">
        <v>1097.339966</v>
      </c>
      <c r="E4095" s="191">
        <v>1106.619995</v>
      </c>
      <c r="F4095" s="192">
        <v>1106.619995</v>
      </c>
      <c r="G4095" s="191">
        <v>1276000000</v>
      </c>
      <c r="H4095" s="194">
        <f t="shared" si="63"/>
        <v>4.447612940657159E-3</v>
      </c>
      <c r="I4095" s="193"/>
      <c r="J4095" s="197">
        <v>4093</v>
      </c>
      <c r="K4095" s="234">
        <v>4.447612940657159E-3</v>
      </c>
      <c r="L4095" s="198">
        <v>9.9019492045394268E-4</v>
      </c>
    </row>
    <row r="4096" spans="1:12" ht="14.4" x14ac:dyDescent="0.3">
      <c r="A4096" s="7">
        <v>38198</v>
      </c>
      <c r="B4096" s="191">
        <v>1100.4300539999999</v>
      </c>
      <c r="C4096" s="191">
        <v>1103.7299800000001</v>
      </c>
      <c r="D4096" s="191">
        <v>1096.959961</v>
      </c>
      <c r="E4096" s="191">
        <v>1101.719971</v>
      </c>
      <c r="F4096" s="192">
        <v>1101.719971</v>
      </c>
      <c r="G4096" s="191">
        <v>1298200000</v>
      </c>
      <c r="H4096" s="194">
        <f t="shared" si="63"/>
        <v>1.1721935395269199E-3</v>
      </c>
      <c r="I4096" s="193"/>
      <c r="J4096" s="197">
        <v>4094</v>
      </c>
      <c r="K4096" s="234">
        <v>1.1721935395269199E-3</v>
      </c>
      <c r="L4096" s="198">
        <v>9.9071994716018658E-4</v>
      </c>
    </row>
    <row r="4097" spans="1:12" ht="14.4" x14ac:dyDescent="0.3">
      <c r="A4097" s="7">
        <v>38197</v>
      </c>
      <c r="B4097" s="191">
        <v>1095.420044</v>
      </c>
      <c r="C4097" s="191">
        <v>1103.51001</v>
      </c>
      <c r="D4097" s="191">
        <v>1095.420044</v>
      </c>
      <c r="E4097" s="191">
        <v>1100.4300539999999</v>
      </c>
      <c r="F4097" s="192">
        <v>1100.4300539999999</v>
      </c>
      <c r="G4097" s="191">
        <v>1530100000</v>
      </c>
      <c r="H4097" s="194">
        <f t="shared" si="63"/>
        <v>4.5735971579500927E-3</v>
      </c>
      <c r="I4097" s="193"/>
      <c r="J4097" s="197">
        <v>4095</v>
      </c>
      <c r="K4097" s="234">
        <v>4.5735971579500927E-3</v>
      </c>
      <c r="L4097" s="198">
        <v>9.9448053544446248E-4</v>
      </c>
    </row>
    <row r="4098" spans="1:12" ht="14.4" x14ac:dyDescent="0.3">
      <c r="A4098" s="7">
        <v>38196</v>
      </c>
      <c r="B4098" s="191">
        <v>1094.829956</v>
      </c>
      <c r="C4098" s="191">
        <v>1098.839966</v>
      </c>
      <c r="D4098" s="191">
        <v>1082.170044</v>
      </c>
      <c r="E4098" s="191">
        <v>1095.420044</v>
      </c>
      <c r="F4098" s="192">
        <v>1095.420044</v>
      </c>
      <c r="G4098" s="191">
        <v>1554300000</v>
      </c>
      <c r="H4098" s="194">
        <f t="shared" si="63"/>
        <v>5.3897684911347391E-4</v>
      </c>
      <c r="I4098" s="193"/>
      <c r="J4098" s="197">
        <v>4096</v>
      </c>
      <c r="K4098" s="234">
        <v>5.3897684911347391E-4</v>
      </c>
      <c r="L4098" s="198">
        <v>9.9526489198437269E-4</v>
      </c>
    </row>
    <row r="4099" spans="1:12" ht="14.4" x14ac:dyDescent="0.3">
      <c r="A4099" s="7">
        <v>38195</v>
      </c>
      <c r="B4099" s="191">
        <v>1084.0699460000001</v>
      </c>
      <c r="C4099" s="191">
        <v>1096.650024</v>
      </c>
      <c r="D4099" s="191">
        <v>1084.0699460000001</v>
      </c>
      <c r="E4099" s="191">
        <v>1094.829956</v>
      </c>
      <c r="F4099" s="192">
        <v>1094.829956</v>
      </c>
      <c r="G4099" s="191">
        <v>1610800000</v>
      </c>
      <c r="H4099" s="194">
        <f t="shared" si="63"/>
        <v>9.9255680315668161E-3</v>
      </c>
      <c r="I4099" s="193"/>
      <c r="J4099" s="197">
        <v>4097</v>
      </c>
      <c r="K4099" s="234">
        <v>9.9255680315668161E-3</v>
      </c>
      <c r="L4099" s="198">
        <v>9.9810535357104115E-4</v>
      </c>
    </row>
    <row r="4100" spans="1:12" ht="14.4" x14ac:dyDescent="0.3">
      <c r="A4100" s="7">
        <v>38194</v>
      </c>
      <c r="B4100" s="191">
        <v>1086.1999510000001</v>
      </c>
      <c r="C4100" s="191">
        <v>1089.8199460000001</v>
      </c>
      <c r="D4100" s="191">
        <v>1078.780029</v>
      </c>
      <c r="E4100" s="191">
        <v>1084.0699460000001</v>
      </c>
      <c r="F4100" s="192">
        <v>1084.0699460000001</v>
      </c>
      <c r="G4100" s="191">
        <v>1413400000</v>
      </c>
      <c r="H4100" s="194">
        <f t="shared" ref="H4100:H4163" si="64">(F4100-F4101)/F4101</f>
        <v>-1.9609695231886295E-3</v>
      </c>
      <c r="I4100" s="193"/>
      <c r="J4100" s="197">
        <v>4098</v>
      </c>
      <c r="K4100" s="234">
        <v>-1.9609695231886295E-3</v>
      </c>
      <c r="L4100" s="198">
        <v>1.0015591794422579E-3</v>
      </c>
    </row>
    <row r="4101" spans="1:12" ht="14.4" x14ac:dyDescent="0.3">
      <c r="A4101" s="7">
        <v>38191</v>
      </c>
      <c r="B4101" s="191">
        <v>1096.839966</v>
      </c>
      <c r="C4101" s="191">
        <v>1096.839966</v>
      </c>
      <c r="D4101" s="191">
        <v>1083.5600589999999</v>
      </c>
      <c r="E4101" s="191">
        <v>1086.1999510000001</v>
      </c>
      <c r="F4101" s="192">
        <v>1086.1999510000001</v>
      </c>
      <c r="G4101" s="191">
        <v>1337500000</v>
      </c>
      <c r="H4101" s="194">
        <f t="shared" si="64"/>
        <v>-9.7006084112729613E-3</v>
      </c>
      <c r="I4101" s="193"/>
      <c r="J4101" s="197">
        <v>4099</v>
      </c>
      <c r="K4101" s="234">
        <v>-9.7006084112729613E-3</v>
      </c>
      <c r="L4101" s="198">
        <v>1.00185429123486E-3</v>
      </c>
    </row>
    <row r="4102" spans="1:12" ht="14.4" x14ac:dyDescent="0.3">
      <c r="A4102" s="7">
        <v>38190</v>
      </c>
      <c r="B4102" s="191">
        <v>1093.880005</v>
      </c>
      <c r="C4102" s="191">
        <v>1099.660034</v>
      </c>
      <c r="D4102" s="191">
        <v>1084.160034</v>
      </c>
      <c r="E4102" s="191">
        <v>1096.839966</v>
      </c>
      <c r="F4102" s="192">
        <v>1096.839966</v>
      </c>
      <c r="G4102" s="191">
        <v>1680800000</v>
      </c>
      <c r="H4102" s="194">
        <f t="shared" si="64"/>
        <v>2.7059284258514455E-3</v>
      </c>
      <c r="I4102" s="193"/>
      <c r="J4102" s="197">
        <v>4100</v>
      </c>
      <c r="K4102" s="234">
        <v>2.7059284258514455E-3</v>
      </c>
      <c r="L4102" s="198">
        <v>1.0060836872046301E-3</v>
      </c>
    </row>
    <row r="4103" spans="1:12" ht="14.4" x14ac:dyDescent="0.3">
      <c r="A4103" s="7">
        <v>38189</v>
      </c>
      <c r="B4103" s="191">
        <v>1108.670044</v>
      </c>
      <c r="C4103" s="191">
        <v>1116.2700199999999</v>
      </c>
      <c r="D4103" s="191">
        <v>1093.880005</v>
      </c>
      <c r="E4103" s="191">
        <v>1093.880005</v>
      </c>
      <c r="F4103" s="192">
        <v>1093.880005</v>
      </c>
      <c r="G4103" s="191">
        <v>1679500000</v>
      </c>
      <c r="H4103" s="194">
        <f t="shared" si="64"/>
        <v>-1.3340343305965592E-2</v>
      </c>
      <c r="I4103" s="193"/>
      <c r="J4103" s="197">
        <v>4101</v>
      </c>
      <c r="K4103" s="234">
        <v>-1.3340343305965592E-2</v>
      </c>
      <c r="L4103" s="198">
        <v>1.008722813732978E-3</v>
      </c>
    </row>
    <row r="4104" spans="1:12" ht="14.4" x14ac:dyDescent="0.3">
      <c r="A4104" s="7">
        <v>38188</v>
      </c>
      <c r="B4104" s="191">
        <v>1100.900024</v>
      </c>
      <c r="C4104" s="191">
        <v>1108.880005</v>
      </c>
      <c r="D4104" s="191">
        <v>1099.099976</v>
      </c>
      <c r="E4104" s="191">
        <v>1108.670044</v>
      </c>
      <c r="F4104" s="192">
        <v>1108.670044</v>
      </c>
      <c r="G4104" s="191">
        <v>1445800000</v>
      </c>
      <c r="H4104" s="194">
        <f t="shared" si="64"/>
        <v>7.0578797625677325E-3</v>
      </c>
      <c r="I4104" s="193"/>
      <c r="J4104" s="197">
        <v>4102</v>
      </c>
      <c r="K4104" s="234">
        <v>7.0578797625677325E-3</v>
      </c>
      <c r="L4104" s="198">
        <v>1.0091449332215066E-3</v>
      </c>
    </row>
    <row r="4105" spans="1:12" ht="14.4" x14ac:dyDescent="0.3">
      <c r="A4105" s="7">
        <v>38187</v>
      </c>
      <c r="B4105" s="191">
        <v>1101.3900149999999</v>
      </c>
      <c r="C4105" s="191">
        <v>1105.5200199999999</v>
      </c>
      <c r="D4105" s="191">
        <v>1096.5500489999999</v>
      </c>
      <c r="E4105" s="191">
        <v>1100.900024</v>
      </c>
      <c r="F4105" s="192">
        <v>1100.900024</v>
      </c>
      <c r="G4105" s="191">
        <v>1319900000</v>
      </c>
      <c r="H4105" s="194">
        <f t="shared" si="64"/>
        <v>-4.4488418573498522E-4</v>
      </c>
      <c r="I4105" s="193"/>
      <c r="J4105" s="197">
        <v>4103</v>
      </c>
      <c r="K4105" s="234">
        <v>-4.4488418573498522E-4</v>
      </c>
      <c r="L4105" s="198">
        <v>1.0117804037308284E-3</v>
      </c>
    </row>
    <row r="4106" spans="1:12" ht="14.4" x14ac:dyDescent="0.3">
      <c r="A4106" s="7">
        <v>38184</v>
      </c>
      <c r="B4106" s="191">
        <v>1106.6899410000001</v>
      </c>
      <c r="C4106" s="191">
        <v>1112.170044</v>
      </c>
      <c r="D4106" s="191">
        <v>1101.0699460000001</v>
      </c>
      <c r="E4106" s="191">
        <v>1101.3900149999999</v>
      </c>
      <c r="F4106" s="192">
        <v>1101.3900149999999</v>
      </c>
      <c r="G4106" s="191">
        <v>1450300000</v>
      </c>
      <c r="H4106" s="194">
        <f t="shared" si="64"/>
        <v>-4.7889890416923384E-3</v>
      </c>
      <c r="I4106" s="193"/>
      <c r="J4106" s="197">
        <v>4104</v>
      </c>
      <c r="K4106" s="234">
        <v>-4.7889890416923384E-3</v>
      </c>
      <c r="L4106" s="198">
        <v>1.0120177659616108E-3</v>
      </c>
    </row>
    <row r="4107" spans="1:12" ht="14.4" x14ac:dyDescent="0.3">
      <c r="A4107" s="7">
        <v>38183</v>
      </c>
      <c r="B4107" s="191">
        <v>1111.469971</v>
      </c>
      <c r="C4107" s="191">
        <v>1114.630005</v>
      </c>
      <c r="D4107" s="191">
        <v>1106.670044</v>
      </c>
      <c r="E4107" s="191">
        <v>1106.6899410000001</v>
      </c>
      <c r="F4107" s="192">
        <v>1106.6899410000001</v>
      </c>
      <c r="G4107" s="191">
        <v>1408700000</v>
      </c>
      <c r="H4107" s="194">
        <f t="shared" si="64"/>
        <v>-4.3006380061705665E-3</v>
      </c>
      <c r="I4107" s="193"/>
      <c r="J4107" s="197">
        <v>4105</v>
      </c>
      <c r="K4107" s="234">
        <v>-4.3006380061705665E-3</v>
      </c>
      <c r="L4107" s="198">
        <v>1.0167900012286362E-3</v>
      </c>
    </row>
    <row r="4108" spans="1:12" ht="14.4" x14ac:dyDescent="0.3">
      <c r="A4108" s="7">
        <v>38182</v>
      </c>
      <c r="B4108" s="191">
        <v>1115.1400149999999</v>
      </c>
      <c r="C4108" s="191">
        <v>1119.599976</v>
      </c>
      <c r="D4108" s="191">
        <v>1107.829956</v>
      </c>
      <c r="E4108" s="191">
        <v>1111.469971</v>
      </c>
      <c r="F4108" s="192">
        <v>1111.469971</v>
      </c>
      <c r="G4108" s="191">
        <v>1462000000</v>
      </c>
      <c r="H4108" s="194">
        <f t="shared" si="64"/>
        <v>-3.2911060051951969E-3</v>
      </c>
      <c r="I4108" s="193"/>
      <c r="J4108" s="197">
        <v>4106</v>
      </c>
      <c r="K4108" s="234">
        <v>-3.2911060051951969E-3</v>
      </c>
      <c r="L4108" s="198">
        <v>1.0179830148679832E-3</v>
      </c>
    </row>
    <row r="4109" spans="1:12" ht="14.4" x14ac:dyDescent="0.3">
      <c r="A4109" s="7">
        <v>38181</v>
      </c>
      <c r="B4109" s="191">
        <v>1114.349976</v>
      </c>
      <c r="C4109" s="191">
        <v>1116.3000489999999</v>
      </c>
      <c r="D4109" s="191">
        <v>1112.98999</v>
      </c>
      <c r="E4109" s="191">
        <v>1115.1400149999999</v>
      </c>
      <c r="F4109" s="192">
        <v>1115.1400149999999</v>
      </c>
      <c r="G4109" s="191">
        <v>1199700000</v>
      </c>
      <c r="H4109" s="194">
        <f t="shared" si="64"/>
        <v>7.0896847221718683E-4</v>
      </c>
      <c r="I4109" s="193"/>
      <c r="J4109" s="197">
        <v>4107</v>
      </c>
      <c r="K4109" s="234">
        <v>7.0896847221718683E-4</v>
      </c>
      <c r="L4109" s="198">
        <v>1.0254004749238011E-3</v>
      </c>
    </row>
    <row r="4110" spans="1:12" ht="14.4" x14ac:dyDescent="0.3">
      <c r="A4110" s="7">
        <v>38180</v>
      </c>
      <c r="B4110" s="191">
        <v>1112.8100589999999</v>
      </c>
      <c r="C4110" s="191">
        <v>1116.1099850000001</v>
      </c>
      <c r="D4110" s="191">
        <v>1106.709961</v>
      </c>
      <c r="E4110" s="191">
        <v>1114.349976</v>
      </c>
      <c r="F4110" s="192">
        <v>1114.349976</v>
      </c>
      <c r="G4110" s="191">
        <v>1114600000</v>
      </c>
      <c r="H4110" s="194">
        <f t="shared" si="64"/>
        <v>1.3838093819747361E-3</v>
      </c>
      <c r="I4110" s="193"/>
      <c r="J4110" s="197">
        <v>4108</v>
      </c>
      <c r="K4110" s="234">
        <v>1.3838093819747361E-3</v>
      </c>
      <c r="L4110" s="198">
        <v>1.0287056279026645E-3</v>
      </c>
    </row>
    <row r="4111" spans="1:12" ht="14.4" x14ac:dyDescent="0.3">
      <c r="A4111" s="7">
        <v>38177</v>
      </c>
      <c r="B4111" s="191">
        <v>1109.1099850000001</v>
      </c>
      <c r="C4111" s="191">
        <v>1115.5699460000001</v>
      </c>
      <c r="D4111" s="191">
        <v>1109.1099850000001</v>
      </c>
      <c r="E4111" s="191">
        <v>1112.8100589999999</v>
      </c>
      <c r="F4111" s="192">
        <v>1112.8100589999999</v>
      </c>
      <c r="G4111" s="191">
        <v>1186300000</v>
      </c>
      <c r="H4111" s="194">
        <f t="shared" si="64"/>
        <v>3.3360749159605288E-3</v>
      </c>
      <c r="I4111" s="193"/>
      <c r="J4111" s="197">
        <v>4109</v>
      </c>
      <c r="K4111" s="234">
        <v>3.3360749159605288E-3</v>
      </c>
      <c r="L4111" s="198">
        <v>1.0325158321361125E-3</v>
      </c>
    </row>
    <row r="4112" spans="1:12" ht="14.4" x14ac:dyDescent="0.3">
      <c r="A4112" s="7">
        <v>38176</v>
      </c>
      <c r="B4112" s="191">
        <v>1118.329956</v>
      </c>
      <c r="C4112" s="191">
        <v>1119.119995</v>
      </c>
      <c r="D4112" s="191">
        <v>1108.719971</v>
      </c>
      <c r="E4112" s="191">
        <v>1109.1099850000001</v>
      </c>
      <c r="F4112" s="192">
        <v>1109.1099850000001</v>
      </c>
      <c r="G4112" s="191">
        <v>1401100000</v>
      </c>
      <c r="H4112" s="194">
        <f t="shared" si="64"/>
        <v>-8.2444102928062729E-3</v>
      </c>
      <c r="I4112" s="193"/>
      <c r="J4112" s="197">
        <v>4110</v>
      </c>
      <c r="K4112" s="234">
        <v>-8.2444102928062729E-3</v>
      </c>
      <c r="L4112" s="198">
        <v>1.0326322539325659E-3</v>
      </c>
    </row>
    <row r="4113" spans="1:12" ht="14.4" x14ac:dyDescent="0.3">
      <c r="A4113" s="7">
        <v>38175</v>
      </c>
      <c r="B4113" s="191">
        <v>1116.209961</v>
      </c>
      <c r="C4113" s="191">
        <v>1122.369995</v>
      </c>
      <c r="D4113" s="191">
        <v>1114.920044</v>
      </c>
      <c r="E4113" s="191">
        <v>1118.329956</v>
      </c>
      <c r="F4113" s="192">
        <v>1118.329956</v>
      </c>
      <c r="G4113" s="191">
        <v>1328600000</v>
      </c>
      <c r="H4113" s="194">
        <f t="shared" si="64"/>
        <v>1.8992797717919819E-3</v>
      </c>
      <c r="I4113" s="193"/>
      <c r="J4113" s="197">
        <v>4111</v>
      </c>
      <c r="K4113" s="234">
        <v>1.8992797717919819E-3</v>
      </c>
      <c r="L4113" s="198">
        <v>1.0375935883720744E-3</v>
      </c>
    </row>
    <row r="4114" spans="1:12" ht="14.4" x14ac:dyDescent="0.3">
      <c r="A4114" s="7">
        <v>38174</v>
      </c>
      <c r="B4114" s="191">
        <v>1125.380005</v>
      </c>
      <c r="C4114" s="191">
        <v>1125.380005</v>
      </c>
      <c r="D4114" s="191">
        <v>1113.209961</v>
      </c>
      <c r="E4114" s="191">
        <v>1116.209961</v>
      </c>
      <c r="F4114" s="192">
        <v>1116.209961</v>
      </c>
      <c r="G4114" s="191">
        <v>1283300000</v>
      </c>
      <c r="H4114" s="194">
        <f t="shared" si="64"/>
        <v>-8.1483978382928188E-3</v>
      </c>
      <c r="I4114" s="193"/>
      <c r="J4114" s="197">
        <v>4112</v>
      </c>
      <c r="K4114" s="234">
        <v>-8.1483978382928188E-3</v>
      </c>
      <c r="L4114" s="198">
        <v>1.0391022833226714E-3</v>
      </c>
    </row>
    <row r="4115" spans="1:12" ht="14.4" x14ac:dyDescent="0.3">
      <c r="A4115" s="7">
        <v>38170</v>
      </c>
      <c r="B4115" s="191">
        <v>1128.9399410000001</v>
      </c>
      <c r="C4115" s="191">
        <v>1129.150024</v>
      </c>
      <c r="D4115" s="191">
        <v>1123.26001</v>
      </c>
      <c r="E4115" s="191">
        <v>1125.380005</v>
      </c>
      <c r="F4115" s="192">
        <v>1125.380005</v>
      </c>
      <c r="G4115" s="191">
        <v>1085000000</v>
      </c>
      <c r="H4115" s="194">
        <f t="shared" si="64"/>
        <v>-3.1533440094667592E-3</v>
      </c>
      <c r="I4115" s="193"/>
      <c r="J4115" s="197">
        <v>4113</v>
      </c>
      <c r="K4115" s="234">
        <v>-3.1533440094667592E-3</v>
      </c>
      <c r="L4115" s="198">
        <v>1.0404044239107051E-3</v>
      </c>
    </row>
    <row r="4116" spans="1:12" ht="14.4" x14ac:dyDescent="0.3">
      <c r="A4116" s="7">
        <v>38169</v>
      </c>
      <c r="B4116" s="191">
        <v>1140.839966</v>
      </c>
      <c r="C4116" s="191">
        <v>1140.839966</v>
      </c>
      <c r="D4116" s="191">
        <v>1123.0600589999999</v>
      </c>
      <c r="E4116" s="191">
        <v>1128.9399410000001</v>
      </c>
      <c r="F4116" s="192">
        <v>1128.9399410000001</v>
      </c>
      <c r="G4116" s="191">
        <v>1495700000</v>
      </c>
      <c r="H4116" s="194">
        <f t="shared" si="64"/>
        <v>-1.0430932781679839E-2</v>
      </c>
      <c r="I4116" s="193"/>
      <c r="J4116" s="197">
        <v>4114</v>
      </c>
      <c r="K4116" s="234">
        <v>-1.0430932781679839E-2</v>
      </c>
      <c r="L4116" s="198">
        <v>1.0426205647075357E-3</v>
      </c>
    </row>
    <row r="4117" spans="1:12" ht="14.4" x14ac:dyDescent="0.3">
      <c r="A4117" s="7">
        <v>38168</v>
      </c>
      <c r="B4117" s="191">
        <v>1136.1999510000001</v>
      </c>
      <c r="C4117" s="191">
        <v>1144.1999510000001</v>
      </c>
      <c r="D4117" s="191">
        <v>1133.619995</v>
      </c>
      <c r="E4117" s="191">
        <v>1140.839966</v>
      </c>
      <c r="F4117" s="192">
        <v>1140.839966</v>
      </c>
      <c r="G4117" s="191">
        <v>1473800000</v>
      </c>
      <c r="H4117" s="194">
        <f t="shared" si="64"/>
        <v>4.083801443501337E-3</v>
      </c>
      <c r="I4117" s="193"/>
      <c r="J4117" s="197">
        <v>4115</v>
      </c>
      <c r="K4117" s="234">
        <v>4.083801443501337E-3</v>
      </c>
      <c r="L4117" s="198">
        <v>1.0474601970707699E-3</v>
      </c>
    </row>
    <row r="4118" spans="1:12" ht="14.4" x14ac:dyDescent="0.3">
      <c r="A4118" s="7">
        <v>38167</v>
      </c>
      <c r="B4118" s="191">
        <v>1133.349976</v>
      </c>
      <c r="C4118" s="191">
        <v>1138.26001</v>
      </c>
      <c r="D4118" s="191">
        <v>1131.8100589999999</v>
      </c>
      <c r="E4118" s="191">
        <v>1136.1999510000001</v>
      </c>
      <c r="F4118" s="192">
        <v>1136.1999510000001</v>
      </c>
      <c r="G4118" s="191">
        <v>1375000000</v>
      </c>
      <c r="H4118" s="194">
        <f t="shared" si="64"/>
        <v>2.5146468966794119E-3</v>
      </c>
      <c r="I4118" s="193"/>
      <c r="J4118" s="197">
        <v>4116</v>
      </c>
      <c r="K4118" s="234">
        <v>2.5146468966794119E-3</v>
      </c>
      <c r="L4118" s="198">
        <v>1.051081101221471E-3</v>
      </c>
    </row>
    <row r="4119" spans="1:12" ht="14.4" x14ac:dyDescent="0.3">
      <c r="A4119" s="7">
        <v>38166</v>
      </c>
      <c r="B4119" s="191">
        <v>1134.4300539999999</v>
      </c>
      <c r="C4119" s="191">
        <v>1142.599976</v>
      </c>
      <c r="D4119" s="191">
        <v>1131.719971</v>
      </c>
      <c r="E4119" s="191">
        <v>1133.349976</v>
      </c>
      <c r="F4119" s="192">
        <v>1133.349976</v>
      </c>
      <c r="G4119" s="191">
        <v>1354600000</v>
      </c>
      <c r="H4119" s="194">
        <f t="shared" si="64"/>
        <v>-9.5208866883559988E-4</v>
      </c>
      <c r="I4119" s="193"/>
      <c r="J4119" s="197">
        <v>4117</v>
      </c>
      <c r="K4119" s="234">
        <v>-9.5208866883559988E-4</v>
      </c>
      <c r="L4119" s="198">
        <v>1.0549100783278102E-3</v>
      </c>
    </row>
    <row r="4120" spans="1:12" ht="14.4" x14ac:dyDescent="0.3">
      <c r="A4120" s="7">
        <v>38163</v>
      </c>
      <c r="B4120" s="191">
        <v>1140.650024</v>
      </c>
      <c r="C4120" s="191">
        <v>1145.969971</v>
      </c>
      <c r="D4120" s="191">
        <v>1134.23999</v>
      </c>
      <c r="E4120" s="191">
        <v>1134.4300539999999</v>
      </c>
      <c r="F4120" s="192">
        <v>1134.4300539999999</v>
      </c>
      <c r="G4120" s="191">
        <v>1812900000</v>
      </c>
      <c r="H4120" s="194">
        <f t="shared" si="64"/>
        <v>-5.4530047509121892E-3</v>
      </c>
      <c r="I4120" s="193"/>
      <c r="J4120" s="197">
        <v>4118</v>
      </c>
      <c r="K4120" s="234">
        <v>-5.4530047509121892E-3</v>
      </c>
      <c r="L4120" s="198">
        <v>1.0584416455383956E-3</v>
      </c>
    </row>
    <row r="4121" spans="1:12" ht="14.4" x14ac:dyDescent="0.3">
      <c r="A4121" s="7">
        <v>38162</v>
      </c>
      <c r="B4121" s="191">
        <v>1144.0600589999999</v>
      </c>
      <c r="C4121" s="191">
        <v>1146.339966</v>
      </c>
      <c r="D4121" s="191">
        <v>1139.9399410000001</v>
      </c>
      <c r="E4121" s="191">
        <v>1140.650024</v>
      </c>
      <c r="F4121" s="192">
        <v>1140.650024</v>
      </c>
      <c r="G4121" s="191">
        <v>1394900000</v>
      </c>
      <c r="H4121" s="194">
        <f t="shared" si="64"/>
        <v>-2.9806433440046176E-3</v>
      </c>
      <c r="I4121" s="193"/>
      <c r="J4121" s="197">
        <v>4119</v>
      </c>
      <c r="K4121" s="234">
        <v>-2.9806433440046176E-3</v>
      </c>
      <c r="L4121" s="198">
        <v>1.0659011739515762E-3</v>
      </c>
    </row>
    <row r="4122" spans="1:12" ht="14.4" x14ac:dyDescent="0.3">
      <c r="A4122" s="7">
        <v>38161</v>
      </c>
      <c r="B4122" s="191">
        <v>1134.410034</v>
      </c>
      <c r="C4122" s="191">
        <v>1145.150024</v>
      </c>
      <c r="D4122" s="191">
        <v>1131.7299800000001</v>
      </c>
      <c r="E4122" s="191">
        <v>1144.0600589999999</v>
      </c>
      <c r="F4122" s="192">
        <v>1144.0600589999999</v>
      </c>
      <c r="G4122" s="191">
        <v>1444200000</v>
      </c>
      <c r="H4122" s="194">
        <f t="shared" si="64"/>
        <v>8.5066463719236755E-3</v>
      </c>
      <c r="I4122" s="193"/>
      <c r="J4122" s="197">
        <v>4120</v>
      </c>
      <c r="K4122" s="234">
        <v>8.5066463719236755E-3</v>
      </c>
      <c r="L4122" s="198">
        <v>1.0664113801184475E-3</v>
      </c>
    </row>
    <row r="4123" spans="1:12" ht="14.4" x14ac:dyDescent="0.3">
      <c r="A4123" s="7">
        <v>38160</v>
      </c>
      <c r="B4123" s="191">
        <v>1130.3000489999999</v>
      </c>
      <c r="C4123" s="191">
        <v>1135.0500489999999</v>
      </c>
      <c r="D4123" s="191">
        <v>1124.369995</v>
      </c>
      <c r="E4123" s="191">
        <v>1134.410034</v>
      </c>
      <c r="F4123" s="192">
        <v>1134.410034</v>
      </c>
      <c r="G4123" s="191">
        <v>1382300000</v>
      </c>
      <c r="H4123" s="194">
        <f t="shared" si="64"/>
        <v>3.6361893495769032E-3</v>
      </c>
      <c r="I4123" s="193"/>
      <c r="J4123" s="197">
        <v>4121</v>
      </c>
      <c r="K4123" s="234">
        <v>3.6361893495769032E-3</v>
      </c>
      <c r="L4123" s="198">
        <v>1.0687077753775459E-3</v>
      </c>
    </row>
    <row r="4124" spans="1:12" ht="14.4" x14ac:dyDescent="0.3">
      <c r="A4124" s="7">
        <v>38159</v>
      </c>
      <c r="B4124" s="191">
        <v>1135.0200199999999</v>
      </c>
      <c r="C4124" s="191">
        <v>1138.0500489999999</v>
      </c>
      <c r="D4124" s="191">
        <v>1129.6400149999999</v>
      </c>
      <c r="E4124" s="191">
        <v>1130.3000489999999</v>
      </c>
      <c r="F4124" s="192">
        <v>1130.3000489999999</v>
      </c>
      <c r="G4124" s="191">
        <v>1123900000</v>
      </c>
      <c r="H4124" s="194">
        <f t="shared" si="64"/>
        <v>-4.1584914070502358E-3</v>
      </c>
      <c r="I4124" s="193"/>
      <c r="J4124" s="197">
        <v>4122</v>
      </c>
      <c r="K4124" s="234">
        <v>-4.1584914070502358E-3</v>
      </c>
      <c r="L4124" s="198">
        <v>1.0711458642225179E-3</v>
      </c>
    </row>
    <row r="4125" spans="1:12" ht="14.4" x14ac:dyDescent="0.3">
      <c r="A4125" s="7">
        <v>38156</v>
      </c>
      <c r="B4125" s="191">
        <v>1132.0500489999999</v>
      </c>
      <c r="C4125" s="191">
        <v>1138.959961</v>
      </c>
      <c r="D4125" s="191">
        <v>1129.829956</v>
      </c>
      <c r="E4125" s="191">
        <v>1135.0200199999999</v>
      </c>
      <c r="F4125" s="192">
        <v>1135.0200199999999</v>
      </c>
      <c r="G4125" s="191">
        <v>1500600000</v>
      </c>
      <c r="H4125" s="194">
        <f t="shared" si="64"/>
        <v>2.6235332992772891E-3</v>
      </c>
      <c r="I4125" s="193"/>
      <c r="J4125" s="197">
        <v>4123</v>
      </c>
      <c r="K4125" s="234">
        <v>2.6235332992772891E-3</v>
      </c>
      <c r="L4125" s="198">
        <v>1.071522009526928E-3</v>
      </c>
    </row>
    <row r="4126" spans="1:12" ht="14.4" x14ac:dyDescent="0.3">
      <c r="A4126" s="7">
        <v>38155</v>
      </c>
      <c r="B4126" s="191">
        <v>1133.5600589999999</v>
      </c>
      <c r="C4126" s="191">
        <v>1133.5600589999999</v>
      </c>
      <c r="D4126" s="191">
        <v>1126.8900149999999</v>
      </c>
      <c r="E4126" s="191">
        <v>1132.0500489999999</v>
      </c>
      <c r="F4126" s="192">
        <v>1132.0500489999999</v>
      </c>
      <c r="G4126" s="191">
        <v>1296700000</v>
      </c>
      <c r="H4126" s="194">
        <f t="shared" si="64"/>
        <v>-1.3320952763032786E-3</v>
      </c>
      <c r="I4126" s="193"/>
      <c r="J4126" s="197">
        <v>4124</v>
      </c>
      <c r="K4126" s="234">
        <v>-1.3320952763032786E-3</v>
      </c>
      <c r="L4126" s="198">
        <v>1.0792376622543276E-3</v>
      </c>
    </row>
    <row r="4127" spans="1:12" ht="14.4" x14ac:dyDescent="0.3">
      <c r="A4127" s="7">
        <v>38154</v>
      </c>
      <c r="B4127" s="191">
        <v>1132.01001</v>
      </c>
      <c r="C4127" s="191">
        <v>1135.280029</v>
      </c>
      <c r="D4127" s="191">
        <v>1130.5500489999999</v>
      </c>
      <c r="E4127" s="191">
        <v>1133.5600589999999</v>
      </c>
      <c r="F4127" s="192">
        <v>1133.5600589999999</v>
      </c>
      <c r="G4127" s="191">
        <v>1168400000</v>
      </c>
      <c r="H4127" s="194">
        <f t="shared" si="64"/>
        <v>1.3692891284591596E-3</v>
      </c>
      <c r="I4127" s="193"/>
      <c r="J4127" s="197">
        <v>4125</v>
      </c>
      <c r="K4127" s="234">
        <v>1.3692891284591596E-3</v>
      </c>
      <c r="L4127" s="198">
        <v>1.0842200567422E-3</v>
      </c>
    </row>
    <row r="4128" spans="1:12" ht="14.4" x14ac:dyDescent="0.3">
      <c r="A4128" s="7">
        <v>38153</v>
      </c>
      <c r="B4128" s="191">
        <v>1125.290039</v>
      </c>
      <c r="C4128" s="191">
        <v>1137.3599850000001</v>
      </c>
      <c r="D4128" s="191">
        <v>1125.290039</v>
      </c>
      <c r="E4128" s="191">
        <v>1132.01001</v>
      </c>
      <c r="F4128" s="192">
        <v>1132.01001</v>
      </c>
      <c r="G4128" s="191">
        <v>1345900000</v>
      </c>
      <c r="H4128" s="194">
        <f t="shared" si="64"/>
        <v>5.9717679594602606E-3</v>
      </c>
      <c r="I4128" s="193"/>
      <c r="J4128" s="197">
        <v>4126</v>
      </c>
      <c r="K4128" s="234">
        <v>5.9717679594602606E-3</v>
      </c>
      <c r="L4128" s="198">
        <v>1.0845127957085339E-3</v>
      </c>
    </row>
    <row r="4129" spans="1:12" ht="14.4" x14ac:dyDescent="0.3">
      <c r="A4129" s="7">
        <v>38152</v>
      </c>
      <c r="B4129" s="191">
        <v>1136.469971</v>
      </c>
      <c r="C4129" s="191">
        <v>1136.469971</v>
      </c>
      <c r="D4129" s="191">
        <v>1122.160034</v>
      </c>
      <c r="E4129" s="191">
        <v>1125.290039</v>
      </c>
      <c r="F4129" s="192">
        <v>1125.290039</v>
      </c>
      <c r="G4129" s="191">
        <v>1179400000</v>
      </c>
      <c r="H4129" s="194">
        <f t="shared" si="64"/>
        <v>-9.8374196285737209E-3</v>
      </c>
      <c r="I4129" s="193"/>
      <c r="J4129" s="197">
        <v>4127</v>
      </c>
      <c r="K4129" s="234">
        <v>-9.8374196285737209E-3</v>
      </c>
      <c r="L4129" s="198">
        <v>1.0853249749627838E-3</v>
      </c>
    </row>
    <row r="4130" spans="1:12" ht="14.4" x14ac:dyDescent="0.3">
      <c r="A4130" s="7">
        <v>38148</v>
      </c>
      <c r="B4130" s="191">
        <v>1131.329956</v>
      </c>
      <c r="C4130" s="191">
        <v>1136.469971</v>
      </c>
      <c r="D4130" s="191">
        <v>1131.329956</v>
      </c>
      <c r="E4130" s="191">
        <v>1136.469971</v>
      </c>
      <c r="F4130" s="192">
        <v>1136.469971</v>
      </c>
      <c r="G4130" s="191">
        <v>1160600000</v>
      </c>
      <c r="H4130" s="194">
        <f t="shared" si="64"/>
        <v>4.5433385483518024E-3</v>
      </c>
      <c r="I4130" s="193"/>
      <c r="J4130" s="197">
        <v>4128</v>
      </c>
      <c r="K4130" s="234">
        <v>4.5433385483518024E-3</v>
      </c>
      <c r="L4130" s="198">
        <v>1.0860544061315118E-3</v>
      </c>
    </row>
    <row r="4131" spans="1:12" ht="14.4" x14ac:dyDescent="0.3">
      <c r="A4131" s="7">
        <v>38147</v>
      </c>
      <c r="B4131" s="191">
        <v>1142.1800539999999</v>
      </c>
      <c r="C4131" s="191">
        <v>1142.1800539999999</v>
      </c>
      <c r="D4131" s="191">
        <v>1131.170044</v>
      </c>
      <c r="E4131" s="191">
        <v>1131.329956</v>
      </c>
      <c r="F4131" s="192">
        <v>1131.329956</v>
      </c>
      <c r="G4131" s="191">
        <v>1276800000</v>
      </c>
      <c r="H4131" s="194">
        <f t="shared" si="64"/>
        <v>-9.4994637334122889E-3</v>
      </c>
      <c r="I4131" s="193"/>
      <c r="J4131" s="197">
        <v>4129</v>
      </c>
      <c r="K4131" s="234">
        <v>-9.4994637334122889E-3</v>
      </c>
      <c r="L4131" s="198">
        <v>1.0904677866725046E-3</v>
      </c>
    </row>
    <row r="4132" spans="1:12" ht="14.4" x14ac:dyDescent="0.3">
      <c r="A4132" s="7">
        <v>38146</v>
      </c>
      <c r="B4132" s="191">
        <v>1140.420044</v>
      </c>
      <c r="C4132" s="191">
        <v>1142.1800539999999</v>
      </c>
      <c r="D4132" s="191">
        <v>1135.4499510000001</v>
      </c>
      <c r="E4132" s="191">
        <v>1142.1800539999999</v>
      </c>
      <c r="F4132" s="192">
        <v>1142.1800539999999</v>
      </c>
      <c r="G4132" s="191">
        <v>1190300000</v>
      </c>
      <c r="H4132" s="194">
        <f t="shared" si="64"/>
        <v>1.5432997773581448E-3</v>
      </c>
      <c r="I4132" s="193"/>
      <c r="J4132" s="197">
        <v>4130</v>
      </c>
      <c r="K4132" s="234">
        <v>1.5432997773581448E-3</v>
      </c>
      <c r="L4132" s="198">
        <v>1.0932676514076841E-3</v>
      </c>
    </row>
    <row r="4133" spans="1:12" ht="14.4" x14ac:dyDescent="0.3">
      <c r="A4133" s="7">
        <v>38145</v>
      </c>
      <c r="B4133" s="191">
        <v>1122.5</v>
      </c>
      <c r="C4133" s="191">
        <v>1140.540039</v>
      </c>
      <c r="D4133" s="191">
        <v>1122.5</v>
      </c>
      <c r="E4133" s="191">
        <v>1140.420044</v>
      </c>
      <c r="F4133" s="192">
        <v>1140.420044</v>
      </c>
      <c r="G4133" s="191">
        <v>1211800000</v>
      </c>
      <c r="H4133" s="194">
        <f t="shared" si="64"/>
        <v>1.596440445434295E-2</v>
      </c>
      <c r="I4133" s="193"/>
      <c r="J4133" s="197">
        <v>4131</v>
      </c>
      <c r="K4133" s="234">
        <v>1.596440445434295E-2</v>
      </c>
      <c r="L4133" s="198">
        <v>1.0935306116867827E-3</v>
      </c>
    </row>
    <row r="4134" spans="1:12" ht="14.4" x14ac:dyDescent="0.3">
      <c r="A4134" s="7">
        <v>38142</v>
      </c>
      <c r="B4134" s="191">
        <v>1116.6400149999999</v>
      </c>
      <c r="C4134" s="191">
        <v>1129.170044</v>
      </c>
      <c r="D4134" s="191">
        <v>1116.6400149999999</v>
      </c>
      <c r="E4134" s="191">
        <v>1122.5</v>
      </c>
      <c r="F4134" s="192">
        <v>1122.5</v>
      </c>
      <c r="G4134" s="191">
        <v>1115300000</v>
      </c>
      <c r="H4134" s="194">
        <f t="shared" si="64"/>
        <v>5.2478730130408697E-3</v>
      </c>
      <c r="I4134" s="193"/>
      <c r="J4134" s="197">
        <v>4132</v>
      </c>
      <c r="K4134" s="234">
        <v>5.2478730130408697E-3</v>
      </c>
      <c r="L4134" s="198">
        <v>1.0939216010223121E-3</v>
      </c>
    </row>
    <row r="4135" spans="1:12" ht="14.4" x14ac:dyDescent="0.3">
      <c r="A4135" s="7">
        <v>38141</v>
      </c>
      <c r="B4135" s="191">
        <v>1124.98999</v>
      </c>
      <c r="C4135" s="191">
        <v>1125.3100589999999</v>
      </c>
      <c r="D4135" s="191">
        <v>1116.5699460000001</v>
      </c>
      <c r="E4135" s="191">
        <v>1116.6400149999999</v>
      </c>
      <c r="F4135" s="192">
        <v>1116.6400149999999</v>
      </c>
      <c r="G4135" s="191">
        <v>1232400000</v>
      </c>
      <c r="H4135" s="194">
        <f t="shared" si="64"/>
        <v>-7.4222660416739224E-3</v>
      </c>
      <c r="I4135" s="193"/>
      <c r="J4135" s="197">
        <v>4133</v>
      </c>
      <c r="K4135" s="234">
        <v>-7.4222660416739224E-3</v>
      </c>
      <c r="L4135" s="198">
        <v>1.0943898094991217E-3</v>
      </c>
    </row>
    <row r="4136" spans="1:12" ht="14.4" x14ac:dyDescent="0.3">
      <c r="A4136" s="7">
        <v>38140</v>
      </c>
      <c r="B4136" s="191">
        <v>1121.1999510000001</v>
      </c>
      <c r="C4136" s="191">
        <v>1128.099976</v>
      </c>
      <c r="D4136" s="191">
        <v>1118.6400149999999</v>
      </c>
      <c r="E4136" s="191">
        <v>1124.98999</v>
      </c>
      <c r="F4136" s="192">
        <v>1124.98999</v>
      </c>
      <c r="G4136" s="191">
        <v>1251700000</v>
      </c>
      <c r="H4136" s="194">
        <f t="shared" si="64"/>
        <v>3.3803417460191976E-3</v>
      </c>
      <c r="I4136" s="193"/>
      <c r="J4136" s="197">
        <v>4134</v>
      </c>
      <c r="K4136" s="234">
        <v>3.3803417460191976E-3</v>
      </c>
      <c r="L4136" s="198">
        <v>1.0951468836974594E-3</v>
      </c>
    </row>
    <row r="4137" spans="1:12" ht="14.4" x14ac:dyDescent="0.3">
      <c r="A4137" s="7">
        <v>38139</v>
      </c>
      <c r="B4137" s="191">
        <v>1120.6800539999999</v>
      </c>
      <c r="C4137" s="191">
        <v>1122.6999510000001</v>
      </c>
      <c r="D4137" s="191">
        <v>1113.3199460000001</v>
      </c>
      <c r="E4137" s="191">
        <v>1121.1999510000001</v>
      </c>
      <c r="F4137" s="192">
        <v>1121.1999510000001</v>
      </c>
      <c r="G4137" s="191">
        <v>1238000000</v>
      </c>
      <c r="H4137" s="194">
        <f t="shared" si="64"/>
        <v>4.6391206673526486E-4</v>
      </c>
      <c r="I4137" s="193"/>
      <c r="J4137" s="197">
        <v>4135</v>
      </c>
      <c r="K4137" s="234">
        <v>4.6391206673526486E-4</v>
      </c>
      <c r="L4137" s="198">
        <v>1.1010643730945541E-3</v>
      </c>
    </row>
    <row r="4138" spans="1:12" ht="14.4" x14ac:dyDescent="0.3">
      <c r="A4138" s="7">
        <v>38135</v>
      </c>
      <c r="B4138" s="191">
        <v>1121.280029</v>
      </c>
      <c r="C4138" s="191">
        <v>1122.6899410000001</v>
      </c>
      <c r="D4138" s="191">
        <v>1118.099976</v>
      </c>
      <c r="E4138" s="191">
        <v>1120.6800539999999</v>
      </c>
      <c r="F4138" s="192">
        <v>1120.6800539999999</v>
      </c>
      <c r="G4138" s="191">
        <v>1172600000</v>
      </c>
      <c r="H4138" s="194">
        <f t="shared" si="64"/>
        <v>-5.3508042993967019E-4</v>
      </c>
      <c r="I4138" s="193"/>
      <c r="J4138" s="197">
        <v>4136</v>
      </c>
      <c r="K4138" s="234">
        <v>-5.3508042993967019E-4</v>
      </c>
      <c r="L4138" s="198">
        <v>1.1047038655145887E-3</v>
      </c>
    </row>
    <row r="4139" spans="1:12" ht="14.4" x14ac:dyDescent="0.3">
      <c r="A4139" s="7">
        <v>38134</v>
      </c>
      <c r="B4139" s="191">
        <v>1114.9399410000001</v>
      </c>
      <c r="C4139" s="191">
        <v>1123.9499510000001</v>
      </c>
      <c r="D4139" s="191">
        <v>1114.8599850000001</v>
      </c>
      <c r="E4139" s="191">
        <v>1121.280029</v>
      </c>
      <c r="F4139" s="192">
        <v>1121.280029</v>
      </c>
      <c r="G4139" s="191">
        <v>1447500000</v>
      </c>
      <c r="H4139" s="194">
        <f t="shared" si="64"/>
        <v>5.6864838785068896E-3</v>
      </c>
      <c r="I4139" s="193"/>
      <c r="J4139" s="197">
        <v>4137</v>
      </c>
      <c r="K4139" s="234">
        <v>5.6864838785068896E-3</v>
      </c>
      <c r="L4139" s="198">
        <v>1.1057490761549845E-3</v>
      </c>
    </row>
    <row r="4140" spans="1:12" ht="14.4" x14ac:dyDescent="0.3">
      <c r="A4140" s="7">
        <v>38133</v>
      </c>
      <c r="B4140" s="191">
        <v>1113.0500489999999</v>
      </c>
      <c r="C4140" s="191">
        <v>1116.709961</v>
      </c>
      <c r="D4140" s="191">
        <v>1109.910034</v>
      </c>
      <c r="E4140" s="191">
        <v>1114.9399410000001</v>
      </c>
      <c r="F4140" s="192">
        <v>1114.9399410000001</v>
      </c>
      <c r="G4140" s="191">
        <v>1369400000</v>
      </c>
      <c r="H4140" s="194">
        <f t="shared" si="64"/>
        <v>1.6979398201348494E-3</v>
      </c>
      <c r="I4140" s="193"/>
      <c r="J4140" s="197">
        <v>4138</v>
      </c>
      <c r="K4140" s="234">
        <v>1.6979398201348494E-3</v>
      </c>
      <c r="L4140" s="198">
        <v>1.1061832220925132E-3</v>
      </c>
    </row>
    <row r="4141" spans="1:12" ht="14.4" x14ac:dyDescent="0.3">
      <c r="A4141" s="7">
        <v>38132</v>
      </c>
      <c r="B4141" s="191">
        <v>1095.410034</v>
      </c>
      <c r="C4141" s="191">
        <v>1113.8000489999999</v>
      </c>
      <c r="D4141" s="191">
        <v>1090.73999</v>
      </c>
      <c r="E4141" s="191">
        <v>1113.0500489999999</v>
      </c>
      <c r="F4141" s="192">
        <v>1113.0500489999999</v>
      </c>
      <c r="G4141" s="191">
        <v>1545700000</v>
      </c>
      <c r="H4141" s="194">
        <f t="shared" si="64"/>
        <v>1.6103572591521422E-2</v>
      </c>
      <c r="I4141" s="193"/>
      <c r="J4141" s="197">
        <v>4139</v>
      </c>
      <c r="K4141" s="234">
        <v>1.6103572591521422E-2</v>
      </c>
      <c r="L4141" s="198">
        <v>1.107797703455886E-3</v>
      </c>
    </row>
    <row r="4142" spans="1:12" ht="14.4" x14ac:dyDescent="0.3">
      <c r="A4142" s="7">
        <v>38131</v>
      </c>
      <c r="B4142" s="191">
        <v>1093.5600589999999</v>
      </c>
      <c r="C4142" s="191">
        <v>1101.280029</v>
      </c>
      <c r="D4142" s="191">
        <v>1091.7700199999999</v>
      </c>
      <c r="E4142" s="191">
        <v>1095.410034</v>
      </c>
      <c r="F4142" s="192">
        <v>1095.410034</v>
      </c>
      <c r="G4142" s="191">
        <v>1227500000</v>
      </c>
      <c r="H4142" s="194">
        <f t="shared" si="64"/>
        <v>1.6916994954001754E-3</v>
      </c>
      <c r="I4142" s="193"/>
      <c r="J4142" s="197">
        <v>4140</v>
      </c>
      <c r="K4142" s="234">
        <v>1.6916994954001754E-3</v>
      </c>
      <c r="L4142" s="198">
        <v>1.1093679030134331E-3</v>
      </c>
    </row>
    <row r="4143" spans="1:12" ht="14.4" x14ac:dyDescent="0.3">
      <c r="A4143" s="7">
        <v>38128</v>
      </c>
      <c r="B4143" s="191">
        <v>1089.1899410000001</v>
      </c>
      <c r="C4143" s="191">
        <v>1099.6400149999999</v>
      </c>
      <c r="D4143" s="191">
        <v>1089.1899410000001</v>
      </c>
      <c r="E4143" s="191">
        <v>1093.5600589999999</v>
      </c>
      <c r="F4143" s="192">
        <v>1093.5600589999999</v>
      </c>
      <c r="G4143" s="191">
        <v>1258600000</v>
      </c>
      <c r="H4143" s="194">
        <f t="shared" si="64"/>
        <v>4.0122643769438006E-3</v>
      </c>
      <c r="I4143" s="193"/>
      <c r="J4143" s="197">
        <v>4141</v>
      </c>
      <c r="K4143" s="234">
        <v>4.0122643769438006E-3</v>
      </c>
      <c r="L4143" s="198">
        <v>1.1101953656169517E-3</v>
      </c>
    </row>
    <row r="4144" spans="1:12" ht="14.4" x14ac:dyDescent="0.3">
      <c r="A4144" s="7">
        <v>38127</v>
      </c>
      <c r="B4144" s="191">
        <v>1088.6800539999999</v>
      </c>
      <c r="C4144" s="191">
        <v>1092.619995</v>
      </c>
      <c r="D4144" s="191">
        <v>1085.4300539999999</v>
      </c>
      <c r="E4144" s="191">
        <v>1089.1899410000001</v>
      </c>
      <c r="F4144" s="192">
        <v>1089.1899410000001</v>
      </c>
      <c r="G4144" s="191">
        <v>1211000000</v>
      </c>
      <c r="H4144" s="194">
        <f t="shared" si="64"/>
        <v>4.6835339558830801E-4</v>
      </c>
      <c r="I4144" s="193"/>
      <c r="J4144" s="197">
        <v>4142</v>
      </c>
      <c r="K4144" s="234">
        <v>4.6835339558830801E-4</v>
      </c>
      <c r="L4144" s="198">
        <v>1.1128170554008949E-3</v>
      </c>
    </row>
    <row r="4145" spans="1:12" ht="14.4" x14ac:dyDescent="0.3">
      <c r="A4145" s="7">
        <v>38126</v>
      </c>
      <c r="B4145" s="191">
        <v>1091.48999</v>
      </c>
      <c r="C4145" s="191">
        <v>1105.9300539999999</v>
      </c>
      <c r="D4145" s="191">
        <v>1088.48999</v>
      </c>
      <c r="E4145" s="191">
        <v>1088.6800539999999</v>
      </c>
      <c r="F4145" s="192">
        <v>1088.6800539999999</v>
      </c>
      <c r="G4145" s="191">
        <v>1548600000</v>
      </c>
      <c r="H4145" s="194">
        <f t="shared" si="64"/>
        <v>-2.5744038202311931E-3</v>
      </c>
      <c r="I4145" s="193"/>
      <c r="J4145" s="197">
        <v>4143</v>
      </c>
      <c r="K4145" s="234">
        <v>-2.5744038202311931E-3</v>
      </c>
      <c r="L4145" s="198">
        <v>1.1136250030761329E-3</v>
      </c>
    </row>
    <row r="4146" spans="1:12" ht="14.4" x14ac:dyDescent="0.3">
      <c r="A4146" s="7">
        <v>38125</v>
      </c>
      <c r="B4146" s="191">
        <v>1084.099976</v>
      </c>
      <c r="C4146" s="191">
        <v>1094.099976</v>
      </c>
      <c r="D4146" s="191">
        <v>1084.099976</v>
      </c>
      <c r="E4146" s="191">
        <v>1091.48999</v>
      </c>
      <c r="F4146" s="192">
        <v>1091.48999</v>
      </c>
      <c r="G4146" s="191">
        <v>1353000000</v>
      </c>
      <c r="H4146" s="194">
        <f t="shared" si="64"/>
        <v>6.8167273900945693E-3</v>
      </c>
      <c r="I4146" s="193"/>
      <c r="J4146" s="197">
        <v>4144</v>
      </c>
      <c r="K4146" s="234">
        <v>6.8167273900945693E-3</v>
      </c>
      <c r="L4146" s="198">
        <v>1.1193982795276991E-3</v>
      </c>
    </row>
    <row r="4147" spans="1:12" ht="14.4" x14ac:dyDescent="0.3">
      <c r="A4147" s="7">
        <v>38124</v>
      </c>
      <c r="B4147" s="191">
        <v>1095.6999510000001</v>
      </c>
      <c r="C4147" s="191">
        <v>1095.6999510000001</v>
      </c>
      <c r="D4147" s="191">
        <v>1079.3599850000001</v>
      </c>
      <c r="E4147" s="191">
        <v>1084.099976</v>
      </c>
      <c r="F4147" s="192">
        <v>1084.099976</v>
      </c>
      <c r="G4147" s="191">
        <v>1430100000</v>
      </c>
      <c r="H4147" s="194">
        <f t="shared" si="64"/>
        <v>-1.0586817120337797E-2</v>
      </c>
      <c r="I4147" s="193"/>
      <c r="J4147" s="197">
        <v>4145</v>
      </c>
      <c r="K4147" s="234">
        <v>-1.0586817120337797E-2</v>
      </c>
      <c r="L4147" s="198">
        <v>1.1224042337890914E-3</v>
      </c>
    </row>
    <row r="4148" spans="1:12" ht="14.4" x14ac:dyDescent="0.3">
      <c r="A4148" s="7">
        <v>38121</v>
      </c>
      <c r="B4148" s="191">
        <v>1096.4399410000001</v>
      </c>
      <c r="C4148" s="191">
        <v>1102.099976</v>
      </c>
      <c r="D4148" s="191">
        <v>1088.23999</v>
      </c>
      <c r="E4148" s="191">
        <v>1095.6999510000001</v>
      </c>
      <c r="F4148" s="192">
        <v>1095.6999510000001</v>
      </c>
      <c r="G4148" s="191">
        <v>1335900000</v>
      </c>
      <c r="H4148" s="194">
        <f t="shared" si="64"/>
        <v>-6.7490244775754145E-4</v>
      </c>
      <c r="I4148" s="193"/>
      <c r="J4148" s="197">
        <v>4146</v>
      </c>
      <c r="K4148" s="234">
        <v>-6.7490244775754145E-4</v>
      </c>
      <c r="L4148" s="198">
        <v>1.1247366430053405E-3</v>
      </c>
    </row>
    <row r="4149" spans="1:12" ht="14.4" x14ac:dyDescent="0.3">
      <c r="A4149" s="7">
        <v>38120</v>
      </c>
      <c r="B4149" s="191">
        <v>1097.280029</v>
      </c>
      <c r="C4149" s="191">
        <v>1102.7700199999999</v>
      </c>
      <c r="D4149" s="191">
        <v>1091.76001</v>
      </c>
      <c r="E4149" s="191">
        <v>1096.4399410000001</v>
      </c>
      <c r="F4149" s="192">
        <v>1096.4399410000001</v>
      </c>
      <c r="G4149" s="191">
        <v>1411100000</v>
      </c>
      <c r="H4149" s="194">
        <f t="shared" si="64"/>
        <v>-7.6560948691058639E-4</v>
      </c>
      <c r="I4149" s="193"/>
      <c r="J4149" s="197">
        <v>4147</v>
      </c>
      <c r="K4149" s="234">
        <v>-7.6560948691058639E-4</v>
      </c>
      <c r="L4149" s="198">
        <v>1.1248493002812578E-3</v>
      </c>
    </row>
    <row r="4150" spans="1:12" ht="14.4" x14ac:dyDescent="0.3">
      <c r="A4150" s="7">
        <v>38119</v>
      </c>
      <c r="B4150" s="191">
        <v>1095.4499510000001</v>
      </c>
      <c r="C4150" s="191">
        <v>1097.5500489999999</v>
      </c>
      <c r="D4150" s="191">
        <v>1076.3199460000001</v>
      </c>
      <c r="E4150" s="191">
        <v>1097.280029</v>
      </c>
      <c r="F4150" s="192">
        <v>1097.280029</v>
      </c>
      <c r="G4150" s="191">
        <v>1697600000</v>
      </c>
      <c r="H4150" s="194">
        <f t="shared" si="64"/>
        <v>1.6706176291571696E-3</v>
      </c>
      <c r="I4150" s="193"/>
      <c r="J4150" s="197">
        <v>4148</v>
      </c>
      <c r="K4150" s="234">
        <v>1.6706176291571696E-3</v>
      </c>
      <c r="L4150" s="198">
        <v>1.1282300678522798E-3</v>
      </c>
    </row>
    <row r="4151" spans="1:12" ht="14.4" x14ac:dyDescent="0.3">
      <c r="A4151" s="7">
        <v>38118</v>
      </c>
      <c r="B4151" s="191">
        <v>1087.119995</v>
      </c>
      <c r="C4151" s="191">
        <v>1095.6899410000001</v>
      </c>
      <c r="D4151" s="191">
        <v>1087.119995</v>
      </c>
      <c r="E4151" s="191">
        <v>1095.4499510000001</v>
      </c>
      <c r="F4151" s="192">
        <v>1095.4499510000001</v>
      </c>
      <c r="G4151" s="191">
        <v>1533800000</v>
      </c>
      <c r="H4151" s="194">
        <f t="shared" si="64"/>
        <v>7.6624071292148736E-3</v>
      </c>
      <c r="I4151" s="193"/>
      <c r="J4151" s="197">
        <v>4149</v>
      </c>
      <c r="K4151" s="234">
        <v>7.6624071292148736E-3</v>
      </c>
      <c r="L4151" s="198">
        <v>1.1286696895666723E-3</v>
      </c>
    </row>
    <row r="4152" spans="1:12" ht="14.4" x14ac:dyDescent="0.3">
      <c r="A4152" s="7">
        <v>38117</v>
      </c>
      <c r="B4152" s="191">
        <v>1098.6999510000001</v>
      </c>
      <c r="C4152" s="191">
        <v>1098.6999510000001</v>
      </c>
      <c r="D4152" s="191">
        <v>1079.630005</v>
      </c>
      <c r="E4152" s="191">
        <v>1087.119995</v>
      </c>
      <c r="F4152" s="192">
        <v>1087.119995</v>
      </c>
      <c r="G4152" s="191">
        <v>1918400000</v>
      </c>
      <c r="H4152" s="194">
        <f t="shared" si="64"/>
        <v>-1.053968919308711E-2</v>
      </c>
      <c r="I4152" s="193"/>
      <c r="J4152" s="197">
        <v>4150</v>
      </c>
      <c r="K4152" s="234">
        <v>-1.053968919308711E-2</v>
      </c>
      <c r="L4152" s="198">
        <v>1.1306013918641129E-3</v>
      </c>
    </row>
    <row r="4153" spans="1:12" ht="14.4" x14ac:dyDescent="0.3">
      <c r="A4153" s="7">
        <v>38114</v>
      </c>
      <c r="B4153" s="191">
        <v>1113.98999</v>
      </c>
      <c r="C4153" s="191">
        <v>1117.3000489999999</v>
      </c>
      <c r="D4153" s="191">
        <v>1098.630005</v>
      </c>
      <c r="E4153" s="191">
        <v>1098.6999510000001</v>
      </c>
      <c r="F4153" s="192">
        <v>1098.6999510000001</v>
      </c>
      <c r="G4153" s="191">
        <v>1653600000</v>
      </c>
      <c r="H4153" s="194">
        <f t="shared" si="64"/>
        <v>-1.3725472524218981E-2</v>
      </c>
      <c r="I4153" s="193"/>
      <c r="J4153" s="197">
        <v>4151</v>
      </c>
      <c r="K4153" s="234">
        <v>-1.3725472524218981E-2</v>
      </c>
      <c r="L4153" s="198">
        <v>1.135042349897221E-3</v>
      </c>
    </row>
    <row r="4154" spans="1:12" ht="14.4" x14ac:dyDescent="0.3">
      <c r="A4154" s="7">
        <v>38113</v>
      </c>
      <c r="B4154" s="191">
        <v>1121.530029</v>
      </c>
      <c r="C4154" s="191">
        <v>1121.530029</v>
      </c>
      <c r="D4154" s="191">
        <v>1106.3000489999999</v>
      </c>
      <c r="E4154" s="191">
        <v>1113.98999</v>
      </c>
      <c r="F4154" s="192">
        <v>1113.98999</v>
      </c>
      <c r="G4154" s="191">
        <v>1509300000</v>
      </c>
      <c r="H4154" s="194">
        <f t="shared" si="64"/>
        <v>-6.7229934152748206E-3</v>
      </c>
      <c r="I4154" s="193"/>
      <c r="J4154" s="197">
        <v>4152</v>
      </c>
      <c r="K4154" s="234">
        <v>-6.7229934152748206E-3</v>
      </c>
      <c r="L4154" s="198">
        <v>1.1396401091646449E-3</v>
      </c>
    </row>
    <row r="4155" spans="1:12" ht="14.4" x14ac:dyDescent="0.3">
      <c r="A4155" s="7">
        <v>38112</v>
      </c>
      <c r="B4155" s="191">
        <v>1119.5500489999999</v>
      </c>
      <c r="C4155" s="191">
        <v>1125.0699460000001</v>
      </c>
      <c r="D4155" s="191">
        <v>1117.900024</v>
      </c>
      <c r="E4155" s="191">
        <v>1121.530029</v>
      </c>
      <c r="F4155" s="192">
        <v>1121.530029</v>
      </c>
      <c r="G4155" s="191">
        <v>1469000000</v>
      </c>
      <c r="H4155" s="194">
        <f t="shared" si="64"/>
        <v>1.7685497863794643E-3</v>
      </c>
      <c r="I4155" s="193"/>
      <c r="J4155" s="197">
        <v>4153</v>
      </c>
      <c r="K4155" s="234">
        <v>1.7685497863794643E-3</v>
      </c>
      <c r="L4155" s="198">
        <v>1.1409765936629724E-3</v>
      </c>
    </row>
    <row r="4156" spans="1:12" ht="14.4" x14ac:dyDescent="0.3">
      <c r="A4156" s="7">
        <v>38111</v>
      </c>
      <c r="B4156" s="191">
        <v>1117.48999</v>
      </c>
      <c r="C4156" s="191">
        <v>1127.73999</v>
      </c>
      <c r="D4156" s="191">
        <v>1112.8900149999999</v>
      </c>
      <c r="E4156" s="191">
        <v>1119.5500489999999</v>
      </c>
      <c r="F4156" s="192">
        <v>1119.5500489999999</v>
      </c>
      <c r="G4156" s="191">
        <v>1662100000</v>
      </c>
      <c r="H4156" s="194">
        <f t="shared" si="64"/>
        <v>1.8434697567178298E-3</v>
      </c>
      <c r="I4156" s="193"/>
      <c r="J4156" s="197">
        <v>4154</v>
      </c>
      <c r="K4156" s="234">
        <v>1.8434697567178298E-3</v>
      </c>
      <c r="L4156" s="198">
        <v>1.145086181727793E-3</v>
      </c>
    </row>
    <row r="4157" spans="1:12" ht="14.4" x14ac:dyDescent="0.3">
      <c r="A4157" s="7">
        <v>38110</v>
      </c>
      <c r="B4157" s="191">
        <v>1107.3000489999999</v>
      </c>
      <c r="C4157" s="191">
        <v>1118.719971</v>
      </c>
      <c r="D4157" s="191">
        <v>1107.3000489999999</v>
      </c>
      <c r="E4157" s="191">
        <v>1117.48999</v>
      </c>
      <c r="F4157" s="192">
        <v>1117.48999</v>
      </c>
      <c r="G4157" s="191">
        <v>1571600000</v>
      </c>
      <c r="H4157" s="194">
        <f t="shared" si="64"/>
        <v>9.202511107267268E-3</v>
      </c>
      <c r="I4157" s="193"/>
      <c r="J4157" s="197">
        <v>4155</v>
      </c>
      <c r="K4157" s="234">
        <v>9.202511107267268E-3</v>
      </c>
      <c r="L4157" s="198">
        <v>1.1465894253984957E-3</v>
      </c>
    </row>
    <row r="4158" spans="1:12" ht="14.4" x14ac:dyDescent="0.3">
      <c r="A4158" s="7">
        <v>38107</v>
      </c>
      <c r="B4158" s="191">
        <v>1113.8900149999999</v>
      </c>
      <c r="C4158" s="191">
        <v>1119.26001</v>
      </c>
      <c r="D4158" s="191">
        <v>1107.2299800000001</v>
      </c>
      <c r="E4158" s="191">
        <v>1107.3000489999999</v>
      </c>
      <c r="F4158" s="192">
        <v>1107.3000489999999</v>
      </c>
      <c r="G4158" s="191">
        <v>1634700000</v>
      </c>
      <c r="H4158" s="194">
        <f t="shared" si="64"/>
        <v>-5.916172971529873E-3</v>
      </c>
      <c r="I4158" s="193"/>
      <c r="J4158" s="197">
        <v>4156</v>
      </c>
      <c r="K4158" s="234">
        <v>-5.916172971529873E-3</v>
      </c>
      <c r="L4158" s="198">
        <v>1.151826956062785E-3</v>
      </c>
    </row>
    <row r="4159" spans="1:12" ht="14.4" x14ac:dyDescent="0.3">
      <c r="A4159" s="7">
        <v>38106</v>
      </c>
      <c r="B4159" s="191">
        <v>1122.410034</v>
      </c>
      <c r="C4159" s="191">
        <v>1128.8000489999999</v>
      </c>
      <c r="D4159" s="191">
        <v>1108.040039</v>
      </c>
      <c r="E4159" s="191">
        <v>1113.8900149999999</v>
      </c>
      <c r="F4159" s="192">
        <v>1113.8900149999999</v>
      </c>
      <c r="G4159" s="191">
        <v>1859000000</v>
      </c>
      <c r="H4159" s="194">
        <f t="shared" si="64"/>
        <v>-7.5908257605616231E-3</v>
      </c>
      <c r="I4159" s="193"/>
      <c r="J4159" s="197">
        <v>4157</v>
      </c>
      <c r="K4159" s="234">
        <v>-7.5908257605616231E-3</v>
      </c>
      <c r="L4159" s="198">
        <v>1.1540808741225426E-3</v>
      </c>
    </row>
    <row r="4160" spans="1:12" ht="14.4" x14ac:dyDescent="0.3">
      <c r="A4160" s="7">
        <v>38105</v>
      </c>
      <c r="B4160" s="191">
        <v>1138.1099850000001</v>
      </c>
      <c r="C4160" s="191">
        <v>1138.1099850000001</v>
      </c>
      <c r="D4160" s="191">
        <v>1121.6999510000001</v>
      </c>
      <c r="E4160" s="191">
        <v>1122.410034</v>
      </c>
      <c r="F4160" s="192">
        <v>1122.410034</v>
      </c>
      <c r="G4160" s="191">
        <v>1855600000</v>
      </c>
      <c r="H4160" s="194">
        <f t="shared" si="64"/>
        <v>-1.3794757279104317E-2</v>
      </c>
      <c r="I4160" s="193"/>
      <c r="J4160" s="197">
        <v>4158</v>
      </c>
      <c r="K4160" s="234">
        <v>-1.3794757279104317E-2</v>
      </c>
      <c r="L4160" s="198">
        <v>1.1578018752547588E-3</v>
      </c>
    </row>
    <row r="4161" spans="1:12" ht="14.4" x14ac:dyDescent="0.3">
      <c r="A4161" s="7">
        <v>38104</v>
      </c>
      <c r="B4161" s="191">
        <v>1135.530029</v>
      </c>
      <c r="C4161" s="191">
        <v>1146.5600589999999</v>
      </c>
      <c r="D4161" s="191">
        <v>1135.530029</v>
      </c>
      <c r="E4161" s="191">
        <v>1138.1099850000001</v>
      </c>
      <c r="F4161" s="192">
        <v>1138.1099850000001</v>
      </c>
      <c r="G4161" s="191">
        <v>1518000000</v>
      </c>
      <c r="H4161" s="194">
        <f t="shared" si="64"/>
        <v>2.2720279817452877E-3</v>
      </c>
      <c r="I4161" s="193"/>
      <c r="J4161" s="197">
        <v>4159</v>
      </c>
      <c r="K4161" s="234">
        <v>2.2720279817452877E-3</v>
      </c>
      <c r="L4161" s="198">
        <v>1.1582411457991247E-3</v>
      </c>
    </row>
    <row r="4162" spans="1:12" ht="14.4" x14ac:dyDescent="0.3">
      <c r="A4162" s="7">
        <v>38103</v>
      </c>
      <c r="B4162" s="191">
        <v>1140.599976</v>
      </c>
      <c r="C4162" s="191">
        <v>1145.079956</v>
      </c>
      <c r="D4162" s="191">
        <v>1132.910034</v>
      </c>
      <c r="E4162" s="191">
        <v>1135.530029</v>
      </c>
      <c r="F4162" s="192">
        <v>1135.530029</v>
      </c>
      <c r="G4162" s="191">
        <v>1290600000</v>
      </c>
      <c r="H4162" s="194">
        <f t="shared" si="64"/>
        <v>-4.4449825588984198E-3</v>
      </c>
      <c r="I4162" s="193"/>
      <c r="J4162" s="197">
        <v>4160</v>
      </c>
      <c r="K4162" s="234">
        <v>-4.4449825588984198E-3</v>
      </c>
      <c r="L4162" s="198">
        <v>1.1584739693182495E-3</v>
      </c>
    </row>
    <row r="4163" spans="1:12" ht="14.4" x14ac:dyDescent="0.3">
      <c r="A4163" s="7">
        <v>38100</v>
      </c>
      <c r="B4163" s="191">
        <v>1139.9300539999999</v>
      </c>
      <c r="C4163" s="191">
        <v>1141.920044</v>
      </c>
      <c r="D4163" s="191">
        <v>1134.8100589999999</v>
      </c>
      <c r="E4163" s="191">
        <v>1140.599976</v>
      </c>
      <c r="F4163" s="192">
        <v>1140.599976</v>
      </c>
      <c r="G4163" s="191">
        <v>1396100000</v>
      </c>
      <c r="H4163" s="194">
        <f t="shared" si="64"/>
        <v>5.8768693539511013E-4</v>
      </c>
      <c r="I4163" s="193"/>
      <c r="J4163" s="197">
        <v>4161</v>
      </c>
      <c r="K4163" s="234">
        <v>5.8768693539511013E-4</v>
      </c>
      <c r="L4163" s="198">
        <v>1.1604362470628142E-3</v>
      </c>
    </row>
    <row r="4164" spans="1:12" ht="14.4" x14ac:dyDescent="0.3">
      <c r="A4164" s="7">
        <v>38099</v>
      </c>
      <c r="B4164" s="191">
        <v>1124.089966</v>
      </c>
      <c r="C4164" s="191">
        <v>1142.7700199999999</v>
      </c>
      <c r="D4164" s="191">
        <v>1121.9499510000001</v>
      </c>
      <c r="E4164" s="191">
        <v>1139.9300539999999</v>
      </c>
      <c r="F4164" s="192">
        <v>1139.9300539999999</v>
      </c>
      <c r="G4164" s="191">
        <v>1826700000</v>
      </c>
      <c r="H4164" s="194">
        <f t="shared" ref="H4164:H4227" si="65">(F4164-F4165)/F4165</f>
        <v>1.4091477087341889E-2</v>
      </c>
      <c r="I4164" s="193"/>
      <c r="J4164" s="197">
        <v>4162</v>
      </c>
      <c r="K4164" s="234">
        <v>1.4091477087341889E-2</v>
      </c>
      <c r="L4164" s="198">
        <v>1.1616251514389646E-3</v>
      </c>
    </row>
    <row r="4165" spans="1:12" ht="14.4" x14ac:dyDescent="0.3">
      <c r="A4165" s="7">
        <v>38098</v>
      </c>
      <c r="B4165" s="191">
        <v>1118.150024</v>
      </c>
      <c r="C4165" s="191">
        <v>1125.719971</v>
      </c>
      <c r="D4165" s="191">
        <v>1116.030029</v>
      </c>
      <c r="E4165" s="191">
        <v>1124.089966</v>
      </c>
      <c r="F4165" s="192">
        <v>1124.089966</v>
      </c>
      <c r="G4165" s="191">
        <v>1738100000</v>
      </c>
      <c r="H4165" s="194">
        <f t="shared" si="65"/>
        <v>5.3122943008584809E-3</v>
      </c>
      <c r="I4165" s="193"/>
      <c r="J4165" s="197">
        <v>4163</v>
      </c>
      <c r="K4165" s="234">
        <v>5.3122943008584809E-3</v>
      </c>
      <c r="L4165" s="198">
        <v>1.1626509216590452E-3</v>
      </c>
    </row>
    <row r="4166" spans="1:12" ht="14.4" x14ac:dyDescent="0.3">
      <c r="A4166" s="7">
        <v>38097</v>
      </c>
      <c r="B4166" s="191">
        <v>1135.8199460000001</v>
      </c>
      <c r="C4166" s="191">
        <v>1139.26001</v>
      </c>
      <c r="D4166" s="191">
        <v>1118.089966</v>
      </c>
      <c r="E4166" s="191">
        <v>1118.150024</v>
      </c>
      <c r="F4166" s="192">
        <v>1118.150024</v>
      </c>
      <c r="G4166" s="191">
        <v>1508500000</v>
      </c>
      <c r="H4166" s="194">
        <f t="shared" si="65"/>
        <v>-1.5556974555895007E-2</v>
      </c>
      <c r="I4166" s="193"/>
      <c r="J4166" s="197">
        <v>4164</v>
      </c>
      <c r="K4166" s="234">
        <v>-1.5556974555895007E-2</v>
      </c>
      <c r="L4166" s="198">
        <v>1.1638812351356458E-3</v>
      </c>
    </row>
    <row r="4167" spans="1:12" ht="14.4" x14ac:dyDescent="0.3">
      <c r="A4167" s="7">
        <v>38096</v>
      </c>
      <c r="B4167" s="191">
        <v>1134.5600589999999</v>
      </c>
      <c r="C4167" s="191">
        <v>1136.1800539999999</v>
      </c>
      <c r="D4167" s="191">
        <v>1129.839966</v>
      </c>
      <c r="E4167" s="191">
        <v>1135.8199460000001</v>
      </c>
      <c r="F4167" s="192">
        <v>1135.8199460000001</v>
      </c>
      <c r="G4167" s="191">
        <v>1194900000</v>
      </c>
      <c r="H4167" s="194">
        <f t="shared" si="65"/>
        <v>1.0664113801184475E-3</v>
      </c>
      <c r="I4167" s="193"/>
      <c r="J4167" s="197">
        <v>4165</v>
      </c>
      <c r="K4167" s="234">
        <v>1.0664113801184475E-3</v>
      </c>
      <c r="L4167" s="198">
        <v>1.1647937858398438E-3</v>
      </c>
    </row>
    <row r="4168" spans="1:12" ht="14.4" x14ac:dyDescent="0.3">
      <c r="A4168" s="7">
        <v>38093</v>
      </c>
      <c r="B4168" s="191">
        <v>1128.839966</v>
      </c>
      <c r="C4168" s="191">
        <v>1136.8000489999999</v>
      </c>
      <c r="D4168" s="191">
        <v>1126.900024</v>
      </c>
      <c r="E4168" s="191">
        <v>1134.6099850000001</v>
      </c>
      <c r="F4168" s="192">
        <v>1134.6099850000001</v>
      </c>
      <c r="G4168" s="191">
        <v>1487800000</v>
      </c>
      <c r="H4168" s="194">
        <f t="shared" si="65"/>
        <v>5.1114588194869489E-3</v>
      </c>
      <c r="I4168" s="193"/>
      <c r="J4168" s="197">
        <v>4166</v>
      </c>
      <c r="K4168" s="234">
        <v>5.1114588194869489E-3</v>
      </c>
      <c r="L4168" s="198">
        <v>1.1650349213194295E-3</v>
      </c>
    </row>
    <row r="4169" spans="1:12" ht="14.4" x14ac:dyDescent="0.3">
      <c r="A4169" s="7">
        <v>38092</v>
      </c>
      <c r="B4169" s="191">
        <v>1128.170044</v>
      </c>
      <c r="C4169" s="191">
        <v>1134.079956</v>
      </c>
      <c r="D4169" s="191">
        <v>1120.75</v>
      </c>
      <c r="E4169" s="191">
        <v>1128.839966</v>
      </c>
      <c r="F4169" s="192">
        <v>1128.839966</v>
      </c>
      <c r="G4169" s="191">
        <v>1568700000</v>
      </c>
      <c r="H4169" s="194">
        <f t="shared" si="65"/>
        <v>5.9381296601777379E-4</v>
      </c>
      <c r="I4169" s="193"/>
      <c r="J4169" s="197">
        <v>4167</v>
      </c>
      <c r="K4169" s="234">
        <v>5.9381296601777379E-4</v>
      </c>
      <c r="L4169" s="198">
        <v>1.1666763666886833E-3</v>
      </c>
    </row>
    <row r="4170" spans="1:12" ht="14.4" x14ac:dyDescent="0.3">
      <c r="A4170" s="7">
        <v>38091</v>
      </c>
      <c r="B4170" s="191">
        <v>1129.4399410000001</v>
      </c>
      <c r="C4170" s="191">
        <v>1132.5200199999999</v>
      </c>
      <c r="D4170" s="191">
        <v>1122.150024</v>
      </c>
      <c r="E4170" s="191">
        <v>1128.170044</v>
      </c>
      <c r="F4170" s="192">
        <v>1128.170044</v>
      </c>
      <c r="G4170" s="191">
        <v>1547700000</v>
      </c>
      <c r="H4170" s="194">
        <f t="shared" si="65"/>
        <v>-1.1243599184882448E-3</v>
      </c>
      <c r="I4170" s="193"/>
      <c r="J4170" s="197">
        <v>4168</v>
      </c>
      <c r="K4170" s="234">
        <v>-1.1243599184882448E-3</v>
      </c>
      <c r="L4170" s="198">
        <v>1.1679302992769519E-3</v>
      </c>
    </row>
    <row r="4171" spans="1:12" ht="14.4" x14ac:dyDescent="0.3">
      <c r="A4171" s="7">
        <v>38090</v>
      </c>
      <c r="B4171" s="191">
        <v>1145.1999510000001</v>
      </c>
      <c r="C4171" s="191">
        <v>1147.780029</v>
      </c>
      <c r="D4171" s="191">
        <v>1127.6999510000001</v>
      </c>
      <c r="E4171" s="191">
        <v>1129.4399410000001</v>
      </c>
      <c r="F4171" s="192">
        <v>1129.4399410000001</v>
      </c>
      <c r="G4171" s="191">
        <v>1423200000</v>
      </c>
      <c r="H4171" s="194">
        <f t="shared" si="65"/>
        <v>-1.3761797654844612E-2</v>
      </c>
      <c r="I4171" s="193"/>
      <c r="J4171" s="197">
        <v>4169</v>
      </c>
      <c r="K4171" s="234">
        <v>-1.3761797654844612E-2</v>
      </c>
      <c r="L4171" s="198">
        <v>1.1688500177377938E-3</v>
      </c>
    </row>
    <row r="4172" spans="1:12" ht="14.4" x14ac:dyDescent="0.3">
      <c r="A4172" s="7">
        <v>38089</v>
      </c>
      <c r="B4172" s="191">
        <v>1139.3199460000001</v>
      </c>
      <c r="C4172" s="191">
        <v>1147.290039</v>
      </c>
      <c r="D4172" s="191">
        <v>1139.3199460000001</v>
      </c>
      <c r="E4172" s="191">
        <v>1145.1999510000001</v>
      </c>
      <c r="F4172" s="192">
        <v>1145.1999510000001</v>
      </c>
      <c r="G4172" s="191">
        <v>1102400000</v>
      </c>
      <c r="H4172" s="194">
        <f t="shared" si="65"/>
        <v>5.160977845287352E-3</v>
      </c>
      <c r="I4172" s="193"/>
      <c r="J4172" s="197">
        <v>4170</v>
      </c>
      <c r="K4172" s="234">
        <v>5.160977845287352E-3</v>
      </c>
      <c r="L4172" s="198">
        <v>1.1692654246814433E-3</v>
      </c>
    </row>
    <row r="4173" spans="1:12" ht="14.4" x14ac:dyDescent="0.3">
      <c r="A4173" s="7">
        <v>38085</v>
      </c>
      <c r="B4173" s="191">
        <v>1140.530029</v>
      </c>
      <c r="C4173" s="191">
        <v>1148.969971</v>
      </c>
      <c r="D4173" s="191">
        <v>1134.5200199999999</v>
      </c>
      <c r="E4173" s="191">
        <v>1139.3199460000001</v>
      </c>
      <c r="F4173" s="192">
        <v>1139.3199460000001</v>
      </c>
      <c r="G4173" s="191">
        <v>1199800000</v>
      </c>
      <c r="H4173" s="194">
        <f t="shared" si="65"/>
        <v>-1.0609830247616746E-3</v>
      </c>
      <c r="I4173" s="193"/>
      <c r="J4173" s="197">
        <v>4171</v>
      </c>
      <c r="K4173" s="234">
        <v>-1.0609830247616746E-3</v>
      </c>
      <c r="L4173" s="198">
        <v>1.1721935395269199E-3</v>
      </c>
    </row>
    <row r="4174" spans="1:12" ht="14.4" x14ac:dyDescent="0.3">
      <c r="A4174" s="7">
        <v>38084</v>
      </c>
      <c r="B4174" s="191">
        <v>1148.160034</v>
      </c>
      <c r="C4174" s="191">
        <v>1148.160034</v>
      </c>
      <c r="D4174" s="191">
        <v>1138.410034</v>
      </c>
      <c r="E4174" s="191">
        <v>1140.530029</v>
      </c>
      <c r="F4174" s="192">
        <v>1140.530029</v>
      </c>
      <c r="G4174" s="191">
        <v>1458800000</v>
      </c>
      <c r="H4174" s="194">
        <f t="shared" si="65"/>
        <v>-6.6454194311382758E-3</v>
      </c>
      <c r="I4174" s="193"/>
      <c r="J4174" s="197">
        <v>4172</v>
      </c>
      <c r="K4174" s="234">
        <v>-6.6454194311382758E-3</v>
      </c>
      <c r="L4174" s="198">
        <v>1.1748451874305764E-3</v>
      </c>
    </row>
    <row r="4175" spans="1:12" ht="14.4" x14ac:dyDescent="0.3">
      <c r="A4175" s="7">
        <v>38083</v>
      </c>
      <c r="B4175" s="191">
        <v>1150.5699460000001</v>
      </c>
      <c r="C4175" s="191">
        <v>1150.5699460000001</v>
      </c>
      <c r="D4175" s="191">
        <v>1143.3000489999999</v>
      </c>
      <c r="E4175" s="191">
        <v>1148.160034</v>
      </c>
      <c r="F4175" s="192">
        <v>1148.160034</v>
      </c>
      <c r="G4175" s="191">
        <v>1397700000</v>
      </c>
      <c r="H4175" s="194">
        <f t="shared" si="65"/>
        <v>-2.094537588417138E-3</v>
      </c>
      <c r="I4175" s="193"/>
      <c r="J4175" s="197">
        <v>4173</v>
      </c>
      <c r="K4175" s="234">
        <v>-2.094537588417138E-3</v>
      </c>
      <c r="L4175" s="198">
        <v>1.185554274607216E-3</v>
      </c>
    </row>
    <row r="4176" spans="1:12" ht="14.4" x14ac:dyDescent="0.3">
      <c r="A4176" s="7">
        <v>38082</v>
      </c>
      <c r="B4176" s="191">
        <v>1141.8100589999999</v>
      </c>
      <c r="C4176" s="191">
        <v>1150.5699460000001</v>
      </c>
      <c r="D4176" s="191">
        <v>1141.6400149999999</v>
      </c>
      <c r="E4176" s="191">
        <v>1150.5699460000001</v>
      </c>
      <c r="F4176" s="192">
        <v>1150.5699460000001</v>
      </c>
      <c r="G4176" s="191">
        <v>1413700000</v>
      </c>
      <c r="H4176" s="194">
        <f t="shared" si="65"/>
        <v>7.6719301349228728E-3</v>
      </c>
      <c r="I4176" s="193"/>
      <c r="J4176" s="197">
        <v>4174</v>
      </c>
      <c r="K4176" s="234">
        <v>7.6719301349228728E-3</v>
      </c>
      <c r="L4176" s="198">
        <v>1.1890500505600905E-3</v>
      </c>
    </row>
    <row r="4177" spans="1:12" ht="14.4" x14ac:dyDescent="0.3">
      <c r="A4177" s="7">
        <v>38079</v>
      </c>
      <c r="B4177" s="191">
        <v>1132.170044</v>
      </c>
      <c r="C4177" s="191">
        <v>1144.8100589999999</v>
      </c>
      <c r="D4177" s="191">
        <v>1132.170044</v>
      </c>
      <c r="E4177" s="191">
        <v>1141.8100589999999</v>
      </c>
      <c r="F4177" s="192">
        <v>1141.8100589999999</v>
      </c>
      <c r="G4177" s="191">
        <v>1629200000</v>
      </c>
      <c r="H4177" s="194">
        <f t="shared" si="65"/>
        <v>8.5146352803518871E-3</v>
      </c>
      <c r="I4177" s="193"/>
      <c r="J4177" s="197">
        <v>4175</v>
      </c>
      <c r="K4177" s="234">
        <v>8.5146352803518871E-3</v>
      </c>
      <c r="L4177" s="198">
        <v>1.1960470303869915E-3</v>
      </c>
    </row>
    <row r="4178" spans="1:12" ht="14.4" x14ac:dyDescent="0.3">
      <c r="A4178" s="7">
        <v>38078</v>
      </c>
      <c r="B4178" s="191">
        <v>1126.209961</v>
      </c>
      <c r="C4178" s="191">
        <v>1135.670044</v>
      </c>
      <c r="D4178" s="191">
        <v>1126.1999510000001</v>
      </c>
      <c r="E4178" s="191">
        <v>1132.170044</v>
      </c>
      <c r="F4178" s="192">
        <v>1132.170044</v>
      </c>
      <c r="G4178" s="191">
        <v>1560700000</v>
      </c>
      <c r="H4178" s="194">
        <f t="shared" si="65"/>
        <v>5.2921597272215393E-3</v>
      </c>
      <c r="I4178" s="193"/>
      <c r="J4178" s="197">
        <v>4176</v>
      </c>
      <c r="K4178" s="234">
        <v>5.2921597272215393E-3</v>
      </c>
      <c r="L4178" s="198">
        <v>1.1960800966932296E-3</v>
      </c>
    </row>
    <row r="4179" spans="1:12" ht="14.4" x14ac:dyDescent="0.3">
      <c r="A4179" s="7">
        <v>38077</v>
      </c>
      <c r="B4179" s="191">
        <v>1127</v>
      </c>
      <c r="C4179" s="191">
        <v>1130.829956</v>
      </c>
      <c r="D4179" s="191">
        <v>1121.459961</v>
      </c>
      <c r="E4179" s="191">
        <v>1126.209961</v>
      </c>
      <c r="F4179" s="192">
        <v>1126.209961</v>
      </c>
      <c r="G4179" s="191">
        <v>1560700000</v>
      </c>
      <c r="H4179" s="194">
        <f t="shared" si="65"/>
        <v>-7.0101064773733703E-4</v>
      </c>
      <c r="I4179" s="193"/>
      <c r="J4179" s="197">
        <v>4177</v>
      </c>
      <c r="K4179" s="234">
        <v>-7.0101064773733703E-4</v>
      </c>
      <c r="L4179" s="198">
        <v>1.1961028400810669E-3</v>
      </c>
    </row>
    <row r="4180" spans="1:12" ht="14.4" x14ac:dyDescent="0.3">
      <c r="A4180" s="7">
        <v>38076</v>
      </c>
      <c r="B4180" s="191">
        <v>1122.469971</v>
      </c>
      <c r="C4180" s="191">
        <v>1127.599976</v>
      </c>
      <c r="D4180" s="191">
        <v>1119.660034</v>
      </c>
      <c r="E4180" s="191">
        <v>1127</v>
      </c>
      <c r="F4180" s="192">
        <v>1127</v>
      </c>
      <c r="G4180" s="191">
        <v>1332400000</v>
      </c>
      <c r="H4180" s="194">
        <f t="shared" si="65"/>
        <v>4.0357685435132348E-3</v>
      </c>
      <c r="I4180" s="193"/>
      <c r="J4180" s="197">
        <v>4178</v>
      </c>
      <c r="K4180" s="234">
        <v>4.0357685435132348E-3</v>
      </c>
      <c r="L4180" s="198">
        <v>1.1974363814688119E-3</v>
      </c>
    </row>
    <row r="4181" spans="1:12" ht="14.4" x14ac:dyDescent="0.3">
      <c r="A4181" s="7">
        <v>38075</v>
      </c>
      <c r="B4181" s="191">
        <v>1108.0600589999999</v>
      </c>
      <c r="C4181" s="191">
        <v>1124.369995</v>
      </c>
      <c r="D4181" s="191">
        <v>1108.0600589999999</v>
      </c>
      <c r="E4181" s="191">
        <v>1122.469971</v>
      </c>
      <c r="F4181" s="192">
        <v>1122.469971</v>
      </c>
      <c r="G4181" s="191">
        <v>1405500000</v>
      </c>
      <c r="H4181" s="194">
        <f t="shared" si="65"/>
        <v>1.300463082570155E-2</v>
      </c>
      <c r="I4181" s="193"/>
      <c r="J4181" s="197">
        <v>4179</v>
      </c>
      <c r="K4181" s="234">
        <v>1.300463082570155E-2</v>
      </c>
      <c r="L4181" s="198">
        <v>1.1997535017779124E-3</v>
      </c>
    </row>
    <row r="4182" spans="1:12" ht="14.4" x14ac:dyDescent="0.3">
      <c r="A4182" s="7">
        <v>38072</v>
      </c>
      <c r="B4182" s="191">
        <v>1109.1899410000001</v>
      </c>
      <c r="C4182" s="191">
        <v>1115.2700199999999</v>
      </c>
      <c r="D4182" s="191">
        <v>1106.130005</v>
      </c>
      <c r="E4182" s="191">
        <v>1108.0600589999999</v>
      </c>
      <c r="F4182" s="192">
        <v>1108.0600589999999</v>
      </c>
      <c r="G4182" s="191">
        <v>1319100000</v>
      </c>
      <c r="H4182" s="194">
        <f t="shared" si="65"/>
        <v>-1.0186551087738179E-3</v>
      </c>
      <c r="I4182" s="193"/>
      <c r="J4182" s="197">
        <v>4180</v>
      </c>
      <c r="K4182" s="234">
        <v>-1.0186551087738179E-3</v>
      </c>
      <c r="L4182" s="198">
        <v>1.201097765363197E-3</v>
      </c>
    </row>
    <row r="4183" spans="1:12" ht="14.4" x14ac:dyDescent="0.3">
      <c r="A4183" s="7">
        <v>38071</v>
      </c>
      <c r="B4183" s="191">
        <v>1091.329956</v>
      </c>
      <c r="C4183" s="191">
        <v>1110.380005</v>
      </c>
      <c r="D4183" s="191">
        <v>1091.329956</v>
      </c>
      <c r="E4183" s="191">
        <v>1109.1899410000001</v>
      </c>
      <c r="F4183" s="192">
        <v>1109.1899410000001</v>
      </c>
      <c r="G4183" s="191">
        <v>1471700000</v>
      </c>
      <c r="H4183" s="194">
        <f t="shared" si="65"/>
        <v>1.6365339283328579E-2</v>
      </c>
      <c r="I4183" s="193"/>
      <c r="J4183" s="197">
        <v>4181</v>
      </c>
      <c r="K4183" s="234">
        <v>1.6365339283328579E-2</v>
      </c>
      <c r="L4183" s="198">
        <v>1.2042997484964289E-3</v>
      </c>
    </row>
    <row r="4184" spans="1:12" ht="14.4" x14ac:dyDescent="0.3">
      <c r="A4184" s="7">
        <v>38070</v>
      </c>
      <c r="B4184" s="191">
        <v>1093.9499510000001</v>
      </c>
      <c r="C4184" s="191">
        <v>1098.3199460000001</v>
      </c>
      <c r="D4184" s="191">
        <v>1087.160034</v>
      </c>
      <c r="E4184" s="191">
        <v>1091.329956</v>
      </c>
      <c r="F4184" s="192">
        <v>1091.329956</v>
      </c>
      <c r="G4184" s="191">
        <v>1527800000</v>
      </c>
      <c r="H4184" s="194">
        <f t="shared" si="65"/>
        <v>-2.3949861669677218E-3</v>
      </c>
      <c r="I4184" s="193"/>
      <c r="J4184" s="197">
        <v>4182</v>
      </c>
      <c r="K4184" s="234">
        <v>-2.3949861669677218E-3</v>
      </c>
      <c r="L4184" s="198">
        <v>1.2046157831625804E-3</v>
      </c>
    </row>
    <row r="4185" spans="1:12" ht="14.4" x14ac:dyDescent="0.3">
      <c r="A4185" s="7">
        <v>38069</v>
      </c>
      <c r="B4185" s="191">
        <v>1095.400024</v>
      </c>
      <c r="C4185" s="191">
        <v>1101.5200199999999</v>
      </c>
      <c r="D4185" s="191">
        <v>1091.5699460000001</v>
      </c>
      <c r="E4185" s="191">
        <v>1093.9499510000001</v>
      </c>
      <c r="F4185" s="192">
        <v>1093.9499510000001</v>
      </c>
      <c r="G4185" s="191">
        <v>1458200000</v>
      </c>
      <c r="H4185" s="194">
        <f t="shared" si="65"/>
        <v>-1.3237839768387432E-3</v>
      </c>
      <c r="I4185" s="193"/>
      <c r="J4185" s="197">
        <v>4183</v>
      </c>
      <c r="K4185" s="234">
        <v>-1.3237839768387432E-3</v>
      </c>
      <c r="L4185" s="198">
        <v>1.2047918613512711E-3</v>
      </c>
    </row>
    <row r="4186" spans="1:12" ht="14.4" x14ac:dyDescent="0.3">
      <c r="A4186" s="7">
        <v>38068</v>
      </c>
      <c r="B4186" s="191">
        <v>1109.780029</v>
      </c>
      <c r="C4186" s="191">
        <v>1109.780029</v>
      </c>
      <c r="D4186" s="191">
        <v>1089.540039</v>
      </c>
      <c r="E4186" s="191">
        <v>1095.400024</v>
      </c>
      <c r="F4186" s="192">
        <v>1095.400024</v>
      </c>
      <c r="G4186" s="191">
        <v>1452300000</v>
      </c>
      <c r="H4186" s="194">
        <f t="shared" si="65"/>
        <v>-1.295752727948935E-2</v>
      </c>
      <c r="I4186" s="193"/>
      <c r="J4186" s="197">
        <v>4184</v>
      </c>
      <c r="K4186" s="234">
        <v>-1.295752727948935E-2</v>
      </c>
      <c r="L4186" s="198">
        <v>1.2048773115483869E-3</v>
      </c>
    </row>
    <row r="4187" spans="1:12" ht="14.4" x14ac:dyDescent="0.3">
      <c r="A4187" s="7">
        <v>38065</v>
      </c>
      <c r="B4187" s="191">
        <v>1122.3199460000001</v>
      </c>
      <c r="C4187" s="191">
        <v>1122.719971</v>
      </c>
      <c r="D4187" s="191">
        <v>1109.6899410000001</v>
      </c>
      <c r="E4187" s="191">
        <v>1109.780029</v>
      </c>
      <c r="F4187" s="192">
        <v>1109.780029</v>
      </c>
      <c r="G4187" s="191">
        <v>1457400000</v>
      </c>
      <c r="H4187" s="194">
        <f t="shared" si="65"/>
        <v>-1.1173210495539085E-2</v>
      </c>
      <c r="I4187" s="193"/>
      <c r="J4187" s="197">
        <v>4185</v>
      </c>
      <c r="K4187" s="234">
        <v>-1.1173210495539085E-2</v>
      </c>
      <c r="L4187" s="198">
        <v>1.2051738868286723E-3</v>
      </c>
    </row>
    <row r="4188" spans="1:12" ht="14.4" x14ac:dyDescent="0.3">
      <c r="A4188" s="7">
        <v>38064</v>
      </c>
      <c r="B4188" s="191">
        <v>1123.75</v>
      </c>
      <c r="C4188" s="191">
        <v>1125.5</v>
      </c>
      <c r="D4188" s="191">
        <v>1113.25</v>
      </c>
      <c r="E4188" s="191">
        <v>1122.3199460000001</v>
      </c>
      <c r="F4188" s="192">
        <v>1122.3199460000001</v>
      </c>
      <c r="G4188" s="191">
        <v>1369200000</v>
      </c>
      <c r="H4188" s="194">
        <f t="shared" si="65"/>
        <v>-1.2725730812012703E-3</v>
      </c>
      <c r="I4188" s="193"/>
      <c r="J4188" s="197">
        <v>4186</v>
      </c>
      <c r="K4188" s="234">
        <v>-1.2725730812012703E-3</v>
      </c>
      <c r="L4188" s="198">
        <v>1.2098628337612002E-3</v>
      </c>
    </row>
    <row r="4189" spans="1:12" ht="14.4" x14ac:dyDescent="0.3">
      <c r="A4189" s="7">
        <v>38063</v>
      </c>
      <c r="B4189" s="191">
        <v>1110.6999510000001</v>
      </c>
      <c r="C4189" s="191">
        <v>1125.76001</v>
      </c>
      <c r="D4189" s="191">
        <v>1110.6999510000001</v>
      </c>
      <c r="E4189" s="191">
        <v>1123.75</v>
      </c>
      <c r="F4189" s="192">
        <v>1123.75</v>
      </c>
      <c r="G4189" s="191">
        <v>1490100000</v>
      </c>
      <c r="H4189" s="194">
        <f t="shared" si="65"/>
        <v>1.1749391893148596E-2</v>
      </c>
      <c r="I4189" s="193"/>
      <c r="J4189" s="197">
        <v>4187</v>
      </c>
      <c r="K4189" s="234">
        <v>1.1749391893148596E-2</v>
      </c>
      <c r="L4189" s="198">
        <v>1.2116689379432766E-3</v>
      </c>
    </row>
    <row r="4190" spans="1:12" ht="14.4" x14ac:dyDescent="0.3">
      <c r="A4190" s="7">
        <v>38062</v>
      </c>
      <c r="B4190" s="191">
        <v>1104.48999</v>
      </c>
      <c r="C4190" s="191">
        <v>1113.76001</v>
      </c>
      <c r="D4190" s="191">
        <v>1102.6099850000001</v>
      </c>
      <c r="E4190" s="191">
        <v>1110.6999510000001</v>
      </c>
      <c r="F4190" s="192">
        <v>1110.6999510000001</v>
      </c>
      <c r="G4190" s="191">
        <v>1500700000</v>
      </c>
      <c r="H4190" s="194">
        <f t="shared" si="65"/>
        <v>5.6224692448321968E-3</v>
      </c>
      <c r="I4190" s="193"/>
      <c r="J4190" s="197">
        <v>4188</v>
      </c>
      <c r="K4190" s="234">
        <v>5.6224692448321968E-3</v>
      </c>
      <c r="L4190" s="198">
        <v>1.2119619276390694E-3</v>
      </c>
    </row>
    <row r="4191" spans="1:12" ht="14.4" x14ac:dyDescent="0.3">
      <c r="A4191" s="7">
        <v>38061</v>
      </c>
      <c r="B4191" s="191">
        <v>1120.5699460000001</v>
      </c>
      <c r="C4191" s="191">
        <v>1120.5699460000001</v>
      </c>
      <c r="D4191" s="191">
        <v>1103.3599850000001</v>
      </c>
      <c r="E4191" s="191">
        <v>1104.48999</v>
      </c>
      <c r="F4191" s="192">
        <v>1104.48999</v>
      </c>
      <c r="G4191" s="191">
        <v>1600600000</v>
      </c>
      <c r="H4191" s="194">
        <f t="shared" si="65"/>
        <v>-1.4349801239448946E-2</v>
      </c>
      <c r="I4191" s="193"/>
      <c r="J4191" s="197">
        <v>4189</v>
      </c>
      <c r="K4191" s="234">
        <v>-1.4349801239448946E-2</v>
      </c>
      <c r="L4191" s="198">
        <v>1.2158353561002393E-3</v>
      </c>
    </row>
    <row r="4192" spans="1:12" ht="14.4" x14ac:dyDescent="0.3">
      <c r="A4192" s="7">
        <v>38058</v>
      </c>
      <c r="B4192" s="191">
        <v>1106.780029</v>
      </c>
      <c r="C4192" s="191">
        <v>1120.630005</v>
      </c>
      <c r="D4192" s="191">
        <v>1106.780029</v>
      </c>
      <c r="E4192" s="191">
        <v>1120.5699460000001</v>
      </c>
      <c r="F4192" s="192">
        <v>1120.5699460000001</v>
      </c>
      <c r="G4192" s="191">
        <v>1388500000</v>
      </c>
      <c r="H4192" s="194">
        <f t="shared" si="65"/>
        <v>1.245949207491533E-2</v>
      </c>
      <c r="I4192" s="193"/>
      <c r="J4192" s="197">
        <v>4190</v>
      </c>
      <c r="K4192" s="234">
        <v>1.245949207491533E-2</v>
      </c>
      <c r="L4192" s="198">
        <v>1.2160530577871728E-3</v>
      </c>
    </row>
    <row r="4193" spans="1:12" ht="14.4" x14ac:dyDescent="0.3">
      <c r="A4193" s="7">
        <v>38057</v>
      </c>
      <c r="B4193" s="191">
        <v>1123.8900149999999</v>
      </c>
      <c r="C4193" s="191">
        <v>1125.959961</v>
      </c>
      <c r="D4193" s="191">
        <v>1105.869995</v>
      </c>
      <c r="E4193" s="191">
        <v>1106.780029</v>
      </c>
      <c r="F4193" s="192">
        <v>1106.780029</v>
      </c>
      <c r="G4193" s="191">
        <v>1889900000</v>
      </c>
      <c r="H4193" s="194">
        <f t="shared" si="65"/>
        <v>-1.5223897153317031E-2</v>
      </c>
      <c r="I4193" s="193"/>
      <c r="J4193" s="197">
        <v>4191</v>
      </c>
      <c r="K4193" s="234">
        <v>-1.5223897153317031E-2</v>
      </c>
      <c r="L4193" s="198">
        <v>1.2206606832852172E-3</v>
      </c>
    </row>
    <row r="4194" spans="1:12" ht="14.4" x14ac:dyDescent="0.3">
      <c r="A4194" s="7">
        <v>38056</v>
      </c>
      <c r="B4194" s="191">
        <v>1140.579956</v>
      </c>
      <c r="C4194" s="191">
        <v>1141.4499510000001</v>
      </c>
      <c r="D4194" s="191">
        <v>1122.530029</v>
      </c>
      <c r="E4194" s="191">
        <v>1123.8900149999999</v>
      </c>
      <c r="F4194" s="192">
        <v>1123.8900149999999</v>
      </c>
      <c r="G4194" s="191">
        <v>1648400000</v>
      </c>
      <c r="H4194" s="194">
        <f t="shared" si="65"/>
        <v>-1.4632854901756743E-2</v>
      </c>
      <c r="I4194" s="193"/>
      <c r="J4194" s="197">
        <v>4192</v>
      </c>
      <c r="K4194" s="234">
        <v>-1.4632854901756743E-2</v>
      </c>
      <c r="L4194" s="198">
        <v>1.2219961240418323E-3</v>
      </c>
    </row>
    <row r="4195" spans="1:12" ht="14.4" x14ac:dyDescent="0.3">
      <c r="A4195" s="7">
        <v>38055</v>
      </c>
      <c r="B4195" s="191">
        <v>1147.1999510000001</v>
      </c>
      <c r="C4195" s="191">
        <v>1147.3199460000001</v>
      </c>
      <c r="D4195" s="191">
        <v>1136.839966</v>
      </c>
      <c r="E4195" s="191">
        <v>1140.579956</v>
      </c>
      <c r="F4195" s="192">
        <v>1140.579956</v>
      </c>
      <c r="G4195" s="191">
        <v>1499400000</v>
      </c>
      <c r="H4195" s="194">
        <f t="shared" si="65"/>
        <v>-5.7705677150957421E-3</v>
      </c>
      <c r="I4195" s="193"/>
      <c r="J4195" s="197">
        <v>4193</v>
      </c>
      <c r="K4195" s="234">
        <v>-5.7705677150957421E-3</v>
      </c>
      <c r="L4195" s="198">
        <v>1.2243241523399277E-3</v>
      </c>
    </row>
    <row r="4196" spans="1:12" ht="14.4" x14ac:dyDescent="0.3">
      <c r="A4196" s="7">
        <v>38054</v>
      </c>
      <c r="B4196" s="191">
        <v>1156.8599850000001</v>
      </c>
      <c r="C4196" s="191">
        <v>1159.9399410000001</v>
      </c>
      <c r="D4196" s="191">
        <v>1146.969971</v>
      </c>
      <c r="E4196" s="191">
        <v>1147.1999510000001</v>
      </c>
      <c r="F4196" s="192">
        <v>1147.1999510000001</v>
      </c>
      <c r="G4196" s="191">
        <v>1254400000</v>
      </c>
      <c r="H4196" s="194">
        <f t="shared" si="65"/>
        <v>-8.3502188037042312E-3</v>
      </c>
      <c r="I4196" s="193"/>
      <c r="J4196" s="197">
        <v>4194</v>
      </c>
      <c r="K4196" s="234">
        <v>-8.3502188037042312E-3</v>
      </c>
      <c r="L4196" s="198">
        <v>1.2272956371221823E-3</v>
      </c>
    </row>
    <row r="4197" spans="1:12" ht="14.4" x14ac:dyDescent="0.3">
      <c r="A4197" s="7">
        <v>38051</v>
      </c>
      <c r="B4197" s="191">
        <v>1154.869995</v>
      </c>
      <c r="C4197" s="191">
        <v>1163.2299800000001</v>
      </c>
      <c r="D4197" s="191">
        <v>1148.7700199999999</v>
      </c>
      <c r="E4197" s="191">
        <v>1156.8599850000001</v>
      </c>
      <c r="F4197" s="192">
        <v>1156.8599850000001</v>
      </c>
      <c r="G4197" s="191">
        <v>1398200000</v>
      </c>
      <c r="H4197" s="194">
        <f t="shared" si="65"/>
        <v>1.7231290176519256E-3</v>
      </c>
      <c r="I4197" s="193"/>
      <c r="J4197" s="197">
        <v>4195</v>
      </c>
      <c r="K4197" s="234">
        <v>1.7231290176519256E-3</v>
      </c>
      <c r="L4197" s="198">
        <v>1.2282860577995905E-3</v>
      </c>
    </row>
    <row r="4198" spans="1:12" ht="14.4" x14ac:dyDescent="0.3">
      <c r="A4198" s="7">
        <v>38050</v>
      </c>
      <c r="B4198" s="191">
        <v>1151.030029</v>
      </c>
      <c r="C4198" s="191">
        <v>1154.969971</v>
      </c>
      <c r="D4198" s="191">
        <v>1149.8100589999999</v>
      </c>
      <c r="E4198" s="191">
        <v>1154.869995</v>
      </c>
      <c r="F4198" s="192">
        <v>1154.869995</v>
      </c>
      <c r="G4198" s="191">
        <v>1265800000</v>
      </c>
      <c r="H4198" s="194">
        <f t="shared" si="65"/>
        <v>3.3361127887654822E-3</v>
      </c>
      <c r="I4198" s="193"/>
      <c r="J4198" s="197">
        <v>4196</v>
      </c>
      <c r="K4198" s="234">
        <v>3.3361127887654822E-3</v>
      </c>
      <c r="L4198" s="198">
        <v>1.2288980252529449E-3</v>
      </c>
    </row>
    <row r="4199" spans="1:12" ht="14.4" x14ac:dyDescent="0.3">
      <c r="A4199" s="7">
        <v>38049</v>
      </c>
      <c r="B4199" s="191">
        <v>1149.099976</v>
      </c>
      <c r="C4199" s="191">
        <v>1152.4399410000001</v>
      </c>
      <c r="D4199" s="191">
        <v>1143.780029</v>
      </c>
      <c r="E4199" s="191">
        <v>1151.030029</v>
      </c>
      <c r="F4199" s="192">
        <v>1151.030029</v>
      </c>
      <c r="G4199" s="191">
        <v>1334500000</v>
      </c>
      <c r="H4199" s="194">
        <f t="shared" si="65"/>
        <v>1.6796214779487939E-3</v>
      </c>
      <c r="I4199" s="193"/>
      <c r="J4199" s="197">
        <v>4197</v>
      </c>
      <c r="K4199" s="234">
        <v>1.6796214779487939E-3</v>
      </c>
      <c r="L4199" s="198">
        <v>1.2318623740310147E-3</v>
      </c>
    </row>
    <row r="4200" spans="1:12" ht="14.4" x14ac:dyDescent="0.3">
      <c r="A4200" s="7">
        <v>38048</v>
      </c>
      <c r="B4200" s="191">
        <v>1155.969971</v>
      </c>
      <c r="C4200" s="191">
        <v>1156.540039</v>
      </c>
      <c r="D4200" s="191">
        <v>1147.3100589999999</v>
      </c>
      <c r="E4200" s="191">
        <v>1149.099976</v>
      </c>
      <c r="F4200" s="192">
        <v>1149.099976</v>
      </c>
      <c r="G4200" s="191">
        <v>1476000000</v>
      </c>
      <c r="H4200" s="194">
        <f t="shared" si="65"/>
        <v>-5.9430566297989217E-3</v>
      </c>
      <c r="I4200" s="193"/>
      <c r="J4200" s="197">
        <v>4198</v>
      </c>
      <c r="K4200" s="234">
        <v>-5.9430566297989217E-3</v>
      </c>
      <c r="L4200" s="198">
        <v>1.2328530985949457E-3</v>
      </c>
    </row>
    <row r="4201" spans="1:12" ht="14.4" x14ac:dyDescent="0.3">
      <c r="A4201" s="7">
        <v>38047</v>
      </c>
      <c r="B4201" s="191">
        <v>1144.9399410000001</v>
      </c>
      <c r="C4201" s="191">
        <v>1157.4499510000001</v>
      </c>
      <c r="D4201" s="191">
        <v>1144.9399410000001</v>
      </c>
      <c r="E4201" s="191">
        <v>1155.969971</v>
      </c>
      <c r="F4201" s="192">
        <v>1155.969971</v>
      </c>
      <c r="G4201" s="191">
        <v>1497100000</v>
      </c>
      <c r="H4201" s="194">
        <f t="shared" si="65"/>
        <v>9.6337192939274854E-3</v>
      </c>
      <c r="I4201" s="193"/>
      <c r="J4201" s="197">
        <v>4199</v>
      </c>
      <c r="K4201" s="234">
        <v>9.6337192939274854E-3</v>
      </c>
      <c r="L4201" s="198">
        <v>1.2359796186164165E-3</v>
      </c>
    </row>
    <row r="4202" spans="1:12" ht="14.4" x14ac:dyDescent="0.3">
      <c r="A4202" s="7">
        <v>38044</v>
      </c>
      <c r="B4202" s="191">
        <v>1145.8000489999999</v>
      </c>
      <c r="C4202" s="191">
        <v>1151.6800539999999</v>
      </c>
      <c r="D4202" s="191">
        <v>1141.8000489999999</v>
      </c>
      <c r="E4202" s="191">
        <v>1144.9399410000001</v>
      </c>
      <c r="F4202" s="192">
        <v>1144.9399410000001</v>
      </c>
      <c r="G4202" s="191">
        <v>1540400000</v>
      </c>
      <c r="H4202" s="194">
        <f t="shared" si="65"/>
        <v>2.6121703113743371E-5</v>
      </c>
      <c r="I4202" s="193"/>
      <c r="J4202" s="197">
        <v>4200</v>
      </c>
      <c r="K4202" s="234">
        <v>2.6121703113743371E-5</v>
      </c>
      <c r="L4202" s="198">
        <v>1.2365570861712413E-3</v>
      </c>
    </row>
    <row r="4203" spans="1:12" ht="14.4" x14ac:dyDescent="0.3">
      <c r="A4203" s="7">
        <v>38043</v>
      </c>
      <c r="B4203" s="191">
        <v>1143.670044</v>
      </c>
      <c r="C4203" s="191">
        <v>1147.2299800000001</v>
      </c>
      <c r="D4203" s="191">
        <v>1138.619995</v>
      </c>
      <c r="E4203" s="191">
        <v>1144.910034</v>
      </c>
      <c r="F4203" s="192">
        <v>1144.910034</v>
      </c>
      <c r="G4203" s="191">
        <v>1383900000</v>
      </c>
      <c r="H4203" s="194">
        <f t="shared" si="65"/>
        <v>1.0842200567422E-3</v>
      </c>
      <c r="I4203" s="193"/>
      <c r="J4203" s="197">
        <v>4201</v>
      </c>
      <c r="K4203" s="234">
        <v>1.0842200567422E-3</v>
      </c>
      <c r="L4203" s="198">
        <v>1.2383111435263145E-3</v>
      </c>
    </row>
    <row r="4204" spans="1:12" ht="14.4" x14ac:dyDescent="0.3">
      <c r="A4204" s="7">
        <v>38042</v>
      </c>
      <c r="B4204" s="191">
        <v>1139.089966</v>
      </c>
      <c r="C4204" s="191">
        <v>1145.23999</v>
      </c>
      <c r="D4204" s="191">
        <v>1138.959961</v>
      </c>
      <c r="E4204" s="191">
        <v>1143.670044</v>
      </c>
      <c r="F4204" s="192">
        <v>1143.670044</v>
      </c>
      <c r="G4204" s="191">
        <v>1360700000</v>
      </c>
      <c r="H4204" s="194">
        <f t="shared" si="65"/>
        <v>4.0208220041505994E-3</v>
      </c>
      <c r="I4204" s="193"/>
      <c r="J4204" s="197">
        <v>4202</v>
      </c>
      <c r="K4204" s="234">
        <v>4.0208220041505994E-3</v>
      </c>
      <c r="L4204" s="198">
        <v>1.245790183344953E-3</v>
      </c>
    </row>
    <row r="4205" spans="1:12" ht="14.4" x14ac:dyDescent="0.3">
      <c r="A4205" s="7">
        <v>38041</v>
      </c>
      <c r="B4205" s="191">
        <v>1140.98999</v>
      </c>
      <c r="C4205" s="191">
        <v>1144.540039</v>
      </c>
      <c r="D4205" s="191">
        <v>1134.4300539999999</v>
      </c>
      <c r="E4205" s="191">
        <v>1139.089966</v>
      </c>
      <c r="F4205" s="192">
        <v>1139.089966</v>
      </c>
      <c r="G4205" s="191">
        <v>1543600000</v>
      </c>
      <c r="H4205" s="194">
        <f t="shared" si="65"/>
        <v>-1.6652416030398568E-3</v>
      </c>
      <c r="I4205" s="193"/>
      <c r="J4205" s="197">
        <v>4203</v>
      </c>
      <c r="K4205" s="234">
        <v>-1.6652416030398568E-3</v>
      </c>
      <c r="L4205" s="198">
        <v>1.2467201282878846E-3</v>
      </c>
    </row>
    <row r="4206" spans="1:12" ht="14.4" x14ac:dyDescent="0.3">
      <c r="A4206" s="7">
        <v>38040</v>
      </c>
      <c r="B4206" s="191">
        <v>1144.1099850000001</v>
      </c>
      <c r="C4206" s="191">
        <v>1146.6899410000001</v>
      </c>
      <c r="D4206" s="191">
        <v>1136.9799800000001</v>
      </c>
      <c r="E4206" s="191">
        <v>1140.98999</v>
      </c>
      <c r="F4206" s="192">
        <v>1140.98999</v>
      </c>
      <c r="G4206" s="191">
        <v>1380400000</v>
      </c>
      <c r="H4206" s="194">
        <f t="shared" si="65"/>
        <v>-2.7270061802668537E-3</v>
      </c>
      <c r="I4206" s="193"/>
      <c r="J4206" s="197">
        <v>4204</v>
      </c>
      <c r="K4206" s="234">
        <v>-2.7270061802668537E-3</v>
      </c>
      <c r="L4206" s="198">
        <v>1.2503986930895048E-3</v>
      </c>
    </row>
    <row r="4207" spans="1:12" ht="14.4" x14ac:dyDescent="0.3">
      <c r="A4207" s="7">
        <v>38037</v>
      </c>
      <c r="B4207" s="191">
        <v>1147.0600589999999</v>
      </c>
      <c r="C4207" s="191">
        <v>1149.8100589999999</v>
      </c>
      <c r="D4207" s="191">
        <v>1139</v>
      </c>
      <c r="E4207" s="191">
        <v>1144.1099850000001</v>
      </c>
      <c r="F4207" s="192">
        <v>1144.1099850000001</v>
      </c>
      <c r="G4207" s="191">
        <v>1479600000</v>
      </c>
      <c r="H4207" s="194">
        <f t="shared" si="65"/>
        <v>-2.5718566145278526E-3</v>
      </c>
      <c r="I4207" s="193"/>
      <c r="J4207" s="197">
        <v>4205</v>
      </c>
      <c r="K4207" s="234">
        <v>-2.5718566145278526E-3</v>
      </c>
      <c r="L4207" s="198">
        <v>1.251263347117962E-3</v>
      </c>
    </row>
    <row r="4208" spans="1:12" ht="14.4" x14ac:dyDescent="0.3">
      <c r="A4208" s="7">
        <v>38036</v>
      </c>
      <c r="B4208" s="191">
        <v>1151.8199460000001</v>
      </c>
      <c r="C4208" s="191">
        <v>1158.5699460000001</v>
      </c>
      <c r="D4208" s="191">
        <v>1146.849976</v>
      </c>
      <c r="E4208" s="191">
        <v>1147.0600589999999</v>
      </c>
      <c r="F4208" s="192">
        <v>1147.0600589999999</v>
      </c>
      <c r="G4208" s="191">
        <v>1562800000</v>
      </c>
      <c r="H4208" s="194">
        <f t="shared" si="65"/>
        <v>-4.1324922497914113E-3</v>
      </c>
      <c r="I4208" s="193"/>
      <c r="J4208" s="197">
        <v>4206</v>
      </c>
      <c r="K4208" s="234">
        <v>-4.1324922497914113E-3</v>
      </c>
      <c r="L4208" s="198">
        <v>1.2517152222139495E-3</v>
      </c>
    </row>
    <row r="4209" spans="1:12" ht="14.4" x14ac:dyDescent="0.3">
      <c r="A4209" s="7">
        <v>38035</v>
      </c>
      <c r="B4209" s="191">
        <v>1156.98999</v>
      </c>
      <c r="C4209" s="191">
        <v>1157.400024</v>
      </c>
      <c r="D4209" s="191">
        <v>1149.540039</v>
      </c>
      <c r="E4209" s="191">
        <v>1151.8199460000001</v>
      </c>
      <c r="F4209" s="192">
        <v>1151.8199460000001</v>
      </c>
      <c r="G4209" s="191">
        <v>1382400000</v>
      </c>
      <c r="H4209" s="194">
        <f t="shared" si="65"/>
        <v>-4.468529585117639E-3</v>
      </c>
      <c r="I4209" s="193"/>
      <c r="J4209" s="197">
        <v>4207</v>
      </c>
      <c r="K4209" s="234">
        <v>-4.468529585117639E-3</v>
      </c>
      <c r="L4209" s="198">
        <v>1.2531810566768307E-3</v>
      </c>
    </row>
    <row r="4210" spans="1:12" ht="14.4" x14ac:dyDescent="0.3">
      <c r="A4210" s="7">
        <v>38034</v>
      </c>
      <c r="B4210" s="191">
        <v>1145.8100589999999</v>
      </c>
      <c r="C4210" s="191">
        <v>1158.9799800000001</v>
      </c>
      <c r="D4210" s="191">
        <v>1145.8100589999999</v>
      </c>
      <c r="E4210" s="191">
        <v>1156.98999</v>
      </c>
      <c r="F4210" s="192">
        <v>1156.98999</v>
      </c>
      <c r="G4210" s="191">
        <v>1396500000</v>
      </c>
      <c r="H4210" s="194">
        <f t="shared" si="65"/>
        <v>9.7572288811614682E-3</v>
      </c>
      <c r="I4210" s="193"/>
      <c r="J4210" s="197">
        <v>4208</v>
      </c>
      <c r="K4210" s="234">
        <v>9.7572288811614682E-3</v>
      </c>
      <c r="L4210" s="198">
        <v>1.2532725246468409E-3</v>
      </c>
    </row>
    <row r="4211" spans="1:12" ht="14.4" x14ac:dyDescent="0.3">
      <c r="A4211" s="7">
        <v>38030</v>
      </c>
      <c r="B4211" s="191">
        <v>1152.1099850000001</v>
      </c>
      <c r="C4211" s="191">
        <v>1156.880005</v>
      </c>
      <c r="D4211" s="191">
        <v>1143.23999</v>
      </c>
      <c r="E4211" s="191">
        <v>1145.8100589999999</v>
      </c>
      <c r="F4211" s="192">
        <v>1145.8100589999999</v>
      </c>
      <c r="G4211" s="191">
        <v>1329200000</v>
      </c>
      <c r="H4211" s="194">
        <f t="shared" si="65"/>
        <v>-5.4681637014022937E-3</v>
      </c>
      <c r="I4211" s="193"/>
      <c r="J4211" s="197">
        <v>4209</v>
      </c>
      <c r="K4211" s="234">
        <v>-5.4681637014022937E-3</v>
      </c>
      <c r="L4211" s="198">
        <v>1.2554358924278346E-3</v>
      </c>
    </row>
    <row r="4212" spans="1:12" ht="14.4" x14ac:dyDescent="0.3">
      <c r="A4212" s="7">
        <v>38029</v>
      </c>
      <c r="B4212" s="191">
        <v>1157.76001</v>
      </c>
      <c r="C4212" s="191">
        <v>1157.76001</v>
      </c>
      <c r="D4212" s="191">
        <v>1151.4399410000001</v>
      </c>
      <c r="E4212" s="191">
        <v>1152.1099850000001</v>
      </c>
      <c r="F4212" s="192">
        <v>1152.1099850000001</v>
      </c>
      <c r="G4212" s="191">
        <v>1464300000</v>
      </c>
      <c r="H4212" s="194">
        <f t="shared" si="65"/>
        <v>-4.8801348735476834E-3</v>
      </c>
      <c r="I4212" s="193"/>
      <c r="J4212" s="197">
        <v>4210</v>
      </c>
      <c r="K4212" s="234">
        <v>-4.8801348735476834E-3</v>
      </c>
      <c r="L4212" s="198">
        <v>1.2556388471365245E-3</v>
      </c>
    </row>
    <row r="4213" spans="1:12" ht="14.4" x14ac:dyDescent="0.3">
      <c r="A4213" s="7">
        <v>38028</v>
      </c>
      <c r="B4213" s="191">
        <v>1145.540039</v>
      </c>
      <c r="C4213" s="191">
        <v>1158.8900149999999</v>
      </c>
      <c r="D4213" s="191">
        <v>1142.329956</v>
      </c>
      <c r="E4213" s="191">
        <v>1157.76001</v>
      </c>
      <c r="F4213" s="192">
        <v>1157.76001</v>
      </c>
      <c r="G4213" s="191">
        <v>1699300000</v>
      </c>
      <c r="H4213" s="194">
        <f t="shared" si="65"/>
        <v>1.0667432463266338E-2</v>
      </c>
      <c r="I4213" s="193"/>
      <c r="J4213" s="197">
        <v>4211</v>
      </c>
      <c r="K4213" s="234">
        <v>1.0667432463266338E-2</v>
      </c>
      <c r="L4213" s="198">
        <v>1.260946274633086E-3</v>
      </c>
    </row>
    <row r="4214" spans="1:12" ht="14.4" x14ac:dyDescent="0.3">
      <c r="A4214" s="7">
        <v>38027</v>
      </c>
      <c r="B4214" s="191">
        <v>1139.8100589999999</v>
      </c>
      <c r="C4214" s="191">
        <v>1147.0200199999999</v>
      </c>
      <c r="D4214" s="191">
        <v>1138.6999510000001</v>
      </c>
      <c r="E4214" s="191">
        <v>1145.540039</v>
      </c>
      <c r="F4214" s="192">
        <v>1145.540039</v>
      </c>
      <c r="G4214" s="191">
        <v>1403900000</v>
      </c>
      <c r="H4214" s="194">
        <f t="shared" si="65"/>
        <v>5.0271358414113359E-3</v>
      </c>
      <c r="I4214" s="193"/>
      <c r="J4214" s="197">
        <v>4212</v>
      </c>
      <c r="K4214" s="234">
        <v>5.0271358414113359E-3</v>
      </c>
      <c r="L4214" s="198">
        <v>1.2632239034998645E-3</v>
      </c>
    </row>
    <row r="4215" spans="1:12" ht="14.4" x14ac:dyDescent="0.3">
      <c r="A4215" s="7">
        <v>38026</v>
      </c>
      <c r="B4215" s="191">
        <v>1142.76001</v>
      </c>
      <c r="C4215" s="191">
        <v>1144.459961</v>
      </c>
      <c r="D4215" s="191">
        <v>1139.209961</v>
      </c>
      <c r="E4215" s="191">
        <v>1139.8100589999999</v>
      </c>
      <c r="F4215" s="192">
        <v>1139.8100589999999</v>
      </c>
      <c r="G4215" s="191">
        <v>1303500000</v>
      </c>
      <c r="H4215" s="194">
        <f t="shared" si="65"/>
        <v>-2.5814265236670784E-3</v>
      </c>
      <c r="I4215" s="193"/>
      <c r="J4215" s="197">
        <v>4213</v>
      </c>
      <c r="K4215" s="234">
        <v>-2.5814265236670784E-3</v>
      </c>
      <c r="L4215" s="198">
        <v>1.2672249203397211E-3</v>
      </c>
    </row>
    <row r="4216" spans="1:12" ht="14.4" x14ac:dyDescent="0.3">
      <c r="A4216" s="7">
        <v>38023</v>
      </c>
      <c r="B4216" s="191">
        <v>1128.589966</v>
      </c>
      <c r="C4216" s="191">
        <v>1142.790039</v>
      </c>
      <c r="D4216" s="191">
        <v>1128.3900149999999</v>
      </c>
      <c r="E4216" s="191">
        <v>1142.76001</v>
      </c>
      <c r="F4216" s="192">
        <v>1142.76001</v>
      </c>
      <c r="G4216" s="191">
        <v>1477600000</v>
      </c>
      <c r="H4216" s="194">
        <f t="shared" si="65"/>
        <v>1.2555528958158363E-2</v>
      </c>
      <c r="I4216" s="193"/>
      <c r="J4216" s="197">
        <v>4214</v>
      </c>
      <c r="K4216" s="234">
        <v>1.2555528958158363E-2</v>
      </c>
      <c r="L4216" s="198">
        <v>1.2684966694008221E-3</v>
      </c>
    </row>
    <row r="4217" spans="1:12" ht="14.4" x14ac:dyDescent="0.3">
      <c r="A4217" s="7">
        <v>38022</v>
      </c>
      <c r="B4217" s="191">
        <v>1126.5200199999999</v>
      </c>
      <c r="C4217" s="191">
        <v>1131.170044</v>
      </c>
      <c r="D4217" s="191">
        <v>1124.4399410000001</v>
      </c>
      <c r="E4217" s="191">
        <v>1128.589966</v>
      </c>
      <c r="F4217" s="192">
        <v>1128.589966</v>
      </c>
      <c r="G4217" s="191">
        <v>1566600000</v>
      </c>
      <c r="H4217" s="194">
        <f t="shared" si="65"/>
        <v>1.8374693420895199E-3</v>
      </c>
      <c r="I4217" s="193"/>
      <c r="J4217" s="197">
        <v>4215</v>
      </c>
      <c r="K4217" s="234">
        <v>1.8374693420895199E-3</v>
      </c>
      <c r="L4217" s="198">
        <v>1.2687267515402634E-3</v>
      </c>
    </row>
    <row r="4218" spans="1:12" ht="14.4" x14ac:dyDescent="0.3">
      <c r="A4218" s="7">
        <v>38021</v>
      </c>
      <c r="B4218" s="191">
        <v>1136.030029</v>
      </c>
      <c r="C4218" s="191">
        <v>1136.030029</v>
      </c>
      <c r="D4218" s="191">
        <v>1124.73999</v>
      </c>
      <c r="E4218" s="191">
        <v>1126.5200199999999</v>
      </c>
      <c r="F4218" s="192">
        <v>1126.5200199999999</v>
      </c>
      <c r="G4218" s="191">
        <v>1634800000</v>
      </c>
      <c r="H4218" s="194">
        <f t="shared" si="65"/>
        <v>-8.3712655099190889E-3</v>
      </c>
      <c r="I4218" s="193"/>
      <c r="J4218" s="197">
        <v>4216</v>
      </c>
      <c r="K4218" s="234">
        <v>-8.3712655099190889E-3</v>
      </c>
      <c r="L4218" s="198">
        <v>1.2709462192490584E-3</v>
      </c>
    </row>
    <row r="4219" spans="1:12" ht="14.4" x14ac:dyDescent="0.3">
      <c r="A4219" s="7">
        <v>38020</v>
      </c>
      <c r="B4219" s="191">
        <v>1135.26001</v>
      </c>
      <c r="C4219" s="191">
        <v>1137.4399410000001</v>
      </c>
      <c r="D4219" s="191">
        <v>1131.329956</v>
      </c>
      <c r="E4219" s="191">
        <v>1136.030029</v>
      </c>
      <c r="F4219" s="192">
        <v>1136.030029</v>
      </c>
      <c r="G4219" s="191">
        <v>1476900000</v>
      </c>
      <c r="H4219" s="194">
        <f t="shared" si="65"/>
        <v>6.7827545515326273E-4</v>
      </c>
      <c r="I4219" s="193"/>
      <c r="J4219" s="197">
        <v>4217</v>
      </c>
      <c r="K4219" s="234">
        <v>6.7827545515326273E-4</v>
      </c>
      <c r="L4219" s="198">
        <v>1.2712512706079312E-3</v>
      </c>
    </row>
    <row r="4220" spans="1:12" ht="14.4" x14ac:dyDescent="0.3">
      <c r="A4220" s="7">
        <v>38019</v>
      </c>
      <c r="B4220" s="191">
        <v>1131.130005</v>
      </c>
      <c r="C4220" s="191">
        <v>1142.4499510000001</v>
      </c>
      <c r="D4220" s="191">
        <v>1127.869995</v>
      </c>
      <c r="E4220" s="191">
        <v>1135.26001</v>
      </c>
      <c r="F4220" s="192">
        <v>1135.26001</v>
      </c>
      <c r="G4220" s="191">
        <v>1599200000</v>
      </c>
      <c r="H4220" s="194">
        <f t="shared" si="65"/>
        <v>3.651220444815256E-3</v>
      </c>
      <c r="I4220" s="193"/>
      <c r="J4220" s="197">
        <v>4218</v>
      </c>
      <c r="K4220" s="234">
        <v>3.651220444815256E-3</v>
      </c>
      <c r="L4220" s="198">
        <v>1.2735111705580978E-3</v>
      </c>
    </row>
    <row r="4221" spans="1:12" ht="14.4" x14ac:dyDescent="0.3">
      <c r="A4221" s="7">
        <v>38016</v>
      </c>
      <c r="B4221" s="191">
        <v>1134.1099850000001</v>
      </c>
      <c r="C4221" s="191">
        <v>1134.170044</v>
      </c>
      <c r="D4221" s="191">
        <v>1127.7299800000001</v>
      </c>
      <c r="E4221" s="191">
        <v>1131.130005</v>
      </c>
      <c r="F4221" s="192">
        <v>1131.130005</v>
      </c>
      <c r="G4221" s="191">
        <v>1635000000</v>
      </c>
      <c r="H4221" s="194">
        <f t="shared" si="65"/>
        <v>-2.6275934780700025E-3</v>
      </c>
      <c r="I4221" s="193"/>
      <c r="J4221" s="197">
        <v>4219</v>
      </c>
      <c r="K4221" s="234">
        <v>-2.6275934780700025E-3</v>
      </c>
      <c r="L4221" s="198">
        <v>1.275477063694751E-3</v>
      </c>
    </row>
    <row r="4222" spans="1:12" ht="14.4" x14ac:dyDescent="0.3">
      <c r="A4222" s="7">
        <v>38015</v>
      </c>
      <c r="B4222" s="191">
        <v>1128.4799800000001</v>
      </c>
      <c r="C4222" s="191">
        <v>1134.3900149999999</v>
      </c>
      <c r="D4222" s="191">
        <v>1122.380005</v>
      </c>
      <c r="E4222" s="191">
        <v>1134.1099850000001</v>
      </c>
      <c r="F4222" s="192">
        <v>1134.1099850000001</v>
      </c>
      <c r="G4222" s="191">
        <v>1921900000</v>
      </c>
      <c r="H4222" s="194">
        <f t="shared" si="65"/>
        <v>4.9890162872007551E-3</v>
      </c>
      <c r="I4222" s="193"/>
      <c r="J4222" s="197">
        <v>4220</v>
      </c>
      <c r="K4222" s="234">
        <v>4.9890162872007551E-3</v>
      </c>
      <c r="L4222" s="198">
        <v>1.2755698031536222E-3</v>
      </c>
    </row>
    <row r="4223" spans="1:12" ht="14.4" x14ac:dyDescent="0.3">
      <c r="A4223" s="7">
        <v>38014</v>
      </c>
      <c r="B4223" s="191">
        <v>1144.0500489999999</v>
      </c>
      <c r="C4223" s="191">
        <v>1149.1400149999999</v>
      </c>
      <c r="D4223" s="191">
        <v>1126.5</v>
      </c>
      <c r="E4223" s="191">
        <v>1128.4799800000001</v>
      </c>
      <c r="F4223" s="192">
        <v>1128.4799800000001</v>
      </c>
      <c r="G4223" s="191">
        <v>1842000000</v>
      </c>
      <c r="H4223" s="194">
        <f t="shared" si="65"/>
        <v>-1.360960476651304E-2</v>
      </c>
      <c r="I4223" s="193"/>
      <c r="J4223" s="197">
        <v>4221</v>
      </c>
      <c r="K4223" s="234">
        <v>-1.360960476651304E-2</v>
      </c>
      <c r="L4223" s="198">
        <v>1.2756499483968257E-3</v>
      </c>
    </row>
    <row r="4224" spans="1:12" ht="14.4" x14ac:dyDescent="0.3">
      <c r="A4224" s="7">
        <v>38013</v>
      </c>
      <c r="B4224" s="191">
        <v>1155.369995</v>
      </c>
      <c r="C4224" s="191">
        <v>1155.369995</v>
      </c>
      <c r="D4224" s="191">
        <v>1144.0500489999999</v>
      </c>
      <c r="E4224" s="191">
        <v>1144.0500489999999</v>
      </c>
      <c r="F4224" s="192">
        <v>1144.0500489999999</v>
      </c>
      <c r="G4224" s="191">
        <v>1673100000</v>
      </c>
      <c r="H4224" s="194">
        <f t="shared" si="65"/>
        <v>-9.7976804391566984E-3</v>
      </c>
      <c r="I4224" s="193"/>
      <c r="J4224" s="197">
        <v>4222</v>
      </c>
      <c r="K4224" s="234">
        <v>-9.7976804391566984E-3</v>
      </c>
      <c r="L4224" s="198">
        <v>1.2756829109809469E-3</v>
      </c>
    </row>
    <row r="4225" spans="1:12" ht="14.4" x14ac:dyDescent="0.3">
      <c r="A4225" s="7">
        <v>38012</v>
      </c>
      <c r="B4225" s="191">
        <v>1141.5500489999999</v>
      </c>
      <c r="C4225" s="191">
        <v>1155.380005</v>
      </c>
      <c r="D4225" s="191">
        <v>1141</v>
      </c>
      <c r="E4225" s="191">
        <v>1155.369995</v>
      </c>
      <c r="F4225" s="192">
        <v>1155.369995</v>
      </c>
      <c r="G4225" s="191">
        <v>1480600000</v>
      </c>
      <c r="H4225" s="194">
        <f t="shared" si="65"/>
        <v>1.2106298810206676E-2</v>
      </c>
      <c r="I4225" s="193"/>
      <c r="J4225" s="197">
        <v>4223</v>
      </c>
      <c r="K4225" s="234">
        <v>1.2106298810206676E-2</v>
      </c>
      <c r="L4225" s="198">
        <v>1.2774785769653096E-3</v>
      </c>
    </row>
    <row r="4226" spans="1:12" ht="14.4" x14ac:dyDescent="0.3">
      <c r="A4226" s="7">
        <v>38009</v>
      </c>
      <c r="B4226" s="191">
        <v>1143.9399410000001</v>
      </c>
      <c r="C4226" s="191">
        <v>1150.3100589999999</v>
      </c>
      <c r="D4226" s="191">
        <v>1136.849976</v>
      </c>
      <c r="E4226" s="191">
        <v>1141.5500489999999</v>
      </c>
      <c r="F4226" s="192">
        <v>1141.5500489999999</v>
      </c>
      <c r="G4226" s="191">
        <v>1561200000</v>
      </c>
      <c r="H4226" s="194">
        <f t="shared" si="65"/>
        <v>-2.0891761134863157E-3</v>
      </c>
      <c r="I4226" s="193"/>
      <c r="J4226" s="197">
        <v>4224</v>
      </c>
      <c r="K4226" s="234">
        <v>-2.0891761134863157E-3</v>
      </c>
      <c r="L4226" s="198">
        <v>1.282944127514195E-3</v>
      </c>
    </row>
    <row r="4227" spans="1:12" ht="14.4" x14ac:dyDescent="0.3">
      <c r="A4227" s="7">
        <v>38008</v>
      </c>
      <c r="B4227" s="191">
        <v>1147.619995</v>
      </c>
      <c r="C4227" s="191">
        <v>1150.51001</v>
      </c>
      <c r="D4227" s="191">
        <v>1143.01001</v>
      </c>
      <c r="E4227" s="191">
        <v>1143.9399410000001</v>
      </c>
      <c r="F4227" s="192">
        <v>1143.9399410000001</v>
      </c>
      <c r="G4227" s="191">
        <v>1693700000</v>
      </c>
      <c r="H4227" s="194">
        <f t="shared" si="65"/>
        <v>-3.2066834109141912E-3</v>
      </c>
      <c r="I4227" s="193"/>
      <c r="J4227" s="197">
        <v>4225</v>
      </c>
      <c r="K4227" s="234">
        <v>-3.2066834109141912E-3</v>
      </c>
      <c r="L4227" s="198">
        <v>1.2830084237940209E-3</v>
      </c>
    </row>
    <row r="4228" spans="1:12" ht="14.4" x14ac:dyDescent="0.3">
      <c r="A4228" s="7">
        <v>38007</v>
      </c>
      <c r="B4228" s="191">
        <v>1138.7700199999999</v>
      </c>
      <c r="C4228" s="191">
        <v>1149.209961</v>
      </c>
      <c r="D4228" s="191">
        <v>1134.619995</v>
      </c>
      <c r="E4228" s="191">
        <v>1147.619995</v>
      </c>
      <c r="F4228" s="192">
        <v>1147.619995</v>
      </c>
      <c r="G4228" s="191">
        <v>1757600000</v>
      </c>
      <c r="H4228" s="194">
        <f t="shared" ref="H4228:H4291" si="66">(F4228-F4229)/F4229</f>
        <v>7.7715208905834087E-3</v>
      </c>
      <c r="I4228" s="193"/>
      <c r="J4228" s="197">
        <v>4226</v>
      </c>
      <c r="K4228" s="234">
        <v>7.7715208905834087E-3</v>
      </c>
      <c r="L4228" s="198">
        <v>1.2833359675804225E-3</v>
      </c>
    </row>
    <row r="4229" spans="1:12" ht="14.4" x14ac:dyDescent="0.3">
      <c r="A4229" s="7">
        <v>38006</v>
      </c>
      <c r="B4229" s="191">
        <v>1139.829956</v>
      </c>
      <c r="C4229" s="191">
        <v>1142.9300539999999</v>
      </c>
      <c r="D4229" s="191">
        <v>1135.400024</v>
      </c>
      <c r="E4229" s="191">
        <v>1138.7700199999999</v>
      </c>
      <c r="F4229" s="192">
        <v>1138.7700199999999</v>
      </c>
      <c r="G4229" s="191">
        <v>1698200000</v>
      </c>
      <c r="H4229" s="194">
        <f t="shared" si="66"/>
        <v>-9.2990712730496702E-4</v>
      </c>
      <c r="I4229" s="193"/>
      <c r="J4229" s="197">
        <v>4227</v>
      </c>
      <c r="K4229" s="234">
        <v>-9.2990712730496702E-4</v>
      </c>
      <c r="L4229" s="198">
        <v>1.2891711076063424E-3</v>
      </c>
    </row>
    <row r="4230" spans="1:12" ht="14.4" x14ac:dyDescent="0.3">
      <c r="A4230" s="7">
        <v>38002</v>
      </c>
      <c r="B4230" s="191">
        <v>1132.0500489999999</v>
      </c>
      <c r="C4230" s="191">
        <v>1139.829956</v>
      </c>
      <c r="D4230" s="191">
        <v>1132.0500489999999</v>
      </c>
      <c r="E4230" s="191">
        <v>1139.829956</v>
      </c>
      <c r="F4230" s="192">
        <v>1139.829956</v>
      </c>
      <c r="G4230" s="191">
        <v>1721100000</v>
      </c>
      <c r="H4230" s="194">
        <f t="shared" si="66"/>
        <v>6.8724055149968852E-3</v>
      </c>
      <c r="I4230" s="193"/>
      <c r="J4230" s="197">
        <v>4228</v>
      </c>
      <c r="K4230" s="234">
        <v>6.8724055149968852E-3</v>
      </c>
      <c r="L4230" s="198">
        <v>1.28944639186847E-3</v>
      </c>
    </row>
    <row r="4231" spans="1:12" ht="14.4" x14ac:dyDescent="0.3">
      <c r="A4231" s="7">
        <v>38001</v>
      </c>
      <c r="B4231" s="191">
        <v>1130.5200199999999</v>
      </c>
      <c r="C4231" s="191">
        <v>1137.1099850000001</v>
      </c>
      <c r="D4231" s="191">
        <v>1124.540039</v>
      </c>
      <c r="E4231" s="191">
        <v>1132.0500489999999</v>
      </c>
      <c r="F4231" s="192">
        <v>1132.0500489999999</v>
      </c>
      <c r="G4231" s="191">
        <v>1695000000</v>
      </c>
      <c r="H4231" s="194">
        <f t="shared" si="66"/>
        <v>1.3533851439446541E-3</v>
      </c>
      <c r="I4231" s="193"/>
      <c r="J4231" s="197">
        <v>4229</v>
      </c>
      <c r="K4231" s="234">
        <v>1.3533851439446541E-3</v>
      </c>
      <c r="L4231" s="198">
        <v>1.2921468495234744E-3</v>
      </c>
    </row>
    <row r="4232" spans="1:12" ht="14.4" x14ac:dyDescent="0.3">
      <c r="A4232" s="7">
        <v>38000</v>
      </c>
      <c r="B4232" s="191">
        <v>1121.219971</v>
      </c>
      <c r="C4232" s="191">
        <v>1130.75</v>
      </c>
      <c r="D4232" s="191">
        <v>1121.219971</v>
      </c>
      <c r="E4232" s="191">
        <v>1130.5200199999999</v>
      </c>
      <c r="F4232" s="192">
        <v>1130.5200199999999</v>
      </c>
      <c r="G4232" s="191">
        <v>1514600000</v>
      </c>
      <c r="H4232" s="194">
        <f t="shared" si="66"/>
        <v>8.2945802255960221E-3</v>
      </c>
      <c r="I4232" s="193"/>
      <c r="J4232" s="197">
        <v>4230</v>
      </c>
      <c r="K4232" s="234">
        <v>8.2945802255960221E-3</v>
      </c>
      <c r="L4232" s="198">
        <v>1.292237747654064E-3</v>
      </c>
    </row>
    <row r="4233" spans="1:12" ht="14.4" x14ac:dyDescent="0.3">
      <c r="A4233" s="7">
        <v>37999</v>
      </c>
      <c r="B4233" s="191">
        <v>1127.2299800000001</v>
      </c>
      <c r="C4233" s="191">
        <v>1129.0699460000001</v>
      </c>
      <c r="D4233" s="191">
        <v>1115.1899410000001</v>
      </c>
      <c r="E4233" s="191">
        <v>1121.219971</v>
      </c>
      <c r="F4233" s="192">
        <v>1121.219971</v>
      </c>
      <c r="G4233" s="191">
        <v>1595900000</v>
      </c>
      <c r="H4233" s="194">
        <f t="shared" si="66"/>
        <v>-5.3316617785485812E-3</v>
      </c>
      <c r="I4233" s="193"/>
      <c r="J4233" s="197">
        <v>4231</v>
      </c>
      <c r="K4233" s="234">
        <v>-5.3316617785485812E-3</v>
      </c>
      <c r="L4233" s="198">
        <v>1.2934375904568511E-3</v>
      </c>
    </row>
    <row r="4234" spans="1:12" ht="14.4" x14ac:dyDescent="0.3">
      <c r="A4234" s="7">
        <v>37998</v>
      </c>
      <c r="B4234" s="191">
        <v>1121.8599850000001</v>
      </c>
      <c r="C4234" s="191">
        <v>1127.849976</v>
      </c>
      <c r="D4234" s="191">
        <v>1120.900024</v>
      </c>
      <c r="E4234" s="191">
        <v>1127.2299800000001</v>
      </c>
      <c r="F4234" s="192">
        <v>1127.2299800000001</v>
      </c>
      <c r="G4234" s="191">
        <v>1510200000</v>
      </c>
      <c r="H4234" s="194">
        <f t="shared" si="66"/>
        <v>4.7866891339385965E-3</v>
      </c>
      <c r="I4234" s="193"/>
      <c r="J4234" s="197">
        <v>4232</v>
      </c>
      <c r="K4234" s="234">
        <v>4.7866891339385965E-3</v>
      </c>
      <c r="L4234" s="198">
        <v>1.2956437912899977E-3</v>
      </c>
    </row>
    <row r="4235" spans="1:12" ht="14.4" x14ac:dyDescent="0.3">
      <c r="A4235" s="7">
        <v>37995</v>
      </c>
      <c r="B4235" s="191">
        <v>1131.920044</v>
      </c>
      <c r="C4235" s="191">
        <v>1131.920044</v>
      </c>
      <c r="D4235" s="191">
        <v>1120.900024</v>
      </c>
      <c r="E4235" s="191">
        <v>1121.8599850000001</v>
      </c>
      <c r="F4235" s="192">
        <v>1121.8599850000001</v>
      </c>
      <c r="G4235" s="191">
        <v>1720700000</v>
      </c>
      <c r="H4235" s="194">
        <f t="shared" si="66"/>
        <v>-8.8876056690802008E-3</v>
      </c>
      <c r="I4235" s="193"/>
      <c r="J4235" s="197">
        <v>4233</v>
      </c>
      <c r="K4235" s="234">
        <v>-8.8876056690802008E-3</v>
      </c>
      <c r="L4235" s="198">
        <v>1.2972169205982484E-3</v>
      </c>
    </row>
    <row r="4236" spans="1:12" ht="14.4" x14ac:dyDescent="0.3">
      <c r="A4236" s="7">
        <v>37994</v>
      </c>
      <c r="B4236" s="191">
        <v>1126.329956</v>
      </c>
      <c r="C4236" s="191">
        <v>1131.920044</v>
      </c>
      <c r="D4236" s="191">
        <v>1124.910034</v>
      </c>
      <c r="E4236" s="191">
        <v>1131.920044</v>
      </c>
      <c r="F4236" s="192">
        <v>1131.920044</v>
      </c>
      <c r="G4236" s="191">
        <v>1868400000</v>
      </c>
      <c r="H4236" s="194">
        <f t="shared" si="66"/>
        <v>4.9630998183270584E-3</v>
      </c>
      <c r="I4236" s="193"/>
      <c r="J4236" s="197">
        <v>4234</v>
      </c>
      <c r="K4236" s="234">
        <v>4.9630998183270584E-3</v>
      </c>
      <c r="L4236" s="198">
        <v>1.3016386933027977E-3</v>
      </c>
    </row>
    <row r="4237" spans="1:12" ht="14.4" x14ac:dyDescent="0.3">
      <c r="A4237" s="7">
        <v>37993</v>
      </c>
      <c r="B4237" s="191">
        <v>1123.670044</v>
      </c>
      <c r="C4237" s="191">
        <v>1126.329956</v>
      </c>
      <c r="D4237" s="191">
        <v>1116.4499510000001</v>
      </c>
      <c r="E4237" s="191">
        <v>1126.329956</v>
      </c>
      <c r="F4237" s="192">
        <v>1126.329956</v>
      </c>
      <c r="G4237" s="191">
        <v>1704900000</v>
      </c>
      <c r="H4237" s="194">
        <f t="shared" si="66"/>
        <v>2.3671646442859845E-3</v>
      </c>
      <c r="I4237" s="193"/>
      <c r="J4237" s="197">
        <v>4235</v>
      </c>
      <c r="K4237" s="234">
        <v>2.3671646442859845E-3</v>
      </c>
      <c r="L4237" s="198">
        <v>1.3029315505691242E-3</v>
      </c>
    </row>
    <row r="4238" spans="1:12" ht="14.4" x14ac:dyDescent="0.3">
      <c r="A4238" s="7">
        <v>37992</v>
      </c>
      <c r="B4238" s="191">
        <v>1122.219971</v>
      </c>
      <c r="C4238" s="191">
        <v>1124.459961</v>
      </c>
      <c r="D4238" s="191">
        <v>1118.4399410000001</v>
      </c>
      <c r="E4238" s="191">
        <v>1123.670044</v>
      </c>
      <c r="F4238" s="192">
        <v>1123.670044</v>
      </c>
      <c r="G4238" s="191">
        <v>1494500000</v>
      </c>
      <c r="H4238" s="194">
        <f t="shared" si="66"/>
        <v>1.2921468495234744E-3</v>
      </c>
      <c r="I4238" s="193"/>
      <c r="J4238" s="197">
        <v>4236</v>
      </c>
      <c r="K4238" s="234">
        <v>1.2921468495234744E-3</v>
      </c>
      <c r="L4238" s="198">
        <v>1.3097931347646557E-3</v>
      </c>
    </row>
    <row r="4239" spans="1:12" ht="14.4" x14ac:dyDescent="0.3">
      <c r="A4239" s="7">
        <v>37991</v>
      </c>
      <c r="B4239" s="191">
        <v>1108.4799800000001</v>
      </c>
      <c r="C4239" s="191">
        <v>1122.219971</v>
      </c>
      <c r="D4239" s="191">
        <v>1108.4799800000001</v>
      </c>
      <c r="E4239" s="191">
        <v>1122.219971</v>
      </c>
      <c r="F4239" s="192">
        <v>1122.219971</v>
      </c>
      <c r="G4239" s="191">
        <v>1578200000</v>
      </c>
      <c r="H4239" s="194">
        <f t="shared" si="66"/>
        <v>1.2395344298414769E-2</v>
      </c>
      <c r="I4239" s="193"/>
      <c r="J4239" s="197">
        <v>4237</v>
      </c>
      <c r="K4239" s="234">
        <v>1.2395344298414769E-2</v>
      </c>
      <c r="L4239" s="198">
        <v>1.3140523718701111E-3</v>
      </c>
    </row>
    <row r="4240" spans="1:12" ht="14.4" x14ac:dyDescent="0.3">
      <c r="A4240" s="7">
        <v>37988</v>
      </c>
      <c r="B4240" s="191">
        <v>1111.920044</v>
      </c>
      <c r="C4240" s="191">
        <v>1118.849976</v>
      </c>
      <c r="D4240" s="191">
        <v>1105.079956</v>
      </c>
      <c r="E4240" s="191">
        <v>1108.4799800000001</v>
      </c>
      <c r="F4240" s="192">
        <v>1108.4799800000001</v>
      </c>
      <c r="G4240" s="191">
        <v>1153200000</v>
      </c>
      <c r="H4240" s="194">
        <f t="shared" si="66"/>
        <v>-3.0938051873088575E-3</v>
      </c>
      <c r="I4240" s="193"/>
      <c r="J4240" s="197">
        <v>4238</v>
      </c>
      <c r="K4240" s="234">
        <v>-3.0938051873088575E-3</v>
      </c>
      <c r="L4240" s="198">
        <v>1.3171310603848209E-3</v>
      </c>
    </row>
    <row r="4241" spans="1:12" ht="14.4" x14ac:dyDescent="0.3">
      <c r="A4241" s="7">
        <v>37986</v>
      </c>
      <c r="B4241" s="191">
        <v>1109.6400149999999</v>
      </c>
      <c r="C4241" s="191">
        <v>1112.5600589999999</v>
      </c>
      <c r="D4241" s="191">
        <v>1106.209961</v>
      </c>
      <c r="E4241" s="191">
        <v>1111.920044</v>
      </c>
      <c r="F4241" s="192">
        <v>1111.920044</v>
      </c>
      <c r="G4241" s="191">
        <v>1027500000</v>
      </c>
      <c r="H4241" s="194">
        <f t="shared" si="66"/>
        <v>2.0547465567020071E-3</v>
      </c>
      <c r="I4241" s="193"/>
      <c r="J4241" s="197">
        <v>4239</v>
      </c>
      <c r="K4241" s="234">
        <v>2.0547465567020071E-3</v>
      </c>
      <c r="L4241" s="198">
        <v>1.327686440678036E-3</v>
      </c>
    </row>
    <row r="4242" spans="1:12" ht="14.4" x14ac:dyDescent="0.3">
      <c r="A4242" s="7">
        <v>37985</v>
      </c>
      <c r="B4242" s="191">
        <v>1109.4799800000001</v>
      </c>
      <c r="C4242" s="191">
        <v>1109.75</v>
      </c>
      <c r="D4242" s="191">
        <v>1106.410034</v>
      </c>
      <c r="E4242" s="191">
        <v>1109.6400149999999</v>
      </c>
      <c r="F4242" s="192">
        <v>1109.6400149999999</v>
      </c>
      <c r="G4242" s="191">
        <v>1012600000</v>
      </c>
      <c r="H4242" s="194">
        <f t="shared" si="66"/>
        <v>1.4424325168975089E-4</v>
      </c>
      <c r="I4242" s="193"/>
      <c r="J4242" s="197">
        <v>4240</v>
      </c>
      <c r="K4242" s="234">
        <v>1.4424325168975089E-4</v>
      </c>
      <c r="L4242" s="198">
        <v>1.3291816081340642E-3</v>
      </c>
    </row>
    <row r="4243" spans="1:12" ht="14.4" x14ac:dyDescent="0.3">
      <c r="A4243" s="7">
        <v>37984</v>
      </c>
      <c r="B4243" s="191">
        <v>1095.8900149999999</v>
      </c>
      <c r="C4243" s="191">
        <v>1109.4799800000001</v>
      </c>
      <c r="D4243" s="191">
        <v>1095.8900149999999</v>
      </c>
      <c r="E4243" s="191">
        <v>1109.4799800000001</v>
      </c>
      <c r="F4243" s="192">
        <v>1109.4799800000001</v>
      </c>
      <c r="G4243" s="191">
        <v>1058800000</v>
      </c>
      <c r="H4243" s="194">
        <f t="shared" si="66"/>
        <v>1.2400847543081338E-2</v>
      </c>
      <c r="I4243" s="193"/>
      <c r="J4243" s="197">
        <v>4241</v>
      </c>
      <c r="K4243" s="234">
        <v>1.2400847543081338E-2</v>
      </c>
      <c r="L4243" s="198">
        <v>1.3296993205965176E-3</v>
      </c>
    </row>
    <row r="4244" spans="1:12" ht="14.4" x14ac:dyDescent="0.3">
      <c r="A4244" s="7">
        <v>37981</v>
      </c>
      <c r="B4244" s="191">
        <v>1094.040039</v>
      </c>
      <c r="C4244" s="191">
        <v>1098.469971</v>
      </c>
      <c r="D4244" s="191">
        <v>1094.040039</v>
      </c>
      <c r="E4244" s="191">
        <v>1095.8900149999999</v>
      </c>
      <c r="F4244" s="192">
        <v>1095.8900149999999</v>
      </c>
      <c r="G4244" s="191">
        <v>356070000</v>
      </c>
      <c r="H4244" s="194">
        <f t="shared" si="66"/>
        <v>1.6909582227821642E-3</v>
      </c>
      <c r="I4244" s="193"/>
      <c r="J4244" s="197">
        <v>4242</v>
      </c>
      <c r="K4244" s="234">
        <v>1.6909582227821642E-3</v>
      </c>
      <c r="L4244" s="198">
        <v>1.3352928795321763E-3</v>
      </c>
    </row>
    <row r="4245" spans="1:12" ht="14.4" x14ac:dyDescent="0.3">
      <c r="A4245" s="7">
        <v>37979</v>
      </c>
      <c r="B4245" s="191">
        <v>1096.0200199999999</v>
      </c>
      <c r="C4245" s="191">
        <v>1096.400024</v>
      </c>
      <c r="D4245" s="191">
        <v>1092.7299800000001</v>
      </c>
      <c r="E4245" s="191">
        <v>1094.040039</v>
      </c>
      <c r="F4245" s="192">
        <v>1094.040039</v>
      </c>
      <c r="G4245" s="191">
        <v>518060000</v>
      </c>
      <c r="H4245" s="194">
        <f t="shared" si="66"/>
        <v>-1.806519008658211E-3</v>
      </c>
      <c r="I4245" s="193"/>
      <c r="J4245" s="197">
        <v>4243</v>
      </c>
      <c r="K4245" s="234">
        <v>-1.806519008658211E-3</v>
      </c>
      <c r="L4245" s="198">
        <v>1.3376823734168124E-3</v>
      </c>
    </row>
    <row r="4246" spans="1:12" ht="14.4" x14ac:dyDescent="0.3">
      <c r="A4246" s="7">
        <v>37978</v>
      </c>
      <c r="B4246" s="191">
        <v>1092.9399410000001</v>
      </c>
      <c r="C4246" s="191">
        <v>1096.9499510000001</v>
      </c>
      <c r="D4246" s="191">
        <v>1091.7299800000001</v>
      </c>
      <c r="E4246" s="191">
        <v>1096.0200199999999</v>
      </c>
      <c r="F4246" s="192">
        <v>1096.0200199999999</v>
      </c>
      <c r="G4246" s="191">
        <v>1145300000</v>
      </c>
      <c r="H4246" s="194">
        <f t="shared" si="66"/>
        <v>2.8181594289450906E-3</v>
      </c>
      <c r="I4246" s="193"/>
      <c r="J4246" s="197">
        <v>4244</v>
      </c>
      <c r="K4246" s="234">
        <v>2.8181594289450906E-3</v>
      </c>
      <c r="L4246" s="198">
        <v>1.3509639545802772E-3</v>
      </c>
    </row>
    <row r="4247" spans="1:12" ht="14.4" x14ac:dyDescent="0.3">
      <c r="A4247" s="7">
        <v>37977</v>
      </c>
      <c r="B4247" s="191">
        <v>1088.660034</v>
      </c>
      <c r="C4247" s="191">
        <v>1092.9399410000001</v>
      </c>
      <c r="D4247" s="191">
        <v>1086.1400149999999</v>
      </c>
      <c r="E4247" s="191">
        <v>1092.9399410000001</v>
      </c>
      <c r="F4247" s="192">
        <v>1092.9399410000001</v>
      </c>
      <c r="G4247" s="191">
        <v>1251700000</v>
      </c>
      <c r="H4247" s="194">
        <f t="shared" si="66"/>
        <v>3.9313531004483383E-3</v>
      </c>
      <c r="I4247" s="193"/>
      <c r="J4247" s="197">
        <v>4245</v>
      </c>
      <c r="K4247" s="234">
        <v>3.9313531004483383E-3</v>
      </c>
      <c r="L4247" s="198">
        <v>1.3533851439446541E-3</v>
      </c>
    </row>
    <row r="4248" spans="1:12" ht="14.4" x14ac:dyDescent="0.3">
      <c r="A4248" s="7">
        <v>37974</v>
      </c>
      <c r="B4248" s="191">
        <v>1089.1800539999999</v>
      </c>
      <c r="C4248" s="191">
        <v>1091.0600589999999</v>
      </c>
      <c r="D4248" s="191">
        <v>1084.1899410000001</v>
      </c>
      <c r="E4248" s="191">
        <v>1088.660034</v>
      </c>
      <c r="F4248" s="192">
        <v>1088.660034</v>
      </c>
      <c r="G4248" s="191">
        <v>1657300000</v>
      </c>
      <c r="H4248" s="194">
        <f t="shared" si="66"/>
        <v>-4.7744172149514168E-4</v>
      </c>
      <c r="I4248" s="193"/>
      <c r="J4248" s="197">
        <v>4246</v>
      </c>
      <c r="K4248" s="234">
        <v>-4.7744172149514168E-4</v>
      </c>
      <c r="L4248" s="198">
        <v>1.3535592343441622E-3</v>
      </c>
    </row>
    <row r="4249" spans="1:12" ht="14.4" x14ac:dyDescent="0.3">
      <c r="A4249" s="7">
        <v>37973</v>
      </c>
      <c r="B4249" s="191">
        <v>1076.4799800000001</v>
      </c>
      <c r="C4249" s="191">
        <v>1089.5</v>
      </c>
      <c r="D4249" s="191">
        <v>1076.4799800000001</v>
      </c>
      <c r="E4249" s="191">
        <v>1089.1800539999999</v>
      </c>
      <c r="F4249" s="192">
        <v>1089.1800539999999</v>
      </c>
      <c r="G4249" s="191">
        <v>1579900000</v>
      </c>
      <c r="H4249" s="194">
        <f t="shared" si="66"/>
        <v>1.1797780020024021E-2</v>
      </c>
      <c r="I4249" s="193"/>
      <c r="J4249" s="197">
        <v>4247</v>
      </c>
      <c r="K4249" s="234">
        <v>1.1797780020024021E-2</v>
      </c>
      <c r="L4249" s="198">
        <v>1.3545594428995007E-3</v>
      </c>
    </row>
    <row r="4250" spans="1:12" ht="14.4" x14ac:dyDescent="0.3">
      <c r="A4250" s="7">
        <v>37972</v>
      </c>
      <c r="B4250" s="191">
        <v>1075.130005</v>
      </c>
      <c r="C4250" s="191">
        <v>1076.540039</v>
      </c>
      <c r="D4250" s="191">
        <v>1071.1400149999999</v>
      </c>
      <c r="E4250" s="191">
        <v>1076.4799800000001</v>
      </c>
      <c r="F4250" s="192">
        <v>1076.4799800000001</v>
      </c>
      <c r="G4250" s="191">
        <v>1441700000</v>
      </c>
      <c r="H4250" s="194">
        <f t="shared" si="66"/>
        <v>1.2556388471365245E-3</v>
      </c>
      <c r="I4250" s="193"/>
      <c r="J4250" s="197">
        <v>4248</v>
      </c>
      <c r="K4250" s="234">
        <v>1.2556388471365245E-3</v>
      </c>
      <c r="L4250" s="198">
        <v>1.3552607072271415E-3</v>
      </c>
    </row>
    <row r="4251" spans="1:12" ht="14.4" x14ac:dyDescent="0.3">
      <c r="A4251" s="7">
        <v>37971</v>
      </c>
      <c r="B4251" s="191">
        <v>1068.040039</v>
      </c>
      <c r="C4251" s="191">
        <v>1075.9399410000001</v>
      </c>
      <c r="D4251" s="191">
        <v>1068.040039</v>
      </c>
      <c r="E4251" s="191">
        <v>1075.130005</v>
      </c>
      <c r="F4251" s="192">
        <v>1075.130005</v>
      </c>
      <c r="G4251" s="191">
        <v>1547900000</v>
      </c>
      <c r="H4251" s="194">
        <f t="shared" si="66"/>
        <v>6.6382960760893389E-3</v>
      </c>
      <c r="I4251" s="193"/>
      <c r="J4251" s="197">
        <v>4249</v>
      </c>
      <c r="K4251" s="234">
        <v>6.6382960760893389E-3</v>
      </c>
      <c r="L4251" s="198">
        <v>1.3571490442944557E-3</v>
      </c>
    </row>
    <row r="4252" spans="1:12" ht="14.4" x14ac:dyDescent="0.3">
      <c r="A4252" s="7">
        <v>37970</v>
      </c>
      <c r="B4252" s="191">
        <v>1074.1400149999999</v>
      </c>
      <c r="C4252" s="191">
        <v>1082.790039</v>
      </c>
      <c r="D4252" s="191">
        <v>1068</v>
      </c>
      <c r="E4252" s="191">
        <v>1068.040039</v>
      </c>
      <c r="F4252" s="192">
        <v>1068.040039</v>
      </c>
      <c r="G4252" s="191">
        <v>1520800000</v>
      </c>
      <c r="H4252" s="194">
        <f t="shared" si="66"/>
        <v>-5.678939351309773E-3</v>
      </c>
      <c r="I4252" s="193"/>
      <c r="J4252" s="197">
        <v>4250</v>
      </c>
      <c r="K4252" s="234">
        <v>-5.678939351309773E-3</v>
      </c>
      <c r="L4252" s="198">
        <v>1.3593811696940962E-3</v>
      </c>
    </row>
    <row r="4253" spans="1:12" ht="14.4" x14ac:dyDescent="0.3">
      <c r="A4253" s="7">
        <v>37967</v>
      </c>
      <c r="B4253" s="191">
        <v>1071.209961</v>
      </c>
      <c r="C4253" s="191">
        <v>1074.76001</v>
      </c>
      <c r="D4253" s="191">
        <v>1067.6400149999999</v>
      </c>
      <c r="E4253" s="191">
        <v>1074.1400149999999</v>
      </c>
      <c r="F4253" s="192">
        <v>1074.1400149999999</v>
      </c>
      <c r="G4253" s="191">
        <v>1223100000</v>
      </c>
      <c r="H4253" s="194">
        <f t="shared" si="66"/>
        <v>2.7352751623637367E-3</v>
      </c>
      <c r="I4253" s="193"/>
      <c r="J4253" s="197">
        <v>4251</v>
      </c>
      <c r="K4253" s="234">
        <v>2.7352751623637367E-3</v>
      </c>
      <c r="L4253" s="198">
        <v>1.3622587274930364E-3</v>
      </c>
    </row>
    <row r="4254" spans="1:12" ht="14.4" x14ac:dyDescent="0.3">
      <c r="A4254" s="7">
        <v>37966</v>
      </c>
      <c r="B4254" s="191">
        <v>1059.0500489999999</v>
      </c>
      <c r="C4254" s="191">
        <v>1073.630005</v>
      </c>
      <c r="D4254" s="191">
        <v>1059.0500489999999</v>
      </c>
      <c r="E4254" s="191">
        <v>1071.209961</v>
      </c>
      <c r="F4254" s="192">
        <v>1071.209961</v>
      </c>
      <c r="G4254" s="191">
        <v>1441100000</v>
      </c>
      <c r="H4254" s="194">
        <f t="shared" si="66"/>
        <v>1.1481904950084259E-2</v>
      </c>
      <c r="I4254" s="193"/>
      <c r="J4254" s="197">
        <v>4252</v>
      </c>
      <c r="K4254" s="234">
        <v>1.1481904950084259E-2</v>
      </c>
      <c r="L4254" s="198">
        <v>1.3638529136033946E-3</v>
      </c>
    </row>
    <row r="4255" spans="1:12" ht="14.4" x14ac:dyDescent="0.3">
      <c r="A4255" s="7">
        <v>37965</v>
      </c>
      <c r="B4255" s="191">
        <v>1060.1800539999999</v>
      </c>
      <c r="C4255" s="191">
        <v>1063.0200199999999</v>
      </c>
      <c r="D4255" s="191">
        <v>1053.410034</v>
      </c>
      <c r="E4255" s="191">
        <v>1059.0500489999999</v>
      </c>
      <c r="F4255" s="192">
        <v>1059.0500489999999</v>
      </c>
      <c r="G4255" s="191">
        <v>1444000000</v>
      </c>
      <c r="H4255" s="194">
        <f t="shared" si="66"/>
        <v>-1.065861403198954E-3</v>
      </c>
      <c r="I4255" s="193"/>
      <c r="J4255" s="197">
        <v>4253</v>
      </c>
      <c r="K4255" s="234">
        <v>-1.065861403198954E-3</v>
      </c>
      <c r="L4255" s="198">
        <v>1.3665591177660025E-3</v>
      </c>
    </row>
    <row r="4256" spans="1:12" ht="14.4" x14ac:dyDescent="0.3">
      <c r="A4256" s="7">
        <v>37964</v>
      </c>
      <c r="B4256" s="191">
        <v>1069.3000489999999</v>
      </c>
      <c r="C4256" s="191">
        <v>1071.9399410000001</v>
      </c>
      <c r="D4256" s="191">
        <v>1059.160034</v>
      </c>
      <c r="E4256" s="191">
        <v>1060.1800539999999</v>
      </c>
      <c r="F4256" s="192">
        <v>1060.1800539999999</v>
      </c>
      <c r="G4256" s="191">
        <v>1465500000</v>
      </c>
      <c r="H4256" s="194">
        <f t="shared" si="66"/>
        <v>-8.5289391022930899E-3</v>
      </c>
      <c r="I4256" s="193"/>
      <c r="J4256" s="197">
        <v>4254</v>
      </c>
      <c r="K4256" s="234">
        <v>-8.5289391022930899E-3</v>
      </c>
      <c r="L4256" s="198">
        <v>1.3692891284591596E-3</v>
      </c>
    </row>
    <row r="4257" spans="1:12" ht="14.4" x14ac:dyDescent="0.3">
      <c r="A4257" s="7">
        <v>37963</v>
      </c>
      <c r="B4257" s="191">
        <v>1061.5</v>
      </c>
      <c r="C4257" s="191">
        <v>1069.589966</v>
      </c>
      <c r="D4257" s="191">
        <v>1060.9300539999999</v>
      </c>
      <c r="E4257" s="191">
        <v>1069.3000489999999</v>
      </c>
      <c r="F4257" s="192">
        <v>1069.3000489999999</v>
      </c>
      <c r="G4257" s="191">
        <v>1218900000</v>
      </c>
      <c r="H4257" s="194">
        <f t="shared" si="66"/>
        <v>7.3481384832783277E-3</v>
      </c>
      <c r="I4257" s="193"/>
      <c r="J4257" s="197">
        <v>4255</v>
      </c>
      <c r="K4257" s="234">
        <v>7.3481384832783277E-3</v>
      </c>
      <c r="L4257" s="198">
        <v>1.3748796749878352E-3</v>
      </c>
    </row>
    <row r="4258" spans="1:12" ht="14.4" x14ac:dyDescent="0.3">
      <c r="A4258" s="7">
        <v>37960</v>
      </c>
      <c r="B4258" s="191">
        <v>1069.719971</v>
      </c>
      <c r="C4258" s="191">
        <v>1069.719971</v>
      </c>
      <c r="D4258" s="191">
        <v>1060.089966</v>
      </c>
      <c r="E4258" s="191">
        <v>1061.5</v>
      </c>
      <c r="F4258" s="192">
        <v>1061.5</v>
      </c>
      <c r="G4258" s="191">
        <v>1265900000</v>
      </c>
      <c r="H4258" s="194">
        <f t="shared" si="66"/>
        <v>-7.6842269218511082E-3</v>
      </c>
      <c r="I4258" s="193"/>
      <c r="J4258" s="197">
        <v>4256</v>
      </c>
      <c r="K4258" s="234">
        <v>-7.6842269218511082E-3</v>
      </c>
      <c r="L4258" s="198">
        <v>1.3757255722175522E-3</v>
      </c>
    </row>
    <row r="4259" spans="1:12" ht="14.4" x14ac:dyDescent="0.3">
      <c r="A4259" s="7">
        <v>37959</v>
      </c>
      <c r="B4259" s="191">
        <v>1064.7299800000001</v>
      </c>
      <c r="C4259" s="191">
        <v>1070.369995</v>
      </c>
      <c r="D4259" s="191">
        <v>1063.150024</v>
      </c>
      <c r="E4259" s="191">
        <v>1069.719971</v>
      </c>
      <c r="F4259" s="192">
        <v>1069.719971</v>
      </c>
      <c r="G4259" s="191">
        <v>1463100000</v>
      </c>
      <c r="H4259" s="194">
        <f t="shared" si="66"/>
        <v>4.6866258053519993E-3</v>
      </c>
      <c r="I4259" s="193"/>
      <c r="J4259" s="197">
        <v>4257</v>
      </c>
      <c r="K4259" s="234">
        <v>4.6866258053519993E-3</v>
      </c>
      <c r="L4259" s="198">
        <v>1.3764111949553129E-3</v>
      </c>
    </row>
    <row r="4260" spans="1:12" ht="14.4" x14ac:dyDescent="0.3">
      <c r="A4260" s="7">
        <v>37958</v>
      </c>
      <c r="B4260" s="191">
        <v>1066.619995</v>
      </c>
      <c r="C4260" s="191">
        <v>1074.3000489999999</v>
      </c>
      <c r="D4260" s="191">
        <v>1064.630005</v>
      </c>
      <c r="E4260" s="191">
        <v>1064.7299800000001</v>
      </c>
      <c r="F4260" s="192">
        <v>1064.7299800000001</v>
      </c>
      <c r="G4260" s="191">
        <v>1441700000</v>
      </c>
      <c r="H4260" s="194">
        <f t="shared" si="66"/>
        <v>-1.7719665943445476E-3</v>
      </c>
      <c r="I4260" s="193"/>
      <c r="J4260" s="197">
        <v>4258</v>
      </c>
      <c r="K4260" s="234">
        <v>-1.7719665943445476E-3</v>
      </c>
      <c r="L4260" s="198">
        <v>1.3781932669969948E-3</v>
      </c>
    </row>
    <row r="4261" spans="1:12" ht="14.4" x14ac:dyDescent="0.3">
      <c r="A4261" s="7">
        <v>37957</v>
      </c>
      <c r="B4261" s="191">
        <v>1070.119995</v>
      </c>
      <c r="C4261" s="191">
        <v>1071.219971</v>
      </c>
      <c r="D4261" s="191">
        <v>1065.219971</v>
      </c>
      <c r="E4261" s="191">
        <v>1066.619995</v>
      </c>
      <c r="F4261" s="192">
        <v>1066.619995</v>
      </c>
      <c r="G4261" s="191">
        <v>1383200000</v>
      </c>
      <c r="H4261" s="194">
        <f t="shared" si="66"/>
        <v>-3.2706612495358523E-3</v>
      </c>
      <c r="I4261" s="193"/>
      <c r="J4261" s="197">
        <v>4259</v>
      </c>
      <c r="K4261" s="234">
        <v>-3.2706612495358523E-3</v>
      </c>
      <c r="L4261" s="198">
        <v>1.3800320130266715E-3</v>
      </c>
    </row>
    <row r="4262" spans="1:12" ht="14.4" x14ac:dyDescent="0.3">
      <c r="A4262" s="7">
        <v>37956</v>
      </c>
      <c r="B4262" s="191">
        <v>1058.1999510000001</v>
      </c>
      <c r="C4262" s="191">
        <v>1070.469971</v>
      </c>
      <c r="D4262" s="191">
        <v>1058.1999510000001</v>
      </c>
      <c r="E4262" s="191">
        <v>1070.119995</v>
      </c>
      <c r="F4262" s="192">
        <v>1070.119995</v>
      </c>
      <c r="G4262" s="191">
        <v>1375000000</v>
      </c>
      <c r="H4262" s="194">
        <f t="shared" si="66"/>
        <v>1.1264453366053842E-2</v>
      </c>
      <c r="I4262" s="193"/>
      <c r="J4262" s="197">
        <v>4260</v>
      </c>
      <c r="K4262" s="234">
        <v>1.1264453366053842E-2</v>
      </c>
      <c r="L4262" s="198">
        <v>1.3838093819747361E-3</v>
      </c>
    </row>
    <row r="4263" spans="1:12" ht="14.4" x14ac:dyDescent="0.3">
      <c r="A4263" s="7">
        <v>37953</v>
      </c>
      <c r="B4263" s="191">
        <v>1058.4499510000001</v>
      </c>
      <c r="C4263" s="191">
        <v>1060.630005</v>
      </c>
      <c r="D4263" s="191">
        <v>1056.7700199999999</v>
      </c>
      <c r="E4263" s="191">
        <v>1058.1999510000001</v>
      </c>
      <c r="F4263" s="192">
        <v>1058.1999510000001</v>
      </c>
      <c r="G4263" s="191">
        <v>487220000</v>
      </c>
      <c r="H4263" s="194">
        <f t="shared" si="66"/>
        <v>-2.3619444619351679E-4</v>
      </c>
      <c r="I4263" s="193"/>
      <c r="J4263" s="197">
        <v>4261</v>
      </c>
      <c r="K4263" s="234">
        <v>-2.3619444619351679E-4</v>
      </c>
      <c r="L4263" s="198">
        <v>1.3910611750938854E-3</v>
      </c>
    </row>
    <row r="4264" spans="1:12" ht="14.4" x14ac:dyDescent="0.3">
      <c r="A4264" s="7">
        <v>37951</v>
      </c>
      <c r="B4264" s="191">
        <v>1053.8900149999999</v>
      </c>
      <c r="C4264" s="191">
        <v>1058.4499510000001</v>
      </c>
      <c r="D4264" s="191">
        <v>1048.280029</v>
      </c>
      <c r="E4264" s="191">
        <v>1058.4499510000001</v>
      </c>
      <c r="F4264" s="192">
        <v>1058.4499510000001</v>
      </c>
      <c r="G4264" s="191">
        <v>1097700000</v>
      </c>
      <c r="H4264" s="194">
        <f t="shared" si="66"/>
        <v>4.3267664890060727E-3</v>
      </c>
      <c r="I4264" s="193"/>
      <c r="J4264" s="197">
        <v>4262</v>
      </c>
      <c r="K4264" s="234">
        <v>4.3267664890060727E-3</v>
      </c>
      <c r="L4264" s="198">
        <v>1.3925712954545068E-3</v>
      </c>
    </row>
    <row r="4265" spans="1:12" ht="14.4" x14ac:dyDescent="0.3">
      <c r="A4265" s="7">
        <v>37950</v>
      </c>
      <c r="B4265" s="191">
        <v>1052.079956</v>
      </c>
      <c r="C4265" s="191">
        <v>1058.0500489999999</v>
      </c>
      <c r="D4265" s="191">
        <v>1049.3100589999999</v>
      </c>
      <c r="E4265" s="191">
        <v>1053.8900149999999</v>
      </c>
      <c r="F4265" s="192">
        <v>1053.8900149999999</v>
      </c>
      <c r="G4265" s="191">
        <v>1333700000</v>
      </c>
      <c r="H4265" s="194">
        <f t="shared" si="66"/>
        <v>1.720457641719305E-3</v>
      </c>
      <c r="I4265" s="193"/>
      <c r="J4265" s="197">
        <v>4263</v>
      </c>
      <c r="K4265" s="234">
        <v>1.720457641719305E-3</v>
      </c>
      <c r="L4265" s="198">
        <v>1.395041436464041E-3</v>
      </c>
    </row>
    <row r="4266" spans="1:12" ht="14.4" x14ac:dyDescent="0.3">
      <c r="A4266" s="7">
        <v>37949</v>
      </c>
      <c r="B4266" s="191">
        <v>1035.280029</v>
      </c>
      <c r="C4266" s="191">
        <v>1052.079956</v>
      </c>
      <c r="D4266" s="191">
        <v>1035.280029</v>
      </c>
      <c r="E4266" s="191">
        <v>1052.079956</v>
      </c>
      <c r="F4266" s="192">
        <v>1052.079956</v>
      </c>
      <c r="G4266" s="191">
        <v>1302800000</v>
      </c>
      <c r="H4266" s="194">
        <f t="shared" si="66"/>
        <v>1.6227423044398382E-2</v>
      </c>
      <c r="I4266" s="193"/>
      <c r="J4266" s="197">
        <v>4264</v>
      </c>
      <c r="K4266" s="234">
        <v>1.6227423044398382E-2</v>
      </c>
      <c r="L4266" s="198">
        <v>1.3969953952789229E-3</v>
      </c>
    </row>
    <row r="4267" spans="1:12" ht="14.4" x14ac:dyDescent="0.3">
      <c r="A4267" s="7">
        <v>37946</v>
      </c>
      <c r="B4267" s="191">
        <v>1033.650024</v>
      </c>
      <c r="C4267" s="191">
        <v>1037.5699460000001</v>
      </c>
      <c r="D4267" s="191">
        <v>1031.1999510000001</v>
      </c>
      <c r="E4267" s="191">
        <v>1035.280029</v>
      </c>
      <c r="F4267" s="192">
        <v>1035.280029</v>
      </c>
      <c r="G4267" s="191">
        <v>1273800000</v>
      </c>
      <c r="H4267" s="194">
        <f t="shared" si="66"/>
        <v>1.5769409008401308E-3</v>
      </c>
      <c r="I4267" s="193"/>
      <c r="J4267" s="197">
        <v>4265</v>
      </c>
      <c r="K4267" s="234">
        <v>1.5769409008401308E-3</v>
      </c>
      <c r="L4267" s="198">
        <v>1.4033763721666729E-3</v>
      </c>
    </row>
    <row r="4268" spans="1:12" ht="14.4" x14ac:dyDescent="0.3">
      <c r="A4268" s="7">
        <v>37945</v>
      </c>
      <c r="B4268" s="191">
        <v>1042.4399410000001</v>
      </c>
      <c r="C4268" s="191">
        <v>1046.4799800000001</v>
      </c>
      <c r="D4268" s="191">
        <v>1033.420044</v>
      </c>
      <c r="E4268" s="191">
        <v>1033.650024</v>
      </c>
      <c r="F4268" s="192">
        <v>1033.650024</v>
      </c>
      <c r="G4268" s="191">
        <v>1326700000</v>
      </c>
      <c r="H4268" s="194">
        <f t="shared" si="66"/>
        <v>-8.4320608356276121E-3</v>
      </c>
      <c r="I4268" s="193"/>
      <c r="J4268" s="197">
        <v>4266</v>
      </c>
      <c r="K4268" s="234">
        <v>-8.4320608356276121E-3</v>
      </c>
      <c r="L4268" s="198">
        <v>1.4053793342496646E-3</v>
      </c>
    </row>
    <row r="4269" spans="1:12" ht="14.4" x14ac:dyDescent="0.3">
      <c r="A4269" s="7">
        <v>37944</v>
      </c>
      <c r="B4269" s="191">
        <v>1034.150024</v>
      </c>
      <c r="C4269" s="191">
        <v>1043.9499510000001</v>
      </c>
      <c r="D4269" s="191">
        <v>1034.150024</v>
      </c>
      <c r="E4269" s="191">
        <v>1042.4399410000001</v>
      </c>
      <c r="F4269" s="192">
        <v>1042.4399410000001</v>
      </c>
      <c r="G4269" s="191">
        <v>1326200000</v>
      </c>
      <c r="H4269" s="194">
        <f t="shared" si="66"/>
        <v>8.0161647803627181E-3</v>
      </c>
      <c r="I4269" s="193"/>
      <c r="J4269" s="197">
        <v>4267</v>
      </c>
      <c r="K4269" s="234">
        <v>8.0161647803627181E-3</v>
      </c>
      <c r="L4269" s="198">
        <v>1.4135513264295864E-3</v>
      </c>
    </row>
    <row r="4270" spans="1:12" ht="14.4" x14ac:dyDescent="0.3">
      <c r="A4270" s="7">
        <v>37943</v>
      </c>
      <c r="B4270" s="191">
        <v>1043.630005</v>
      </c>
      <c r="C4270" s="191">
        <v>1048.7700199999999</v>
      </c>
      <c r="D4270" s="191">
        <v>1034</v>
      </c>
      <c r="E4270" s="191">
        <v>1034.150024</v>
      </c>
      <c r="F4270" s="192">
        <v>1034.150024</v>
      </c>
      <c r="G4270" s="191">
        <v>1354300000</v>
      </c>
      <c r="H4270" s="194">
        <f t="shared" si="66"/>
        <v>-9.0836608324613589E-3</v>
      </c>
      <c r="I4270" s="193"/>
      <c r="J4270" s="197">
        <v>4268</v>
      </c>
      <c r="K4270" s="234">
        <v>-9.0836608324613589E-3</v>
      </c>
      <c r="L4270" s="198">
        <v>1.4170520765757649E-3</v>
      </c>
    </row>
    <row r="4271" spans="1:12" ht="14.4" x14ac:dyDescent="0.3">
      <c r="A4271" s="7">
        <v>37942</v>
      </c>
      <c r="B4271" s="191">
        <v>1050.349976</v>
      </c>
      <c r="C4271" s="191">
        <v>1050.349976</v>
      </c>
      <c r="D4271" s="191">
        <v>1035.280029</v>
      </c>
      <c r="E4271" s="191">
        <v>1043.630005</v>
      </c>
      <c r="F4271" s="192">
        <v>1043.630005</v>
      </c>
      <c r="G4271" s="191">
        <v>1374300000</v>
      </c>
      <c r="H4271" s="194">
        <f t="shared" si="66"/>
        <v>-6.397839913884081E-3</v>
      </c>
      <c r="I4271" s="193"/>
      <c r="J4271" s="197">
        <v>4269</v>
      </c>
      <c r="K4271" s="234">
        <v>-6.397839913884081E-3</v>
      </c>
      <c r="L4271" s="198">
        <v>1.4201029160999055E-3</v>
      </c>
    </row>
    <row r="4272" spans="1:12" ht="14.4" x14ac:dyDescent="0.3">
      <c r="A4272" s="7">
        <v>37939</v>
      </c>
      <c r="B4272" s="191">
        <v>1058.410034</v>
      </c>
      <c r="C4272" s="191">
        <v>1063.650024</v>
      </c>
      <c r="D4272" s="191">
        <v>1048.1099850000001</v>
      </c>
      <c r="E4272" s="191">
        <v>1050.349976</v>
      </c>
      <c r="F4272" s="192">
        <v>1050.349976</v>
      </c>
      <c r="G4272" s="191">
        <v>1356100000</v>
      </c>
      <c r="H4272" s="194">
        <f t="shared" si="66"/>
        <v>-7.6152509340250895E-3</v>
      </c>
      <c r="I4272" s="193"/>
      <c r="J4272" s="197">
        <v>4270</v>
      </c>
      <c r="K4272" s="234">
        <v>-7.6152509340250895E-3</v>
      </c>
      <c r="L4272" s="198">
        <v>1.4236722180457401E-3</v>
      </c>
    </row>
    <row r="4273" spans="1:12" ht="14.4" x14ac:dyDescent="0.3">
      <c r="A4273" s="7">
        <v>37938</v>
      </c>
      <c r="B4273" s="191">
        <v>1058.5600589999999</v>
      </c>
      <c r="C4273" s="191">
        <v>1059.619995</v>
      </c>
      <c r="D4273" s="191">
        <v>1052.959961</v>
      </c>
      <c r="E4273" s="191">
        <v>1058.410034</v>
      </c>
      <c r="F4273" s="192">
        <v>1058.410034</v>
      </c>
      <c r="G4273" s="191">
        <v>1383000000</v>
      </c>
      <c r="H4273" s="194">
        <f t="shared" si="66"/>
        <v>-1.1336003392683833E-4</v>
      </c>
      <c r="I4273" s="193"/>
      <c r="J4273" s="197">
        <v>4271</v>
      </c>
      <c r="K4273" s="234">
        <v>-1.1336003392683833E-4</v>
      </c>
      <c r="L4273" s="198">
        <v>1.426073143178065E-3</v>
      </c>
    </row>
    <row r="4274" spans="1:12" ht="14.4" x14ac:dyDescent="0.3">
      <c r="A4274" s="7">
        <v>37937</v>
      </c>
      <c r="B4274" s="191">
        <v>1046.5699460000001</v>
      </c>
      <c r="C4274" s="191">
        <v>1059.099976</v>
      </c>
      <c r="D4274" s="191">
        <v>1046.5699460000001</v>
      </c>
      <c r="E4274" s="191">
        <v>1058.530029</v>
      </c>
      <c r="F4274" s="192">
        <v>1058.530029</v>
      </c>
      <c r="G4274" s="191">
        <v>1349300000</v>
      </c>
      <c r="H4274" s="194">
        <f t="shared" si="66"/>
        <v>1.1427886923097198E-2</v>
      </c>
      <c r="I4274" s="193"/>
      <c r="J4274" s="197">
        <v>4272</v>
      </c>
      <c r="K4274" s="234">
        <v>1.1427886923097198E-2</v>
      </c>
      <c r="L4274" s="198">
        <v>1.4273786545296108E-3</v>
      </c>
    </row>
    <row r="4275" spans="1:12" ht="14.4" x14ac:dyDescent="0.3">
      <c r="A4275" s="7">
        <v>37936</v>
      </c>
      <c r="B4275" s="191">
        <v>1047.1099850000001</v>
      </c>
      <c r="C4275" s="191">
        <v>1048.2299800000001</v>
      </c>
      <c r="D4275" s="191">
        <v>1043.459961</v>
      </c>
      <c r="E4275" s="191">
        <v>1046.5699460000001</v>
      </c>
      <c r="F4275" s="192">
        <v>1046.5699460000001</v>
      </c>
      <c r="G4275" s="191">
        <v>1162500000</v>
      </c>
      <c r="H4275" s="194">
        <f t="shared" si="66"/>
        <v>-5.1574238402471049E-4</v>
      </c>
      <c r="I4275" s="193"/>
      <c r="J4275" s="197">
        <v>4273</v>
      </c>
      <c r="K4275" s="234">
        <v>-5.1574238402471049E-4</v>
      </c>
      <c r="L4275" s="198">
        <v>1.4337402850619629E-3</v>
      </c>
    </row>
    <row r="4276" spans="1:12" ht="14.4" x14ac:dyDescent="0.3">
      <c r="A4276" s="7">
        <v>37935</v>
      </c>
      <c r="B4276" s="191">
        <v>1053.209961</v>
      </c>
      <c r="C4276" s="191">
        <v>1053.650024</v>
      </c>
      <c r="D4276" s="191">
        <v>1045.579956</v>
      </c>
      <c r="E4276" s="191">
        <v>1047.1099850000001</v>
      </c>
      <c r="F4276" s="192">
        <v>1047.1099850000001</v>
      </c>
      <c r="G4276" s="191">
        <v>1243600000</v>
      </c>
      <c r="H4276" s="194">
        <f t="shared" si="66"/>
        <v>-5.791794823330549E-3</v>
      </c>
      <c r="I4276" s="193"/>
      <c r="J4276" s="197">
        <v>4274</v>
      </c>
      <c r="K4276" s="234">
        <v>-5.791794823330549E-3</v>
      </c>
      <c r="L4276" s="198">
        <v>1.4367258558097805E-3</v>
      </c>
    </row>
    <row r="4277" spans="1:12" ht="14.4" x14ac:dyDescent="0.3">
      <c r="A4277" s="7">
        <v>37932</v>
      </c>
      <c r="B4277" s="191">
        <v>1058.0500489999999</v>
      </c>
      <c r="C4277" s="191">
        <v>1062.3900149999999</v>
      </c>
      <c r="D4277" s="191">
        <v>1052.170044</v>
      </c>
      <c r="E4277" s="191">
        <v>1053.209961</v>
      </c>
      <c r="F4277" s="192">
        <v>1053.209961</v>
      </c>
      <c r="G4277" s="191">
        <v>1440500000</v>
      </c>
      <c r="H4277" s="194">
        <f t="shared" si="66"/>
        <v>-4.5745359631847848E-3</v>
      </c>
      <c r="I4277" s="193"/>
      <c r="J4277" s="197">
        <v>4275</v>
      </c>
      <c r="K4277" s="234">
        <v>-4.5745359631847848E-3</v>
      </c>
      <c r="L4277" s="198">
        <v>1.4414231191096046E-3</v>
      </c>
    </row>
    <row r="4278" spans="1:12" ht="14.4" x14ac:dyDescent="0.3">
      <c r="A4278" s="7">
        <v>37931</v>
      </c>
      <c r="B4278" s="191">
        <v>1051.8100589999999</v>
      </c>
      <c r="C4278" s="191">
        <v>1058.9399410000001</v>
      </c>
      <c r="D4278" s="191">
        <v>1046.9300539999999</v>
      </c>
      <c r="E4278" s="191">
        <v>1058.0500489999999</v>
      </c>
      <c r="F4278" s="192">
        <v>1058.0500489999999</v>
      </c>
      <c r="G4278" s="191">
        <v>1453900000</v>
      </c>
      <c r="H4278" s="194">
        <f t="shared" si="66"/>
        <v>5.9326205778376523E-3</v>
      </c>
      <c r="I4278" s="193"/>
      <c r="J4278" s="197">
        <v>4276</v>
      </c>
      <c r="K4278" s="234">
        <v>5.9326205778376523E-3</v>
      </c>
      <c r="L4278" s="198">
        <v>1.4436549093934741E-3</v>
      </c>
    </row>
    <row r="4279" spans="1:12" ht="14.4" x14ac:dyDescent="0.3">
      <c r="A4279" s="7">
        <v>37930</v>
      </c>
      <c r="B4279" s="191">
        <v>1053.25</v>
      </c>
      <c r="C4279" s="191">
        <v>1054.540039</v>
      </c>
      <c r="D4279" s="191">
        <v>1044.880005</v>
      </c>
      <c r="E4279" s="191">
        <v>1051.8100589999999</v>
      </c>
      <c r="F4279" s="192">
        <v>1051.8100589999999</v>
      </c>
      <c r="G4279" s="191">
        <v>1401800000</v>
      </c>
      <c r="H4279" s="194">
        <f t="shared" si="66"/>
        <v>-1.3671407548066364E-3</v>
      </c>
      <c r="I4279" s="193"/>
      <c r="J4279" s="197">
        <v>4277</v>
      </c>
      <c r="K4279" s="234">
        <v>-1.3671407548066364E-3</v>
      </c>
      <c r="L4279" s="198">
        <v>1.4447462461062983E-3</v>
      </c>
    </row>
    <row r="4280" spans="1:12" ht="14.4" x14ac:dyDescent="0.3">
      <c r="A4280" s="7">
        <v>37929</v>
      </c>
      <c r="B4280" s="191">
        <v>1059.0200199999999</v>
      </c>
      <c r="C4280" s="191">
        <v>1059.0200199999999</v>
      </c>
      <c r="D4280" s="191">
        <v>1051.6999510000001</v>
      </c>
      <c r="E4280" s="191">
        <v>1053.25</v>
      </c>
      <c r="F4280" s="192">
        <v>1053.25</v>
      </c>
      <c r="G4280" s="191">
        <v>1417600000</v>
      </c>
      <c r="H4280" s="194">
        <f t="shared" si="66"/>
        <v>-5.4484522398357792E-3</v>
      </c>
      <c r="I4280" s="193"/>
      <c r="J4280" s="197">
        <v>4278</v>
      </c>
      <c r="K4280" s="234">
        <v>-5.4484522398357792E-3</v>
      </c>
      <c r="L4280" s="198">
        <v>1.4486741790628956E-3</v>
      </c>
    </row>
    <row r="4281" spans="1:12" ht="14.4" x14ac:dyDescent="0.3">
      <c r="A4281" s="7">
        <v>37928</v>
      </c>
      <c r="B4281" s="191">
        <v>1050.709961</v>
      </c>
      <c r="C4281" s="191">
        <v>1061.4399410000001</v>
      </c>
      <c r="D4281" s="191">
        <v>1050.709961</v>
      </c>
      <c r="E4281" s="191">
        <v>1059.0200199999999</v>
      </c>
      <c r="F4281" s="192">
        <v>1059.0200199999999</v>
      </c>
      <c r="G4281" s="191">
        <v>1378200000</v>
      </c>
      <c r="H4281" s="194">
        <f t="shared" si="66"/>
        <v>7.9089942119620876E-3</v>
      </c>
      <c r="I4281" s="193"/>
      <c r="J4281" s="197">
        <v>4279</v>
      </c>
      <c r="K4281" s="234">
        <v>7.9089942119620876E-3</v>
      </c>
      <c r="L4281" s="198">
        <v>1.4495985262060081E-3</v>
      </c>
    </row>
    <row r="4282" spans="1:12" ht="14.4" x14ac:dyDescent="0.3">
      <c r="A4282" s="7">
        <v>37925</v>
      </c>
      <c r="B4282" s="191">
        <v>1046.9399410000001</v>
      </c>
      <c r="C4282" s="191">
        <v>1053.089966</v>
      </c>
      <c r="D4282" s="191">
        <v>1046.9399410000001</v>
      </c>
      <c r="E4282" s="191">
        <v>1050.709961</v>
      </c>
      <c r="F4282" s="192">
        <v>1050.709961</v>
      </c>
      <c r="G4282" s="191">
        <v>1498900000</v>
      </c>
      <c r="H4282" s="194">
        <f t="shared" si="66"/>
        <v>3.6009897534322183E-3</v>
      </c>
      <c r="I4282" s="193"/>
      <c r="J4282" s="197">
        <v>4280</v>
      </c>
      <c r="K4282" s="234">
        <v>3.6009897534322183E-3</v>
      </c>
      <c r="L4282" s="198">
        <v>1.4497229778261259E-3</v>
      </c>
    </row>
    <row r="4283" spans="1:12" ht="14.4" x14ac:dyDescent="0.3">
      <c r="A4283" s="7">
        <v>37924</v>
      </c>
      <c r="B4283" s="191">
        <v>1048.1099850000001</v>
      </c>
      <c r="C4283" s="191">
        <v>1052.8100589999999</v>
      </c>
      <c r="D4283" s="191">
        <v>1043.8199460000001</v>
      </c>
      <c r="E4283" s="191">
        <v>1046.9399410000001</v>
      </c>
      <c r="F4283" s="192">
        <v>1046.9399410000001</v>
      </c>
      <c r="G4283" s="191">
        <v>1629700000</v>
      </c>
      <c r="H4283" s="194">
        <f t="shared" si="66"/>
        <v>-1.116337041670261E-3</v>
      </c>
      <c r="I4283" s="193"/>
      <c r="J4283" s="197">
        <v>4281</v>
      </c>
      <c r="K4283" s="234">
        <v>-1.116337041670261E-3</v>
      </c>
      <c r="L4283" s="198">
        <v>1.4532789018848109E-3</v>
      </c>
    </row>
    <row r="4284" spans="1:12" ht="14.4" x14ac:dyDescent="0.3">
      <c r="A4284" s="7">
        <v>37923</v>
      </c>
      <c r="B4284" s="191">
        <v>1046.790039</v>
      </c>
      <c r="C4284" s="191">
        <v>1049.829956</v>
      </c>
      <c r="D4284" s="191">
        <v>1043.349976</v>
      </c>
      <c r="E4284" s="191">
        <v>1048.1099850000001</v>
      </c>
      <c r="F4284" s="192">
        <v>1048.1099850000001</v>
      </c>
      <c r="G4284" s="191">
        <v>1562600000</v>
      </c>
      <c r="H4284" s="194">
        <f t="shared" si="66"/>
        <v>1.260946274633086E-3</v>
      </c>
      <c r="I4284" s="193"/>
      <c r="J4284" s="197">
        <v>4282</v>
      </c>
      <c r="K4284" s="234">
        <v>1.260946274633086E-3</v>
      </c>
      <c r="L4284" s="198">
        <v>1.4559208669275567E-3</v>
      </c>
    </row>
    <row r="4285" spans="1:12" ht="14.4" x14ac:dyDescent="0.3">
      <c r="A4285" s="7">
        <v>37922</v>
      </c>
      <c r="B4285" s="191">
        <v>1031.130005</v>
      </c>
      <c r="C4285" s="191">
        <v>1046.790039</v>
      </c>
      <c r="D4285" s="191">
        <v>1031.130005</v>
      </c>
      <c r="E4285" s="191">
        <v>1046.790039</v>
      </c>
      <c r="F4285" s="192">
        <v>1046.790039</v>
      </c>
      <c r="G4285" s="191">
        <v>1629200000</v>
      </c>
      <c r="H4285" s="194">
        <f t="shared" si="66"/>
        <v>1.5187254685697945E-2</v>
      </c>
      <c r="I4285" s="193"/>
      <c r="J4285" s="197">
        <v>4283</v>
      </c>
      <c r="K4285" s="234">
        <v>1.5187254685697945E-2</v>
      </c>
      <c r="L4285" s="198">
        <v>1.4641288433382138E-3</v>
      </c>
    </row>
    <row r="4286" spans="1:12" ht="14.4" x14ac:dyDescent="0.3">
      <c r="A4286" s="7">
        <v>37921</v>
      </c>
      <c r="B4286" s="191">
        <v>1028.910034</v>
      </c>
      <c r="C4286" s="191">
        <v>1037.75</v>
      </c>
      <c r="D4286" s="191">
        <v>1028.910034</v>
      </c>
      <c r="E4286" s="191">
        <v>1031.130005</v>
      </c>
      <c r="F4286" s="192">
        <v>1031.130005</v>
      </c>
      <c r="G4286" s="191">
        <v>1371800000</v>
      </c>
      <c r="H4286" s="194">
        <f t="shared" si="66"/>
        <v>2.1575948592605395E-3</v>
      </c>
      <c r="I4286" s="193"/>
      <c r="J4286" s="197">
        <v>4284</v>
      </c>
      <c r="K4286" s="234">
        <v>2.1575948592605395E-3</v>
      </c>
      <c r="L4286" s="198">
        <v>1.4697869815371834E-3</v>
      </c>
    </row>
    <row r="4287" spans="1:12" ht="14.4" x14ac:dyDescent="0.3">
      <c r="A4287" s="7">
        <v>37918</v>
      </c>
      <c r="B4287" s="191">
        <v>1033.7700199999999</v>
      </c>
      <c r="C4287" s="191">
        <v>1033.7700199999999</v>
      </c>
      <c r="D4287" s="191">
        <v>1018.320007</v>
      </c>
      <c r="E4287" s="191">
        <v>1028.910034</v>
      </c>
      <c r="F4287" s="192">
        <v>1028.910034</v>
      </c>
      <c r="G4287" s="191">
        <v>1420300000</v>
      </c>
      <c r="H4287" s="194">
        <f t="shared" si="66"/>
        <v>-4.701225520159634E-3</v>
      </c>
      <c r="I4287" s="193"/>
      <c r="J4287" s="197">
        <v>4285</v>
      </c>
      <c r="K4287" s="234">
        <v>-4.701225520159634E-3</v>
      </c>
      <c r="L4287" s="198">
        <v>1.4709224507656886E-3</v>
      </c>
    </row>
    <row r="4288" spans="1:12" ht="14.4" x14ac:dyDescent="0.3">
      <c r="A4288" s="7">
        <v>37917</v>
      </c>
      <c r="B4288" s="191">
        <v>1030.3599850000001</v>
      </c>
      <c r="C4288" s="191">
        <v>1035.4399410000001</v>
      </c>
      <c r="D4288" s="191">
        <v>1025.8900149999999</v>
      </c>
      <c r="E4288" s="191">
        <v>1033.7700199999999</v>
      </c>
      <c r="F4288" s="192">
        <v>1033.7700199999999</v>
      </c>
      <c r="G4288" s="191">
        <v>1604300000</v>
      </c>
      <c r="H4288" s="194">
        <f t="shared" si="66"/>
        <v>3.3095569020956104E-3</v>
      </c>
      <c r="I4288" s="193"/>
      <c r="J4288" s="197">
        <v>4286</v>
      </c>
      <c r="K4288" s="234">
        <v>3.3095569020956104E-3</v>
      </c>
      <c r="L4288" s="198">
        <v>1.4709261755423634E-3</v>
      </c>
    </row>
    <row r="4289" spans="1:12" ht="14.4" x14ac:dyDescent="0.3">
      <c r="A4289" s="7">
        <v>37916</v>
      </c>
      <c r="B4289" s="191">
        <v>1046.030029</v>
      </c>
      <c r="C4289" s="191">
        <v>1046.030029</v>
      </c>
      <c r="D4289" s="191">
        <v>1028.3900149999999</v>
      </c>
      <c r="E4289" s="191">
        <v>1030.3599850000001</v>
      </c>
      <c r="F4289" s="192">
        <v>1030.3599850000001</v>
      </c>
      <c r="G4289" s="191">
        <v>1647200000</v>
      </c>
      <c r="H4289" s="194">
        <f t="shared" si="66"/>
        <v>-1.4980491539980408E-2</v>
      </c>
      <c r="I4289" s="193"/>
      <c r="J4289" s="197">
        <v>4287</v>
      </c>
      <c r="K4289" s="234">
        <v>-1.4980491539980408E-2</v>
      </c>
      <c r="L4289" s="198">
        <v>1.4738519463114331E-3</v>
      </c>
    </row>
    <row r="4290" spans="1:12" ht="14.4" x14ac:dyDescent="0.3">
      <c r="A4290" s="7">
        <v>37915</v>
      </c>
      <c r="B4290" s="191">
        <v>1044.6800539999999</v>
      </c>
      <c r="C4290" s="191">
        <v>1048.5699460000001</v>
      </c>
      <c r="D4290" s="191">
        <v>1042.589966</v>
      </c>
      <c r="E4290" s="191">
        <v>1046.030029</v>
      </c>
      <c r="F4290" s="192">
        <v>1046.030029</v>
      </c>
      <c r="G4290" s="191">
        <v>1498000000</v>
      </c>
      <c r="H4290" s="194">
        <f t="shared" si="66"/>
        <v>1.292237747654064E-3</v>
      </c>
      <c r="I4290" s="193"/>
      <c r="J4290" s="197">
        <v>4288</v>
      </c>
      <c r="K4290" s="234">
        <v>1.292237747654064E-3</v>
      </c>
      <c r="L4290" s="198">
        <v>1.4741103865968913E-3</v>
      </c>
    </row>
    <row r="4291" spans="1:12" ht="14.4" x14ac:dyDescent="0.3">
      <c r="A4291" s="7">
        <v>37914</v>
      </c>
      <c r="B4291" s="191">
        <v>1039.3199460000001</v>
      </c>
      <c r="C4291" s="191">
        <v>1044.6899410000001</v>
      </c>
      <c r="D4291" s="191">
        <v>1036.130005</v>
      </c>
      <c r="E4291" s="191">
        <v>1044.6800539999999</v>
      </c>
      <c r="F4291" s="192">
        <v>1044.6800539999999</v>
      </c>
      <c r="G4291" s="191">
        <v>1172600000</v>
      </c>
      <c r="H4291" s="194">
        <f t="shared" si="66"/>
        <v>5.1573223631752128E-3</v>
      </c>
      <c r="I4291" s="193"/>
      <c r="J4291" s="197">
        <v>4289</v>
      </c>
      <c r="K4291" s="234">
        <v>5.1573223631752128E-3</v>
      </c>
      <c r="L4291" s="198">
        <v>1.4766974497839834E-3</v>
      </c>
    </row>
    <row r="4292" spans="1:12" ht="14.4" x14ac:dyDescent="0.3">
      <c r="A4292" s="7">
        <v>37911</v>
      </c>
      <c r="B4292" s="191">
        <v>1050.0699460000001</v>
      </c>
      <c r="C4292" s="191">
        <v>1051.8900149999999</v>
      </c>
      <c r="D4292" s="191">
        <v>1036.5699460000001</v>
      </c>
      <c r="E4292" s="191">
        <v>1039.3199460000001</v>
      </c>
      <c r="F4292" s="192">
        <v>1039.3199460000001</v>
      </c>
      <c r="G4292" s="191">
        <v>1352000000</v>
      </c>
      <c r="H4292" s="194">
        <f t="shared" ref="H4292:H4355" si="67">(F4292-F4293)/F4293</f>
        <v>-1.0237413270372753E-2</v>
      </c>
      <c r="I4292" s="193"/>
      <c r="J4292" s="197">
        <v>4290</v>
      </c>
      <c r="K4292" s="234">
        <v>-1.0237413270372753E-2</v>
      </c>
      <c r="L4292" s="198">
        <v>1.4798606367672706E-3</v>
      </c>
    </row>
    <row r="4293" spans="1:12" ht="14.4" x14ac:dyDescent="0.3">
      <c r="A4293" s="7">
        <v>37910</v>
      </c>
      <c r="B4293" s="191">
        <v>1046.76001</v>
      </c>
      <c r="C4293" s="191">
        <v>1052.9399410000001</v>
      </c>
      <c r="D4293" s="191">
        <v>1044.040039</v>
      </c>
      <c r="E4293" s="191">
        <v>1050.0699460000001</v>
      </c>
      <c r="F4293" s="192">
        <v>1050.0699460000001</v>
      </c>
      <c r="G4293" s="191">
        <v>1417700000</v>
      </c>
      <c r="H4293" s="194">
        <f t="shared" si="67"/>
        <v>3.1620772367871668E-3</v>
      </c>
      <c r="I4293" s="193"/>
      <c r="J4293" s="197">
        <v>4291</v>
      </c>
      <c r="K4293" s="234">
        <v>3.1620772367871668E-3</v>
      </c>
      <c r="L4293" s="198">
        <v>1.4818052561744752E-3</v>
      </c>
    </row>
    <row r="4294" spans="1:12" ht="14.4" x14ac:dyDescent="0.3">
      <c r="A4294" s="7">
        <v>37909</v>
      </c>
      <c r="B4294" s="191">
        <v>1049.4799800000001</v>
      </c>
      <c r="C4294" s="191">
        <v>1053.790039</v>
      </c>
      <c r="D4294" s="191">
        <v>1043.150024</v>
      </c>
      <c r="E4294" s="191">
        <v>1046.76001</v>
      </c>
      <c r="F4294" s="192">
        <v>1046.76001</v>
      </c>
      <c r="G4294" s="191">
        <v>1521100000</v>
      </c>
      <c r="H4294" s="194">
        <f t="shared" si="67"/>
        <v>-2.5917311924331353E-3</v>
      </c>
      <c r="I4294" s="193"/>
      <c r="J4294" s="197">
        <v>4292</v>
      </c>
      <c r="K4294" s="234">
        <v>-2.5917311924331353E-3</v>
      </c>
      <c r="L4294" s="198">
        <v>1.4827786096359415E-3</v>
      </c>
    </row>
    <row r="4295" spans="1:12" ht="14.4" x14ac:dyDescent="0.3">
      <c r="A4295" s="7">
        <v>37908</v>
      </c>
      <c r="B4295" s="191">
        <v>1045.349976</v>
      </c>
      <c r="C4295" s="191">
        <v>1049.48999</v>
      </c>
      <c r="D4295" s="191">
        <v>1040.839966</v>
      </c>
      <c r="E4295" s="191">
        <v>1049.4799800000001</v>
      </c>
      <c r="F4295" s="192">
        <v>1049.4799800000001</v>
      </c>
      <c r="G4295" s="191">
        <v>1271900000</v>
      </c>
      <c r="H4295" s="194">
        <f t="shared" si="67"/>
        <v>3.9508337827714258E-3</v>
      </c>
      <c r="I4295" s="193"/>
      <c r="J4295" s="197">
        <v>4293</v>
      </c>
      <c r="K4295" s="234">
        <v>3.9508337827714258E-3</v>
      </c>
      <c r="L4295" s="198">
        <v>1.4851934557271722E-3</v>
      </c>
    </row>
    <row r="4296" spans="1:12" ht="14.4" x14ac:dyDescent="0.3">
      <c r="A4296" s="7">
        <v>37907</v>
      </c>
      <c r="B4296" s="191">
        <v>1038.0600589999999</v>
      </c>
      <c r="C4296" s="191">
        <v>1048.900024</v>
      </c>
      <c r="D4296" s="191">
        <v>1038.0600589999999</v>
      </c>
      <c r="E4296" s="191">
        <v>1045.349976</v>
      </c>
      <c r="F4296" s="192">
        <v>1045.349976</v>
      </c>
      <c r="G4296" s="191">
        <v>1040500000</v>
      </c>
      <c r="H4296" s="194">
        <f t="shared" si="67"/>
        <v>7.0226350939874282E-3</v>
      </c>
      <c r="I4296" s="193"/>
      <c r="J4296" s="197">
        <v>4294</v>
      </c>
      <c r="K4296" s="234">
        <v>7.0226350939874282E-3</v>
      </c>
      <c r="L4296" s="198">
        <v>1.4933640655939071E-3</v>
      </c>
    </row>
    <row r="4297" spans="1:12" ht="14.4" x14ac:dyDescent="0.3">
      <c r="A4297" s="7">
        <v>37904</v>
      </c>
      <c r="B4297" s="191">
        <v>1038.7299800000001</v>
      </c>
      <c r="C4297" s="191">
        <v>1040.839966</v>
      </c>
      <c r="D4297" s="191">
        <v>1035.73999</v>
      </c>
      <c r="E4297" s="191">
        <v>1038.0600589999999</v>
      </c>
      <c r="F4297" s="192">
        <v>1038.0600589999999</v>
      </c>
      <c r="G4297" s="191">
        <v>1108100000</v>
      </c>
      <c r="H4297" s="194">
        <f t="shared" si="67"/>
        <v>-6.4494239398015494E-4</v>
      </c>
      <c r="I4297" s="193"/>
      <c r="J4297" s="197">
        <v>4295</v>
      </c>
      <c r="K4297" s="234">
        <v>-6.4494239398015494E-4</v>
      </c>
      <c r="L4297" s="198">
        <v>1.4987432818573409E-3</v>
      </c>
    </row>
    <row r="4298" spans="1:12" ht="14.4" x14ac:dyDescent="0.3">
      <c r="A4298" s="7">
        <v>37903</v>
      </c>
      <c r="B4298" s="191">
        <v>1033.780029</v>
      </c>
      <c r="C4298" s="191">
        <v>1048.280029</v>
      </c>
      <c r="D4298" s="191">
        <v>1033.780029</v>
      </c>
      <c r="E4298" s="191">
        <v>1038.7299800000001</v>
      </c>
      <c r="F4298" s="192">
        <v>1038.7299800000001</v>
      </c>
      <c r="G4298" s="191">
        <v>1578700000</v>
      </c>
      <c r="H4298" s="194">
        <f t="shared" si="67"/>
        <v>4.7882052865620365E-3</v>
      </c>
      <c r="I4298" s="193"/>
      <c r="J4298" s="197">
        <v>4296</v>
      </c>
      <c r="K4298" s="234">
        <v>4.7882052865620365E-3</v>
      </c>
      <c r="L4298" s="198">
        <v>1.5002512191744722E-3</v>
      </c>
    </row>
    <row r="4299" spans="1:12" ht="14.4" x14ac:dyDescent="0.3">
      <c r="A4299" s="7">
        <v>37902</v>
      </c>
      <c r="B4299" s="191">
        <v>1039.25</v>
      </c>
      <c r="C4299" s="191">
        <v>1040.0600589999999</v>
      </c>
      <c r="D4299" s="191">
        <v>1030.959961</v>
      </c>
      <c r="E4299" s="191">
        <v>1033.780029</v>
      </c>
      <c r="F4299" s="192">
        <v>1033.780029</v>
      </c>
      <c r="G4299" s="191">
        <v>1262500000</v>
      </c>
      <c r="H4299" s="194">
        <f t="shared" si="67"/>
        <v>-5.2633832090449714E-3</v>
      </c>
      <c r="I4299" s="193"/>
      <c r="J4299" s="197">
        <v>4297</v>
      </c>
      <c r="K4299" s="234">
        <v>-5.2633832090449714E-3</v>
      </c>
      <c r="L4299" s="198">
        <v>1.5037696152632723E-3</v>
      </c>
    </row>
    <row r="4300" spans="1:12" ht="14.4" x14ac:dyDescent="0.3">
      <c r="A4300" s="7">
        <v>37901</v>
      </c>
      <c r="B4300" s="191">
        <v>1034.349976</v>
      </c>
      <c r="C4300" s="191">
        <v>1039.25</v>
      </c>
      <c r="D4300" s="191">
        <v>1026.2700199999999</v>
      </c>
      <c r="E4300" s="191">
        <v>1039.25</v>
      </c>
      <c r="F4300" s="192">
        <v>1039.25</v>
      </c>
      <c r="G4300" s="191">
        <v>1279500000</v>
      </c>
      <c r="H4300" s="194">
        <f t="shared" si="67"/>
        <v>4.7372979298063332E-3</v>
      </c>
      <c r="I4300" s="193"/>
      <c r="J4300" s="197">
        <v>4298</v>
      </c>
      <c r="K4300" s="234">
        <v>4.7372979298063332E-3</v>
      </c>
      <c r="L4300" s="198">
        <v>1.5074770267586265E-3</v>
      </c>
    </row>
    <row r="4301" spans="1:12" ht="14.4" x14ac:dyDescent="0.3">
      <c r="A4301" s="7">
        <v>37900</v>
      </c>
      <c r="B4301" s="191">
        <v>1029.849976</v>
      </c>
      <c r="C4301" s="191">
        <v>1036.4799800000001</v>
      </c>
      <c r="D4301" s="191">
        <v>1029.150024</v>
      </c>
      <c r="E4301" s="191">
        <v>1034.349976</v>
      </c>
      <c r="F4301" s="192">
        <v>1034.349976</v>
      </c>
      <c r="G4301" s="191">
        <v>1025800000</v>
      </c>
      <c r="H4301" s="194">
        <f t="shared" si="67"/>
        <v>4.3695684855752231E-3</v>
      </c>
      <c r="I4301" s="193"/>
      <c r="J4301" s="197">
        <v>4299</v>
      </c>
      <c r="K4301" s="234">
        <v>4.3695684855752231E-3</v>
      </c>
      <c r="L4301" s="198">
        <v>1.5105951573543511E-3</v>
      </c>
    </row>
    <row r="4302" spans="1:12" ht="14.4" x14ac:dyDescent="0.3">
      <c r="A4302" s="7">
        <v>37897</v>
      </c>
      <c r="B4302" s="191">
        <v>1020.23999</v>
      </c>
      <c r="C4302" s="191">
        <v>1039.3100589999999</v>
      </c>
      <c r="D4302" s="191">
        <v>1020.23999</v>
      </c>
      <c r="E4302" s="191">
        <v>1029.849976</v>
      </c>
      <c r="F4302" s="192">
        <v>1029.849976</v>
      </c>
      <c r="G4302" s="191">
        <v>1570500000</v>
      </c>
      <c r="H4302" s="194">
        <f t="shared" si="67"/>
        <v>9.4193386793238083E-3</v>
      </c>
      <c r="I4302" s="193"/>
      <c r="J4302" s="197">
        <v>4300</v>
      </c>
      <c r="K4302" s="234">
        <v>9.4193386793238083E-3</v>
      </c>
      <c r="L4302" s="198">
        <v>1.5106047109038046E-3</v>
      </c>
    </row>
    <row r="4303" spans="1:12" ht="14.4" x14ac:dyDescent="0.3">
      <c r="A4303" s="7">
        <v>37896</v>
      </c>
      <c r="B4303" s="191">
        <v>1018.219971</v>
      </c>
      <c r="C4303" s="191">
        <v>1021.869995</v>
      </c>
      <c r="D4303" s="191">
        <v>1013.380005</v>
      </c>
      <c r="E4303" s="191">
        <v>1020.23999</v>
      </c>
      <c r="F4303" s="192">
        <v>1020.23999</v>
      </c>
      <c r="G4303" s="191">
        <v>1269300000</v>
      </c>
      <c r="H4303" s="194">
        <f t="shared" si="67"/>
        <v>1.9838728934143519E-3</v>
      </c>
      <c r="I4303" s="193"/>
      <c r="J4303" s="197">
        <v>4301</v>
      </c>
      <c r="K4303" s="234">
        <v>1.9838728934143519E-3</v>
      </c>
      <c r="L4303" s="198">
        <v>1.5123922472686047E-3</v>
      </c>
    </row>
    <row r="4304" spans="1:12" ht="14.4" x14ac:dyDescent="0.3">
      <c r="A4304" s="7">
        <v>37895</v>
      </c>
      <c r="B4304" s="191">
        <v>995.96997099999999</v>
      </c>
      <c r="C4304" s="191">
        <v>1018.219971</v>
      </c>
      <c r="D4304" s="191">
        <v>995.96997099999999</v>
      </c>
      <c r="E4304" s="191">
        <v>1018.219971</v>
      </c>
      <c r="F4304" s="192">
        <v>1018.219971</v>
      </c>
      <c r="G4304" s="191">
        <v>1566300000</v>
      </c>
      <c r="H4304" s="194">
        <f t="shared" si="67"/>
        <v>2.2340030972680801E-2</v>
      </c>
      <c r="I4304" s="193"/>
      <c r="J4304" s="197">
        <v>4302</v>
      </c>
      <c r="K4304" s="234">
        <v>2.2340030972680801E-2</v>
      </c>
      <c r="L4304" s="198">
        <v>1.5128773855587474E-3</v>
      </c>
    </row>
    <row r="4305" spans="1:12" ht="14.4" x14ac:dyDescent="0.3">
      <c r="A4305" s="7">
        <v>37894</v>
      </c>
      <c r="B4305" s="191">
        <v>1006.580017</v>
      </c>
      <c r="C4305" s="191">
        <v>1006.580017</v>
      </c>
      <c r="D4305" s="191">
        <v>990.35998500000005</v>
      </c>
      <c r="E4305" s="191">
        <v>995.96997099999999</v>
      </c>
      <c r="F4305" s="192">
        <v>995.96997099999999</v>
      </c>
      <c r="G4305" s="191">
        <v>1590500000</v>
      </c>
      <c r="H4305" s="194">
        <f t="shared" si="67"/>
        <v>-1.0540688093155351E-2</v>
      </c>
      <c r="I4305" s="193"/>
      <c r="J4305" s="197">
        <v>4303</v>
      </c>
      <c r="K4305" s="234">
        <v>-1.0540688093155351E-2</v>
      </c>
      <c r="L4305" s="198">
        <v>1.5139999626049229E-3</v>
      </c>
    </row>
    <row r="4306" spans="1:12" ht="14.4" x14ac:dyDescent="0.3">
      <c r="A4306" s="7">
        <v>37893</v>
      </c>
      <c r="B4306" s="191">
        <v>996.84997599999997</v>
      </c>
      <c r="C4306" s="191">
        <v>1006.8900149999999</v>
      </c>
      <c r="D4306" s="191">
        <v>995.30999799999995</v>
      </c>
      <c r="E4306" s="191">
        <v>1006.580017</v>
      </c>
      <c r="F4306" s="192">
        <v>1006.580017</v>
      </c>
      <c r="G4306" s="191">
        <v>1366500000</v>
      </c>
      <c r="H4306" s="194">
        <f t="shared" si="67"/>
        <v>9.7607877155629578E-3</v>
      </c>
      <c r="I4306" s="193"/>
      <c r="J4306" s="197">
        <v>4304</v>
      </c>
      <c r="K4306" s="234">
        <v>9.7607877155629578E-3</v>
      </c>
      <c r="L4306" s="198">
        <v>1.5161665104046116E-3</v>
      </c>
    </row>
    <row r="4307" spans="1:12" ht="14.4" x14ac:dyDescent="0.3">
      <c r="A4307" s="7">
        <v>37890</v>
      </c>
      <c r="B4307" s="191">
        <v>1003.27002</v>
      </c>
      <c r="C4307" s="191">
        <v>1003.450012</v>
      </c>
      <c r="D4307" s="191">
        <v>996.080017</v>
      </c>
      <c r="E4307" s="191">
        <v>996.84997599999997</v>
      </c>
      <c r="F4307" s="192">
        <v>996.84997599999997</v>
      </c>
      <c r="G4307" s="191">
        <v>1472500000</v>
      </c>
      <c r="H4307" s="194">
        <f t="shared" si="67"/>
        <v>-6.3991187536931232E-3</v>
      </c>
      <c r="I4307" s="193"/>
      <c r="J4307" s="197">
        <v>4305</v>
      </c>
      <c r="K4307" s="234">
        <v>-6.3991187536931232E-3</v>
      </c>
      <c r="L4307" s="198">
        <v>1.5190244119247351E-3</v>
      </c>
    </row>
    <row r="4308" spans="1:12" ht="14.4" x14ac:dyDescent="0.3">
      <c r="A4308" s="7">
        <v>37889</v>
      </c>
      <c r="B4308" s="191">
        <v>1009.380005</v>
      </c>
      <c r="C4308" s="191">
        <v>1015.969971</v>
      </c>
      <c r="D4308" s="191">
        <v>1003.26001</v>
      </c>
      <c r="E4308" s="191">
        <v>1003.27002</v>
      </c>
      <c r="F4308" s="192">
        <v>1003.27002</v>
      </c>
      <c r="G4308" s="191">
        <v>1530000000</v>
      </c>
      <c r="H4308" s="194">
        <f t="shared" si="67"/>
        <v>-6.0532058984068523E-3</v>
      </c>
      <c r="I4308" s="193"/>
      <c r="J4308" s="197">
        <v>4306</v>
      </c>
      <c r="K4308" s="234">
        <v>-6.0532058984068523E-3</v>
      </c>
      <c r="L4308" s="198">
        <v>1.5194761186389134E-3</v>
      </c>
    </row>
    <row r="4309" spans="1:12" ht="14.4" x14ac:dyDescent="0.3">
      <c r="A4309" s="7">
        <v>37888</v>
      </c>
      <c r="B4309" s="191">
        <v>1029.030029</v>
      </c>
      <c r="C4309" s="191">
        <v>1029.829956</v>
      </c>
      <c r="D4309" s="191">
        <v>1008.929993</v>
      </c>
      <c r="E4309" s="191">
        <v>1009.380005</v>
      </c>
      <c r="F4309" s="192">
        <v>1009.380005</v>
      </c>
      <c r="G4309" s="191">
        <v>1556000000</v>
      </c>
      <c r="H4309" s="194">
        <f t="shared" si="67"/>
        <v>-1.9095675972736877E-2</v>
      </c>
      <c r="I4309" s="193"/>
      <c r="J4309" s="197">
        <v>4307</v>
      </c>
      <c r="K4309" s="234">
        <v>-1.9095675972736877E-2</v>
      </c>
      <c r="L4309" s="198">
        <v>1.5197121120174614E-3</v>
      </c>
    </row>
    <row r="4310" spans="1:12" ht="14.4" x14ac:dyDescent="0.3">
      <c r="A4310" s="7">
        <v>37887</v>
      </c>
      <c r="B4310" s="191">
        <v>1022.820007</v>
      </c>
      <c r="C4310" s="191">
        <v>1030.119995</v>
      </c>
      <c r="D4310" s="191">
        <v>1021.539978</v>
      </c>
      <c r="E4310" s="191">
        <v>1029.030029</v>
      </c>
      <c r="F4310" s="192">
        <v>1029.030029</v>
      </c>
      <c r="G4310" s="191">
        <v>1301700000</v>
      </c>
      <c r="H4310" s="194">
        <f t="shared" si="67"/>
        <v>6.0714709895188634E-3</v>
      </c>
      <c r="I4310" s="193"/>
      <c r="J4310" s="197">
        <v>4308</v>
      </c>
      <c r="K4310" s="234">
        <v>6.0714709895188634E-3</v>
      </c>
      <c r="L4310" s="198">
        <v>1.5267326294096282E-3</v>
      </c>
    </row>
    <row r="4311" spans="1:12" ht="14.4" x14ac:dyDescent="0.3">
      <c r="A4311" s="7">
        <v>37886</v>
      </c>
      <c r="B4311" s="191">
        <v>1036.3000489999999</v>
      </c>
      <c r="C4311" s="191">
        <v>1036.3000489999999</v>
      </c>
      <c r="D4311" s="191">
        <v>1018.299988</v>
      </c>
      <c r="E4311" s="191">
        <v>1022.820007</v>
      </c>
      <c r="F4311" s="192">
        <v>1022.820007</v>
      </c>
      <c r="G4311" s="191">
        <v>1278800000</v>
      </c>
      <c r="H4311" s="194">
        <f t="shared" si="67"/>
        <v>-1.3007856183166033E-2</v>
      </c>
      <c r="I4311" s="193"/>
      <c r="J4311" s="197">
        <v>4309</v>
      </c>
      <c r="K4311" s="234">
        <v>-1.3007856183166033E-2</v>
      </c>
      <c r="L4311" s="198">
        <v>1.5279757870273753E-3</v>
      </c>
    </row>
    <row r="4312" spans="1:12" ht="14.4" x14ac:dyDescent="0.3">
      <c r="A4312" s="7">
        <v>37883</v>
      </c>
      <c r="B4312" s="191">
        <v>1039.579956</v>
      </c>
      <c r="C4312" s="191">
        <v>1040.290039</v>
      </c>
      <c r="D4312" s="191">
        <v>1031.8900149999999</v>
      </c>
      <c r="E4312" s="191">
        <v>1036.3000489999999</v>
      </c>
      <c r="F4312" s="192">
        <v>1036.3000489999999</v>
      </c>
      <c r="G4312" s="191">
        <v>1518600000</v>
      </c>
      <c r="H4312" s="194">
        <f t="shared" si="67"/>
        <v>-3.1550310113906176E-3</v>
      </c>
      <c r="I4312" s="193"/>
      <c r="J4312" s="197">
        <v>4310</v>
      </c>
      <c r="K4312" s="234">
        <v>-3.1550310113906176E-3</v>
      </c>
      <c r="L4312" s="198">
        <v>1.5332318366443696E-3</v>
      </c>
    </row>
    <row r="4313" spans="1:12" ht="14.4" x14ac:dyDescent="0.3">
      <c r="A4313" s="7">
        <v>37882</v>
      </c>
      <c r="B4313" s="191">
        <v>1025.969971</v>
      </c>
      <c r="C4313" s="191">
        <v>1040.160034</v>
      </c>
      <c r="D4313" s="191">
        <v>1025.75</v>
      </c>
      <c r="E4313" s="191">
        <v>1039.579956</v>
      </c>
      <c r="F4313" s="192">
        <v>1039.579956</v>
      </c>
      <c r="G4313" s="191">
        <v>1498800000</v>
      </c>
      <c r="H4313" s="194">
        <f t="shared" si="67"/>
        <v>1.3265480847099814E-2</v>
      </c>
      <c r="I4313" s="193"/>
      <c r="J4313" s="197">
        <v>4311</v>
      </c>
      <c r="K4313" s="234">
        <v>1.3265480847099814E-2</v>
      </c>
      <c r="L4313" s="198">
        <v>1.5409994976940916E-3</v>
      </c>
    </row>
    <row r="4314" spans="1:12" ht="14.4" x14ac:dyDescent="0.3">
      <c r="A4314" s="7">
        <v>37881</v>
      </c>
      <c r="B4314" s="191">
        <v>1029.3199460000001</v>
      </c>
      <c r="C4314" s="191">
        <v>1031.339966</v>
      </c>
      <c r="D4314" s="191">
        <v>1024.530029</v>
      </c>
      <c r="E4314" s="191">
        <v>1025.969971</v>
      </c>
      <c r="F4314" s="192">
        <v>1025.969971</v>
      </c>
      <c r="G4314" s="191">
        <v>1338210000</v>
      </c>
      <c r="H4314" s="194">
        <f t="shared" si="67"/>
        <v>-3.2545517193349771E-3</v>
      </c>
      <c r="I4314" s="193"/>
      <c r="J4314" s="197">
        <v>4312</v>
      </c>
      <c r="K4314" s="234">
        <v>-3.2545517193349771E-3</v>
      </c>
      <c r="L4314" s="198">
        <v>1.543244787391213E-3</v>
      </c>
    </row>
    <row r="4315" spans="1:12" ht="14.4" x14ac:dyDescent="0.3">
      <c r="A4315" s="7">
        <v>37880</v>
      </c>
      <c r="B4315" s="191">
        <v>1014.809998</v>
      </c>
      <c r="C4315" s="191">
        <v>1029.660034</v>
      </c>
      <c r="D4315" s="191">
        <v>1014.809998</v>
      </c>
      <c r="E4315" s="191">
        <v>1029.3199460000001</v>
      </c>
      <c r="F4315" s="192">
        <v>1029.3199460000001</v>
      </c>
      <c r="G4315" s="191">
        <v>1403200000</v>
      </c>
      <c r="H4315" s="194">
        <f t="shared" si="67"/>
        <v>1.4298191807921194E-2</v>
      </c>
      <c r="I4315" s="193"/>
      <c r="J4315" s="197">
        <v>4313</v>
      </c>
      <c r="K4315" s="234">
        <v>1.4298191807921194E-2</v>
      </c>
      <c r="L4315" s="198">
        <v>1.5432997773581448E-3</v>
      </c>
    </row>
    <row r="4316" spans="1:12" ht="14.4" x14ac:dyDescent="0.3">
      <c r="A4316" s="7">
        <v>37879</v>
      </c>
      <c r="B4316" s="191">
        <v>1018.630005</v>
      </c>
      <c r="C4316" s="191">
        <v>1019.789978</v>
      </c>
      <c r="D4316" s="191">
        <v>1013.590027</v>
      </c>
      <c r="E4316" s="191">
        <v>1014.809998</v>
      </c>
      <c r="F4316" s="192">
        <v>1014.809998</v>
      </c>
      <c r="G4316" s="191">
        <v>1151300000</v>
      </c>
      <c r="H4316" s="194">
        <f t="shared" si="67"/>
        <v>-3.7501418387926168E-3</v>
      </c>
      <c r="I4316" s="193"/>
      <c r="J4316" s="197">
        <v>4314</v>
      </c>
      <c r="K4316" s="234">
        <v>-3.7501418387926168E-3</v>
      </c>
      <c r="L4316" s="198">
        <v>1.5489219942515409E-3</v>
      </c>
    </row>
    <row r="4317" spans="1:12" ht="14.4" x14ac:dyDescent="0.3">
      <c r="A4317" s="7">
        <v>37876</v>
      </c>
      <c r="B4317" s="191">
        <v>1016.419983</v>
      </c>
      <c r="C4317" s="191">
        <v>1019.650024</v>
      </c>
      <c r="D4317" s="191">
        <v>1007.710022</v>
      </c>
      <c r="E4317" s="191">
        <v>1018.630005</v>
      </c>
      <c r="F4317" s="192">
        <v>1018.630005</v>
      </c>
      <c r="G4317" s="191">
        <v>1236700000</v>
      </c>
      <c r="H4317" s="194">
        <f t="shared" si="67"/>
        <v>2.1743197073684265E-3</v>
      </c>
      <c r="I4317" s="193"/>
      <c r="J4317" s="197">
        <v>4315</v>
      </c>
      <c r="K4317" s="234">
        <v>2.1743197073684265E-3</v>
      </c>
      <c r="L4317" s="198">
        <v>1.5499524278268393E-3</v>
      </c>
    </row>
    <row r="4318" spans="1:12" ht="14.4" x14ac:dyDescent="0.3">
      <c r="A4318" s="7">
        <v>37875</v>
      </c>
      <c r="B4318" s="191">
        <v>1010.919983</v>
      </c>
      <c r="C4318" s="191">
        <v>1020.880005</v>
      </c>
      <c r="D4318" s="191">
        <v>1010.919983</v>
      </c>
      <c r="E4318" s="191">
        <v>1016.419983</v>
      </c>
      <c r="F4318" s="192">
        <v>1016.419983</v>
      </c>
      <c r="G4318" s="191">
        <v>1335900000</v>
      </c>
      <c r="H4318" s="194">
        <f t="shared" si="67"/>
        <v>5.4405888621157075E-3</v>
      </c>
      <c r="I4318" s="193"/>
      <c r="J4318" s="197">
        <v>4316</v>
      </c>
      <c r="K4318" s="234">
        <v>5.4405888621157075E-3</v>
      </c>
      <c r="L4318" s="198">
        <v>1.553874277085385E-3</v>
      </c>
    </row>
    <row r="4319" spans="1:12" ht="14.4" x14ac:dyDescent="0.3">
      <c r="A4319" s="7">
        <v>37874</v>
      </c>
      <c r="B4319" s="191">
        <v>1023.169983</v>
      </c>
      <c r="C4319" s="191">
        <v>1023.169983</v>
      </c>
      <c r="D4319" s="191">
        <v>1009.73999</v>
      </c>
      <c r="E4319" s="191">
        <v>1010.919983</v>
      </c>
      <c r="F4319" s="192">
        <v>1010.919983</v>
      </c>
      <c r="G4319" s="191">
        <v>1582100000</v>
      </c>
      <c r="H4319" s="194">
        <f t="shared" si="67"/>
        <v>-1.19725951733672E-2</v>
      </c>
      <c r="I4319" s="193"/>
      <c r="J4319" s="197">
        <v>4317</v>
      </c>
      <c r="K4319" s="234">
        <v>-1.19725951733672E-2</v>
      </c>
      <c r="L4319" s="198">
        <v>1.5542287702064784E-3</v>
      </c>
    </row>
    <row r="4320" spans="1:12" ht="14.4" x14ac:dyDescent="0.3">
      <c r="A4320" s="7">
        <v>37873</v>
      </c>
      <c r="B4320" s="191">
        <v>1031.6400149999999</v>
      </c>
      <c r="C4320" s="191">
        <v>1031.6400149999999</v>
      </c>
      <c r="D4320" s="191">
        <v>1021.1400149999999</v>
      </c>
      <c r="E4320" s="191">
        <v>1023.169983</v>
      </c>
      <c r="F4320" s="192">
        <v>1023.169983</v>
      </c>
      <c r="G4320" s="191">
        <v>1414800000</v>
      </c>
      <c r="H4320" s="194">
        <f t="shared" si="67"/>
        <v>-8.2102592734345867E-3</v>
      </c>
      <c r="I4320" s="193"/>
      <c r="J4320" s="197">
        <v>4318</v>
      </c>
      <c r="K4320" s="234">
        <v>-8.2102592734345867E-3</v>
      </c>
      <c r="L4320" s="198">
        <v>1.5561134478160187E-3</v>
      </c>
    </row>
    <row r="4321" spans="1:12" ht="14.4" x14ac:dyDescent="0.3">
      <c r="A4321" s="7">
        <v>37872</v>
      </c>
      <c r="B4321" s="191">
        <v>1021.3900149999999</v>
      </c>
      <c r="C4321" s="191">
        <v>1032.410034</v>
      </c>
      <c r="D4321" s="191">
        <v>1021.3900149999999</v>
      </c>
      <c r="E4321" s="191">
        <v>1031.6400149999999</v>
      </c>
      <c r="F4321" s="192">
        <v>1031.6400149999999</v>
      </c>
      <c r="G4321" s="191">
        <v>1299300000</v>
      </c>
      <c r="H4321" s="194">
        <f t="shared" si="67"/>
        <v>1.003534384463314E-2</v>
      </c>
      <c r="I4321" s="193"/>
      <c r="J4321" s="197">
        <v>4319</v>
      </c>
      <c r="K4321" s="234">
        <v>1.003534384463314E-2</v>
      </c>
      <c r="L4321" s="198">
        <v>1.5609155884164898E-3</v>
      </c>
    </row>
    <row r="4322" spans="1:12" ht="14.4" x14ac:dyDescent="0.3">
      <c r="A4322" s="7">
        <v>37869</v>
      </c>
      <c r="B4322" s="191">
        <v>1027.969971</v>
      </c>
      <c r="C4322" s="191">
        <v>1029.209961</v>
      </c>
      <c r="D4322" s="191">
        <v>1018.190002</v>
      </c>
      <c r="E4322" s="191">
        <v>1021.3900149999999</v>
      </c>
      <c r="F4322" s="192">
        <v>1021.3900149999999</v>
      </c>
      <c r="G4322" s="191">
        <v>1465200000</v>
      </c>
      <c r="H4322" s="194">
        <f t="shared" si="67"/>
        <v>-6.4009223864770256E-3</v>
      </c>
      <c r="I4322" s="193"/>
      <c r="J4322" s="197">
        <v>4320</v>
      </c>
      <c r="K4322" s="234">
        <v>-6.4009223864770256E-3</v>
      </c>
      <c r="L4322" s="198">
        <v>1.561598775920591E-3</v>
      </c>
    </row>
    <row r="4323" spans="1:12" ht="14.4" x14ac:dyDescent="0.3">
      <c r="A4323" s="7">
        <v>37868</v>
      </c>
      <c r="B4323" s="191">
        <v>1026.2700199999999</v>
      </c>
      <c r="C4323" s="191">
        <v>1029.170044</v>
      </c>
      <c r="D4323" s="191">
        <v>1022.190002</v>
      </c>
      <c r="E4323" s="191">
        <v>1027.969971</v>
      </c>
      <c r="F4323" s="192">
        <v>1027.969971</v>
      </c>
      <c r="G4323" s="191">
        <v>1453900000</v>
      </c>
      <c r="H4323" s="194">
        <f t="shared" si="67"/>
        <v>1.6564363830876164E-3</v>
      </c>
      <c r="I4323" s="193"/>
      <c r="J4323" s="197">
        <v>4321</v>
      </c>
      <c r="K4323" s="234">
        <v>1.6564363830876164E-3</v>
      </c>
      <c r="L4323" s="198">
        <v>1.5646460440210746E-3</v>
      </c>
    </row>
    <row r="4324" spans="1:12" ht="14.4" x14ac:dyDescent="0.3">
      <c r="A4324" s="7">
        <v>37867</v>
      </c>
      <c r="B4324" s="191">
        <v>1021.98999</v>
      </c>
      <c r="C4324" s="191">
        <v>1029.339966</v>
      </c>
      <c r="D4324" s="191">
        <v>1021.98999</v>
      </c>
      <c r="E4324" s="191">
        <v>1026.2700199999999</v>
      </c>
      <c r="F4324" s="192">
        <v>1026.2700199999999</v>
      </c>
      <c r="G4324" s="191">
        <v>1675600000</v>
      </c>
      <c r="H4324" s="194">
        <f t="shared" si="67"/>
        <v>4.1879373006382349E-3</v>
      </c>
      <c r="I4324" s="193"/>
      <c r="J4324" s="197">
        <v>4322</v>
      </c>
      <c r="K4324" s="234">
        <v>4.1879373006382349E-3</v>
      </c>
      <c r="L4324" s="198">
        <v>1.567908601553912E-3</v>
      </c>
    </row>
    <row r="4325" spans="1:12" ht="14.4" x14ac:dyDescent="0.3">
      <c r="A4325" s="7">
        <v>37866</v>
      </c>
      <c r="B4325" s="191">
        <v>1008.01001</v>
      </c>
      <c r="C4325" s="191">
        <v>1022.590027</v>
      </c>
      <c r="D4325" s="191">
        <v>1005.72998</v>
      </c>
      <c r="E4325" s="191">
        <v>1021.98999</v>
      </c>
      <c r="F4325" s="192">
        <v>1021.98999</v>
      </c>
      <c r="G4325" s="191">
        <v>1470500000</v>
      </c>
      <c r="H4325" s="194">
        <f t="shared" si="67"/>
        <v>1.3868890051994692E-2</v>
      </c>
      <c r="I4325" s="193"/>
      <c r="J4325" s="197">
        <v>4323</v>
      </c>
      <c r="K4325" s="234">
        <v>1.3868890051994692E-2</v>
      </c>
      <c r="L4325" s="198">
        <v>1.5682574527445799E-3</v>
      </c>
    </row>
    <row r="4326" spans="1:12" ht="14.4" x14ac:dyDescent="0.3">
      <c r="A4326" s="7">
        <v>37862</v>
      </c>
      <c r="B4326" s="191">
        <v>1002.840027</v>
      </c>
      <c r="C4326" s="191">
        <v>1008.849976</v>
      </c>
      <c r="D4326" s="191">
        <v>999.52002000000005</v>
      </c>
      <c r="E4326" s="191">
        <v>1008.01001</v>
      </c>
      <c r="F4326" s="192">
        <v>1008.01001</v>
      </c>
      <c r="G4326" s="191">
        <v>945100000</v>
      </c>
      <c r="H4326" s="194">
        <f t="shared" si="67"/>
        <v>5.1553416904050265E-3</v>
      </c>
      <c r="I4326" s="193"/>
      <c r="J4326" s="197">
        <v>4324</v>
      </c>
      <c r="K4326" s="234">
        <v>5.1553416904050265E-3</v>
      </c>
      <c r="L4326" s="198">
        <v>1.5692346042978824E-3</v>
      </c>
    </row>
    <row r="4327" spans="1:12" ht="14.4" x14ac:dyDescent="0.3">
      <c r="A4327" s="7">
        <v>37861</v>
      </c>
      <c r="B4327" s="191">
        <v>996.78997800000002</v>
      </c>
      <c r="C4327" s="191">
        <v>1004.119995</v>
      </c>
      <c r="D4327" s="191">
        <v>991.419983</v>
      </c>
      <c r="E4327" s="191">
        <v>1002.840027</v>
      </c>
      <c r="F4327" s="192">
        <v>1002.840027</v>
      </c>
      <c r="G4327" s="191">
        <v>1165200000</v>
      </c>
      <c r="H4327" s="194">
        <f t="shared" si="67"/>
        <v>6.0695323323163913E-3</v>
      </c>
      <c r="I4327" s="193"/>
      <c r="J4327" s="197">
        <v>4325</v>
      </c>
      <c r="K4327" s="234">
        <v>6.0695323323163913E-3</v>
      </c>
      <c r="L4327" s="198">
        <v>1.5702038169093831E-3</v>
      </c>
    </row>
    <row r="4328" spans="1:12" ht="14.4" x14ac:dyDescent="0.3">
      <c r="A4328" s="7">
        <v>37860</v>
      </c>
      <c r="B4328" s="191">
        <v>996.72997999999995</v>
      </c>
      <c r="C4328" s="191">
        <v>998.04998799999998</v>
      </c>
      <c r="D4328" s="191">
        <v>993.330017</v>
      </c>
      <c r="E4328" s="191">
        <v>996.78997800000002</v>
      </c>
      <c r="F4328" s="192">
        <v>996.78997800000002</v>
      </c>
      <c r="G4328" s="191">
        <v>1051400000</v>
      </c>
      <c r="H4328" s="194">
        <f t="shared" si="67"/>
        <v>6.0194838325284618E-5</v>
      </c>
      <c r="I4328" s="193"/>
      <c r="J4328" s="197">
        <v>4326</v>
      </c>
      <c r="K4328" s="234">
        <v>6.0194838325284618E-5</v>
      </c>
      <c r="L4328" s="198">
        <v>1.5769409008401308E-3</v>
      </c>
    </row>
    <row r="4329" spans="1:12" ht="14.4" x14ac:dyDescent="0.3">
      <c r="A4329" s="7">
        <v>37859</v>
      </c>
      <c r="B4329" s="191">
        <v>993.71002199999998</v>
      </c>
      <c r="C4329" s="191">
        <v>997.92999299999997</v>
      </c>
      <c r="D4329" s="191">
        <v>983.57000700000003</v>
      </c>
      <c r="E4329" s="191">
        <v>996.72997999999995</v>
      </c>
      <c r="F4329" s="192">
        <v>996.72997999999995</v>
      </c>
      <c r="G4329" s="191">
        <v>1178700000</v>
      </c>
      <c r="H4329" s="194">
        <f t="shared" si="67"/>
        <v>3.0390737067558468E-3</v>
      </c>
      <c r="I4329" s="193"/>
      <c r="J4329" s="197">
        <v>4327</v>
      </c>
      <c r="K4329" s="234">
        <v>3.0390737067558468E-3</v>
      </c>
      <c r="L4329" s="198">
        <v>1.5777753567759207E-3</v>
      </c>
    </row>
    <row r="4330" spans="1:12" ht="14.4" x14ac:dyDescent="0.3">
      <c r="A4330" s="7">
        <v>37858</v>
      </c>
      <c r="B4330" s="191">
        <v>993.05999799999995</v>
      </c>
      <c r="C4330" s="191">
        <v>993.71002199999998</v>
      </c>
      <c r="D4330" s="191">
        <v>987.90997300000004</v>
      </c>
      <c r="E4330" s="191">
        <v>993.71002199999998</v>
      </c>
      <c r="F4330" s="192">
        <v>993.71002199999998</v>
      </c>
      <c r="G4330" s="191">
        <v>971700000</v>
      </c>
      <c r="H4330" s="194">
        <f t="shared" si="67"/>
        <v>6.545666941666805E-4</v>
      </c>
      <c r="I4330" s="193"/>
      <c r="J4330" s="197">
        <v>4328</v>
      </c>
      <c r="K4330" s="234">
        <v>6.545666941666805E-4</v>
      </c>
      <c r="L4330" s="198">
        <v>1.57886481100775E-3</v>
      </c>
    </row>
    <row r="4331" spans="1:12" ht="14.4" x14ac:dyDescent="0.3">
      <c r="A4331" s="7">
        <v>37855</v>
      </c>
      <c r="B4331" s="191">
        <v>1003.27002</v>
      </c>
      <c r="C4331" s="191">
        <v>1011.01001</v>
      </c>
      <c r="D4331" s="191">
        <v>992.61999500000002</v>
      </c>
      <c r="E4331" s="191">
        <v>993.05999799999995</v>
      </c>
      <c r="F4331" s="192">
        <v>993.05999799999995</v>
      </c>
      <c r="G4331" s="191">
        <v>1308900000</v>
      </c>
      <c r="H4331" s="194">
        <f t="shared" si="67"/>
        <v>-1.0176743844095027E-2</v>
      </c>
      <c r="I4331" s="193"/>
      <c r="J4331" s="197">
        <v>4329</v>
      </c>
      <c r="K4331" s="234">
        <v>-1.0176743844095027E-2</v>
      </c>
      <c r="L4331" s="198">
        <v>1.5789094009921335E-3</v>
      </c>
    </row>
    <row r="4332" spans="1:12" ht="14.4" x14ac:dyDescent="0.3">
      <c r="A4332" s="7">
        <v>37854</v>
      </c>
      <c r="B4332" s="191">
        <v>1000.299988</v>
      </c>
      <c r="C4332" s="191">
        <v>1009.530029</v>
      </c>
      <c r="D4332" s="191">
        <v>999.330017</v>
      </c>
      <c r="E4332" s="191">
        <v>1003.27002</v>
      </c>
      <c r="F4332" s="192">
        <v>1003.27002</v>
      </c>
      <c r="G4332" s="191">
        <v>1407100000</v>
      </c>
      <c r="H4332" s="194">
        <f t="shared" si="67"/>
        <v>2.9691412932417831E-3</v>
      </c>
      <c r="I4332" s="193"/>
      <c r="J4332" s="197">
        <v>4330</v>
      </c>
      <c r="K4332" s="234">
        <v>2.9691412932417831E-3</v>
      </c>
      <c r="L4332" s="198">
        <v>1.5790922365065687E-3</v>
      </c>
    </row>
    <row r="4333" spans="1:12" ht="14.4" x14ac:dyDescent="0.3">
      <c r="A4333" s="7">
        <v>37853</v>
      </c>
      <c r="B4333" s="191">
        <v>1002.349976</v>
      </c>
      <c r="C4333" s="191">
        <v>1003.539978</v>
      </c>
      <c r="D4333" s="191">
        <v>996.61999500000002</v>
      </c>
      <c r="E4333" s="191">
        <v>1000.299988</v>
      </c>
      <c r="F4333" s="192">
        <v>1000.299988</v>
      </c>
      <c r="G4333" s="191">
        <v>1210800000</v>
      </c>
      <c r="H4333" s="194">
        <f t="shared" si="67"/>
        <v>-2.045181871685888E-3</v>
      </c>
      <c r="I4333" s="193"/>
      <c r="J4333" s="197">
        <v>4331</v>
      </c>
      <c r="K4333" s="234">
        <v>-2.045181871685888E-3</v>
      </c>
      <c r="L4333" s="198">
        <v>1.5824289344456891E-3</v>
      </c>
    </row>
    <row r="4334" spans="1:12" ht="14.4" x14ac:dyDescent="0.3">
      <c r="A4334" s="7">
        <v>37852</v>
      </c>
      <c r="B4334" s="191">
        <v>999.73999000000003</v>
      </c>
      <c r="C4334" s="191">
        <v>1003.299988</v>
      </c>
      <c r="D4334" s="191">
        <v>995.29998799999998</v>
      </c>
      <c r="E4334" s="191">
        <v>1002.349976</v>
      </c>
      <c r="F4334" s="192">
        <v>1002.349976</v>
      </c>
      <c r="G4334" s="191">
        <v>1300600000</v>
      </c>
      <c r="H4334" s="194">
        <f t="shared" si="67"/>
        <v>2.6106647989543115E-3</v>
      </c>
      <c r="I4334" s="193"/>
      <c r="J4334" s="197">
        <v>4332</v>
      </c>
      <c r="K4334" s="234">
        <v>2.6106647989543115E-3</v>
      </c>
      <c r="L4334" s="198">
        <v>1.5824377655558662E-3</v>
      </c>
    </row>
    <row r="4335" spans="1:12" ht="14.4" x14ac:dyDescent="0.3">
      <c r="A4335" s="7">
        <v>37851</v>
      </c>
      <c r="B4335" s="191">
        <v>990.669983</v>
      </c>
      <c r="C4335" s="191">
        <v>1000.349976</v>
      </c>
      <c r="D4335" s="191">
        <v>990.669983</v>
      </c>
      <c r="E4335" s="191">
        <v>999.73999000000003</v>
      </c>
      <c r="F4335" s="192">
        <v>999.73999000000003</v>
      </c>
      <c r="G4335" s="191">
        <v>1127600000</v>
      </c>
      <c r="H4335" s="194">
        <f t="shared" si="67"/>
        <v>9.1554272922792623E-3</v>
      </c>
      <c r="I4335" s="193"/>
      <c r="J4335" s="197">
        <v>4333</v>
      </c>
      <c r="K4335" s="234">
        <v>9.1554272922792623E-3</v>
      </c>
      <c r="L4335" s="198">
        <v>1.5836556921810666E-3</v>
      </c>
    </row>
    <row r="4336" spans="1:12" ht="14.4" x14ac:dyDescent="0.3">
      <c r="A4336" s="7">
        <v>37848</v>
      </c>
      <c r="B4336" s="191">
        <v>990.51000999999997</v>
      </c>
      <c r="C4336" s="191">
        <v>992.39001499999995</v>
      </c>
      <c r="D4336" s="191">
        <v>987.09997599999997</v>
      </c>
      <c r="E4336" s="191">
        <v>990.669983</v>
      </c>
      <c r="F4336" s="192">
        <v>990.669983</v>
      </c>
      <c r="G4336" s="191">
        <v>636370000</v>
      </c>
      <c r="H4336" s="194">
        <f t="shared" si="67"/>
        <v>1.6150568735800696E-4</v>
      </c>
      <c r="I4336" s="193"/>
      <c r="J4336" s="197">
        <v>4334</v>
      </c>
      <c r="K4336" s="234">
        <v>1.6150568735800696E-4</v>
      </c>
      <c r="L4336" s="198">
        <v>1.5848618900123209E-3</v>
      </c>
    </row>
    <row r="4337" spans="1:12" ht="14.4" x14ac:dyDescent="0.3">
      <c r="A4337" s="7">
        <v>37847</v>
      </c>
      <c r="B4337" s="191">
        <v>984.03002900000001</v>
      </c>
      <c r="C4337" s="191">
        <v>991.90997300000004</v>
      </c>
      <c r="D4337" s="191">
        <v>980.35998500000005</v>
      </c>
      <c r="E4337" s="191">
        <v>990.51000999999997</v>
      </c>
      <c r="F4337" s="192">
        <v>990.51000999999997</v>
      </c>
      <c r="G4337" s="191">
        <v>1186800000</v>
      </c>
      <c r="H4337" s="194">
        <f t="shared" si="67"/>
        <v>6.5851455840073275E-3</v>
      </c>
      <c r="I4337" s="193"/>
      <c r="J4337" s="197">
        <v>4335</v>
      </c>
      <c r="K4337" s="234">
        <v>6.5851455840073275E-3</v>
      </c>
      <c r="L4337" s="198">
        <v>1.5858695174796543E-3</v>
      </c>
    </row>
    <row r="4338" spans="1:12" ht="14.4" x14ac:dyDescent="0.3">
      <c r="A4338" s="7">
        <v>37846</v>
      </c>
      <c r="B4338" s="191">
        <v>990.34997599999997</v>
      </c>
      <c r="C4338" s="191">
        <v>992.5</v>
      </c>
      <c r="D4338" s="191">
        <v>980.84997599999997</v>
      </c>
      <c r="E4338" s="191">
        <v>984.03002900000001</v>
      </c>
      <c r="F4338" s="192">
        <v>984.03002900000001</v>
      </c>
      <c r="G4338" s="191">
        <v>1208800000</v>
      </c>
      <c r="H4338" s="194">
        <f t="shared" si="67"/>
        <v>-6.3815289071102645E-3</v>
      </c>
      <c r="I4338" s="193"/>
      <c r="J4338" s="197">
        <v>4336</v>
      </c>
      <c r="K4338" s="234">
        <v>-6.3815289071102645E-3</v>
      </c>
      <c r="L4338" s="198">
        <v>1.5865518332159553E-3</v>
      </c>
    </row>
    <row r="4339" spans="1:12" ht="14.4" x14ac:dyDescent="0.3">
      <c r="A4339" s="7">
        <v>37845</v>
      </c>
      <c r="B4339" s="191">
        <v>980.59002699999996</v>
      </c>
      <c r="C4339" s="191">
        <v>990.40997300000004</v>
      </c>
      <c r="D4339" s="191">
        <v>979.90002400000003</v>
      </c>
      <c r="E4339" s="191">
        <v>990.34997599999997</v>
      </c>
      <c r="F4339" s="192">
        <v>990.34997599999997</v>
      </c>
      <c r="G4339" s="191">
        <v>1132300000</v>
      </c>
      <c r="H4339" s="194">
        <f t="shared" si="67"/>
        <v>9.9531391624075802E-3</v>
      </c>
      <c r="I4339" s="193"/>
      <c r="J4339" s="197">
        <v>4337</v>
      </c>
      <c r="K4339" s="234">
        <v>9.9531391624075802E-3</v>
      </c>
      <c r="L4339" s="198">
        <v>1.5868853172841737E-3</v>
      </c>
    </row>
    <row r="4340" spans="1:12" ht="14.4" x14ac:dyDescent="0.3">
      <c r="A4340" s="7">
        <v>37844</v>
      </c>
      <c r="B4340" s="191">
        <v>977.59002699999996</v>
      </c>
      <c r="C4340" s="191">
        <v>985.46002199999998</v>
      </c>
      <c r="D4340" s="191">
        <v>974.21002199999998</v>
      </c>
      <c r="E4340" s="191">
        <v>980.59002699999996</v>
      </c>
      <c r="F4340" s="192">
        <v>980.59002699999996</v>
      </c>
      <c r="G4340" s="191">
        <v>1022200000</v>
      </c>
      <c r="H4340" s="194">
        <f t="shared" si="67"/>
        <v>3.0687710769782641E-3</v>
      </c>
      <c r="I4340" s="193"/>
      <c r="J4340" s="197">
        <v>4338</v>
      </c>
      <c r="K4340" s="234">
        <v>3.0687710769782641E-3</v>
      </c>
      <c r="L4340" s="198">
        <v>1.5886447746104389E-3</v>
      </c>
    </row>
    <row r="4341" spans="1:12" ht="14.4" x14ac:dyDescent="0.3">
      <c r="A4341" s="7">
        <v>37841</v>
      </c>
      <c r="B4341" s="191">
        <v>974.11999500000002</v>
      </c>
      <c r="C4341" s="191">
        <v>980.57000700000003</v>
      </c>
      <c r="D4341" s="191">
        <v>973.830017</v>
      </c>
      <c r="E4341" s="191">
        <v>977.59002699999996</v>
      </c>
      <c r="F4341" s="192">
        <v>977.59002699999996</v>
      </c>
      <c r="G4341" s="191">
        <v>1086600000</v>
      </c>
      <c r="H4341" s="194">
        <f t="shared" si="67"/>
        <v>3.5622223317569274E-3</v>
      </c>
      <c r="I4341" s="193"/>
      <c r="J4341" s="197">
        <v>4339</v>
      </c>
      <c r="K4341" s="234">
        <v>3.5622223317569274E-3</v>
      </c>
      <c r="L4341" s="198">
        <v>1.5903442292994486E-3</v>
      </c>
    </row>
    <row r="4342" spans="1:12" ht="14.4" x14ac:dyDescent="0.3">
      <c r="A4342" s="7">
        <v>37840</v>
      </c>
      <c r="B4342" s="191">
        <v>967.080017</v>
      </c>
      <c r="C4342" s="191">
        <v>974.89001499999995</v>
      </c>
      <c r="D4342" s="191">
        <v>963.82000700000003</v>
      </c>
      <c r="E4342" s="191">
        <v>974.11999500000002</v>
      </c>
      <c r="F4342" s="192">
        <v>974.11999500000002</v>
      </c>
      <c r="G4342" s="191">
        <v>1389300000</v>
      </c>
      <c r="H4342" s="194">
        <f t="shared" si="67"/>
        <v>7.2796230676329026E-3</v>
      </c>
      <c r="I4342" s="193"/>
      <c r="J4342" s="197">
        <v>4340</v>
      </c>
      <c r="K4342" s="234">
        <v>7.2796230676329026E-3</v>
      </c>
      <c r="L4342" s="198">
        <v>1.5921099166992482E-3</v>
      </c>
    </row>
    <row r="4343" spans="1:12" ht="14.4" x14ac:dyDescent="0.3">
      <c r="A4343" s="7">
        <v>37839</v>
      </c>
      <c r="B4343" s="191">
        <v>965.46002199999998</v>
      </c>
      <c r="C4343" s="191">
        <v>975.73999000000003</v>
      </c>
      <c r="D4343" s="191">
        <v>960.84002699999996</v>
      </c>
      <c r="E4343" s="191">
        <v>967.080017</v>
      </c>
      <c r="F4343" s="192">
        <v>967.080017</v>
      </c>
      <c r="G4343" s="191">
        <v>1491000000</v>
      </c>
      <c r="H4343" s="194">
        <f t="shared" si="67"/>
        <v>1.6779514045999692E-3</v>
      </c>
      <c r="I4343" s="193"/>
      <c r="J4343" s="197">
        <v>4341</v>
      </c>
      <c r="K4343" s="234">
        <v>1.6779514045999692E-3</v>
      </c>
      <c r="L4343" s="198">
        <v>1.5952722685066275E-3</v>
      </c>
    </row>
    <row r="4344" spans="1:12" ht="14.4" x14ac:dyDescent="0.3">
      <c r="A4344" s="7">
        <v>37838</v>
      </c>
      <c r="B4344" s="191">
        <v>982.82000700000003</v>
      </c>
      <c r="C4344" s="191">
        <v>982.82000700000003</v>
      </c>
      <c r="D4344" s="191">
        <v>964.96997099999999</v>
      </c>
      <c r="E4344" s="191">
        <v>965.46002199999998</v>
      </c>
      <c r="F4344" s="192">
        <v>965.46002199999998</v>
      </c>
      <c r="G4344" s="191">
        <v>1351700000</v>
      </c>
      <c r="H4344" s="194">
        <f t="shared" si="67"/>
        <v>-1.7663442824073533E-2</v>
      </c>
      <c r="I4344" s="193"/>
      <c r="J4344" s="197">
        <v>4342</v>
      </c>
      <c r="K4344" s="234">
        <v>-1.7663442824073533E-2</v>
      </c>
      <c r="L4344" s="198">
        <v>1.597574626476824E-3</v>
      </c>
    </row>
    <row r="4345" spans="1:12" ht="14.4" x14ac:dyDescent="0.3">
      <c r="A4345" s="7">
        <v>37837</v>
      </c>
      <c r="B4345" s="191">
        <v>980.15002400000003</v>
      </c>
      <c r="C4345" s="191">
        <v>985.75</v>
      </c>
      <c r="D4345" s="191">
        <v>966.78997800000002</v>
      </c>
      <c r="E4345" s="191">
        <v>982.82000700000003</v>
      </c>
      <c r="F4345" s="192">
        <v>982.82000700000003</v>
      </c>
      <c r="G4345" s="191">
        <v>1318700000</v>
      </c>
      <c r="H4345" s="194">
        <f t="shared" si="67"/>
        <v>2.7240554350075716E-3</v>
      </c>
      <c r="I4345" s="193"/>
      <c r="J4345" s="197">
        <v>4343</v>
      </c>
      <c r="K4345" s="234">
        <v>2.7240554350075716E-3</v>
      </c>
      <c r="L4345" s="198">
        <v>1.6023052586845612E-3</v>
      </c>
    </row>
    <row r="4346" spans="1:12" ht="14.4" x14ac:dyDescent="0.3">
      <c r="A4346" s="7">
        <v>37834</v>
      </c>
      <c r="B4346" s="191">
        <v>990.30999799999995</v>
      </c>
      <c r="C4346" s="191">
        <v>990.30999799999995</v>
      </c>
      <c r="D4346" s="191">
        <v>978.85998500000005</v>
      </c>
      <c r="E4346" s="191">
        <v>980.15002400000003</v>
      </c>
      <c r="F4346" s="192">
        <v>980.15002400000003</v>
      </c>
      <c r="G4346" s="191">
        <v>1390600000</v>
      </c>
      <c r="H4346" s="194">
        <f t="shared" si="67"/>
        <v>-1.0259387485250775E-2</v>
      </c>
      <c r="I4346" s="193"/>
      <c r="J4346" s="197">
        <v>4344</v>
      </c>
      <c r="K4346" s="234">
        <v>-1.0259387485250775E-2</v>
      </c>
      <c r="L4346" s="198">
        <v>1.6062092674702202E-3</v>
      </c>
    </row>
    <row r="4347" spans="1:12" ht="14.4" x14ac:dyDescent="0.3">
      <c r="A4347" s="7">
        <v>37833</v>
      </c>
      <c r="B4347" s="191">
        <v>987.48999000000003</v>
      </c>
      <c r="C4347" s="191">
        <v>1004.590027</v>
      </c>
      <c r="D4347" s="191">
        <v>987.48999000000003</v>
      </c>
      <c r="E4347" s="191">
        <v>990.30999799999995</v>
      </c>
      <c r="F4347" s="192">
        <v>990.30999799999995</v>
      </c>
      <c r="G4347" s="191">
        <v>1608000000</v>
      </c>
      <c r="H4347" s="194">
        <f t="shared" si="67"/>
        <v>2.8557332515339383E-3</v>
      </c>
      <c r="I4347" s="193"/>
      <c r="J4347" s="197">
        <v>4345</v>
      </c>
      <c r="K4347" s="234">
        <v>2.8557332515339383E-3</v>
      </c>
      <c r="L4347" s="198">
        <v>1.610050496960547E-3</v>
      </c>
    </row>
    <row r="4348" spans="1:12" ht="14.4" x14ac:dyDescent="0.3">
      <c r="A4348" s="7">
        <v>37832</v>
      </c>
      <c r="B4348" s="191">
        <v>989.28002900000001</v>
      </c>
      <c r="C4348" s="191">
        <v>992.61999500000002</v>
      </c>
      <c r="D4348" s="191">
        <v>985.96002199999998</v>
      </c>
      <c r="E4348" s="191">
        <v>987.48999000000003</v>
      </c>
      <c r="F4348" s="192">
        <v>987.48999000000003</v>
      </c>
      <c r="G4348" s="191">
        <v>1391900000</v>
      </c>
      <c r="H4348" s="194">
        <f t="shared" si="67"/>
        <v>-1.8094361025456209E-3</v>
      </c>
      <c r="I4348" s="193"/>
      <c r="J4348" s="197">
        <v>4346</v>
      </c>
      <c r="K4348" s="234">
        <v>-1.8094361025456209E-3</v>
      </c>
      <c r="L4348" s="198">
        <v>1.6152006545580981E-3</v>
      </c>
    </row>
    <row r="4349" spans="1:12" ht="14.4" x14ac:dyDescent="0.3">
      <c r="A4349" s="7">
        <v>37831</v>
      </c>
      <c r="B4349" s="191">
        <v>996.52002000000005</v>
      </c>
      <c r="C4349" s="191">
        <v>998.64001499999995</v>
      </c>
      <c r="D4349" s="191">
        <v>984.15002400000003</v>
      </c>
      <c r="E4349" s="191">
        <v>989.28002900000001</v>
      </c>
      <c r="F4349" s="192">
        <v>989.28002900000001</v>
      </c>
      <c r="G4349" s="191">
        <v>1508900000</v>
      </c>
      <c r="H4349" s="194">
        <f t="shared" si="67"/>
        <v>-7.2652740082432381E-3</v>
      </c>
      <c r="I4349" s="193"/>
      <c r="J4349" s="197">
        <v>4347</v>
      </c>
      <c r="K4349" s="234">
        <v>-7.2652740082432381E-3</v>
      </c>
      <c r="L4349" s="198">
        <v>1.6157987039059738E-3</v>
      </c>
    </row>
    <row r="4350" spans="1:12" ht="14.4" x14ac:dyDescent="0.3">
      <c r="A4350" s="7">
        <v>37830</v>
      </c>
      <c r="B4350" s="191">
        <v>998.67999299999997</v>
      </c>
      <c r="C4350" s="191">
        <v>1000.679993</v>
      </c>
      <c r="D4350" s="191">
        <v>993.59002699999996</v>
      </c>
      <c r="E4350" s="191">
        <v>996.52002000000005</v>
      </c>
      <c r="F4350" s="192">
        <v>996.52002000000005</v>
      </c>
      <c r="G4350" s="191">
        <v>1328600000</v>
      </c>
      <c r="H4350" s="194">
        <f t="shared" si="67"/>
        <v>-2.1628279480311193E-3</v>
      </c>
      <c r="I4350" s="193"/>
      <c r="J4350" s="197">
        <v>4348</v>
      </c>
      <c r="K4350" s="234">
        <v>-2.1628279480311193E-3</v>
      </c>
      <c r="L4350" s="198">
        <v>1.6179085343192405E-3</v>
      </c>
    </row>
    <row r="4351" spans="1:12" ht="14.4" x14ac:dyDescent="0.3">
      <c r="A4351" s="7">
        <v>37827</v>
      </c>
      <c r="B4351" s="191">
        <v>981.59997599999997</v>
      </c>
      <c r="C4351" s="191">
        <v>998.71002199999998</v>
      </c>
      <c r="D4351" s="191">
        <v>977.48999000000003</v>
      </c>
      <c r="E4351" s="191">
        <v>998.67999299999997</v>
      </c>
      <c r="F4351" s="192">
        <v>998.67999299999997</v>
      </c>
      <c r="G4351" s="191">
        <v>1397500000</v>
      </c>
      <c r="H4351" s="194">
        <f t="shared" si="67"/>
        <v>1.7400180743280702E-2</v>
      </c>
      <c r="I4351" s="193"/>
      <c r="J4351" s="197">
        <v>4349</v>
      </c>
      <c r="K4351" s="234">
        <v>1.7400180743280702E-2</v>
      </c>
      <c r="L4351" s="198">
        <v>1.6180429295423492E-3</v>
      </c>
    </row>
    <row r="4352" spans="1:12" ht="14.4" x14ac:dyDescent="0.3">
      <c r="A4352" s="7">
        <v>37826</v>
      </c>
      <c r="B4352" s="191">
        <v>988.60998500000005</v>
      </c>
      <c r="C4352" s="191">
        <v>998.89001499999995</v>
      </c>
      <c r="D4352" s="191">
        <v>981.07000700000003</v>
      </c>
      <c r="E4352" s="191">
        <v>981.59997599999997</v>
      </c>
      <c r="F4352" s="192">
        <v>981.59997599999997</v>
      </c>
      <c r="G4352" s="191">
        <v>1559000000</v>
      </c>
      <c r="H4352" s="194">
        <f t="shared" si="67"/>
        <v>-7.0907730109564708E-3</v>
      </c>
      <c r="I4352" s="193"/>
      <c r="J4352" s="197">
        <v>4350</v>
      </c>
      <c r="K4352" s="234">
        <v>-7.0907730109564708E-3</v>
      </c>
      <c r="L4352" s="198">
        <v>1.6232410768887515E-3</v>
      </c>
    </row>
    <row r="4353" spans="1:12" ht="14.4" x14ac:dyDescent="0.3">
      <c r="A4353" s="7">
        <v>37825</v>
      </c>
      <c r="B4353" s="191">
        <v>988.10998500000005</v>
      </c>
      <c r="C4353" s="191">
        <v>989.85998500000005</v>
      </c>
      <c r="D4353" s="191">
        <v>979.78997800000002</v>
      </c>
      <c r="E4353" s="191">
        <v>988.60998500000005</v>
      </c>
      <c r="F4353" s="192">
        <v>988.60998500000005</v>
      </c>
      <c r="G4353" s="191">
        <v>1362700000</v>
      </c>
      <c r="H4353" s="194">
        <f t="shared" si="67"/>
        <v>5.0601654430199895E-4</v>
      </c>
      <c r="I4353" s="193"/>
      <c r="J4353" s="197">
        <v>4351</v>
      </c>
      <c r="K4353" s="234">
        <v>5.0601654430199895E-4</v>
      </c>
      <c r="L4353" s="198">
        <v>1.6297587545693335E-3</v>
      </c>
    </row>
    <row r="4354" spans="1:12" ht="14.4" x14ac:dyDescent="0.3">
      <c r="A4354" s="7">
        <v>37824</v>
      </c>
      <c r="B4354" s="191">
        <v>978.79998799999998</v>
      </c>
      <c r="C4354" s="191">
        <v>990.28997800000002</v>
      </c>
      <c r="D4354" s="191">
        <v>976.080017</v>
      </c>
      <c r="E4354" s="191">
        <v>988.10998500000005</v>
      </c>
      <c r="F4354" s="192">
        <v>988.10998500000005</v>
      </c>
      <c r="G4354" s="191">
        <v>1439700000</v>
      </c>
      <c r="H4354" s="194">
        <f t="shared" si="67"/>
        <v>9.5116439662237384E-3</v>
      </c>
      <c r="I4354" s="193"/>
      <c r="J4354" s="197">
        <v>4352</v>
      </c>
      <c r="K4354" s="234">
        <v>9.5116439662237384E-3</v>
      </c>
      <c r="L4354" s="198">
        <v>1.6313092282023236E-3</v>
      </c>
    </row>
    <row r="4355" spans="1:12" ht="14.4" x14ac:dyDescent="0.3">
      <c r="A4355" s="7">
        <v>37823</v>
      </c>
      <c r="B4355" s="191">
        <v>993.32000700000003</v>
      </c>
      <c r="C4355" s="191">
        <v>993.32000700000003</v>
      </c>
      <c r="D4355" s="191">
        <v>975.63000499999998</v>
      </c>
      <c r="E4355" s="191">
        <v>978.79998799999998</v>
      </c>
      <c r="F4355" s="192">
        <v>978.79998799999998</v>
      </c>
      <c r="G4355" s="191">
        <v>1254200000</v>
      </c>
      <c r="H4355" s="194">
        <f t="shared" si="67"/>
        <v>-1.4617664899203069E-2</v>
      </c>
      <c r="I4355" s="193"/>
      <c r="J4355" s="197">
        <v>4353</v>
      </c>
      <c r="K4355" s="234">
        <v>-1.4617664899203069E-2</v>
      </c>
      <c r="L4355" s="198">
        <v>1.6360797582524809E-3</v>
      </c>
    </row>
    <row r="4356" spans="1:12" ht="14.4" x14ac:dyDescent="0.3">
      <c r="A4356" s="7">
        <v>37820</v>
      </c>
      <c r="B4356" s="191">
        <v>981.72997999999995</v>
      </c>
      <c r="C4356" s="191">
        <v>994.25</v>
      </c>
      <c r="D4356" s="191">
        <v>981.71002199999998</v>
      </c>
      <c r="E4356" s="191">
        <v>993.32000700000003</v>
      </c>
      <c r="F4356" s="192">
        <v>993.32000700000003</v>
      </c>
      <c r="G4356" s="191">
        <v>1365200000</v>
      </c>
      <c r="H4356" s="194">
        <f t="shared" ref="H4356:H4419" si="68">(F4356-F4357)/F4357</f>
        <v>1.1805717698465395E-2</v>
      </c>
      <c r="I4356" s="193"/>
      <c r="J4356" s="197">
        <v>4354</v>
      </c>
      <c r="K4356" s="234">
        <v>1.1805717698465395E-2</v>
      </c>
      <c r="L4356" s="198">
        <v>1.6404582705198613E-3</v>
      </c>
    </row>
    <row r="4357" spans="1:12" ht="14.4" x14ac:dyDescent="0.3">
      <c r="A4357" s="7">
        <v>37819</v>
      </c>
      <c r="B4357" s="191">
        <v>994</v>
      </c>
      <c r="C4357" s="191">
        <v>994</v>
      </c>
      <c r="D4357" s="191">
        <v>978.59997599999997</v>
      </c>
      <c r="E4357" s="191">
        <v>981.72997999999995</v>
      </c>
      <c r="F4357" s="192">
        <v>981.72997999999995</v>
      </c>
      <c r="G4357" s="191">
        <v>1661400000</v>
      </c>
      <c r="H4357" s="194">
        <f t="shared" si="68"/>
        <v>-1.2433528819618678E-2</v>
      </c>
      <c r="I4357" s="193"/>
      <c r="J4357" s="197">
        <v>4355</v>
      </c>
      <c r="K4357" s="234">
        <v>-1.2433528819618678E-2</v>
      </c>
      <c r="L4357" s="198">
        <v>1.6428267857142892E-3</v>
      </c>
    </row>
    <row r="4358" spans="1:12" ht="14.4" x14ac:dyDescent="0.3">
      <c r="A4358" s="7">
        <v>37818</v>
      </c>
      <c r="B4358" s="191">
        <v>1000.419983</v>
      </c>
      <c r="C4358" s="191">
        <v>1003.469971</v>
      </c>
      <c r="D4358" s="191">
        <v>989.29998799999998</v>
      </c>
      <c r="E4358" s="191">
        <v>994.09002699999996</v>
      </c>
      <c r="F4358" s="192">
        <v>994.09002699999996</v>
      </c>
      <c r="G4358" s="191">
        <v>1662000000</v>
      </c>
      <c r="H4358" s="194">
        <f t="shared" si="68"/>
        <v>-6.3272986421344189E-3</v>
      </c>
      <c r="I4358" s="193"/>
      <c r="J4358" s="197">
        <v>4356</v>
      </c>
      <c r="K4358" s="234">
        <v>-6.3272986421344189E-3</v>
      </c>
      <c r="L4358" s="198">
        <v>1.64309896852113E-3</v>
      </c>
    </row>
    <row r="4359" spans="1:12" ht="14.4" x14ac:dyDescent="0.3">
      <c r="A4359" s="7">
        <v>37817</v>
      </c>
      <c r="B4359" s="191">
        <v>1003.8599850000001</v>
      </c>
      <c r="C4359" s="191">
        <v>1009.6099850000001</v>
      </c>
      <c r="D4359" s="191">
        <v>996.669983</v>
      </c>
      <c r="E4359" s="191">
        <v>1000.419983</v>
      </c>
      <c r="F4359" s="192">
        <v>1000.419983</v>
      </c>
      <c r="G4359" s="191">
        <v>1518600000</v>
      </c>
      <c r="H4359" s="194">
        <f t="shared" si="68"/>
        <v>-3.4267747010555951E-3</v>
      </c>
      <c r="I4359" s="193"/>
      <c r="J4359" s="197">
        <v>4357</v>
      </c>
      <c r="K4359" s="234">
        <v>-3.4267747010555951E-3</v>
      </c>
      <c r="L4359" s="198">
        <v>1.646827696208859E-3</v>
      </c>
    </row>
    <row r="4360" spans="1:12" ht="14.4" x14ac:dyDescent="0.3">
      <c r="A4360" s="7">
        <v>37816</v>
      </c>
      <c r="B4360" s="191">
        <v>998.14001499999995</v>
      </c>
      <c r="C4360" s="191">
        <v>1015.409973</v>
      </c>
      <c r="D4360" s="191">
        <v>998.14001499999995</v>
      </c>
      <c r="E4360" s="191">
        <v>1003.8599850000001</v>
      </c>
      <c r="F4360" s="192">
        <v>1003.8599850000001</v>
      </c>
      <c r="G4360" s="191">
        <v>1448900000</v>
      </c>
      <c r="H4360" s="194">
        <f t="shared" si="68"/>
        <v>5.730628883764472E-3</v>
      </c>
      <c r="I4360" s="193"/>
      <c r="J4360" s="197">
        <v>4358</v>
      </c>
      <c r="K4360" s="234">
        <v>5.730628883764472E-3</v>
      </c>
      <c r="L4360" s="198">
        <v>1.6471997963197051E-3</v>
      </c>
    </row>
    <row r="4361" spans="1:12" ht="14.4" x14ac:dyDescent="0.3">
      <c r="A4361" s="7">
        <v>37813</v>
      </c>
      <c r="B4361" s="191">
        <v>988.70001200000002</v>
      </c>
      <c r="C4361" s="191">
        <v>1000.8599850000001</v>
      </c>
      <c r="D4361" s="191">
        <v>988.70001200000002</v>
      </c>
      <c r="E4361" s="191">
        <v>998.14001499999995</v>
      </c>
      <c r="F4361" s="192">
        <v>998.14001499999995</v>
      </c>
      <c r="G4361" s="191">
        <v>1212700000</v>
      </c>
      <c r="H4361" s="194">
        <f t="shared" si="68"/>
        <v>9.5478940886266853E-3</v>
      </c>
      <c r="I4361" s="193"/>
      <c r="J4361" s="197">
        <v>4359</v>
      </c>
      <c r="K4361" s="234">
        <v>9.5478940886266853E-3</v>
      </c>
      <c r="L4361" s="198">
        <v>1.6493527182762052E-3</v>
      </c>
    </row>
    <row r="4362" spans="1:12" ht="14.4" x14ac:dyDescent="0.3">
      <c r="A4362" s="7">
        <v>37812</v>
      </c>
      <c r="B4362" s="191">
        <v>1002.210022</v>
      </c>
      <c r="C4362" s="191">
        <v>1002.210022</v>
      </c>
      <c r="D4362" s="191">
        <v>983.63000499999998</v>
      </c>
      <c r="E4362" s="191">
        <v>988.70001200000002</v>
      </c>
      <c r="F4362" s="192">
        <v>988.70001200000002</v>
      </c>
      <c r="G4362" s="191">
        <v>1465700000</v>
      </c>
      <c r="H4362" s="194">
        <f t="shared" si="68"/>
        <v>-1.3480218420725358E-2</v>
      </c>
      <c r="I4362" s="193"/>
      <c r="J4362" s="197">
        <v>4360</v>
      </c>
      <c r="K4362" s="234">
        <v>-1.3480218420725358E-2</v>
      </c>
      <c r="L4362" s="198">
        <v>1.6494530524811925E-3</v>
      </c>
    </row>
    <row r="4363" spans="1:12" ht="14.4" x14ac:dyDescent="0.3">
      <c r="A4363" s="7">
        <v>37811</v>
      </c>
      <c r="B4363" s="191">
        <v>1007.840027</v>
      </c>
      <c r="C4363" s="191">
        <v>1010.429993</v>
      </c>
      <c r="D4363" s="191">
        <v>998.169983</v>
      </c>
      <c r="E4363" s="191">
        <v>1002.210022</v>
      </c>
      <c r="F4363" s="192">
        <v>1002.210022</v>
      </c>
      <c r="G4363" s="191">
        <v>1618000000</v>
      </c>
      <c r="H4363" s="194">
        <f t="shared" si="68"/>
        <v>-5.5862089708409481E-3</v>
      </c>
      <c r="I4363" s="193"/>
      <c r="J4363" s="197">
        <v>4361</v>
      </c>
      <c r="K4363" s="234">
        <v>-5.5862089708409481E-3</v>
      </c>
      <c r="L4363" s="198">
        <v>1.6541320071976179E-3</v>
      </c>
    </row>
    <row r="4364" spans="1:12" ht="14.4" x14ac:dyDescent="0.3">
      <c r="A4364" s="7">
        <v>37810</v>
      </c>
      <c r="B4364" s="191">
        <v>1004.419983</v>
      </c>
      <c r="C4364" s="191">
        <v>1008.919983</v>
      </c>
      <c r="D4364" s="191">
        <v>998.72997999999995</v>
      </c>
      <c r="E4364" s="191">
        <v>1007.840027</v>
      </c>
      <c r="F4364" s="192">
        <v>1007.840027</v>
      </c>
      <c r="G4364" s="191">
        <v>1565700000</v>
      </c>
      <c r="H4364" s="194">
        <f t="shared" si="68"/>
        <v>3.4049939844734865E-3</v>
      </c>
      <c r="I4364" s="193"/>
      <c r="J4364" s="197">
        <v>4362</v>
      </c>
      <c r="K4364" s="234">
        <v>3.4049939844734865E-3</v>
      </c>
      <c r="L4364" s="198">
        <v>1.65614700591926E-3</v>
      </c>
    </row>
    <row r="4365" spans="1:12" ht="14.4" x14ac:dyDescent="0.3">
      <c r="A4365" s="7">
        <v>37809</v>
      </c>
      <c r="B4365" s="191">
        <v>985.70001200000002</v>
      </c>
      <c r="C4365" s="191">
        <v>1005.559998</v>
      </c>
      <c r="D4365" s="191">
        <v>985.70001200000002</v>
      </c>
      <c r="E4365" s="191">
        <v>1004.419983</v>
      </c>
      <c r="F4365" s="192">
        <v>1004.419983</v>
      </c>
      <c r="G4365" s="191">
        <v>1429100000</v>
      </c>
      <c r="H4365" s="194">
        <f t="shared" si="68"/>
        <v>1.8991549936188887E-2</v>
      </c>
      <c r="I4365" s="193"/>
      <c r="J4365" s="197">
        <v>4363</v>
      </c>
      <c r="K4365" s="234">
        <v>1.8991549936188887E-2</v>
      </c>
      <c r="L4365" s="198">
        <v>1.6564363830876164E-3</v>
      </c>
    </row>
    <row r="4366" spans="1:12" ht="14.4" x14ac:dyDescent="0.3">
      <c r="A4366" s="7">
        <v>37805</v>
      </c>
      <c r="B4366" s="191">
        <v>993.75</v>
      </c>
      <c r="C4366" s="191">
        <v>995</v>
      </c>
      <c r="D4366" s="191">
        <v>983.34002699999996</v>
      </c>
      <c r="E4366" s="191">
        <v>985.70001200000002</v>
      </c>
      <c r="F4366" s="192">
        <v>985.70001200000002</v>
      </c>
      <c r="G4366" s="191">
        <v>775900000</v>
      </c>
      <c r="H4366" s="194">
        <f t="shared" si="68"/>
        <v>-8.1006168553458963E-3</v>
      </c>
      <c r="I4366" s="193"/>
      <c r="J4366" s="197">
        <v>4364</v>
      </c>
      <c r="K4366" s="234">
        <v>-8.1006168553458963E-3</v>
      </c>
      <c r="L4366" s="198">
        <v>1.6578982088299857E-3</v>
      </c>
    </row>
    <row r="4367" spans="1:12" ht="14.4" x14ac:dyDescent="0.3">
      <c r="A4367" s="7">
        <v>37804</v>
      </c>
      <c r="B4367" s="191">
        <v>982.32000700000003</v>
      </c>
      <c r="C4367" s="191">
        <v>993.78002900000001</v>
      </c>
      <c r="D4367" s="191">
        <v>982.32000700000003</v>
      </c>
      <c r="E4367" s="191">
        <v>993.75</v>
      </c>
      <c r="F4367" s="192">
        <v>993.75</v>
      </c>
      <c r="G4367" s="191">
        <v>1519300000</v>
      </c>
      <c r="H4367" s="194">
        <f t="shared" si="68"/>
        <v>1.1635712312230212E-2</v>
      </c>
      <c r="I4367" s="193"/>
      <c r="J4367" s="197">
        <v>4365</v>
      </c>
      <c r="K4367" s="234">
        <v>1.1635712312230212E-2</v>
      </c>
      <c r="L4367" s="198">
        <v>1.6613692952057153E-3</v>
      </c>
    </row>
    <row r="4368" spans="1:12" ht="14.4" x14ac:dyDescent="0.3">
      <c r="A4368" s="7">
        <v>37803</v>
      </c>
      <c r="B4368" s="191">
        <v>974.5</v>
      </c>
      <c r="C4368" s="191">
        <v>983.26000999999997</v>
      </c>
      <c r="D4368" s="191">
        <v>962.09997599999997</v>
      </c>
      <c r="E4368" s="191">
        <v>982.32000700000003</v>
      </c>
      <c r="F4368" s="192">
        <v>982.32000700000003</v>
      </c>
      <c r="G4368" s="191">
        <v>1460200000</v>
      </c>
      <c r="H4368" s="194">
        <f t="shared" si="68"/>
        <v>8.0246351975372318E-3</v>
      </c>
      <c r="I4368" s="193"/>
      <c r="J4368" s="197">
        <v>4366</v>
      </c>
      <c r="K4368" s="234">
        <v>8.0246351975372318E-3</v>
      </c>
      <c r="L4368" s="198">
        <v>1.6623440799480996E-3</v>
      </c>
    </row>
    <row r="4369" spans="1:12" ht="14.4" x14ac:dyDescent="0.3">
      <c r="A4369" s="7">
        <v>37802</v>
      </c>
      <c r="B4369" s="191">
        <v>976.21997099999999</v>
      </c>
      <c r="C4369" s="191">
        <v>983.60998500000005</v>
      </c>
      <c r="D4369" s="191">
        <v>973.59997599999997</v>
      </c>
      <c r="E4369" s="191">
        <v>974.5</v>
      </c>
      <c r="F4369" s="192">
        <v>974.5</v>
      </c>
      <c r="G4369" s="191">
        <v>1587200000</v>
      </c>
      <c r="H4369" s="194">
        <f t="shared" si="68"/>
        <v>-1.7618682787631547E-3</v>
      </c>
      <c r="I4369" s="193"/>
      <c r="J4369" s="197">
        <v>4367</v>
      </c>
      <c r="K4369" s="234">
        <v>-1.7618682787631547E-3</v>
      </c>
      <c r="L4369" s="198">
        <v>1.6652163837825649E-3</v>
      </c>
    </row>
    <row r="4370" spans="1:12" ht="14.4" x14ac:dyDescent="0.3">
      <c r="A4370" s="7">
        <v>37799</v>
      </c>
      <c r="B4370" s="191">
        <v>985.82000700000003</v>
      </c>
      <c r="C4370" s="191">
        <v>988.88000499999998</v>
      </c>
      <c r="D4370" s="191">
        <v>974.28997800000002</v>
      </c>
      <c r="E4370" s="191">
        <v>976.21997099999999</v>
      </c>
      <c r="F4370" s="192">
        <v>976.21997099999999</v>
      </c>
      <c r="G4370" s="191">
        <v>1267800000</v>
      </c>
      <c r="H4370" s="194">
        <f t="shared" si="68"/>
        <v>-9.7381225090109637E-3</v>
      </c>
      <c r="I4370" s="193"/>
      <c r="J4370" s="197">
        <v>4368</v>
      </c>
      <c r="K4370" s="234">
        <v>-9.7381225090109637E-3</v>
      </c>
      <c r="L4370" s="198">
        <v>1.667387125387602E-3</v>
      </c>
    </row>
    <row r="4371" spans="1:12" ht="14.4" x14ac:dyDescent="0.3">
      <c r="A4371" s="7">
        <v>37798</v>
      </c>
      <c r="B4371" s="191">
        <v>975.32000700000003</v>
      </c>
      <c r="C4371" s="191">
        <v>986.53002900000001</v>
      </c>
      <c r="D4371" s="191">
        <v>973.79998799999998</v>
      </c>
      <c r="E4371" s="191">
        <v>985.82000700000003</v>
      </c>
      <c r="F4371" s="192">
        <v>985.82000700000003</v>
      </c>
      <c r="G4371" s="191">
        <v>1387400000</v>
      </c>
      <c r="H4371" s="194">
        <f t="shared" si="68"/>
        <v>1.0765697334864576E-2</v>
      </c>
      <c r="I4371" s="193"/>
      <c r="J4371" s="197">
        <v>4369</v>
      </c>
      <c r="K4371" s="234">
        <v>1.0765697334864576E-2</v>
      </c>
      <c r="L4371" s="198">
        <v>1.6698561983083855E-3</v>
      </c>
    </row>
    <row r="4372" spans="1:12" ht="14.4" x14ac:dyDescent="0.3">
      <c r="A4372" s="7">
        <v>37797</v>
      </c>
      <c r="B4372" s="191">
        <v>983.45001200000002</v>
      </c>
      <c r="C4372" s="191">
        <v>991.64001499999995</v>
      </c>
      <c r="D4372" s="191">
        <v>974.85998500000005</v>
      </c>
      <c r="E4372" s="191">
        <v>975.32000700000003</v>
      </c>
      <c r="F4372" s="192">
        <v>975.32000700000003</v>
      </c>
      <c r="G4372" s="191">
        <v>1459200000</v>
      </c>
      <c r="H4372" s="194">
        <f t="shared" si="68"/>
        <v>-8.2668207847863481E-3</v>
      </c>
      <c r="I4372" s="193"/>
      <c r="J4372" s="197">
        <v>4370</v>
      </c>
      <c r="K4372" s="234">
        <v>-8.2668207847863481E-3</v>
      </c>
      <c r="L4372" s="198">
        <v>1.6706176291571696E-3</v>
      </c>
    </row>
    <row r="4373" spans="1:12" ht="14.4" x14ac:dyDescent="0.3">
      <c r="A4373" s="7">
        <v>37796</v>
      </c>
      <c r="B4373" s="191">
        <v>981.64001499999995</v>
      </c>
      <c r="C4373" s="191">
        <v>987.84002699999996</v>
      </c>
      <c r="D4373" s="191">
        <v>979.080017</v>
      </c>
      <c r="E4373" s="191">
        <v>983.45001200000002</v>
      </c>
      <c r="F4373" s="192">
        <v>983.45001200000002</v>
      </c>
      <c r="G4373" s="191">
        <v>1388300000</v>
      </c>
      <c r="H4373" s="194">
        <f t="shared" si="68"/>
        <v>1.8438500594335151E-3</v>
      </c>
      <c r="I4373" s="193"/>
      <c r="J4373" s="197">
        <v>4371</v>
      </c>
      <c r="K4373" s="234">
        <v>1.8438500594335151E-3</v>
      </c>
      <c r="L4373" s="198">
        <v>1.6722375905543832E-3</v>
      </c>
    </row>
    <row r="4374" spans="1:12" ht="14.4" x14ac:dyDescent="0.3">
      <c r="A4374" s="7">
        <v>37795</v>
      </c>
      <c r="B4374" s="191">
        <v>995.69000200000005</v>
      </c>
      <c r="C4374" s="191">
        <v>995.69000200000005</v>
      </c>
      <c r="D4374" s="191">
        <v>977.40002400000003</v>
      </c>
      <c r="E4374" s="191">
        <v>981.64001499999995</v>
      </c>
      <c r="F4374" s="192">
        <v>981.64001499999995</v>
      </c>
      <c r="G4374" s="191">
        <v>1398100000</v>
      </c>
      <c r="H4374" s="194">
        <f t="shared" si="68"/>
        <v>-1.4110804539343059E-2</v>
      </c>
      <c r="I4374" s="193"/>
      <c r="J4374" s="197">
        <v>4372</v>
      </c>
      <c r="K4374" s="234">
        <v>-1.4110804539343059E-2</v>
      </c>
      <c r="L4374" s="198">
        <v>1.6728693048758973E-3</v>
      </c>
    </row>
    <row r="4375" spans="1:12" ht="14.4" x14ac:dyDescent="0.3">
      <c r="A4375" s="7">
        <v>37792</v>
      </c>
      <c r="B4375" s="191">
        <v>994.70001200000002</v>
      </c>
      <c r="C4375" s="191">
        <v>1002.090027</v>
      </c>
      <c r="D4375" s="191">
        <v>993.35998500000005</v>
      </c>
      <c r="E4375" s="191">
        <v>995.69000200000005</v>
      </c>
      <c r="F4375" s="192">
        <v>995.69000200000005</v>
      </c>
      <c r="G4375" s="191">
        <v>1698000000</v>
      </c>
      <c r="H4375" s="194">
        <f t="shared" si="68"/>
        <v>9.9526489198437269E-4</v>
      </c>
      <c r="I4375" s="193"/>
      <c r="J4375" s="197">
        <v>4373</v>
      </c>
      <c r="K4375" s="234">
        <v>9.9526489198437269E-4</v>
      </c>
      <c r="L4375" s="198">
        <v>1.6730441952841294E-3</v>
      </c>
    </row>
    <row r="4376" spans="1:12" ht="14.4" x14ac:dyDescent="0.3">
      <c r="A4376" s="7">
        <v>37791</v>
      </c>
      <c r="B4376" s="191">
        <v>1010.090027</v>
      </c>
      <c r="C4376" s="191">
        <v>1011.219971</v>
      </c>
      <c r="D4376" s="191">
        <v>993.080017</v>
      </c>
      <c r="E4376" s="191">
        <v>994.70001200000002</v>
      </c>
      <c r="F4376" s="192">
        <v>994.70001200000002</v>
      </c>
      <c r="G4376" s="191">
        <v>1530100000</v>
      </c>
      <c r="H4376" s="194">
        <f t="shared" si="68"/>
        <v>-1.5236280518191819E-2</v>
      </c>
      <c r="I4376" s="193"/>
      <c r="J4376" s="197">
        <v>4374</v>
      </c>
      <c r="K4376" s="234">
        <v>-1.5236280518191819E-2</v>
      </c>
      <c r="L4376" s="198">
        <v>1.6770771683336805E-3</v>
      </c>
    </row>
    <row r="4377" spans="1:12" ht="14.4" x14ac:dyDescent="0.3">
      <c r="A4377" s="7">
        <v>37790</v>
      </c>
      <c r="B4377" s="191">
        <v>1011.659973</v>
      </c>
      <c r="C4377" s="191">
        <v>1015.119995</v>
      </c>
      <c r="D4377" s="191">
        <v>1004.6099850000001</v>
      </c>
      <c r="E4377" s="191">
        <v>1010.090027</v>
      </c>
      <c r="F4377" s="192">
        <v>1010.090027</v>
      </c>
      <c r="G4377" s="191">
        <v>1488900000</v>
      </c>
      <c r="H4377" s="194">
        <f t="shared" si="68"/>
        <v>-1.5518514539470394E-3</v>
      </c>
      <c r="I4377" s="193"/>
      <c r="J4377" s="197">
        <v>4375</v>
      </c>
      <c r="K4377" s="234">
        <v>-1.5518514539470394E-3</v>
      </c>
      <c r="L4377" s="198">
        <v>1.6779514045999692E-3</v>
      </c>
    </row>
    <row r="4378" spans="1:12" ht="14.4" x14ac:dyDescent="0.3">
      <c r="A4378" s="7">
        <v>37789</v>
      </c>
      <c r="B4378" s="191">
        <v>1010.73999</v>
      </c>
      <c r="C4378" s="191">
        <v>1015.330017</v>
      </c>
      <c r="D4378" s="191">
        <v>1007.039978</v>
      </c>
      <c r="E4378" s="191">
        <v>1011.659973</v>
      </c>
      <c r="F4378" s="192">
        <v>1011.659973</v>
      </c>
      <c r="G4378" s="191">
        <v>1479700000</v>
      </c>
      <c r="H4378" s="194">
        <f t="shared" si="68"/>
        <v>9.1020738182131481E-4</v>
      </c>
      <c r="I4378" s="193"/>
      <c r="J4378" s="197">
        <v>4376</v>
      </c>
      <c r="K4378" s="234">
        <v>9.1020738182131481E-4</v>
      </c>
      <c r="L4378" s="198">
        <v>1.6785563554665623E-3</v>
      </c>
    </row>
    <row r="4379" spans="1:12" ht="14.4" x14ac:dyDescent="0.3">
      <c r="A4379" s="7">
        <v>37788</v>
      </c>
      <c r="B4379" s="191">
        <v>988.60998500000005</v>
      </c>
      <c r="C4379" s="191">
        <v>1010.8599850000001</v>
      </c>
      <c r="D4379" s="191">
        <v>988.60998500000005</v>
      </c>
      <c r="E4379" s="191">
        <v>1010.73999</v>
      </c>
      <c r="F4379" s="192">
        <v>1010.73999</v>
      </c>
      <c r="G4379" s="191">
        <v>1345900000</v>
      </c>
      <c r="H4379" s="194">
        <f t="shared" si="68"/>
        <v>2.2384970145734449E-2</v>
      </c>
      <c r="I4379" s="193"/>
      <c r="J4379" s="197">
        <v>4377</v>
      </c>
      <c r="K4379" s="234">
        <v>2.2384970145734449E-2</v>
      </c>
      <c r="L4379" s="198">
        <v>1.6790373610770313E-3</v>
      </c>
    </row>
    <row r="4380" spans="1:12" ht="14.4" x14ac:dyDescent="0.3">
      <c r="A4380" s="7">
        <v>37785</v>
      </c>
      <c r="B4380" s="191">
        <v>998.51000999999997</v>
      </c>
      <c r="C4380" s="191">
        <v>1000.919983</v>
      </c>
      <c r="D4380" s="191">
        <v>984.27002000000005</v>
      </c>
      <c r="E4380" s="191">
        <v>988.60998500000005</v>
      </c>
      <c r="F4380" s="192">
        <v>988.60998500000005</v>
      </c>
      <c r="G4380" s="191">
        <v>1271600000</v>
      </c>
      <c r="H4380" s="194">
        <f t="shared" si="68"/>
        <v>-9.9147979497971328E-3</v>
      </c>
      <c r="I4380" s="193"/>
      <c r="J4380" s="197">
        <v>4378</v>
      </c>
      <c r="K4380" s="234">
        <v>-9.9147979497971328E-3</v>
      </c>
      <c r="L4380" s="198">
        <v>1.6796214779487939E-3</v>
      </c>
    </row>
    <row r="4381" spans="1:12" ht="14.4" x14ac:dyDescent="0.3">
      <c r="A4381" s="7">
        <v>37784</v>
      </c>
      <c r="B4381" s="191">
        <v>997.47997999999995</v>
      </c>
      <c r="C4381" s="191">
        <v>1002.73999</v>
      </c>
      <c r="D4381" s="191">
        <v>991.27002000000005</v>
      </c>
      <c r="E4381" s="191">
        <v>998.51000999999997</v>
      </c>
      <c r="F4381" s="192">
        <v>998.51000999999997</v>
      </c>
      <c r="G4381" s="191">
        <v>1553100000</v>
      </c>
      <c r="H4381" s="194">
        <f t="shared" si="68"/>
        <v>1.0326322539325659E-3</v>
      </c>
      <c r="I4381" s="193"/>
      <c r="J4381" s="197">
        <v>4379</v>
      </c>
      <c r="K4381" s="234">
        <v>1.0326322539325659E-3</v>
      </c>
      <c r="L4381" s="198">
        <v>1.6836291902554293E-3</v>
      </c>
    </row>
    <row r="4382" spans="1:12" ht="14.4" x14ac:dyDescent="0.3">
      <c r="A4382" s="7">
        <v>37783</v>
      </c>
      <c r="B4382" s="191">
        <v>984.84002699999996</v>
      </c>
      <c r="C4382" s="191">
        <v>997.47997999999995</v>
      </c>
      <c r="D4382" s="191">
        <v>981.60998500000005</v>
      </c>
      <c r="E4382" s="191">
        <v>997.47997999999995</v>
      </c>
      <c r="F4382" s="192">
        <v>997.47997999999995</v>
      </c>
      <c r="G4382" s="191">
        <v>1520000000</v>
      </c>
      <c r="H4382" s="194">
        <f t="shared" si="68"/>
        <v>1.2834524037882137E-2</v>
      </c>
      <c r="I4382" s="193"/>
      <c r="J4382" s="197">
        <v>4380</v>
      </c>
      <c r="K4382" s="234">
        <v>1.2834524037882137E-2</v>
      </c>
      <c r="L4382" s="198">
        <v>1.6842957112556819E-3</v>
      </c>
    </row>
    <row r="4383" spans="1:12" ht="14.4" x14ac:dyDescent="0.3">
      <c r="A4383" s="7">
        <v>37782</v>
      </c>
      <c r="B4383" s="191">
        <v>975.92999299999997</v>
      </c>
      <c r="C4383" s="191">
        <v>984.84002699999996</v>
      </c>
      <c r="D4383" s="191">
        <v>975.92999299999997</v>
      </c>
      <c r="E4383" s="191">
        <v>984.84002699999996</v>
      </c>
      <c r="F4383" s="192">
        <v>984.84002699999996</v>
      </c>
      <c r="G4383" s="191">
        <v>1275400000</v>
      </c>
      <c r="H4383" s="194">
        <f t="shared" si="68"/>
        <v>9.1297880625746848E-3</v>
      </c>
      <c r="I4383" s="193"/>
      <c r="J4383" s="197">
        <v>4381</v>
      </c>
      <c r="K4383" s="234">
        <v>9.1297880625746848E-3</v>
      </c>
      <c r="L4383" s="198">
        <v>1.6855112445289516E-3</v>
      </c>
    </row>
    <row r="4384" spans="1:12" ht="14.4" x14ac:dyDescent="0.3">
      <c r="A4384" s="7">
        <v>37781</v>
      </c>
      <c r="B4384" s="191">
        <v>987.76000999999997</v>
      </c>
      <c r="C4384" s="191">
        <v>987.76000999999997</v>
      </c>
      <c r="D4384" s="191">
        <v>972.59002699999996</v>
      </c>
      <c r="E4384" s="191">
        <v>975.92999299999997</v>
      </c>
      <c r="F4384" s="192">
        <v>975.92999299999997</v>
      </c>
      <c r="G4384" s="191">
        <v>1307000000</v>
      </c>
      <c r="H4384" s="194">
        <f t="shared" si="68"/>
        <v>-1.1976610593903269E-2</v>
      </c>
      <c r="I4384" s="193"/>
      <c r="J4384" s="197">
        <v>4382</v>
      </c>
      <c r="K4384" s="234">
        <v>-1.1976610593903269E-2</v>
      </c>
      <c r="L4384" s="198">
        <v>1.6875432998186674E-3</v>
      </c>
    </row>
    <row r="4385" spans="1:12" ht="14.4" x14ac:dyDescent="0.3">
      <c r="A4385" s="7">
        <v>37778</v>
      </c>
      <c r="B4385" s="191">
        <v>990.14001499999995</v>
      </c>
      <c r="C4385" s="191">
        <v>1007.690002</v>
      </c>
      <c r="D4385" s="191">
        <v>986.01000999999997</v>
      </c>
      <c r="E4385" s="191">
        <v>987.76000999999997</v>
      </c>
      <c r="F4385" s="192">
        <v>987.76000999999997</v>
      </c>
      <c r="G4385" s="191">
        <v>1837200000</v>
      </c>
      <c r="H4385" s="194">
        <f t="shared" si="68"/>
        <v>-2.403705500176137E-3</v>
      </c>
      <c r="I4385" s="193"/>
      <c r="J4385" s="197">
        <v>4383</v>
      </c>
      <c r="K4385" s="234">
        <v>-2.403705500176137E-3</v>
      </c>
      <c r="L4385" s="198">
        <v>1.6884725205512068E-3</v>
      </c>
    </row>
    <row r="4386" spans="1:12" ht="14.4" x14ac:dyDescent="0.3">
      <c r="A4386" s="7">
        <v>37777</v>
      </c>
      <c r="B4386" s="191">
        <v>986.23999000000003</v>
      </c>
      <c r="C4386" s="191">
        <v>990.14001499999995</v>
      </c>
      <c r="D4386" s="191">
        <v>978.13000499999998</v>
      </c>
      <c r="E4386" s="191">
        <v>990.14001499999995</v>
      </c>
      <c r="F4386" s="192">
        <v>990.14001499999995</v>
      </c>
      <c r="G4386" s="191">
        <v>1693100000</v>
      </c>
      <c r="H4386" s="194">
        <f t="shared" si="68"/>
        <v>3.9544381079091246E-3</v>
      </c>
      <c r="I4386" s="193"/>
      <c r="J4386" s="197">
        <v>4384</v>
      </c>
      <c r="K4386" s="234">
        <v>3.9544381079091246E-3</v>
      </c>
      <c r="L4386" s="198">
        <v>1.6887987520492638E-3</v>
      </c>
    </row>
    <row r="4387" spans="1:12" ht="14.4" x14ac:dyDescent="0.3">
      <c r="A4387" s="7">
        <v>37776</v>
      </c>
      <c r="B4387" s="191">
        <v>971.55999799999995</v>
      </c>
      <c r="C4387" s="191">
        <v>987.84997599999997</v>
      </c>
      <c r="D4387" s="191">
        <v>970.71997099999999</v>
      </c>
      <c r="E4387" s="191">
        <v>986.23999000000003</v>
      </c>
      <c r="F4387" s="192">
        <v>986.23999000000003</v>
      </c>
      <c r="G4387" s="191">
        <v>1618700000</v>
      </c>
      <c r="H4387" s="194">
        <f t="shared" si="68"/>
        <v>1.5109712246510261E-2</v>
      </c>
      <c r="I4387" s="193"/>
      <c r="J4387" s="197">
        <v>4385</v>
      </c>
      <c r="K4387" s="234">
        <v>1.5109712246510261E-2</v>
      </c>
      <c r="L4387" s="198">
        <v>1.6904245192019291E-3</v>
      </c>
    </row>
    <row r="4388" spans="1:12" ht="14.4" x14ac:dyDescent="0.3">
      <c r="A4388" s="7">
        <v>37775</v>
      </c>
      <c r="B4388" s="191">
        <v>967</v>
      </c>
      <c r="C4388" s="191">
        <v>973.02002000000005</v>
      </c>
      <c r="D4388" s="191">
        <v>964.46997099999999</v>
      </c>
      <c r="E4388" s="191">
        <v>971.55999799999995</v>
      </c>
      <c r="F4388" s="192">
        <v>971.55999799999995</v>
      </c>
      <c r="G4388" s="191">
        <v>1450200000</v>
      </c>
      <c r="H4388" s="194">
        <f t="shared" si="68"/>
        <v>4.7156132368148399E-3</v>
      </c>
      <c r="I4388" s="193"/>
      <c r="J4388" s="197">
        <v>4386</v>
      </c>
      <c r="K4388" s="234">
        <v>4.7156132368148399E-3</v>
      </c>
      <c r="L4388" s="198">
        <v>1.6905259828801399E-3</v>
      </c>
    </row>
    <row r="4389" spans="1:12" ht="14.4" x14ac:dyDescent="0.3">
      <c r="A4389" s="7">
        <v>37774</v>
      </c>
      <c r="B4389" s="191">
        <v>963.59002699999996</v>
      </c>
      <c r="C4389" s="191">
        <v>979.10998500000005</v>
      </c>
      <c r="D4389" s="191">
        <v>963.59002699999996</v>
      </c>
      <c r="E4389" s="191">
        <v>967</v>
      </c>
      <c r="F4389" s="192">
        <v>967</v>
      </c>
      <c r="G4389" s="191">
        <v>1662500000</v>
      </c>
      <c r="H4389" s="194">
        <f t="shared" si="68"/>
        <v>3.5388213913094355E-3</v>
      </c>
      <c r="I4389" s="193"/>
      <c r="J4389" s="197">
        <v>4387</v>
      </c>
      <c r="K4389" s="234">
        <v>3.5388213913094355E-3</v>
      </c>
      <c r="L4389" s="198">
        <v>1.6909582227821642E-3</v>
      </c>
    </row>
    <row r="4390" spans="1:12" ht="14.4" x14ac:dyDescent="0.3">
      <c r="A4390" s="7">
        <v>37771</v>
      </c>
      <c r="B4390" s="191">
        <v>949.64001499999995</v>
      </c>
      <c r="C4390" s="191">
        <v>965.38000499999998</v>
      </c>
      <c r="D4390" s="191">
        <v>949.64001499999995</v>
      </c>
      <c r="E4390" s="191">
        <v>963.59002699999996</v>
      </c>
      <c r="F4390" s="192">
        <v>963.59002699999996</v>
      </c>
      <c r="G4390" s="191">
        <v>1688800000</v>
      </c>
      <c r="H4390" s="194">
        <f t="shared" si="68"/>
        <v>1.4689789583055866E-2</v>
      </c>
      <c r="I4390" s="193"/>
      <c r="J4390" s="197">
        <v>4388</v>
      </c>
      <c r="K4390" s="234">
        <v>1.4689789583055866E-2</v>
      </c>
      <c r="L4390" s="198">
        <v>1.6916994954001754E-3</v>
      </c>
    </row>
    <row r="4391" spans="1:12" ht="14.4" x14ac:dyDescent="0.3">
      <c r="A4391" s="7">
        <v>37770</v>
      </c>
      <c r="B4391" s="191">
        <v>953.21997099999999</v>
      </c>
      <c r="C4391" s="191">
        <v>962.080017</v>
      </c>
      <c r="D4391" s="191">
        <v>946.22997999999995</v>
      </c>
      <c r="E4391" s="191">
        <v>949.64001499999995</v>
      </c>
      <c r="F4391" s="192">
        <v>949.64001499999995</v>
      </c>
      <c r="G4391" s="191">
        <v>1685800000</v>
      </c>
      <c r="H4391" s="194">
        <f t="shared" si="68"/>
        <v>-3.7556451909462126E-3</v>
      </c>
      <c r="I4391" s="193"/>
      <c r="J4391" s="197">
        <v>4389</v>
      </c>
      <c r="K4391" s="234">
        <v>-3.7556451909462126E-3</v>
      </c>
      <c r="L4391" s="198">
        <v>1.693702856179454E-3</v>
      </c>
    </row>
    <row r="4392" spans="1:12" ht="14.4" x14ac:dyDescent="0.3">
      <c r="A4392" s="7">
        <v>37769</v>
      </c>
      <c r="B4392" s="191">
        <v>951.47997999999995</v>
      </c>
      <c r="C4392" s="191">
        <v>959.39001499999995</v>
      </c>
      <c r="D4392" s="191">
        <v>950.11999500000002</v>
      </c>
      <c r="E4392" s="191">
        <v>953.21997099999999</v>
      </c>
      <c r="F4392" s="192">
        <v>953.21997099999999</v>
      </c>
      <c r="G4392" s="191">
        <v>1559000000</v>
      </c>
      <c r="H4392" s="194">
        <f t="shared" si="68"/>
        <v>1.8287205580510815E-3</v>
      </c>
      <c r="I4392" s="193"/>
      <c r="J4392" s="197">
        <v>4390</v>
      </c>
      <c r="K4392" s="234">
        <v>1.8287205580510815E-3</v>
      </c>
      <c r="L4392" s="198">
        <v>1.6944507379092163E-3</v>
      </c>
    </row>
    <row r="4393" spans="1:12" ht="14.4" x14ac:dyDescent="0.3">
      <c r="A4393" s="7">
        <v>37768</v>
      </c>
      <c r="B4393" s="191">
        <v>933.21997099999999</v>
      </c>
      <c r="C4393" s="191">
        <v>952.76000999999997</v>
      </c>
      <c r="D4393" s="191">
        <v>927.330017</v>
      </c>
      <c r="E4393" s="191">
        <v>951.47997999999995</v>
      </c>
      <c r="F4393" s="192">
        <v>951.47997999999995</v>
      </c>
      <c r="G4393" s="191">
        <v>1532000000</v>
      </c>
      <c r="H4393" s="194">
        <f t="shared" si="68"/>
        <v>1.9566671918125902E-2</v>
      </c>
      <c r="I4393" s="193"/>
      <c r="J4393" s="197">
        <v>4391</v>
      </c>
      <c r="K4393" s="234">
        <v>1.9566671918125902E-2</v>
      </c>
      <c r="L4393" s="198">
        <v>1.6979398201348494E-3</v>
      </c>
    </row>
    <row r="4394" spans="1:12" ht="14.4" x14ac:dyDescent="0.3">
      <c r="A4394" s="7">
        <v>37764</v>
      </c>
      <c r="B4394" s="191">
        <v>931.86999500000002</v>
      </c>
      <c r="C4394" s="191">
        <v>935.20001200000002</v>
      </c>
      <c r="D4394" s="191">
        <v>927.419983</v>
      </c>
      <c r="E4394" s="191">
        <v>933.21997099999999</v>
      </c>
      <c r="F4394" s="192">
        <v>933.21997099999999</v>
      </c>
      <c r="G4394" s="191">
        <v>1201000000</v>
      </c>
      <c r="H4394" s="194">
        <f t="shared" si="68"/>
        <v>1.4486741790628956E-3</v>
      </c>
      <c r="I4394" s="193"/>
      <c r="J4394" s="197">
        <v>4392</v>
      </c>
      <c r="K4394" s="234">
        <v>1.4486741790628956E-3</v>
      </c>
      <c r="L4394" s="198">
        <v>1.698692556143388E-3</v>
      </c>
    </row>
    <row r="4395" spans="1:12" ht="14.4" x14ac:dyDescent="0.3">
      <c r="A4395" s="7">
        <v>37763</v>
      </c>
      <c r="B4395" s="191">
        <v>923.419983</v>
      </c>
      <c r="C4395" s="191">
        <v>935.29998799999998</v>
      </c>
      <c r="D4395" s="191">
        <v>922.53997800000002</v>
      </c>
      <c r="E4395" s="191">
        <v>931.86999500000002</v>
      </c>
      <c r="F4395" s="192">
        <v>931.86999500000002</v>
      </c>
      <c r="G4395" s="191">
        <v>1448500000</v>
      </c>
      <c r="H4395" s="194">
        <f t="shared" si="68"/>
        <v>9.1507787957411085E-3</v>
      </c>
      <c r="I4395" s="193"/>
      <c r="J4395" s="197">
        <v>4393</v>
      </c>
      <c r="K4395" s="234">
        <v>9.1507787957411085E-3</v>
      </c>
      <c r="L4395" s="198">
        <v>1.6993328331848837E-3</v>
      </c>
    </row>
    <row r="4396" spans="1:12" ht="14.4" x14ac:dyDescent="0.3">
      <c r="A4396" s="7">
        <v>37762</v>
      </c>
      <c r="B4396" s="191">
        <v>919.72997999999995</v>
      </c>
      <c r="C4396" s="191">
        <v>923.84997599999997</v>
      </c>
      <c r="D4396" s="191">
        <v>914.90997300000004</v>
      </c>
      <c r="E4396" s="191">
        <v>923.419983</v>
      </c>
      <c r="F4396" s="192">
        <v>923.419983</v>
      </c>
      <c r="G4396" s="191">
        <v>1457800000</v>
      </c>
      <c r="H4396" s="194">
        <f t="shared" si="68"/>
        <v>4.0120503628685101E-3</v>
      </c>
      <c r="I4396" s="193"/>
      <c r="J4396" s="197">
        <v>4394</v>
      </c>
      <c r="K4396" s="234">
        <v>4.0120503628685101E-3</v>
      </c>
      <c r="L4396" s="198">
        <v>1.7034472986976878E-3</v>
      </c>
    </row>
    <row r="4397" spans="1:12" ht="14.4" x14ac:dyDescent="0.3">
      <c r="A4397" s="7">
        <v>37761</v>
      </c>
      <c r="B4397" s="191">
        <v>920.77002000000005</v>
      </c>
      <c r="C4397" s="191">
        <v>925.34002699999996</v>
      </c>
      <c r="D4397" s="191">
        <v>912.04998799999998</v>
      </c>
      <c r="E4397" s="191">
        <v>919.72997999999995</v>
      </c>
      <c r="F4397" s="192">
        <v>919.72997999999995</v>
      </c>
      <c r="G4397" s="191">
        <v>1505300000</v>
      </c>
      <c r="H4397" s="194">
        <f t="shared" si="68"/>
        <v>-1.1295328664155356E-3</v>
      </c>
      <c r="I4397" s="193"/>
      <c r="J4397" s="197">
        <v>4395</v>
      </c>
      <c r="K4397" s="234">
        <v>-1.1295328664155356E-3</v>
      </c>
      <c r="L4397" s="198">
        <v>1.7075957958787255E-3</v>
      </c>
    </row>
    <row r="4398" spans="1:12" ht="14.4" x14ac:dyDescent="0.3">
      <c r="A4398" s="7">
        <v>37760</v>
      </c>
      <c r="B4398" s="191">
        <v>944.29998799999998</v>
      </c>
      <c r="C4398" s="191">
        <v>944.29998799999998</v>
      </c>
      <c r="D4398" s="191">
        <v>920.22997999999995</v>
      </c>
      <c r="E4398" s="191">
        <v>920.77002000000005</v>
      </c>
      <c r="F4398" s="192">
        <v>920.77002000000005</v>
      </c>
      <c r="G4398" s="191">
        <v>1375700000</v>
      </c>
      <c r="H4398" s="194">
        <f t="shared" si="68"/>
        <v>-2.4917895053494316E-2</v>
      </c>
      <c r="I4398" s="193"/>
      <c r="J4398" s="197">
        <v>4396</v>
      </c>
      <c r="K4398" s="234">
        <v>-2.4917895053494316E-2</v>
      </c>
      <c r="L4398" s="198">
        <v>1.7085987009359557E-3</v>
      </c>
    </row>
    <row r="4399" spans="1:12" ht="14.4" x14ac:dyDescent="0.3">
      <c r="A4399" s="7">
        <v>37757</v>
      </c>
      <c r="B4399" s="191">
        <v>946.669983</v>
      </c>
      <c r="C4399" s="191">
        <v>948.65002400000003</v>
      </c>
      <c r="D4399" s="191">
        <v>938.59997599999997</v>
      </c>
      <c r="E4399" s="191">
        <v>944.29998799999998</v>
      </c>
      <c r="F4399" s="192">
        <v>944.29998799999998</v>
      </c>
      <c r="G4399" s="191">
        <v>1505500000</v>
      </c>
      <c r="H4399" s="194">
        <f t="shared" si="68"/>
        <v>-2.5035070748620296E-3</v>
      </c>
      <c r="I4399" s="193"/>
      <c r="J4399" s="197">
        <v>4397</v>
      </c>
      <c r="K4399" s="234">
        <v>-2.5035070748620296E-3</v>
      </c>
      <c r="L4399" s="198">
        <v>1.7089383094854604E-3</v>
      </c>
    </row>
    <row r="4400" spans="1:12" ht="14.4" x14ac:dyDescent="0.3">
      <c r="A4400" s="7">
        <v>37756</v>
      </c>
      <c r="B4400" s="191">
        <v>939.28002900000001</v>
      </c>
      <c r="C4400" s="191">
        <v>948.22997999999995</v>
      </c>
      <c r="D4400" s="191">
        <v>938.78997800000002</v>
      </c>
      <c r="E4400" s="191">
        <v>946.669983</v>
      </c>
      <c r="F4400" s="192">
        <v>946.669983</v>
      </c>
      <c r="G4400" s="191">
        <v>1508700000</v>
      </c>
      <c r="H4400" s="194">
        <f t="shared" si="68"/>
        <v>7.8676792562785217E-3</v>
      </c>
      <c r="I4400" s="193"/>
      <c r="J4400" s="197">
        <v>4398</v>
      </c>
      <c r="K4400" s="234">
        <v>7.8676792562785217E-3</v>
      </c>
      <c r="L4400" s="198">
        <v>1.7115132801392473E-3</v>
      </c>
    </row>
    <row r="4401" spans="1:12" ht="14.4" x14ac:dyDescent="0.3">
      <c r="A4401" s="7">
        <v>37755</v>
      </c>
      <c r="B4401" s="191">
        <v>942.29998799999998</v>
      </c>
      <c r="C4401" s="191">
        <v>947.28997800000002</v>
      </c>
      <c r="D4401" s="191">
        <v>935.23999000000003</v>
      </c>
      <c r="E4401" s="191">
        <v>939.28002900000001</v>
      </c>
      <c r="F4401" s="192">
        <v>939.28002900000001</v>
      </c>
      <c r="G4401" s="191">
        <v>1401800000</v>
      </c>
      <c r="H4401" s="194">
        <f t="shared" si="68"/>
        <v>-3.2048806520837731E-3</v>
      </c>
      <c r="I4401" s="193"/>
      <c r="J4401" s="197">
        <v>4399</v>
      </c>
      <c r="K4401" s="234">
        <v>-3.2048806520837731E-3</v>
      </c>
      <c r="L4401" s="198">
        <v>1.7121541196234353E-3</v>
      </c>
    </row>
    <row r="4402" spans="1:12" ht="14.4" x14ac:dyDescent="0.3">
      <c r="A4402" s="7">
        <v>37754</v>
      </c>
      <c r="B4402" s="191">
        <v>945.10998500000005</v>
      </c>
      <c r="C4402" s="191">
        <v>947.51000999999997</v>
      </c>
      <c r="D4402" s="191">
        <v>938.90997300000004</v>
      </c>
      <c r="E4402" s="191">
        <v>942.29998799999998</v>
      </c>
      <c r="F4402" s="192">
        <v>942.29998799999998</v>
      </c>
      <c r="G4402" s="191">
        <v>1418100000</v>
      </c>
      <c r="H4402" s="194">
        <f t="shared" si="68"/>
        <v>-2.9731957598565276E-3</v>
      </c>
      <c r="I4402" s="193"/>
      <c r="J4402" s="197">
        <v>4400</v>
      </c>
      <c r="K4402" s="234">
        <v>-2.9731957598565276E-3</v>
      </c>
      <c r="L4402" s="198">
        <v>1.7121637717121406E-3</v>
      </c>
    </row>
    <row r="4403" spans="1:12" ht="14.4" x14ac:dyDescent="0.3">
      <c r="A4403" s="7">
        <v>37753</v>
      </c>
      <c r="B4403" s="191">
        <v>933.40997300000004</v>
      </c>
      <c r="C4403" s="191">
        <v>946.84002699999996</v>
      </c>
      <c r="D4403" s="191">
        <v>929.29998799999998</v>
      </c>
      <c r="E4403" s="191">
        <v>945.10998500000005</v>
      </c>
      <c r="F4403" s="192">
        <v>945.10998500000005</v>
      </c>
      <c r="G4403" s="191">
        <v>1378800000</v>
      </c>
      <c r="H4403" s="194">
        <f t="shared" si="68"/>
        <v>1.2534697869571633E-2</v>
      </c>
      <c r="I4403" s="193"/>
      <c r="J4403" s="197">
        <v>4401</v>
      </c>
      <c r="K4403" s="234">
        <v>1.2534697869571633E-2</v>
      </c>
      <c r="L4403" s="198">
        <v>1.7127369345630702E-3</v>
      </c>
    </row>
    <row r="4404" spans="1:12" ht="14.4" x14ac:dyDescent="0.3">
      <c r="A4404" s="7">
        <v>37750</v>
      </c>
      <c r="B4404" s="191">
        <v>920.27002000000005</v>
      </c>
      <c r="C4404" s="191">
        <v>933.77002000000005</v>
      </c>
      <c r="D4404" s="191">
        <v>920.27002000000005</v>
      </c>
      <c r="E4404" s="191">
        <v>933.40997300000004</v>
      </c>
      <c r="F4404" s="192">
        <v>933.40997300000004</v>
      </c>
      <c r="G4404" s="191">
        <v>1326100000</v>
      </c>
      <c r="H4404" s="194">
        <f t="shared" si="68"/>
        <v>1.4278366908008142E-2</v>
      </c>
      <c r="I4404" s="193"/>
      <c r="J4404" s="197">
        <v>4402</v>
      </c>
      <c r="K4404" s="234">
        <v>1.4278366908008142E-2</v>
      </c>
      <c r="L4404" s="198">
        <v>1.7133444498714566E-3</v>
      </c>
    </row>
    <row r="4405" spans="1:12" ht="14.4" x14ac:dyDescent="0.3">
      <c r="A4405" s="7">
        <v>37749</v>
      </c>
      <c r="B4405" s="191">
        <v>929.61999500000002</v>
      </c>
      <c r="C4405" s="191">
        <v>929.61999500000002</v>
      </c>
      <c r="D4405" s="191">
        <v>919.71997099999999</v>
      </c>
      <c r="E4405" s="191">
        <v>920.27002000000005</v>
      </c>
      <c r="F4405" s="192">
        <v>920.27002000000005</v>
      </c>
      <c r="G4405" s="191">
        <v>1379600000</v>
      </c>
      <c r="H4405" s="194">
        <f t="shared" si="68"/>
        <v>-1.0057846270830235E-2</v>
      </c>
      <c r="I4405" s="193"/>
      <c r="J4405" s="197">
        <v>4403</v>
      </c>
      <c r="K4405" s="234">
        <v>-1.0057846270830235E-2</v>
      </c>
      <c r="L4405" s="198">
        <v>1.7169601918777962E-3</v>
      </c>
    </row>
    <row r="4406" spans="1:12" ht="14.4" x14ac:dyDescent="0.3">
      <c r="A4406" s="7">
        <v>37748</v>
      </c>
      <c r="B4406" s="191">
        <v>934.39001499999995</v>
      </c>
      <c r="C4406" s="191">
        <v>937.21997099999999</v>
      </c>
      <c r="D4406" s="191">
        <v>926.40997300000004</v>
      </c>
      <c r="E4406" s="191">
        <v>929.61999500000002</v>
      </c>
      <c r="F4406" s="192">
        <v>929.61999500000002</v>
      </c>
      <c r="G4406" s="191">
        <v>1531900000</v>
      </c>
      <c r="H4406" s="194">
        <f t="shared" si="68"/>
        <v>-5.1049560926653649E-3</v>
      </c>
      <c r="I4406" s="193"/>
      <c r="J4406" s="197">
        <v>4404</v>
      </c>
      <c r="K4406" s="234">
        <v>-5.1049560926653649E-3</v>
      </c>
      <c r="L4406" s="198">
        <v>1.7184078954718127E-3</v>
      </c>
    </row>
    <row r="4407" spans="1:12" ht="14.4" x14ac:dyDescent="0.3">
      <c r="A4407" s="7">
        <v>37747</v>
      </c>
      <c r="B4407" s="191">
        <v>926.54998799999998</v>
      </c>
      <c r="C4407" s="191">
        <v>939.60998500000005</v>
      </c>
      <c r="D4407" s="191">
        <v>926.38000499999998</v>
      </c>
      <c r="E4407" s="191">
        <v>934.39001499999995</v>
      </c>
      <c r="F4407" s="192">
        <v>934.39001499999995</v>
      </c>
      <c r="G4407" s="191">
        <v>1649600000</v>
      </c>
      <c r="H4407" s="194">
        <f t="shared" si="68"/>
        <v>8.4615262010018649E-3</v>
      </c>
      <c r="I4407" s="193"/>
      <c r="J4407" s="197">
        <v>4405</v>
      </c>
      <c r="K4407" s="234">
        <v>8.4615262010018649E-3</v>
      </c>
      <c r="L4407" s="198">
        <v>1.720457641719305E-3</v>
      </c>
    </row>
    <row r="4408" spans="1:12" ht="14.4" x14ac:dyDescent="0.3">
      <c r="A4408" s="7">
        <v>37746</v>
      </c>
      <c r="B4408" s="191">
        <v>930.080017</v>
      </c>
      <c r="C4408" s="191">
        <v>933.88000499999998</v>
      </c>
      <c r="D4408" s="191">
        <v>924.54998799999998</v>
      </c>
      <c r="E4408" s="191">
        <v>926.54998799999998</v>
      </c>
      <c r="F4408" s="192">
        <v>926.54998799999998</v>
      </c>
      <c r="G4408" s="191">
        <v>1446300000</v>
      </c>
      <c r="H4408" s="194">
        <f t="shared" si="68"/>
        <v>-3.7954035518215131E-3</v>
      </c>
      <c r="I4408" s="193"/>
      <c r="J4408" s="197">
        <v>4406</v>
      </c>
      <c r="K4408" s="234">
        <v>-3.7954035518215131E-3</v>
      </c>
      <c r="L4408" s="198">
        <v>1.7218712464725742E-3</v>
      </c>
    </row>
    <row r="4409" spans="1:12" ht="14.4" x14ac:dyDescent="0.3">
      <c r="A4409" s="7">
        <v>37743</v>
      </c>
      <c r="B4409" s="191">
        <v>916.29998799999998</v>
      </c>
      <c r="C4409" s="191">
        <v>930.55999799999995</v>
      </c>
      <c r="D4409" s="191">
        <v>912.34997599999997</v>
      </c>
      <c r="E4409" s="191">
        <v>930.080017</v>
      </c>
      <c r="F4409" s="192">
        <v>930.080017</v>
      </c>
      <c r="G4409" s="191">
        <v>1554300000</v>
      </c>
      <c r="H4409" s="194">
        <f t="shared" si="68"/>
        <v>1.5038774615808478E-2</v>
      </c>
      <c r="I4409" s="193"/>
      <c r="J4409" s="197">
        <v>4407</v>
      </c>
      <c r="K4409" s="234">
        <v>1.5038774615808478E-2</v>
      </c>
      <c r="L4409" s="198">
        <v>1.7223862189816627E-3</v>
      </c>
    </row>
    <row r="4410" spans="1:12" ht="14.4" x14ac:dyDescent="0.3">
      <c r="A4410" s="7">
        <v>37742</v>
      </c>
      <c r="B4410" s="191">
        <v>916.919983</v>
      </c>
      <c r="C4410" s="191">
        <v>919.67999299999997</v>
      </c>
      <c r="D4410" s="191">
        <v>902.830017</v>
      </c>
      <c r="E4410" s="191">
        <v>916.29998799999998</v>
      </c>
      <c r="F4410" s="192">
        <v>916.29998799999998</v>
      </c>
      <c r="G4410" s="191">
        <v>1397500000</v>
      </c>
      <c r="H4410" s="194">
        <f t="shared" si="68"/>
        <v>-6.7617132519187033E-4</v>
      </c>
      <c r="I4410" s="193"/>
      <c r="J4410" s="197">
        <v>4408</v>
      </c>
      <c r="K4410" s="234">
        <v>-6.7617132519187033E-4</v>
      </c>
      <c r="L4410" s="198">
        <v>1.7231290176519256E-3</v>
      </c>
    </row>
    <row r="4411" spans="1:12" ht="14.4" x14ac:dyDescent="0.3">
      <c r="A4411" s="7">
        <v>37741</v>
      </c>
      <c r="B4411" s="191">
        <v>917.84002699999996</v>
      </c>
      <c r="C4411" s="191">
        <v>922.01000999999997</v>
      </c>
      <c r="D4411" s="191">
        <v>911.70001200000002</v>
      </c>
      <c r="E4411" s="191">
        <v>916.919983</v>
      </c>
      <c r="F4411" s="192">
        <v>916.919983</v>
      </c>
      <c r="G4411" s="191">
        <v>1788510000</v>
      </c>
      <c r="H4411" s="194">
        <f t="shared" si="68"/>
        <v>-1.0024012604976115E-3</v>
      </c>
      <c r="I4411" s="193"/>
      <c r="J4411" s="197">
        <v>4409</v>
      </c>
      <c r="K4411" s="234">
        <v>-1.0024012604976115E-3</v>
      </c>
      <c r="L4411" s="198">
        <v>1.7244117051797069E-3</v>
      </c>
    </row>
    <row r="4412" spans="1:12" ht="14.4" x14ac:dyDescent="0.3">
      <c r="A4412" s="7">
        <v>37740</v>
      </c>
      <c r="B4412" s="191">
        <v>914.84002699999996</v>
      </c>
      <c r="C4412" s="191">
        <v>924.23999000000003</v>
      </c>
      <c r="D4412" s="191">
        <v>911.09997599999997</v>
      </c>
      <c r="E4412" s="191">
        <v>917.84002699999996</v>
      </c>
      <c r="F4412" s="192">
        <v>917.84002699999996</v>
      </c>
      <c r="G4412" s="191">
        <v>1525600000</v>
      </c>
      <c r="H4412" s="194">
        <f t="shared" si="68"/>
        <v>3.2792618506623347E-3</v>
      </c>
      <c r="I4412" s="193"/>
      <c r="J4412" s="197">
        <v>4410</v>
      </c>
      <c r="K4412" s="234">
        <v>3.2792618506623347E-3</v>
      </c>
      <c r="L4412" s="198">
        <v>1.730058502562475E-3</v>
      </c>
    </row>
    <row r="4413" spans="1:12" ht="14.4" x14ac:dyDescent="0.3">
      <c r="A4413" s="7">
        <v>37739</v>
      </c>
      <c r="B4413" s="191">
        <v>898.80999799999995</v>
      </c>
      <c r="C4413" s="191">
        <v>918.15002400000003</v>
      </c>
      <c r="D4413" s="191">
        <v>898.80999799999995</v>
      </c>
      <c r="E4413" s="191">
        <v>914.84002699999996</v>
      </c>
      <c r="F4413" s="192">
        <v>914.84002699999996</v>
      </c>
      <c r="G4413" s="191">
        <v>1273000000</v>
      </c>
      <c r="H4413" s="194">
        <f t="shared" si="68"/>
        <v>1.7834724842480016E-2</v>
      </c>
      <c r="I4413" s="193"/>
      <c r="J4413" s="197">
        <v>4411</v>
      </c>
      <c r="K4413" s="234">
        <v>1.7834724842480016E-2</v>
      </c>
      <c r="L4413" s="198">
        <v>1.7307742498234367E-3</v>
      </c>
    </row>
    <row r="4414" spans="1:12" ht="14.4" x14ac:dyDescent="0.3">
      <c r="A4414" s="7">
        <v>37736</v>
      </c>
      <c r="B4414" s="191">
        <v>911.42999299999997</v>
      </c>
      <c r="C4414" s="191">
        <v>911.42999299999997</v>
      </c>
      <c r="D4414" s="191">
        <v>897.52002000000005</v>
      </c>
      <c r="E4414" s="191">
        <v>898.80999799999995</v>
      </c>
      <c r="F4414" s="192">
        <v>898.80999799999995</v>
      </c>
      <c r="G4414" s="191">
        <v>1335800000</v>
      </c>
      <c r="H4414" s="194">
        <f t="shared" si="68"/>
        <v>-1.3846367902005193E-2</v>
      </c>
      <c r="I4414" s="193"/>
      <c r="J4414" s="197">
        <v>4412</v>
      </c>
      <c r="K4414" s="234">
        <v>-1.3846367902005193E-2</v>
      </c>
      <c r="L4414" s="198">
        <v>1.7322905313657151E-3</v>
      </c>
    </row>
    <row r="4415" spans="1:12" ht="14.4" x14ac:dyDescent="0.3">
      <c r="A4415" s="7">
        <v>37735</v>
      </c>
      <c r="B4415" s="191">
        <v>919.02002000000005</v>
      </c>
      <c r="C4415" s="191">
        <v>919.02002000000005</v>
      </c>
      <c r="D4415" s="191">
        <v>906.69000200000005</v>
      </c>
      <c r="E4415" s="191">
        <v>911.42999299999997</v>
      </c>
      <c r="F4415" s="192">
        <v>911.42999299999997</v>
      </c>
      <c r="G4415" s="191">
        <v>1648100000</v>
      </c>
      <c r="H4415" s="194">
        <f t="shared" si="68"/>
        <v>-8.2588266140274907E-3</v>
      </c>
      <c r="I4415" s="193"/>
      <c r="J4415" s="197">
        <v>4413</v>
      </c>
      <c r="K4415" s="234">
        <v>-8.2588266140274907E-3</v>
      </c>
      <c r="L4415" s="198">
        <v>1.7330780776227744E-3</v>
      </c>
    </row>
    <row r="4416" spans="1:12" ht="14.4" x14ac:dyDescent="0.3">
      <c r="A4416" s="7">
        <v>37734</v>
      </c>
      <c r="B4416" s="191">
        <v>911.36999500000002</v>
      </c>
      <c r="C4416" s="191">
        <v>919.73999000000003</v>
      </c>
      <c r="D4416" s="191">
        <v>909.89001499999995</v>
      </c>
      <c r="E4416" s="191">
        <v>919.02002000000005</v>
      </c>
      <c r="F4416" s="192">
        <v>919.02002000000005</v>
      </c>
      <c r="G4416" s="191">
        <v>1667200000</v>
      </c>
      <c r="H4416" s="194">
        <f t="shared" si="68"/>
        <v>8.39398382870837E-3</v>
      </c>
      <c r="I4416" s="193"/>
      <c r="J4416" s="197">
        <v>4414</v>
      </c>
      <c r="K4416" s="234">
        <v>8.39398382870837E-3</v>
      </c>
      <c r="L4416" s="198">
        <v>1.7357829625459804E-3</v>
      </c>
    </row>
    <row r="4417" spans="1:12" ht="14.4" x14ac:dyDescent="0.3">
      <c r="A4417" s="7">
        <v>37733</v>
      </c>
      <c r="B4417" s="191">
        <v>892.01000999999997</v>
      </c>
      <c r="C4417" s="191">
        <v>911.73999000000003</v>
      </c>
      <c r="D4417" s="191">
        <v>886.70001200000002</v>
      </c>
      <c r="E4417" s="191">
        <v>911.36999500000002</v>
      </c>
      <c r="F4417" s="192">
        <v>911.36999500000002</v>
      </c>
      <c r="G4417" s="191">
        <v>1631200000</v>
      </c>
      <c r="H4417" s="194">
        <f t="shared" si="68"/>
        <v>2.170377549911133E-2</v>
      </c>
      <c r="I4417" s="193"/>
      <c r="J4417" s="197">
        <v>4415</v>
      </c>
      <c r="K4417" s="234">
        <v>2.170377549911133E-2</v>
      </c>
      <c r="L4417" s="198">
        <v>1.7360727321692978E-3</v>
      </c>
    </row>
    <row r="4418" spans="1:12" ht="14.4" x14ac:dyDescent="0.3">
      <c r="A4418" s="7">
        <v>37732</v>
      </c>
      <c r="B4418" s="191">
        <v>893.580017</v>
      </c>
      <c r="C4418" s="191">
        <v>898.01000999999997</v>
      </c>
      <c r="D4418" s="191">
        <v>888.169983</v>
      </c>
      <c r="E4418" s="191">
        <v>892.01000999999997</v>
      </c>
      <c r="F4418" s="192">
        <v>892.01000999999997</v>
      </c>
      <c r="G4418" s="191">
        <v>1118700000</v>
      </c>
      <c r="H4418" s="194">
        <f t="shared" si="68"/>
        <v>-1.7569853512066982E-3</v>
      </c>
      <c r="I4418" s="193"/>
      <c r="J4418" s="197">
        <v>4416</v>
      </c>
      <c r="K4418" s="234">
        <v>-1.7569853512066982E-3</v>
      </c>
      <c r="L4418" s="198">
        <v>1.7375097977113344E-3</v>
      </c>
    </row>
    <row r="4419" spans="1:12" ht="14.4" x14ac:dyDescent="0.3">
      <c r="A4419" s="7">
        <v>37728</v>
      </c>
      <c r="B4419" s="191">
        <v>879.90997300000004</v>
      </c>
      <c r="C4419" s="191">
        <v>893.830017</v>
      </c>
      <c r="D4419" s="191">
        <v>879.20001200000002</v>
      </c>
      <c r="E4419" s="191">
        <v>893.580017</v>
      </c>
      <c r="F4419" s="192">
        <v>893.580017</v>
      </c>
      <c r="G4419" s="191">
        <v>1430600000</v>
      </c>
      <c r="H4419" s="194">
        <f t="shared" si="68"/>
        <v>1.5535730267259922E-2</v>
      </c>
      <c r="I4419" s="193"/>
      <c r="J4419" s="197">
        <v>4417</v>
      </c>
      <c r="K4419" s="234">
        <v>1.5535730267259922E-2</v>
      </c>
      <c r="L4419" s="198">
        <v>1.7386262992554644E-3</v>
      </c>
    </row>
    <row r="4420" spans="1:12" ht="14.4" x14ac:dyDescent="0.3">
      <c r="A4420" s="7">
        <v>37727</v>
      </c>
      <c r="B4420" s="191">
        <v>890.80999799999995</v>
      </c>
      <c r="C4420" s="191">
        <v>896.77002000000005</v>
      </c>
      <c r="D4420" s="191">
        <v>877.92999299999997</v>
      </c>
      <c r="E4420" s="191">
        <v>879.90997300000004</v>
      </c>
      <c r="F4420" s="192">
        <v>879.90997300000004</v>
      </c>
      <c r="G4420" s="191">
        <v>1587600000</v>
      </c>
      <c r="H4420" s="194">
        <f t="shared" ref="H4420:H4483" si="69">(F4420-F4421)/F4421</f>
        <v>-1.2236082918323864E-2</v>
      </c>
      <c r="I4420" s="193"/>
      <c r="J4420" s="197">
        <v>4418</v>
      </c>
      <c r="K4420" s="234">
        <v>-1.2236082918323864E-2</v>
      </c>
      <c r="L4420" s="198">
        <v>1.7391657080045005E-3</v>
      </c>
    </row>
    <row r="4421" spans="1:12" ht="14.4" x14ac:dyDescent="0.3">
      <c r="A4421" s="7">
        <v>37726</v>
      </c>
      <c r="B4421" s="191">
        <v>885.22997999999995</v>
      </c>
      <c r="C4421" s="191">
        <v>891.27002000000005</v>
      </c>
      <c r="D4421" s="191">
        <v>881.84997599999997</v>
      </c>
      <c r="E4421" s="191">
        <v>890.80999799999995</v>
      </c>
      <c r="F4421" s="192">
        <v>890.80999799999995</v>
      </c>
      <c r="G4421" s="191">
        <v>1460200000</v>
      </c>
      <c r="H4421" s="194">
        <f t="shared" si="69"/>
        <v>6.3034670380232669E-3</v>
      </c>
      <c r="I4421" s="193"/>
      <c r="J4421" s="197">
        <v>4419</v>
      </c>
      <c r="K4421" s="234">
        <v>6.3034670380232669E-3</v>
      </c>
      <c r="L4421" s="198">
        <v>1.7412634872303011E-3</v>
      </c>
    </row>
    <row r="4422" spans="1:12" ht="14.4" x14ac:dyDescent="0.3">
      <c r="A4422" s="7">
        <v>37725</v>
      </c>
      <c r="B4422" s="191">
        <v>868.29998799999998</v>
      </c>
      <c r="C4422" s="191">
        <v>885.26000999999997</v>
      </c>
      <c r="D4422" s="191">
        <v>868.29998799999998</v>
      </c>
      <c r="E4422" s="191">
        <v>885.22997999999995</v>
      </c>
      <c r="F4422" s="192">
        <v>885.22997999999995</v>
      </c>
      <c r="G4422" s="191">
        <v>1131000000</v>
      </c>
      <c r="H4422" s="194">
        <f t="shared" si="69"/>
        <v>1.949786045603397E-2</v>
      </c>
      <c r="I4422" s="193"/>
      <c r="J4422" s="197">
        <v>4420</v>
      </c>
      <c r="K4422" s="234">
        <v>1.949786045603397E-2</v>
      </c>
      <c r="L4422" s="198">
        <v>1.7433853342918365E-3</v>
      </c>
    </row>
    <row r="4423" spans="1:12" ht="14.4" x14ac:dyDescent="0.3">
      <c r="A4423" s="7">
        <v>37722</v>
      </c>
      <c r="B4423" s="191">
        <v>871.580017</v>
      </c>
      <c r="C4423" s="191">
        <v>883.34002699999996</v>
      </c>
      <c r="D4423" s="191">
        <v>865.919983</v>
      </c>
      <c r="E4423" s="191">
        <v>868.29998799999998</v>
      </c>
      <c r="F4423" s="192">
        <v>868.29998799999998</v>
      </c>
      <c r="G4423" s="191">
        <v>1141600000</v>
      </c>
      <c r="H4423" s="194">
        <f t="shared" si="69"/>
        <v>-3.7633136786338383E-3</v>
      </c>
      <c r="I4423" s="193"/>
      <c r="J4423" s="197">
        <v>4421</v>
      </c>
      <c r="K4423" s="234">
        <v>-3.7633136786338383E-3</v>
      </c>
      <c r="L4423" s="198">
        <v>1.7463618366218364E-3</v>
      </c>
    </row>
    <row r="4424" spans="1:12" ht="14.4" x14ac:dyDescent="0.3">
      <c r="A4424" s="7">
        <v>37721</v>
      </c>
      <c r="B4424" s="191">
        <v>865.98999000000003</v>
      </c>
      <c r="C4424" s="191">
        <v>871.78002900000001</v>
      </c>
      <c r="D4424" s="191">
        <v>862.76000999999997</v>
      </c>
      <c r="E4424" s="191">
        <v>871.580017</v>
      </c>
      <c r="F4424" s="192">
        <v>871.580017</v>
      </c>
      <c r="G4424" s="191">
        <v>1275300000</v>
      </c>
      <c r="H4424" s="194">
        <f t="shared" si="69"/>
        <v>6.4550711492634728E-3</v>
      </c>
      <c r="I4424" s="193"/>
      <c r="J4424" s="197">
        <v>4422</v>
      </c>
      <c r="K4424" s="234">
        <v>6.4550711492634728E-3</v>
      </c>
      <c r="L4424" s="198">
        <v>1.7467554323526251E-3</v>
      </c>
    </row>
    <row r="4425" spans="1:12" ht="14.4" x14ac:dyDescent="0.3">
      <c r="A4425" s="7">
        <v>37720</v>
      </c>
      <c r="B4425" s="191">
        <v>878.28997800000002</v>
      </c>
      <c r="C4425" s="191">
        <v>887.34997599999997</v>
      </c>
      <c r="D4425" s="191">
        <v>865.71997099999999</v>
      </c>
      <c r="E4425" s="191">
        <v>865.98999000000003</v>
      </c>
      <c r="F4425" s="192">
        <v>865.98999000000003</v>
      </c>
      <c r="G4425" s="191">
        <v>1293700000</v>
      </c>
      <c r="H4425" s="194">
        <f t="shared" si="69"/>
        <v>-1.4004472677701423E-2</v>
      </c>
      <c r="I4425" s="193"/>
      <c r="J4425" s="197">
        <v>4423</v>
      </c>
      <c r="K4425" s="234">
        <v>-1.4004472677701423E-2</v>
      </c>
      <c r="L4425" s="198">
        <v>1.7502439497713712E-3</v>
      </c>
    </row>
    <row r="4426" spans="1:12" ht="14.4" x14ac:dyDescent="0.3">
      <c r="A4426" s="7">
        <v>37719</v>
      </c>
      <c r="B4426" s="191">
        <v>879.92999299999997</v>
      </c>
      <c r="C4426" s="191">
        <v>883.10998500000005</v>
      </c>
      <c r="D4426" s="191">
        <v>874.67999299999997</v>
      </c>
      <c r="E4426" s="191">
        <v>878.28997800000002</v>
      </c>
      <c r="F4426" s="192">
        <v>878.28997800000002</v>
      </c>
      <c r="G4426" s="191">
        <v>1235400000</v>
      </c>
      <c r="H4426" s="194">
        <f t="shared" si="69"/>
        <v>-1.863801680868433E-3</v>
      </c>
      <c r="I4426" s="193"/>
      <c r="J4426" s="197">
        <v>4424</v>
      </c>
      <c r="K4426" s="234">
        <v>-1.863801680868433E-3</v>
      </c>
      <c r="L4426" s="198">
        <v>1.7502888100042991E-3</v>
      </c>
    </row>
    <row r="4427" spans="1:12" ht="14.4" x14ac:dyDescent="0.3">
      <c r="A4427" s="7">
        <v>37718</v>
      </c>
      <c r="B4427" s="191">
        <v>878.84997599999997</v>
      </c>
      <c r="C4427" s="191">
        <v>904.89001499999995</v>
      </c>
      <c r="D4427" s="191">
        <v>878.84997599999997</v>
      </c>
      <c r="E4427" s="191">
        <v>879.92999299999997</v>
      </c>
      <c r="F4427" s="192">
        <v>879.92999299999997</v>
      </c>
      <c r="G4427" s="191">
        <v>1494000000</v>
      </c>
      <c r="H4427" s="194">
        <f t="shared" si="69"/>
        <v>1.2288980252529449E-3</v>
      </c>
      <c r="I4427" s="193"/>
      <c r="J4427" s="197">
        <v>4425</v>
      </c>
      <c r="K4427" s="234">
        <v>1.2288980252529449E-3</v>
      </c>
      <c r="L4427" s="198">
        <v>1.7507534306602202E-3</v>
      </c>
    </row>
    <row r="4428" spans="1:12" ht="14.4" x14ac:dyDescent="0.3">
      <c r="A4428" s="7">
        <v>37715</v>
      </c>
      <c r="B4428" s="191">
        <v>876.45001200000002</v>
      </c>
      <c r="C4428" s="191">
        <v>882.72997999999995</v>
      </c>
      <c r="D4428" s="191">
        <v>874.22997999999995</v>
      </c>
      <c r="E4428" s="191">
        <v>878.84997599999997</v>
      </c>
      <c r="F4428" s="192">
        <v>878.84997599999997</v>
      </c>
      <c r="G4428" s="191">
        <v>1241200000</v>
      </c>
      <c r="H4428" s="194">
        <f t="shared" si="69"/>
        <v>2.7382782442131504E-3</v>
      </c>
      <c r="I4428" s="193"/>
      <c r="J4428" s="197">
        <v>4426</v>
      </c>
      <c r="K4428" s="234">
        <v>2.7382782442131504E-3</v>
      </c>
      <c r="L4428" s="198">
        <v>1.7543352584985504E-3</v>
      </c>
    </row>
    <row r="4429" spans="1:12" ht="14.4" x14ac:dyDescent="0.3">
      <c r="A4429" s="7">
        <v>37714</v>
      </c>
      <c r="B4429" s="191">
        <v>880.90002400000003</v>
      </c>
      <c r="C4429" s="191">
        <v>885.89001499999995</v>
      </c>
      <c r="D4429" s="191">
        <v>876.11999500000002</v>
      </c>
      <c r="E4429" s="191">
        <v>876.45001200000002</v>
      </c>
      <c r="F4429" s="192">
        <v>876.45001200000002</v>
      </c>
      <c r="G4429" s="191">
        <v>1339500000</v>
      </c>
      <c r="H4429" s="194">
        <f t="shared" si="69"/>
        <v>-5.0516652046316834E-3</v>
      </c>
      <c r="I4429" s="193"/>
      <c r="J4429" s="197">
        <v>4427</v>
      </c>
      <c r="K4429" s="234">
        <v>-5.0516652046316834E-3</v>
      </c>
      <c r="L4429" s="198">
        <v>1.7544382737449105E-3</v>
      </c>
    </row>
    <row r="4430" spans="1:12" ht="14.4" x14ac:dyDescent="0.3">
      <c r="A4430" s="7">
        <v>37713</v>
      </c>
      <c r="B4430" s="191">
        <v>858.47997999999995</v>
      </c>
      <c r="C4430" s="191">
        <v>884.57000700000003</v>
      </c>
      <c r="D4430" s="191">
        <v>858.47997999999995</v>
      </c>
      <c r="E4430" s="191">
        <v>880.90002400000003</v>
      </c>
      <c r="F4430" s="192">
        <v>880.90002400000003</v>
      </c>
      <c r="G4430" s="191">
        <v>1589800000</v>
      </c>
      <c r="H4430" s="194">
        <f t="shared" si="69"/>
        <v>2.6115977684185571E-2</v>
      </c>
      <c r="I4430" s="193"/>
      <c r="J4430" s="197">
        <v>4428</v>
      </c>
      <c r="K4430" s="234">
        <v>2.6115977684185571E-2</v>
      </c>
      <c r="L4430" s="198">
        <v>1.7569443749109305E-3</v>
      </c>
    </row>
    <row r="4431" spans="1:12" ht="14.4" x14ac:dyDescent="0.3">
      <c r="A4431" s="7">
        <v>37712</v>
      </c>
      <c r="B4431" s="191">
        <v>848.17999299999997</v>
      </c>
      <c r="C4431" s="191">
        <v>861.28002900000001</v>
      </c>
      <c r="D4431" s="191">
        <v>847.84997599999997</v>
      </c>
      <c r="E4431" s="191">
        <v>858.47997999999995</v>
      </c>
      <c r="F4431" s="192">
        <v>858.47997999999995</v>
      </c>
      <c r="G4431" s="191">
        <v>1461600000</v>
      </c>
      <c r="H4431" s="194">
        <f t="shared" si="69"/>
        <v>1.2143633527087909E-2</v>
      </c>
      <c r="I4431" s="193"/>
      <c r="J4431" s="197">
        <v>4429</v>
      </c>
      <c r="K4431" s="234">
        <v>1.2143633527087909E-2</v>
      </c>
      <c r="L4431" s="198">
        <v>1.757483187554048E-3</v>
      </c>
    </row>
    <row r="4432" spans="1:12" ht="14.4" x14ac:dyDescent="0.3">
      <c r="A4432" s="7">
        <v>37711</v>
      </c>
      <c r="B4432" s="191">
        <v>863.5</v>
      </c>
      <c r="C4432" s="191">
        <v>863.5</v>
      </c>
      <c r="D4432" s="191">
        <v>843.67999299999997</v>
      </c>
      <c r="E4432" s="191">
        <v>848.17999299999997</v>
      </c>
      <c r="F4432" s="192">
        <v>848.17999299999997</v>
      </c>
      <c r="G4432" s="191">
        <v>1495500000</v>
      </c>
      <c r="H4432" s="194">
        <f t="shared" si="69"/>
        <v>-1.7741756803705887E-2</v>
      </c>
      <c r="I4432" s="193"/>
      <c r="J4432" s="197">
        <v>4430</v>
      </c>
      <c r="K4432" s="234">
        <v>-1.7741756803705887E-2</v>
      </c>
      <c r="L4432" s="198">
        <v>1.7580584910480415E-3</v>
      </c>
    </row>
    <row r="4433" spans="1:12" ht="14.4" x14ac:dyDescent="0.3">
      <c r="A4433" s="7">
        <v>37708</v>
      </c>
      <c r="B4433" s="191">
        <v>868.52002000000005</v>
      </c>
      <c r="C4433" s="191">
        <v>869.88000499999998</v>
      </c>
      <c r="D4433" s="191">
        <v>860.830017</v>
      </c>
      <c r="E4433" s="191">
        <v>863.5</v>
      </c>
      <c r="F4433" s="192">
        <v>863.5</v>
      </c>
      <c r="G4433" s="191">
        <v>1227000000</v>
      </c>
      <c r="H4433" s="194">
        <f t="shared" si="69"/>
        <v>-5.7799703914712813E-3</v>
      </c>
      <c r="I4433" s="193"/>
      <c r="J4433" s="197">
        <v>4431</v>
      </c>
      <c r="K4433" s="234">
        <v>-5.7799703914712813E-3</v>
      </c>
      <c r="L4433" s="198">
        <v>1.7613962346652522E-3</v>
      </c>
    </row>
    <row r="4434" spans="1:12" ht="14.4" x14ac:dyDescent="0.3">
      <c r="A4434" s="7">
        <v>37707</v>
      </c>
      <c r="B4434" s="191">
        <v>869.95001200000002</v>
      </c>
      <c r="C4434" s="191">
        <v>874.15002400000003</v>
      </c>
      <c r="D4434" s="191">
        <v>858.09002699999996</v>
      </c>
      <c r="E4434" s="191">
        <v>868.52002000000005</v>
      </c>
      <c r="F4434" s="192">
        <v>868.52002000000005</v>
      </c>
      <c r="G4434" s="191">
        <v>1232900000</v>
      </c>
      <c r="H4434" s="194">
        <f t="shared" si="69"/>
        <v>-1.6437634120062179E-3</v>
      </c>
      <c r="I4434" s="193"/>
      <c r="J4434" s="197">
        <v>4432</v>
      </c>
      <c r="K4434" s="234">
        <v>-1.6437634120062179E-3</v>
      </c>
      <c r="L4434" s="198">
        <v>1.7621541550397273E-3</v>
      </c>
    </row>
    <row r="4435" spans="1:12" ht="14.4" x14ac:dyDescent="0.3">
      <c r="A4435" s="7">
        <v>37706</v>
      </c>
      <c r="B4435" s="191">
        <v>874.73999000000003</v>
      </c>
      <c r="C4435" s="191">
        <v>875.79998799999998</v>
      </c>
      <c r="D4435" s="191">
        <v>866.46997099999999</v>
      </c>
      <c r="E4435" s="191">
        <v>869.95001200000002</v>
      </c>
      <c r="F4435" s="192">
        <v>869.95001200000002</v>
      </c>
      <c r="G4435" s="191">
        <v>1319700000</v>
      </c>
      <c r="H4435" s="194">
        <f t="shared" si="69"/>
        <v>-5.4758877549430651E-3</v>
      </c>
      <c r="I4435" s="193"/>
      <c r="J4435" s="197">
        <v>4433</v>
      </c>
      <c r="K4435" s="234">
        <v>-5.4758877549430651E-3</v>
      </c>
      <c r="L4435" s="198">
        <v>1.7637540571728276E-3</v>
      </c>
    </row>
    <row r="4436" spans="1:12" ht="14.4" x14ac:dyDescent="0.3">
      <c r="A4436" s="7">
        <v>37705</v>
      </c>
      <c r="B4436" s="191">
        <v>864.22997999999995</v>
      </c>
      <c r="C4436" s="191">
        <v>879.86999500000002</v>
      </c>
      <c r="D4436" s="191">
        <v>862.59002699999996</v>
      </c>
      <c r="E4436" s="191">
        <v>874.73999000000003</v>
      </c>
      <c r="F4436" s="192">
        <v>874.73999000000003</v>
      </c>
      <c r="G4436" s="191">
        <v>1333400000</v>
      </c>
      <c r="H4436" s="194">
        <f t="shared" si="69"/>
        <v>1.2161126370552524E-2</v>
      </c>
      <c r="I4436" s="193"/>
      <c r="J4436" s="197">
        <v>4434</v>
      </c>
      <c r="K4436" s="234">
        <v>1.2161126370552524E-2</v>
      </c>
      <c r="L4436" s="198">
        <v>1.7666091821069664E-3</v>
      </c>
    </row>
    <row r="4437" spans="1:12" ht="14.4" x14ac:dyDescent="0.3">
      <c r="A4437" s="7">
        <v>37704</v>
      </c>
      <c r="B4437" s="191">
        <v>895.78997800000002</v>
      </c>
      <c r="C4437" s="191">
        <v>895.78997800000002</v>
      </c>
      <c r="D4437" s="191">
        <v>862.02002000000005</v>
      </c>
      <c r="E4437" s="191">
        <v>864.22997999999995</v>
      </c>
      <c r="F4437" s="192">
        <v>864.22997999999995</v>
      </c>
      <c r="G4437" s="191">
        <v>1293000000</v>
      </c>
      <c r="H4437" s="194">
        <f t="shared" si="69"/>
        <v>-3.5231470294480191E-2</v>
      </c>
      <c r="I4437" s="193"/>
      <c r="J4437" s="197">
        <v>4435</v>
      </c>
      <c r="K4437" s="234">
        <v>-3.5231470294480191E-2</v>
      </c>
      <c r="L4437" s="198">
        <v>1.7685497863794643E-3</v>
      </c>
    </row>
    <row r="4438" spans="1:12" ht="14.4" x14ac:dyDescent="0.3">
      <c r="A4438" s="7">
        <v>37701</v>
      </c>
      <c r="B4438" s="191">
        <v>875.84002699999996</v>
      </c>
      <c r="C4438" s="191">
        <v>895.90002400000003</v>
      </c>
      <c r="D4438" s="191">
        <v>875.84002699999996</v>
      </c>
      <c r="E4438" s="191">
        <v>895.78997800000002</v>
      </c>
      <c r="F4438" s="192">
        <v>895.78997800000002</v>
      </c>
      <c r="G4438" s="191">
        <v>1883710000</v>
      </c>
      <c r="H4438" s="194">
        <f t="shared" si="69"/>
        <v>2.2976686869030222E-2</v>
      </c>
      <c r="I4438" s="193"/>
      <c r="J4438" s="197">
        <v>4436</v>
      </c>
      <c r="K4438" s="234">
        <v>2.2976686869030222E-2</v>
      </c>
      <c r="L4438" s="198">
        <v>1.7691609368309144E-3</v>
      </c>
    </row>
    <row r="4439" spans="1:12" ht="14.4" x14ac:dyDescent="0.3">
      <c r="A4439" s="7">
        <v>37700</v>
      </c>
      <c r="B4439" s="191">
        <v>874.02002000000005</v>
      </c>
      <c r="C4439" s="191">
        <v>879.59997599999997</v>
      </c>
      <c r="D4439" s="191">
        <v>859.01000999999997</v>
      </c>
      <c r="E4439" s="191">
        <v>875.669983</v>
      </c>
      <c r="F4439" s="192">
        <v>875.669983</v>
      </c>
      <c r="G4439" s="191">
        <v>1439100000</v>
      </c>
      <c r="H4439" s="194">
        <f t="shared" si="69"/>
        <v>1.8877862774813292E-3</v>
      </c>
      <c r="I4439" s="193"/>
      <c r="J4439" s="197">
        <v>4437</v>
      </c>
      <c r="K4439" s="234">
        <v>1.8877862774813292E-3</v>
      </c>
      <c r="L4439" s="198">
        <v>1.7727555713227699E-3</v>
      </c>
    </row>
    <row r="4440" spans="1:12" ht="14.4" x14ac:dyDescent="0.3">
      <c r="A4440" s="7">
        <v>37699</v>
      </c>
      <c r="B4440" s="191">
        <v>866.45001200000002</v>
      </c>
      <c r="C4440" s="191">
        <v>874.98999000000003</v>
      </c>
      <c r="D4440" s="191">
        <v>861.21002199999998</v>
      </c>
      <c r="E4440" s="191">
        <v>874.02002000000005</v>
      </c>
      <c r="F4440" s="192">
        <v>874.02002000000005</v>
      </c>
      <c r="G4440" s="191">
        <v>1473400000</v>
      </c>
      <c r="H4440" s="194">
        <f t="shared" si="69"/>
        <v>8.7368086965875988E-3</v>
      </c>
      <c r="I4440" s="193"/>
      <c r="J4440" s="197">
        <v>4438</v>
      </c>
      <c r="K4440" s="234">
        <v>8.7368086965875988E-3</v>
      </c>
      <c r="L4440" s="198">
        <v>1.7739086226504024E-3</v>
      </c>
    </row>
    <row r="4441" spans="1:12" ht="14.4" x14ac:dyDescent="0.3">
      <c r="A4441" s="7">
        <v>37698</v>
      </c>
      <c r="B4441" s="191">
        <v>862.78997800000002</v>
      </c>
      <c r="C4441" s="191">
        <v>866.94000200000005</v>
      </c>
      <c r="D4441" s="191">
        <v>857.35998500000005</v>
      </c>
      <c r="E4441" s="191">
        <v>866.45001200000002</v>
      </c>
      <c r="F4441" s="192">
        <v>866.45001200000002</v>
      </c>
      <c r="G4441" s="191">
        <v>1555100000</v>
      </c>
      <c r="H4441" s="194">
        <f t="shared" si="69"/>
        <v>4.2420914629585508E-3</v>
      </c>
      <c r="I4441" s="193"/>
      <c r="J4441" s="197">
        <v>4439</v>
      </c>
      <c r="K4441" s="234">
        <v>4.2420914629585508E-3</v>
      </c>
      <c r="L4441" s="198">
        <v>1.7771106074729415E-3</v>
      </c>
    </row>
    <row r="4442" spans="1:12" ht="14.4" x14ac:dyDescent="0.3">
      <c r="A4442" s="7">
        <v>37697</v>
      </c>
      <c r="B4442" s="191">
        <v>833.27002000000005</v>
      </c>
      <c r="C4442" s="191">
        <v>862.78997800000002</v>
      </c>
      <c r="D4442" s="191">
        <v>827.169983</v>
      </c>
      <c r="E4442" s="191">
        <v>862.78997800000002</v>
      </c>
      <c r="F4442" s="192">
        <v>862.78997800000002</v>
      </c>
      <c r="G4442" s="191">
        <v>1700420000</v>
      </c>
      <c r="H4442" s="194">
        <f t="shared" si="69"/>
        <v>3.5426641174489841E-2</v>
      </c>
      <c r="I4442" s="193"/>
      <c r="J4442" s="197">
        <v>4440</v>
      </c>
      <c r="K4442" s="234">
        <v>3.5426641174489841E-2</v>
      </c>
      <c r="L4442" s="198">
        <v>1.7860341220182169E-3</v>
      </c>
    </row>
    <row r="4443" spans="1:12" ht="14.4" x14ac:dyDescent="0.3">
      <c r="A4443" s="7">
        <v>37694</v>
      </c>
      <c r="B4443" s="191">
        <v>831.89001499999995</v>
      </c>
      <c r="C4443" s="191">
        <v>841.39001499999995</v>
      </c>
      <c r="D4443" s="191">
        <v>828.26000999999997</v>
      </c>
      <c r="E4443" s="191">
        <v>833.27002000000005</v>
      </c>
      <c r="F4443" s="192">
        <v>833.27002000000005</v>
      </c>
      <c r="G4443" s="191">
        <v>1541900000</v>
      </c>
      <c r="H4443" s="194">
        <f t="shared" si="69"/>
        <v>1.646827696208859E-3</v>
      </c>
      <c r="I4443" s="193"/>
      <c r="J4443" s="197">
        <v>4441</v>
      </c>
      <c r="K4443" s="234">
        <v>1.646827696208859E-3</v>
      </c>
      <c r="L4443" s="198">
        <v>1.7900187810513078E-3</v>
      </c>
    </row>
    <row r="4444" spans="1:12" ht="14.4" x14ac:dyDescent="0.3">
      <c r="A4444" s="7">
        <v>37693</v>
      </c>
      <c r="B4444" s="191">
        <v>804.19000200000005</v>
      </c>
      <c r="C4444" s="191">
        <v>832.02002000000005</v>
      </c>
      <c r="D4444" s="191">
        <v>804.19000200000005</v>
      </c>
      <c r="E4444" s="191">
        <v>831.90002400000003</v>
      </c>
      <c r="F4444" s="192">
        <v>831.90002400000003</v>
      </c>
      <c r="G4444" s="191">
        <v>1816300000</v>
      </c>
      <c r="H4444" s="194">
        <f t="shared" si="69"/>
        <v>3.4457058569599054E-2</v>
      </c>
      <c r="I4444" s="193"/>
      <c r="J4444" s="197">
        <v>4442</v>
      </c>
      <c r="K4444" s="234">
        <v>3.4457058569599054E-2</v>
      </c>
      <c r="L4444" s="198">
        <v>1.7951456548348065E-3</v>
      </c>
    </row>
    <row r="4445" spans="1:12" ht="14.4" x14ac:dyDescent="0.3">
      <c r="A4445" s="7">
        <v>37692</v>
      </c>
      <c r="B4445" s="191">
        <v>800.72997999999995</v>
      </c>
      <c r="C4445" s="191">
        <v>804.19000200000005</v>
      </c>
      <c r="D4445" s="191">
        <v>788.90002400000003</v>
      </c>
      <c r="E4445" s="191">
        <v>804.19000200000005</v>
      </c>
      <c r="F4445" s="192">
        <v>804.19000200000005</v>
      </c>
      <c r="G4445" s="191">
        <v>1620000000</v>
      </c>
      <c r="H4445" s="194">
        <f t="shared" si="69"/>
        <v>4.3210846183130234E-3</v>
      </c>
      <c r="I4445" s="193"/>
      <c r="J4445" s="197">
        <v>4443</v>
      </c>
      <c r="K4445" s="234">
        <v>4.3210846183130234E-3</v>
      </c>
      <c r="L4445" s="198">
        <v>1.7972779690583404E-3</v>
      </c>
    </row>
    <row r="4446" spans="1:12" ht="14.4" x14ac:dyDescent="0.3">
      <c r="A4446" s="7">
        <v>37691</v>
      </c>
      <c r="B4446" s="191">
        <v>807.47997999999995</v>
      </c>
      <c r="C4446" s="191">
        <v>814.25</v>
      </c>
      <c r="D4446" s="191">
        <v>800.29998799999998</v>
      </c>
      <c r="E4446" s="191">
        <v>800.72997999999995</v>
      </c>
      <c r="F4446" s="192">
        <v>800.72997999999995</v>
      </c>
      <c r="G4446" s="191">
        <v>1427700000</v>
      </c>
      <c r="H4446" s="194">
        <f t="shared" si="69"/>
        <v>-8.3593403764635754E-3</v>
      </c>
      <c r="I4446" s="193"/>
      <c r="J4446" s="197">
        <v>4444</v>
      </c>
      <c r="K4446" s="234">
        <v>-8.3593403764635754E-3</v>
      </c>
      <c r="L4446" s="198">
        <v>1.8012533750264132E-3</v>
      </c>
    </row>
    <row r="4447" spans="1:12" ht="14.4" x14ac:dyDescent="0.3">
      <c r="A4447" s="7">
        <v>37690</v>
      </c>
      <c r="B4447" s="191">
        <v>828.89001499999995</v>
      </c>
      <c r="C4447" s="191">
        <v>828.89001499999995</v>
      </c>
      <c r="D4447" s="191">
        <v>806.57000700000003</v>
      </c>
      <c r="E4447" s="191">
        <v>807.47997999999995</v>
      </c>
      <c r="F4447" s="192">
        <v>807.47997999999995</v>
      </c>
      <c r="G4447" s="191">
        <v>1255000000</v>
      </c>
      <c r="H4447" s="194">
        <f t="shared" si="69"/>
        <v>-2.5829765846558057E-2</v>
      </c>
      <c r="I4447" s="193"/>
      <c r="J4447" s="197">
        <v>4445</v>
      </c>
      <c r="K4447" s="234">
        <v>-2.5829765846558057E-2</v>
      </c>
      <c r="L4447" s="198">
        <v>1.8035070386158997E-3</v>
      </c>
    </row>
    <row r="4448" spans="1:12" ht="14.4" x14ac:dyDescent="0.3">
      <c r="A4448" s="7">
        <v>37687</v>
      </c>
      <c r="B4448" s="191">
        <v>822.09997599999997</v>
      </c>
      <c r="C4448" s="191">
        <v>829.54998799999998</v>
      </c>
      <c r="D4448" s="191">
        <v>811.22997999999995</v>
      </c>
      <c r="E4448" s="191">
        <v>828.89001499999995</v>
      </c>
      <c r="F4448" s="192">
        <v>828.89001499999995</v>
      </c>
      <c r="G4448" s="191">
        <v>1368500000</v>
      </c>
      <c r="H4448" s="194">
        <f t="shared" si="69"/>
        <v>8.2593835278253064E-3</v>
      </c>
      <c r="I4448" s="193"/>
      <c r="J4448" s="197">
        <v>4446</v>
      </c>
      <c r="K4448" s="234">
        <v>8.2593835278253064E-3</v>
      </c>
      <c r="L4448" s="198">
        <v>1.8085145372810484E-3</v>
      </c>
    </row>
    <row r="4449" spans="1:12" ht="14.4" x14ac:dyDescent="0.3">
      <c r="A4449" s="7">
        <v>37686</v>
      </c>
      <c r="B4449" s="191">
        <v>829.84997599999997</v>
      </c>
      <c r="C4449" s="191">
        <v>829.84997599999997</v>
      </c>
      <c r="D4449" s="191">
        <v>819.84997599999997</v>
      </c>
      <c r="E4449" s="191">
        <v>822.09997599999997</v>
      </c>
      <c r="F4449" s="192">
        <v>822.09997599999997</v>
      </c>
      <c r="G4449" s="191">
        <v>1299200000</v>
      </c>
      <c r="H4449" s="194">
        <f t="shared" si="69"/>
        <v>-9.3390374454864113E-3</v>
      </c>
      <c r="I4449" s="193"/>
      <c r="J4449" s="197">
        <v>4447</v>
      </c>
      <c r="K4449" s="234">
        <v>-9.3390374454864113E-3</v>
      </c>
      <c r="L4449" s="198">
        <v>1.8119413406862217E-3</v>
      </c>
    </row>
    <row r="4450" spans="1:12" ht="14.4" x14ac:dyDescent="0.3">
      <c r="A4450" s="7">
        <v>37685</v>
      </c>
      <c r="B4450" s="191">
        <v>821.98999000000003</v>
      </c>
      <c r="C4450" s="191">
        <v>829.86999500000002</v>
      </c>
      <c r="D4450" s="191">
        <v>819</v>
      </c>
      <c r="E4450" s="191">
        <v>829.84997599999997</v>
      </c>
      <c r="F4450" s="192">
        <v>829.84997599999997</v>
      </c>
      <c r="G4450" s="191">
        <v>1332700000</v>
      </c>
      <c r="H4450" s="194">
        <f t="shared" si="69"/>
        <v>9.5621432080942193E-3</v>
      </c>
      <c r="I4450" s="193"/>
      <c r="J4450" s="197">
        <v>4448</v>
      </c>
      <c r="K4450" s="234">
        <v>9.5621432080942193E-3</v>
      </c>
      <c r="L4450" s="198">
        <v>1.8122511150014699E-3</v>
      </c>
    </row>
    <row r="4451" spans="1:12" ht="14.4" x14ac:dyDescent="0.3">
      <c r="A4451" s="7">
        <v>37684</v>
      </c>
      <c r="B4451" s="191">
        <v>834.80999799999995</v>
      </c>
      <c r="C4451" s="191">
        <v>835.42999299999997</v>
      </c>
      <c r="D4451" s="191">
        <v>821.96002199999998</v>
      </c>
      <c r="E4451" s="191">
        <v>821.98999000000003</v>
      </c>
      <c r="F4451" s="192">
        <v>821.98999000000003</v>
      </c>
      <c r="G4451" s="191">
        <v>1256600000</v>
      </c>
      <c r="H4451" s="194">
        <f t="shared" si="69"/>
        <v>-1.5356797391877806E-2</v>
      </c>
      <c r="I4451" s="193"/>
      <c r="J4451" s="197">
        <v>4449</v>
      </c>
      <c r="K4451" s="234">
        <v>-1.5356797391877806E-2</v>
      </c>
      <c r="L4451" s="198">
        <v>1.8126150315419395E-3</v>
      </c>
    </row>
    <row r="4452" spans="1:12" ht="14.4" x14ac:dyDescent="0.3">
      <c r="A4452" s="7">
        <v>37683</v>
      </c>
      <c r="B4452" s="191">
        <v>841.15002400000003</v>
      </c>
      <c r="C4452" s="191">
        <v>852.34002699999996</v>
      </c>
      <c r="D4452" s="191">
        <v>832.73999000000003</v>
      </c>
      <c r="E4452" s="191">
        <v>834.80999799999995</v>
      </c>
      <c r="F4452" s="192">
        <v>834.80999799999995</v>
      </c>
      <c r="G4452" s="191">
        <v>1208900000</v>
      </c>
      <c r="H4452" s="194">
        <f t="shared" si="69"/>
        <v>-7.5373308198349162E-3</v>
      </c>
      <c r="I4452" s="193"/>
      <c r="J4452" s="197">
        <v>4450</v>
      </c>
      <c r="K4452" s="234">
        <v>-7.5373308198349162E-3</v>
      </c>
      <c r="L4452" s="198">
        <v>1.8164915540092607E-3</v>
      </c>
    </row>
    <row r="4453" spans="1:12" ht="14.4" x14ac:dyDescent="0.3">
      <c r="A4453" s="7">
        <v>37680</v>
      </c>
      <c r="B4453" s="191">
        <v>837.28002900000001</v>
      </c>
      <c r="C4453" s="191">
        <v>847</v>
      </c>
      <c r="D4453" s="191">
        <v>837.28002900000001</v>
      </c>
      <c r="E4453" s="191">
        <v>841.15002400000003</v>
      </c>
      <c r="F4453" s="192">
        <v>841.15002400000003</v>
      </c>
      <c r="G4453" s="191">
        <v>1373300000</v>
      </c>
      <c r="H4453" s="194">
        <f t="shared" si="69"/>
        <v>4.6221035567062555E-3</v>
      </c>
      <c r="I4453" s="193"/>
      <c r="J4453" s="197">
        <v>4451</v>
      </c>
      <c r="K4453" s="234">
        <v>4.6221035567062555E-3</v>
      </c>
      <c r="L4453" s="198">
        <v>1.8171000126206524E-3</v>
      </c>
    </row>
    <row r="4454" spans="1:12" ht="14.4" x14ac:dyDescent="0.3">
      <c r="A4454" s="7">
        <v>37679</v>
      </c>
      <c r="B4454" s="191">
        <v>827.54998799999998</v>
      </c>
      <c r="C4454" s="191">
        <v>842.19000200000005</v>
      </c>
      <c r="D4454" s="191">
        <v>827.54998799999998</v>
      </c>
      <c r="E4454" s="191">
        <v>837.28002900000001</v>
      </c>
      <c r="F4454" s="192">
        <v>837.28002900000001</v>
      </c>
      <c r="G4454" s="191">
        <v>1287800000</v>
      </c>
      <c r="H4454" s="194">
        <f t="shared" si="69"/>
        <v>1.1757647442561534E-2</v>
      </c>
      <c r="I4454" s="193"/>
      <c r="J4454" s="197">
        <v>4452</v>
      </c>
      <c r="K4454" s="234">
        <v>1.1757647442561534E-2</v>
      </c>
      <c r="L4454" s="198">
        <v>1.8287205580510815E-3</v>
      </c>
    </row>
    <row r="4455" spans="1:12" ht="14.4" x14ac:dyDescent="0.3">
      <c r="A4455" s="7">
        <v>37678</v>
      </c>
      <c r="B4455" s="191">
        <v>838.57000700000003</v>
      </c>
      <c r="C4455" s="191">
        <v>840.09997599999997</v>
      </c>
      <c r="D4455" s="191">
        <v>826.67999299999997</v>
      </c>
      <c r="E4455" s="191">
        <v>827.54998799999998</v>
      </c>
      <c r="F4455" s="192">
        <v>827.54998799999998</v>
      </c>
      <c r="G4455" s="191">
        <v>1374400000</v>
      </c>
      <c r="H4455" s="194">
        <f t="shared" si="69"/>
        <v>-1.3141441868907729E-2</v>
      </c>
      <c r="I4455" s="193"/>
      <c r="J4455" s="197">
        <v>4453</v>
      </c>
      <c r="K4455" s="234">
        <v>-1.3141441868907729E-2</v>
      </c>
      <c r="L4455" s="198">
        <v>1.8339987718805444E-3</v>
      </c>
    </row>
    <row r="4456" spans="1:12" ht="14.4" x14ac:dyDescent="0.3">
      <c r="A4456" s="7">
        <v>37677</v>
      </c>
      <c r="B4456" s="191">
        <v>832.580017</v>
      </c>
      <c r="C4456" s="191">
        <v>839.54998799999998</v>
      </c>
      <c r="D4456" s="191">
        <v>818.53997800000002</v>
      </c>
      <c r="E4456" s="191">
        <v>838.57000700000003</v>
      </c>
      <c r="F4456" s="192">
        <v>838.57000700000003</v>
      </c>
      <c r="G4456" s="191">
        <v>1483700000</v>
      </c>
      <c r="H4456" s="194">
        <f t="shared" si="69"/>
        <v>7.1944916737054412E-3</v>
      </c>
      <c r="I4456" s="193"/>
      <c r="J4456" s="197">
        <v>4454</v>
      </c>
      <c r="K4456" s="234">
        <v>7.1944916737054412E-3</v>
      </c>
      <c r="L4456" s="198">
        <v>1.8347277308937027E-3</v>
      </c>
    </row>
    <row r="4457" spans="1:12" ht="14.4" x14ac:dyDescent="0.3">
      <c r="A4457" s="7">
        <v>37676</v>
      </c>
      <c r="B4457" s="191">
        <v>848.169983</v>
      </c>
      <c r="C4457" s="191">
        <v>848.169983</v>
      </c>
      <c r="D4457" s="191">
        <v>832.15997300000004</v>
      </c>
      <c r="E4457" s="191">
        <v>832.580017</v>
      </c>
      <c r="F4457" s="192">
        <v>832.580017</v>
      </c>
      <c r="G4457" s="191">
        <v>1229200000</v>
      </c>
      <c r="H4457" s="194">
        <f t="shared" si="69"/>
        <v>-1.8380709424374905E-2</v>
      </c>
      <c r="I4457" s="193"/>
      <c r="J4457" s="197">
        <v>4455</v>
      </c>
      <c r="K4457" s="234">
        <v>-1.8380709424374905E-2</v>
      </c>
      <c r="L4457" s="198">
        <v>1.8370592780630175E-3</v>
      </c>
    </row>
    <row r="4458" spans="1:12" ht="14.4" x14ac:dyDescent="0.3">
      <c r="A4458" s="7">
        <v>37673</v>
      </c>
      <c r="B4458" s="191">
        <v>837.09997599999997</v>
      </c>
      <c r="C4458" s="191">
        <v>852.28002900000001</v>
      </c>
      <c r="D4458" s="191">
        <v>831.47997999999995</v>
      </c>
      <c r="E4458" s="191">
        <v>848.169983</v>
      </c>
      <c r="F4458" s="192">
        <v>848.169983</v>
      </c>
      <c r="G4458" s="191">
        <v>1398200000</v>
      </c>
      <c r="H4458" s="194">
        <f t="shared" si="69"/>
        <v>1.3224235237584134E-2</v>
      </c>
      <c r="I4458" s="193"/>
      <c r="J4458" s="197">
        <v>4456</v>
      </c>
      <c r="K4458" s="234">
        <v>1.3224235237584134E-2</v>
      </c>
      <c r="L4458" s="198">
        <v>1.8374693420895199E-3</v>
      </c>
    </row>
    <row r="4459" spans="1:12" ht="14.4" x14ac:dyDescent="0.3">
      <c r="A4459" s="7">
        <v>37672</v>
      </c>
      <c r="B4459" s="191">
        <v>845.13000499999998</v>
      </c>
      <c r="C4459" s="191">
        <v>849.36999500000002</v>
      </c>
      <c r="D4459" s="191">
        <v>836.55999799999995</v>
      </c>
      <c r="E4459" s="191">
        <v>837.09997599999997</v>
      </c>
      <c r="F4459" s="192">
        <v>837.09997599999997</v>
      </c>
      <c r="G4459" s="191">
        <v>1194100000</v>
      </c>
      <c r="H4459" s="194">
        <f t="shared" si="69"/>
        <v>-9.5015310691755808E-3</v>
      </c>
      <c r="I4459" s="193"/>
      <c r="J4459" s="197">
        <v>4457</v>
      </c>
      <c r="K4459" s="234">
        <v>-9.5015310691755808E-3</v>
      </c>
      <c r="L4459" s="198">
        <v>1.8378718487074769E-3</v>
      </c>
    </row>
    <row r="4460" spans="1:12" ht="14.4" x14ac:dyDescent="0.3">
      <c r="A4460" s="7">
        <v>37671</v>
      </c>
      <c r="B4460" s="191">
        <v>851.169983</v>
      </c>
      <c r="C4460" s="191">
        <v>851.169983</v>
      </c>
      <c r="D4460" s="191">
        <v>838.78997800000002</v>
      </c>
      <c r="E4460" s="191">
        <v>845.13000499999998</v>
      </c>
      <c r="F4460" s="192">
        <v>845.13000499999998</v>
      </c>
      <c r="G4460" s="191">
        <v>1075600000</v>
      </c>
      <c r="H4460" s="194">
        <f t="shared" si="69"/>
        <v>-7.0960890546348356E-3</v>
      </c>
      <c r="I4460" s="193"/>
      <c r="J4460" s="197">
        <v>4458</v>
      </c>
      <c r="K4460" s="234">
        <v>-7.0960890546348356E-3</v>
      </c>
      <c r="L4460" s="198">
        <v>1.8380493665326805E-3</v>
      </c>
    </row>
    <row r="4461" spans="1:12" ht="14.4" x14ac:dyDescent="0.3">
      <c r="A4461" s="7">
        <v>37670</v>
      </c>
      <c r="B4461" s="191">
        <v>834.89001499999995</v>
      </c>
      <c r="C4461" s="191">
        <v>852.86999500000002</v>
      </c>
      <c r="D4461" s="191">
        <v>834.89001499999995</v>
      </c>
      <c r="E4461" s="191">
        <v>851.169983</v>
      </c>
      <c r="F4461" s="192">
        <v>851.169983</v>
      </c>
      <c r="G4461" s="191">
        <v>1250800000</v>
      </c>
      <c r="H4461" s="194">
        <f t="shared" si="69"/>
        <v>1.9499536115544579E-2</v>
      </c>
      <c r="I4461" s="193"/>
      <c r="J4461" s="197">
        <v>4459</v>
      </c>
      <c r="K4461" s="234">
        <v>1.9499536115544579E-2</v>
      </c>
      <c r="L4461" s="198">
        <v>1.8427450261295384E-3</v>
      </c>
    </row>
    <row r="4462" spans="1:12" ht="14.4" x14ac:dyDescent="0.3">
      <c r="A4462" s="7">
        <v>37666</v>
      </c>
      <c r="B4462" s="191">
        <v>817.36999500000002</v>
      </c>
      <c r="C4462" s="191">
        <v>834.89001499999995</v>
      </c>
      <c r="D4462" s="191">
        <v>815.03002900000001</v>
      </c>
      <c r="E4462" s="191">
        <v>834.89001499999995</v>
      </c>
      <c r="F4462" s="192">
        <v>834.89001499999995</v>
      </c>
      <c r="G4462" s="191">
        <v>1404600000</v>
      </c>
      <c r="H4462" s="194">
        <f t="shared" si="69"/>
        <v>2.143462582083152E-2</v>
      </c>
      <c r="I4462" s="193"/>
      <c r="J4462" s="197">
        <v>4460</v>
      </c>
      <c r="K4462" s="234">
        <v>2.143462582083152E-2</v>
      </c>
      <c r="L4462" s="198">
        <v>1.8434697567178298E-3</v>
      </c>
    </row>
    <row r="4463" spans="1:12" ht="14.4" x14ac:dyDescent="0.3">
      <c r="A4463" s="7">
        <v>37665</v>
      </c>
      <c r="B4463" s="191">
        <v>818.67999299999997</v>
      </c>
      <c r="C4463" s="191">
        <v>821.25</v>
      </c>
      <c r="D4463" s="191">
        <v>806.28997800000002</v>
      </c>
      <c r="E4463" s="191">
        <v>817.36999500000002</v>
      </c>
      <c r="F4463" s="192">
        <v>817.36999500000002</v>
      </c>
      <c r="G4463" s="191">
        <v>1489300000</v>
      </c>
      <c r="H4463" s="194">
        <f t="shared" si="69"/>
        <v>-1.600134376314178E-3</v>
      </c>
      <c r="I4463" s="193"/>
      <c r="J4463" s="197">
        <v>4461</v>
      </c>
      <c r="K4463" s="234">
        <v>-1.600134376314178E-3</v>
      </c>
      <c r="L4463" s="198">
        <v>1.8435334086464067E-3</v>
      </c>
    </row>
    <row r="4464" spans="1:12" ht="14.4" x14ac:dyDescent="0.3">
      <c r="A4464" s="7">
        <v>37664</v>
      </c>
      <c r="B4464" s="191">
        <v>829.20001200000002</v>
      </c>
      <c r="C4464" s="191">
        <v>832.11999500000002</v>
      </c>
      <c r="D4464" s="191">
        <v>818.48999000000003</v>
      </c>
      <c r="E4464" s="191">
        <v>818.67999299999997</v>
      </c>
      <c r="F4464" s="192">
        <v>818.67999299999997</v>
      </c>
      <c r="G4464" s="191">
        <v>1260500000</v>
      </c>
      <c r="H4464" s="194">
        <f t="shared" si="69"/>
        <v>-1.2686949888756209E-2</v>
      </c>
      <c r="I4464" s="193"/>
      <c r="J4464" s="197">
        <v>4462</v>
      </c>
      <c r="K4464" s="234">
        <v>-1.2686949888756209E-2</v>
      </c>
      <c r="L4464" s="198">
        <v>1.8436779355184029E-3</v>
      </c>
    </row>
    <row r="4465" spans="1:12" ht="14.4" x14ac:dyDescent="0.3">
      <c r="A4465" s="7">
        <v>37663</v>
      </c>
      <c r="B4465" s="191">
        <v>835.96997099999999</v>
      </c>
      <c r="C4465" s="191">
        <v>843.02002000000005</v>
      </c>
      <c r="D4465" s="191">
        <v>825.09002699999996</v>
      </c>
      <c r="E4465" s="191">
        <v>829.20001200000002</v>
      </c>
      <c r="F4465" s="192">
        <v>829.20001200000002</v>
      </c>
      <c r="G4465" s="191">
        <v>1307000000</v>
      </c>
      <c r="H4465" s="194">
        <f t="shared" si="69"/>
        <v>-8.0983279721179979E-3</v>
      </c>
      <c r="I4465" s="193"/>
      <c r="J4465" s="197">
        <v>4463</v>
      </c>
      <c r="K4465" s="234">
        <v>-8.0983279721179979E-3</v>
      </c>
      <c r="L4465" s="198">
        <v>1.8438500594335151E-3</v>
      </c>
    </row>
    <row r="4466" spans="1:12" ht="14.4" x14ac:dyDescent="0.3">
      <c r="A4466" s="7">
        <v>37662</v>
      </c>
      <c r="B4466" s="191">
        <v>829.69000200000005</v>
      </c>
      <c r="C4466" s="191">
        <v>837.15997300000004</v>
      </c>
      <c r="D4466" s="191">
        <v>823.53002900000001</v>
      </c>
      <c r="E4466" s="191">
        <v>835.96997099999999</v>
      </c>
      <c r="F4466" s="192">
        <v>835.96997099999999</v>
      </c>
      <c r="G4466" s="191">
        <v>1238200000</v>
      </c>
      <c r="H4466" s="194">
        <f t="shared" si="69"/>
        <v>7.569054688934213E-3</v>
      </c>
      <c r="I4466" s="193"/>
      <c r="J4466" s="197">
        <v>4464</v>
      </c>
      <c r="K4466" s="234">
        <v>7.569054688934213E-3</v>
      </c>
      <c r="L4466" s="198">
        <v>1.8445110430715256E-3</v>
      </c>
    </row>
    <row r="4467" spans="1:12" ht="14.4" x14ac:dyDescent="0.3">
      <c r="A4467" s="7">
        <v>37659</v>
      </c>
      <c r="B4467" s="191">
        <v>838.15002400000003</v>
      </c>
      <c r="C4467" s="191">
        <v>845.72997999999995</v>
      </c>
      <c r="D4467" s="191">
        <v>826.70001200000002</v>
      </c>
      <c r="E4467" s="191">
        <v>829.69000200000005</v>
      </c>
      <c r="F4467" s="192">
        <v>829.69000200000005</v>
      </c>
      <c r="G4467" s="191">
        <v>1276800000</v>
      </c>
      <c r="H4467" s="194">
        <f t="shared" si="69"/>
        <v>-1.0093684612243095E-2</v>
      </c>
      <c r="I4467" s="193"/>
      <c r="J4467" s="197">
        <v>4465</v>
      </c>
      <c r="K4467" s="234">
        <v>-1.0093684612243095E-2</v>
      </c>
      <c r="L4467" s="198">
        <v>1.8469873074458865E-3</v>
      </c>
    </row>
    <row r="4468" spans="1:12" ht="14.4" x14ac:dyDescent="0.3">
      <c r="A4468" s="7">
        <v>37658</v>
      </c>
      <c r="B4468" s="191">
        <v>843.59002699999996</v>
      </c>
      <c r="C4468" s="191">
        <v>844.22997999999995</v>
      </c>
      <c r="D4468" s="191">
        <v>833.25</v>
      </c>
      <c r="E4468" s="191">
        <v>838.15002400000003</v>
      </c>
      <c r="F4468" s="192">
        <v>838.15002400000003</v>
      </c>
      <c r="G4468" s="191">
        <v>1430900000</v>
      </c>
      <c r="H4468" s="194">
        <f t="shared" si="69"/>
        <v>-6.4486336086094264E-3</v>
      </c>
      <c r="I4468" s="193"/>
      <c r="J4468" s="197">
        <v>4466</v>
      </c>
      <c r="K4468" s="234">
        <v>-6.4486336086094264E-3</v>
      </c>
      <c r="L4468" s="198">
        <v>1.8471623993537893E-3</v>
      </c>
    </row>
    <row r="4469" spans="1:12" ht="14.4" x14ac:dyDescent="0.3">
      <c r="A4469" s="7">
        <v>37657</v>
      </c>
      <c r="B4469" s="191">
        <v>848.20001200000002</v>
      </c>
      <c r="C4469" s="191">
        <v>861.63000499999998</v>
      </c>
      <c r="D4469" s="191">
        <v>842.10998500000005</v>
      </c>
      <c r="E4469" s="191">
        <v>843.59002699999996</v>
      </c>
      <c r="F4469" s="192">
        <v>843.59002699999996</v>
      </c>
      <c r="G4469" s="191">
        <v>1450800000</v>
      </c>
      <c r="H4469" s="194">
        <f t="shared" si="69"/>
        <v>-5.4350211445175637E-3</v>
      </c>
      <c r="I4469" s="193"/>
      <c r="J4469" s="197">
        <v>4467</v>
      </c>
      <c r="K4469" s="234">
        <v>-5.4350211445175637E-3</v>
      </c>
      <c r="L4469" s="198">
        <v>1.8471813753215278E-3</v>
      </c>
    </row>
    <row r="4470" spans="1:12" ht="14.4" x14ac:dyDescent="0.3">
      <c r="A4470" s="7">
        <v>37656</v>
      </c>
      <c r="B4470" s="191">
        <v>860.32000700000003</v>
      </c>
      <c r="C4470" s="191">
        <v>860.32000700000003</v>
      </c>
      <c r="D4470" s="191">
        <v>840.19000200000005</v>
      </c>
      <c r="E4470" s="191">
        <v>848.20001200000002</v>
      </c>
      <c r="F4470" s="192">
        <v>848.20001200000002</v>
      </c>
      <c r="G4470" s="191">
        <v>1451600000</v>
      </c>
      <c r="H4470" s="194">
        <f t="shared" si="69"/>
        <v>-1.4087775364266307E-2</v>
      </c>
      <c r="I4470" s="193"/>
      <c r="J4470" s="197">
        <v>4468</v>
      </c>
      <c r="K4470" s="234">
        <v>-1.4087775364266307E-2</v>
      </c>
      <c r="L4470" s="198">
        <v>1.8473274655712265E-3</v>
      </c>
    </row>
    <row r="4471" spans="1:12" ht="14.4" x14ac:dyDescent="0.3">
      <c r="A4471" s="7">
        <v>37655</v>
      </c>
      <c r="B4471" s="191">
        <v>855.70001200000002</v>
      </c>
      <c r="C4471" s="191">
        <v>864.64001499999995</v>
      </c>
      <c r="D4471" s="191">
        <v>855.70001200000002</v>
      </c>
      <c r="E4471" s="191">
        <v>860.32000700000003</v>
      </c>
      <c r="F4471" s="192">
        <v>860.32000700000003</v>
      </c>
      <c r="G4471" s="191">
        <v>1258500000</v>
      </c>
      <c r="H4471" s="194">
        <f t="shared" si="69"/>
        <v>5.399082546699809E-3</v>
      </c>
      <c r="I4471" s="193"/>
      <c r="J4471" s="197">
        <v>4469</v>
      </c>
      <c r="K4471" s="234">
        <v>5.399082546699809E-3</v>
      </c>
      <c r="L4471" s="198">
        <v>1.8486064691751456E-3</v>
      </c>
    </row>
    <row r="4472" spans="1:12" ht="14.4" x14ac:dyDescent="0.3">
      <c r="A4472" s="7">
        <v>37652</v>
      </c>
      <c r="B4472" s="191">
        <v>844.60998500000005</v>
      </c>
      <c r="C4472" s="191">
        <v>858.330017</v>
      </c>
      <c r="D4472" s="191">
        <v>840.34002699999996</v>
      </c>
      <c r="E4472" s="191">
        <v>855.70001200000002</v>
      </c>
      <c r="F4472" s="192">
        <v>855.70001200000002</v>
      </c>
      <c r="G4472" s="191">
        <v>1578530000</v>
      </c>
      <c r="H4472" s="194">
        <f t="shared" si="69"/>
        <v>1.3130352703561707E-2</v>
      </c>
      <c r="I4472" s="193"/>
      <c r="J4472" s="197">
        <v>4470</v>
      </c>
      <c r="K4472" s="234">
        <v>1.3130352703561707E-2</v>
      </c>
      <c r="L4472" s="198">
        <v>1.8498406076093335E-3</v>
      </c>
    </row>
    <row r="4473" spans="1:12" ht="14.4" x14ac:dyDescent="0.3">
      <c r="A4473" s="7">
        <v>37651</v>
      </c>
      <c r="B4473" s="191">
        <v>864.35998500000005</v>
      </c>
      <c r="C4473" s="191">
        <v>865.47997999999995</v>
      </c>
      <c r="D4473" s="191">
        <v>843.73999000000003</v>
      </c>
      <c r="E4473" s="191">
        <v>844.60998500000005</v>
      </c>
      <c r="F4473" s="192">
        <v>844.60998500000005</v>
      </c>
      <c r="G4473" s="191">
        <v>1510300000</v>
      </c>
      <c r="H4473" s="194">
        <f t="shared" si="69"/>
        <v>-2.2849276161251264E-2</v>
      </c>
      <c r="I4473" s="193"/>
      <c r="J4473" s="197">
        <v>4471</v>
      </c>
      <c r="K4473" s="234">
        <v>-2.2849276161251264E-2</v>
      </c>
      <c r="L4473" s="198">
        <v>1.8526186105373955E-3</v>
      </c>
    </row>
    <row r="4474" spans="1:12" ht="14.4" x14ac:dyDescent="0.3">
      <c r="A4474" s="7">
        <v>37650</v>
      </c>
      <c r="B4474" s="191">
        <v>858.53997800000002</v>
      </c>
      <c r="C4474" s="191">
        <v>868.71997099999999</v>
      </c>
      <c r="D4474" s="191">
        <v>845.85998500000005</v>
      </c>
      <c r="E4474" s="191">
        <v>864.35998500000005</v>
      </c>
      <c r="F4474" s="192">
        <v>864.35998500000005</v>
      </c>
      <c r="G4474" s="191">
        <v>1595400000</v>
      </c>
      <c r="H4474" s="194">
        <f t="shared" si="69"/>
        <v>6.7789586380799056E-3</v>
      </c>
      <c r="I4474" s="193"/>
      <c r="J4474" s="197">
        <v>4472</v>
      </c>
      <c r="K4474" s="234">
        <v>6.7789586380799056E-3</v>
      </c>
      <c r="L4474" s="198">
        <v>1.8545315846115725E-3</v>
      </c>
    </row>
    <row r="4475" spans="1:12" ht="14.4" x14ac:dyDescent="0.3">
      <c r="A4475" s="7">
        <v>37649</v>
      </c>
      <c r="B4475" s="191">
        <v>847.47997999999995</v>
      </c>
      <c r="C4475" s="191">
        <v>860.76000999999997</v>
      </c>
      <c r="D4475" s="191">
        <v>847.47997999999995</v>
      </c>
      <c r="E4475" s="191">
        <v>858.53997800000002</v>
      </c>
      <c r="F4475" s="192">
        <v>858.53997800000002</v>
      </c>
      <c r="G4475" s="191">
        <v>1459100000</v>
      </c>
      <c r="H4475" s="194">
        <f t="shared" si="69"/>
        <v>1.3050453416020595E-2</v>
      </c>
      <c r="I4475" s="193"/>
      <c r="J4475" s="197">
        <v>4473</v>
      </c>
      <c r="K4475" s="234">
        <v>1.3050453416020595E-2</v>
      </c>
      <c r="L4475" s="198">
        <v>1.8558172520872752E-3</v>
      </c>
    </row>
    <row r="4476" spans="1:12" ht="14.4" x14ac:dyDescent="0.3">
      <c r="A4476" s="7">
        <v>37648</v>
      </c>
      <c r="B4476" s="191">
        <v>861.40002400000003</v>
      </c>
      <c r="C4476" s="191">
        <v>863.95001200000002</v>
      </c>
      <c r="D4476" s="191">
        <v>844.25</v>
      </c>
      <c r="E4476" s="191">
        <v>847.47997999999995</v>
      </c>
      <c r="F4476" s="192">
        <v>847.47997999999995</v>
      </c>
      <c r="G4476" s="191">
        <v>1435900000</v>
      </c>
      <c r="H4476" s="194">
        <f t="shared" si="69"/>
        <v>-1.6159790587607501E-2</v>
      </c>
      <c r="I4476" s="193"/>
      <c r="J4476" s="197">
        <v>4474</v>
      </c>
      <c r="K4476" s="234">
        <v>-1.6159790587607501E-2</v>
      </c>
      <c r="L4476" s="198">
        <v>1.8592627662392541E-3</v>
      </c>
    </row>
    <row r="4477" spans="1:12" ht="14.4" x14ac:dyDescent="0.3">
      <c r="A4477" s="7">
        <v>37645</v>
      </c>
      <c r="B4477" s="191">
        <v>887.34002699999996</v>
      </c>
      <c r="C4477" s="191">
        <v>887.34002699999996</v>
      </c>
      <c r="D4477" s="191">
        <v>859.71002199999998</v>
      </c>
      <c r="E4477" s="191">
        <v>861.40002400000003</v>
      </c>
      <c r="F4477" s="192">
        <v>861.40002400000003</v>
      </c>
      <c r="G4477" s="191">
        <v>1574800000</v>
      </c>
      <c r="H4477" s="194">
        <f t="shared" si="69"/>
        <v>-2.9233441759299712E-2</v>
      </c>
      <c r="I4477" s="193"/>
      <c r="J4477" s="197">
        <v>4475</v>
      </c>
      <c r="K4477" s="234">
        <v>-2.9233441759299712E-2</v>
      </c>
      <c r="L4477" s="198">
        <v>1.861130431553654E-3</v>
      </c>
    </row>
    <row r="4478" spans="1:12" ht="14.4" x14ac:dyDescent="0.3">
      <c r="A4478" s="7">
        <v>37644</v>
      </c>
      <c r="B4478" s="191">
        <v>878.35998500000005</v>
      </c>
      <c r="C4478" s="191">
        <v>890.25</v>
      </c>
      <c r="D4478" s="191">
        <v>876.89001499999995</v>
      </c>
      <c r="E4478" s="191">
        <v>887.34002699999996</v>
      </c>
      <c r="F4478" s="192">
        <v>887.34002699999996</v>
      </c>
      <c r="G4478" s="191">
        <v>1744550000</v>
      </c>
      <c r="H4478" s="194">
        <f t="shared" si="69"/>
        <v>1.0223646515500033E-2</v>
      </c>
      <c r="I4478" s="193"/>
      <c r="J4478" s="197">
        <v>4476</v>
      </c>
      <c r="K4478" s="234">
        <v>1.0223646515500033E-2</v>
      </c>
      <c r="L4478" s="198">
        <v>1.8613949658784132E-3</v>
      </c>
    </row>
    <row r="4479" spans="1:12" ht="14.4" x14ac:dyDescent="0.3">
      <c r="A4479" s="7">
        <v>37643</v>
      </c>
      <c r="B4479" s="191">
        <v>887.61999500000002</v>
      </c>
      <c r="C4479" s="191">
        <v>889.73999000000003</v>
      </c>
      <c r="D4479" s="191">
        <v>877.64001499999995</v>
      </c>
      <c r="E4479" s="191">
        <v>878.35998500000005</v>
      </c>
      <c r="F4479" s="192">
        <v>878.35998500000005</v>
      </c>
      <c r="G4479" s="191">
        <v>1560800000</v>
      </c>
      <c r="H4479" s="194">
        <f t="shared" si="69"/>
        <v>-1.0432403564770942E-2</v>
      </c>
      <c r="I4479" s="193"/>
      <c r="J4479" s="197">
        <v>4477</v>
      </c>
      <c r="K4479" s="234">
        <v>-1.0432403564770942E-2</v>
      </c>
      <c r="L4479" s="198">
        <v>1.8619344893302517E-3</v>
      </c>
    </row>
    <row r="4480" spans="1:12" ht="14.4" x14ac:dyDescent="0.3">
      <c r="A4480" s="7">
        <v>37642</v>
      </c>
      <c r="B4480" s="191">
        <v>901.78002900000001</v>
      </c>
      <c r="C4480" s="191">
        <v>906</v>
      </c>
      <c r="D4480" s="191">
        <v>887.61999500000002</v>
      </c>
      <c r="E4480" s="191">
        <v>887.61999500000002</v>
      </c>
      <c r="F4480" s="192">
        <v>887.61999500000002</v>
      </c>
      <c r="G4480" s="191">
        <v>1335200000</v>
      </c>
      <c r="H4480" s="194">
        <f t="shared" si="69"/>
        <v>-1.5702314915647789E-2</v>
      </c>
      <c r="I4480" s="193"/>
      <c r="J4480" s="197">
        <v>4478</v>
      </c>
      <c r="K4480" s="234">
        <v>-1.5702314915647789E-2</v>
      </c>
      <c r="L4480" s="198">
        <v>1.8631476508667011E-3</v>
      </c>
    </row>
    <row r="4481" spans="1:12" ht="14.4" x14ac:dyDescent="0.3">
      <c r="A4481" s="7">
        <v>37638</v>
      </c>
      <c r="B4481" s="191">
        <v>914.59997599999997</v>
      </c>
      <c r="C4481" s="191">
        <v>914.59997599999997</v>
      </c>
      <c r="D4481" s="191">
        <v>899.02002000000005</v>
      </c>
      <c r="E4481" s="191">
        <v>901.78002900000001</v>
      </c>
      <c r="F4481" s="192">
        <v>901.78002900000001</v>
      </c>
      <c r="G4481" s="191">
        <v>1358200000</v>
      </c>
      <c r="H4481" s="194">
        <f t="shared" si="69"/>
        <v>-1.4016999055770757E-2</v>
      </c>
      <c r="I4481" s="193"/>
      <c r="J4481" s="197">
        <v>4479</v>
      </c>
      <c r="K4481" s="234">
        <v>-1.4016999055770757E-2</v>
      </c>
      <c r="L4481" s="198">
        <v>1.8634626918293887E-3</v>
      </c>
    </row>
    <row r="4482" spans="1:12" ht="14.4" x14ac:dyDescent="0.3">
      <c r="A4482" s="7">
        <v>37637</v>
      </c>
      <c r="B4482" s="191">
        <v>918.21997099999999</v>
      </c>
      <c r="C4482" s="191">
        <v>926.03002900000001</v>
      </c>
      <c r="D4482" s="191">
        <v>911.97997999999995</v>
      </c>
      <c r="E4482" s="191">
        <v>914.59997599999997</v>
      </c>
      <c r="F4482" s="192">
        <v>914.59997599999997</v>
      </c>
      <c r="G4482" s="191">
        <v>1534600000</v>
      </c>
      <c r="H4482" s="194">
        <f t="shared" si="69"/>
        <v>-3.9424049948049078E-3</v>
      </c>
      <c r="I4482" s="193"/>
      <c r="J4482" s="197">
        <v>4480</v>
      </c>
      <c r="K4482" s="234">
        <v>-3.9424049948049078E-3</v>
      </c>
      <c r="L4482" s="198">
        <v>1.8646246414454276E-3</v>
      </c>
    </row>
    <row r="4483" spans="1:12" ht="14.4" x14ac:dyDescent="0.3">
      <c r="A4483" s="7">
        <v>37636</v>
      </c>
      <c r="B4483" s="191">
        <v>931.65997300000004</v>
      </c>
      <c r="C4483" s="191">
        <v>932.59002699999996</v>
      </c>
      <c r="D4483" s="191">
        <v>916.70001200000002</v>
      </c>
      <c r="E4483" s="191">
        <v>918.21997099999999</v>
      </c>
      <c r="F4483" s="192">
        <v>918.21997099999999</v>
      </c>
      <c r="G4483" s="191">
        <v>1432100000</v>
      </c>
      <c r="H4483" s="194">
        <f t="shared" si="69"/>
        <v>-1.4425866077215329E-2</v>
      </c>
      <c r="I4483" s="193"/>
      <c r="J4483" s="197">
        <v>4481</v>
      </c>
      <c r="K4483" s="234">
        <v>-1.4425866077215329E-2</v>
      </c>
      <c r="L4483" s="198">
        <v>1.8685643334607671E-3</v>
      </c>
    </row>
    <row r="4484" spans="1:12" ht="14.4" x14ac:dyDescent="0.3">
      <c r="A4484" s="7">
        <v>37635</v>
      </c>
      <c r="B4484" s="191">
        <v>926.26000999999997</v>
      </c>
      <c r="C4484" s="191">
        <v>931.65997300000004</v>
      </c>
      <c r="D4484" s="191">
        <v>921.71997099999999</v>
      </c>
      <c r="E4484" s="191">
        <v>931.65997300000004</v>
      </c>
      <c r="F4484" s="192">
        <v>931.65997300000004</v>
      </c>
      <c r="G4484" s="191">
        <v>1379400000</v>
      </c>
      <c r="H4484" s="194">
        <f t="shared" ref="H4484:H4547" si="70">(F4484-F4485)/F4485</f>
        <v>5.8298565647890502E-3</v>
      </c>
      <c r="I4484" s="193"/>
      <c r="J4484" s="197">
        <v>4482</v>
      </c>
      <c r="K4484" s="234">
        <v>5.8298565647890502E-3</v>
      </c>
      <c r="L4484" s="198">
        <v>1.8685899424381654E-3</v>
      </c>
    </row>
    <row r="4485" spans="1:12" ht="14.4" x14ac:dyDescent="0.3">
      <c r="A4485" s="7">
        <v>37634</v>
      </c>
      <c r="B4485" s="191">
        <v>927.57000700000003</v>
      </c>
      <c r="C4485" s="191">
        <v>935.04998799999998</v>
      </c>
      <c r="D4485" s="191">
        <v>922.04998799999998</v>
      </c>
      <c r="E4485" s="191">
        <v>926.26000999999997</v>
      </c>
      <c r="F4485" s="192">
        <v>926.26000999999997</v>
      </c>
      <c r="G4485" s="191">
        <v>1396300000</v>
      </c>
      <c r="H4485" s="194">
        <f t="shared" si="70"/>
        <v>-1.4122890888170628E-3</v>
      </c>
      <c r="I4485" s="193"/>
      <c r="J4485" s="197">
        <v>4483</v>
      </c>
      <c r="K4485" s="234">
        <v>-1.4122890888170628E-3</v>
      </c>
      <c r="L4485" s="198">
        <v>1.8701969703727125E-3</v>
      </c>
    </row>
    <row r="4486" spans="1:12" ht="14.4" x14ac:dyDescent="0.3">
      <c r="A4486" s="7">
        <v>37631</v>
      </c>
      <c r="B4486" s="191">
        <v>927.580017</v>
      </c>
      <c r="C4486" s="191">
        <v>932.89001499999995</v>
      </c>
      <c r="D4486" s="191">
        <v>917.65997300000004</v>
      </c>
      <c r="E4486" s="191">
        <v>927.57000700000003</v>
      </c>
      <c r="F4486" s="192">
        <v>927.57000700000003</v>
      </c>
      <c r="G4486" s="191">
        <v>1485400000</v>
      </c>
      <c r="H4486" s="194">
        <f t="shared" si="70"/>
        <v>0</v>
      </c>
      <c r="I4486" s="193"/>
      <c r="J4486" s="197">
        <v>4484</v>
      </c>
      <c r="K4486" s="234">
        <v>0</v>
      </c>
      <c r="L4486" s="198">
        <v>1.8712158435479603E-3</v>
      </c>
    </row>
    <row r="4487" spans="1:12" ht="14.4" x14ac:dyDescent="0.3">
      <c r="A4487" s="7">
        <v>37630</v>
      </c>
      <c r="B4487" s="191">
        <v>909.92999299999997</v>
      </c>
      <c r="C4487" s="191">
        <v>928.30999799999995</v>
      </c>
      <c r="D4487" s="191">
        <v>909.92999299999997</v>
      </c>
      <c r="E4487" s="191">
        <v>927.57000700000003</v>
      </c>
      <c r="F4487" s="192">
        <v>927.57000700000003</v>
      </c>
      <c r="G4487" s="191">
        <v>1560300000</v>
      </c>
      <c r="H4487" s="194">
        <f t="shared" si="70"/>
        <v>1.9386122158520896E-2</v>
      </c>
      <c r="I4487" s="193"/>
      <c r="J4487" s="197">
        <v>4485</v>
      </c>
      <c r="K4487" s="234">
        <v>1.9386122158520896E-2</v>
      </c>
      <c r="L4487" s="198">
        <v>1.8721337053632214E-3</v>
      </c>
    </row>
    <row r="4488" spans="1:12" ht="14.4" x14ac:dyDescent="0.3">
      <c r="A4488" s="7">
        <v>37629</v>
      </c>
      <c r="B4488" s="191">
        <v>922.92999299999997</v>
      </c>
      <c r="C4488" s="191">
        <v>922.92999299999997</v>
      </c>
      <c r="D4488" s="191">
        <v>908.32000700000003</v>
      </c>
      <c r="E4488" s="191">
        <v>909.92999299999997</v>
      </c>
      <c r="F4488" s="192">
        <v>909.92999299999997</v>
      </c>
      <c r="G4488" s="191">
        <v>1467600000</v>
      </c>
      <c r="H4488" s="194">
        <f t="shared" si="70"/>
        <v>-1.408557539423253E-2</v>
      </c>
      <c r="I4488" s="193"/>
      <c r="J4488" s="197">
        <v>4486</v>
      </c>
      <c r="K4488" s="234">
        <v>-1.408557539423253E-2</v>
      </c>
      <c r="L4488" s="198">
        <v>1.8727515348587582E-3</v>
      </c>
    </row>
    <row r="4489" spans="1:12" ht="14.4" x14ac:dyDescent="0.3">
      <c r="A4489" s="7">
        <v>37628</v>
      </c>
      <c r="B4489" s="191">
        <v>929.01000999999997</v>
      </c>
      <c r="C4489" s="191">
        <v>930.80999799999995</v>
      </c>
      <c r="D4489" s="191">
        <v>919.92999299999997</v>
      </c>
      <c r="E4489" s="191">
        <v>922.92999299999997</v>
      </c>
      <c r="F4489" s="192">
        <v>922.92999299999997</v>
      </c>
      <c r="G4489" s="191">
        <v>1545200000</v>
      </c>
      <c r="H4489" s="194">
        <f t="shared" si="70"/>
        <v>-6.544619470784818E-3</v>
      </c>
      <c r="I4489" s="193"/>
      <c r="J4489" s="197">
        <v>4487</v>
      </c>
      <c r="K4489" s="234">
        <v>-6.544619470784818E-3</v>
      </c>
      <c r="L4489" s="198">
        <v>1.8745842627647428E-3</v>
      </c>
    </row>
    <row r="4490" spans="1:12" ht="14.4" x14ac:dyDescent="0.3">
      <c r="A4490" s="7">
        <v>37627</v>
      </c>
      <c r="B4490" s="191">
        <v>908.59002699999996</v>
      </c>
      <c r="C4490" s="191">
        <v>931.77002000000005</v>
      </c>
      <c r="D4490" s="191">
        <v>908.59002699999996</v>
      </c>
      <c r="E4490" s="191">
        <v>929.01000999999997</v>
      </c>
      <c r="F4490" s="192">
        <v>929.01000999999997</v>
      </c>
      <c r="G4490" s="191">
        <v>1435900000</v>
      </c>
      <c r="H4490" s="194">
        <f t="shared" si="70"/>
        <v>2.2474364007079292E-2</v>
      </c>
      <c r="I4490" s="193"/>
      <c r="J4490" s="197">
        <v>4488</v>
      </c>
      <c r="K4490" s="234">
        <v>2.2474364007079292E-2</v>
      </c>
      <c r="L4490" s="198">
        <v>1.8784729417012315E-3</v>
      </c>
    </row>
    <row r="4491" spans="1:12" ht="14.4" x14ac:dyDescent="0.3">
      <c r="A4491" s="7">
        <v>37624</v>
      </c>
      <c r="B4491" s="191">
        <v>909.03002900000001</v>
      </c>
      <c r="C4491" s="191">
        <v>911.25</v>
      </c>
      <c r="D4491" s="191">
        <v>903.07000700000003</v>
      </c>
      <c r="E4491" s="191">
        <v>908.59002699999996</v>
      </c>
      <c r="F4491" s="192">
        <v>908.59002699999996</v>
      </c>
      <c r="G4491" s="191">
        <v>1130800000</v>
      </c>
      <c r="H4491" s="194">
        <f t="shared" si="70"/>
        <v>-4.8403461487854711E-4</v>
      </c>
      <c r="I4491" s="193"/>
      <c r="J4491" s="197">
        <v>4489</v>
      </c>
      <c r="K4491" s="234">
        <v>-4.8403461487854711E-4</v>
      </c>
      <c r="L4491" s="198">
        <v>1.8826052460952686E-3</v>
      </c>
    </row>
    <row r="4492" spans="1:12" ht="14.4" x14ac:dyDescent="0.3">
      <c r="A4492" s="7">
        <v>37623</v>
      </c>
      <c r="B4492" s="191">
        <v>879.82000700000003</v>
      </c>
      <c r="C4492" s="191">
        <v>909.03002900000001</v>
      </c>
      <c r="D4492" s="191">
        <v>879.82000700000003</v>
      </c>
      <c r="E4492" s="191">
        <v>909.03002900000001</v>
      </c>
      <c r="F4492" s="192">
        <v>909.03002900000001</v>
      </c>
      <c r="G4492" s="191">
        <v>1229200000</v>
      </c>
      <c r="H4492" s="194">
        <f t="shared" si="70"/>
        <v>3.3199997462662813E-2</v>
      </c>
      <c r="I4492" s="193"/>
      <c r="J4492" s="197">
        <v>4490</v>
      </c>
      <c r="K4492" s="234">
        <v>3.3199997462662813E-2</v>
      </c>
      <c r="L4492" s="198">
        <v>1.8835596424574864E-3</v>
      </c>
    </row>
    <row r="4493" spans="1:12" ht="14.4" x14ac:dyDescent="0.3">
      <c r="A4493" s="7">
        <v>37621</v>
      </c>
      <c r="B4493" s="191">
        <v>879.39001499999995</v>
      </c>
      <c r="C4493" s="191">
        <v>881.92999299999997</v>
      </c>
      <c r="D4493" s="191">
        <v>869.45001200000002</v>
      </c>
      <c r="E4493" s="191">
        <v>879.82000700000003</v>
      </c>
      <c r="F4493" s="192">
        <v>879.82000700000003</v>
      </c>
      <c r="G4493" s="191">
        <v>1088500000</v>
      </c>
      <c r="H4493" s="194">
        <f t="shared" si="70"/>
        <v>4.8896620687702925E-4</v>
      </c>
      <c r="I4493" s="193"/>
      <c r="J4493" s="197">
        <v>4491</v>
      </c>
      <c r="K4493" s="234">
        <v>4.8896620687702925E-4</v>
      </c>
      <c r="L4493" s="198">
        <v>1.8850254197064777E-3</v>
      </c>
    </row>
    <row r="4494" spans="1:12" ht="14.4" x14ac:dyDescent="0.3">
      <c r="A4494" s="7">
        <v>37620</v>
      </c>
      <c r="B4494" s="191">
        <v>875.40002400000003</v>
      </c>
      <c r="C4494" s="191">
        <v>882.09997599999997</v>
      </c>
      <c r="D4494" s="191">
        <v>870.22997999999995</v>
      </c>
      <c r="E4494" s="191">
        <v>879.39001499999995</v>
      </c>
      <c r="F4494" s="192">
        <v>879.39001499999995</v>
      </c>
      <c r="G4494" s="191">
        <v>1057800000</v>
      </c>
      <c r="H4494" s="194">
        <f t="shared" si="70"/>
        <v>4.5579059751087213E-3</v>
      </c>
      <c r="I4494" s="193"/>
      <c r="J4494" s="197">
        <v>4492</v>
      </c>
      <c r="K4494" s="234">
        <v>4.5579059751087213E-3</v>
      </c>
      <c r="L4494" s="198">
        <v>1.8877862774813292E-3</v>
      </c>
    </row>
    <row r="4495" spans="1:12" ht="14.4" x14ac:dyDescent="0.3">
      <c r="A4495" s="7">
        <v>37617</v>
      </c>
      <c r="B4495" s="191">
        <v>889.65997300000004</v>
      </c>
      <c r="C4495" s="191">
        <v>890.46002199999998</v>
      </c>
      <c r="D4495" s="191">
        <v>873.61999500000002</v>
      </c>
      <c r="E4495" s="191">
        <v>875.40002400000003</v>
      </c>
      <c r="F4495" s="192">
        <v>875.40002400000003</v>
      </c>
      <c r="G4495" s="191">
        <v>758400000</v>
      </c>
      <c r="H4495" s="194">
        <f t="shared" si="70"/>
        <v>-1.6028538354844031E-2</v>
      </c>
      <c r="I4495" s="193"/>
      <c r="J4495" s="197">
        <v>4493</v>
      </c>
      <c r="K4495" s="234">
        <v>-1.6028538354844031E-2</v>
      </c>
      <c r="L4495" s="198">
        <v>1.889103523332224E-3</v>
      </c>
    </row>
    <row r="4496" spans="1:12" ht="14.4" x14ac:dyDescent="0.3">
      <c r="A4496" s="7">
        <v>37616</v>
      </c>
      <c r="B4496" s="191">
        <v>892.46997099999999</v>
      </c>
      <c r="C4496" s="191">
        <v>903.89001499999995</v>
      </c>
      <c r="D4496" s="191">
        <v>887.47997999999995</v>
      </c>
      <c r="E4496" s="191">
        <v>889.65997300000004</v>
      </c>
      <c r="F4496" s="192">
        <v>889.65997300000004</v>
      </c>
      <c r="G4496" s="191">
        <v>721100000</v>
      </c>
      <c r="H4496" s="194">
        <f t="shared" si="70"/>
        <v>-3.1485630792164217E-3</v>
      </c>
      <c r="I4496" s="193"/>
      <c r="J4496" s="197">
        <v>4494</v>
      </c>
      <c r="K4496" s="234">
        <v>-3.1485630792164217E-3</v>
      </c>
      <c r="L4496" s="198">
        <v>1.8898861623204584E-3</v>
      </c>
    </row>
    <row r="4497" spans="1:12" ht="14.4" x14ac:dyDescent="0.3">
      <c r="A4497" s="7">
        <v>37614</v>
      </c>
      <c r="B4497" s="191">
        <v>897.38000499999998</v>
      </c>
      <c r="C4497" s="191">
        <v>897.38000499999998</v>
      </c>
      <c r="D4497" s="191">
        <v>892.28997800000002</v>
      </c>
      <c r="E4497" s="191">
        <v>892.46997099999999</v>
      </c>
      <c r="F4497" s="192">
        <v>892.46997099999999</v>
      </c>
      <c r="G4497" s="191">
        <v>458310000</v>
      </c>
      <c r="H4497" s="194">
        <f t="shared" si="70"/>
        <v>-5.4715215099984272E-3</v>
      </c>
      <c r="I4497" s="193"/>
      <c r="J4497" s="197">
        <v>4495</v>
      </c>
      <c r="K4497" s="234">
        <v>-5.4715215099984272E-3</v>
      </c>
      <c r="L4497" s="198">
        <v>1.8902102199251499E-3</v>
      </c>
    </row>
    <row r="4498" spans="1:12" ht="14.4" x14ac:dyDescent="0.3">
      <c r="A4498" s="7">
        <v>37613</v>
      </c>
      <c r="B4498" s="191">
        <v>895.73999000000003</v>
      </c>
      <c r="C4498" s="191">
        <v>902.42999299999997</v>
      </c>
      <c r="D4498" s="191">
        <v>892.26000999999997</v>
      </c>
      <c r="E4498" s="191">
        <v>897.38000499999998</v>
      </c>
      <c r="F4498" s="192">
        <v>897.38000499999998</v>
      </c>
      <c r="G4498" s="191">
        <v>1112100000</v>
      </c>
      <c r="H4498" s="194">
        <f t="shared" si="70"/>
        <v>1.8085145372810484E-3</v>
      </c>
      <c r="I4498" s="193"/>
      <c r="J4498" s="197">
        <v>4496</v>
      </c>
      <c r="K4498" s="234">
        <v>1.8085145372810484E-3</v>
      </c>
      <c r="L4498" s="198">
        <v>1.8916637316117458E-3</v>
      </c>
    </row>
    <row r="4499" spans="1:12" ht="14.4" x14ac:dyDescent="0.3">
      <c r="A4499" s="7">
        <v>37610</v>
      </c>
      <c r="B4499" s="191">
        <v>884.25</v>
      </c>
      <c r="C4499" s="191">
        <v>897.78997800000002</v>
      </c>
      <c r="D4499" s="191">
        <v>884.25</v>
      </c>
      <c r="E4499" s="191">
        <v>895.76000999999997</v>
      </c>
      <c r="F4499" s="192">
        <v>895.76000999999997</v>
      </c>
      <c r="G4499" s="191">
        <v>1782730000</v>
      </c>
      <c r="H4499" s="194">
        <f t="shared" si="70"/>
        <v>1.3016692111959249E-2</v>
      </c>
      <c r="I4499" s="193"/>
      <c r="J4499" s="197">
        <v>4497</v>
      </c>
      <c r="K4499" s="234">
        <v>1.3016692111959249E-2</v>
      </c>
      <c r="L4499" s="198">
        <v>1.8945467307873187E-3</v>
      </c>
    </row>
    <row r="4500" spans="1:12" ht="14.4" x14ac:dyDescent="0.3">
      <c r="A4500" s="7">
        <v>37609</v>
      </c>
      <c r="B4500" s="191">
        <v>890.02002000000005</v>
      </c>
      <c r="C4500" s="191">
        <v>899.19000200000005</v>
      </c>
      <c r="D4500" s="191">
        <v>880.32000700000003</v>
      </c>
      <c r="E4500" s="191">
        <v>884.25</v>
      </c>
      <c r="F4500" s="192">
        <v>884.25</v>
      </c>
      <c r="G4500" s="191">
        <v>1385900000</v>
      </c>
      <c r="H4500" s="194">
        <f t="shared" si="70"/>
        <v>-7.7093938398273927E-3</v>
      </c>
      <c r="I4500" s="193"/>
      <c r="J4500" s="197">
        <v>4498</v>
      </c>
      <c r="K4500" s="234">
        <v>-7.7093938398273927E-3</v>
      </c>
      <c r="L4500" s="198">
        <v>1.895769140394882E-3</v>
      </c>
    </row>
    <row r="4501" spans="1:12" ht="14.4" x14ac:dyDescent="0.3">
      <c r="A4501" s="7">
        <v>37608</v>
      </c>
      <c r="B4501" s="191">
        <v>902.98999000000003</v>
      </c>
      <c r="C4501" s="191">
        <v>902.98999000000003</v>
      </c>
      <c r="D4501" s="191">
        <v>887.82000700000003</v>
      </c>
      <c r="E4501" s="191">
        <v>891.11999500000002</v>
      </c>
      <c r="F4501" s="192">
        <v>891.11999500000002</v>
      </c>
      <c r="G4501" s="191">
        <v>1446200000</v>
      </c>
      <c r="H4501" s="194">
        <f t="shared" si="70"/>
        <v>-1.3145212163426104E-2</v>
      </c>
      <c r="I4501" s="193"/>
      <c r="J4501" s="197">
        <v>4499</v>
      </c>
      <c r="K4501" s="234">
        <v>-1.3145212163426104E-2</v>
      </c>
      <c r="L4501" s="198">
        <v>1.8973348214285884E-3</v>
      </c>
    </row>
    <row r="4502" spans="1:12" ht="14.4" x14ac:dyDescent="0.3">
      <c r="A4502" s="7">
        <v>37607</v>
      </c>
      <c r="B4502" s="191">
        <v>910.40002400000003</v>
      </c>
      <c r="C4502" s="191">
        <v>911.21997099999999</v>
      </c>
      <c r="D4502" s="191">
        <v>901.73999000000003</v>
      </c>
      <c r="E4502" s="191">
        <v>902.98999000000003</v>
      </c>
      <c r="F4502" s="192">
        <v>902.98999000000003</v>
      </c>
      <c r="G4502" s="191">
        <v>1251800000</v>
      </c>
      <c r="H4502" s="194">
        <f t="shared" si="70"/>
        <v>-8.1393165692622994E-3</v>
      </c>
      <c r="I4502" s="193"/>
      <c r="J4502" s="197">
        <v>4500</v>
      </c>
      <c r="K4502" s="234">
        <v>-8.1393165692622994E-3</v>
      </c>
      <c r="L4502" s="198">
        <v>1.8978267526508089E-3</v>
      </c>
    </row>
    <row r="4503" spans="1:12" ht="14.4" x14ac:dyDescent="0.3">
      <c r="A4503" s="7">
        <v>37606</v>
      </c>
      <c r="B4503" s="191">
        <v>889.47997999999995</v>
      </c>
      <c r="C4503" s="191">
        <v>910.419983</v>
      </c>
      <c r="D4503" s="191">
        <v>889.47997999999995</v>
      </c>
      <c r="E4503" s="191">
        <v>910.40002400000003</v>
      </c>
      <c r="F4503" s="192">
        <v>910.40002400000003</v>
      </c>
      <c r="G4503" s="191">
        <v>1271600000</v>
      </c>
      <c r="H4503" s="194">
        <f t="shared" si="70"/>
        <v>2.3519409621788313E-2</v>
      </c>
      <c r="I4503" s="193"/>
      <c r="J4503" s="197">
        <v>4501</v>
      </c>
      <c r="K4503" s="234">
        <v>2.3519409621788313E-2</v>
      </c>
      <c r="L4503" s="198">
        <v>1.8992797717919819E-3</v>
      </c>
    </row>
    <row r="4504" spans="1:12" ht="14.4" x14ac:dyDescent="0.3">
      <c r="A4504" s="7">
        <v>37603</v>
      </c>
      <c r="B4504" s="191">
        <v>901.580017</v>
      </c>
      <c r="C4504" s="191">
        <v>901.580017</v>
      </c>
      <c r="D4504" s="191">
        <v>888.47997999999995</v>
      </c>
      <c r="E4504" s="191">
        <v>889.47997999999995</v>
      </c>
      <c r="F4504" s="192">
        <v>889.47997999999995</v>
      </c>
      <c r="G4504" s="191">
        <v>1330800000</v>
      </c>
      <c r="H4504" s="194">
        <f t="shared" si="70"/>
        <v>-1.3420924124142431E-2</v>
      </c>
      <c r="I4504" s="193"/>
      <c r="J4504" s="197">
        <v>4502</v>
      </c>
      <c r="K4504" s="234">
        <v>-1.3420924124142431E-2</v>
      </c>
      <c r="L4504" s="198">
        <v>1.9038398679466172E-3</v>
      </c>
    </row>
    <row r="4505" spans="1:12" ht="14.4" x14ac:dyDescent="0.3">
      <c r="A4505" s="7">
        <v>37602</v>
      </c>
      <c r="B4505" s="191">
        <v>904.96002199999998</v>
      </c>
      <c r="C4505" s="191">
        <v>908.36999500000002</v>
      </c>
      <c r="D4505" s="191">
        <v>897</v>
      </c>
      <c r="E4505" s="191">
        <v>901.580017</v>
      </c>
      <c r="F4505" s="192">
        <v>901.580017</v>
      </c>
      <c r="G4505" s="191">
        <v>1255300000</v>
      </c>
      <c r="H4505" s="194">
        <f t="shared" si="70"/>
        <v>-3.7349771457638853E-3</v>
      </c>
      <c r="I4505" s="193"/>
      <c r="J4505" s="197">
        <v>4503</v>
      </c>
      <c r="K4505" s="234">
        <v>-3.7349771457638853E-3</v>
      </c>
      <c r="L4505" s="198">
        <v>1.9077785929669977E-3</v>
      </c>
    </row>
    <row r="4506" spans="1:12" ht="14.4" x14ac:dyDescent="0.3">
      <c r="A4506" s="7">
        <v>37601</v>
      </c>
      <c r="B4506" s="191">
        <v>904.45001200000002</v>
      </c>
      <c r="C4506" s="191">
        <v>909.94000200000005</v>
      </c>
      <c r="D4506" s="191">
        <v>896.47997999999995</v>
      </c>
      <c r="E4506" s="191">
        <v>904.96002199999998</v>
      </c>
      <c r="F4506" s="192">
        <v>904.96002199999998</v>
      </c>
      <c r="G4506" s="191">
        <v>1285100000</v>
      </c>
      <c r="H4506" s="194">
        <f t="shared" si="70"/>
        <v>5.6388964921586589E-4</v>
      </c>
      <c r="I4506" s="193"/>
      <c r="J4506" s="197">
        <v>4504</v>
      </c>
      <c r="K4506" s="234">
        <v>5.6388964921586589E-4</v>
      </c>
      <c r="L4506" s="198">
        <v>1.9108685050302067E-3</v>
      </c>
    </row>
    <row r="4507" spans="1:12" ht="14.4" x14ac:dyDescent="0.3">
      <c r="A4507" s="7">
        <v>37600</v>
      </c>
      <c r="B4507" s="191">
        <v>892</v>
      </c>
      <c r="C4507" s="191">
        <v>904.95001200000002</v>
      </c>
      <c r="D4507" s="191">
        <v>892</v>
      </c>
      <c r="E4507" s="191">
        <v>904.45001200000002</v>
      </c>
      <c r="F4507" s="192">
        <v>904.45001200000002</v>
      </c>
      <c r="G4507" s="191">
        <v>1286600000</v>
      </c>
      <c r="H4507" s="194">
        <f t="shared" si="70"/>
        <v>1.3957412556053829E-2</v>
      </c>
      <c r="I4507" s="193"/>
      <c r="J4507" s="197">
        <v>4505</v>
      </c>
      <c r="K4507" s="234">
        <v>1.3957412556053829E-2</v>
      </c>
      <c r="L4507" s="198">
        <v>1.9178866133230566E-3</v>
      </c>
    </row>
    <row r="4508" spans="1:12" ht="14.4" x14ac:dyDescent="0.3">
      <c r="A4508" s="7">
        <v>37599</v>
      </c>
      <c r="B4508" s="191">
        <v>912.22997999999995</v>
      </c>
      <c r="C4508" s="191">
        <v>912.22997999999995</v>
      </c>
      <c r="D4508" s="191">
        <v>891.96997099999999</v>
      </c>
      <c r="E4508" s="191">
        <v>892</v>
      </c>
      <c r="F4508" s="192">
        <v>892</v>
      </c>
      <c r="G4508" s="191">
        <v>1320800000</v>
      </c>
      <c r="H4508" s="194">
        <f t="shared" si="70"/>
        <v>-2.2176403367054388E-2</v>
      </c>
      <c r="I4508" s="193"/>
      <c r="J4508" s="197">
        <v>4506</v>
      </c>
      <c r="K4508" s="234">
        <v>-2.2176403367054388E-2</v>
      </c>
      <c r="L4508" s="198">
        <v>1.9198171060099216E-3</v>
      </c>
    </row>
    <row r="4509" spans="1:12" ht="14.4" x14ac:dyDescent="0.3">
      <c r="A4509" s="7">
        <v>37596</v>
      </c>
      <c r="B4509" s="191">
        <v>906.54998799999998</v>
      </c>
      <c r="C4509" s="191">
        <v>915.47997999999995</v>
      </c>
      <c r="D4509" s="191">
        <v>895.96002199999998</v>
      </c>
      <c r="E4509" s="191">
        <v>912.22997999999995</v>
      </c>
      <c r="F4509" s="192">
        <v>912.22997999999995</v>
      </c>
      <c r="G4509" s="191">
        <v>1241100000</v>
      </c>
      <c r="H4509" s="194">
        <f t="shared" si="70"/>
        <v>6.2655033646086926E-3</v>
      </c>
      <c r="I4509" s="193"/>
      <c r="J4509" s="197">
        <v>4507</v>
      </c>
      <c r="K4509" s="234">
        <v>6.2655033646086926E-3</v>
      </c>
      <c r="L4509" s="198">
        <v>1.9204461816167387E-3</v>
      </c>
    </row>
    <row r="4510" spans="1:12" ht="14.4" x14ac:dyDescent="0.3">
      <c r="A4510" s="7">
        <v>37595</v>
      </c>
      <c r="B4510" s="191">
        <v>917.580017</v>
      </c>
      <c r="C4510" s="191">
        <v>921.48999000000003</v>
      </c>
      <c r="D4510" s="191">
        <v>905.90002400000003</v>
      </c>
      <c r="E4510" s="191">
        <v>906.54998799999998</v>
      </c>
      <c r="F4510" s="192">
        <v>906.54998799999998</v>
      </c>
      <c r="G4510" s="191">
        <v>1250200000</v>
      </c>
      <c r="H4510" s="194">
        <f t="shared" si="70"/>
        <v>-1.2020781616476739E-2</v>
      </c>
      <c r="I4510" s="193"/>
      <c r="J4510" s="197">
        <v>4508</v>
      </c>
      <c r="K4510" s="234">
        <v>-1.2020781616476739E-2</v>
      </c>
      <c r="L4510" s="198">
        <v>1.9204473446412043E-3</v>
      </c>
    </row>
    <row r="4511" spans="1:12" ht="14.4" x14ac:dyDescent="0.3">
      <c r="A4511" s="7">
        <v>37594</v>
      </c>
      <c r="B4511" s="191">
        <v>920.75</v>
      </c>
      <c r="C4511" s="191">
        <v>925.25</v>
      </c>
      <c r="D4511" s="191">
        <v>909.51000999999997</v>
      </c>
      <c r="E4511" s="191">
        <v>917.580017</v>
      </c>
      <c r="F4511" s="192">
        <v>917.580017</v>
      </c>
      <c r="G4511" s="191">
        <v>1588900000</v>
      </c>
      <c r="H4511" s="194">
        <f t="shared" si="70"/>
        <v>-3.4428270431713301E-3</v>
      </c>
      <c r="I4511" s="193"/>
      <c r="J4511" s="197">
        <v>4509</v>
      </c>
      <c r="K4511" s="234">
        <v>-3.4428270431713301E-3</v>
      </c>
      <c r="L4511" s="198">
        <v>1.9221827009933052E-3</v>
      </c>
    </row>
    <row r="4512" spans="1:12" ht="14.4" x14ac:dyDescent="0.3">
      <c r="A4512" s="7">
        <v>37593</v>
      </c>
      <c r="B4512" s="191">
        <v>934.53002900000001</v>
      </c>
      <c r="C4512" s="191">
        <v>934.53002900000001</v>
      </c>
      <c r="D4512" s="191">
        <v>918.72997999999995</v>
      </c>
      <c r="E4512" s="191">
        <v>920.75</v>
      </c>
      <c r="F4512" s="192">
        <v>920.75</v>
      </c>
      <c r="G4512" s="191">
        <v>1488400000</v>
      </c>
      <c r="H4512" s="194">
        <f t="shared" si="70"/>
        <v>-1.4745410604670909E-2</v>
      </c>
      <c r="I4512" s="193"/>
      <c r="J4512" s="197">
        <v>4510</v>
      </c>
      <c r="K4512" s="234">
        <v>-1.4745410604670909E-2</v>
      </c>
      <c r="L4512" s="198">
        <v>1.9247225860843302E-3</v>
      </c>
    </row>
    <row r="4513" spans="1:12" ht="14.4" x14ac:dyDescent="0.3">
      <c r="A4513" s="7">
        <v>37592</v>
      </c>
      <c r="B4513" s="191">
        <v>936.30999799999995</v>
      </c>
      <c r="C4513" s="191">
        <v>954.28002900000001</v>
      </c>
      <c r="D4513" s="191">
        <v>927.71997099999999</v>
      </c>
      <c r="E4513" s="191">
        <v>934.53002900000001</v>
      </c>
      <c r="F4513" s="192">
        <v>934.53002900000001</v>
      </c>
      <c r="G4513" s="191">
        <v>1612000000</v>
      </c>
      <c r="H4513" s="194">
        <f t="shared" si="70"/>
        <v>-1.9010466659568207E-3</v>
      </c>
      <c r="I4513" s="193"/>
      <c r="J4513" s="197">
        <v>4511</v>
      </c>
      <c r="K4513" s="234">
        <v>-1.9010466659568207E-3</v>
      </c>
      <c r="L4513" s="198">
        <v>1.9295093795218506E-3</v>
      </c>
    </row>
    <row r="4514" spans="1:12" ht="14.4" x14ac:dyDescent="0.3">
      <c r="A4514" s="7">
        <v>37589</v>
      </c>
      <c r="B4514" s="191">
        <v>938.86999500000002</v>
      </c>
      <c r="C4514" s="191">
        <v>941.82000700000003</v>
      </c>
      <c r="D4514" s="191">
        <v>935.580017</v>
      </c>
      <c r="E4514" s="191">
        <v>936.30999799999995</v>
      </c>
      <c r="F4514" s="192">
        <v>936.30999799999995</v>
      </c>
      <c r="G4514" s="191">
        <v>643460000</v>
      </c>
      <c r="H4514" s="194">
        <f t="shared" si="70"/>
        <v>-2.7266788944512671E-3</v>
      </c>
      <c r="I4514" s="193"/>
      <c r="J4514" s="197">
        <v>4512</v>
      </c>
      <c r="K4514" s="234">
        <v>-2.7266788944512671E-3</v>
      </c>
      <c r="L4514" s="198">
        <v>1.9324604912821974E-3</v>
      </c>
    </row>
    <row r="4515" spans="1:12" ht="14.4" x14ac:dyDescent="0.3">
      <c r="A4515" s="7">
        <v>37587</v>
      </c>
      <c r="B4515" s="191">
        <v>913.30999799999995</v>
      </c>
      <c r="C4515" s="191">
        <v>940.40997300000004</v>
      </c>
      <c r="D4515" s="191">
        <v>913.30999799999995</v>
      </c>
      <c r="E4515" s="191">
        <v>938.86999500000002</v>
      </c>
      <c r="F4515" s="192">
        <v>938.86999500000002</v>
      </c>
      <c r="G4515" s="191">
        <v>1350300000</v>
      </c>
      <c r="H4515" s="194">
        <f t="shared" si="70"/>
        <v>2.7986113210161166E-2</v>
      </c>
      <c r="I4515" s="193"/>
      <c r="J4515" s="197">
        <v>4513</v>
      </c>
      <c r="K4515" s="234">
        <v>2.7986113210161166E-2</v>
      </c>
      <c r="L4515" s="198">
        <v>1.9334823100142029E-3</v>
      </c>
    </row>
    <row r="4516" spans="1:12" ht="14.4" x14ac:dyDescent="0.3">
      <c r="A4516" s="7">
        <v>37586</v>
      </c>
      <c r="B4516" s="191">
        <v>932.86999500000002</v>
      </c>
      <c r="C4516" s="191">
        <v>932.86999500000002</v>
      </c>
      <c r="D4516" s="191">
        <v>912.09997599999997</v>
      </c>
      <c r="E4516" s="191">
        <v>913.30999799999995</v>
      </c>
      <c r="F4516" s="192">
        <v>913.30999799999995</v>
      </c>
      <c r="G4516" s="191">
        <v>1543600000</v>
      </c>
      <c r="H4516" s="194">
        <f t="shared" si="70"/>
        <v>-2.0967548645403764E-2</v>
      </c>
      <c r="I4516" s="193"/>
      <c r="J4516" s="197">
        <v>4514</v>
      </c>
      <c r="K4516" s="234">
        <v>-2.0967548645403764E-2</v>
      </c>
      <c r="L4516" s="198">
        <v>1.9403524010914192E-3</v>
      </c>
    </row>
    <row r="4517" spans="1:12" ht="14.4" x14ac:dyDescent="0.3">
      <c r="A4517" s="7">
        <v>37585</v>
      </c>
      <c r="B4517" s="191">
        <v>930.54998799999998</v>
      </c>
      <c r="C4517" s="191">
        <v>937.15002400000003</v>
      </c>
      <c r="D4517" s="191">
        <v>923.30999799999995</v>
      </c>
      <c r="E4517" s="191">
        <v>932.86999500000002</v>
      </c>
      <c r="F4517" s="192">
        <v>932.86999500000002</v>
      </c>
      <c r="G4517" s="191">
        <v>1574000000</v>
      </c>
      <c r="H4517" s="194">
        <f t="shared" si="70"/>
        <v>2.4931567674148767E-3</v>
      </c>
      <c r="I4517" s="193"/>
      <c r="J4517" s="197">
        <v>4515</v>
      </c>
      <c r="K4517" s="234">
        <v>2.4931567674148767E-3</v>
      </c>
      <c r="L4517" s="198">
        <v>1.9415456676333508E-3</v>
      </c>
    </row>
    <row r="4518" spans="1:12" ht="14.4" x14ac:dyDescent="0.3">
      <c r="A4518" s="7">
        <v>37582</v>
      </c>
      <c r="B4518" s="191">
        <v>933.76000999999997</v>
      </c>
      <c r="C4518" s="191">
        <v>937.28002900000001</v>
      </c>
      <c r="D4518" s="191">
        <v>928.40997300000004</v>
      </c>
      <c r="E4518" s="191">
        <v>930.54998799999998</v>
      </c>
      <c r="F4518" s="192">
        <v>930.54998799999998</v>
      </c>
      <c r="G4518" s="191">
        <v>1626800000</v>
      </c>
      <c r="H4518" s="194">
        <f t="shared" si="70"/>
        <v>-3.4377377116417535E-3</v>
      </c>
      <c r="I4518" s="193"/>
      <c r="J4518" s="197">
        <v>4516</v>
      </c>
      <c r="K4518" s="234">
        <v>-3.4377377116417535E-3</v>
      </c>
      <c r="L4518" s="198">
        <v>1.9444946652574671E-3</v>
      </c>
    </row>
    <row r="4519" spans="1:12" ht="14.4" x14ac:dyDescent="0.3">
      <c r="A4519" s="7">
        <v>37581</v>
      </c>
      <c r="B4519" s="191">
        <v>914.15002400000003</v>
      </c>
      <c r="C4519" s="191">
        <v>935.13000499999998</v>
      </c>
      <c r="D4519" s="191">
        <v>914.15002400000003</v>
      </c>
      <c r="E4519" s="191">
        <v>933.76000999999997</v>
      </c>
      <c r="F4519" s="192">
        <v>933.76000999999997</v>
      </c>
      <c r="G4519" s="191">
        <v>2415100000</v>
      </c>
      <c r="H4519" s="194">
        <f t="shared" si="70"/>
        <v>2.1451605847138209E-2</v>
      </c>
      <c r="I4519" s="193"/>
      <c r="J4519" s="197">
        <v>4517</v>
      </c>
      <c r="K4519" s="234">
        <v>2.1451605847138209E-2</v>
      </c>
      <c r="L4519" s="198">
        <v>1.946859230147049E-3</v>
      </c>
    </row>
    <row r="4520" spans="1:12" ht="14.4" x14ac:dyDescent="0.3">
      <c r="A4520" s="7">
        <v>37580</v>
      </c>
      <c r="B4520" s="191">
        <v>896.73999000000003</v>
      </c>
      <c r="C4520" s="191">
        <v>915.01000999999997</v>
      </c>
      <c r="D4520" s="191">
        <v>894.92999299999997</v>
      </c>
      <c r="E4520" s="191">
        <v>914.15002400000003</v>
      </c>
      <c r="F4520" s="192">
        <v>914.15002400000003</v>
      </c>
      <c r="G4520" s="191">
        <v>1517300000</v>
      </c>
      <c r="H4520" s="194">
        <f t="shared" si="70"/>
        <v>1.9414807183964211E-2</v>
      </c>
      <c r="I4520" s="193"/>
      <c r="J4520" s="197">
        <v>4518</v>
      </c>
      <c r="K4520" s="234">
        <v>1.9414807183964211E-2</v>
      </c>
      <c r="L4520" s="198">
        <v>1.9486024753912218E-3</v>
      </c>
    </row>
    <row r="4521" spans="1:12" ht="14.4" x14ac:dyDescent="0.3">
      <c r="A4521" s="7">
        <v>37579</v>
      </c>
      <c r="B4521" s="191">
        <v>900.35998500000005</v>
      </c>
      <c r="C4521" s="191">
        <v>905.45001200000002</v>
      </c>
      <c r="D4521" s="191">
        <v>893.09002699999996</v>
      </c>
      <c r="E4521" s="191">
        <v>896.73999000000003</v>
      </c>
      <c r="F4521" s="192">
        <v>896.73999000000003</v>
      </c>
      <c r="G4521" s="191">
        <v>1337400000</v>
      </c>
      <c r="H4521" s="194">
        <f t="shared" si="70"/>
        <v>-4.0206084902807146E-3</v>
      </c>
      <c r="I4521" s="193"/>
      <c r="J4521" s="197">
        <v>4519</v>
      </c>
      <c r="K4521" s="234">
        <v>-4.0206084902807146E-3</v>
      </c>
      <c r="L4521" s="198">
        <v>1.9495060859375205E-3</v>
      </c>
    </row>
    <row r="4522" spans="1:12" ht="14.4" x14ac:dyDescent="0.3">
      <c r="A4522" s="7">
        <v>37578</v>
      </c>
      <c r="B4522" s="191">
        <v>909.830017</v>
      </c>
      <c r="C4522" s="191">
        <v>915.90997300000004</v>
      </c>
      <c r="D4522" s="191">
        <v>899.47997999999995</v>
      </c>
      <c r="E4522" s="191">
        <v>900.35998500000005</v>
      </c>
      <c r="F4522" s="192">
        <v>900.35998500000005</v>
      </c>
      <c r="G4522" s="191">
        <v>1282600000</v>
      </c>
      <c r="H4522" s="194">
        <f t="shared" si="70"/>
        <v>-1.040857283564425E-2</v>
      </c>
      <c r="I4522" s="193"/>
      <c r="J4522" s="197">
        <v>4520</v>
      </c>
      <c r="K4522" s="234">
        <v>-1.040857283564425E-2</v>
      </c>
      <c r="L4522" s="198">
        <v>1.9501681684968462E-3</v>
      </c>
    </row>
    <row r="4523" spans="1:12" ht="14.4" x14ac:dyDescent="0.3">
      <c r="A4523" s="7">
        <v>37575</v>
      </c>
      <c r="B4523" s="191">
        <v>904.27002000000005</v>
      </c>
      <c r="C4523" s="191">
        <v>910.21002199999998</v>
      </c>
      <c r="D4523" s="191">
        <v>895.34997599999997</v>
      </c>
      <c r="E4523" s="191">
        <v>909.830017</v>
      </c>
      <c r="F4523" s="192">
        <v>909.830017</v>
      </c>
      <c r="G4523" s="191">
        <v>1400100000</v>
      </c>
      <c r="H4523" s="194">
        <f t="shared" si="70"/>
        <v>6.1486026043415139E-3</v>
      </c>
      <c r="I4523" s="193"/>
      <c r="J4523" s="197">
        <v>4521</v>
      </c>
      <c r="K4523" s="234">
        <v>6.1486026043415139E-3</v>
      </c>
      <c r="L4523" s="198">
        <v>1.9507456248868129E-3</v>
      </c>
    </row>
    <row r="4524" spans="1:12" ht="14.4" x14ac:dyDescent="0.3">
      <c r="A4524" s="7">
        <v>37574</v>
      </c>
      <c r="B4524" s="191">
        <v>882.53002900000001</v>
      </c>
      <c r="C4524" s="191">
        <v>904.27002000000005</v>
      </c>
      <c r="D4524" s="191">
        <v>882.53002900000001</v>
      </c>
      <c r="E4524" s="191">
        <v>904.27002000000005</v>
      </c>
      <c r="F4524" s="192">
        <v>904.27002000000005</v>
      </c>
      <c r="G4524" s="191">
        <v>1519000000</v>
      </c>
      <c r="H4524" s="194">
        <f t="shared" si="70"/>
        <v>2.4633712492065276E-2</v>
      </c>
      <c r="I4524" s="193"/>
      <c r="J4524" s="197">
        <v>4522</v>
      </c>
      <c r="K4524" s="234">
        <v>2.4633712492065276E-2</v>
      </c>
      <c r="L4524" s="198">
        <v>1.9517690543742305E-3</v>
      </c>
    </row>
    <row r="4525" spans="1:12" ht="14.4" x14ac:dyDescent="0.3">
      <c r="A4525" s="7">
        <v>37573</v>
      </c>
      <c r="B4525" s="191">
        <v>882.95001200000002</v>
      </c>
      <c r="C4525" s="191">
        <v>892.51000999999997</v>
      </c>
      <c r="D4525" s="191">
        <v>872.04998799999998</v>
      </c>
      <c r="E4525" s="191">
        <v>882.53002900000001</v>
      </c>
      <c r="F4525" s="192">
        <v>882.53002900000001</v>
      </c>
      <c r="G4525" s="191">
        <v>1463400000</v>
      </c>
      <c r="H4525" s="194">
        <f t="shared" si="70"/>
        <v>-4.7565886436615391E-4</v>
      </c>
      <c r="I4525" s="193"/>
      <c r="J4525" s="197">
        <v>4523</v>
      </c>
      <c r="K4525" s="234">
        <v>-4.7565886436615391E-4</v>
      </c>
      <c r="L4525" s="198">
        <v>1.9522365666730381E-3</v>
      </c>
    </row>
    <row r="4526" spans="1:12" ht="14.4" x14ac:dyDescent="0.3">
      <c r="A4526" s="7">
        <v>37572</v>
      </c>
      <c r="B4526" s="191">
        <v>876.19000200000005</v>
      </c>
      <c r="C4526" s="191">
        <v>894.29998799999998</v>
      </c>
      <c r="D4526" s="191">
        <v>876.19000200000005</v>
      </c>
      <c r="E4526" s="191">
        <v>882.95001200000002</v>
      </c>
      <c r="F4526" s="192">
        <v>882.95001200000002</v>
      </c>
      <c r="G4526" s="191">
        <v>1377100000</v>
      </c>
      <c r="H4526" s="194">
        <f t="shared" si="70"/>
        <v>7.7152329797983308E-3</v>
      </c>
      <c r="I4526" s="193"/>
      <c r="J4526" s="197">
        <v>4524</v>
      </c>
      <c r="K4526" s="234">
        <v>7.7152329797983308E-3</v>
      </c>
      <c r="L4526" s="198">
        <v>1.9558462033751368E-3</v>
      </c>
    </row>
    <row r="4527" spans="1:12" ht="14.4" x14ac:dyDescent="0.3">
      <c r="A4527" s="7">
        <v>37571</v>
      </c>
      <c r="B4527" s="191">
        <v>894.73999000000003</v>
      </c>
      <c r="C4527" s="191">
        <v>894.73999000000003</v>
      </c>
      <c r="D4527" s="191">
        <v>874.63000499999998</v>
      </c>
      <c r="E4527" s="191">
        <v>876.19000200000005</v>
      </c>
      <c r="F4527" s="192">
        <v>876.19000200000005</v>
      </c>
      <c r="G4527" s="191">
        <v>1113000000</v>
      </c>
      <c r="H4527" s="194">
        <f t="shared" si="70"/>
        <v>-2.0732266588419708E-2</v>
      </c>
      <c r="I4527" s="193"/>
      <c r="J4527" s="197">
        <v>4525</v>
      </c>
      <c r="K4527" s="234">
        <v>-2.0732266588419708E-2</v>
      </c>
      <c r="L4527" s="198">
        <v>1.9622441692687003E-3</v>
      </c>
    </row>
    <row r="4528" spans="1:12" ht="14.4" x14ac:dyDescent="0.3">
      <c r="A4528" s="7">
        <v>37568</v>
      </c>
      <c r="B4528" s="191">
        <v>902.65002400000003</v>
      </c>
      <c r="C4528" s="191">
        <v>910.10998500000005</v>
      </c>
      <c r="D4528" s="191">
        <v>891.61999500000002</v>
      </c>
      <c r="E4528" s="191">
        <v>894.73999000000003</v>
      </c>
      <c r="F4528" s="192">
        <v>894.73999000000003</v>
      </c>
      <c r="G4528" s="191">
        <v>1446500000</v>
      </c>
      <c r="H4528" s="194">
        <f t="shared" si="70"/>
        <v>-8.7631239014956206E-3</v>
      </c>
      <c r="I4528" s="193"/>
      <c r="J4528" s="197">
        <v>4526</v>
      </c>
      <c r="K4528" s="234">
        <v>-8.7631239014956206E-3</v>
      </c>
      <c r="L4528" s="198">
        <v>1.9634015979428259E-3</v>
      </c>
    </row>
    <row r="4529" spans="1:12" ht="14.4" x14ac:dyDescent="0.3">
      <c r="A4529" s="7">
        <v>37567</v>
      </c>
      <c r="B4529" s="191">
        <v>923.76000999999997</v>
      </c>
      <c r="C4529" s="191">
        <v>923.76000999999997</v>
      </c>
      <c r="D4529" s="191">
        <v>898.67999299999997</v>
      </c>
      <c r="E4529" s="191">
        <v>902.65002400000003</v>
      </c>
      <c r="F4529" s="192">
        <v>902.65002400000003</v>
      </c>
      <c r="G4529" s="191">
        <v>1466900000</v>
      </c>
      <c r="H4529" s="194">
        <f t="shared" si="70"/>
        <v>-2.2852240594394141E-2</v>
      </c>
      <c r="I4529" s="193"/>
      <c r="J4529" s="197">
        <v>4527</v>
      </c>
      <c r="K4529" s="234">
        <v>-2.2852240594394141E-2</v>
      </c>
      <c r="L4529" s="198">
        <v>1.9670960682991326E-3</v>
      </c>
    </row>
    <row r="4530" spans="1:12" ht="14.4" x14ac:dyDescent="0.3">
      <c r="A4530" s="7">
        <v>37566</v>
      </c>
      <c r="B4530" s="191">
        <v>915.39001499999995</v>
      </c>
      <c r="C4530" s="191">
        <v>925.65997300000004</v>
      </c>
      <c r="D4530" s="191">
        <v>905</v>
      </c>
      <c r="E4530" s="191">
        <v>923.76000999999997</v>
      </c>
      <c r="F4530" s="192">
        <v>923.76000999999997</v>
      </c>
      <c r="G4530" s="191">
        <v>1674000000</v>
      </c>
      <c r="H4530" s="194">
        <f t="shared" si="70"/>
        <v>9.1436380808676589E-3</v>
      </c>
      <c r="I4530" s="193"/>
      <c r="J4530" s="197">
        <v>4528</v>
      </c>
      <c r="K4530" s="234">
        <v>9.1436380808676589E-3</v>
      </c>
      <c r="L4530" s="198">
        <v>1.9703533894989138E-3</v>
      </c>
    </row>
    <row r="4531" spans="1:12" ht="14.4" x14ac:dyDescent="0.3">
      <c r="A4531" s="7">
        <v>37565</v>
      </c>
      <c r="B4531" s="191">
        <v>908.34997599999997</v>
      </c>
      <c r="C4531" s="191">
        <v>915.830017</v>
      </c>
      <c r="D4531" s="191">
        <v>904.90997300000004</v>
      </c>
      <c r="E4531" s="191">
        <v>915.39001499999995</v>
      </c>
      <c r="F4531" s="192">
        <v>915.39001499999995</v>
      </c>
      <c r="G4531" s="191">
        <v>1354100000</v>
      </c>
      <c r="H4531" s="194">
        <f t="shared" si="70"/>
        <v>7.7503596477223654E-3</v>
      </c>
      <c r="I4531" s="193"/>
      <c r="J4531" s="197">
        <v>4529</v>
      </c>
      <c r="K4531" s="234">
        <v>7.7503596477223654E-3</v>
      </c>
      <c r="L4531" s="198">
        <v>1.9738842324116897E-3</v>
      </c>
    </row>
    <row r="4532" spans="1:12" ht="14.4" x14ac:dyDescent="0.3">
      <c r="A4532" s="7">
        <v>37564</v>
      </c>
      <c r="B4532" s="191">
        <v>900.96002199999998</v>
      </c>
      <c r="C4532" s="191">
        <v>924.580017</v>
      </c>
      <c r="D4532" s="191">
        <v>900.96002199999998</v>
      </c>
      <c r="E4532" s="191">
        <v>908.34997599999997</v>
      </c>
      <c r="F4532" s="192">
        <v>908.34997599999997</v>
      </c>
      <c r="G4532" s="191">
        <v>1645900000</v>
      </c>
      <c r="H4532" s="194">
        <f t="shared" si="70"/>
        <v>8.2023106681197323E-3</v>
      </c>
      <c r="I4532" s="193"/>
      <c r="J4532" s="197">
        <v>4530</v>
      </c>
      <c r="K4532" s="234">
        <v>8.2023106681197323E-3</v>
      </c>
      <c r="L4532" s="198">
        <v>1.9740798797513296E-3</v>
      </c>
    </row>
    <row r="4533" spans="1:12" ht="14.4" x14ac:dyDescent="0.3">
      <c r="A4533" s="7">
        <v>37561</v>
      </c>
      <c r="B4533" s="191">
        <v>885.76000999999997</v>
      </c>
      <c r="C4533" s="191">
        <v>903.419983</v>
      </c>
      <c r="D4533" s="191">
        <v>877.71002199999998</v>
      </c>
      <c r="E4533" s="191">
        <v>900.96002199999998</v>
      </c>
      <c r="F4533" s="192">
        <v>900.96002199999998</v>
      </c>
      <c r="G4533" s="191">
        <v>1450400000</v>
      </c>
      <c r="H4533" s="194">
        <f t="shared" si="70"/>
        <v>1.7160417978228679E-2</v>
      </c>
      <c r="I4533" s="193"/>
      <c r="J4533" s="197">
        <v>4531</v>
      </c>
      <c r="K4533" s="234">
        <v>1.7160417978228679E-2</v>
      </c>
      <c r="L4533" s="198">
        <v>1.9751207295131733E-3</v>
      </c>
    </row>
    <row r="4534" spans="1:12" ht="14.4" x14ac:dyDescent="0.3">
      <c r="A4534" s="7">
        <v>37560</v>
      </c>
      <c r="B4534" s="191">
        <v>890.71002199999998</v>
      </c>
      <c r="C4534" s="191">
        <v>898.830017</v>
      </c>
      <c r="D4534" s="191">
        <v>879.75</v>
      </c>
      <c r="E4534" s="191">
        <v>885.76000999999997</v>
      </c>
      <c r="F4534" s="192">
        <v>885.76000999999997</v>
      </c>
      <c r="G4534" s="191">
        <v>1641300000</v>
      </c>
      <c r="H4534" s="194">
        <f t="shared" si="70"/>
        <v>-5.557377684922934E-3</v>
      </c>
      <c r="I4534" s="193"/>
      <c r="J4534" s="197">
        <v>4532</v>
      </c>
      <c r="K4534" s="234">
        <v>-5.557377684922934E-3</v>
      </c>
      <c r="L4534" s="198">
        <v>1.9765806770346978E-3</v>
      </c>
    </row>
    <row r="4535" spans="1:12" ht="14.4" x14ac:dyDescent="0.3">
      <c r="A4535" s="7">
        <v>37559</v>
      </c>
      <c r="B4535" s="191">
        <v>882.15002400000003</v>
      </c>
      <c r="C4535" s="191">
        <v>895.28002900000001</v>
      </c>
      <c r="D4535" s="191">
        <v>879.19000200000005</v>
      </c>
      <c r="E4535" s="191">
        <v>890.71002199999998</v>
      </c>
      <c r="F4535" s="192">
        <v>890.71002199999998</v>
      </c>
      <c r="G4535" s="191">
        <v>1422300000</v>
      </c>
      <c r="H4535" s="194">
        <f t="shared" si="70"/>
        <v>9.7035626221327973E-3</v>
      </c>
      <c r="I4535" s="193"/>
      <c r="J4535" s="197">
        <v>4533</v>
      </c>
      <c r="K4535" s="234">
        <v>9.7035626221327973E-3</v>
      </c>
      <c r="L4535" s="198">
        <v>1.9777106255003192E-3</v>
      </c>
    </row>
    <row r="4536" spans="1:12" ht="14.4" x14ac:dyDescent="0.3">
      <c r="A4536" s="7">
        <v>37558</v>
      </c>
      <c r="B4536" s="191">
        <v>890.22997999999995</v>
      </c>
      <c r="C4536" s="191">
        <v>890.64001499999995</v>
      </c>
      <c r="D4536" s="191">
        <v>867.90997300000004</v>
      </c>
      <c r="E4536" s="191">
        <v>882.15002400000003</v>
      </c>
      <c r="F4536" s="192">
        <v>882.15002400000003</v>
      </c>
      <c r="G4536" s="191">
        <v>1529700000</v>
      </c>
      <c r="H4536" s="194">
        <f t="shared" si="70"/>
        <v>-9.0762569016153843E-3</v>
      </c>
      <c r="I4536" s="193"/>
      <c r="J4536" s="197">
        <v>4534</v>
      </c>
      <c r="K4536" s="234">
        <v>-9.0762569016153843E-3</v>
      </c>
      <c r="L4536" s="198">
        <v>1.9796411387709269E-3</v>
      </c>
    </row>
    <row r="4537" spans="1:12" ht="14.4" x14ac:dyDescent="0.3">
      <c r="A4537" s="7">
        <v>37557</v>
      </c>
      <c r="B4537" s="191">
        <v>897.65002400000003</v>
      </c>
      <c r="C4537" s="191">
        <v>907.44000200000005</v>
      </c>
      <c r="D4537" s="191">
        <v>886.15002400000003</v>
      </c>
      <c r="E4537" s="191">
        <v>890.22997999999995</v>
      </c>
      <c r="F4537" s="192">
        <v>890.22997999999995</v>
      </c>
      <c r="G4537" s="191">
        <v>1382600000</v>
      </c>
      <c r="H4537" s="194">
        <f t="shared" si="70"/>
        <v>-8.2660767577722189E-3</v>
      </c>
      <c r="I4537" s="193"/>
      <c r="J4537" s="197">
        <v>4535</v>
      </c>
      <c r="K4537" s="234">
        <v>-8.2660767577722189E-3</v>
      </c>
      <c r="L4537" s="198">
        <v>1.9822321535322689E-3</v>
      </c>
    </row>
    <row r="4538" spans="1:12" ht="14.4" x14ac:dyDescent="0.3">
      <c r="A4538" s="7">
        <v>37554</v>
      </c>
      <c r="B4538" s="191">
        <v>882.5</v>
      </c>
      <c r="C4538" s="191">
        <v>897.71002199999998</v>
      </c>
      <c r="D4538" s="191">
        <v>877.03002900000001</v>
      </c>
      <c r="E4538" s="191">
        <v>897.65002400000003</v>
      </c>
      <c r="F4538" s="192">
        <v>897.65002400000003</v>
      </c>
      <c r="G4538" s="191">
        <v>1340400000</v>
      </c>
      <c r="H4538" s="194">
        <f t="shared" si="70"/>
        <v>1.7167166005665757E-2</v>
      </c>
      <c r="I4538" s="193"/>
      <c r="J4538" s="197">
        <v>4536</v>
      </c>
      <c r="K4538" s="234">
        <v>1.7167166005665757E-2</v>
      </c>
      <c r="L4538" s="198">
        <v>1.9825408914242878E-3</v>
      </c>
    </row>
    <row r="4539" spans="1:12" ht="14.4" x14ac:dyDescent="0.3">
      <c r="A4539" s="7">
        <v>37553</v>
      </c>
      <c r="B4539" s="191">
        <v>896.14001499999995</v>
      </c>
      <c r="C4539" s="191">
        <v>902.94000200000005</v>
      </c>
      <c r="D4539" s="191">
        <v>879</v>
      </c>
      <c r="E4539" s="191">
        <v>882.5</v>
      </c>
      <c r="F4539" s="192">
        <v>882.5</v>
      </c>
      <c r="G4539" s="191">
        <v>1700570000</v>
      </c>
      <c r="H4539" s="194">
        <f t="shared" si="70"/>
        <v>-1.5220852513767003E-2</v>
      </c>
      <c r="I4539" s="193"/>
      <c r="J4539" s="197">
        <v>4537</v>
      </c>
      <c r="K4539" s="234">
        <v>-1.5220852513767003E-2</v>
      </c>
      <c r="L4539" s="198">
        <v>1.9833009958069745E-3</v>
      </c>
    </row>
    <row r="4540" spans="1:12" ht="14.4" x14ac:dyDescent="0.3">
      <c r="A4540" s="7">
        <v>37552</v>
      </c>
      <c r="B4540" s="191">
        <v>890.15997300000004</v>
      </c>
      <c r="C4540" s="191">
        <v>896.14001499999995</v>
      </c>
      <c r="D4540" s="191">
        <v>873.82000700000003</v>
      </c>
      <c r="E4540" s="191">
        <v>896.14001499999995</v>
      </c>
      <c r="F4540" s="192">
        <v>896.14001499999995</v>
      </c>
      <c r="G4540" s="191">
        <v>1593900000</v>
      </c>
      <c r="H4540" s="194">
        <f t="shared" si="70"/>
        <v>6.7179407987151898E-3</v>
      </c>
      <c r="I4540" s="193"/>
      <c r="J4540" s="197">
        <v>4538</v>
      </c>
      <c r="K4540" s="234">
        <v>6.7179407987151898E-3</v>
      </c>
      <c r="L4540" s="198">
        <v>1.9838728934143519E-3</v>
      </c>
    </row>
    <row r="4541" spans="1:12" ht="14.4" x14ac:dyDescent="0.3">
      <c r="A4541" s="7">
        <v>37551</v>
      </c>
      <c r="B4541" s="191">
        <v>899.71997099999999</v>
      </c>
      <c r="C4541" s="191">
        <v>899.71997099999999</v>
      </c>
      <c r="D4541" s="191">
        <v>882.40002400000003</v>
      </c>
      <c r="E4541" s="191">
        <v>890.15997300000004</v>
      </c>
      <c r="F4541" s="192">
        <v>890.15997300000004</v>
      </c>
      <c r="G4541" s="191">
        <v>1549200000</v>
      </c>
      <c r="H4541" s="194">
        <f t="shared" si="70"/>
        <v>-1.0625526061597172E-2</v>
      </c>
      <c r="I4541" s="193"/>
      <c r="J4541" s="197">
        <v>4539</v>
      </c>
      <c r="K4541" s="234">
        <v>-1.0625526061597172E-2</v>
      </c>
      <c r="L4541" s="198">
        <v>1.9856556872258997E-3</v>
      </c>
    </row>
    <row r="4542" spans="1:12" ht="14.4" x14ac:dyDescent="0.3">
      <c r="A4542" s="7">
        <v>37550</v>
      </c>
      <c r="B4542" s="191">
        <v>884.39001499999995</v>
      </c>
      <c r="C4542" s="191">
        <v>900.69000200000005</v>
      </c>
      <c r="D4542" s="191">
        <v>873.05999799999995</v>
      </c>
      <c r="E4542" s="191">
        <v>899.71997099999999</v>
      </c>
      <c r="F4542" s="192">
        <v>899.71997099999999</v>
      </c>
      <c r="G4542" s="191">
        <v>1447000000</v>
      </c>
      <c r="H4542" s="194">
        <f t="shared" si="70"/>
        <v>1.7333931568641738E-2</v>
      </c>
      <c r="I4542" s="193"/>
      <c r="J4542" s="197">
        <v>4540</v>
      </c>
      <c r="K4542" s="234">
        <v>1.7333931568641738E-2</v>
      </c>
      <c r="L4542" s="198">
        <v>1.986270083213019E-3</v>
      </c>
    </row>
    <row r="4543" spans="1:12" ht="14.4" x14ac:dyDescent="0.3">
      <c r="A4543" s="7">
        <v>37547</v>
      </c>
      <c r="B4543" s="191">
        <v>879.20001200000002</v>
      </c>
      <c r="C4543" s="191">
        <v>886.67999299999997</v>
      </c>
      <c r="D4543" s="191">
        <v>866.580017</v>
      </c>
      <c r="E4543" s="191">
        <v>884.39001499999995</v>
      </c>
      <c r="F4543" s="192">
        <v>884.39001499999995</v>
      </c>
      <c r="G4543" s="191">
        <v>1423100000</v>
      </c>
      <c r="H4543" s="194">
        <f t="shared" si="70"/>
        <v>5.9030970531878625E-3</v>
      </c>
      <c r="I4543" s="193"/>
      <c r="J4543" s="197">
        <v>4541</v>
      </c>
      <c r="K4543" s="234">
        <v>5.9030970531878625E-3</v>
      </c>
      <c r="L4543" s="198">
        <v>1.995002421199832E-3</v>
      </c>
    </row>
    <row r="4544" spans="1:12" ht="14.4" x14ac:dyDescent="0.3">
      <c r="A4544" s="7">
        <v>37546</v>
      </c>
      <c r="B4544" s="191">
        <v>860.02002000000005</v>
      </c>
      <c r="C4544" s="191">
        <v>885.34997599999997</v>
      </c>
      <c r="D4544" s="191">
        <v>860.02002000000005</v>
      </c>
      <c r="E4544" s="191">
        <v>879.20001200000002</v>
      </c>
      <c r="F4544" s="192">
        <v>879.20001200000002</v>
      </c>
      <c r="G4544" s="191">
        <v>1780390000</v>
      </c>
      <c r="H4544" s="194">
        <f t="shared" si="70"/>
        <v>2.2301797113978776E-2</v>
      </c>
      <c r="I4544" s="193"/>
      <c r="J4544" s="197">
        <v>4542</v>
      </c>
      <c r="K4544" s="234">
        <v>2.2301797113978776E-2</v>
      </c>
      <c r="L4544" s="198">
        <v>2.0007605956471179E-3</v>
      </c>
    </row>
    <row r="4545" spans="1:12" ht="14.4" x14ac:dyDescent="0.3">
      <c r="A4545" s="7">
        <v>37545</v>
      </c>
      <c r="B4545" s="191">
        <v>881.27002000000005</v>
      </c>
      <c r="C4545" s="191">
        <v>881.27002000000005</v>
      </c>
      <c r="D4545" s="191">
        <v>856.28002900000001</v>
      </c>
      <c r="E4545" s="191">
        <v>860.02002000000005</v>
      </c>
      <c r="F4545" s="192">
        <v>860.02002000000005</v>
      </c>
      <c r="G4545" s="191">
        <v>1585000000</v>
      </c>
      <c r="H4545" s="194">
        <f t="shared" si="70"/>
        <v>-2.4112927386319122E-2</v>
      </c>
      <c r="I4545" s="193"/>
      <c r="J4545" s="197">
        <v>4543</v>
      </c>
      <c r="K4545" s="234">
        <v>-2.4112927386319122E-2</v>
      </c>
      <c r="L4545" s="198">
        <v>2.005097376373304E-3</v>
      </c>
    </row>
    <row r="4546" spans="1:12" ht="14.4" x14ac:dyDescent="0.3">
      <c r="A4546" s="7">
        <v>37544</v>
      </c>
      <c r="B4546" s="191">
        <v>841.44000200000005</v>
      </c>
      <c r="C4546" s="191">
        <v>881.27002000000005</v>
      </c>
      <c r="D4546" s="191">
        <v>841.44000200000005</v>
      </c>
      <c r="E4546" s="191">
        <v>881.27002000000005</v>
      </c>
      <c r="F4546" s="192">
        <v>881.27002000000005</v>
      </c>
      <c r="G4546" s="191">
        <v>1956000000</v>
      </c>
      <c r="H4546" s="194">
        <f t="shared" si="70"/>
        <v>4.7335541340236868E-2</v>
      </c>
      <c r="I4546" s="193"/>
      <c r="J4546" s="197">
        <v>4544</v>
      </c>
      <c r="K4546" s="234">
        <v>4.7335541340236868E-2</v>
      </c>
      <c r="L4546" s="198">
        <v>2.0072090092679556E-3</v>
      </c>
    </row>
    <row r="4547" spans="1:12" ht="14.4" x14ac:dyDescent="0.3">
      <c r="A4547" s="7">
        <v>37543</v>
      </c>
      <c r="B4547" s="191">
        <v>835.32000700000003</v>
      </c>
      <c r="C4547" s="191">
        <v>844.39001499999995</v>
      </c>
      <c r="D4547" s="191">
        <v>828.36999500000002</v>
      </c>
      <c r="E4547" s="191">
        <v>841.44000200000005</v>
      </c>
      <c r="F4547" s="192">
        <v>841.44000200000005</v>
      </c>
      <c r="G4547" s="191">
        <v>1200300000</v>
      </c>
      <c r="H4547" s="194">
        <f t="shared" si="70"/>
        <v>7.3265274969045689E-3</v>
      </c>
      <c r="I4547" s="193"/>
      <c r="J4547" s="197">
        <v>4545</v>
      </c>
      <c r="K4547" s="234">
        <v>7.3265274969045689E-3</v>
      </c>
      <c r="L4547" s="198">
        <v>2.0075183415345422E-3</v>
      </c>
    </row>
    <row r="4548" spans="1:12" ht="14.4" x14ac:dyDescent="0.3">
      <c r="A4548" s="7">
        <v>37540</v>
      </c>
      <c r="B4548" s="191">
        <v>803.919983</v>
      </c>
      <c r="C4548" s="191">
        <v>843.27002000000005</v>
      </c>
      <c r="D4548" s="191">
        <v>803.919983</v>
      </c>
      <c r="E4548" s="191">
        <v>835.32000700000003</v>
      </c>
      <c r="F4548" s="192">
        <v>835.32000700000003</v>
      </c>
      <c r="G4548" s="191">
        <v>1854130000</v>
      </c>
      <c r="H4548" s="194">
        <f t="shared" ref="H4548:H4611" si="71">(F4548-F4549)/F4549</f>
        <v>3.9058643476959115E-2</v>
      </c>
      <c r="I4548" s="193"/>
      <c r="J4548" s="197">
        <v>4546</v>
      </c>
      <c r="K4548" s="234">
        <v>3.9058643476959115E-2</v>
      </c>
      <c r="L4548" s="198">
        <v>2.0089465784059826E-3</v>
      </c>
    </row>
    <row r="4549" spans="1:12" ht="14.4" x14ac:dyDescent="0.3">
      <c r="A4549" s="7">
        <v>37539</v>
      </c>
      <c r="B4549" s="191">
        <v>776.76000999999997</v>
      </c>
      <c r="C4549" s="191">
        <v>806.51000999999997</v>
      </c>
      <c r="D4549" s="191">
        <v>768.63000499999998</v>
      </c>
      <c r="E4549" s="191">
        <v>803.919983</v>
      </c>
      <c r="F4549" s="192">
        <v>803.919983</v>
      </c>
      <c r="G4549" s="191">
        <v>2090230000</v>
      </c>
      <c r="H4549" s="194">
        <f t="shared" si="71"/>
        <v>3.4965719978298108E-2</v>
      </c>
      <c r="I4549" s="193"/>
      <c r="J4549" s="197">
        <v>4547</v>
      </c>
      <c r="K4549" s="234">
        <v>3.4965719978298108E-2</v>
      </c>
      <c r="L4549" s="198">
        <v>2.012226074739071E-3</v>
      </c>
    </row>
    <row r="4550" spans="1:12" ht="14.4" x14ac:dyDescent="0.3">
      <c r="A4550" s="7">
        <v>37538</v>
      </c>
      <c r="B4550" s="191">
        <v>798.54998799999998</v>
      </c>
      <c r="C4550" s="191">
        <v>798.54998799999998</v>
      </c>
      <c r="D4550" s="191">
        <v>775.79998799999998</v>
      </c>
      <c r="E4550" s="191">
        <v>776.76000999999997</v>
      </c>
      <c r="F4550" s="192">
        <v>776.76000999999997</v>
      </c>
      <c r="G4550" s="191">
        <v>1885030000</v>
      </c>
      <c r="H4550" s="194">
        <f t="shared" si="71"/>
        <v>-2.7286930470782275E-2</v>
      </c>
      <c r="I4550" s="193"/>
      <c r="J4550" s="197">
        <v>4548</v>
      </c>
      <c r="K4550" s="234">
        <v>-2.7286930470782275E-2</v>
      </c>
      <c r="L4550" s="198">
        <v>2.0183548741982489E-3</v>
      </c>
    </row>
    <row r="4551" spans="1:12" ht="14.4" x14ac:dyDescent="0.3">
      <c r="A4551" s="7">
        <v>37537</v>
      </c>
      <c r="B4551" s="191">
        <v>785.28002900000001</v>
      </c>
      <c r="C4551" s="191">
        <v>808.85998500000005</v>
      </c>
      <c r="D4551" s="191">
        <v>779.5</v>
      </c>
      <c r="E4551" s="191">
        <v>798.54998799999998</v>
      </c>
      <c r="F4551" s="192">
        <v>798.54998799999998</v>
      </c>
      <c r="G4551" s="191">
        <v>1938430000</v>
      </c>
      <c r="H4551" s="194">
        <f t="shared" si="71"/>
        <v>1.6898378298119143E-2</v>
      </c>
      <c r="I4551" s="193"/>
      <c r="J4551" s="197">
        <v>4549</v>
      </c>
      <c r="K4551" s="234">
        <v>1.6898378298119143E-2</v>
      </c>
      <c r="L4551" s="198">
        <v>2.0210271624937163E-3</v>
      </c>
    </row>
    <row r="4552" spans="1:12" ht="14.4" x14ac:dyDescent="0.3">
      <c r="A4552" s="7">
        <v>37536</v>
      </c>
      <c r="B4552" s="191">
        <v>800.580017</v>
      </c>
      <c r="C4552" s="191">
        <v>808.21002199999998</v>
      </c>
      <c r="D4552" s="191">
        <v>782.96002199999998</v>
      </c>
      <c r="E4552" s="191">
        <v>785.28002900000001</v>
      </c>
      <c r="F4552" s="192">
        <v>785.28002900000001</v>
      </c>
      <c r="G4552" s="191">
        <v>1576500000</v>
      </c>
      <c r="H4552" s="194">
        <f t="shared" si="71"/>
        <v>-1.9111129025345112E-2</v>
      </c>
      <c r="I4552" s="193"/>
      <c r="J4552" s="197">
        <v>4550</v>
      </c>
      <c r="K4552" s="234">
        <v>-1.9111129025345112E-2</v>
      </c>
      <c r="L4552" s="198">
        <v>2.0233819739414525E-3</v>
      </c>
    </row>
    <row r="4553" spans="1:12" ht="14.4" x14ac:dyDescent="0.3">
      <c r="A4553" s="7">
        <v>37533</v>
      </c>
      <c r="B4553" s="191">
        <v>818.95001200000002</v>
      </c>
      <c r="C4553" s="191">
        <v>825.90002400000003</v>
      </c>
      <c r="D4553" s="191">
        <v>794.09997599999997</v>
      </c>
      <c r="E4553" s="191">
        <v>800.580017</v>
      </c>
      <c r="F4553" s="192">
        <v>800.580017</v>
      </c>
      <c r="G4553" s="191">
        <v>1835930000</v>
      </c>
      <c r="H4553" s="194">
        <f t="shared" si="71"/>
        <v>-2.2431155419532514E-2</v>
      </c>
      <c r="I4553" s="193"/>
      <c r="J4553" s="197">
        <v>4551</v>
      </c>
      <c r="K4553" s="234">
        <v>-2.2431155419532514E-2</v>
      </c>
      <c r="L4553" s="198">
        <v>2.027128802714934E-3</v>
      </c>
    </row>
    <row r="4554" spans="1:12" ht="14.4" x14ac:dyDescent="0.3">
      <c r="A4554" s="7">
        <v>37532</v>
      </c>
      <c r="B4554" s="191">
        <v>827.90997300000004</v>
      </c>
      <c r="C4554" s="191">
        <v>840.02002000000005</v>
      </c>
      <c r="D4554" s="191">
        <v>817.25</v>
      </c>
      <c r="E4554" s="191">
        <v>818.95001200000002</v>
      </c>
      <c r="F4554" s="192">
        <v>818.95001200000002</v>
      </c>
      <c r="G4554" s="191">
        <v>1674500000</v>
      </c>
      <c r="H4554" s="194">
        <f t="shared" si="71"/>
        <v>-1.0822385636366795E-2</v>
      </c>
      <c r="I4554" s="193"/>
      <c r="J4554" s="197">
        <v>4552</v>
      </c>
      <c r="K4554" s="234">
        <v>-1.0822385636366795E-2</v>
      </c>
      <c r="L4554" s="198">
        <v>2.0274847550954406E-3</v>
      </c>
    </row>
    <row r="4555" spans="1:12" ht="14.4" x14ac:dyDescent="0.3">
      <c r="A4555" s="7">
        <v>37531</v>
      </c>
      <c r="B4555" s="191">
        <v>843.77002000000005</v>
      </c>
      <c r="C4555" s="191">
        <v>851.92999299999997</v>
      </c>
      <c r="D4555" s="191">
        <v>826.5</v>
      </c>
      <c r="E4555" s="191">
        <v>827.90997300000004</v>
      </c>
      <c r="F4555" s="192">
        <v>827.90997300000004</v>
      </c>
      <c r="G4555" s="191">
        <v>1668900000</v>
      </c>
      <c r="H4555" s="194">
        <f t="shared" si="71"/>
        <v>-2.3587409792147827E-2</v>
      </c>
      <c r="I4555" s="193"/>
      <c r="J4555" s="197">
        <v>4553</v>
      </c>
      <c r="K4555" s="234">
        <v>-2.3587409792147827E-2</v>
      </c>
      <c r="L4555" s="198">
        <v>2.0293593724118042E-3</v>
      </c>
    </row>
    <row r="4556" spans="1:12" ht="14.4" x14ac:dyDescent="0.3">
      <c r="A4556" s="7">
        <v>37530</v>
      </c>
      <c r="B4556" s="191">
        <v>815.28002900000001</v>
      </c>
      <c r="C4556" s="191">
        <v>847.92999299999997</v>
      </c>
      <c r="D4556" s="191">
        <v>812.82000700000003</v>
      </c>
      <c r="E4556" s="191">
        <v>847.90997300000004</v>
      </c>
      <c r="F4556" s="192">
        <v>847.90997300000004</v>
      </c>
      <c r="G4556" s="191">
        <v>1780900000</v>
      </c>
      <c r="H4556" s="194">
        <f t="shared" si="71"/>
        <v>4.0022989450659074E-2</v>
      </c>
      <c r="I4556" s="193"/>
      <c r="J4556" s="197">
        <v>4554</v>
      </c>
      <c r="K4556" s="234">
        <v>4.0022989450659074E-2</v>
      </c>
      <c r="L4556" s="198">
        <v>2.0299448144420165E-3</v>
      </c>
    </row>
    <row r="4557" spans="1:12" ht="14.4" x14ac:dyDescent="0.3">
      <c r="A4557" s="7">
        <v>37529</v>
      </c>
      <c r="B4557" s="191">
        <v>827.36999500000002</v>
      </c>
      <c r="C4557" s="191">
        <v>827.36999500000002</v>
      </c>
      <c r="D4557" s="191">
        <v>800.20001200000002</v>
      </c>
      <c r="E4557" s="191">
        <v>815.28002900000001</v>
      </c>
      <c r="F4557" s="192">
        <v>815.28002900000001</v>
      </c>
      <c r="G4557" s="191">
        <v>1721870000</v>
      </c>
      <c r="H4557" s="194">
        <f t="shared" si="71"/>
        <v>-1.4612526527505996E-2</v>
      </c>
      <c r="I4557" s="193"/>
      <c r="J4557" s="197">
        <v>4555</v>
      </c>
      <c r="K4557" s="234">
        <v>-1.4612526527505996E-2</v>
      </c>
      <c r="L4557" s="198">
        <v>2.0329502928115983E-3</v>
      </c>
    </row>
    <row r="4558" spans="1:12" ht="14.4" x14ac:dyDescent="0.3">
      <c r="A4558" s="7">
        <v>37526</v>
      </c>
      <c r="B4558" s="191">
        <v>854.95001200000002</v>
      </c>
      <c r="C4558" s="191">
        <v>854.95001200000002</v>
      </c>
      <c r="D4558" s="191">
        <v>826.84002699999996</v>
      </c>
      <c r="E4558" s="191">
        <v>827.36999500000002</v>
      </c>
      <c r="F4558" s="192">
        <v>827.36999500000002</v>
      </c>
      <c r="G4558" s="191">
        <v>1507300000</v>
      </c>
      <c r="H4558" s="194">
        <f t="shared" si="71"/>
        <v>-3.2259215875652857E-2</v>
      </c>
      <c r="I4558" s="193"/>
      <c r="J4558" s="197">
        <v>4556</v>
      </c>
      <c r="K4558" s="234">
        <v>-3.2259215875652857E-2</v>
      </c>
      <c r="L4558" s="198">
        <v>2.0330260619251311E-3</v>
      </c>
    </row>
    <row r="4559" spans="1:12" ht="14.4" x14ac:dyDescent="0.3">
      <c r="A4559" s="7">
        <v>37525</v>
      </c>
      <c r="B4559" s="191">
        <v>839.65997300000004</v>
      </c>
      <c r="C4559" s="191">
        <v>856.59997599999997</v>
      </c>
      <c r="D4559" s="191">
        <v>839.65997300000004</v>
      </c>
      <c r="E4559" s="191">
        <v>854.95001200000002</v>
      </c>
      <c r="F4559" s="192">
        <v>854.95001200000002</v>
      </c>
      <c r="G4559" s="191">
        <v>1650000000</v>
      </c>
      <c r="H4559" s="194">
        <f t="shared" si="71"/>
        <v>1.8209798599033586E-2</v>
      </c>
      <c r="I4559" s="193"/>
      <c r="J4559" s="197">
        <v>4557</v>
      </c>
      <c r="K4559" s="234">
        <v>1.8209798599033586E-2</v>
      </c>
      <c r="L4559" s="198">
        <v>2.0359798442735576E-3</v>
      </c>
    </row>
    <row r="4560" spans="1:12" ht="14.4" x14ac:dyDescent="0.3">
      <c r="A4560" s="7">
        <v>37524</v>
      </c>
      <c r="B4560" s="191">
        <v>819.27002000000005</v>
      </c>
      <c r="C4560" s="191">
        <v>844.21997099999999</v>
      </c>
      <c r="D4560" s="191">
        <v>818.46002199999998</v>
      </c>
      <c r="E4560" s="191">
        <v>839.65997300000004</v>
      </c>
      <c r="F4560" s="192">
        <v>839.65997300000004</v>
      </c>
      <c r="G4560" s="191">
        <v>1651500000</v>
      </c>
      <c r="H4560" s="194">
        <f t="shared" si="71"/>
        <v>2.4862985691251817E-2</v>
      </c>
      <c r="I4560" s="193"/>
      <c r="J4560" s="197">
        <v>4558</v>
      </c>
      <c r="K4560" s="234">
        <v>2.4862985691251817E-2</v>
      </c>
      <c r="L4560" s="198">
        <v>2.0367314036672454E-3</v>
      </c>
    </row>
    <row r="4561" spans="1:12" ht="14.4" x14ac:dyDescent="0.3">
      <c r="A4561" s="7">
        <v>37523</v>
      </c>
      <c r="B4561" s="191">
        <v>833.70001200000002</v>
      </c>
      <c r="C4561" s="191">
        <v>833.70001200000002</v>
      </c>
      <c r="D4561" s="191">
        <v>817.38000499999998</v>
      </c>
      <c r="E4561" s="191">
        <v>819.28997800000002</v>
      </c>
      <c r="F4561" s="192">
        <v>819.28997800000002</v>
      </c>
      <c r="G4561" s="191">
        <v>1670240000</v>
      </c>
      <c r="H4561" s="194">
        <f t="shared" si="71"/>
        <v>-1.7284435399528331E-2</v>
      </c>
      <c r="I4561" s="193"/>
      <c r="J4561" s="197">
        <v>4559</v>
      </c>
      <c r="K4561" s="234">
        <v>-1.7284435399528331E-2</v>
      </c>
      <c r="L4561" s="198">
        <v>2.0389994549378115E-3</v>
      </c>
    </row>
    <row r="4562" spans="1:12" ht="14.4" x14ac:dyDescent="0.3">
      <c r="A4562" s="7">
        <v>37522</v>
      </c>
      <c r="B4562" s="191">
        <v>845.39001499999995</v>
      </c>
      <c r="C4562" s="191">
        <v>845.39001499999995</v>
      </c>
      <c r="D4562" s="191">
        <v>825.76000999999997</v>
      </c>
      <c r="E4562" s="191">
        <v>833.70001200000002</v>
      </c>
      <c r="F4562" s="192">
        <v>833.70001200000002</v>
      </c>
      <c r="G4562" s="191">
        <v>1381100000</v>
      </c>
      <c r="H4562" s="194">
        <f t="shared" si="71"/>
        <v>-1.3827940704977375E-2</v>
      </c>
      <c r="I4562" s="193"/>
      <c r="J4562" s="197">
        <v>4560</v>
      </c>
      <c r="K4562" s="234">
        <v>-1.3827940704977375E-2</v>
      </c>
      <c r="L4562" s="198">
        <v>2.041649890118694E-3</v>
      </c>
    </row>
    <row r="4563" spans="1:12" ht="14.4" x14ac:dyDescent="0.3">
      <c r="A4563" s="7">
        <v>37519</v>
      </c>
      <c r="B4563" s="191">
        <v>843.32000700000003</v>
      </c>
      <c r="C4563" s="191">
        <v>849.32000700000003</v>
      </c>
      <c r="D4563" s="191">
        <v>839.09002699999996</v>
      </c>
      <c r="E4563" s="191">
        <v>845.39001499999995</v>
      </c>
      <c r="F4563" s="192">
        <v>845.39001499999995</v>
      </c>
      <c r="G4563" s="191">
        <v>1792800000</v>
      </c>
      <c r="H4563" s="194">
        <f t="shared" si="71"/>
        <v>2.4545937281432433E-3</v>
      </c>
      <c r="I4563" s="193"/>
      <c r="J4563" s="197">
        <v>4561</v>
      </c>
      <c r="K4563" s="234">
        <v>2.4545937281432433E-3</v>
      </c>
      <c r="L4563" s="198">
        <v>2.0434527790284536E-3</v>
      </c>
    </row>
    <row r="4564" spans="1:12" ht="14.4" x14ac:dyDescent="0.3">
      <c r="A4564" s="7">
        <v>37518</v>
      </c>
      <c r="B4564" s="191">
        <v>869.46002199999998</v>
      </c>
      <c r="C4564" s="191">
        <v>869.46002199999998</v>
      </c>
      <c r="D4564" s="191">
        <v>843.09002699999996</v>
      </c>
      <c r="E4564" s="191">
        <v>843.32000700000003</v>
      </c>
      <c r="F4564" s="192">
        <v>843.32000700000003</v>
      </c>
      <c r="G4564" s="191">
        <v>1524000000</v>
      </c>
      <c r="H4564" s="194">
        <f t="shared" si="71"/>
        <v>-3.0064654312536004E-2</v>
      </c>
      <c r="I4564" s="193"/>
      <c r="J4564" s="197">
        <v>4562</v>
      </c>
      <c r="K4564" s="234">
        <v>-3.0064654312536004E-2</v>
      </c>
      <c r="L4564" s="198">
        <v>2.047239266877385E-3</v>
      </c>
    </row>
    <row r="4565" spans="1:12" ht="14.4" x14ac:dyDescent="0.3">
      <c r="A4565" s="7">
        <v>37517</v>
      </c>
      <c r="B4565" s="191">
        <v>873.52002000000005</v>
      </c>
      <c r="C4565" s="191">
        <v>878.45001200000002</v>
      </c>
      <c r="D4565" s="191">
        <v>857.39001499999995</v>
      </c>
      <c r="E4565" s="191">
        <v>869.46002199999998</v>
      </c>
      <c r="F4565" s="192">
        <v>869.46002199999998</v>
      </c>
      <c r="G4565" s="191">
        <v>1501000000</v>
      </c>
      <c r="H4565" s="194">
        <f t="shared" si="71"/>
        <v>-4.6478591297770874E-3</v>
      </c>
      <c r="I4565" s="193"/>
      <c r="J4565" s="197">
        <v>4563</v>
      </c>
      <c r="K4565" s="234">
        <v>-4.6478591297770874E-3</v>
      </c>
      <c r="L4565" s="198">
        <v>2.0505961574038114E-3</v>
      </c>
    </row>
    <row r="4566" spans="1:12" ht="14.4" x14ac:dyDescent="0.3">
      <c r="A4566" s="7">
        <v>37516</v>
      </c>
      <c r="B4566" s="191">
        <v>891.09997599999997</v>
      </c>
      <c r="C4566" s="191">
        <v>902.67999299999997</v>
      </c>
      <c r="D4566" s="191">
        <v>872.38000499999998</v>
      </c>
      <c r="E4566" s="191">
        <v>873.52002000000005</v>
      </c>
      <c r="F4566" s="192">
        <v>873.52002000000005</v>
      </c>
      <c r="G4566" s="191">
        <v>1448600000</v>
      </c>
      <c r="H4566" s="194">
        <f t="shared" si="71"/>
        <v>-1.9728376695635694E-2</v>
      </c>
      <c r="I4566" s="193"/>
      <c r="J4566" s="197">
        <v>4564</v>
      </c>
      <c r="K4566" s="234">
        <v>-1.9728376695635694E-2</v>
      </c>
      <c r="L4566" s="198">
        <v>2.0531916635169768E-3</v>
      </c>
    </row>
    <row r="4567" spans="1:12" ht="14.4" x14ac:dyDescent="0.3">
      <c r="A4567" s="7">
        <v>37515</v>
      </c>
      <c r="B4567" s="191">
        <v>889.80999799999995</v>
      </c>
      <c r="C4567" s="191">
        <v>891.84002699999996</v>
      </c>
      <c r="D4567" s="191">
        <v>878.90997300000004</v>
      </c>
      <c r="E4567" s="191">
        <v>891.09997599999997</v>
      </c>
      <c r="F4567" s="192">
        <v>891.09997599999997</v>
      </c>
      <c r="G4567" s="191">
        <v>1001400000</v>
      </c>
      <c r="H4567" s="194">
        <f t="shared" si="71"/>
        <v>1.4497229778261259E-3</v>
      </c>
      <c r="I4567" s="193"/>
      <c r="J4567" s="197">
        <v>4565</v>
      </c>
      <c r="K4567" s="234">
        <v>1.4497229778261259E-3</v>
      </c>
      <c r="L4567" s="198">
        <v>2.0547465567020071E-3</v>
      </c>
    </row>
    <row r="4568" spans="1:12" ht="14.4" x14ac:dyDescent="0.3">
      <c r="A4568" s="7">
        <v>37512</v>
      </c>
      <c r="B4568" s="191">
        <v>886.90997300000004</v>
      </c>
      <c r="C4568" s="191">
        <v>892.75</v>
      </c>
      <c r="D4568" s="191">
        <v>877.04998799999998</v>
      </c>
      <c r="E4568" s="191">
        <v>889.80999799999995</v>
      </c>
      <c r="F4568" s="192">
        <v>889.80999799999995</v>
      </c>
      <c r="G4568" s="191">
        <v>1271000000</v>
      </c>
      <c r="H4568" s="194">
        <f t="shared" si="71"/>
        <v>3.2698076335645333E-3</v>
      </c>
      <c r="I4568" s="193"/>
      <c r="J4568" s="197">
        <v>4566</v>
      </c>
      <c r="K4568" s="234">
        <v>3.2698076335645333E-3</v>
      </c>
      <c r="L4568" s="198">
        <v>2.0560952452849568E-3</v>
      </c>
    </row>
    <row r="4569" spans="1:12" ht="14.4" x14ac:dyDescent="0.3">
      <c r="A4569" s="7">
        <v>37511</v>
      </c>
      <c r="B4569" s="191">
        <v>909.45001200000002</v>
      </c>
      <c r="C4569" s="191">
        <v>909.45001200000002</v>
      </c>
      <c r="D4569" s="191">
        <v>884.84002699999996</v>
      </c>
      <c r="E4569" s="191">
        <v>886.90997300000004</v>
      </c>
      <c r="F4569" s="192">
        <v>886.90997300000004</v>
      </c>
      <c r="G4569" s="191">
        <v>1191600000</v>
      </c>
      <c r="H4569" s="194">
        <f t="shared" si="71"/>
        <v>-2.4784252792994607E-2</v>
      </c>
      <c r="I4569" s="193"/>
      <c r="J4569" s="197">
        <v>4567</v>
      </c>
      <c r="K4569" s="234">
        <v>-2.4784252792994607E-2</v>
      </c>
      <c r="L4569" s="198">
        <v>2.0594608593389697E-3</v>
      </c>
    </row>
    <row r="4570" spans="1:12" ht="14.4" x14ac:dyDescent="0.3">
      <c r="A4570" s="7">
        <v>37510</v>
      </c>
      <c r="B4570" s="191">
        <v>910.63000499999998</v>
      </c>
      <c r="C4570" s="191">
        <v>924.02002000000005</v>
      </c>
      <c r="D4570" s="191">
        <v>908.46997099999999</v>
      </c>
      <c r="E4570" s="191">
        <v>909.45001200000002</v>
      </c>
      <c r="F4570" s="192">
        <v>909.45001200000002</v>
      </c>
      <c r="G4570" s="191">
        <v>846600000</v>
      </c>
      <c r="H4570" s="194">
        <f t="shared" si="71"/>
        <v>-1.4292860173948041E-4</v>
      </c>
      <c r="I4570" s="193"/>
      <c r="J4570" s="197">
        <v>4568</v>
      </c>
      <c r="K4570" s="234">
        <v>-1.4292860173948041E-4</v>
      </c>
      <c r="L4570" s="198">
        <v>2.0594924229809892E-3</v>
      </c>
    </row>
    <row r="4571" spans="1:12" ht="14.4" x14ac:dyDescent="0.3">
      <c r="A4571" s="7">
        <v>37509</v>
      </c>
      <c r="B4571" s="191">
        <v>902.96002199999998</v>
      </c>
      <c r="C4571" s="191">
        <v>909.89001499999995</v>
      </c>
      <c r="D4571" s="191">
        <v>900.5</v>
      </c>
      <c r="E4571" s="191">
        <v>909.580017</v>
      </c>
      <c r="F4571" s="192">
        <v>909.580017</v>
      </c>
      <c r="G4571" s="191">
        <v>1186400000</v>
      </c>
      <c r="H4571" s="194">
        <f t="shared" si="71"/>
        <v>7.331437537330991E-3</v>
      </c>
      <c r="I4571" s="193"/>
      <c r="J4571" s="197">
        <v>4569</v>
      </c>
      <c r="K4571" s="234">
        <v>7.331437537330991E-3</v>
      </c>
      <c r="L4571" s="198">
        <v>2.0685363919573665E-3</v>
      </c>
    </row>
    <row r="4572" spans="1:12" ht="14.4" x14ac:dyDescent="0.3">
      <c r="A4572" s="7">
        <v>37508</v>
      </c>
      <c r="B4572" s="191">
        <v>893.919983</v>
      </c>
      <c r="C4572" s="191">
        <v>907.34002699999996</v>
      </c>
      <c r="D4572" s="191">
        <v>882.919983</v>
      </c>
      <c r="E4572" s="191">
        <v>902.96002199999998</v>
      </c>
      <c r="F4572" s="192">
        <v>902.96002199999998</v>
      </c>
      <c r="G4572" s="191">
        <v>1130600000</v>
      </c>
      <c r="H4572" s="194">
        <f t="shared" si="71"/>
        <v>1.0112805588774917E-2</v>
      </c>
      <c r="I4572" s="193"/>
      <c r="J4572" s="197">
        <v>4570</v>
      </c>
      <c r="K4572" s="234">
        <v>1.0112805588774917E-2</v>
      </c>
      <c r="L4572" s="198">
        <v>2.0743160386972334E-3</v>
      </c>
    </row>
    <row r="4573" spans="1:12" ht="14.4" x14ac:dyDescent="0.3">
      <c r="A4573" s="7">
        <v>37505</v>
      </c>
      <c r="B4573" s="191">
        <v>879.15002400000003</v>
      </c>
      <c r="C4573" s="191">
        <v>899.07000700000003</v>
      </c>
      <c r="D4573" s="191">
        <v>879.15002400000003</v>
      </c>
      <c r="E4573" s="191">
        <v>893.919983</v>
      </c>
      <c r="F4573" s="192">
        <v>893.919983</v>
      </c>
      <c r="G4573" s="191">
        <v>1184500000</v>
      </c>
      <c r="H4573" s="194">
        <f t="shared" si="71"/>
        <v>1.6800271394862603E-2</v>
      </c>
      <c r="I4573" s="193"/>
      <c r="J4573" s="197">
        <v>4571</v>
      </c>
      <c r="K4573" s="234">
        <v>1.6800271394862603E-2</v>
      </c>
      <c r="L4573" s="198">
        <v>2.0744560917236453E-3</v>
      </c>
    </row>
    <row r="4574" spans="1:12" ht="14.4" x14ac:dyDescent="0.3">
      <c r="A4574" s="7">
        <v>37504</v>
      </c>
      <c r="B4574" s="191">
        <v>893.40002400000003</v>
      </c>
      <c r="C4574" s="191">
        <v>893.40002400000003</v>
      </c>
      <c r="D4574" s="191">
        <v>870.5</v>
      </c>
      <c r="E4574" s="191">
        <v>879.15002400000003</v>
      </c>
      <c r="F4574" s="192">
        <v>879.15002400000003</v>
      </c>
      <c r="G4574" s="191">
        <v>1401300000</v>
      </c>
      <c r="H4574" s="194">
        <f t="shared" si="71"/>
        <v>-1.5950301787768923E-2</v>
      </c>
      <c r="I4574" s="193"/>
      <c r="J4574" s="197">
        <v>4572</v>
      </c>
      <c r="K4574" s="234">
        <v>-1.5950301787768923E-2</v>
      </c>
      <c r="L4574" s="198">
        <v>2.0767823671416783E-3</v>
      </c>
    </row>
    <row r="4575" spans="1:12" ht="14.4" x14ac:dyDescent="0.3">
      <c r="A4575" s="7">
        <v>37503</v>
      </c>
      <c r="B4575" s="191">
        <v>878.02002000000005</v>
      </c>
      <c r="C4575" s="191">
        <v>896.09997599999997</v>
      </c>
      <c r="D4575" s="191">
        <v>875.72997999999995</v>
      </c>
      <c r="E4575" s="191">
        <v>893.40002400000003</v>
      </c>
      <c r="F4575" s="192">
        <v>893.40002400000003</v>
      </c>
      <c r="G4575" s="191">
        <v>1372100000</v>
      </c>
      <c r="H4575" s="194">
        <f t="shared" si="71"/>
        <v>1.7516689425828791E-2</v>
      </c>
      <c r="I4575" s="193"/>
      <c r="J4575" s="197">
        <v>4573</v>
      </c>
      <c r="K4575" s="234">
        <v>1.7516689425828791E-2</v>
      </c>
      <c r="L4575" s="198">
        <v>2.0819956574129445E-3</v>
      </c>
    </row>
    <row r="4576" spans="1:12" ht="14.4" x14ac:dyDescent="0.3">
      <c r="A4576" s="7">
        <v>37502</v>
      </c>
      <c r="B4576" s="191">
        <v>916.07000700000003</v>
      </c>
      <c r="C4576" s="191">
        <v>916.07000700000003</v>
      </c>
      <c r="D4576" s="191">
        <v>877.51000999999997</v>
      </c>
      <c r="E4576" s="191">
        <v>878.02002000000005</v>
      </c>
      <c r="F4576" s="192">
        <v>878.02002000000005</v>
      </c>
      <c r="G4576" s="191">
        <v>1289800000</v>
      </c>
      <c r="H4576" s="194">
        <f t="shared" si="71"/>
        <v>-4.1536112643408472E-2</v>
      </c>
      <c r="I4576" s="193"/>
      <c r="J4576" s="197">
        <v>4574</v>
      </c>
      <c r="K4576" s="234">
        <v>-4.1536112643408472E-2</v>
      </c>
      <c r="L4576" s="198">
        <v>2.0826741132820158E-3</v>
      </c>
    </row>
    <row r="4577" spans="1:12" ht="14.4" x14ac:dyDescent="0.3">
      <c r="A4577" s="7">
        <v>37498</v>
      </c>
      <c r="B4577" s="191">
        <v>917.79998799999998</v>
      </c>
      <c r="C4577" s="191">
        <v>928.15002400000003</v>
      </c>
      <c r="D4577" s="191">
        <v>910.169983</v>
      </c>
      <c r="E4577" s="191">
        <v>916.07000700000003</v>
      </c>
      <c r="F4577" s="192">
        <v>916.07000700000003</v>
      </c>
      <c r="G4577" s="191">
        <v>929900000</v>
      </c>
      <c r="H4577" s="194">
        <f t="shared" si="71"/>
        <v>-1.8849215761810977E-3</v>
      </c>
      <c r="I4577" s="193"/>
      <c r="J4577" s="197">
        <v>4575</v>
      </c>
      <c r="K4577" s="234">
        <v>-1.8849215761810977E-3</v>
      </c>
      <c r="L4577" s="198">
        <v>2.0846353463820498E-3</v>
      </c>
    </row>
    <row r="4578" spans="1:12" ht="14.4" x14ac:dyDescent="0.3">
      <c r="A4578" s="7">
        <v>37497</v>
      </c>
      <c r="B4578" s="191">
        <v>917.86999500000002</v>
      </c>
      <c r="C4578" s="191">
        <v>924.59002699999996</v>
      </c>
      <c r="D4578" s="191">
        <v>903.330017</v>
      </c>
      <c r="E4578" s="191">
        <v>917.79998799999998</v>
      </c>
      <c r="F4578" s="192">
        <v>917.79998799999998</v>
      </c>
      <c r="G4578" s="191">
        <v>1271100000</v>
      </c>
      <c r="H4578" s="194">
        <f t="shared" si="71"/>
        <v>-7.6271149924704042E-5</v>
      </c>
      <c r="I4578" s="193"/>
      <c r="J4578" s="197">
        <v>4576</v>
      </c>
      <c r="K4578" s="234">
        <v>-7.6271149924704042E-5</v>
      </c>
      <c r="L4578" s="198">
        <v>2.085962525019071E-3</v>
      </c>
    </row>
    <row r="4579" spans="1:12" ht="14.4" x14ac:dyDescent="0.3">
      <c r="A4579" s="7">
        <v>37496</v>
      </c>
      <c r="B4579" s="191">
        <v>934.82000700000003</v>
      </c>
      <c r="C4579" s="191">
        <v>934.82000700000003</v>
      </c>
      <c r="D4579" s="191">
        <v>913.21002199999998</v>
      </c>
      <c r="E4579" s="191">
        <v>917.86999500000002</v>
      </c>
      <c r="F4579" s="192">
        <v>917.86999500000002</v>
      </c>
      <c r="G4579" s="191">
        <v>1146600000</v>
      </c>
      <c r="H4579" s="194">
        <f t="shared" si="71"/>
        <v>-1.813184556714351E-2</v>
      </c>
      <c r="I4579" s="193"/>
      <c r="J4579" s="197">
        <v>4577</v>
      </c>
      <c r="K4579" s="234">
        <v>-1.813184556714351E-2</v>
      </c>
      <c r="L4579" s="198">
        <v>2.0926922322966313E-3</v>
      </c>
    </row>
    <row r="4580" spans="1:12" ht="14.4" x14ac:dyDescent="0.3">
      <c r="A4580" s="7">
        <v>37495</v>
      </c>
      <c r="B4580" s="191">
        <v>947.95001200000002</v>
      </c>
      <c r="C4580" s="191">
        <v>955.82000700000003</v>
      </c>
      <c r="D4580" s="191">
        <v>930.35998500000005</v>
      </c>
      <c r="E4580" s="191">
        <v>934.82000700000003</v>
      </c>
      <c r="F4580" s="192">
        <v>934.82000700000003</v>
      </c>
      <c r="G4580" s="191">
        <v>1307700000</v>
      </c>
      <c r="H4580" s="194">
        <f t="shared" si="71"/>
        <v>-1.385094660455575E-2</v>
      </c>
      <c r="I4580" s="193"/>
      <c r="J4580" s="197">
        <v>4578</v>
      </c>
      <c r="K4580" s="234">
        <v>-1.385094660455575E-2</v>
      </c>
      <c r="L4580" s="198">
        <v>2.095693832562754E-3</v>
      </c>
    </row>
    <row r="4581" spans="1:12" ht="14.4" x14ac:dyDescent="0.3">
      <c r="A4581" s="7">
        <v>37494</v>
      </c>
      <c r="B4581" s="191">
        <v>940.85998500000005</v>
      </c>
      <c r="C4581" s="191">
        <v>950.79998799999998</v>
      </c>
      <c r="D4581" s="191">
        <v>930.419983</v>
      </c>
      <c r="E4581" s="191">
        <v>947.95001200000002</v>
      </c>
      <c r="F4581" s="192">
        <v>947.95001200000002</v>
      </c>
      <c r="G4581" s="191">
        <v>1016900000</v>
      </c>
      <c r="H4581" s="194">
        <f t="shared" si="71"/>
        <v>7.5356876825832522E-3</v>
      </c>
      <c r="I4581" s="193"/>
      <c r="J4581" s="197">
        <v>4579</v>
      </c>
      <c r="K4581" s="234">
        <v>7.5356876825832522E-3</v>
      </c>
      <c r="L4581" s="198">
        <v>2.0984710702871764E-3</v>
      </c>
    </row>
    <row r="4582" spans="1:12" ht="14.4" x14ac:dyDescent="0.3">
      <c r="A4582" s="7">
        <v>37491</v>
      </c>
      <c r="B4582" s="191">
        <v>962.70001200000002</v>
      </c>
      <c r="C4582" s="191">
        <v>962.70001200000002</v>
      </c>
      <c r="D4582" s="191">
        <v>937.169983</v>
      </c>
      <c r="E4582" s="191">
        <v>940.85998500000005</v>
      </c>
      <c r="F4582" s="192">
        <v>940.85998500000005</v>
      </c>
      <c r="G4582" s="191">
        <v>1071500000</v>
      </c>
      <c r="H4582" s="194">
        <f t="shared" si="71"/>
        <v>-2.268622283968556E-2</v>
      </c>
      <c r="I4582" s="193"/>
      <c r="J4582" s="197">
        <v>4580</v>
      </c>
      <c r="K4582" s="234">
        <v>-2.268622283968556E-2</v>
      </c>
      <c r="L4582" s="198">
        <v>2.1109516636067761E-3</v>
      </c>
    </row>
    <row r="4583" spans="1:12" ht="14.4" x14ac:dyDescent="0.3">
      <c r="A4583" s="7">
        <v>37490</v>
      </c>
      <c r="B4583" s="191">
        <v>949.35998500000005</v>
      </c>
      <c r="C4583" s="191">
        <v>965</v>
      </c>
      <c r="D4583" s="191">
        <v>946.42999299999997</v>
      </c>
      <c r="E4583" s="191">
        <v>962.70001200000002</v>
      </c>
      <c r="F4583" s="192">
        <v>962.70001200000002</v>
      </c>
      <c r="G4583" s="191">
        <v>1373000000</v>
      </c>
      <c r="H4583" s="194">
        <f t="shared" si="71"/>
        <v>1.4051600247297092E-2</v>
      </c>
      <c r="I4583" s="193"/>
      <c r="J4583" s="197">
        <v>4581</v>
      </c>
      <c r="K4583" s="234">
        <v>1.4051600247297092E-2</v>
      </c>
      <c r="L4583" s="198">
        <v>2.1148108402774613E-3</v>
      </c>
    </row>
    <row r="4584" spans="1:12" ht="14.4" x14ac:dyDescent="0.3">
      <c r="A4584" s="7">
        <v>37489</v>
      </c>
      <c r="B4584" s="191">
        <v>937.42999299999997</v>
      </c>
      <c r="C4584" s="191">
        <v>951.59002699999996</v>
      </c>
      <c r="D4584" s="191">
        <v>931.32000700000003</v>
      </c>
      <c r="E4584" s="191">
        <v>949.35998500000005</v>
      </c>
      <c r="F4584" s="192">
        <v>949.35998500000005</v>
      </c>
      <c r="G4584" s="191">
        <v>1353100000</v>
      </c>
      <c r="H4584" s="194">
        <f t="shared" si="71"/>
        <v>1.2726275123565504E-2</v>
      </c>
      <c r="I4584" s="193"/>
      <c r="J4584" s="197">
        <v>4582</v>
      </c>
      <c r="K4584" s="234">
        <v>1.2726275123565504E-2</v>
      </c>
      <c r="L4584" s="198">
        <v>2.1156973587042123E-3</v>
      </c>
    </row>
    <row r="4585" spans="1:12" ht="14.4" x14ac:dyDescent="0.3">
      <c r="A4585" s="7">
        <v>37488</v>
      </c>
      <c r="B4585" s="191">
        <v>950.70001200000002</v>
      </c>
      <c r="C4585" s="191">
        <v>950.70001200000002</v>
      </c>
      <c r="D4585" s="191">
        <v>931.85998500000005</v>
      </c>
      <c r="E4585" s="191">
        <v>937.42999299999997</v>
      </c>
      <c r="F4585" s="192">
        <v>937.42999299999997</v>
      </c>
      <c r="G4585" s="191">
        <v>1308500000</v>
      </c>
      <c r="H4585" s="194">
        <f t="shared" si="71"/>
        <v>-1.3958155919324894E-2</v>
      </c>
      <c r="I4585" s="193"/>
      <c r="J4585" s="197">
        <v>4583</v>
      </c>
      <c r="K4585" s="234">
        <v>-1.3958155919324894E-2</v>
      </c>
      <c r="L4585" s="198">
        <v>2.1188707775648308E-3</v>
      </c>
    </row>
    <row r="4586" spans="1:12" ht="14.4" x14ac:dyDescent="0.3">
      <c r="A4586" s="7">
        <v>37487</v>
      </c>
      <c r="B4586" s="191">
        <v>928.77002000000005</v>
      </c>
      <c r="C4586" s="191">
        <v>951.169983</v>
      </c>
      <c r="D4586" s="191">
        <v>927.21002199999998</v>
      </c>
      <c r="E4586" s="191">
        <v>950.70001200000002</v>
      </c>
      <c r="F4586" s="192">
        <v>950.70001200000002</v>
      </c>
      <c r="G4586" s="191">
        <v>1299800000</v>
      </c>
      <c r="H4586" s="194">
        <f t="shared" si="71"/>
        <v>2.3611864646535391E-2</v>
      </c>
      <c r="I4586" s="193"/>
      <c r="J4586" s="197">
        <v>4584</v>
      </c>
      <c r="K4586" s="234">
        <v>2.3611864646535391E-2</v>
      </c>
      <c r="L4586" s="198">
        <v>2.1212236258564628E-3</v>
      </c>
    </row>
    <row r="4587" spans="1:12" ht="14.4" x14ac:dyDescent="0.3">
      <c r="A4587" s="7">
        <v>37484</v>
      </c>
      <c r="B4587" s="191">
        <v>930.25</v>
      </c>
      <c r="C4587" s="191">
        <v>935.38000499999998</v>
      </c>
      <c r="D4587" s="191">
        <v>916.21002199999998</v>
      </c>
      <c r="E4587" s="191">
        <v>928.77002000000005</v>
      </c>
      <c r="F4587" s="192">
        <v>928.77002000000005</v>
      </c>
      <c r="G4587" s="191">
        <v>1265300000</v>
      </c>
      <c r="H4587" s="194">
        <f t="shared" si="71"/>
        <v>-1.5909486697123945E-3</v>
      </c>
      <c r="I4587" s="193"/>
      <c r="J4587" s="197">
        <v>4585</v>
      </c>
      <c r="K4587" s="234">
        <v>-1.5909486697123945E-3</v>
      </c>
      <c r="L4587" s="198">
        <v>2.1215338825867265E-3</v>
      </c>
    </row>
    <row r="4588" spans="1:12" ht="14.4" x14ac:dyDescent="0.3">
      <c r="A4588" s="7">
        <v>37483</v>
      </c>
      <c r="B4588" s="191">
        <v>919.61999500000002</v>
      </c>
      <c r="C4588" s="191">
        <v>933.28997800000002</v>
      </c>
      <c r="D4588" s="191">
        <v>918.169983</v>
      </c>
      <c r="E4588" s="191">
        <v>930.25</v>
      </c>
      <c r="F4588" s="192">
        <v>930.25</v>
      </c>
      <c r="G4588" s="191">
        <v>1505100000</v>
      </c>
      <c r="H4588" s="194">
        <f t="shared" si="71"/>
        <v>1.155912774602077E-2</v>
      </c>
      <c r="I4588" s="193"/>
      <c r="J4588" s="197">
        <v>4586</v>
      </c>
      <c r="K4588" s="234">
        <v>1.155912774602077E-2</v>
      </c>
      <c r="L4588" s="198">
        <v>2.1256148562056308E-3</v>
      </c>
    </row>
    <row r="4589" spans="1:12" ht="14.4" x14ac:dyDescent="0.3">
      <c r="A4589" s="7">
        <v>37482</v>
      </c>
      <c r="B4589" s="191">
        <v>884.21002199999998</v>
      </c>
      <c r="C4589" s="191">
        <v>920.21002199999998</v>
      </c>
      <c r="D4589" s="191">
        <v>876.20001200000002</v>
      </c>
      <c r="E4589" s="191">
        <v>919.61999500000002</v>
      </c>
      <c r="F4589" s="192">
        <v>919.61999500000002</v>
      </c>
      <c r="G4589" s="191">
        <v>1533800000</v>
      </c>
      <c r="H4589" s="194">
        <f t="shared" si="71"/>
        <v>4.0047016114911259E-2</v>
      </c>
      <c r="I4589" s="193"/>
      <c r="J4589" s="197">
        <v>4587</v>
      </c>
      <c r="K4589" s="234">
        <v>4.0047016114911259E-2</v>
      </c>
      <c r="L4589" s="198">
        <v>2.1259407061743622E-3</v>
      </c>
    </row>
    <row r="4590" spans="1:12" ht="14.4" x14ac:dyDescent="0.3">
      <c r="A4590" s="7">
        <v>37481</v>
      </c>
      <c r="B4590" s="191">
        <v>903.79998799999998</v>
      </c>
      <c r="C4590" s="191">
        <v>911.71002199999998</v>
      </c>
      <c r="D4590" s="191">
        <v>883.61999500000002</v>
      </c>
      <c r="E4590" s="191">
        <v>884.21002199999998</v>
      </c>
      <c r="F4590" s="192">
        <v>884.21002199999998</v>
      </c>
      <c r="G4590" s="191">
        <v>1297700000</v>
      </c>
      <c r="H4590" s="194">
        <f t="shared" si="71"/>
        <v>-2.1675112038173655E-2</v>
      </c>
      <c r="I4590" s="193"/>
      <c r="J4590" s="197">
        <v>4588</v>
      </c>
      <c r="K4590" s="234">
        <v>-2.1675112038173655E-2</v>
      </c>
      <c r="L4590" s="198">
        <v>2.1260318356013668E-3</v>
      </c>
    </row>
    <row r="4591" spans="1:12" ht="14.4" x14ac:dyDescent="0.3">
      <c r="A4591" s="7">
        <v>37480</v>
      </c>
      <c r="B4591" s="191">
        <v>908.64001499999995</v>
      </c>
      <c r="C4591" s="191">
        <v>908.64001499999995</v>
      </c>
      <c r="D4591" s="191">
        <v>892.38000499999998</v>
      </c>
      <c r="E4591" s="191">
        <v>903.79998799999998</v>
      </c>
      <c r="F4591" s="192">
        <v>903.79998799999998</v>
      </c>
      <c r="G4591" s="191">
        <v>1036500000</v>
      </c>
      <c r="H4591" s="194">
        <f t="shared" si="71"/>
        <v>-5.3266716412439354E-3</v>
      </c>
      <c r="I4591" s="193"/>
      <c r="J4591" s="197">
        <v>4589</v>
      </c>
      <c r="K4591" s="234">
        <v>-5.3266716412439354E-3</v>
      </c>
      <c r="L4591" s="198">
        <v>2.126257972135219E-3</v>
      </c>
    </row>
    <row r="4592" spans="1:12" ht="14.4" x14ac:dyDescent="0.3">
      <c r="A4592" s="7">
        <v>37477</v>
      </c>
      <c r="B4592" s="191">
        <v>898.72997999999995</v>
      </c>
      <c r="C4592" s="191">
        <v>913.95001200000002</v>
      </c>
      <c r="D4592" s="191">
        <v>890.77002000000005</v>
      </c>
      <c r="E4592" s="191">
        <v>908.64001499999995</v>
      </c>
      <c r="F4592" s="192">
        <v>908.64001499999995</v>
      </c>
      <c r="G4592" s="191">
        <v>1294900000</v>
      </c>
      <c r="H4592" s="194">
        <f t="shared" si="71"/>
        <v>3.5120192197728721E-3</v>
      </c>
      <c r="I4592" s="193"/>
      <c r="J4592" s="197">
        <v>4590</v>
      </c>
      <c r="K4592" s="234">
        <v>3.5120192197728721E-3</v>
      </c>
      <c r="L4592" s="198">
        <v>2.1453107233344697E-3</v>
      </c>
    </row>
    <row r="4593" spans="1:12" ht="14.4" x14ac:dyDescent="0.3">
      <c r="A4593" s="7">
        <v>37476</v>
      </c>
      <c r="B4593" s="191">
        <v>876.77002000000005</v>
      </c>
      <c r="C4593" s="191">
        <v>905.84002699999996</v>
      </c>
      <c r="D4593" s="191">
        <v>875.169983</v>
      </c>
      <c r="E4593" s="191">
        <v>905.46002199999998</v>
      </c>
      <c r="F4593" s="192">
        <v>905.46002199999998</v>
      </c>
      <c r="G4593" s="191">
        <v>1646700000</v>
      </c>
      <c r="H4593" s="194">
        <f t="shared" si="71"/>
        <v>3.2722380265693775E-2</v>
      </c>
      <c r="I4593" s="193"/>
      <c r="J4593" s="197">
        <v>4591</v>
      </c>
      <c r="K4593" s="234">
        <v>3.2722380265693775E-2</v>
      </c>
      <c r="L4593" s="198">
        <v>2.1469715441616178E-3</v>
      </c>
    </row>
    <row r="4594" spans="1:12" ht="14.4" x14ac:dyDescent="0.3">
      <c r="A4594" s="7">
        <v>37475</v>
      </c>
      <c r="B4594" s="191">
        <v>859.57000700000003</v>
      </c>
      <c r="C4594" s="191">
        <v>878.73999000000003</v>
      </c>
      <c r="D4594" s="191">
        <v>854.15002400000003</v>
      </c>
      <c r="E4594" s="191">
        <v>876.77002000000005</v>
      </c>
      <c r="F4594" s="192">
        <v>876.77002000000005</v>
      </c>
      <c r="G4594" s="191">
        <v>1490400000</v>
      </c>
      <c r="H4594" s="194">
        <f t="shared" si="71"/>
        <v>2.0010019963388522E-2</v>
      </c>
      <c r="I4594" s="193"/>
      <c r="J4594" s="197">
        <v>4592</v>
      </c>
      <c r="K4594" s="234">
        <v>2.0010019963388522E-2</v>
      </c>
      <c r="L4594" s="198">
        <v>2.147761428781167E-3</v>
      </c>
    </row>
    <row r="4595" spans="1:12" ht="14.4" x14ac:dyDescent="0.3">
      <c r="A4595" s="7">
        <v>37474</v>
      </c>
      <c r="B4595" s="191">
        <v>834.59997599999997</v>
      </c>
      <c r="C4595" s="191">
        <v>874.44000200000005</v>
      </c>
      <c r="D4595" s="191">
        <v>834.59997599999997</v>
      </c>
      <c r="E4595" s="191">
        <v>859.57000700000003</v>
      </c>
      <c r="F4595" s="192">
        <v>859.57000700000003</v>
      </c>
      <c r="G4595" s="191">
        <v>1514100000</v>
      </c>
      <c r="H4595" s="194">
        <f t="shared" si="71"/>
        <v>2.9918561847646234E-2</v>
      </c>
      <c r="I4595" s="193"/>
      <c r="J4595" s="197">
        <v>4593</v>
      </c>
      <c r="K4595" s="234">
        <v>2.9918561847646234E-2</v>
      </c>
      <c r="L4595" s="198">
        <v>2.1483768437535206E-3</v>
      </c>
    </row>
    <row r="4596" spans="1:12" ht="14.4" x14ac:dyDescent="0.3">
      <c r="A4596" s="7">
        <v>37473</v>
      </c>
      <c r="B4596" s="191">
        <v>864.23999000000003</v>
      </c>
      <c r="C4596" s="191">
        <v>864.23999000000003</v>
      </c>
      <c r="D4596" s="191">
        <v>833.44000200000005</v>
      </c>
      <c r="E4596" s="191">
        <v>834.59997599999997</v>
      </c>
      <c r="F4596" s="192">
        <v>834.59997599999997</v>
      </c>
      <c r="G4596" s="191">
        <v>1425500000</v>
      </c>
      <c r="H4596" s="194">
        <f t="shared" si="71"/>
        <v>-3.4296045476905165E-2</v>
      </c>
      <c r="I4596" s="193"/>
      <c r="J4596" s="197">
        <v>4594</v>
      </c>
      <c r="K4596" s="234">
        <v>-3.4296045476905165E-2</v>
      </c>
      <c r="L4596" s="198">
        <v>2.1498944799630266E-3</v>
      </c>
    </row>
    <row r="4597" spans="1:12" ht="14.4" x14ac:dyDescent="0.3">
      <c r="A4597" s="7">
        <v>37470</v>
      </c>
      <c r="B4597" s="191">
        <v>884.40002400000003</v>
      </c>
      <c r="C4597" s="191">
        <v>884.71997099999999</v>
      </c>
      <c r="D4597" s="191">
        <v>853.95001200000002</v>
      </c>
      <c r="E4597" s="191">
        <v>864.23999000000003</v>
      </c>
      <c r="F4597" s="192">
        <v>864.23999000000003</v>
      </c>
      <c r="G4597" s="191">
        <v>1538100000</v>
      </c>
      <c r="H4597" s="194">
        <f t="shared" si="71"/>
        <v>-2.3082295597429501E-2</v>
      </c>
      <c r="I4597" s="193"/>
      <c r="J4597" s="197">
        <v>4595</v>
      </c>
      <c r="K4597" s="234">
        <v>-2.3082295597429501E-2</v>
      </c>
      <c r="L4597" s="198">
        <v>2.1519916172816709E-3</v>
      </c>
    </row>
    <row r="4598" spans="1:12" ht="14.4" x14ac:dyDescent="0.3">
      <c r="A4598" s="7">
        <v>37469</v>
      </c>
      <c r="B4598" s="191">
        <v>911.61999500000002</v>
      </c>
      <c r="C4598" s="191">
        <v>911.61999500000002</v>
      </c>
      <c r="D4598" s="191">
        <v>882.47997999999995</v>
      </c>
      <c r="E4598" s="191">
        <v>884.65997300000004</v>
      </c>
      <c r="F4598" s="192">
        <v>884.65997300000004</v>
      </c>
      <c r="G4598" s="191">
        <v>1672200000</v>
      </c>
      <c r="H4598" s="194">
        <f t="shared" si="71"/>
        <v>-2.9573750189628059E-2</v>
      </c>
      <c r="I4598" s="193"/>
      <c r="J4598" s="197">
        <v>4596</v>
      </c>
      <c r="K4598" s="234">
        <v>-2.9573750189628059E-2</v>
      </c>
      <c r="L4598" s="198">
        <v>2.1545811887763171E-3</v>
      </c>
    </row>
    <row r="4599" spans="1:12" ht="14.4" x14ac:dyDescent="0.3">
      <c r="A4599" s="7">
        <v>37468</v>
      </c>
      <c r="B4599" s="191">
        <v>902.78002900000001</v>
      </c>
      <c r="C4599" s="191">
        <v>911.64001499999995</v>
      </c>
      <c r="D4599" s="191">
        <v>889.88000499999998</v>
      </c>
      <c r="E4599" s="191">
        <v>911.61999500000002</v>
      </c>
      <c r="F4599" s="192">
        <v>911.61999500000002</v>
      </c>
      <c r="G4599" s="191">
        <v>2049360000</v>
      </c>
      <c r="H4599" s="194">
        <f t="shared" si="71"/>
        <v>9.7919379206825637E-3</v>
      </c>
      <c r="I4599" s="193"/>
      <c r="J4599" s="197">
        <v>4597</v>
      </c>
      <c r="K4599" s="234">
        <v>9.7919379206825637E-3</v>
      </c>
      <c r="L4599" s="198">
        <v>2.1575948592605395E-3</v>
      </c>
    </row>
    <row r="4600" spans="1:12" ht="14.4" x14ac:dyDescent="0.3">
      <c r="A4600" s="7">
        <v>37467</v>
      </c>
      <c r="B4600" s="191">
        <v>898.96002199999998</v>
      </c>
      <c r="C4600" s="191">
        <v>909.80999799999995</v>
      </c>
      <c r="D4600" s="191">
        <v>884.70001200000002</v>
      </c>
      <c r="E4600" s="191">
        <v>902.78002900000001</v>
      </c>
      <c r="F4600" s="192">
        <v>902.78002900000001</v>
      </c>
      <c r="G4600" s="191">
        <v>1826090000</v>
      </c>
      <c r="H4600" s="194">
        <f t="shared" si="71"/>
        <v>4.2493624927850597E-3</v>
      </c>
      <c r="I4600" s="193"/>
      <c r="J4600" s="197">
        <v>4598</v>
      </c>
      <c r="K4600" s="234">
        <v>4.2493624927850597E-3</v>
      </c>
      <c r="L4600" s="198">
        <v>2.1582511129610948E-3</v>
      </c>
    </row>
    <row r="4601" spans="1:12" ht="14.4" x14ac:dyDescent="0.3">
      <c r="A4601" s="7">
        <v>37466</v>
      </c>
      <c r="B4601" s="191">
        <v>852.84002699999996</v>
      </c>
      <c r="C4601" s="191">
        <v>898.96002199999998</v>
      </c>
      <c r="D4601" s="191">
        <v>852.84002699999996</v>
      </c>
      <c r="E4601" s="191">
        <v>898.96002199999998</v>
      </c>
      <c r="F4601" s="192">
        <v>898.96002199999998</v>
      </c>
      <c r="G4601" s="191">
        <v>1778650000</v>
      </c>
      <c r="H4601" s="194">
        <f t="shared" si="71"/>
        <v>5.4078131349245433E-2</v>
      </c>
      <c r="I4601" s="193"/>
      <c r="J4601" s="197">
        <v>4599</v>
      </c>
      <c r="K4601" s="234">
        <v>5.4078131349245433E-2</v>
      </c>
      <c r="L4601" s="198">
        <v>2.1588381521699079E-3</v>
      </c>
    </row>
    <row r="4602" spans="1:12" ht="14.4" x14ac:dyDescent="0.3">
      <c r="A4602" s="7">
        <v>37463</v>
      </c>
      <c r="B4602" s="191">
        <v>838.67999299999997</v>
      </c>
      <c r="C4602" s="191">
        <v>852.84997599999997</v>
      </c>
      <c r="D4602" s="191">
        <v>835.919983</v>
      </c>
      <c r="E4602" s="191">
        <v>852.84002699999996</v>
      </c>
      <c r="F4602" s="192">
        <v>852.84002699999996</v>
      </c>
      <c r="G4602" s="191">
        <v>1796100000</v>
      </c>
      <c r="H4602" s="194">
        <f t="shared" si="71"/>
        <v>1.6883715026215006E-2</v>
      </c>
      <c r="I4602" s="193"/>
      <c r="J4602" s="197">
        <v>4600</v>
      </c>
      <c r="K4602" s="234">
        <v>1.6883715026215006E-2</v>
      </c>
      <c r="L4602" s="198">
        <v>2.159342712376298E-3</v>
      </c>
    </row>
    <row r="4603" spans="1:12" ht="14.4" x14ac:dyDescent="0.3">
      <c r="A4603" s="7">
        <v>37462</v>
      </c>
      <c r="B4603" s="191">
        <v>843.419983</v>
      </c>
      <c r="C4603" s="191">
        <v>853.830017</v>
      </c>
      <c r="D4603" s="191">
        <v>816.10998500000005</v>
      </c>
      <c r="E4603" s="191">
        <v>838.67999299999997</v>
      </c>
      <c r="F4603" s="192">
        <v>838.67999299999997</v>
      </c>
      <c r="G4603" s="191">
        <v>2424700000</v>
      </c>
      <c r="H4603" s="194">
        <f t="shared" si="71"/>
        <v>-5.631765575592947E-3</v>
      </c>
      <c r="I4603" s="193"/>
      <c r="J4603" s="197">
        <v>4601</v>
      </c>
      <c r="K4603" s="234">
        <v>-5.631765575592947E-3</v>
      </c>
      <c r="L4603" s="198">
        <v>2.1597471705673741E-3</v>
      </c>
    </row>
    <row r="4604" spans="1:12" ht="14.4" x14ac:dyDescent="0.3">
      <c r="A4604" s="7">
        <v>37461</v>
      </c>
      <c r="B4604" s="191">
        <v>797.71002199999998</v>
      </c>
      <c r="C4604" s="191">
        <v>844.32000700000003</v>
      </c>
      <c r="D4604" s="191">
        <v>775.67999299999997</v>
      </c>
      <c r="E4604" s="191">
        <v>843.42999299999997</v>
      </c>
      <c r="F4604" s="192">
        <v>843.42999299999997</v>
      </c>
      <c r="G4604" s="191">
        <v>2775560000</v>
      </c>
      <c r="H4604" s="194">
        <f t="shared" si="71"/>
        <v>5.7327291352729667E-2</v>
      </c>
      <c r="I4604" s="193"/>
      <c r="J4604" s="197">
        <v>4602</v>
      </c>
      <c r="K4604" s="234">
        <v>5.7327291352729667E-2</v>
      </c>
      <c r="L4604" s="198">
        <v>2.160157565907143E-3</v>
      </c>
    </row>
    <row r="4605" spans="1:12" ht="14.4" x14ac:dyDescent="0.3">
      <c r="A4605" s="7">
        <v>37460</v>
      </c>
      <c r="B4605" s="191">
        <v>819.84997599999997</v>
      </c>
      <c r="C4605" s="191">
        <v>827.69000200000005</v>
      </c>
      <c r="D4605" s="191">
        <v>796.13000499999998</v>
      </c>
      <c r="E4605" s="191">
        <v>797.70001200000002</v>
      </c>
      <c r="F4605" s="192">
        <v>797.70001200000002</v>
      </c>
      <c r="G4605" s="191">
        <v>2441020000</v>
      </c>
      <c r="H4605" s="194">
        <f t="shared" si="71"/>
        <v>-2.701709416162739E-2</v>
      </c>
      <c r="I4605" s="193"/>
      <c r="J4605" s="197">
        <v>4603</v>
      </c>
      <c r="K4605" s="234">
        <v>-2.701709416162739E-2</v>
      </c>
      <c r="L4605" s="198">
        <v>2.1602107524960096E-3</v>
      </c>
    </row>
    <row r="4606" spans="1:12" ht="14.4" x14ac:dyDescent="0.3">
      <c r="A4606" s="7">
        <v>37459</v>
      </c>
      <c r="B4606" s="191">
        <v>847.76000999999997</v>
      </c>
      <c r="C4606" s="191">
        <v>854.13000499999998</v>
      </c>
      <c r="D4606" s="191">
        <v>813.26000999999997</v>
      </c>
      <c r="E4606" s="191">
        <v>819.84997599999997</v>
      </c>
      <c r="F4606" s="192">
        <v>819.84997599999997</v>
      </c>
      <c r="G4606" s="191">
        <v>2248060000</v>
      </c>
      <c r="H4606" s="194">
        <f t="shared" si="71"/>
        <v>-3.2910674137422623E-2</v>
      </c>
      <c r="I4606" s="193"/>
      <c r="J4606" s="197">
        <v>4604</v>
      </c>
      <c r="K4606" s="234">
        <v>-3.2910674137422623E-2</v>
      </c>
      <c r="L4606" s="198">
        <v>2.1605124999145341E-3</v>
      </c>
    </row>
    <row r="4607" spans="1:12" ht="14.4" x14ac:dyDescent="0.3">
      <c r="A4607" s="7">
        <v>37456</v>
      </c>
      <c r="B4607" s="191">
        <v>881.55999799999995</v>
      </c>
      <c r="C4607" s="191">
        <v>881.55999799999995</v>
      </c>
      <c r="D4607" s="191">
        <v>842.07000700000003</v>
      </c>
      <c r="E4607" s="191">
        <v>847.75</v>
      </c>
      <c r="F4607" s="192">
        <v>847.75</v>
      </c>
      <c r="G4607" s="191">
        <v>2654100000</v>
      </c>
      <c r="H4607" s="194">
        <f t="shared" si="71"/>
        <v>-3.835246390115804E-2</v>
      </c>
      <c r="I4607" s="193"/>
      <c r="J4607" s="197">
        <v>4605</v>
      </c>
      <c r="K4607" s="234">
        <v>-3.835246390115804E-2</v>
      </c>
      <c r="L4607" s="198">
        <v>2.1638092957336767E-3</v>
      </c>
    </row>
    <row r="4608" spans="1:12" ht="14.4" x14ac:dyDescent="0.3">
      <c r="A4608" s="7">
        <v>37455</v>
      </c>
      <c r="B4608" s="191">
        <v>905.45001200000002</v>
      </c>
      <c r="C4608" s="191">
        <v>907.79998799999998</v>
      </c>
      <c r="D4608" s="191">
        <v>880.59997599999997</v>
      </c>
      <c r="E4608" s="191">
        <v>881.55999799999995</v>
      </c>
      <c r="F4608" s="192">
        <v>881.55999799999995</v>
      </c>
      <c r="G4608" s="191">
        <v>1736300000</v>
      </c>
      <c r="H4608" s="194">
        <f t="shared" si="71"/>
        <v>-2.7018653254172485E-2</v>
      </c>
      <c r="I4608" s="193"/>
      <c r="J4608" s="197">
        <v>4606</v>
      </c>
      <c r="K4608" s="234">
        <v>-2.7018653254172485E-2</v>
      </c>
      <c r="L4608" s="198">
        <v>2.1654319242507222E-3</v>
      </c>
    </row>
    <row r="4609" spans="1:12" ht="14.4" x14ac:dyDescent="0.3">
      <c r="A4609" s="7">
        <v>37454</v>
      </c>
      <c r="B4609" s="191">
        <v>901.04998799999998</v>
      </c>
      <c r="C4609" s="191">
        <v>926.52002000000005</v>
      </c>
      <c r="D4609" s="191">
        <v>895.03002900000001</v>
      </c>
      <c r="E4609" s="191">
        <v>906.03997800000002</v>
      </c>
      <c r="F4609" s="192">
        <v>906.03997800000002</v>
      </c>
      <c r="G4609" s="191">
        <v>2566500000</v>
      </c>
      <c r="H4609" s="194">
        <f t="shared" si="71"/>
        <v>5.6607276718521919E-3</v>
      </c>
      <c r="I4609" s="193"/>
      <c r="J4609" s="197">
        <v>4607</v>
      </c>
      <c r="K4609" s="234">
        <v>5.6607276718521919E-3</v>
      </c>
      <c r="L4609" s="198">
        <v>2.1668874119426433E-3</v>
      </c>
    </row>
    <row r="4610" spans="1:12" ht="14.4" x14ac:dyDescent="0.3">
      <c r="A4610" s="7">
        <v>37453</v>
      </c>
      <c r="B4610" s="191">
        <v>917.92999299999997</v>
      </c>
      <c r="C4610" s="191">
        <v>918.65002400000003</v>
      </c>
      <c r="D4610" s="191">
        <v>897.13000499999998</v>
      </c>
      <c r="E4610" s="191">
        <v>900.94000200000005</v>
      </c>
      <c r="F4610" s="192">
        <v>900.94000200000005</v>
      </c>
      <c r="G4610" s="191">
        <v>1843700000</v>
      </c>
      <c r="H4610" s="194">
        <f t="shared" si="71"/>
        <v>-1.8509026973258427E-2</v>
      </c>
      <c r="I4610" s="193"/>
      <c r="J4610" s="197">
        <v>4608</v>
      </c>
      <c r="K4610" s="234">
        <v>-1.8509026973258427E-2</v>
      </c>
      <c r="L4610" s="198">
        <v>2.1725690929803782E-3</v>
      </c>
    </row>
    <row r="4611" spans="1:12" ht="14.4" x14ac:dyDescent="0.3">
      <c r="A4611" s="7">
        <v>37452</v>
      </c>
      <c r="B4611" s="191">
        <v>921.39001499999995</v>
      </c>
      <c r="C4611" s="191">
        <v>921.39001499999995</v>
      </c>
      <c r="D4611" s="191">
        <v>876.46002199999998</v>
      </c>
      <c r="E4611" s="191">
        <v>917.92999299999997</v>
      </c>
      <c r="F4611" s="192">
        <v>917.92999299999997</v>
      </c>
      <c r="G4611" s="191">
        <v>2574800000</v>
      </c>
      <c r="H4611" s="194">
        <f t="shared" si="71"/>
        <v>-3.7552197697735862E-3</v>
      </c>
      <c r="I4611" s="193"/>
      <c r="J4611" s="197">
        <v>4609</v>
      </c>
      <c r="K4611" s="234">
        <v>-3.7552197697735862E-3</v>
      </c>
      <c r="L4611" s="198">
        <v>2.1743197073684265E-3</v>
      </c>
    </row>
    <row r="4612" spans="1:12" ht="14.4" x14ac:dyDescent="0.3">
      <c r="A4612" s="7">
        <v>37449</v>
      </c>
      <c r="B4612" s="191">
        <v>927.36999500000002</v>
      </c>
      <c r="C4612" s="191">
        <v>934.30999799999995</v>
      </c>
      <c r="D4612" s="191">
        <v>913.71002199999998</v>
      </c>
      <c r="E4612" s="191">
        <v>921.39001499999995</v>
      </c>
      <c r="F4612" s="192">
        <v>921.39001499999995</v>
      </c>
      <c r="G4612" s="191">
        <v>1607400000</v>
      </c>
      <c r="H4612" s="194">
        <f t="shared" ref="H4612:H4675" si="72">(F4612-F4613)/F4613</f>
        <v>-6.448321632403115E-3</v>
      </c>
      <c r="I4612" s="193"/>
      <c r="J4612" s="197">
        <v>4610</v>
      </c>
      <c r="K4612" s="234">
        <v>-6.448321632403115E-3</v>
      </c>
      <c r="L4612" s="198">
        <v>2.1743654408824219E-3</v>
      </c>
    </row>
    <row r="4613" spans="1:12" ht="14.4" x14ac:dyDescent="0.3">
      <c r="A4613" s="7">
        <v>37448</v>
      </c>
      <c r="B4613" s="191">
        <v>920.46997099999999</v>
      </c>
      <c r="C4613" s="191">
        <v>929.15997300000004</v>
      </c>
      <c r="D4613" s="191">
        <v>900.94000200000005</v>
      </c>
      <c r="E4613" s="191">
        <v>927.36999500000002</v>
      </c>
      <c r="F4613" s="192">
        <v>927.36999500000002</v>
      </c>
      <c r="G4613" s="191">
        <v>2080480000</v>
      </c>
      <c r="H4613" s="194">
        <f t="shared" si="72"/>
        <v>7.4961967444780774E-3</v>
      </c>
      <c r="I4613" s="193"/>
      <c r="J4613" s="197">
        <v>4611</v>
      </c>
      <c r="K4613" s="234">
        <v>7.4961967444780774E-3</v>
      </c>
      <c r="L4613" s="198">
        <v>2.1749356912356562E-3</v>
      </c>
    </row>
    <row r="4614" spans="1:12" ht="14.4" x14ac:dyDescent="0.3">
      <c r="A4614" s="7">
        <v>37447</v>
      </c>
      <c r="B4614" s="191">
        <v>952.830017</v>
      </c>
      <c r="C4614" s="191">
        <v>956.34002699999996</v>
      </c>
      <c r="D4614" s="191">
        <v>920.28997800000002</v>
      </c>
      <c r="E4614" s="191">
        <v>920.46997099999999</v>
      </c>
      <c r="F4614" s="192">
        <v>920.46997099999999</v>
      </c>
      <c r="G4614" s="191">
        <v>1816900000</v>
      </c>
      <c r="H4614" s="194">
        <f t="shared" si="72"/>
        <v>-3.3962034594466402E-2</v>
      </c>
      <c r="I4614" s="193"/>
      <c r="J4614" s="197">
        <v>4612</v>
      </c>
      <c r="K4614" s="234">
        <v>-3.3962034594466402E-2</v>
      </c>
      <c r="L4614" s="198">
        <v>2.1779409571196936E-3</v>
      </c>
    </row>
    <row r="4615" spans="1:12" ht="14.4" x14ac:dyDescent="0.3">
      <c r="A4615" s="7">
        <v>37446</v>
      </c>
      <c r="B4615" s="191">
        <v>976.97997999999995</v>
      </c>
      <c r="C4615" s="191">
        <v>979.63000499999998</v>
      </c>
      <c r="D4615" s="191">
        <v>951.71002199999998</v>
      </c>
      <c r="E4615" s="191">
        <v>952.830017</v>
      </c>
      <c r="F4615" s="192">
        <v>952.830017</v>
      </c>
      <c r="G4615" s="191">
        <v>1348900000</v>
      </c>
      <c r="H4615" s="194">
        <f t="shared" si="72"/>
        <v>-2.4718994753607906E-2</v>
      </c>
      <c r="I4615" s="193"/>
      <c r="J4615" s="197">
        <v>4613</v>
      </c>
      <c r="K4615" s="234">
        <v>-2.4718994753607906E-2</v>
      </c>
      <c r="L4615" s="198">
        <v>2.1782668906021626E-3</v>
      </c>
    </row>
    <row r="4616" spans="1:12" ht="14.4" x14ac:dyDescent="0.3">
      <c r="A4616" s="7">
        <v>37445</v>
      </c>
      <c r="B4616" s="191">
        <v>989.03002900000001</v>
      </c>
      <c r="C4616" s="191">
        <v>993.55999799999995</v>
      </c>
      <c r="D4616" s="191">
        <v>972.90997300000004</v>
      </c>
      <c r="E4616" s="191">
        <v>976.97997999999995</v>
      </c>
      <c r="F4616" s="192">
        <v>976.97997999999995</v>
      </c>
      <c r="G4616" s="191">
        <v>1184400000</v>
      </c>
      <c r="H4616" s="194">
        <f t="shared" si="72"/>
        <v>-1.2183703878216682E-2</v>
      </c>
      <c r="I4616" s="193"/>
      <c r="J4616" s="197">
        <v>4614</v>
      </c>
      <c r="K4616" s="234">
        <v>-1.2183703878216682E-2</v>
      </c>
      <c r="L4616" s="198">
        <v>2.1836773816300168E-3</v>
      </c>
    </row>
    <row r="4617" spans="1:12" ht="14.4" x14ac:dyDescent="0.3">
      <c r="A4617" s="7">
        <v>37442</v>
      </c>
      <c r="B4617" s="191">
        <v>953.98999000000003</v>
      </c>
      <c r="C4617" s="191">
        <v>989.07000700000003</v>
      </c>
      <c r="D4617" s="191">
        <v>953.98999000000003</v>
      </c>
      <c r="E4617" s="191">
        <v>989.03002900000001</v>
      </c>
      <c r="F4617" s="192">
        <v>989.03002900000001</v>
      </c>
      <c r="G4617" s="191">
        <v>699400000</v>
      </c>
      <c r="H4617" s="194">
        <f t="shared" si="72"/>
        <v>3.6729986024276816E-2</v>
      </c>
      <c r="I4617" s="193"/>
      <c r="J4617" s="197">
        <v>4615</v>
      </c>
      <c r="K4617" s="234">
        <v>3.6729986024276816E-2</v>
      </c>
      <c r="L4617" s="198">
        <v>2.186622091709927E-3</v>
      </c>
    </row>
    <row r="4618" spans="1:12" ht="14.4" x14ac:dyDescent="0.3">
      <c r="A4618" s="7">
        <v>37440</v>
      </c>
      <c r="B4618" s="191">
        <v>948.09002699999996</v>
      </c>
      <c r="C4618" s="191">
        <v>954.29998799999998</v>
      </c>
      <c r="D4618" s="191">
        <v>934.86999500000002</v>
      </c>
      <c r="E4618" s="191">
        <v>953.98999000000003</v>
      </c>
      <c r="F4618" s="192">
        <v>953.98999000000003</v>
      </c>
      <c r="G4618" s="191">
        <v>1527800000</v>
      </c>
      <c r="H4618" s="194">
        <f t="shared" si="72"/>
        <v>6.2229986941947559E-3</v>
      </c>
      <c r="I4618" s="193"/>
      <c r="J4618" s="197">
        <v>4616</v>
      </c>
      <c r="K4618" s="234">
        <v>6.2229986941947559E-3</v>
      </c>
      <c r="L4618" s="198">
        <v>2.1883095113473202E-3</v>
      </c>
    </row>
    <row r="4619" spans="1:12" ht="14.4" x14ac:dyDescent="0.3">
      <c r="A4619" s="7">
        <v>37439</v>
      </c>
      <c r="B4619" s="191">
        <v>968.65002400000003</v>
      </c>
      <c r="C4619" s="191">
        <v>968.65002400000003</v>
      </c>
      <c r="D4619" s="191">
        <v>945.53997800000002</v>
      </c>
      <c r="E4619" s="191">
        <v>948.09002699999996</v>
      </c>
      <c r="F4619" s="192">
        <v>948.09002699999996</v>
      </c>
      <c r="G4619" s="191">
        <v>1823000000</v>
      </c>
      <c r="H4619" s="194">
        <f t="shared" si="72"/>
        <v>-2.1225413194229235E-2</v>
      </c>
      <c r="I4619" s="193"/>
      <c r="J4619" s="197">
        <v>4617</v>
      </c>
      <c r="K4619" s="234">
        <v>-2.1225413194229235E-2</v>
      </c>
      <c r="L4619" s="198">
        <v>2.1884416116099473E-3</v>
      </c>
    </row>
    <row r="4620" spans="1:12" ht="14.4" x14ac:dyDescent="0.3">
      <c r="A4620" s="7">
        <v>37438</v>
      </c>
      <c r="B4620" s="191">
        <v>989.82000700000003</v>
      </c>
      <c r="C4620" s="191">
        <v>994.46002199999998</v>
      </c>
      <c r="D4620" s="191">
        <v>967.42999299999997</v>
      </c>
      <c r="E4620" s="191">
        <v>968.65002400000003</v>
      </c>
      <c r="F4620" s="192">
        <v>968.65002400000003</v>
      </c>
      <c r="G4620" s="191">
        <v>1425500000</v>
      </c>
      <c r="H4620" s="194">
        <f t="shared" si="72"/>
        <v>-2.1387709735392328E-2</v>
      </c>
      <c r="I4620" s="193"/>
      <c r="J4620" s="197">
        <v>4618</v>
      </c>
      <c r="K4620" s="234">
        <v>-2.1387709735392328E-2</v>
      </c>
      <c r="L4620" s="198">
        <v>2.1898618510608455E-3</v>
      </c>
    </row>
    <row r="4621" spans="1:12" ht="14.4" x14ac:dyDescent="0.3">
      <c r="A4621" s="7">
        <v>37435</v>
      </c>
      <c r="B4621" s="191">
        <v>990.64001499999995</v>
      </c>
      <c r="C4621" s="191">
        <v>1001.789978</v>
      </c>
      <c r="D4621" s="191">
        <v>988.30999799999995</v>
      </c>
      <c r="E4621" s="191">
        <v>989.82000700000003</v>
      </c>
      <c r="F4621" s="192">
        <v>989.82000700000003</v>
      </c>
      <c r="G4621" s="191">
        <v>2117000000</v>
      </c>
      <c r="H4621" s="194">
        <f t="shared" si="72"/>
        <v>-8.2775578170029424E-4</v>
      </c>
      <c r="I4621" s="193"/>
      <c r="J4621" s="197">
        <v>4619</v>
      </c>
      <c r="K4621" s="234">
        <v>-8.2775578170029424E-4</v>
      </c>
      <c r="L4621" s="198">
        <v>2.1902860495578319E-3</v>
      </c>
    </row>
    <row r="4622" spans="1:12" ht="14.4" x14ac:dyDescent="0.3">
      <c r="A4622" s="7">
        <v>37434</v>
      </c>
      <c r="B4622" s="191">
        <v>973.53002900000001</v>
      </c>
      <c r="C4622" s="191">
        <v>990.669983</v>
      </c>
      <c r="D4622" s="191">
        <v>963.73999000000003</v>
      </c>
      <c r="E4622" s="191">
        <v>990.64001499999995</v>
      </c>
      <c r="F4622" s="192">
        <v>990.64001499999995</v>
      </c>
      <c r="G4622" s="191">
        <v>1908600000</v>
      </c>
      <c r="H4622" s="194">
        <f t="shared" si="72"/>
        <v>1.7575201062441943E-2</v>
      </c>
      <c r="I4622" s="193"/>
      <c r="J4622" s="197">
        <v>4620</v>
      </c>
      <c r="K4622" s="234">
        <v>1.7575201062441943E-2</v>
      </c>
      <c r="L4622" s="198">
        <v>2.1919708287469379E-3</v>
      </c>
    </row>
    <row r="4623" spans="1:12" ht="14.4" x14ac:dyDescent="0.3">
      <c r="A4623" s="7">
        <v>37433</v>
      </c>
      <c r="B4623" s="191">
        <v>976.14001499999995</v>
      </c>
      <c r="C4623" s="191">
        <v>977.42999299999997</v>
      </c>
      <c r="D4623" s="191">
        <v>952.919983</v>
      </c>
      <c r="E4623" s="191">
        <v>973.53002900000001</v>
      </c>
      <c r="F4623" s="192">
        <v>973.53002900000001</v>
      </c>
      <c r="G4623" s="191">
        <v>2014290000</v>
      </c>
      <c r="H4623" s="194">
        <f t="shared" si="72"/>
        <v>-2.6737824081516991E-3</v>
      </c>
      <c r="I4623" s="193"/>
      <c r="J4623" s="197">
        <v>4621</v>
      </c>
      <c r="K4623" s="234">
        <v>-2.6737824081516991E-3</v>
      </c>
      <c r="L4623" s="198">
        <v>2.1941502704234399E-3</v>
      </c>
    </row>
    <row r="4624" spans="1:12" ht="14.4" x14ac:dyDescent="0.3">
      <c r="A4624" s="7">
        <v>37432</v>
      </c>
      <c r="B4624" s="191">
        <v>992.71997099999999</v>
      </c>
      <c r="C4624" s="191">
        <v>1005.880005</v>
      </c>
      <c r="D4624" s="191">
        <v>974.21002199999998</v>
      </c>
      <c r="E4624" s="191">
        <v>976.14001499999995</v>
      </c>
      <c r="F4624" s="192">
        <v>976.14001499999995</v>
      </c>
      <c r="G4624" s="191">
        <v>1513700000</v>
      </c>
      <c r="H4624" s="194">
        <f t="shared" si="72"/>
        <v>-1.6701543722645668E-2</v>
      </c>
      <c r="I4624" s="193"/>
      <c r="J4624" s="197">
        <v>4622</v>
      </c>
      <c r="K4624" s="234">
        <v>-1.6701543722645668E-2</v>
      </c>
      <c r="L4624" s="198">
        <v>2.1942837557015118E-3</v>
      </c>
    </row>
    <row r="4625" spans="1:12" ht="14.4" x14ac:dyDescent="0.3">
      <c r="A4625" s="7">
        <v>37431</v>
      </c>
      <c r="B4625" s="191">
        <v>989.14001499999995</v>
      </c>
      <c r="C4625" s="191">
        <v>1002.1099850000001</v>
      </c>
      <c r="D4625" s="191">
        <v>970.84997599999997</v>
      </c>
      <c r="E4625" s="191">
        <v>992.71997099999999</v>
      </c>
      <c r="F4625" s="192">
        <v>992.71997099999999</v>
      </c>
      <c r="G4625" s="191">
        <v>1552600000</v>
      </c>
      <c r="H4625" s="194">
        <f t="shared" si="72"/>
        <v>3.6192611214905085E-3</v>
      </c>
      <c r="I4625" s="193"/>
      <c r="J4625" s="197">
        <v>4623</v>
      </c>
      <c r="K4625" s="234">
        <v>3.6192611214905085E-3</v>
      </c>
      <c r="L4625" s="198">
        <v>2.1955704021284946E-3</v>
      </c>
    </row>
    <row r="4626" spans="1:12" ht="14.4" x14ac:dyDescent="0.3">
      <c r="A4626" s="7">
        <v>37428</v>
      </c>
      <c r="B4626" s="191">
        <v>1006.289978</v>
      </c>
      <c r="C4626" s="191">
        <v>1006.289978</v>
      </c>
      <c r="D4626" s="191">
        <v>985.65002400000003</v>
      </c>
      <c r="E4626" s="191">
        <v>989.14001499999995</v>
      </c>
      <c r="F4626" s="192">
        <v>989.14001499999995</v>
      </c>
      <c r="G4626" s="191">
        <v>1497200000</v>
      </c>
      <c r="H4626" s="194">
        <f t="shared" si="72"/>
        <v>-1.704276438694699E-2</v>
      </c>
      <c r="I4626" s="193"/>
      <c r="J4626" s="197">
        <v>4624</v>
      </c>
      <c r="K4626" s="234">
        <v>-1.704276438694699E-2</v>
      </c>
      <c r="L4626" s="198">
        <v>2.1957817505666396E-3</v>
      </c>
    </row>
    <row r="4627" spans="1:12" ht="14.4" x14ac:dyDescent="0.3">
      <c r="A4627" s="7">
        <v>37427</v>
      </c>
      <c r="B4627" s="191">
        <v>1019.98999</v>
      </c>
      <c r="C4627" s="191">
        <v>1023.330017</v>
      </c>
      <c r="D4627" s="191">
        <v>1004.590027</v>
      </c>
      <c r="E4627" s="191">
        <v>1006.289978</v>
      </c>
      <c r="F4627" s="192">
        <v>1006.289978</v>
      </c>
      <c r="G4627" s="191">
        <v>1389700000</v>
      </c>
      <c r="H4627" s="194">
        <f t="shared" si="72"/>
        <v>-1.3431516126937692E-2</v>
      </c>
      <c r="I4627" s="193"/>
      <c r="J4627" s="197">
        <v>4625</v>
      </c>
      <c r="K4627" s="234">
        <v>-1.3431516126937692E-2</v>
      </c>
      <c r="L4627" s="198">
        <v>2.1996173913669788E-3</v>
      </c>
    </row>
    <row r="4628" spans="1:12" ht="14.4" x14ac:dyDescent="0.3">
      <c r="A4628" s="7">
        <v>37426</v>
      </c>
      <c r="B4628" s="191">
        <v>1037.1400149999999</v>
      </c>
      <c r="C4628" s="191">
        <v>1037.6099850000001</v>
      </c>
      <c r="D4628" s="191">
        <v>1017.880005</v>
      </c>
      <c r="E4628" s="191">
        <v>1019.98999</v>
      </c>
      <c r="F4628" s="192">
        <v>1019.98999</v>
      </c>
      <c r="G4628" s="191">
        <v>1336100000</v>
      </c>
      <c r="H4628" s="194">
        <f t="shared" si="72"/>
        <v>-1.6535882091098294E-2</v>
      </c>
      <c r="I4628" s="193"/>
      <c r="J4628" s="197">
        <v>4626</v>
      </c>
      <c r="K4628" s="234">
        <v>-1.6535882091098294E-2</v>
      </c>
      <c r="L4628" s="198">
        <v>2.2027341696490999E-3</v>
      </c>
    </row>
    <row r="4629" spans="1:12" ht="14.4" x14ac:dyDescent="0.3">
      <c r="A4629" s="7">
        <v>37425</v>
      </c>
      <c r="B4629" s="191">
        <v>1036.170044</v>
      </c>
      <c r="C4629" s="191">
        <v>1040.829956</v>
      </c>
      <c r="D4629" s="191">
        <v>1030.920044</v>
      </c>
      <c r="E4629" s="191">
        <v>1037.1400149999999</v>
      </c>
      <c r="F4629" s="192">
        <v>1037.1400149999999</v>
      </c>
      <c r="G4629" s="191">
        <v>1193100000</v>
      </c>
      <c r="H4629" s="194">
        <f t="shared" si="72"/>
        <v>9.3611179517942794E-4</v>
      </c>
      <c r="I4629" s="193"/>
      <c r="J4629" s="197">
        <v>4627</v>
      </c>
      <c r="K4629" s="234">
        <v>9.3611179517942794E-4</v>
      </c>
      <c r="L4629" s="198">
        <v>2.2029128397908779E-3</v>
      </c>
    </row>
    <row r="4630" spans="1:12" ht="14.4" x14ac:dyDescent="0.3">
      <c r="A4630" s="7">
        <v>37424</v>
      </c>
      <c r="B4630" s="191">
        <v>1007.27002</v>
      </c>
      <c r="C4630" s="191">
        <v>1036.170044</v>
      </c>
      <c r="D4630" s="191">
        <v>1007.27002</v>
      </c>
      <c r="E4630" s="191">
        <v>1036.170044</v>
      </c>
      <c r="F4630" s="192">
        <v>1036.170044</v>
      </c>
      <c r="G4630" s="191">
        <v>1236600000</v>
      </c>
      <c r="H4630" s="194">
        <f t="shared" si="72"/>
        <v>2.86914366814967E-2</v>
      </c>
      <c r="I4630" s="193"/>
      <c r="J4630" s="197">
        <v>4628</v>
      </c>
      <c r="K4630" s="234">
        <v>2.86914366814967E-2</v>
      </c>
      <c r="L4630" s="198">
        <v>2.2045773020528221E-3</v>
      </c>
    </row>
    <row r="4631" spans="1:12" ht="14.4" x14ac:dyDescent="0.3">
      <c r="A4631" s="7">
        <v>37421</v>
      </c>
      <c r="B4631" s="191">
        <v>1009.559998</v>
      </c>
      <c r="C4631" s="191">
        <v>1009.559998</v>
      </c>
      <c r="D4631" s="191">
        <v>981.63000499999998</v>
      </c>
      <c r="E4631" s="191">
        <v>1007.27002</v>
      </c>
      <c r="F4631" s="192">
        <v>1007.27002</v>
      </c>
      <c r="G4631" s="191">
        <v>1549000000</v>
      </c>
      <c r="H4631" s="194">
        <f t="shared" si="72"/>
        <v>-2.2682931222874239E-3</v>
      </c>
      <c r="I4631" s="193"/>
      <c r="J4631" s="197">
        <v>4629</v>
      </c>
      <c r="K4631" s="234">
        <v>-2.2682931222874239E-3</v>
      </c>
      <c r="L4631" s="198">
        <v>2.2136530053508434E-3</v>
      </c>
    </row>
    <row r="4632" spans="1:12" ht="14.4" x14ac:dyDescent="0.3">
      <c r="A4632" s="7">
        <v>37420</v>
      </c>
      <c r="B4632" s="191">
        <v>1020.26001</v>
      </c>
      <c r="C4632" s="191">
        <v>1023.469971</v>
      </c>
      <c r="D4632" s="191">
        <v>1008.119995</v>
      </c>
      <c r="E4632" s="191">
        <v>1009.559998</v>
      </c>
      <c r="F4632" s="192">
        <v>1009.559998</v>
      </c>
      <c r="G4632" s="191">
        <v>1405500000</v>
      </c>
      <c r="H4632" s="194">
        <f t="shared" si="72"/>
        <v>-1.0487534447223914E-2</v>
      </c>
      <c r="I4632" s="193"/>
      <c r="J4632" s="197">
        <v>4630</v>
      </c>
      <c r="K4632" s="234">
        <v>-1.0487534447223914E-2</v>
      </c>
      <c r="L4632" s="198">
        <v>2.2176991518116766E-3</v>
      </c>
    </row>
    <row r="4633" spans="1:12" ht="14.4" x14ac:dyDescent="0.3">
      <c r="A4633" s="7">
        <v>37419</v>
      </c>
      <c r="B4633" s="191">
        <v>1013.26001</v>
      </c>
      <c r="C4633" s="191">
        <v>1021.849976</v>
      </c>
      <c r="D4633" s="191">
        <v>1002.580017</v>
      </c>
      <c r="E4633" s="191">
        <v>1020.26001</v>
      </c>
      <c r="F4633" s="192">
        <v>1020.26001</v>
      </c>
      <c r="G4633" s="191">
        <v>1795720000</v>
      </c>
      <c r="H4633" s="194">
        <f t="shared" si="72"/>
        <v>6.5706730048304546E-3</v>
      </c>
      <c r="I4633" s="193"/>
      <c r="J4633" s="197">
        <v>4631</v>
      </c>
      <c r="K4633" s="234">
        <v>6.5706730048304546E-3</v>
      </c>
      <c r="L4633" s="198">
        <v>2.2177089023248746E-3</v>
      </c>
    </row>
    <row r="4634" spans="1:12" ht="14.4" x14ac:dyDescent="0.3">
      <c r="A4634" s="7">
        <v>37418</v>
      </c>
      <c r="B4634" s="191">
        <v>1030.73999</v>
      </c>
      <c r="C4634" s="191">
        <v>1039.040039</v>
      </c>
      <c r="D4634" s="191">
        <v>1012.940002</v>
      </c>
      <c r="E4634" s="191">
        <v>1013.599976</v>
      </c>
      <c r="F4634" s="192">
        <v>1013.599976</v>
      </c>
      <c r="G4634" s="191">
        <v>1212400000</v>
      </c>
      <c r="H4634" s="194">
        <f t="shared" si="72"/>
        <v>-1.6628843516588568E-2</v>
      </c>
      <c r="I4634" s="193"/>
      <c r="J4634" s="197">
        <v>4632</v>
      </c>
      <c r="K4634" s="234">
        <v>-1.6628843516588568E-2</v>
      </c>
      <c r="L4634" s="198">
        <v>2.2203184247770119E-3</v>
      </c>
    </row>
    <row r="4635" spans="1:12" ht="14.4" x14ac:dyDescent="0.3">
      <c r="A4635" s="7">
        <v>37417</v>
      </c>
      <c r="B4635" s="191">
        <v>1027.530029</v>
      </c>
      <c r="C4635" s="191">
        <v>1038.1800539999999</v>
      </c>
      <c r="D4635" s="191">
        <v>1025.4499510000001</v>
      </c>
      <c r="E4635" s="191">
        <v>1030.73999</v>
      </c>
      <c r="F4635" s="192">
        <v>1030.73999</v>
      </c>
      <c r="G4635" s="191">
        <v>1226200000</v>
      </c>
      <c r="H4635" s="194">
        <f t="shared" si="72"/>
        <v>3.1239583364040266E-3</v>
      </c>
      <c r="I4635" s="193"/>
      <c r="J4635" s="197">
        <v>4633</v>
      </c>
      <c r="K4635" s="234">
        <v>3.1239583364040266E-3</v>
      </c>
      <c r="L4635" s="198">
        <v>2.2219855538147541E-3</v>
      </c>
    </row>
    <row r="4636" spans="1:12" ht="14.4" x14ac:dyDescent="0.3">
      <c r="A4636" s="7">
        <v>37414</v>
      </c>
      <c r="B4636" s="191">
        <v>1029.150024</v>
      </c>
      <c r="C4636" s="191">
        <v>1033.0200199999999</v>
      </c>
      <c r="D4636" s="191">
        <v>1012.48999</v>
      </c>
      <c r="E4636" s="191">
        <v>1027.530029</v>
      </c>
      <c r="F4636" s="192">
        <v>1027.530029</v>
      </c>
      <c r="G4636" s="191">
        <v>1341300000</v>
      </c>
      <c r="H4636" s="194">
        <f t="shared" si="72"/>
        <v>-1.5741096654728515E-3</v>
      </c>
      <c r="I4636" s="193"/>
      <c r="J4636" s="197">
        <v>4634</v>
      </c>
      <c r="K4636" s="234">
        <v>-1.5741096654728515E-3</v>
      </c>
      <c r="L4636" s="198">
        <v>2.2233056585385146E-3</v>
      </c>
    </row>
    <row r="4637" spans="1:12" ht="14.4" x14ac:dyDescent="0.3">
      <c r="A4637" s="7">
        <v>37413</v>
      </c>
      <c r="B4637" s="191">
        <v>1049.900024</v>
      </c>
      <c r="C4637" s="191">
        <v>1049.900024</v>
      </c>
      <c r="D4637" s="191">
        <v>1026.910034</v>
      </c>
      <c r="E4637" s="191">
        <v>1029.150024</v>
      </c>
      <c r="F4637" s="192">
        <v>1029.150024</v>
      </c>
      <c r="G4637" s="191">
        <v>1601500000</v>
      </c>
      <c r="H4637" s="194">
        <f t="shared" si="72"/>
        <v>-1.9763786575549214E-2</v>
      </c>
      <c r="I4637" s="193"/>
      <c r="J4637" s="197">
        <v>4635</v>
      </c>
      <c r="K4637" s="234">
        <v>-1.9763786575549214E-2</v>
      </c>
      <c r="L4637" s="198">
        <v>2.2239056524228145E-3</v>
      </c>
    </row>
    <row r="4638" spans="1:12" ht="14.4" x14ac:dyDescent="0.3">
      <c r="A4638" s="7">
        <v>37412</v>
      </c>
      <c r="B4638" s="191">
        <v>1040.6899410000001</v>
      </c>
      <c r="C4638" s="191">
        <v>1050.1099850000001</v>
      </c>
      <c r="D4638" s="191">
        <v>1038.839966</v>
      </c>
      <c r="E4638" s="191">
        <v>1049.900024</v>
      </c>
      <c r="F4638" s="192">
        <v>1049.900024</v>
      </c>
      <c r="G4638" s="191">
        <v>1300100000</v>
      </c>
      <c r="H4638" s="194">
        <f t="shared" si="72"/>
        <v>8.8499779205610096E-3</v>
      </c>
      <c r="I4638" s="193"/>
      <c r="J4638" s="197">
        <v>4636</v>
      </c>
      <c r="K4638" s="234">
        <v>8.8499779205610096E-3</v>
      </c>
      <c r="L4638" s="198">
        <v>2.2254987577865833E-3</v>
      </c>
    </row>
    <row r="4639" spans="1:12" ht="14.4" x14ac:dyDescent="0.3">
      <c r="A4639" s="7">
        <v>37411</v>
      </c>
      <c r="B4639" s="191">
        <v>1040.6800539999999</v>
      </c>
      <c r="C4639" s="191">
        <v>1046.0600589999999</v>
      </c>
      <c r="D4639" s="191">
        <v>1030.5200199999999</v>
      </c>
      <c r="E4639" s="191">
        <v>1040.6899410000001</v>
      </c>
      <c r="F4639" s="192">
        <v>1040.6899410000001</v>
      </c>
      <c r="G4639" s="191">
        <v>1466600000</v>
      </c>
      <c r="H4639" s="194">
        <f t="shared" si="72"/>
        <v>9.5005183986763676E-6</v>
      </c>
      <c r="I4639" s="193"/>
      <c r="J4639" s="197">
        <v>4637</v>
      </c>
      <c r="K4639" s="234">
        <v>9.5005183986763676E-6</v>
      </c>
      <c r="L4639" s="198">
        <v>2.2255810327332726E-3</v>
      </c>
    </row>
    <row r="4640" spans="1:12" ht="14.4" x14ac:dyDescent="0.3">
      <c r="A4640" s="7">
        <v>37410</v>
      </c>
      <c r="B4640" s="191">
        <v>1067.1400149999999</v>
      </c>
      <c r="C4640" s="191">
        <v>1070.73999</v>
      </c>
      <c r="D4640" s="191">
        <v>1039.900024</v>
      </c>
      <c r="E4640" s="191">
        <v>1040.6800539999999</v>
      </c>
      <c r="F4640" s="192">
        <v>1040.6800539999999</v>
      </c>
      <c r="G4640" s="191">
        <v>1324300000</v>
      </c>
      <c r="H4640" s="194">
        <f t="shared" si="72"/>
        <v>-2.4795210214284789E-2</v>
      </c>
      <c r="I4640" s="193"/>
      <c r="J4640" s="197">
        <v>4638</v>
      </c>
      <c r="K4640" s="234">
        <v>-2.4795210214284789E-2</v>
      </c>
      <c r="L4640" s="198">
        <v>2.2294950528438814E-3</v>
      </c>
    </row>
    <row r="4641" spans="1:12" ht="14.4" x14ac:dyDescent="0.3">
      <c r="A4641" s="7">
        <v>37407</v>
      </c>
      <c r="B4641" s="191">
        <v>1064.660034</v>
      </c>
      <c r="C4641" s="191">
        <v>1079.9300539999999</v>
      </c>
      <c r="D4641" s="191">
        <v>1064.660034</v>
      </c>
      <c r="E4641" s="191">
        <v>1067.1400149999999</v>
      </c>
      <c r="F4641" s="192">
        <v>1067.1400149999999</v>
      </c>
      <c r="G4641" s="191">
        <v>1277300000</v>
      </c>
      <c r="H4641" s="194">
        <f t="shared" si="72"/>
        <v>2.3293642297086098E-3</v>
      </c>
      <c r="I4641" s="193"/>
      <c r="J4641" s="197">
        <v>4639</v>
      </c>
      <c r="K4641" s="234">
        <v>2.3293642297086098E-3</v>
      </c>
      <c r="L4641" s="198">
        <v>2.2364459401711945E-3</v>
      </c>
    </row>
    <row r="4642" spans="1:12" ht="14.4" x14ac:dyDescent="0.3">
      <c r="A4642" s="7">
        <v>37406</v>
      </c>
      <c r="B4642" s="191">
        <v>1067.660034</v>
      </c>
      <c r="C4642" s="191">
        <v>1069.5</v>
      </c>
      <c r="D4642" s="191">
        <v>1054.26001</v>
      </c>
      <c r="E4642" s="191">
        <v>1064.660034</v>
      </c>
      <c r="F4642" s="192">
        <v>1064.660034</v>
      </c>
      <c r="G4642" s="191">
        <v>1286600000</v>
      </c>
      <c r="H4642" s="194">
        <f t="shared" si="72"/>
        <v>-2.8098832066987345E-3</v>
      </c>
      <c r="I4642" s="193"/>
      <c r="J4642" s="197">
        <v>4640</v>
      </c>
      <c r="K4642" s="234">
        <v>-2.8098832066987345E-3</v>
      </c>
      <c r="L4642" s="198">
        <v>2.2367205670265435E-3</v>
      </c>
    </row>
    <row r="4643" spans="1:12" ht="14.4" x14ac:dyDescent="0.3">
      <c r="A4643" s="7">
        <v>37405</v>
      </c>
      <c r="B4643" s="191">
        <v>1074.5500489999999</v>
      </c>
      <c r="C4643" s="191">
        <v>1074.829956</v>
      </c>
      <c r="D4643" s="191">
        <v>1067.660034</v>
      </c>
      <c r="E4643" s="191">
        <v>1067.660034</v>
      </c>
      <c r="F4643" s="192">
        <v>1067.660034</v>
      </c>
      <c r="G4643" s="191">
        <v>1081800000</v>
      </c>
      <c r="H4643" s="194">
        <f t="shared" si="72"/>
        <v>-6.4120000798584941E-3</v>
      </c>
      <c r="I4643" s="193"/>
      <c r="J4643" s="197">
        <v>4641</v>
      </c>
      <c r="K4643" s="234">
        <v>-6.4120000798584941E-3</v>
      </c>
      <c r="L4643" s="198">
        <v>2.2376350149267078E-3</v>
      </c>
    </row>
    <row r="4644" spans="1:12" ht="14.4" x14ac:dyDescent="0.3">
      <c r="A4644" s="7">
        <v>37404</v>
      </c>
      <c r="B4644" s="191">
        <v>1083.8199460000001</v>
      </c>
      <c r="C4644" s="191">
        <v>1085.9799800000001</v>
      </c>
      <c r="D4644" s="191">
        <v>1070.3100589999999</v>
      </c>
      <c r="E4644" s="191">
        <v>1074.5500489999999</v>
      </c>
      <c r="F4644" s="192">
        <v>1074.5500489999999</v>
      </c>
      <c r="G4644" s="191">
        <v>996500000</v>
      </c>
      <c r="H4644" s="194">
        <f t="shared" si="72"/>
        <v>-8.5529861617809049E-3</v>
      </c>
      <c r="I4644" s="193"/>
      <c r="J4644" s="197">
        <v>4642</v>
      </c>
      <c r="K4644" s="234">
        <v>-8.5529861617809049E-3</v>
      </c>
      <c r="L4644" s="198">
        <v>2.2379005903092621E-3</v>
      </c>
    </row>
    <row r="4645" spans="1:12" ht="14.4" x14ac:dyDescent="0.3">
      <c r="A4645" s="7">
        <v>37400</v>
      </c>
      <c r="B4645" s="191">
        <v>1097.079956</v>
      </c>
      <c r="C4645" s="191">
        <v>1097.079956</v>
      </c>
      <c r="D4645" s="191">
        <v>1082.1899410000001</v>
      </c>
      <c r="E4645" s="191">
        <v>1083.8199460000001</v>
      </c>
      <c r="F4645" s="192">
        <v>1083.8199460000001</v>
      </c>
      <c r="G4645" s="191">
        <v>885400000</v>
      </c>
      <c r="H4645" s="194">
        <f t="shared" si="72"/>
        <v>-1.2086639563032875E-2</v>
      </c>
      <c r="I4645" s="193"/>
      <c r="J4645" s="197">
        <v>4643</v>
      </c>
      <c r="K4645" s="234">
        <v>-1.2086639563032875E-2</v>
      </c>
      <c r="L4645" s="198">
        <v>2.2388942656449617E-3</v>
      </c>
    </row>
    <row r="4646" spans="1:12" ht="14.4" x14ac:dyDescent="0.3">
      <c r="A4646" s="7">
        <v>37399</v>
      </c>
      <c r="B4646" s="191">
        <v>1086.0200199999999</v>
      </c>
      <c r="C4646" s="191">
        <v>1097.099976</v>
      </c>
      <c r="D4646" s="191">
        <v>1080.5500489999999</v>
      </c>
      <c r="E4646" s="191">
        <v>1097.079956</v>
      </c>
      <c r="F4646" s="192">
        <v>1097.079956</v>
      </c>
      <c r="G4646" s="191">
        <v>1192900000</v>
      </c>
      <c r="H4646" s="194">
        <f t="shared" si="72"/>
        <v>1.0183915394119629E-2</v>
      </c>
      <c r="I4646" s="193"/>
      <c r="J4646" s="197">
        <v>4644</v>
      </c>
      <c r="K4646" s="234">
        <v>1.0183915394119629E-2</v>
      </c>
      <c r="L4646" s="198">
        <v>2.2408220518791181E-3</v>
      </c>
    </row>
    <row r="4647" spans="1:12" ht="14.4" x14ac:dyDescent="0.3">
      <c r="A4647" s="7">
        <v>37398</v>
      </c>
      <c r="B4647" s="191">
        <v>1079.880005</v>
      </c>
      <c r="C4647" s="191">
        <v>1086.0200199999999</v>
      </c>
      <c r="D4647" s="191">
        <v>1075.6400149999999</v>
      </c>
      <c r="E4647" s="191">
        <v>1086.0200199999999</v>
      </c>
      <c r="F4647" s="192">
        <v>1086.0200199999999</v>
      </c>
      <c r="G4647" s="191">
        <v>1136300000</v>
      </c>
      <c r="H4647" s="194">
        <f t="shared" si="72"/>
        <v>5.6858308067292609E-3</v>
      </c>
      <c r="I4647" s="193"/>
      <c r="J4647" s="197">
        <v>4645</v>
      </c>
      <c r="K4647" s="234">
        <v>5.6858308067292609E-3</v>
      </c>
      <c r="L4647" s="198">
        <v>2.244305614383801E-3</v>
      </c>
    </row>
    <row r="4648" spans="1:12" ht="14.4" x14ac:dyDescent="0.3">
      <c r="A4648" s="7">
        <v>37397</v>
      </c>
      <c r="B4648" s="191">
        <v>1091.880005</v>
      </c>
      <c r="C4648" s="191">
        <v>1099.5500489999999</v>
      </c>
      <c r="D4648" s="191">
        <v>1079.079956</v>
      </c>
      <c r="E4648" s="191">
        <v>1079.880005</v>
      </c>
      <c r="F4648" s="192">
        <v>1079.880005</v>
      </c>
      <c r="G4648" s="191">
        <v>1200500000</v>
      </c>
      <c r="H4648" s="194">
        <f t="shared" si="72"/>
        <v>-1.0990218655025192E-2</v>
      </c>
      <c r="I4648" s="193"/>
      <c r="J4648" s="197">
        <v>4646</v>
      </c>
      <c r="K4648" s="234">
        <v>-1.0990218655025192E-2</v>
      </c>
      <c r="L4648" s="198">
        <v>2.2451891720992843E-3</v>
      </c>
    </row>
    <row r="4649" spans="1:12" ht="14.4" x14ac:dyDescent="0.3">
      <c r="A4649" s="7">
        <v>37396</v>
      </c>
      <c r="B4649" s="191">
        <v>1106.589966</v>
      </c>
      <c r="C4649" s="191">
        <v>1106.589966</v>
      </c>
      <c r="D4649" s="191">
        <v>1090.6099850000001</v>
      </c>
      <c r="E4649" s="191">
        <v>1091.880005</v>
      </c>
      <c r="F4649" s="192">
        <v>1091.880005</v>
      </c>
      <c r="G4649" s="191">
        <v>989800000</v>
      </c>
      <c r="H4649" s="194">
        <f t="shared" si="72"/>
        <v>-1.3293054746531129E-2</v>
      </c>
      <c r="I4649" s="193"/>
      <c r="J4649" s="197">
        <v>4647</v>
      </c>
      <c r="K4649" s="234">
        <v>-1.3293054746531129E-2</v>
      </c>
      <c r="L4649" s="198">
        <v>2.2471442274652493E-3</v>
      </c>
    </row>
    <row r="4650" spans="1:12" ht="14.4" x14ac:dyDescent="0.3">
      <c r="A4650" s="7">
        <v>37393</v>
      </c>
      <c r="B4650" s="191">
        <v>1098.2299800000001</v>
      </c>
      <c r="C4650" s="191">
        <v>1106.589966</v>
      </c>
      <c r="D4650" s="191">
        <v>1096.7700199999999</v>
      </c>
      <c r="E4650" s="191">
        <v>1106.589966</v>
      </c>
      <c r="F4650" s="192">
        <v>1106.589966</v>
      </c>
      <c r="G4650" s="191">
        <v>1274400000</v>
      </c>
      <c r="H4650" s="194">
        <f t="shared" si="72"/>
        <v>7.6122361911845956E-3</v>
      </c>
      <c r="I4650" s="193"/>
      <c r="J4650" s="197">
        <v>4648</v>
      </c>
      <c r="K4650" s="234">
        <v>7.6122361911845956E-3</v>
      </c>
      <c r="L4650" s="198">
        <v>2.2483728227059687E-3</v>
      </c>
    </row>
    <row r="4651" spans="1:12" ht="14.4" x14ac:dyDescent="0.3">
      <c r="A4651" s="7">
        <v>37392</v>
      </c>
      <c r="B4651" s="191">
        <v>1091.0699460000001</v>
      </c>
      <c r="C4651" s="191">
        <v>1099.290039</v>
      </c>
      <c r="D4651" s="191">
        <v>1089.170044</v>
      </c>
      <c r="E4651" s="191">
        <v>1098.2299800000001</v>
      </c>
      <c r="F4651" s="192">
        <v>1098.2299800000001</v>
      </c>
      <c r="G4651" s="191">
        <v>1256600000</v>
      </c>
      <c r="H4651" s="194">
        <f t="shared" si="72"/>
        <v>6.5623968713001239E-3</v>
      </c>
      <c r="I4651" s="193"/>
      <c r="J4651" s="197">
        <v>4649</v>
      </c>
      <c r="K4651" s="234">
        <v>6.5623968713001239E-3</v>
      </c>
      <c r="L4651" s="198">
        <v>2.2501726173892885E-3</v>
      </c>
    </row>
    <row r="4652" spans="1:12" ht="14.4" x14ac:dyDescent="0.3">
      <c r="A4652" s="7">
        <v>37391</v>
      </c>
      <c r="B4652" s="191">
        <v>1097.280029</v>
      </c>
      <c r="C4652" s="191">
        <v>1104.2299800000001</v>
      </c>
      <c r="D4652" s="191">
        <v>1088.9399410000001</v>
      </c>
      <c r="E4652" s="191">
        <v>1091.0699460000001</v>
      </c>
      <c r="F4652" s="192">
        <v>1091.0699460000001</v>
      </c>
      <c r="G4652" s="191">
        <v>1420200000</v>
      </c>
      <c r="H4652" s="194">
        <f t="shared" si="72"/>
        <v>-5.6595243109085515E-3</v>
      </c>
      <c r="I4652" s="193"/>
      <c r="J4652" s="197">
        <v>4650</v>
      </c>
      <c r="K4652" s="234">
        <v>-5.6595243109085515E-3</v>
      </c>
      <c r="L4652" s="198">
        <v>2.2503061030407882E-3</v>
      </c>
    </row>
    <row r="4653" spans="1:12" ht="14.4" x14ac:dyDescent="0.3">
      <c r="A4653" s="7">
        <v>37390</v>
      </c>
      <c r="B4653" s="191">
        <v>1074.5600589999999</v>
      </c>
      <c r="C4653" s="191">
        <v>1097.709961</v>
      </c>
      <c r="D4653" s="191">
        <v>1074.5600589999999</v>
      </c>
      <c r="E4653" s="191">
        <v>1097.280029</v>
      </c>
      <c r="F4653" s="192">
        <v>1097.280029</v>
      </c>
      <c r="G4653" s="191">
        <v>1414500000</v>
      </c>
      <c r="H4653" s="194">
        <f t="shared" si="72"/>
        <v>2.1143508740817721E-2</v>
      </c>
      <c r="I4653" s="193"/>
      <c r="J4653" s="197">
        <v>4651</v>
      </c>
      <c r="K4653" s="234">
        <v>2.1143508740817721E-2</v>
      </c>
      <c r="L4653" s="198">
        <v>2.2513869815966765E-3</v>
      </c>
    </row>
    <row r="4654" spans="1:12" ht="14.4" x14ac:dyDescent="0.3">
      <c r="A4654" s="7">
        <v>37389</v>
      </c>
      <c r="B4654" s="191">
        <v>1054.98999</v>
      </c>
      <c r="C4654" s="191">
        <v>1074.839966</v>
      </c>
      <c r="D4654" s="191">
        <v>1053.900024</v>
      </c>
      <c r="E4654" s="191">
        <v>1074.5600589999999</v>
      </c>
      <c r="F4654" s="192">
        <v>1074.5600589999999</v>
      </c>
      <c r="G4654" s="191">
        <v>1088600000</v>
      </c>
      <c r="H4654" s="194">
        <f t="shared" si="72"/>
        <v>1.8550004441274248E-2</v>
      </c>
      <c r="I4654" s="193"/>
      <c r="J4654" s="197">
        <v>4652</v>
      </c>
      <c r="K4654" s="234">
        <v>1.8550004441274248E-2</v>
      </c>
      <c r="L4654" s="198">
        <v>2.2518882905127181E-3</v>
      </c>
    </row>
    <row r="4655" spans="1:12" ht="14.4" x14ac:dyDescent="0.3">
      <c r="A4655" s="7">
        <v>37386</v>
      </c>
      <c r="B4655" s="191">
        <v>1073.01001</v>
      </c>
      <c r="C4655" s="191">
        <v>1075.4300539999999</v>
      </c>
      <c r="D4655" s="191">
        <v>1053.9300539999999</v>
      </c>
      <c r="E4655" s="191">
        <v>1054.98999</v>
      </c>
      <c r="F4655" s="192">
        <v>1054.98999</v>
      </c>
      <c r="G4655" s="191">
        <v>1171900000</v>
      </c>
      <c r="H4655" s="194">
        <f t="shared" si="72"/>
        <v>-1.6793897384051369E-2</v>
      </c>
      <c r="I4655" s="193"/>
      <c r="J4655" s="197">
        <v>4653</v>
      </c>
      <c r="K4655" s="234">
        <v>-1.6793897384051369E-2</v>
      </c>
      <c r="L4655" s="198">
        <v>2.2528002125912815E-3</v>
      </c>
    </row>
    <row r="4656" spans="1:12" ht="14.4" x14ac:dyDescent="0.3">
      <c r="A4656" s="7">
        <v>37385</v>
      </c>
      <c r="B4656" s="191">
        <v>1088.849976</v>
      </c>
      <c r="C4656" s="191">
        <v>1088.849976</v>
      </c>
      <c r="D4656" s="191">
        <v>1072.2299800000001</v>
      </c>
      <c r="E4656" s="191">
        <v>1073.01001</v>
      </c>
      <c r="F4656" s="192">
        <v>1073.01001</v>
      </c>
      <c r="G4656" s="191">
        <v>1153000000</v>
      </c>
      <c r="H4656" s="194">
        <f t="shared" si="72"/>
        <v>-1.4547427422636969E-2</v>
      </c>
      <c r="I4656" s="193"/>
      <c r="J4656" s="197">
        <v>4654</v>
      </c>
      <c r="K4656" s="234">
        <v>-1.4547427422636969E-2</v>
      </c>
      <c r="L4656" s="198">
        <v>2.2584971480260787E-3</v>
      </c>
    </row>
    <row r="4657" spans="1:12" ht="14.4" x14ac:dyDescent="0.3">
      <c r="A4657" s="7">
        <v>37384</v>
      </c>
      <c r="B4657" s="191">
        <v>1049.48999</v>
      </c>
      <c r="C4657" s="191">
        <v>1088.920044</v>
      </c>
      <c r="D4657" s="191">
        <v>1049.48999</v>
      </c>
      <c r="E4657" s="191">
        <v>1088.849976</v>
      </c>
      <c r="F4657" s="192">
        <v>1088.849976</v>
      </c>
      <c r="G4657" s="191">
        <v>1502000000</v>
      </c>
      <c r="H4657" s="194">
        <f t="shared" si="72"/>
        <v>3.7503917498060112E-2</v>
      </c>
      <c r="I4657" s="193"/>
      <c r="J4657" s="197">
        <v>4655</v>
      </c>
      <c r="K4657" s="234">
        <v>3.7503917498060112E-2</v>
      </c>
      <c r="L4657" s="198">
        <v>2.2588531342736516E-3</v>
      </c>
    </row>
    <row r="4658" spans="1:12" ht="14.4" x14ac:dyDescent="0.3">
      <c r="A4658" s="7">
        <v>37383</v>
      </c>
      <c r="B4658" s="191">
        <v>1052.670044</v>
      </c>
      <c r="C4658" s="191">
        <v>1058.670044</v>
      </c>
      <c r="D4658" s="191">
        <v>1048.959961</v>
      </c>
      <c r="E4658" s="191">
        <v>1049.48999</v>
      </c>
      <c r="F4658" s="192">
        <v>1049.48999</v>
      </c>
      <c r="G4658" s="191">
        <v>1354700000</v>
      </c>
      <c r="H4658" s="194">
        <f t="shared" si="72"/>
        <v>-3.0209409093814085E-3</v>
      </c>
      <c r="I4658" s="193"/>
      <c r="J4658" s="197">
        <v>4656</v>
      </c>
      <c r="K4658" s="234">
        <v>-3.0209409093814085E-3</v>
      </c>
      <c r="L4658" s="198">
        <v>2.2600759465035772E-3</v>
      </c>
    </row>
    <row r="4659" spans="1:12" ht="14.4" x14ac:dyDescent="0.3">
      <c r="A4659" s="7">
        <v>37382</v>
      </c>
      <c r="B4659" s="191">
        <v>1073.4300539999999</v>
      </c>
      <c r="C4659" s="191">
        <v>1075.959961</v>
      </c>
      <c r="D4659" s="191">
        <v>1052.650024</v>
      </c>
      <c r="E4659" s="191">
        <v>1052.670044</v>
      </c>
      <c r="F4659" s="192">
        <v>1052.670044</v>
      </c>
      <c r="G4659" s="191">
        <v>1122600000</v>
      </c>
      <c r="H4659" s="194">
        <f t="shared" si="72"/>
        <v>-1.9339881460035929E-2</v>
      </c>
      <c r="I4659" s="193"/>
      <c r="J4659" s="197">
        <v>4657</v>
      </c>
      <c r="K4659" s="234">
        <v>-1.9339881460035929E-2</v>
      </c>
      <c r="L4659" s="198">
        <v>2.2615974726805195E-3</v>
      </c>
    </row>
    <row r="4660" spans="1:12" ht="14.4" x14ac:dyDescent="0.3">
      <c r="A4660" s="7">
        <v>37379</v>
      </c>
      <c r="B4660" s="191">
        <v>1084.5600589999999</v>
      </c>
      <c r="C4660" s="191">
        <v>1084.5600589999999</v>
      </c>
      <c r="D4660" s="191">
        <v>1068.8900149999999</v>
      </c>
      <c r="E4660" s="191">
        <v>1073.4300539999999</v>
      </c>
      <c r="F4660" s="192">
        <v>1073.4300539999999</v>
      </c>
      <c r="G4660" s="191">
        <v>1284500000</v>
      </c>
      <c r="H4660" s="194">
        <f t="shared" si="72"/>
        <v>-1.0262230208129013E-2</v>
      </c>
      <c r="I4660" s="193"/>
      <c r="J4660" s="197">
        <v>4658</v>
      </c>
      <c r="K4660" s="234">
        <v>-1.0262230208129013E-2</v>
      </c>
      <c r="L4660" s="198">
        <v>2.2618632962983121E-3</v>
      </c>
    </row>
    <row r="4661" spans="1:12" ht="14.4" x14ac:dyDescent="0.3">
      <c r="A4661" s="7">
        <v>37378</v>
      </c>
      <c r="B4661" s="191">
        <v>1086.459961</v>
      </c>
      <c r="C4661" s="191">
        <v>1091.420044</v>
      </c>
      <c r="D4661" s="191">
        <v>1079.459961</v>
      </c>
      <c r="E4661" s="191">
        <v>1084.5600589999999</v>
      </c>
      <c r="F4661" s="192">
        <v>1084.5600589999999</v>
      </c>
      <c r="G4661" s="191">
        <v>1364000000</v>
      </c>
      <c r="H4661" s="194">
        <f t="shared" si="72"/>
        <v>-1.7487087128838161E-3</v>
      </c>
      <c r="I4661" s="193"/>
      <c r="J4661" s="197">
        <v>4659</v>
      </c>
      <c r="K4661" s="234">
        <v>-1.7487087128838161E-3</v>
      </c>
      <c r="L4661" s="198">
        <v>2.262202629546896E-3</v>
      </c>
    </row>
    <row r="4662" spans="1:12" ht="14.4" x14ac:dyDescent="0.3">
      <c r="A4662" s="7">
        <v>37377</v>
      </c>
      <c r="B4662" s="191">
        <v>1076.920044</v>
      </c>
      <c r="C4662" s="191">
        <v>1088.3199460000001</v>
      </c>
      <c r="D4662" s="191">
        <v>1065.290039</v>
      </c>
      <c r="E4662" s="191">
        <v>1086.459961</v>
      </c>
      <c r="F4662" s="192">
        <v>1086.459961</v>
      </c>
      <c r="G4662" s="191">
        <v>1451400000</v>
      </c>
      <c r="H4662" s="194">
        <f t="shared" si="72"/>
        <v>8.8585193052642813E-3</v>
      </c>
      <c r="I4662" s="193"/>
      <c r="J4662" s="197">
        <v>4660</v>
      </c>
      <c r="K4662" s="234">
        <v>8.8585193052642813E-3</v>
      </c>
      <c r="L4662" s="198">
        <v>2.2638797399280033E-3</v>
      </c>
    </row>
    <row r="4663" spans="1:12" ht="14.4" x14ac:dyDescent="0.3">
      <c r="A4663" s="7">
        <v>37376</v>
      </c>
      <c r="B4663" s="191">
        <v>1065.4499510000001</v>
      </c>
      <c r="C4663" s="191">
        <v>1082.619995</v>
      </c>
      <c r="D4663" s="191">
        <v>1063.459961</v>
      </c>
      <c r="E4663" s="191">
        <v>1076.920044</v>
      </c>
      <c r="F4663" s="192">
        <v>1076.920044</v>
      </c>
      <c r="G4663" s="191">
        <v>1628600000</v>
      </c>
      <c r="H4663" s="194">
        <f t="shared" si="72"/>
        <v>1.0765492071433683E-2</v>
      </c>
      <c r="I4663" s="193"/>
      <c r="J4663" s="197">
        <v>4661</v>
      </c>
      <c r="K4663" s="234">
        <v>1.0765492071433683E-2</v>
      </c>
      <c r="L4663" s="198">
        <v>2.2684557732614019E-3</v>
      </c>
    </row>
    <row r="4664" spans="1:12" ht="14.4" x14ac:dyDescent="0.3">
      <c r="A4664" s="7">
        <v>37375</v>
      </c>
      <c r="B4664" s="191">
        <v>1076.3199460000001</v>
      </c>
      <c r="C4664" s="191">
        <v>1078.9499510000001</v>
      </c>
      <c r="D4664" s="191">
        <v>1063.619995</v>
      </c>
      <c r="E4664" s="191">
        <v>1065.4499510000001</v>
      </c>
      <c r="F4664" s="192">
        <v>1065.4499510000001</v>
      </c>
      <c r="G4664" s="191">
        <v>1314700000</v>
      </c>
      <c r="H4664" s="194">
        <f t="shared" si="72"/>
        <v>-1.0099222856918064E-2</v>
      </c>
      <c r="I4664" s="193"/>
      <c r="J4664" s="197">
        <v>4662</v>
      </c>
      <c r="K4664" s="234">
        <v>-1.0099222856918064E-2</v>
      </c>
      <c r="L4664" s="198">
        <v>2.268488733903003E-3</v>
      </c>
    </row>
    <row r="4665" spans="1:12" ht="14.4" x14ac:dyDescent="0.3">
      <c r="A4665" s="7">
        <v>37372</v>
      </c>
      <c r="B4665" s="191">
        <v>1091.4799800000001</v>
      </c>
      <c r="C4665" s="191">
        <v>1096.7700199999999</v>
      </c>
      <c r="D4665" s="191">
        <v>1076.3100589999999</v>
      </c>
      <c r="E4665" s="191">
        <v>1076.3199460000001</v>
      </c>
      <c r="F4665" s="192">
        <v>1076.3199460000001</v>
      </c>
      <c r="G4665" s="191">
        <v>1374200000</v>
      </c>
      <c r="H4665" s="194">
        <f t="shared" si="72"/>
        <v>-1.3889429286646188E-2</v>
      </c>
      <c r="I4665" s="193"/>
      <c r="J4665" s="197">
        <v>4663</v>
      </c>
      <c r="K4665" s="234">
        <v>-1.3889429286646188E-2</v>
      </c>
      <c r="L4665" s="198">
        <v>2.2698129413079604E-3</v>
      </c>
    </row>
    <row r="4666" spans="1:12" ht="14.4" x14ac:dyDescent="0.3">
      <c r="A4666" s="7">
        <v>37371</v>
      </c>
      <c r="B4666" s="191">
        <v>1093.1400149999999</v>
      </c>
      <c r="C4666" s="191">
        <v>1094.3599850000001</v>
      </c>
      <c r="D4666" s="191">
        <v>1084.8100589999999</v>
      </c>
      <c r="E4666" s="191">
        <v>1091.4799800000001</v>
      </c>
      <c r="F4666" s="192">
        <v>1091.4799800000001</v>
      </c>
      <c r="G4666" s="191">
        <v>1517400000</v>
      </c>
      <c r="H4666" s="194">
        <f t="shared" si="72"/>
        <v>-1.5185932060129369E-3</v>
      </c>
      <c r="I4666" s="193"/>
      <c r="J4666" s="197">
        <v>4664</v>
      </c>
      <c r="K4666" s="234">
        <v>-1.5185932060129369E-3</v>
      </c>
      <c r="L4666" s="198">
        <v>2.2705476313086494E-3</v>
      </c>
    </row>
    <row r="4667" spans="1:12" ht="14.4" x14ac:dyDescent="0.3">
      <c r="A4667" s="7">
        <v>37370</v>
      </c>
      <c r="B4667" s="191">
        <v>1100.959961</v>
      </c>
      <c r="C4667" s="191">
        <v>1108.459961</v>
      </c>
      <c r="D4667" s="191">
        <v>1092.51001</v>
      </c>
      <c r="E4667" s="191">
        <v>1093.1400149999999</v>
      </c>
      <c r="F4667" s="192">
        <v>1093.1400149999999</v>
      </c>
      <c r="G4667" s="191">
        <v>1373200000</v>
      </c>
      <c r="H4667" s="194">
        <f t="shared" si="72"/>
        <v>-7.1028432250135869E-3</v>
      </c>
      <c r="I4667" s="193"/>
      <c r="J4667" s="197">
        <v>4665</v>
      </c>
      <c r="K4667" s="234">
        <v>-7.1028432250135869E-3</v>
      </c>
      <c r="L4667" s="198">
        <v>2.2715509857159344E-3</v>
      </c>
    </row>
    <row r="4668" spans="1:12" ht="14.4" x14ac:dyDescent="0.3">
      <c r="A4668" s="7">
        <v>37369</v>
      </c>
      <c r="B4668" s="191">
        <v>1107.829956</v>
      </c>
      <c r="C4668" s="191">
        <v>1111.170044</v>
      </c>
      <c r="D4668" s="191">
        <v>1098.9399410000001</v>
      </c>
      <c r="E4668" s="191">
        <v>1100.959961</v>
      </c>
      <c r="F4668" s="192">
        <v>1100.959961</v>
      </c>
      <c r="G4668" s="191">
        <v>1388500000</v>
      </c>
      <c r="H4668" s="194">
        <f t="shared" si="72"/>
        <v>-6.2013082087121474E-3</v>
      </c>
      <c r="I4668" s="193"/>
      <c r="J4668" s="197">
        <v>4666</v>
      </c>
      <c r="K4668" s="234">
        <v>-6.2013082087121474E-3</v>
      </c>
      <c r="L4668" s="198">
        <v>2.2720279817452877E-3</v>
      </c>
    </row>
    <row r="4669" spans="1:12" ht="14.4" x14ac:dyDescent="0.3">
      <c r="A4669" s="7">
        <v>37368</v>
      </c>
      <c r="B4669" s="191">
        <v>1125.170044</v>
      </c>
      <c r="C4669" s="191">
        <v>1125.170044</v>
      </c>
      <c r="D4669" s="191">
        <v>1105.619995</v>
      </c>
      <c r="E4669" s="191">
        <v>1107.829956</v>
      </c>
      <c r="F4669" s="192">
        <v>1107.829956</v>
      </c>
      <c r="G4669" s="191">
        <v>1181800000</v>
      </c>
      <c r="H4669" s="194">
        <f t="shared" si="72"/>
        <v>-1.5411082167061252E-2</v>
      </c>
      <c r="I4669" s="193"/>
      <c r="J4669" s="197">
        <v>4667</v>
      </c>
      <c r="K4669" s="234">
        <v>-1.5411082167061252E-2</v>
      </c>
      <c r="L4669" s="198">
        <v>2.2767969892576105E-3</v>
      </c>
    </row>
    <row r="4670" spans="1:12" ht="14.4" x14ac:dyDescent="0.3">
      <c r="A4670" s="7">
        <v>37365</v>
      </c>
      <c r="B4670" s="191">
        <v>1124.469971</v>
      </c>
      <c r="C4670" s="191">
        <v>1128.8199460000001</v>
      </c>
      <c r="D4670" s="191">
        <v>1122.589966</v>
      </c>
      <c r="E4670" s="191">
        <v>1125.170044</v>
      </c>
      <c r="F4670" s="192">
        <v>1125.170044</v>
      </c>
      <c r="G4670" s="191">
        <v>1185000000</v>
      </c>
      <c r="H4670" s="194">
        <f t="shared" si="72"/>
        <v>6.2258043171877181E-4</v>
      </c>
      <c r="I4670" s="193"/>
      <c r="J4670" s="197">
        <v>4668</v>
      </c>
      <c r="K4670" s="234">
        <v>6.2258043171877181E-4</v>
      </c>
      <c r="L4670" s="198">
        <v>2.2802089955769331E-3</v>
      </c>
    </row>
    <row r="4671" spans="1:12" ht="14.4" x14ac:dyDescent="0.3">
      <c r="A4671" s="7">
        <v>37364</v>
      </c>
      <c r="B4671" s="191">
        <v>1126.0699460000001</v>
      </c>
      <c r="C4671" s="191">
        <v>1130.48999</v>
      </c>
      <c r="D4671" s="191">
        <v>1109.290039</v>
      </c>
      <c r="E4671" s="191">
        <v>1124.469971</v>
      </c>
      <c r="F4671" s="192">
        <v>1124.469971</v>
      </c>
      <c r="G4671" s="191">
        <v>1359300000</v>
      </c>
      <c r="H4671" s="194">
        <f t="shared" si="72"/>
        <v>-1.4208486832309845E-3</v>
      </c>
      <c r="I4671" s="193"/>
      <c r="J4671" s="197">
        <v>4669</v>
      </c>
      <c r="K4671" s="234">
        <v>-1.4208486832309845E-3</v>
      </c>
      <c r="L4671" s="198">
        <v>2.2834702501249829E-3</v>
      </c>
    </row>
    <row r="4672" spans="1:12" ht="14.4" x14ac:dyDescent="0.3">
      <c r="A4672" s="7">
        <v>37363</v>
      </c>
      <c r="B4672" s="191">
        <v>1128.369995</v>
      </c>
      <c r="C4672" s="191">
        <v>1133</v>
      </c>
      <c r="D4672" s="191">
        <v>1123.369995</v>
      </c>
      <c r="E4672" s="191">
        <v>1126.0699460000001</v>
      </c>
      <c r="F4672" s="192">
        <v>1126.0699460000001</v>
      </c>
      <c r="G4672" s="191">
        <v>1376900000</v>
      </c>
      <c r="H4672" s="194">
        <f t="shared" si="72"/>
        <v>-2.0383819227663392E-3</v>
      </c>
      <c r="I4672" s="193"/>
      <c r="J4672" s="197">
        <v>4670</v>
      </c>
      <c r="K4672" s="234">
        <v>-2.0383819227663392E-3</v>
      </c>
      <c r="L4672" s="198">
        <v>2.2842135541701631E-3</v>
      </c>
    </row>
    <row r="4673" spans="1:12" ht="14.4" x14ac:dyDescent="0.3">
      <c r="A4673" s="7">
        <v>37362</v>
      </c>
      <c r="B4673" s="191">
        <v>1102.5500489999999</v>
      </c>
      <c r="C4673" s="191">
        <v>1129.400024</v>
      </c>
      <c r="D4673" s="191">
        <v>1102.5500489999999</v>
      </c>
      <c r="E4673" s="191">
        <v>1128.369995</v>
      </c>
      <c r="F4673" s="192">
        <v>1128.369995</v>
      </c>
      <c r="G4673" s="191">
        <v>1341300000</v>
      </c>
      <c r="H4673" s="194">
        <f t="shared" si="72"/>
        <v>2.3418389054917246E-2</v>
      </c>
      <c r="I4673" s="193"/>
      <c r="J4673" s="197">
        <v>4671</v>
      </c>
      <c r="K4673" s="234">
        <v>2.3418389054917246E-2</v>
      </c>
      <c r="L4673" s="198">
        <v>2.2852268221607449E-3</v>
      </c>
    </row>
    <row r="4674" spans="1:12" ht="14.4" x14ac:dyDescent="0.3">
      <c r="A4674" s="7">
        <v>37361</v>
      </c>
      <c r="B4674" s="191">
        <v>1111.01001</v>
      </c>
      <c r="C4674" s="191">
        <v>1114.8599850000001</v>
      </c>
      <c r="D4674" s="191">
        <v>1099.410034</v>
      </c>
      <c r="E4674" s="191">
        <v>1102.5500489999999</v>
      </c>
      <c r="F4674" s="192">
        <v>1102.5500489999999</v>
      </c>
      <c r="G4674" s="191">
        <v>1120400000</v>
      </c>
      <c r="H4674" s="194">
        <f t="shared" si="72"/>
        <v>-7.6146577653247441E-3</v>
      </c>
      <c r="I4674" s="193"/>
      <c r="J4674" s="197">
        <v>4672</v>
      </c>
      <c r="K4674" s="234">
        <v>-7.6146577653247441E-3</v>
      </c>
      <c r="L4674" s="198">
        <v>2.2916086237840627E-3</v>
      </c>
    </row>
    <row r="4675" spans="1:12" ht="14.4" x14ac:dyDescent="0.3">
      <c r="A4675" s="7">
        <v>37358</v>
      </c>
      <c r="B4675" s="191">
        <v>1103.6899410000001</v>
      </c>
      <c r="C4675" s="191">
        <v>1112.7700199999999</v>
      </c>
      <c r="D4675" s="191">
        <v>1102.73999</v>
      </c>
      <c r="E4675" s="191">
        <v>1111.01001</v>
      </c>
      <c r="F4675" s="192">
        <v>1111.01001</v>
      </c>
      <c r="G4675" s="191">
        <v>1282100000</v>
      </c>
      <c r="H4675" s="194">
        <f t="shared" si="72"/>
        <v>6.632359984514777E-3</v>
      </c>
      <c r="I4675" s="193"/>
      <c r="J4675" s="197">
        <v>4673</v>
      </c>
      <c r="K4675" s="234">
        <v>6.632359984514777E-3</v>
      </c>
      <c r="L4675" s="198">
        <v>2.2958096078472389E-3</v>
      </c>
    </row>
    <row r="4676" spans="1:12" ht="14.4" x14ac:dyDescent="0.3">
      <c r="A4676" s="7">
        <v>37357</v>
      </c>
      <c r="B4676" s="191">
        <v>1130.469971</v>
      </c>
      <c r="C4676" s="191">
        <v>1130.469971</v>
      </c>
      <c r="D4676" s="191">
        <v>1102.420044</v>
      </c>
      <c r="E4676" s="191">
        <v>1103.6899410000001</v>
      </c>
      <c r="F4676" s="192">
        <v>1103.6899410000001</v>
      </c>
      <c r="G4676" s="191">
        <v>1505600000</v>
      </c>
      <c r="H4676" s="194">
        <f t="shared" ref="H4676:H4739" si="73">(F4676-F4677)/F4677</f>
        <v>-2.368928913371366E-2</v>
      </c>
      <c r="I4676" s="193"/>
      <c r="J4676" s="197">
        <v>4674</v>
      </c>
      <c r="K4676" s="234">
        <v>-2.368928913371366E-2</v>
      </c>
      <c r="L4676" s="198">
        <v>2.2983234634405135E-3</v>
      </c>
    </row>
    <row r="4677" spans="1:12" ht="14.4" x14ac:dyDescent="0.3">
      <c r="A4677" s="7">
        <v>37356</v>
      </c>
      <c r="B4677" s="191">
        <v>1117.8000489999999</v>
      </c>
      <c r="C4677" s="191">
        <v>1131.76001</v>
      </c>
      <c r="D4677" s="191">
        <v>1117.8000489999999</v>
      </c>
      <c r="E4677" s="191">
        <v>1130.469971</v>
      </c>
      <c r="F4677" s="192">
        <v>1130.469971</v>
      </c>
      <c r="G4677" s="191">
        <v>1447900000</v>
      </c>
      <c r="H4677" s="194">
        <f t="shared" si="73"/>
        <v>1.1334694439613541E-2</v>
      </c>
      <c r="I4677" s="193"/>
      <c r="J4677" s="197">
        <v>4675</v>
      </c>
      <c r="K4677" s="234">
        <v>1.1334694439613541E-2</v>
      </c>
      <c r="L4677" s="198">
        <v>2.2986583013066913E-3</v>
      </c>
    </row>
    <row r="4678" spans="1:12" ht="14.4" x14ac:dyDescent="0.3">
      <c r="A4678" s="7">
        <v>37355</v>
      </c>
      <c r="B4678" s="191">
        <v>1125.290039</v>
      </c>
      <c r="C4678" s="191">
        <v>1128.290039</v>
      </c>
      <c r="D4678" s="191">
        <v>1116.7299800000001</v>
      </c>
      <c r="E4678" s="191">
        <v>1117.8000489999999</v>
      </c>
      <c r="F4678" s="192">
        <v>1117.8000489999999</v>
      </c>
      <c r="G4678" s="191">
        <v>1235400000</v>
      </c>
      <c r="H4678" s="194">
        <f t="shared" si="73"/>
        <v>-6.6560528756267031E-3</v>
      </c>
      <c r="I4678" s="193"/>
      <c r="J4678" s="197">
        <v>4676</v>
      </c>
      <c r="K4678" s="234">
        <v>-6.6560528756267031E-3</v>
      </c>
      <c r="L4678" s="198">
        <v>2.3006623000802868E-3</v>
      </c>
    </row>
    <row r="4679" spans="1:12" ht="14.4" x14ac:dyDescent="0.3">
      <c r="A4679" s="7">
        <v>37354</v>
      </c>
      <c r="B4679" s="191">
        <v>1122.7299800000001</v>
      </c>
      <c r="C4679" s="191">
        <v>1125.410034</v>
      </c>
      <c r="D4679" s="191">
        <v>1111.790039</v>
      </c>
      <c r="E4679" s="191">
        <v>1125.290039</v>
      </c>
      <c r="F4679" s="192">
        <v>1125.290039</v>
      </c>
      <c r="G4679" s="191">
        <v>1095300000</v>
      </c>
      <c r="H4679" s="194">
        <f t="shared" si="73"/>
        <v>2.2802089955769331E-3</v>
      </c>
      <c r="I4679" s="193"/>
      <c r="J4679" s="197">
        <v>4677</v>
      </c>
      <c r="K4679" s="234">
        <v>2.2802089955769331E-3</v>
      </c>
      <c r="L4679" s="198">
        <v>2.3033891356964006E-3</v>
      </c>
    </row>
    <row r="4680" spans="1:12" ht="14.4" x14ac:dyDescent="0.3">
      <c r="A4680" s="7">
        <v>37351</v>
      </c>
      <c r="B4680" s="191">
        <v>1126.339966</v>
      </c>
      <c r="C4680" s="191">
        <v>1133.3100589999999</v>
      </c>
      <c r="D4680" s="191">
        <v>1119.48999</v>
      </c>
      <c r="E4680" s="191">
        <v>1122.7299800000001</v>
      </c>
      <c r="F4680" s="192">
        <v>1122.7299800000001</v>
      </c>
      <c r="G4680" s="191">
        <v>1110200000</v>
      </c>
      <c r="H4680" s="194">
        <f t="shared" si="73"/>
        <v>-3.2050589599694054E-3</v>
      </c>
      <c r="I4680" s="193"/>
      <c r="J4680" s="197">
        <v>4678</v>
      </c>
      <c r="K4680" s="234">
        <v>-3.2050589599694054E-3</v>
      </c>
      <c r="L4680" s="198">
        <v>2.3038973749374496E-3</v>
      </c>
    </row>
    <row r="4681" spans="1:12" ht="14.4" x14ac:dyDescent="0.3">
      <c r="A4681" s="7">
        <v>37350</v>
      </c>
      <c r="B4681" s="191">
        <v>1125.400024</v>
      </c>
      <c r="C4681" s="191">
        <v>1130.4499510000001</v>
      </c>
      <c r="D4681" s="191">
        <v>1120.0600589999999</v>
      </c>
      <c r="E4681" s="191">
        <v>1126.339966</v>
      </c>
      <c r="F4681" s="192">
        <v>1126.339966</v>
      </c>
      <c r="G4681" s="191">
        <v>1283800000</v>
      </c>
      <c r="H4681" s="194">
        <f t="shared" si="73"/>
        <v>8.3520701968633831E-4</v>
      </c>
      <c r="I4681" s="193"/>
      <c r="J4681" s="197">
        <v>4679</v>
      </c>
      <c r="K4681" s="234">
        <v>8.3520701968633831E-4</v>
      </c>
      <c r="L4681" s="198">
        <v>2.3066866807389037E-3</v>
      </c>
    </row>
    <row r="4682" spans="1:12" ht="14.4" x14ac:dyDescent="0.3">
      <c r="A4682" s="7">
        <v>37349</v>
      </c>
      <c r="B4682" s="191">
        <v>1136.76001</v>
      </c>
      <c r="C4682" s="191">
        <v>1138.849976</v>
      </c>
      <c r="D4682" s="191">
        <v>1119.6800539999999</v>
      </c>
      <c r="E4682" s="191">
        <v>1125.400024</v>
      </c>
      <c r="F4682" s="192">
        <v>1125.400024</v>
      </c>
      <c r="G4682" s="191">
        <v>1219700000</v>
      </c>
      <c r="H4682" s="194">
        <f t="shared" si="73"/>
        <v>-9.9933019283462796E-3</v>
      </c>
      <c r="I4682" s="193"/>
      <c r="J4682" s="197">
        <v>4680</v>
      </c>
      <c r="K4682" s="234">
        <v>-9.9933019283462796E-3</v>
      </c>
      <c r="L4682" s="198">
        <v>2.3067253994758456E-3</v>
      </c>
    </row>
    <row r="4683" spans="1:12" ht="14.4" x14ac:dyDescent="0.3">
      <c r="A4683" s="7">
        <v>37348</v>
      </c>
      <c r="B4683" s="191">
        <v>1146.540039</v>
      </c>
      <c r="C4683" s="191">
        <v>1146.540039</v>
      </c>
      <c r="D4683" s="191">
        <v>1135.709961</v>
      </c>
      <c r="E4683" s="191">
        <v>1136.76001</v>
      </c>
      <c r="F4683" s="192">
        <v>1136.76001</v>
      </c>
      <c r="G4683" s="191">
        <v>1176700000</v>
      </c>
      <c r="H4683" s="194">
        <f t="shared" si="73"/>
        <v>-8.5300370395525391E-3</v>
      </c>
      <c r="I4683" s="193"/>
      <c r="J4683" s="197">
        <v>4681</v>
      </c>
      <c r="K4683" s="234">
        <v>-8.5300370395525391E-3</v>
      </c>
      <c r="L4683" s="198">
        <v>2.3108339915050612E-3</v>
      </c>
    </row>
    <row r="4684" spans="1:12" ht="14.4" x14ac:dyDescent="0.3">
      <c r="A4684" s="7">
        <v>37347</v>
      </c>
      <c r="B4684" s="191">
        <v>1147.3900149999999</v>
      </c>
      <c r="C4684" s="191">
        <v>1147.839966</v>
      </c>
      <c r="D4684" s="191">
        <v>1132.869995</v>
      </c>
      <c r="E4684" s="191">
        <v>1146.540039</v>
      </c>
      <c r="F4684" s="192">
        <v>1146.540039</v>
      </c>
      <c r="G4684" s="191">
        <v>1050900000</v>
      </c>
      <c r="H4684" s="194">
        <f t="shared" si="73"/>
        <v>-7.4079082865294906E-4</v>
      </c>
      <c r="I4684" s="193"/>
      <c r="J4684" s="197">
        <v>4682</v>
      </c>
      <c r="K4684" s="234">
        <v>-7.4079082865294906E-4</v>
      </c>
      <c r="L4684" s="198">
        <v>2.3142177792052567E-3</v>
      </c>
    </row>
    <row r="4685" spans="1:12" ht="14.4" x14ac:dyDescent="0.3">
      <c r="A4685" s="7">
        <v>37343</v>
      </c>
      <c r="B4685" s="191">
        <v>1144.579956</v>
      </c>
      <c r="C4685" s="191">
        <v>1154.4499510000001</v>
      </c>
      <c r="D4685" s="191">
        <v>1144.579956</v>
      </c>
      <c r="E4685" s="191">
        <v>1147.3900149999999</v>
      </c>
      <c r="F4685" s="192">
        <v>1147.3900149999999</v>
      </c>
      <c r="G4685" s="191">
        <v>1147600000</v>
      </c>
      <c r="H4685" s="194">
        <f t="shared" si="73"/>
        <v>2.4551006552834568E-3</v>
      </c>
      <c r="I4685" s="193"/>
      <c r="J4685" s="197">
        <v>4683</v>
      </c>
      <c r="K4685" s="234">
        <v>2.4551006552834568E-3</v>
      </c>
      <c r="L4685" s="198">
        <v>2.3201806177426641E-3</v>
      </c>
    </row>
    <row r="4686" spans="1:12" ht="14.4" x14ac:dyDescent="0.3">
      <c r="A4686" s="7">
        <v>37342</v>
      </c>
      <c r="B4686" s="191">
        <v>1138.48999</v>
      </c>
      <c r="C4686" s="191">
        <v>1146.9499510000001</v>
      </c>
      <c r="D4686" s="191">
        <v>1135.329956</v>
      </c>
      <c r="E4686" s="191">
        <v>1144.579956</v>
      </c>
      <c r="F4686" s="192">
        <v>1144.579956</v>
      </c>
      <c r="G4686" s="191">
        <v>1180100000</v>
      </c>
      <c r="H4686" s="194">
        <f t="shared" si="73"/>
        <v>5.3491607774258992E-3</v>
      </c>
      <c r="I4686" s="193"/>
      <c r="J4686" s="197">
        <v>4684</v>
      </c>
      <c r="K4686" s="234">
        <v>5.3491607774258992E-3</v>
      </c>
      <c r="L4686" s="198">
        <v>2.3224126121231771E-3</v>
      </c>
    </row>
    <row r="4687" spans="1:12" ht="14.4" x14ac:dyDescent="0.3">
      <c r="A4687" s="7">
        <v>37341</v>
      </c>
      <c r="B4687" s="191">
        <v>1131.869995</v>
      </c>
      <c r="C4687" s="191">
        <v>1147</v>
      </c>
      <c r="D4687" s="191">
        <v>1131.6099850000001</v>
      </c>
      <c r="E4687" s="191">
        <v>1138.48999</v>
      </c>
      <c r="F4687" s="192">
        <v>1138.48999</v>
      </c>
      <c r="G4687" s="191">
        <v>1223600000</v>
      </c>
      <c r="H4687" s="194">
        <f t="shared" si="73"/>
        <v>5.8487238192050641E-3</v>
      </c>
      <c r="I4687" s="193"/>
      <c r="J4687" s="197">
        <v>4685</v>
      </c>
      <c r="K4687" s="234">
        <v>5.8487238192050641E-3</v>
      </c>
      <c r="L4687" s="198">
        <v>2.3238551208915096E-3</v>
      </c>
    </row>
    <row r="4688" spans="1:12" ht="14.4" x14ac:dyDescent="0.3">
      <c r="A4688" s="7">
        <v>37340</v>
      </c>
      <c r="B4688" s="191">
        <v>1148.6999510000001</v>
      </c>
      <c r="C4688" s="191">
        <v>1151.040039</v>
      </c>
      <c r="D4688" s="191">
        <v>1131.869995</v>
      </c>
      <c r="E4688" s="191">
        <v>1131.869995</v>
      </c>
      <c r="F4688" s="192">
        <v>1131.869995</v>
      </c>
      <c r="G4688" s="191">
        <v>1057900000</v>
      </c>
      <c r="H4688" s="194">
        <f t="shared" si="73"/>
        <v>-1.465130731950387E-2</v>
      </c>
      <c r="I4688" s="193"/>
      <c r="J4688" s="197">
        <v>4686</v>
      </c>
      <c r="K4688" s="234">
        <v>-1.465130731950387E-2</v>
      </c>
      <c r="L4688" s="198">
        <v>2.3248450393268693E-3</v>
      </c>
    </row>
    <row r="4689" spans="1:12" ht="14.4" x14ac:dyDescent="0.3">
      <c r="A4689" s="7">
        <v>37337</v>
      </c>
      <c r="B4689" s="191">
        <v>1153.589966</v>
      </c>
      <c r="C4689" s="191">
        <v>1156.48999</v>
      </c>
      <c r="D4689" s="191">
        <v>1144.599976</v>
      </c>
      <c r="E4689" s="191">
        <v>1148.6999510000001</v>
      </c>
      <c r="F4689" s="192">
        <v>1148.6999510000001</v>
      </c>
      <c r="G4689" s="191">
        <v>1243300000</v>
      </c>
      <c r="H4689" s="194">
        <f t="shared" si="73"/>
        <v>-4.2389541727341521E-3</v>
      </c>
      <c r="I4689" s="193"/>
      <c r="J4689" s="197">
        <v>4687</v>
      </c>
      <c r="K4689" s="234">
        <v>-4.2389541727341521E-3</v>
      </c>
      <c r="L4689" s="198">
        <v>2.3258410431833969E-3</v>
      </c>
    </row>
    <row r="4690" spans="1:12" ht="14.4" x14ac:dyDescent="0.3">
      <c r="A4690" s="7">
        <v>37336</v>
      </c>
      <c r="B4690" s="191">
        <v>1151.849976</v>
      </c>
      <c r="C4690" s="191">
        <v>1155.099976</v>
      </c>
      <c r="D4690" s="191">
        <v>1139.4799800000001</v>
      </c>
      <c r="E4690" s="191">
        <v>1153.589966</v>
      </c>
      <c r="F4690" s="192">
        <v>1153.589966</v>
      </c>
      <c r="G4690" s="191">
        <v>1339200000</v>
      </c>
      <c r="H4690" s="194">
        <f t="shared" si="73"/>
        <v>1.5106047109038046E-3</v>
      </c>
      <c r="I4690" s="193"/>
      <c r="J4690" s="197">
        <v>4688</v>
      </c>
      <c r="K4690" s="234">
        <v>1.5106047109038046E-3</v>
      </c>
      <c r="L4690" s="198">
        <v>2.3273423372525896E-3</v>
      </c>
    </row>
    <row r="4691" spans="1:12" ht="14.4" x14ac:dyDescent="0.3">
      <c r="A4691" s="7">
        <v>37335</v>
      </c>
      <c r="B4691" s="191">
        <v>1170.290039</v>
      </c>
      <c r="C4691" s="191">
        <v>1170.290039</v>
      </c>
      <c r="D4691" s="191">
        <v>1151.6099850000001</v>
      </c>
      <c r="E4691" s="191">
        <v>1151.849976</v>
      </c>
      <c r="F4691" s="192">
        <v>1151.849976</v>
      </c>
      <c r="G4691" s="191">
        <v>1304900000</v>
      </c>
      <c r="H4691" s="194">
        <f t="shared" si="73"/>
        <v>-1.575683154216782E-2</v>
      </c>
      <c r="I4691" s="193"/>
      <c r="J4691" s="197">
        <v>4689</v>
      </c>
      <c r="K4691" s="234">
        <v>-1.575683154216782E-2</v>
      </c>
      <c r="L4691" s="198">
        <v>2.3292690984785839E-3</v>
      </c>
    </row>
    <row r="4692" spans="1:12" ht="14.4" x14ac:dyDescent="0.3">
      <c r="A4692" s="7">
        <v>37334</v>
      </c>
      <c r="B4692" s="191">
        <v>1165.5500489999999</v>
      </c>
      <c r="C4692" s="191">
        <v>1173.9399410000001</v>
      </c>
      <c r="D4692" s="191">
        <v>1165.5500489999999</v>
      </c>
      <c r="E4692" s="191">
        <v>1170.290039</v>
      </c>
      <c r="F4692" s="192">
        <v>1170.290039</v>
      </c>
      <c r="G4692" s="191">
        <v>1255000000</v>
      </c>
      <c r="H4692" s="194">
        <f t="shared" si="73"/>
        <v>4.0667408525843877E-3</v>
      </c>
      <c r="I4692" s="193"/>
      <c r="J4692" s="197">
        <v>4690</v>
      </c>
      <c r="K4692" s="234">
        <v>4.0667408525843877E-3</v>
      </c>
      <c r="L4692" s="198">
        <v>2.3293642297086098E-3</v>
      </c>
    </row>
    <row r="4693" spans="1:12" ht="14.4" x14ac:dyDescent="0.3">
      <c r="A4693" s="7">
        <v>37333</v>
      </c>
      <c r="B4693" s="191">
        <v>1166.160034</v>
      </c>
      <c r="C4693" s="191">
        <v>1172.7299800000001</v>
      </c>
      <c r="D4693" s="191">
        <v>1159.1400149999999</v>
      </c>
      <c r="E4693" s="191">
        <v>1165.5500489999999</v>
      </c>
      <c r="F4693" s="192">
        <v>1165.5500489999999</v>
      </c>
      <c r="G4693" s="191">
        <v>1169500000</v>
      </c>
      <c r="H4693" s="194">
        <f t="shared" si="73"/>
        <v>-5.2307143292140256E-4</v>
      </c>
      <c r="I4693" s="193"/>
      <c r="J4693" s="197">
        <v>4691</v>
      </c>
      <c r="K4693" s="234">
        <v>-5.2307143292140256E-4</v>
      </c>
      <c r="L4693" s="198">
        <v>2.3304425799599801E-3</v>
      </c>
    </row>
    <row r="4694" spans="1:12" ht="14.4" x14ac:dyDescent="0.3">
      <c r="A4694" s="7">
        <v>37330</v>
      </c>
      <c r="B4694" s="191">
        <v>1153.040039</v>
      </c>
      <c r="C4694" s="191">
        <v>1166.4799800000001</v>
      </c>
      <c r="D4694" s="191">
        <v>1153.040039</v>
      </c>
      <c r="E4694" s="191">
        <v>1166.160034</v>
      </c>
      <c r="F4694" s="192">
        <v>1166.160034</v>
      </c>
      <c r="G4694" s="191">
        <v>1493900000</v>
      </c>
      <c r="H4694" s="194">
        <f t="shared" si="73"/>
        <v>1.1378611805517724E-2</v>
      </c>
      <c r="I4694" s="193"/>
      <c r="J4694" s="197">
        <v>4692</v>
      </c>
      <c r="K4694" s="234">
        <v>1.1378611805517724E-2</v>
      </c>
      <c r="L4694" s="198">
        <v>2.3311092351380146E-3</v>
      </c>
    </row>
    <row r="4695" spans="1:12" ht="14.4" x14ac:dyDescent="0.3">
      <c r="A4695" s="7">
        <v>37329</v>
      </c>
      <c r="B4695" s="191">
        <v>1154.089966</v>
      </c>
      <c r="C4695" s="191">
        <v>1157.829956</v>
      </c>
      <c r="D4695" s="191">
        <v>1151.079956</v>
      </c>
      <c r="E4695" s="191">
        <v>1153.040039</v>
      </c>
      <c r="F4695" s="192">
        <v>1153.040039</v>
      </c>
      <c r="G4695" s="191">
        <v>1208800000</v>
      </c>
      <c r="H4695" s="194">
        <f t="shared" si="73"/>
        <v>-9.0974450080265681E-4</v>
      </c>
      <c r="I4695" s="193"/>
      <c r="J4695" s="197">
        <v>4693</v>
      </c>
      <c r="K4695" s="234">
        <v>-9.0974450080265681E-4</v>
      </c>
      <c r="L4695" s="198">
        <v>2.3339725882158698E-3</v>
      </c>
    </row>
    <row r="4696" spans="1:12" ht="14.4" x14ac:dyDescent="0.3">
      <c r="A4696" s="7">
        <v>37328</v>
      </c>
      <c r="B4696" s="191">
        <v>1165.579956</v>
      </c>
      <c r="C4696" s="191">
        <v>1165.579956</v>
      </c>
      <c r="D4696" s="191">
        <v>1151.01001</v>
      </c>
      <c r="E4696" s="191">
        <v>1154.089966</v>
      </c>
      <c r="F4696" s="192">
        <v>1154.089966</v>
      </c>
      <c r="G4696" s="191">
        <v>1354000000</v>
      </c>
      <c r="H4696" s="194">
        <f t="shared" si="73"/>
        <v>-9.8577450142768534E-3</v>
      </c>
      <c r="I4696" s="193"/>
      <c r="J4696" s="197">
        <v>4694</v>
      </c>
      <c r="K4696" s="234">
        <v>-9.8577450142768534E-3</v>
      </c>
      <c r="L4696" s="198">
        <v>2.3366087264267963E-3</v>
      </c>
    </row>
    <row r="4697" spans="1:12" ht="14.4" x14ac:dyDescent="0.3">
      <c r="A4697" s="7">
        <v>37327</v>
      </c>
      <c r="B4697" s="191">
        <v>1168.26001</v>
      </c>
      <c r="C4697" s="191">
        <v>1168.26001</v>
      </c>
      <c r="D4697" s="191">
        <v>1154.339966</v>
      </c>
      <c r="E4697" s="191">
        <v>1165.579956</v>
      </c>
      <c r="F4697" s="192">
        <v>1165.579956</v>
      </c>
      <c r="G4697" s="191">
        <v>1304400000</v>
      </c>
      <c r="H4697" s="194">
        <f t="shared" si="73"/>
        <v>-2.2940560980084625E-3</v>
      </c>
      <c r="I4697" s="193"/>
      <c r="J4697" s="197">
        <v>4695</v>
      </c>
      <c r="K4697" s="234">
        <v>-2.2940560980084625E-3</v>
      </c>
      <c r="L4697" s="198">
        <v>2.3378741542857849E-3</v>
      </c>
    </row>
    <row r="4698" spans="1:12" ht="14.4" x14ac:dyDescent="0.3">
      <c r="A4698" s="7">
        <v>37326</v>
      </c>
      <c r="B4698" s="191">
        <v>1164.3100589999999</v>
      </c>
      <c r="C4698" s="191">
        <v>1173.030029</v>
      </c>
      <c r="D4698" s="191">
        <v>1159.579956</v>
      </c>
      <c r="E4698" s="191">
        <v>1168.26001</v>
      </c>
      <c r="F4698" s="192">
        <v>1168.26001</v>
      </c>
      <c r="G4698" s="191">
        <v>1210200000</v>
      </c>
      <c r="H4698" s="194">
        <f t="shared" si="73"/>
        <v>3.3925250146791489E-3</v>
      </c>
      <c r="I4698" s="193"/>
      <c r="J4698" s="197">
        <v>4696</v>
      </c>
      <c r="K4698" s="234">
        <v>3.3925250146791489E-3</v>
      </c>
      <c r="L4698" s="198">
        <v>2.338097719614437E-3</v>
      </c>
    </row>
    <row r="4699" spans="1:12" ht="14.4" x14ac:dyDescent="0.3">
      <c r="A4699" s="7">
        <v>37323</v>
      </c>
      <c r="B4699" s="191">
        <v>1157.540039</v>
      </c>
      <c r="C4699" s="191">
        <v>1172.76001</v>
      </c>
      <c r="D4699" s="191">
        <v>1157.540039</v>
      </c>
      <c r="E4699" s="191">
        <v>1164.3100589999999</v>
      </c>
      <c r="F4699" s="192">
        <v>1164.3100589999999</v>
      </c>
      <c r="G4699" s="191">
        <v>1412000000</v>
      </c>
      <c r="H4699" s="194">
        <f t="shared" si="73"/>
        <v>5.8486270642081279E-3</v>
      </c>
      <c r="I4699" s="193"/>
      <c r="J4699" s="197">
        <v>4697</v>
      </c>
      <c r="K4699" s="234">
        <v>5.8486270642081279E-3</v>
      </c>
      <c r="L4699" s="198">
        <v>2.3404617300861906E-3</v>
      </c>
    </row>
    <row r="4700" spans="1:12" ht="14.4" x14ac:dyDescent="0.3">
      <c r="A4700" s="7">
        <v>37322</v>
      </c>
      <c r="B4700" s="191">
        <v>1162.7700199999999</v>
      </c>
      <c r="C4700" s="191">
        <v>1167.9399410000001</v>
      </c>
      <c r="D4700" s="191">
        <v>1150.6899410000001</v>
      </c>
      <c r="E4700" s="191">
        <v>1157.540039</v>
      </c>
      <c r="F4700" s="192">
        <v>1157.540039</v>
      </c>
      <c r="G4700" s="191">
        <v>1517400000</v>
      </c>
      <c r="H4700" s="194">
        <f t="shared" si="73"/>
        <v>-4.4978636446095788E-3</v>
      </c>
      <c r="I4700" s="193"/>
      <c r="J4700" s="197">
        <v>4698</v>
      </c>
      <c r="K4700" s="234">
        <v>-4.4978636446095788E-3</v>
      </c>
      <c r="L4700" s="198">
        <v>2.3414582514782152E-3</v>
      </c>
    </row>
    <row r="4701" spans="1:12" ht="14.4" x14ac:dyDescent="0.3">
      <c r="A4701" s="7">
        <v>37321</v>
      </c>
      <c r="B4701" s="191">
        <v>1146.1400149999999</v>
      </c>
      <c r="C4701" s="191">
        <v>1165.290039</v>
      </c>
      <c r="D4701" s="191">
        <v>1145.1099850000001</v>
      </c>
      <c r="E4701" s="191">
        <v>1162.7700199999999</v>
      </c>
      <c r="F4701" s="192">
        <v>1162.7700199999999</v>
      </c>
      <c r="G4701" s="191">
        <v>1541300000</v>
      </c>
      <c r="H4701" s="194">
        <f t="shared" si="73"/>
        <v>1.4509575429141599E-2</v>
      </c>
      <c r="I4701" s="193"/>
      <c r="J4701" s="197">
        <v>4699</v>
      </c>
      <c r="K4701" s="234">
        <v>1.4509575429141599E-2</v>
      </c>
      <c r="L4701" s="198">
        <v>2.3470250754239609E-3</v>
      </c>
    </row>
    <row r="4702" spans="1:12" ht="14.4" x14ac:dyDescent="0.3">
      <c r="A4702" s="7">
        <v>37320</v>
      </c>
      <c r="B4702" s="191">
        <v>1153.839966</v>
      </c>
      <c r="C4702" s="191">
        <v>1157.73999</v>
      </c>
      <c r="D4702" s="191">
        <v>1144.780029</v>
      </c>
      <c r="E4702" s="191">
        <v>1146.1400149999999</v>
      </c>
      <c r="F4702" s="192">
        <v>1146.1400149999999</v>
      </c>
      <c r="G4702" s="191">
        <v>1549300000</v>
      </c>
      <c r="H4702" s="194">
        <f t="shared" si="73"/>
        <v>-6.6733266543828971E-3</v>
      </c>
      <c r="I4702" s="193"/>
      <c r="J4702" s="197">
        <v>4700</v>
      </c>
      <c r="K4702" s="234">
        <v>-6.6733266543828971E-3</v>
      </c>
      <c r="L4702" s="198">
        <v>2.348930008241156E-3</v>
      </c>
    </row>
    <row r="4703" spans="1:12" ht="14.4" x14ac:dyDescent="0.3">
      <c r="A4703" s="7">
        <v>37319</v>
      </c>
      <c r="B4703" s="191">
        <v>1131.780029</v>
      </c>
      <c r="C4703" s="191">
        <v>1153.839966</v>
      </c>
      <c r="D4703" s="191">
        <v>1130.9300539999999</v>
      </c>
      <c r="E4703" s="191">
        <v>1153.839966</v>
      </c>
      <c r="F4703" s="192">
        <v>1153.839966</v>
      </c>
      <c r="G4703" s="191">
        <v>1594300000</v>
      </c>
      <c r="H4703" s="194">
        <f t="shared" si="73"/>
        <v>1.9491364430145808E-2</v>
      </c>
      <c r="I4703" s="193"/>
      <c r="J4703" s="197">
        <v>4701</v>
      </c>
      <c r="K4703" s="234">
        <v>1.9491364430145808E-2</v>
      </c>
      <c r="L4703" s="198">
        <v>2.3490143191261074E-3</v>
      </c>
    </row>
    <row r="4704" spans="1:12" ht="14.4" x14ac:dyDescent="0.3">
      <c r="A4704" s="7">
        <v>37316</v>
      </c>
      <c r="B4704" s="191">
        <v>1106.7299800000001</v>
      </c>
      <c r="C4704" s="191">
        <v>1131.790039</v>
      </c>
      <c r="D4704" s="191">
        <v>1106.7299800000001</v>
      </c>
      <c r="E4704" s="191">
        <v>1131.780029</v>
      </c>
      <c r="F4704" s="192">
        <v>1131.780029</v>
      </c>
      <c r="G4704" s="191">
        <v>1456500000</v>
      </c>
      <c r="H4704" s="194">
        <f t="shared" si="73"/>
        <v>2.2634291518876123E-2</v>
      </c>
      <c r="I4704" s="193"/>
      <c r="J4704" s="197">
        <v>4702</v>
      </c>
      <c r="K4704" s="234">
        <v>2.2634291518876123E-2</v>
      </c>
      <c r="L4704" s="198">
        <v>2.3510801167600931E-3</v>
      </c>
    </row>
    <row r="4705" spans="1:12" ht="14.4" x14ac:dyDescent="0.3">
      <c r="A4705" s="7">
        <v>37315</v>
      </c>
      <c r="B4705" s="191">
        <v>1109.8900149999999</v>
      </c>
      <c r="C4705" s="191">
        <v>1121.5699460000001</v>
      </c>
      <c r="D4705" s="191">
        <v>1106.7299800000001</v>
      </c>
      <c r="E4705" s="191">
        <v>1106.7299800000001</v>
      </c>
      <c r="F4705" s="192">
        <v>1106.7299800000001</v>
      </c>
      <c r="G4705" s="191">
        <v>1392200000</v>
      </c>
      <c r="H4705" s="194">
        <f t="shared" si="73"/>
        <v>-2.8471604909427713E-3</v>
      </c>
      <c r="I4705" s="193"/>
      <c r="J4705" s="197">
        <v>4703</v>
      </c>
      <c r="K4705" s="234">
        <v>-2.8471604909427713E-3</v>
      </c>
      <c r="L4705" s="198">
        <v>2.3511529805231488E-3</v>
      </c>
    </row>
    <row r="4706" spans="1:12" ht="14.4" x14ac:dyDescent="0.3">
      <c r="A4706" s="7">
        <v>37314</v>
      </c>
      <c r="B4706" s="191">
        <v>1109.380005</v>
      </c>
      <c r="C4706" s="191">
        <v>1123.0600589999999</v>
      </c>
      <c r="D4706" s="191">
        <v>1102.26001</v>
      </c>
      <c r="E4706" s="191">
        <v>1109.8900149999999</v>
      </c>
      <c r="F4706" s="192">
        <v>1109.8900149999999</v>
      </c>
      <c r="G4706" s="191">
        <v>1393800000</v>
      </c>
      <c r="H4706" s="194">
        <f t="shared" si="73"/>
        <v>4.597252498705037E-4</v>
      </c>
      <c r="I4706" s="193"/>
      <c r="J4706" s="197">
        <v>4704</v>
      </c>
      <c r="K4706" s="234">
        <v>4.597252498705037E-4</v>
      </c>
      <c r="L4706" s="198">
        <v>2.3525019110368106E-3</v>
      </c>
    </row>
    <row r="4707" spans="1:12" ht="14.4" x14ac:dyDescent="0.3">
      <c r="A4707" s="7">
        <v>37313</v>
      </c>
      <c r="B4707" s="191">
        <v>1109.4300539999999</v>
      </c>
      <c r="C4707" s="191">
        <v>1115.0500489999999</v>
      </c>
      <c r="D4707" s="191">
        <v>1101.719971</v>
      </c>
      <c r="E4707" s="191">
        <v>1109.380005</v>
      </c>
      <c r="F4707" s="192">
        <v>1109.380005</v>
      </c>
      <c r="G4707" s="191">
        <v>1309200000</v>
      </c>
      <c r="H4707" s="194">
        <f t="shared" si="73"/>
        <v>-4.5112352797271978E-5</v>
      </c>
      <c r="I4707" s="193"/>
      <c r="J4707" s="197">
        <v>4705</v>
      </c>
      <c r="K4707" s="234">
        <v>-4.5112352797271978E-5</v>
      </c>
      <c r="L4707" s="198">
        <v>2.3537111885199567E-3</v>
      </c>
    </row>
    <row r="4708" spans="1:12" ht="14.4" x14ac:dyDescent="0.3">
      <c r="A4708" s="7">
        <v>37312</v>
      </c>
      <c r="B4708" s="191">
        <v>1089.839966</v>
      </c>
      <c r="C4708" s="191">
        <v>1112.709961</v>
      </c>
      <c r="D4708" s="191">
        <v>1089.839966</v>
      </c>
      <c r="E4708" s="191">
        <v>1109.4300539999999</v>
      </c>
      <c r="F4708" s="192">
        <v>1109.4300539999999</v>
      </c>
      <c r="G4708" s="191">
        <v>1367400000</v>
      </c>
      <c r="H4708" s="194">
        <f t="shared" si="73"/>
        <v>1.7975196919875043E-2</v>
      </c>
      <c r="I4708" s="193"/>
      <c r="J4708" s="197">
        <v>4706</v>
      </c>
      <c r="K4708" s="234">
        <v>1.7975196919875043E-2</v>
      </c>
      <c r="L4708" s="198">
        <v>2.3541996209659037E-3</v>
      </c>
    </row>
    <row r="4709" spans="1:12" ht="14.4" x14ac:dyDescent="0.3">
      <c r="A4709" s="7">
        <v>37309</v>
      </c>
      <c r="B4709" s="191">
        <v>1080.9499510000001</v>
      </c>
      <c r="C4709" s="191">
        <v>1093.9300539999999</v>
      </c>
      <c r="D4709" s="191">
        <v>1074.3900149999999</v>
      </c>
      <c r="E4709" s="191">
        <v>1089.839966</v>
      </c>
      <c r="F4709" s="192">
        <v>1089.839966</v>
      </c>
      <c r="G4709" s="191">
        <v>1411000000</v>
      </c>
      <c r="H4709" s="194">
        <f t="shared" si="73"/>
        <v>8.224261439464137E-3</v>
      </c>
      <c r="I4709" s="193"/>
      <c r="J4709" s="197">
        <v>4707</v>
      </c>
      <c r="K4709" s="234">
        <v>8.224261439464137E-3</v>
      </c>
      <c r="L4709" s="198">
        <v>2.3577160344365701E-3</v>
      </c>
    </row>
    <row r="4710" spans="1:12" ht="14.4" x14ac:dyDescent="0.3">
      <c r="A4710" s="7">
        <v>37308</v>
      </c>
      <c r="B4710" s="191">
        <v>1097.9799800000001</v>
      </c>
      <c r="C4710" s="191">
        <v>1101.5</v>
      </c>
      <c r="D4710" s="191">
        <v>1080.23999</v>
      </c>
      <c r="E4710" s="191">
        <v>1080.9499510000001</v>
      </c>
      <c r="F4710" s="192">
        <v>1080.9499510000001</v>
      </c>
      <c r="G4710" s="191">
        <v>1381600000</v>
      </c>
      <c r="H4710" s="194">
        <f t="shared" si="73"/>
        <v>-1.551032742873874E-2</v>
      </c>
      <c r="I4710" s="193"/>
      <c r="J4710" s="197">
        <v>4708</v>
      </c>
      <c r="K4710" s="234">
        <v>-1.551032742873874E-2</v>
      </c>
      <c r="L4710" s="198">
        <v>2.3617013029743317E-3</v>
      </c>
    </row>
    <row r="4711" spans="1:12" ht="14.4" x14ac:dyDescent="0.3">
      <c r="A4711" s="7">
        <v>37307</v>
      </c>
      <c r="B4711" s="191">
        <v>1083.339966</v>
      </c>
      <c r="C4711" s="191">
        <v>1098.3199460000001</v>
      </c>
      <c r="D4711" s="191">
        <v>1074.3599850000001</v>
      </c>
      <c r="E4711" s="191">
        <v>1097.9799800000001</v>
      </c>
      <c r="F4711" s="192">
        <v>1097.9799800000001</v>
      </c>
      <c r="G4711" s="191">
        <v>1438900000</v>
      </c>
      <c r="H4711" s="194">
        <f t="shared" si="73"/>
        <v>1.351377633934726E-2</v>
      </c>
      <c r="I4711" s="193"/>
      <c r="J4711" s="197">
        <v>4709</v>
      </c>
      <c r="K4711" s="234">
        <v>1.351377633934726E-2</v>
      </c>
      <c r="L4711" s="198">
        <v>2.362229907096473E-3</v>
      </c>
    </row>
    <row r="4712" spans="1:12" ht="14.4" x14ac:dyDescent="0.3">
      <c r="A4712" s="7">
        <v>37306</v>
      </c>
      <c r="B4712" s="191">
        <v>1104.1800539999999</v>
      </c>
      <c r="C4712" s="191">
        <v>1104.1800539999999</v>
      </c>
      <c r="D4712" s="191">
        <v>1082.23999</v>
      </c>
      <c r="E4712" s="191">
        <v>1083.339966</v>
      </c>
      <c r="F4712" s="192">
        <v>1083.339966</v>
      </c>
      <c r="G4712" s="191">
        <v>1189900000</v>
      </c>
      <c r="H4712" s="194">
        <f t="shared" si="73"/>
        <v>-1.8873813129031514E-2</v>
      </c>
      <c r="I4712" s="193"/>
      <c r="J4712" s="197">
        <v>4710</v>
      </c>
      <c r="K4712" s="234">
        <v>-1.8873813129031514E-2</v>
      </c>
      <c r="L4712" s="198">
        <v>2.3645023484501855E-3</v>
      </c>
    </row>
    <row r="4713" spans="1:12" ht="14.4" x14ac:dyDescent="0.3">
      <c r="A4713" s="7">
        <v>37302</v>
      </c>
      <c r="B4713" s="191">
        <v>1116.4799800000001</v>
      </c>
      <c r="C4713" s="191">
        <v>1117.089966</v>
      </c>
      <c r="D4713" s="191">
        <v>1103.2299800000001</v>
      </c>
      <c r="E4713" s="191">
        <v>1104.1800539999999</v>
      </c>
      <c r="F4713" s="192">
        <v>1104.1800539999999</v>
      </c>
      <c r="G4713" s="191">
        <v>1359200000</v>
      </c>
      <c r="H4713" s="194">
        <f t="shared" si="73"/>
        <v>-1.1016700899554097E-2</v>
      </c>
      <c r="I4713" s="193"/>
      <c r="J4713" s="197">
        <v>4711</v>
      </c>
      <c r="K4713" s="234">
        <v>-1.1016700899554097E-2</v>
      </c>
      <c r="L4713" s="198">
        <v>2.3650611703607003E-3</v>
      </c>
    </row>
    <row r="4714" spans="1:12" ht="14.4" x14ac:dyDescent="0.3">
      <c r="A4714" s="7">
        <v>37301</v>
      </c>
      <c r="B4714" s="191">
        <v>1118.51001</v>
      </c>
      <c r="C4714" s="191">
        <v>1124.719971</v>
      </c>
      <c r="D4714" s="191">
        <v>1112.3000489999999</v>
      </c>
      <c r="E4714" s="191">
        <v>1116.4799800000001</v>
      </c>
      <c r="F4714" s="192">
        <v>1116.4799800000001</v>
      </c>
      <c r="G4714" s="191">
        <v>1272500000</v>
      </c>
      <c r="H4714" s="194">
        <f t="shared" si="73"/>
        <v>-1.8149412896178703E-3</v>
      </c>
      <c r="I4714" s="193"/>
      <c r="J4714" s="197">
        <v>4712</v>
      </c>
      <c r="K4714" s="234">
        <v>-1.8149412896178703E-3</v>
      </c>
      <c r="L4714" s="198">
        <v>2.3671646442859845E-3</v>
      </c>
    </row>
    <row r="4715" spans="1:12" ht="14.4" x14ac:dyDescent="0.3">
      <c r="A4715" s="7">
        <v>37300</v>
      </c>
      <c r="B4715" s="191">
        <v>1107.5</v>
      </c>
      <c r="C4715" s="191">
        <v>1120.5600589999999</v>
      </c>
      <c r="D4715" s="191">
        <v>1107.5</v>
      </c>
      <c r="E4715" s="191">
        <v>1118.51001</v>
      </c>
      <c r="F4715" s="192">
        <v>1118.51001</v>
      </c>
      <c r="G4715" s="191">
        <v>1215900000</v>
      </c>
      <c r="H4715" s="194">
        <f t="shared" si="73"/>
        <v>9.941318284424348E-3</v>
      </c>
      <c r="I4715" s="193"/>
      <c r="J4715" s="197">
        <v>4713</v>
      </c>
      <c r="K4715" s="234">
        <v>9.941318284424348E-3</v>
      </c>
      <c r="L4715" s="198">
        <v>2.3685617450666884E-3</v>
      </c>
    </row>
    <row r="4716" spans="1:12" ht="14.4" x14ac:dyDescent="0.3">
      <c r="A4716" s="7">
        <v>37299</v>
      </c>
      <c r="B4716" s="191">
        <v>1111.9399410000001</v>
      </c>
      <c r="C4716" s="191">
        <v>1112.6800539999999</v>
      </c>
      <c r="D4716" s="191">
        <v>1102.9799800000001</v>
      </c>
      <c r="E4716" s="191">
        <v>1107.5</v>
      </c>
      <c r="F4716" s="192">
        <v>1107.5</v>
      </c>
      <c r="G4716" s="191">
        <v>1094200000</v>
      </c>
      <c r="H4716" s="194">
        <f t="shared" si="73"/>
        <v>-3.9929683576319071E-3</v>
      </c>
      <c r="I4716" s="193"/>
      <c r="J4716" s="197">
        <v>4714</v>
      </c>
      <c r="K4716" s="234">
        <v>-3.9929683576319071E-3</v>
      </c>
      <c r="L4716" s="198">
        <v>2.369466860332437E-3</v>
      </c>
    </row>
    <row r="4717" spans="1:12" ht="14.4" x14ac:dyDescent="0.3">
      <c r="A4717" s="7">
        <v>37298</v>
      </c>
      <c r="B4717" s="191">
        <v>1096.219971</v>
      </c>
      <c r="C4717" s="191">
        <v>1112.01001</v>
      </c>
      <c r="D4717" s="191">
        <v>1094.6800539999999</v>
      </c>
      <c r="E4717" s="191">
        <v>1111.9399410000001</v>
      </c>
      <c r="F4717" s="192">
        <v>1111.9399410000001</v>
      </c>
      <c r="G4717" s="191">
        <v>1159400000</v>
      </c>
      <c r="H4717" s="194">
        <f t="shared" si="73"/>
        <v>1.4340160201296043E-2</v>
      </c>
      <c r="I4717" s="193"/>
      <c r="J4717" s="197">
        <v>4715</v>
      </c>
      <c r="K4717" s="234">
        <v>1.4340160201296043E-2</v>
      </c>
      <c r="L4717" s="198">
        <v>2.3743950252854439E-3</v>
      </c>
    </row>
    <row r="4718" spans="1:12" ht="14.4" x14ac:dyDescent="0.3">
      <c r="A4718" s="7">
        <v>37295</v>
      </c>
      <c r="B4718" s="191">
        <v>1080.170044</v>
      </c>
      <c r="C4718" s="191">
        <v>1096.3000489999999</v>
      </c>
      <c r="D4718" s="191">
        <v>1079.910034</v>
      </c>
      <c r="E4718" s="191">
        <v>1096.219971</v>
      </c>
      <c r="F4718" s="192">
        <v>1096.219971</v>
      </c>
      <c r="G4718" s="191">
        <v>1371900000</v>
      </c>
      <c r="H4718" s="194">
        <f t="shared" si="73"/>
        <v>1.4858704043083077E-2</v>
      </c>
      <c r="I4718" s="193"/>
      <c r="J4718" s="197">
        <v>4716</v>
      </c>
      <c r="K4718" s="234">
        <v>1.4858704043083077E-2</v>
      </c>
      <c r="L4718" s="198">
        <v>2.3822952916738127E-3</v>
      </c>
    </row>
    <row r="4719" spans="1:12" ht="14.4" x14ac:dyDescent="0.3">
      <c r="A4719" s="7">
        <v>37294</v>
      </c>
      <c r="B4719" s="191">
        <v>1083.51001</v>
      </c>
      <c r="C4719" s="191">
        <v>1094.030029</v>
      </c>
      <c r="D4719" s="191">
        <v>1078.4399410000001</v>
      </c>
      <c r="E4719" s="191">
        <v>1080.170044</v>
      </c>
      <c r="F4719" s="192">
        <v>1080.170044</v>
      </c>
      <c r="G4719" s="191">
        <v>1441600000</v>
      </c>
      <c r="H4719" s="194">
        <f t="shared" si="73"/>
        <v>-3.0825428184092217E-3</v>
      </c>
      <c r="I4719" s="193"/>
      <c r="J4719" s="197">
        <v>4717</v>
      </c>
      <c r="K4719" s="234">
        <v>-3.0825428184092217E-3</v>
      </c>
      <c r="L4719" s="198">
        <v>2.3849241566127693E-3</v>
      </c>
    </row>
    <row r="4720" spans="1:12" ht="14.4" x14ac:dyDescent="0.3">
      <c r="A4720" s="7">
        <v>37293</v>
      </c>
      <c r="B4720" s="191">
        <v>1090.0200199999999</v>
      </c>
      <c r="C4720" s="191">
        <v>1093.579956</v>
      </c>
      <c r="D4720" s="191">
        <v>1077.780029</v>
      </c>
      <c r="E4720" s="191">
        <v>1083.51001</v>
      </c>
      <c r="F4720" s="192">
        <v>1083.51001</v>
      </c>
      <c r="G4720" s="191">
        <v>1665800000</v>
      </c>
      <c r="H4720" s="194">
        <f t="shared" si="73"/>
        <v>-5.9723765440564715E-3</v>
      </c>
      <c r="I4720" s="193"/>
      <c r="J4720" s="197">
        <v>4718</v>
      </c>
      <c r="K4720" s="234">
        <v>-5.9723765440564715E-3</v>
      </c>
      <c r="L4720" s="198">
        <v>2.3892582787754307E-3</v>
      </c>
    </row>
    <row r="4721" spans="1:12" ht="14.4" x14ac:dyDescent="0.3">
      <c r="A4721" s="7">
        <v>37292</v>
      </c>
      <c r="B4721" s="191">
        <v>1094.4399410000001</v>
      </c>
      <c r="C4721" s="191">
        <v>1100.959961</v>
      </c>
      <c r="D4721" s="191">
        <v>1082.579956</v>
      </c>
      <c r="E4721" s="191">
        <v>1090.0200199999999</v>
      </c>
      <c r="F4721" s="192">
        <v>1090.0200199999999</v>
      </c>
      <c r="G4721" s="191">
        <v>1778300000</v>
      </c>
      <c r="H4721" s="194">
        <f t="shared" si="73"/>
        <v>-4.0385231152671886E-3</v>
      </c>
      <c r="I4721" s="193"/>
      <c r="J4721" s="197">
        <v>4719</v>
      </c>
      <c r="K4721" s="234">
        <v>-4.0385231152671886E-3</v>
      </c>
      <c r="L4721" s="198">
        <v>2.3915576404454734E-3</v>
      </c>
    </row>
    <row r="4722" spans="1:12" ht="14.4" x14ac:dyDescent="0.3">
      <c r="A4722" s="7">
        <v>37291</v>
      </c>
      <c r="B4722" s="191">
        <v>1122.1999510000001</v>
      </c>
      <c r="C4722" s="191">
        <v>1122.1999510000001</v>
      </c>
      <c r="D4722" s="191">
        <v>1092.25</v>
      </c>
      <c r="E4722" s="191">
        <v>1094.4399410000001</v>
      </c>
      <c r="F4722" s="192">
        <v>1094.4399410000001</v>
      </c>
      <c r="G4722" s="191">
        <v>1437600000</v>
      </c>
      <c r="H4722" s="194">
        <f t="shared" si="73"/>
        <v>-2.473713349859161E-2</v>
      </c>
      <c r="I4722" s="193"/>
      <c r="J4722" s="197">
        <v>4720</v>
      </c>
      <c r="K4722" s="234">
        <v>-2.473713349859161E-2</v>
      </c>
      <c r="L4722" s="198">
        <v>2.3992323147571685E-3</v>
      </c>
    </row>
    <row r="4723" spans="1:12" ht="14.4" x14ac:dyDescent="0.3">
      <c r="A4723" s="7">
        <v>37288</v>
      </c>
      <c r="B4723" s="191">
        <v>1130.1999510000001</v>
      </c>
      <c r="C4723" s="191">
        <v>1130.1999510000001</v>
      </c>
      <c r="D4723" s="191">
        <v>1118.51001</v>
      </c>
      <c r="E4723" s="191">
        <v>1122.1999510000001</v>
      </c>
      <c r="F4723" s="192">
        <v>1122.1999510000001</v>
      </c>
      <c r="G4723" s="191">
        <v>1367200000</v>
      </c>
      <c r="H4723" s="194">
        <f t="shared" si="73"/>
        <v>-7.0783935116273946E-3</v>
      </c>
      <c r="I4723" s="193"/>
      <c r="J4723" s="197">
        <v>4721</v>
      </c>
      <c r="K4723" s="234">
        <v>-7.0783935116273946E-3</v>
      </c>
      <c r="L4723" s="198">
        <v>2.3993974187310079E-3</v>
      </c>
    </row>
    <row r="4724" spans="1:12" ht="14.4" x14ac:dyDescent="0.3">
      <c r="A4724" s="7">
        <v>37287</v>
      </c>
      <c r="B4724" s="191">
        <v>1113.5699460000001</v>
      </c>
      <c r="C4724" s="191">
        <v>1130.209961</v>
      </c>
      <c r="D4724" s="191">
        <v>1113.3000489999999</v>
      </c>
      <c r="E4724" s="191">
        <v>1130.1999510000001</v>
      </c>
      <c r="F4724" s="192">
        <v>1130.1999510000001</v>
      </c>
      <c r="G4724" s="191">
        <v>1557000000</v>
      </c>
      <c r="H4724" s="194">
        <f t="shared" si="73"/>
        <v>1.4933956380320614E-2</v>
      </c>
      <c r="I4724" s="193"/>
      <c r="J4724" s="197">
        <v>4722</v>
      </c>
      <c r="K4724" s="234">
        <v>1.4933956380320614E-2</v>
      </c>
      <c r="L4724" s="198">
        <v>2.4010016422981819E-3</v>
      </c>
    </row>
    <row r="4725" spans="1:12" ht="14.4" x14ac:dyDescent="0.3">
      <c r="A4725" s="7">
        <v>37286</v>
      </c>
      <c r="B4725" s="191">
        <v>1100.6400149999999</v>
      </c>
      <c r="C4725" s="191">
        <v>1113.790039</v>
      </c>
      <c r="D4725" s="191">
        <v>1081.660034</v>
      </c>
      <c r="E4725" s="191">
        <v>1113.5699460000001</v>
      </c>
      <c r="F4725" s="192">
        <v>1113.5699460000001</v>
      </c>
      <c r="G4725" s="191">
        <v>2019600000</v>
      </c>
      <c r="H4725" s="194">
        <f t="shared" si="73"/>
        <v>1.1747647572126591E-2</v>
      </c>
      <c r="I4725" s="193"/>
      <c r="J4725" s="197">
        <v>4723</v>
      </c>
      <c r="K4725" s="234">
        <v>1.1747647572126591E-2</v>
      </c>
      <c r="L4725" s="198">
        <v>2.4017115704172056E-3</v>
      </c>
    </row>
    <row r="4726" spans="1:12" ht="14.4" x14ac:dyDescent="0.3">
      <c r="A4726" s="7">
        <v>37285</v>
      </c>
      <c r="B4726" s="191">
        <v>1133.0600589999999</v>
      </c>
      <c r="C4726" s="191">
        <v>1137.469971</v>
      </c>
      <c r="D4726" s="191">
        <v>1098.73999</v>
      </c>
      <c r="E4726" s="191">
        <v>1100.6400149999999</v>
      </c>
      <c r="F4726" s="192">
        <v>1100.6400149999999</v>
      </c>
      <c r="G4726" s="191">
        <v>1812000000</v>
      </c>
      <c r="H4726" s="194">
        <f t="shared" si="73"/>
        <v>-2.8612820425964698E-2</v>
      </c>
      <c r="I4726" s="193"/>
      <c r="J4726" s="197">
        <v>4724</v>
      </c>
      <c r="K4726" s="234">
        <v>-2.8612820425964698E-2</v>
      </c>
      <c r="L4726" s="198">
        <v>2.4023774203584289E-3</v>
      </c>
    </row>
    <row r="4727" spans="1:12" ht="14.4" x14ac:dyDescent="0.3">
      <c r="A4727" s="7">
        <v>37284</v>
      </c>
      <c r="B4727" s="191">
        <v>1133.280029</v>
      </c>
      <c r="C4727" s="191">
        <v>1138.630005</v>
      </c>
      <c r="D4727" s="191">
        <v>1126.660034</v>
      </c>
      <c r="E4727" s="191">
        <v>1133.0600589999999</v>
      </c>
      <c r="F4727" s="192">
        <v>1133.0600589999999</v>
      </c>
      <c r="G4727" s="191">
        <v>1186800000</v>
      </c>
      <c r="H4727" s="194">
        <f t="shared" si="73"/>
        <v>-1.9410030563602479E-4</v>
      </c>
      <c r="I4727" s="193"/>
      <c r="J4727" s="197">
        <v>4725</v>
      </c>
      <c r="K4727" s="234">
        <v>-1.9410030563602479E-4</v>
      </c>
      <c r="L4727" s="198">
        <v>2.4027277205130714E-3</v>
      </c>
    </row>
    <row r="4728" spans="1:12" ht="14.4" x14ac:dyDescent="0.3">
      <c r="A4728" s="7">
        <v>37281</v>
      </c>
      <c r="B4728" s="191">
        <v>1132.150024</v>
      </c>
      <c r="C4728" s="191">
        <v>1138.3100589999999</v>
      </c>
      <c r="D4728" s="191">
        <v>1127.8199460000001</v>
      </c>
      <c r="E4728" s="191">
        <v>1133.280029</v>
      </c>
      <c r="F4728" s="192">
        <v>1133.280029</v>
      </c>
      <c r="G4728" s="191">
        <v>1345100000</v>
      </c>
      <c r="H4728" s="194">
        <f t="shared" si="73"/>
        <v>9.9810535357104115E-4</v>
      </c>
      <c r="I4728" s="193"/>
      <c r="J4728" s="197">
        <v>4726</v>
      </c>
      <c r="K4728" s="234">
        <v>9.9810535357104115E-4</v>
      </c>
      <c r="L4728" s="198">
        <v>2.4044839075882626E-3</v>
      </c>
    </row>
    <row r="4729" spans="1:12" ht="14.4" x14ac:dyDescent="0.3">
      <c r="A4729" s="7">
        <v>37280</v>
      </c>
      <c r="B4729" s="191">
        <v>1128.1800539999999</v>
      </c>
      <c r="C4729" s="191">
        <v>1139.5</v>
      </c>
      <c r="D4729" s="191">
        <v>1128.1800539999999</v>
      </c>
      <c r="E4729" s="191">
        <v>1132.150024</v>
      </c>
      <c r="F4729" s="192">
        <v>1132.150024</v>
      </c>
      <c r="G4729" s="191">
        <v>1552800000</v>
      </c>
      <c r="H4729" s="194">
        <f t="shared" si="73"/>
        <v>3.5189152528662801E-3</v>
      </c>
      <c r="I4729" s="193"/>
      <c r="J4729" s="197">
        <v>4727</v>
      </c>
      <c r="K4729" s="234">
        <v>3.5189152528662801E-3</v>
      </c>
      <c r="L4729" s="198">
        <v>2.405436794712511E-3</v>
      </c>
    </row>
    <row r="4730" spans="1:12" ht="14.4" x14ac:dyDescent="0.3">
      <c r="A4730" s="7">
        <v>37279</v>
      </c>
      <c r="B4730" s="191">
        <v>1119.3100589999999</v>
      </c>
      <c r="C4730" s="191">
        <v>1131.9399410000001</v>
      </c>
      <c r="D4730" s="191">
        <v>1117.4300539999999</v>
      </c>
      <c r="E4730" s="191">
        <v>1128.1800539999999</v>
      </c>
      <c r="F4730" s="192">
        <v>1128.1800539999999</v>
      </c>
      <c r="G4730" s="191">
        <v>1479200000</v>
      </c>
      <c r="H4730" s="194">
        <f t="shared" si="73"/>
        <v>7.9245200457901156E-3</v>
      </c>
      <c r="I4730" s="193"/>
      <c r="J4730" s="197">
        <v>4728</v>
      </c>
      <c r="K4730" s="234">
        <v>7.9245200457901156E-3</v>
      </c>
      <c r="L4730" s="198">
        <v>2.4060804156747018E-3</v>
      </c>
    </row>
    <row r="4731" spans="1:12" ht="14.4" x14ac:dyDescent="0.3">
      <c r="A4731" s="7">
        <v>37278</v>
      </c>
      <c r="B4731" s="191">
        <v>1127.579956</v>
      </c>
      <c r="C4731" s="191">
        <v>1135.26001</v>
      </c>
      <c r="D4731" s="191">
        <v>1117.910034</v>
      </c>
      <c r="E4731" s="191">
        <v>1119.3100589999999</v>
      </c>
      <c r="F4731" s="192">
        <v>1119.3100589999999</v>
      </c>
      <c r="G4731" s="191">
        <v>1311600000</v>
      </c>
      <c r="H4731" s="194">
        <f t="shared" si="73"/>
        <v>-7.3342000768947049E-3</v>
      </c>
      <c r="I4731" s="193"/>
      <c r="J4731" s="197">
        <v>4729</v>
      </c>
      <c r="K4731" s="234">
        <v>-7.3342000768947049E-3</v>
      </c>
      <c r="L4731" s="198">
        <v>2.407973117894994E-3</v>
      </c>
    </row>
    <row r="4732" spans="1:12" ht="14.4" x14ac:dyDescent="0.3">
      <c r="A4732" s="7">
        <v>37274</v>
      </c>
      <c r="B4732" s="191">
        <v>1138.880005</v>
      </c>
      <c r="C4732" s="191">
        <v>1138.880005</v>
      </c>
      <c r="D4732" s="191">
        <v>1124.4499510000001</v>
      </c>
      <c r="E4732" s="191">
        <v>1127.579956</v>
      </c>
      <c r="F4732" s="192">
        <v>1127.579956</v>
      </c>
      <c r="G4732" s="191">
        <v>1333300000</v>
      </c>
      <c r="H4732" s="194">
        <f t="shared" si="73"/>
        <v>-9.9220716409012238E-3</v>
      </c>
      <c r="I4732" s="193"/>
      <c r="J4732" s="197">
        <v>4730</v>
      </c>
      <c r="K4732" s="234">
        <v>-9.9220716409012238E-3</v>
      </c>
      <c r="L4732" s="198">
        <v>2.4110557038689137E-3</v>
      </c>
    </row>
    <row r="4733" spans="1:12" ht="14.4" x14ac:dyDescent="0.3">
      <c r="A4733" s="7">
        <v>37273</v>
      </c>
      <c r="B4733" s="191">
        <v>1127.5699460000001</v>
      </c>
      <c r="C4733" s="191">
        <v>1139.2700199999999</v>
      </c>
      <c r="D4733" s="191">
        <v>1127.5699460000001</v>
      </c>
      <c r="E4733" s="191">
        <v>1138.880005</v>
      </c>
      <c r="F4733" s="192">
        <v>1138.880005</v>
      </c>
      <c r="G4733" s="191">
        <v>1380100000</v>
      </c>
      <c r="H4733" s="194">
        <f t="shared" si="73"/>
        <v>1.0030472202741655E-2</v>
      </c>
      <c r="I4733" s="193"/>
      <c r="J4733" s="197">
        <v>4731</v>
      </c>
      <c r="K4733" s="234">
        <v>1.0030472202741655E-2</v>
      </c>
      <c r="L4733" s="198">
        <v>2.411396002066208E-3</v>
      </c>
    </row>
    <row r="4734" spans="1:12" ht="14.4" x14ac:dyDescent="0.3">
      <c r="A4734" s="7">
        <v>37272</v>
      </c>
      <c r="B4734" s="191">
        <v>1146.1899410000001</v>
      </c>
      <c r="C4734" s="191">
        <v>1146.1899410000001</v>
      </c>
      <c r="D4734" s="191">
        <v>1127.48999</v>
      </c>
      <c r="E4734" s="191">
        <v>1127.5699460000001</v>
      </c>
      <c r="F4734" s="192">
        <v>1127.5699460000001</v>
      </c>
      <c r="G4734" s="191">
        <v>1482500000</v>
      </c>
      <c r="H4734" s="194">
        <f t="shared" si="73"/>
        <v>-1.6245121627707616E-2</v>
      </c>
      <c r="I4734" s="193"/>
      <c r="J4734" s="197">
        <v>4732</v>
      </c>
      <c r="K4734" s="234">
        <v>-1.6245121627707616E-2</v>
      </c>
      <c r="L4734" s="198">
        <v>2.4119314772045497E-3</v>
      </c>
    </row>
    <row r="4735" spans="1:12" ht="14.4" x14ac:dyDescent="0.3">
      <c r="A4735" s="7">
        <v>37271</v>
      </c>
      <c r="B4735" s="191">
        <v>1138.410034</v>
      </c>
      <c r="C4735" s="191">
        <v>1148.8100589999999</v>
      </c>
      <c r="D4735" s="191">
        <v>1136.880005</v>
      </c>
      <c r="E4735" s="191">
        <v>1146.1899410000001</v>
      </c>
      <c r="F4735" s="192">
        <v>1146.1899410000001</v>
      </c>
      <c r="G4735" s="191">
        <v>1386900000</v>
      </c>
      <c r="H4735" s="194">
        <f t="shared" si="73"/>
        <v>6.8340112680349884E-3</v>
      </c>
      <c r="I4735" s="193"/>
      <c r="J4735" s="197">
        <v>4733</v>
      </c>
      <c r="K4735" s="234">
        <v>6.8340112680349884E-3</v>
      </c>
      <c r="L4735" s="198">
        <v>2.4135456671805318E-3</v>
      </c>
    </row>
    <row r="4736" spans="1:12" ht="14.4" x14ac:dyDescent="0.3">
      <c r="A4736" s="7">
        <v>37270</v>
      </c>
      <c r="B4736" s="191">
        <v>1145.599976</v>
      </c>
      <c r="C4736" s="191">
        <v>1145.599976</v>
      </c>
      <c r="D4736" s="191">
        <v>1138.150024</v>
      </c>
      <c r="E4736" s="191">
        <v>1138.410034</v>
      </c>
      <c r="F4736" s="192">
        <v>1138.410034</v>
      </c>
      <c r="G4736" s="191">
        <v>1286400000</v>
      </c>
      <c r="H4736" s="194">
        <f t="shared" si="73"/>
        <v>-6.2761366538296561E-3</v>
      </c>
      <c r="I4736" s="193"/>
      <c r="J4736" s="197">
        <v>4734</v>
      </c>
      <c r="K4736" s="234">
        <v>-6.2761366538296561E-3</v>
      </c>
      <c r="L4736" s="198">
        <v>2.414323810544764E-3</v>
      </c>
    </row>
    <row r="4737" spans="1:12" ht="14.4" x14ac:dyDescent="0.3">
      <c r="A4737" s="7">
        <v>37267</v>
      </c>
      <c r="B4737" s="191">
        <v>1156.5500489999999</v>
      </c>
      <c r="C4737" s="191">
        <v>1159.410034</v>
      </c>
      <c r="D4737" s="191">
        <v>1145.4499510000001</v>
      </c>
      <c r="E4737" s="191">
        <v>1145.599976</v>
      </c>
      <c r="F4737" s="192">
        <v>1145.599976</v>
      </c>
      <c r="G4737" s="191">
        <v>1211900000</v>
      </c>
      <c r="H4737" s="194">
        <f t="shared" si="73"/>
        <v>-9.4678764740599441E-3</v>
      </c>
      <c r="I4737" s="193"/>
      <c r="J4737" s="197">
        <v>4735</v>
      </c>
      <c r="K4737" s="234">
        <v>-9.4678764740599441E-3</v>
      </c>
      <c r="L4737" s="198">
        <v>2.4187198415712586E-3</v>
      </c>
    </row>
    <row r="4738" spans="1:12" ht="14.4" x14ac:dyDescent="0.3">
      <c r="A4738" s="7">
        <v>37266</v>
      </c>
      <c r="B4738" s="191">
        <v>1155.1400149999999</v>
      </c>
      <c r="C4738" s="191">
        <v>1159.9300539999999</v>
      </c>
      <c r="D4738" s="191">
        <v>1150.849976</v>
      </c>
      <c r="E4738" s="191">
        <v>1156.5500489999999</v>
      </c>
      <c r="F4738" s="192">
        <v>1156.5500489999999</v>
      </c>
      <c r="G4738" s="191">
        <v>1299000000</v>
      </c>
      <c r="H4738" s="194">
        <f t="shared" si="73"/>
        <v>1.2206606832852172E-3</v>
      </c>
      <c r="I4738" s="193"/>
      <c r="J4738" s="197">
        <v>4736</v>
      </c>
      <c r="K4738" s="234">
        <v>1.2206606832852172E-3</v>
      </c>
      <c r="L4738" s="198">
        <v>2.4251907830641975E-3</v>
      </c>
    </row>
    <row r="4739" spans="1:12" ht="14.4" x14ac:dyDescent="0.3">
      <c r="A4739" s="7">
        <v>37265</v>
      </c>
      <c r="B4739" s="191">
        <v>1160.709961</v>
      </c>
      <c r="C4739" s="191">
        <v>1174.26001</v>
      </c>
      <c r="D4739" s="191">
        <v>1151.8900149999999</v>
      </c>
      <c r="E4739" s="191">
        <v>1155.1400149999999</v>
      </c>
      <c r="F4739" s="192">
        <v>1155.1400149999999</v>
      </c>
      <c r="G4739" s="191">
        <v>1452000000</v>
      </c>
      <c r="H4739" s="194">
        <f t="shared" si="73"/>
        <v>-4.7987405873568378E-3</v>
      </c>
      <c r="I4739" s="193"/>
      <c r="J4739" s="197">
        <v>4737</v>
      </c>
      <c r="K4739" s="234">
        <v>-4.7987405873568378E-3</v>
      </c>
      <c r="L4739" s="198">
        <v>2.4260020212009082E-3</v>
      </c>
    </row>
    <row r="4740" spans="1:12" ht="14.4" x14ac:dyDescent="0.3">
      <c r="A4740" s="7">
        <v>37264</v>
      </c>
      <c r="B4740" s="191">
        <v>1164.8900149999999</v>
      </c>
      <c r="C4740" s="191">
        <v>1167.599976</v>
      </c>
      <c r="D4740" s="191">
        <v>1157.459961</v>
      </c>
      <c r="E4740" s="191">
        <v>1160.709961</v>
      </c>
      <c r="F4740" s="192">
        <v>1160.709961</v>
      </c>
      <c r="G4740" s="191">
        <v>1258800000</v>
      </c>
      <c r="H4740" s="194">
        <f t="shared" ref="H4740:H4803" si="74">(F4740-F4741)/F4741</f>
        <v>-3.5883679542054684E-3</v>
      </c>
      <c r="I4740" s="193"/>
      <c r="J4740" s="197">
        <v>4738</v>
      </c>
      <c r="K4740" s="234">
        <v>-3.5883679542054684E-3</v>
      </c>
      <c r="L4740" s="198">
        <v>2.4264252400086682E-3</v>
      </c>
    </row>
    <row r="4741" spans="1:12" ht="14.4" x14ac:dyDescent="0.3">
      <c r="A4741" s="7">
        <v>37263</v>
      </c>
      <c r="B4741" s="191">
        <v>1172.51001</v>
      </c>
      <c r="C4741" s="191">
        <v>1176.969971</v>
      </c>
      <c r="D4741" s="191">
        <v>1163.5500489999999</v>
      </c>
      <c r="E4741" s="191">
        <v>1164.8900149999999</v>
      </c>
      <c r="F4741" s="192">
        <v>1164.8900149999999</v>
      </c>
      <c r="G4741" s="191">
        <v>1308300000</v>
      </c>
      <c r="H4741" s="194">
        <f t="shared" si="74"/>
        <v>-6.4988741546010489E-3</v>
      </c>
      <c r="I4741" s="193"/>
      <c r="J4741" s="197">
        <v>4739</v>
      </c>
      <c r="K4741" s="234">
        <v>-6.4988741546010489E-3</v>
      </c>
      <c r="L4741" s="198">
        <v>2.428017769041398E-3</v>
      </c>
    </row>
    <row r="4742" spans="1:12" ht="14.4" x14ac:dyDescent="0.3">
      <c r="A4742" s="7">
        <v>37260</v>
      </c>
      <c r="B4742" s="191">
        <v>1165.2700199999999</v>
      </c>
      <c r="C4742" s="191">
        <v>1176.5500489999999</v>
      </c>
      <c r="D4742" s="191">
        <v>1163.420044</v>
      </c>
      <c r="E4742" s="191">
        <v>1172.51001</v>
      </c>
      <c r="F4742" s="192">
        <v>1172.51001</v>
      </c>
      <c r="G4742" s="191">
        <v>1513000000</v>
      </c>
      <c r="H4742" s="194">
        <f t="shared" si="74"/>
        <v>6.2131436282897206E-3</v>
      </c>
      <c r="I4742" s="193"/>
      <c r="J4742" s="197">
        <v>4740</v>
      </c>
      <c r="K4742" s="234">
        <v>6.2131436282897206E-3</v>
      </c>
      <c r="L4742" s="198">
        <v>2.4414683824550056E-3</v>
      </c>
    </row>
    <row r="4743" spans="1:12" ht="14.4" x14ac:dyDescent="0.3">
      <c r="A4743" s="7">
        <v>37259</v>
      </c>
      <c r="B4743" s="191">
        <v>1154.670044</v>
      </c>
      <c r="C4743" s="191">
        <v>1165.2700199999999</v>
      </c>
      <c r="D4743" s="191">
        <v>1154.01001</v>
      </c>
      <c r="E4743" s="191">
        <v>1165.2700199999999</v>
      </c>
      <c r="F4743" s="192">
        <v>1165.2700199999999</v>
      </c>
      <c r="G4743" s="191">
        <v>1398900000</v>
      </c>
      <c r="H4743" s="194">
        <f t="shared" si="74"/>
        <v>9.1800909316739586E-3</v>
      </c>
      <c r="I4743" s="193"/>
      <c r="J4743" s="197">
        <v>4741</v>
      </c>
      <c r="K4743" s="234">
        <v>9.1800909316739586E-3</v>
      </c>
      <c r="L4743" s="198">
        <v>2.4458158125342713E-3</v>
      </c>
    </row>
    <row r="4744" spans="1:12" ht="14.4" x14ac:dyDescent="0.3">
      <c r="A4744" s="7">
        <v>37258</v>
      </c>
      <c r="B4744" s="191">
        <v>1148.079956</v>
      </c>
      <c r="C4744" s="191">
        <v>1154.670044</v>
      </c>
      <c r="D4744" s="191">
        <v>1136.2299800000001</v>
      </c>
      <c r="E4744" s="191">
        <v>1154.670044</v>
      </c>
      <c r="F4744" s="192">
        <v>1154.670044</v>
      </c>
      <c r="G4744" s="191">
        <v>1171000000</v>
      </c>
      <c r="H4744" s="194">
        <f t="shared" si="74"/>
        <v>5.7400949869034412E-3</v>
      </c>
      <c r="I4744" s="193"/>
      <c r="J4744" s="197">
        <v>4742</v>
      </c>
      <c r="K4744" s="234">
        <v>5.7400949869034412E-3</v>
      </c>
      <c r="L4744" s="198">
        <v>2.4480328393829409E-3</v>
      </c>
    </row>
    <row r="4745" spans="1:12" ht="14.4" x14ac:dyDescent="0.3">
      <c r="A4745" s="7">
        <v>37256</v>
      </c>
      <c r="B4745" s="191">
        <v>1161.0200199999999</v>
      </c>
      <c r="C4745" s="191">
        <v>1161.160034</v>
      </c>
      <c r="D4745" s="191">
        <v>1148.040039</v>
      </c>
      <c r="E4745" s="191">
        <v>1148.079956</v>
      </c>
      <c r="F4745" s="192">
        <v>1148.079956</v>
      </c>
      <c r="G4745" s="191">
        <v>943600000</v>
      </c>
      <c r="H4745" s="194">
        <f t="shared" si="74"/>
        <v>-1.114542710469359E-2</v>
      </c>
      <c r="I4745" s="193"/>
      <c r="J4745" s="197">
        <v>4743</v>
      </c>
      <c r="K4745" s="234">
        <v>-1.114542710469359E-2</v>
      </c>
      <c r="L4745" s="198">
        <v>2.4491150386565632E-3</v>
      </c>
    </row>
    <row r="4746" spans="1:12" ht="14.4" x14ac:dyDescent="0.3">
      <c r="A4746" s="7">
        <v>37253</v>
      </c>
      <c r="B4746" s="191">
        <v>1157.130005</v>
      </c>
      <c r="C4746" s="191">
        <v>1164.6400149999999</v>
      </c>
      <c r="D4746" s="191">
        <v>1157.130005</v>
      </c>
      <c r="E4746" s="191">
        <v>1161.0200199999999</v>
      </c>
      <c r="F4746" s="192">
        <v>1161.0200199999999</v>
      </c>
      <c r="G4746" s="191">
        <v>917400000</v>
      </c>
      <c r="H4746" s="194">
        <f t="shared" si="74"/>
        <v>3.3617786965950713E-3</v>
      </c>
      <c r="I4746" s="193"/>
      <c r="J4746" s="197">
        <v>4744</v>
      </c>
      <c r="K4746" s="234">
        <v>3.3617786965950713E-3</v>
      </c>
      <c r="L4746" s="198">
        <v>2.452051270081303E-3</v>
      </c>
    </row>
    <row r="4747" spans="1:12" ht="14.4" x14ac:dyDescent="0.3">
      <c r="A4747" s="7">
        <v>37252</v>
      </c>
      <c r="B4747" s="191">
        <v>1149.369995</v>
      </c>
      <c r="C4747" s="191">
        <v>1157.130005</v>
      </c>
      <c r="D4747" s="191">
        <v>1149.369995</v>
      </c>
      <c r="E4747" s="191">
        <v>1157.130005</v>
      </c>
      <c r="F4747" s="192">
        <v>1157.130005</v>
      </c>
      <c r="G4747" s="191">
        <v>876300000</v>
      </c>
      <c r="H4747" s="194">
        <f t="shared" si="74"/>
        <v>6.7515334781294385E-3</v>
      </c>
      <c r="I4747" s="193"/>
      <c r="J4747" s="197">
        <v>4745</v>
      </c>
      <c r="K4747" s="234">
        <v>6.7515334781294385E-3</v>
      </c>
      <c r="L4747" s="198">
        <v>2.4537844276889364E-3</v>
      </c>
    </row>
    <row r="4748" spans="1:12" ht="14.4" x14ac:dyDescent="0.3">
      <c r="A4748" s="7">
        <v>37251</v>
      </c>
      <c r="B4748" s="191">
        <v>1144.650024</v>
      </c>
      <c r="C4748" s="191">
        <v>1159.1800539999999</v>
      </c>
      <c r="D4748" s="191">
        <v>1144.650024</v>
      </c>
      <c r="E4748" s="191">
        <v>1149.369995</v>
      </c>
      <c r="F4748" s="192">
        <v>1149.369995</v>
      </c>
      <c r="G4748" s="191">
        <v>791100000</v>
      </c>
      <c r="H4748" s="194">
        <f t="shared" si="74"/>
        <v>4.1235057887003433E-3</v>
      </c>
      <c r="I4748" s="193"/>
      <c r="J4748" s="197">
        <v>4746</v>
      </c>
      <c r="K4748" s="234">
        <v>4.1235057887003433E-3</v>
      </c>
      <c r="L4748" s="198">
        <v>2.4545937281432433E-3</v>
      </c>
    </row>
    <row r="4749" spans="1:12" ht="14.4" x14ac:dyDescent="0.3">
      <c r="A4749" s="7">
        <v>37249</v>
      </c>
      <c r="B4749" s="191">
        <v>1144.8900149999999</v>
      </c>
      <c r="C4749" s="191">
        <v>1147.829956</v>
      </c>
      <c r="D4749" s="191">
        <v>1144.619995</v>
      </c>
      <c r="E4749" s="191">
        <v>1144.650024</v>
      </c>
      <c r="F4749" s="192">
        <v>1144.650024</v>
      </c>
      <c r="G4749" s="191">
        <v>439670000</v>
      </c>
      <c r="H4749" s="194">
        <f t="shared" si="74"/>
        <v>-2.0961926198641723E-4</v>
      </c>
      <c r="I4749" s="193"/>
      <c r="J4749" s="197">
        <v>4747</v>
      </c>
      <c r="K4749" s="234">
        <v>-2.0961926198641723E-4</v>
      </c>
      <c r="L4749" s="198">
        <v>2.4551006552834568E-3</v>
      </c>
    </row>
    <row r="4750" spans="1:12" ht="14.4" x14ac:dyDescent="0.3">
      <c r="A4750" s="7">
        <v>37246</v>
      </c>
      <c r="B4750" s="191">
        <v>1139.9300539999999</v>
      </c>
      <c r="C4750" s="191">
        <v>1147.459961</v>
      </c>
      <c r="D4750" s="191">
        <v>1139.9300539999999</v>
      </c>
      <c r="E4750" s="191">
        <v>1144.8900149999999</v>
      </c>
      <c r="F4750" s="192">
        <v>1144.8900149999999</v>
      </c>
      <c r="G4750" s="191">
        <v>1694000000</v>
      </c>
      <c r="H4750" s="194">
        <f t="shared" si="74"/>
        <v>4.3511099497689195E-3</v>
      </c>
      <c r="I4750" s="193"/>
      <c r="J4750" s="197">
        <v>4748</v>
      </c>
      <c r="K4750" s="234">
        <v>4.3511099497689195E-3</v>
      </c>
      <c r="L4750" s="198">
        <v>2.4551913140854944E-3</v>
      </c>
    </row>
    <row r="4751" spans="1:12" ht="14.4" x14ac:dyDescent="0.3">
      <c r="A4751" s="7">
        <v>37245</v>
      </c>
      <c r="B4751" s="191">
        <v>1149.5600589999999</v>
      </c>
      <c r="C4751" s="191">
        <v>1151.420044</v>
      </c>
      <c r="D4751" s="191">
        <v>1139.9300539999999</v>
      </c>
      <c r="E4751" s="191">
        <v>1139.9300539999999</v>
      </c>
      <c r="F4751" s="192">
        <v>1139.9300539999999</v>
      </c>
      <c r="G4751" s="191">
        <v>1490500000</v>
      </c>
      <c r="H4751" s="194">
        <f t="shared" si="74"/>
        <v>-8.3771221212896926E-3</v>
      </c>
      <c r="I4751" s="193"/>
      <c r="J4751" s="197">
        <v>4749</v>
      </c>
      <c r="K4751" s="234">
        <v>-8.3771221212896926E-3</v>
      </c>
      <c r="L4751" s="198">
        <v>2.4556281409520127E-3</v>
      </c>
    </row>
    <row r="4752" spans="1:12" ht="14.4" x14ac:dyDescent="0.3">
      <c r="A4752" s="7">
        <v>37244</v>
      </c>
      <c r="B4752" s="191">
        <v>1142.920044</v>
      </c>
      <c r="C4752" s="191">
        <v>1152.4399410000001</v>
      </c>
      <c r="D4752" s="191">
        <v>1134.75</v>
      </c>
      <c r="E4752" s="191">
        <v>1149.5600589999999</v>
      </c>
      <c r="F4752" s="192">
        <v>1149.5600589999999</v>
      </c>
      <c r="G4752" s="191">
        <v>1484900000</v>
      </c>
      <c r="H4752" s="194">
        <f t="shared" si="74"/>
        <v>5.8096933681915097E-3</v>
      </c>
      <c r="I4752" s="193"/>
      <c r="J4752" s="197">
        <v>4750</v>
      </c>
      <c r="K4752" s="234">
        <v>5.8096933681915097E-3</v>
      </c>
      <c r="L4752" s="198">
        <v>2.4593116200617949E-3</v>
      </c>
    </row>
    <row r="4753" spans="1:12" ht="14.4" x14ac:dyDescent="0.3">
      <c r="A4753" s="7">
        <v>37243</v>
      </c>
      <c r="B4753" s="191">
        <v>1134.3599850000001</v>
      </c>
      <c r="C4753" s="191">
        <v>1145.099976</v>
      </c>
      <c r="D4753" s="191">
        <v>1134.3599850000001</v>
      </c>
      <c r="E4753" s="191">
        <v>1142.920044</v>
      </c>
      <c r="F4753" s="192">
        <v>1142.920044</v>
      </c>
      <c r="G4753" s="191">
        <v>1354000000</v>
      </c>
      <c r="H4753" s="194">
        <f t="shared" si="74"/>
        <v>7.5461574043445383E-3</v>
      </c>
      <c r="I4753" s="193"/>
      <c r="J4753" s="197">
        <v>4751</v>
      </c>
      <c r="K4753" s="234">
        <v>7.5461574043445383E-3</v>
      </c>
      <c r="L4753" s="198">
        <v>2.4609195026491122E-3</v>
      </c>
    </row>
    <row r="4754" spans="1:12" ht="14.4" x14ac:dyDescent="0.3">
      <c r="A4754" s="7">
        <v>37242</v>
      </c>
      <c r="B4754" s="191">
        <v>1123.089966</v>
      </c>
      <c r="C4754" s="191">
        <v>1137.3000489999999</v>
      </c>
      <c r="D4754" s="191">
        <v>1122.660034</v>
      </c>
      <c r="E4754" s="191">
        <v>1134.3599850000001</v>
      </c>
      <c r="F4754" s="192">
        <v>1134.3599850000001</v>
      </c>
      <c r="G4754" s="191">
        <v>1260400000</v>
      </c>
      <c r="H4754" s="194">
        <f t="shared" si="74"/>
        <v>1.00348318845189E-2</v>
      </c>
      <c r="I4754" s="193"/>
      <c r="J4754" s="197">
        <v>4752</v>
      </c>
      <c r="K4754" s="234">
        <v>1.00348318845189E-2</v>
      </c>
      <c r="L4754" s="198">
        <v>2.4642680273539862E-3</v>
      </c>
    </row>
    <row r="4755" spans="1:12" ht="14.4" x14ac:dyDescent="0.3">
      <c r="A4755" s="7">
        <v>37239</v>
      </c>
      <c r="B4755" s="191">
        <v>1119.380005</v>
      </c>
      <c r="C4755" s="191">
        <v>1128.280029</v>
      </c>
      <c r="D4755" s="191">
        <v>1114.530029</v>
      </c>
      <c r="E4755" s="191">
        <v>1123.089966</v>
      </c>
      <c r="F4755" s="192">
        <v>1123.089966</v>
      </c>
      <c r="G4755" s="191">
        <v>1306800000</v>
      </c>
      <c r="H4755" s="194">
        <f t="shared" si="74"/>
        <v>3.3142998654867176E-3</v>
      </c>
      <c r="I4755" s="193"/>
      <c r="J4755" s="197">
        <v>4753</v>
      </c>
      <c r="K4755" s="234">
        <v>3.3142998654867176E-3</v>
      </c>
      <c r="L4755" s="198">
        <v>2.4644821222444624E-3</v>
      </c>
    </row>
    <row r="4756" spans="1:12" ht="14.4" x14ac:dyDescent="0.3">
      <c r="A4756" s="7">
        <v>37238</v>
      </c>
      <c r="B4756" s="191">
        <v>1137.0699460000001</v>
      </c>
      <c r="C4756" s="191">
        <v>1137.0699460000001</v>
      </c>
      <c r="D4756" s="191">
        <v>1117.849976</v>
      </c>
      <c r="E4756" s="191">
        <v>1119.380005</v>
      </c>
      <c r="F4756" s="192">
        <v>1119.380005</v>
      </c>
      <c r="G4756" s="191">
        <v>1511500000</v>
      </c>
      <c r="H4756" s="194">
        <f t="shared" si="74"/>
        <v>-1.5557478290785893E-2</v>
      </c>
      <c r="I4756" s="193"/>
      <c r="J4756" s="197">
        <v>4754</v>
      </c>
      <c r="K4756" s="234">
        <v>-1.5557478290785893E-2</v>
      </c>
      <c r="L4756" s="198">
        <v>2.467418060236671E-3</v>
      </c>
    </row>
    <row r="4757" spans="1:12" ht="14.4" x14ac:dyDescent="0.3">
      <c r="A4757" s="7">
        <v>37237</v>
      </c>
      <c r="B4757" s="191">
        <v>1136.76001</v>
      </c>
      <c r="C4757" s="191">
        <v>1141.579956</v>
      </c>
      <c r="D4757" s="191">
        <v>1126.01001</v>
      </c>
      <c r="E4757" s="191">
        <v>1137.0699460000001</v>
      </c>
      <c r="F4757" s="192">
        <v>1137.0699460000001</v>
      </c>
      <c r="G4757" s="191">
        <v>1449700000</v>
      </c>
      <c r="H4757" s="194">
        <f t="shared" si="74"/>
        <v>2.726485777768581E-4</v>
      </c>
      <c r="I4757" s="193"/>
      <c r="J4757" s="197">
        <v>4755</v>
      </c>
      <c r="K4757" s="234">
        <v>2.726485777768581E-4</v>
      </c>
      <c r="L4757" s="198">
        <v>2.4715496262726938E-3</v>
      </c>
    </row>
    <row r="4758" spans="1:12" ht="14.4" x14ac:dyDescent="0.3">
      <c r="A4758" s="7">
        <v>37236</v>
      </c>
      <c r="B4758" s="191">
        <v>1139.9300539999999</v>
      </c>
      <c r="C4758" s="191">
        <v>1150.8900149999999</v>
      </c>
      <c r="D4758" s="191">
        <v>1134.3199460000001</v>
      </c>
      <c r="E4758" s="191">
        <v>1136.76001</v>
      </c>
      <c r="F4758" s="192">
        <v>1136.76001</v>
      </c>
      <c r="G4758" s="191">
        <v>1367200000</v>
      </c>
      <c r="H4758" s="194">
        <f t="shared" si="74"/>
        <v>-2.780910976841358E-3</v>
      </c>
      <c r="I4758" s="193"/>
      <c r="J4758" s="197">
        <v>4756</v>
      </c>
      <c r="K4758" s="234">
        <v>-2.780910976841358E-3</v>
      </c>
      <c r="L4758" s="198">
        <v>2.4753669222343545E-3</v>
      </c>
    </row>
    <row r="4759" spans="1:12" ht="14.4" x14ac:dyDescent="0.3">
      <c r="A4759" s="7">
        <v>37235</v>
      </c>
      <c r="B4759" s="191">
        <v>1158.3100589999999</v>
      </c>
      <c r="C4759" s="191">
        <v>1158.3100589999999</v>
      </c>
      <c r="D4759" s="191">
        <v>1139.660034</v>
      </c>
      <c r="E4759" s="191">
        <v>1139.9300539999999</v>
      </c>
      <c r="F4759" s="192">
        <v>1139.9300539999999</v>
      </c>
      <c r="G4759" s="191">
        <v>1218700000</v>
      </c>
      <c r="H4759" s="194">
        <f t="shared" si="74"/>
        <v>-1.5867949049728474E-2</v>
      </c>
      <c r="I4759" s="193"/>
      <c r="J4759" s="197">
        <v>4757</v>
      </c>
      <c r="K4759" s="234">
        <v>-1.5867949049728474E-2</v>
      </c>
      <c r="L4759" s="198">
        <v>2.4778129084918783E-3</v>
      </c>
    </row>
    <row r="4760" spans="1:12" ht="14.4" x14ac:dyDescent="0.3">
      <c r="A4760" s="7">
        <v>37232</v>
      </c>
      <c r="B4760" s="191">
        <v>1167.099976</v>
      </c>
      <c r="C4760" s="191">
        <v>1167.099976</v>
      </c>
      <c r="D4760" s="191">
        <v>1152.660034</v>
      </c>
      <c r="E4760" s="191">
        <v>1158.3100589999999</v>
      </c>
      <c r="F4760" s="192">
        <v>1158.3100589999999</v>
      </c>
      <c r="G4760" s="191">
        <v>1248200000</v>
      </c>
      <c r="H4760" s="194">
        <f t="shared" si="74"/>
        <v>-7.5314173427761767E-3</v>
      </c>
      <c r="I4760" s="193"/>
      <c r="J4760" s="197">
        <v>4758</v>
      </c>
      <c r="K4760" s="234">
        <v>-7.5314173427761767E-3</v>
      </c>
      <c r="L4760" s="198">
        <v>2.480870789544887E-3</v>
      </c>
    </row>
    <row r="4761" spans="1:12" ht="14.4" x14ac:dyDescent="0.3">
      <c r="A4761" s="7">
        <v>37231</v>
      </c>
      <c r="B4761" s="191">
        <v>1170.349976</v>
      </c>
      <c r="C4761" s="191">
        <v>1173.349976</v>
      </c>
      <c r="D4761" s="191">
        <v>1164.4300539999999</v>
      </c>
      <c r="E4761" s="191">
        <v>1167.099976</v>
      </c>
      <c r="F4761" s="192">
        <v>1167.099976</v>
      </c>
      <c r="G4761" s="191">
        <v>1487900000</v>
      </c>
      <c r="H4761" s="194">
        <f t="shared" si="74"/>
        <v>-2.7769471240626574E-3</v>
      </c>
      <c r="I4761" s="193"/>
      <c r="J4761" s="197">
        <v>4759</v>
      </c>
      <c r="K4761" s="234">
        <v>-2.7769471240626574E-3</v>
      </c>
      <c r="L4761" s="198">
        <v>2.4848997165388752E-3</v>
      </c>
    </row>
    <row r="4762" spans="1:12" ht="14.4" x14ac:dyDescent="0.3">
      <c r="A4762" s="7">
        <v>37230</v>
      </c>
      <c r="B4762" s="191">
        <v>1143.7700199999999</v>
      </c>
      <c r="C4762" s="191">
        <v>1173.619995</v>
      </c>
      <c r="D4762" s="191">
        <v>1143.7700199999999</v>
      </c>
      <c r="E4762" s="191">
        <v>1170.349976</v>
      </c>
      <c r="F4762" s="192">
        <v>1170.349976</v>
      </c>
      <c r="G4762" s="191">
        <v>1765300000</v>
      </c>
      <c r="H4762" s="194">
        <f t="shared" si="74"/>
        <v>2.231824415304513E-2</v>
      </c>
      <c r="I4762" s="193"/>
      <c r="J4762" s="197">
        <v>4760</v>
      </c>
      <c r="K4762" s="234">
        <v>2.231824415304513E-2</v>
      </c>
      <c r="L4762" s="198">
        <v>2.4850811260574506E-3</v>
      </c>
    </row>
    <row r="4763" spans="1:12" ht="14.4" x14ac:dyDescent="0.3">
      <c r="A4763" s="7">
        <v>37229</v>
      </c>
      <c r="B4763" s="191">
        <v>1129.900024</v>
      </c>
      <c r="C4763" s="191">
        <v>1144.8000489999999</v>
      </c>
      <c r="D4763" s="191">
        <v>1128.8599850000001</v>
      </c>
      <c r="E4763" s="191">
        <v>1144.8000489999999</v>
      </c>
      <c r="F4763" s="192">
        <v>1144.8000489999999</v>
      </c>
      <c r="G4763" s="191">
        <v>1318500000</v>
      </c>
      <c r="H4763" s="194">
        <f t="shared" si="74"/>
        <v>1.3187029545544919E-2</v>
      </c>
      <c r="I4763" s="193"/>
      <c r="J4763" s="197">
        <v>4761</v>
      </c>
      <c r="K4763" s="234">
        <v>1.3187029545544919E-2</v>
      </c>
      <c r="L4763" s="198">
        <v>2.485234277207185E-3</v>
      </c>
    </row>
    <row r="4764" spans="1:12" ht="14.4" x14ac:dyDescent="0.3">
      <c r="A4764" s="7">
        <v>37228</v>
      </c>
      <c r="B4764" s="191">
        <v>1139.4499510000001</v>
      </c>
      <c r="C4764" s="191">
        <v>1139.4499510000001</v>
      </c>
      <c r="D4764" s="191">
        <v>1125.780029</v>
      </c>
      <c r="E4764" s="191">
        <v>1129.900024</v>
      </c>
      <c r="F4764" s="192">
        <v>1129.900024</v>
      </c>
      <c r="G4764" s="191">
        <v>1202900000</v>
      </c>
      <c r="H4764" s="194">
        <f t="shared" si="74"/>
        <v>-8.3811728559195185E-3</v>
      </c>
      <c r="I4764" s="193"/>
      <c r="J4764" s="197">
        <v>4762</v>
      </c>
      <c r="K4764" s="234">
        <v>-8.3811728559195185E-3</v>
      </c>
      <c r="L4764" s="198">
        <v>2.4891266726227547E-3</v>
      </c>
    </row>
    <row r="4765" spans="1:12" ht="14.4" x14ac:dyDescent="0.3">
      <c r="A4765" s="7">
        <v>37225</v>
      </c>
      <c r="B4765" s="191">
        <v>1140.1999510000001</v>
      </c>
      <c r="C4765" s="191">
        <v>1143.5699460000001</v>
      </c>
      <c r="D4765" s="191">
        <v>1135.8900149999999</v>
      </c>
      <c r="E4765" s="191">
        <v>1139.4499510000001</v>
      </c>
      <c r="F4765" s="192">
        <v>1139.4499510000001</v>
      </c>
      <c r="G4765" s="191">
        <v>1343600000</v>
      </c>
      <c r="H4765" s="194">
        <f t="shared" si="74"/>
        <v>-6.5777936522644169E-4</v>
      </c>
      <c r="I4765" s="193"/>
      <c r="J4765" s="197">
        <v>4763</v>
      </c>
      <c r="K4765" s="234">
        <v>-6.5777936522644169E-4</v>
      </c>
      <c r="L4765" s="198">
        <v>2.4931567674148767E-3</v>
      </c>
    </row>
    <row r="4766" spans="1:12" ht="14.4" x14ac:dyDescent="0.3">
      <c r="A4766" s="7">
        <v>37224</v>
      </c>
      <c r="B4766" s="191">
        <v>1128.5200199999999</v>
      </c>
      <c r="C4766" s="191">
        <v>1140.400024</v>
      </c>
      <c r="D4766" s="191">
        <v>1125.51001</v>
      </c>
      <c r="E4766" s="191">
        <v>1140.1999510000001</v>
      </c>
      <c r="F4766" s="192">
        <v>1140.1999510000001</v>
      </c>
      <c r="G4766" s="191">
        <v>1375700000</v>
      </c>
      <c r="H4766" s="194">
        <f t="shared" si="74"/>
        <v>1.0349777401379308E-2</v>
      </c>
      <c r="I4766" s="193"/>
      <c r="J4766" s="197">
        <v>4764</v>
      </c>
      <c r="K4766" s="234">
        <v>1.0349777401379308E-2</v>
      </c>
      <c r="L4766" s="198">
        <v>2.4942143150945037E-3</v>
      </c>
    </row>
    <row r="4767" spans="1:12" ht="14.4" x14ac:dyDescent="0.3">
      <c r="A4767" s="7">
        <v>37223</v>
      </c>
      <c r="B4767" s="191">
        <v>1149.5</v>
      </c>
      <c r="C4767" s="191">
        <v>1149.5</v>
      </c>
      <c r="D4767" s="191">
        <v>1128.290039</v>
      </c>
      <c r="E4767" s="191">
        <v>1128.5200199999999</v>
      </c>
      <c r="F4767" s="192">
        <v>1128.5200199999999</v>
      </c>
      <c r="G4767" s="191">
        <v>1423700000</v>
      </c>
      <c r="H4767" s="194">
        <f t="shared" si="74"/>
        <v>-1.825139625924321E-2</v>
      </c>
      <c r="I4767" s="193"/>
      <c r="J4767" s="197">
        <v>4765</v>
      </c>
      <c r="K4767" s="234">
        <v>-1.825139625924321E-2</v>
      </c>
      <c r="L4767" s="198">
        <v>2.4949643814210594E-3</v>
      </c>
    </row>
    <row r="4768" spans="1:12" ht="14.4" x14ac:dyDescent="0.3">
      <c r="A4768" s="7">
        <v>37222</v>
      </c>
      <c r="B4768" s="191">
        <v>1157.420044</v>
      </c>
      <c r="C4768" s="191">
        <v>1163.380005</v>
      </c>
      <c r="D4768" s="191">
        <v>1140.8100589999999</v>
      </c>
      <c r="E4768" s="191">
        <v>1149.5</v>
      </c>
      <c r="F4768" s="192">
        <v>1149.5</v>
      </c>
      <c r="G4768" s="191">
        <v>1288000000</v>
      </c>
      <c r="H4768" s="194">
        <f t="shared" si="74"/>
        <v>-6.8428433057272694E-3</v>
      </c>
      <c r="I4768" s="193"/>
      <c r="J4768" s="197">
        <v>4766</v>
      </c>
      <c r="K4768" s="234">
        <v>-6.8428433057272694E-3</v>
      </c>
      <c r="L4768" s="198">
        <v>2.5017816422147001E-3</v>
      </c>
    </row>
    <row r="4769" spans="1:12" ht="14.4" x14ac:dyDescent="0.3">
      <c r="A4769" s="7">
        <v>37221</v>
      </c>
      <c r="B4769" s="191">
        <v>1150.339966</v>
      </c>
      <c r="C4769" s="191">
        <v>1157.880005</v>
      </c>
      <c r="D4769" s="191">
        <v>1146.170044</v>
      </c>
      <c r="E4769" s="191">
        <v>1157.420044</v>
      </c>
      <c r="F4769" s="192">
        <v>1157.420044</v>
      </c>
      <c r="G4769" s="191">
        <v>1129800000</v>
      </c>
      <c r="H4769" s="194">
        <f t="shared" si="74"/>
        <v>6.1547700760315564E-3</v>
      </c>
      <c r="I4769" s="193"/>
      <c r="J4769" s="197">
        <v>4767</v>
      </c>
      <c r="K4769" s="234">
        <v>6.1547700760315564E-3</v>
      </c>
      <c r="L4769" s="198">
        <v>2.5032522875633539E-3</v>
      </c>
    </row>
    <row r="4770" spans="1:12" ht="14.4" x14ac:dyDescent="0.3">
      <c r="A4770" s="7">
        <v>37218</v>
      </c>
      <c r="B4770" s="191">
        <v>1137.030029</v>
      </c>
      <c r="C4770" s="191">
        <v>1151.0500489999999</v>
      </c>
      <c r="D4770" s="191">
        <v>1135.900024</v>
      </c>
      <c r="E4770" s="191">
        <v>1150.339966</v>
      </c>
      <c r="F4770" s="192">
        <v>1150.339966</v>
      </c>
      <c r="G4770" s="191">
        <v>410300000</v>
      </c>
      <c r="H4770" s="194">
        <f t="shared" si="74"/>
        <v>1.1705879933273065E-2</v>
      </c>
      <c r="I4770" s="193"/>
      <c r="J4770" s="197">
        <v>4768</v>
      </c>
      <c r="K4770" s="234">
        <v>1.1705879933273065E-2</v>
      </c>
      <c r="L4770" s="198">
        <v>2.5063357904212612E-3</v>
      </c>
    </row>
    <row r="4771" spans="1:12" ht="14.4" x14ac:dyDescent="0.3">
      <c r="A4771" s="7">
        <v>37216</v>
      </c>
      <c r="B4771" s="191">
        <v>1142.660034</v>
      </c>
      <c r="C4771" s="191">
        <v>1142.660034</v>
      </c>
      <c r="D4771" s="191">
        <v>1129.780029</v>
      </c>
      <c r="E4771" s="191">
        <v>1137.030029</v>
      </c>
      <c r="F4771" s="192">
        <v>1137.030029</v>
      </c>
      <c r="G4771" s="191">
        <v>1029300000</v>
      </c>
      <c r="H4771" s="194">
        <f t="shared" si="74"/>
        <v>-4.9271041538851814E-3</v>
      </c>
      <c r="I4771" s="193"/>
      <c r="J4771" s="197">
        <v>4769</v>
      </c>
      <c r="K4771" s="234">
        <v>-4.9271041538851814E-3</v>
      </c>
      <c r="L4771" s="198">
        <v>2.5146468966794119E-3</v>
      </c>
    </row>
    <row r="4772" spans="1:12" ht="14.4" x14ac:dyDescent="0.3">
      <c r="A4772" s="7">
        <v>37215</v>
      </c>
      <c r="B4772" s="191">
        <v>1151.0600589999999</v>
      </c>
      <c r="C4772" s="191">
        <v>1152.4499510000001</v>
      </c>
      <c r="D4772" s="191">
        <v>1142.170044</v>
      </c>
      <c r="E4772" s="191">
        <v>1142.660034</v>
      </c>
      <c r="F4772" s="192">
        <v>1142.660034</v>
      </c>
      <c r="G4772" s="191">
        <v>1330200000</v>
      </c>
      <c r="H4772" s="194">
        <f t="shared" si="74"/>
        <v>-7.2976426680094846E-3</v>
      </c>
      <c r="I4772" s="193"/>
      <c r="J4772" s="197">
        <v>4770</v>
      </c>
      <c r="K4772" s="234">
        <v>-7.2976426680094846E-3</v>
      </c>
      <c r="L4772" s="198">
        <v>2.5159785432669409E-3</v>
      </c>
    </row>
    <row r="4773" spans="1:12" ht="14.4" x14ac:dyDescent="0.3">
      <c r="A4773" s="7">
        <v>37214</v>
      </c>
      <c r="B4773" s="191">
        <v>1138.650024</v>
      </c>
      <c r="C4773" s="191">
        <v>1151.0600589999999</v>
      </c>
      <c r="D4773" s="191">
        <v>1138.650024</v>
      </c>
      <c r="E4773" s="191">
        <v>1151.0600589999999</v>
      </c>
      <c r="F4773" s="192">
        <v>1151.0600589999999</v>
      </c>
      <c r="G4773" s="191">
        <v>1316800000</v>
      </c>
      <c r="H4773" s="194">
        <f t="shared" si="74"/>
        <v>1.0898901979033268E-2</v>
      </c>
      <c r="I4773" s="193"/>
      <c r="J4773" s="197">
        <v>4771</v>
      </c>
      <c r="K4773" s="234">
        <v>1.0898901979033268E-2</v>
      </c>
      <c r="L4773" s="198">
        <v>2.5166669412864961E-3</v>
      </c>
    </row>
    <row r="4774" spans="1:12" ht="14.4" x14ac:dyDescent="0.3">
      <c r="A4774" s="7">
        <v>37211</v>
      </c>
      <c r="B4774" s="191">
        <v>1142.23999</v>
      </c>
      <c r="C4774" s="191">
        <v>1143.5200199999999</v>
      </c>
      <c r="D4774" s="191">
        <v>1129.920044</v>
      </c>
      <c r="E4774" s="191">
        <v>1138.650024</v>
      </c>
      <c r="F4774" s="192">
        <v>1138.650024</v>
      </c>
      <c r="G4774" s="191">
        <v>1337400000</v>
      </c>
      <c r="H4774" s="194">
        <f t="shared" si="74"/>
        <v>-3.1429174529251105E-3</v>
      </c>
      <c r="I4774" s="193"/>
      <c r="J4774" s="197">
        <v>4772</v>
      </c>
      <c r="K4774" s="234">
        <v>-3.1429174529251105E-3</v>
      </c>
      <c r="L4774" s="198">
        <v>2.5174106444551553E-3</v>
      </c>
    </row>
    <row r="4775" spans="1:12" ht="14.4" x14ac:dyDescent="0.3">
      <c r="A4775" s="7">
        <v>37210</v>
      </c>
      <c r="B4775" s="191">
        <v>1141.209961</v>
      </c>
      <c r="C4775" s="191">
        <v>1146.459961</v>
      </c>
      <c r="D4775" s="191">
        <v>1135.0600589999999</v>
      </c>
      <c r="E4775" s="191">
        <v>1142.23999</v>
      </c>
      <c r="F4775" s="192">
        <v>1142.23999</v>
      </c>
      <c r="G4775" s="191">
        <v>1454500000</v>
      </c>
      <c r="H4775" s="194">
        <f t="shared" si="74"/>
        <v>9.0257624381181968E-4</v>
      </c>
      <c r="I4775" s="193"/>
      <c r="J4775" s="197">
        <v>4773</v>
      </c>
      <c r="K4775" s="234">
        <v>9.0257624381181968E-4</v>
      </c>
      <c r="L4775" s="198">
        <v>2.5190492322865357E-3</v>
      </c>
    </row>
    <row r="4776" spans="1:12" ht="14.4" x14ac:dyDescent="0.3">
      <c r="A4776" s="7">
        <v>37209</v>
      </c>
      <c r="B4776" s="191">
        <v>1139.089966</v>
      </c>
      <c r="C4776" s="191">
        <v>1148.280029</v>
      </c>
      <c r="D4776" s="191">
        <v>1132.869995</v>
      </c>
      <c r="E4776" s="191">
        <v>1141.209961</v>
      </c>
      <c r="F4776" s="192">
        <v>1141.209961</v>
      </c>
      <c r="G4776" s="191">
        <v>1443400000</v>
      </c>
      <c r="H4776" s="194">
        <f t="shared" si="74"/>
        <v>1.861130431553654E-3</v>
      </c>
      <c r="I4776" s="193"/>
      <c r="J4776" s="197">
        <v>4774</v>
      </c>
      <c r="K4776" s="234">
        <v>1.861130431553654E-3</v>
      </c>
      <c r="L4776" s="198">
        <v>2.5247126988376233E-3</v>
      </c>
    </row>
    <row r="4777" spans="1:12" ht="14.4" x14ac:dyDescent="0.3">
      <c r="A4777" s="7">
        <v>37208</v>
      </c>
      <c r="B4777" s="191">
        <v>1118.329956</v>
      </c>
      <c r="C4777" s="191">
        <v>1139.1400149999999</v>
      </c>
      <c r="D4777" s="191">
        <v>1118.329956</v>
      </c>
      <c r="E4777" s="191">
        <v>1139.089966</v>
      </c>
      <c r="F4777" s="192">
        <v>1139.089966</v>
      </c>
      <c r="G4777" s="191">
        <v>1370100000</v>
      </c>
      <c r="H4777" s="194">
        <f t="shared" si="74"/>
        <v>1.8563403303845653E-2</v>
      </c>
      <c r="I4777" s="193"/>
      <c r="J4777" s="197">
        <v>4775</v>
      </c>
      <c r="K4777" s="234">
        <v>1.8563403303845653E-2</v>
      </c>
      <c r="L4777" s="198">
        <v>2.5264464673571347E-3</v>
      </c>
    </row>
    <row r="4778" spans="1:12" ht="14.4" x14ac:dyDescent="0.3">
      <c r="A4778" s="7">
        <v>37207</v>
      </c>
      <c r="B4778" s="191">
        <v>1120.3100589999999</v>
      </c>
      <c r="C4778" s="191">
        <v>1121.709961</v>
      </c>
      <c r="D4778" s="191">
        <v>1098.3199460000001</v>
      </c>
      <c r="E4778" s="191">
        <v>1118.329956</v>
      </c>
      <c r="F4778" s="192">
        <v>1118.329956</v>
      </c>
      <c r="G4778" s="191">
        <v>991600000</v>
      </c>
      <c r="H4778" s="194">
        <f t="shared" si="74"/>
        <v>-1.7674598064104966E-3</v>
      </c>
      <c r="I4778" s="193"/>
      <c r="J4778" s="197">
        <v>4776</v>
      </c>
      <c r="K4778" s="234">
        <v>-1.7674598064104966E-3</v>
      </c>
      <c r="L4778" s="198">
        <v>2.5296209022310713E-3</v>
      </c>
    </row>
    <row r="4779" spans="1:12" ht="14.4" x14ac:dyDescent="0.3">
      <c r="A4779" s="7">
        <v>37204</v>
      </c>
      <c r="B4779" s="191">
        <v>1118.540039</v>
      </c>
      <c r="C4779" s="191">
        <v>1123.0200199999999</v>
      </c>
      <c r="D4779" s="191">
        <v>1111.130005</v>
      </c>
      <c r="E4779" s="191">
        <v>1120.3100589999999</v>
      </c>
      <c r="F4779" s="192">
        <v>1120.3100589999999</v>
      </c>
      <c r="G4779" s="191">
        <v>1093800000</v>
      </c>
      <c r="H4779" s="194">
        <f t="shared" si="74"/>
        <v>1.5824377655558662E-3</v>
      </c>
      <c r="I4779" s="193"/>
      <c r="J4779" s="197">
        <v>4777</v>
      </c>
      <c r="K4779" s="234">
        <v>1.5824377655558662E-3</v>
      </c>
      <c r="L4779" s="198">
        <v>2.5307116564417644E-3</v>
      </c>
    </row>
    <row r="4780" spans="1:12" ht="14.4" x14ac:dyDescent="0.3">
      <c r="A4780" s="7">
        <v>37203</v>
      </c>
      <c r="B4780" s="191">
        <v>1115.8000489999999</v>
      </c>
      <c r="C4780" s="191">
        <v>1135.75</v>
      </c>
      <c r="D4780" s="191">
        <v>1115.420044</v>
      </c>
      <c r="E4780" s="191">
        <v>1118.540039</v>
      </c>
      <c r="F4780" s="192">
        <v>1118.540039</v>
      </c>
      <c r="G4780" s="191">
        <v>1517500000</v>
      </c>
      <c r="H4780" s="194">
        <f t="shared" si="74"/>
        <v>2.4556281409520127E-3</v>
      </c>
      <c r="I4780" s="193"/>
      <c r="J4780" s="197">
        <v>4778</v>
      </c>
      <c r="K4780" s="234">
        <v>2.4556281409520127E-3</v>
      </c>
      <c r="L4780" s="198">
        <v>2.5328260224433212E-3</v>
      </c>
    </row>
    <row r="4781" spans="1:12" ht="14.4" x14ac:dyDescent="0.3">
      <c r="A4781" s="7">
        <v>37202</v>
      </c>
      <c r="B4781" s="191">
        <v>1118.8599850000001</v>
      </c>
      <c r="C4781" s="191">
        <v>1126.619995</v>
      </c>
      <c r="D4781" s="191">
        <v>1112.9799800000001</v>
      </c>
      <c r="E4781" s="191">
        <v>1115.8000489999999</v>
      </c>
      <c r="F4781" s="192">
        <v>1115.8000489999999</v>
      </c>
      <c r="G4781" s="191">
        <v>1411300000</v>
      </c>
      <c r="H4781" s="194">
        <f t="shared" si="74"/>
        <v>-2.7348694573254462E-3</v>
      </c>
      <c r="I4781" s="193"/>
      <c r="J4781" s="197">
        <v>4779</v>
      </c>
      <c r="K4781" s="234">
        <v>-2.7348694573254462E-3</v>
      </c>
      <c r="L4781" s="198">
        <v>2.5333683630647491E-3</v>
      </c>
    </row>
    <row r="4782" spans="1:12" ht="14.4" x14ac:dyDescent="0.3">
      <c r="A4782" s="7">
        <v>37201</v>
      </c>
      <c r="B4782" s="191">
        <v>1102.839966</v>
      </c>
      <c r="C4782" s="191">
        <v>1119.7299800000001</v>
      </c>
      <c r="D4782" s="191">
        <v>1095.3599850000001</v>
      </c>
      <c r="E4782" s="191">
        <v>1118.8599850000001</v>
      </c>
      <c r="F4782" s="192">
        <v>1118.8599850000001</v>
      </c>
      <c r="G4782" s="191">
        <v>1356000000</v>
      </c>
      <c r="H4782" s="194">
        <f t="shared" si="74"/>
        <v>1.4526150206638456E-2</v>
      </c>
      <c r="I4782" s="193"/>
      <c r="J4782" s="197">
        <v>4780</v>
      </c>
      <c r="K4782" s="234">
        <v>1.4526150206638456E-2</v>
      </c>
      <c r="L4782" s="198">
        <v>2.5360906926117275E-3</v>
      </c>
    </row>
    <row r="4783" spans="1:12" ht="14.4" x14ac:dyDescent="0.3">
      <c r="A4783" s="7">
        <v>37200</v>
      </c>
      <c r="B4783" s="191">
        <v>1087.1999510000001</v>
      </c>
      <c r="C4783" s="191">
        <v>1106.719971</v>
      </c>
      <c r="D4783" s="191">
        <v>1087.1999510000001</v>
      </c>
      <c r="E4783" s="191">
        <v>1102.839966</v>
      </c>
      <c r="F4783" s="192">
        <v>1102.839966</v>
      </c>
      <c r="G4783" s="191">
        <v>1267700000</v>
      </c>
      <c r="H4783" s="194">
        <f t="shared" si="74"/>
        <v>1.4385592075877446E-2</v>
      </c>
      <c r="I4783" s="193"/>
      <c r="J4783" s="197">
        <v>4781</v>
      </c>
      <c r="K4783" s="234">
        <v>1.4385592075877446E-2</v>
      </c>
      <c r="L4783" s="198">
        <v>2.5377023389583559E-3</v>
      </c>
    </row>
    <row r="4784" spans="1:12" ht="14.4" x14ac:dyDescent="0.3">
      <c r="A4784" s="7">
        <v>37197</v>
      </c>
      <c r="B4784" s="191">
        <v>1084.099976</v>
      </c>
      <c r="C4784" s="191">
        <v>1089.630005</v>
      </c>
      <c r="D4784" s="191">
        <v>1075.579956</v>
      </c>
      <c r="E4784" s="191">
        <v>1087.1999510000001</v>
      </c>
      <c r="F4784" s="192">
        <v>1087.1999510000001</v>
      </c>
      <c r="G4784" s="191">
        <v>1121900000</v>
      </c>
      <c r="H4784" s="194">
        <f t="shared" si="74"/>
        <v>2.8594918076080521E-3</v>
      </c>
      <c r="I4784" s="193"/>
      <c r="J4784" s="197">
        <v>4782</v>
      </c>
      <c r="K4784" s="234">
        <v>2.8594918076080521E-3</v>
      </c>
      <c r="L4784" s="198">
        <v>2.5399681323813837E-3</v>
      </c>
    </row>
    <row r="4785" spans="1:12" ht="14.4" x14ac:dyDescent="0.3">
      <c r="A4785" s="7">
        <v>37196</v>
      </c>
      <c r="B4785" s="191">
        <v>1059.780029</v>
      </c>
      <c r="C4785" s="191">
        <v>1085.6099850000001</v>
      </c>
      <c r="D4785" s="191">
        <v>1054.3100589999999</v>
      </c>
      <c r="E4785" s="191">
        <v>1084.099976</v>
      </c>
      <c r="F4785" s="192">
        <v>1084.099976</v>
      </c>
      <c r="G4785" s="191">
        <v>1317400000</v>
      </c>
      <c r="H4785" s="194">
        <f t="shared" si="74"/>
        <v>2.2948108413543198E-2</v>
      </c>
      <c r="I4785" s="193"/>
      <c r="J4785" s="197">
        <v>4783</v>
      </c>
      <c r="K4785" s="234">
        <v>2.2948108413543198E-2</v>
      </c>
      <c r="L4785" s="198">
        <v>2.5403731541852898E-3</v>
      </c>
    </row>
    <row r="4786" spans="1:12" ht="14.4" x14ac:dyDescent="0.3">
      <c r="A4786" s="7">
        <v>37195</v>
      </c>
      <c r="B4786" s="191">
        <v>1059.790039</v>
      </c>
      <c r="C4786" s="191">
        <v>1074.790039</v>
      </c>
      <c r="D4786" s="191">
        <v>1057.5500489999999</v>
      </c>
      <c r="E4786" s="191">
        <v>1059.780029</v>
      </c>
      <c r="F4786" s="192">
        <v>1059.780029</v>
      </c>
      <c r="G4786" s="191">
        <v>1352500000</v>
      </c>
      <c r="H4786" s="194">
        <f t="shared" si="74"/>
        <v>-9.4452671110316577E-6</v>
      </c>
      <c r="I4786" s="193"/>
      <c r="J4786" s="197">
        <v>4784</v>
      </c>
      <c r="K4786" s="234">
        <v>-9.4452671110316577E-6</v>
      </c>
      <c r="L4786" s="198">
        <v>2.546084059646125E-3</v>
      </c>
    </row>
    <row r="4787" spans="1:12" ht="14.4" x14ac:dyDescent="0.3">
      <c r="A4787" s="7">
        <v>37194</v>
      </c>
      <c r="B4787" s="191">
        <v>1078.3000489999999</v>
      </c>
      <c r="C4787" s="191">
        <v>1078.3000489999999</v>
      </c>
      <c r="D4787" s="191">
        <v>1053.6099850000001</v>
      </c>
      <c r="E4787" s="191">
        <v>1059.790039</v>
      </c>
      <c r="F4787" s="192">
        <v>1059.790039</v>
      </c>
      <c r="G4787" s="191">
        <v>1297400000</v>
      </c>
      <c r="H4787" s="194">
        <f t="shared" si="74"/>
        <v>-1.7165917795483626E-2</v>
      </c>
      <c r="I4787" s="193"/>
      <c r="J4787" s="197">
        <v>4785</v>
      </c>
      <c r="K4787" s="234">
        <v>-1.7165917795483626E-2</v>
      </c>
      <c r="L4787" s="198">
        <v>2.5483531070222419E-3</v>
      </c>
    </row>
    <row r="4788" spans="1:12" ht="14.4" x14ac:dyDescent="0.3">
      <c r="A4788" s="7">
        <v>37193</v>
      </c>
      <c r="B4788" s="191">
        <v>1104.6099850000001</v>
      </c>
      <c r="C4788" s="191">
        <v>1104.6099850000001</v>
      </c>
      <c r="D4788" s="191">
        <v>1078.3000489999999</v>
      </c>
      <c r="E4788" s="191">
        <v>1078.3000489999999</v>
      </c>
      <c r="F4788" s="192">
        <v>1078.3000489999999</v>
      </c>
      <c r="G4788" s="191">
        <v>1106100000</v>
      </c>
      <c r="H4788" s="194">
        <f t="shared" si="74"/>
        <v>-2.3818303616004437E-2</v>
      </c>
      <c r="I4788" s="193"/>
      <c r="J4788" s="197">
        <v>4786</v>
      </c>
      <c r="K4788" s="234">
        <v>-2.3818303616004437E-2</v>
      </c>
      <c r="L4788" s="198">
        <v>2.5490454768968759E-3</v>
      </c>
    </row>
    <row r="4789" spans="1:12" ht="14.4" x14ac:dyDescent="0.3">
      <c r="A4789" s="7">
        <v>37190</v>
      </c>
      <c r="B4789" s="191">
        <v>1100.089966</v>
      </c>
      <c r="C4789" s="191">
        <v>1110.6099850000001</v>
      </c>
      <c r="D4789" s="191">
        <v>1094.23999</v>
      </c>
      <c r="E4789" s="191">
        <v>1104.6099850000001</v>
      </c>
      <c r="F4789" s="192">
        <v>1104.6099850000001</v>
      </c>
      <c r="G4789" s="191">
        <v>1244500000</v>
      </c>
      <c r="H4789" s="194">
        <f t="shared" si="74"/>
        <v>4.1087721365509191E-3</v>
      </c>
      <c r="I4789" s="193"/>
      <c r="J4789" s="197">
        <v>4787</v>
      </c>
      <c r="K4789" s="234">
        <v>4.1087721365509191E-3</v>
      </c>
      <c r="L4789" s="198">
        <v>2.5490766448128697E-3</v>
      </c>
    </row>
    <row r="4790" spans="1:12" ht="14.4" x14ac:dyDescent="0.3">
      <c r="A4790" s="7">
        <v>37189</v>
      </c>
      <c r="B4790" s="191">
        <v>1085.1999510000001</v>
      </c>
      <c r="C4790" s="191">
        <v>1100.089966</v>
      </c>
      <c r="D4790" s="191">
        <v>1065.6400149999999</v>
      </c>
      <c r="E4790" s="191">
        <v>1100.089966</v>
      </c>
      <c r="F4790" s="192">
        <v>1100.089966</v>
      </c>
      <c r="G4790" s="191">
        <v>1364400000</v>
      </c>
      <c r="H4790" s="194">
        <f t="shared" si="74"/>
        <v>1.3720987534397657E-2</v>
      </c>
      <c r="I4790" s="193"/>
      <c r="J4790" s="197">
        <v>4788</v>
      </c>
      <c r="K4790" s="234">
        <v>1.3720987534397657E-2</v>
      </c>
      <c r="L4790" s="198">
        <v>2.5564724431662955E-3</v>
      </c>
    </row>
    <row r="4791" spans="1:12" ht="14.4" x14ac:dyDescent="0.3">
      <c r="A4791" s="7">
        <v>37188</v>
      </c>
      <c r="B4791" s="191">
        <v>1084.780029</v>
      </c>
      <c r="C4791" s="191">
        <v>1090.26001</v>
      </c>
      <c r="D4791" s="191">
        <v>1079.9799800000001</v>
      </c>
      <c r="E4791" s="191">
        <v>1085.1999510000001</v>
      </c>
      <c r="F4791" s="192">
        <v>1085.1999510000001</v>
      </c>
      <c r="G4791" s="191">
        <v>1336200000</v>
      </c>
      <c r="H4791" s="194">
        <f t="shared" si="74"/>
        <v>3.8710336545110039E-4</v>
      </c>
      <c r="I4791" s="193"/>
      <c r="J4791" s="197">
        <v>4789</v>
      </c>
      <c r="K4791" s="234">
        <v>3.8710336545110039E-4</v>
      </c>
      <c r="L4791" s="198">
        <v>2.560675932725453E-3</v>
      </c>
    </row>
    <row r="4792" spans="1:12" ht="14.4" x14ac:dyDescent="0.3">
      <c r="A4792" s="7">
        <v>37187</v>
      </c>
      <c r="B4792" s="191">
        <v>1089.900024</v>
      </c>
      <c r="C4792" s="191">
        <v>1098.98999</v>
      </c>
      <c r="D4792" s="191">
        <v>1081.530029</v>
      </c>
      <c r="E4792" s="191">
        <v>1084.780029</v>
      </c>
      <c r="F4792" s="192">
        <v>1084.780029</v>
      </c>
      <c r="G4792" s="191">
        <v>1317300000</v>
      </c>
      <c r="H4792" s="194">
        <f t="shared" si="74"/>
        <v>-4.6976739950966521E-3</v>
      </c>
      <c r="I4792" s="193"/>
      <c r="J4792" s="197">
        <v>4790</v>
      </c>
      <c r="K4792" s="234">
        <v>-4.6976739950966521E-3</v>
      </c>
      <c r="L4792" s="198">
        <v>2.561014075702073E-3</v>
      </c>
    </row>
    <row r="4793" spans="1:12" ht="14.4" x14ac:dyDescent="0.3">
      <c r="A4793" s="7">
        <v>37186</v>
      </c>
      <c r="B4793" s="191">
        <v>1073.4799800000001</v>
      </c>
      <c r="C4793" s="191">
        <v>1090.5699460000001</v>
      </c>
      <c r="D4793" s="191">
        <v>1070.790039</v>
      </c>
      <c r="E4793" s="191">
        <v>1089.900024</v>
      </c>
      <c r="F4793" s="192">
        <v>1089.900024</v>
      </c>
      <c r="G4793" s="191">
        <v>1105700000</v>
      </c>
      <c r="H4793" s="194">
        <f t="shared" si="74"/>
        <v>1.5296087776131569E-2</v>
      </c>
      <c r="I4793" s="193"/>
      <c r="J4793" s="197">
        <v>4791</v>
      </c>
      <c r="K4793" s="234">
        <v>1.5296087776131569E-2</v>
      </c>
      <c r="L4793" s="198">
        <v>2.5637179453106636E-3</v>
      </c>
    </row>
    <row r="4794" spans="1:12" ht="14.4" x14ac:dyDescent="0.3">
      <c r="A4794" s="7">
        <v>37183</v>
      </c>
      <c r="B4794" s="191">
        <v>1068.6099850000001</v>
      </c>
      <c r="C4794" s="191">
        <v>1075.5200199999999</v>
      </c>
      <c r="D4794" s="191">
        <v>1057.23999</v>
      </c>
      <c r="E4794" s="191">
        <v>1073.4799800000001</v>
      </c>
      <c r="F4794" s="192">
        <v>1073.4799800000001</v>
      </c>
      <c r="G4794" s="191">
        <v>1294900000</v>
      </c>
      <c r="H4794" s="194">
        <f t="shared" si="74"/>
        <v>4.5573175137419448E-3</v>
      </c>
      <c r="I4794" s="193"/>
      <c r="J4794" s="197">
        <v>4792</v>
      </c>
      <c r="K4794" s="234">
        <v>4.5573175137419448E-3</v>
      </c>
      <c r="L4794" s="198">
        <v>2.5641555486460954E-3</v>
      </c>
    </row>
    <row r="4795" spans="1:12" ht="14.4" x14ac:dyDescent="0.3">
      <c r="A4795" s="7">
        <v>37182</v>
      </c>
      <c r="B4795" s="191">
        <v>1077.089966</v>
      </c>
      <c r="C4795" s="191">
        <v>1077.9399410000001</v>
      </c>
      <c r="D4795" s="191">
        <v>1064.540039</v>
      </c>
      <c r="E4795" s="191">
        <v>1068.6099850000001</v>
      </c>
      <c r="F4795" s="192">
        <v>1068.6099850000001</v>
      </c>
      <c r="G4795" s="191">
        <v>1262900000</v>
      </c>
      <c r="H4795" s="194">
        <f t="shared" si="74"/>
        <v>-7.8730479975522797E-3</v>
      </c>
      <c r="I4795" s="193"/>
      <c r="J4795" s="197">
        <v>4793</v>
      </c>
      <c r="K4795" s="234">
        <v>-7.8730479975522797E-3</v>
      </c>
      <c r="L4795" s="198">
        <v>2.5657482470468141E-3</v>
      </c>
    </row>
    <row r="4796" spans="1:12" ht="14.4" x14ac:dyDescent="0.3">
      <c r="A4796" s="7">
        <v>37181</v>
      </c>
      <c r="B4796" s="191">
        <v>1097.540039</v>
      </c>
      <c r="C4796" s="191">
        <v>1107.119995</v>
      </c>
      <c r="D4796" s="191">
        <v>1076.5699460000001</v>
      </c>
      <c r="E4796" s="191">
        <v>1077.089966</v>
      </c>
      <c r="F4796" s="192">
        <v>1077.089966</v>
      </c>
      <c r="G4796" s="191">
        <v>1452200000</v>
      </c>
      <c r="H4796" s="194">
        <f t="shared" si="74"/>
        <v>-1.8632644161786224E-2</v>
      </c>
      <c r="I4796" s="193"/>
      <c r="J4796" s="197">
        <v>4794</v>
      </c>
      <c r="K4796" s="234">
        <v>-1.8632644161786224E-2</v>
      </c>
      <c r="L4796" s="198">
        <v>2.5660836447650662E-3</v>
      </c>
    </row>
    <row r="4797" spans="1:12" ht="14.4" x14ac:dyDescent="0.3">
      <c r="A4797" s="7">
        <v>37180</v>
      </c>
      <c r="B4797" s="191">
        <v>1089.9799800000001</v>
      </c>
      <c r="C4797" s="191">
        <v>1101.660034</v>
      </c>
      <c r="D4797" s="191">
        <v>1087.130005</v>
      </c>
      <c r="E4797" s="191">
        <v>1097.540039</v>
      </c>
      <c r="F4797" s="192">
        <v>1097.540039</v>
      </c>
      <c r="G4797" s="191">
        <v>1210500000</v>
      </c>
      <c r="H4797" s="194">
        <f t="shared" si="74"/>
        <v>6.935961337565035E-3</v>
      </c>
      <c r="I4797" s="193"/>
      <c r="J4797" s="197">
        <v>4795</v>
      </c>
      <c r="K4797" s="234">
        <v>6.935961337565035E-3</v>
      </c>
      <c r="L4797" s="198">
        <v>2.5678464502479985E-3</v>
      </c>
    </row>
    <row r="4798" spans="1:12" ht="14.4" x14ac:dyDescent="0.3">
      <c r="A4798" s="7">
        <v>37179</v>
      </c>
      <c r="B4798" s="191">
        <v>1091.650024</v>
      </c>
      <c r="C4798" s="191">
        <v>1091.650024</v>
      </c>
      <c r="D4798" s="191">
        <v>1078.1899410000001</v>
      </c>
      <c r="E4798" s="191">
        <v>1089.9799800000001</v>
      </c>
      <c r="F4798" s="192">
        <v>1089.9799800000001</v>
      </c>
      <c r="G4798" s="191">
        <v>1024700000</v>
      </c>
      <c r="H4798" s="194">
        <f t="shared" si="74"/>
        <v>-1.5298346203306285E-3</v>
      </c>
      <c r="I4798" s="193"/>
      <c r="J4798" s="197">
        <v>4796</v>
      </c>
      <c r="K4798" s="234">
        <v>-1.5298346203306285E-3</v>
      </c>
      <c r="L4798" s="198">
        <v>2.5684610859356949E-3</v>
      </c>
    </row>
    <row r="4799" spans="1:12" ht="14.4" x14ac:dyDescent="0.3">
      <c r="A4799" s="7">
        <v>37176</v>
      </c>
      <c r="B4799" s="191">
        <v>1097.4300539999999</v>
      </c>
      <c r="C4799" s="191">
        <v>1097.4300539999999</v>
      </c>
      <c r="D4799" s="191">
        <v>1072.150024</v>
      </c>
      <c r="E4799" s="191">
        <v>1091.650024</v>
      </c>
      <c r="F4799" s="192">
        <v>1091.650024</v>
      </c>
      <c r="G4799" s="191">
        <v>1331400000</v>
      </c>
      <c r="H4799" s="194">
        <f t="shared" si="74"/>
        <v>-5.2668778105104614E-3</v>
      </c>
      <c r="I4799" s="193"/>
      <c r="J4799" s="197">
        <v>4797</v>
      </c>
      <c r="K4799" s="234">
        <v>-5.2668778105104614E-3</v>
      </c>
      <c r="L4799" s="198">
        <v>2.5733150172040221E-3</v>
      </c>
    </row>
    <row r="4800" spans="1:12" ht="14.4" x14ac:dyDescent="0.3">
      <c r="A4800" s="7">
        <v>37175</v>
      </c>
      <c r="B4800" s="191">
        <v>1080.98999</v>
      </c>
      <c r="C4800" s="191">
        <v>1099.160034</v>
      </c>
      <c r="D4800" s="191">
        <v>1080.98999</v>
      </c>
      <c r="E4800" s="191">
        <v>1097.4300539999999</v>
      </c>
      <c r="F4800" s="192">
        <v>1097.4300539999999</v>
      </c>
      <c r="G4800" s="191">
        <v>1704580000</v>
      </c>
      <c r="H4800" s="194">
        <f t="shared" si="74"/>
        <v>1.5208340643376256E-2</v>
      </c>
      <c r="I4800" s="193"/>
      <c r="J4800" s="197">
        <v>4798</v>
      </c>
      <c r="K4800" s="234">
        <v>1.5208340643376256E-2</v>
      </c>
      <c r="L4800" s="198">
        <v>2.5813356184555269E-3</v>
      </c>
    </row>
    <row r="4801" spans="1:12" ht="14.4" x14ac:dyDescent="0.3">
      <c r="A4801" s="7">
        <v>37174</v>
      </c>
      <c r="B4801" s="191">
        <v>1056.75</v>
      </c>
      <c r="C4801" s="191">
        <v>1081.619995</v>
      </c>
      <c r="D4801" s="191">
        <v>1052.76001</v>
      </c>
      <c r="E4801" s="191">
        <v>1080.98999</v>
      </c>
      <c r="F4801" s="192">
        <v>1080.98999</v>
      </c>
      <c r="G4801" s="191">
        <v>1312400000</v>
      </c>
      <c r="H4801" s="194">
        <f t="shared" si="74"/>
        <v>2.2938244617932372E-2</v>
      </c>
      <c r="I4801" s="193"/>
      <c r="J4801" s="197">
        <v>4799</v>
      </c>
      <c r="K4801" s="234">
        <v>2.2938244617932372E-2</v>
      </c>
      <c r="L4801" s="198">
        <v>2.5817522917878735E-3</v>
      </c>
    </row>
    <row r="4802" spans="1:12" ht="14.4" x14ac:dyDescent="0.3">
      <c r="A4802" s="7">
        <v>37173</v>
      </c>
      <c r="B4802" s="191">
        <v>1062.4399410000001</v>
      </c>
      <c r="C4802" s="191">
        <v>1063.369995</v>
      </c>
      <c r="D4802" s="191">
        <v>1053.829956</v>
      </c>
      <c r="E4802" s="191">
        <v>1056.75</v>
      </c>
      <c r="F4802" s="192">
        <v>1056.75</v>
      </c>
      <c r="G4802" s="191">
        <v>1227800000</v>
      </c>
      <c r="H4802" s="194">
        <f t="shared" si="74"/>
        <v>-5.3555413161938811E-3</v>
      </c>
      <c r="I4802" s="193"/>
      <c r="J4802" s="197">
        <v>4800</v>
      </c>
      <c r="K4802" s="234">
        <v>-5.3555413161938811E-3</v>
      </c>
      <c r="L4802" s="198">
        <v>2.5892708333333844E-3</v>
      </c>
    </row>
    <row r="4803" spans="1:12" ht="14.4" x14ac:dyDescent="0.3">
      <c r="A4803" s="7">
        <v>37172</v>
      </c>
      <c r="B4803" s="191">
        <v>1071.369995</v>
      </c>
      <c r="C4803" s="191">
        <v>1071.369995</v>
      </c>
      <c r="D4803" s="191">
        <v>1056.880005</v>
      </c>
      <c r="E4803" s="191">
        <v>1062.4399410000001</v>
      </c>
      <c r="F4803" s="192">
        <v>1062.4399410000001</v>
      </c>
      <c r="G4803" s="191">
        <v>979000000</v>
      </c>
      <c r="H4803" s="194">
        <f t="shared" si="74"/>
        <v>-8.3444379755807496E-3</v>
      </c>
      <c r="I4803" s="193"/>
      <c r="J4803" s="197">
        <v>4801</v>
      </c>
      <c r="K4803" s="234">
        <v>-8.3444379755807496E-3</v>
      </c>
      <c r="L4803" s="198">
        <v>2.5970637775402572E-3</v>
      </c>
    </row>
    <row r="4804" spans="1:12" ht="14.4" x14ac:dyDescent="0.3">
      <c r="A4804" s="7">
        <v>37169</v>
      </c>
      <c r="B4804" s="191">
        <v>1069.619995</v>
      </c>
      <c r="C4804" s="191">
        <v>1072.349976</v>
      </c>
      <c r="D4804" s="191">
        <v>1053.5</v>
      </c>
      <c r="E4804" s="191">
        <v>1071.380005</v>
      </c>
      <c r="F4804" s="192">
        <v>1071.380005</v>
      </c>
      <c r="G4804" s="191">
        <v>1301700000</v>
      </c>
      <c r="H4804" s="194">
        <f t="shared" ref="H4804:H4867" si="75">(F4804-F4805)/F4805</f>
        <v>1.6360797582524809E-3</v>
      </c>
      <c r="I4804" s="193"/>
      <c r="J4804" s="197">
        <v>4802</v>
      </c>
      <c r="K4804" s="234">
        <v>1.6360797582524809E-3</v>
      </c>
      <c r="L4804" s="198">
        <v>2.5987789613559431E-3</v>
      </c>
    </row>
    <row r="4805" spans="1:12" ht="14.4" x14ac:dyDescent="0.3">
      <c r="A4805" s="7">
        <v>37168</v>
      </c>
      <c r="B4805" s="191">
        <v>1072.280029</v>
      </c>
      <c r="C4805" s="191">
        <v>1084.119995</v>
      </c>
      <c r="D4805" s="191">
        <v>1067.8199460000001</v>
      </c>
      <c r="E4805" s="191">
        <v>1069.630005</v>
      </c>
      <c r="F4805" s="192">
        <v>1069.630005</v>
      </c>
      <c r="G4805" s="191">
        <v>1609100000</v>
      </c>
      <c r="H4805" s="194">
        <f t="shared" si="75"/>
        <v>-2.4713917338098912E-3</v>
      </c>
      <c r="I4805" s="193"/>
      <c r="J4805" s="197">
        <v>4803</v>
      </c>
      <c r="K4805" s="234">
        <v>-2.4713917338098912E-3</v>
      </c>
      <c r="L4805" s="198">
        <v>2.5993323068829862E-3</v>
      </c>
    </row>
    <row r="4806" spans="1:12" ht="14.4" x14ac:dyDescent="0.3">
      <c r="A4806" s="7">
        <v>37167</v>
      </c>
      <c r="B4806" s="191">
        <v>1051.329956</v>
      </c>
      <c r="C4806" s="191">
        <v>1075.380005</v>
      </c>
      <c r="D4806" s="191">
        <v>1041.4799800000001</v>
      </c>
      <c r="E4806" s="191">
        <v>1072.280029</v>
      </c>
      <c r="F4806" s="192">
        <v>1072.280029</v>
      </c>
      <c r="G4806" s="191">
        <v>1650600000</v>
      </c>
      <c r="H4806" s="194">
        <f t="shared" si="75"/>
        <v>1.9927210178342883E-2</v>
      </c>
      <c r="I4806" s="193"/>
      <c r="J4806" s="197">
        <v>4804</v>
      </c>
      <c r="K4806" s="234">
        <v>1.9927210178342883E-2</v>
      </c>
      <c r="L4806" s="198">
        <v>2.601914285441328E-3</v>
      </c>
    </row>
    <row r="4807" spans="1:12" ht="14.4" x14ac:dyDescent="0.3">
      <c r="A4807" s="7">
        <v>37166</v>
      </c>
      <c r="B4807" s="191">
        <v>1038.5500489999999</v>
      </c>
      <c r="C4807" s="191">
        <v>1051.329956</v>
      </c>
      <c r="D4807" s="191">
        <v>1034.469971</v>
      </c>
      <c r="E4807" s="191">
        <v>1051.329956</v>
      </c>
      <c r="F4807" s="192">
        <v>1051.329956</v>
      </c>
      <c r="G4807" s="191">
        <v>1289800000</v>
      </c>
      <c r="H4807" s="194">
        <f t="shared" si="75"/>
        <v>1.2305528281767087E-2</v>
      </c>
      <c r="I4807" s="193"/>
      <c r="J4807" s="197">
        <v>4805</v>
      </c>
      <c r="K4807" s="234">
        <v>1.2305528281767087E-2</v>
      </c>
      <c r="L4807" s="198">
        <v>2.6032368623825357E-3</v>
      </c>
    </row>
    <row r="4808" spans="1:12" ht="14.4" x14ac:dyDescent="0.3">
      <c r="A4808" s="7">
        <v>37165</v>
      </c>
      <c r="B4808" s="191">
        <v>1040.9399410000001</v>
      </c>
      <c r="C4808" s="191">
        <v>1040.9399410000001</v>
      </c>
      <c r="D4808" s="191">
        <v>1026.76001</v>
      </c>
      <c r="E4808" s="191">
        <v>1038.5500489999999</v>
      </c>
      <c r="F4808" s="192">
        <v>1038.5500489999999</v>
      </c>
      <c r="G4808" s="191">
        <v>1175600000</v>
      </c>
      <c r="H4808" s="194">
        <f t="shared" si="75"/>
        <v>-2.2958980685324143E-3</v>
      </c>
      <c r="I4808" s="193"/>
      <c r="J4808" s="197">
        <v>4806</v>
      </c>
      <c r="K4808" s="234">
        <v>-2.2958980685324143E-3</v>
      </c>
      <c r="L4808" s="198">
        <v>2.6090376144583599E-3</v>
      </c>
    </row>
    <row r="4809" spans="1:12" ht="14.4" x14ac:dyDescent="0.3">
      <c r="A4809" s="7">
        <v>37162</v>
      </c>
      <c r="B4809" s="191">
        <v>1018.6099850000001</v>
      </c>
      <c r="C4809" s="191">
        <v>1040.9399410000001</v>
      </c>
      <c r="D4809" s="191">
        <v>1018.6099850000001</v>
      </c>
      <c r="E4809" s="191">
        <v>1040.9399410000001</v>
      </c>
      <c r="F4809" s="192">
        <v>1040.9399410000001</v>
      </c>
      <c r="G4809" s="191">
        <v>1631500000</v>
      </c>
      <c r="H4809" s="194">
        <f t="shared" si="75"/>
        <v>2.1921988129735483E-2</v>
      </c>
      <c r="I4809" s="193"/>
      <c r="J4809" s="197">
        <v>4807</v>
      </c>
      <c r="K4809" s="234">
        <v>2.1921988129735483E-2</v>
      </c>
      <c r="L4809" s="198">
        <v>2.6093558743771413E-3</v>
      </c>
    </row>
    <row r="4810" spans="1:12" ht="14.4" x14ac:dyDescent="0.3">
      <c r="A4810" s="7">
        <v>37161</v>
      </c>
      <c r="B4810" s="191">
        <v>1007.039978</v>
      </c>
      <c r="C4810" s="191">
        <v>1018.919983</v>
      </c>
      <c r="D4810" s="191">
        <v>998.23999000000003</v>
      </c>
      <c r="E4810" s="191">
        <v>1018.6099850000001</v>
      </c>
      <c r="F4810" s="192">
        <v>1018.6099850000001</v>
      </c>
      <c r="G4810" s="191">
        <v>1467000000</v>
      </c>
      <c r="H4810" s="194">
        <f t="shared" si="75"/>
        <v>1.1489123821060491E-2</v>
      </c>
      <c r="I4810" s="193"/>
      <c r="J4810" s="197">
        <v>4808</v>
      </c>
      <c r="K4810" s="234">
        <v>1.1489123821060491E-2</v>
      </c>
      <c r="L4810" s="198">
        <v>2.6100139296187023E-3</v>
      </c>
    </row>
    <row r="4811" spans="1:12" ht="14.4" x14ac:dyDescent="0.3">
      <c r="A4811" s="7">
        <v>37160</v>
      </c>
      <c r="B4811" s="191">
        <v>1012.27002</v>
      </c>
      <c r="C4811" s="191">
        <v>1020.289978</v>
      </c>
      <c r="D4811" s="191">
        <v>1002.619995</v>
      </c>
      <c r="E4811" s="191">
        <v>1007.039978</v>
      </c>
      <c r="F4811" s="192">
        <v>1007.039978</v>
      </c>
      <c r="G4811" s="191">
        <v>1519100000</v>
      </c>
      <c r="H4811" s="194">
        <f t="shared" si="75"/>
        <v>-5.1666471363046255E-3</v>
      </c>
      <c r="I4811" s="193"/>
      <c r="J4811" s="197">
        <v>4809</v>
      </c>
      <c r="K4811" s="234">
        <v>-5.1666471363046255E-3</v>
      </c>
      <c r="L4811" s="198">
        <v>2.6102706878630955E-3</v>
      </c>
    </row>
    <row r="4812" spans="1:12" ht="14.4" x14ac:dyDescent="0.3">
      <c r="A4812" s="7">
        <v>37159</v>
      </c>
      <c r="B4812" s="191">
        <v>1003.450012</v>
      </c>
      <c r="C4812" s="191">
        <v>1017.1400149999999</v>
      </c>
      <c r="D4812" s="191">
        <v>998.330017</v>
      </c>
      <c r="E4812" s="191">
        <v>1012.27002</v>
      </c>
      <c r="F4812" s="192">
        <v>1012.27002</v>
      </c>
      <c r="G4812" s="191">
        <v>1613800000</v>
      </c>
      <c r="H4812" s="194">
        <f t="shared" si="75"/>
        <v>8.7896834864954181E-3</v>
      </c>
      <c r="I4812" s="193"/>
      <c r="J4812" s="197">
        <v>4810</v>
      </c>
      <c r="K4812" s="234">
        <v>8.7896834864954181E-3</v>
      </c>
      <c r="L4812" s="198">
        <v>2.6105152349581743E-3</v>
      </c>
    </row>
    <row r="4813" spans="1:12" ht="14.4" x14ac:dyDescent="0.3">
      <c r="A4813" s="7">
        <v>37158</v>
      </c>
      <c r="B4813" s="191">
        <v>965.79998799999998</v>
      </c>
      <c r="C4813" s="191">
        <v>1008.440002</v>
      </c>
      <c r="D4813" s="191">
        <v>965.79998799999998</v>
      </c>
      <c r="E4813" s="191">
        <v>1003.450012</v>
      </c>
      <c r="F4813" s="192">
        <v>1003.450012</v>
      </c>
      <c r="G4813" s="191">
        <v>1746600000</v>
      </c>
      <c r="H4813" s="194">
        <f t="shared" si="75"/>
        <v>3.8983251675087024E-2</v>
      </c>
      <c r="I4813" s="193"/>
      <c r="J4813" s="197">
        <v>4811</v>
      </c>
      <c r="K4813" s="234">
        <v>3.8983251675087024E-2</v>
      </c>
      <c r="L4813" s="198">
        <v>2.6106647989543115E-3</v>
      </c>
    </row>
    <row r="4814" spans="1:12" ht="14.4" x14ac:dyDescent="0.3">
      <c r="A4814" s="7">
        <v>37155</v>
      </c>
      <c r="B4814" s="191">
        <v>984.53997800000002</v>
      </c>
      <c r="C4814" s="191">
        <v>984.53997800000002</v>
      </c>
      <c r="D4814" s="191">
        <v>944.75</v>
      </c>
      <c r="E4814" s="191">
        <v>965.79998799999998</v>
      </c>
      <c r="F4814" s="192">
        <v>965.79998799999998</v>
      </c>
      <c r="G4814" s="191">
        <v>2317300000</v>
      </c>
      <c r="H4814" s="194">
        <f t="shared" si="75"/>
        <v>-1.9034260079584125E-2</v>
      </c>
      <c r="I4814" s="193"/>
      <c r="J4814" s="197">
        <v>4812</v>
      </c>
      <c r="K4814" s="234">
        <v>-1.9034260079584125E-2</v>
      </c>
      <c r="L4814" s="198">
        <v>2.6113230943928963E-3</v>
      </c>
    </row>
    <row r="4815" spans="1:12" ht="14.4" x14ac:dyDescent="0.3">
      <c r="A4815" s="7">
        <v>37154</v>
      </c>
      <c r="B4815" s="191">
        <v>1016.099976</v>
      </c>
      <c r="C4815" s="191">
        <v>1016.099976</v>
      </c>
      <c r="D4815" s="191">
        <v>984.48999000000003</v>
      </c>
      <c r="E4815" s="191">
        <v>984.53997800000002</v>
      </c>
      <c r="F4815" s="192">
        <v>984.53997800000002</v>
      </c>
      <c r="G4815" s="191">
        <v>2004800000</v>
      </c>
      <c r="H4815" s="194">
        <f t="shared" si="75"/>
        <v>-3.1059933811079975E-2</v>
      </c>
      <c r="I4815" s="193"/>
      <c r="J4815" s="197">
        <v>4813</v>
      </c>
      <c r="K4815" s="234">
        <v>-3.1059933811079975E-2</v>
      </c>
      <c r="L4815" s="198">
        <v>2.6120056290148846E-3</v>
      </c>
    </row>
    <row r="4816" spans="1:12" ht="14.4" x14ac:dyDescent="0.3">
      <c r="A4816" s="7">
        <v>37153</v>
      </c>
      <c r="B4816" s="191">
        <v>1032.73999</v>
      </c>
      <c r="C4816" s="191">
        <v>1038.910034</v>
      </c>
      <c r="D4816" s="191">
        <v>984.61999500000002</v>
      </c>
      <c r="E4816" s="191">
        <v>1016.099976</v>
      </c>
      <c r="F4816" s="192">
        <v>1016.099976</v>
      </c>
      <c r="G4816" s="191">
        <v>2120550000</v>
      </c>
      <c r="H4816" s="194">
        <f t="shared" si="75"/>
        <v>-1.6112491199261166E-2</v>
      </c>
      <c r="I4816" s="193"/>
      <c r="J4816" s="197">
        <v>4814</v>
      </c>
      <c r="K4816" s="234">
        <v>-1.6112491199261166E-2</v>
      </c>
      <c r="L4816" s="198">
        <v>2.6129295933735278E-3</v>
      </c>
    </row>
    <row r="4817" spans="1:12" ht="14.4" x14ac:dyDescent="0.3">
      <c r="A4817" s="7">
        <v>37152</v>
      </c>
      <c r="B4817" s="191">
        <v>1038.7700199999999</v>
      </c>
      <c r="C4817" s="191">
        <v>1046.420044</v>
      </c>
      <c r="D4817" s="191">
        <v>1029.25</v>
      </c>
      <c r="E4817" s="191">
        <v>1032.73999</v>
      </c>
      <c r="F4817" s="192">
        <v>1032.73999</v>
      </c>
      <c r="G4817" s="191">
        <v>1650410000</v>
      </c>
      <c r="H4817" s="194">
        <f t="shared" si="75"/>
        <v>-5.8049711523248402E-3</v>
      </c>
      <c r="I4817" s="193"/>
      <c r="J4817" s="197">
        <v>4815</v>
      </c>
      <c r="K4817" s="234">
        <v>-5.8049711523248402E-3</v>
      </c>
      <c r="L4817" s="198">
        <v>2.6166439656720888E-3</v>
      </c>
    </row>
    <row r="4818" spans="1:12" ht="14.4" x14ac:dyDescent="0.3">
      <c r="A4818" s="7">
        <v>37151</v>
      </c>
      <c r="B4818" s="191">
        <v>1092.540039</v>
      </c>
      <c r="C4818" s="191">
        <v>1092.540039</v>
      </c>
      <c r="D4818" s="191">
        <v>1037.459961</v>
      </c>
      <c r="E4818" s="191">
        <v>1038.7700199999999</v>
      </c>
      <c r="F4818" s="192">
        <v>1038.7700199999999</v>
      </c>
      <c r="G4818" s="191">
        <v>2330830000</v>
      </c>
      <c r="H4818" s="194">
        <f t="shared" si="75"/>
        <v>-4.9215604994408857E-2</v>
      </c>
      <c r="I4818" s="193"/>
      <c r="J4818" s="197">
        <v>4816</v>
      </c>
      <c r="K4818" s="234">
        <v>-4.9215604994408857E-2</v>
      </c>
      <c r="L4818" s="198">
        <v>2.6173789661954887E-3</v>
      </c>
    </row>
    <row r="4819" spans="1:12" ht="14.4" x14ac:dyDescent="0.3">
      <c r="A4819" s="7">
        <v>37144</v>
      </c>
      <c r="B4819" s="191">
        <v>1085.780029</v>
      </c>
      <c r="C4819" s="191">
        <v>1096.9399410000001</v>
      </c>
      <c r="D4819" s="191">
        <v>1073.150024</v>
      </c>
      <c r="E4819" s="191">
        <v>1092.540039</v>
      </c>
      <c r="F4819" s="192">
        <v>1092.540039</v>
      </c>
      <c r="G4819" s="191">
        <v>1276600000</v>
      </c>
      <c r="H4819" s="194">
        <f t="shared" si="75"/>
        <v>6.2259480000068828E-3</v>
      </c>
      <c r="I4819" s="193"/>
      <c r="J4819" s="197">
        <v>4817</v>
      </c>
      <c r="K4819" s="234">
        <v>6.2259480000068828E-3</v>
      </c>
      <c r="L4819" s="198">
        <v>2.6173993758690107E-3</v>
      </c>
    </row>
    <row r="4820" spans="1:12" ht="14.4" x14ac:dyDescent="0.3">
      <c r="A4820" s="7">
        <v>37141</v>
      </c>
      <c r="B4820" s="191">
        <v>1106.400024</v>
      </c>
      <c r="C4820" s="191">
        <v>1106.400024</v>
      </c>
      <c r="D4820" s="191">
        <v>1082.119995</v>
      </c>
      <c r="E4820" s="191">
        <v>1085.780029</v>
      </c>
      <c r="F4820" s="192">
        <v>1085.780029</v>
      </c>
      <c r="G4820" s="191">
        <v>1424300000</v>
      </c>
      <c r="H4820" s="194">
        <f t="shared" si="75"/>
        <v>-1.8637016045473274E-2</v>
      </c>
      <c r="I4820" s="193"/>
      <c r="J4820" s="197">
        <v>4818</v>
      </c>
      <c r="K4820" s="234">
        <v>-1.8637016045473274E-2</v>
      </c>
      <c r="L4820" s="198">
        <v>2.6189076984039312E-3</v>
      </c>
    </row>
    <row r="4821" spans="1:12" ht="14.4" x14ac:dyDescent="0.3">
      <c r="A4821" s="7">
        <v>37140</v>
      </c>
      <c r="B4821" s="191">
        <v>1131.73999</v>
      </c>
      <c r="C4821" s="191">
        <v>1131.73999</v>
      </c>
      <c r="D4821" s="191">
        <v>1105.829956</v>
      </c>
      <c r="E4821" s="191">
        <v>1106.400024</v>
      </c>
      <c r="F4821" s="192">
        <v>1106.400024</v>
      </c>
      <c r="G4821" s="191">
        <v>1359700000</v>
      </c>
      <c r="H4821" s="194">
        <f t="shared" si="75"/>
        <v>-2.2390271814995248E-2</v>
      </c>
      <c r="I4821" s="193"/>
      <c r="J4821" s="197">
        <v>4819</v>
      </c>
      <c r="K4821" s="234">
        <v>-2.2390271814995248E-2</v>
      </c>
      <c r="L4821" s="198">
        <v>2.6194467042265634E-3</v>
      </c>
    </row>
    <row r="4822" spans="1:12" ht="14.4" x14ac:dyDescent="0.3">
      <c r="A4822" s="7">
        <v>37139</v>
      </c>
      <c r="B4822" s="191">
        <v>1132.9399410000001</v>
      </c>
      <c r="C4822" s="191">
        <v>1135.5200199999999</v>
      </c>
      <c r="D4822" s="191">
        <v>1114.8599850000001</v>
      </c>
      <c r="E4822" s="191">
        <v>1131.73999</v>
      </c>
      <c r="F4822" s="192">
        <v>1131.73999</v>
      </c>
      <c r="G4822" s="191">
        <v>1384500000</v>
      </c>
      <c r="H4822" s="194">
        <f t="shared" si="75"/>
        <v>-1.0591479358922659E-3</v>
      </c>
      <c r="I4822" s="193"/>
      <c r="J4822" s="197">
        <v>4820</v>
      </c>
      <c r="K4822" s="234">
        <v>-1.0591479358922659E-3</v>
      </c>
      <c r="L4822" s="198">
        <v>2.6195060796181426E-3</v>
      </c>
    </row>
    <row r="4823" spans="1:12" ht="14.4" x14ac:dyDescent="0.3">
      <c r="A4823" s="7">
        <v>37138</v>
      </c>
      <c r="B4823" s="191">
        <v>1133.579956</v>
      </c>
      <c r="C4823" s="191">
        <v>1155.400024</v>
      </c>
      <c r="D4823" s="191">
        <v>1129.0600589999999</v>
      </c>
      <c r="E4823" s="191">
        <v>1132.9399410000001</v>
      </c>
      <c r="F4823" s="192">
        <v>1132.9399410000001</v>
      </c>
      <c r="G4823" s="191">
        <v>1178300000</v>
      </c>
      <c r="H4823" s="194">
        <f t="shared" si="75"/>
        <v>-5.6459625685190617E-4</v>
      </c>
      <c r="I4823" s="193"/>
      <c r="J4823" s="197">
        <v>4821</v>
      </c>
      <c r="K4823" s="234">
        <v>-5.6459625685190617E-4</v>
      </c>
      <c r="L4823" s="198">
        <v>2.6216928838950931E-3</v>
      </c>
    </row>
    <row r="4824" spans="1:12" ht="14.4" x14ac:dyDescent="0.3">
      <c r="A4824" s="7">
        <v>37134</v>
      </c>
      <c r="B4824" s="191">
        <v>1129.030029</v>
      </c>
      <c r="C4824" s="191">
        <v>1141.829956</v>
      </c>
      <c r="D4824" s="191">
        <v>1126.380005</v>
      </c>
      <c r="E4824" s="191">
        <v>1133.579956</v>
      </c>
      <c r="F4824" s="192">
        <v>1133.579956</v>
      </c>
      <c r="G4824" s="191">
        <v>920100000</v>
      </c>
      <c r="H4824" s="194">
        <f t="shared" si="75"/>
        <v>4.0299432992317915E-3</v>
      </c>
      <c r="I4824" s="193"/>
      <c r="J4824" s="197">
        <v>4822</v>
      </c>
      <c r="K4824" s="234">
        <v>4.0299432992317915E-3</v>
      </c>
      <c r="L4824" s="198">
        <v>2.6235332992772891E-3</v>
      </c>
    </row>
    <row r="4825" spans="1:12" ht="14.4" x14ac:dyDescent="0.3">
      <c r="A4825" s="7">
        <v>37133</v>
      </c>
      <c r="B4825" s="191">
        <v>1148.599976</v>
      </c>
      <c r="C4825" s="191">
        <v>1151.75</v>
      </c>
      <c r="D4825" s="191">
        <v>1124.869995</v>
      </c>
      <c r="E4825" s="191">
        <v>1129.030029</v>
      </c>
      <c r="F4825" s="192">
        <v>1129.030029</v>
      </c>
      <c r="G4825" s="191">
        <v>1157000000</v>
      </c>
      <c r="H4825" s="194">
        <f t="shared" si="75"/>
        <v>-1.7003925782517481E-2</v>
      </c>
      <c r="I4825" s="193"/>
      <c r="J4825" s="197">
        <v>4823</v>
      </c>
      <c r="K4825" s="234">
        <v>-1.7003925782517481E-2</v>
      </c>
      <c r="L4825" s="198">
        <v>2.6235744268619152E-3</v>
      </c>
    </row>
    <row r="4826" spans="1:12" ht="14.4" x14ac:dyDescent="0.3">
      <c r="A4826" s="7">
        <v>37132</v>
      </c>
      <c r="B4826" s="191">
        <v>1161.51001</v>
      </c>
      <c r="C4826" s="191">
        <v>1166.969971</v>
      </c>
      <c r="D4826" s="191">
        <v>1147.380005</v>
      </c>
      <c r="E4826" s="191">
        <v>1148.5600589999999</v>
      </c>
      <c r="F4826" s="192">
        <v>1148.5600589999999</v>
      </c>
      <c r="G4826" s="191">
        <v>963700000</v>
      </c>
      <c r="H4826" s="194">
        <f t="shared" si="75"/>
        <v>-1.1149237534336925E-2</v>
      </c>
      <c r="I4826" s="193"/>
      <c r="J4826" s="197">
        <v>4824</v>
      </c>
      <c r="K4826" s="234">
        <v>-1.1149237534336925E-2</v>
      </c>
      <c r="L4826" s="198">
        <v>2.6240391874882431E-3</v>
      </c>
    </row>
    <row r="4827" spans="1:12" ht="14.4" x14ac:dyDescent="0.3">
      <c r="A4827" s="7">
        <v>37131</v>
      </c>
      <c r="B4827" s="191">
        <v>1179.209961</v>
      </c>
      <c r="C4827" s="191">
        <v>1179.660034</v>
      </c>
      <c r="D4827" s="191">
        <v>1161.170044</v>
      </c>
      <c r="E4827" s="191">
        <v>1161.51001</v>
      </c>
      <c r="F4827" s="192">
        <v>1161.51001</v>
      </c>
      <c r="G4827" s="191">
        <v>987100000</v>
      </c>
      <c r="H4827" s="194">
        <f t="shared" si="75"/>
        <v>-1.5010008043851705E-2</v>
      </c>
      <c r="I4827" s="193"/>
      <c r="J4827" s="197">
        <v>4825</v>
      </c>
      <c r="K4827" s="234">
        <v>-1.5010008043851705E-2</v>
      </c>
      <c r="L4827" s="198">
        <v>2.6283500170508579E-3</v>
      </c>
    </row>
    <row r="4828" spans="1:12" ht="14.4" x14ac:dyDescent="0.3">
      <c r="A4828" s="7">
        <v>37130</v>
      </c>
      <c r="B4828" s="191">
        <v>1184.9300539999999</v>
      </c>
      <c r="C4828" s="191">
        <v>1186.849976</v>
      </c>
      <c r="D4828" s="191">
        <v>1178.0699460000001</v>
      </c>
      <c r="E4828" s="191">
        <v>1179.209961</v>
      </c>
      <c r="F4828" s="192">
        <v>1179.209961</v>
      </c>
      <c r="G4828" s="191">
        <v>842600000</v>
      </c>
      <c r="H4828" s="194">
        <f t="shared" si="75"/>
        <v>-4.8273676413982712E-3</v>
      </c>
      <c r="I4828" s="193"/>
      <c r="J4828" s="197">
        <v>4826</v>
      </c>
      <c r="K4828" s="234">
        <v>-4.8273676413982712E-3</v>
      </c>
      <c r="L4828" s="198">
        <v>2.63602418379682E-3</v>
      </c>
    </row>
    <row r="4829" spans="1:12" ht="14.4" x14ac:dyDescent="0.3">
      <c r="A4829" s="7">
        <v>37127</v>
      </c>
      <c r="B4829" s="191">
        <v>1162.089966</v>
      </c>
      <c r="C4829" s="191">
        <v>1185.150024</v>
      </c>
      <c r="D4829" s="191">
        <v>1162.089966</v>
      </c>
      <c r="E4829" s="191">
        <v>1184.9300539999999</v>
      </c>
      <c r="F4829" s="192">
        <v>1184.9300539999999</v>
      </c>
      <c r="G4829" s="191">
        <v>1043600000</v>
      </c>
      <c r="H4829" s="194">
        <f t="shared" si="75"/>
        <v>1.9654319947892851E-2</v>
      </c>
      <c r="I4829" s="193"/>
      <c r="J4829" s="197">
        <v>4827</v>
      </c>
      <c r="K4829" s="234">
        <v>1.9654319947892851E-2</v>
      </c>
      <c r="L4829" s="198">
        <v>2.6373396525291712E-3</v>
      </c>
    </row>
    <row r="4830" spans="1:12" ht="14.4" x14ac:dyDescent="0.3">
      <c r="A4830" s="7">
        <v>37126</v>
      </c>
      <c r="B4830" s="191">
        <v>1165.3100589999999</v>
      </c>
      <c r="C4830" s="191">
        <v>1169.8599850000001</v>
      </c>
      <c r="D4830" s="191">
        <v>1160.959961</v>
      </c>
      <c r="E4830" s="191">
        <v>1162.089966</v>
      </c>
      <c r="F4830" s="192">
        <v>1162.089966</v>
      </c>
      <c r="G4830" s="191">
        <v>986200000</v>
      </c>
      <c r="H4830" s="194">
        <f t="shared" si="75"/>
        <v>-2.7632928894162291E-3</v>
      </c>
      <c r="I4830" s="193"/>
      <c r="J4830" s="197">
        <v>4828</v>
      </c>
      <c r="K4830" s="234">
        <v>-2.7632928894162291E-3</v>
      </c>
      <c r="L4830" s="198">
        <v>2.6388586869583708E-3</v>
      </c>
    </row>
    <row r="4831" spans="1:12" ht="14.4" x14ac:dyDescent="0.3">
      <c r="A4831" s="7">
        <v>37125</v>
      </c>
      <c r="B4831" s="191">
        <v>1157.26001</v>
      </c>
      <c r="C4831" s="191">
        <v>1168.5600589999999</v>
      </c>
      <c r="D4831" s="191">
        <v>1153.339966</v>
      </c>
      <c r="E4831" s="191">
        <v>1165.3100589999999</v>
      </c>
      <c r="F4831" s="192">
        <v>1165.3100589999999</v>
      </c>
      <c r="G4831" s="191">
        <v>1110800000</v>
      </c>
      <c r="H4831" s="194">
        <f t="shared" si="75"/>
        <v>6.9561282083876247E-3</v>
      </c>
      <c r="I4831" s="193"/>
      <c r="J4831" s="197">
        <v>4829</v>
      </c>
      <c r="K4831" s="234">
        <v>6.9561282083876247E-3</v>
      </c>
      <c r="L4831" s="198">
        <v>2.6412564904655694E-3</v>
      </c>
    </row>
    <row r="4832" spans="1:12" ht="14.4" x14ac:dyDescent="0.3">
      <c r="A4832" s="7">
        <v>37124</v>
      </c>
      <c r="B4832" s="191">
        <v>1171.410034</v>
      </c>
      <c r="C4832" s="191">
        <v>1179.849976</v>
      </c>
      <c r="D4832" s="191">
        <v>1156.5600589999999</v>
      </c>
      <c r="E4832" s="191">
        <v>1157.26001</v>
      </c>
      <c r="F4832" s="192">
        <v>1157.26001</v>
      </c>
      <c r="G4832" s="191">
        <v>1041600000</v>
      </c>
      <c r="H4832" s="194">
        <f t="shared" si="75"/>
        <v>-1.2079479933838462E-2</v>
      </c>
      <c r="I4832" s="193"/>
      <c r="J4832" s="197">
        <v>4830</v>
      </c>
      <c r="K4832" s="234">
        <v>-1.2079479933838462E-2</v>
      </c>
      <c r="L4832" s="198">
        <v>2.6447635200868044E-3</v>
      </c>
    </row>
    <row r="4833" spans="1:12" ht="14.4" x14ac:dyDescent="0.3">
      <c r="A4833" s="7">
        <v>37123</v>
      </c>
      <c r="B4833" s="191">
        <v>1161.969971</v>
      </c>
      <c r="C4833" s="191">
        <v>1171.410034</v>
      </c>
      <c r="D4833" s="191">
        <v>1160.9399410000001</v>
      </c>
      <c r="E4833" s="191">
        <v>1171.410034</v>
      </c>
      <c r="F4833" s="192">
        <v>1171.410034</v>
      </c>
      <c r="G4833" s="191">
        <v>897100000</v>
      </c>
      <c r="H4833" s="194">
        <f t="shared" si="75"/>
        <v>8.1241884348145603E-3</v>
      </c>
      <c r="I4833" s="193"/>
      <c r="J4833" s="197">
        <v>4831</v>
      </c>
      <c r="K4833" s="234">
        <v>8.1241884348145603E-3</v>
      </c>
      <c r="L4833" s="198">
        <v>2.6511964039044968E-3</v>
      </c>
    </row>
    <row r="4834" spans="1:12" ht="14.4" x14ac:dyDescent="0.3">
      <c r="A4834" s="7">
        <v>37120</v>
      </c>
      <c r="B4834" s="191">
        <v>1181.660034</v>
      </c>
      <c r="C4834" s="191">
        <v>1181.660034</v>
      </c>
      <c r="D4834" s="191">
        <v>1156.0699460000001</v>
      </c>
      <c r="E4834" s="191">
        <v>1161.969971</v>
      </c>
      <c r="F4834" s="192">
        <v>1161.969971</v>
      </c>
      <c r="G4834" s="191">
        <v>974300000</v>
      </c>
      <c r="H4834" s="194">
        <f t="shared" si="75"/>
        <v>-1.6663052344546004E-2</v>
      </c>
      <c r="I4834" s="193"/>
      <c r="J4834" s="197">
        <v>4832</v>
      </c>
      <c r="K4834" s="234">
        <v>-1.6663052344546004E-2</v>
      </c>
      <c r="L4834" s="198">
        <v>2.6515065097029761E-3</v>
      </c>
    </row>
    <row r="4835" spans="1:12" ht="14.4" x14ac:dyDescent="0.3">
      <c r="A4835" s="7">
        <v>37119</v>
      </c>
      <c r="B4835" s="191">
        <v>1178.0200199999999</v>
      </c>
      <c r="C4835" s="191">
        <v>1181.8000489999999</v>
      </c>
      <c r="D4835" s="191">
        <v>1166.079956</v>
      </c>
      <c r="E4835" s="191">
        <v>1181.660034</v>
      </c>
      <c r="F4835" s="192">
        <v>1181.660034</v>
      </c>
      <c r="G4835" s="191">
        <v>1055400000</v>
      </c>
      <c r="H4835" s="194">
        <f t="shared" si="75"/>
        <v>3.0899423933390068E-3</v>
      </c>
      <c r="I4835" s="193"/>
      <c r="J4835" s="197">
        <v>4833</v>
      </c>
      <c r="K4835" s="234">
        <v>3.0899423933390068E-3</v>
      </c>
      <c r="L4835" s="198">
        <v>2.6558665451457322E-3</v>
      </c>
    </row>
    <row r="4836" spans="1:12" ht="14.4" x14ac:dyDescent="0.3">
      <c r="A4836" s="7">
        <v>37118</v>
      </c>
      <c r="B4836" s="191">
        <v>1186.7299800000001</v>
      </c>
      <c r="C4836" s="191">
        <v>1191.209961</v>
      </c>
      <c r="D4836" s="191">
        <v>1177.6099850000001</v>
      </c>
      <c r="E4836" s="191">
        <v>1178.0200199999999</v>
      </c>
      <c r="F4836" s="192">
        <v>1178.0200199999999</v>
      </c>
      <c r="G4836" s="191">
        <v>1065600000</v>
      </c>
      <c r="H4836" s="194">
        <f t="shared" si="75"/>
        <v>-7.33946234340531E-3</v>
      </c>
      <c r="I4836" s="193"/>
      <c r="J4836" s="197">
        <v>4834</v>
      </c>
      <c r="K4836" s="234">
        <v>-7.33946234340531E-3</v>
      </c>
      <c r="L4836" s="198">
        <v>2.6584894755439801E-3</v>
      </c>
    </row>
    <row r="4837" spans="1:12" ht="14.4" x14ac:dyDescent="0.3">
      <c r="A4837" s="7">
        <v>37117</v>
      </c>
      <c r="B4837" s="191">
        <v>1191.290039</v>
      </c>
      <c r="C4837" s="191">
        <v>1198.790039</v>
      </c>
      <c r="D4837" s="191">
        <v>1184.26001</v>
      </c>
      <c r="E4837" s="191">
        <v>1186.7299800000001</v>
      </c>
      <c r="F4837" s="192">
        <v>1186.7299800000001</v>
      </c>
      <c r="G4837" s="191">
        <v>964600000</v>
      </c>
      <c r="H4837" s="194">
        <f t="shared" si="75"/>
        <v>-3.827832728147163E-3</v>
      </c>
      <c r="I4837" s="193"/>
      <c r="J4837" s="197">
        <v>4835</v>
      </c>
      <c r="K4837" s="234">
        <v>-3.827832728147163E-3</v>
      </c>
      <c r="L4837" s="198">
        <v>2.6595057787757348E-3</v>
      </c>
    </row>
    <row r="4838" spans="1:12" ht="14.4" x14ac:dyDescent="0.3">
      <c r="A4838" s="7">
        <v>37116</v>
      </c>
      <c r="B4838" s="191">
        <v>1190.160034</v>
      </c>
      <c r="C4838" s="191">
        <v>1193.8199460000001</v>
      </c>
      <c r="D4838" s="191">
        <v>1185.119995</v>
      </c>
      <c r="E4838" s="191">
        <v>1191.290039</v>
      </c>
      <c r="F4838" s="192">
        <v>1191.290039</v>
      </c>
      <c r="G4838" s="191">
        <v>837600000</v>
      </c>
      <c r="H4838" s="194">
        <f t="shared" si="75"/>
        <v>9.4945634848967115E-4</v>
      </c>
      <c r="I4838" s="193"/>
      <c r="J4838" s="197">
        <v>4836</v>
      </c>
      <c r="K4838" s="234">
        <v>9.4945634848967115E-4</v>
      </c>
      <c r="L4838" s="198">
        <v>2.6621381841815898E-3</v>
      </c>
    </row>
    <row r="4839" spans="1:12" ht="14.4" x14ac:dyDescent="0.3">
      <c r="A4839" s="7">
        <v>37113</v>
      </c>
      <c r="B4839" s="191">
        <v>1183.4300539999999</v>
      </c>
      <c r="C4839" s="191">
        <v>1193.329956</v>
      </c>
      <c r="D4839" s="191">
        <v>1169.5500489999999</v>
      </c>
      <c r="E4839" s="191">
        <v>1190.160034</v>
      </c>
      <c r="F4839" s="192">
        <v>1190.160034</v>
      </c>
      <c r="G4839" s="191">
        <v>960900000</v>
      </c>
      <c r="H4839" s="194">
        <f t="shared" si="75"/>
        <v>5.6868422237991174E-3</v>
      </c>
      <c r="I4839" s="193"/>
      <c r="J4839" s="197">
        <v>4837</v>
      </c>
      <c r="K4839" s="234">
        <v>5.6868422237991174E-3</v>
      </c>
      <c r="L4839" s="198">
        <v>2.6656430995233866E-3</v>
      </c>
    </row>
    <row r="4840" spans="1:12" ht="14.4" x14ac:dyDescent="0.3">
      <c r="A4840" s="7">
        <v>37112</v>
      </c>
      <c r="B4840" s="191">
        <v>1183.530029</v>
      </c>
      <c r="C4840" s="191">
        <v>1184.709961</v>
      </c>
      <c r="D4840" s="191">
        <v>1174.6800539999999</v>
      </c>
      <c r="E4840" s="191">
        <v>1183.4300539999999</v>
      </c>
      <c r="F4840" s="192">
        <v>1183.4300539999999</v>
      </c>
      <c r="G4840" s="191">
        <v>1104200000</v>
      </c>
      <c r="H4840" s="194">
        <f t="shared" si="75"/>
        <v>-8.4471874435292294E-5</v>
      </c>
      <c r="I4840" s="193"/>
      <c r="J4840" s="197">
        <v>4838</v>
      </c>
      <c r="K4840" s="234">
        <v>-8.4471874435292294E-5</v>
      </c>
      <c r="L4840" s="198">
        <v>2.6691137131986749E-3</v>
      </c>
    </row>
    <row r="4841" spans="1:12" ht="14.4" x14ac:dyDescent="0.3">
      <c r="A4841" s="7">
        <v>37111</v>
      </c>
      <c r="B4841" s="191">
        <v>1204.400024</v>
      </c>
      <c r="C4841" s="191">
        <v>1206.790039</v>
      </c>
      <c r="D4841" s="191">
        <v>1181.2700199999999</v>
      </c>
      <c r="E4841" s="191">
        <v>1183.530029</v>
      </c>
      <c r="F4841" s="192">
        <v>1183.530029</v>
      </c>
      <c r="G4841" s="191">
        <v>1124600000</v>
      </c>
      <c r="H4841" s="194">
        <f t="shared" si="75"/>
        <v>-1.7328125692564762E-2</v>
      </c>
      <c r="I4841" s="193"/>
      <c r="J4841" s="197">
        <v>4839</v>
      </c>
      <c r="K4841" s="234">
        <v>-1.7328125692564762E-2</v>
      </c>
      <c r="L4841" s="198">
        <v>2.6697770150401912E-3</v>
      </c>
    </row>
    <row r="4842" spans="1:12" ht="14.4" x14ac:dyDescent="0.3">
      <c r="A4842" s="7">
        <v>37110</v>
      </c>
      <c r="B4842" s="191">
        <v>1200.469971</v>
      </c>
      <c r="C4842" s="191">
        <v>1207.5600589999999</v>
      </c>
      <c r="D4842" s="191">
        <v>1195.6400149999999</v>
      </c>
      <c r="E4842" s="191">
        <v>1204.400024</v>
      </c>
      <c r="F4842" s="192">
        <v>1204.400024</v>
      </c>
      <c r="G4842" s="191">
        <v>1012000000</v>
      </c>
      <c r="H4842" s="194">
        <f t="shared" si="75"/>
        <v>3.2653972288650425E-3</v>
      </c>
      <c r="I4842" s="193"/>
      <c r="J4842" s="197">
        <v>4840</v>
      </c>
      <c r="K4842" s="234">
        <v>3.2653972288650425E-3</v>
      </c>
      <c r="L4842" s="198">
        <v>2.6755231788080066E-3</v>
      </c>
    </row>
    <row r="4843" spans="1:12" ht="14.4" x14ac:dyDescent="0.3">
      <c r="A4843" s="7">
        <v>37109</v>
      </c>
      <c r="B4843" s="191">
        <v>1214.349976</v>
      </c>
      <c r="C4843" s="191">
        <v>1214.349976</v>
      </c>
      <c r="D4843" s="191">
        <v>1197.349976</v>
      </c>
      <c r="E4843" s="191">
        <v>1200.4799800000001</v>
      </c>
      <c r="F4843" s="192">
        <v>1200.4799800000001</v>
      </c>
      <c r="G4843" s="191">
        <v>811700000</v>
      </c>
      <c r="H4843" s="194">
        <f t="shared" si="75"/>
        <v>-1.1421745192178355E-2</v>
      </c>
      <c r="I4843" s="193"/>
      <c r="J4843" s="197">
        <v>4841</v>
      </c>
      <c r="K4843" s="234">
        <v>-1.1421745192178355E-2</v>
      </c>
      <c r="L4843" s="198">
        <v>2.6801313560817341E-3</v>
      </c>
    </row>
    <row r="4844" spans="1:12" ht="14.4" x14ac:dyDescent="0.3">
      <c r="A4844" s="7">
        <v>37106</v>
      </c>
      <c r="B4844" s="191">
        <v>1220.75</v>
      </c>
      <c r="C4844" s="191">
        <v>1220.75</v>
      </c>
      <c r="D4844" s="191">
        <v>1205.3100589999999</v>
      </c>
      <c r="E4844" s="191">
        <v>1214.349976</v>
      </c>
      <c r="F4844" s="192">
        <v>1214.349976</v>
      </c>
      <c r="G4844" s="191">
        <v>939900000</v>
      </c>
      <c r="H4844" s="194">
        <f t="shared" si="75"/>
        <v>-5.2426983411837233E-3</v>
      </c>
      <c r="I4844" s="193"/>
      <c r="J4844" s="197">
        <v>4842</v>
      </c>
      <c r="K4844" s="234">
        <v>-5.2426983411837233E-3</v>
      </c>
      <c r="L4844" s="198">
        <v>2.6802843454204568E-3</v>
      </c>
    </row>
    <row r="4845" spans="1:12" ht="14.4" x14ac:dyDescent="0.3">
      <c r="A4845" s="7">
        <v>37105</v>
      </c>
      <c r="B4845" s="191">
        <v>1215.9300539999999</v>
      </c>
      <c r="C4845" s="191">
        <v>1226.2700199999999</v>
      </c>
      <c r="D4845" s="191">
        <v>1215.3100589999999</v>
      </c>
      <c r="E4845" s="191">
        <v>1220.75</v>
      </c>
      <c r="F4845" s="192">
        <v>1220.75</v>
      </c>
      <c r="G4845" s="191">
        <v>1218300000</v>
      </c>
      <c r="H4845" s="194">
        <f t="shared" si="75"/>
        <v>3.9639993963008604E-3</v>
      </c>
      <c r="I4845" s="193"/>
      <c r="J4845" s="197">
        <v>4843</v>
      </c>
      <c r="K4845" s="234">
        <v>3.9639993963008604E-3</v>
      </c>
      <c r="L4845" s="198">
        <v>2.6805228523944548E-3</v>
      </c>
    </row>
    <row r="4846" spans="1:12" ht="14.4" x14ac:dyDescent="0.3">
      <c r="A4846" s="7">
        <v>37104</v>
      </c>
      <c r="B4846" s="191">
        <v>1211.2299800000001</v>
      </c>
      <c r="C4846" s="191">
        <v>1223.040039</v>
      </c>
      <c r="D4846" s="191">
        <v>1211.2299800000001</v>
      </c>
      <c r="E4846" s="191">
        <v>1215.9300539999999</v>
      </c>
      <c r="F4846" s="192">
        <v>1215.9300539999999</v>
      </c>
      <c r="G4846" s="191">
        <v>1340300000</v>
      </c>
      <c r="H4846" s="194">
        <f t="shared" si="75"/>
        <v>3.8804141885588552E-3</v>
      </c>
      <c r="I4846" s="193"/>
      <c r="J4846" s="197">
        <v>4844</v>
      </c>
      <c r="K4846" s="234">
        <v>3.8804141885588552E-3</v>
      </c>
      <c r="L4846" s="198">
        <v>2.6825330225747246E-3</v>
      </c>
    </row>
    <row r="4847" spans="1:12" ht="14.4" x14ac:dyDescent="0.3">
      <c r="A4847" s="7">
        <v>37103</v>
      </c>
      <c r="B4847" s="191">
        <v>1204.5200199999999</v>
      </c>
      <c r="C4847" s="191">
        <v>1222.73999</v>
      </c>
      <c r="D4847" s="191">
        <v>1204.5200199999999</v>
      </c>
      <c r="E4847" s="191">
        <v>1211.2299800000001</v>
      </c>
      <c r="F4847" s="192">
        <v>1211.2299800000001</v>
      </c>
      <c r="G4847" s="191">
        <v>1129200000</v>
      </c>
      <c r="H4847" s="194">
        <f t="shared" si="75"/>
        <v>5.5706504571008605E-3</v>
      </c>
      <c r="I4847" s="193"/>
      <c r="J4847" s="197">
        <v>4845</v>
      </c>
      <c r="K4847" s="234">
        <v>5.5706504571008605E-3</v>
      </c>
      <c r="L4847" s="198">
        <v>2.6872308743680351E-3</v>
      </c>
    </row>
    <row r="4848" spans="1:12" ht="14.4" x14ac:dyDescent="0.3">
      <c r="A4848" s="7">
        <v>37102</v>
      </c>
      <c r="B4848" s="191">
        <v>1205.8199460000001</v>
      </c>
      <c r="C4848" s="191">
        <v>1209.0500489999999</v>
      </c>
      <c r="D4848" s="191">
        <v>1200.410034</v>
      </c>
      <c r="E4848" s="191">
        <v>1204.5200199999999</v>
      </c>
      <c r="F4848" s="192">
        <v>1204.5200199999999</v>
      </c>
      <c r="G4848" s="191">
        <v>909100000</v>
      </c>
      <c r="H4848" s="194">
        <f t="shared" si="75"/>
        <v>-1.0780432056314163E-3</v>
      </c>
      <c r="I4848" s="193"/>
      <c r="J4848" s="197">
        <v>4846</v>
      </c>
      <c r="K4848" s="234">
        <v>-1.0780432056314163E-3</v>
      </c>
      <c r="L4848" s="198">
        <v>2.687687389752533E-3</v>
      </c>
    </row>
    <row r="4849" spans="1:12" ht="14.4" x14ac:dyDescent="0.3">
      <c r="A4849" s="7">
        <v>37099</v>
      </c>
      <c r="B4849" s="191">
        <v>1202.9300539999999</v>
      </c>
      <c r="C4849" s="191">
        <v>1209.26001</v>
      </c>
      <c r="D4849" s="191">
        <v>1195.98999</v>
      </c>
      <c r="E4849" s="191">
        <v>1205.8199460000001</v>
      </c>
      <c r="F4849" s="192">
        <v>1205.8199460000001</v>
      </c>
      <c r="G4849" s="191">
        <v>1015300000</v>
      </c>
      <c r="H4849" s="194">
        <f t="shared" si="75"/>
        <v>2.4023774203584289E-3</v>
      </c>
      <c r="I4849" s="193"/>
      <c r="J4849" s="197">
        <v>4847</v>
      </c>
      <c r="K4849" s="234">
        <v>2.4023774203584289E-3</v>
      </c>
      <c r="L4849" s="198">
        <v>2.6899937897589066E-3</v>
      </c>
    </row>
    <row r="4850" spans="1:12" ht="14.4" x14ac:dyDescent="0.3">
      <c r="A4850" s="7">
        <v>37098</v>
      </c>
      <c r="B4850" s="191">
        <v>1190.48999</v>
      </c>
      <c r="C4850" s="191">
        <v>1204.1800539999999</v>
      </c>
      <c r="D4850" s="191">
        <v>1182.650024</v>
      </c>
      <c r="E4850" s="191">
        <v>1202.9300539999999</v>
      </c>
      <c r="F4850" s="192">
        <v>1202.9300539999999</v>
      </c>
      <c r="G4850" s="191">
        <v>1213900000</v>
      </c>
      <c r="H4850" s="194">
        <f t="shared" si="75"/>
        <v>1.0449532633197438E-2</v>
      </c>
      <c r="I4850" s="193"/>
      <c r="J4850" s="197">
        <v>4848</v>
      </c>
      <c r="K4850" s="234">
        <v>1.0449532633197438E-2</v>
      </c>
      <c r="L4850" s="198">
        <v>2.6930523534761698E-3</v>
      </c>
    </row>
    <row r="4851" spans="1:12" ht="14.4" x14ac:dyDescent="0.3">
      <c r="A4851" s="7">
        <v>37097</v>
      </c>
      <c r="B4851" s="191">
        <v>1171.650024</v>
      </c>
      <c r="C4851" s="191">
        <v>1190.5200199999999</v>
      </c>
      <c r="D4851" s="191">
        <v>1171.280029</v>
      </c>
      <c r="E4851" s="191">
        <v>1190.48999</v>
      </c>
      <c r="F4851" s="192">
        <v>1190.48999</v>
      </c>
      <c r="G4851" s="191">
        <v>1280700000</v>
      </c>
      <c r="H4851" s="194">
        <f t="shared" si="75"/>
        <v>1.6079857990085274E-2</v>
      </c>
      <c r="I4851" s="193"/>
      <c r="J4851" s="197">
        <v>4849</v>
      </c>
      <c r="K4851" s="234">
        <v>1.6079857990085274E-2</v>
      </c>
      <c r="L4851" s="198">
        <v>2.7059284258514455E-3</v>
      </c>
    </row>
    <row r="4852" spans="1:12" ht="14.4" x14ac:dyDescent="0.3">
      <c r="A4852" s="7">
        <v>37096</v>
      </c>
      <c r="B4852" s="191">
        <v>1191.030029</v>
      </c>
      <c r="C4852" s="191">
        <v>1191.030029</v>
      </c>
      <c r="D4852" s="191">
        <v>1165.540039</v>
      </c>
      <c r="E4852" s="191">
        <v>1171.650024</v>
      </c>
      <c r="F4852" s="192">
        <v>1171.650024</v>
      </c>
      <c r="G4852" s="191">
        <v>1198700000</v>
      </c>
      <c r="H4852" s="194">
        <f t="shared" si="75"/>
        <v>-1.6271634239374819E-2</v>
      </c>
      <c r="I4852" s="193"/>
      <c r="J4852" s="197">
        <v>4850</v>
      </c>
      <c r="K4852" s="234">
        <v>-1.6271634239374819E-2</v>
      </c>
      <c r="L4852" s="198">
        <v>2.7098423393971259E-3</v>
      </c>
    </row>
    <row r="4853" spans="1:12" ht="14.4" x14ac:dyDescent="0.3">
      <c r="A4853" s="7">
        <v>37095</v>
      </c>
      <c r="B4853" s="191">
        <v>1210.849976</v>
      </c>
      <c r="C4853" s="191">
        <v>1215.219971</v>
      </c>
      <c r="D4853" s="191">
        <v>1190.5</v>
      </c>
      <c r="E4853" s="191">
        <v>1191.030029</v>
      </c>
      <c r="F4853" s="192">
        <v>1191.030029</v>
      </c>
      <c r="G4853" s="191">
        <v>986900000</v>
      </c>
      <c r="H4853" s="194">
        <f t="shared" si="75"/>
        <v>-1.636862319267202E-2</v>
      </c>
      <c r="I4853" s="193"/>
      <c r="J4853" s="197">
        <v>4851</v>
      </c>
      <c r="K4853" s="234">
        <v>-1.636862319267202E-2</v>
      </c>
      <c r="L4853" s="198">
        <v>2.7116059984039608E-3</v>
      </c>
    </row>
    <row r="4854" spans="1:12" ht="14.4" x14ac:dyDescent="0.3">
      <c r="A4854" s="7">
        <v>37092</v>
      </c>
      <c r="B4854" s="191">
        <v>1215.0200199999999</v>
      </c>
      <c r="C4854" s="191">
        <v>1215.6899410000001</v>
      </c>
      <c r="D4854" s="191">
        <v>1207.040039</v>
      </c>
      <c r="E4854" s="191">
        <v>1210.849976</v>
      </c>
      <c r="F4854" s="192">
        <v>1210.849976</v>
      </c>
      <c r="G4854" s="191">
        <v>1170900000</v>
      </c>
      <c r="H4854" s="194">
        <f t="shared" si="75"/>
        <v>-3.4320784278105655E-3</v>
      </c>
      <c r="I4854" s="193"/>
      <c r="J4854" s="197">
        <v>4852</v>
      </c>
      <c r="K4854" s="234">
        <v>-3.4320784278105655E-3</v>
      </c>
      <c r="L4854" s="198">
        <v>2.7120614424577514E-3</v>
      </c>
    </row>
    <row r="4855" spans="1:12" ht="14.4" x14ac:dyDescent="0.3">
      <c r="A4855" s="7">
        <v>37091</v>
      </c>
      <c r="B4855" s="191">
        <v>1207.709961</v>
      </c>
      <c r="C4855" s="191">
        <v>1225.040039</v>
      </c>
      <c r="D4855" s="191">
        <v>1205.8000489999999</v>
      </c>
      <c r="E4855" s="191">
        <v>1215.0200199999999</v>
      </c>
      <c r="F4855" s="192">
        <v>1215.0200199999999</v>
      </c>
      <c r="G4855" s="191">
        <v>1343500000</v>
      </c>
      <c r="H4855" s="194">
        <f t="shared" si="75"/>
        <v>6.0528266190229014E-3</v>
      </c>
      <c r="I4855" s="193"/>
      <c r="J4855" s="197">
        <v>4853</v>
      </c>
      <c r="K4855" s="234">
        <v>6.0528266190229014E-3</v>
      </c>
      <c r="L4855" s="198">
        <v>2.7146795693018806E-3</v>
      </c>
    </row>
    <row r="4856" spans="1:12" ht="14.4" x14ac:dyDescent="0.3">
      <c r="A4856" s="7">
        <v>37090</v>
      </c>
      <c r="B4856" s="191">
        <v>1214.4399410000001</v>
      </c>
      <c r="C4856" s="191">
        <v>1214.4399410000001</v>
      </c>
      <c r="D4856" s="191">
        <v>1198.329956</v>
      </c>
      <c r="E4856" s="191">
        <v>1207.709961</v>
      </c>
      <c r="F4856" s="192">
        <v>1207.709961</v>
      </c>
      <c r="G4856" s="191">
        <v>1316300000</v>
      </c>
      <c r="H4856" s="194">
        <f t="shared" si="75"/>
        <v>-5.5416326265244828E-3</v>
      </c>
      <c r="I4856" s="193"/>
      <c r="J4856" s="197">
        <v>4854</v>
      </c>
      <c r="K4856" s="234">
        <v>-5.5416326265244828E-3</v>
      </c>
      <c r="L4856" s="198">
        <v>2.7146964048198464E-3</v>
      </c>
    </row>
    <row r="4857" spans="1:12" ht="14.4" x14ac:dyDescent="0.3">
      <c r="A4857" s="7">
        <v>37089</v>
      </c>
      <c r="B4857" s="191">
        <v>1202.4499510000001</v>
      </c>
      <c r="C4857" s="191">
        <v>1215.3599850000001</v>
      </c>
      <c r="D4857" s="191">
        <v>1196.1400149999999</v>
      </c>
      <c r="E4857" s="191">
        <v>1214.4399410000001</v>
      </c>
      <c r="F4857" s="192">
        <v>1214.4399410000001</v>
      </c>
      <c r="G4857" s="191">
        <v>1238100000</v>
      </c>
      <c r="H4857" s="194">
        <f t="shared" si="75"/>
        <v>9.9713006682970329E-3</v>
      </c>
      <c r="I4857" s="193"/>
      <c r="J4857" s="197">
        <v>4855</v>
      </c>
      <c r="K4857" s="234">
        <v>9.9713006682970329E-3</v>
      </c>
      <c r="L4857" s="198">
        <v>2.7147019970739728E-3</v>
      </c>
    </row>
    <row r="4858" spans="1:12" ht="14.4" x14ac:dyDescent="0.3">
      <c r="A4858" s="7">
        <v>37088</v>
      </c>
      <c r="B4858" s="191">
        <v>1215.6800539999999</v>
      </c>
      <c r="C4858" s="191">
        <v>1219.630005</v>
      </c>
      <c r="D4858" s="191">
        <v>1200.0500489999999</v>
      </c>
      <c r="E4858" s="191">
        <v>1202.4499510000001</v>
      </c>
      <c r="F4858" s="192">
        <v>1202.4499510000001</v>
      </c>
      <c r="G4858" s="191">
        <v>1039800000</v>
      </c>
      <c r="H4858" s="194">
        <f t="shared" si="75"/>
        <v>-1.0882882347594948E-2</v>
      </c>
      <c r="I4858" s="193"/>
      <c r="J4858" s="197">
        <v>4856</v>
      </c>
      <c r="K4858" s="234">
        <v>-1.0882882347594948E-2</v>
      </c>
      <c r="L4858" s="198">
        <v>2.7171002791445422E-3</v>
      </c>
    </row>
    <row r="4859" spans="1:12" ht="14.4" x14ac:dyDescent="0.3">
      <c r="A4859" s="7">
        <v>37085</v>
      </c>
      <c r="B4859" s="191">
        <v>1208.1400149999999</v>
      </c>
      <c r="C4859" s="191">
        <v>1218.540039</v>
      </c>
      <c r="D4859" s="191">
        <v>1203.6099850000001</v>
      </c>
      <c r="E4859" s="191">
        <v>1215.6800539999999</v>
      </c>
      <c r="F4859" s="192">
        <v>1215.6800539999999</v>
      </c>
      <c r="G4859" s="191">
        <v>1121700000</v>
      </c>
      <c r="H4859" s="194">
        <f t="shared" si="75"/>
        <v>6.2410307633093166E-3</v>
      </c>
      <c r="I4859" s="193"/>
      <c r="J4859" s="197">
        <v>4857</v>
      </c>
      <c r="K4859" s="234">
        <v>6.2410307633093166E-3</v>
      </c>
      <c r="L4859" s="198">
        <v>2.7237566263064819E-3</v>
      </c>
    </row>
    <row r="4860" spans="1:12" ht="14.4" x14ac:dyDescent="0.3">
      <c r="A4860" s="7">
        <v>37084</v>
      </c>
      <c r="B4860" s="191">
        <v>1180.1800539999999</v>
      </c>
      <c r="C4860" s="191">
        <v>1210.25</v>
      </c>
      <c r="D4860" s="191">
        <v>1180.1800539999999</v>
      </c>
      <c r="E4860" s="191">
        <v>1208.1400149999999</v>
      </c>
      <c r="F4860" s="192">
        <v>1208.1400149999999</v>
      </c>
      <c r="G4860" s="191">
        <v>1394000000</v>
      </c>
      <c r="H4860" s="194">
        <f t="shared" si="75"/>
        <v>2.3691267197098406E-2</v>
      </c>
      <c r="I4860" s="193"/>
      <c r="J4860" s="197">
        <v>4858</v>
      </c>
      <c r="K4860" s="234">
        <v>2.3691267197098406E-2</v>
      </c>
      <c r="L4860" s="198">
        <v>2.7240554350075716E-3</v>
      </c>
    </row>
    <row r="4861" spans="1:12" ht="14.4" x14ac:dyDescent="0.3">
      <c r="A4861" s="7">
        <v>37083</v>
      </c>
      <c r="B4861" s="191">
        <v>1181.5200199999999</v>
      </c>
      <c r="C4861" s="191">
        <v>1184.9300539999999</v>
      </c>
      <c r="D4861" s="191">
        <v>1168.459961</v>
      </c>
      <c r="E4861" s="191">
        <v>1180.1800539999999</v>
      </c>
      <c r="F4861" s="192">
        <v>1180.1800539999999</v>
      </c>
      <c r="G4861" s="191">
        <v>1384100000</v>
      </c>
      <c r="H4861" s="194">
        <f t="shared" si="75"/>
        <v>-1.1341035084619251E-3</v>
      </c>
      <c r="I4861" s="193"/>
      <c r="J4861" s="197">
        <v>4859</v>
      </c>
      <c r="K4861" s="234">
        <v>-1.1341035084619251E-3</v>
      </c>
      <c r="L4861" s="198">
        <v>2.7280672352485635E-3</v>
      </c>
    </row>
    <row r="4862" spans="1:12" ht="14.4" x14ac:dyDescent="0.3">
      <c r="A4862" s="7">
        <v>37082</v>
      </c>
      <c r="B4862" s="191">
        <v>1198.780029</v>
      </c>
      <c r="C4862" s="191">
        <v>1203.4300539999999</v>
      </c>
      <c r="D4862" s="191">
        <v>1179.9300539999999</v>
      </c>
      <c r="E4862" s="191">
        <v>1181.5200199999999</v>
      </c>
      <c r="F4862" s="192">
        <v>1181.5200199999999</v>
      </c>
      <c r="G4862" s="191">
        <v>1263800000</v>
      </c>
      <c r="H4862" s="194">
        <f t="shared" si="75"/>
        <v>-1.4397978430119545E-2</v>
      </c>
      <c r="I4862" s="193"/>
      <c r="J4862" s="197">
        <v>4860</v>
      </c>
      <c r="K4862" s="234">
        <v>-1.4397978430119545E-2</v>
      </c>
      <c r="L4862" s="198">
        <v>2.7281919312140729E-3</v>
      </c>
    </row>
    <row r="4863" spans="1:12" ht="14.4" x14ac:dyDescent="0.3">
      <c r="A4863" s="7">
        <v>37081</v>
      </c>
      <c r="B4863" s="191">
        <v>1190.589966</v>
      </c>
      <c r="C4863" s="191">
        <v>1201.76001</v>
      </c>
      <c r="D4863" s="191">
        <v>1189.75</v>
      </c>
      <c r="E4863" s="191">
        <v>1198.780029</v>
      </c>
      <c r="F4863" s="192">
        <v>1198.780029</v>
      </c>
      <c r="G4863" s="191">
        <v>1045700000</v>
      </c>
      <c r="H4863" s="194">
        <f t="shared" si="75"/>
        <v>6.8789954844958008E-3</v>
      </c>
      <c r="I4863" s="193"/>
      <c r="J4863" s="197">
        <v>4861</v>
      </c>
      <c r="K4863" s="234">
        <v>6.8789954844958008E-3</v>
      </c>
      <c r="L4863" s="198">
        <v>2.7300953987048891E-3</v>
      </c>
    </row>
    <row r="4864" spans="1:12" ht="14.4" x14ac:dyDescent="0.3">
      <c r="A4864" s="7">
        <v>37078</v>
      </c>
      <c r="B4864" s="191">
        <v>1219.23999</v>
      </c>
      <c r="C4864" s="191">
        <v>1219.23999</v>
      </c>
      <c r="D4864" s="191">
        <v>1188.73999</v>
      </c>
      <c r="E4864" s="191">
        <v>1190.589966</v>
      </c>
      <c r="F4864" s="192">
        <v>1190.589966</v>
      </c>
      <c r="G4864" s="191">
        <v>1056700000</v>
      </c>
      <c r="H4864" s="194">
        <f t="shared" si="75"/>
        <v>-2.3498264685363569E-2</v>
      </c>
      <c r="I4864" s="193"/>
      <c r="J4864" s="197">
        <v>4862</v>
      </c>
      <c r="K4864" s="234">
        <v>-2.3498264685363569E-2</v>
      </c>
      <c r="L4864" s="198">
        <v>2.7349863529738212E-3</v>
      </c>
    </row>
    <row r="4865" spans="1:12" ht="14.4" x14ac:dyDescent="0.3">
      <c r="A4865" s="7">
        <v>37077</v>
      </c>
      <c r="B4865" s="191">
        <v>1234.4499510000001</v>
      </c>
      <c r="C4865" s="191">
        <v>1234.4499510000001</v>
      </c>
      <c r="D4865" s="191">
        <v>1219.150024</v>
      </c>
      <c r="E4865" s="191">
        <v>1219.23999</v>
      </c>
      <c r="F4865" s="192">
        <v>1219.23999</v>
      </c>
      <c r="G4865" s="191">
        <v>934900000</v>
      </c>
      <c r="H4865" s="194">
        <f t="shared" si="75"/>
        <v>-1.2321245577982951E-2</v>
      </c>
      <c r="I4865" s="193"/>
      <c r="J4865" s="197">
        <v>4863</v>
      </c>
      <c r="K4865" s="234">
        <v>-1.2321245577982951E-2</v>
      </c>
      <c r="L4865" s="198">
        <v>2.7352751623637367E-3</v>
      </c>
    </row>
    <row r="4866" spans="1:12" ht="14.4" x14ac:dyDescent="0.3">
      <c r="A4866" s="7">
        <v>37075</v>
      </c>
      <c r="B4866" s="191">
        <v>1236.709961</v>
      </c>
      <c r="C4866" s="191">
        <v>1236.709961</v>
      </c>
      <c r="D4866" s="191">
        <v>1229.4300539999999</v>
      </c>
      <c r="E4866" s="191">
        <v>1234.4499510000001</v>
      </c>
      <c r="F4866" s="192">
        <v>1234.4499510000001</v>
      </c>
      <c r="G4866" s="191">
        <v>622110000</v>
      </c>
      <c r="H4866" s="194">
        <f t="shared" si="75"/>
        <v>-1.835516570630306E-3</v>
      </c>
      <c r="I4866" s="193"/>
      <c r="J4866" s="197">
        <v>4864</v>
      </c>
      <c r="K4866" s="234">
        <v>-1.835516570630306E-3</v>
      </c>
      <c r="L4866" s="198">
        <v>2.7373032286898704E-3</v>
      </c>
    </row>
    <row r="4867" spans="1:12" ht="14.4" x14ac:dyDescent="0.3">
      <c r="A4867" s="7">
        <v>37074</v>
      </c>
      <c r="B4867" s="191">
        <v>1224.420044</v>
      </c>
      <c r="C4867" s="191">
        <v>1239.780029</v>
      </c>
      <c r="D4867" s="191">
        <v>1224.030029</v>
      </c>
      <c r="E4867" s="191">
        <v>1236.719971</v>
      </c>
      <c r="F4867" s="192">
        <v>1236.719971</v>
      </c>
      <c r="G4867" s="191">
        <v>1128300000</v>
      </c>
      <c r="H4867" s="194">
        <f t="shared" si="75"/>
        <v>1.00785425681629E-2</v>
      </c>
      <c r="I4867" s="193"/>
      <c r="J4867" s="197">
        <v>4865</v>
      </c>
      <c r="K4867" s="234">
        <v>1.00785425681629E-2</v>
      </c>
      <c r="L4867" s="198">
        <v>2.7382782442131504E-3</v>
      </c>
    </row>
    <row r="4868" spans="1:12" ht="14.4" x14ac:dyDescent="0.3">
      <c r="A4868" s="7">
        <v>37071</v>
      </c>
      <c r="B4868" s="191">
        <v>1226.1999510000001</v>
      </c>
      <c r="C4868" s="191">
        <v>1237.290039</v>
      </c>
      <c r="D4868" s="191">
        <v>1221.1400149999999</v>
      </c>
      <c r="E4868" s="191">
        <v>1224.380005</v>
      </c>
      <c r="F4868" s="192">
        <v>1224.380005</v>
      </c>
      <c r="G4868" s="191">
        <v>1832360000</v>
      </c>
      <c r="H4868" s="194">
        <f t="shared" ref="H4868:H4931" si="76">(F4868-F4869)/F4869</f>
        <v>-1.4842163372424345E-3</v>
      </c>
      <c r="I4868" s="193"/>
      <c r="J4868" s="197">
        <v>4866</v>
      </c>
      <c r="K4868" s="234">
        <v>-1.4842163372424345E-3</v>
      </c>
      <c r="L4868" s="198">
        <v>2.7422184718900356E-3</v>
      </c>
    </row>
    <row r="4869" spans="1:12" ht="14.4" x14ac:dyDescent="0.3">
      <c r="A4869" s="7">
        <v>37070</v>
      </c>
      <c r="B4869" s="191">
        <v>1211.0699460000001</v>
      </c>
      <c r="C4869" s="191">
        <v>1234.4399410000001</v>
      </c>
      <c r="D4869" s="191">
        <v>1211.0699460000001</v>
      </c>
      <c r="E4869" s="191">
        <v>1226.1999510000001</v>
      </c>
      <c r="F4869" s="192">
        <v>1226.1999510000001</v>
      </c>
      <c r="G4869" s="191">
        <v>1327300000</v>
      </c>
      <c r="H4869" s="194">
        <f t="shared" si="76"/>
        <v>1.2493089313274051E-2</v>
      </c>
      <c r="I4869" s="193"/>
      <c r="J4869" s="197">
        <v>4867</v>
      </c>
      <c r="K4869" s="234">
        <v>1.2493089313274051E-2</v>
      </c>
      <c r="L4869" s="198">
        <v>2.7476455123355468E-3</v>
      </c>
    </row>
    <row r="4870" spans="1:12" ht="14.4" x14ac:dyDescent="0.3">
      <c r="A4870" s="7">
        <v>37069</v>
      </c>
      <c r="B4870" s="191">
        <v>1216.76001</v>
      </c>
      <c r="C4870" s="191">
        <v>1219.920044</v>
      </c>
      <c r="D4870" s="191">
        <v>1207.290039</v>
      </c>
      <c r="E4870" s="191">
        <v>1211.0699460000001</v>
      </c>
      <c r="F4870" s="192">
        <v>1211.0699460000001</v>
      </c>
      <c r="G4870" s="191">
        <v>1162100000</v>
      </c>
      <c r="H4870" s="194">
        <f t="shared" si="76"/>
        <v>-4.6764061550641309E-3</v>
      </c>
      <c r="I4870" s="193"/>
      <c r="J4870" s="197">
        <v>4868</v>
      </c>
      <c r="K4870" s="234">
        <v>-4.6764061550641309E-3</v>
      </c>
      <c r="L4870" s="198">
        <v>2.7513653041314457E-3</v>
      </c>
    </row>
    <row r="4871" spans="1:12" ht="14.4" x14ac:dyDescent="0.3">
      <c r="A4871" s="7">
        <v>37068</v>
      </c>
      <c r="B4871" s="191">
        <v>1218.599976</v>
      </c>
      <c r="C4871" s="191">
        <v>1220.6999510000001</v>
      </c>
      <c r="D4871" s="191">
        <v>1204.6400149999999</v>
      </c>
      <c r="E4871" s="191">
        <v>1216.76001</v>
      </c>
      <c r="F4871" s="192">
        <v>1216.76001</v>
      </c>
      <c r="G4871" s="191">
        <v>1198900000</v>
      </c>
      <c r="H4871" s="194">
        <f t="shared" si="76"/>
        <v>-1.5099015560788129E-3</v>
      </c>
      <c r="I4871" s="193"/>
      <c r="J4871" s="197">
        <v>4869</v>
      </c>
      <c r="K4871" s="234">
        <v>-1.5099015560788129E-3</v>
      </c>
      <c r="L4871" s="198">
        <v>2.7587707226623321E-3</v>
      </c>
    </row>
    <row r="4872" spans="1:12" ht="14.4" x14ac:dyDescent="0.3">
      <c r="A4872" s="7">
        <v>37067</v>
      </c>
      <c r="B4872" s="191">
        <v>1225.349976</v>
      </c>
      <c r="C4872" s="191">
        <v>1231.5</v>
      </c>
      <c r="D4872" s="191">
        <v>1213.599976</v>
      </c>
      <c r="E4872" s="191">
        <v>1218.599976</v>
      </c>
      <c r="F4872" s="192">
        <v>1218.599976</v>
      </c>
      <c r="G4872" s="191">
        <v>1050100000</v>
      </c>
      <c r="H4872" s="194">
        <f t="shared" si="76"/>
        <v>-5.5086302951867852E-3</v>
      </c>
      <c r="I4872" s="193"/>
      <c r="J4872" s="197">
        <v>4870</v>
      </c>
      <c r="K4872" s="234">
        <v>-5.5086302951867852E-3</v>
      </c>
      <c r="L4872" s="198">
        <v>2.7592521494886543E-3</v>
      </c>
    </row>
    <row r="4873" spans="1:12" ht="14.4" x14ac:dyDescent="0.3">
      <c r="A4873" s="7">
        <v>37064</v>
      </c>
      <c r="B4873" s="191">
        <v>1237.040039</v>
      </c>
      <c r="C4873" s="191">
        <v>1237.7299800000001</v>
      </c>
      <c r="D4873" s="191">
        <v>1221.410034</v>
      </c>
      <c r="E4873" s="191">
        <v>1225.349976</v>
      </c>
      <c r="F4873" s="192">
        <v>1225.349976</v>
      </c>
      <c r="G4873" s="191">
        <v>1189200000</v>
      </c>
      <c r="H4873" s="194">
        <f t="shared" si="76"/>
        <v>-9.4500279954156038E-3</v>
      </c>
      <c r="I4873" s="193"/>
      <c r="J4873" s="197">
        <v>4871</v>
      </c>
      <c r="K4873" s="234">
        <v>-9.4500279954156038E-3</v>
      </c>
      <c r="L4873" s="198">
        <v>2.759425185375993E-3</v>
      </c>
    </row>
    <row r="4874" spans="1:12" ht="14.4" x14ac:dyDescent="0.3">
      <c r="A4874" s="7">
        <v>37063</v>
      </c>
      <c r="B4874" s="191">
        <v>1223.1400149999999</v>
      </c>
      <c r="C4874" s="191">
        <v>1240.23999</v>
      </c>
      <c r="D4874" s="191">
        <v>1220.25</v>
      </c>
      <c r="E4874" s="191">
        <v>1237.040039</v>
      </c>
      <c r="F4874" s="192">
        <v>1237.040039</v>
      </c>
      <c r="G4874" s="191">
        <v>1546820000</v>
      </c>
      <c r="H4874" s="194">
        <f t="shared" si="76"/>
        <v>1.1364213278559144E-2</v>
      </c>
      <c r="I4874" s="193"/>
      <c r="J4874" s="197">
        <v>4872</v>
      </c>
      <c r="K4874" s="234">
        <v>1.1364213278559144E-2</v>
      </c>
      <c r="L4874" s="198">
        <v>2.7623911167774661E-3</v>
      </c>
    </row>
    <row r="4875" spans="1:12" ht="14.4" x14ac:dyDescent="0.3">
      <c r="A4875" s="7">
        <v>37062</v>
      </c>
      <c r="B4875" s="191">
        <v>1212.579956</v>
      </c>
      <c r="C4875" s="191">
        <v>1225.6099850000001</v>
      </c>
      <c r="D4875" s="191">
        <v>1210.0699460000001</v>
      </c>
      <c r="E4875" s="191">
        <v>1223.1400149999999</v>
      </c>
      <c r="F4875" s="192">
        <v>1223.1400149999999</v>
      </c>
      <c r="G4875" s="191">
        <v>1350100000</v>
      </c>
      <c r="H4875" s="194">
        <f t="shared" si="76"/>
        <v>8.7087527282200192E-3</v>
      </c>
      <c r="I4875" s="193"/>
      <c r="J4875" s="197">
        <v>4873</v>
      </c>
      <c r="K4875" s="234">
        <v>8.7087527282200192E-3</v>
      </c>
      <c r="L4875" s="198">
        <v>2.7628316524479237E-3</v>
      </c>
    </row>
    <row r="4876" spans="1:12" ht="14.4" x14ac:dyDescent="0.3">
      <c r="A4876" s="7">
        <v>37061</v>
      </c>
      <c r="B4876" s="191">
        <v>1208.4300539999999</v>
      </c>
      <c r="C4876" s="191">
        <v>1226.1099850000001</v>
      </c>
      <c r="D4876" s="191">
        <v>1207.709961</v>
      </c>
      <c r="E4876" s="191">
        <v>1212.579956</v>
      </c>
      <c r="F4876" s="192">
        <v>1212.579956</v>
      </c>
      <c r="G4876" s="191">
        <v>1184900000</v>
      </c>
      <c r="H4876" s="194">
        <f t="shared" si="76"/>
        <v>3.4341267715608395E-3</v>
      </c>
      <c r="I4876" s="193"/>
      <c r="J4876" s="197">
        <v>4874</v>
      </c>
      <c r="K4876" s="234">
        <v>3.4341267715608395E-3</v>
      </c>
      <c r="L4876" s="198">
        <v>2.7632869851152405E-3</v>
      </c>
    </row>
    <row r="4877" spans="1:12" ht="14.4" x14ac:dyDescent="0.3">
      <c r="A4877" s="7">
        <v>37060</v>
      </c>
      <c r="B4877" s="191">
        <v>1214.3599850000001</v>
      </c>
      <c r="C4877" s="191">
        <v>1221.2299800000001</v>
      </c>
      <c r="D4877" s="191">
        <v>1208.329956</v>
      </c>
      <c r="E4877" s="191">
        <v>1208.4300539999999</v>
      </c>
      <c r="F4877" s="192">
        <v>1208.4300539999999</v>
      </c>
      <c r="G4877" s="191">
        <v>1111600000</v>
      </c>
      <c r="H4877" s="194">
        <f t="shared" si="76"/>
        <v>-4.8831739132116775E-3</v>
      </c>
      <c r="I4877" s="193"/>
      <c r="J4877" s="197">
        <v>4875</v>
      </c>
      <c r="K4877" s="234">
        <v>-4.8831739132116775E-3</v>
      </c>
      <c r="L4877" s="198">
        <v>2.766417121383495E-3</v>
      </c>
    </row>
    <row r="4878" spans="1:12" ht="14.4" x14ac:dyDescent="0.3">
      <c r="A4878" s="7">
        <v>37057</v>
      </c>
      <c r="B4878" s="191">
        <v>1219.869995</v>
      </c>
      <c r="C4878" s="191">
        <v>1221.5</v>
      </c>
      <c r="D4878" s="191">
        <v>1203.030029</v>
      </c>
      <c r="E4878" s="191">
        <v>1214.3599850000001</v>
      </c>
      <c r="F4878" s="192">
        <v>1214.3599850000001</v>
      </c>
      <c r="G4878" s="191">
        <v>1635550000</v>
      </c>
      <c r="H4878" s="194">
        <f t="shared" si="76"/>
        <v>-4.516882965057244E-3</v>
      </c>
      <c r="I4878" s="193"/>
      <c r="J4878" s="197">
        <v>4876</v>
      </c>
      <c r="K4878" s="234">
        <v>-4.516882965057244E-3</v>
      </c>
      <c r="L4878" s="198">
        <v>2.7692317470553647E-3</v>
      </c>
    </row>
    <row r="4879" spans="1:12" ht="14.4" x14ac:dyDescent="0.3">
      <c r="A4879" s="7">
        <v>37056</v>
      </c>
      <c r="B4879" s="191">
        <v>1241.599976</v>
      </c>
      <c r="C4879" s="191">
        <v>1241.599976</v>
      </c>
      <c r="D4879" s="191">
        <v>1218.900024</v>
      </c>
      <c r="E4879" s="191">
        <v>1219.869995</v>
      </c>
      <c r="F4879" s="192">
        <v>1219.869995</v>
      </c>
      <c r="G4879" s="191">
        <v>1242900000</v>
      </c>
      <c r="H4879" s="194">
        <f t="shared" si="76"/>
        <v>-1.7501595860211223E-2</v>
      </c>
      <c r="I4879" s="193"/>
      <c r="J4879" s="197">
        <v>4877</v>
      </c>
      <c r="K4879" s="234">
        <v>-1.7501595860211223E-2</v>
      </c>
      <c r="L4879" s="198">
        <v>2.7737521813856235E-3</v>
      </c>
    </row>
    <row r="4880" spans="1:12" ht="14.4" x14ac:dyDescent="0.3">
      <c r="A4880" s="7">
        <v>37055</v>
      </c>
      <c r="B4880" s="191">
        <v>1255.849976</v>
      </c>
      <c r="C4880" s="191">
        <v>1259.75</v>
      </c>
      <c r="D4880" s="191">
        <v>1241.589966</v>
      </c>
      <c r="E4880" s="191">
        <v>1241.599976</v>
      </c>
      <c r="F4880" s="192">
        <v>1241.599976</v>
      </c>
      <c r="G4880" s="191">
        <v>1063600000</v>
      </c>
      <c r="H4880" s="194">
        <f t="shared" si="76"/>
        <v>-1.1346896741112014E-2</v>
      </c>
      <c r="I4880" s="193"/>
      <c r="J4880" s="197">
        <v>4878</v>
      </c>
      <c r="K4880" s="234">
        <v>-1.1346896741112014E-2</v>
      </c>
      <c r="L4880" s="198">
        <v>2.7740469690021598E-3</v>
      </c>
    </row>
    <row r="4881" spans="1:12" ht="14.4" x14ac:dyDescent="0.3">
      <c r="A4881" s="7">
        <v>37054</v>
      </c>
      <c r="B4881" s="191">
        <v>1254.3900149999999</v>
      </c>
      <c r="C4881" s="191">
        <v>1261</v>
      </c>
      <c r="D4881" s="191">
        <v>1235.75</v>
      </c>
      <c r="E4881" s="191">
        <v>1255.849976</v>
      </c>
      <c r="F4881" s="192">
        <v>1255.849976</v>
      </c>
      <c r="G4881" s="191">
        <v>1136500000</v>
      </c>
      <c r="H4881" s="194">
        <f t="shared" si="76"/>
        <v>1.1638812351356458E-3</v>
      </c>
      <c r="I4881" s="193"/>
      <c r="J4881" s="197">
        <v>4879</v>
      </c>
      <c r="K4881" s="234">
        <v>1.1638812351356458E-3</v>
      </c>
      <c r="L4881" s="198">
        <v>2.7755929587760099E-3</v>
      </c>
    </row>
    <row r="4882" spans="1:12" ht="14.4" x14ac:dyDescent="0.3">
      <c r="A4882" s="7">
        <v>37053</v>
      </c>
      <c r="B4882" s="191">
        <v>1264.959961</v>
      </c>
      <c r="C4882" s="191">
        <v>1264.959961</v>
      </c>
      <c r="D4882" s="191">
        <v>1249.2299800000001</v>
      </c>
      <c r="E4882" s="191">
        <v>1254.3900149999999</v>
      </c>
      <c r="F4882" s="192">
        <v>1254.3900149999999</v>
      </c>
      <c r="G4882" s="191">
        <v>870100000</v>
      </c>
      <c r="H4882" s="194">
        <f t="shared" si="76"/>
        <v>-8.355953015022009E-3</v>
      </c>
      <c r="I4882" s="193"/>
      <c r="J4882" s="197">
        <v>4880</v>
      </c>
      <c r="K4882" s="234">
        <v>-8.355953015022009E-3</v>
      </c>
      <c r="L4882" s="198">
        <v>2.7760558521344736E-3</v>
      </c>
    </row>
    <row r="4883" spans="1:12" ht="14.4" x14ac:dyDescent="0.3">
      <c r="A4883" s="7">
        <v>37050</v>
      </c>
      <c r="B4883" s="191">
        <v>1276.959961</v>
      </c>
      <c r="C4883" s="191">
        <v>1277.1099850000001</v>
      </c>
      <c r="D4883" s="191">
        <v>1259.98999</v>
      </c>
      <c r="E4883" s="191">
        <v>1264.959961</v>
      </c>
      <c r="F4883" s="192">
        <v>1264.959961</v>
      </c>
      <c r="G4883" s="191">
        <v>726200000</v>
      </c>
      <c r="H4883" s="194">
        <f t="shared" si="76"/>
        <v>-9.3973189187566072E-3</v>
      </c>
      <c r="I4883" s="193"/>
      <c r="J4883" s="197">
        <v>4881</v>
      </c>
      <c r="K4883" s="234">
        <v>-9.3973189187566072E-3</v>
      </c>
      <c r="L4883" s="198">
        <v>2.7817618701210566E-3</v>
      </c>
    </row>
    <row r="4884" spans="1:12" ht="14.4" x14ac:dyDescent="0.3">
      <c r="A4884" s="7">
        <v>37049</v>
      </c>
      <c r="B4884" s="191">
        <v>1270.030029</v>
      </c>
      <c r="C4884" s="191">
        <v>1277.079956</v>
      </c>
      <c r="D4884" s="191">
        <v>1265.079956</v>
      </c>
      <c r="E4884" s="191">
        <v>1276.959961</v>
      </c>
      <c r="F4884" s="192">
        <v>1276.959961</v>
      </c>
      <c r="G4884" s="191">
        <v>1089600000</v>
      </c>
      <c r="H4884" s="194">
        <f t="shared" si="76"/>
        <v>5.4565103515359543E-3</v>
      </c>
      <c r="I4884" s="193"/>
      <c r="J4884" s="197">
        <v>4882</v>
      </c>
      <c r="K4884" s="234">
        <v>5.4565103515359543E-3</v>
      </c>
      <c r="L4884" s="198">
        <v>2.7826887334102086E-3</v>
      </c>
    </row>
    <row r="4885" spans="1:12" ht="14.4" x14ac:dyDescent="0.3">
      <c r="A4885" s="7">
        <v>37048</v>
      </c>
      <c r="B4885" s="191">
        <v>1283.5699460000001</v>
      </c>
      <c r="C4885" s="191">
        <v>1283.849976</v>
      </c>
      <c r="D4885" s="191">
        <v>1269.01001</v>
      </c>
      <c r="E4885" s="191">
        <v>1270.030029</v>
      </c>
      <c r="F4885" s="192">
        <v>1270.030029</v>
      </c>
      <c r="G4885" s="191">
        <v>1061900000</v>
      </c>
      <c r="H4885" s="194">
        <f t="shared" si="76"/>
        <v>-1.0548639785618709E-2</v>
      </c>
      <c r="I4885" s="193"/>
      <c r="J4885" s="197">
        <v>4883</v>
      </c>
      <c r="K4885" s="234">
        <v>-1.0548639785618709E-2</v>
      </c>
      <c r="L4885" s="198">
        <v>2.7865782063148299E-3</v>
      </c>
    </row>
    <row r="4886" spans="1:12" ht="14.4" x14ac:dyDescent="0.3">
      <c r="A4886" s="7">
        <v>37047</v>
      </c>
      <c r="B4886" s="191">
        <v>1267.1099850000001</v>
      </c>
      <c r="C4886" s="191">
        <v>1286.619995</v>
      </c>
      <c r="D4886" s="191">
        <v>1267.1099850000001</v>
      </c>
      <c r="E4886" s="191">
        <v>1283.5699460000001</v>
      </c>
      <c r="F4886" s="192">
        <v>1283.5699460000001</v>
      </c>
      <c r="G4886" s="191">
        <v>1116800000</v>
      </c>
      <c r="H4886" s="194">
        <f t="shared" si="76"/>
        <v>1.2990159650584728E-2</v>
      </c>
      <c r="I4886" s="193"/>
      <c r="J4886" s="197">
        <v>4884</v>
      </c>
      <c r="K4886" s="234">
        <v>1.2990159650584728E-2</v>
      </c>
      <c r="L4886" s="198">
        <v>2.788483784338333E-3</v>
      </c>
    </row>
    <row r="4887" spans="1:12" ht="14.4" x14ac:dyDescent="0.3">
      <c r="A4887" s="7">
        <v>37046</v>
      </c>
      <c r="B4887" s="191">
        <v>1260.670044</v>
      </c>
      <c r="C4887" s="191">
        <v>1267.170044</v>
      </c>
      <c r="D4887" s="191">
        <v>1256.3599850000001</v>
      </c>
      <c r="E4887" s="191">
        <v>1267.1099850000001</v>
      </c>
      <c r="F4887" s="192">
        <v>1267.1099850000001</v>
      </c>
      <c r="G4887" s="191">
        <v>836500000</v>
      </c>
      <c r="H4887" s="194">
        <f t="shared" si="76"/>
        <v>5.108347763675497E-3</v>
      </c>
      <c r="I4887" s="193"/>
      <c r="J4887" s="197">
        <v>4885</v>
      </c>
      <c r="K4887" s="234">
        <v>5.108347763675497E-3</v>
      </c>
      <c r="L4887" s="198">
        <v>2.7929089824626848E-3</v>
      </c>
    </row>
    <row r="4888" spans="1:12" ht="14.4" x14ac:dyDescent="0.3">
      <c r="A4888" s="7">
        <v>37043</v>
      </c>
      <c r="B4888" s="191">
        <v>1255.8199460000001</v>
      </c>
      <c r="C4888" s="191">
        <v>1265.339966</v>
      </c>
      <c r="D4888" s="191">
        <v>1246.880005</v>
      </c>
      <c r="E4888" s="191">
        <v>1260.670044</v>
      </c>
      <c r="F4888" s="192">
        <v>1260.670044</v>
      </c>
      <c r="G4888" s="191">
        <v>1015000000</v>
      </c>
      <c r="H4888" s="194">
        <f t="shared" si="76"/>
        <v>3.8620966448639992E-3</v>
      </c>
      <c r="I4888" s="193"/>
      <c r="J4888" s="197">
        <v>4886</v>
      </c>
      <c r="K4888" s="234">
        <v>3.8620966448639992E-3</v>
      </c>
      <c r="L4888" s="198">
        <v>2.7937244070874844E-3</v>
      </c>
    </row>
    <row r="4889" spans="1:12" ht="14.4" x14ac:dyDescent="0.3">
      <c r="A4889" s="7">
        <v>37042</v>
      </c>
      <c r="B4889" s="191">
        <v>1248.079956</v>
      </c>
      <c r="C4889" s="191">
        <v>1261.910034</v>
      </c>
      <c r="D4889" s="191">
        <v>1248.0699460000001</v>
      </c>
      <c r="E4889" s="191">
        <v>1255.8199460000001</v>
      </c>
      <c r="F4889" s="192">
        <v>1255.8199460000001</v>
      </c>
      <c r="G4889" s="191">
        <v>1226600000</v>
      </c>
      <c r="H4889" s="194">
        <f t="shared" si="76"/>
        <v>6.201517749556771E-3</v>
      </c>
      <c r="I4889" s="193"/>
      <c r="J4889" s="197">
        <v>4887</v>
      </c>
      <c r="K4889" s="234">
        <v>6.201517749556771E-3</v>
      </c>
      <c r="L4889" s="198">
        <v>2.7985156099325959E-3</v>
      </c>
    </row>
    <row r="4890" spans="1:12" ht="14.4" x14ac:dyDescent="0.3">
      <c r="A4890" s="7">
        <v>37041</v>
      </c>
      <c r="B4890" s="191">
        <v>1267.9300539999999</v>
      </c>
      <c r="C4890" s="191">
        <v>1267.9300539999999</v>
      </c>
      <c r="D4890" s="191">
        <v>1245.959961</v>
      </c>
      <c r="E4890" s="191">
        <v>1248.079956</v>
      </c>
      <c r="F4890" s="192">
        <v>1248.079956</v>
      </c>
      <c r="G4890" s="191">
        <v>1158600000</v>
      </c>
      <c r="H4890" s="194">
        <f t="shared" si="76"/>
        <v>-1.5655515016288028E-2</v>
      </c>
      <c r="I4890" s="193"/>
      <c r="J4890" s="197">
        <v>4888</v>
      </c>
      <c r="K4890" s="234">
        <v>-1.5655515016288028E-2</v>
      </c>
      <c r="L4890" s="198">
        <v>2.8000409554937737E-3</v>
      </c>
    </row>
    <row r="4891" spans="1:12" ht="14.4" x14ac:dyDescent="0.3">
      <c r="A4891" s="7">
        <v>37040</v>
      </c>
      <c r="B4891" s="191">
        <v>1277.8900149999999</v>
      </c>
      <c r="C4891" s="191">
        <v>1278.420044</v>
      </c>
      <c r="D4891" s="191">
        <v>1265.410034</v>
      </c>
      <c r="E4891" s="191">
        <v>1267.9300539999999</v>
      </c>
      <c r="F4891" s="192">
        <v>1267.9300539999999</v>
      </c>
      <c r="G4891" s="191">
        <v>1026000000</v>
      </c>
      <c r="H4891" s="194">
        <f t="shared" si="76"/>
        <v>-7.7940674730133342E-3</v>
      </c>
      <c r="I4891" s="193"/>
      <c r="J4891" s="197">
        <v>4889</v>
      </c>
      <c r="K4891" s="234">
        <v>-7.7940674730133342E-3</v>
      </c>
      <c r="L4891" s="198">
        <v>2.8003954227248358E-3</v>
      </c>
    </row>
    <row r="4892" spans="1:12" ht="14.4" x14ac:dyDescent="0.3">
      <c r="A4892" s="7">
        <v>37036</v>
      </c>
      <c r="B4892" s="191">
        <v>1293.170044</v>
      </c>
      <c r="C4892" s="191">
        <v>1293.170044</v>
      </c>
      <c r="D4892" s="191">
        <v>1276.420044</v>
      </c>
      <c r="E4892" s="191">
        <v>1277.8900149999999</v>
      </c>
      <c r="F4892" s="192">
        <v>1277.8900149999999</v>
      </c>
      <c r="G4892" s="191">
        <v>828100000</v>
      </c>
      <c r="H4892" s="194">
        <f t="shared" si="76"/>
        <v>-1.1815947230525248E-2</v>
      </c>
      <c r="I4892" s="193"/>
      <c r="J4892" s="197">
        <v>4890</v>
      </c>
      <c r="K4892" s="234">
        <v>-1.1815947230525248E-2</v>
      </c>
      <c r="L4892" s="198">
        <v>2.8021447536719668E-3</v>
      </c>
    </row>
    <row r="4893" spans="1:12" ht="14.4" x14ac:dyDescent="0.3">
      <c r="A4893" s="7">
        <v>37035</v>
      </c>
      <c r="B4893" s="191">
        <v>1289.0500489999999</v>
      </c>
      <c r="C4893" s="191">
        <v>1295.040039</v>
      </c>
      <c r="D4893" s="191">
        <v>1281.219971</v>
      </c>
      <c r="E4893" s="191">
        <v>1293.170044</v>
      </c>
      <c r="F4893" s="192">
        <v>1293.170044</v>
      </c>
      <c r="G4893" s="191">
        <v>1100700000</v>
      </c>
      <c r="H4893" s="194">
        <f t="shared" si="76"/>
        <v>3.1961482047932629E-3</v>
      </c>
      <c r="I4893" s="193"/>
      <c r="J4893" s="197">
        <v>4891</v>
      </c>
      <c r="K4893" s="234">
        <v>3.1961482047932629E-3</v>
      </c>
      <c r="L4893" s="198">
        <v>2.8059819734723092E-3</v>
      </c>
    </row>
    <row r="4894" spans="1:12" ht="14.4" x14ac:dyDescent="0.3">
      <c r="A4894" s="7">
        <v>37034</v>
      </c>
      <c r="B4894" s="191">
        <v>1309.380005</v>
      </c>
      <c r="C4894" s="191">
        <v>1309.380005</v>
      </c>
      <c r="D4894" s="191">
        <v>1288.6999510000001</v>
      </c>
      <c r="E4894" s="191">
        <v>1289.0500489999999</v>
      </c>
      <c r="F4894" s="192">
        <v>1289.0500489999999</v>
      </c>
      <c r="G4894" s="191">
        <v>1134800000</v>
      </c>
      <c r="H4894" s="194">
        <f t="shared" si="76"/>
        <v>-1.5526398694319484E-2</v>
      </c>
      <c r="I4894" s="193"/>
      <c r="J4894" s="197">
        <v>4892</v>
      </c>
      <c r="K4894" s="234">
        <v>-1.5526398694319484E-2</v>
      </c>
      <c r="L4894" s="198">
        <v>2.8103256480895415E-3</v>
      </c>
    </row>
    <row r="4895" spans="1:12" ht="14.4" x14ac:dyDescent="0.3">
      <c r="A4895" s="7">
        <v>37033</v>
      </c>
      <c r="B4895" s="191">
        <v>1312.829956</v>
      </c>
      <c r="C4895" s="191">
        <v>1315.9300539999999</v>
      </c>
      <c r="D4895" s="191">
        <v>1306.8900149999999</v>
      </c>
      <c r="E4895" s="191">
        <v>1309.380005</v>
      </c>
      <c r="F4895" s="192">
        <v>1309.380005</v>
      </c>
      <c r="G4895" s="191">
        <v>1260400000</v>
      </c>
      <c r="H4895" s="194">
        <f t="shared" si="76"/>
        <v>-2.6278734608643065E-3</v>
      </c>
      <c r="I4895" s="193"/>
      <c r="J4895" s="197">
        <v>4893</v>
      </c>
      <c r="K4895" s="234">
        <v>-2.6278734608643065E-3</v>
      </c>
      <c r="L4895" s="198">
        <v>2.8108907946635718E-3</v>
      </c>
    </row>
    <row r="4896" spans="1:12" ht="14.4" x14ac:dyDescent="0.3">
      <c r="A4896" s="7">
        <v>37032</v>
      </c>
      <c r="B4896" s="191">
        <v>1291.959961</v>
      </c>
      <c r="C4896" s="191">
        <v>1312.9499510000001</v>
      </c>
      <c r="D4896" s="191">
        <v>1287.869995</v>
      </c>
      <c r="E4896" s="191">
        <v>1312.829956</v>
      </c>
      <c r="F4896" s="192">
        <v>1312.829956</v>
      </c>
      <c r="G4896" s="191">
        <v>1174900000</v>
      </c>
      <c r="H4896" s="194">
        <f t="shared" si="76"/>
        <v>1.615374750765981E-2</v>
      </c>
      <c r="I4896" s="193"/>
      <c r="J4896" s="197">
        <v>4894</v>
      </c>
      <c r="K4896" s="234">
        <v>1.615374750765981E-2</v>
      </c>
      <c r="L4896" s="198">
        <v>2.8181594289450906E-3</v>
      </c>
    </row>
    <row r="4897" spans="1:12" ht="14.4" x14ac:dyDescent="0.3">
      <c r="A4897" s="7">
        <v>37029</v>
      </c>
      <c r="B4897" s="191">
        <v>1288.48999</v>
      </c>
      <c r="C4897" s="191">
        <v>1292.0600589999999</v>
      </c>
      <c r="D4897" s="191">
        <v>1281.150024</v>
      </c>
      <c r="E4897" s="191">
        <v>1291.959961</v>
      </c>
      <c r="F4897" s="192">
        <v>1291.959961</v>
      </c>
      <c r="G4897" s="191">
        <v>1130800000</v>
      </c>
      <c r="H4897" s="194">
        <f t="shared" si="76"/>
        <v>2.6930523534761698E-3</v>
      </c>
      <c r="I4897" s="193"/>
      <c r="J4897" s="197">
        <v>4895</v>
      </c>
      <c r="K4897" s="234">
        <v>2.6930523534761698E-3</v>
      </c>
      <c r="L4897" s="198">
        <v>2.8193372164897245E-3</v>
      </c>
    </row>
    <row r="4898" spans="1:12" ht="14.4" x14ac:dyDescent="0.3">
      <c r="A4898" s="7">
        <v>37028</v>
      </c>
      <c r="B4898" s="191">
        <v>1284.98999</v>
      </c>
      <c r="C4898" s="191">
        <v>1296.4799800000001</v>
      </c>
      <c r="D4898" s="191">
        <v>1282.650024</v>
      </c>
      <c r="E4898" s="191">
        <v>1288.48999</v>
      </c>
      <c r="F4898" s="192">
        <v>1288.48999</v>
      </c>
      <c r="G4898" s="191">
        <v>1355600000</v>
      </c>
      <c r="H4898" s="194">
        <f t="shared" si="76"/>
        <v>2.7237566263064819E-3</v>
      </c>
      <c r="I4898" s="193"/>
      <c r="J4898" s="197">
        <v>4896</v>
      </c>
      <c r="K4898" s="234">
        <v>2.7237566263064819E-3</v>
      </c>
      <c r="L4898" s="198">
        <v>2.8241823171378795E-3</v>
      </c>
    </row>
    <row r="4899" spans="1:12" ht="14.4" x14ac:dyDescent="0.3">
      <c r="A4899" s="7">
        <v>37027</v>
      </c>
      <c r="B4899" s="191">
        <v>1249.4399410000001</v>
      </c>
      <c r="C4899" s="191">
        <v>1286.3900149999999</v>
      </c>
      <c r="D4899" s="191">
        <v>1243.0200199999999</v>
      </c>
      <c r="E4899" s="191">
        <v>1284.98999</v>
      </c>
      <c r="F4899" s="192">
        <v>1284.98999</v>
      </c>
      <c r="G4899" s="191">
        <v>1405300000</v>
      </c>
      <c r="H4899" s="194">
        <f t="shared" si="76"/>
        <v>2.8452787391723012E-2</v>
      </c>
      <c r="I4899" s="193"/>
      <c r="J4899" s="197">
        <v>4897</v>
      </c>
      <c r="K4899" s="234">
        <v>2.8452787391723012E-2</v>
      </c>
      <c r="L4899" s="198">
        <v>2.8246782448091081E-3</v>
      </c>
    </row>
    <row r="4900" spans="1:12" ht="14.4" x14ac:dyDescent="0.3">
      <c r="A4900" s="7">
        <v>37026</v>
      </c>
      <c r="B4900" s="191">
        <v>1248.920044</v>
      </c>
      <c r="C4900" s="191">
        <v>1257.4499510000001</v>
      </c>
      <c r="D4900" s="191">
        <v>1245.3599850000001</v>
      </c>
      <c r="E4900" s="191">
        <v>1249.4399410000001</v>
      </c>
      <c r="F4900" s="192">
        <v>1249.4399410000001</v>
      </c>
      <c r="G4900" s="191">
        <v>1071800000</v>
      </c>
      <c r="H4900" s="194">
        <f t="shared" si="76"/>
        <v>4.162772488901845E-4</v>
      </c>
      <c r="I4900" s="193"/>
      <c r="J4900" s="197">
        <v>4898</v>
      </c>
      <c r="K4900" s="234">
        <v>4.162772488901845E-4</v>
      </c>
      <c r="L4900" s="198">
        <v>2.82835520247624E-3</v>
      </c>
    </row>
    <row r="4901" spans="1:12" ht="14.4" x14ac:dyDescent="0.3">
      <c r="A4901" s="7">
        <v>37025</v>
      </c>
      <c r="B4901" s="191">
        <v>1245.670044</v>
      </c>
      <c r="C4901" s="191">
        <v>1249.6800539999999</v>
      </c>
      <c r="D4901" s="191">
        <v>1241.0200199999999</v>
      </c>
      <c r="E4901" s="191">
        <v>1248.920044</v>
      </c>
      <c r="F4901" s="192">
        <v>1248.920044</v>
      </c>
      <c r="G4901" s="191">
        <v>858200000</v>
      </c>
      <c r="H4901" s="194">
        <f t="shared" si="76"/>
        <v>2.6090376144583599E-3</v>
      </c>
      <c r="I4901" s="193"/>
      <c r="J4901" s="197">
        <v>4899</v>
      </c>
      <c r="K4901" s="234">
        <v>2.6090376144583599E-3</v>
      </c>
      <c r="L4901" s="198">
        <v>2.8286949574615693E-3</v>
      </c>
    </row>
    <row r="4902" spans="1:12" ht="14.4" x14ac:dyDescent="0.3">
      <c r="A4902" s="7">
        <v>37022</v>
      </c>
      <c r="B4902" s="191">
        <v>1255.1800539999999</v>
      </c>
      <c r="C4902" s="191">
        <v>1259.839966</v>
      </c>
      <c r="D4902" s="191">
        <v>1240.790039</v>
      </c>
      <c r="E4902" s="191">
        <v>1245.670044</v>
      </c>
      <c r="F4902" s="192">
        <v>1245.670044</v>
      </c>
      <c r="G4902" s="191">
        <v>906200000</v>
      </c>
      <c r="H4902" s="194">
        <f t="shared" si="76"/>
        <v>-7.5766102000215229E-3</v>
      </c>
      <c r="I4902" s="193"/>
      <c r="J4902" s="197">
        <v>4900</v>
      </c>
      <c r="K4902" s="234">
        <v>-7.5766102000215229E-3</v>
      </c>
      <c r="L4902" s="198">
        <v>2.8296382728654553E-3</v>
      </c>
    </row>
    <row r="4903" spans="1:12" ht="14.4" x14ac:dyDescent="0.3">
      <c r="A4903" s="7">
        <v>37021</v>
      </c>
      <c r="B4903" s="191">
        <v>1255.540039</v>
      </c>
      <c r="C4903" s="191">
        <v>1268.1400149999999</v>
      </c>
      <c r="D4903" s="191">
        <v>1254.5600589999999</v>
      </c>
      <c r="E4903" s="191">
        <v>1255.1800539999999</v>
      </c>
      <c r="F4903" s="192">
        <v>1255.1800539999999</v>
      </c>
      <c r="G4903" s="191">
        <v>1056700000</v>
      </c>
      <c r="H4903" s="194">
        <f t="shared" si="76"/>
        <v>-2.8671726015744493E-4</v>
      </c>
      <c r="I4903" s="193"/>
      <c r="J4903" s="197">
        <v>4901</v>
      </c>
      <c r="K4903" s="234">
        <v>-2.8671726015744493E-4</v>
      </c>
      <c r="L4903" s="198">
        <v>2.8376383349904438E-3</v>
      </c>
    </row>
    <row r="4904" spans="1:12" ht="14.4" x14ac:dyDescent="0.3">
      <c r="A4904" s="7">
        <v>37020</v>
      </c>
      <c r="B4904" s="191">
        <v>1261.1999510000001</v>
      </c>
      <c r="C4904" s="191">
        <v>1261.650024</v>
      </c>
      <c r="D4904" s="191">
        <v>1247.829956</v>
      </c>
      <c r="E4904" s="191">
        <v>1255.540039</v>
      </c>
      <c r="F4904" s="192">
        <v>1255.540039</v>
      </c>
      <c r="G4904" s="191">
        <v>1132400000</v>
      </c>
      <c r="H4904" s="194">
        <f t="shared" si="76"/>
        <v>-4.4877198064528596E-3</v>
      </c>
      <c r="I4904" s="193"/>
      <c r="J4904" s="197">
        <v>4902</v>
      </c>
      <c r="K4904" s="234">
        <v>-4.4877198064528596E-3</v>
      </c>
      <c r="L4904" s="198">
        <v>2.8386173284921643E-3</v>
      </c>
    </row>
    <row r="4905" spans="1:12" ht="14.4" x14ac:dyDescent="0.3">
      <c r="A4905" s="7">
        <v>37019</v>
      </c>
      <c r="B4905" s="191">
        <v>1266.709961</v>
      </c>
      <c r="C4905" s="191">
        <v>1267.01001</v>
      </c>
      <c r="D4905" s="191">
        <v>1253</v>
      </c>
      <c r="E4905" s="191">
        <v>1261.1999510000001</v>
      </c>
      <c r="F4905" s="192">
        <v>1261.1999510000001</v>
      </c>
      <c r="G4905" s="191">
        <v>1006300000</v>
      </c>
      <c r="H4905" s="194">
        <f t="shared" si="76"/>
        <v>-1.828287058841671E-3</v>
      </c>
      <c r="I4905" s="193"/>
      <c r="J4905" s="197">
        <v>4903</v>
      </c>
      <c r="K4905" s="234">
        <v>-1.828287058841671E-3</v>
      </c>
      <c r="L4905" s="198">
        <v>2.8443154355576945E-3</v>
      </c>
    </row>
    <row r="4906" spans="1:12" ht="14.4" x14ac:dyDescent="0.3">
      <c r="A4906" s="7">
        <v>37018</v>
      </c>
      <c r="B4906" s="191">
        <v>1266.6099850000001</v>
      </c>
      <c r="C4906" s="191">
        <v>1270</v>
      </c>
      <c r="D4906" s="191">
        <v>1259.1899410000001</v>
      </c>
      <c r="E4906" s="191">
        <v>1263.51001</v>
      </c>
      <c r="F4906" s="192">
        <v>1263.51001</v>
      </c>
      <c r="G4906" s="191">
        <v>949000000</v>
      </c>
      <c r="H4906" s="194">
        <f t="shared" si="76"/>
        <v>-2.4474582047449168E-3</v>
      </c>
      <c r="I4906" s="193"/>
      <c r="J4906" s="197">
        <v>4904</v>
      </c>
      <c r="K4906" s="234">
        <v>-2.4474582047449168E-3</v>
      </c>
      <c r="L4906" s="198">
        <v>2.8471490320299423E-3</v>
      </c>
    </row>
    <row r="4907" spans="1:12" ht="14.4" x14ac:dyDescent="0.3">
      <c r="A4907" s="7">
        <v>37015</v>
      </c>
      <c r="B4907" s="191">
        <v>1248.579956</v>
      </c>
      <c r="C4907" s="191">
        <v>1267.51001</v>
      </c>
      <c r="D4907" s="191">
        <v>1232</v>
      </c>
      <c r="E4907" s="191">
        <v>1266.6099850000001</v>
      </c>
      <c r="F4907" s="192">
        <v>1266.6099850000001</v>
      </c>
      <c r="G4907" s="191">
        <v>1082100000</v>
      </c>
      <c r="H4907" s="194">
        <f t="shared" si="76"/>
        <v>1.4440428034550326E-2</v>
      </c>
      <c r="I4907" s="193"/>
      <c r="J4907" s="197">
        <v>4905</v>
      </c>
      <c r="K4907" s="234">
        <v>1.4440428034550326E-2</v>
      </c>
      <c r="L4907" s="198">
        <v>2.8478006453629455E-3</v>
      </c>
    </row>
    <row r="4908" spans="1:12" ht="14.4" x14ac:dyDescent="0.3">
      <c r="A4908" s="7">
        <v>37014</v>
      </c>
      <c r="B4908" s="191">
        <v>1267.4300539999999</v>
      </c>
      <c r="C4908" s="191">
        <v>1267.4300539999999</v>
      </c>
      <c r="D4908" s="191">
        <v>1239.880005</v>
      </c>
      <c r="E4908" s="191">
        <v>1248.579956</v>
      </c>
      <c r="F4908" s="192">
        <v>1248.579956</v>
      </c>
      <c r="G4908" s="191">
        <v>1137900000</v>
      </c>
      <c r="H4908" s="194">
        <f t="shared" si="76"/>
        <v>-1.4872692927321013E-2</v>
      </c>
      <c r="I4908" s="193"/>
      <c r="J4908" s="197">
        <v>4906</v>
      </c>
      <c r="K4908" s="234">
        <v>-1.4872692927321013E-2</v>
      </c>
      <c r="L4908" s="198">
        <v>2.8486121609215317E-3</v>
      </c>
    </row>
    <row r="4909" spans="1:12" ht="14.4" x14ac:dyDescent="0.3">
      <c r="A4909" s="7">
        <v>37013</v>
      </c>
      <c r="B4909" s="191">
        <v>1266.4399410000001</v>
      </c>
      <c r="C4909" s="191">
        <v>1272.9300539999999</v>
      </c>
      <c r="D4909" s="191">
        <v>1257.6999510000001</v>
      </c>
      <c r="E4909" s="191">
        <v>1267.4300539999999</v>
      </c>
      <c r="F4909" s="192">
        <v>1267.4300539999999</v>
      </c>
      <c r="G4909" s="191">
        <v>1342200000</v>
      </c>
      <c r="H4909" s="194">
        <f t="shared" si="76"/>
        <v>7.8180809681194143E-4</v>
      </c>
      <c r="I4909" s="193"/>
      <c r="J4909" s="197">
        <v>4907</v>
      </c>
      <c r="K4909" s="234">
        <v>7.8180809681194143E-4</v>
      </c>
      <c r="L4909" s="198">
        <v>2.8533263730607852E-3</v>
      </c>
    </row>
    <row r="4910" spans="1:12" ht="14.4" x14ac:dyDescent="0.3">
      <c r="A4910" s="7">
        <v>37012</v>
      </c>
      <c r="B4910" s="191">
        <v>1249.459961</v>
      </c>
      <c r="C4910" s="191">
        <v>1266.469971</v>
      </c>
      <c r="D4910" s="191">
        <v>1243.5500489999999</v>
      </c>
      <c r="E4910" s="191">
        <v>1266.4399410000001</v>
      </c>
      <c r="F4910" s="192">
        <v>1266.4399410000001</v>
      </c>
      <c r="G4910" s="191">
        <v>1181300000</v>
      </c>
      <c r="H4910" s="194">
        <f t="shared" si="76"/>
        <v>1.3589855241467852E-2</v>
      </c>
      <c r="I4910" s="193"/>
      <c r="J4910" s="197">
        <v>4908</v>
      </c>
      <c r="K4910" s="234">
        <v>1.3589855241467852E-2</v>
      </c>
      <c r="L4910" s="198">
        <v>2.8557332515339383E-3</v>
      </c>
    </row>
    <row r="4911" spans="1:12" ht="14.4" x14ac:dyDescent="0.3">
      <c r="A4911" s="7">
        <v>37011</v>
      </c>
      <c r="B4911" s="191">
        <v>1253.0500489999999</v>
      </c>
      <c r="C4911" s="191">
        <v>1269.3000489999999</v>
      </c>
      <c r="D4911" s="191">
        <v>1243.98999</v>
      </c>
      <c r="E4911" s="191">
        <v>1249.459961</v>
      </c>
      <c r="F4911" s="192">
        <v>1249.459961</v>
      </c>
      <c r="G4911" s="191">
        <v>1266800000</v>
      </c>
      <c r="H4911" s="194">
        <f t="shared" si="76"/>
        <v>-2.8650794937241358E-3</v>
      </c>
      <c r="I4911" s="193"/>
      <c r="J4911" s="197">
        <v>4909</v>
      </c>
      <c r="K4911" s="234">
        <v>-2.8650794937241358E-3</v>
      </c>
      <c r="L4911" s="198">
        <v>2.8593627291883844E-3</v>
      </c>
    </row>
    <row r="4912" spans="1:12" ht="14.4" x14ac:dyDescent="0.3">
      <c r="A4912" s="7">
        <v>37008</v>
      </c>
      <c r="B4912" s="191">
        <v>1234.5200199999999</v>
      </c>
      <c r="C4912" s="191">
        <v>1253.0699460000001</v>
      </c>
      <c r="D4912" s="191">
        <v>1234.5200199999999</v>
      </c>
      <c r="E4912" s="191">
        <v>1253.0500489999999</v>
      </c>
      <c r="F4912" s="192">
        <v>1253.0500489999999</v>
      </c>
      <c r="G4912" s="191">
        <v>1091300000</v>
      </c>
      <c r="H4912" s="194">
        <f t="shared" si="76"/>
        <v>1.500990563117803E-2</v>
      </c>
      <c r="I4912" s="193"/>
      <c r="J4912" s="197">
        <v>4910</v>
      </c>
      <c r="K4912" s="234">
        <v>1.500990563117803E-2</v>
      </c>
      <c r="L4912" s="198">
        <v>2.8594918076080521E-3</v>
      </c>
    </row>
    <row r="4913" spans="1:12" ht="14.4" x14ac:dyDescent="0.3">
      <c r="A4913" s="7">
        <v>37007</v>
      </c>
      <c r="B4913" s="191">
        <v>1228.75</v>
      </c>
      <c r="C4913" s="191">
        <v>1248.3000489999999</v>
      </c>
      <c r="D4913" s="191">
        <v>1228.75</v>
      </c>
      <c r="E4913" s="191">
        <v>1234.5200199999999</v>
      </c>
      <c r="F4913" s="192">
        <v>1234.5200199999999</v>
      </c>
      <c r="G4913" s="191">
        <v>1345200000</v>
      </c>
      <c r="H4913" s="194">
        <f t="shared" si="76"/>
        <v>4.6958453713122532E-3</v>
      </c>
      <c r="I4913" s="193"/>
      <c r="J4913" s="197">
        <v>4911</v>
      </c>
      <c r="K4913" s="234">
        <v>4.6958453713122532E-3</v>
      </c>
      <c r="L4913" s="198">
        <v>2.8640232614490315E-3</v>
      </c>
    </row>
    <row r="4914" spans="1:12" ht="14.4" x14ac:dyDescent="0.3">
      <c r="A4914" s="7">
        <v>37006</v>
      </c>
      <c r="B4914" s="191">
        <v>1209.469971</v>
      </c>
      <c r="C4914" s="191">
        <v>1232.3599850000001</v>
      </c>
      <c r="D4914" s="191">
        <v>1207.380005</v>
      </c>
      <c r="E4914" s="191">
        <v>1228.75</v>
      </c>
      <c r="F4914" s="192">
        <v>1228.75</v>
      </c>
      <c r="G4914" s="191">
        <v>1203600000</v>
      </c>
      <c r="H4914" s="194">
        <f t="shared" si="76"/>
        <v>1.5940891020269913E-2</v>
      </c>
      <c r="I4914" s="193"/>
      <c r="J4914" s="197">
        <v>4912</v>
      </c>
      <c r="K4914" s="234">
        <v>1.5940891020269913E-2</v>
      </c>
      <c r="L4914" s="198">
        <v>2.8657824254505249E-3</v>
      </c>
    </row>
    <row r="4915" spans="1:12" ht="14.4" x14ac:dyDescent="0.3">
      <c r="A4915" s="7">
        <v>37005</v>
      </c>
      <c r="B4915" s="191">
        <v>1224.3599850000001</v>
      </c>
      <c r="C4915" s="191">
        <v>1233.540039</v>
      </c>
      <c r="D4915" s="191">
        <v>1208.8900149999999</v>
      </c>
      <c r="E4915" s="191">
        <v>1209.469971</v>
      </c>
      <c r="F4915" s="192">
        <v>1209.469971</v>
      </c>
      <c r="G4915" s="191">
        <v>1216500000</v>
      </c>
      <c r="H4915" s="194">
        <f t="shared" si="76"/>
        <v>-1.2161467364518666E-2</v>
      </c>
      <c r="I4915" s="193"/>
      <c r="J4915" s="197">
        <v>4913</v>
      </c>
      <c r="K4915" s="234">
        <v>-1.2161467364518666E-2</v>
      </c>
      <c r="L4915" s="198">
        <v>2.8668222075831969E-3</v>
      </c>
    </row>
    <row r="4916" spans="1:12" ht="14.4" x14ac:dyDescent="0.3">
      <c r="A4916" s="7">
        <v>37004</v>
      </c>
      <c r="B4916" s="191">
        <v>1242.9799800000001</v>
      </c>
      <c r="C4916" s="191">
        <v>1242.9799800000001</v>
      </c>
      <c r="D4916" s="191">
        <v>1217.469971</v>
      </c>
      <c r="E4916" s="191">
        <v>1224.3599850000001</v>
      </c>
      <c r="F4916" s="192">
        <v>1224.3599850000001</v>
      </c>
      <c r="G4916" s="191">
        <v>1012600000</v>
      </c>
      <c r="H4916" s="194">
        <f t="shared" si="76"/>
        <v>-1.4980124619545374E-2</v>
      </c>
      <c r="I4916" s="193"/>
      <c r="J4916" s="197">
        <v>4914</v>
      </c>
      <c r="K4916" s="234">
        <v>-1.4980124619545374E-2</v>
      </c>
      <c r="L4916" s="198">
        <v>2.8697598880563909E-3</v>
      </c>
    </row>
    <row r="4917" spans="1:12" ht="14.4" x14ac:dyDescent="0.3">
      <c r="A4917" s="7">
        <v>37001</v>
      </c>
      <c r="B4917" s="191">
        <v>1253.6999510000001</v>
      </c>
      <c r="C4917" s="191">
        <v>1253.6999510000001</v>
      </c>
      <c r="D4917" s="191">
        <v>1234.410034</v>
      </c>
      <c r="E4917" s="191">
        <v>1242.9799800000001</v>
      </c>
      <c r="F4917" s="192">
        <v>1242.9799800000001</v>
      </c>
      <c r="G4917" s="191">
        <v>1338700000</v>
      </c>
      <c r="H4917" s="194">
        <f t="shared" si="76"/>
        <v>-8.542751002259194E-3</v>
      </c>
      <c r="I4917" s="193"/>
      <c r="J4917" s="197">
        <v>4915</v>
      </c>
      <c r="K4917" s="234">
        <v>-8.542751002259194E-3</v>
      </c>
      <c r="L4917" s="198">
        <v>2.8769272367802526E-3</v>
      </c>
    </row>
    <row r="4918" spans="1:12" ht="14.4" x14ac:dyDescent="0.3">
      <c r="A4918" s="7">
        <v>37000</v>
      </c>
      <c r="B4918" s="191">
        <v>1238.160034</v>
      </c>
      <c r="C4918" s="191">
        <v>1253.709961</v>
      </c>
      <c r="D4918" s="191">
        <v>1233.3900149999999</v>
      </c>
      <c r="E4918" s="191">
        <v>1253.6899410000001</v>
      </c>
      <c r="F4918" s="192">
        <v>1253.6899410000001</v>
      </c>
      <c r="G4918" s="191">
        <v>1486800000</v>
      </c>
      <c r="H4918" s="194">
        <f t="shared" si="76"/>
        <v>1.2542729997372935E-2</v>
      </c>
      <c r="I4918" s="193"/>
      <c r="J4918" s="197">
        <v>4916</v>
      </c>
      <c r="K4918" s="234">
        <v>1.2542729997372935E-2</v>
      </c>
      <c r="L4918" s="198">
        <v>2.8791528612071519E-3</v>
      </c>
    </row>
    <row r="4919" spans="1:12" ht="14.4" x14ac:dyDescent="0.3">
      <c r="A4919" s="7">
        <v>36999</v>
      </c>
      <c r="B4919" s="191">
        <v>1191.8100589999999</v>
      </c>
      <c r="C4919" s="191">
        <v>1248.420044</v>
      </c>
      <c r="D4919" s="191">
        <v>1191.8100589999999</v>
      </c>
      <c r="E4919" s="191">
        <v>1238.160034</v>
      </c>
      <c r="F4919" s="192">
        <v>1238.160034</v>
      </c>
      <c r="G4919" s="191">
        <v>1918900000</v>
      </c>
      <c r="H4919" s="194">
        <f t="shared" si="76"/>
        <v>3.8890404263654643E-2</v>
      </c>
      <c r="I4919" s="193"/>
      <c r="J4919" s="197">
        <v>4917</v>
      </c>
      <c r="K4919" s="234">
        <v>3.8890404263654643E-2</v>
      </c>
      <c r="L4919" s="198">
        <v>2.8796969302158134E-3</v>
      </c>
    </row>
    <row r="4920" spans="1:12" ht="14.4" x14ac:dyDescent="0.3">
      <c r="A4920" s="7">
        <v>36998</v>
      </c>
      <c r="B4920" s="191">
        <v>1179.6800539999999</v>
      </c>
      <c r="C4920" s="191">
        <v>1192.25</v>
      </c>
      <c r="D4920" s="191">
        <v>1168.900024</v>
      </c>
      <c r="E4920" s="191">
        <v>1191.8100589999999</v>
      </c>
      <c r="F4920" s="192">
        <v>1191.8100589999999</v>
      </c>
      <c r="G4920" s="191">
        <v>1109600000</v>
      </c>
      <c r="H4920" s="194">
        <f t="shared" si="76"/>
        <v>1.0282453245581436E-2</v>
      </c>
      <c r="I4920" s="193"/>
      <c r="J4920" s="197">
        <v>4918</v>
      </c>
      <c r="K4920" s="234">
        <v>1.0282453245581436E-2</v>
      </c>
      <c r="L4920" s="198">
        <v>2.8817272377106621E-3</v>
      </c>
    </row>
    <row r="4921" spans="1:12" ht="14.4" x14ac:dyDescent="0.3">
      <c r="A4921" s="7">
        <v>36997</v>
      </c>
      <c r="B4921" s="191">
        <v>1183.5</v>
      </c>
      <c r="C4921" s="191">
        <v>1184.6400149999999</v>
      </c>
      <c r="D4921" s="191">
        <v>1167.380005</v>
      </c>
      <c r="E4921" s="191">
        <v>1179.6800539999999</v>
      </c>
      <c r="F4921" s="192">
        <v>1179.6800539999999</v>
      </c>
      <c r="G4921" s="191">
        <v>913900000</v>
      </c>
      <c r="H4921" s="194">
        <f t="shared" si="76"/>
        <v>-3.2276687790452662E-3</v>
      </c>
      <c r="I4921" s="193"/>
      <c r="J4921" s="197">
        <v>4919</v>
      </c>
      <c r="K4921" s="234">
        <v>-3.2276687790452662E-3</v>
      </c>
      <c r="L4921" s="198">
        <v>2.8842621599130436E-3</v>
      </c>
    </row>
    <row r="4922" spans="1:12" ht="14.4" x14ac:dyDescent="0.3">
      <c r="A4922" s="7">
        <v>36993</v>
      </c>
      <c r="B4922" s="191">
        <v>1165.8900149999999</v>
      </c>
      <c r="C4922" s="191">
        <v>1183.51001</v>
      </c>
      <c r="D4922" s="191">
        <v>1157.7299800000001</v>
      </c>
      <c r="E4922" s="191">
        <v>1183.5</v>
      </c>
      <c r="F4922" s="192">
        <v>1183.5</v>
      </c>
      <c r="G4922" s="191">
        <v>1102000000</v>
      </c>
      <c r="H4922" s="194">
        <f t="shared" si="76"/>
        <v>1.5104327829756783E-2</v>
      </c>
      <c r="I4922" s="193"/>
      <c r="J4922" s="197">
        <v>4920</v>
      </c>
      <c r="K4922" s="234">
        <v>1.5104327829756783E-2</v>
      </c>
      <c r="L4922" s="198">
        <v>2.8848144434957248E-3</v>
      </c>
    </row>
    <row r="4923" spans="1:12" ht="14.4" x14ac:dyDescent="0.3">
      <c r="A4923" s="7">
        <v>36992</v>
      </c>
      <c r="B4923" s="191">
        <v>1168.380005</v>
      </c>
      <c r="C4923" s="191">
        <v>1182.23999</v>
      </c>
      <c r="D4923" s="191">
        <v>1160.26001</v>
      </c>
      <c r="E4923" s="191">
        <v>1165.8900149999999</v>
      </c>
      <c r="F4923" s="192">
        <v>1165.8900149999999</v>
      </c>
      <c r="G4923" s="191">
        <v>1290300000</v>
      </c>
      <c r="H4923" s="194">
        <f t="shared" si="76"/>
        <v>-2.1311473915543722E-3</v>
      </c>
      <c r="I4923" s="193"/>
      <c r="J4923" s="197">
        <v>4921</v>
      </c>
      <c r="K4923" s="234">
        <v>-2.1311473915543722E-3</v>
      </c>
      <c r="L4923" s="198">
        <v>2.8954654223499582E-3</v>
      </c>
    </row>
    <row r="4924" spans="1:12" ht="14.4" x14ac:dyDescent="0.3">
      <c r="A4924" s="7">
        <v>36991</v>
      </c>
      <c r="B4924" s="191">
        <v>1137.589966</v>
      </c>
      <c r="C4924" s="191">
        <v>1173.920044</v>
      </c>
      <c r="D4924" s="191">
        <v>1137.589966</v>
      </c>
      <c r="E4924" s="191">
        <v>1168.380005</v>
      </c>
      <c r="F4924" s="192">
        <v>1168.380005</v>
      </c>
      <c r="G4924" s="191">
        <v>1349600000</v>
      </c>
      <c r="H4924" s="194">
        <f t="shared" si="76"/>
        <v>2.7066025475122713E-2</v>
      </c>
      <c r="I4924" s="193"/>
      <c r="J4924" s="197">
        <v>4922</v>
      </c>
      <c r="K4924" s="234">
        <v>2.7066025475122713E-2</v>
      </c>
      <c r="L4924" s="198">
        <v>2.8963665835870633E-3</v>
      </c>
    </row>
    <row r="4925" spans="1:12" ht="14.4" x14ac:dyDescent="0.3">
      <c r="A4925" s="7">
        <v>36990</v>
      </c>
      <c r="B4925" s="191">
        <v>1128.4300539999999</v>
      </c>
      <c r="C4925" s="191">
        <v>1146.130005</v>
      </c>
      <c r="D4925" s="191">
        <v>1126.380005</v>
      </c>
      <c r="E4925" s="191">
        <v>1137.589966</v>
      </c>
      <c r="F4925" s="192">
        <v>1137.589966</v>
      </c>
      <c r="G4925" s="191">
        <v>1062800000</v>
      </c>
      <c r="H4925" s="194">
        <f t="shared" si="76"/>
        <v>8.1173945762349192E-3</v>
      </c>
      <c r="I4925" s="193"/>
      <c r="J4925" s="197">
        <v>4923</v>
      </c>
      <c r="K4925" s="234">
        <v>8.1173945762349192E-3</v>
      </c>
      <c r="L4925" s="198">
        <v>2.897118871477854E-3</v>
      </c>
    </row>
    <row r="4926" spans="1:12" ht="14.4" x14ac:dyDescent="0.3">
      <c r="A4926" s="7">
        <v>36987</v>
      </c>
      <c r="B4926" s="191">
        <v>1151.4399410000001</v>
      </c>
      <c r="C4926" s="191">
        <v>1151.4399410000001</v>
      </c>
      <c r="D4926" s="191">
        <v>1119.290039</v>
      </c>
      <c r="E4926" s="191">
        <v>1128.4300539999999</v>
      </c>
      <c r="F4926" s="192">
        <v>1128.4300539999999</v>
      </c>
      <c r="G4926" s="191">
        <v>1266800000</v>
      </c>
      <c r="H4926" s="194">
        <f t="shared" si="76"/>
        <v>-1.9983575504612584E-2</v>
      </c>
      <c r="I4926" s="193"/>
      <c r="J4926" s="197">
        <v>4924</v>
      </c>
      <c r="K4926" s="234">
        <v>-1.9983575504612584E-2</v>
      </c>
      <c r="L4926" s="198">
        <v>2.8999179986736335E-3</v>
      </c>
    </row>
    <row r="4927" spans="1:12" ht="14.4" x14ac:dyDescent="0.3">
      <c r="A4927" s="7">
        <v>36986</v>
      </c>
      <c r="B4927" s="191">
        <v>1103.25</v>
      </c>
      <c r="C4927" s="191">
        <v>1151.469971</v>
      </c>
      <c r="D4927" s="191">
        <v>1103.25</v>
      </c>
      <c r="E4927" s="191">
        <v>1151.4399410000001</v>
      </c>
      <c r="F4927" s="192">
        <v>1151.4399410000001</v>
      </c>
      <c r="G4927" s="191">
        <v>1368000000</v>
      </c>
      <c r="H4927" s="194">
        <f t="shared" si="76"/>
        <v>4.3679982778155532E-2</v>
      </c>
      <c r="I4927" s="193"/>
      <c r="J4927" s="197">
        <v>4925</v>
      </c>
      <c r="K4927" s="234">
        <v>4.3679982778155532E-2</v>
      </c>
      <c r="L4927" s="198">
        <v>2.9034214346194986E-3</v>
      </c>
    </row>
    <row r="4928" spans="1:12" ht="14.4" x14ac:dyDescent="0.3">
      <c r="A4928" s="7">
        <v>36985</v>
      </c>
      <c r="B4928" s="191">
        <v>1106.459961</v>
      </c>
      <c r="C4928" s="191">
        <v>1117.5</v>
      </c>
      <c r="D4928" s="191">
        <v>1091.98999</v>
      </c>
      <c r="E4928" s="191">
        <v>1103.25</v>
      </c>
      <c r="F4928" s="192">
        <v>1103.25</v>
      </c>
      <c r="G4928" s="191">
        <v>1425590000</v>
      </c>
      <c r="H4928" s="194">
        <f t="shared" si="76"/>
        <v>-2.9011090442883376E-3</v>
      </c>
      <c r="I4928" s="193"/>
      <c r="J4928" s="197">
        <v>4926</v>
      </c>
      <c r="K4928" s="234">
        <v>-2.9011090442883376E-3</v>
      </c>
      <c r="L4928" s="198">
        <v>2.9081579500967189E-3</v>
      </c>
    </row>
    <row r="4929" spans="1:12" ht="14.4" x14ac:dyDescent="0.3">
      <c r="A4929" s="7">
        <v>36984</v>
      </c>
      <c r="B4929" s="191">
        <v>1145.869995</v>
      </c>
      <c r="C4929" s="191">
        <v>1145.869995</v>
      </c>
      <c r="D4929" s="191">
        <v>1100.1899410000001</v>
      </c>
      <c r="E4929" s="191">
        <v>1106.459961</v>
      </c>
      <c r="F4929" s="192">
        <v>1106.459961</v>
      </c>
      <c r="G4929" s="191">
        <v>1386100000</v>
      </c>
      <c r="H4929" s="194">
        <f t="shared" si="76"/>
        <v>-3.4393111061434153E-2</v>
      </c>
      <c r="I4929" s="193"/>
      <c r="J4929" s="197">
        <v>4927</v>
      </c>
      <c r="K4929" s="234">
        <v>-3.4393111061434153E-2</v>
      </c>
      <c r="L4929" s="198">
        <v>2.9139792557567904E-3</v>
      </c>
    </row>
    <row r="4930" spans="1:12" ht="14.4" x14ac:dyDescent="0.3">
      <c r="A4930" s="7">
        <v>36983</v>
      </c>
      <c r="B4930" s="191">
        <v>1160.329956</v>
      </c>
      <c r="C4930" s="191">
        <v>1169.51001</v>
      </c>
      <c r="D4930" s="191">
        <v>1137.51001</v>
      </c>
      <c r="E4930" s="191">
        <v>1145.869995</v>
      </c>
      <c r="F4930" s="192">
        <v>1145.869995</v>
      </c>
      <c r="G4930" s="191">
        <v>1254900000</v>
      </c>
      <c r="H4930" s="194">
        <f t="shared" si="76"/>
        <v>-1.2461938886631675E-2</v>
      </c>
      <c r="I4930" s="193"/>
      <c r="J4930" s="197">
        <v>4928</v>
      </c>
      <c r="K4930" s="234">
        <v>-1.2461938886631675E-2</v>
      </c>
      <c r="L4930" s="198">
        <v>2.9157468198171251E-3</v>
      </c>
    </row>
    <row r="4931" spans="1:12" ht="14.4" x14ac:dyDescent="0.3">
      <c r="A4931" s="7">
        <v>36980</v>
      </c>
      <c r="B4931" s="191">
        <v>1147.9499510000001</v>
      </c>
      <c r="C4931" s="191">
        <v>1162.8000489999999</v>
      </c>
      <c r="D4931" s="191">
        <v>1143.829956</v>
      </c>
      <c r="E4931" s="191">
        <v>1160.329956</v>
      </c>
      <c r="F4931" s="192">
        <v>1160.329956</v>
      </c>
      <c r="G4931" s="191">
        <v>1280800000</v>
      </c>
      <c r="H4931" s="194">
        <f t="shared" si="76"/>
        <v>1.0784446647012386E-2</v>
      </c>
      <c r="I4931" s="193"/>
      <c r="J4931" s="197">
        <v>4929</v>
      </c>
      <c r="K4931" s="234">
        <v>1.0784446647012386E-2</v>
      </c>
      <c r="L4931" s="198">
        <v>2.9209196799964946E-3</v>
      </c>
    </row>
    <row r="4932" spans="1:12" ht="14.4" x14ac:dyDescent="0.3">
      <c r="A4932" s="7">
        <v>36979</v>
      </c>
      <c r="B4932" s="191">
        <v>1153.290039</v>
      </c>
      <c r="C4932" s="191">
        <v>1161.6899410000001</v>
      </c>
      <c r="D4932" s="191">
        <v>1136.26001</v>
      </c>
      <c r="E4932" s="191">
        <v>1147.9499510000001</v>
      </c>
      <c r="F4932" s="192">
        <v>1147.9499510000001</v>
      </c>
      <c r="G4932" s="191">
        <v>1234500000</v>
      </c>
      <c r="H4932" s="194">
        <f t="shared" ref="H4932:H4995" si="77">(F4932-F4933)/F4933</f>
        <v>-4.6303079185789475E-3</v>
      </c>
      <c r="I4932" s="193"/>
      <c r="J4932" s="197">
        <v>4930</v>
      </c>
      <c r="K4932" s="234">
        <v>-4.6303079185789475E-3</v>
      </c>
      <c r="L4932" s="198">
        <v>2.9231717986643664E-3</v>
      </c>
    </row>
    <row r="4933" spans="1:12" ht="14.4" x14ac:dyDescent="0.3">
      <c r="A4933" s="7">
        <v>36978</v>
      </c>
      <c r="B4933" s="191">
        <v>1182.170044</v>
      </c>
      <c r="C4933" s="191">
        <v>1182.170044</v>
      </c>
      <c r="D4933" s="191">
        <v>1147.829956</v>
      </c>
      <c r="E4933" s="191">
        <v>1153.290039</v>
      </c>
      <c r="F4933" s="192">
        <v>1153.290039</v>
      </c>
      <c r="G4933" s="191">
        <v>1333400000</v>
      </c>
      <c r="H4933" s="194">
        <f t="shared" si="77"/>
        <v>-2.4429653878118386E-2</v>
      </c>
      <c r="I4933" s="193"/>
      <c r="J4933" s="197">
        <v>4931</v>
      </c>
      <c r="K4933" s="234">
        <v>-2.4429653878118386E-2</v>
      </c>
      <c r="L4933" s="198">
        <v>2.9281260087797847E-3</v>
      </c>
    </row>
    <row r="4934" spans="1:12" ht="14.4" x14ac:dyDescent="0.3">
      <c r="A4934" s="7">
        <v>36977</v>
      </c>
      <c r="B4934" s="191">
        <v>1152.6899410000001</v>
      </c>
      <c r="C4934" s="191">
        <v>1183.349976</v>
      </c>
      <c r="D4934" s="191">
        <v>1150.959961</v>
      </c>
      <c r="E4934" s="191">
        <v>1182.170044</v>
      </c>
      <c r="F4934" s="192">
        <v>1182.170044</v>
      </c>
      <c r="G4934" s="191">
        <v>1314200000</v>
      </c>
      <c r="H4934" s="194">
        <f t="shared" si="77"/>
        <v>2.5575050107945609E-2</v>
      </c>
      <c r="I4934" s="193"/>
      <c r="J4934" s="197">
        <v>4932</v>
      </c>
      <c r="K4934" s="234">
        <v>2.5575050107945609E-2</v>
      </c>
      <c r="L4934" s="198">
        <v>2.9323576282972025E-3</v>
      </c>
    </row>
    <row r="4935" spans="1:12" ht="14.4" x14ac:dyDescent="0.3">
      <c r="A4935" s="7">
        <v>36976</v>
      </c>
      <c r="B4935" s="191">
        <v>1139.829956</v>
      </c>
      <c r="C4935" s="191">
        <v>1160.0200199999999</v>
      </c>
      <c r="D4935" s="191">
        <v>1139.829956</v>
      </c>
      <c r="E4935" s="191">
        <v>1152.6899410000001</v>
      </c>
      <c r="F4935" s="192">
        <v>1152.6899410000001</v>
      </c>
      <c r="G4935" s="191">
        <v>1114000000</v>
      </c>
      <c r="H4935" s="194">
        <f t="shared" si="77"/>
        <v>1.1282371490857757E-2</v>
      </c>
      <c r="I4935" s="193"/>
      <c r="J4935" s="197">
        <v>4933</v>
      </c>
      <c r="K4935" s="234">
        <v>1.1282371490857757E-2</v>
      </c>
      <c r="L4935" s="198">
        <v>2.9351100292689179E-3</v>
      </c>
    </row>
    <row r="4936" spans="1:12" ht="14.4" x14ac:dyDescent="0.3">
      <c r="A4936" s="7">
        <v>36973</v>
      </c>
      <c r="B4936" s="191">
        <v>1117.579956</v>
      </c>
      <c r="C4936" s="191">
        <v>1141.829956</v>
      </c>
      <c r="D4936" s="191">
        <v>1117.579956</v>
      </c>
      <c r="E4936" s="191">
        <v>1139.829956</v>
      </c>
      <c r="F4936" s="192">
        <v>1139.829956</v>
      </c>
      <c r="G4936" s="191">
        <v>1364900000</v>
      </c>
      <c r="H4936" s="194">
        <f t="shared" si="77"/>
        <v>1.9909090066035508E-2</v>
      </c>
      <c r="I4936" s="193"/>
      <c r="J4936" s="197">
        <v>4934</v>
      </c>
      <c r="K4936" s="234">
        <v>1.9909090066035508E-2</v>
      </c>
      <c r="L4936" s="198">
        <v>2.9368967048052199E-3</v>
      </c>
    </row>
    <row r="4937" spans="1:12" ht="14.4" x14ac:dyDescent="0.3">
      <c r="A4937" s="7">
        <v>36972</v>
      </c>
      <c r="B4937" s="191">
        <v>1122.1400149999999</v>
      </c>
      <c r="C4937" s="191">
        <v>1124.2700199999999</v>
      </c>
      <c r="D4937" s="191">
        <v>1081.1899410000001</v>
      </c>
      <c r="E4937" s="191">
        <v>1117.579956</v>
      </c>
      <c r="F4937" s="192">
        <v>1117.579956</v>
      </c>
      <c r="G4937" s="191">
        <v>1723950000</v>
      </c>
      <c r="H4937" s="194">
        <f t="shared" si="77"/>
        <v>-4.0637165942254633E-3</v>
      </c>
      <c r="I4937" s="193"/>
      <c r="J4937" s="197">
        <v>4935</v>
      </c>
      <c r="K4937" s="234">
        <v>-4.0637165942254633E-3</v>
      </c>
      <c r="L4937" s="198">
        <v>2.9405970617554715E-3</v>
      </c>
    </row>
    <row r="4938" spans="1:12" ht="14.4" x14ac:dyDescent="0.3">
      <c r="A4938" s="7">
        <v>36971</v>
      </c>
      <c r="B4938" s="191">
        <v>1142.619995</v>
      </c>
      <c r="C4938" s="191">
        <v>1149.3900149999999</v>
      </c>
      <c r="D4938" s="191">
        <v>1118.73999</v>
      </c>
      <c r="E4938" s="191">
        <v>1122.1400149999999</v>
      </c>
      <c r="F4938" s="192">
        <v>1122.1400149999999</v>
      </c>
      <c r="G4938" s="191">
        <v>1346300000</v>
      </c>
      <c r="H4938" s="194">
        <f t="shared" si="77"/>
        <v>-1.7923701746528659E-2</v>
      </c>
      <c r="I4938" s="193"/>
      <c r="J4938" s="197">
        <v>4936</v>
      </c>
      <c r="K4938" s="234">
        <v>-1.7923701746528659E-2</v>
      </c>
      <c r="L4938" s="198">
        <v>2.9407486092097672E-3</v>
      </c>
    </row>
    <row r="4939" spans="1:12" ht="14.4" x14ac:dyDescent="0.3">
      <c r="A4939" s="7">
        <v>36970</v>
      </c>
      <c r="B4939" s="191">
        <v>1170.8100589999999</v>
      </c>
      <c r="C4939" s="191">
        <v>1180.5600589999999</v>
      </c>
      <c r="D4939" s="191">
        <v>1142.1899410000001</v>
      </c>
      <c r="E4939" s="191">
        <v>1142.619995</v>
      </c>
      <c r="F4939" s="192">
        <v>1142.619995</v>
      </c>
      <c r="G4939" s="191">
        <v>1235900000</v>
      </c>
      <c r="H4939" s="194">
        <f t="shared" si="77"/>
        <v>-2.4077401610366499E-2</v>
      </c>
      <c r="I4939" s="193"/>
      <c r="J4939" s="197">
        <v>4937</v>
      </c>
      <c r="K4939" s="234">
        <v>-2.4077401610366499E-2</v>
      </c>
      <c r="L4939" s="198">
        <v>2.9436398991842909E-3</v>
      </c>
    </row>
    <row r="4940" spans="1:12" ht="14.4" x14ac:dyDescent="0.3">
      <c r="A4940" s="7">
        <v>36969</v>
      </c>
      <c r="B4940" s="191">
        <v>1150.530029</v>
      </c>
      <c r="C4940" s="191">
        <v>1173.5</v>
      </c>
      <c r="D4940" s="191">
        <v>1147.1800539999999</v>
      </c>
      <c r="E4940" s="191">
        <v>1170.8100589999999</v>
      </c>
      <c r="F4940" s="192">
        <v>1170.8100589999999</v>
      </c>
      <c r="G4940" s="191">
        <v>1126200000</v>
      </c>
      <c r="H4940" s="194">
        <f t="shared" si="77"/>
        <v>1.7626684648662825E-2</v>
      </c>
      <c r="I4940" s="193"/>
      <c r="J4940" s="197">
        <v>4938</v>
      </c>
      <c r="K4940" s="234">
        <v>1.7626684648662825E-2</v>
      </c>
      <c r="L4940" s="198">
        <v>2.943717103075102E-3</v>
      </c>
    </row>
    <row r="4941" spans="1:12" ht="14.4" x14ac:dyDescent="0.3">
      <c r="A4941" s="7">
        <v>36966</v>
      </c>
      <c r="B4941" s="191">
        <v>1173.5600589999999</v>
      </c>
      <c r="C4941" s="191">
        <v>1173.5600589999999</v>
      </c>
      <c r="D4941" s="191">
        <v>1148.6400149999999</v>
      </c>
      <c r="E4941" s="191">
        <v>1150.530029</v>
      </c>
      <c r="F4941" s="192">
        <v>1150.530029</v>
      </c>
      <c r="G4941" s="191">
        <v>1543560000</v>
      </c>
      <c r="H4941" s="194">
        <f t="shared" si="77"/>
        <v>-1.9624074476106465E-2</v>
      </c>
      <c r="I4941" s="193"/>
      <c r="J4941" s="197">
        <v>4939</v>
      </c>
      <c r="K4941" s="234">
        <v>-1.9624074476106465E-2</v>
      </c>
      <c r="L4941" s="198">
        <v>2.946021589209662E-3</v>
      </c>
    </row>
    <row r="4942" spans="1:12" ht="14.4" x14ac:dyDescent="0.3">
      <c r="A4942" s="7">
        <v>36965</v>
      </c>
      <c r="B4942" s="191">
        <v>1166.709961</v>
      </c>
      <c r="C4942" s="191">
        <v>1182.040039</v>
      </c>
      <c r="D4942" s="191">
        <v>1166.709961</v>
      </c>
      <c r="E4942" s="191">
        <v>1173.5600589999999</v>
      </c>
      <c r="F4942" s="192">
        <v>1173.5600589999999</v>
      </c>
      <c r="G4942" s="191">
        <v>1259500000</v>
      </c>
      <c r="H4942" s="194">
        <f t="shared" si="77"/>
        <v>5.8712946910375171E-3</v>
      </c>
      <c r="I4942" s="193"/>
      <c r="J4942" s="197">
        <v>4940</v>
      </c>
      <c r="K4942" s="234">
        <v>5.8712946910375171E-3</v>
      </c>
      <c r="L4942" s="198">
        <v>2.9473034826035106E-3</v>
      </c>
    </row>
    <row r="4943" spans="1:12" ht="14.4" x14ac:dyDescent="0.3">
      <c r="A4943" s="7">
        <v>36964</v>
      </c>
      <c r="B4943" s="191">
        <v>1197.660034</v>
      </c>
      <c r="C4943" s="191">
        <v>1197.660034</v>
      </c>
      <c r="D4943" s="191">
        <v>1155.349976</v>
      </c>
      <c r="E4943" s="191">
        <v>1166.709961</v>
      </c>
      <c r="F4943" s="192">
        <v>1166.709961</v>
      </c>
      <c r="G4943" s="191">
        <v>1397400000</v>
      </c>
      <c r="H4943" s="194">
        <f t="shared" si="77"/>
        <v>-2.5842118899660951E-2</v>
      </c>
      <c r="I4943" s="193"/>
      <c r="J4943" s="197">
        <v>4941</v>
      </c>
      <c r="K4943" s="234">
        <v>-2.5842118899660951E-2</v>
      </c>
      <c r="L4943" s="198">
        <v>2.9488888883827378E-3</v>
      </c>
    </row>
    <row r="4944" spans="1:12" ht="14.4" x14ac:dyDescent="0.3">
      <c r="A4944" s="7">
        <v>36963</v>
      </c>
      <c r="B4944" s="191">
        <v>1180.160034</v>
      </c>
      <c r="C4944" s="191">
        <v>1197.829956</v>
      </c>
      <c r="D4944" s="191">
        <v>1171.5</v>
      </c>
      <c r="E4944" s="191">
        <v>1197.660034</v>
      </c>
      <c r="F4944" s="192">
        <v>1197.660034</v>
      </c>
      <c r="G4944" s="191">
        <v>1360900000</v>
      </c>
      <c r="H4944" s="194">
        <f t="shared" si="77"/>
        <v>1.4828497403598739E-2</v>
      </c>
      <c r="I4944" s="193"/>
      <c r="J4944" s="197">
        <v>4942</v>
      </c>
      <c r="K4944" s="234">
        <v>1.4828497403598739E-2</v>
      </c>
      <c r="L4944" s="198">
        <v>2.9498894898596817E-3</v>
      </c>
    </row>
    <row r="4945" spans="1:12" ht="14.4" x14ac:dyDescent="0.3">
      <c r="A4945" s="7">
        <v>36962</v>
      </c>
      <c r="B4945" s="191">
        <v>1233.420044</v>
      </c>
      <c r="C4945" s="191">
        <v>1233.420044</v>
      </c>
      <c r="D4945" s="191">
        <v>1176.780029</v>
      </c>
      <c r="E4945" s="191">
        <v>1180.160034</v>
      </c>
      <c r="F4945" s="192">
        <v>1180.160034</v>
      </c>
      <c r="G4945" s="191">
        <v>1229000000</v>
      </c>
      <c r="H4945" s="194">
        <f t="shared" si="77"/>
        <v>-4.3180756027992657E-2</v>
      </c>
      <c r="I4945" s="193"/>
      <c r="J4945" s="197">
        <v>4943</v>
      </c>
      <c r="K4945" s="234">
        <v>-4.3180756027992657E-2</v>
      </c>
      <c r="L4945" s="198">
        <v>2.9530224810500549E-3</v>
      </c>
    </row>
    <row r="4946" spans="1:12" ht="14.4" x14ac:dyDescent="0.3">
      <c r="A4946" s="7">
        <v>36959</v>
      </c>
      <c r="B4946" s="191">
        <v>1264.73999</v>
      </c>
      <c r="C4946" s="191">
        <v>1264.73999</v>
      </c>
      <c r="D4946" s="191">
        <v>1228.420044</v>
      </c>
      <c r="E4946" s="191">
        <v>1233.420044</v>
      </c>
      <c r="F4946" s="192">
        <v>1233.420044</v>
      </c>
      <c r="G4946" s="191">
        <v>1085900000</v>
      </c>
      <c r="H4946" s="194">
        <f t="shared" si="77"/>
        <v>-2.4763940610433351E-2</v>
      </c>
      <c r="I4946" s="193"/>
      <c r="J4946" s="197">
        <v>4944</v>
      </c>
      <c r="K4946" s="234">
        <v>-2.4763940610433351E-2</v>
      </c>
      <c r="L4946" s="198">
        <v>2.9533183111009917E-3</v>
      </c>
    </row>
    <row r="4947" spans="1:12" ht="14.4" x14ac:dyDescent="0.3">
      <c r="A4947" s="7">
        <v>36958</v>
      </c>
      <c r="B4947" s="191">
        <v>1261.8900149999999</v>
      </c>
      <c r="C4947" s="191">
        <v>1266.5</v>
      </c>
      <c r="D4947" s="191">
        <v>1257.599976</v>
      </c>
      <c r="E4947" s="191">
        <v>1264.73999</v>
      </c>
      <c r="F4947" s="192">
        <v>1264.73999</v>
      </c>
      <c r="G4947" s="191">
        <v>1114100000</v>
      </c>
      <c r="H4947" s="194">
        <f t="shared" si="77"/>
        <v>2.2584971480260787E-3</v>
      </c>
      <c r="I4947" s="193"/>
      <c r="J4947" s="197">
        <v>4945</v>
      </c>
      <c r="K4947" s="234">
        <v>2.2584971480260787E-3</v>
      </c>
      <c r="L4947" s="198">
        <v>2.961988096265957E-3</v>
      </c>
    </row>
    <row r="4948" spans="1:12" ht="14.4" x14ac:dyDescent="0.3">
      <c r="A4948" s="7">
        <v>36957</v>
      </c>
      <c r="B4948" s="191">
        <v>1253.8000489999999</v>
      </c>
      <c r="C4948" s="191">
        <v>1263.8599850000001</v>
      </c>
      <c r="D4948" s="191">
        <v>1253.8000489999999</v>
      </c>
      <c r="E4948" s="191">
        <v>1261.8900149999999</v>
      </c>
      <c r="F4948" s="192">
        <v>1261.8900149999999</v>
      </c>
      <c r="G4948" s="191">
        <v>1132200000</v>
      </c>
      <c r="H4948" s="194">
        <f t="shared" si="77"/>
        <v>6.4523573806304774E-3</v>
      </c>
      <c r="I4948" s="193"/>
      <c r="J4948" s="197">
        <v>4946</v>
      </c>
      <c r="K4948" s="234">
        <v>6.4523573806304774E-3</v>
      </c>
      <c r="L4948" s="198">
        <v>2.9668971958768304E-3</v>
      </c>
    </row>
    <row r="4949" spans="1:12" ht="14.4" x14ac:dyDescent="0.3">
      <c r="A4949" s="7">
        <v>36956</v>
      </c>
      <c r="B4949" s="191">
        <v>1241.410034</v>
      </c>
      <c r="C4949" s="191">
        <v>1267.420044</v>
      </c>
      <c r="D4949" s="191">
        <v>1241.410034</v>
      </c>
      <c r="E4949" s="191">
        <v>1253.8000489999999</v>
      </c>
      <c r="F4949" s="192">
        <v>1253.8000489999999</v>
      </c>
      <c r="G4949" s="191">
        <v>1091800000</v>
      </c>
      <c r="H4949" s="194">
        <f t="shared" si="77"/>
        <v>9.980598400737551E-3</v>
      </c>
      <c r="I4949" s="193"/>
      <c r="J4949" s="197">
        <v>4947</v>
      </c>
      <c r="K4949" s="234">
        <v>9.980598400737551E-3</v>
      </c>
      <c r="L4949" s="198">
        <v>2.9681076080646019E-3</v>
      </c>
    </row>
    <row r="4950" spans="1:12" ht="14.4" x14ac:dyDescent="0.3">
      <c r="A4950" s="7">
        <v>36955</v>
      </c>
      <c r="B4950" s="191">
        <v>1234.1800539999999</v>
      </c>
      <c r="C4950" s="191">
        <v>1242.5500489999999</v>
      </c>
      <c r="D4950" s="191">
        <v>1234.040039</v>
      </c>
      <c r="E4950" s="191">
        <v>1241.410034</v>
      </c>
      <c r="F4950" s="192">
        <v>1241.410034</v>
      </c>
      <c r="G4950" s="191">
        <v>929200000</v>
      </c>
      <c r="H4950" s="194">
        <f t="shared" si="77"/>
        <v>5.8581241663787816E-3</v>
      </c>
      <c r="I4950" s="193"/>
      <c r="J4950" s="197">
        <v>4948</v>
      </c>
      <c r="K4950" s="234">
        <v>5.8581241663787816E-3</v>
      </c>
      <c r="L4950" s="198">
        <v>2.9691412932417831E-3</v>
      </c>
    </row>
    <row r="4951" spans="1:12" ht="14.4" x14ac:dyDescent="0.3">
      <c r="A4951" s="7">
        <v>36952</v>
      </c>
      <c r="B4951" s="191">
        <v>1241.2299800000001</v>
      </c>
      <c r="C4951" s="191">
        <v>1251.01001</v>
      </c>
      <c r="D4951" s="191">
        <v>1219.73999</v>
      </c>
      <c r="E4951" s="191">
        <v>1234.1800539999999</v>
      </c>
      <c r="F4951" s="192">
        <v>1234.1800539999999</v>
      </c>
      <c r="G4951" s="191">
        <v>1294000000</v>
      </c>
      <c r="H4951" s="194">
        <f t="shared" si="77"/>
        <v>-5.6797902996188841E-3</v>
      </c>
      <c r="I4951" s="193"/>
      <c r="J4951" s="197">
        <v>4949</v>
      </c>
      <c r="K4951" s="234">
        <v>-5.6797902996188841E-3</v>
      </c>
      <c r="L4951" s="198">
        <v>2.974986861836375E-3</v>
      </c>
    </row>
    <row r="4952" spans="1:12" ht="14.4" x14ac:dyDescent="0.3">
      <c r="A4952" s="7">
        <v>36951</v>
      </c>
      <c r="B4952" s="191">
        <v>1239.9399410000001</v>
      </c>
      <c r="C4952" s="191">
        <v>1241.3599850000001</v>
      </c>
      <c r="D4952" s="191">
        <v>1214.5</v>
      </c>
      <c r="E4952" s="191">
        <v>1241.2299800000001</v>
      </c>
      <c r="F4952" s="192">
        <v>1241.2299800000001</v>
      </c>
      <c r="G4952" s="191">
        <v>1294900000</v>
      </c>
      <c r="H4952" s="194">
        <f t="shared" si="77"/>
        <v>1.0404044239107051E-3</v>
      </c>
      <c r="I4952" s="193"/>
      <c r="J4952" s="197">
        <v>4950</v>
      </c>
      <c r="K4952" s="234">
        <v>1.0404044239107051E-3</v>
      </c>
      <c r="L4952" s="198">
        <v>2.9816787583526339E-3</v>
      </c>
    </row>
    <row r="4953" spans="1:12" ht="14.4" x14ac:dyDescent="0.3">
      <c r="A4953" s="7">
        <v>36950</v>
      </c>
      <c r="B4953" s="191">
        <v>1257.9399410000001</v>
      </c>
      <c r="C4953" s="191">
        <v>1263.469971</v>
      </c>
      <c r="D4953" s="191">
        <v>1229.650024</v>
      </c>
      <c r="E4953" s="191">
        <v>1239.9399410000001</v>
      </c>
      <c r="F4953" s="192">
        <v>1239.9399410000001</v>
      </c>
      <c r="G4953" s="191">
        <v>1225300000</v>
      </c>
      <c r="H4953" s="194">
        <f t="shared" si="77"/>
        <v>-1.4309109213664755E-2</v>
      </c>
      <c r="I4953" s="193"/>
      <c r="J4953" s="197">
        <v>4951</v>
      </c>
      <c r="K4953" s="234">
        <v>-1.4309109213664755E-2</v>
      </c>
      <c r="L4953" s="198">
        <v>2.9818260422990236E-3</v>
      </c>
    </row>
    <row r="4954" spans="1:12" ht="14.4" x14ac:dyDescent="0.3">
      <c r="A4954" s="7">
        <v>36949</v>
      </c>
      <c r="B4954" s="191">
        <v>1267.650024</v>
      </c>
      <c r="C4954" s="191">
        <v>1272.76001</v>
      </c>
      <c r="D4954" s="191">
        <v>1252.26001</v>
      </c>
      <c r="E4954" s="191">
        <v>1257.9399410000001</v>
      </c>
      <c r="F4954" s="192">
        <v>1257.9399410000001</v>
      </c>
      <c r="G4954" s="191">
        <v>1114100000</v>
      </c>
      <c r="H4954" s="194">
        <f t="shared" si="77"/>
        <v>-7.6599083470690965E-3</v>
      </c>
      <c r="I4954" s="193"/>
      <c r="J4954" s="197">
        <v>4952</v>
      </c>
      <c r="K4954" s="234">
        <v>-7.6599083470690965E-3</v>
      </c>
      <c r="L4954" s="198">
        <v>2.9825816580425226E-3</v>
      </c>
    </row>
    <row r="4955" spans="1:12" ht="14.4" x14ac:dyDescent="0.3">
      <c r="A4955" s="7">
        <v>36948</v>
      </c>
      <c r="B4955" s="191">
        <v>1245.8599850000001</v>
      </c>
      <c r="C4955" s="191">
        <v>1267.6899410000001</v>
      </c>
      <c r="D4955" s="191">
        <v>1241.709961</v>
      </c>
      <c r="E4955" s="191">
        <v>1267.650024</v>
      </c>
      <c r="F4955" s="192">
        <v>1267.650024</v>
      </c>
      <c r="G4955" s="191">
        <v>1130800000</v>
      </c>
      <c r="H4955" s="194">
        <f t="shared" si="77"/>
        <v>1.7489958151276509E-2</v>
      </c>
      <c r="I4955" s="193"/>
      <c r="J4955" s="197">
        <v>4953</v>
      </c>
      <c r="K4955" s="234">
        <v>1.7489958151276509E-2</v>
      </c>
      <c r="L4955" s="198">
        <v>2.9851635678176751E-3</v>
      </c>
    </row>
    <row r="4956" spans="1:12" ht="14.4" x14ac:dyDescent="0.3">
      <c r="A4956" s="7">
        <v>36945</v>
      </c>
      <c r="B4956" s="191">
        <v>1252.8199460000001</v>
      </c>
      <c r="C4956" s="191">
        <v>1252.8199460000001</v>
      </c>
      <c r="D4956" s="191">
        <v>1215.4399410000001</v>
      </c>
      <c r="E4956" s="191">
        <v>1245.8599850000001</v>
      </c>
      <c r="F4956" s="192">
        <v>1245.8599850000001</v>
      </c>
      <c r="G4956" s="191">
        <v>1231300000</v>
      </c>
      <c r="H4956" s="194">
        <f t="shared" si="77"/>
        <v>-5.5554359764320204E-3</v>
      </c>
      <c r="I4956" s="193"/>
      <c r="J4956" s="197">
        <v>4954</v>
      </c>
      <c r="K4956" s="234">
        <v>-5.5554359764320204E-3</v>
      </c>
      <c r="L4956" s="198">
        <v>2.9874591380144376E-3</v>
      </c>
    </row>
    <row r="4957" spans="1:12" ht="14.4" x14ac:dyDescent="0.3">
      <c r="A4957" s="7">
        <v>36944</v>
      </c>
      <c r="B4957" s="191">
        <v>1255.2700199999999</v>
      </c>
      <c r="C4957" s="191">
        <v>1259.9399410000001</v>
      </c>
      <c r="D4957" s="191">
        <v>1228.329956</v>
      </c>
      <c r="E4957" s="191">
        <v>1252.8199460000001</v>
      </c>
      <c r="F4957" s="192">
        <v>1252.8199460000001</v>
      </c>
      <c r="G4957" s="191">
        <v>1365900000</v>
      </c>
      <c r="H4957" s="194">
        <f t="shared" si="77"/>
        <v>-1.9518302524263733E-3</v>
      </c>
      <c r="I4957" s="193"/>
      <c r="J4957" s="197">
        <v>4955</v>
      </c>
      <c r="K4957" s="234">
        <v>-1.9518302524263733E-3</v>
      </c>
      <c r="L4957" s="198">
        <v>2.9908193852305788E-3</v>
      </c>
    </row>
    <row r="4958" spans="1:12" ht="14.4" x14ac:dyDescent="0.3">
      <c r="A4958" s="7">
        <v>36943</v>
      </c>
      <c r="B4958" s="191">
        <v>1278.9399410000001</v>
      </c>
      <c r="C4958" s="191">
        <v>1282.969971</v>
      </c>
      <c r="D4958" s="191">
        <v>1253.160034</v>
      </c>
      <c r="E4958" s="191">
        <v>1255.2700199999999</v>
      </c>
      <c r="F4958" s="192">
        <v>1255.2700199999999</v>
      </c>
      <c r="G4958" s="191">
        <v>1208500000</v>
      </c>
      <c r="H4958" s="194">
        <f t="shared" si="77"/>
        <v>-1.8507453118942165E-2</v>
      </c>
      <c r="I4958" s="193"/>
      <c r="J4958" s="197">
        <v>4956</v>
      </c>
      <c r="K4958" s="234">
        <v>-1.8507453118942165E-2</v>
      </c>
      <c r="L4958" s="198">
        <v>2.9920169148385861E-3</v>
      </c>
    </row>
    <row r="4959" spans="1:12" ht="14.4" x14ac:dyDescent="0.3">
      <c r="A4959" s="7">
        <v>36942</v>
      </c>
      <c r="B4959" s="191">
        <v>1301.530029</v>
      </c>
      <c r="C4959" s="191">
        <v>1307.160034</v>
      </c>
      <c r="D4959" s="191">
        <v>1278.4399410000001</v>
      </c>
      <c r="E4959" s="191">
        <v>1278.9399410000001</v>
      </c>
      <c r="F4959" s="192">
        <v>1278.9399410000001</v>
      </c>
      <c r="G4959" s="191">
        <v>1112200000</v>
      </c>
      <c r="H4959" s="194">
        <f t="shared" si="77"/>
        <v>-1.7356563042465096E-2</v>
      </c>
      <c r="I4959" s="193"/>
      <c r="J4959" s="197">
        <v>4957</v>
      </c>
      <c r="K4959" s="234">
        <v>-1.7356563042465096E-2</v>
      </c>
      <c r="L4959" s="198">
        <v>2.9955428571428479E-3</v>
      </c>
    </row>
    <row r="4960" spans="1:12" ht="14.4" x14ac:dyDescent="0.3">
      <c r="A4960" s="7">
        <v>36938</v>
      </c>
      <c r="B4960" s="191">
        <v>1326.6099850000001</v>
      </c>
      <c r="C4960" s="191">
        <v>1326.6099850000001</v>
      </c>
      <c r="D4960" s="191">
        <v>1293.1800539999999</v>
      </c>
      <c r="E4960" s="191">
        <v>1301.530029</v>
      </c>
      <c r="F4960" s="192">
        <v>1301.530029</v>
      </c>
      <c r="G4960" s="191">
        <v>1257200000</v>
      </c>
      <c r="H4960" s="194">
        <f t="shared" si="77"/>
        <v>-1.8905297173682917E-2</v>
      </c>
      <c r="I4960" s="193"/>
      <c r="J4960" s="197">
        <v>4958</v>
      </c>
      <c r="K4960" s="234">
        <v>-1.8905297173682917E-2</v>
      </c>
      <c r="L4960" s="198">
        <v>3.0009945552936629E-3</v>
      </c>
    </row>
    <row r="4961" spans="1:12" ht="14.4" x14ac:dyDescent="0.3">
      <c r="A4961" s="7">
        <v>36937</v>
      </c>
      <c r="B4961" s="191">
        <v>1315.920044</v>
      </c>
      <c r="C4961" s="191">
        <v>1331.290039</v>
      </c>
      <c r="D4961" s="191">
        <v>1315.920044</v>
      </c>
      <c r="E4961" s="191">
        <v>1326.6099850000001</v>
      </c>
      <c r="F4961" s="192">
        <v>1326.6099850000001</v>
      </c>
      <c r="G4961" s="191">
        <v>1153700000</v>
      </c>
      <c r="H4961" s="194">
        <f t="shared" si="77"/>
        <v>8.1235490322845855E-3</v>
      </c>
      <c r="I4961" s="193"/>
      <c r="J4961" s="197">
        <v>4959</v>
      </c>
      <c r="K4961" s="234">
        <v>8.1235490322845855E-3</v>
      </c>
      <c r="L4961" s="198">
        <v>3.0120971693840815E-3</v>
      </c>
    </row>
    <row r="4962" spans="1:12" ht="14.4" x14ac:dyDescent="0.3">
      <c r="A4962" s="7">
        <v>36936</v>
      </c>
      <c r="B4962" s="191">
        <v>1318.8000489999999</v>
      </c>
      <c r="C4962" s="191">
        <v>1320.7299800000001</v>
      </c>
      <c r="D4962" s="191">
        <v>1304.719971</v>
      </c>
      <c r="E4962" s="191">
        <v>1315.920044</v>
      </c>
      <c r="F4962" s="192">
        <v>1315.920044</v>
      </c>
      <c r="G4962" s="191">
        <v>1150300000</v>
      </c>
      <c r="H4962" s="194">
        <f t="shared" si="77"/>
        <v>-2.1838071678749104E-3</v>
      </c>
      <c r="I4962" s="193"/>
      <c r="J4962" s="197">
        <v>4960</v>
      </c>
      <c r="K4962" s="234">
        <v>-2.1838071678749104E-3</v>
      </c>
      <c r="L4962" s="198">
        <v>3.0130637838951691E-3</v>
      </c>
    </row>
    <row r="4963" spans="1:12" ht="14.4" x14ac:dyDescent="0.3">
      <c r="A4963" s="7">
        <v>36935</v>
      </c>
      <c r="B4963" s="191">
        <v>1330.3100589999999</v>
      </c>
      <c r="C4963" s="191">
        <v>1336.619995</v>
      </c>
      <c r="D4963" s="191">
        <v>1317.51001</v>
      </c>
      <c r="E4963" s="191">
        <v>1318.8000489999999</v>
      </c>
      <c r="F4963" s="192">
        <v>1318.8000489999999</v>
      </c>
      <c r="G4963" s="191">
        <v>1075200000</v>
      </c>
      <c r="H4963" s="194">
        <f t="shared" si="77"/>
        <v>-8.6521258124230768E-3</v>
      </c>
      <c r="I4963" s="193"/>
      <c r="J4963" s="197">
        <v>4961</v>
      </c>
      <c r="K4963" s="234">
        <v>-8.6521258124230768E-3</v>
      </c>
      <c r="L4963" s="198">
        <v>3.0141397016049338E-3</v>
      </c>
    </row>
    <row r="4964" spans="1:12" ht="14.4" x14ac:dyDescent="0.3">
      <c r="A4964" s="7">
        <v>36934</v>
      </c>
      <c r="B4964" s="191">
        <v>1314.76001</v>
      </c>
      <c r="C4964" s="191">
        <v>1330.959961</v>
      </c>
      <c r="D4964" s="191">
        <v>1313.6400149999999</v>
      </c>
      <c r="E4964" s="191">
        <v>1330.3100589999999</v>
      </c>
      <c r="F4964" s="192">
        <v>1330.3100589999999</v>
      </c>
      <c r="G4964" s="191">
        <v>1039100000</v>
      </c>
      <c r="H4964" s="194">
        <f t="shared" si="77"/>
        <v>1.1827290822452034E-2</v>
      </c>
      <c r="I4964" s="193"/>
      <c r="J4964" s="197">
        <v>4962</v>
      </c>
      <c r="K4964" s="234">
        <v>1.1827290822452034E-2</v>
      </c>
      <c r="L4964" s="198">
        <v>3.0201691202563878E-3</v>
      </c>
    </row>
    <row r="4965" spans="1:12" ht="14.4" x14ac:dyDescent="0.3">
      <c r="A4965" s="7">
        <v>36931</v>
      </c>
      <c r="B4965" s="191">
        <v>1332.530029</v>
      </c>
      <c r="C4965" s="191">
        <v>1332.530029</v>
      </c>
      <c r="D4965" s="191">
        <v>1309.9799800000001</v>
      </c>
      <c r="E4965" s="191">
        <v>1314.76001</v>
      </c>
      <c r="F4965" s="192">
        <v>1314.76001</v>
      </c>
      <c r="G4965" s="191">
        <v>1075500000</v>
      </c>
      <c r="H4965" s="194">
        <f t="shared" si="77"/>
        <v>-1.3335548628000222E-2</v>
      </c>
      <c r="I4965" s="193"/>
      <c r="J4965" s="197">
        <v>4963</v>
      </c>
      <c r="K4965" s="234">
        <v>-1.3335548628000222E-2</v>
      </c>
      <c r="L4965" s="198">
        <v>3.023994731897068E-3</v>
      </c>
    </row>
    <row r="4966" spans="1:12" ht="14.4" x14ac:dyDescent="0.3">
      <c r="A4966" s="7">
        <v>36930</v>
      </c>
      <c r="B4966" s="191">
        <v>1341.099976</v>
      </c>
      <c r="C4966" s="191">
        <v>1350.3199460000001</v>
      </c>
      <c r="D4966" s="191">
        <v>1332.420044</v>
      </c>
      <c r="E4966" s="191">
        <v>1332.530029</v>
      </c>
      <c r="F4966" s="192">
        <v>1332.530029</v>
      </c>
      <c r="G4966" s="191">
        <v>1107200000</v>
      </c>
      <c r="H4966" s="194">
        <f t="shared" si="77"/>
        <v>-6.2346545253377369E-3</v>
      </c>
      <c r="I4966" s="193"/>
      <c r="J4966" s="197">
        <v>4964</v>
      </c>
      <c r="K4966" s="234">
        <v>-6.2346545253377369E-3</v>
      </c>
      <c r="L4966" s="198">
        <v>3.0364278147322998E-3</v>
      </c>
    </row>
    <row r="4967" spans="1:12" ht="14.4" x14ac:dyDescent="0.3">
      <c r="A4967" s="7">
        <v>36929</v>
      </c>
      <c r="B4967" s="191">
        <v>1352.26001</v>
      </c>
      <c r="C4967" s="191">
        <v>1352.26001</v>
      </c>
      <c r="D4967" s="191">
        <v>1334.26001</v>
      </c>
      <c r="E4967" s="191">
        <v>1340.8900149999999</v>
      </c>
      <c r="F4967" s="192">
        <v>1340.8900149999999</v>
      </c>
      <c r="G4967" s="191">
        <v>1158300000</v>
      </c>
      <c r="H4967" s="194">
        <f t="shared" si="77"/>
        <v>-8.4081426026937061E-3</v>
      </c>
      <c r="I4967" s="193"/>
      <c r="J4967" s="197">
        <v>4965</v>
      </c>
      <c r="K4967" s="234">
        <v>-8.4081426026937061E-3</v>
      </c>
      <c r="L4967" s="198">
        <v>3.0372762861827821E-3</v>
      </c>
    </row>
    <row r="4968" spans="1:12" ht="14.4" x14ac:dyDescent="0.3">
      <c r="A4968" s="7">
        <v>36928</v>
      </c>
      <c r="B4968" s="191">
        <v>1354.3100589999999</v>
      </c>
      <c r="C4968" s="191">
        <v>1363.5500489999999</v>
      </c>
      <c r="D4968" s="191">
        <v>1350.040039</v>
      </c>
      <c r="E4968" s="191">
        <v>1352.26001</v>
      </c>
      <c r="F4968" s="192">
        <v>1352.26001</v>
      </c>
      <c r="G4968" s="191">
        <v>1059600000</v>
      </c>
      <c r="H4968" s="194">
        <f t="shared" si="77"/>
        <v>-1.5137220508527173E-3</v>
      </c>
      <c r="I4968" s="193"/>
      <c r="J4968" s="197">
        <v>4966</v>
      </c>
      <c r="K4968" s="234">
        <v>-1.5137220508527173E-3</v>
      </c>
      <c r="L4968" s="198">
        <v>3.0390737067558468E-3</v>
      </c>
    </row>
    <row r="4969" spans="1:12" ht="14.4" x14ac:dyDescent="0.3">
      <c r="A4969" s="7">
        <v>36927</v>
      </c>
      <c r="B4969" s="191">
        <v>1349.469971</v>
      </c>
      <c r="C4969" s="191">
        <v>1354.5600589999999</v>
      </c>
      <c r="D4969" s="191">
        <v>1344.4799800000001</v>
      </c>
      <c r="E4969" s="191">
        <v>1354.3100589999999</v>
      </c>
      <c r="F4969" s="192">
        <v>1354.3100589999999</v>
      </c>
      <c r="G4969" s="191">
        <v>1013000000</v>
      </c>
      <c r="H4969" s="194">
        <f t="shared" si="77"/>
        <v>3.5866585429931907E-3</v>
      </c>
      <c r="I4969" s="193"/>
      <c r="J4969" s="197">
        <v>4967</v>
      </c>
      <c r="K4969" s="234">
        <v>3.5866585429931907E-3</v>
      </c>
      <c r="L4969" s="198">
        <v>3.0421617213404872E-3</v>
      </c>
    </row>
    <row r="4970" spans="1:12" ht="14.4" x14ac:dyDescent="0.3">
      <c r="A4970" s="7">
        <v>36924</v>
      </c>
      <c r="B4970" s="191">
        <v>1373.469971</v>
      </c>
      <c r="C4970" s="191">
        <v>1376.380005</v>
      </c>
      <c r="D4970" s="191">
        <v>1348.719971</v>
      </c>
      <c r="E4970" s="191">
        <v>1349.469971</v>
      </c>
      <c r="F4970" s="192">
        <v>1349.469971</v>
      </c>
      <c r="G4970" s="191">
        <v>1048400000</v>
      </c>
      <c r="H4970" s="194">
        <f t="shared" si="77"/>
        <v>-1.7473989607887829E-2</v>
      </c>
      <c r="I4970" s="193"/>
      <c r="J4970" s="197">
        <v>4968</v>
      </c>
      <c r="K4970" s="234">
        <v>-1.7473989607887829E-2</v>
      </c>
      <c r="L4970" s="198">
        <v>3.0432907220331227E-3</v>
      </c>
    </row>
    <row r="4971" spans="1:12" ht="14.4" x14ac:dyDescent="0.3">
      <c r="A4971" s="7">
        <v>36923</v>
      </c>
      <c r="B4971" s="191">
        <v>1366.01001</v>
      </c>
      <c r="C4971" s="191">
        <v>1373.5</v>
      </c>
      <c r="D4971" s="191">
        <v>1359.339966</v>
      </c>
      <c r="E4971" s="191">
        <v>1373.469971</v>
      </c>
      <c r="F4971" s="192">
        <v>1373.469971</v>
      </c>
      <c r="G4971" s="191">
        <v>1118800000</v>
      </c>
      <c r="H4971" s="194">
        <f t="shared" si="77"/>
        <v>5.461132016155593E-3</v>
      </c>
      <c r="I4971" s="193"/>
      <c r="J4971" s="197">
        <v>4969</v>
      </c>
      <c r="K4971" s="234">
        <v>5.461132016155593E-3</v>
      </c>
      <c r="L4971" s="198">
        <v>3.0450166879593585E-3</v>
      </c>
    </row>
    <row r="4972" spans="1:12" ht="14.4" x14ac:dyDescent="0.3">
      <c r="A4972" s="7">
        <v>36922</v>
      </c>
      <c r="B4972" s="191">
        <v>1373.7299800000001</v>
      </c>
      <c r="C4972" s="191">
        <v>1383.369995</v>
      </c>
      <c r="D4972" s="191">
        <v>1364.660034</v>
      </c>
      <c r="E4972" s="191">
        <v>1366.01001</v>
      </c>
      <c r="F4972" s="192">
        <v>1366.01001</v>
      </c>
      <c r="G4972" s="191">
        <v>1295300000</v>
      </c>
      <c r="H4972" s="194">
        <f t="shared" si="77"/>
        <v>-5.6197142905770334E-3</v>
      </c>
      <c r="I4972" s="193"/>
      <c r="J4972" s="197">
        <v>4970</v>
      </c>
      <c r="K4972" s="234">
        <v>-5.6197142905770334E-3</v>
      </c>
      <c r="L4972" s="198">
        <v>3.0479481898116815E-3</v>
      </c>
    </row>
    <row r="4973" spans="1:12" ht="14.4" x14ac:dyDescent="0.3">
      <c r="A4973" s="7">
        <v>36921</v>
      </c>
      <c r="B4973" s="191">
        <v>1364.170044</v>
      </c>
      <c r="C4973" s="191">
        <v>1375.6800539999999</v>
      </c>
      <c r="D4973" s="191">
        <v>1356.1999510000001</v>
      </c>
      <c r="E4973" s="191">
        <v>1373.7299800000001</v>
      </c>
      <c r="F4973" s="192">
        <v>1373.7299800000001</v>
      </c>
      <c r="G4973" s="191">
        <v>1149800000</v>
      </c>
      <c r="H4973" s="194">
        <f t="shared" si="77"/>
        <v>7.0078770913108452E-3</v>
      </c>
      <c r="I4973" s="193"/>
      <c r="J4973" s="197">
        <v>4971</v>
      </c>
      <c r="K4973" s="234">
        <v>7.0078770913108452E-3</v>
      </c>
      <c r="L4973" s="198">
        <v>3.049955894071523E-3</v>
      </c>
    </row>
    <row r="4974" spans="1:12" ht="14.4" x14ac:dyDescent="0.3">
      <c r="A4974" s="7">
        <v>36920</v>
      </c>
      <c r="B4974" s="191">
        <v>1354.920044</v>
      </c>
      <c r="C4974" s="191">
        <v>1365.540039</v>
      </c>
      <c r="D4974" s="191">
        <v>1350.3599850000001</v>
      </c>
      <c r="E4974" s="191">
        <v>1364.170044</v>
      </c>
      <c r="F4974" s="192">
        <v>1364.170044</v>
      </c>
      <c r="G4974" s="191">
        <v>1053100000</v>
      </c>
      <c r="H4974" s="194">
        <f t="shared" si="77"/>
        <v>6.8047480227554956E-3</v>
      </c>
      <c r="I4974" s="193"/>
      <c r="J4974" s="197">
        <v>4972</v>
      </c>
      <c r="K4974" s="234">
        <v>6.8047480227554956E-3</v>
      </c>
      <c r="L4974" s="198">
        <v>3.0522835827545202E-3</v>
      </c>
    </row>
    <row r="4975" spans="1:12" ht="14.4" x14ac:dyDescent="0.3">
      <c r="A4975" s="7">
        <v>36917</v>
      </c>
      <c r="B4975" s="191">
        <v>1357.51001</v>
      </c>
      <c r="C4975" s="191">
        <v>1357.51001</v>
      </c>
      <c r="D4975" s="191">
        <v>1342.75</v>
      </c>
      <c r="E4975" s="191">
        <v>1354.9499510000001</v>
      </c>
      <c r="F4975" s="192">
        <v>1354.9499510000001</v>
      </c>
      <c r="G4975" s="191">
        <v>1098000000</v>
      </c>
      <c r="H4975" s="194">
        <f t="shared" si="77"/>
        <v>-1.8858490774590385E-3</v>
      </c>
      <c r="I4975" s="193"/>
      <c r="J4975" s="197">
        <v>4973</v>
      </c>
      <c r="K4975" s="234">
        <v>-1.8858490774590385E-3</v>
      </c>
      <c r="L4975" s="198">
        <v>3.054534768901363E-3</v>
      </c>
    </row>
    <row r="4976" spans="1:12" ht="14.4" x14ac:dyDescent="0.3">
      <c r="A4976" s="7">
        <v>36916</v>
      </c>
      <c r="B4976" s="191">
        <v>1364.3000489999999</v>
      </c>
      <c r="C4976" s="191">
        <v>1367.349976</v>
      </c>
      <c r="D4976" s="191">
        <v>1354.630005</v>
      </c>
      <c r="E4976" s="191">
        <v>1357.51001</v>
      </c>
      <c r="F4976" s="192">
        <v>1357.51001</v>
      </c>
      <c r="G4976" s="191">
        <v>1258000000</v>
      </c>
      <c r="H4976" s="194">
        <f t="shared" si="77"/>
        <v>-4.9769396438686039E-3</v>
      </c>
      <c r="I4976" s="193"/>
      <c r="J4976" s="197">
        <v>4974</v>
      </c>
      <c r="K4976" s="234">
        <v>-4.9769396438686039E-3</v>
      </c>
      <c r="L4976" s="198">
        <v>3.0679575043312929E-3</v>
      </c>
    </row>
    <row r="4977" spans="1:12" ht="14.4" x14ac:dyDescent="0.3">
      <c r="A4977" s="7">
        <v>36915</v>
      </c>
      <c r="B4977" s="191">
        <v>1360.400024</v>
      </c>
      <c r="C4977" s="191">
        <v>1369.75</v>
      </c>
      <c r="D4977" s="191">
        <v>1357.280029</v>
      </c>
      <c r="E4977" s="191">
        <v>1364.3000489999999</v>
      </c>
      <c r="F4977" s="192">
        <v>1364.3000489999999</v>
      </c>
      <c r="G4977" s="191">
        <v>1309000000</v>
      </c>
      <c r="H4977" s="194">
        <f t="shared" si="77"/>
        <v>2.8668222075831969E-3</v>
      </c>
      <c r="I4977" s="193"/>
      <c r="J4977" s="197">
        <v>4975</v>
      </c>
      <c r="K4977" s="234">
        <v>2.8668222075831969E-3</v>
      </c>
      <c r="L4977" s="198">
        <v>3.0687710769782641E-3</v>
      </c>
    </row>
    <row r="4978" spans="1:12" ht="14.4" x14ac:dyDescent="0.3">
      <c r="A4978" s="7">
        <v>36914</v>
      </c>
      <c r="B4978" s="191">
        <v>1342.900024</v>
      </c>
      <c r="C4978" s="191">
        <v>1362.900024</v>
      </c>
      <c r="D4978" s="191">
        <v>1339.630005</v>
      </c>
      <c r="E4978" s="191">
        <v>1360.400024</v>
      </c>
      <c r="F4978" s="192">
        <v>1360.400024</v>
      </c>
      <c r="G4978" s="191">
        <v>1232600000</v>
      </c>
      <c r="H4978" s="194">
        <f t="shared" si="77"/>
        <v>1.3031498761816985E-2</v>
      </c>
      <c r="I4978" s="193"/>
      <c r="J4978" s="197">
        <v>4976</v>
      </c>
      <c r="K4978" s="234">
        <v>1.3031498761816985E-2</v>
      </c>
      <c r="L4978" s="198">
        <v>3.0689580941453362E-3</v>
      </c>
    </row>
    <row r="4979" spans="1:12" ht="14.4" x14ac:dyDescent="0.3">
      <c r="A4979" s="7">
        <v>36913</v>
      </c>
      <c r="B4979" s="191">
        <v>1342.540039</v>
      </c>
      <c r="C4979" s="191">
        <v>1353.619995</v>
      </c>
      <c r="D4979" s="191">
        <v>1333.839966</v>
      </c>
      <c r="E4979" s="191">
        <v>1342.900024</v>
      </c>
      <c r="F4979" s="192">
        <v>1342.900024</v>
      </c>
      <c r="G4979" s="191">
        <v>1164000000</v>
      </c>
      <c r="H4979" s="194">
        <f t="shared" si="77"/>
        <v>2.6813725441528642E-4</v>
      </c>
      <c r="I4979" s="193"/>
      <c r="J4979" s="197">
        <v>4977</v>
      </c>
      <c r="K4979" s="234">
        <v>2.6813725441528642E-4</v>
      </c>
      <c r="L4979" s="198">
        <v>3.0756915754364222E-3</v>
      </c>
    </row>
    <row r="4980" spans="1:12" ht="14.4" x14ac:dyDescent="0.3">
      <c r="A4980" s="7">
        <v>36910</v>
      </c>
      <c r="B4980" s="191">
        <v>1347.969971</v>
      </c>
      <c r="C4980" s="191">
        <v>1354.5500489999999</v>
      </c>
      <c r="D4980" s="191">
        <v>1336.73999</v>
      </c>
      <c r="E4980" s="191">
        <v>1342.540039</v>
      </c>
      <c r="F4980" s="192">
        <v>1342.540039</v>
      </c>
      <c r="G4980" s="191">
        <v>1407800000</v>
      </c>
      <c r="H4980" s="194">
        <f t="shared" si="77"/>
        <v>-4.0282292015539328E-3</v>
      </c>
      <c r="I4980" s="193"/>
      <c r="J4980" s="197">
        <v>4978</v>
      </c>
      <c r="K4980" s="234">
        <v>-4.0282292015539328E-3</v>
      </c>
      <c r="L4980" s="198">
        <v>3.0830382081685984E-3</v>
      </c>
    </row>
    <row r="4981" spans="1:12" ht="14.4" x14ac:dyDescent="0.3">
      <c r="A4981" s="7">
        <v>36909</v>
      </c>
      <c r="B4981" s="191">
        <v>1329.8900149999999</v>
      </c>
      <c r="C4981" s="191">
        <v>1352.709961</v>
      </c>
      <c r="D4981" s="191">
        <v>1327.410034</v>
      </c>
      <c r="E4981" s="191">
        <v>1347.969971</v>
      </c>
      <c r="F4981" s="192">
        <v>1347.969971</v>
      </c>
      <c r="G4981" s="191">
        <v>1445000000</v>
      </c>
      <c r="H4981" s="194">
        <f t="shared" si="77"/>
        <v>1.3915319942190706E-2</v>
      </c>
      <c r="I4981" s="193"/>
      <c r="J4981" s="197">
        <v>4979</v>
      </c>
      <c r="K4981" s="234">
        <v>1.3915319942190706E-2</v>
      </c>
      <c r="L4981" s="198">
        <v>3.0839174355914776E-3</v>
      </c>
    </row>
    <row r="4982" spans="1:12" ht="14.4" x14ac:dyDescent="0.3">
      <c r="A4982" s="7">
        <v>36908</v>
      </c>
      <c r="B4982" s="191">
        <v>1326.650024</v>
      </c>
      <c r="C4982" s="191">
        <v>1346.920044</v>
      </c>
      <c r="D4982" s="191">
        <v>1325.410034</v>
      </c>
      <c r="E4982" s="191">
        <v>1329.469971</v>
      </c>
      <c r="F4982" s="192">
        <v>1329.469971</v>
      </c>
      <c r="G4982" s="191">
        <v>1349100000</v>
      </c>
      <c r="H4982" s="194">
        <f t="shared" si="77"/>
        <v>2.1256148562056308E-3</v>
      </c>
      <c r="I4982" s="193"/>
      <c r="J4982" s="197">
        <v>4980</v>
      </c>
      <c r="K4982" s="234">
        <v>2.1256148562056308E-3</v>
      </c>
      <c r="L4982" s="198">
        <v>3.0844851975158397E-3</v>
      </c>
    </row>
    <row r="4983" spans="1:12" ht="14.4" x14ac:dyDescent="0.3">
      <c r="A4983" s="7">
        <v>36907</v>
      </c>
      <c r="B4983" s="191">
        <v>1318.3199460000001</v>
      </c>
      <c r="C4983" s="191">
        <v>1327.8100589999999</v>
      </c>
      <c r="D4983" s="191">
        <v>1313.329956</v>
      </c>
      <c r="E4983" s="191">
        <v>1326.650024</v>
      </c>
      <c r="F4983" s="192">
        <v>1326.650024</v>
      </c>
      <c r="G4983" s="191">
        <v>1205700000</v>
      </c>
      <c r="H4983" s="194">
        <f t="shared" si="77"/>
        <v>6.1430925630340527E-3</v>
      </c>
      <c r="I4983" s="193"/>
      <c r="J4983" s="197">
        <v>4981</v>
      </c>
      <c r="K4983" s="234">
        <v>6.1430925630340527E-3</v>
      </c>
      <c r="L4983" s="198">
        <v>3.0864831096168981E-3</v>
      </c>
    </row>
    <row r="4984" spans="1:12" ht="14.4" x14ac:dyDescent="0.3">
      <c r="A4984" s="7">
        <v>36903</v>
      </c>
      <c r="B4984" s="191">
        <v>1326.8199460000001</v>
      </c>
      <c r="C4984" s="191">
        <v>1333.209961</v>
      </c>
      <c r="D4984" s="191">
        <v>1311.589966</v>
      </c>
      <c r="E4984" s="191">
        <v>1318.5500489999999</v>
      </c>
      <c r="F4984" s="192">
        <v>1318.5500489999999</v>
      </c>
      <c r="G4984" s="191">
        <v>1276000000</v>
      </c>
      <c r="H4984" s="194">
        <f t="shared" si="77"/>
        <v>-6.2328705751911627E-3</v>
      </c>
      <c r="I4984" s="193"/>
      <c r="J4984" s="197">
        <v>4982</v>
      </c>
      <c r="K4984" s="234">
        <v>-6.2328705751911627E-3</v>
      </c>
      <c r="L4984" s="198">
        <v>3.0899423933390068E-3</v>
      </c>
    </row>
    <row r="4985" spans="1:12" ht="14.4" x14ac:dyDescent="0.3">
      <c r="A4985" s="7">
        <v>36902</v>
      </c>
      <c r="B4985" s="191">
        <v>1313.2700199999999</v>
      </c>
      <c r="C4985" s="191">
        <v>1332.1899410000001</v>
      </c>
      <c r="D4985" s="191">
        <v>1309.719971</v>
      </c>
      <c r="E4985" s="191">
        <v>1326.8199460000001</v>
      </c>
      <c r="F4985" s="192">
        <v>1326.8199460000001</v>
      </c>
      <c r="G4985" s="191">
        <v>1411200000</v>
      </c>
      <c r="H4985" s="194">
        <f t="shared" si="77"/>
        <v>1.031769993500662E-2</v>
      </c>
      <c r="I4985" s="193"/>
      <c r="J4985" s="197">
        <v>4983</v>
      </c>
      <c r="K4985" s="234">
        <v>1.031769993500662E-2</v>
      </c>
      <c r="L4985" s="198">
        <v>3.0970752937134545E-3</v>
      </c>
    </row>
    <row r="4986" spans="1:12" ht="14.4" x14ac:dyDescent="0.3">
      <c r="A4986" s="7">
        <v>36901</v>
      </c>
      <c r="B4986" s="191">
        <v>1300.8000489999999</v>
      </c>
      <c r="C4986" s="191">
        <v>1313.76001</v>
      </c>
      <c r="D4986" s="191">
        <v>1287.280029</v>
      </c>
      <c r="E4986" s="191">
        <v>1313.2700199999999</v>
      </c>
      <c r="F4986" s="192">
        <v>1313.2700199999999</v>
      </c>
      <c r="G4986" s="191">
        <v>1296500000</v>
      </c>
      <c r="H4986" s="194">
        <f t="shared" si="77"/>
        <v>9.5863857089999137E-3</v>
      </c>
      <c r="I4986" s="193"/>
      <c r="J4986" s="197">
        <v>4984</v>
      </c>
      <c r="K4986" s="234">
        <v>9.5863857089999137E-3</v>
      </c>
      <c r="L4986" s="198">
        <v>3.1014079937771765E-3</v>
      </c>
    </row>
    <row r="4987" spans="1:12" ht="14.4" x14ac:dyDescent="0.3">
      <c r="A4987" s="7">
        <v>36900</v>
      </c>
      <c r="B4987" s="191">
        <v>1295.8599850000001</v>
      </c>
      <c r="C4987" s="191">
        <v>1311.719971</v>
      </c>
      <c r="D4987" s="191">
        <v>1295.1400149999999</v>
      </c>
      <c r="E4987" s="191">
        <v>1300.8000489999999</v>
      </c>
      <c r="F4987" s="192">
        <v>1300.8000489999999</v>
      </c>
      <c r="G4987" s="191">
        <v>1191300000</v>
      </c>
      <c r="H4987" s="194">
        <f t="shared" si="77"/>
        <v>3.8121896325087105E-3</v>
      </c>
      <c r="I4987" s="193"/>
      <c r="J4987" s="197">
        <v>4985</v>
      </c>
      <c r="K4987" s="234">
        <v>3.8121896325087105E-3</v>
      </c>
      <c r="L4987" s="198">
        <v>3.1058402251853134E-3</v>
      </c>
    </row>
    <row r="4988" spans="1:12" ht="14.4" x14ac:dyDescent="0.3">
      <c r="A4988" s="7">
        <v>36899</v>
      </c>
      <c r="B4988" s="191">
        <v>1298.349976</v>
      </c>
      <c r="C4988" s="191">
        <v>1298.349976</v>
      </c>
      <c r="D4988" s="191">
        <v>1276.290039</v>
      </c>
      <c r="E4988" s="191">
        <v>1295.8599850000001</v>
      </c>
      <c r="F4988" s="192">
        <v>1295.8599850000001</v>
      </c>
      <c r="G4988" s="191">
        <v>1115500000</v>
      </c>
      <c r="H4988" s="194">
        <f t="shared" si="77"/>
        <v>-1.9178118735528964E-3</v>
      </c>
      <c r="I4988" s="193"/>
      <c r="J4988" s="197">
        <v>4986</v>
      </c>
      <c r="K4988" s="234">
        <v>-1.9178118735528964E-3</v>
      </c>
      <c r="L4988" s="198">
        <v>3.1088584771774026E-3</v>
      </c>
    </row>
    <row r="4989" spans="1:12" ht="14.4" x14ac:dyDescent="0.3">
      <c r="A4989" s="7">
        <v>36896</v>
      </c>
      <c r="B4989" s="191">
        <v>1333.339966</v>
      </c>
      <c r="C4989" s="191">
        <v>1334.7700199999999</v>
      </c>
      <c r="D4989" s="191">
        <v>1294.9499510000001</v>
      </c>
      <c r="E4989" s="191">
        <v>1298.349976</v>
      </c>
      <c r="F4989" s="192">
        <v>1298.349976</v>
      </c>
      <c r="G4989" s="191">
        <v>1430800000</v>
      </c>
      <c r="H4989" s="194">
        <f t="shared" si="77"/>
        <v>-2.624236195737047E-2</v>
      </c>
      <c r="I4989" s="193"/>
      <c r="J4989" s="197">
        <v>4987</v>
      </c>
      <c r="K4989" s="234">
        <v>-2.624236195737047E-2</v>
      </c>
      <c r="L4989" s="198">
        <v>3.1112363134168483E-3</v>
      </c>
    </row>
    <row r="4990" spans="1:12" ht="14.4" x14ac:dyDescent="0.3">
      <c r="A4990" s="7">
        <v>36895</v>
      </c>
      <c r="B4990" s="191">
        <v>1347.5600589999999</v>
      </c>
      <c r="C4990" s="191">
        <v>1350.23999</v>
      </c>
      <c r="D4990" s="191">
        <v>1329.1400149999999</v>
      </c>
      <c r="E4990" s="191">
        <v>1333.339966</v>
      </c>
      <c r="F4990" s="192">
        <v>1333.339966</v>
      </c>
      <c r="G4990" s="191">
        <v>2131000000</v>
      </c>
      <c r="H4990" s="194">
        <f t="shared" si="77"/>
        <v>-1.0552474381403365E-2</v>
      </c>
      <c r="I4990" s="193"/>
      <c r="J4990" s="197">
        <v>4988</v>
      </c>
      <c r="K4990" s="234">
        <v>-1.0552474381403365E-2</v>
      </c>
      <c r="L4990" s="198">
        <v>3.1141969092750442E-3</v>
      </c>
    </row>
    <row r="4991" spans="1:12" ht="14.4" x14ac:dyDescent="0.3">
      <c r="A4991" s="7">
        <v>36894</v>
      </c>
      <c r="B4991" s="191">
        <v>1283.2700199999999</v>
      </c>
      <c r="C4991" s="191">
        <v>1347.76001</v>
      </c>
      <c r="D4991" s="191">
        <v>1274.619995</v>
      </c>
      <c r="E4991" s="191">
        <v>1347.5600589999999</v>
      </c>
      <c r="F4991" s="192">
        <v>1347.5600589999999</v>
      </c>
      <c r="G4991" s="191">
        <v>1880700000</v>
      </c>
      <c r="H4991" s="194">
        <f t="shared" si="77"/>
        <v>5.009860590368969E-2</v>
      </c>
      <c r="I4991" s="193"/>
      <c r="J4991" s="197">
        <v>4989</v>
      </c>
      <c r="K4991" s="234">
        <v>5.009860590368969E-2</v>
      </c>
      <c r="L4991" s="198">
        <v>3.1146789732108618E-3</v>
      </c>
    </row>
    <row r="4992" spans="1:12" ht="14.4" x14ac:dyDescent="0.3">
      <c r="A4992" s="7">
        <v>36893</v>
      </c>
      <c r="B4992" s="191">
        <v>1320.280029</v>
      </c>
      <c r="C4992" s="191">
        <v>1320.280029</v>
      </c>
      <c r="D4992" s="191">
        <v>1276.0500489999999</v>
      </c>
      <c r="E4992" s="191">
        <v>1283.2700199999999</v>
      </c>
      <c r="F4992" s="192">
        <v>1283.2700199999999</v>
      </c>
      <c r="G4992" s="191">
        <v>1129400000</v>
      </c>
      <c r="H4992" s="194">
        <f t="shared" si="77"/>
        <v>-2.8031938821366571E-2</v>
      </c>
      <c r="I4992" s="193"/>
      <c r="J4992" s="197">
        <v>4990</v>
      </c>
      <c r="K4992" s="234">
        <v>-2.8031938821366571E-2</v>
      </c>
      <c r="L4992" s="198">
        <v>3.1153596462901627E-3</v>
      </c>
    </row>
    <row r="4993" spans="1:12" ht="14.4" x14ac:dyDescent="0.3">
      <c r="A4993" s="7">
        <v>36889</v>
      </c>
      <c r="B4993" s="191">
        <v>1334.219971</v>
      </c>
      <c r="C4993" s="191">
        <v>1340.099976</v>
      </c>
      <c r="D4993" s="191">
        <v>1317.51001</v>
      </c>
      <c r="E4993" s="191">
        <v>1320.280029</v>
      </c>
      <c r="F4993" s="192">
        <v>1320.280029</v>
      </c>
      <c r="G4993" s="191">
        <v>1035500000</v>
      </c>
      <c r="H4993" s="194">
        <f t="shared" si="77"/>
        <v>-1.0448008801391247E-2</v>
      </c>
      <c r="I4993" s="193"/>
      <c r="J4993" s="197">
        <v>4991</v>
      </c>
      <c r="K4993" s="234">
        <v>-1.0448008801391247E-2</v>
      </c>
      <c r="L4993" s="198">
        <v>3.1156762470601323E-3</v>
      </c>
    </row>
    <row r="4994" spans="1:12" ht="14.4" x14ac:dyDescent="0.3">
      <c r="A4994" s="7">
        <v>36888</v>
      </c>
      <c r="B4994" s="191">
        <v>1328.920044</v>
      </c>
      <c r="C4994" s="191">
        <v>1335.9300539999999</v>
      </c>
      <c r="D4994" s="191">
        <v>1325.780029</v>
      </c>
      <c r="E4994" s="191">
        <v>1334.219971</v>
      </c>
      <c r="F4994" s="192">
        <v>1334.219971</v>
      </c>
      <c r="G4994" s="191">
        <v>1015300000</v>
      </c>
      <c r="H4994" s="194">
        <f t="shared" si="77"/>
        <v>3.9881458812581691E-3</v>
      </c>
      <c r="I4994" s="193"/>
      <c r="J4994" s="197">
        <v>4992</v>
      </c>
      <c r="K4994" s="234">
        <v>3.9881458812581691E-3</v>
      </c>
      <c r="L4994" s="198">
        <v>3.1171584712790901E-3</v>
      </c>
    </row>
    <row r="4995" spans="1:12" ht="14.4" x14ac:dyDescent="0.3">
      <c r="A4995" s="7">
        <v>36887</v>
      </c>
      <c r="B4995" s="191">
        <v>1315.1899410000001</v>
      </c>
      <c r="C4995" s="191">
        <v>1332.030029</v>
      </c>
      <c r="D4995" s="191">
        <v>1310.959961</v>
      </c>
      <c r="E4995" s="191">
        <v>1328.920044</v>
      </c>
      <c r="F4995" s="192">
        <v>1328.920044</v>
      </c>
      <c r="G4995" s="191">
        <v>1092700000</v>
      </c>
      <c r="H4995" s="194">
        <f t="shared" si="77"/>
        <v>1.0439635045840022E-2</v>
      </c>
      <c r="I4995" s="193"/>
      <c r="J4995" s="197">
        <v>4993</v>
      </c>
      <c r="K4995" s="234">
        <v>1.0439635045840022E-2</v>
      </c>
      <c r="L4995" s="198">
        <v>3.118504419549523E-3</v>
      </c>
    </row>
    <row r="4996" spans="1:12" ht="14.4" x14ac:dyDescent="0.3">
      <c r="A4996" s="7">
        <v>36886</v>
      </c>
      <c r="B4996" s="191">
        <v>1305.969971</v>
      </c>
      <c r="C4996" s="191">
        <v>1315.9399410000001</v>
      </c>
      <c r="D4996" s="191">
        <v>1301.6400149999999</v>
      </c>
      <c r="E4996" s="191">
        <v>1315.1899410000001</v>
      </c>
      <c r="F4996" s="192">
        <v>1315.1899410000001</v>
      </c>
      <c r="G4996" s="191">
        <v>806500000</v>
      </c>
      <c r="H4996" s="194">
        <f t="shared" ref="H4996:H5059" si="78">(F4996-F4997)/F4997</f>
        <v>7.0753017701212307E-3</v>
      </c>
      <c r="I4996" s="193"/>
      <c r="J4996" s="197">
        <v>4994</v>
      </c>
      <c r="K4996" s="234">
        <v>7.0753017701212307E-3</v>
      </c>
      <c r="L4996" s="198">
        <v>3.1193620229016919E-3</v>
      </c>
    </row>
    <row r="4997" spans="1:12" ht="14.4" x14ac:dyDescent="0.3">
      <c r="A4997" s="7">
        <v>36882</v>
      </c>
      <c r="B4997" s="191">
        <v>1274.8599850000001</v>
      </c>
      <c r="C4997" s="191">
        <v>1305.969971</v>
      </c>
      <c r="D4997" s="191">
        <v>1274.8599850000001</v>
      </c>
      <c r="E4997" s="191">
        <v>1305.9499510000001</v>
      </c>
      <c r="F4997" s="192">
        <v>1305.9499510000001</v>
      </c>
      <c r="G4997" s="191">
        <v>1087100000</v>
      </c>
      <c r="H4997" s="194">
        <f t="shared" si="78"/>
        <v>2.4386965130135451E-2</v>
      </c>
      <c r="I4997" s="193"/>
      <c r="J4997" s="197">
        <v>4995</v>
      </c>
      <c r="K4997" s="234">
        <v>2.4386965130135451E-2</v>
      </c>
      <c r="L4997" s="198">
        <v>3.1201847822315215E-3</v>
      </c>
    </row>
    <row r="4998" spans="1:12" ht="14.4" x14ac:dyDescent="0.3">
      <c r="A4998" s="7">
        <v>36881</v>
      </c>
      <c r="B4998" s="191">
        <v>1264.73999</v>
      </c>
      <c r="C4998" s="191">
        <v>1285.3100589999999</v>
      </c>
      <c r="D4998" s="191">
        <v>1254.0699460000001</v>
      </c>
      <c r="E4998" s="191">
        <v>1274.8599850000001</v>
      </c>
      <c r="F4998" s="192">
        <v>1274.8599850000001</v>
      </c>
      <c r="G4998" s="191">
        <v>1449900000</v>
      </c>
      <c r="H4998" s="194">
        <f t="shared" si="78"/>
        <v>8.0016407166820253E-3</v>
      </c>
      <c r="I4998" s="193"/>
      <c r="J4998" s="197">
        <v>4996</v>
      </c>
      <c r="K4998" s="234">
        <v>8.0016407166820253E-3</v>
      </c>
      <c r="L4998" s="198">
        <v>3.1239583364040266E-3</v>
      </c>
    </row>
    <row r="4999" spans="1:12" ht="14.4" x14ac:dyDescent="0.3">
      <c r="A4999" s="7">
        <v>36880</v>
      </c>
      <c r="B4999" s="191">
        <v>1305.599976</v>
      </c>
      <c r="C4999" s="191">
        <v>1305.599976</v>
      </c>
      <c r="D4999" s="191">
        <v>1261.160034</v>
      </c>
      <c r="E4999" s="191">
        <v>1264.73999</v>
      </c>
      <c r="F4999" s="192">
        <v>1264.73999</v>
      </c>
      <c r="G4999" s="191">
        <v>1421600000</v>
      </c>
      <c r="H4999" s="194">
        <f t="shared" si="78"/>
        <v>-3.1295945734606798E-2</v>
      </c>
      <c r="I4999" s="193"/>
      <c r="J4999" s="197">
        <v>4997</v>
      </c>
      <c r="K4999" s="234">
        <v>-3.1295945734606798E-2</v>
      </c>
      <c r="L4999" s="198">
        <v>3.1259043500576704E-3</v>
      </c>
    </row>
    <row r="5000" spans="1:12" ht="14.4" x14ac:dyDescent="0.3">
      <c r="A5000" s="7">
        <v>36879</v>
      </c>
      <c r="B5000" s="191">
        <v>1322.959961</v>
      </c>
      <c r="C5000" s="191">
        <v>1346.4399410000001</v>
      </c>
      <c r="D5000" s="191">
        <v>1305.1999510000001</v>
      </c>
      <c r="E5000" s="191">
        <v>1305.599976</v>
      </c>
      <c r="F5000" s="192">
        <v>1305.599976</v>
      </c>
      <c r="G5000" s="191">
        <v>1324900000</v>
      </c>
      <c r="H5000" s="194">
        <f t="shared" si="78"/>
        <v>-1.2957961602113552E-2</v>
      </c>
      <c r="I5000" s="193"/>
      <c r="J5000" s="197">
        <v>4998</v>
      </c>
      <c r="K5000" s="234">
        <v>-1.2957961602113552E-2</v>
      </c>
      <c r="L5000" s="198">
        <v>3.1287266079642298E-3</v>
      </c>
    </row>
    <row r="5001" spans="1:12" ht="14.4" x14ac:dyDescent="0.3">
      <c r="A5001" s="7">
        <v>36878</v>
      </c>
      <c r="B5001" s="191">
        <v>1312.150024</v>
      </c>
      <c r="C5001" s="191">
        <v>1332.3199460000001</v>
      </c>
      <c r="D5001" s="191">
        <v>1312.150024</v>
      </c>
      <c r="E5001" s="191">
        <v>1322.73999</v>
      </c>
      <c r="F5001" s="192">
        <v>1322.73999</v>
      </c>
      <c r="G5001" s="191">
        <v>1189900000</v>
      </c>
      <c r="H5001" s="194">
        <f t="shared" si="78"/>
        <v>8.0706975622476564E-3</v>
      </c>
      <c r="I5001" s="193"/>
      <c r="J5001" s="197">
        <v>4999</v>
      </c>
      <c r="K5001" s="234">
        <v>8.0706975622476564E-3</v>
      </c>
      <c r="L5001" s="198">
        <v>3.1329905865315156E-3</v>
      </c>
    </row>
    <row r="5002" spans="1:12" ht="14.4" x14ac:dyDescent="0.3">
      <c r="A5002" s="7">
        <v>36875</v>
      </c>
      <c r="B5002" s="191">
        <v>1340.9300539999999</v>
      </c>
      <c r="C5002" s="191">
        <v>1340.9300539999999</v>
      </c>
      <c r="D5002" s="191">
        <v>1305.380005</v>
      </c>
      <c r="E5002" s="191">
        <v>1312.150024</v>
      </c>
      <c r="F5002" s="192">
        <v>1312.150024</v>
      </c>
      <c r="G5002" s="191">
        <v>1561100000</v>
      </c>
      <c r="H5002" s="194">
        <f t="shared" si="78"/>
        <v>-2.146273768281123E-2</v>
      </c>
      <c r="I5002" s="193"/>
      <c r="J5002" s="197">
        <v>5000</v>
      </c>
      <c r="K5002" s="234">
        <v>-2.146273768281123E-2</v>
      </c>
      <c r="L5002" s="198">
        <v>3.133943389343499E-3</v>
      </c>
    </row>
    <row r="5003" spans="1:12" ht="14.4" x14ac:dyDescent="0.3">
      <c r="A5003" s="7">
        <v>36874</v>
      </c>
      <c r="B5003" s="191">
        <v>1359.98999</v>
      </c>
      <c r="C5003" s="191">
        <v>1359.98999</v>
      </c>
      <c r="D5003" s="191">
        <v>1340.4799800000001</v>
      </c>
      <c r="E5003" s="191">
        <v>1340.9300539999999</v>
      </c>
      <c r="F5003" s="192">
        <v>1340.9300539999999</v>
      </c>
      <c r="G5003" s="191">
        <v>1061300000</v>
      </c>
      <c r="H5003" s="194">
        <f t="shared" si="78"/>
        <v>-1.4014761976299625E-2</v>
      </c>
      <c r="I5003" s="193"/>
      <c r="J5003" s="197">
        <v>5001</v>
      </c>
      <c r="K5003" s="234">
        <v>-1.4014761976299625E-2</v>
      </c>
      <c r="L5003" s="198">
        <v>3.1343588645344699E-3</v>
      </c>
    </row>
    <row r="5004" spans="1:12" ht="14.4" x14ac:dyDescent="0.3">
      <c r="A5004" s="7">
        <v>36873</v>
      </c>
      <c r="B5004" s="191">
        <v>1371.1800539999999</v>
      </c>
      <c r="C5004" s="191">
        <v>1385.8199460000001</v>
      </c>
      <c r="D5004" s="191">
        <v>1358.4799800000001</v>
      </c>
      <c r="E5004" s="191">
        <v>1359.98999</v>
      </c>
      <c r="F5004" s="192">
        <v>1359.98999</v>
      </c>
      <c r="G5004" s="191">
        <v>1195100000</v>
      </c>
      <c r="H5004" s="194">
        <f t="shared" si="78"/>
        <v>-8.1609005085483063E-3</v>
      </c>
      <c r="I5004" s="193"/>
      <c r="J5004" s="197">
        <v>5002</v>
      </c>
      <c r="K5004" s="234">
        <v>-8.1609005085483063E-3</v>
      </c>
      <c r="L5004" s="198">
        <v>3.1345617850891249E-3</v>
      </c>
    </row>
    <row r="5005" spans="1:12" ht="14.4" x14ac:dyDescent="0.3">
      <c r="A5005" s="7">
        <v>36872</v>
      </c>
      <c r="B5005" s="191">
        <v>1380.1999510000001</v>
      </c>
      <c r="C5005" s="191">
        <v>1380.2700199999999</v>
      </c>
      <c r="D5005" s="191">
        <v>1370.2700199999999</v>
      </c>
      <c r="E5005" s="191">
        <v>1371.1800539999999</v>
      </c>
      <c r="F5005" s="192">
        <v>1371.1800539999999</v>
      </c>
      <c r="G5005" s="191">
        <v>1083400000</v>
      </c>
      <c r="H5005" s="194">
        <f t="shared" si="78"/>
        <v>-6.5352103464899544E-3</v>
      </c>
      <c r="I5005" s="193"/>
      <c r="J5005" s="197">
        <v>5003</v>
      </c>
      <c r="K5005" s="234">
        <v>-6.5352103464899544E-3</v>
      </c>
      <c r="L5005" s="198">
        <v>3.1349561521663884E-3</v>
      </c>
    </row>
    <row r="5006" spans="1:12" ht="14.4" x14ac:dyDescent="0.3">
      <c r="A5006" s="7">
        <v>36871</v>
      </c>
      <c r="B5006" s="191">
        <v>1369.8900149999999</v>
      </c>
      <c r="C5006" s="191">
        <v>1389.0500489999999</v>
      </c>
      <c r="D5006" s="191">
        <v>1364.1400149999999</v>
      </c>
      <c r="E5006" s="191">
        <v>1380.1999510000001</v>
      </c>
      <c r="F5006" s="192">
        <v>1380.1999510000001</v>
      </c>
      <c r="G5006" s="191">
        <v>1202400000</v>
      </c>
      <c r="H5006" s="194">
        <f t="shared" si="78"/>
        <v>7.5261049333220425E-3</v>
      </c>
      <c r="I5006" s="193"/>
      <c r="J5006" s="197">
        <v>5004</v>
      </c>
      <c r="K5006" s="234">
        <v>7.5261049333220425E-3</v>
      </c>
      <c r="L5006" s="198">
        <v>3.1353413637158455E-3</v>
      </c>
    </row>
    <row r="5007" spans="1:12" ht="14.4" x14ac:dyDescent="0.3">
      <c r="A5007" s="7">
        <v>36868</v>
      </c>
      <c r="B5007" s="191">
        <v>1343.5500489999999</v>
      </c>
      <c r="C5007" s="191">
        <v>1380.329956</v>
      </c>
      <c r="D5007" s="191">
        <v>1343.5500489999999</v>
      </c>
      <c r="E5007" s="191">
        <v>1369.8900149999999</v>
      </c>
      <c r="F5007" s="192">
        <v>1369.8900149999999</v>
      </c>
      <c r="G5007" s="191">
        <v>1358300000</v>
      </c>
      <c r="H5007" s="194">
        <f t="shared" si="78"/>
        <v>1.9604752364532126E-2</v>
      </c>
      <c r="I5007" s="193"/>
      <c r="J5007" s="197">
        <v>5005</v>
      </c>
      <c r="K5007" s="234">
        <v>1.9604752364532126E-2</v>
      </c>
      <c r="L5007" s="198">
        <v>3.1527863299684444E-3</v>
      </c>
    </row>
    <row r="5008" spans="1:12" ht="14.4" x14ac:dyDescent="0.3">
      <c r="A5008" s="7">
        <v>36867</v>
      </c>
      <c r="B5008" s="191">
        <v>1351.459961</v>
      </c>
      <c r="C5008" s="191">
        <v>1353.5</v>
      </c>
      <c r="D5008" s="191">
        <v>1339.26001</v>
      </c>
      <c r="E5008" s="191">
        <v>1343.5500489999999</v>
      </c>
      <c r="F5008" s="192">
        <v>1343.5500489999999</v>
      </c>
      <c r="G5008" s="191">
        <v>1128000000</v>
      </c>
      <c r="H5008" s="194">
        <f t="shared" si="78"/>
        <v>-5.8528644786096451E-3</v>
      </c>
      <c r="I5008" s="193"/>
      <c r="J5008" s="197">
        <v>5006</v>
      </c>
      <c r="K5008" s="234">
        <v>-5.8528644786096451E-3</v>
      </c>
      <c r="L5008" s="198">
        <v>3.1538295821139616E-3</v>
      </c>
    </row>
    <row r="5009" spans="1:12" ht="14.4" x14ac:dyDescent="0.3">
      <c r="A5009" s="7">
        <v>36866</v>
      </c>
      <c r="B5009" s="191">
        <v>1376.540039</v>
      </c>
      <c r="C5009" s="191">
        <v>1376.540039</v>
      </c>
      <c r="D5009" s="191">
        <v>1346.150024</v>
      </c>
      <c r="E5009" s="191">
        <v>1351.459961</v>
      </c>
      <c r="F5009" s="192">
        <v>1351.459961</v>
      </c>
      <c r="G5009" s="191">
        <v>1399300000</v>
      </c>
      <c r="H5009" s="194">
        <f t="shared" si="78"/>
        <v>-1.8219650202270621E-2</v>
      </c>
      <c r="I5009" s="193"/>
      <c r="J5009" s="197">
        <v>5007</v>
      </c>
      <c r="K5009" s="234">
        <v>-1.8219650202270621E-2</v>
      </c>
      <c r="L5009" s="198">
        <v>3.1572065374629358E-3</v>
      </c>
    </row>
    <row r="5010" spans="1:12" ht="14.4" x14ac:dyDescent="0.3">
      <c r="A5010" s="7">
        <v>36865</v>
      </c>
      <c r="B5010" s="191">
        <v>1324.969971</v>
      </c>
      <c r="C5010" s="191">
        <v>1376.5600589999999</v>
      </c>
      <c r="D5010" s="191">
        <v>1324.969971</v>
      </c>
      <c r="E5010" s="191">
        <v>1376.540039</v>
      </c>
      <c r="F5010" s="192">
        <v>1376.540039</v>
      </c>
      <c r="G5010" s="191">
        <v>900300000</v>
      </c>
      <c r="H5010" s="194">
        <f t="shared" si="78"/>
        <v>3.8921688135375859E-2</v>
      </c>
      <c r="I5010" s="193"/>
      <c r="J5010" s="197">
        <v>5008</v>
      </c>
      <c r="K5010" s="234">
        <v>3.8921688135375859E-2</v>
      </c>
      <c r="L5010" s="198">
        <v>3.1586327364043049E-3</v>
      </c>
    </row>
    <row r="5011" spans="1:12" ht="14.4" x14ac:dyDescent="0.3">
      <c r="A5011" s="7">
        <v>36864</v>
      </c>
      <c r="B5011" s="191">
        <v>1315.1800539999999</v>
      </c>
      <c r="C5011" s="191">
        <v>1332.0600589999999</v>
      </c>
      <c r="D5011" s="191">
        <v>1310.2299800000001</v>
      </c>
      <c r="E5011" s="191">
        <v>1324.969971</v>
      </c>
      <c r="F5011" s="192">
        <v>1324.969971</v>
      </c>
      <c r="G5011" s="191">
        <v>1103000000</v>
      </c>
      <c r="H5011" s="194">
        <f t="shared" si="78"/>
        <v>7.4055421090689537E-3</v>
      </c>
      <c r="I5011" s="193"/>
      <c r="J5011" s="197">
        <v>5009</v>
      </c>
      <c r="K5011" s="234">
        <v>7.4055421090689537E-3</v>
      </c>
      <c r="L5011" s="198">
        <v>3.1611371596607404E-3</v>
      </c>
    </row>
    <row r="5012" spans="1:12" ht="14.4" x14ac:dyDescent="0.3">
      <c r="A5012" s="7">
        <v>36861</v>
      </c>
      <c r="B5012" s="191">
        <v>1314.9499510000001</v>
      </c>
      <c r="C5012" s="191">
        <v>1334.670044</v>
      </c>
      <c r="D5012" s="191">
        <v>1307.0200199999999</v>
      </c>
      <c r="E5012" s="191">
        <v>1315.2299800000001</v>
      </c>
      <c r="F5012" s="192">
        <v>1315.2299800000001</v>
      </c>
      <c r="G5012" s="191">
        <v>1195200000</v>
      </c>
      <c r="H5012" s="194">
        <f t="shared" si="78"/>
        <v>2.1295791508038405E-4</v>
      </c>
      <c r="I5012" s="193"/>
      <c r="J5012" s="197">
        <v>5010</v>
      </c>
      <c r="K5012" s="234">
        <v>2.1295791508038405E-4</v>
      </c>
      <c r="L5012" s="198">
        <v>3.1620772367871668E-3</v>
      </c>
    </row>
    <row r="5013" spans="1:12" ht="14.4" x14ac:dyDescent="0.3">
      <c r="A5013" s="7">
        <v>36860</v>
      </c>
      <c r="B5013" s="191">
        <v>1341.910034</v>
      </c>
      <c r="C5013" s="191">
        <v>1341.910034</v>
      </c>
      <c r="D5013" s="191">
        <v>1294.900024</v>
      </c>
      <c r="E5013" s="191">
        <v>1314.9499510000001</v>
      </c>
      <c r="F5013" s="192">
        <v>1314.9499510000001</v>
      </c>
      <c r="G5013" s="191">
        <v>1186530000</v>
      </c>
      <c r="H5013" s="194">
        <f t="shared" si="78"/>
        <v>-2.0105446568975848E-2</v>
      </c>
      <c r="I5013" s="193"/>
      <c r="J5013" s="197">
        <v>5011</v>
      </c>
      <c r="K5013" s="234">
        <v>-2.0105446568975848E-2</v>
      </c>
      <c r="L5013" s="198">
        <v>3.163988180163997E-3</v>
      </c>
    </row>
    <row r="5014" spans="1:12" ht="14.4" x14ac:dyDescent="0.3">
      <c r="A5014" s="7">
        <v>36859</v>
      </c>
      <c r="B5014" s="191">
        <v>1336.089966</v>
      </c>
      <c r="C5014" s="191">
        <v>1352.380005</v>
      </c>
      <c r="D5014" s="191">
        <v>1329.280029</v>
      </c>
      <c r="E5014" s="191">
        <v>1341.9300539999999</v>
      </c>
      <c r="F5014" s="192">
        <v>1341.9300539999999</v>
      </c>
      <c r="G5014" s="191">
        <v>402100000</v>
      </c>
      <c r="H5014" s="194">
        <f t="shared" si="78"/>
        <v>4.3710290089851054E-3</v>
      </c>
      <c r="I5014" s="193"/>
      <c r="J5014" s="197">
        <v>5012</v>
      </c>
      <c r="K5014" s="234">
        <v>4.3710290089851054E-3</v>
      </c>
      <c r="L5014" s="198">
        <v>3.1678403094523981E-3</v>
      </c>
    </row>
    <row r="5015" spans="1:12" ht="14.4" x14ac:dyDescent="0.3">
      <c r="A5015" s="7">
        <v>36858</v>
      </c>
      <c r="B5015" s="191">
        <v>1348.969971</v>
      </c>
      <c r="C5015" s="191">
        <v>1358.8100589999999</v>
      </c>
      <c r="D5015" s="191">
        <v>1334.969971</v>
      </c>
      <c r="E5015" s="191">
        <v>1336.089966</v>
      </c>
      <c r="F5015" s="192">
        <v>1336.089966</v>
      </c>
      <c r="G5015" s="191">
        <v>1028200000</v>
      </c>
      <c r="H5015" s="194">
        <f t="shared" si="78"/>
        <v>-9.5480294423840682E-3</v>
      </c>
      <c r="I5015" s="193"/>
      <c r="J5015" s="197">
        <v>5013</v>
      </c>
      <c r="K5015" s="234">
        <v>-9.5480294423840682E-3</v>
      </c>
      <c r="L5015" s="198">
        <v>3.1714972299129486E-3</v>
      </c>
    </row>
    <row r="5016" spans="1:12" ht="14.4" x14ac:dyDescent="0.3">
      <c r="A5016" s="7">
        <v>36857</v>
      </c>
      <c r="B5016" s="191">
        <v>1341.7700199999999</v>
      </c>
      <c r="C5016" s="191">
        <v>1362.5</v>
      </c>
      <c r="D5016" s="191">
        <v>1341.7700199999999</v>
      </c>
      <c r="E5016" s="191">
        <v>1348.969971</v>
      </c>
      <c r="F5016" s="192">
        <v>1348.969971</v>
      </c>
      <c r="G5016" s="191">
        <v>946100000</v>
      </c>
      <c r="H5016" s="194">
        <f t="shared" si="78"/>
        <v>5.3660097428619366E-3</v>
      </c>
      <c r="I5016" s="193"/>
      <c r="J5016" s="197">
        <v>5014</v>
      </c>
      <c r="K5016" s="234">
        <v>5.3660097428619366E-3</v>
      </c>
      <c r="L5016" s="198">
        <v>3.1735909168134758E-3</v>
      </c>
    </row>
    <row r="5017" spans="1:12" ht="14.4" x14ac:dyDescent="0.3">
      <c r="A5017" s="7">
        <v>36854</v>
      </c>
      <c r="B5017" s="191">
        <v>1322.3599850000001</v>
      </c>
      <c r="C5017" s="191">
        <v>1343.829956</v>
      </c>
      <c r="D5017" s="191">
        <v>1322.3599850000001</v>
      </c>
      <c r="E5017" s="191">
        <v>1341.7700199999999</v>
      </c>
      <c r="F5017" s="192">
        <v>1341.7700199999999</v>
      </c>
      <c r="G5017" s="191">
        <v>404870000</v>
      </c>
      <c r="H5017" s="194">
        <f t="shared" si="78"/>
        <v>1.4678329063322254E-2</v>
      </c>
      <c r="I5017" s="193"/>
      <c r="J5017" s="197">
        <v>5015</v>
      </c>
      <c r="K5017" s="234">
        <v>1.4678329063322254E-2</v>
      </c>
      <c r="L5017" s="198">
        <v>3.1746391945074201E-3</v>
      </c>
    </row>
    <row r="5018" spans="1:12" ht="14.4" x14ac:dyDescent="0.3">
      <c r="A5018" s="7">
        <v>36852</v>
      </c>
      <c r="B5018" s="191">
        <v>1347.349976</v>
      </c>
      <c r="C5018" s="191">
        <v>1347.349976</v>
      </c>
      <c r="D5018" s="191">
        <v>1321.8900149999999</v>
      </c>
      <c r="E5018" s="191">
        <v>1322.3599850000001</v>
      </c>
      <c r="F5018" s="192">
        <v>1322.3599850000001</v>
      </c>
      <c r="G5018" s="191">
        <v>963200000</v>
      </c>
      <c r="H5018" s="194">
        <f t="shared" si="78"/>
        <v>-1.8547512854967325E-2</v>
      </c>
      <c r="I5018" s="193"/>
      <c r="J5018" s="197">
        <v>5016</v>
      </c>
      <c r="K5018" s="234">
        <v>-1.8547512854967325E-2</v>
      </c>
      <c r="L5018" s="198">
        <v>3.1779679773578351E-3</v>
      </c>
    </row>
    <row r="5019" spans="1:12" ht="14.4" x14ac:dyDescent="0.3">
      <c r="A5019" s="7">
        <v>36851</v>
      </c>
      <c r="B5019" s="191">
        <v>1342.619995</v>
      </c>
      <c r="C5019" s="191">
        <v>1355.869995</v>
      </c>
      <c r="D5019" s="191">
        <v>1333.619995</v>
      </c>
      <c r="E5019" s="191">
        <v>1347.349976</v>
      </c>
      <c r="F5019" s="192">
        <v>1347.349976</v>
      </c>
      <c r="G5019" s="191">
        <v>1137100000</v>
      </c>
      <c r="H5019" s="194">
        <f t="shared" si="78"/>
        <v>3.5229484274140817E-3</v>
      </c>
      <c r="I5019" s="193"/>
      <c r="J5019" s="197">
        <v>5017</v>
      </c>
      <c r="K5019" s="234">
        <v>3.5229484274140817E-3</v>
      </c>
      <c r="L5019" s="198">
        <v>3.1831691643784514E-3</v>
      </c>
    </row>
    <row r="5020" spans="1:12" ht="14.4" x14ac:dyDescent="0.3">
      <c r="A5020" s="7">
        <v>36850</v>
      </c>
      <c r="B5020" s="191">
        <v>1367.719971</v>
      </c>
      <c r="C5020" s="191">
        <v>1367.719971</v>
      </c>
      <c r="D5020" s="191">
        <v>1341.670044</v>
      </c>
      <c r="E5020" s="191">
        <v>1342.619995</v>
      </c>
      <c r="F5020" s="192">
        <v>1342.619995</v>
      </c>
      <c r="G5020" s="191">
        <v>955800000</v>
      </c>
      <c r="H5020" s="194">
        <f t="shared" si="78"/>
        <v>-1.8351692255870387E-2</v>
      </c>
      <c r="I5020" s="193"/>
      <c r="J5020" s="197">
        <v>5018</v>
      </c>
      <c r="K5020" s="234">
        <v>-1.8351692255870387E-2</v>
      </c>
      <c r="L5020" s="198">
        <v>3.1961482047932629E-3</v>
      </c>
    </row>
    <row r="5021" spans="1:12" ht="14.4" x14ac:dyDescent="0.3">
      <c r="A5021" s="7">
        <v>36847</v>
      </c>
      <c r="B5021" s="191">
        <v>1372.3199460000001</v>
      </c>
      <c r="C5021" s="191">
        <v>1384.849976</v>
      </c>
      <c r="D5021" s="191">
        <v>1355.5500489999999</v>
      </c>
      <c r="E5021" s="191">
        <v>1367.719971</v>
      </c>
      <c r="F5021" s="192">
        <v>1367.719971</v>
      </c>
      <c r="G5021" s="191">
        <v>1070400000</v>
      </c>
      <c r="H5021" s="194">
        <f t="shared" si="78"/>
        <v>-3.3519697891209442E-3</v>
      </c>
      <c r="I5021" s="193"/>
      <c r="J5021" s="197">
        <v>5019</v>
      </c>
      <c r="K5021" s="234">
        <v>-3.3519697891209442E-3</v>
      </c>
      <c r="L5021" s="198">
        <v>3.199593098812523E-3</v>
      </c>
    </row>
    <row r="5022" spans="1:12" ht="14.4" x14ac:dyDescent="0.3">
      <c r="A5022" s="7">
        <v>36846</v>
      </c>
      <c r="B5022" s="191">
        <v>1389.8100589999999</v>
      </c>
      <c r="C5022" s="191">
        <v>1394.76001</v>
      </c>
      <c r="D5022" s="191">
        <v>1370.3900149999999</v>
      </c>
      <c r="E5022" s="191">
        <v>1372.3199460000001</v>
      </c>
      <c r="F5022" s="192">
        <v>1372.3199460000001</v>
      </c>
      <c r="G5022" s="191">
        <v>956300000</v>
      </c>
      <c r="H5022" s="194">
        <f t="shared" si="78"/>
        <v>-1.2584534761954719E-2</v>
      </c>
      <c r="I5022" s="193"/>
      <c r="J5022" s="197">
        <v>5020</v>
      </c>
      <c r="K5022" s="234">
        <v>-1.2584534761954719E-2</v>
      </c>
      <c r="L5022" s="198">
        <v>3.2019573826136279E-3</v>
      </c>
    </row>
    <row r="5023" spans="1:12" ht="14.4" x14ac:dyDescent="0.3">
      <c r="A5023" s="7">
        <v>36845</v>
      </c>
      <c r="B5023" s="191">
        <v>1382.9499510000001</v>
      </c>
      <c r="C5023" s="191">
        <v>1395.959961</v>
      </c>
      <c r="D5023" s="191">
        <v>1374.75</v>
      </c>
      <c r="E5023" s="191">
        <v>1389.8100589999999</v>
      </c>
      <c r="F5023" s="192">
        <v>1389.8100589999999</v>
      </c>
      <c r="G5023" s="191">
        <v>1066800000</v>
      </c>
      <c r="H5023" s="194">
        <f t="shared" si="78"/>
        <v>4.9604889859096966E-3</v>
      </c>
      <c r="I5023" s="193"/>
      <c r="J5023" s="197">
        <v>5021</v>
      </c>
      <c r="K5023" s="234">
        <v>4.9604889859096966E-3</v>
      </c>
      <c r="L5023" s="198">
        <v>3.2023892159821926E-3</v>
      </c>
    </row>
    <row r="5024" spans="1:12" ht="14.4" x14ac:dyDescent="0.3">
      <c r="A5024" s="7">
        <v>36844</v>
      </c>
      <c r="B5024" s="191">
        <v>1351.26001</v>
      </c>
      <c r="C5024" s="191">
        <v>1390.0600589999999</v>
      </c>
      <c r="D5024" s="191">
        <v>1351.26001</v>
      </c>
      <c r="E5024" s="191">
        <v>1382.9499510000001</v>
      </c>
      <c r="F5024" s="192">
        <v>1382.9499510000001</v>
      </c>
      <c r="G5024" s="191">
        <v>1118800000</v>
      </c>
      <c r="H5024" s="194">
        <f t="shared" si="78"/>
        <v>2.3452141531221729E-2</v>
      </c>
      <c r="I5024" s="193"/>
      <c r="J5024" s="197">
        <v>5022</v>
      </c>
      <c r="K5024" s="234">
        <v>2.3452141531221729E-2</v>
      </c>
      <c r="L5024" s="198">
        <v>3.2046096514114211E-3</v>
      </c>
    </row>
    <row r="5025" spans="1:12" ht="14.4" x14ac:dyDescent="0.3">
      <c r="A5025" s="7">
        <v>36843</v>
      </c>
      <c r="B5025" s="191">
        <v>1365.9799800000001</v>
      </c>
      <c r="C5025" s="191">
        <v>1365.9799800000001</v>
      </c>
      <c r="D5025" s="191">
        <v>1328.619995</v>
      </c>
      <c r="E5025" s="191">
        <v>1351.26001</v>
      </c>
      <c r="F5025" s="192">
        <v>1351.26001</v>
      </c>
      <c r="G5025" s="191">
        <v>1129300000</v>
      </c>
      <c r="H5025" s="194">
        <f t="shared" si="78"/>
        <v>-1.0776124259156495E-2</v>
      </c>
      <c r="I5025" s="193"/>
      <c r="J5025" s="197">
        <v>5023</v>
      </c>
      <c r="K5025" s="234">
        <v>-1.0776124259156495E-2</v>
      </c>
      <c r="L5025" s="198">
        <v>3.2158810065939154E-3</v>
      </c>
    </row>
    <row r="5026" spans="1:12" ht="14.4" x14ac:dyDescent="0.3">
      <c r="A5026" s="7">
        <v>36840</v>
      </c>
      <c r="B5026" s="191">
        <v>1400.1400149999999</v>
      </c>
      <c r="C5026" s="191">
        <v>1400.1400149999999</v>
      </c>
      <c r="D5026" s="191">
        <v>1365.969971</v>
      </c>
      <c r="E5026" s="191">
        <v>1365.9799800000001</v>
      </c>
      <c r="F5026" s="192">
        <v>1365.9799800000001</v>
      </c>
      <c r="G5026" s="191">
        <v>962500000</v>
      </c>
      <c r="H5026" s="194">
        <f t="shared" si="78"/>
        <v>-2.439758498009921E-2</v>
      </c>
      <c r="I5026" s="193"/>
      <c r="J5026" s="197">
        <v>5024</v>
      </c>
      <c r="K5026" s="234">
        <v>-2.439758498009921E-2</v>
      </c>
      <c r="L5026" s="198">
        <v>3.2161497018301428E-3</v>
      </c>
    </row>
    <row r="5027" spans="1:12" ht="14.4" x14ac:dyDescent="0.3">
      <c r="A5027" s="7">
        <v>36839</v>
      </c>
      <c r="B5027" s="191">
        <v>1409.280029</v>
      </c>
      <c r="C5027" s="191">
        <v>1409.280029</v>
      </c>
      <c r="D5027" s="191">
        <v>1369.6800539999999</v>
      </c>
      <c r="E5027" s="191">
        <v>1400.1400149999999</v>
      </c>
      <c r="F5027" s="192">
        <v>1400.1400149999999</v>
      </c>
      <c r="G5027" s="191">
        <v>1111000000</v>
      </c>
      <c r="H5027" s="194">
        <f t="shared" si="78"/>
        <v>-6.4855910904276816E-3</v>
      </c>
      <c r="I5027" s="193"/>
      <c r="J5027" s="197">
        <v>5025</v>
      </c>
      <c r="K5027" s="234">
        <v>-6.4855910904276816E-3</v>
      </c>
      <c r="L5027" s="198">
        <v>3.22325891620584E-3</v>
      </c>
    </row>
    <row r="5028" spans="1:12" ht="14.4" x14ac:dyDescent="0.3">
      <c r="A5028" s="7">
        <v>36838</v>
      </c>
      <c r="B5028" s="191">
        <v>1431.869995</v>
      </c>
      <c r="C5028" s="191">
        <v>1437.280029</v>
      </c>
      <c r="D5028" s="191">
        <v>1408.780029</v>
      </c>
      <c r="E5028" s="191">
        <v>1409.280029</v>
      </c>
      <c r="F5028" s="192">
        <v>1409.280029</v>
      </c>
      <c r="G5028" s="191">
        <v>909300000</v>
      </c>
      <c r="H5028" s="194">
        <f t="shared" si="78"/>
        <v>-1.5776548205411627E-2</v>
      </c>
      <c r="I5028" s="193"/>
      <c r="J5028" s="197">
        <v>5026</v>
      </c>
      <c r="K5028" s="234">
        <v>-1.5776548205411627E-2</v>
      </c>
      <c r="L5028" s="198">
        <v>3.2234002954651128E-3</v>
      </c>
    </row>
    <row r="5029" spans="1:12" ht="14.4" x14ac:dyDescent="0.3">
      <c r="A5029" s="7">
        <v>36837</v>
      </c>
      <c r="B5029" s="191">
        <v>1432.1899410000001</v>
      </c>
      <c r="C5029" s="191">
        <v>1436.219971</v>
      </c>
      <c r="D5029" s="191">
        <v>1423.26001</v>
      </c>
      <c r="E5029" s="191">
        <v>1431.869995</v>
      </c>
      <c r="F5029" s="192">
        <v>1431.869995</v>
      </c>
      <c r="G5029" s="191">
        <v>880900000</v>
      </c>
      <c r="H5029" s="194">
        <f t="shared" si="78"/>
        <v>-2.233963462811897E-4</v>
      </c>
      <c r="I5029" s="193"/>
      <c r="J5029" s="197">
        <v>5027</v>
      </c>
      <c r="K5029" s="234">
        <v>-2.233963462811897E-4</v>
      </c>
      <c r="L5029" s="198">
        <v>3.2355983013398959E-3</v>
      </c>
    </row>
    <row r="5030" spans="1:12" ht="14.4" x14ac:dyDescent="0.3">
      <c r="A5030" s="7">
        <v>36836</v>
      </c>
      <c r="B5030" s="191">
        <v>1428.76001</v>
      </c>
      <c r="C5030" s="191">
        <v>1438.459961</v>
      </c>
      <c r="D5030" s="191">
        <v>1427.719971</v>
      </c>
      <c r="E5030" s="191">
        <v>1432.1899410000001</v>
      </c>
      <c r="F5030" s="192">
        <v>1432.1899410000001</v>
      </c>
      <c r="G5030" s="191">
        <v>930900000</v>
      </c>
      <c r="H5030" s="194">
        <f t="shared" si="78"/>
        <v>3.855077296013542E-3</v>
      </c>
      <c r="I5030" s="193"/>
      <c r="J5030" s="197">
        <v>5028</v>
      </c>
      <c r="K5030" s="234">
        <v>3.855077296013542E-3</v>
      </c>
      <c r="L5030" s="198">
        <v>3.236036236092641E-3</v>
      </c>
    </row>
    <row r="5031" spans="1:12" ht="14.4" x14ac:dyDescent="0.3">
      <c r="A5031" s="7">
        <v>36833</v>
      </c>
      <c r="B5031" s="191">
        <v>1428.3199460000001</v>
      </c>
      <c r="C5031" s="191">
        <v>1433.209961</v>
      </c>
      <c r="D5031" s="191">
        <v>1420.920044</v>
      </c>
      <c r="E5031" s="191">
        <v>1426.6899410000001</v>
      </c>
      <c r="F5031" s="192">
        <v>1426.6899410000001</v>
      </c>
      <c r="G5031" s="191">
        <v>997700000</v>
      </c>
      <c r="H5031" s="194">
        <f t="shared" si="78"/>
        <v>-1.1412043951110535E-3</v>
      </c>
      <c r="I5031" s="193"/>
      <c r="J5031" s="197">
        <v>5029</v>
      </c>
      <c r="K5031" s="234">
        <v>-1.1412043951110535E-3</v>
      </c>
      <c r="L5031" s="198">
        <v>3.2415168870717874E-3</v>
      </c>
    </row>
    <row r="5032" spans="1:12" ht="14.4" x14ac:dyDescent="0.3">
      <c r="A5032" s="7">
        <v>36832</v>
      </c>
      <c r="B5032" s="191">
        <v>1421.219971</v>
      </c>
      <c r="C5032" s="191">
        <v>1433.400024</v>
      </c>
      <c r="D5032" s="191">
        <v>1421.219971</v>
      </c>
      <c r="E5032" s="191">
        <v>1428.3199460000001</v>
      </c>
      <c r="F5032" s="192">
        <v>1428.3199460000001</v>
      </c>
      <c r="G5032" s="191">
        <v>1167700000</v>
      </c>
      <c r="H5032" s="194">
        <f t="shared" si="78"/>
        <v>4.9956904243362099E-3</v>
      </c>
      <c r="I5032" s="193"/>
      <c r="J5032" s="197">
        <v>5030</v>
      </c>
      <c r="K5032" s="234">
        <v>4.9956904243362099E-3</v>
      </c>
      <c r="L5032" s="198">
        <v>3.2431006049804096E-3</v>
      </c>
    </row>
    <row r="5033" spans="1:12" ht="14.4" x14ac:dyDescent="0.3">
      <c r="A5033" s="7">
        <v>36831</v>
      </c>
      <c r="B5033" s="191">
        <v>1429.400024</v>
      </c>
      <c r="C5033" s="191">
        <v>1429.599976</v>
      </c>
      <c r="D5033" s="191">
        <v>1410.4499510000001</v>
      </c>
      <c r="E5033" s="191">
        <v>1421.219971</v>
      </c>
      <c r="F5033" s="192">
        <v>1421.219971</v>
      </c>
      <c r="G5033" s="191">
        <v>1206800000</v>
      </c>
      <c r="H5033" s="194">
        <f t="shared" si="78"/>
        <v>-5.7227178275184101E-3</v>
      </c>
      <c r="I5033" s="193"/>
      <c r="J5033" s="197">
        <v>5031</v>
      </c>
      <c r="K5033" s="234">
        <v>-5.7227178275184101E-3</v>
      </c>
      <c r="L5033" s="198">
        <v>3.2435209898364664E-3</v>
      </c>
    </row>
    <row r="5034" spans="1:12" ht="14.4" x14ac:dyDescent="0.3">
      <c r="A5034" s="7">
        <v>36830</v>
      </c>
      <c r="B5034" s="191">
        <v>1398.660034</v>
      </c>
      <c r="C5034" s="191">
        <v>1432.219971</v>
      </c>
      <c r="D5034" s="191">
        <v>1398.660034</v>
      </c>
      <c r="E5034" s="191">
        <v>1429.400024</v>
      </c>
      <c r="F5034" s="192">
        <v>1429.400024</v>
      </c>
      <c r="G5034" s="191">
        <v>1366400000</v>
      </c>
      <c r="H5034" s="194">
        <f t="shared" si="78"/>
        <v>2.1978171430327747E-2</v>
      </c>
      <c r="I5034" s="193"/>
      <c r="J5034" s="197">
        <v>5032</v>
      </c>
      <c r="K5034" s="234">
        <v>2.1978171430327747E-2</v>
      </c>
      <c r="L5034" s="198">
        <v>3.2440347128451343E-3</v>
      </c>
    </row>
    <row r="5035" spans="1:12" ht="14.4" x14ac:dyDescent="0.3">
      <c r="A5035" s="7">
        <v>36829</v>
      </c>
      <c r="B5035" s="191">
        <v>1379.579956</v>
      </c>
      <c r="C5035" s="191">
        <v>1406.3599850000001</v>
      </c>
      <c r="D5035" s="191">
        <v>1376.8599850000001</v>
      </c>
      <c r="E5035" s="191">
        <v>1398.660034</v>
      </c>
      <c r="F5035" s="192">
        <v>1398.660034</v>
      </c>
      <c r="G5035" s="191">
        <v>1186500000</v>
      </c>
      <c r="H5035" s="194">
        <f t="shared" si="78"/>
        <v>1.3830353157146013E-2</v>
      </c>
      <c r="I5035" s="193"/>
      <c r="J5035" s="197">
        <v>5033</v>
      </c>
      <c r="K5035" s="234">
        <v>1.3830353157146013E-2</v>
      </c>
      <c r="L5035" s="198">
        <v>3.2441477325661299E-3</v>
      </c>
    </row>
    <row r="5036" spans="1:12" ht="14.4" x14ac:dyDescent="0.3">
      <c r="A5036" s="7">
        <v>36826</v>
      </c>
      <c r="B5036" s="191">
        <v>1364.4399410000001</v>
      </c>
      <c r="C5036" s="191">
        <v>1384.5699460000001</v>
      </c>
      <c r="D5036" s="191">
        <v>1364.130005</v>
      </c>
      <c r="E5036" s="191">
        <v>1379.579956</v>
      </c>
      <c r="F5036" s="192">
        <v>1379.579956</v>
      </c>
      <c r="G5036" s="191">
        <v>1086300000</v>
      </c>
      <c r="H5036" s="194">
        <f t="shared" si="78"/>
        <v>1.1096138822280305E-2</v>
      </c>
      <c r="I5036" s="193"/>
      <c r="J5036" s="197">
        <v>5034</v>
      </c>
      <c r="K5036" s="234">
        <v>1.1096138822280305E-2</v>
      </c>
      <c r="L5036" s="198">
        <v>3.2478780811352683E-3</v>
      </c>
    </row>
    <row r="5037" spans="1:12" ht="14.4" x14ac:dyDescent="0.3">
      <c r="A5037" s="7">
        <v>36825</v>
      </c>
      <c r="B5037" s="191">
        <v>1364.900024</v>
      </c>
      <c r="C5037" s="191">
        <v>1372.719971</v>
      </c>
      <c r="D5037" s="191">
        <v>1337.8100589999999</v>
      </c>
      <c r="E5037" s="191">
        <v>1364.4399410000001</v>
      </c>
      <c r="F5037" s="192">
        <v>1364.4399410000001</v>
      </c>
      <c r="G5037" s="191">
        <v>1303800000</v>
      </c>
      <c r="H5037" s="194">
        <f t="shared" si="78"/>
        <v>-3.3708183157006122E-4</v>
      </c>
      <c r="I5037" s="193"/>
      <c r="J5037" s="197">
        <v>5035</v>
      </c>
      <c r="K5037" s="234">
        <v>-3.3708183157006122E-4</v>
      </c>
      <c r="L5037" s="198">
        <v>3.2484100188134367E-3</v>
      </c>
    </row>
    <row r="5038" spans="1:12" ht="14.4" x14ac:dyDescent="0.3">
      <c r="A5038" s="7">
        <v>36824</v>
      </c>
      <c r="B5038" s="191">
        <v>1398.130005</v>
      </c>
      <c r="C5038" s="191">
        <v>1398.130005</v>
      </c>
      <c r="D5038" s="191">
        <v>1362.209961</v>
      </c>
      <c r="E5038" s="191">
        <v>1364.900024</v>
      </c>
      <c r="F5038" s="192">
        <v>1364.900024</v>
      </c>
      <c r="G5038" s="191">
        <v>1315600000</v>
      </c>
      <c r="H5038" s="194">
        <f t="shared" si="78"/>
        <v>-2.3767447148092608E-2</v>
      </c>
      <c r="I5038" s="193"/>
      <c r="J5038" s="197">
        <v>5036</v>
      </c>
      <c r="K5038" s="234">
        <v>-2.3767447148092608E-2</v>
      </c>
      <c r="L5038" s="198">
        <v>3.2487873456959237E-3</v>
      </c>
    </row>
    <row r="5039" spans="1:12" ht="14.4" x14ac:dyDescent="0.3">
      <c r="A5039" s="7">
        <v>36823</v>
      </c>
      <c r="B5039" s="191">
        <v>1395.780029</v>
      </c>
      <c r="C5039" s="191">
        <v>1415.6400149999999</v>
      </c>
      <c r="D5039" s="191">
        <v>1388.130005</v>
      </c>
      <c r="E5039" s="191">
        <v>1398.130005</v>
      </c>
      <c r="F5039" s="192">
        <v>1398.130005</v>
      </c>
      <c r="G5039" s="191">
        <v>1158600000</v>
      </c>
      <c r="H5039" s="194">
        <f t="shared" si="78"/>
        <v>1.6836291902554293E-3</v>
      </c>
      <c r="I5039" s="193"/>
      <c r="J5039" s="197">
        <v>5037</v>
      </c>
      <c r="K5039" s="234">
        <v>1.6836291902554293E-3</v>
      </c>
      <c r="L5039" s="198">
        <v>3.2490857441105671E-3</v>
      </c>
    </row>
    <row r="5040" spans="1:12" ht="14.4" x14ac:dyDescent="0.3">
      <c r="A5040" s="7">
        <v>36822</v>
      </c>
      <c r="B5040" s="191">
        <v>1396.9300539999999</v>
      </c>
      <c r="C5040" s="191">
        <v>1406.959961</v>
      </c>
      <c r="D5040" s="191">
        <v>1387.75</v>
      </c>
      <c r="E5040" s="191">
        <v>1395.780029</v>
      </c>
      <c r="F5040" s="192">
        <v>1395.780029</v>
      </c>
      <c r="G5040" s="191">
        <v>1046800000</v>
      </c>
      <c r="H5040" s="194">
        <f t="shared" si="78"/>
        <v>-8.2325167012257169E-4</v>
      </c>
      <c r="I5040" s="193"/>
      <c r="J5040" s="197">
        <v>5038</v>
      </c>
      <c r="K5040" s="234">
        <v>-8.2325167012257169E-4</v>
      </c>
      <c r="L5040" s="198">
        <v>3.2515335533494336E-3</v>
      </c>
    </row>
    <row r="5041" spans="1:12" ht="14.4" x14ac:dyDescent="0.3">
      <c r="A5041" s="7">
        <v>36819</v>
      </c>
      <c r="B5041" s="191">
        <v>1388.76001</v>
      </c>
      <c r="C5041" s="191">
        <v>1408.469971</v>
      </c>
      <c r="D5041" s="191">
        <v>1382.1899410000001</v>
      </c>
      <c r="E5041" s="191">
        <v>1396.9300539999999</v>
      </c>
      <c r="F5041" s="192">
        <v>1396.9300539999999</v>
      </c>
      <c r="G5041" s="191">
        <v>1177400000</v>
      </c>
      <c r="H5041" s="194">
        <f t="shared" si="78"/>
        <v>5.8829775779617689E-3</v>
      </c>
      <c r="I5041" s="193"/>
      <c r="J5041" s="197">
        <v>5039</v>
      </c>
      <c r="K5041" s="234">
        <v>5.8829775779617689E-3</v>
      </c>
      <c r="L5041" s="198">
        <v>3.2533701741289645E-3</v>
      </c>
    </row>
    <row r="5042" spans="1:12" ht="14.4" x14ac:dyDescent="0.3">
      <c r="A5042" s="7">
        <v>36818</v>
      </c>
      <c r="B5042" s="191">
        <v>1342.130005</v>
      </c>
      <c r="C5042" s="191">
        <v>1389.9300539999999</v>
      </c>
      <c r="D5042" s="191">
        <v>1342.130005</v>
      </c>
      <c r="E5042" s="191">
        <v>1388.76001</v>
      </c>
      <c r="F5042" s="192">
        <v>1388.76001</v>
      </c>
      <c r="G5042" s="191">
        <v>1297900000</v>
      </c>
      <c r="H5042" s="194">
        <f t="shared" si="78"/>
        <v>3.4743284798256176E-2</v>
      </c>
      <c r="I5042" s="193"/>
      <c r="J5042" s="197">
        <v>5040</v>
      </c>
      <c r="K5042" s="234">
        <v>3.4743284798256176E-2</v>
      </c>
      <c r="L5042" s="198">
        <v>3.2564789014882783E-3</v>
      </c>
    </row>
    <row r="5043" spans="1:12" ht="14.4" x14ac:dyDescent="0.3">
      <c r="A5043" s="7">
        <v>36817</v>
      </c>
      <c r="B5043" s="191">
        <v>1349.969971</v>
      </c>
      <c r="C5043" s="191">
        <v>1356.650024</v>
      </c>
      <c r="D5043" s="191">
        <v>1305.790039</v>
      </c>
      <c r="E5043" s="191">
        <v>1342.130005</v>
      </c>
      <c r="F5043" s="192">
        <v>1342.130005</v>
      </c>
      <c r="G5043" s="191">
        <v>1441700000</v>
      </c>
      <c r="H5043" s="194">
        <f t="shared" si="78"/>
        <v>-5.8075114027851243E-3</v>
      </c>
      <c r="I5043" s="193"/>
      <c r="J5043" s="197">
        <v>5041</v>
      </c>
      <c r="K5043" s="234">
        <v>-5.8075114027851243E-3</v>
      </c>
      <c r="L5043" s="198">
        <v>3.2581345318369527E-3</v>
      </c>
    </row>
    <row r="5044" spans="1:12" ht="14.4" x14ac:dyDescent="0.3">
      <c r="A5044" s="7">
        <v>36816</v>
      </c>
      <c r="B5044" s="191">
        <v>1374.619995</v>
      </c>
      <c r="C5044" s="191">
        <v>1380.98999</v>
      </c>
      <c r="D5044" s="191">
        <v>1342.339966</v>
      </c>
      <c r="E5044" s="191">
        <v>1349.969971</v>
      </c>
      <c r="F5044" s="192">
        <v>1349.969971</v>
      </c>
      <c r="G5044" s="191">
        <v>1161500000</v>
      </c>
      <c r="H5044" s="194">
        <f t="shared" si="78"/>
        <v>-1.7932246067757823E-2</v>
      </c>
      <c r="I5044" s="193"/>
      <c r="J5044" s="197">
        <v>5042</v>
      </c>
      <c r="K5044" s="234">
        <v>-1.7932246067757823E-2</v>
      </c>
      <c r="L5044" s="198">
        <v>3.2587776971819853E-3</v>
      </c>
    </row>
    <row r="5045" spans="1:12" ht="14.4" x14ac:dyDescent="0.3">
      <c r="A5045" s="7">
        <v>36815</v>
      </c>
      <c r="B5045" s="191">
        <v>1374.170044</v>
      </c>
      <c r="C5045" s="191">
        <v>1379.4799800000001</v>
      </c>
      <c r="D5045" s="191">
        <v>1365.0600589999999</v>
      </c>
      <c r="E5045" s="191">
        <v>1374.619995</v>
      </c>
      <c r="F5045" s="192">
        <v>1374.619995</v>
      </c>
      <c r="G5045" s="191">
        <v>1005400000</v>
      </c>
      <c r="H5045" s="194">
        <f t="shared" si="78"/>
        <v>3.2743473194213769E-4</v>
      </c>
      <c r="I5045" s="193"/>
      <c r="J5045" s="197">
        <v>5043</v>
      </c>
      <c r="K5045" s="234">
        <v>3.2743473194213769E-4</v>
      </c>
      <c r="L5045" s="198">
        <v>3.2616922552592743E-3</v>
      </c>
    </row>
    <row r="5046" spans="1:12" ht="14.4" x14ac:dyDescent="0.3">
      <c r="A5046" s="7">
        <v>36812</v>
      </c>
      <c r="B5046" s="191">
        <v>1329.780029</v>
      </c>
      <c r="C5046" s="191">
        <v>1374.170044</v>
      </c>
      <c r="D5046" s="191">
        <v>1327.079956</v>
      </c>
      <c r="E5046" s="191">
        <v>1374.170044</v>
      </c>
      <c r="F5046" s="192">
        <v>1374.170044</v>
      </c>
      <c r="G5046" s="191">
        <v>1223900000</v>
      </c>
      <c r="H5046" s="194">
        <f t="shared" si="78"/>
        <v>3.3381472147225297E-2</v>
      </c>
      <c r="I5046" s="193"/>
      <c r="J5046" s="197">
        <v>5044</v>
      </c>
      <c r="K5046" s="234">
        <v>3.3381472147225297E-2</v>
      </c>
      <c r="L5046" s="198">
        <v>3.2639993271668206E-3</v>
      </c>
    </row>
    <row r="5047" spans="1:12" ht="14.4" x14ac:dyDescent="0.3">
      <c r="A5047" s="7">
        <v>36811</v>
      </c>
      <c r="B5047" s="191">
        <v>1364.589966</v>
      </c>
      <c r="C5047" s="191">
        <v>1374.9300539999999</v>
      </c>
      <c r="D5047" s="191">
        <v>1328.0600589999999</v>
      </c>
      <c r="E5047" s="191">
        <v>1329.780029</v>
      </c>
      <c r="F5047" s="192">
        <v>1329.780029</v>
      </c>
      <c r="G5047" s="191">
        <v>1388600000</v>
      </c>
      <c r="H5047" s="194">
        <f t="shared" si="78"/>
        <v>-2.5509448161954308E-2</v>
      </c>
      <c r="I5047" s="193"/>
      <c r="J5047" s="197">
        <v>5045</v>
      </c>
      <c r="K5047" s="234">
        <v>-2.5509448161954308E-2</v>
      </c>
      <c r="L5047" s="198">
        <v>3.2653972288650425E-3</v>
      </c>
    </row>
    <row r="5048" spans="1:12" ht="14.4" x14ac:dyDescent="0.3">
      <c r="A5048" s="7">
        <v>36810</v>
      </c>
      <c r="B5048" s="191">
        <v>1387.0200199999999</v>
      </c>
      <c r="C5048" s="191">
        <v>1387.0200199999999</v>
      </c>
      <c r="D5048" s="191">
        <v>1349.670044</v>
      </c>
      <c r="E5048" s="191">
        <v>1364.589966</v>
      </c>
      <c r="F5048" s="192">
        <v>1364.589966</v>
      </c>
      <c r="G5048" s="191">
        <v>1387500000</v>
      </c>
      <c r="H5048" s="194">
        <f t="shared" si="78"/>
        <v>-1.6171398881466705E-2</v>
      </c>
      <c r="I5048" s="193"/>
      <c r="J5048" s="197">
        <v>5046</v>
      </c>
      <c r="K5048" s="234">
        <v>-1.6171398881466705E-2</v>
      </c>
      <c r="L5048" s="198">
        <v>3.2686704206005036E-3</v>
      </c>
    </row>
    <row r="5049" spans="1:12" ht="14.4" x14ac:dyDescent="0.3">
      <c r="A5049" s="7">
        <v>36809</v>
      </c>
      <c r="B5049" s="191">
        <v>1402.030029</v>
      </c>
      <c r="C5049" s="191">
        <v>1408.829956</v>
      </c>
      <c r="D5049" s="191">
        <v>1383.849976</v>
      </c>
      <c r="E5049" s="191">
        <v>1387.0200199999999</v>
      </c>
      <c r="F5049" s="192">
        <v>1387.0200199999999</v>
      </c>
      <c r="G5049" s="191">
        <v>1044000000</v>
      </c>
      <c r="H5049" s="194">
        <f t="shared" si="78"/>
        <v>-1.0705911206984628E-2</v>
      </c>
      <c r="I5049" s="193"/>
      <c r="J5049" s="197">
        <v>5047</v>
      </c>
      <c r="K5049" s="234">
        <v>-1.0705911206984628E-2</v>
      </c>
      <c r="L5049" s="198">
        <v>3.2698076335645333E-3</v>
      </c>
    </row>
    <row r="5050" spans="1:12" ht="14.4" x14ac:dyDescent="0.3">
      <c r="A5050" s="7">
        <v>36808</v>
      </c>
      <c r="B5050" s="191">
        <v>1408.98999</v>
      </c>
      <c r="C5050" s="191">
        <v>1409.6899410000001</v>
      </c>
      <c r="D5050" s="191">
        <v>1392.4799800000001</v>
      </c>
      <c r="E5050" s="191">
        <v>1402.030029</v>
      </c>
      <c r="F5050" s="192">
        <v>1402.030029</v>
      </c>
      <c r="G5050" s="191">
        <v>716600000</v>
      </c>
      <c r="H5050" s="194">
        <f t="shared" si="78"/>
        <v>-4.9396809412393487E-3</v>
      </c>
      <c r="I5050" s="193"/>
      <c r="J5050" s="197">
        <v>5048</v>
      </c>
      <c r="K5050" s="234">
        <v>-4.9396809412393487E-3</v>
      </c>
      <c r="L5050" s="198">
        <v>3.2735695766640312E-3</v>
      </c>
    </row>
    <row r="5051" spans="1:12" ht="14.4" x14ac:dyDescent="0.3">
      <c r="A5051" s="7">
        <v>36805</v>
      </c>
      <c r="B5051" s="191">
        <v>1436.280029</v>
      </c>
      <c r="C5051" s="191">
        <v>1443.3000489999999</v>
      </c>
      <c r="D5051" s="191">
        <v>1397.0600589999999</v>
      </c>
      <c r="E5051" s="191">
        <v>1408.98999</v>
      </c>
      <c r="F5051" s="192">
        <v>1408.98999</v>
      </c>
      <c r="G5051" s="191">
        <v>1150100000</v>
      </c>
      <c r="H5051" s="194">
        <f t="shared" si="78"/>
        <v>-1.9000500215128995E-2</v>
      </c>
      <c r="I5051" s="193"/>
      <c r="J5051" s="197">
        <v>5049</v>
      </c>
      <c r="K5051" s="234">
        <v>-1.9000500215128995E-2</v>
      </c>
      <c r="L5051" s="198">
        <v>3.2792618506623347E-3</v>
      </c>
    </row>
    <row r="5052" spans="1:12" ht="14.4" x14ac:dyDescent="0.3">
      <c r="A5052" s="7">
        <v>36804</v>
      </c>
      <c r="B5052" s="191">
        <v>1434.3199460000001</v>
      </c>
      <c r="C5052" s="191">
        <v>1444.170044</v>
      </c>
      <c r="D5052" s="191">
        <v>1431.8000489999999</v>
      </c>
      <c r="E5052" s="191">
        <v>1436.280029</v>
      </c>
      <c r="F5052" s="192">
        <v>1436.280029</v>
      </c>
      <c r="G5052" s="191">
        <v>1176100000</v>
      </c>
      <c r="H5052" s="194">
        <f t="shared" si="78"/>
        <v>1.3665591177660025E-3</v>
      </c>
      <c r="I5052" s="193"/>
      <c r="J5052" s="197">
        <v>5050</v>
      </c>
      <c r="K5052" s="234">
        <v>1.3665591177660025E-3</v>
      </c>
      <c r="L5052" s="198">
        <v>3.2796988616889465E-3</v>
      </c>
    </row>
    <row r="5053" spans="1:12" ht="14.4" x14ac:dyDescent="0.3">
      <c r="A5053" s="7">
        <v>36803</v>
      </c>
      <c r="B5053" s="191">
        <v>1426.459961</v>
      </c>
      <c r="C5053" s="191">
        <v>1439.98999</v>
      </c>
      <c r="D5053" s="191">
        <v>1416.3100589999999</v>
      </c>
      <c r="E5053" s="191">
        <v>1434.3199460000001</v>
      </c>
      <c r="F5053" s="192">
        <v>1434.3199460000001</v>
      </c>
      <c r="G5053" s="191">
        <v>1167400000</v>
      </c>
      <c r="H5053" s="194">
        <f t="shared" si="78"/>
        <v>5.5101336279287623E-3</v>
      </c>
      <c r="I5053" s="193"/>
      <c r="J5053" s="197">
        <v>5051</v>
      </c>
      <c r="K5053" s="234">
        <v>5.5101336279287623E-3</v>
      </c>
      <c r="L5053" s="198">
        <v>3.279829104893764E-3</v>
      </c>
    </row>
    <row r="5054" spans="1:12" ht="14.4" x14ac:dyDescent="0.3">
      <c r="A5054" s="7">
        <v>36802</v>
      </c>
      <c r="B5054" s="191">
        <v>1436.2299800000001</v>
      </c>
      <c r="C5054" s="191">
        <v>1454.8199460000001</v>
      </c>
      <c r="D5054" s="191">
        <v>1425.280029</v>
      </c>
      <c r="E5054" s="191">
        <v>1426.459961</v>
      </c>
      <c r="F5054" s="192">
        <v>1426.459961</v>
      </c>
      <c r="G5054" s="191">
        <v>1098100000</v>
      </c>
      <c r="H5054" s="194">
        <f t="shared" si="78"/>
        <v>-6.8025449517493345E-3</v>
      </c>
      <c r="I5054" s="193"/>
      <c r="J5054" s="197">
        <v>5052</v>
      </c>
      <c r="K5054" s="234">
        <v>-6.8025449517493345E-3</v>
      </c>
      <c r="L5054" s="198">
        <v>3.2893428051439201E-3</v>
      </c>
    </row>
    <row r="5055" spans="1:12" ht="14.4" x14ac:dyDescent="0.3">
      <c r="A5055" s="7">
        <v>36801</v>
      </c>
      <c r="B5055" s="191">
        <v>1436.5200199999999</v>
      </c>
      <c r="C5055" s="191">
        <v>1445.599976</v>
      </c>
      <c r="D5055" s="191">
        <v>1429.829956</v>
      </c>
      <c r="E5055" s="191">
        <v>1436.2299800000001</v>
      </c>
      <c r="F5055" s="192">
        <v>1436.2299800000001</v>
      </c>
      <c r="G5055" s="191">
        <v>1051200000</v>
      </c>
      <c r="H5055" s="194">
        <f t="shared" si="78"/>
        <v>-1.9493772967157881E-4</v>
      </c>
      <c r="I5055" s="193"/>
      <c r="J5055" s="197">
        <v>5053</v>
      </c>
      <c r="K5055" s="234">
        <v>-1.9493772967157881E-4</v>
      </c>
      <c r="L5055" s="198">
        <v>3.2997661552585742E-3</v>
      </c>
    </row>
    <row r="5056" spans="1:12" ht="14.4" x14ac:dyDescent="0.3">
      <c r="A5056" s="7">
        <v>36798</v>
      </c>
      <c r="B5056" s="191">
        <v>1458.290039</v>
      </c>
      <c r="C5056" s="191">
        <v>1458.290039</v>
      </c>
      <c r="D5056" s="191">
        <v>1436.290039</v>
      </c>
      <c r="E5056" s="191">
        <v>1436.51001</v>
      </c>
      <c r="F5056" s="192">
        <v>1436.51001</v>
      </c>
      <c r="G5056" s="191">
        <v>1197100000</v>
      </c>
      <c r="H5056" s="194">
        <f t="shared" si="78"/>
        <v>-1.4935320421536537E-2</v>
      </c>
      <c r="I5056" s="193"/>
      <c r="J5056" s="197">
        <v>5054</v>
      </c>
      <c r="K5056" s="234">
        <v>-1.4935320421536537E-2</v>
      </c>
      <c r="L5056" s="198">
        <v>3.3015963473128863E-3</v>
      </c>
    </row>
    <row r="5057" spans="1:12" ht="14.4" x14ac:dyDescent="0.3">
      <c r="A5057" s="7">
        <v>36797</v>
      </c>
      <c r="B5057" s="191">
        <v>1426.5699460000001</v>
      </c>
      <c r="C5057" s="191">
        <v>1461.6899410000001</v>
      </c>
      <c r="D5057" s="191">
        <v>1425.780029</v>
      </c>
      <c r="E5057" s="191">
        <v>1458.290039</v>
      </c>
      <c r="F5057" s="192">
        <v>1458.290039</v>
      </c>
      <c r="G5057" s="191">
        <v>1206200000</v>
      </c>
      <c r="H5057" s="194">
        <f t="shared" si="78"/>
        <v>2.2235217480180886E-2</v>
      </c>
      <c r="I5057" s="193"/>
      <c r="J5057" s="197">
        <v>5055</v>
      </c>
      <c r="K5057" s="234">
        <v>2.2235217480180886E-2</v>
      </c>
      <c r="L5057" s="198">
        <v>3.303815615204383E-3</v>
      </c>
    </row>
    <row r="5058" spans="1:12" ht="14.4" x14ac:dyDescent="0.3">
      <c r="A5058" s="7">
        <v>36796</v>
      </c>
      <c r="B5058" s="191">
        <v>1427.209961</v>
      </c>
      <c r="C5058" s="191">
        <v>1437.219971</v>
      </c>
      <c r="D5058" s="191">
        <v>1419.4399410000001</v>
      </c>
      <c r="E5058" s="191">
        <v>1426.5699460000001</v>
      </c>
      <c r="F5058" s="192">
        <v>1426.5699460000001</v>
      </c>
      <c r="G5058" s="191">
        <v>1174700000</v>
      </c>
      <c r="H5058" s="194">
        <f t="shared" si="78"/>
        <v>-4.4843787353579751E-4</v>
      </c>
      <c r="I5058" s="193"/>
      <c r="J5058" s="197">
        <v>5056</v>
      </c>
      <c r="K5058" s="234">
        <v>-4.4843787353579751E-4</v>
      </c>
      <c r="L5058" s="198">
        <v>3.3039969324138805E-3</v>
      </c>
    </row>
    <row r="5059" spans="1:12" ht="14.4" x14ac:dyDescent="0.3">
      <c r="A5059" s="7">
        <v>36795</v>
      </c>
      <c r="B5059" s="191">
        <v>1439.030029</v>
      </c>
      <c r="C5059" s="191">
        <v>1448.040039</v>
      </c>
      <c r="D5059" s="191">
        <v>1425.25</v>
      </c>
      <c r="E5059" s="191">
        <v>1427.209961</v>
      </c>
      <c r="F5059" s="192">
        <v>1427.209961</v>
      </c>
      <c r="G5059" s="191">
        <v>1106600000</v>
      </c>
      <c r="H5059" s="194">
        <f t="shared" si="78"/>
        <v>-8.213913373450522E-3</v>
      </c>
      <c r="I5059" s="193"/>
      <c r="J5059" s="197">
        <v>5057</v>
      </c>
      <c r="K5059" s="234">
        <v>-8.213913373450522E-3</v>
      </c>
      <c r="L5059" s="198">
        <v>3.305892405266673E-3</v>
      </c>
    </row>
    <row r="5060" spans="1:12" ht="14.4" x14ac:dyDescent="0.3">
      <c r="A5060" s="7">
        <v>36794</v>
      </c>
      <c r="B5060" s="191">
        <v>1448.719971</v>
      </c>
      <c r="C5060" s="191">
        <v>1457.420044</v>
      </c>
      <c r="D5060" s="191">
        <v>1435.9300539999999</v>
      </c>
      <c r="E5060" s="191">
        <v>1439.030029</v>
      </c>
      <c r="F5060" s="192">
        <v>1439.030029</v>
      </c>
      <c r="G5060" s="191">
        <v>982400000</v>
      </c>
      <c r="H5060" s="194">
        <f t="shared" ref="H5060:H5123" si="79">(F5060-F5061)/F5061</f>
        <v>-6.6886231942473676E-3</v>
      </c>
      <c r="I5060" s="193"/>
      <c r="J5060" s="197">
        <v>5058</v>
      </c>
      <c r="K5060" s="234">
        <v>-6.6886231942473676E-3</v>
      </c>
      <c r="L5060" s="198">
        <v>3.3065905314124595E-3</v>
      </c>
    </row>
    <row r="5061" spans="1:12" ht="14.4" x14ac:dyDescent="0.3">
      <c r="A5061" s="7">
        <v>36791</v>
      </c>
      <c r="B5061" s="191">
        <v>1449.0500489999999</v>
      </c>
      <c r="C5061" s="191">
        <v>1449.0500489999999</v>
      </c>
      <c r="D5061" s="191">
        <v>1421.880005</v>
      </c>
      <c r="E5061" s="191">
        <v>1448.719971</v>
      </c>
      <c r="F5061" s="192">
        <v>1448.719971</v>
      </c>
      <c r="G5061" s="191">
        <v>1185500000</v>
      </c>
      <c r="H5061" s="194">
        <f t="shared" si="79"/>
        <v>-2.2778923352422984E-4</v>
      </c>
      <c r="I5061" s="193"/>
      <c r="J5061" s="197">
        <v>5059</v>
      </c>
      <c r="K5061" s="234">
        <v>-2.2778923352422984E-4</v>
      </c>
      <c r="L5061" s="198">
        <v>3.3080633807114962E-3</v>
      </c>
    </row>
    <row r="5062" spans="1:12" ht="14.4" x14ac:dyDescent="0.3">
      <c r="A5062" s="7">
        <v>36790</v>
      </c>
      <c r="B5062" s="191">
        <v>1451.339966</v>
      </c>
      <c r="C5062" s="191">
        <v>1452.7700199999999</v>
      </c>
      <c r="D5062" s="191">
        <v>1436.3000489999999</v>
      </c>
      <c r="E5062" s="191">
        <v>1449.0500489999999</v>
      </c>
      <c r="F5062" s="192">
        <v>1449.0500489999999</v>
      </c>
      <c r="G5062" s="191">
        <v>1105400000</v>
      </c>
      <c r="H5062" s="194">
        <f t="shared" si="79"/>
        <v>-1.5777950402008425E-3</v>
      </c>
      <c r="I5062" s="193"/>
      <c r="J5062" s="197">
        <v>5060</v>
      </c>
      <c r="K5062" s="234">
        <v>-1.5777950402008425E-3</v>
      </c>
      <c r="L5062" s="198">
        <v>3.3095569020956104E-3</v>
      </c>
    </row>
    <row r="5063" spans="1:12" ht="14.4" x14ac:dyDescent="0.3">
      <c r="A5063" s="7">
        <v>36789</v>
      </c>
      <c r="B5063" s="191">
        <v>1459.900024</v>
      </c>
      <c r="C5063" s="191">
        <v>1460.48999</v>
      </c>
      <c r="D5063" s="191">
        <v>1430.9499510000001</v>
      </c>
      <c r="E5063" s="191">
        <v>1451.339966</v>
      </c>
      <c r="F5063" s="192">
        <v>1451.339966</v>
      </c>
      <c r="G5063" s="191">
        <v>1104000000</v>
      </c>
      <c r="H5063" s="194">
        <f t="shared" si="79"/>
        <v>-5.8634549347743731E-3</v>
      </c>
      <c r="I5063" s="193"/>
      <c r="J5063" s="197">
        <v>5061</v>
      </c>
      <c r="K5063" s="234">
        <v>-5.8634549347743731E-3</v>
      </c>
      <c r="L5063" s="198">
        <v>3.3095663558678377E-3</v>
      </c>
    </row>
    <row r="5064" spans="1:12" ht="14.4" x14ac:dyDescent="0.3">
      <c r="A5064" s="7">
        <v>36788</v>
      </c>
      <c r="B5064" s="191">
        <v>1444.51001</v>
      </c>
      <c r="C5064" s="191">
        <v>1461.160034</v>
      </c>
      <c r="D5064" s="191">
        <v>1444.51001</v>
      </c>
      <c r="E5064" s="191">
        <v>1459.900024</v>
      </c>
      <c r="F5064" s="192">
        <v>1459.900024</v>
      </c>
      <c r="G5064" s="191">
        <v>1024900000</v>
      </c>
      <c r="H5064" s="194">
        <f t="shared" si="79"/>
        <v>1.0654141469050854E-2</v>
      </c>
      <c r="I5064" s="193"/>
      <c r="J5064" s="197">
        <v>5062</v>
      </c>
      <c r="K5064" s="234">
        <v>1.0654141469050854E-2</v>
      </c>
      <c r="L5064" s="198">
        <v>3.3095747051799856E-3</v>
      </c>
    </row>
    <row r="5065" spans="1:12" ht="14.4" x14ac:dyDescent="0.3">
      <c r="A5065" s="7">
        <v>36787</v>
      </c>
      <c r="B5065" s="191">
        <v>1465.8100589999999</v>
      </c>
      <c r="C5065" s="191">
        <v>1467.7700199999999</v>
      </c>
      <c r="D5065" s="191">
        <v>1441.920044</v>
      </c>
      <c r="E5065" s="191">
        <v>1444.51001</v>
      </c>
      <c r="F5065" s="192">
        <v>1444.51001</v>
      </c>
      <c r="G5065" s="191">
        <v>962500000</v>
      </c>
      <c r="H5065" s="194">
        <f t="shared" si="79"/>
        <v>-1.4531247666925682E-2</v>
      </c>
      <c r="I5065" s="193"/>
      <c r="J5065" s="197">
        <v>5063</v>
      </c>
      <c r="K5065" s="234">
        <v>-1.4531247666925682E-2</v>
      </c>
      <c r="L5065" s="198">
        <v>3.3125641556315619E-3</v>
      </c>
    </row>
    <row r="5066" spans="1:12" ht="14.4" x14ac:dyDescent="0.3">
      <c r="A5066" s="7">
        <v>36784</v>
      </c>
      <c r="B5066" s="191">
        <v>1480.869995</v>
      </c>
      <c r="C5066" s="191">
        <v>1480.959961</v>
      </c>
      <c r="D5066" s="191">
        <v>1460.219971</v>
      </c>
      <c r="E5066" s="191">
        <v>1465.8100589999999</v>
      </c>
      <c r="F5066" s="192">
        <v>1465.8100589999999</v>
      </c>
      <c r="G5066" s="191">
        <v>1268400000</v>
      </c>
      <c r="H5066" s="194">
        <f t="shared" si="79"/>
        <v>-1.0169654359159399E-2</v>
      </c>
      <c r="I5066" s="193"/>
      <c r="J5066" s="197">
        <v>5064</v>
      </c>
      <c r="K5066" s="234">
        <v>-1.0169654359159399E-2</v>
      </c>
      <c r="L5066" s="198">
        <v>3.3142998654867176E-3</v>
      </c>
    </row>
    <row r="5067" spans="1:12" ht="14.4" x14ac:dyDescent="0.3">
      <c r="A5067" s="7">
        <v>36783</v>
      </c>
      <c r="B5067" s="191">
        <v>1484.910034</v>
      </c>
      <c r="C5067" s="191">
        <v>1494.160034</v>
      </c>
      <c r="D5067" s="191">
        <v>1476.7299800000001</v>
      </c>
      <c r="E5067" s="191">
        <v>1480.869995</v>
      </c>
      <c r="F5067" s="192">
        <v>1480.869995</v>
      </c>
      <c r="G5067" s="191">
        <v>1014000000</v>
      </c>
      <c r="H5067" s="194">
        <f t="shared" si="79"/>
        <v>-2.7207298135881403E-3</v>
      </c>
      <c r="I5067" s="193"/>
      <c r="J5067" s="197">
        <v>5065</v>
      </c>
      <c r="K5067" s="234">
        <v>-2.7207298135881403E-3</v>
      </c>
      <c r="L5067" s="198">
        <v>3.3204147927141893E-3</v>
      </c>
    </row>
    <row r="5068" spans="1:12" ht="14.4" x14ac:dyDescent="0.3">
      <c r="A5068" s="7">
        <v>36782</v>
      </c>
      <c r="B5068" s="191">
        <v>1481.98999</v>
      </c>
      <c r="C5068" s="191">
        <v>1487.4499510000001</v>
      </c>
      <c r="D5068" s="191">
        <v>1473.6099850000001</v>
      </c>
      <c r="E5068" s="191">
        <v>1484.910034</v>
      </c>
      <c r="F5068" s="192">
        <v>1484.910034</v>
      </c>
      <c r="G5068" s="191">
        <v>1068300000</v>
      </c>
      <c r="H5068" s="194">
        <f t="shared" si="79"/>
        <v>1.9703533894989138E-3</v>
      </c>
      <c r="I5068" s="193"/>
      <c r="J5068" s="197">
        <v>5066</v>
      </c>
      <c r="K5068" s="234">
        <v>1.9703533894989138E-3</v>
      </c>
      <c r="L5068" s="198">
        <v>3.3231159317151163E-3</v>
      </c>
    </row>
    <row r="5069" spans="1:12" ht="14.4" x14ac:dyDescent="0.3">
      <c r="A5069" s="7">
        <v>36781</v>
      </c>
      <c r="B5069" s="191">
        <v>1489.26001</v>
      </c>
      <c r="C5069" s="191">
        <v>1496.9300539999999</v>
      </c>
      <c r="D5069" s="191">
        <v>1479.670044</v>
      </c>
      <c r="E5069" s="191">
        <v>1481.98999</v>
      </c>
      <c r="F5069" s="192">
        <v>1481.98999</v>
      </c>
      <c r="G5069" s="191">
        <v>991200000</v>
      </c>
      <c r="H5069" s="194">
        <f t="shared" si="79"/>
        <v>-4.8816324558395487E-3</v>
      </c>
      <c r="I5069" s="193"/>
      <c r="J5069" s="197">
        <v>5067</v>
      </c>
      <c r="K5069" s="234">
        <v>-4.8816324558395487E-3</v>
      </c>
      <c r="L5069" s="198">
        <v>3.323759072099682E-3</v>
      </c>
    </row>
    <row r="5070" spans="1:12" ht="14.4" x14ac:dyDescent="0.3">
      <c r="A5070" s="7">
        <v>36780</v>
      </c>
      <c r="B5070" s="191">
        <v>1494.5</v>
      </c>
      <c r="C5070" s="191">
        <v>1506.76001</v>
      </c>
      <c r="D5070" s="191">
        <v>1483.01001</v>
      </c>
      <c r="E5070" s="191">
        <v>1489.26001</v>
      </c>
      <c r="F5070" s="192">
        <v>1489.26001</v>
      </c>
      <c r="G5070" s="191">
        <v>899300000</v>
      </c>
      <c r="H5070" s="194">
        <f t="shared" si="79"/>
        <v>-3.5061826697892502E-3</v>
      </c>
      <c r="I5070" s="193"/>
      <c r="J5070" s="197">
        <v>5068</v>
      </c>
      <c r="K5070" s="234">
        <v>-3.5061826697892502E-3</v>
      </c>
      <c r="L5070" s="198">
        <v>3.3256729099900213E-3</v>
      </c>
    </row>
    <row r="5071" spans="1:12" ht="14.4" x14ac:dyDescent="0.3">
      <c r="A5071" s="7">
        <v>36777</v>
      </c>
      <c r="B5071" s="191">
        <v>1502.51001</v>
      </c>
      <c r="C5071" s="191">
        <v>1502.51001</v>
      </c>
      <c r="D5071" s="191">
        <v>1489.880005</v>
      </c>
      <c r="E5071" s="191">
        <v>1494.5</v>
      </c>
      <c r="F5071" s="192">
        <v>1494.5</v>
      </c>
      <c r="G5071" s="191">
        <v>961000000</v>
      </c>
      <c r="H5071" s="194">
        <f t="shared" si="79"/>
        <v>-5.3310859473075763E-3</v>
      </c>
      <c r="I5071" s="193"/>
      <c r="J5071" s="197">
        <v>5069</v>
      </c>
      <c r="K5071" s="234">
        <v>-5.3310859473075763E-3</v>
      </c>
      <c r="L5071" s="198">
        <v>3.3284288047364689E-3</v>
      </c>
    </row>
    <row r="5072" spans="1:12" ht="14.4" x14ac:dyDescent="0.3">
      <c r="A5072" s="7">
        <v>36776</v>
      </c>
      <c r="B5072" s="191">
        <v>1492.25</v>
      </c>
      <c r="C5072" s="191">
        <v>1505.339966</v>
      </c>
      <c r="D5072" s="191">
        <v>1492.25</v>
      </c>
      <c r="E5072" s="191">
        <v>1502.51001</v>
      </c>
      <c r="F5072" s="192">
        <v>1502.51001</v>
      </c>
      <c r="G5072" s="191">
        <v>985500000</v>
      </c>
      <c r="H5072" s="194">
        <f t="shared" si="79"/>
        <v>6.8755302395710942E-3</v>
      </c>
      <c r="I5072" s="193"/>
      <c r="J5072" s="197">
        <v>5070</v>
      </c>
      <c r="K5072" s="234">
        <v>6.8755302395710942E-3</v>
      </c>
      <c r="L5072" s="198">
        <v>3.3343185444043837E-3</v>
      </c>
    </row>
    <row r="5073" spans="1:12" ht="14.4" x14ac:dyDescent="0.3">
      <c r="A5073" s="7">
        <v>36775</v>
      </c>
      <c r="B5073" s="191">
        <v>1507.079956</v>
      </c>
      <c r="C5073" s="191">
        <v>1512.6099850000001</v>
      </c>
      <c r="D5073" s="191">
        <v>1492.119995</v>
      </c>
      <c r="E5073" s="191">
        <v>1492.25</v>
      </c>
      <c r="F5073" s="192">
        <v>1492.25</v>
      </c>
      <c r="G5073" s="191">
        <v>995100000</v>
      </c>
      <c r="H5073" s="194">
        <f t="shared" si="79"/>
        <v>-9.8401919161348311E-3</v>
      </c>
      <c r="I5073" s="193"/>
      <c r="J5073" s="197">
        <v>5071</v>
      </c>
      <c r="K5073" s="234">
        <v>-9.8401919161348311E-3</v>
      </c>
      <c r="L5073" s="198">
        <v>3.3360749159605288E-3</v>
      </c>
    </row>
    <row r="5074" spans="1:12" ht="14.4" x14ac:dyDescent="0.3">
      <c r="A5074" s="7">
        <v>36774</v>
      </c>
      <c r="B5074" s="191">
        <v>1520.7700199999999</v>
      </c>
      <c r="C5074" s="191">
        <v>1520.7700199999999</v>
      </c>
      <c r="D5074" s="191">
        <v>1504.209961</v>
      </c>
      <c r="E5074" s="191">
        <v>1507.079956</v>
      </c>
      <c r="F5074" s="192">
        <v>1507.079956</v>
      </c>
      <c r="G5074" s="191">
        <v>838500000</v>
      </c>
      <c r="H5074" s="194">
        <f t="shared" si="79"/>
        <v>-9.0020606797600426E-3</v>
      </c>
      <c r="I5074" s="193"/>
      <c r="J5074" s="197">
        <v>5072</v>
      </c>
      <c r="K5074" s="234">
        <v>-9.0020606797600426E-3</v>
      </c>
      <c r="L5074" s="198">
        <v>3.3361127887654822E-3</v>
      </c>
    </row>
    <row r="5075" spans="1:12" ht="14.4" x14ac:dyDescent="0.3">
      <c r="A5075" s="7">
        <v>36770</v>
      </c>
      <c r="B5075" s="191">
        <v>1517.6800539999999</v>
      </c>
      <c r="C5075" s="191">
        <v>1530.089966</v>
      </c>
      <c r="D5075" s="191">
        <v>1515.530029</v>
      </c>
      <c r="E5075" s="191">
        <v>1520.7700199999999</v>
      </c>
      <c r="F5075" s="192">
        <v>1520.7700199999999</v>
      </c>
      <c r="G5075" s="191">
        <v>767700000</v>
      </c>
      <c r="H5075" s="194">
        <f t="shared" si="79"/>
        <v>2.0359798442735576E-3</v>
      </c>
      <c r="I5075" s="193"/>
      <c r="J5075" s="197">
        <v>5073</v>
      </c>
      <c r="K5075" s="234">
        <v>2.0359798442735576E-3</v>
      </c>
      <c r="L5075" s="198">
        <v>3.3363314293083021E-3</v>
      </c>
    </row>
    <row r="5076" spans="1:12" ht="14.4" x14ac:dyDescent="0.3">
      <c r="A5076" s="7">
        <v>36769</v>
      </c>
      <c r="B5076" s="191">
        <v>1502.589966</v>
      </c>
      <c r="C5076" s="191">
        <v>1525.209961</v>
      </c>
      <c r="D5076" s="191">
        <v>1502.589966</v>
      </c>
      <c r="E5076" s="191">
        <v>1517.6800539999999</v>
      </c>
      <c r="F5076" s="192">
        <v>1517.6800539999999</v>
      </c>
      <c r="G5076" s="191">
        <v>1056600000</v>
      </c>
      <c r="H5076" s="194">
        <f t="shared" si="79"/>
        <v>1.004271846708174E-2</v>
      </c>
      <c r="I5076" s="193"/>
      <c r="J5076" s="197">
        <v>5074</v>
      </c>
      <c r="K5076" s="234">
        <v>1.004271846708174E-2</v>
      </c>
      <c r="L5076" s="198">
        <v>3.3365487399586108E-3</v>
      </c>
    </row>
    <row r="5077" spans="1:12" ht="14.4" x14ac:dyDescent="0.3">
      <c r="A5077" s="7">
        <v>36768</v>
      </c>
      <c r="B5077" s="191">
        <v>1509.839966</v>
      </c>
      <c r="C5077" s="191">
        <v>1510.48999</v>
      </c>
      <c r="D5077" s="191">
        <v>1500.089966</v>
      </c>
      <c r="E5077" s="191">
        <v>1502.589966</v>
      </c>
      <c r="F5077" s="192">
        <v>1502.589966</v>
      </c>
      <c r="G5077" s="191">
        <v>818400000</v>
      </c>
      <c r="H5077" s="194">
        <f t="shared" si="79"/>
        <v>-4.8018334149726701E-3</v>
      </c>
      <c r="I5077" s="193"/>
      <c r="J5077" s="197">
        <v>5075</v>
      </c>
      <c r="K5077" s="234">
        <v>-4.8018334149726701E-3</v>
      </c>
      <c r="L5077" s="198">
        <v>3.3460004165993388E-3</v>
      </c>
    </row>
    <row r="5078" spans="1:12" ht="14.4" x14ac:dyDescent="0.3">
      <c r="A5078" s="7">
        <v>36767</v>
      </c>
      <c r="B5078" s="191">
        <v>1514.089966</v>
      </c>
      <c r="C5078" s="191">
        <v>1514.8100589999999</v>
      </c>
      <c r="D5078" s="191">
        <v>1505.459961</v>
      </c>
      <c r="E5078" s="191">
        <v>1509.839966</v>
      </c>
      <c r="F5078" s="192">
        <v>1509.839966</v>
      </c>
      <c r="G5078" s="191">
        <v>795600000</v>
      </c>
      <c r="H5078" s="194">
        <f t="shared" si="79"/>
        <v>-2.8069666238049688E-3</v>
      </c>
      <c r="I5078" s="193"/>
      <c r="J5078" s="197">
        <v>5076</v>
      </c>
      <c r="K5078" s="234">
        <v>-2.8069666238049688E-3</v>
      </c>
      <c r="L5078" s="198">
        <v>3.3543490312156481E-3</v>
      </c>
    </row>
    <row r="5079" spans="1:12" ht="14.4" x14ac:dyDescent="0.3">
      <c r="A5079" s="7">
        <v>36766</v>
      </c>
      <c r="B5079" s="191">
        <v>1506.4499510000001</v>
      </c>
      <c r="C5079" s="191">
        <v>1523.9499510000001</v>
      </c>
      <c r="D5079" s="191">
        <v>1506.4499510000001</v>
      </c>
      <c r="E5079" s="191">
        <v>1514.089966</v>
      </c>
      <c r="F5079" s="192">
        <v>1514.089966</v>
      </c>
      <c r="G5079" s="191">
        <v>733600000</v>
      </c>
      <c r="H5079" s="194">
        <f t="shared" si="79"/>
        <v>5.071535894656449E-3</v>
      </c>
      <c r="I5079" s="193"/>
      <c r="J5079" s="197">
        <v>5077</v>
      </c>
      <c r="K5079" s="234">
        <v>5.071535894656449E-3</v>
      </c>
      <c r="L5079" s="198">
        <v>3.3563334874598832E-3</v>
      </c>
    </row>
    <row r="5080" spans="1:12" ht="14.4" x14ac:dyDescent="0.3">
      <c r="A5080" s="7">
        <v>36763</v>
      </c>
      <c r="B5080" s="191">
        <v>1508.3100589999999</v>
      </c>
      <c r="C5080" s="191">
        <v>1513.469971</v>
      </c>
      <c r="D5080" s="191">
        <v>1505.089966</v>
      </c>
      <c r="E5080" s="191">
        <v>1506.4499510000001</v>
      </c>
      <c r="F5080" s="192">
        <v>1506.4499510000001</v>
      </c>
      <c r="G5080" s="191">
        <v>685600000</v>
      </c>
      <c r="H5080" s="194">
        <f t="shared" si="79"/>
        <v>-1.2332398029839399E-3</v>
      </c>
      <c r="I5080" s="193"/>
      <c r="J5080" s="197">
        <v>5078</v>
      </c>
      <c r="K5080" s="234">
        <v>-1.2332398029839399E-3</v>
      </c>
      <c r="L5080" s="198">
        <v>3.3591943704392026E-3</v>
      </c>
    </row>
    <row r="5081" spans="1:12" ht="14.4" x14ac:dyDescent="0.3">
      <c r="A5081" s="7">
        <v>36762</v>
      </c>
      <c r="B5081" s="191">
        <v>1505.969971</v>
      </c>
      <c r="C5081" s="191">
        <v>1511.160034</v>
      </c>
      <c r="D5081" s="191">
        <v>1501.25</v>
      </c>
      <c r="E5081" s="191">
        <v>1508.3100589999999</v>
      </c>
      <c r="F5081" s="192">
        <v>1508.3100589999999</v>
      </c>
      <c r="G5081" s="191">
        <v>837100000</v>
      </c>
      <c r="H5081" s="194">
        <f t="shared" si="79"/>
        <v>1.553874277085385E-3</v>
      </c>
      <c r="I5081" s="193"/>
      <c r="J5081" s="197">
        <v>5079</v>
      </c>
      <c r="K5081" s="234">
        <v>1.553874277085385E-3</v>
      </c>
      <c r="L5081" s="198">
        <v>3.3617786965950713E-3</v>
      </c>
    </row>
    <row r="5082" spans="1:12" ht="14.4" x14ac:dyDescent="0.3">
      <c r="A5082" s="7">
        <v>36761</v>
      </c>
      <c r="B5082" s="191">
        <v>1498.130005</v>
      </c>
      <c r="C5082" s="191">
        <v>1507.1999510000001</v>
      </c>
      <c r="D5082" s="191">
        <v>1489.5200199999999</v>
      </c>
      <c r="E5082" s="191">
        <v>1505.969971</v>
      </c>
      <c r="F5082" s="192">
        <v>1505.969971</v>
      </c>
      <c r="G5082" s="191">
        <v>871000000</v>
      </c>
      <c r="H5082" s="194">
        <f t="shared" si="79"/>
        <v>5.2331679986611073E-3</v>
      </c>
      <c r="I5082" s="193"/>
      <c r="J5082" s="197">
        <v>5080</v>
      </c>
      <c r="K5082" s="234">
        <v>5.2331679986611073E-3</v>
      </c>
      <c r="L5082" s="198">
        <v>3.3639479926762333E-3</v>
      </c>
    </row>
    <row r="5083" spans="1:12" ht="14.4" x14ac:dyDescent="0.3">
      <c r="A5083" s="7">
        <v>36760</v>
      </c>
      <c r="B5083" s="191">
        <v>1499.4799800000001</v>
      </c>
      <c r="C5083" s="191">
        <v>1508.4499510000001</v>
      </c>
      <c r="D5083" s="191">
        <v>1497.420044</v>
      </c>
      <c r="E5083" s="191">
        <v>1498.130005</v>
      </c>
      <c r="F5083" s="192">
        <v>1498.130005</v>
      </c>
      <c r="G5083" s="191">
        <v>818800000</v>
      </c>
      <c r="H5083" s="194">
        <f t="shared" si="79"/>
        <v>-9.0029544775921974E-4</v>
      </c>
      <c r="I5083" s="193"/>
      <c r="J5083" s="197">
        <v>5081</v>
      </c>
      <c r="K5083" s="234">
        <v>-9.0029544775921974E-4</v>
      </c>
      <c r="L5083" s="198">
        <v>3.3640377448342237E-3</v>
      </c>
    </row>
    <row r="5084" spans="1:12" ht="14.4" x14ac:dyDescent="0.3">
      <c r="A5084" s="7">
        <v>36759</v>
      </c>
      <c r="B5084" s="191">
        <v>1491.719971</v>
      </c>
      <c r="C5084" s="191">
        <v>1502.839966</v>
      </c>
      <c r="D5084" s="191">
        <v>1491.130005</v>
      </c>
      <c r="E5084" s="191">
        <v>1499.4799800000001</v>
      </c>
      <c r="F5084" s="192">
        <v>1499.4799800000001</v>
      </c>
      <c r="G5084" s="191">
        <v>731600000</v>
      </c>
      <c r="H5084" s="194">
        <f t="shared" si="79"/>
        <v>5.2020547762714657E-3</v>
      </c>
      <c r="I5084" s="193"/>
      <c r="J5084" s="197">
        <v>5082</v>
      </c>
      <c r="K5084" s="234">
        <v>5.2020547762714657E-3</v>
      </c>
      <c r="L5084" s="198">
        <v>3.3662375142390669E-3</v>
      </c>
    </row>
    <row r="5085" spans="1:12" ht="14.4" x14ac:dyDescent="0.3">
      <c r="A5085" s="7">
        <v>36756</v>
      </c>
      <c r="B5085" s="191">
        <v>1496.0699460000001</v>
      </c>
      <c r="C5085" s="191">
        <v>1499.469971</v>
      </c>
      <c r="D5085" s="191">
        <v>1488.98999</v>
      </c>
      <c r="E5085" s="191">
        <v>1491.719971</v>
      </c>
      <c r="F5085" s="192">
        <v>1491.719971</v>
      </c>
      <c r="G5085" s="191">
        <v>821400000</v>
      </c>
      <c r="H5085" s="194">
        <f t="shared" si="79"/>
        <v>-2.907601353553349E-3</v>
      </c>
      <c r="I5085" s="193"/>
      <c r="J5085" s="197">
        <v>5083</v>
      </c>
      <c r="K5085" s="234">
        <v>-2.907601353553349E-3</v>
      </c>
      <c r="L5085" s="198">
        <v>3.3743415496154342E-3</v>
      </c>
    </row>
    <row r="5086" spans="1:12" ht="14.4" x14ac:dyDescent="0.3">
      <c r="A5086" s="7">
        <v>36755</v>
      </c>
      <c r="B5086" s="191">
        <v>1479.849976</v>
      </c>
      <c r="C5086" s="191">
        <v>1499.3199460000001</v>
      </c>
      <c r="D5086" s="191">
        <v>1479.849976</v>
      </c>
      <c r="E5086" s="191">
        <v>1496.0699460000001</v>
      </c>
      <c r="F5086" s="192">
        <v>1496.0699460000001</v>
      </c>
      <c r="G5086" s="191">
        <v>922400000</v>
      </c>
      <c r="H5086" s="194">
        <f t="shared" si="79"/>
        <v>1.0960550233505631E-2</v>
      </c>
      <c r="I5086" s="193"/>
      <c r="J5086" s="197">
        <v>5084</v>
      </c>
      <c r="K5086" s="234">
        <v>1.0960550233505631E-2</v>
      </c>
      <c r="L5086" s="198">
        <v>3.3756640935817474E-3</v>
      </c>
    </row>
    <row r="5087" spans="1:12" ht="14.4" x14ac:dyDescent="0.3">
      <c r="A5087" s="7">
        <v>36754</v>
      </c>
      <c r="B5087" s="191">
        <v>1484.4300539999999</v>
      </c>
      <c r="C5087" s="191">
        <v>1496.089966</v>
      </c>
      <c r="D5087" s="191">
        <v>1475.73999</v>
      </c>
      <c r="E5087" s="191">
        <v>1479.849976</v>
      </c>
      <c r="F5087" s="192">
        <v>1479.849976</v>
      </c>
      <c r="G5087" s="191">
        <v>929800000</v>
      </c>
      <c r="H5087" s="194">
        <f t="shared" si="79"/>
        <v>-3.0854117967083127E-3</v>
      </c>
      <c r="I5087" s="193"/>
      <c r="J5087" s="197">
        <v>5085</v>
      </c>
      <c r="K5087" s="234">
        <v>-3.0854117967083127E-3</v>
      </c>
      <c r="L5087" s="198">
        <v>3.3795553013784168E-3</v>
      </c>
    </row>
    <row r="5088" spans="1:12" ht="14.4" x14ac:dyDescent="0.3">
      <c r="A5088" s="7">
        <v>36753</v>
      </c>
      <c r="B5088" s="191">
        <v>1491.5600589999999</v>
      </c>
      <c r="C5088" s="191">
        <v>1493.119995</v>
      </c>
      <c r="D5088" s="191">
        <v>1482.73999</v>
      </c>
      <c r="E5088" s="191">
        <v>1484.4300539999999</v>
      </c>
      <c r="F5088" s="192">
        <v>1484.4300539999999</v>
      </c>
      <c r="G5088" s="191">
        <v>895900000</v>
      </c>
      <c r="H5088" s="194">
        <f t="shared" si="79"/>
        <v>-4.7802332577745587E-3</v>
      </c>
      <c r="I5088" s="193"/>
      <c r="J5088" s="197">
        <v>5086</v>
      </c>
      <c r="K5088" s="234">
        <v>-4.7802332577745587E-3</v>
      </c>
      <c r="L5088" s="198">
        <v>3.3803417460191976E-3</v>
      </c>
    </row>
    <row r="5089" spans="1:12" ht="14.4" x14ac:dyDescent="0.3">
      <c r="A5089" s="7">
        <v>36752</v>
      </c>
      <c r="B5089" s="191">
        <v>1471.839966</v>
      </c>
      <c r="C5089" s="191">
        <v>1491.6400149999999</v>
      </c>
      <c r="D5089" s="191">
        <v>1468.5600589999999</v>
      </c>
      <c r="E5089" s="191">
        <v>1491.5600589999999</v>
      </c>
      <c r="F5089" s="192">
        <v>1491.5600589999999</v>
      </c>
      <c r="G5089" s="191">
        <v>783800000</v>
      </c>
      <c r="H5089" s="194">
        <f t="shared" si="79"/>
        <v>1.3398258951747954E-2</v>
      </c>
      <c r="I5089" s="193"/>
      <c r="J5089" s="197">
        <v>5087</v>
      </c>
      <c r="K5089" s="234">
        <v>1.3398258951747954E-2</v>
      </c>
      <c r="L5089" s="198">
        <v>3.3824292639216859E-3</v>
      </c>
    </row>
    <row r="5090" spans="1:12" ht="14.4" x14ac:dyDescent="0.3">
      <c r="A5090" s="7">
        <v>36749</v>
      </c>
      <c r="B5090" s="191">
        <v>1460.25</v>
      </c>
      <c r="C5090" s="191">
        <v>1475.719971</v>
      </c>
      <c r="D5090" s="191">
        <v>1453.0600589999999</v>
      </c>
      <c r="E5090" s="191">
        <v>1471.839966</v>
      </c>
      <c r="F5090" s="192">
        <v>1471.839966</v>
      </c>
      <c r="G5090" s="191">
        <v>835500000</v>
      </c>
      <c r="H5090" s="194">
        <f t="shared" si="79"/>
        <v>7.9369738058551638E-3</v>
      </c>
      <c r="I5090" s="193"/>
      <c r="J5090" s="197">
        <v>5088</v>
      </c>
      <c r="K5090" s="234">
        <v>7.9369738058551638E-3</v>
      </c>
      <c r="L5090" s="198">
        <v>3.3867993908566025E-3</v>
      </c>
    </row>
    <row r="5091" spans="1:12" ht="14.4" x14ac:dyDescent="0.3">
      <c r="A5091" s="7">
        <v>36748</v>
      </c>
      <c r="B5091" s="191">
        <v>1472.869995</v>
      </c>
      <c r="C5091" s="191">
        <v>1475.150024</v>
      </c>
      <c r="D5091" s="191">
        <v>1459.8900149999999</v>
      </c>
      <c r="E5091" s="191">
        <v>1460.25</v>
      </c>
      <c r="F5091" s="192">
        <v>1460.25</v>
      </c>
      <c r="G5091" s="191">
        <v>940800000</v>
      </c>
      <c r="H5091" s="194">
        <f t="shared" si="79"/>
        <v>-8.5683020516688687E-3</v>
      </c>
      <c r="I5091" s="193"/>
      <c r="J5091" s="197">
        <v>5089</v>
      </c>
      <c r="K5091" s="234">
        <v>-8.5683020516688687E-3</v>
      </c>
      <c r="L5091" s="198">
        <v>3.3897832738188074E-3</v>
      </c>
    </row>
    <row r="5092" spans="1:12" ht="14.4" x14ac:dyDescent="0.3">
      <c r="A5092" s="7">
        <v>36747</v>
      </c>
      <c r="B5092" s="191">
        <v>1482.8000489999999</v>
      </c>
      <c r="C5092" s="191">
        <v>1490.329956</v>
      </c>
      <c r="D5092" s="191">
        <v>1471.160034</v>
      </c>
      <c r="E5092" s="191">
        <v>1472.869995</v>
      </c>
      <c r="F5092" s="192">
        <v>1472.869995</v>
      </c>
      <c r="G5092" s="191">
        <v>1054000000</v>
      </c>
      <c r="H5092" s="194">
        <f t="shared" si="79"/>
        <v>-6.6968260533149795E-3</v>
      </c>
      <c r="I5092" s="193"/>
      <c r="J5092" s="197">
        <v>5090</v>
      </c>
      <c r="K5092" s="234">
        <v>-6.6968260533149795E-3</v>
      </c>
      <c r="L5092" s="198">
        <v>3.3916134694418924E-3</v>
      </c>
    </row>
    <row r="5093" spans="1:12" ht="14.4" x14ac:dyDescent="0.3">
      <c r="A5093" s="7">
        <v>36746</v>
      </c>
      <c r="B5093" s="191">
        <v>1479.3199460000001</v>
      </c>
      <c r="C5093" s="191">
        <v>1484.5200199999999</v>
      </c>
      <c r="D5093" s="191">
        <v>1472.6099850000001</v>
      </c>
      <c r="E5093" s="191">
        <v>1482.8000489999999</v>
      </c>
      <c r="F5093" s="192">
        <v>1482.8000489999999</v>
      </c>
      <c r="G5093" s="191">
        <v>992200000</v>
      </c>
      <c r="H5093" s="194">
        <f t="shared" si="79"/>
        <v>2.3525019110368106E-3</v>
      </c>
      <c r="I5093" s="193"/>
      <c r="J5093" s="197">
        <v>5091</v>
      </c>
      <c r="K5093" s="234">
        <v>2.3525019110368106E-3</v>
      </c>
      <c r="L5093" s="198">
        <v>3.3925250146791489E-3</v>
      </c>
    </row>
    <row r="5094" spans="1:12" ht="14.4" x14ac:dyDescent="0.3">
      <c r="A5094" s="7">
        <v>36745</v>
      </c>
      <c r="B5094" s="191">
        <v>1462.9300539999999</v>
      </c>
      <c r="C5094" s="191">
        <v>1480.8000489999999</v>
      </c>
      <c r="D5094" s="191">
        <v>1460.719971</v>
      </c>
      <c r="E5094" s="191">
        <v>1479.3199460000001</v>
      </c>
      <c r="F5094" s="192">
        <v>1479.3199460000001</v>
      </c>
      <c r="G5094" s="191">
        <v>854800000</v>
      </c>
      <c r="H5094" s="194">
        <f t="shared" si="79"/>
        <v>1.120346933552036E-2</v>
      </c>
      <c r="I5094" s="193"/>
      <c r="J5094" s="197">
        <v>5092</v>
      </c>
      <c r="K5094" s="234">
        <v>1.120346933552036E-2</v>
      </c>
      <c r="L5094" s="198">
        <v>3.3970726503834785E-3</v>
      </c>
    </row>
    <row r="5095" spans="1:12" ht="14.4" x14ac:dyDescent="0.3">
      <c r="A5095" s="7">
        <v>36742</v>
      </c>
      <c r="B5095" s="191">
        <v>1452.5600589999999</v>
      </c>
      <c r="C5095" s="191">
        <v>1462.9300539999999</v>
      </c>
      <c r="D5095" s="191">
        <v>1451.3100589999999</v>
      </c>
      <c r="E5095" s="191">
        <v>1462.9300539999999</v>
      </c>
      <c r="F5095" s="192">
        <v>1462.9300539999999</v>
      </c>
      <c r="G5095" s="191">
        <v>956000000</v>
      </c>
      <c r="H5095" s="194">
        <f t="shared" si="79"/>
        <v>7.1391161664868677E-3</v>
      </c>
      <c r="I5095" s="193"/>
      <c r="J5095" s="197">
        <v>5093</v>
      </c>
      <c r="K5095" s="234">
        <v>7.1391161664868677E-3</v>
      </c>
      <c r="L5095" s="198">
        <v>3.3992041241672952E-3</v>
      </c>
    </row>
    <row r="5096" spans="1:12" ht="14.4" x14ac:dyDescent="0.3">
      <c r="A5096" s="7">
        <v>36741</v>
      </c>
      <c r="B5096" s="191">
        <v>1438.6999510000001</v>
      </c>
      <c r="C5096" s="191">
        <v>1454.1899410000001</v>
      </c>
      <c r="D5096" s="191">
        <v>1425.4300539999999</v>
      </c>
      <c r="E5096" s="191">
        <v>1452.5600589999999</v>
      </c>
      <c r="F5096" s="192">
        <v>1452.5600589999999</v>
      </c>
      <c r="G5096" s="191">
        <v>1095600000</v>
      </c>
      <c r="H5096" s="194">
        <f t="shared" si="79"/>
        <v>9.6337724835300655E-3</v>
      </c>
      <c r="I5096" s="193"/>
      <c r="J5096" s="197">
        <v>5094</v>
      </c>
      <c r="K5096" s="234">
        <v>9.6337724835300655E-3</v>
      </c>
      <c r="L5096" s="198">
        <v>3.4032703558502905E-3</v>
      </c>
    </row>
    <row r="5097" spans="1:12" ht="14.4" x14ac:dyDescent="0.3">
      <c r="A5097" s="7">
        <v>36740</v>
      </c>
      <c r="B5097" s="191">
        <v>1438.099976</v>
      </c>
      <c r="C5097" s="191">
        <v>1451.589966</v>
      </c>
      <c r="D5097" s="191">
        <v>1433.48999</v>
      </c>
      <c r="E5097" s="191">
        <v>1438.6999510000001</v>
      </c>
      <c r="F5097" s="192">
        <v>1438.6999510000001</v>
      </c>
      <c r="G5097" s="191">
        <v>994500000</v>
      </c>
      <c r="H5097" s="194">
        <f t="shared" si="79"/>
        <v>4.1719978444675662E-4</v>
      </c>
      <c r="I5097" s="193"/>
      <c r="J5097" s="197">
        <v>5095</v>
      </c>
      <c r="K5097" s="234">
        <v>4.1719978444675662E-4</v>
      </c>
      <c r="L5097" s="198">
        <v>3.4049939844734865E-3</v>
      </c>
    </row>
    <row r="5098" spans="1:12" ht="14.4" x14ac:dyDescent="0.3">
      <c r="A5098" s="7">
        <v>36739</v>
      </c>
      <c r="B5098" s="191">
        <v>1430.829956</v>
      </c>
      <c r="C5098" s="191">
        <v>1443.540039</v>
      </c>
      <c r="D5098" s="191">
        <v>1428.959961</v>
      </c>
      <c r="E5098" s="191">
        <v>1438.099976</v>
      </c>
      <c r="F5098" s="192">
        <v>1438.099976</v>
      </c>
      <c r="G5098" s="191">
        <v>938700000</v>
      </c>
      <c r="H5098" s="194">
        <f t="shared" si="79"/>
        <v>5.0809811253350158E-3</v>
      </c>
      <c r="I5098" s="193"/>
      <c r="J5098" s="197">
        <v>5096</v>
      </c>
      <c r="K5098" s="234">
        <v>5.0809811253350158E-3</v>
      </c>
      <c r="L5098" s="198">
        <v>3.4086155847900335E-3</v>
      </c>
    </row>
    <row r="5099" spans="1:12" ht="14.4" x14ac:dyDescent="0.3">
      <c r="A5099" s="7">
        <v>36738</v>
      </c>
      <c r="B5099" s="191">
        <v>1419.8900149999999</v>
      </c>
      <c r="C5099" s="191">
        <v>1437.650024</v>
      </c>
      <c r="D5099" s="191">
        <v>1418.709961</v>
      </c>
      <c r="E5099" s="191">
        <v>1430.829956</v>
      </c>
      <c r="F5099" s="192">
        <v>1430.829956</v>
      </c>
      <c r="G5099" s="191">
        <v>952600000</v>
      </c>
      <c r="H5099" s="194">
        <f t="shared" si="79"/>
        <v>7.7047805706275709E-3</v>
      </c>
      <c r="I5099" s="193"/>
      <c r="J5099" s="197">
        <v>5097</v>
      </c>
      <c r="K5099" s="234">
        <v>7.7047805706275709E-3</v>
      </c>
      <c r="L5099" s="198">
        <v>3.4108881136406528E-3</v>
      </c>
    </row>
    <row r="5100" spans="1:12" ht="14.4" x14ac:dyDescent="0.3">
      <c r="A5100" s="7">
        <v>36735</v>
      </c>
      <c r="B5100" s="191">
        <v>1449.619995</v>
      </c>
      <c r="C5100" s="191">
        <v>1456.6800539999999</v>
      </c>
      <c r="D5100" s="191">
        <v>1413.8900149999999</v>
      </c>
      <c r="E5100" s="191">
        <v>1419.8900149999999</v>
      </c>
      <c r="F5100" s="192">
        <v>1419.8900149999999</v>
      </c>
      <c r="G5100" s="191">
        <v>980000000</v>
      </c>
      <c r="H5100" s="194">
        <f t="shared" si="79"/>
        <v>-2.0508809275909628E-2</v>
      </c>
      <c r="I5100" s="193"/>
      <c r="J5100" s="197">
        <v>5098</v>
      </c>
      <c r="K5100" s="234">
        <v>-2.0508809275909628E-2</v>
      </c>
      <c r="L5100" s="198">
        <v>3.4178067671596073E-3</v>
      </c>
    </row>
    <row r="5101" spans="1:12" ht="14.4" x14ac:dyDescent="0.3">
      <c r="A5101" s="7">
        <v>36734</v>
      </c>
      <c r="B5101" s="191">
        <v>1452.420044</v>
      </c>
      <c r="C5101" s="191">
        <v>1464.910034</v>
      </c>
      <c r="D5101" s="191">
        <v>1445.329956</v>
      </c>
      <c r="E5101" s="191">
        <v>1449.619995</v>
      </c>
      <c r="F5101" s="192">
        <v>1449.619995</v>
      </c>
      <c r="G5101" s="191">
        <v>1156400000</v>
      </c>
      <c r="H5101" s="194">
        <f t="shared" si="79"/>
        <v>-1.9278507010193427E-3</v>
      </c>
      <c r="I5101" s="193"/>
      <c r="J5101" s="197">
        <v>5099</v>
      </c>
      <c r="K5101" s="234">
        <v>-1.9278507010193427E-3</v>
      </c>
      <c r="L5101" s="198">
        <v>3.4227730818364019E-3</v>
      </c>
    </row>
    <row r="5102" spans="1:12" ht="14.4" x14ac:dyDescent="0.3">
      <c r="A5102" s="7">
        <v>36733</v>
      </c>
      <c r="B5102" s="191">
        <v>1474.469971</v>
      </c>
      <c r="C5102" s="191">
        <v>1474.469971</v>
      </c>
      <c r="D5102" s="191">
        <v>1452.420044</v>
      </c>
      <c r="E5102" s="191">
        <v>1452.420044</v>
      </c>
      <c r="F5102" s="192">
        <v>1452.420044</v>
      </c>
      <c r="G5102" s="191">
        <v>1235800000</v>
      </c>
      <c r="H5102" s="194">
        <f t="shared" si="79"/>
        <v>-1.4954476817893787E-2</v>
      </c>
      <c r="I5102" s="193"/>
      <c r="J5102" s="197">
        <v>5100</v>
      </c>
      <c r="K5102" s="234">
        <v>-1.4954476817893787E-2</v>
      </c>
      <c r="L5102" s="198">
        <v>3.4341267715608395E-3</v>
      </c>
    </row>
    <row r="5103" spans="1:12" ht="14.4" x14ac:dyDescent="0.3">
      <c r="A5103" s="7">
        <v>36732</v>
      </c>
      <c r="B5103" s="191">
        <v>1464.290039</v>
      </c>
      <c r="C5103" s="191">
        <v>1476.2299800000001</v>
      </c>
      <c r="D5103" s="191">
        <v>1464.290039</v>
      </c>
      <c r="E5103" s="191">
        <v>1474.469971</v>
      </c>
      <c r="F5103" s="192">
        <v>1474.469971</v>
      </c>
      <c r="G5103" s="191">
        <v>969400000</v>
      </c>
      <c r="H5103" s="194">
        <f t="shared" si="79"/>
        <v>6.9521281500706895E-3</v>
      </c>
      <c r="I5103" s="193"/>
      <c r="J5103" s="197">
        <v>5101</v>
      </c>
      <c r="K5103" s="234">
        <v>6.9521281500706895E-3</v>
      </c>
      <c r="L5103" s="198">
        <v>3.4348965081741514E-3</v>
      </c>
    </row>
    <row r="5104" spans="1:12" ht="14.4" x14ac:dyDescent="0.3">
      <c r="A5104" s="7">
        <v>36731</v>
      </c>
      <c r="B5104" s="191">
        <v>1480.1899410000001</v>
      </c>
      <c r="C5104" s="191">
        <v>1485.880005</v>
      </c>
      <c r="D5104" s="191">
        <v>1463.8000489999999</v>
      </c>
      <c r="E5104" s="191">
        <v>1464.290039</v>
      </c>
      <c r="F5104" s="192">
        <v>1464.290039</v>
      </c>
      <c r="G5104" s="191">
        <v>880300000</v>
      </c>
      <c r="H5104" s="194">
        <f t="shared" si="79"/>
        <v>-1.0741798440582775E-2</v>
      </c>
      <c r="I5104" s="193"/>
      <c r="J5104" s="197">
        <v>5102</v>
      </c>
      <c r="K5104" s="234">
        <v>-1.0741798440582775E-2</v>
      </c>
      <c r="L5104" s="198">
        <v>3.4411069427025889E-3</v>
      </c>
    </row>
    <row r="5105" spans="1:12" ht="14.4" x14ac:dyDescent="0.3">
      <c r="A5105" s="7">
        <v>36728</v>
      </c>
      <c r="B5105" s="191">
        <v>1495.5699460000001</v>
      </c>
      <c r="C5105" s="191">
        <v>1495.5699460000001</v>
      </c>
      <c r="D5105" s="191">
        <v>1477.910034</v>
      </c>
      <c r="E5105" s="191">
        <v>1480.1899410000001</v>
      </c>
      <c r="F5105" s="192">
        <v>1480.1899410000001</v>
      </c>
      <c r="G5105" s="191">
        <v>968300000</v>
      </c>
      <c r="H5105" s="194">
        <f t="shared" si="79"/>
        <v>-1.0283708255260688E-2</v>
      </c>
      <c r="I5105" s="193"/>
      <c r="J5105" s="197">
        <v>5103</v>
      </c>
      <c r="K5105" s="234">
        <v>-1.0283708255260688E-2</v>
      </c>
      <c r="L5105" s="198">
        <v>3.4415486654161657E-3</v>
      </c>
    </row>
    <row r="5106" spans="1:12" ht="14.4" x14ac:dyDescent="0.3">
      <c r="A5106" s="7">
        <v>36727</v>
      </c>
      <c r="B5106" s="191">
        <v>1481.959961</v>
      </c>
      <c r="C5106" s="191">
        <v>1501.920044</v>
      </c>
      <c r="D5106" s="191">
        <v>1481.959961</v>
      </c>
      <c r="E5106" s="191">
        <v>1495.5699460000001</v>
      </c>
      <c r="F5106" s="192">
        <v>1495.5699460000001</v>
      </c>
      <c r="G5106" s="191">
        <v>1064600000</v>
      </c>
      <c r="H5106" s="194">
        <f t="shared" si="79"/>
        <v>9.1837737578390963E-3</v>
      </c>
      <c r="I5106" s="193"/>
      <c r="J5106" s="197">
        <v>5104</v>
      </c>
      <c r="K5106" s="234">
        <v>9.1837737578390963E-3</v>
      </c>
      <c r="L5106" s="198">
        <v>3.4443906729074662E-3</v>
      </c>
    </row>
    <row r="5107" spans="1:12" ht="14.4" x14ac:dyDescent="0.3">
      <c r="A5107" s="7">
        <v>36726</v>
      </c>
      <c r="B5107" s="191">
        <v>1493.73999</v>
      </c>
      <c r="C5107" s="191">
        <v>1495.630005</v>
      </c>
      <c r="D5107" s="191">
        <v>1479.920044</v>
      </c>
      <c r="E5107" s="191">
        <v>1481.959961</v>
      </c>
      <c r="F5107" s="192">
        <v>1481.959961</v>
      </c>
      <c r="G5107" s="191">
        <v>909400000</v>
      </c>
      <c r="H5107" s="194">
        <f t="shared" si="79"/>
        <v>-7.8862647307179692E-3</v>
      </c>
      <c r="I5107" s="193"/>
      <c r="J5107" s="197">
        <v>5105</v>
      </c>
      <c r="K5107" s="234">
        <v>-7.8862647307179692E-3</v>
      </c>
      <c r="L5107" s="198">
        <v>3.4457615439620819E-3</v>
      </c>
    </row>
    <row r="5108" spans="1:12" ht="14.4" x14ac:dyDescent="0.3">
      <c r="A5108" s="7">
        <v>36725</v>
      </c>
      <c r="B5108" s="191">
        <v>1510.48999</v>
      </c>
      <c r="C5108" s="191">
        <v>1510.48999</v>
      </c>
      <c r="D5108" s="191">
        <v>1491.349976</v>
      </c>
      <c r="E5108" s="191">
        <v>1493.73999</v>
      </c>
      <c r="F5108" s="192">
        <v>1493.73999</v>
      </c>
      <c r="G5108" s="191">
        <v>908300000</v>
      </c>
      <c r="H5108" s="194">
        <f t="shared" si="79"/>
        <v>-1.1089116850089155E-2</v>
      </c>
      <c r="I5108" s="193"/>
      <c r="J5108" s="197">
        <v>5106</v>
      </c>
      <c r="K5108" s="234">
        <v>-1.1089116850089155E-2</v>
      </c>
      <c r="L5108" s="198">
        <v>3.4549245908933363E-3</v>
      </c>
    </row>
    <row r="5109" spans="1:12" ht="14.4" x14ac:dyDescent="0.3">
      <c r="A5109" s="7">
        <v>36724</v>
      </c>
      <c r="B5109" s="191">
        <v>1509.9799800000001</v>
      </c>
      <c r="C5109" s="191">
        <v>1517.3199460000001</v>
      </c>
      <c r="D5109" s="191">
        <v>1505.26001</v>
      </c>
      <c r="E5109" s="191">
        <v>1510.48999</v>
      </c>
      <c r="F5109" s="192">
        <v>1510.48999</v>
      </c>
      <c r="G5109" s="191">
        <v>906000000</v>
      </c>
      <c r="H5109" s="194">
        <f t="shared" si="79"/>
        <v>3.3775944499606254E-4</v>
      </c>
      <c r="I5109" s="193"/>
      <c r="J5109" s="197">
        <v>5107</v>
      </c>
      <c r="K5109" s="234">
        <v>3.3775944499606254E-4</v>
      </c>
      <c r="L5109" s="198">
        <v>3.4579455248213847E-3</v>
      </c>
    </row>
    <row r="5110" spans="1:12" ht="14.4" x14ac:dyDescent="0.3">
      <c r="A5110" s="7">
        <v>36721</v>
      </c>
      <c r="B5110" s="191">
        <v>1495.839966</v>
      </c>
      <c r="C5110" s="191">
        <v>1509.98999</v>
      </c>
      <c r="D5110" s="191">
        <v>1494.5600589999999</v>
      </c>
      <c r="E5110" s="191">
        <v>1509.9799800000001</v>
      </c>
      <c r="F5110" s="192">
        <v>1509.9799800000001</v>
      </c>
      <c r="G5110" s="191">
        <v>960600000</v>
      </c>
      <c r="H5110" s="194">
        <f t="shared" si="79"/>
        <v>9.4528922353984395E-3</v>
      </c>
      <c r="I5110" s="193"/>
      <c r="J5110" s="197">
        <v>5108</v>
      </c>
      <c r="K5110" s="234">
        <v>9.4528922353984395E-3</v>
      </c>
      <c r="L5110" s="198">
        <v>3.4588073399134649E-3</v>
      </c>
    </row>
    <row r="5111" spans="1:12" ht="14.4" x14ac:dyDescent="0.3">
      <c r="A5111" s="7">
        <v>36720</v>
      </c>
      <c r="B5111" s="191">
        <v>1492.920044</v>
      </c>
      <c r="C5111" s="191">
        <v>1501.3900149999999</v>
      </c>
      <c r="D5111" s="191">
        <v>1489.650024</v>
      </c>
      <c r="E5111" s="191">
        <v>1495.839966</v>
      </c>
      <c r="F5111" s="192">
        <v>1495.839966</v>
      </c>
      <c r="G5111" s="191">
        <v>1026800000</v>
      </c>
      <c r="H5111" s="194">
        <f t="shared" si="79"/>
        <v>1.9558462033751368E-3</v>
      </c>
      <c r="I5111" s="193"/>
      <c r="J5111" s="197">
        <v>5109</v>
      </c>
      <c r="K5111" s="234">
        <v>1.9558462033751368E-3</v>
      </c>
      <c r="L5111" s="198">
        <v>3.4711691514382058E-3</v>
      </c>
    </row>
    <row r="5112" spans="1:12" ht="14.4" x14ac:dyDescent="0.3">
      <c r="A5112" s="7">
        <v>36719</v>
      </c>
      <c r="B5112" s="191">
        <v>1480.880005</v>
      </c>
      <c r="C5112" s="191">
        <v>1497.6899410000001</v>
      </c>
      <c r="D5112" s="191">
        <v>1480.880005</v>
      </c>
      <c r="E5112" s="191">
        <v>1492.920044</v>
      </c>
      <c r="F5112" s="192">
        <v>1492.920044</v>
      </c>
      <c r="G5112" s="191">
        <v>1001200000</v>
      </c>
      <c r="H5112" s="194">
        <f t="shared" si="79"/>
        <v>8.1303272104075574E-3</v>
      </c>
      <c r="I5112" s="193"/>
      <c r="J5112" s="197">
        <v>5110</v>
      </c>
      <c r="K5112" s="234">
        <v>8.1303272104075574E-3</v>
      </c>
      <c r="L5112" s="198">
        <v>3.472804381005899E-3</v>
      </c>
    </row>
    <row r="5113" spans="1:12" ht="14.4" x14ac:dyDescent="0.3">
      <c r="A5113" s="7">
        <v>36718</v>
      </c>
      <c r="B5113" s="191">
        <v>1475.619995</v>
      </c>
      <c r="C5113" s="191">
        <v>1488.7700199999999</v>
      </c>
      <c r="D5113" s="191">
        <v>1470.4799800000001</v>
      </c>
      <c r="E5113" s="191">
        <v>1480.880005</v>
      </c>
      <c r="F5113" s="192">
        <v>1480.880005</v>
      </c>
      <c r="G5113" s="191">
        <v>980500000</v>
      </c>
      <c r="H5113" s="194">
        <f t="shared" si="79"/>
        <v>3.5646101420575868E-3</v>
      </c>
      <c r="I5113" s="193"/>
      <c r="J5113" s="197">
        <v>5111</v>
      </c>
      <c r="K5113" s="234">
        <v>3.5646101420575868E-3</v>
      </c>
      <c r="L5113" s="198">
        <v>3.4732671751059457E-3</v>
      </c>
    </row>
    <row r="5114" spans="1:12" ht="14.4" x14ac:dyDescent="0.3">
      <c r="A5114" s="7">
        <v>36717</v>
      </c>
      <c r="B5114" s="191">
        <v>1478.900024</v>
      </c>
      <c r="C5114" s="191">
        <v>1486.5600589999999</v>
      </c>
      <c r="D5114" s="191">
        <v>1474.76001</v>
      </c>
      <c r="E5114" s="191">
        <v>1475.619995</v>
      </c>
      <c r="F5114" s="192">
        <v>1475.619995</v>
      </c>
      <c r="G5114" s="191">
        <v>838700000</v>
      </c>
      <c r="H5114" s="194">
        <f t="shared" si="79"/>
        <v>-2.21788420229278E-3</v>
      </c>
      <c r="I5114" s="193"/>
      <c r="J5114" s="197">
        <v>5112</v>
      </c>
      <c r="K5114" s="234">
        <v>-2.21788420229278E-3</v>
      </c>
      <c r="L5114" s="198">
        <v>3.4778716456172871E-3</v>
      </c>
    </row>
    <row r="5115" spans="1:12" ht="14.4" x14ac:dyDescent="0.3">
      <c r="A5115" s="7">
        <v>36714</v>
      </c>
      <c r="B5115" s="191">
        <v>1456.670044</v>
      </c>
      <c r="C5115" s="191">
        <v>1484.119995</v>
      </c>
      <c r="D5115" s="191">
        <v>1456.670044</v>
      </c>
      <c r="E5115" s="191">
        <v>1478.900024</v>
      </c>
      <c r="F5115" s="192">
        <v>1478.900024</v>
      </c>
      <c r="G5115" s="191">
        <v>931700000</v>
      </c>
      <c r="H5115" s="194">
        <f t="shared" si="79"/>
        <v>1.5260820452486815E-2</v>
      </c>
      <c r="I5115" s="193"/>
      <c r="J5115" s="197">
        <v>5113</v>
      </c>
      <c r="K5115" s="234">
        <v>1.5260820452486815E-2</v>
      </c>
      <c r="L5115" s="198">
        <v>3.4783066361556226E-3</v>
      </c>
    </row>
    <row r="5116" spans="1:12" ht="14.4" x14ac:dyDescent="0.3">
      <c r="A5116" s="7">
        <v>36713</v>
      </c>
      <c r="B5116" s="191">
        <v>1446.2299800000001</v>
      </c>
      <c r="C5116" s="191">
        <v>1461.650024</v>
      </c>
      <c r="D5116" s="191">
        <v>1439.5600589999999</v>
      </c>
      <c r="E5116" s="191">
        <v>1456.670044</v>
      </c>
      <c r="F5116" s="192">
        <v>1456.670044</v>
      </c>
      <c r="G5116" s="191">
        <v>947300000</v>
      </c>
      <c r="H5116" s="194">
        <f t="shared" si="79"/>
        <v>7.2188131516952043E-3</v>
      </c>
      <c r="I5116" s="193"/>
      <c r="J5116" s="197">
        <v>5114</v>
      </c>
      <c r="K5116" s="234">
        <v>7.2188131516952043E-3</v>
      </c>
      <c r="L5116" s="198">
        <v>3.4815445614147325E-3</v>
      </c>
    </row>
    <row r="5117" spans="1:12" ht="14.4" x14ac:dyDescent="0.3">
      <c r="A5117" s="7">
        <v>36712</v>
      </c>
      <c r="B5117" s="191">
        <v>1469.540039</v>
      </c>
      <c r="C5117" s="191">
        <v>1469.540039</v>
      </c>
      <c r="D5117" s="191">
        <v>1442.4499510000001</v>
      </c>
      <c r="E5117" s="191">
        <v>1446.2299800000001</v>
      </c>
      <c r="F5117" s="192">
        <v>1446.2299800000001</v>
      </c>
      <c r="G5117" s="191">
        <v>1019300000</v>
      </c>
      <c r="H5117" s="194">
        <f t="shared" si="79"/>
        <v>-1.5862146237173677E-2</v>
      </c>
      <c r="I5117" s="193"/>
      <c r="J5117" s="197">
        <v>5115</v>
      </c>
      <c r="K5117" s="234">
        <v>-1.5862146237173677E-2</v>
      </c>
      <c r="L5117" s="198">
        <v>3.4850167765355998E-3</v>
      </c>
    </row>
    <row r="5118" spans="1:12" ht="14.4" x14ac:dyDescent="0.3">
      <c r="A5118" s="7">
        <v>36710</v>
      </c>
      <c r="B5118" s="191">
        <v>1454.599976</v>
      </c>
      <c r="C5118" s="191">
        <v>1469.579956</v>
      </c>
      <c r="D5118" s="191">
        <v>1450.849976</v>
      </c>
      <c r="E5118" s="191">
        <v>1469.540039</v>
      </c>
      <c r="F5118" s="192">
        <v>1469.540039</v>
      </c>
      <c r="G5118" s="191">
        <v>451900000</v>
      </c>
      <c r="H5118" s="194">
        <f t="shared" si="79"/>
        <v>1.0270908322907885E-2</v>
      </c>
      <c r="I5118" s="193"/>
      <c r="J5118" s="197">
        <v>5116</v>
      </c>
      <c r="K5118" s="234">
        <v>1.0270908322907885E-2</v>
      </c>
      <c r="L5118" s="198">
        <v>3.4854256220818646E-3</v>
      </c>
    </row>
    <row r="5119" spans="1:12" ht="14.4" x14ac:dyDescent="0.3">
      <c r="A5119" s="7">
        <v>36707</v>
      </c>
      <c r="B5119" s="191">
        <v>1442.3900149999999</v>
      </c>
      <c r="C5119" s="191">
        <v>1454.6800539999999</v>
      </c>
      <c r="D5119" s="191">
        <v>1438.709961</v>
      </c>
      <c r="E5119" s="191">
        <v>1454.599976</v>
      </c>
      <c r="F5119" s="192">
        <v>1454.599976</v>
      </c>
      <c r="G5119" s="191">
        <v>1459700000</v>
      </c>
      <c r="H5119" s="194">
        <f t="shared" si="79"/>
        <v>8.4650897975053034E-3</v>
      </c>
      <c r="I5119" s="193"/>
      <c r="J5119" s="197">
        <v>5117</v>
      </c>
      <c r="K5119" s="234">
        <v>8.4650897975053034E-3</v>
      </c>
      <c r="L5119" s="198">
        <v>3.4880002963724346E-3</v>
      </c>
    </row>
    <row r="5120" spans="1:12" ht="14.4" x14ac:dyDescent="0.3">
      <c r="A5120" s="7">
        <v>36706</v>
      </c>
      <c r="B5120" s="191">
        <v>1454.8199460000001</v>
      </c>
      <c r="C5120" s="191">
        <v>1455.1400149999999</v>
      </c>
      <c r="D5120" s="191">
        <v>1434.630005</v>
      </c>
      <c r="E5120" s="191">
        <v>1442.3900149999999</v>
      </c>
      <c r="F5120" s="192">
        <v>1442.3900149999999</v>
      </c>
      <c r="G5120" s="191">
        <v>1110900000</v>
      </c>
      <c r="H5120" s="194">
        <f t="shared" si="79"/>
        <v>-8.5439652062621104E-3</v>
      </c>
      <c r="I5120" s="193"/>
      <c r="J5120" s="197">
        <v>5118</v>
      </c>
      <c r="K5120" s="234">
        <v>-8.5439652062621104E-3</v>
      </c>
      <c r="L5120" s="198">
        <v>3.4883284376705679E-3</v>
      </c>
    </row>
    <row r="5121" spans="1:12" ht="14.4" x14ac:dyDescent="0.3">
      <c r="A5121" s="7">
        <v>36705</v>
      </c>
      <c r="B5121" s="191">
        <v>1450.5500489999999</v>
      </c>
      <c r="C5121" s="191">
        <v>1467.630005</v>
      </c>
      <c r="D5121" s="191">
        <v>1450.5500489999999</v>
      </c>
      <c r="E5121" s="191">
        <v>1454.8199460000001</v>
      </c>
      <c r="F5121" s="192">
        <v>1454.8199460000001</v>
      </c>
      <c r="G5121" s="191">
        <v>1095100000</v>
      </c>
      <c r="H5121" s="194">
        <f t="shared" si="79"/>
        <v>2.9436398991842909E-3</v>
      </c>
      <c r="I5121" s="193"/>
      <c r="J5121" s="197">
        <v>5119</v>
      </c>
      <c r="K5121" s="234">
        <v>2.9436398991842909E-3</v>
      </c>
      <c r="L5121" s="198">
        <v>3.4928198270809323E-3</v>
      </c>
    </row>
    <row r="5122" spans="1:12" ht="14.4" x14ac:dyDescent="0.3">
      <c r="A5122" s="7">
        <v>36704</v>
      </c>
      <c r="B5122" s="191">
        <v>1455.3100589999999</v>
      </c>
      <c r="C5122" s="191">
        <v>1463.349976</v>
      </c>
      <c r="D5122" s="191">
        <v>1450.5500489999999</v>
      </c>
      <c r="E5122" s="191">
        <v>1450.5500489999999</v>
      </c>
      <c r="F5122" s="192">
        <v>1450.5500489999999</v>
      </c>
      <c r="G5122" s="191">
        <v>1042500000</v>
      </c>
      <c r="H5122" s="194">
        <f t="shared" si="79"/>
        <v>-3.270787534630767E-3</v>
      </c>
      <c r="I5122" s="193"/>
      <c r="J5122" s="197">
        <v>5120</v>
      </c>
      <c r="K5122" s="234">
        <v>-3.270787534630767E-3</v>
      </c>
      <c r="L5122" s="198">
        <v>3.4972044197537975E-3</v>
      </c>
    </row>
    <row r="5123" spans="1:12" ht="14.4" x14ac:dyDescent="0.3">
      <c r="A5123" s="7">
        <v>36703</v>
      </c>
      <c r="B5123" s="191">
        <v>1441.4799800000001</v>
      </c>
      <c r="C5123" s="191">
        <v>1459.660034</v>
      </c>
      <c r="D5123" s="191">
        <v>1441.4799800000001</v>
      </c>
      <c r="E5123" s="191">
        <v>1455.3100589999999</v>
      </c>
      <c r="F5123" s="192">
        <v>1455.3100589999999</v>
      </c>
      <c r="G5123" s="191">
        <v>889000000</v>
      </c>
      <c r="H5123" s="194">
        <f t="shared" si="79"/>
        <v>9.5943607902205068E-3</v>
      </c>
      <c r="I5123" s="193"/>
      <c r="J5123" s="197">
        <v>5121</v>
      </c>
      <c r="K5123" s="234">
        <v>9.5943607902205068E-3</v>
      </c>
      <c r="L5123" s="198">
        <v>3.4987405529654718E-3</v>
      </c>
    </row>
    <row r="5124" spans="1:12" ht="14.4" x14ac:dyDescent="0.3">
      <c r="A5124" s="7">
        <v>36700</v>
      </c>
      <c r="B5124" s="191">
        <v>1452.1800539999999</v>
      </c>
      <c r="C5124" s="191">
        <v>1459.9399410000001</v>
      </c>
      <c r="D5124" s="191">
        <v>1438.3100589999999</v>
      </c>
      <c r="E5124" s="191">
        <v>1441.4799800000001</v>
      </c>
      <c r="F5124" s="192">
        <v>1441.4799800000001</v>
      </c>
      <c r="G5124" s="191">
        <v>847600000</v>
      </c>
      <c r="H5124" s="194">
        <f t="shared" ref="H5124:H5187" si="80">(F5124-F5125)/F5125</f>
        <v>-7.3682832721236775E-3</v>
      </c>
      <c r="I5124" s="193"/>
      <c r="J5124" s="197">
        <v>5122</v>
      </c>
      <c r="K5124" s="234">
        <v>-7.3682832721236775E-3</v>
      </c>
      <c r="L5124" s="198">
        <v>3.5031815783081286E-3</v>
      </c>
    </row>
    <row r="5125" spans="1:12" ht="14.4" x14ac:dyDescent="0.3">
      <c r="A5125" s="7">
        <v>36699</v>
      </c>
      <c r="B5125" s="191">
        <v>1479.130005</v>
      </c>
      <c r="C5125" s="191">
        <v>1479.130005</v>
      </c>
      <c r="D5125" s="191">
        <v>1448.030029</v>
      </c>
      <c r="E5125" s="191">
        <v>1452.1800539999999</v>
      </c>
      <c r="F5125" s="192">
        <v>1452.1800539999999</v>
      </c>
      <c r="G5125" s="191">
        <v>1022700000</v>
      </c>
      <c r="H5125" s="194">
        <f t="shared" si="80"/>
        <v>-1.8220136775604155E-2</v>
      </c>
      <c r="I5125" s="193"/>
      <c r="J5125" s="197">
        <v>5123</v>
      </c>
      <c r="K5125" s="234">
        <v>-1.8220136775604155E-2</v>
      </c>
      <c r="L5125" s="198">
        <v>3.5044027959924939E-3</v>
      </c>
    </row>
    <row r="5126" spans="1:12" ht="14.4" x14ac:dyDescent="0.3">
      <c r="A5126" s="7">
        <v>36698</v>
      </c>
      <c r="B5126" s="191">
        <v>1475.9499510000001</v>
      </c>
      <c r="C5126" s="191">
        <v>1482.1899410000001</v>
      </c>
      <c r="D5126" s="191">
        <v>1468</v>
      </c>
      <c r="E5126" s="191">
        <v>1479.130005</v>
      </c>
      <c r="F5126" s="192">
        <v>1479.130005</v>
      </c>
      <c r="G5126" s="191">
        <v>1009600000</v>
      </c>
      <c r="H5126" s="194">
        <f t="shared" si="80"/>
        <v>2.1545811887763171E-3</v>
      </c>
      <c r="I5126" s="193"/>
      <c r="J5126" s="197">
        <v>5124</v>
      </c>
      <c r="K5126" s="234">
        <v>2.1545811887763171E-3</v>
      </c>
      <c r="L5126" s="198">
        <v>3.505858579636153E-3</v>
      </c>
    </row>
    <row r="5127" spans="1:12" ht="14.4" x14ac:dyDescent="0.3">
      <c r="A5127" s="7">
        <v>36697</v>
      </c>
      <c r="B5127" s="191">
        <v>1486</v>
      </c>
      <c r="C5127" s="191">
        <v>1487.3199460000001</v>
      </c>
      <c r="D5127" s="191">
        <v>1470.1800539999999</v>
      </c>
      <c r="E5127" s="191">
        <v>1475.9499510000001</v>
      </c>
      <c r="F5127" s="192">
        <v>1475.9499510000001</v>
      </c>
      <c r="G5127" s="191">
        <v>1031500000</v>
      </c>
      <c r="H5127" s="194">
        <f t="shared" si="80"/>
        <v>-6.7631554508747948E-3</v>
      </c>
      <c r="I5127" s="193"/>
      <c r="J5127" s="197">
        <v>5125</v>
      </c>
      <c r="K5127" s="234">
        <v>-6.7631554508747948E-3</v>
      </c>
      <c r="L5127" s="198">
        <v>3.5120192197728721E-3</v>
      </c>
    </row>
    <row r="5128" spans="1:12" ht="14.4" x14ac:dyDescent="0.3">
      <c r="A5128" s="7">
        <v>36696</v>
      </c>
      <c r="B5128" s="191">
        <v>1464.459961</v>
      </c>
      <c r="C5128" s="191">
        <v>1488.9300539999999</v>
      </c>
      <c r="D5128" s="191">
        <v>1459.0500489999999</v>
      </c>
      <c r="E5128" s="191">
        <v>1486</v>
      </c>
      <c r="F5128" s="192">
        <v>1486</v>
      </c>
      <c r="G5128" s="191">
        <v>921700000</v>
      </c>
      <c r="H5128" s="194">
        <f t="shared" si="80"/>
        <v>1.4708520255679409E-2</v>
      </c>
      <c r="I5128" s="193"/>
      <c r="J5128" s="197">
        <v>5126</v>
      </c>
      <c r="K5128" s="234">
        <v>1.4708520255679409E-2</v>
      </c>
      <c r="L5128" s="198">
        <v>3.5127148859099874E-3</v>
      </c>
    </row>
    <row r="5129" spans="1:12" ht="14.4" x14ac:dyDescent="0.3">
      <c r="A5129" s="7">
        <v>36693</v>
      </c>
      <c r="B5129" s="191">
        <v>1478.7299800000001</v>
      </c>
      <c r="C5129" s="191">
        <v>1480.7700199999999</v>
      </c>
      <c r="D5129" s="191">
        <v>1460.420044</v>
      </c>
      <c r="E5129" s="191">
        <v>1464.459961</v>
      </c>
      <c r="F5129" s="192">
        <v>1464.459961</v>
      </c>
      <c r="G5129" s="191">
        <v>1250800000</v>
      </c>
      <c r="H5129" s="194">
        <f t="shared" si="80"/>
        <v>-9.6501857627854723E-3</v>
      </c>
      <c r="I5129" s="193"/>
      <c r="J5129" s="197">
        <v>5127</v>
      </c>
      <c r="K5129" s="234">
        <v>-9.6501857627854723E-3</v>
      </c>
      <c r="L5129" s="198">
        <v>3.5138930305584071E-3</v>
      </c>
    </row>
    <row r="5130" spans="1:12" ht="14.4" x14ac:dyDescent="0.3">
      <c r="A5130" s="7">
        <v>36692</v>
      </c>
      <c r="B5130" s="191">
        <v>1470.540039</v>
      </c>
      <c r="C5130" s="191">
        <v>1482.040039</v>
      </c>
      <c r="D5130" s="191">
        <v>1464.619995</v>
      </c>
      <c r="E5130" s="191">
        <v>1478.7299800000001</v>
      </c>
      <c r="F5130" s="192">
        <v>1478.7299800000001</v>
      </c>
      <c r="G5130" s="191">
        <v>1011400000</v>
      </c>
      <c r="H5130" s="194">
        <f t="shared" si="80"/>
        <v>5.569342406732041E-3</v>
      </c>
      <c r="I5130" s="193"/>
      <c r="J5130" s="197">
        <v>5128</v>
      </c>
      <c r="K5130" s="234">
        <v>5.569342406732041E-3</v>
      </c>
      <c r="L5130" s="198">
        <v>3.5169590127809912E-3</v>
      </c>
    </row>
    <row r="5131" spans="1:12" ht="14.4" x14ac:dyDescent="0.3">
      <c r="A5131" s="7">
        <v>36691</v>
      </c>
      <c r="B5131" s="191">
        <v>1469.4399410000001</v>
      </c>
      <c r="C5131" s="191">
        <v>1483.619995</v>
      </c>
      <c r="D5131" s="191">
        <v>1467.709961</v>
      </c>
      <c r="E5131" s="191">
        <v>1470.540039</v>
      </c>
      <c r="F5131" s="192">
        <v>1470.540039</v>
      </c>
      <c r="G5131" s="191">
        <v>929700000</v>
      </c>
      <c r="H5131" s="194">
        <f t="shared" si="80"/>
        <v>7.4865121690597151E-4</v>
      </c>
      <c r="I5131" s="193"/>
      <c r="J5131" s="197">
        <v>5129</v>
      </c>
      <c r="K5131" s="234">
        <v>7.4865121690597151E-4</v>
      </c>
      <c r="L5131" s="198">
        <v>3.5189152528662801E-3</v>
      </c>
    </row>
    <row r="5132" spans="1:12" ht="14.4" x14ac:dyDescent="0.3">
      <c r="A5132" s="7">
        <v>36690</v>
      </c>
      <c r="B5132" s="191">
        <v>1446</v>
      </c>
      <c r="C5132" s="191">
        <v>1470.420044</v>
      </c>
      <c r="D5132" s="191">
        <v>1442.380005</v>
      </c>
      <c r="E5132" s="191">
        <v>1469.4399410000001</v>
      </c>
      <c r="F5132" s="192">
        <v>1469.4399410000001</v>
      </c>
      <c r="G5132" s="191">
        <v>935900000</v>
      </c>
      <c r="H5132" s="194">
        <f t="shared" si="80"/>
        <v>1.6210194329184018E-2</v>
      </c>
      <c r="I5132" s="193"/>
      <c r="J5132" s="197">
        <v>5130</v>
      </c>
      <c r="K5132" s="234">
        <v>1.6210194329184018E-2</v>
      </c>
      <c r="L5132" s="198">
        <v>3.5229484274140817E-3</v>
      </c>
    </row>
    <row r="5133" spans="1:12" ht="14.4" x14ac:dyDescent="0.3">
      <c r="A5133" s="7">
        <v>36689</v>
      </c>
      <c r="B5133" s="191">
        <v>1456.9499510000001</v>
      </c>
      <c r="C5133" s="191">
        <v>1462.9300539999999</v>
      </c>
      <c r="D5133" s="191">
        <v>1445.98999</v>
      </c>
      <c r="E5133" s="191">
        <v>1446</v>
      </c>
      <c r="F5133" s="192">
        <v>1446</v>
      </c>
      <c r="G5133" s="191">
        <v>774100000</v>
      </c>
      <c r="H5133" s="194">
        <f t="shared" si="80"/>
        <v>-7.5156672282972988E-3</v>
      </c>
      <c r="I5133" s="193"/>
      <c r="J5133" s="197">
        <v>5131</v>
      </c>
      <c r="K5133" s="234">
        <v>-7.5156672282972988E-3</v>
      </c>
      <c r="L5133" s="198">
        <v>3.5230285507596038E-3</v>
      </c>
    </row>
    <row r="5134" spans="1:12" ht="14.4" x14ac:dyDescent="0.3">
      <c r="A5134" s="7">
        <v>36686</v>
      </c>
      <c r="B5134" s="191">
        <v>1461.670044</v>
      </c>
      <c r="C5134" s="191">
        <v>1472.670044</v>
      </c>
      <c r="D5134" s="191">
        <v>1454.959961</v>
      </c>
      <c r="E5134" s="191">
        <v>1456.9499510000001</v>
      </c>
      <c r="F5134" s="192">
        <v>1456.9499510000001</v>
      </c>
      <c r="G5134" s="191">
        <v>786000000</v>
      </c>
      <c r="H5134" s="194">
        <f t="shared" si="80"/>
        <v>-3.2292465863793174E-3</v>
      </c>
      <c r="I5134" s="193"/>
      <c r="J5134" s="197">
        <v>5132</v>
      </c>
      <c r="K5134" s="234">
        <v>-3.2292465863793174E-3</v>
      </c>
      <c r="L5134" s="198">
        <v>3.5258963332083174E-3</v>
      </c>
    </row>
    <row r="5135" spans="1:12" ht="14.4" x14ac:dyDescent="0.3">
      <c r="A5135" s="7">
        <v>36685</v>
      </c>
      <c r="B5135" s="191">
        <v>1471.3599850000001</v>
      </c>
      <c r="C5135" s="191">
        <v>1475.650024</v>
      </c>
      <c r="D5135" s="191">
        <v>1456.48999</v>
      </c>
      <c r="E5135" s="191">
        <v>1461.670044</v>
      </c>
      <c r="F5135" s="192">
        <v>1461.670044</v>
      </c>
      <c r="G5135" s="191">
        <v>854300000</v>
      </c>
      <c r="H5135" s="194">
        <f t="shared" si="80"/>
        <v>-6.5857037698358297E-3</v>
      </c>
      <c r="I5135" s="193"/>
      <c r="J5135" s="197">
        <v>5133</v>
      </c>
      <c r="K5135" s="234">
        <v>-6.5857037698358297E-3</v>
      </c>
      <c r="L5135" s="198">
        <v>3.5296671869311865E-3</v>
      </c>
    </row>
    <row r="5136" spans="1:12" ht="14.4" x14ac:dyDescent="0.3">
      <c r="A5136" s="7">
        <v>36684</v>
      </c>
      <c r="B5136" s="191">
        <v>1457.839966</v>
      </c>
      <c r="C5136" s="191">
        <v>1474.6400149999999</v>
      </c>
      <c r="D5136" s="191">
        <v>1455.0600589999999</v>
      </c>
      <c r="E5136" s="191">
        <v>1471.3599850000001</v>
      </c>
      <c r="F5136" s="192">
        <v>1471.3599850000001</v>
      </c>
      <c r="G5136" s="191">
        <v>854600000</v>
      </c>
      <c r="H5136" s="194">
        <f t="shared" si="80"/>
        <v>9.2740076519482982E-3</v>
      </c>
      <c r="I5136" s="193"/>
      <c r="J5136" s="197">
        <v>5134</v>
      </c>
      <c r="K5136" s="234">
        <v>9.2740076519482982E-3</v>
      </c>
      <c r="L5136" s="198">
        <v>3.5333726923132761E-3</v>
      </c>
    </row>
    <row r="5137" spans="1:12" ht="14.4" x14ac:dyDescent="0.3">
      <c r="A5137" s="7">
        <v>36683</v>
      </c>
      <c r="B5137" s="191">
        <v>1467.630005</v>
      </c>
      <c r="C5137" s="191">
        <v>1471.3599850000001</v>
      </c>
      <c r="D5137" s="191">
        <v>1454.73999</v>
      </c>
      <c r="E5137" s="191">
        <v>1457.839966</v>
      </c>
      <c r="F5137" s="192">
        <v>1457.839966</v>
      </c>
      <c r="G5137" s="191">
        <v>950100000</v>
      </c>
      <c r="H5137" s="194">
        <f t="shared" si="80"/>
        <v>-6.6706451671380068E-3</v>
      </c>
      <c r="I5137" s="193"/>
      <c r="J5137" s="197">
        <v>5135</v>
      </c>
      <c r="K5137" s="234">
        <v>-6.6706451671380068E-3</v>
      </c>
      <c r="L5137" s="198">
        <v>3.5382272090601356E-3</v>
      </c>
    </row>
    <row r="5138" spans="1:12" ht="14.4" x14ac:dyDescent="0.3">
      <c r="A5138" s="7">
        <v>36682</v>
      </c>
      <c r="B5138" s="191">
        <v>1477.26001</v>
      </c>
      <c r="C5138" s="191">
        <v>1477.280029</v>
      </c>
      <c r="D5138" s="191">
        <v>1464.6800539999999</v>
      </c>
      <c r="E5138" s="191">
        <v>1467.630005</v>
      </c>
      <c r="F5138" s="192">
        <v>1467.630005</v>
      </c>
      <c r="G5138" s="191">
        <v>838600000</v>
      </c>
      <c r="H5138" s="194">
        <f t="shared" si="80"/>
        <v>-6.5188287334739282E-3</v>
      </c>
      <c r="I5138" s="193"/>
      <c r="J5138" s="197">
        <v>5136</v>
      </c>
      <c r="K5138" s="234">
        <v>-6.5188287334739282E-3</v>
      </c>
      <c r="L5138" s="198">
        <v>3.5388213913094355E-3</v>
      </c>
    </row>
    <row r="5139" spans="1:12" ht="14.4" x14ac:dyDescent="0.3">
      <c r="A5139" s="7">
        <v>36679</v>
      </c>
      <c r="B5139" s="191">
        <v>1448.8100589999999</v>
      </c>
      <c r="C5139" s="191">
        <v>1483.2299800000001</v>
      </c>
      <c r="D5139" s="191">
        <v>1448.8100589999999</v>
      </c>
      <c r="E5139" s="191">
        <v>1477.26001</v>
      </c>
      <c r="F5139" s="192">
        <v>1477.26001</v>
      </c>
      <c r="G5139" s="191">
        <v>1162400000</v>
      </c>
      <c r="H5139" s="194">
        <f t="shared" si="80"/>
        <v>1.9636770757677391E-2</v>
      </c>
      <c r="I5139" s="193"/>
      <c r="J5139" s="197">
        <v>5137</v>
      </c>
      <c r="K5139" s="234">
        <v>1.9636770757677391E-2</v>
      </c>
      <c r="L5139" s="198">
        <v>3.5411382436780136E-3</v>
      </c>
    </row>
    <row r="5140" spans="1:12" ht="14.4" x14ac:dyDescent="0.3">
      <c r="A5140" s="7">
        <v>36678</v>
      </c>
      <c r="B5140" s="191">
        <v>1420.599976</v>
      </c>
      <c r="C5140" s="191">
        <v>1448.8100589999999</v>
      </c>
      <c r="D5140" s="191">
        <v>1420.599976</v>
      </c>
      <c r="E5140" s="191">
        <v>1448.8100589999999</v>
      </c>
      <c r="F5140" s="192">
        <v>1448.8100589999999</v>
      </c>
      <c r="G5140" s="191">
        <v>960100000</v>
      </c>
      <c r="H5140" s="194">
        <f t="shared" si="80"/>
        <v>1.9857865322109466E-2</v>
      </c>
      <c r="I5140" s="193"/>
      <c r="J5140" s="197">
        <v>5138</v>
      </c>
      <c r="K5140" s="234">
        <v>1.9857865322109466E-2</v>
      </c>
      <c r="L5140" s="198">
        <v>3.5419650539767851E-3</v>
      </c>
    </row>
    <row r="5141" spans="1:12" ht="14.4" x14ac:dyDescent="0.3">
      <c r="A5141" s="7">
        <v>36677</v>
      </c>
      <c r="B5141" s="191">
        <v>1422.4399410000001</v>
      </c>
      <c r="C5141" s="191">
        <v>1434.48999</v>
      </c>
      <c r="D5141" s="191">
        <v>1415.5</v>
      </c>
      <c r="E5141" s="191">
        <v>1420.599976</v>
      </c>
      <c r="F5141" s="192">
        <v>1420.599976</v>
      </c>
      <c r="G5141" s="191">
        <v>960500000</v>
      </c>
      <c r="H5141" s="194">
        <f t="shared" si="80"/>
        <v>-1.3005554246035373E-3</v>
      </c>
      <c r="I5141" s="193"/>
      <c r="J5141" s="197">
        <v>5139</v>
      </c>
      <c r="K5141" s="234">
        <v>-1.3005554246035373E-3</v>
      </c>
      <c r="L5141" s="198">
        <v>3.5443321101383254E-3</v>
      </c>
    </row>
    <row r="5142" spans="1:12" ht="14.4" x14ac:dyDescent="0.3">
      <c r="A5142" s="7">
        <v>36676</v>
      </c>
      <c r="B5142" s="191">
        <v>1378.0200199999999</v>
      </c>
      <c r="C5142" s="191">
        <v>1422.4499510000001</v>
      </c>
      <c r="D5142" s="191">
        <v>1378.0200199999999</v>
      </c>
      <c r="E5142" s="191">
        <v>1422.4499510000001</v>
      </c>
      <c r="F5142" s="192">
        <v>1422.4499510000001</v>
      </c>
      <c r="G5142" s="191">
        <v>844200000</v>
      </c>
      <c r="H5142" s="194">
        <f t="shared" si="80"/>
        <v>3.2241861769178162E-2</v>
      </c>
      <c r="I5142" s="193"/>
      <c r="J5142" s="197">
        <v>5140</v>
      </c>
      <c r="K5142" s="234">
        <v>3.2241861769178162E-2</v>
      </c>
      <c r="L5142" s="198">
        <v>3.5472224829397225E-3</v>
      </c>
    </row>
    <row r="5143" spans="1:12" ht="14.4" x14ac:dyDescent="0.3">
      <c r="A5143" s="7">
        <v>36672</v>
      </c>
      <c r="B5143" s="191">
        <v>1381.5200199999999</v>
      </c>
      <c r="C5143" s="191">
        <v>1391.420044</v>
      </c>
      <c r="D5143" s="191">
        <v>1369.75</v>
      </c>
      <c r="E5143" s="191">
        <v>1378.0200199999999</v>
      </c>
      <c r="F5143" s="192">
        <v>1378.0200199999999</v>
      </c>
      <c r="G5143" s="191">
        <v>722600000</v>
      </c>
      <c r="H5143" s="194">
        <f t="shared" si="80"/>
        <v>-2.5334413901580669E-3</v>
      </c>
      <c r="I5143" s="193"/>
      <c r="J5143" s="197">
        <v>5141</v>
      </c>
      <c r="K5143" s="234">
        <v>-2.5334413901580669E-3</v>
      </c>
      <c r="L5143" s="198">
        <v>3.5522507422829845E-3</v>
      </c>
    </row>
    <row r="5144" spans="1:12" ht="14.4" x14ac:dyDescent="0.3">
      <c r="A5144" s="7">
        <v>36671</v>
      </c>
      <c r="B5144" s="191">
        <v>1399.0500489999999</v>
      </c>
      <c r="C5144" s="191">
        <v>1411.650024</v>
      </c>
      <c r="D5144" s="191">
        <v>1373.9300539999999</v>
      </c>
      <c r="E5144" s="191">
        <v>1381.5200199999999</v>
      </c>
      <c r="F5144" s="192">
        <v>1381.5200199999999</v>
      </c>
      <c r="G5144" s="191">
        <v>984500000</v>
      </c>
      <c r="H5144" s="194">
        <f t="shared" si="80"/>
        <v>-1.2529951314129159E-2</v>
      </c>
      <c r="I5144" s="193"/>
      <c r="J5144" s="197">
        <v>5142</v>
      </c>
      <c r="K5144" s="234">
        <v>-1.2529951314129159E-2</v>
      </c>
      <c r="L5144" s="198">
        <v>3.5524844602166342E-3</v>
      </c>
    </row>
    <row r="5145" spans="1:12" ht="14.4" x14ac:dyDescent="0.3">
      <c r="A5145" s="7">
        <v>36670</v>
      </c>
      <c r="B5145" s="191">
        <v>1373.8599850000001</v>
      </c>
      <c r="C5145" s="191">
        <v>1401.75</v>
      </c>
      <c r="D5145" s="191">
        <v>1361.089966</v>
      </c>
      <c r="E5145" s="191">
        <v>1399.0500489999999</v>
      </c>
      <c r="F5145" s="192">
        <v>1399.0500489999999</v>
      </c>
      <c r="G5145" s="191">
        <v>1152300000</v>
      </c>
      <c r="H5145" s="194">
        <f t="shared" si="80"/>
        <v>1.8335248333184326E-2</v>
      </c>
      <c r="I5145" s="193"/>
      <c r="J5145" s="197">
        <v>5143</v>
      </c>
      <c r="K5145" s="234">
        <v>1.8335248333184326E-2</v>
      </c>
      <c r="L5145" s="198">
        <v>3.5529545034097003E-3</v>
      </c>
    </row>
    <row r="5146" spans="1:12" ht="14.4" x14ac:dyDescent="0.3">
      <c r="A5146" s="7">
        <v>36669</v>
      </c>
      <c r="B5146" s="191">
        <v>1400.719971</v>
      </c>
      <c r="C5146" s="191">
        <v>1403.7700199999999</v>
      </c>
      <c r="D5146" s="191">
        <v>1373.4300539999999</v>
      </c>
      <c r="E5146" s="191">
        <v>1373.8599850000001</v>
      </c>
      <c r="F5146" s="192">
        <v>1373.8599850000001</v>
      </c>
      <c r="G5146" s="191">
        <v>869900000</v>
      </c>
      <c r="H5146" s="194">
        <f t="shared" si="80"/>
        <v>-1.9175842820905946E-2</v>
      </c>
      <c r="I5146" s="193"/>
      <c r="J5146" s="197">
        <v>5144</v>
      </c>
      <c r="K5146" s="234">
        <v>-1.9175842820905946E-2</v>
      </c>
      <c r="L5146" s="198">
        <v>3.5554238371831152E-3</v>
      </c>
    </row>
    <row r="5147" spans="1:12" ht="14.4" x14ac:dyDescent="0.3">
      <c r="A5147" s="7">
        <v>36668</v>
      </c>
      <c r="B5147" s="191">
        <v>1406.9499510000001</v>
      </c>
      <c r="C5147" s="191">
        <v>1410.5500489999999</v>
      </c>
      <c r="D5147" s="191">
        <v>1368.7299800000001</v>
      </c>
      <c r="E5147" s="191">
        <v>1400.719971</v>
      </c>
      <c r="F5147" s="192">
        <v>1400.719971</v>
      </c>
      <c r="G5147" s="191">
        <v>869000000</v>
      </c>
      <c r="H5147" s="194">
        <f t="shared" si="80"/>
        <v>-4.4280039923041076E-3</v>
      </c>
      <c r="I5147" s="193"/>
      <c r="J5147" s="197">
        <v>5145</v>
      </c>
      <c r="K5147" s="234">
        <v>-4.4280039923041076E-3</v>
      </c>
      <c r="L5147" s="198">
        <v>3.5569127142250911E-3</v>
      </c>
    </row>
    <row r="5148" spans="1:12" ht="14.4" x14ac:dyDescent="0.3">
      <c r="A5148" s="7">
        <v>36665</v>
      </c>
      <c r="B5148" s="191">
        <v>1437.209961</v>
      </c>
      <c r="C5148" s="191">
        <v>1437.209961</v>
      </c>
      <c r="D5148" s="191">
        <v>1401.73999</v>
      </c>
      <c r="E5148" s="191">
        <v>1406.9499510000001</v>
      </c>
      <c r="F5148" s="192">
        <v>1406.9499510000001</v>
      </c>
      <c r="G5148" s="191">
        <v>853700000</v>
      </c>
      <c r="H5148" s="194">
        <f t="shared" si="80"/>
        <v>-2.1054689865178274E-2</v>
      </c>
      <c r="I5148" s="193"/>
      <c r="J5148" s="197">
        <v>5146</v>
      </c>
      <c r="K5148" s="234">
        <v>-2.1054689865178274E-2</v>
      </c>
      <c r="L5148" s="198">
        <v>3.5588153635069228E-3</v>
      </c>
    </row>
    <row r="5149" spans="1:12" ht="14.4" x14ac:dyDescent="0.3">
      <c r="A5149" s="7">
        <v>36664</v>
      </c>
      <c r="B5149" s="191">
        <v>1447.8000489999999</v>
      </c>
      <c r="C5149" s="191">
        <v>1458.040039</v>
      </c>
      <c r="D5149" s="191">
        <v>1436.589966</v>
      </c>
      <c r="E5149" s="191">
        <v>1437.209961</v>
      </c>
      <c r="F5149" s="192">
        <v>1437.209961</v>
      </c>
      <c r="G5149" s="191">
        <v>807900000</v>
      </c>
      <c r="H5149" s="194">
        <f t="shared" si="80"/>
        <v>-7.3146067423568127E-3</v>
      </c>
      <c r="I5149" s="193"/>
      <c r="J5149" s="197">
        <v>5147</v>
      </c>
      <c r="K5149" s="234">
        <v>-7.3146067423568127E-3</v>
      </c>
      <c r="L5149" s="198">
        <v>3.5622223317569274E-3</v>
      </c>
    </row>
    <row r="5150" spans="1:12" ht="14.4" x14ac:dyDescent="0.3">
      <c r="A5150" s="7">
        <v>36663</v>
      </c>
      <c r="B5150" s="191">
        <v>1466.040039</v>
      </c>
      <c r="C5150" s="191">
        <v>1466.040039</v>
      </c>
      <c r="D5150" s="191">
        <v>1441.670044</v>
      </c>
      <c r="E5150" s="191">
        <v>1447.8000489999999</v>
      </c>
      <c r="F5150" s="192">
        <v>1447.8000489999999</v>
      </c>
      <c r="G5150" s="191">
        <v>820500000</v>
      </c>
      <c r="H5150" s="194">
        <f t="shared" si="80"/>
        <v>-1.2441672474676549E-2</v>
      </c>
      <c r="I5150" s="193"/>
      <c r="J5150" s="197">
        <v>5148</v>
      </c>
      <c r="K5150" s="234">
        <v>-1.2441672474676549E-2</v>
      </c>
      <c r="L5150" s="198">
        <v>3.5622406798205886E-3</v>
      </c>
    </row>
    <row r="5151" spans="1:12" ht="14.4" x14ac:dyDescent="0.3">
      <c r="A5151" s="7">
        <v>36662</v>
      </c>
      <c r="B5151" s="191">
        <v>1452.3599850000001</v>
      </c>
      <c r="C5151" s="191">
        <v>1470.400024</v>
      </c>
      <c r="D5151" s="191">
        <v>1450.76001</v>
      </c>
      <c r="E5151" s="191">
        <v>1466.040039</v>
      </c>
      <c r="F5151" s="192">
        <v>1466.040039</v>
      </c>
      <c r="G5151" s="191">
        <v>955500000</v>
      </c>
      <c r="H5151" s="194">
        <f t="shared" si="80"/>
        <v>9.4191895544408887E-3</v>
      </c>
      <c r="I5151" s="193"/>
      <c r="J5151" s="197">
        <v>5149</v>
      </c>
      <c r="K5151" s="234">
        <v>9.4191895544408887E-3</v>
      </c>
      <c r="L5151" s="198">
        <v>3.5635481579696848E-3</v>
      </c>
    </row>
    <row r="5152" spans="1:12" ht="14.4" x14ac:dyDescent="0.3">
      <c r="A5152" s="7">
        <v>36661</v>
      </c>
      <c r="B5152" s="191">
        <v>1420.959961</v>
      </c>
      <c r="C5152" s="191">
        <v>1452.3900149999999</v>
      </c>
      <c r="D5152" s="191">
        <v>1416.540039</v>
      </c>
      <c r="E5152" s="191">
        <v>1452.3599850000001</v>
      </c>
      <c r="F5152" s="192">
        <v>1452.3599850000001</v>
      </c>
      <c r="G5152" s="191">
        <v>854600000</v>
      </c>
      <c r="H5152" s="194">
        <f t="shared" si="80"/>
        <v>2.2097754237847964E-2</v>
      </c>
      <c r="I5152" s="193"/>
      <c r="J5152" s="197">
        <v>5150</v>
      </c>
      <c r="K5152" s="234">
        <v>2.2097754237847964E-2</v>
      </c>
      <c r="L5152" s="198">
        <v>3.5646101420575868E-3</v>
      </c>
    </row>
    <row r="5153" spans="1:12" ht="14.4" x14ac:dyDescent="0.3">
      <c r="A5153" s="7">
        <v>36658</v>
      </c>
      <c r="B5153" s="191">
        <v>1407.8100589999999</v>
      </c>
      <c r="C5153" s="191">
        <v>1430.130005</v>
      </c>
      <c r="D5153" s="191">
        <v>1407.8100589999999</v>
      </c>
      <c r="E5153" s="191">
        <v>1420.959961</v>
      </c>
      <c r="F5153" s="192">
        <v>1420.959961</v>
      </c>
      <c r="G5153" s="191">
        <v>858200000</v>
      </c>
      <c r="H5153" s="194">
        <f t="shared" si="80"/>
        <v>9.340679103643279E-3</v>
      </c>
      <c r="I5153" s="193"/>
      <c r="J5153" s="197">
        <v>5151</v>
      </c>
      <c r="K5153" s="234">
        <v>9.340679103643279E-3</v>
      </c>
      <c r="L5153" s="198">
        <v>3.5660503333255615E-3</v>
      </c>
    </row>
    <row r="5154" spans="1:12" ht="14.4" x14ac:dyDescent="0.3">
      <c r="A5154" s="7">
        <v>36657</v>
      </c>
      <c r="B5154" s="191">
        <v>1383.0500489999999</v>
      </c>
      <c r="C5154" s="191">
        <v>1410.26001</v>
      </c>
      <c r="D5154" s="191">
        <v>1383.0500489999999</v>
      </c>
      <c r="E5154" s="191">
        <v>1407.8100589999999</v>
      </c>
      <c r="F5154" s="192">
        <v>1407.8100589999999</v>
      </c>
      <c r="G5154" s="191">
        <v>953600000</v>
      </c>
      <c r="H5154" s="194">
        <f t="shared" si="80"/>
        <v>1.7902468546168979E-2</v>
      </c>
      <c r="I5154" s="193"/>
      <c r="J5154" s="197">
        <v>5152</v>
      </c>
      <c r="K5154" s="234">
        <v>1.7902468546168979E-2</v>
      </c>
      <c r="L5154" s="198">
        <v>3.570558653551009E-3</v>
      </c>
    </row>
    <row r="5155" spans="1:12" ht="14.4" x14ac:dyDescent="0.3">
      <c r="A5155" s="7">
        <v>36656</v>
      </c>
      <c r="B5155" s="191">
        <v>1412.1400149999999</v>
      </c>
      <c r="C5155" s="191">
        <v>1412.1400149999999</v>
      </c>
      <c r="D5155" s="191">
        <v>1375.1400149999999</v>
      </c>
      <c r="E5155" s="191">
        <v>1383.0500489999999</v>
      </c>
      <c r="F5155" s="192">
        <v>1383.0500489999999</v>
      </c>
      <c r="G5155" s="191">
        <v>1006400000</v>
      </c>
      <c r="H5155" s="194">
        <f t="shared" si="80"/>
        <v>-2.059991622006406E-2</v>
      </c>
      <c r="I5155" s="193"/>
      <c r="J5155" s="197">
        <v>5153</v>
      </c>
      <c r="K5155" s="234">
        <v>-2.059991622006406E-2</v>
      </c>
      <c r="L5155" s="198">
        <v>3.5802510195708489E-3</v>
      </c>
    </row>
    <row r="5156" spans="1:12" ht="14.4" x14ac:dyDescent="0.3">
      <c r="A5156" s="7">
        <v>36655</v>
      </c>
      <c r="B5156" s="191">
        <v>1424.170044</v>
      </c>
      <c r="C5156" s="191">
        <v>1430.280029</v>
      </c>
      <c r="D5156" s="191">
        <v>1401.849976</v>
      </c>
      <c r="E5156" s="191">
        <v>1412.1400149999999</v>
      </c>
      <c r="F5156" s="192">
        <v>1412.1400149999999</v>
      </c>
      <c r="G5156" s="191">
        <v>896600000</v>
      </c>
      <c r="H5156" s="194">
        <f t="shared" si="80"/>
        <v>-8.4470453866673338E-3</v>
      </c>
      <c r="I5156" s="193"/>
      <c r="J5156" s="197">
        <v>5154</v>
      </c>
      <c r="K5156" s="234">
        <v>-8.4470453866673338E-3</v>
      </c>
      <c r="L5156" s="198">
        <v>3.5819976006714006E-3</v>
      </c>
    </row>
    <row r="5157" spans="1:12" ht="14.4" x14ac:dyDescent="0.3">
      <c r="A5157" s="7">
        <v>36654</v>
      </c>
      <c r="B5157" s="191">
        <v>1432.630005</v>
      </c>
      <c r="C5157" s="191">
        <v>1432.630005</v>
      </c>
      <c r="D5157" s="191">
        <v>1417.0500489999999</v>
      </c>
      <c r="E5157" s="191">
        <v>1424.170044</v>
      </c>
      <c r="F5157" s="192">
        <v>1424.170044</v>
      </c>
      <c r="G5157" s="191">
        <v>787600000</v>
      </c>
      <c r="H5157" s="194">
        <f t="shared" si="80"/>
        <v>-5.9051960174462638E-3</v>
      </c>
      <c r="I5157" s="193"/>
      <c r="J5157" s="197">
        <v>5155</v>
      </c>
      <c r="K5157" s="234">
        <v>-5.9051960174462638E-3</v>
      </c>
      <c r="L5157" s="198">
        <v>3.5866585429931907E-3</v>
      </c>
    </row>
    <row r="5158" spans="1:12" ht="14.4" x14ac:dyDescent="0.3">
      <c r="A5158" s="7">
        <v>36651</v>
      </c>
      <c r="B5158" s="191">
        <v>1409.5699460000001</v>
      </c>
      <c r="C5158" s="191">
        <v>1436.030029</v>
      </c>
      <c r="D5158" s="191">
        <v>1405.079956</v>
      </c>
      <c r="E5158" s="191">
        <v>1432.630005</v>
      </c>
      <c r="F5158" s="192">
        <v>1432.630005</v>
      </c>
      <c r="G5158" s="191">
        <v>805500000</v>
      </c>
      <c r="H5158" s="194">
        <f t="shared" si="80"/>
        <v>1.6359641510120499E-2</v>
      </c>
      <c r="I5158" s="193"/>
      <c r="J5158" s="197">
        <v>5156</v>
      </c>
      <c r="K5158" s="234">
        <v>1.6359641510120499E-2</v>
      </c>
      <c r="L5158" s="198">
        <v>3.5894814516555119E-3</v>
      </c>
    </row>
    <row r="5159" spans="1:12" ht="14.4" x14ac:dyDescent="0.3">
      <c r="A5159" s="7">
        <v>36650</v>
      </c>
      <c r="B5159" s="191">
        <v>1415.099976</v>
      </c>
      <c r="C5159" s="191">
        <v>1420.98999</v>
      </c>
      <c r="D5159" s="191">
        <v>1404.9399410000001</v>
      </c>
      <c r="E5159" s="191">
        <v>1409.5699460000001</v>
      </c>
      <c r="F5159" s="192">
        <v>1409.5699460000001</v>
      </c>
      <c r="G5159" s="191">
        <v>925800000</v>
      </c>
      <c r="H5159" s="194">
        <f t="shared" si="80"/>
        <v>-3.9078723014549024E-3</v>
      </c>
      <c r="I5159" s="193"/>
      <c r="J5159" s="197">
        <v>5157</v>
      </c>
      <c r="K5159" s="234">
        <v>-3.9078723014549024E-3</v>
      </c>
      <c r="L5159" s="198">
        <v>3.5935384720468038E-3</v>
      </c>
    </row>
    <row r="5160" spans="1:12" ht="14.4" x14ac:dyDescent="0.3">
      <c r="A5160" s="7">
        <v>36649</v>
      </c>
      <c r="B5160" s="191">
        <v>1446.290039</v>
      </c>
      <c r="C5160" s="191">
        <v>1446.290039</v>
      </c>
      <c r="D5160" s="191">
        <v>1398.3599850000001</v>
      </c>
      <c r="E5160" s="191">
        <v>1415.099976</v>
      </c>
      <c r="F5160" s="192">
        <v>1415.099976</v>
      </c>
      <c r="G5160" s="191">
        <v>991600000</v>
      </c>
      <c r="H5160" s="194">
        <f t="shared" si="80"/>
        <v>-2.156556579865929E-2</v>
      </c>
      <c r="I5160" s="193"/>
      <c r="J5160" s="197">
        <v>5158</v>
      </c>
      <c r="K5160" s="234">
        <v>-2.156556579865929E-2</v>
      </c>
      <c r="L5160" s="198">
        <v>3.5938601895717172E-3</v>
      </c>
    </row>
    <row r="5161" spans="1:12" ht="14.4" x14ac:dyDescent="0.3">
      <c r="A5161" s="7">
        <v>36648</v>
      </c>
      <c r="B5161" s="191">
        <v>1468.25</v>
      </c>
      <c r="C5161" s="191">
        <v>1468.25</v>
      </c>
      <c r="D5161" s="191">
        <v>1445.219971</v>
      </c>
      <c r="E5161" s="191">
        <v>1446.290039</v>
      </c>
      <c r="F5161" s="192">
        <v>1446.290039</v>
      </c>
      <c r="G5161" s="191">
        <v>1011500000</v>
      </c>
      <c r="H5161" s="194">
        <f t="shared" si="80"/>
        <v>-1.4956554401498397E-2</v>
      </c>
      <c r="I5161" s="193"/>
      <c r="J5161" s="197">
        <v>5159</v>
      </c>
      <c r="K5161" s="234">
        <v>-1.4956554401498397E-2</v>
      </c>
      <c r="L5161" s="198">
        <v>3.5963511854776465E-3</v>
      </c>
    </row>
    <row r="5162" spans="1:12" ht="14.4" x14ac:dyDescent="0.3">
      <c r="A5162" s="7">
        <v>36647</v>
      </c>
      <c r="B5162" s="191">
        <v>1452.4300539999999</v>
      </c>
      <c r="C5162" s="191">
        <v>1481.51001</v>
      </c>
      <c r="D5162" s="191">
        <v>1452.4300539999999</v>
      </c>
      <c r="E5162" s="191">
        <v>1468.25</v>
      </c>
      <c r="F5162" s="192">
        <v>1468.25</v>
      </c>
      <c r="G5162" s="191">
        <v>966300000</v>
      </c>
      <c r="H5162" s="194">
        <f t="shared" si="80"/>
        <v>1.0892053601088645E-2</v>
      </c>
      <c r="I5162" s="193"/>
      <c r="J5162" s="197">
        <v>5160</v>
      </c>
      <c r="K5162" s="234">
        <v>1.0892053601088645E-2</v>
      </c>
      <c r="L5162" s="198">
        <v>3.6009897534322183E-3</v>
      </c>
    </row>
    <row r="5163" spans="1:12" ht="14.4" x14ac:dyDescent="0.3">
      <c r="A5163" s="7">
        <v>36644</v>
      </c>
      <c r="B5163" s="191">
        <v>1464.920044</v>
      </c>
      <c r="C5163" s="191">
        <v>1473.619995</v>
      </c>
      <c r="D5163" s="191">
        <v>1448.150024</v>
      </c>
      <c r="E5163" s="191">
        <v>1452.4300539999999</v>
      </c>
      <c r="F5163" s="192">
        <v>1452.4300539999999</v>
      </c>
      <c r="G5163" s="191">
        <v>984600000</v>
      </c>
      <c r="H5163" s="194">
        <f t="shared" si="80"/>
        <v>-8.526055774276807E-3</v>
      </c>
      <c r="I5163" s="193"/>
      <c r="J5163" s="197">
        <v>5161</v>
      </c>
      <c r="K5163" s="234">
        <v>-8.526055774276807E-3</v>
      </c>
      <c r="L5163" s="198">
        <v>3.6119305816237498E-3</v>
      </c>
    </row>
    <row r="5164" spans="1:12" ht="14.4" x14ac:dyDescent="0.3">
      <c r="A5164" s="7">
        <v>36643</v>
      </c>
      <c r="B5164" s="191">
        <v>1460.98999</v>
      </c>
      <c r="C5164" s="191">
        <v>1469.209961</v>
      </c>
      <c r="D5164" s="191">
        <v>1434.8100589999999</v>
      </c>
      <c r="E5164" s="191">
        <v>1464.920044</v>
      </c>
      <c r="F5164" s="192">
        <v>1464.920044</v>
      </c>
      <c r="G5164" s="191">
        <v>1111000000</v>
      </c>
      <c r="H5164" s="194">
        <f t="shared" si="80"/>
        <v>2.6899937897589066E-3</v>
      </c>
      <c r="I5164" s="193"/>
      <c r="J5164" s="197">
        <v>5162</v>
      </c>
      <c r="K5164" s="234">
        <v>2.6899937897589066E-3</v>
      </c>
      <c r="L5164" s="198">
        <v>3.6192611214905085E-3</v>
      </c>
    </row>
    <row r="5165" spans="1:12" ht="14.4" x14ac:dyDescent="0.3">
      <c r="A5165" s="7">
        <v>36642</v>
      </c>
      <c r="B5165" s="191">
        <v>1477.4399410000001</v>
      </c>
      <c r="C5165" s="191">
        <v>1482.9399410000001</v>
      </c>
      <c r="D5165" s="191">
        <v>1456.9799800000001</v>
      </c>
      <c r="E5165" s="191">
        <v>1460.98999</v>
      </c>
      <c r="F5165" s="192">
        <v>1460.98999</v>
      </c>
      <c r="G5165" s="191">
        <v>999600000</v>
      </c>
      <c r="H5165" s="194">
        <f t="shared" si="80"/>
        <v>-1.113409116912459E-2</v>
      </c>
      <c r="I5165" s="193"/>
      <c r="J5165" s="197">
        <v>5163</v>
      </c>
      <c r="K5165" s="234">
        <v>-1.113409116912459E-2</v>
      </c>
      <c r="L5165" s="198">
        <v>3.6244094760505166E-3</v>
      </c>
    </row>
    <row r="5166" spans="1:12" ht="14.4" x14ac:dyDescent="0.3">
      <c r="A5166" s="7">
        <v>36641</v>
      </c>
      <c r="B5166" s="191">
        <v>1429.8599850000001</v>
      </c>
      <c r="C5166" s="191">
        <v>1477.670044</v>
      </c>
      <c r="D5166" s="191">
        <v>1429.8599850000001</v>
      </c>
      <c r="E5166" s="191">
        <v>1477.4399410000001</v>
      </c>
      <c r="F5166" s="192">
        <v>1477.4399410000001</v>
      </c>
      <c r="G5166" s="191">
        <v>1071100000</v>
      </c>
      <c r="H5166" s="194">
        <f t="shared" si="80"/>
        <v>3.3275954638313787E-2</v>
      </c>
      <c r="I5166" s="193"/>
      <c r="J5166" s="197">
        <v>5164</v>
      </c>
      <c r="K5166" s="234">
        <v>3.3275954638313787E-2</v>
      </c>
      <c r="L5166" s="198">
        <v>3.6268037638363146E-3</v>
      </c>
    </row>
    <row r="5167" spans="1:12" ht="14.4" x14ac:dyDescent="0.3">
      <c r="A5167" s="7">
        <v>36640</v>
      </c>
      <c r="B5167" s="191">
        <v>1434.540039</v>
      </c>
      <c r="C5167" s="191">
        <v>1434.540039</v>
      </c>
      <c r="D5167" s="191">
        <v>1407.130005</v>
      </c>
      <c r="E5167" s="191">
        <v>1429.8599850000001</v>
      </c>
      <c r="F5167" s="192">
        <v>1429.8599850000001</v>
      </c>
      <c r="G5167" s="191">
        <v>868700000</v>
      </c>
      <c r="H5167" s="194">
        <f t="shared" si="80"/>
        <v>-3.2624073729321176E-3</v>
      </c>
      <c r="I5167" s="193"/>
      <c r="J5167" s="197">
        <v>5165</v>
      </c>
      <c r="K5167" s="234">
        <v>-3.2624073729321176E-3</v>
      </c>
      <c r="L5167" s="198">
        <v>3.6272770093085387E-3</v>
      </c>
    </row>
    <row r="5168" spans="1:12" ht="14.4" x14ac:dyDescent="0.3">
      <c r="A5168" s="7">
        <v>36636</v>
      </c>
      <c r="B5168" s="191">
        <v>1427.469971</v>
      </c>
      <c r="C5168" s="191">
        <v>1435.48999</v>
      </c>
      <c r="D5168" s="191">
        <v>1422.079956</v>
      </c>
      <c r="E5168" s="191">
        <v>1434.540039</v>
      </c>
      <c r="F5168" s="192">
        <v>1434.540039</v>
      </c>
      <c r="G5168" s="191">
        <v>896200000</v>
      </c>
      <c r="H5168" s="194">
        <f t="shared" si="80"/>
        <v>4.9528663605071322E-3</v>
      </c>
      <c r="I5168" s="193"/>
      <c r="J5168" s="197">
        <v>5166</v>
      </c>
      <c r="K5168" s="234">
        <v>4.9528663605071322E-3</v>
      </c>
      <c r="L5168" s="198">
        <v>3.6280777285586322E-3</v>
      </c>
    </row>
    <row r="5169" spans="1:12" ht="14.4" x14ac:dyDescent="0.3">
      <c r="A5169" s="7">
        <v>36635</v>
      </c>
      <c r="B5169" s="191">
        <v>1441.6099850000001</v>
      </c>
      <c r="C5169" s="191">
        <v>1447.6899410000001</v>
      </c>
      <c r="D5169" s="191">
        <v>1424.26001</v>
      </c>
      <c r="E5169" s="191">
        <v>1427.469971</v>
      </c>
      <c r="F5169" s="192">
        <v>1427.469971</v>
      </c>
      <c r="G5169" s="191">
        <v>1001400000</v>
      </c>
      <c r="H5169" s="194">
        <f t="shared" si="80"/>
        <v>-9.8084878345234723E-3</v>
      </c>
      <c r="I5169" s="193"/>
      <c r="J5169" s="197">
        <v>5167</v>
      </c>
      <c r="K5169" s="234">
        <v>-9.8084878345234723E-3</v>
      </c>
      <c r="L5169" s="198">
        <v>3.6300992555191947E-3</v>
      </c>
    </row>
    <row r="5170" spans="1:12" ht="14.4" x14ac:dyDescent="0.3">
      <c r="A5170" s="7">
        <v>36634</v>
      </c>
      <c r="B5170" s="191">
        <v>1401.4399410000001</v>
      </c>
      <c r="C5170" s="191">
        <v>1441.6099850000001</v>
      </c>
      <c r="D5170" s="191">
        <v>1397.8100589999999</v>
      </c>
      <c r="E5170" s="191">
        <v>1441.6099850000001</v>
      </c>
      <c r="F5170" s="192">
        <v>1441.6099850000001</v>
      </c>
      <c r="G5170" s="191">
        <v>1109400000</v>
      </c>
      <c r="H5170" s="194">
        <f t="shared" si="80"/>
        <v>2.8663407417471313E-2</v>
      </c>
      <c r="I5170" s="193"/>
      <c r="J5170" s="197">
        <v>5168</v>
      </c>
      <c r="K5170" s="234">
        <v>2.8663407417471313E-2</v>
      </c>
      <c r="L5170" s="198">
        <v>3.6312501383967584E-3</v>
      </c>
    </row>
    <row r="5171" spans="1:12" ht="14.4" x14ac:dyDescent="0.3">
      <c r="A5171" s="7">
        <v>36633</v>
      </c>
      <c r="B5171" s="191">
        <v>1356.5600589999999</v>
      </c>
      <c r="C5171" s="191">
        <v>1401.530029</v>
      </c>
      <c r="D5171" s="191">
        <v>1346.5</v>
      </c>
      <c r="E5171" s="191">
        <v>1401.4399410000001</v>
      </c>
      <c r="F5171" s="192">
        <v>1401.4399410000001</v>
      </c>
      <c r="G5171" s="191">
        <v>1204700000</v>
      </c>
      <c r="H5171" s="194">
        <f t="shared" si="80"/>
        <v>3.3083593831506268E-2</v>
      </c>
      <c r="I5171" s="193"/>
      <c r="J5171" s="197">
        <v>5169</v>
      </c>
      <c r="K5171" s="234">
        <v>3.3083593831506268E-2</v>
      </c>
      <c r="L5171" s="198">
        <v>3.6332425708228695E-3</v>
      </c>
    </row>
    <row r="5172" spans="1:12" ht="14.4" x14ac:dyDescent="0.3">
      <c r="A5172" s="7">
        <v>36630</v>
      </c>
      <c r="B5172" s="191">
        <v>1440.51001</v>
      </c>
      <c r="C5172" s="191">
        <v>1440.51001</v>
      </c>
      <c r="D5172" s="191">
        <v>1339.400024</v>
      </c>
      <c r="E5172" s="191">
        <v>1356.5600589999999</v>
      </c>
      <c r="F5172" s="192">
        <v>1356.5600589999999</v>
      </c>
      <c r="G5172" s="191">
        <v>1279700000</v>
      </c>
      <c r="H5172" s="194">
        <f t="shared" si="80"/>
        <v>-5.8277936576088117E-2</v>
      </c>
      <c r="I5172" s="193"/>
      <c r="J5172" s="197">
        <v>5170</v>
      </c>
      <c r="K5172" s="234">
        <v>-5.8277936576088117E-2</v>
      </c>
      <c r="L5172" s="198">
        <v>3.6361893495769032E-3</v>
      </c>
    </row>
    <row r="5173" spans="1:12" ht="14.4" x14ac:dyDescent="0.3">
      <c r="A5173" s="7">
        <v>36629</v>
      </c>
      <c r="B5173" s="191">
        <v>1467.170044</v>
      </c>
      <c r="C5173" s="191">
        <v>1477.5200199999999</v>
      </c>
      <c r="D5173" s="191">
        <v>1439.339966</v>
      </c>
      <c r="E5173" s="191">
        <v>1440.51001</v>
      </c>
      <c r="F5173" s="192">
        <v>1440.51001</v>
      </c>
      <c r="G5173" s="191">
        <v>1032000000</v>
      </c>
      <c r="H5173" s="194">
        <f t="shared" si="80"/>
        <v>-1.8171059386760488E-2</v>
      </c>
      <c r="I5173" s="193"/>
      <c r="J5173" s="197">
        <v>5171</v>
      </c>
      <c r="K5173" s="234">
        <v>-1.8171059386760488E-2</v>
      </c>
      <c r="L5173" s="198">
        <v>3.6372201698348888E-3</v>
      </c>
    </row>
    <row r="5174" spans="1:12" ht="14.4" x14ac:dyDescent="0.3">
      <c r="A5174" s="7">
        <v>36628</v>
      </c>
      <c r="B5174" s="191">
        <v>1500.589966</v>
      </c>
      <c r="C5174" s="191">
        <v>1509.079956</v>
      </c>
      <c r="D5174" s="191">
        <v>1466.150024</v>
      </c>
      <c r="E5174" s="191">
        <v>1467.170044</v>
      </c>
      <c r="F5174" s="192">
        <v>1467.170044</v>
      </c>
      <c r="G5174" s="191">
        <v>1175900000</v>
      </c>
      <c r="H5174" s="194">
        <f t="shared" si="80"/>
        <v>-2.227118850400206E-2</v>
      </c>
      <c r="I5174" s="193"/>
      <c r="J5174" s="197">
        <v>5172</v>
      </c>
      <c r="K5174" s="234">
        <v>-2.227118850400206E-2</v>
      </c>
      <c r="L5174" s="198">
        <v>3.6375123841505277E-3</v>
      </c>
    </row>
    <row r="5175" spans="1:12" ht="14.4" x14ac:dyDescent="0.3">
      <c r="A5175" s="7">
        <v>36627</v>
      </c>
      <c r="B5175" s="191">
        <v>1504.459961</v>
      </c>
      <c r="C5175" s="191">
        <v>1512.8000489999999</v>
      </c>
      <c r="D5175" s="191">
        <v>1486.780029</v>
      </c>
      <c r="E5175" s="191">
        <v>1500.589966</v>
      </c>
      <c r="F5175" s="192">
        <v>1500.589966</v>
      </c>
      <c r="G5175" s="191">
        <v>971400000</v>
      </c>
      <c r="H5175" s="194">
        <f t="shared" si="80"/>
        <v>-2.5723482846480468E-3</v>
      </c>
      <c r="I5175" s="193"/>
      <c r="J5175" s="197">
        <v>5173</v>
      </c>
      <c r="K5175" s="234">
        <v>-2.5723482846480468E-3</v>
      </c>
      <c r="L5175" s="198">
        <v>3.6411053174084792E-3</v>
      </c>
    </row>
    <row r="5176" spans="1:12" ht="14.4" x14ac:dyDescent="0.3">
      <c r="A5176" s="7">
        <v>36626</v>
      </c>
      <c r="B5176" s="191">
        <v>1516.349976</v>
      </c>
      <c r="C5176" s="191">
        <v>1527.1899410000001</v>
      </c>
      <c r="D5176" s="191">
        <v>1503.349976</v>
      </c>
      <c r="E5176" s="191">
        <v>1504.459961</v>
      </c>
      <c r="F5176" s="192">
        <v>1504.459961</v>
      </c>
      <c r="G5176" s="191">
        <v>853700000</v>
      </c>
      <c r="H5176" s="194">
        <f t="shared" si="80"/>
        <v>-7.8412076289701791E-3</v>
      </c>
      <c r="I5176" s="193"/>
      <c r="J5176" s="197">
        <v>5174</v>
      </c>
      <c r="K5176" s="234">
        <v>-7.8412076289701791E-3</v>
      </c>
      <c r="L5176" s="198">
        <v>3.6460744176934632E-3</v>
      </c>
    </row>
    <row r="5177" spans="1:12" ht="14.4" x14ac:dyDescent="0.3">
      <c r="A5177" s="7">
        <v>36623</v>
      </c>
      <c r="B5177" s="191">
        <v>1501.339966</v>
      </c>
      <c r="C5177" s="191">
        <v>1518.6800539999999</v>
      </c>
      <c r="D5177" s="191">
        <v>1501.339966</v>
      </c>
      <c r="E5177" s="191">
        <v>1516.349976</v>
      </c>
      <c r="F5177" s="192">
        <v>1516.349976</v>
      </c>
      <c r="G5177" s="191">
        <v>891600000</v>
      </c>
      <c r="H5177" s="194">
        <f t="shared" si="80"/>
        <v>9.9977422435445686E-3</v>
      </c>
      <c r="I5177" s="193"/>
      <c r="J5177" s="197">
        <v>5175</v>
      </c>
      <c r="K5177" s="234">
        <v>9.9977422435445686E-3</v>
      </c>
      <c r="L5177" s="198">
        <v>3.651220444815256E-3</v>
      </c>
    </row>
    <row r="5178" spans="1:12" ht="14.4" x14ac:dyDescent="0.3">
      <c r="A5178" s="7">
        <v>36622</v>
      </c>
      <c r="B5178" s="191">
        <v>1487.369995</v>
      </c>
      <c r="C5178" s="191">
        <v>1511.76001</v>
      </c>
      <c r="D5178" s="191">
        <v>1487.369995</v>
      </c>
      <c r="E5178" s="191">
        <v>1501.339966</v>
      </c>
      <c r="F5178" s="192">
        <v>1501.339966</v>
      </c>
      <c r="G5178" s="191">
        <v>1008000000</v>
      </c>
      <c r="H5178" s="194">
        <f t="shared" si="80"/>
        <v>9.3923980226587721E-3</v>
      </c>
      <c r="I5178" s="193"/>
      <c r="J5178" s="197">
        <v>5176</v>
      </c>
      <c r="K5178" s="234">
        <v>9.3923980226587721E-3</v>
      </c>
      <c r="L5178" s="198">
        <v>3.6514192629594649E-3</v>
      </c>
    </row>
    <row r="5179" spans="1:12" ht="14.4" x14ac:dyDescent="0.3">
      <c r="A5179" s="7">
        <v>36621</v>
      </c>
      <c r="B5179" s="191">
        <v>1494.7299800000001</v>
      </c>
      <c r="C5179" s="191">
        <v>1506.5500489999999</v>
      </c>
      <c r="D5179" s="191">
        <v>1478.0500489999999</v>
      </c>
      <c r="E5179" s="191">
        <v>1487.369995</v>
      </c>
      <c r="F5179" s="192">
        <v>1487.369995</v>
      </c>
      <c r="G5179" s="191">
        <v>1110300000</v>
      </c>
      <c r="H5179" s="194">
        <f t="shared" si="80"/>
        <v>-4.9239562318807916E-3</v>
      </c>
      <c r="I5179" s="193"/>
      <c r="J5179" s="197">
        <v>5177</v>
      </c>
      <c r="K5179" s="234">
        <v>-4.9239562318807916E-3</v>
      </c>
      <c r="L5179" s="198">
        <v>3.6523253833778756E-3</v>
      </c>
    </row>
    <row r="5180" spans="1:12" ht="14.4" x14ac:dyDescent="0.3">
      <c r="A5180" s="7">
        <v>36620</v>
      </c>
      <c r="B5180" s="191">
        <v>1505.9799800000001</v>
      </c>
      <c r="C5180" s="191">
        <v>1526.4499510000001</v>
      </c>
      <c r="D5180" s="191">
        <v>1416.410034</v>
      </c>
      <c r="E5180" s="191">
        <v>1494.7299800000001</v>
      </c>
      <c r="F5180" s="192">
        <v>1494.7299800000001</v>
      </c>
      <c r="G5180" s="191">
        <v>1515460000</v>
      </c>
      <c r="H5180" s="194">
        <f t="shared" si="80"/>
        <v>-7.4636222610310722E-3</v>
      </c>
      <c r="I5180" s="193"/>
      <c r="J5180" s="197">
        <v>5178</v>
      </c>
      <c r="K5180" s="234">
        <v>-7.4636222610310722E-3</v>
      </c>
      <c r="L5180" s="198">
        <v>3.653030007855437E-3</v>
      </c>
    </row>
    <row r="5181" spans="1:12" ht="14.4" x14ac:dyDescent="0.3">
      <c r="A5181" s="7">
        <v>36619</v>
      </c>
      <c r="B5181" s="191">
        <v>1498.579956</v>
      </c>
      <c r="C5181" s="191">
        <v>1507.1899410000001</v>
      </c>
      <c r="D5181" s="191">
        <v>1486.959961</v>
      </c>
      <c r="E5181" s="191">
        <v>1505.969971</v>
      </c>
      <c r="F5181" s="192">
        <v>1505.969971</v>
      </c>
      <c r="G5181" s="191">
        <v>1021700000</v>
      </c>
      <c r="H5181" s="194">
        <f t="shared" si="80"/>
        <v>4.9313451513960781E-3</v>
      </c>
      <c r="I5181" s="193"/>
      <c r="J5181" s="197">
        <v>5179</v>
      </c>
      <c r="K5181" s="234">
        <v>4.9313451513960781E-3</v>
      </c>
      <c r="L5181" s="198">
        <v>3.6538041179227923E-3</v>
      </c>
    </row>
    <row r="5182" spans="1:12" ht="14.4" x14ac:dyDescent="0.3">
      <c r="A5182" s="7">
        <v>36616</v>
      </c>
      <c r="B5182" s="191">
        <v>1487.920044</v>
      </c>
      <c r="C5182" s="191">
        <v>1519.8100589999999</v>
      </c>
      <c r="D5182" s="191">
        <v>1484.380005</v>
      </c>
      <c r="E5182" s="191">
        <v>1498.579956</v>
      </c>
      <c r="F5182" s="192">
        <v>1498.579956</v>
      </c>
      <c r="G5182" s="191">
        <v>1227400000</v>
      </c>
      <c r="H5182" s="194">
        <f t="shared" si="80"/>
        <v>7.1643043206427006E-3</v>
      </c>
      <c r="I5182" s="193"/>
      <c r="J5182" s="197">
        <v>5180</v>
      </c>
      <c r="K5182" s="234">
        <v>7.1643043206427006E-3</v>
      </c>
      <c r="L5182" s="198">
        <v>3.6563640586267949E-3</v>
      </c>
    </row>
    <row r="5183" spans="1:12" ht="14.4" x14ac:dyDescent="0.3">
      <c r="A5183" s="7">
        <v>36615</v>
      </c>
      <c r="B5183" s="191">
        <v>1508.5200199999999</v>
      </c>
      <c r="C5183" s="191">
        <v>1517.380005</v>
      </c>
      <c r="D5183" s="191">
        <v>1474.630005</v>
      </c>
      <c r="E5183" s="191">
        <v>1487.920044</v>
      </c>
      <c r="F5183" s="192">
        <v>1487.920044</v>
      </c>
      <c r="G5183" s="191">
        <v>1193400000</v>
      </c>
      <c r="H5183" s="194">
        <f t="shared" si="80"/>
        <v>-1.3655752477186197E-2</v>
      </c>
      <c r="I5183" s="193"/>
      <c r="J5183" s="197">
        <v>5181</v>
      </c>
      <c r="K5183" s="234">
        <v>-1.3655752477186197E-2</v>
      </c>
      <c r="L5183" s="198">
        <v>3.660322215529201E-3</v>
      </c>
    </row>
    <row r="5184" spans="1:12" ht="14.4" x14ac:dyDescent="0.3">
      <c r="A5184" s="7">
        <v>36614</v>
      </c>
      <c r="B5184" s="191">
        <v>1507.7299800000001</v>
      </c>
      <c r="C5184" s="191">
        <v>1521.4499510000001</v>
      </c>
      <c r="D5184" s="191">
        <v>1497.4499510000001</v>
      </c>
      <c r="E5184" s="191">
        <v>1508.5200199999999</v>
      </c>
      <c r="F5184" s="192">
        <v>1508.5200199999999</v>
      </c>
      <c r="G5184" s="191">
        <v>1061900000</v>
      </c>
      <c r="H5184" s="194">
        <f t="shared" si="80"/>
        <v>5.2399302957407707E-4</v>
      </c>
      <c r="I5184" s="193"/>
      <c r="J5184" s="197">
        <v>5182</v>
      </c>
      <c r="K5184" s="234">
        <v>5.2399302957407707E-4</v>
      </c>
      <c r="L5184" s="198">
        <v>3.6626639299441009E-3</v>
      </c>
    </row>
    <row r="5185" spans="1:12" ht="14.4" x14ac:dyDescent="0.3">
      <c r="A5185" s="7">
        <v>36613</v>
      </c>
      <c r="B5185" s="191">
        <v>1523.8599850000001</v>
      </c>
      <c r="C5185" s="191">
        <v>1527.3599850000001</v>
      </c>
      <c r="D5185" s="191">
        <v>1507.089966</v>
      </c>
      <c r="E5185" s="191">
        <v>1507.7299800000001</v>
      </c>
      <c r="F5185" s="192">
        <v>1507.7299800000001</v>
      </c>
      <c r="G5185" s="191">
        <v>959100000</v>
      </c>
      <c r="H5185" s="194">
        <f t="shared" si="80"/>
        <v>-1.0584965258471553E-2</v>
      </c>
      <c r="I5185" s="193"/>
      <c r="J5185" s="197">
        <v>5183</v>
      </c>
      <c r="K5185" s="234">
        <v>-1.0584965258471553E-2</v>
      </c>
      <c r="L5185" s="198">
        <v>3.6695521217286519E-3</v>
      </c>
    </row>
    <row r="5186" spans="1:12" ht="14.4" x14ac:dyDescent="0.3">
      <c r="A5186" s="7">
        <v>36612</v>
      </c>
      <c r="B5186" s="191">
        <v>1527.459961</v>
      </c>
      <c r="C5186" s="191">
        <v>1534.630005</v>
      </c>
      <c r="D5186" s="191">
        <v>1518.459961</v>
      </c>
      <c r="E5186" s="191">
        <v>1523.8599850000001</v>
      </c>
      <c r="F5186" s="192">
        <v>1523.8599850000001</v>
      </c>
      <c r="G5186" s="191">
        <v>901000000</v>
      </c>
      <c r="H5186" s="194">
        <f t="shared" si="80"/>
        <v>-2.356838209783994E-3</v>
      </c>
      <c r="I5186" s="193"/>
      <c r="J5186" s="197">
        <v>5184</v>
      </c>
      <c r="K5186" s="234">
        <v>-2.356838209783994E-3</v>
      </c>
      <c r="L5186" s="198">
        <v>3.6703444969879832E-3</v>
      </c>
    </row>
    <row r="5187" spans="1:12" ht="14.4" x14ac:dyDescent="0.3">
      <c r="A5187" s="7">
        <v>36609</v>
      </c>
      <c r="B5187" s="191">
        <v>1527.349976</v>
      </c>
      <c r="C5187" s="191">
        <v>1552.869995</v>
      </c>
      <c r="D5187" s="191">
        <v>1516.829956</v>
      </c>
      <c r="E5187" s="191">
        <v>1527.459961</v>
      </c>
      <c r="F5187" s="192">
        <v>1527.459961</v>
      </c>
      <c r="G5187" s="191">
        <v>1052200000</v>
      </c>
      <c r="H5187" s="194">
        <f t="shared" si="80"/>
        <v>7.2010345846269561E-5</v>
      </c>
      <c r="I5187" s="193"/>
      <c r="J5187" s="197">
        <v>5185</v>
      </c>
      <c r="K5187" s="234">
        <v>7.2010345846269561E-5</v>
      </c>
      <c r="L5187" s="198">
        <v>3.6723723067841928E-3</v>
      </c>
    </row>
    <row r="5188" spans="1:12" ht="14.4" x14ac:dyDescent="0.3">
      <c r="A5188" s="7">
        <v>36608</v>
      </c>
      <c r="B5188" s="191">
        <v>1500.6400149999999</v>
      </c>
      <c r="C5188" s="191">
        <v>1532.5</v>
      </c>
      <c r="D5188" s="191">
        <v>1492.3900149999999</v>
      </c>
      <c r="E5188" s="191">
        <v>1527.349976</v>
      </c>
      <c r="F5188" s="192">
        <v>1527.349976</v>
      </c>
      <c r="G5188" s="191">
        <v>1078300000</v>
      </c>
      <c r="H5188" s="194">
        <f t="shared" ref="H5188:H5251" si="81">(F5188-F5189)/F5189</f>
        <v>1.7799046228951867E-2</v>
      </c>
      <c r="I5188" s="193"/>
      <c r="J5188" s="197">
        <v>5186</v>
      </c>
      <c r="K5188" s="234">
        <v>1.7799046228951867E-2</v>
      </c>
      <c r="L5188" s="198">
        <v>3.6726921658560537E-3</v>
      </c>
    </row>
    <row r="5189" spans="1:12" ht="14.4" x14ac:dyDescent="0.3">
      <c r="A5189" s="7">
        <v>36607</v>
      </c>
      <c r="B5189" s="191">
        <v>1493.869995</v>
      </c>
      <c r="C5189" s="191">
        <v>1505.079956</v>
      </c>
      <c r="D5189" s="191">
        <v>1487.329956</v>
      </c>
      <c r="E5189" s="191">
        <v>1500.6400149999999</v>
      </c>
      <c r="F5189" s="192">
        <v>1500.6400149999999</v>
      </c>
      <c r="G5189" s="191">
        <v>1075000000</v>
      </c>
      <c r="H5189" s="194">
        <f t="shared" si="81"/>
        <v>4.5318669112166827E-3</v>
      </c>
      <c r="I5189" s="193"/>
      <c r="J5189" s="197">
        <v>5187</v>
      </c>
      <c r="K5189" s="234">
        <v>4.5318669112166827E-3</v>
      </c>
      <c r="L5189" s="198">
        <v>3.6780542394789389E-3</v>
      </c>
    </row>
    <row r="5190" spans="1:12" ht="14.4" x14ac:dyDescent="0.3">
      <c r="A5190" s="7">
        <v>36606</v>
      </c>
      <c r="B5190" s="191">
        <v>1456.630005</v>
      </c>
      <c r="C5190" s="191">
        <v>1493.920044</v>
      </c>
      <c r="D5190" s="191">
        <v>1446.0600589999999</v>
      </c>
      <c r="E5190" s="191">
        <v>1493.869995</v>
      </c>
      <c r="F5190" s="192">
        <v>1493.869995</v>
      </c>
      <c r="G5190" s="191">
        <v>1065900000</v>
      </c>
      <c r="H5190" s="194">
        <f t="shared" si="81"/>
        <v>2.5565853972642858E-2</v>
      </c>
      <c r="I5190" s="193"/>
      <c r="J5190" s="197">
        <v>5188</v>
      </c>
      <c r="K5190" s="234">
        <v>2.5565853972642858E-2</v>
      </c>
      <c r="L5190" s="198">
        <v>3.6797739601639868E-3</v>
      </c>
    </row>
    <row r="5191" spans="1:12" ht="14.4" x14ac:dyDescent="0.3">
      <c r="A5191" s="7">
        <v>36605</v>
      </c>
      <c r="B5191" s="191">
        <v>1464.469971</v>
      </c>
      <c r="C5191" s="191">
        <v>1470.3000489999999</v>
      </c>
      <c r="D5191" s="191">
        <v>1448.48999</v>
      </c>
      <c r="E5191" s="191">
        <v>1456.630005</v>
      </c>
      <c r="F5191" s="192">
        <v>1456.630005</v>
      </c>
      <c r="G5191" s="191">
        <v>920800000</v>
      </c>
      <c r="H5191" s="194">
        <f t="shared" si="81"/>
        <v>-5.3534494767731935E-3</v>
      </c>
      <c r="I5191" s="193"/>
      <c r="J5191" s="197">
        <v>5189</v>
      </c>
      <c r="K5191" s="234">
        <v>-5.3534494767731935E-3</v>
      </c>
      <c r="L5191" s="198">
        <v>3.6830934715782371E-3</v>
      </c>
    </row>
    <row r="5192" spans="1:12" ht="14.4" x14ac:dyDescent="0.3">
      <c r="A5192" s="7">
        <v>36602</v>
      </c>
      <c r="B5192" s="191">
        <v>1458.469971</v>
      </c>
      <c r="C5192" s="191">
        <v>1477.329956</v>
      </c>
      <c r="D5192" s="191">
        <v>1453.3199460000001</v>
      </c>
      <c r="E5192" s="191">
        <v>1464.469971</v>
      </c>
      <c r="F5192" s="192">
        <v>1464.469971</v>
      </c>
      <c r="G5192" s="191">
        <v>1295100000</v>
      </c>
      <c r="H5192" s="194">
        <f t="shared" si="81"/>
        <v>4.1139002648687374E-3</v>
      </c>
      <c r="I5192" s="193"/>
      <c r="J5192" s="197">
        <v>5190</v>
      </c>
      <c r="K5192" s="234">
        <v>4.1139002648687374E-3</v>
      </c>
      <c r="L5192" s="198">
        <v>3.6837480899350014E-3</v>
      </c>
    </row>
    <row r="5193" spans="1:12" ht="14.4" x14ac:dyDescent="0.3">
      <c r="A5193" s="7">
        <v>36601</v>
      </c>
      <c r="B5193" s="191">
        <v>1392.150024</v>
      </c>
      <c r="C5193" s="191">
        <v>1458.469971</v>
      </c>
      <c r="D5193" s="191">
        <v>1392.150024</v>
      </c>
      <c r="E5193" s="191">
        <v>1458.469971</v>
      </c>
      <c r="F5193" s="192">
        <v>1458.469971</v>
      </c>
      <c r="G5193" s="191">
        <v>1482300000</v>
      </c>
      <c r="H5193" s="194">
        <f t="shared" si="81"/>
        <v>4.7646037959766595E-2</v>
      </c>
      <c r="I5193" s="193"/>
      <c r="J5193" s="197">
        <v>5191</v>
      </c>
      <c r="K5193" s="234">
        <v>4.7646037959766595E-2</v>
      </c>
      <c r="L5193" s="198">
        <v>3.6863724900829042E-3</v>
      </c>
    </row>
    <row r="5194" spans="1:12" ht="14.4" x14ac:dyDescent="0.3">
      <c r="A5194" s="7">
        <v>36600</v>
      </c>
      <c r="B5194" s="191">
        <v>1359.150024</v>
      </c>
      <c r="C5194" s="191">
        <v>1397.98999</v>
      </c>
      <c r="D5194" s="191">
        <v>1356.98999</v>
      </c>
      <c r="E5194" s="191">
        <v>1392.1400149999999</v>
      </c>
      <c r="F5194" s="192">
        <v>1392.1400149999999</v>
      </c>
      <c r="G5194" s="191">
        <v>1302800000</v>
      </c>
      <c r="H5194" s="194">
        <f t="shared" si="81"/>
        <v>2.4272516217826973E-2</v>
      </c>
      <c r="I5194" s="193"/>
      <c r="J5194" s="197">
        <v>5192</v>
      </c>
      <c r="K5194" s="234">
        <v>2.4272516217826973E-2</v>
      </c>
      <c r="L5194" s="198">
        <v>3.686818535649625E-3</v>
      </c>
    </row>
    <row r="5195" spans="1:12" ht="14.4" x14ac:dyDescent="0.3">
      <c r="A5195" s="7">
        <v>36599</v>
      </c>
      <c r="B5195" s="191">
        <v>1383.619995</v>
      </c>
      <c r="C5195" s="191">
        <v>1395.150024</v>
      </c>
      <c r="D5195" s="191">
        <v>1359.150024</v>
      </c>
      <c r="E5195" s="191">
        <v>1359.150024</v>
      </c>
      <c r="F5195" s="192">
        <v>1359.150024</v>
      </c>
      <c r="G5195" s="191">
        <v>1094000000</v>
      </c>
      <c r="H5195" s="194">
        <f t="shared" si="81"/>
        <v>-1.7685470785640089E-2</v>
      </c>
      <c r="I5195" s="193"/>
      <c r="J5195" s="197">
        <v>5193</v>
      </c>
      <c r="K5195" s="234">
        <v>-1.7685470785640089E-2</v>
      </c>
      <c r="L5195" s="198">
        <v>3.6899992800450915E-3</v>
      </c>
    </row>
    <row r="5196" spans="1:12" ht="14.4" x14ac:dyDescent="0.3">
      <c r="A5196" s="7">
        <v>36598</v>
      </c>
      <c r="B5196" s="191">
        <v>1395.0699460000001</v>
      </c>
      <c r="C5196" s="191">
        <v>1398.3900149999999</v>
      </c>
      <c r="D5196" s="191">
        <v>1364.839966</v>
      </c>
      <c r="E5196" s="191">
        <v>1383.619995</v>
      </c>
      <c r="F5196" s="192">
        <v>1383.619995</v>
      </c>
      <c r="G5196" s="191">
        <v>1016100000</v>
      </c>
      <c r="H5196" s="194">
        <f t="shared" si="81"/>
        <v>-8.207438654118963E-3</v>
      </c>
      <c r="I5196" s="193"/>
      <c r="J5196" s="197">
        <v>5194</v>
      </c>
      <c r="K5196" s="234">
        <v>-8.207438654118963E-3</v>
      </c>
      <c r="L5196" s="198">
        <v>3.6900918530351576E-3</v>
      </c>
    </row>
    <row r="5197" spans="1:12" ht="14.4" x14ac:dyDescent="0.3">
      <c r="A5197" s="7">
        <v>36595</v>
      </c>
      <c r="B5197" s="191">
        <v>1401.6899410000001</v>
      </c>
      <c r="C5197" s="191">
        <v>1413.459961</v>
      </c>
      <c r="D5197" s="191">
        <v>1392.0699460000001</v>
      </c>
      <c r="E5197" s="191">
        <v>1395.0699460000001</v>
      </c>
      <c r="F5197" s="192">
        <v>1395.0699460000001</v>
      </c>
      <c r="G5197" s="191">
        <v>1138800000</v>
      </c>
      <c r="H5197" s="194">
        <f t="shared" si="81"/>
        <v>-4.7228668811571482E-3</v>
      </c>
      <c r="I5197" s="193"/>
      <c r="J5197" s="197">
        <v>5195</v>
      </c>
      <c r="K5197" s="234">
        <v>-4.7228668811571482E-3</v>
      </c>
      <c r="L5197" s="198">
        <v>3.6964818921046022E-3</v>
      </c>
    </row>
    <row r="5198" spans="1:12" ht="14.4" x14ac:dyDescent="0.3">
      <c r="A5198" s="7">
        <v>36594</v>
      </c>
      <c r="B5198" s="191">
        <v>1366.6999510000001</v>
      </c>
      <c r="C5198" s="191">
        <v>1401.8199460000001</v>
      </c>
      <c r="D5198" s="191">
        <v>1357.880005</v>
      </c>
      <c r="E5198" s="191">
        <v>1401.6899410000001</v>
      </c>
      <c r="F5198" s="192">
        <v>1401.6899410000001</v>
      </c>
      <c r="G5198" s="191">
        <v>1123000000</v>
      </c>
      <c r="H5198" s="194">
        <f t="shared" si="81"/>
        <v>2.5601808190889468E-2</v>
      </c>
      <c r="I5198" s="193"/>
      <c r="J5198" s="197">
        <v>5196</v>
      </c>
      <c r="K5198" s="234">
        <v>2.5601808190889468E-2</v>
      </c>
      <c r="L5198" s="198">
        <v>3.6984364437213646E-3</v>
      </c>
    </row>
    <row r="5199" spans="1:12" ht="14.4" x14ac:dyDescent="0.3">
      <c r="A5199" s="7">
        <v>36593</v>
      </c>
      <c r="B5199" s="191">
        <v>1355.619995</v>
      </c>
      <c r="C5199" s="191">
        <v>1373.790039</v>
      </c>
      <c r="D5199" s="191">
        <v>1346.619995</v>
      </c>
      <c r="E5199" s="191">
        <v>1366.6999510000001</v>
      </c>
      <c r="F5199" s="192">
        <v>1366.6999510000001</v>
      </c>
      <c r="G5199" s="191">
        <v>1203000000</v>
      </c>
      <c r="H5199" s="194">
        <f t="shared" si="81"/>
        <v>8.1733494938602165E-3</v>
      </c>
      <c r="I5199" s="193"/>
      <c r="J5199" s="197">
        <v>5197</v>
      </c>
      <c r="K5199" s="234">
        <v>8.1733494938602165E-3</v>
      </c>
      <c r="L5199" s="198">
        <v>3.7012765839518264E-3</v>
      </c>
    </row>
    <row r="5200" spans="1:12" ht="14.4" x14ac:dyDescent="0.3">
      <c r="A5200" s="7">
        <v>36592</v>
      </c>
      <c r="B5200" s="191">
        <v>1391.280029</v>
      </c>
      <c r="C5200" s="191">
        <v>1399.209961</v>
      </c>
      <c r="D5200" s="191">
        <v>1349.98999</v>
      </c>
      <c r="E5200" s="191">
        <v>1355.619995</v>
      </c>
      <c r="F5200" s="192">
        <v>1355.619995</v>
      </c>
      <c r="G5200" s="191">
        <v>1314100000</v>
      </c>
      <c r="H5200" s="194">
        <f t="shared" si="81"/>
        <v>-2.5631097447457139E-2</v>
      </c>
      <c r="I5200" s="193"/>
      <c r="J5200" s="197">
        <v>5198</v>
      </c>
      <c r="K5200" s="234">
        <v>-2.5631097447457139E-2</v>
      </c>
      <c r="L5200" s="198">
        <v>3.7017601634320844E-3</v>
      </c>
    </row>
    <row r="5201" spans="1:12" ht="14.4" x14ac:dyDescent="0.3">
      <c r="A5201" s="7">
        <v>36591</v>
      </c>
      <c r="B5201" s="191">
        <v>1409.170044</v>
      </c>
      <c r="C5201" s="191">
        <v>1409.73999</v>
      </c>
      <c r="D5201" s="191">
        <v>1384.75</v>
      </c>
      <c r="E5201" s="191">
        <v>1391.280029</v>
      </c>
      <c r="F5201" s="192">
        <v>1391.280029</v>
      </c>
      <c r="G5201" s="191">
        <v>1029000000</v>
      </c>
      <c r="H5201" s="194">
        <f t="shared" si="81"/>
        <v>-1.2695426698979665E-2</v>
      </c>
      <c r="I5201" s="193"/>
      <c r="J5201" s="197">
        <v>5199</v>
      </c>
      <c r="K5201" s="234">
        <v>-1.2695426698979665E-2</v>
      </c>
      <c r="L5201" s="198">
        <v>3.7040892383407753E-3</v>
      </c>
    </row>
    <row r="5202" spans="1:12" ht="14.4" x14ac:dyDescent="0.3">
      <c r="A5202" s="7">
        <v>36588</v>
      </c>
      <c r="B5202" s="191">
        <v>1381.76001</v>
      </c>
      <c r="C5202" s="191">
        <v>1410.880005</v>
      </c>
      <c r="D5202" s="191">
        <v>1381.76001</v>
      </c>
      <c r="E5202" s="191">
        <v>1409.170044</v>
      </c>
      <c r="F5202" s="192">
        <v>1409.170044</v>
      </c>
      <c r="G5202" s="191">
        <v>1150300000</v>
      </c>
      <c r="H5202" s="194">
        <f t="shared" si="81"/>
        <v>1.9837043916186282E-2</v>
      </c>
      <c r="I5202" s="193"/>
      <c r="J5202" s="197">
        <v>5200</v>
      </c>
      <c r="K5202" s="234">
        <v>1.9837043916186282E-2</v>
      </c>
      <c r="L5202" s="198">
        <v>3.7051097509217252E-3</v>
      </c>
    </row>
    <row r="5203" spans="1:12" ht="14.4" x14ac:dyDescent="0.3">
      <c r="A5203" s="7">
        <v>36587</v>
      </c>
      <c r="B5203" s="191">
        <v>1379.1899410000001</v>
      </c>
      <c r="C5203" s="191">
        <v>1386.5600589999999</v>
      </c>
      <c r="D5203" s="191">
        <v>1370.349976</v>
      </c>
      <c r="E5203" s="191">
        <v>1381.76001</v>
      </c>
      <c r="F5203" s="192">
        <v>1381.76001</v>
      </c>
      <c r="G5203" s="191">
        <v>1198600000</v>
      </c>
      <c r="H5203" s="194">
        <f t="shared" si="81"/>
        <v>1.8634626918293887E-3</v>
      </c>
      <c r="I5203" s="193"/>
      <c r="J5203" s="197">
        <v>5201</v>
      </c>
      <c r="K5203" s="234">
        <v>1.8634626918293887E-3</v>
      </c>
      <c r="L5203" s="198">
        <v>3.7059469240238938E-3</v>
      </c>
    </row>
    <row r="5204" spans="1:12" ht="14.4" x14ac:dyDescent="0.3">
      <c r="A5204" s="7">
        <v>36586</v>
      </c>
      <c r="B5204" s="191">
        <v>1366.420044</v>
      </c>
      <c r="C5204" s="191">
        <v>1383.459961</v>
      </c>
      <c r="D5204" s="191">
        <v>1366.420044</v>
      </c>
      <c r="E5204" s="191">
        <v>1379.1899410000001</v>
      </c>
      <c r="F5204" s="192">
        <v>1379.1899410000001</v>
      </c>
      <c r="G5204" s="191">
        <v>1274100000</v>
      </c>
      <c r="H5204" s="194">
        <f t="shared" si="81"/>
        <v>9.3455135235121951E-3</v>
      </c>
      <c r="I5204" s="193"/>
      <c r="J5204" s="197">
        <v>5202</v>
      </c>
      <c r="K5204" s="234">
        <v>9.3455135235121951E-3</v>
      </c>
      <c r="L5204" s="198">
        <v>3.7063458250740076E-3</v>
      </c>
    </row>
    <row r="5205" spans="1:12" ht="14.4" x14ac:dyDescent="0.3">
      <c r="A5205" s="7">
        <v>36585</v>
      </c>
      <c r="B5205" s="191">
        <v>1348.0500489999999</v>
      </c>
      <c r="C5205" s="191">
        <v>1369.630005</v>
      </c>
      <c r="D5205" s="191">
        <v>1348.0500489999999</v>
      </c>
      <c r="E5205" s="191">
        <v>1366.420044</v>
      </c>
      <c r="F5205" s="192">
        <v>1366.420044</v>
      </c>
      <c r="G5205" s="191">
        <v>1204300000</v>
      </c>
      <c r="H5205" s="194">
        <f t="shared" si="81"/>
        <v>1.3627086778882656E-2</v>
      </c>
      <c r="I5205" s="193"/>
      <c r="J5205" s="197">
        <v>5203</v>
      </c>
      <c r="K5205" s="234">
        <v>1.3627086778882656E-2</v>
      </c>
      <c r="L5205" s="198">
        <v>3.7077309948083397E-3</v>
      </c>
    </row>
    <row r="5206" spans="1:12" ht="14.4" x14ac:dyDescent="0.3">
      <c r="A5206" s="7">
        <v>36584</v>
      </c>
      <c r="B5206" s="191">
        <v>1333.3599850000001</v>
      </c>
      <c r="C5206" s="191">
        <v>1360.8199460000001</v>
      </c>
      <c r="D5206" s="191">
        <v>1325.0699460000001</v>
      </c>
      <c r="E5206" s="191">
        <v>1348.0500489999999</v>
      </c>
      <c r="F5206" s="192">
        <v>1348.0500489999999</v>
      </c>
      <c r="G5206" s="191">
        <v>1026500000</v>
      </c>
      <c r="H5206" s="194">
        <f t="shared" si="81"/>
        <v>1.101732777738931E-2</v>
      </c>
      <c r="I5206" s="193"/>
      <c r="J5206" s="197">
        <v>5204</v>
      </c>
      <c r="K5206" s="234">
        <v>1.101732777738931E-2</v>
      </c>
      <c r="L5206" s="198">
        <v>3.7126458315964034E-3</v>
      </c>
    </row>
    <row r="5207" spans="1:12" ht="14.4" x14ac:dyDescent="0.3">
      <c r="A5207" s="7">
        <v>36581</v>
      </c>
      <c r="B5207" s="191">
        <v>1353.4300539999999</v>
      </c>
      <c r="C5207" s="191">
        <v>1362.1400149999999</v>
      </c>
      <c r="D5207" s="191">
        <v>1329.150024</v>
      </c>
      <c r="E5207" s="191">
        <v>1333.3599850000001</v>
      </c>
      <c r="F5207" s="192">
        <v>1333.3599850000001</v>
      </c>
      <c r="G5207" s="191">
        <v>1065200000</v>
      </c>
      <c r="H5207" s="194">
        <f t="shared" si="81"/>
        <v>-1.4829040437430597E-2</v>
      </c>
      <c r="I5207" s="193"/>
      <c r="J5207" s="197">
        <v>5205</v>
      </c>
      <c r="K5207" s="234">
        <v>-1.4829040437430597E-2</v>
      </c>
      <c r="L5207" s="198">
        <v>3.7130325443786474E-3</v>
      </c>
    </row>
    <row r="5208" spans="1:12" ht="14.4" x14ac:dyDescent="0.3">
      <c r="A5208" s="7">
        <v>36580</v>
      </c>
      <c r="B5208" s="191">
        <v>1360.6899410000001</v>
      </c>
      <c r="C5208" s="191">
        <v>1364.8000489999999</v>
      </c>
      <c r="D5208" s="191">
        <v>1329.880005</v>
      </c>
      <c r="E5208" s="191">
        <v>1353.4300539999999</v>
      </c>
      <c r="F5208" s="192">
        <v>1353.4300539999999</v>
      </c>
      <c r="G5208" s="191">
        <v>1215000000</v>
      </c>
      <c r="H5208" s="194">
        <f t="shared" si="81"/>
        <v>-5.3354454833881675E-3</v>
      </c>
      <c r="I5208" s="193"/>
      <c r="J5208" s="197">
        <v>5206</v>
      </c>
      <c r="K5208" s="234">
        <v>-5.3354454833881675E-3</v>
      </c>
      <c r="L5208" s="198">
        <v>3.7149467231084947E-3</v>
      </c>
    </row>
    <row r="5209" spans="1:12" ht="14.4" x14ac:dyDescent="0.3">
      <c r="A5209" s="7">
        <v>36579</v>
      </c>
      <c r="B5209" s="191">
        <v>1352.170044</v>
      </c>
      <c r="C5209" s="191">
        <v>1370.1099850000001</v>
      </c>
      <c r="D5209" s="191">
        <v>1342.4399410000001</v>
      </c>
      <c r="E5209" s="191">
        <v>1360.6899410000001</v>
      </c>
      <c r="F5209" s="192">
        <v>1360.6899410000001</v>
      </c>
      <c r="G5209" s="191">
        <v>993700000</v>
      </c>
      <c r="H5209" s="194">
        <f t="shared" si="81"/>
        <v>6.3009064856935464E-3</v>
      </c>
      <c r="I5209" s="193"/>
      <c r="J5209" s="197">
        <v>5207</v>
      </c>
      <c r="K5209" s="234">
        <v>6.3009064856935464E-3</v>
      </c>
      <c r="L5209" s="198">
        <v>3.7202970362448231E-3</v>
      </c>
    </row>
    <row r="5210" spans="1:12" ht="14.4" x14ac:dyDescent="0.3">
      <c r="A5210" s="7">
        <v>36578</v>
      </c>
      <c r="B5210" s="191">
        <v>1346.089966</v>
      </c>
      <c r="C5210" s="191">
        <v>1358.1099850000001</v>
      </c>
      <c r="D5210" s="191">
        <v>1331.880005</v>
      </c>
      <c r="E5210" s="191">
        <v>1352.170044</v>
      </c>
      <c r="F5210" s="192">
        <v>1352.170044</v>
      </c>
      <c r="G5210" s="191">
        <v>980000000</v>
      </c>
      <c r="H5210" s="194">
        <f t="shared" si="81"/>
        <v>4.5168437129557782E-3</v>
      </c>
      <c r="I5210" s="193"/>
      <c r="J5210" s="197">
        <v>5208</v>
      </c>
      <c r="K5210" s="234">
        <v>4.5168437129557782E-3</v>
      </c>
      <c r="L5210" s="198">
        <v>3.7229250601894383E-3</v>
      </c>
    </row>
    <row r="5211" spans="1:12" ht="14.4" x14ac:dyDescent="0.3">
      <c r="A5211" s="7">
        <v>36574</v>
      </c>
      <c r="B5211" s="191">
        <v>1388.26001</v>
      </c>
      <c r="C5211" s="191">
        <v>1388.589966</v>
      </c>
      <c r="D5211" s="191">
        <v>1345.3199460000001</v>
      </c>
      <c r="E5211" s="191">
        <v>1346.089966</v>
      </c>
      <c r="F5211" s="192">
        <v>1346.089966</v>
      </c>
      <c r="G5211" s="191">
        <v>1042300000</v>
      </c>
      <c r="H5211" s="194">
        <f t="shared" si="81"/>
        <v>-3.0376185798220871E-2</v>
      </c>
      <c r="I5211" s="193"/>
      <c r="J5211" s="197">
        <v>5209</v>
      </c>
      <c r="K5211" s="234">
        <v>-3.0376185798220871E-2</v>
      </c>
      <c r="L5211" s="198">
        <v>3.725126993502712E-3</v>
      </c>
    </row>
    <row r="5212" spans="1:12" ht="14.4" x14ac:dyDescent="0.3">
      <c r="A5212" s="7">
        <v>36573</v>
      </c>
      <c r="B5212" s="191">
        <v>1387.670044</v>
      </c>
      <c r="C5212" s="191">
        <v>1399.880005</v>
      </c>
      <c r="D5212" s="191">
        <v>1380.0699460000001</v>
      </c>
      <c r="E5212" s="191">
        <v>1388.26001</v>
      </c>
      <c r="F5212" s="192">
        <v>1388.26001</v>
      </c>
      <c r="G5212" s="191">
        <v>1034800000</v>
      </c>
      <c r="H5212" s="194">
        <f t="shared" si="81"/>
        <v>4.2514861695753663E-4</v>
      </c>
      <c r="I5212" s="193"/>
      <c r="J5212" s="197">
        <v>5210</v>
      </c>
      <c r="K5212" s="234">
        <v>4.2514861695753663E-4</v>
      </c>
      <c r="L5212" s="198">
        <v>3.7251496430912414E-3</v>
      </c>
    </row>
    <row r="5213" spans="1:12" ht="14.4" x14ac:dyDescent="0.3">
      <c r="A5213" s="7">
        <v>36572</v>
      </c>
      <c r="B5213" s="191">
        <v>1402.0500489999999</v>
      </c>
      <c r="C5213" s="191">
        <v>1404.5500489999999</v>
      </c>
      <c r="D5213" s="191">
        <v>1385.579956</v>
      </c>
      <c r="E5213" s="191">
        <v>1387.670044</v>
      </c>
      <c r="F5213" s="192">
        <v>1387.670044</v>
      </c>
      <c r="G5213" s="191">
        <v>1018800000</v>
      </c>
      <c r="H5213" s="194">
        <f t="shared" si="81"/>
        <v>-1.0256413464167271E-2</v>
      </c>
      <c r="I5213" s="193"/>
      <c r="J5213" s="197">
        <v>5211</v>
      </c>
      <c r="K5213" s="234">
        <v>-1.0256413464167271E-2</v>
      </c>
      <c r="L5213" s="198">
        <v>3.7354137483787101E-3</v>
      </c>
    </row>
    <row r="5214" spans="1:12" ht="14.4" x14ac:dyDescent="0.3">
      <c r="A5214" s="7">
        <v>36571</v>
      </c>
      <c r="B5214" s="191">
        <v>1389.9399410000001</v>
      </c>
      <c r="C5214" s="191">
        <v>1407.719971</v>
      </c>
      <c r="D5214" s="191">
        <v>1376.25</v>
      </c>
      <c r="E5214" s="191">
        <v>1402.0500489999999</v>
      </c>
      <c r="F5214" s="192">
        <v>1402.0500489999999</v>
      </c>
      <c r="G5214" s="191">
        <v>1092100000</v>
      </c>
      <c r="H5214" s="194">
        <f t="shared" si="81"/>
        <v>8.7126843705830695E-3</v>
      </c>
      <c r="I5214" s="193"/>
      <c r="J5214" s="197">
        <v>5212</v>
      </c>
      <c r="K5214" s="234">
        <v>8.7126843705830695E-3</v>
      </c>
      <c r="L5214" s="198">
        <v>3.7361183549114601E-3</v>
      </c>
    </row>
    <row r="5215" spans="1:12" ht="14.4" x14ac:dyDescent="0.3">
      <c r="A5215" s="7">
        <v>36570</v>
      </c>
      <c r="B5215" s="191">
        <v>1387.119995</v>
      </c>
      <c r="C5215" s="191">
        <v>1394.9300539999999</v>
      </c>
      <c r="D5215" s="191">
        <v>1380.530029</v>
      </c>
      <c r="E5215" s="191">
        <v>1389.9399410000001</v>
      </c>
      <c r="F5215" s="192">
        <v>1389.9399410000001</v>
      </c>
      <c r="G5215" s="191">
        <v>927300000</v>
      </c>
      <c r="H5215" s="194">
        <f t="shared" si="81"/>
        <v>2.0329502928115983E-3</v>
      </c>
      <c r="I5215" s="193"/>
      <c r="J5215" s="197">
        <v>5213</v>
      </c>
      <c r="K5215" s="234">
        <v>2.0329502928115983E-3</v>
      </c>
      <c r="L5215" s="198">
        <v>3.7363771033804539E-3</v>
      </c>
    </row>
    <row r="5216" spans="1:12" ht="14.4" x14ac:dyDescent="0.3">
      <c r="A5216" s="7">
        <v>36567</v>
      </c>
      <c r="B5216" s="191">
        <v>1416.829956</v>
      </c>
      <c r="C5216" s="191">
        <v>1416.829956</v>
      </c>
      <c r="D5216" s="191">
        <v>1378.8900149999999</v>
      </c>
      <c r="E5216" s="191">
        <v>1387.119995</v>
      </c>
      <c r="F5216" s="192">
        <v>1387.119995</v>
      </c>
      <c r="G5216" s="191">
        <v>1025700000</v>
      </c>
      <c r="H5216" s="194">
        <f t="shared" si="81"/>
        <v>-2.0969320188484228E-2</v>
      </c>
      <c r="I5216" s="193"/>
      <c r="J5216" s="197">
        <v>5214</v>
      </c>
      <c r="K5216" s="234">
        <v>-2.0969320188484228E-2</v>
      </c>
      <c r="L5216" s="198">
        <v>3.737028797928376E-3</v>
      </c>
    </row>
    <row r="5217" spans="1:12" ht="14.4" x14ac:dyDescent="0.3">
      <c r="A5217" s="7">
        <v>36566</v>
      </c>
      <c r="B5217" s="191">
        <v>1411.6999510000001</v>
      </c>
      <c r="C5217" s="191">
        <v>1422.099976</v>
      </c>
      <c r="D5217" s="191">
        <v>1406.4300539999999</v>
      </c>
      <c r="E5217" s="191">
        <v>1416.829956</v>
      </c>
      <c r="F5217" s="192">
        <v>1416.829956</v>
      </c>
      <c r="G5217" s="191">
        <v>1058800000</v>
      </c>
      <c r="H5217" s="194">
        <f t="shared" si="81"/>
        <v>3.6268037638363146E-3</v>
      </c>
      <c r="I5217" s="193"/>
      <c r="J5217" s="197">
        <v>5215</v>
      </c>
      <c r="K5217" s="234">
        <v>3.6268037638363146E-3</v>
      </c>
      <c r="L5217" s="198">
        <v>3.7397240213616879E-3</v>
      </c>
    </row>
    <row r="5218" spans="1:12" ht="14.4" x14ac:dyDescent="0.3">
      <c r="A5218" s="7">
        <v>36565</v>
      </c>
      <c r="B5218" s="191">
        <v>1441.719971</v>
      </c>
      <c r="C5218" s="191">
        <v>1444.5500489999999</v>
      </c>
      <c r="D5218" s="191">
        <v>1411.650024</v>
      </c>
      <c r="E5218" s="191">
        <v>1411.709961</v>
      </c>
      <c r="F5218" s="192">
        <v>1411.709961</v>
      </c>
      <c r="G5218" s="191">
        <v>1050500000</v>
      </c>
      <c r="H5218" s="194">
        <f t="shared" si="81"/>
        <v>-2.0815422275925432E-2</v>
      </c>
      <c r="I5218" s="193"/>
      <c r="J5218" s="197">
        <v>5216</v>
      </c>
      <c r="K5218" s="234">
        <v>-2.0815422275925432E-2</v>
      </c>
      <c r="L5218" s="198">
        <v>3.7398415912945995E-3</v>
      </c>
    </row>
    <row r="5219" spans="1:12" ht="14.4" x14ac:dyDescent="0.3">
      <c r="A5219" s="7">
        <v>36564</v>
      </c>
      <c r="B5219" s="191">
        <v>1424.23999</v>
      </c>
      <c r="C5219" s="191">
        <v>1441.829956</v>
      </c>
      <c r="D5219" s="191">
        <v>1424.23999</v>
      </c>
      <c r="E5219" s="191">
        <v>1441.719971</v>
      </c>
      <c r="F5219" s="192">
        <v>1441.719971</v>
      </c>
      <c r="G5219" s="191">
        <v>1047700000</v>
      </c>
      <c r="H5219" s="194">
        <f t="shared" si="81"/>
        <v>1.2273199125661365E-2</v>
      </c>
      <c r="I5219" s="193"/>
      <c r="J5219" s="197">
        <v>5217</v>
      </c>
      <c r="K5219" s="234">
        <v>1.2273199125661365E-2</v>
      </c>
      <c r="L5219" s="198">
        <v>3.7419163567147806E-3</v>
      </c>
    </row>
    <row r="5220" spans="1:12" ht="14.4" x14ac:dyDescent="0.3">
      <c r="A5220" s="7">
        <v>36563</v>
      </c>
      <c r="B5220" s="191">
        <v>1424.369995</v>
      </c>
      <c r="C5220" s="191">
        <v>1427.150024</v>
      </c>
      <c r="D5220" s="191">
        <v>1413.329956</v>
      </c>
      <c r="E5220" s="191">
        <v>1424.23999</v>
      </c>
      <c r="F5220" s="192">
        <v>1424.23999</v>
      </c>
      <c r="G5220" s="191">
        <v>918100000</v>
      </c>
      <c r="H5220" s="194">
        <f t="shared" si="81"/>
        <v>-9.1271931068712825E-5</v>
      </c>
      <c r="I5220" s="193"/>
      <c r="J5220" s="197">
        <v>5218</v>
      </c>
      <c r="K5220" s="234">
        <v>-9.1271931068712825E-5</v>
      </c>
      <c r="L5220" s="198">
        <v>3.7469647967112475E-3</v>
      </c>
    </row>
    <row r="5221" spans="1:12" ht="14.4" x14ac:dyDescent="0.3">
      <c r="A5221" s="7">
        <v>36560</v>
      </c>
      <c r="B5221" s="191">
        <v>1424.969971</v>
      </c>
      <c r="C5221" s="191">
        <v>1435.910034</v>
      </c>
      <c r="D5221" s="191">
        <v>1420.630005</v>
      </c>
      <c r="E5221" s="191">
        <v>1424.369995</v>
      </c>
      <c r="F5221" s="192">
        <v>1424.369995</v>
      </c>
      <c r="G5221" s="191">
        <v>1045100000</v>
      </c>
      <c r="H5221" s="194">
        <f t="shared" si="81"/>
        <v>-4.2104466214044146E-4</v>
      </c>
      <c r="I5221" s="193"/>
      <c r="J5221" s="197">
        <v>5219</v>
      </c>
      <c r="K5221" s="234">
        <v>-4.2104466214044146E-4</v>
      </c>
      <c r="L5221" s="198">
        <v>3.750553838251985E-3</v>
      </c>
    </row>
    <row r="5222" spans="1:12" ht="14.4" x14ac:dyDescent="0.3">
      <c r="A5222" s="7">
        <v>36559</v>
      </c>
      <c r="B5222" s="191">
        <v>1409.119995</v>
      </c>
      <c r="C5222" s="191">
        <v>1425.780029</v>
      </c>
      <c r="D5222" s="191">
        <v>1398.5200199999999</v>
      </c>
      <c r="E5222" s="191">
        <v>1424.969971</v>
      </c>
      <c r="F5222" s="192">
        <v>1424.969971</v>
      </c>
      <c r="G5222" s="191">
        <v>1146500000</v>
      </c>
      <c r="H5222" s="194">
        <f t="shared" si="81"/>
        <v>1.1248137884808006E-2</v>
      </c>
      <c r="I5222" s="193"/>
      <c r="J5222" s="197">
        <v>5220</v>
      </c>
      <c r="K5222" s="234">
        <v>1.1248137884808006E-2</v>
      </c>
      <c r="L5222" s="198">
        <v>3.7512345256157623E-3</v>
      </c>
    </row>
    <row r="5223" spans="1:12" ht="14.4" x14ac:dyDescent="0.3">
      <c r="A5223" s="7">
        <v>36558</v>
      </c>
      <c r="B5223" s="191">
        <v>1409.280029</v>
      </c>
      <c r="C5223" s="191">
        <v>1420.6099850000001</v>
      </c>
      <c r="D5223" s="191">
        <v>1403.48999</v>
      </c>
      <c r="E5223" s="191">
        <v>1409.119995</v>
      </c>
      <c r="F5223" s="192">
        <v>1409.119995</v>
      </c>
      <c r="G5223" s="191">
        <v>1038600000</v>
      </c>
      <c r="H5223" s="194">
        <f t="shared" si="81"/>
        <v>-1.1355727513825147E-4</v>
      </c>
      <c r="I5223" s="193"/>
      <c r="J5223" s="197">
        <v>5221</v>
      </c>
      <c r="K5223" s="234">
        <v>-1.1355727513825147E-4</v>
      </c>
      <c r="L5223" s="198">
        <v>3.7523241556073009E-3</v>
      </c>
    </row>
    <row r="5224" spans="1:12" ht="14.4" x14ac:dyDescent="0.3">
      <c r="A5224" s="7">
        <v>36557</v>
      </c>
      <c r="B5224" s="191">
        <v>1394.459961</v>
      </c>
      <c r="C5224" s="191">
        <v>1412.48999</v>
      </c>
      <c r="D5224" s="191">
        <v>1384.790039</v>
      </c>
      <c r="E5224" s="191">
        <v>1409.280029</v>
      </c>
      <c r="F5224" s="192">
        <v>1409.280029</v>
      </c>
      <c r="G5224" s="191">
        <v>981000000</v>
      </c>
      <c r="H5224" s="194">
        <f t="shared" si="81"/>
        <v>1.0627818951052687E-2</v>
      </c>
      <c r="I5224" s="193"/>
      <c r="J5224" s="197">
        <v>5222</v>
      </c>
      <c r="K5224" s="234">
        <v>1.0627818951052687E-2</v>
      </c>
      <c r="L5224" s="198">
        <v>3.7647425978213091E-3</v>
      </c>
    </row>
    <row r="5225" spans="1:12" ht="14.4" x14ac:dyDescent="0.3">
      <c r="A5225" s="7">
        <v>36556</v>
      </c>
      <c r="B5225" s="191">
        <v>1360.160034</v>
      </c>
      <c r="C5225" s="191">
        <v>1394.4799800000001</v>
      </c>
      <c r="D5225" s="191">
        <v>1350.1400149999999</v>
      </c>
      <c r="E5225" s="191">
        <v>1394.459961</v>
      </c>
      <c r="F5225" s="192">
        <v>1394.459961</v>
      </c>
      <c r="G5225" s="191">
        <v>993800000</v>
      </c>
      <c r="H5225" s="194">
        <f t="shared" si="81"/>
        <v>2.5217567155777807E-2</v>
      </c>
      <c r="I5225" s="193"/>
      <c r="J5225" s="197">
        <v>5223</v>
      </c>
      <c r="K5225" s="234">
        <v>2.5217567155777807E-2</v>
      </c>
      <c r="L5225" s="198">
        <v>3.7711806652310025E-3</v>
      </c>
    </row>
    <row r="5226" spans="1:12" ht="14.4" x14ac:dyDescent="0.3">
      <c r="A5226" s="7">
        <v>36553</v>
      </c>
      <c r="B5226" s="191">
        <v>1398.5600589999999</v>
      </c>
      <c r="C5226" s="191">
        <v>1398.5600589999999</v>
      </c>
      <c r="D5226" s="191">
        <v>1356.1999510000001</v>
      </c>
      <c r="E5226" s="191">
        <v>1360.160034</v>
      </c>
      <c r="F5226" s="192">
        <v>1360.160034</v>
      </c>
      <c r="G5226" s="191">
        <v>1095800000</v>
      </c>
      <c r="H5226" s="194">
        <f t="shared" si="81"/>
        <v>-2.7456829438884982E-2</v>
      </c>
      <c r="I5226" s="193"/>
      <c r="J5226" s="197">
        <v>5224</v>
      </c>
      <c r="K5226" s="234">
        <v>-2.7456829438884982E-2</v>
      </c>
      <c r="L5226" s="198">
        <v>3.771974424148256E-3</v>
      </c>
    </row>
    <row r="5227" spans="1:12" ht="14.4" x14ac:dyDescent="0.3">
      <c r="A5227" s="7">
        <v>36552</v>
      </c>
      <c r="B5227" s="191">
        <v>1404.089966</v>
      </c>
      <c r="C5227" s="191">
        <v>1418.8599850000001</v>
      </c>
      <c r="D5227" s="191">
        <v>1370.98999</v>
      </c>
      <c r="E5227" s="191">
        <v>1398.5600589999999</v>
      </c>
      <c r="F5227" s="192">
        <v>1398.5600589999999</v>
      </c>
      <c r="G5227" s="191">
        <v>1129500000</v>
      </c>
      <c r="H5227" s="194">
        <f t="shared" si="81"/>
        <v>-3.9384278314827685E-3</v>
      </c>
      <c r="I5227" s="193"/>
      <c r="J5227" s="197">
        <v>5225</v>
      </c>
      <c r="K5227" s="234">
        <v>-3.9384278314827685E-3</v>
      </c>
      <c r="L5227" s="198">
        <v>3.7738136047081325E-3</v>
      </c>
    </row>
    <row r="5228" spans="1:12" ht="14.4" x14ac:dyDescent="0.3">
      <c r="A5228" s="7">
        <v>36551</v>
      </c>
      <c r="B5228" s="191">
        <v>1410.030029</v>
      </c>
      <c r="C5228" s="191">
        <v>1412.7299800000001</v>
      </c>
      <c r="D5228" s="191">
        <v>1400.160034</v>
      </c>
      <c r="E5228" s="191">
        <v>1404.089966</v>
      </c>
      <c r="F5228" s="192">
        <v>1404.089966</v>
      </c>
      <c r="G5228" s="191">
        <v>1117300000</v>
      </c>
      <c r="H5228" s="194">
        <f t="shared" si="81"/>
        <v>-4.2127209192932792E-3</v>
      </c>
      <c r="I5228" s="193"/>
      <c r="J5228" s="197">
        <v>5226</v>
      </c>
      <c r="K5228" s="234">
        <v>-4.2127209192932792E-3</v>
      </c>
      <c r="L5228" s="198">
        <v>3.7751235169600468E-3</v>
      </c>
    </row>
    <row r="5229" spans="1:12" ht="14.4" x14ac:dyDescent="0.3">
      <c r="A5229" s="7">
        <v>36550</v>
      </c>
      <c r="B5229" s="191">
        <v>1401.530029</v>
      </c>
      <c r="C5229" s="191">
        <v>1414.26001</v>
      </c>
      <c r="D5229" s="191">
        <v>1388.48999</v>
      </c>
      <c r="E5229" s="191">
        <v>1410.030029</v>
      </c>
      <c r="F5229" s="192">
        <v>1410.030029</v>
      </c>
      <c r="G5229" s="191">
        <v>1073700000</v>
      </c>
      <c r="H5229" s="194">
        <f t="shared" si="81"/>
        <v>6.0648004852702306E-3</v>
      </c>
      <c r="I5229" s="193"/>
      <c r="J5229" s="197">
        <v>5227</v>
      </c>
      <c r="K5229" s="234">
        <v>6.0648004852702306E-3</v>
      </c>
      <c r="L5229" s="198">
        <v>3.775513179122867E-3</v>
      </c>
    </row>
    <row r="5230" spans="1:12" ht="14.4" x14ac:dyDescent="0.3">
      <c r="A5230" s="7">
        <v>36549</v>
      </c>
      <c r="B5230" s="191">
        <v>1441.3599850000001</v>
      </c>
      <c r="C5230" s="191">
        <v>1454.089966</v>
      </c>
      <c r="D5230" s="191">
        <v>1395.420044</v>
      </c>
      <c r="E5230" s="191">
        <v>1401.530029</v>
      </c>
      <c r="F5230" s="192">
        <v>1401.530029</v>
      </c>
      <c r="G5230" s="191">
        <v>1115800000</v>
      </c>
      <c r="H5230" s="194">
        <f t="shared" si="81"/>
        <v>-2.7633593560598281E-2</v>
      </c>
      <c r="I5230" s="193"/>
      <c r="J5230" s="197">
        <v>5228</v>
      </c>
      <c r="K5230" s="234">
        <v>-2.7633593560598281E-2</v>
      </c>
      <c r="L5230" s="198">
        <v>3.7804739920680444E-3</v>
      </c>
    </row>
    <row r="5231" spans="1:12" ht="14.4" x14ac:dyDescent="0.3">
      <c r="A5231" s="7">
        <v>36546</v>
      </c>
      <c r="B5231" s="191">
        <v>1445.5699460000001</v>
      </c>
      <c r="C5231" s="191">
        <v>1453.1800539999999</v>
      </c>
      <c r="D5231" s="191">
        <v>1439.599976</v>
      </c>
      <c r="E5231" s="191">
        <v>1441.3599850000001</v>
      </c>
      <c r="F5231" s="192">
        <v>1441.3599850000001</v>
      </c>
      <c r="G5231" s="191">
        <v>1209800000</v>
      </c>
      <c r="H5231" s="194">
        <f t="shared" si="81"/>
        <v>-2.9123191248194508E-3</v>
      </c>
      <c r="I5231" s="193"/>
      <c r="J5231" s="197">
        <v>5229</v>
      </c>
      <c r="K5231" s="234">
        <v>-2.9123191248194508E-3</v>
      </c>
      <c r="L5231" s="198">
        <v>3.7866678445979767E-3</v>
      </c>
    </row>
    <row r="5232" spans="1:12" ht="14.4" x14ac:dyDescent="0.3">
      <c r="A5232" s="7">
        <v>36545</v>
      </c>
      <c r="B5232" s="191">
        <v>1455.900024</v>
      </c>
      <c r="C5232" s="191">
        <v>1465.709961</v>
      </c>
      <c r="D5232" s="191">
        <v>1438.540039</v>
      </c>
      <c r="E5232" s="191">
        <v>1445.5699460000001</v>
      </c>
      <c r="F5232" s="192">
        <v>1445.5699460000001</v>
      </c>
      <c r="G5232" s="191">
        <v>1100700000</v>
      </c>
      <c r="H5232" s="194">
        <f t="shared" si="81"/>
        <v>-7.0953209902549991E-3</v>
      </c>
      <c r="I5232" s="193"/>
      <c r="J5232" s="197">
        <v>5230</v>
      </c>
      <c r="K5232" s="234">
        <v>-7.0953209902549991E-3</v>
      </c>
      <c r="L5232" s="198">
        <v>3.7929940154558341E-3</v>
      </c>
    </row>
    <row r="5233" spans="1:12" ht="14.4" x14ac:dyDescent="0.3">
      <c r="A5233" s="7">
        <v>36544</v>
      </c>
      <c r="B5233" s="191">
        <v>1455.1400149999999</v>
      </c>
      <c r="C5233" s="191">
        <v>1461.3900149999999</v>
      </c>
      <c r="D5233" s="191">
        <v>1448.6800539999999</v>
      </c>
      <c r="E5233" s="191">
        <v>1455.900024</v>
      </c>
      <c r="F5233" s="192">
        <v>1455.900024</v>
      </c>
      <c r="G5233" s="191">
        <v>1087800000</v>
      </c>
      <c r="H5233" s="194">
        <f t="shared" si="81"/>
        <v>5.2229269497484194E-4</v>
      </c>
      <c r="I5233" s="193"/>
      <c r="J5233" s="197">
        <v>5231</v>
      </c>
      <c r="K5233" s="234">
        <v>5.2229269497484194E-4</v>
      </c>
      <c r="L5233" s="198">
        <v>3.7932487923789536E-3</v>
      </c>
    </row>
    <row r="5234" spans="1:12" ht="14.4" x14ac:dyDescent="0.3">
      <c r="A5234" s="7">
        <v>36543</v>
      </c>
      <c r="B5234" s="191">
        <v>1465.150024</v>
      </c>
      <c r="C5234" s="191">
        <v>1465.150024</v>
      </c>
      <c r="D5234" s="191">
        <v>1451.3000489999999</v>
      </c>
      <c r="E5234" s="191">
        <v>1455.1400149999999</v>
      </c>
      <c r="F5234" s="192">
        <v>1455.1400149999999</v>
      </c>
      <c r="G5234" s="191">
        <v>1056700000</v>
      </c>
      <c r="H5234" s="194">
        <f t="shared" si="81"/>
        <v>-6.8320710070848565E-3</v>
      </c>
      <c r="I5234" s="193"/>
      <c r="J5234" s="197">
        <v>5232</v>
      </c>
      <c r="K5234" s="234">
        <v>-6.8320710070848565E-3</v>
      </c>
      <c r="L5234" s="198">
        <v>3.7932607117472004E-3</v>
      </c>
    </row>
    <row r="5235" spans="1:12" ht="14.4" x14ac:dyDescent="0.3">
      <c r="A5235" s="7">
        <v>36539</v>
      </c>
      <c r="B5235" s="191">
        <v>1449.6800539999999</v>
      </c>
      <c r="C5235" s="191">
        <v>1473</v>
      </c>
      <c r="D5235" s="191">
        <v>1449.6800539999999</v>
      </c>
      <c r="E5235" s="191">
        <v>1465.150024</v>
      </c>
      <c r="F5235" s="192">
        <v>1465.150024</v>
      </c>
      <c r="G5235" s="191">
        <v>1085900000</v>
      </c>
      <c r="H5235" s="194">
        <f t="shared" si="81"/>
        <v>1.0671299475573872E-2</v>
      </c>
      <c r="I5235" s="193"/>
      <c r="J5235" s="197">
        <v>5233</v>
      </c>
      <c r="K5235" s="234">
        <v>1.0671299475573872E-2</v>
      </c>
      <c r="L5235" s="198">
        <v>3.7958953139431389E-3</v>
      </c>
    </row>
    <row r="5236" spans="1:12" ht="14.4" x14ac:dyDescent="0.3">
      <c r="A5236" s="7">
        <v>36538</v>
      </c>
      <c r="B5236" s="191">
        <v>1432.25</v>
      </c>
      <c r="C5236" s="191">
        <v>1454.1999510000001</v>
      </c>
      <c r="D5236" s="191">
        <v>1432.25</v>
      </c>
      <c r="E5236" s="191">
        <v>1449.6800539999999</v>
      </c>
      <c r="F5236" s="192">
        <v>1449.6800539999999</v>
      </c>
      <c r="G5236" s="191">
        <v>1030400000</v>
      </c>
      <c r="H5236" s="194">
        <f t="shared" si="81"/>
        <v>1.2169700820387451E-2</v>
      </c>
      <c r="I5236" s="193"/>
      <c r="J5236" s="197">
        <v>5234</v>
      </c>
      <c r="K5236" s="234">
        <v>1.2169700820387451E-2</v>
      </c>
      <c r="L5236" s="198">
        <v>3.7983720044302695E-3</v>
      </c>
    </row>
    <row r="5237" spans="1:12" ht="14.4" x14ac:dyDescent="0.3">
      <c r="A5237" s="7">
        <v>36537</v>
      </c>
      <c r="B5237" s="191">
        <v>1438.5600589999999</v>
      </c>
      <c r="C5237" s="191">
        <v>1442.599976</v>
      </c>
      <c r="D5237" s="191">
        <v>1427.079956</v>
      </c>
      <c r="E5237" s="191">
        <v>1432.25</v>
      </c>
      <c r="F5237" s="192">
        <v>1432.25</v>
      </c>
      <c r="G5237" s="191">
        <v>974600000</v>
      </c>
      <c r="H5237" s="194">
        <f t="shared" si="81"/>
        <v>-4.3863716085557683E-3</v>
      </c>
      <c r="I5237" s="193"/>
      <c r="J5237" s="197">
        <v>5235</v>
      </c>
      <c r="K5237" s="234">
        <v>-4.3863716085557683E-3</v>
      </c>
      <c r="L5237" s="198">
        <v>3.8000542909100129E-3</v>
      </c>
    </row>
    <row r="5238" spans="1:12" ht="14.4" x14ac:dyDescent="0.3">
      <c r="A5238" s="7">
        <v>36536</v>
      </c>
      <c r="B5238" s="191">
        <v>1457.599976</v>
      </c>
      <c r="C5238" s="191">
        <v>1458.660034</v>
      </c>
      <c r="D5238" s="191">
        <v>1434.420044</v>
      </c>
      <c r="E5238" s="191">
        <v>1438.5600589999999</v>
      </c>
      <c r="F5238" s="192">
        <v>1438.5600589999999</v>
      </c>
      <c r="G5238" s="191">
        <v>1014000000</v>
      </c>
      <c r="H5238" s="194">
        <f t="shared" si="81"/>
        <v>-1.3062511878087503E-2</v>
      </c>
      <c r="I5238" s="193"/>
      <c r="J5238" s="197">
        <v>5236</v>
      </c>
      <c r="K5238" s="234">
        <v>-1.3062511878087503E-2</v>
      </c>
      <c r="L5238" s="198">
        <v>3.8101958630921791E-3</v>
      </c>
    </row>
    <row r="5239" spans="1:12" ht="14.4" x14ac:dyDescent="0.3">
      <c r="A5239" s="7">
        <v>36535</v>
      </c>
      <c r="B5239" s="191">
        <v>1441.469971</v>
      </c>
      <c r="C5239" s="191">
        <v>1464.3599850000001</v>
      </c>
      <c r="D5239" s="191">
        <v>1441.469971</v>
      </c>
      <c r="E5239" s="191">
        <v>1457.599976</v>
      </c>
      <c r="F5239" s="192">
        <v>1457.599976</v>
      </c>
      <c r="G5239" s="191">
        <v>1064800000</v>
      </c>
      <c r="H5239" s="194">
        <f t="shared" si="81"/>
        <v>1.1189969492607615E-2</v>
      </c>
      <c r="I5239" s="193"/>
      <c r="J5239" s="197">
        <v>5237</v>
      </c>
      <c r="K5239" s="234">
        <v>1.1189969492607615E-2</v>
      </c>
      <c r="L5239" s="198">
        <v>3.8104640443461443E-3</v>
      </c>
    </row>
    <row r="5240" spans="1:12" ht="14.4" x14ac:dyDescent="0.3">
      <c r="A5240" s="7">
        <v>36532</v>
      </c>
      <c r="B5240" s="191">
        <v>1403.4499510000001</v>
      </c>
      <c r="C5240" s="191">
        <v>1441.469971</v>
      </c>
      <c r="D5240" s="191">
        <v>1400.7299800000001</v>
      </c>
      <c r="E5240" s="191">
        <v>1441.469971</v>
      </c>
      <c r="F5240" s="192">
        <v>1441.469971</v>
      </c>
      <c r="G5240" s="191">
        <v>1225200000</v>
      </c>
      <c r="H5240" s="194">
        <f t="shared" si="81"/>
        <v>2.709039960627704E-2</v>
      </c>
      <c r="I5240" s="193"/>
      <c r="J5240" s="197">
        <v>5238</v>
      </c>
      <c r="K5240" s="234">
        <v>2.709039960627704E-2</v>
      </c>
      <c r="L5240" s="198">
        <v>3.8121896325087105E-3</v>
      </c>
    </row>
    <row r="5241" spans="1:12" ht="14.4" x14ac:dyDescent="0.3">
      <c r="A5241" s="7">
        <v>36531</v>
      </c>
      <c r="B5241" s="191">
        <v>1402.1099850000001</v>
      </c>
      <c r="C5241" s="191">
        <v>1411.900024</v>
      </c>
      <c r="D5241" s="191">
        <v>1392.099976</v>
      </c>
      <c r="E5241" s="191">
        <v>1403.4499510000001</v>
      </c>
      <c r="F5241" s="192">
        <v>1403.4499510000001</v>
      </c>
      <c r="G5241" s="191">
        <v>1092300000</v>
      </c>
      <c r="H5241" s="194">
        <f t="shared" si="81"/>
        <v>9.5567823803779841E-4</v>
      </c>
      <c r="I5241" s="193"/>
      <c r="J5241" s="197">
        <v>5239</v>
      </c>
      <c r="K5241" s="234">
        <v>9.5567823803779841E-4</v>
      </c>
      <c r="L5241" s="198">
        <v>3.8150793013353979E-3</v>
      </c>
    </row>
    <row r="5242" spans="1:12" ht="14.4" x14ac:dyDescent="0.3">
      <c r="A5242" s="7">
        <v>36530</v>
      </c>
      <c r="B5242" s="191">
        <v>1399.420044</v>
      </c>
      <c r="C5242" s="191">
        <v>1413.2700199999999</v>
      </c>
      <c r="D5242" s="191">
        <v>1377.6800539999999</v>
      </c>
      <c r="E5242" s="191">
        <v>1402.1099850000001</v>
      </c>
      <c r="F5242" s="192">
        <v>1402.1099850000001</v>
      </c>
      <c r="G5242" s="191">
        <v>1085500000</v>
      </c>
      <c r="H5242" s="194">
        <f t="shared" si="81"/>
        <v>1.9221827009933052E-3</v>
      </c>
      <c r="I5242" s="193"/>
      <c r="J5242" s="197">
        <v>5240</v>
      </c>
      <c r="K5242" s="234">
        <v>1.9221827009933052E-3</v>
      </c>
      <c r="L5242" s="198">
        <v>3.8152717580386976E-3</v>
      </c>
    </row>
    <row r="5243" spans="1:12" ht="14.4" x14ac:dyDescent="0.3">
      <c r="A5243" s="7">
        <v>36529</v>
      </c>
      <c r="B5243" s="191">
        <v>1455.219971</v>
      </c>
      <c r="C5243" s="191">
        <v>1455.219971</v>
      </c>
      <c r="D5243" s="191">
        <v>1397.4300539999999</v>
      </c>
      <c r="E5243" s="191">
        <v>1399.420044</v>
      </c>
      <c r="F5243" s="192">
        <v>1399.420044</v>
      </c>
      <c r="G5243" s="191">
        <v>1009000000</v>
      </c>
      <c r="H5243" s="194">
        <f t="shared" si="81"/>
        <v>-3.8344668237101885E-2</v>
      </c>
      <c r="I5243" s="193"/>
      <c r="J5243" s="197">
        <v>5241</v>
      </c>
      <c r="K5243" s="234">
        <v>-3.8344668237101885E-2</v>
      </c>
      <c r="L5243" s="198">
        <v>3.8187572565584992E-3</v>
      </c>
    </row>
    <row r="5244" spans="1:12" ht="14.4" x14ac:dyDescent="0.3">
      <c r="A5244" s="7">
        <v>36528</v>
      </c>
      <c r="B5244" s="191">
        <v>1469.25</v>
      </c>
      <c r="C5244" s="191">
        <v>1478</v>
      </c>
      <c r="D5244" s="191">
        <v>1438.3599850000001</v>
      </c>
      <c r="E5244" s="191">
        <v>1455.219971</v>
      </c>
      <c r="F5244" s="192">
        <v>1455.219971</v>
      </c>
      <c r="G5244" s="191">
        <v>931800000</v>
      </c>
      <c r="H5244" s="194">
        <f t="shared" si="81"/>
        <v>-9.5491094095627102E-3</v>
      </c>
      <c r="I5244" s="193"/>
      <c r="J5244" s="197">
        <v>5242</v>
      </c>
      <c r="K5244" s="234">
        <v>-9.5491094095627102E-3</v>
      </c>
      <c r="L5244" s="198">
        <v>3.8199199248581859E-3</v>
      </c>
    </row>
    <row r="5245" spans="1:12" ht="14.4" x14ac:dyDescent="0.3">
      <c r="A5245" s="7">
        <v>36525</v>
      </c>
      <c r="B5245" s="191">
        <v>1464.469971</v>
      </c>
      <c r="C5245" s="191">
        <v>1472.420044</v>
      </c>
      <c r="D5245" s="191">
        <v>1458.1899410000001</v>
      </c>
      <c r="E5245" s="191">
        <v>1469.25</v>
      </c>
      <c r="F5245" s="192">
        <v>1469.25</v>
      </c>
      <c r="G5245" s="191">
        <v>374050000</v>
      </c>
      <c r="H5245" s="194">
        <f t="shared" si="81"/>
        <v>3.2639993271668206E-3</v>
      </c>
      <c r="I5245" s="193"/>
      <c r="J5245" s="197">
        <v>5243</v>
      </c>
      <c r="K5245" s="234">
        <v>3.2639993271668206E-3</v>
      </c>
      <c r="L5245" s="198">
        <v>3.8211953237120978E-3</v>
      </c>
    </row>
    <row r="5246" spans="1:12" ht="14.4" x14ac:dyDescent="0.3">
      <c r="A5246" s="7">
        <v>36524</v>
      </c>
      <c r="B5246" s="191">
        <v>1463.459961</v>
      </c>
      <c r="C5246" s="191">
        <v>1473.099976</v>
      </c>
      <c r="D5246" s="191">
        <v>1462.599976</v>
      </c>
      <c r="E5246" s="191">
        <v>1464.469971</v>
      </c>
      <c r="F5246" s="192">
        <v>1464.469971</v>
      </c>
      <c r="G5246" s="191">
        <v>554680000</v>
      </c>
      <c r="H5246" s="194">
        <f t="shared" si="81"/>
        <v>6.9015212367669668E-4</v>
      </c>
      <c r="I5246" s="193"/>
      <c r="J5246" s="197">
        <v>5244</v>
      </c>
      <c r="K5246" s="234">
        <v>6.9015212367669668E-4</v>
      </c>
      <c r="L5246" s="198">
        <v>3.8231756993074061E-3</v>
      </c>
    </row>
    <row r="5247" spans="1:12" ht="14.4" x14ac:dyDescent="0.3">
      <c r="A5247" s="7">
        <v>36523</v>
      </c>
      <c r="B5247" s="191">
        <v>1457.660034</v>
      </c>
      <c r="C5247" s="191">
        <v>1467.469971</v>
      </c>
      <c r="D5247" s="191">
        <v>1457.660034</v>
      </c>
      <c r="E5247" s="191">
        <v>1463.459961</v>
      </c>
      <c r="F5247" s="192">
        <v>1463.459961</v>
      </c>
      <c r="G5247" s="191">
        <v>567860000</v>
      </c>
      <c r="H5247" s="194">
        <f t="shared" si="81"/>
        <v>3.9789298359812373E-3</v>
      </c>
      <c r="I5247" s="193"/>
      <c r="J5247" s="197">
        <v>5245</v>
      </c>
      <c r="K5247" s="234">
        <v>3.9789298359812373E-3</v>
      </c>
      <c r="L5247" s="198">
        <v>3.8359640624999968E-3</v>
      </c>
    </row>
    <row r="5248" spans="1:12" ht="14.4" x14ac:dyDescent="0.3">
      <c r="A5248" s="7">
        <v>36522</v>
      </c>
      <c r="B5248" s="191">
        <v>1457.089966</v>
      </c>
      <c r="C5248" s="191">
        <v>1462.6800539999999</v>
      </c>
      <c r="D5248" s="191">
        <v>1452.780029</v>
      </c>
      <c r="E5248" s="191">
        <v>1457.660034</v>
      </c>
      <c r="F5248" s="192">
        <v>1457.660034</v>
      </c>
      <c r="G5248" s="191">
        <v>655400000</v>
      </c>
      <c r="H5248" s="194">
        <f t="shared" si="81"/>
        <v>3.8436484059075048E-4</v>
      </c>
      <c r="I5248" s="193"/>
      <c r="J5248" s="197">
        <v>5246</v>
      </c>
      <c r="K5248" s="234">
        <v>3.8436484059075048E-4</v>
      </c>
      <c r="L5248" s="198">
        <v>3.8363603711718628E-3</v>
      </c>
    </row>
    <row r="5249" spans="1:12" ht="14.4" x14ac:dyDescent="0.3">
      <c r="A5249" s="7">
        <v>36521</v>
      </c>
      <c r="B5249" s="191">
        <v>1458.339966</v>
      </c>
      <c r="C5249" s="191">
        <v>1463.1899410000001</v>
      </c>
      <c r="D5249" s="191">
        <v>1450.829956</v>
      </c>
      <c r="E5249" s="191">
        <v>1457.099976</v>
      </c>
      <c r="F5249" s="192">
        <v>1457.099976</v>
      </c>
      <c r="G5249" s="191">
        <v>722600000</v>
      </c>
      <c r="H5249" s="194">
        <f t="shared" si="81"/>
        <v>-8.502749899950519E-4</v>
      </c>
      <c r="I5249" s="193"/>
      <c r="J5249" s="197">
        <v>5247</v>
      </c>
      <c r="K5249" s="234">
        <v>-8.502749899950519E-4</v>
      </c>
      <c r="L5249" s="198">
        <v>3.8401437272951137E-3</v>
      </c>
    </row>
    <row r="5250" spans="1:12" ht="14.4" x14ac:dyDescent="0.3">
      <c r="A5250" s="7">
        <v>36517</v>
      </c>
      <c r="B5250" s="191">
        <v>1436.130005</v>
      </c>
      <c r="C5250" s="191">
        <v>1461.4399410000001</v>
      </c>
      <c r="D5250" s="191">
        <v>1436.130005</v>
      </c>
      <c r="E5250" s="191">
        <v>1458.339966</v>
      </c>
      <c r="F5250" s="192">
        <v>1458.339966</v>
      </c>
      <c r="G5250" s="191">
        <v>728600000</v>
      </c>
      <c r="H5250" s="194">
        <f t="shared" si="81"/>
        <v>1.5465146555447132E-2</v>
      </c>
      <c r="I5250" s="193"/>
      <c r="J5250" s="197">
        <v>5248</v>
      </c>
      <c r="K5250" s="234">
        <v>1.5465146555447132E-2</v>
      </c>
      <c r="L5250" s="198">
        <v>3.8427483054029096E-3</v>
      </c>
    </row>
    <row r="5251" spans="1:12" ht="14.4" x14ac:dyDescent="0.3">
      <c r="A5251" s="7">
        <v>36516</v>
      </c>
      <c r="B5251" s="191">
        <v>1433.4300539999999</v>
      </c>
      <c r="C5251" s="191">
        <v>1440.0200199999999</v>
      </c>
      <c r="D5251" s="191">
        <v>1429.130005</v>
      </c>
      <c r="E5251" s="191">
        <v>1436.130005</v>
      </c>
      <c r="F5251" s="192">
        <v>1436.130005</v>
      </c>
      <c r="G5251" s="191">
        <v>850000000</v>
      </c>
      <c r="H5251" s="194">
        <f t="shared" si="81"/>
        <v>1.8835596424574864E-3</v>
      </c>
      <c r="I5251" s="193"/>
      <c r="J5251" s="197">
        <v>5249</v>
      </c>
      <c r="K5251" s="234">
        <v>1.8835596424574864E-3</v>
      </c>
      <c r="L5251" s="198">
        <v>3.8436441831415286E-3</v>
      </c>
    </row>
    <row r="5252" spans="1:12" ht="14.4" x14ac:dyDescent="0.3">
      <c r="A5252" s="7">
        <v>36515</v>
      </c>
      <c r="B5252" s="191">
        <v>1418.089966</v>
      </c>
      <c r="C5252" s="191">
        <v>1436.469971</v>
      </c>
      <c r="D5252" s="191">
        <v>1414.8000489999999</v>
      </c>
      <c r="E5252" s="191">
        <v>1433.4300539999999</v>
      </c>
      <c r="F5252" s="192">
        <v>1433.4300539999999</v>
      </c>
      <c r="G5252" s="191">
        <v>963500000</v>
      </c>
      <c r="H5252" s="194">
        <f t="shared" ref="H5252:H5315" si="82">(F5252-F5253)/F5253</f>
        <v>1.081742933649664E-2</v>
      </c>
      <c r="I5252" s="193"/>
      <c r="J5252" s="197">
        <v>5250</v>
      </c>
      <c r="K5252" s="234">
        <v>1.081742933649664E-2</v>
      </c>
      <c r="L5252" s="198">
        <v>3.8447866495222149E-3</v>
      </c>
    </row>
    <row r="5253" spans="1:12" ht="14.4" x14ac:dyDescent="0.3">
      <c r="A5253" s="7">
        <v>36514</v>
      </c>
      <c r="B5253" s="191">
        <v>1421.030029</v>
      </c>
      <c r="C5253" s="191">
        <v>1429.160034</v>
      </c>
      <c r="D5253" s="191">
        <v>1411.099976</v>
      </c>
      <c r="E5253" s="191">
        <v>1418.089966</v>
      </c>
      <c r="F5253" s="192">
        <v>1418.089966</v>
      </c>
      <c r="G5253" s="191">
        <v>904600000</v>
      </c>
      <c r="H5253" s="194">
        <f t="shared" si="82"/>
        <v>-2.0689661302013269E-3</v>
      </c>
      <c r="I5253" s="193"/>
      <c r="J5253" s="197">
        <v>5251</v>
      </c>
      <c r="K5253" s="234">
        <v>-2.0689661302013269E-3</v>
      </c>
      <c r="L5253" s="198">
        <v>3.8510324636083148E-3</v>
      </c>
    </row>
    <row r="5254" spans="1:12" ht="14.4" x14ac:dyDescent="0.3">
      <c r="A5254" s="7">
        <v>36511</v>
      </c>
      <c r="B5254" s="191">
        <v>1418.780029</v>
      </c>
      <c r="C5254" s="191">
        <v>1431.7700199999999</v>
      </c>
      <c r="D5254" s="191">
        <v>1418.780029</v>
      </c>
      <c r="E5254" s="191">
        <v>1421.030029</v>
      </c>
      <c r="F5254" s="192">
        <v>1421.030029</v>
      </c>
      <c r="G5254" s="191">
        <v>1349800000</v>
      </c>
      <c r="H5254" s="194">
        <f t="shared" si="82"/>
        <v>1.5858695174796543E-3</v>
      </c>
      <c r="I5254" s="193"/>
      <c r="J5254" s="197">
        <v>5252</v>
      </c>
      <c r="K5254" s="234">
        <v>1.5858695174796543E-3</v>
      </c>
      <c r="L5254" s="198">
        <v>3.8533006865801452E-3</v>
      </c>
    </row>
    <row r="5255" spans="1:12" ht="14.4" x14ac:dyDescent="0.3">
      <c r="A5255" s="7">
        <v>36510</v>
      </c>
      <c r="B5255" s="191">
        <v>1413.3199460000001</v>
      </c>
      <c r="C5255" s="191">
        <v>1423.1099850000001</v>
      </c>
      <c r="D5255" s="191">
        <v>1408.349976</v>
      </c>
      <c r="E5255" s="191">
        <v>1418.780029</v>
      </c>
      <c r="F5255" s="192">
        <v>1418.780029</v>
      </c>
      <c r="G5255" s="191">
        <v>1070300000</v>
      </c>
      <c r="H5255" s="194">
        <f t="shared" si="82"/>
        <v>3.8561929412610388E-3</v>
      </c>
      <c r="I5255" s="193"/>
      <c r="J5255" s="197">
        <v>5253</v>
      </c>
      <c r="K5255" s="234">
        <v>3.8561929412610388E-3</v>
      </c>
      <c r="L5255" s="198">
        <v>3.855077296013542E-3</v>
      </c>
    </row>
    <row r="5256" spans="1:12" ht="14.4" x14ac:dyDescent="0.3">
      <c r="A5256" s="7">
        <v>36509</v>
      </c>
      <c r="B5256" s="191">
        <v>1403.170044</v>
      </c>
      <c r="C5256" s="191">
        <v>1417.400024</v>
      </c>
      <c r="D5256" s="191">
        <v>1396.1999510000001</v>
      </c>
      <c r="E5256" s="191">
        <v>1413.329956</v>
      </c>
      <c r="F5256" s="192">
        <v>1413.329956</v>
      </c>
      <c r="G5256" s="191">
        <v>1033900000</v>
      </c>
      <c r="H5256" s="194">
        <f t="shared" si="82"/>
        <v>7.2406847932965689E-3</v>
      </c>
      <c r="I5256" s="193"/>
      <c r="J5256" s="197">
        <v>5254</v>
      </c>
      <c r="K5256" s="234">
        <v>7.2406847932965689E-3</v>
      </c>
      <c r="L5256" s="198">
        <v>3.8561929412610388E-3</v>
      </c>
    </row>
    <row r="5257" spans="1:12" ht="14.4" x14ac:dyDescent="0.3">
      <c r="A5257" s="7">
        <v>36508</v>
      </c>
      <c r="B5257" s="191">
        <v>1415.219971</v>
      </c>
      <c r="C5257" s="191">
        <v>1418.3000489999999</v>
      </c>
      <c r="D5257" s="191">
        <v>1401.589966</v>
      </c>
      <c r="E5257" s="191">
        <v>1403.170044</v>
      </c>
      <c r="F5257" s="192">
        <v>1403.170044</v>
      </c>
      <c r="G5257" s="191">
        <v>1027800000</v>
      </c>
      <c r="H5257" s="194">
        <f t="shared" si="82"/>
        <v>-8.5145258312638843E-3</v>
      </c>
      <c r="I5257" s="193"/>
      <c r="J5257" s="197">
        <v>5255</v>
      </c>
      <c r="K5257" s="234">
        <v>-8.5145258312638843E-3</v>
      </c>
      <c r="L5257" s="198">
        <v>3.859300286505182E-3</v>
      </c>
    </row>
    <row r="5258" spans="1:12" ht="14.4" x14ac:dyDescent="0.3">
      <c r="A5258" s="7">
        <v>36507</v>
      </c>
      <c r="B5258" s="191">
        <v>1417.040039</v>
      </c>
      <c r="C5258" s="191">
        <v>1421.579956</v>
      </c>
      <c r="D5258" s="191">
        <v>1410.099976</v>
      </c>
      <c r="E5258" s="191">
        <v>1415.219971</v>
      </c>
      <c r="F5258" s="192">
        <v>1415.219971</v>
      </c>
      <c r="G5258" s="191">
        <v>977600000</v>
      </c>
      <c r="H5258" s="194">
        <f t="shared" si="82"/>
        <v>-1.2844153657679336E-3</v>
      </c>
      <c r="I5258" s="193"/>
      <c r="J5258" s="197">
        <v>5256</v>
      </c>
      <c r="K5258" s="234">
        <v>-1.2844153657679336E-3</v>
      </c>
      <c r="L5258" s="198">
        <v>3.8613450114242747E-3</v>
      </c>
    </row>
    <row r="5259" spans="1:12" ht="14.4" x14ac:dyDescent="0.3">
      <c r="A5259" s="7">
        <v>36504</v>
      </c>
      <c r="B5259" s="191">
        <v>1408.1099850000001</v>
      </c>
      <c r="C5259" s="191">
        <v>1421.579956</v>
      </c>
      <c r="D5259" s="191">
        <v>1405.650024</v>
      </c>
      <c r="E5259" s="191">
        <v>1417.040039</v>
      </c>
      <c r="F5259" s="192">
        <v>1417.040039</v>
      </c>
      <c r="G5259" s="191">
        <v>987200000</v>
      </c>
      <c r="H5259" s="194">
        <f t="shared" si="82"/>
        <v>6.3418725065002126E-3</v>
      </c>
      <c r="I5259" s="193"/>
      <c r="J5259" s="197">
        <v>5257</v>
      </c>
      <c r="K5259" s="234">
        <v>6.3418725065002126E-3</v>
      </c>
      <c r="L5259" s="198">
        <v>3.8620966448639992E-3</v>
      </c>
    </row>
    <row r="5260" spans="1:12" ht="14.4" x14ac:dyDescent="0.3">
      <c r="A5260" s="7">
        <v>36503</v>
      </c>
      <c r="B5260" s="191">
        <v>1403.880005</v>
      </c>
      <c r="C5260" s="191">
        <v>1418.4300539999999</v>
      </c>
      <c r="D5260" s="191">
        <v>1391.469971</v>
      </c>
      <c r="E5260" s="191">
        <v>1408.1099850000001</v>
      </c>
      <c r="F5260" s="192">
        <v>1408.1099850000001</v>
      </c>
      <c r="G5260" s="191">
        <v>1122100000</v>
      </c>
      <c r="H5260" s="194">
        <f t="shared" si="82"/>
        <v>3.0130637838951691E-3</v>
      </c>
      <c r="I5260" s="193"/>
      <c r="J5260" s="197">
        <v>5258</v>
      </c>
      <c r="K5260" s="234">
        <v>3.0130637838951691E-3</v>
      </c>
      <c r="L5260" s="198">
        <v>3.8621620690158509E-3</v>
      </c>
    </row>
    <row r="5261" spans="1:12" ht="14.4" x14ac:dyDescent="0.3">
      <c r="A5261" s="7">
        <v>36502</v>
      </c>
      <c r="B5261" s="191">
        <v>1409.170044</v>
      </c>
      <c r="C5261" s="191">
        <v>1415.660034</v>
      </c>
      <c r="D5261" s="191">
        <v>1403.880005</v>
      </c>
      <c r="E5261" s="191">
        <v>1403.880005</v>
      </c>
      <c r="F5261" s="192">
        <v>1403.880005</v>
      </c>
      <c r="G5261" s="191">
        <v>957000000</v>
      </c>
      <c r="H5261" s="194">
        <f t="shared" si="82"/>
        <v>-3.7540103996136177E-3</v>
      </c>
      <c r="I5261" s="193"/>
      <c r="J5261" s="197">
        <v>5259</v>
      </c>
      <c r="K5261" s="234">
        <v>-3.7540103996136177E-3</v>
      </c>
      <c r="L5261" s="198">
        <v>3.8737333576280117E-3</v>
      </c>
    </row>
    <row r="5262" spans="1:12" ht="14.4" x14ac:dyDescent="0.3">
      <c r="A5262" s="7">
        <v>36501</v>
      </c>
      <c r="B5262" s="191">
        <v>1423.329956</v>
      </c>
      <c r="C5262" s="191">
        <v>1426.8100589999999</v>
      </c>
      <c r="D5262" s="191">
        <v>1409.170044</v>
      </c>
      <c r="E5262" s="191">
        <v>1409.170044</v>
      </c>
      <c r="F5262" s="192">
        <v>1409.170044</v>
      </c>
      <c r="G5262" s="191">
        <v>1085800000</v>
      </c>
      <c r="H5262" s="194">
        <f t="shared" si="82"/>
        <v>-9.948439531051418E-3</v>
      </c>
      <c r="I5262" s="193"/>
      <c r="J5262" s="197">
        <v>5260</v>
      </c>
      <c r="K5262" s="234">
        <v>-9.948439531051418E-3</v>
      </c>
      <c r="L5262" s="198">
        <v>3.8740035506960443E-3</v>
      </c>
    </row>
    <row r="5263" spans="1:12" ht="14.4" x14ac:dyDescent="0.3">
      <c r="A5263" s="7">
        <v>36500</v>
      </c>
      <c r="B5263" s="191">
        <v>1433.3000489999999</v>
      </c>
      <c r="C5263" s="191">
        <v>1434.150024</v>
      </c>
      <c r="D5263" s="191">
        <v>1418.25</v>
      </c>
      <c r="E5263" s="191">
        <v>1423.329956</v>
      </c>
      <c r="F5263" s="192">
        <v>1423.329956</v>
      </c>
      <c r="G5263" s="191">
        <v>916800000</v>
      </c>
      <c r="H5263" s="194">
        <f t="shared" si="82"/>
        <v>-6.9560403677903643E-3</v>
      </c>
      <c r="I5263" s="193"/>
      <c r="J5263" s="197">
        <v>5261</v>
      </c>
      <c r="K5263" s="234">
        <v>-6.9560403677903643E-3</v>
      </c>
      <c r="L5263" s="198">
        <v>3.8773430573611298E-3</v>
      </c>
    </row>
    <row r="5264" spans="1:12" ht="14.4" x14ac:dyDescent="0.3">
      <c r="A5264" s="7">
        <v>36497</v>
      </c>
      <c r="B5264" s="191">
        <v>1409.040039</v>
      </c>
      <c r="C5264" s="191">
        <v>1447.420044</v>
      </c>
      <c r="D5264" s="191">
        <v>1409.040039</v>
      </c>
      <c r="E5264" s="191">
        <v>1433.3000489999999</v>
      </c>
      <c r="F5264" s="192">
        <v>1433.3000489999999</v>
      </c>
      <c r="G5264" s="191">
        <v>1006400000</v>
      </c>
      <c r="H5264" s="194">
        <f t="shared" si="82"/>
        <v>1.7217402861892675E-2</v>
      </c>
      <c r="I5264" s="193"/>
      <c r="J5264" s="197">
        <v>5262</v>
      </c>
      <c r="K5264" s="234">
        <v>1.7217402861892675E-2</v>
      </c>
      <c r="L5264" s="198">
        <v>3.8804141885588552E-3</v>
      </c>
    </row>
    <row r="5265" spans="1:12" ht="14.4" x14ac:dyDescent="0.3">
      <c r="A5265" s="7">
        <v>36496</v>
      </c>
      <c r="B5265" s="191">
        <v>1397.719971</v>
      </c>
      <c r="C5265" s="191">
        <v>1409.040039</v>
      </c>
      <c r="D5265" s="191">
        <v>1397.719971</v>
      </c>
      <c r="E5265" s="191">
        <v>1409.040039</v>
      </c>
      <c r="F5265" s="192">
        <v>1409.040039</v>
      </c>
      <c r="G5265" s="191">
        <v>900700000</v>
      </c>
      <c r="H5265" s="194">
        <f t="shared" si="82"/>
        <v>8.0989527479535407E-3</v>
      </c>
      <c r="I5265" s="193"/>
      <c r="J5265" s="197">
        <v>5263</v>
      </c>
      <c r="K5265" s="234">
        <v>8.0989527479535407E-3</v>
      </c>
      <c r="L5265" s="198">
        <v>3.8832279554189401E-3</v>
      </c>
    </row>
    <row r="5266" spans="1:12" ht="14.4" x14ac:dyDescent="0.3">
      <c r="A5266" s="7">
        <v>36495</v>
      </c>
      <c r="B5266" s="191">
        <v>1388.910034</v>
      </c>
      <c r="C5266" s="191">
        <v>1400.119995</v>
      </c>
      <c r="D5266" s="191">
        <v>1387.380005</v>
      </c>
      <c r="E5266" s="191">
        <v>1397.719971</v>
      </c>
      <c r="F5266" s="192">
        <v>1397.719971</v>
      </c>
      <c r="G5266" s="191">
        <v>884000000</v>
      </c>
      <c r="H5266" s="194">
        <f t="shared" si="82"/>
        <v>6.3430580702392644E-3</v>
      </c>
      <c r="I5266" s="193"/>
      <c r="J5266" s="197">
        <v>5264</v>
      </c>
      <c r="K5266" s="234">
        <v>6.3430580702392644E-3</v>
      </c>
      <c r="L5266" s="198">
        <v>3.8854497684056399E-3</v>
      </c>
    </row>
    <row r="5267" spans="1:12" ht="14.4" x14ac:dyDescent="0.3">
      <c r="A5267" s="7">
        <v>36494</v>
      </c>
      <c r="B5267" s="191">
        <v>1407.829956</v>
      </c>
      <c r="C5267" s="191">
        <v>1410.589966</v>
      </c>
      <c r="D5267" s="191">
        <v>1386.9499510000001</v>
      </c>
      <c r="E5267" s="191">
        <v>1388.910034</v>
      </c>
      <c r="F5267" s="192">
        <v>1388.910034</v>
      </c>
      <c r="G5267" s="191">
        <v>951500000</v>
      </c>
      <c r="H5267" s="194">
        <f t="shared" si="82"/>
        <v>-1.3439067636944104E-2</v>
      </c>
      <c r="I5267" s="193"/>
      <c r="J5267" s="197">
        <v>5265</v>
      </c>
      <c r="K5267" s="234">
        <v>-1.3439067636944104E-2</v>
      </c>
      <c r="L5267" s="198">
        <v>3.8875100617675419E-3</v>
      </c>
    </row>
    <row r="5268" spans="1:12" ht="14.4" x14ac:dyDescent="0.3">
      <c r="A5268" s="7">
        <v>36493</v>
      </c>
      <c r="B5268" s="191">
        <v>1416.619995</v>
      </c>
      <c r="C5268" s="191">
        <v>1416.619995</v>
      </c>
      <c r="D5268" s="191">
        <v>1404.150024</v>
      </c>
      <c r="E5268" s="191">
        <v>1407.829956</v>
      </c>
      <c r="F5268" s="192">
        <v>1407.829956</v>
      </c>
      <c r="G5268" s="191">
        <v>866100000</v>
      </c>
      <c r="H5268" s="194">
        <f t="shared" si="82"/>
        <v>-6.2049378316165714E-3</v>
      </c>
      <c r="I5268" s="193"/>
      <c r="J5268" s="197">
        <v>5266</v>
      </c>
      <c r="K5268" s="234">
        <v>-6.2049378316165714E-3</v>
      </c>
      <c r="L5268" s="198">
        <v>3.8919130362734008E-3</v>
      </c>
    </row>
    <row r="5269" spans="1:12" ht="14.4" x14ac:dyDescent="0.3">
      <c r="A5269" s="7">
        <v>36490</v>
      </c>
      <c r="B5269" s="191">
        <v>1417.079956</v>
      </c>
      <c r="C5269" s="191">
        <v>1425.23999</v>
      </c>
      <c r="D5269" s="191">
        <v>1416.1400149999999</v>
      </c>
      <c r="E5269" s="191">
        <v>1416.619995</v>
      </c>
      <c r="F5269" s="192">
        <v>1416.619995</v>
      </c>
      <c r="G5269" s="191">
        <v>312120000</v>
      </c>
      <c r="H5269" s="194">
        <f t="shared" si="82"/>
        <v>-3.2458366096600207E-4</v>
      </c>
      <c r="I5269" s="193"/>
      <c r="J5269" s="197">
        <v>5267</v>
      </c>
      <c r="K5269" s="234">
        <v>-3.2458366096600207E-4</v>
      </c>
      <c r="L5269" s="198">
        <v>3.8986709193409809E-3</v>
      </c>
    </row>
    <row r="5270" spans="1:12" ht="14.4" x14ac:dyDescent="0.3">
      <c r="A5270" s="7">
        <v>36488</v>
      </c>
      <c r="B5270" s="191">
        <v>1404.6400149999999</v>
      </c>
      <c r="C5270" s="191">
        <v>1419.709961</v>
      </c>
      <c r="D5270" s="191">
        <v>1399.170044</v>
      </c>
      <c r="E5270" s="191">
        <v>1417.079956</v>
      </c>
      <c r="F5270" s="192">
        <v>1417.079956</v>
      </c>
      <c r="G5270" s="191">
        <v>734800000</v>
      </c>
      <c r="H5270" s="194">
        <f t="shared" si="82"/>
        <v>8.8563196741907498E-3</v>
      </c>
      <c r="I5270" s="193"/>
      <c r="J5270" s="197">
        <v>5268</v>
      </c>
      <c r="K5270" s="234">
        <v>8.8563196741907498E-3</v>
      </c>
      <c r="L5270" s="198">
        <v>3.9066912155315686E-3</v>
      </c>
    </row>
    <row r="5271" spans="1:12" ht="14.4" x14ac:dyDescent="0.3">
      <c r="A5271" s="7">
        <v>36487</v>
      </c>
      <c r="B5271" s="191">
        <v>1420.9399410000001</v>
      </c>
      <c r="C5271" s="191">
        <v>1423.910034</v>
      </c>
      <c r="D5271" s="191">
        <v>1402.1999510000001</v>
      </c>
      <c r="E5271" s="191">
        <v>1404.6400149999999</v>
      </c>
      <c r="F5271" s="192">
        <v>1404.6400149999999</v>
      </c>
      <c r="G5271" s="191">
        <v>926100000</v>
      </c>
      <c r="H5271" s="194">
        <f t="shared" si="82"/>
        <v>-1.1471227973596768E-2</v>
      </c>
      <c r="I5271" s="193"/>
      <c r="J5271" s="197">
        <v>5269</v>
      </c>
      <c r="K5271" s="234">
        <v>-1.1471227973596768E-2</v>
      </c>
      <c r="L5271" s="198">
        <v>3.9070949824230976E-3</v>
      </c>
    </row>
    <row r="5272" spans="1:12" ht="14.4" x14ac:dyDescent="0.3">
      <c r="A5272" s="7">
        <v>36486</v>
      </c>
      <c r="B5272" s="191">
        <v>1422</v>
      </c>
      <c r="C5272" s="191">
        <v>1425</v>
      </c>
      <c r="D5272" s="191">
        <v>1412.400024</v>
      </c>
      <c r="E5272" s="191">
        <v>1420.9399410000001</v>
      </c>
      <c r="F5272" s="192">
        <v>1420.9399410000001</v>
      </c>
      <c r="G5272" s="191">
        <v>873500000</v>
      </c>
      <c r="H5272" s="194">
        <f t="shared" si="82"/>
        <v>-7.4547046413495793E-4</v>
      </c>
      <c r="I5272" s="193"/>
      <c r="J5272" s="197">
        <v>5270</v>
      </c>
      <c r="K5272" s="234">
        <v>-7.4547046413495793E-4</v>
      </c>
      <c r="L5272" s="198">
        <v>3.9119638755010268E-3</v>
      </c>
    </row>
    <row r="5273" spans="1:12" ht="14.4" x14ac:dyDescent="0.3">
      <c r="A5273" s="7">
        <v>36483</v>
      </c>
      <c r="B5273" s="191">
        <v>1424.9399410000001</v>
      </c>
      <c r="C5273" s="191">
        <v>1424.9399410000001</v>
      </c>
      <c r="D5273" s="191">
        <v>1417.540039</v>
      </c>
      <c r="E5273" s="191">
        <v>1422</v>
      </c>
      <c r="F5273" s="192">
        <v>1422</v>
      </c>
      <c r="G5273" s="191">
        <v>893800000</v>
      </c>
      <c r="H5273" s="194">
        <f t="shared" si="82"/>
        <v>-2.0632034483761374E-3</v>
      </c>
      <c r="I5273" s="193"/>
      <c r="J5273" s="197">
        <v>5271</v>
      </c>
      <c r="K5273" s="234">
        <v>-2.0632034483761374E-3</v>
      </c>
      <c r="L5273" s="198">
        <v>3.9143869124048051E-3</v>
      </c>
    </row>
    <row r="5274" spans="1:12" ht="14.4" x14ac:dyDescent="0.3">
      <c r="A5274" s="7">
        <v>36482</v>
      </c>
      <c r="B5274" s="191">
        <v>1410.709961</v>
      </c>
      <c r="C5274" s="191">
        <v>1425.3100589999999</v>
      </c>
      <c r="D5274" s="191">
        <v>1410.709961</v>
      </c>
      <c r="E5274" s="191">
        <v>1424.9399410000001</v>
      </c>
      <c r="F5274" s="192">
        <v>1424.9399410000001</v>
      </c>
      <c r="G5274" s="191">
        <v>1022800000</v>
      </c>
      <c r="H5274" s="194">
        <f t="shared" si="82"/>
        <v>1.0087105353614264E-2</v>
      </c>
      <c r="I5274" s="193"/>
      <c r="J5274" s="197">
        <v>5272</v>
      </c>
      <c r="K5274" s="234">
        <v>1.0087105353614264E-2</v>
      </c>
      <c r="L5274" s="198">
        <v>3.9188870443472388E-3</v>
      </c>
    </row>
    <row r="5275" spans="1:12" ht="14.4" x14ac:dyDescent="0.3">
      <c r="A5275" s="7">
        <v>36481</v>
      </c>
      <c r="B5275" s="191">
        <v>1420.0699460000001</v>
      </c>
      <c r="C5275" s="191">
        <v>1423.4399410000001</v>
      </c>
      <c r="D5275" s="191">
        <v>1410.6899410000001</v>
      </c>
      <c r="E5275" s="191">
        <v>1410.709961</v>
      </c>
      <c r="F5275" s="192">
        <v>1410.709961</v>
      </c>
      <c r="G5275" s="191">
        <v>960000000</v>
      </c>
      <c r="H5275" s="194">
        <f t="shared" si="82"/>
        <v>-6.5912140640430475E-3</v>
      </c>
      <c r="I5275" s="193"/>
      <c r="J5275" s="197">
        <v>5273</v>
      </c>
      <c r="K5275" s="234">
        <v>-6.5912140640430475E-3</v>
      </c>
      <c r="L5275" s="198">
        <v>3.9201574314383187E-3</v>
      </c>
    </row>
    <row r="5276" spans="1:12" ht="14.4" x14ac:dyDescent="0.3">
      <c r="A5276" s="7">
        <v>36480</v>
      </c>
      <c r="B5276" s="191">
        <v>1394.3900149999999</v>
      </c>
      <c r="C5276" s="191">
        <v>1420.3599850000001</v>
      </c>
      <c r="D5276" s="191">
        <v>1394.3900149999999</v>
      </c>
      <c r="E5276" s="191">
        <v>1420.0699460000001</v>
      </c>
      <c r="F5276" s="192">
        <v>1420.0699460000001</v>
      </c>
      <c r="G5276" s="191">
        <v>942200000</v>
      </c>
      <c r="H5276" s="194">
        <f t="shared" si="82"/>
        <v>1.8416605629523332E-2</v>
      </c>
      <c r="I5276" s="193"/>
      <c r="J5276" s="197">
        <v>5274</v>
      </c>
      <c r="K5276" s="234">
        <v>1.8416605629523332E-2</v>
      </c>
      <c r="L5276" s="198">
        <v>3.9209386894495336E-3</v>
      </c>
    </row>
    <row r="5277" spans="1:12" ht="14.4" x14ac:dyDescent="0.3">
      <c r="A5277" s="7">
        <v>36479</v>
      </c>
      <c r="B5277" s="191">
        <v>1396.0600589999999</v>
      </c>
      <c r="C5277" s="191">
        <v>1398.579956</v>
      </c>
      <c r="D5277" s="191">
        <v>1392.280029</v>
      </c>
      <c r="E5277" s="191">
        <v>1394.3900149999999</v>
      </c>
      <c r="F5277" s="192">
        <v>1394.3900149999999</v>
      </c>
      <c r="G5277" s="191">
        <v>795700000</v>
      </c>
      <c r="H5277" s="194">
        <f t="shared" si="82"/>
        <v>-1.1962551247230845E-3</v>
      </c>
      <c r="I5277" s="193"/>
      <c r="J5277" s="197">
        <v>5275</v>
      </c>
      <c r="K5277" s="234">
        <v>-1.1962551247230845E-3</v>
      </c>
      <c r="L5277" s="198">
        <v>3.9227529921196614E-3</v>
      </c>
    </row>
    <row r="5278" spans="1:12" ht="14.4" x14ac:dyDescent="0.3">
      <c r="A5278" s="7">
        <v>36476</v>
      </c>
      <c r="B5278" s="191">
        <v>1381.459961</v>
      </c>
      <c r="C5278" s="191">
        <v>1396.119995</v>
      </c>
      <c r="D5278" s="191">
        <v>1368.540039</v>
      </c>
      <c r="E5278" s="191">
        <v>1396.0600589999999</v>
      </c>
      <c r="F5278" s="192">
        <v>1396.0600589999999</v>
      </c>
      <c r="G5278" s="191">
        <v>900200000</v>
      </c>
      <c r="H5278" s="194">
        <f t="shared" si="82"/>
        <v>1.0568600185438084E-2</v>
      </c>
      <c r="I5278" s="193"/>
      <c r="J5278" s="197">
        <v>5276</v>
      </c>
      <c r="K5278" s="234">
        <v>1.0568600185438084E-2</v>
      </c>
      <c r="L5278" s="198">
        <v>3.9254130188142713E-3</v>
      </c>
    </row>
    <row r="5279" spans="1:12" ht="14.4" x14ac:dyDescent="0.3">
      <c r="A5279" s="7">
        <v>36475</v>
      </c>
      <c r="B5279" s="191">
        <v>1373.459961</v>
      </c>
      <c r="C5279" s="191">
        <v>1382.119995</v>
      </c>
      <c r="D5279" s="191">
        <v>1372.1899410000001</v>
      </c>
      <c r="E5279" s="191">
        <v>1381.459961</v>
      </c>
      <c r="F5279" s="192">
        <v>1381.459961</v>
      </c>
      <c r="G5279" s="191">
        <v>891300000</v>
      </c>
      <c r="H5279" s="194">
        <f t="shared" si="82"/>
        <v>5.8247056537238219E-3</v>
      </c>
      <c r="I5279" s="193"/>
      <c r="J5279" s="197">
        <v>5277</v>
      </c>
      <c r="K5279" s="234">
        <v>5.8247056537238219E-3</v>
      </c>
      <c r="L5279" s="198">
        <v>3.9263631901840686E-3</v>
      </c>
    </row>
    <row r="5280" spans="1:12" ht="14.4" x14ac:dyDescent="0.3">
      <c r="A5280" s="7">
        <v>36474</v>
      </c>
      <c r="B5280" s="191">
        <v>1365.280029</v>
      </c>
      <c r="C5280" s="191">
        <v>1379.1800539999999</v>
      </c>
      <c r="D5280" s="191">
        <v>1359.9799800000001</v>
      </c>
      <c r="E5280" s="191">
        <v>1373.459961</v>
      </c>
      <c r="F5280" s="192">
        <v>1373.459961</v>
      </c>
      <c r="G5280" s="191">
        <v>984700000</v>
      </c>
      <c r="H5280" s="194">
        <f t="shared" si="82"/>
        <v>5.9913950444227936E-3</v>
      </c>
      <c r="I5280" s="193"/>
      <c r="J5280" s="197">
        <v>5278</v>
      </c>
      <c r="K5280" s="234">
        <v>5.9913950444227936E-3</v>
      </c>
      <c r="L5280" s="198">
        <v>3.9313531004483383E-3</v>
      </c>
    </row>
    <row r="5281" spans="1:12" ht="14.4" x14ac:dyDescent="0.3">
      <c r="A5281" s="7">
        <v>36473</v>
      </c>
      <c r="B5281" s="191">
        <v>1377.01001</v>
      </c>
      <c r="C5281" s="191">
        <v>1383.8100589999999</v>
      </c>
      <c r="D5281" s="191">
        <v>1361.4499510000001</v>
      </c>
      <c r="E5281" s="191">
        <v>1365.280029</v>
      </c>
      <c r="F5281" s="192">
        <v>1365.280029</v>
      </c>
      <c r="G5281" s="191">
        <v>854300000</v>
      </c>
      <c r="H5281" s="194">
        <f t="shared" si="82"/>
        <v>-8.5184427962146422E-3</v>
      </c>
      <c r="I5281" s="193"/>
      <c r="J5281" s="197">
        <v>5279</v>
      </c>
      <c r="K5281" s="234">
        <v>-8.5184427962146422E-3</v>
      </c>
      <c r="L5281" s="198">
        <v>3.9444212511011798E-3</v>
      </c>
    </row>
    <row r="5282" spans="1:12" ht="14.4" x14ac:dyDescent="0.3">
      <c r="A5282" s="7">
        <v>36472</v>
      </c>
      <c r="B5282" s="191">
        <v>1370.2299800000001</v>
      </c>
      <c r="C5282" s="191">
        <v>1380.780029</v>
      </c>
      <c r="D5282" s="191">
        <v>1365.869995</v>
      </c>
      <c r="E5282" s="191">
        <v>1377.01001</v>
      </c>
      <c r="F5282" s="192">
        <v>1377.01001</v>
      </c>
      <c r="G5282" s="191">
        <v>806800000</v>
      </c>
      <c r="H5282" s="194">
        <f t="shared" si="82"/>
        <v>4.948096377222674E-3</v>
      </c>
      <c r="I5282" s="193"/>
      <c r="J5282" s="197">
        <v>5280</v>
      </c>
      <c r="K5282" s="234">
        <v>4.948096377222674E-3</v>
      </c>
      <c r="L5282" s="198">
        <v>3.9470108837469844E-3</v>
      </c>
    </row>
    <row r="5283" spans="1:12" ht="14.4" x14ac:dyDescent="0.3">
      <c r="A5283" s="7">
        <v>36469</v>
      </c>
      <c r="B5283" s="191">
        <v>1362.6400149999999</v>
      </c>
      <c r="C5283" s="191">
        <v>1387.4799800000001</v>
      </c>
      <c r="D5283" s="191">
        <v>1362.6400149999999</v>
      </c>
      <c r="E5283" s="191">
        <v>1370.2299800000001</v>
      </c>
      <c r="F5283" s="192">
        <v>1370.2299800000001</v>
      </c>
      <c r="G5283" s="191">
        <v>1007300000</v>
      </c>
      <c r="H5283" s="194">
        <f t="shared" si="82"/>
        <v>5.5700441176315526E-3</v>
      </c>
      <c r="I5283" s="193"/>
      <c r="J5283" s="197">
        <v>5281</v>
      </c>
      <c r="K5283" s="234">
        <v>5.5700441176315526E-3</v>
      </c>
      <c r="L5283" s="198">
        <v>3.9502784037680856E-3</v>
      </c>
    </row>
    <row r="5284" spans="1:12" ht="14.4" x14ac:dyDescent="0.3">
      <c r="A5284" s="7">
        <v>36468</v>
      </c>
      <c r="B5284" s="191">
        <v>1354.9300539999999</v>
      </c>
      <c r="C5284" s="191">
        <v>1369.410034</v>
      </c>
      <c r="D5284" s="191">
        <v>1354.9300539999999</v>
      </c>
      <c r="E5284" s="191">
        <v>1362.6400149999999</v>
      </c>
      <c r="F5284" s="192">
        <v>1362.6400149999999</v>
      </c>
      <c r="G5284" s="191">
        <v>981700000</v>
      </c>
      <c r="H5284" s="194">
        <f t="shared" si="82"/>
        <v>5.690301855242501E-3</v>
      </c>
      <c r="I5284" s="193"/>
      <c r="J5284" s="197">
        <v>5282</v>
      </c>
      <c r="K5284" s="234">
        <v>5.690301855242501E-3</v>
      </c>
      <c r="L5284" s="198">
        <v>3.9508337827714258E-3</v>
      </c>
    </row>
    <row r="5285" spans="1:12" ht="14.4" x14ac:dyDescent="0.3">
      <c r="A5285" s="7">
        <v>36467</v>
      </c>
      <c r="B5285" s="191">
        <v>1347.73999</v>
      </c>
      <c r="C5285" s="191">
        <v>1360.329956</v>
      </c>
      <c r="D5285" s="191">
        <v>1347.73999</v>
      </c>
      <c r="E5285" s="191">
        <v>1354.9300539999999</v>
      </c>
      <c r="F5285" s="192">
        <v>1354.9300539999999</v>
      </c>
      <c r="G5285" s="191">
        <v>914400000</v>
      </c>
      <c r="H5285" s="194">
        <f t="shared" si="82"/>
        <v>5.3349043979914051E-3</v>
      </c>
      <c r="I5285" s="193"/>
      <c r="J5285" s="197">
        <v>5283</v>
      </c>
      <c r="K5285" s="234">
        <v>5.3349043979914051E-3</v>
      </c>
      <c r="L5285" s="198">
        <v>3.951083330601732E-3</v>
      </c>
    </row>
    <row r="5286" spans="1:12" ht="14.4" x14ac:dyDescent="0.3">
      <c r="A5286" s="7">
        <v>36466</v>
      </c>
      <c r="B5286" s="191">
        <v>1354.119995</v>
      </c>
      <c r="C5286" s="191">
        <v>1369.3199460000001</v>
      </c>
      <c r="D5286" s="191">
        <v>1346.410034</v>
      </c>
      <c r="E5286" s="191">
        <v>1347.73999</v>
      </c>
      <c r="F5286" s="192">
        <v>1347.73999</v>
      </c>
      <c r="G5286" s="191">
        <v>904500000</v>
      </c>
      <c r="H5286" s="194">
        <f t="shared" si="82"/>
        <v>-4.7115506923741885E-3</v>
      </c>
      <c r="I5286" s="193"/>
      <c r="J5286" s="197">
        <v>5284</v>
      </c>
      <c r="K5286" s="234">
        <v>-4.7115506923741885E-3</v>
      </c>
      <c r="L5286" s="198">
        <v>3.9518730395757835E-3</v>
      </c>
    </row>
    <row r="5287" spans="1:12" ht="14.4" x14ac:dyDescent="0.3">
      <c r="A5287" s="7">
        <v>36465</v>
      </c>
      <c r="B5287" s="191">
        <v>1362.9300539999999</v>
      </c>
      <c r="C5287" s="191">
        <v>1367.3000489999999</v>
      </c>
      <c r="D5287" s="191">
        <v>1354.0500489999999</v>
      </c>
      <c r="E5287" s="191">
        <v>1354.119995</v>
      </c>
      <c r="F5287" s="192">
        <v>1354.119995</v>
      </c>
      <c r="G5287" s="191">
        <v>861000000</v>
      </c>
      <c r="H5287" s="194">
        <f t="shared" si="82"/>
        <v>-6.4640580594313539E-3</v>
      </c>
      <c r="I5287" s="193"/>
      <c r="J5287" s="197">
        <v>5285</v>
      </c>
      <c r="K5287" s="234">
        <v>-6.4640580594313539E-3</v>
      </c>
      <c r="L5287" s="198">
        <v>3.9531152655042871E-3</v>
      </c>
    </row>
    <row r="5288" spans="1:12" ht="14.4" x14ac:dyDescent="0.3">
      <c r="A5288" s="7">
        <v>36462</v>
      </c>
      <c r="B5288" s="191">
        <v>1342.4399410000001</v>
      </c>
      <c r="C5288" s="191">
        <v>1373.170044</v>
      </c>
      <c r="D5288" s="191">
        <v>1342.4399410000001</v>
      </c>
      <c r="E5288" s="191">
        <v>1362.9300539999999</v>
      </c>
      <c r="F5288" s="192">
        <v>1362.9300539999999</v>
      </c>
      <c r="G5288" s="191">
        <v>1120500000</v>
      </c>
      <c r="H5288" s="194">
        <f t="shared" si="82"/>
        <v>1.5263336834820706E-2</v>
      </c>
      <c r="I5288" s="193"/>
      <c r="J5288" s="197">
        <v>5286</v>
      </c>
      <c r="K5288" s="234">
        <v>1.5263336834820706E-2</v>
      </c>
      <c r="L5288" s="198">
        <v>3.9544381079091246E-3</v>
      </c>
    </row>
    <row r="5289" spans="1:12" ht="14.4" x14ac:dyDescent="0.3">
      <c r="A5289" s="7">
        <v>36461</v>
      </c>
      <c r="B5289" s="191">
        <v>1296.709961</v>
      </c>
      <c r="C5289" s="191">
        <v>1342.469971</v>
      </c>
      <c r="D5289" s="191">
        <v>1296.709961</v>
      </c>
      <c r="E5289" s="191">
        <v>1342.4399410000001</v>
      </c>
      <c r="F5289" s="192">
        <v>1342.4399410000001</v>
      </c>
      <c r="G5289" s="191">
        <v>1135100000</v>
      </c>
      <c r="H5289" s="194">
        <f t="shared" si="82"/>
        <v>3.5266159261037766E-2</v>
      </c>
      <c r="I5289" s="193"/>
      <c r="J5289" s="197">
        <v>5287</v>
      </c>
      <c r="K5289" s="234">
        <v>3.5266159261037766E-2</v>
      </c>
      <c r="L5289" s="198">
        <v>3.9589518007585086E-3</v>
      </c>
    </row>
    <row r="5290" spans="1:12" ht="14.4" x14ac:dyDescent="0.3">
      <c r="A5290" s="7">
        <v>36460</v>
      </c>
      <c r="B5290" s="191">
        <v>1281.910034</v>
      </c>
      <c r="C5290" s="191">
        <v>1299.3900149999999</v>
      </c>
      <c r="D5290" s="191">
        <v>1280.4799800000001</v>
      </c>
      <c r="E5290" s="191">
        <v>1296.709961</v>
      </c>
      <c r="F5290" s="192">
        <v>1296.709961</v>
      </c>
      <c r="G5290" s="191">
        <v>950100000</v>
      </c>
      <c r="H5290" s="194">
        <f t="shared" si="82"/>
        <v>1.1545215036517941E-2</v>
      </c>
      <c r="I5290" s="193"/>
      <c r="J5290" s="197">
        <v>5288</v>
      </c>
      <c r="K5290" s="234">
        <v>1.1545215036517941E-2</v>
      </c>
      <c r="L5290" s="198">
        <v>3.9596751963925543E-3</v>
      </c>
    </row>
    <row r="5291" spans="1:12" ht="14.4" x14ac:dyDescent="0.3">
      <c r="A5291" s="7">
        <v>36459</v>
      </c>
      <c r="B5291" s="191">
        <v>1293.630005</v>
      </c>
      <c r="C5291" s="191">
        <v>1303.459961</v>
      </c>
      <c r="D5291" s="191">
        <v>1281.8599850000001</v>
      </c>
      <c r="E5291" s="191">
        <v>1281.910034</v>
      </c>
      <c r="F5291" s="192">
        <v>1281.910034</v>
      </c>
      <c r="G5291" s="191">
        <v>878300000</v>
      </c>
      <c r="H5291" s="194">
        <f t="shared" si="82"/>
        <v>-9.0597550727033321E-3</v>
      </c>
      <c r="I5291" s="193"/>
      <c r="J5291" s="197">
        <v>5289</v>
      </c>
      <c r="K5291" s="234">
        <v>-9.0597550727033321E-3</v>
      </c>
      <c r="L5291" s="198">
        <v>3.9628903129962836E-3</v>
      </c>
    </row>
    <row r="5292" spans="1:12" ht="14.4" x14ac:dyDescent="0.3">
      <c r="A5292" s="7">
        <v>36458</v>
      </c>
      <c r="B5292" s="191">
        <v>1301.650024</v>
      </c>
      <c r="C5292" s="191">
        <v>1301.6800539999999</v>
      </c>
      <c r="D5292" s="191">
        <v>1286.0699460000001</v>
      </c>
      <c r="E5292" s="191">
        <v>1293.630005</v>
      </c>
      <c r="F5292" s="192">
        <v>1293.630005</v>
      </c>
      <c r="G5292" s="191">
        <v>777000000</v>
      </c>
      <c r="H5292" s="194">
        <f t="shared" si="82"/>
        <v>-6.1614250006728748E-3</v>
      </c>
      <c r="I5292" s="193"/>
      <c r="J5292" s="197">
        <v>5290</v>
      </c>
      <c r="K5292" s="234">
        <v>-6.1614250006728748E-3</v>
      </c>
      <c r="L5292" s="198">
        <v>3.9639993963008604E-3</v>
      </c>
    </row>
    <row r="5293" spans="1:12" ht="14.4" x14ac:dyDescent="0.3">
      <c r="A5293" s="7">
        <v>36455</v>
      </c>
      <c r="B5293" s="191">
        <v>1283.6099850000001</v>
      </c>
      <c r="C5293" s="191">
        <v>1308.8100589999999</v>
      </c>
      <c r="D5293" s="191">
        <v>1283.6099850000001</v>
      </c>
      <c r="E5293" s="191">
        <v>1301.650024</v>
      </c>
      <c r="F5293" s="192">
        <v>1301.650024</v>
      </c>
      <c r="G5293" s="191">
        <v>959200000</v>
      </c>
      <c r="H5293" s="194">
        <f t="shared" si="82"/>
        <v>1.405414355669723E-2</v>
      </c>
      <c r="I5293" s="193"/>
      <c r="J5293" s="197">
        <v>5291</v>
      </c>
      <c r="K5293" s="234">
        <v>1.405414355669723E-2</v>
      </c>
      <c r="L5293" s="198">
        <v>3.965206483439029E-3</v>
      </c>
    </row>
    <row r="5294" spans="1:12" ht="14.4" x14ac:dyDescent="0.3">
      <c r="A5294" s="7">
        <v>36454</v>
      </c>
      <c r="B5294" s="191">
        <v>1289.4300539999999</v>
      </c>
      <c r="C5294" s="191">
        <v>1289.4300539999999</v>
      </c>
      <c r="D5294" s="191">
        <v>1265.6099850000001</v>
      </c>
      <c r="E5294" s="191">
        <v>1283.6099850000001</v>
      </c>
      <c r="F5294" s="192">
        <v>1283.6099850000001</v>
      </c>
      <c r="G5294" s="191">
        <v>1012500000</v>
      </c>
      <c r="H5294" s="194">
        <f t="shared" si="82"/>
        <v>-4.5136756212135537E-3</v>
      </c>
      <c r="I5294" s="193"/>
      <c r="J5294" s="197">
        <v>5292</v>
      </c>
      <c r="K5294" s="234">
        <v>-4.5136756212135537E-3</v>
      </c>
      <c r="L5294" s="198">
        <v>3.9681943092001537E-3</v>
      </c>
    </row>
    <row r="5295" spans="1:12" ht="14.4" x14ac:dyDescent="0.3">
      <c r="A5295" s="7">
        <v>36453</v>
      </c>
      <c r="B5295" s="191">
        <v>1261.3199460000001</v>
      </c>
      <c r="C5295" s="191">
        <v>1289.4399410000001</v>
      </c>
      <c r="D5295" s="191">
        <v>1261.3199460000001</v>
      </c>
      <c r="E5295" s="191">
        <v>1289.4300539999999</v>
      </c>
      <c r="F5295" s="192">
        <v>1289.4300539999999</v>
      </c>
      <c r="G5295" s="191">
        <v>928800000</v>
      </c>
      <c r="H5295" s="194">
        <f t="shared" si="82"/>
        <v>2.2286262965352212E-2</v>
      </c>
      <c r="I5295" s="193"/>
      <c r="J5295" s="197">
        <v>5293</v>
      </c>
      <c r="K5295" s="234">
        <v>2.2286262965352212E-2</v>
      </c>
      <c r="L5295" s="198">
        <v>3.97369856319845E-3</v>
      </c>
    </row>
    <row r="5296" spans="1:12" ht="14.4" x14ac:dyDescent="0.3">
      <c r="A5296" s="7">
        <v>36452</v>
      </c>
      <c r="B5296" s="191">
        <v>1254.130005</v>
      </c>
      <c r="C5296" s="191">
        <v>1279.3199460000001</v>
      </c>
      <c r="D5296" s="191">
        <v>1254.130005</v>
      </c>
      <c r="E5296" s="191">
        <v>1261.3199460000001</v>
      </c>
      <c r="F5296" s="192">
        <v>1261.3199460000001</v>
      </c>
      <c r="G5296" s="191">
        <v>905700000</v>
      </c>
      <c r="H5296" s="194">
        <f t="shared" si="82"/>
        <v>5.733010909024611E-3</v>
      </c>
      <c r="I5296" s="193"/>
      <c r="J5296" s="197">
        <v>5294</v>
      </c>
      <c r="K5296" s="234">
        <v>5.733010909024611E-3</v>
      </c>
      <c r="L5296" s="198">
        <v>3.9738463470596862E-3</v>
      </c>
    </row>
    <row r="5297" spans="1:12" ht="14.4" x14ac:dyDescent="0.3">
      <c r="A5297" s="7">
        <v>36451</v>
      </c>
      <c r="B5297" s="191">
        <v>1247.410034</v>
      </c>
      <c r="C5297" s="191">
        <v>1254.130005</v>
      </c>
      <c r="D5297" s="191">
        <v>1233.6999510000001</v>
      </c>
      <c r="E5297" s="191">
        <v>1254.130005</v>
      </c>
      <c r="F5297" s="192">
        <v>1254.130005</v>
      </c>
      <c r="G5297" s="191">
        <v>818700000</v>
      </c>
      <c r="H5297" s="194">
        <f t="shared" si="82"/>
        <v>5.3871388050739273E-3</v>
      </c>
      <c r="I5297" s="193"/>
      <c r="J5297" s="197">
        <v>5295</v>
      </c>
      <c r="K5297" s="234">
        <v>5.3871388050739273E-3</v>
      </c>
      <c r="L5297" s="198">
        <v>3.9789298359812373E-3</v>
      </c>
    </row>
    <row r="5298" spans="1:12" ht="14.4" x14ac:dyDescent="0.3">
      <c r="A5298" s="7">
        <v>36448</v>
      </c>
      <c r="B5298" s="191">
        <v>1283.420044</v>
      </c>
      <c r="C5298" s="191">
        <v>1283.420044</v>
      </c>
      <c r="D5298" s="191">
        <v>1245.3900149999999</v>
      </c>
      <c r="E5298" s="191">
        <v>1247.410034</v>
      </c>
      <c r="F5298" s="192">
        <v>1247.410034</v>
      </c>
      <c r="G5298" s="191">
        <v>912600000</v>
      </c>
      <c r="H5298" s="194">
        <f t="shared" si="82"/>
        <v>-2.8057852273966798E-2</v>
      </c>
      <c r="I5298" s="193"/>
      <c r="J5298" s="197">
        <v>5296</v>
      </c>
      <c r="K5298" s="234">
        <v>-2.8057852273966798E-2</v>
      </c>
      <c r="L5298" s="198">
        <v>3.9814039339420119E-3</v>
      </c>
    </row>
    <row r="5299" spans="1:12" ht="14.4" x14ac:dyDescent="0.3">
      <c r="A5299" s="7">
        <v>36447</v>
      </c>
      <c r="B5299" s="191">
        <v>1285.5500489999999</v>
      </c>
      <c r="C5299" s="191">
        <v>1289.630005</v>
      </c>
      <c r="D5299" s="191">
        <v>1267.619995</v>
      </c>
      <c r="E5299" s="191">
        <v>1283.420044</v>
      </c>
      <c r="F5299" s="192">
        <v>1283.420044</v>
      </c>
      <c r="G5299" s="191">
        <v>892300000</v>
      </c>
      <c r="H5299" s="194">
        <f t="shared" si="82"/>
        <v>-1.6568822051361322E-3</v>
      </c>
      <c r="I5299" s="193"/>
      <c r="J5299" s="197">
        <v>5297</v>
      </c>
      <c r="K5299" s="234">
        <v>-1.6568822051361322E-3</v>
      </c>
      <c r="L5299" s="198">
        <v>3.9881458812581691E-3</v>
      </c>
    </row>
    <row r="5300" spans="1:12" ht="14.4" x14ac:dyDescent="0.3">
      <c r="A5300" s="7">
        <v>36446</v>
      </c>
      <c r="B5300" s="191">
        <v>1313.040039</v>
      </c>
      <c r="C5300" s="191">
        <v>1313.040039</v>
      </c>
      <c r="D5300" s="191">
        <v>1282.8000489999999</v>
      </c>
      <c r="E5300" s="191">
        <v>1285.5500489999999</v>
      </c>
      <c r="F5300" s="192">
        <v>1285.5500489999999</v>
      </c>
      <c r="G5300" s="191">
        <v>821500000</v>
      </c>
      <c r="H5300" s="194">
        <f t="shared" si="82"/>
        <v>-2.0936139937466167E-2</v>
      </c>
      <c r="I5300" s="193"/>
      <c r="J5300" s="197">
        <v>5298</v>
      </c>
      <c r="K5300" s="234">
        <v>-2.0936139937466167E-2</v>
      </c>
      <c r="L5300" s="198">
        <v>3.9933266507075765E-3</v>
      </c>
    </row>
    <row r="5301" spans="1:12" ht="14.4" x14ac:dyDescent="0.3">
      <c r="A5301" s="7">
        <v>36445</v>
      </c>
      <c r="B5301" s="191">
        <v>1335.209961</v>
      </c>
      <c r="C5301" s="191">
        <v>1335.209961</v>
      </c>
      <c r="D5301" s="191">
        <v>1311.8000489999999</v>
      </c>
      <c r="E5301" s="191">
        <v>1313.040039</v>
      </c>
      <c r="F5301" s="192">
        <v>1313.040039</v>
      </c>
      <c r="G5301" s="191">
        <v>778300000</v>
      </c>
      <c r="H5301" s="194">
        <f t="shared" si="82"/>
        <v>-1.6604071754674425E-2</v>
      </c>
      <c r="I5301" s="193"/>
      <c r="J5301" s="197">
        <v>5299</v>
      </c>
      <c r="K5301" s="234">
        <v>-1.6604071754674425E-2</v>
      </c>
      <c r="L5301" s="198">
        <v>4.0012012065199741E-3</v>
      </c>
    </row>
    <row r="5302" spans="1:12" ht="14.4" x14ac:dyDescent="0.3">
      <c r="A5302" s="7">
        <v>36444</v>
      </c>
      <c r="B5302" s="191">
        <v>1336.0200199999999</v>
      </c>
      <c r="C5302" s="191">
        <v>1339.2299800000001</v>
      </c>
      <c r="D5302" s="191">
        <v>1332.959961</v>
      </c>
      <c r="E5302" s="191">
        <v>1335.209961</v>
      </c>
      <c r="F5302" s="192">
        <v>1335.209961</v>
      </c>
      <c r="G5302" s="191">
        <v>655900000</v>
      </c>
      <c r="H5302" s="194">
        <f t="shared" si="82"/>
        <v>-6.0632250106544821E-4</v>
      </c>
      <c r="I5302" s="193"/>
      <c r="J5302" s="197">
        <v>5300</v>
      </c>
      <c r="K5302" s="234">
        <v>-6.0632250106544821E-4</v>
      </c>
      <c r="L5302" s="198">
        <v>4.0015685604344719E-3</v>
      </c>
    </row>
    <row r="5303" spans="1:12" ht="14.4" x14ac:dyDescent="0.3">
      <c r="A5303" s="7">
        <v>36441</v>
      </c>
      <c r="B5303" s="191">
        <v>1317.6400149999999</v>
      </c>
      <c r="C5303" s="191">
        <v>1336.6099850000001</v>
      </c>
      <c r="D5303" s="191">
        <v>1311.880005</v>
      </c>
      <c r="E5303" s="191">
        <v>1336.0200199999999</v>
      </c>
      <c r="F5303" s="192">
        <v>1336.0200199999999</v>
      </c>
      <c r="G5303" s="191">
        <v>897300000</v>
      </c>
      <c r="H5303" s="194">
        <f t="shared" si="82"/>
        <v>1.3949185506482956E-2</v>
      </c>
      <c r="I5303" s="193"/>
      <c r="J5303" s="197">
        <v>5301</v>
      </c>
      <c r="K5303" s="234">
        <v>1.3949185506482956E-2</v>
      </c>
      <c r="L5303" s="198">
        <v>4.0025086720878933E-3</v>
      </c>
    </row>
    <row r="5304" spans="1:12" ht="14.4" x14ac:dyDescent="0.3">
      <c r="A5304" s="7">
        <v>36440</v>
      </c>
      <c r="B5304" s="191">
        <v>1325.400024</v>
      </c>
      <c r="C5304" s="191">
        <v>1328.0500489999999</v>
      </c>
      <c r="D5304" s="191">
        <v>1314.130005</v>
      </c>
      <c r="E5304" s="191">
        <v>1317.6400149999999</v>
      </c>
      <c r="F5304" s="192">
        <v>1317.6400149999999</v>
      </c>
      <c r="G5304" s="191">
        <v>827800000</v>
      </c>
      <c r="H5304" s="194">
        <f t="shared" si="82"/>
        <v>-5.8548429602262343E-3</v>
      </c>
      <c r="I5304" s="193"/>
      <c r="J5304" s="197">
        <v>5302</v>
      </c>
      <c r="K5304" s="234">
        <v>-5.8548429602262343E-3</v>
      </c>
      <c r="L5304" s="198">
        <v>4.002562480098064E-3</v>
      </c>
    </row>
    <row r="5305" spans="1:12" ht="14.4" x14ac:dyDescent="0.3">
      <c r="A5305" s="7">
        <v>36439</v>
      </c>
      <c r="B5305" s="191">
        <v>1301.349976</v>
      </c>
      <c r="C5305" s="191">
        <v>1325.459961</v>
      </c>
      <c r="D5305" s="191">
        <v>1301.349976</v>
      </c>
      <c r="E5305" s="191">
        <v>1325.400024</v>
      </c>
      <c r="F5305" s="192">
        <v>1325.400024</v>
      </c>
      <c r="G5305" s="191">
        <v>895200000</v>
      </c>
      <c r="H5305" s="194">
        <f t="shared" si="82"/>
        <v>1.8480845616890427E-2</v>
      </c>
      <c r="I5305" s="193"/>
      <c r="J5305" s="197">
        <v>5303</v>
      </c>
      <c r="K5305" s="234">
        <v>1.8480845616890427E-2</v>
      </c>
      <c r="L5305" s="198">
        <v>4.0043256713211562E-3</v>
      </c>
    </row>
    <row r="5306" spans="1:12" ht="14.4" x14ac:dyDescent="0.3">
      <c r="A5306" s="7">
        <v>36438</v>
      </c>
      <c r="B5306" s="191">
        <v>1304.599976</v>
      </c>
      <c r="C5306" s="191">
        <v>1316.410034</v>
      </c>
      <c r="D5306" s="191">
        <v>1286.4399410000001</v>
      </c>
      <c r="E5306" s="191">
        <v>1301.349976</v>
      </c>
      <c r="F5306" s="192">
        <v>1301.349976</v>
      </c>
      <c r="G5306" s="191">
        <v>965700000</v>
      </c>
      <c r="H5306" s="194">
        <f t="shared" si="82"/>
        <v>-2.4911850833883504E-3</v>
      </c>
      <c r="I5306" s="193"/>
      <c r="J5306" s="197">
        <v>5304</v>
      </c>
      <c r="K5306" s="234">
        <v>-2.4911850833883504E-3</v>
      </c>
      <c r="L5306" s="198">
        <v>4.0055841913147405E-3</v>
      </c>
    </row>
    <row r="5307" spans="1:12" ht="14.4" x14ac:dyDescent="0.3">
      <c r="A5307" s="7">
        <v>36437</v>
      </c>
      <c r="B5307" s="191">
        <v>1282.8100589999999</v>
      </c>
      <c r="C5307" s="191">
        <v>1304.599976</v>
      </c>
      <c r="D5307" s="191">
        <v>1282.8100589999999</v>
      </c>
      <c r="E5307" s="191">
        <v>1304.599976</v>
      </c>
      <c r="F5307" s="192">
        <v>1304.599976</v>
      </c>
      <c r="G5307" s="191">
        <v>803300000</v>
      </c>
      <c r="H5307" s="194">
        <f t="shared" si="82"/>
        <v>1.6986082114904946E-2</v>
      </c>
      <c r="I5307" s="193"/>
      <c r="J5307" s="197">
        <v>5305</v>
      </c>
      <c r="K5307" s="234">
        <v>1.6986082114904946E-2</v>
      </c>
      <c r="L5307" s="198">
        <v>4.0073351229464012E-3</v>
      </c>
    </row>
    <row r="5308" spans="1:12" ht="14.4" x14ac:dyDescent="0.3">
      <c r="A5308" s="7">
        <v>36434</v>
      </c>
      <c r="B5308" s="191">
        <v>1282.709961</v>
      </c>
      <c r="C5308" s="191">
        <v>1283.170044</v>
      </c>
      <c r="D5308" s="191">
        <v>1265.780029</v>
      </c>
      <c r="E5308" s="191">
        <v>1282.8100589999999</v>
      </c>
      <c r="F5308" s="192">
        <v>1282.8100589999999</v>
      </c>
      <c r="G5308" s="191">
        <v>896200000</v>
      </c>
      <c r="H5308" s="194">
        <f t="shared" si="82"/>
        <v>7.803634729853712E-5</v>
      </c>
      <c r="I5308" s="193"/>
      <c r="J5308" s="197">
        <v>5306</v>
      </c>
      <c r="K5308" s="234">
        <v>7.803634729853712E-5</v>
      </c>
      <c r="L5308" s="198">
        <v>4.0120503628685101E-3</v>
      </c>
    </row>
    <row r="5309" spans="1:12" ht="14.4" x14ac:dyDescent="0.3">
      <c r="A5309" s="7">
        <v>36433</v>
      </c>
      <c r="B5309" s="191">
        <v>1268.369995</v>
      </c>
      <c r="C5309" s="191">
        <v>1291.3100589999999</v>
      </c>
      <c r="D5309" s="191">
        <v>1268.369995</v>
      </c>
      <c r="E5309" s="191">
        <v>1282.709961</v>
      </c>
      <c r="F5309" s="192">
        <v>1282.709961</v>
      </c>
      <c r="G5309" s="191">
        <v>1017600000</v>
      </c>
      <c r="H5309" s="194">
        <f t="shared" si="82"/>
        <v>1.1305822478085351E-2</v>
      </c>
      <c r="I5309" s="193"/>
      <c r="J5309" s="197">
        <v>5307</v>
      </c>
      <c r="K5309" s="234">
        <v>1.1305822478085351E-2</v>
      </c>
      <c r="L5309" s="198">
        <v>4.0122643769438006E-3</v>
      </c>
    </row>
    <row r="5310" spans="1:12" ht="14.4" x14ac:dyDescent="0.3">
      <c r="A5310" s="7">
        <v>36432</v>
      </c>
      <c r="B5310" s="191">
        <v>1282.1999510000001</v>
      </c>
      <c r="C5310" s="191">
        <v>1288.829956</v>
      </c>
      <c r="D5310" s="191">
        <v>1268.160034</v>
      </c>
      <c r="E5310" s="191">
        <v>1268.369995</v>
      </c>
      <c r="F5310" s="192">
        <v>1268.369995</v>
      </c>
      <c r="G5310" s="191">
        <v>856000000</v>
      </c>
      <c r="H5310" s="194">
        <f t="shared" si="82"/>
        <v>-1.0786114902916602E-2</v>
      </c>
      <c r="I5310" s="193"/>
      <c r="J5310" s="197">
        <v>5308</v>
      </c>
      <c r="K5310" s="234">
        <v>-1.0786114902916602E-2</v>
      </c>
      <c r="L5310" s="198">
        <v>4.0163556240282909E-3</v>
      </c>
    </row>
    <row r="5311" spans="1:12" ht="14.4" x14ac:dyDescent="0.3">
      <c r="A5311" s="7">
        <v>36431</v>
      </c>
      <c r="B5311" s="191">
        <v>1283.3100589999999</v>
      </c>
      <c r="C5311" s="191">
        <v>1285.5500489999999</v>
      </c>
      <c r="D5311" s="191">
        <v>1256.26001</v>
      </c>
      <c r="E5311" s="191">
        <v>1282.1999510000001</v>
      </c>
      <c r="F5311" s="192">
        <v>1282.1999510000001</v>
      </c>
      <c r="G5311" s="191">
        <v>885400000</v>
      </c>
      <c r="H5311" s="194">
        <f t="shared" si="82"/>
        <v>-8.6503490891740508E-4</v>
      </c>
      <c r="I5311" s="193"/>
      <c r="J5311" s="197">
        <v>5309</v>
      </c>
      <c r="K5311" s="234">
        <v>-8.6503490891740508E-4</v>
      </c>
      <c r="L5311" s="198">
        <v>4.0208220041505994E-3</v>
      </c>
    </row>
    <row r="5312" spans="1:12" ht="14.4" x14ac:dyDescent="0.3">
      <c r="A5312" s="7">
        <v>36430</v>
      </c>
      <c r="B5312" s="191">
        <v>1277.3599850000001</v>
      </c>
      <c r="C5312" s="191">
        <v>1295.030029</v>
      </c>
      <c r="D5312" s="191">
        <v>1277.3599850000001</v>
      </c>
      <c r="E5312" s="191">
        <v>1283.3100589999999</v>
      </c>
      <c r="F5312" s="192">
        <v>1283.3100589999999</v>
      </c>
      <c r="G5312" s="191">
        <v>780600000</v>
      </c>
      <c r="H5312" s="194">
        <f t="shared" si="82"/>
        <v>4.6581027039138525E-3</v>
      </c>
      <c r="I5312" s="193"/>
      <c r="J5312" s="197">
        <v>5310</v>
      </c>
      <c r="K5312" s="234">
        <v>4.6581027039138525E-3</v>
      </c>
      <c r="L5312" s="198">
        <v>4.0237055188797003E-3</v>
      </c>
    </row>
    <row r="5313" spans="1:12" ht="14.4" x14ac:dyDescent="0.3">
      <c r="A5313" s="7">
        <v>36427</v>
      </c>
      <c r="B5313" s="191">
        <v>1280.410034</v>
      </c>
      <c r="C5313" s="191">
        <v>1281.170044</v>
      </c>
      <c r="D5313" s="191">
        <v>1263.839966</v>
      </c>
      <c r="E5313" s="191">
        <v>1277.3599850000001</v>
      </c>
      <c r="F5313" s="192">
        <v>1277.3599850000001</v>
      </c>
      <c r="G5313" s="191">
        <v>872800000</v>
      </c>
      <c r="H5313" s="194">
        <f t="shared" si="82"/>
        <v>-2.3820877055075818E-3</v>
      </c>
      <c r="I5313" s="193"/>
      <c r="J5313" s="197">
        <v>5311</v>
      </c>
      <c r="K5313" s="234">
        <v>-2.3820877055075818E-3</v>
      </c>
      <c r="L5313" s="198">
        <v>4.0286358437744132E-3</v>
      </c>
    </row>
    <row r="5314" spans="1:12" ht="14.4" x14ac:dyDescent="0.3">
      <c r="A5314" s="7">
        <v>36426</v>
      </c>
      <c r="B5314" s="191">
        <v>1310.51001</v>
      </c>
      <c r="C5314" s="191">
        <v>1315.25</v>
      </c>
      <c r="D5314" s="191">
        <v>1277.3000489999999</v>
      </c>
      <c r="E5314" s="191">
        <v>1280.410034</v>
      </c>
      <c r="F5314" s="192">
        <v>1280.410034</v>
      </c>
      <c r="G5314" s="191">
        <v>890800000</v>
      </c>
      <c r="H5314" s="194">
        <f t="shared" si="82"/>
        <v>-2.2968138946149651E-2</v>
      </c>
      <c r="I5314" s="193"/>
      <c r="J5314" s="197">
        <v>5312</v>
      </c>
      <c r="K5314" s="234">
        <v>-2.2968138946149651E-2</v>
      </c>
      <c r="L5314" s="198">
        <v>4.0299432992317915E-3</v>
      </c>
    </row>
    <row r="5315" spans="1:12" ht="14.4" x14ac:dyDescent="0.3">
      <c r="A5315" s="7">
        <v>36425</v>
      </c>
      <c r="B5315" s="191">
        <v>1307.579956</v>
      </c>
      <c r="C5315" s="191">
        <v>1316.1800539999999</v>
      </c>
      <c r="D5315" s="191">
        <v>1297.8100589999999</v>
      </c>
      <c r="E5315" s="191">
        <v>1310.51001</v>
      </c>
      <c r="F5315" s="192">
        <v>1310.51001</v>
      </c>
      <c r="G5315" s="191">
        <v>822200000</v>
      </c>
      <c r="H5315" s="194">
        <f t="shared" si="82"/>
        <v>2.2408220518791181E-3</v>
      </c>
      <c r="I5315" s="193"/>
      <c r="J5315" s="197">
        <v>5313</v>
      </c>
      <c r="K5315" s="234">
        <v>2.2408220518791181E-3</v>
      </c>
      <c r="L5315" s="198">
        <v>4.030278280601954E-3</v>
      </c>
    </row>
    <row r="5316" spans="1:12" ht="14.4" x14ac:dyDescent="0.3">
      <c r="A5316" s="7">
        <v>36424</v>
      </c>
      <c r="B5316" s="191">
        <v>1335.5200199999999</v>
      </c>
      <c r="C5316" s="191">
        <v>1335.530029</v>
      </c>
      <c r="D5316" s="191">
        <v>1301.969971</v>
      </c>
      <c r="E5316" s="191">
        <v>1307.579956</v>
      </c>
      <c r="F5316" s="192">
        <v>1307.579956</v>
      </c>
      <c r="G5316" s="191">
        <v>817300000</v>
      </c>
      <c r="H5316" s="194">
        <f t="shared" ref="H5316:H5379" si="83">(F5316-F5317)/F5317</f>
        <v>-2.0928075290772796E-2</v>
      </c>
      <c r="I5316" s="193"/>
      <c r="J5316" s="197">
        <v>5314</v>
      </c>
      <c r="K5316" s="234">
        <v>-2.0928075290772796E-2</v>
      </c>
      <c r="L5316" s="198">
        <v>4.0313176279877282E-3</v>
      </c>
    </row>
    <row r="5317" spans="1:12" ht="14.4" x14ac:dyDescent="0.3">
      <c r="A5317" s="7">
        <v>36423</v>
      </c>
      <c r="B5317" s="191">
        <v>1335.420044</v>
      </c>
      <c r="C5317" s="191">
        <v>1338.380005</v>
      </c>
      <c r="D5317" s="191">
        <v>1330.6099850000001</v>
      </c>
      <c r="E5317" s="191">
        <v>1335.530029</v>
      </c>
      <c r="F5317" s="192">
        <v>1335.530029</v>
      </c>
      <c r="G5317" s="191">
        <v>568000000</v>
      </c>
      <c r="H5317" s="194">
        <f t="shared" si="83"/>
        <v>8.2359854110480545E-5</v>
      </c>
      <c r="I5317" s="193"/>
      <c r="J5317" s="197">
        <v>5315</v>
      </c>
      <c r="K5317" s="234">
        <v>8.2359854110480545E-5</v>
      </c>
      <c r="L5317" s="198">
        <v>4.034732195317592E-3</v>
      </c>
    </row>
    <row r="5318" spans="1:12" ht="14.4" x14ac:dyDescent="0.3">
      <c r="A5318" s="7">
        <v>36420</v>
      </c>
      <c r="B5318" s="191">
        <v>1318.4799800000001</v>
      </c>
      <c r="C5318" s="191">
        <v>1337.589966</v>
      </c>
      <c r="D5318" s="191">
        <v>1318.4799800000001</v>
      </c>
      <c r="E5318" s="191">
        <v>1335.420044</v>
      </c>
      <c r="F5318" s="192">
        <v>1335.420044</v>
      </c>
      <c r="G5318" s="191">
        <v>861900000</v>
      </c>
      <c r="H5318" s="194">
        <f t="shared" si="83"/>
        <v>1.2848176883201437E-2</v>
      </c>
      <c r="I5318" s="193"/>
      <c r="J5318" s="197">
        <v>5316</v>
      </c>
      <c r="K5318" s="234">
        <v>1.2848176883201437E-2</v>
      </c>
      <c r="L5318" s="198">
        <v>4.0357685435132348E-3</v>
      </c>
    </row>
    <row r="5319" spans="1:12" ht="14.4" x14ac:dyDescent="0.3">
      <c r="A5319" s="7">
        <v>36419</v>
      </c>
      <c r="B5319" s="191">
        <v>1317.969971</v>
      </c>
      <c r="C5319" s="191">
        <v>1322.51001</v>
      </c>
      <c r="D5319" s="191">
        <v>1299.969971</v>
      </c>
      <c r="E5319" s="191">
        <v>1318.4799800000001</v>
      </c>
      <c r="F5319" s="192">
        <v>1318.4799800000001</v>
      </c>
      <c r="G5319" s="191">
        <v>739000000</v>
      </c>
      <c r="H5319" s="194">
        <f t="shared" si="83"/>
        <v>3.869655691875258E-4</v>
      </c>
      <c r="I5319" s="193"/>
      <c r="J5319" s="197">
        <v>5317</v>
      </c>
      <c r="K5319" s="234">
        <v>3.869655691875258E-4</v>
      </c>
      <c r="L5319" s="198">
        <v>4.0415194181464666E-3</v>
      </c>
    </row>
    <row r="5320" spans="1:12" ht="14.4" x14ac:dyDescent="0.3">
      <c r="A5320" s="7">
        <v>36418</v>
      </c>
      <c r="B5320" s="191">
        <v>1336.290039</v>
      </c>
      <c r="C5320" s="191">
        <v>1347.209961</v>
      </c>
      <c r="D5320" s="191">
        <v>1317.969971</v>
      </c>
      <c r="E5320" s="191">
        <v>1317.969971</v>
      </c>
      <c r="F5320" s="192">
        <v>1317.969971</v>
      </c>
      <c r="G5320" s="191">
        <v>787300000</v>
      </c>
      <c r="H5320" s="194">
        <f t="shared" si="83"/>
        <v>-1.3709649451334413E-2</v>
      </c>
      <c r="I5320" s="193"/>
      <c r="J5320" s="197">
        <v>5318</v>
      </c>
      <c r="K5320" s="234">
        <v>-1.3709649451334413E-2</v>
      </c>
      <c r="L5320" s="198">
        <v>4.0419491296382884E-3</v>
      </c>
    </row>
    <row r="5321" spans="1:12" ht="14.4" x14ac:dyDescent="0.3">
      <c r="A5321" s="7">
        <v>36417</v>
      </c>
      <c r="B5321" s="191">
        <v>1344.130005</v>
      </c>
      <c r="C5321" s="191">
        <v>1344.1800539999999</v>
      </c>
      <c r="D5321" s="191">
        <v>1330.6099850000001</v>
      </c>
      <c r="E5321" s="191">
        <v>1336.290039</v>
      </c>
      <c r="F5321" s="192">
        <v>1336.290039</v>
      </c>
      <c r="G5321" s="191">
        <v>734500000</v>
      </c>
      <c r="H5321" s="194">
        <f t="shared" si="83"/>
        <v>-5.8327438349239169E-3</v>
      </c>
      <c r="I5321" s="193"/>
      <c r="J5321" s="197">
        <v>5319</v>
      </c>
      <c r="K5321" s="234">
        <v>-5.8327438349239169E-3</v>
      </c>
      <c r="L5321" s="198">
        <v>4.0474032319839119E-3</v>
      </c>
    </row>
    <row r="5322" spans="1:12" ht="14.4" x14ac:dyDescent="0.3">
      <c r="A5322" s="7">
        <v>36416</v>
      </c>
      <c r="B5322" s="191">
        <v>1351.660034</v>
      </c>
      <c r="C5322" s="191">
        <v>1351.660034</v>
      </c>
      <c r="D5322" s="191">
        <v>1341.6999510000001</v>
      </c>
      <c r="E5322" s="191">
        <v>1344.130005</v>
      </c>
      <c r="F5322" s="192">
        <v>1344.130005</v>
      </c>
      <c r="G5322" s="191">
        <v>657900000</v>
      </c>
      <c r="H5322" s="194">
        <f t="shared" si="83"/>
        <v>-5.5709489151027254E-3</v>
      </c>
      <c r="I5322" s="193"/>
      <c r="J5322" s="197">
        <v>5320</v>
      </c>
      <c r="K5322" s="234">
        <v>-5.5709489151027254E-3</v>
      </c>
      <c r="L5322" s="198">
        <v>4.0484519040855258E-3</v>
      </c>
    </row>
    <row r="5323" spans="1:12" ht="14.4" x14ac:dyDescent="0.3">
      <c r="A5323" s="7">
        <v>36413</v>
      </c>
      <c r="B5323" s="191">
        <v>1347.660034</v>
      </c>
      <c r="C5323" s="191">
        <v>1357.619995</v>
      </c>
      <c r="D5323" s="191">
        <v>1346.1999510000001</v>
      </c>
      <c r="E5323" s="191">
        <v>1351.660034</v>
      </c>
      <c r="F5323" s="192">
        <v>1351.660034</v>
      </c>
      <c r="G5323" s="191">
        <v>808500000</v>
      </c>
      <c r="H5323" s="194">
        <f t="shared" si="83"/>
        <v>2.9681076080646019E-3</v>
      </c>
      <c r="I5323" s="193"/>
      <c r="J5323" s="197">
        <v>5321</v>
      </c>
      <c r="K5323" s="234">
        <v>2.9681076080646019E-3</v>
      </c>
      <c r="L5323" s="198">
        <v>4.0489847741788168E-3</v>
      </c>
    </row>
    <row r="5324" spans="1:12" ht="14.4" x14ac:dyDescent="0.3">
      <c r="A5324" s="7">
        <v>36412</v>
      </c>
      <c r="B5324" s="191">
        <v>1344.150024</v>
      </c>
      <c r="C5324" s="191">
        <v>1347.660034</v>
      </c>
      <c r="D5324" s="191">
        <v>1333.910034</v>
      </c>
      <c r="E5324" s="191">
        <v>1347.660034</v>
      </c>
      <c r="F5324" s="192">
        <v>1347.660034</v>
      </c>
      <c r="G5324" s="191">
        <v>773900000</v>
      </c>
      <c r="H5324" s="194">
        <f t="shared" si="83"/>
        <v>2.6113230943928963E-3</v>
      </c>
      <c r="I5324" s="193"/>
      <c r="J5324" s="197">
        <v>5322</v>
      </c>
      <c r="K5324" s="234">
        <v>2.6113230943928963E-3</v>
      </c>
      <c r="L5324" s="198">
        <v>4.0499741783159337E-3</v>
      </c>
    </row>
    <row r="5325" spans="1:12" ht="14.4" x14ac:dyDescent="0.3">
      <c r="A5325" s="7">
        <v>36411</v>
      </c>
      <c r="B5325" s="191">
        <v>1350.4499510000001</v>
      </c>
      <c r="C5325" s="191">
        <v>1355.1800539999999</v>
      </c>
      <c r="D5325" s="191">
        <v>1337.3599850000001</v>
      </c>
      <c r="E5325" s="191">
        <v>1344.150024</v>
      </c>
      <c r="F5325" s="192">
        <v>1344.150024</v>
      </c>
      <c r="G5325" s="191">
        <v>791200000</v>
      </c>
      <c r="H5325" s="194">
        <f t="shared" si="83"/>
        <v>-4.6650577426693724E-3</v>
      </c>
      <c r="I5325" s="193"/>
      <c r="J5325" s="197">
        <v>5323</v>
      </c>
      <c r="K5325" s="234">
        <v>-4.6650577426693724E-3</v>
      </c>
      <c r="L5325" s="198">
        <v>4.0513765543283495E-3</v>
      </c>
    </row>
    <row r="5326" spans="1:12" ht="14.4" x14ac:dyDescent="0.3">
      <c r="A5326" s="7">
        <v>36410</v>
      </c>
      <c r="B5326" s="191">
        <v>1357.23999</v>
      </c>
      <c r="C5326" s="191">
        <v>1361.3900149999999</v>
      </c>
      <c r="D5326" s="191">
        <v>1349.589966</v>
      </c>
      <c r="E5326" s="191">
        <v>1350.4499510000001</v>
      </c>
      <c r="F5326" s="192">
        <v>1350.4499510000001</v>
      </c>
      <c r="G5326" s="191">
        <v>715300000</v>
      </c>
      <c r="H5326" s="194">
        <f t="shared" si="83"/>
        <v>-5.0028285712388851E-3</v>
      </c>
      <c r="I5326" s="193"/>
      <c r="J5326" s="197">
        <v>5324</v>
      </c>
      <c r="K5326" s="234">
        <v>-5.0028285712388851E-3</v>
      </c>
      <c r="L5326" s="198">
        <v>4.0566689684615768E-3</v>
      </c>
    </row>
    <row r="5327" spans="1:12" ht="14.4" x14ac:dyDescent="0.3">
      <c r="A5327" s="7">
        <v>36406</v>
      </c>
      <c r="B5327" s="191">
        <v>1319.1099850000001</v>
      </c>
      <c r="C5327" s="191">
        <v>1357.73999</v>
      </c>
      <c r="D5327" s="191">
        <v>1319.1099850000001</v>
      </c>
      <c r="E5327" s="191">
        <v>1357.23999</v>
      </c>
      <c r="F5327" s="192">
        <v>1357.23999</v>
      </c>
      <c r="G5327" s="191">
        <v>663200000</v>
      </c>
      <c r="H5327" s="194">
        <f t="shared" si="83"/>
        <v>2.8905857308024228E-2</v>
      </c>
      <c r="I5327" s="193"/>
      <c r="J5327" s="197">
        <v>5325</v>
      </c>
      <c r="K5327" s="234">
        <v>2.8905857308024228E-2</v>
      </c>
      <c r="L5327" s="198">
        <v>4.0605617654640479E-3</v>
      </c>
    </row>
    <row r="5328" spans="1:12" ht="14.4" x14ac:dyDescent="0.3">
      <c r="A5328" s="7">
        <v>36405</v>
      </c>
      <c r="B5328" s="191">
        <v>1331.0699460000001</v>
      </c>
      <c r="C5328" s="191">
        <v>1331.0699460000001</v>
      </c>
      <c r="D5328" s="191">
        <v>1304.880005</v>
      </c>
      <c r="E5328" s="191">
        <v>1319.1099850000001</v>
      </c>
      <c r="F5328" s="192">
        <v>1319.1099850000001</v>
      </c>
      <c r="G5328" s="191">
        <v>687100000</v>
      </c>
      <c r="H5328" s="194">
        <f t="shared" si="83"/>
        <v>-8.9852235308451774E-3</v>
      </c>
      <c r="I5328" s="193"/>
      <c r="J5328" s="197">
        <v>5326</v>
      </c>
      <c r="K5328" s="234">
        <v>-8.9852235308451774E-3</v>
      </c>
      <c r="L5328" s="198">
        <v>4.0617503937481559E-3</v>
      </c>
    </row>
    <row r="5329" spans="1:12" ht="14.4" x14ac:dyDescent="0.3">
      <c r="A5329" s="7">
        <v>36404</v>
      </c>
      <c r="B5329" s="191">
        <v>1320.410034</v>
      </c>
      <c r="C5329" s="191">
        <v>1331.1800539999999</v>
      </c>
      <c r="D5329" s="191">
        <v>1320.3900149999999</v>
      </c>
      <c r="E5329" s="191">
        <v>1331.0699460000001</v>
      </c>
      <c r="F5329" s="192">
        <v>1331.0699460000001</v>
      </c>
      <c r="G5329" s="191">
        <v>708200000</v>
      </c>
      <c r="H5329" s="194">
        <f t="shared" si="83"/>
        <v>8.0731831215394081E-3</v>
      </c>
      <c r="I5329" s="193"/>
      <c r="J5329" s="197">
        <v>5327</v>
      </c>
      <c r="K5329" s="234">
        <v>8.0731831215394081E-3</v>
      </c>
      <c r="L5329" s="198">
        <v>4.0641667971809629E-3</v>
      </c>
    </row>
    <row r="5330" spans="1:12" ht="14.4" x14ac:dyDescent="0.3">
      <c r="A5330" s="7">
        <v>36403</v>
      </c>
      <c r="B5330" s="191">
        <v>1324.0200199999999</v>
      </c>
      <c r="C5330" s="191">
        <v>1333.2700199999999</v>
      </c>
      <c r="D5330" s="191">
        <v>1306.959961</v>
      </c>
      <c r="E5330" s="191">
        <v>1320.410034</v>
      </c>
      <c r="F5330" s="192">
        <v>1320.410034</v>
      </c>
      <c r="G5330" s="191">
        <v>861700000</v>
      </c>
      <c r="H5330" s="194">
        <f t="shared" si="83"/>
        <v>-2.7265343011957897E-3</v>
      </c>
      <c r="I5330" s="193"/>
      <c r="J5330" s="197">
        <v>5328</v>
      </c>
      <c r="K5330" s="234">
        <v>-2.7265343011957897E-3</v>
      </c>
      <c r="L5330" s="198">
        <v>4.0667408525843877E-3</v>
      </c>
    </row>
    <row r="5331" spans="1:12" ht="14.4" x14ac:dyDescent="0.3">
      <c r="A5331" s="7">
        <v>36402</v>
      </c>
      <c r="B5331" s="191">
        <v>1348.2700199999999</v>
      </c>
      <c r="C5331" s="191">
        <v>1350.6999510000001</v>
      </c>
      <c r="D5331" s="191">
        <v>1322.8000489999999</v>
      </c>
      <c r="E5331" s="191">
        <v>1324.0200199999999</v>
      </c>
      <c r="F5331" s="192">
        <v>1324.0200199999999</v>
      </c>
      <c r="G5331" s="191">
        <v>597900000</v>
      </c>
      <c r="H5331" s="194">
        <f t="shared" si="83"/>
        <v>-1.7986011437085874E-2</v>
      </c>
      <c r="I5331" s="193"/>
      <c r="J5331" s="197">
        <v>5329</v>
      </c>
      <c r="K5331" s="234">
        <v>-1.7986011437085874E-2</v>
      </c>
      <c r="L5331" s="198">
        <v>4.0727005840515843E-3</v>
      </c>
    </row>
    <row r="5332" spans="1:12" ht="14.4" x14ac:dyDescent="0.3">
      <c r="A5332" s="7">
        <v>36399</v>
      </c>
      <c r="B5332" s="191">
        <v>1362.01001</v>
      </c>
      <c r="C5332" s="191">
        <v>1365.630005</v>
      </c>
      <c r="D5332" s="191">
        <v>1347.349976</v>
      </c>
      <c r="E5332" s="191">
        <v>1348.2700199999999</v>
      </c>
      <c r="F5332" s="192">
        <v>1348.2700199999999</v>
      </c>
      <c r="G5332" s="191">
        <v>570050000</v>
      </c>
      <c r="H5332" s="194">
        <f t="shared" si="83"/>
        <v>-1.0088024242934921E-2</v>
      </c>
      <c r="I5332" s="193"/>
      <c r="J5332" s="197">
        <v>5330</v>
      </c>
      <c r="K5332" s="234">
        <v>-1.0088024242934921E-2</v>
      </c>
      <c r="L5332" s="198">
        <v>4.074720643295681E-3</v>
      </c>
    </row>
    <row r="5333" spans="1:12" ht="14.4" x14ac:dyDescent="0.3">
      <c r="A5333" s="7">
        <v>36398</v>
      </c>
      <c r="B5333" s="191">
        <v>1381.790039</v>
      </c>
      <c r="C5333" s="191">
        <v>1381.790039</v>
      </c>
      <c r="D5333" s="191">
        <v>1361.530029</v>
      </c>
      <c r="E5333" s="191">
        <v>1362.01001</v>
      </c>
      <c r="F5333" s="192">
        <v>1362.01001</v>
      </c>
      <c r="G5333" s="191">
        <v>719000000</v>
      </c>
      <c r="H5333" s="194">
        <f t="shared" si="83"/>
        <v>-1.4314786213334407E-2</v>
      </c>
      <c r="I5333" s="193"/>
      <c r="J5333" s="197">
        <v>5331</v>
      </c>
      <c r="K5333" s="234">
        <v>-1.4314786213334407E-2</v>
      </c>
      <c r="L5333" s="198">
        <v>4.0747386048680077E-3</v>
      </c>
    </row>
    <row r="5334" spans="1:12" ht="14.4" x14ac:dyDescent="0.3">
      <c r="A5334" s="7">
        <v>36397</v>
      </c>
      <c r="B5334" s="191">
        <v>1363.5</v>
      </c>
      <c r="C5334" s="191">
        <v>1382.839966</v>
      </c>
      <c r="D5334" s="191">
        <v>1359.1999510000001</v>
      </c>
      <c r="E5334" s="191">
        <v>1381.790039</v>
      </c>
      <c r="F5334" s="192">
        <v>1381.790039</v>
      </c>
      <c r="G5334" s="191">
        <v>864600000</v>
      </c>
      <c r="H5334" s="194">
        <f t="shared" si="83"/>
        <v>1.3414036670333685E-2</v>
      </c>
      <c r="I5334" s="193"/>
      <c r="J5334" s="197">
        <v>5332</v>
      </c>
      <c r="K5334" s="234">
        <v>1.3414036670333685E-2</v>
      </c>
      <c r="L5334" s="198">
        <v>4.0759335616775199E-3</v>
      </c>
    </row>
    <row r="5335" spans="1:12" ht="14.4" x14ac:dyDescent="0.3">
      <c r="A5335" s="7">
        <v>36396</v>
      </c>
      <c r="B5335" s="191">
        <v>1360.219971</v>
      </c>
      <c r="C5335" s="191">
        <v>1373.3199460000001</v>
      </c>
      <c r="D5335" s="191">
        <v>1353.630005</v>
      </c>
      <c r="E5335" s="191">
        <v>1363.5</v>
      </c>
      <c r="F5335" s="192">
        <v>1363.5</v>
      </c>
      <c r="G5335" s="191">
        <v>732700000</v>
      </c>
      <c r="H5335" s="194">
        <f t="shared" si="83"/>
        <v>2.411396002066208E-3</v>
      </c>
      <c r="I5335" s="193"/>
      <c r="J5335" s="197">
        <v>5333</v>
      </c>
      <c r="K5335" s="234">
        <v>2.411396002066208E-3</v>
      </c>
      <c r="L5335" s="198">
        <v>4.0767602809595477E-3</v>
      </c>
    </row>
    <row r="5336" spans="1:12" ht="14.4" x14ac:dyDescent="0.3">
      <c r="A5336" s="7">
        <v>36395</v>
      </c>
      <c r="B5336" s="191">
        <v>1336.6099850000001</v>
      </c>
      <c r="C5336" s="191">
        <v>1360.23999</v>
      </c>
      <c r="D5336" s="191">
        <v>1336.6099850000001</v>
      </c>
      <c r="E5336" s="191">
        <v>1360.219971</v>
      </c>
      <c r="F5336" s="192">
        <v>1360.219971</v>
      </c>
      <c r="G5336" s="191">
        <v>682600000</v>
      </c>
      <c r="H5336" s="194">
        <f t="shared" si="83"/>
        <v>1.7664080221576329E-2</v>
      </c>
      <c r="I5336" s="193"/>
      <c r="J5336" s="197">
        <v>5334</v>
      </c>
      <c r="K5336" s="234">
        <v>1.7664080221576329E-2</v>
      </c>
      <c r="L5336" s="198">
        <v>4.080920306236132E-3</v>
      </c>
    </row>
    <row r="5337" spans="1:12" ht="14.4" x14ac:dyDescent="0.3">
      <c r="A5337" s="7">
        <v>36392</v>
      </c>
      <c r="B5337" s="191">
        <v>1323.589966</v>
      </c>
      <c r="C5337" s="191">
        <v>1336.6099850000001</v>
      </c>
      <c r="D5337" s="191">
        <v>1323.589966</v>
      </c>
      <c r="E5337" s="191">
        <v>1336.6099850000001</v>
      </c>
      <c r="F5337" s="192">
        <v>1336.6099850000001</v>
      </c>
      <c r="G5337" s="191">
        <v>661200000</v>
      </c>
      <c r="H5337" s="194">
        <f t="shared" si="83"/>
        <v>9.836897630274153E-3</v>
      </c>
      <c r="I5337" s="193"/>
      <c r="J5337" s="197">
        <v>5335</v>
      </c>
      <c r="K5337" s="234">
        <v>9.836897630274153E-3</v>
      </c>
      <c r="L5337" s="198">
        <v>4.083801443501337E-3</v>
      </c>
    </row>
    <row r="5338" spans="1:12" ht="14.4" x14ac:dyDescent="0.3">
      <c r="A5338" s="7">
        <v>36391</v>
      </c>
      <c r="B5338" s="191">
        <v>1332.839966</v>
      </c>
      <c r="C5338" s="191">
        <v>1332.839966</v>
      </c>
      <c r="D5338" s="191">
        <v>1315.349976</v>
      </c>
      <c r="E5338" s="191">
        <v>1323.589966</v>
      </c>
      <c r="F5338" s="192">
        <v>1323.589966</v>
      </c>
      <c r="G5338" s="191">
        <v>684200000</v>
      </c>
      <c r="H5338" s="194">
        <f t="shared" si="83"/>
        <v>-6.9400680021325231E-3</v>
      </c>
      <c r="I5338" s="193"/>
      <c r="J5338" s="197">
        <v>5336</v>
      </c>
      <c r="K5338" s="234">
        <v>-6.9400680021325231E-3</v>
      </c>
      <c r="L5338" s="198">
        <v>4.0851438780648321E-3</v>
      </c>
    </row>
    <row r="5339" spans="1:12" ht="14.4" x14ac:dyDescent="0.3">
      <c r="A5339" s="7">
        <v>36390</v>
      </c>
      <c r="B5339" s="191">
        <v>1344.160034</v>
      </c>
      <c r="C5339" s="191">
        <v>1344.160034</v>
      </c>
      <c r="D5339" s="191">
        <v>1332.130005</v>
      </c>
      <c r="E5339" s="191">
        <v>1332.839966</v>
      </c>
      <c r="F5339" s="192">
        <v>1332.839966</v>
      </c>
      <c r="G5339" s="191">
        <v>682800000</v>
      </c>
      <c r="H5339" s="194">
        <f t="shared" si="83"/>
        <v>-8.4216668504220622E-3</v>
      </c>
      <c r="I5339" s="193"/>
      <c r="J5339" s="197">
        <v>5337</v>
      </c>
      <c r="K5339" s="234">
        <v>-8.4216668504220622E-3</v>
      </c>
      <c r="L5339" s="198">
        <v>4.0886951849016303E-3</v>
      </c>
    </row>
    <row r="5340" spans="1:12" ht="14.4" x14ac:dyDescent="0.3">
      <c r="A5340" s="7">
        <v>36389</v>
      </c>
      <c r="B5340" s="191">
        <v>1330.7700199999999</v>
      </c>
      <c r="C5340" s="191">
        <v>1344.160034</v>
      </c>
      <c r="D5340" s="191">
        <v>1328.76001</v>
      </c>
      <c r="E5340" s="191">
        <v>1344.160034</v>
      </c>
      <c r="F5340" s="192">
        <v>1344.160034</v>
      </c>
      <c r="G5340" s="191">
        <v>691500000</v>
      </c>
      <c r="H5340" s="194">
        <f t="shared" si="83"/>
        <v>1.0061854263894573E-2</v>
      </c>
      <c r="I5340" s="193"/>
      <c r="J5340" s="197">
        <v>5338</v>
      </c>
      <c r="K5340" s="234">
        <v>1.0061854263894573E-2</v>
      </c>
      <c r="L5340" s="198">
        <v>4.0921389283654023E-3</v>
      </c>
    </row>
    <row r="5341" spans="1:12" ht="14.4" x14ac:dyDescent="0.3">
      <c r="A5341" s="7">
        <v>36388</v>
      </c>
      <c r="B5341" s="191">
        <v>1327.6800539999999</v>
      </c>
      <c r="C5341" s="191">
        <v>1331.0500489999999</v>
      </c>
      <c r="D5341" s="191">
        <v>1320.51001</v>
      </c>
      <c r="E5341" s="191">
        <v>1330.7700199999999</v>
      </c>
      <c r="F5341" s="192">
        <v>1330.7700199999999</v>
      </c>
      <c r="G5341" s="191">
        <v>583550000</v>
      </c>
      <c r="H5341" s="194">
        <f t="shared" si="83"/>
        <v>2.3273423372525896E-3</v>
      </c>
      <c r="I5341" s="193"/>
      <c r="J5341" s="197">
        <v>5339</v>
      </c>
      <c r="K5341" s="234">
        <v>2.3273423372525896E-3</v>
      </c>
      <c r="L5341" s="198">
        <v>4.0943084379728E-3</v>
      </c>
    </row>
    <row r="5342" spans="1:12" ht="14.4" x14ac:dyDescent="0.3">
      <c r="A5342" s="7">
        <v>36385</v>
      </c>
      <c r="B5342" s="191">
        <v>1298.160034</v>
      </c>
      <c r="C5342" s="191">
        <v>1327.719971</v>
      </c>
      <c r="D5342" s="191">
        <v>1298.160034</v>
      </c>
      <c r="E5342" s="191">
        <v>1327.6800539999999</v>
      </c>
      <c r="F5342" s="192">
        <v>1327.6800539999999</v>
      </c>
      <c r="G5342" s="191">
        <v>691700000</v>
      </c>
      <c r="H5342" s="194">
        <f t="shared" si="83"/>
        <v>2.2739892791985253E-2</v>
      </c>
      <c r="I5342" s="193"/>
      <c r="J5342" s="197">
        <v>5340</v>
      </c>
      <c r="K5342" s="234">
        <v>2.2739892791985253E-2</v>
      </c>
      <c r="L5342" s="198">
        <v>4.0954247808978684E-3</v>
      </c>
    </row>
    <row r="5343" spans="1:12" ht="14.4" x14ac:dyDescent="0.3">
      <c r="A5343" s="7">
        <v>36384</v>
      </c>
      <c r="B5343" s="191">
        <v>1301.9300539999999</v>
      </c>
      <c r="C5343" s="191">
        <v>1313.6099850000001</v>
      </c>
      <c r="D5343" s="191">
        <v>1298.0600589999999</v>
      </c>
      <c r="E5343" s="191">
        <v>1298.160034</v>
      </c>
      <c r="F5343" s="192">
        <v>1298.160034</v>
      </c>
      <c r="G5343" s="191">
        <v>745600000</v>
      </c>
      <c r="H5343" s="194">
        <f t="shared" si="83"/>
        <v>-2.8957162394531617E-3</v>
      </c>
      <c r="I5343" s="193"/>
      <c r="J5343" s="197">
        <v>5341</v>
      </c>
      <c r="K5343" s="234">
        <v>-2.8957162394531617E-3</v>
      </c>
      <c r="L5343" s="198">
        <v>4.0964998966543506E-3</v>
      </c>
    </row>
    <row r="5344" spans="1:12" ht="14.4" x14ac:dyDescent="0.3">
      <c r="A5344" s="7">
        <v>36383</v>
      </c>
      <c r="B5344" s="191">
        <v>1281.4300539999999</v>
      </c>
      <c r="C5344" s="191">
        <v>1301.9300539999999</v>
      </c>
      <c r="D5344" s="191">
        <v>1281.4300539999999</v>
      </c>
      <c r="E5344" s="191">
        <v>1301.9300539999999</v>
      </c>
      <c r="F5344" s="192">
        <v>1301.9300539999999</v>
      </c>
      <c r="G5344" s="191">
        <v>792300000</v>
      </c>
      <c r="H5344" s="194">
        <f t="shared" si="83"/>
        <v>1.5997751836714764E-2</v>
      </c>
      <c r="I5344" s="193"/>
      <c r="J5344" s="197">
        <v>5342</v>
      </c>
      <c r="K5344" s="234">
        <v>1.5997751836714764E-2</v>
      </c>
      <c r="L5344" s="198">
        <v>4.0973820210256431E-3</v>
      </c>
    </row>
    <row r="5345" spans="1:12" ht="14.4" x14ac:dyDescent="0.3">
      <c r="A5345" s="7">
        <v>36382</v>
      </c>
      <c r="B5345" s="191">
        <v>1297.8000489999999</v>
      </c>
      <c r="C5345" s="191">
        <v>1298.619995</v>
      </c>
      <c r="D5345" s="191">
        <v>1267.7299800000001</v>
      </c>
      <c r="E5345" s="191">
        <v>1281.4300539999999</v>
      </c>
      <c r="F5345" s="192">
        <v>1281.4300539999999</v>
      </c>
      <c r="G5345" s="191">
        <v>836200000</v>
      </c>
      <c r="H5345" s="194">
        <f t="shared" si="83"/>
        <v>-1.2613649546872547E-2</v>
      </c>
      <c r="I5345" s="193"/>
      <c r="J5345" s="197">
        <v>5343</v>
      </c>
      <c r="K5345" s="234">
        <v>-1.2613649546872547E-2</v>
      </c>
      <c r="L5345" s="198">
        <v>4.0980455174692261E-3</v>
      </c>
    </row>
    <row r="5346" spans="1:12" ht="14.4" x14ac:dyDescent="0.3">
      <c r="A5346" s="7">
        <v>36381</v>
      </c>
      <c r="B5346" s="191">
        <v>1300.290039</v>
      </c>
      <c r="C5346" s="191">
        <v>1306.6800539999999</v>
      </c>
      <c r="D5346" s="191">
        <v>1295.98999</v>
      </c>
      <c r="E5346" s="191">
        <v>1297.8000489999999</v>
      </c>
      <c r="F5346" s="192">
        <v>1297.8000489999999</v>
      </c>
      <c r="G5346" s="191">
        <v>684300000</v>
      </c>
      <c r="H5346" s="194">
        <f t="shared" si="83"/>
        <v>-1.9149496845449836E-3</v>
      </c>
      <c r="I5346" s="193"/>
      <c r="J5346" s="197">
        <v>5344</v>
      </c>
      <c r="K5346" s="234">
        <v>-1.9149496845449836E-3</v>
      </c>
      <c r="L5346" s="198">
        <v>4.1087721365509191E-3</v>
      </c>
    </row>
    <row r="5347" spans="1:12" ht="14.4" x14ac:dyDescent="0.3">
      <c r="A5347" s="7">
        <v>36378</v>
      </c>
      <c r="B5347" s="191">
        <v>1313.709961</v>
      </c>
      <c r="C5347" s="191">
        <v>1316.73999</v>
      </c>
      <c r="D5347" s="191">
        <v>1293.1899410000001</v>
      </c>
      <c r="E5347" s="191">
        <v>1300.290039</v>
      </c>
      <c r="F5347" s="192">
        <v>1300.290039</v>
      </c>
      <c r="G5347" s="191">
        <v>698900000</v>
      </c>
      <c r="H5347" s="194">
        <f t="shared" si="83"/>
        <v>-1.0215285259605368E-2</v>
      </c>
      <c r="I5347" s="193"/>
      <c r="J5347" s="197">
        <v>5345</v>
      </c>
      <c r="K5347" s="234">
        <v>-1.0215285259605368E-2</v>
      </c>
      <c r="L5347" s="198">
        <v>4.1104174792071114E-3</v>
      </c>
    </row>
    <row r="5348" spans="1:12" ht="14.4" x14ac:dyDescent="0.3">
      <c r="A5348" s="7">
        <v>36377</v>
      </c>
      <c r="B5348" s="191">
        <v>1305.329956</v>
      </c>
      <c r="C5348" s="191">
        <v>1313.709961</v>
      </c>
      <c r="D5348" s="191">
        <v>1287.2299800000001</v>
      </c>
      <c r="E5348" s="191">
        <v>1313.709961</v>
      </c>
      <c r="F5348" s="192">
        <v>1313.709961</v>
      </c>
      <c r="G5348" s="191">
        <v>859300000</v>
      </c>
      <c r="H5348" s="194">
        <f t="shared" si="83"/>
        <v>6.4198365796180219E-3</v>
      </c>
      <c r="I5348" s="193"/>
      <c r="J5348" s="197">
        <v>5346</v>
      </c>
      <c r="K5348" s="234">
        <v>6.4198365796180219E-3</v>
      </c>
      <c r="L5348" s="198">
        <v>4.1139002648687374E-3</v>
      </c>
    </row>
    <row r="5349" spans="1:12" ht="14.4" x14ac:dyDescent="0.3">
      <c r="A5349" s="7">
        <v>36376</v>
      </c>
      <c r="B5349" s="191">
        <v>1322.1800539999999</v>
      </c>
      <c r="C5349" s="191">
        <v>1330.160034</v>
      </c>
      <c r="D5349" s="191">
        <v>1304.5</v>
      </c>
      <c r="E5349" s="191">
        <v>1305.329956</v>
      </c>
      <c r="F5349" s="192">
        <v>1305.329956</v>
      </c>
      <c r="G5349" s="191">
        <v>789300000</v>
      </c>
      <c r="H5349" s="194">
        <f t="shared" si="83"/>
        <v>-1.2744178033107652E-2</v>
      </c>
      <c r="I5349" s="193"/>
      <c r="J5349" s="197">
        <v>5347</v>
      </c>
      <c r="K5349" s="234">
        <v>-1.2744178033107652E-2</v>
      </c>
      <c r="L5349" s="198">
        <v>4.1170578580605726E-3</v>
      </c>
    </row>
    <row r="5350" spans="1:12" ht="14.4" x14ac:dyDescent="0.3">
      <c r="A5350" s="7">
        <v>36375</v>
      </c>
      <c r="B5350" s="191">
        <v>1328.0500489999999</v>
      </c>
      <c r="C5350" s="191">
        <v>1336.130005</v>
      </c>
      <c r="D5350" s="191">
        <v>1314.910034</v>
      </c>
      <c r="E5350" s="191">
        <v>1322.1800539999999</v>
      </c>
      <c r="F5350" s="192">
        <v>1322.1800539999999</v>
      </c>
      <c r="G5350" s="191">
        <v>739600000</v>
      </c>
      <c r="H5350" s="194">
        <f t="shared" si="83"/>
        <v>-4.4200103786901914E-3</v>
      </c>
      <c r="I5350" s="193"/>
      <c r="J5350" s="197">
        <v>5348</v>
      </c>
      <c r="K5350" s="234">
        <v>-4.4200103786901914E-3</v>
      </c>
      <c r="L5350" s="198">
        <v>4.1233837950230808E-3</v>
      </c>
    </row>
    <row r="5351" spans="1:12" ht="14.4" x14ac:dyDescent="0.3">
      <c r="A5351" s="7">
        <v>36374</v>
      </c>
      <c r="B5351" s="191">
        <v>1328.719971</v>
      </c>
      <c r="C5351" s="191">
        <v>1344.6899410000001</v>
      </c>
      <c r="D5351" s="191">
        <v>1325.209961</v>
      </c>
      <c r="E5351" s="191">
        <v>1328.0500489999999</v>
      </c>
      <c r="F5351" s="192">
        <v>1328.0500489999999</v>
      </c>
      <c r="G5351" s="191">
        <v>649550000</v>
      </c>
      <c r="H5351" s="194">
        <f t="shared" si="83"/>
        <v>-5.0418599450707162E-4</v>
      </c>
      <c r="I5351" s="193"/>
      <c r="J5351" s="197">
        <v>5349</v>
      </c>
      <c r="K5351" s="234">
        <v>-5.0418599450707162E-4</v>
      </c>
      <c r="L5351" s="198">
        <v>4.1235057887003433E-3</v>
      </c>
    </row>
    <row r="5352" spans="1:12" ht="14.4" x14ac:dyDescent="0.3">
      <c r="A5352" s="7">
        <v>36371</v>
      </c>
      <c r="B5352" s="191">
        <v>1341.030029</v>
      </c>
      <c r="C5352" s="191">
        <v>1350.920044</v>
      </c>
      <c r="D5352" s="191">
        <v>1328.48999</v>
      </c>
      <c r="E5352" s="191">
        <v>1328.719971</v>
      </c>
      <c r="F5352" s="192">
        <v>1328.719971</v>
      </c>
      <c r="G5352" s="191">
        <v>736800000</v>
      </c>
      <c r="H5352" s="194">
        <f t="shared" si="83"/>
        <v>-9.1795543230151089E-3</v>
      </c>
      <c r="I5352" s="193"/>
      <c r="J5352" s="197">
        <v>5350</v>
      </c>
      <c r="K5352" s="234">
        <v>-9.1795543230151089E-3</v>
      </c>
      <c r="L5352" s="198">
        <v>4.1235143687404401E-3</v>
      </c>
    </row>
    <row r="5353" spans="1:12" ht="14.4" x14ac:dyDescent="0.3">
      <c r="A5353" s="7">
        <v>36370</v>
      </c>
      <c r="B5353" s="191">
        <v>1365.400024</v>
      </c>
      <c r="C5353" s="191">
        <v>1365.400024</v>
      </c>
      <c r="D5353" s="191">
        <v>1332.8199460000001</v>
      </c>
      <c r="E5353" s="191">
        <v>1341.030029</v>
      </c>
      <c r="F5353" s="192">
        <v>1341.030029</v>
      </c>
      <c r="G5353" s="191">
        <v>770100000</v>
      </c>
      <c r="H5353" s="194">
        <f t="shared" si="83"/>
        <v>-1.7848245621533705E-2</v>
      </c>
      <c r="I5353" s="193"/>
      <c r="J5353" s="197">
        <v>5351</v>
      </c>
      <c r="K5353" s="234">
        <v>-1.7848245621533705E-2</v>
      </c>
      <c r="L5353" s="198">
        <v>4.1239686032279272E-3</v>
      </c>
    </row>
    <row r="5354" spans="1:12" ht="14.4" x14ac:dyDescent="0.3">
      <c r="A5354" s="7">
        <v>36369</v>
      </c>
      <c r="B5354" s="191">
        <v>1362.839966</v>
      </c>
      <c r="C5354" s="191">
        <v>1370.530029</v>
      </c>
      <c r="D5354" s="191">
        <v>1355.540039</v>
      </c>
      <c r="E5354" s="191">
        <v>1365.400024</v>
      </c>
      <c r="F5354" s="192">
        <v>1365.400024</v>
      </c>
      <c r="G5354" s="191">
        <v>690900000</v>
      </c>
      <c r="H5354" s="194">
        <f t="shared" si="83"/>
        <v>1.8784729417012315E-3</v>
      </c>
      <c r="I5354" s="193"/>
      <c r="J5354" s="197">
        <v>5352</v>
      </c>
      <c r="K5354" s="234">
        <v>1.8784729417012315E-3</v>
      </c>
      <c r="L5354" s="198">
        <v>4.1345043286154419E-3</v>
      </c>
    </row>
    <row r="5355" spans="1:12" ht="14.4" x14ac:dyDescent="0.3">
      <c r="A5355" s="7">
        <v>36368</v>
      </c>
      <c r="B5355" s="191">
        <v>1347.75</v>
      </c>
      <c r="C5355" s="191">
        <v>1368.6999510000001</v>
      </c>
      <c r="D5355" s="191">
        <v>1347.75</v>
      </c>
      <c r="E5355" s="191">
        <v>1362.839966</v>
      </c>
      <c r="F5355" s="192">
        <v>1362.839966</v>
      </c>
      <c r="G5355" s="191">
        <v>723800000</v>
      </c>
      <c r="H5355" s="194">
        <f t="shared" si="83"/>
        <v>1.1188902985777148E-2</v>
      </c>
      <c r="I5355" s="193"/>
      <c r="J5355" s="197">
        <v>5353</v>
      </c>
      <c r="K5355" s="234">
        <v>1.1188902985777148E-2</v>
      </c>
      <c r="L5355" s="198">
        <v>4.1368904636383975E-3</v>
      </c>
    </row>
    <row r="5356" spans="1:12" ht="14.4" x14ac:dyDescent="0.3">
      <c r="A5356" s="7">
        <v>36367</v>
      </c>
      <c r="B5356" s="191">
        <v>1356.9399410000001</v>
      </c>
      <c r="C5356" s="191">
        <v>1358.6099850000001</v>
      </c>
      <c r="D5356" s="191">
        <v>1346.1999510000001</v>
      </c>
      <c r="E5356" s="191">
        <v>1347.76001</v>
      </c>
      <c r="F5356" s="192">
        <v>1347.76001</v>
      </c>
      <c r="G5356" s="191">
        <v>613450000</v>
      </c>
      <c r="H5356" s="194">
        <f t="shared" si="83"/>
        <v>-6.7651711933801231E-3</v>
      </c>
      <c r="I5356" s="193"/>
      <c r="J5356" s="197">
        <v>5354</v>
      </c>
      <c r="K5356" s="234">
        <v>-6.7651711933801231E-3</v>
      </c>
      <c r="L5356" s="198">
        <v>4.1382483813054045E-3</v>
      </c>
    </row>
    <row r="5357" spans="1:12" ht="14.4" x14ac:dyDescent="0.3">
      <c r="A5357" s="7">
        <v>36364</v>
      </c>
      <c r="B5357" s="191">
        <v>1360.969971</v>
      </c>
      <c r="C5357" s="191">
        <v>1367.410034</v>
      </c>
      <c r="D5357" s="191">
        <v>1349.910034</v>
      </c>
      <c r="E5357" s="191">
        <v>1356.9399410000001</v>
      </c>
      <c r="F5357" s="192">
        <v>1356.9399410000001</v>
      </c>
      <c r="G5357" s="191">
        <v>630580000</v>
      </c>
      <c r="H5357" s="194">
        <f t="shared" si="83"/>
        <v>-2.9611454226567187E-3</v>
      </c>
      <c r="I5357" s="193"/>
      <c r="J5357" s="197">
        <v>5355</v>
      </c>
      <c r="K5357" s="234">
        <v>-2.9611454226567187E-3</v>
      </c>
      <c r="L5357" s="198">
        <v>4.139081011478897E-3</v>
      </c>
    </row>
    <row r="5358" spans="1:12" ht="14.4" x14ac:dyDescent="0.3">
      <c r="A5358" s="7">
        <v>36363</v>
      </c>
      <c r="B5358" s="191">
        <v>1379.290039</v>
      </c>
      <c r="C5358" s="191">
        <v>1379.290039</v>
      </c>
      <c r="D5358" s="191">
        <v>1353.9799800000001</v>
      </c>
      <c r="E5358" s="191">
        <v>1360.969971</v>
      </c>
      <c r="F5358" s="192">
        <v>1360.969971</v>
      </c>
      <c r="G5358" s="191">
        <v>771700000</v>
      </c>
      <c r="H5358" s="194">
        <f t="shared" si="83"/>
        <v>-1.3282244837555876E-2</v>
      </c>
      <c r="I5358" s="193"/>
      <c r="J5358" s="197">
        <v>5356</v>
      </c>
      <c r="K5358" s="234">
        <v>-1.3282244837555876E-2</v>
      </c>
      <c r="L5358" s="198">
        <v>4.1426076584959734E-3</v>
      </c>
    </row>
    <row r="5359" spans="1:12" ht="14.4" x14ac:dyDescent="0.3">
      <c r="A5359" s="7">
        <v>36362</v>
      </c>
      <c r="B5359" s="191">
        <v>1377.099976</v>
      </c>
      <c r="C5359" s="191">
        <v>1386.660034</v>
      </c>
      <c r="D5359" s="191">
        <v>1372.630005</v>
      </c>
      <c r="E5359" s="191">
        <v>1379.290039</v>
      </c>
      <c r="F5359" s="192">
        <v>1379.290039</v>
      </c>
      <c r="G5359" s="191">
        <v>785500000</v>
      </c>
      <c r="H5359" s="194">
        <f t="shared" si="83"/>
        <v>1.5903442292994486E-3</v>
      </c>
      <c r="I5359" s="193"/>
      <c r="J5359" s="197">
        <v>5357</v>
      </c>
      <c r="K5359" s="234">
        <v>1.5903442292994486E-3</v>
      </c>
      <c r="L5359" s="198">
        <v>4.14605769184996E-3</v>
      </c>
    </row>
    <row r="5360" spans="1:12" ht="14.4" x14ac:dyDescent="0.3">
      <c r="A5360" s="7">
        <v>36361</v>
      </c>
      <c r="B5360" s="191">
        <v>1407.650024</v>
      </c>
      <c r="C5360" s="191">
        <v>1407.650024</v>
      </c>
      <c r="D5360" s="191">
        <v>1375.150024</v>
      </c>
      <c r="E5360" s="191">
        <v>1377.099976</v>
      </c>
      <c r="F5360" s="192">
        <v>1377.099976</v>
      </c>
      <c r="G5360" s="191">
        <v>754800000</v>
      </c>
      <c r="H5360" s="194">
        <f t="shared" si="83"/>
        <v>-2.1702871792797312E-2</v>
      </c>
      <c r="I5360" s="193"/>
      <c r="J5360" s="197">
        <v>5358</v>
      </c>
      <c r="K5360" s="234">
        <v>-2.1702871792797312E-2</v>
      </c>
      <c r="L5360" s="198">
        <v>4.1506396379414967E-3</v>
      </c>
    </row>
    <row r="5361" spans="1:12" ht="14.4" x14ac:dyDescent="0.3">
      <c r="A5361" s="7">
        <v>36360</v>
      </c>
      <c r="B5361" s="191">
        <v>1418.780029</v>
      </c>
      <c r="C5361" s="191">
        <v>1420.329956</v>
      </c>
      <c r="D5361" s="191">
        <v>1404.5600589999999</v>
      </c>
      <c r="E5361" s="191">
        <v>1407.650024</v>
      </c>
      <c r="F5361" s="192">
        <v>1407.650024</v>
      </c>
      <c r="G5361" s="191">
        <v>642330000</v>
      </c>
      <c r="H5361" s="194">
        <f t="shared" si="83"/>
        <v>-7.8447714039538274E-3</v>
      </c>
      <c r="I5361" s="193"/>
      <c r="J5361" s="197">
        <v>5359</v>
      </c>
      <c r="K5361" s="234">
        <v>-7.8447714039538274E-3</v>
      </c>
      <c r="L5361" s="198">
        <v>4.152778612666305E-3</v>
      </c>
    </row>
    <row r="5362" spans="1:12" ht="14.4" x14ac:dyDescent="0.3">
      <c r="A5362" s="7">
        <v>36357</v>
      </c>
      <c r="B5362" s="191">
        <v>1409.619995</v>
      </c>
      <c r="C5362" s="191">
        <v>1418.780029</v>
      </c>
      <c r="D5362" s="191">
        <v>1407.0699460000001</v>
      </c>
      <c r="E5362" s="191">
        <v>1418.780029</v>
      </c>
      <c r="F5362" s="192">
        <v>1418.780029</v>
      </c>
      <c r="G5362" s="191">
        <v>714100000</v>
      </c>
      <c r="H5362" s="194">
        <f t="shared" si="83"/>
        <v>6.4982293330763915E-3</v>
      </c>
      <c r="I5362" s="193"/>
      <c r="J5362" s="197">
        <v>5360</v>
      </c>
      <c r="K5362" s="234">
        <v>6.4982293330763915E-3</v>
      </c>
      <c r="L5362" s="198">
        <v>4.1574686515362409E-3</v>
      </c>
    </row>
    <row r="5363" spans="1:12" ht="14.4" x14ac:dyDescent="0.3">
      <c r="A5363" s="7">
        <v>36356</v>
      </c>
      <c r="B5363" s="191">
        <v>1398.170044</v>
      </c>
      <c r="C5363" s="191">
        <v>1409.839966</v>
      </c>
      <c r="D5363" s="191">
        <v>1398.170044</v>
      </c>
      <c r="E5363" s="191">
        <v>1409.619995</v>
      </c>
      <c r="F5363" s="192">
        <v>1409.619995</v>
      </c>
      <c r="G5363" s="191">
        <v>818800000</v>
      </c>
      <c r="H5363" s="194">
        <f t="shared" si="83"/>
        <v>8.1892406786538592E-3</v>
      </c>
      <c r="I5363" s="193"/>
      <c r="J5363" s="197">
        <v>5361</v>
      </c>
      <c r="K5363" s="234">
        <v>8.1892406786538592E-3</v>
      </c>
      <c r="L5363" s="198">
        <v>4.1642217069280969E-3</v>
      </c>
    </row>
    <row r="5364" spans="1:12" ht="14.4" x14ac:dyDescent="0.3">
      <c r="A5364" s="7">
        <v>36355</v>
      </c>
      <c r="B5364" s="191">
        <v>1393.5600589999999</v>
      </c>
      <c r="C5364" s="191">
        <v>1400.0500489999999</v>
      </c>
      <c r="D5364" s="191">
        <v>1386.51001</v>
      </c>
      <c r="E5364" s="191">
        <v>1398.170044</v>
      </c>
      <c r="F5364" s="192">
        <v>1398.170044</v>
      </c>
      <c r="G5364" s="191">
        <v>756100000</v>
      </c>
      <c r="H5364" s="194">
        <f t="shared" si="83"/>
        <v>3.3080633807114962E-3</v>
      </c>
      <c r="I5364" s="193"/>
      <c r="J5364" s="197">
        <v>5362</v>
      </c>
      <c r="K5364" s="234">
        <v>3.3080633807114962E-3</v>
      </c>
      <c r="L5364" s="198">
        <v>4.1670669774614274E-3</v>
      </c>
    </row>
    <row r="5365" spans="1:12" ht="14.4" x14ac:dyDescent="0.3">
      <c r="A5365" s="7">
        <v>36354</v>
      </c>
      <c r="B5365" s="191">
        <v>1399.099976</v>
      </c>
      <c r="C5365" s="191">
        <v>1399.099976</v>
      </c>
      <c r="D5365" s="191">
        <v>1386.839966</v>
      </c>
      <c r="E5365" s="191">
        <v>1393.5600589999999</v>
      </c>
      <c r="F5365" s="192">
        <v>1393.5600589999999</v>
      </c>
      <c r="G5365" s="191">
        <v>736000000</v>
      </c>
      <c r="H5365" s="194">
        <f t="shared" si="83"/>
        <v>-3.9596291151677209E-3</v>
      </c>
      <c r="I5365" s="193"/>
      <c r="J5365" s="197">
        <v>5363</v>
      </c>
      <c r="K5365" s="234">
        <v>-3.9596291151677209E-3</v>
      </c>
      <c r="L5365" s="198">
        <v>4.1675082931221068E-3</v>
      </c>
    </row>
    <row r="5366" spans="1:12" ht="14.4" x14ac:dyDescent="0.3">
      <c r="A5366" s="7">
        <v>36353</v>
      </c>
      <c r="B5366" s="191">
        <v>1403.280029</v>
      </c>
      <c r="C5366" s="191">
        <v>1406.8199460000001</v>
      </c>
      <c r="D5366" s="191">
        <v>1394.6999510000001</v>
      </c>
      <c r="E5366" s="191">
        <v>1399.099976</v>
      </c>
      <c r="F5366" s="192">
        <v>1399.099976</v>
      </c>
      <c r="G5366" s="191">
        <v>685300000</v>
      </c>
      <c r="H5366" s="194">
        <f t="shared" si="83"/>
        <v>-2.9787732409894104E-3</v>
      </c>
      <c r="I5366" s="193"/>
      <c r="J5366" s="197">
        <v>5364</v>
      </c>
      <c r="K5366" s="234">
        <v>-2.9787732409894104E-3</v>
      </c>
      <c r="L5366" s="198">
        <v>4.1702222676166982E-3</v>
      </c>
    </row>
    <row r="5367" spans="1:12" ht="14.4" x14ac:dyDescent="0.3">
      <c r="A5367" s="7">
        <v>36350</v>
      </c>
      <c r="B5367" s="191">
        <v>1394.420044</v>
      </c>
      <c r="C5367" s="191">
        <v>1403.280029</v>
      </c>
      <c r="D5367" s="191">
        <v>1394.420044</v>
      </c>
      <c r="E5367" s="191">
        <v>1403.280029</v>
      </c>
      <c r="F5367" s="192">
        <v>1403.280029</v>
      </c>
      <c r="G5367" s="191">
        <v>701000000</v>
      </c>
      <c r="H5367" s="194">
        <f t="shared" si="83"/>
        <v>6.3538852859461991E-3</v>
      </c>
      <c r="I5367" s="193"/>
      <c r="J5367" s="197">
        <v>5365</v>
      </c>
      <c r="K5367" s="234">
        <v>6.3538852859461991E-3</v>
      </c>
      <c r="L5367" s="198">
        <v>4.1744242725764037E-3</v>
      </c>
    </row>
    <row r="5368" spans="1:12" ht="14.4" x14ac:dyDescent="0.3">
      <c r="A5368" s="7">
        <v>36349</v>
      </c>
      <c r="B5368" s="191">
        <v>1395.8599850000001</v>
      </c>
      <c r="C5368" s="191">
        <v>1403.25</v>
      </c>
      <c r="D5368" s="191">
        <v>1386.6899410000001</v>
      </c>
      <c r="E5368" s="191">
        <v>1394.420044</v>
      </c>
      <c r="F5368" s="192">
        <v>1394.420044</v>
      </c>
      <c r="G5368" s="191">
        <v>830600000</v>
      </c>
      <c r="H5368" s="194">
        <f t="shared" si="83"/>
        <v>-1.0315798256800733E-3</v>
      </c>
      <c r="I5368" s="193"/>
      <c r="J5368" s="197">
        <v>5366</v>
      </c>
      <c r="K5368" s="234">
        <v>-1.0315798256800733E-3</v>
      </c>
      <c r="L5368" s="198">
        <v>4.1825810316799246E-3</v>
      </c>
    </row>
    <row r="5369" spans="1:12" ht="14.4" x14ac:dyDescent="0.3">
      <c r="A5369" s="7">
        <v>36348</v>
      </c>
      <c r="B5369" s="191">
        <v>1388.119995</v>
      </c>
      <c r="C5369" s="191">
        <v>1395.880005</v>
      </c>
      <c r="D5369" s="191">
        <v>1384.9499510000001</v>
      </c>
      <c r="E5369" s="191">
        <v>1395.8599850000001</v>
      </c>
      <c r="F5369" s="192">
        <v>1395.8599850000001</v>
      </c>
      <c r="G5369" s="191">
        <v>791200000</v>
      </c>
      <c r="H5369" s="194">
        <f t="shared" si="83"/>
        <v>5.5758796270347182E-3</v>
      </c>
      <c r="I5369" s="193"/>
      <c r="J5369" s="197">
        <v>5367</v>
      </c>
      <c r="K5369" s="234">
        <v>5.5758796270347182E-3</v>
      </c>
      <c r="L5369" s="198">
        <v>4.1847517493251146E-3</v>
      </c>
    </row>
    <row r="5370" spans="1:12" ht="14.4" x14ac:dyDescent="0.3">
      <c r="A5370" s="7">
        <v>36347</v>
      </c>
      <c r="B5370" s="191">
        <v>1391.219971</v>
      </c>
      <c r="C5370" s="191">
        <v>1405.290039</v>
      </c>
      <c r="D5370" s="191">
        <v>1387.079956</v>
      </c>
      <c r="E5370" s="191">
        <v>1388.119995</v>
      </c>
      <c r="F5370" s="192">
        <v>1388.119995</v>
      </c>
      <c r="G5370" s="191">
        <v>722900000</v>
      </c>
      <c r="H5370" s="194">
        <f t="shared" si="83"/>
        <v>-2.2282428836697381E-3</v>
      </c>
      <c r="I5370" s="193"/>
      <c r="J5370" s="197">
        <v>5368</v>
      </c>
      <c r="K5370" s="234">
        <v>-2.2282428836697381E-3</v>
      </c>
      <c r="L5370" s="198">
        <v>4.1871517076511443E-3</v>
      </c>
    </row>
    <row r="5371" spans="1:12" ht="14.4" x14ac:dyDescent="0.3">
      <c r="A5371" s="7">
        <v>36343</v>
      </c>
      <c r="B5371" s="191">
        <v>1380.959961</v>
      </c>
      <c r="C5371" s="191">
        <v>1391.219971</v>
      </c>
      <c r="D5371" s="191">
        <v>1379.5699460000001</v>
      </c>
      <c r="E5371" s="191">
        <v>1391.219971</v>
      </c>
      <c r="F5371" s="192">
        <v>1391.219971</v>
      </c>
      <c r="G5371" s="191">
        <v>613570000</v>
      </c>
      <c r="H5371" s="194">
        <f t="shared" si="83"/>
        <v>7.4296216325999368E-3</v>
      </c>
      <c r="I5371" s="193"/>
      <c r="J5371" s="197">
        <v>5369</v>
      </c>
      <c r="K5371" s="234">
        <v>7.4296216325999368E-3</v>
      </c>
      <c r="L5371" s="198">
        <v>4.1879373006382349E-3</v>
      </c>
    </row>
    <row r="5372" spans="1:12" ht="14.4" x14ac:dyDescent="0.3">
      <c r="A5372" s="7">
        <v>36342</v>
      </c>
      <c r="B5372" s="191">
        <v>1372.709961</v>
      </c>
      <c r="C5372" s="191">
        <v>1382.8000489999999</v>
      </c>
      <c r="D5372" s="191">
        <v>1360.8000489999999</v>
      </c>
      <c r="E5372" s="191">
        <v>1380.959961</v>
      </c>
      <c r="F5372" s="192">
        <v>1380.959961</v>
      </c>
      <c r="G5372" s="191">
        <v>843400000</v>
      </c>
      <c r="H5372" s="194">
        <f t="shared" si="83"/>
        <v>6.0100095682193424E-3</v>
      </c>
      <c r="I5372" s="193"/>
      <c r="J5372" s="197">
        <v>5370</v>
      </c>
      <c r="K5372" s="234">
        <v>6.0100095682193424E-3</v>
      </c>
      <c r="L5372" s="198">
        <v>4.1895298152682964E-3</v>
      </c>
    </row>
    <row r="5373" spans="1:12" ht="14.4" x14ac:dyDescent="0.3">
      <c r="A5373" s="7">
        <v>36341</v>
      </c>
      <c r="B5373" s="191">
        <v>1351.4499510000001</v>
      </c>
      <c r="C5373" s="191">
        <v>1372.9300539999999</v>
      </c>
      <c r="D5373" s="191">
        <v>1338.780029</v>
      </c>
      <c r="E5373" s="191">
        <v>1372.709961</v>
      </c>
      <c r="F5373" s="192">
        <v>1372.709961</v>
      </c>
      <c r="G5373" s="191">
        <v>1117000000</v>
      </c>
      <c r="H5373" s="194">
        <f t="shared" si="83"/>
        <v>1.5731259588465489E-2</v>
      </c>
      <c r="I5373" s="193"/>
      <c r="J5373" s="197">
        <v>5371</v>
      </c>
      <c r="K5373" s="234">
        <v>1.5731259588465489E-2</v>
      </c>
      <c r="L5373" s="198">
        <v>4.190876733239644E-3</v>
      </c>
    </row>
    <row r="5374" spans="1:12" ht="14.4" x14ac:dyDescent="0.3">
      <c r="A5374" s="7">
        <v>36340</v>
      </c>
      <c r="B5374" s="191">
        <v>1331.349976</v>
      </c>
      <c r="C5374" s="191">
        <v>1351.51001</v>
      </c>
      <c r="D5374" s="191">
        <v>1328.400024</v>
      </c>
      <c r="E5374" s="191">
        <v>1351.4499510000001</v>
      </c>
      <c r="F5374" s="192">
        <v>1351.4499510000001</v>
      </c>
      <c r="G5374" s="191">
        <v>820100000</v>
      </c>
      <c r="H5374" s="194">
        <f t="shared" si="83"/>
        <v>1.5097438962210254E-2</v>
      </c>
      <c r="I5374" s="193"/>
      <c r="J5374" s="197">
        <v>5372</v>
      </c>
      <c r="K5374" s="234">
        <v>1.5097438962210254E-2</v>
      </c>
      <c r="L5374" s="198">
        <v>4.1930460132722806E-3</v>
      </c>
    </row>
    <row r="5375" spans="1:12" ht="14.4" x14ac:dyDescent="0.3">
      <c r="A5375" s="7">
        <v>36339</v>
      </c>
      <c r="B5375" s="191">
        <v>1315.3100589999999</v>
      </c>
      <c r="C5375" s="191">
        <v>1333.6800539999999</v>
      </c>
      <c r="D5375" s="191">
        <v>1315.3100589999999</v>
      </c>
      <c r="E5375" s="191">
        <v>1331.349976</v>
      </c>
      <c r="F5375" s="192">
        <v>1331.349976</v>
      </c>
      <c r="G5375" s="191">
        <v>652910000</v>
      </c>
      <c r="H5375" s="194">
        <f t="shared" si="83"/>
        <v>1.2194780151073155E-2</v>
      </c>
      <c r="I5375" s="193"/>
      <c r="J5375" s="197">
        <v>5373</v>
      </c>
      <c r="K5375" s="234">
        <v>1.2194780151073155E-2</v>
      </c>
      <c r="L5375" s="198">
        <v>4.2010413156484882E-3</v>
      </c>
    </row>
    <row r="5376" spans="1:12" ht="14.4" x14ac:dyDescent="0.3">
      <c r="A5376" s="7">
        <v>36336</v>
      </c>
      <c r="B5376" s="191">
        <v>1315.780029</v>
      </c>
      <c r="C5376" s="191">
        <v>1329.130005</v>
      </c>
      <c r="D5376" s="191">
        <v>1312.6400149999999</v>
      </c>
      <c r="E5376" s="191">
        <v>1315.3100589999999</v>
      </c>
      <c r="F5376" s="192">
        <v>1315.3100589999999</v>
      </c>
      <c r="G5376" s="191">
        <v>623460000</v>
      </c>
      <c r="H5376" s="194">
        <f t="shared" si="83"/>
        <v>-3.5717976382213581E-4</v>
      </c>
      <c r="I5376" s="193"/>
      <c r="J5376" s="197">
        <v>5374</v>
      </c>
      <c r="K5376" s="234">
        <v>-3.5717976382213581E-4</v>
      </c>
      <c r="L5376" s="198">
        <v>4.2010849337998646E-3</v>
      </c>
    </row>
    <row r="5377" spans="1:12" ht="14.4" x14ac:dyDescent="0.3">
      <c r="A5377" s="7">
        <v>36335</v>
      </c>
      <c r="B5377" s="191">
        <v>1333.0600589999999</v>
      </c>
      <c r="C5377" s="191">
        <v>1333.0600589999999</v>
      </c>
      <c r="D5377" s="191">
        <v>1308.469971</v>
      </c>
      <c r="E5377" s="191">
        <v>1315.780029</v>
      </c>
      <c r="F5377" s="192">
        <v>1315.780029</v>
      </c>
      <c r="G5377" s="191">
        <v>690400000</v>
      </c>
      <c r="H5377" s="194">
        <f t="shared" si="83"/>
        <v>-1.2962679275652875E-2</v>
      </c>
      <c r="I5377" s="193"/>
      <c r="J5377" s="197">
        <v>5375</v>
      </c>
      <c r="K5377" s="234">
        <v>-1.2962679275652875E-2</v>
      </c>
      <c r="L5377" s="198">
        <v>4.2058625913049125E-3</v>
      </c>
    </row>
    <row r="5378" spans="1:12" ht="14.4" x14ac:dyDescent="0.3">
      <c r="A5378" s="7">
        <v>36334</v>
      </c>
      <c r="B5378" s="191">
        <v>1335.869995</v>
      </c>
      <c r="C5378" s="191">
        <v>1335.880005</v>
      </c>
      <c r="D5378" s="191">
        <v>1322.5500489999999</v>
      </c>
      <c r="E5378" s="191">
        <v>1333.0600589999999</v>
      </c>
      <c r="F5378" s="192">
        <v>1333.0600589999999</v>
      </c>
      <c r="G5378" s="191">
        <v>731800000</v>
      </c>
      <c r="H5378" s="194">
        <f t="shared" si="83"/>
        <v>-2.110927620329247E-3</v>
      </c>
      <c r="I5378" s="193"/>
      <c r="J5378" s="197">
        <v>5376</v>
      </c>
      <c r="K5378" s="234">
        <v>-2.110927620329247E-3</v>
      </c>
      <c r="L5378" s="198">
        <v>4.2114615408808355E-3</v>
      </c>
    </row>
    <row r="5379" spans="1:12" ht="14.4" x14ac:dyDescent="0.3">
      <c r="A5379" s="7">
        <v>36333</v>
      </c>
      <c r="B5379" s="191">
        <v>1349</v>
      </c>
      <c r="C5379" s="191">
        <v>1351.119995</v>
      </c>
      <c r="D5379" s="191">
        <v>1335.5200199999999</v>
      </c>
      <c r="E5379" s="191">
        <v>1335.880005</v>
      </c>
      <c r="F5379" s="192">
        <v>1335.880005</v>
      </c>
      <c r="G5379" s="191">
        <v>716500000</v>
      </c>
      <c r="H5379" s="194">
        <f t="shared" si="83"/>
        <v>-9.7257190511490128E-3</v>
      </c>
      <c r="I5379" s="193"/>
      <c r="J5379" s="197">
        <v>5377</v>
      </c>
      <c r="K5379" s="234">
        <v>-9.7257190511490128E-3</v>
      </c>
      <c r="L5379" s="198">
        <v>4.2177392207974418E-3</v>
      </c>
    </row>
    <row r="5380" spans="1:12" ht="14.4" x14ac:dyDescent="0.3">
      <c r="A5380" s="7">
        <v>36332</v>
      </c>
      <c r="B5380" s="191">
        <v>1342.839966</v>
      </c>
      <c r="C5380" s="191">
        <v>1349.0600589999999</v>
      </c>
      <c r="D5380" s="191">
        <v>1337.630005</v>
      </c>
      <c r="E5380" s="191">
        <v>1349</v>
      </c>
      <c r="F5380" s="192">
        <v>1349</v>
      </c>
      <c r="G5380" s="191">
        <v>686600000</v>
      </c>
      <c r="H5380" s="194">
        <f t="shared" ref="H5380:H5443" si="84">(F5380-F5381)/F5381</f>
        <v>4.5873180393559984E-3</v>
      </c>
      <c r="I5380" s="193"/>
      <c r="J5380" s="197">
        <v>5378</v>
      </c>
      <c r="K5380" s="234">
        <v>4.5873180393559984E-3</v>
      </c>
      <c r="L5380" s="198">
        <v>4.2207776711802513E-3</v>
      </c>
    </row>
    <row r="5381" spans="1:12" ht="14.4" x14ac:dyDescent="0.3">
      <c r="A5381" s="7">
        <v>36329</v>
      </c>
      <c r="B5381" s="191">
        <v>1339.900024</v>
      </c>
      <c r="C5381" s="191">
        <v>1344.4799800000001</v>
      </c>
      <c r="D5381" s="191">
        <v>1333.5200199999999</v>
      </c>
      <c r="E5381" s="191">
        <v>1342.839966</v>
      </c>
      <c r="F5381" s="192">
        <v>1342.839966</v>
      </c>
      <c r="G5381" s="191">
        <v>914500000</v>
      </c>
      <c r="H5381" s="194">
        <f t="shared" si="84"/>
        <v>2.1941502704234399E-3</v>
      </c>
      <c r="I5381" s="193"/>
      <c r="J5381" s="197">
        <v>5379</v>
      </c>
      <c r="K5381" s="234">
        <v>2.1941502704234399E-3</v>
      </c>
      <c r="L5381" s="198">
        <v>4.2209070556166253E-3</v>
      </c>
    </row>
    <row r="5382" spans="1:12" ht="14.4" x14ac:dyDescent="0.3">
      <c r="A5382" s="7">
        <v>36328</v>
      </c>
      <c r="B5382" s="191">
        <v>1330.410034</v>
      </c>
      <c r="C5382" s="191">
        <v>1343.540039</v>
      </c>
      <c r="D5382" s="191">
        <v>1322.75</v>
      </c>
      <c r="E5382" s="191">
        <v>1339.900024</v>
      </c>
      <c r="F5382" s="192">
        <v>1339.900024</v>
      </c>
      <c r="G5382" s="191">
        <v>700300000</v>
      </c>
      <c r="H5382" s="194">
        <f t="shared" si="84"/>
        <v>7.1331317093779783E-3</v>
      </c>
      <c r="I5382" s="193"/>
      <c r="J5382" s="197">
        <v>5380</v>
      </c>
      <c r="K5382" s="234">
        <v>7.1331317093779783E-3</v>
      </c>
      <c r="L5382" s="198">
        <v>4.2211257328447866E-3</v>
      </c>
    </row>
    <row r="5383" spans="1:12" ht="14.4" x14ac:dyDescent="0.3">
      <c r="A5383" s="7">
        <v>36327</v>
      </c>
      <c r="B5383" s="191">
        <v>1301.160034</v>
      </c>
      <c r="C5383" s="191">
        <v>1332.829956</v>
      </c>
      <c r="D5383" s="191">
        <v>1301.160034</v>
      </c>
      <c r="E5383" s="191">
        <v>1330.410034</v>
      </c>
      <c r="F5383" s="192">
        <v>1330.410034</v>
      </c>
      <c r="G5383" s="191">
        <v>806800000</v>
      </c>
      <c r="H5383" s="194">
        <f t="shared" si="84"/>
        <v>2.2479940388331971E-2</v>
      </c>
      <c r="I5383" s="193"/>
      <c r="J5383" s="197">
        <v>5381</v>
      </c>
      <c r="K5383" s="234">
        <v>2.2479940388331971E-2</v>
      </c>
      <c r="L5383" s="198">
        <v>4.2213589380632995E-3</v>
      </c>
    </row>
    <row r="5384" spans="1:12" ht="14.4" x14ac:dyDescent="0.3">
      <c r="A5384" s="7">
        <v>36326</v>
      </c>
      <c r="B5384" s="191">
        <v>1294</v>
      </c>
      <c r="C5384" s="191">
        <v>1310.76001</v>
      </c>
      <c r="D5384" s="191">
        <v>1294</v>
      </c>
      <c r="E5384" s="191">
        <v>1301.160034</v>
      </c>
      <c r="F5384" s="192">
        <v>1301.160034</v>
      </c>
      <c r="G5384" s="191">
        <v>696600000</v>
      </c>
      <c r="H5384" s="194">
        <f t="shared" si="84"/>
        <v>5.5332565687789765E-3</v>
      </c>
      <c r="I5384" s="193"/>
      <c r="J5384" s="197">
        <v>5382</v>
      </c>
      <c r="K5384" s="234">
        <v>5.5332565687789765E-3</v>
      </c>
      <c r="L5384" s="198">
        <v>4.2220342792496906E-3</v>
      </c>
    </row>
    <row r="5385" spans="1:12" ht="14.4" x14ac:dyDescent="0.3">
      <c r="A5385" s="7">
        <v>36325</v>
      </c>
      <c r="B5385" s="191">
        <v>1293.6400149999999</v>
      </c>
      <c r="C5385" s="191">
        <v>1301.98999</v>
      </c>
      <c r="D5385" s="191">
        <v>1292.1999510000001</v>
      </c>
      <c r="E5385" s="191">
        <v>1294</v>
      </c>
      <c r="F5385" s="192">
        <v>1294</v>
      </c>
      <c r="G5385" s="191">
        <v>669400000</v>
      </c>
      <c r="H5385" s="194">
        <f t="shared" si="84"/>
        <v>2.7827293205679907E-4</v>
      </c>
      <c r="I5385" s="193"/>
      <c r="J5385" s="197">
        <v>5383</v>
      </c>
      <c r="K5385" s="234">
        <v>2.7827293205679907E-4</v>
      </c>
      <c r="L5385" s="198">
        <v>4.2230735808899932E-3</v>
      </c>
    </row>
    <row r="5386" spans="1:12" ht="14.4" x14ac:dyDescent="0.3">
      <c r="A5386" s="7">
        <v>36322</v>
      </c>
      <c r="B5386" s="191">
        <v>1302.8199460000001</v>
      </c>
      <c r="C5386" s="191">
        <v>1311.969971</v>
      </c>
      <c r="D5386" s="191">
        <v>1287.880005</v>
      </c>
      <c r="E5386" s="191">
        <v>1293.6400149999999</v>
      </c>
      <c r="F5386" s="192">
        <v>1293.6400149999999</v>
      </c>
      <c r="G5386" s="191">
        <v>698200000</v>
      </c>
      <c r="H5386" s="194">
        <f t="shared" si="84"/>
        <v>-7.0462008416319749E-3</v>
      </c>
      <c r="I5386" s="193"/>
      <c r="J5386" s="197">
        <v>5384</v>
      </c>
      <c r="K5386" s="234">
        <v>-7.0462008416319749E-3</v>
      </c>
      <c r="L5386" s="198">
        <v>4.2379597771331273E-3</v>
      </c>
    </row>
    <row r="5387" spans="1:12" ht="14.4" x14ac:dyDescent="0.3">
      <c r="A5387" s="7">
        <v>36321</v>
      </c>
      <c r="B5387" s="191">
        <v>1318.6400149999999</v>
      </c>
      <c r="C5387" s="191">
        <v>1318.6400149999999</v>
      </c>
      <c r="D5387" s="191">
        <v>1293.280029</v>
      </c>
      <c r="E5387" s="191">
        <v>1302.8199460000001</v>
      </c>
      <c r="F5387" s="192">
        <v>1302.8199460000001</v>
      </c>
      <c r="G5387" s="191">
        <v>716500000</v>
      </c>
      <c r="H5387" s="194">
        <f t="shared" si="84"/>
        <v>-1.1997261436056054E-2</v>
      </c>
      <c r="I5387" s="193"/>
      <c r="J5387" s="197">
        <v>5385</v>
      </c>
      <c r="K5387" s="234">
        <v>-1.1997261436056054E-2</v>
      </c>
      <c r="L5387" s="198">
        <v>4.2401545446989833E-3</v>
      </c>
    </row>
    <row r="5388" spans="1:12" ht="14.4" x14ac:dyDescent="0.3">
      <c r="A5388" s="7">
        <v>36320</v>
      </c>
      <c r="B5388" s="191">
        <v>1317.329956</v>
      </c>
      <c r="C5388" s="191">
        <v>1326.01001</v>
      </c>
      <c r="D5388" s="191">
        <v>1314.7299800000001</v>
      </c>
      <c r="E5388" s="191">
        <v>1318.6400149999999</v>
      </c>
      <c r="F5388" s="192">
        <v>1318.6400149999999</v>
      </c>
      <c r="G5388" s="191">
        <v>662000000</v>
      </c>
      <c r="H5388" s="194">
        <f t="shared" si="84"/>
        <v>9.9448053544446248E-4</v>
      </c>
      <c r="I5388" s="193"/>
      <c r="J5388" s="197">
        <v>5386</v>
      </c>
      <c r="K5388" s="234">
        <v>9.9448053544446248E-4</v>
      </c>
      <c r="L5388" s="198">
        <v>4.2420914629585508E-3</v>
      </c>
    </row>
    <row r="5389" spans="1:12" ht="14.4" x14ac:dyDescent="0.3">
      <c r="A5389" s="7">
        <v>36319</v>
      </c>
      <c r="B5389" s="191">
        <v>1334.5200199999999</v>
      </c>
      <c r="C5389" s="191">
        <v>1334.5200199999999</v>
      </c>
      <c r="D5389" s="191">
        <v>1312.829956</v>
      </c>
      <c r="E5389" s="191">
        <v>1317.329956</v>
      </c>
      <c r="F5389" s="192">
        <v>1317.329956</v>
      </c>
      <c r="G5389" s="191">
        <v>685900000</v>
      </c>
      <c r="H5389" s="194">
        <f t="shared" si="84"/>
        <v>-1.2881083642341981E-2</v>
      </c>
      <c r="I5389" s="193"/>
      <c r="J5389" s="197">
        <v>5387</v>
      </c>
      <c r="K5389" s="234">
        <v>-1.2881083642341981E-2</v>
      </c>
      <c r="L5389" s="198">
        <v>4.2422657426936369E-3</v>
      </c>
    </row>
    <row r="5390" spans="1:12" ht="14.4" x14ac:dyDescent="0.3">
      <c r="A5390" s="7">
        <v>36318</v>
      </c>
      <c r="B5390" s="191">
        <v>1327.75</v>
      </c>
      <c r="C5390" s="191">
        <v>1336.420044</v>
      </c>
      <c r="D5390" s="191">
        <v>1325.8900149999999</v>
      </c>
      <c r="E5390" s="191">
        <v>1334.5200199999999</v>
      </c>
      <c r="F5390" s="192">
        <v>1334.5200199999999</v>
      </c>
      <c r="G5390" s="191">
        <v>664300000</v>
      </c>
      <c r="H5390" s="194">
        <f t="shared" si="84"/>
        <v>5.0988665034832851E-3</v>
      </c>
      <c r="I5390" s="193"/>
      <c r="J5390" s="197">
        <v>5388</v>
      </c>
      <c r="K5390" s="234">
        <v>5.0988665034832851E-3</v>
      </c>
      <c r="L5390" s="198">
        <v>4.2456288662697768E-3</v>
      </c>
    </row>
    <row r="5391" spans="1:12" ht="14.4" x14ac:dyDescent="0.3">
      <c r="A5391" s="7">
        <v>36315</v>
      </c>
      <c r="B5391" s="191">
        <v>1299.540039</v>
      </c>
      <c r="C5391" s="191">
        <v>1327.75</v>
      </c>
      <c r="D5391" s="191">
        <v>1299.540039</v>
      </c>
      <c r="E5391" s="191">
        <v>1327.75</v>
      </c>
      <c r="F5391" s="192">
        <v>1327.75</v>
      </c>
      <c r="G5391" s="191">
        <v>694500000</v>
      </c>
      <c r="H5391" s="194">
        <f t="shared" si="84"/>
        <v>2.1707650517415127E-2</v>
      </c>
      <c r="I5391" s="193"/>
      <c r="J5391" s="197">
        <v>5389</v>
      </c>
      <c r="K5391" s="234">
        <v>2.1707650517415127E-2</v>
      </c>
      <c r="L5391" s="198">
        <v>4.2473438060829389E-3</v>
      </c>
    </row>
    <row r="5392" spans="1:12" ht="14.4" x14ac:dyDescent="0.3">
      <c r="A5392" s="7">
        <v>36314</v>
      </c>
      <c r="B5392" s="191">
        <v>1294.8100589999999</v>
      </c>
      <c r="C5392" s="191">
        <v>1304.150024</v>
      </c>
      <c r="D5392" s="191">
        <v>1294.1999510000001</v>
      </c>
      <c r="E5392" s="191">
        <v>1299.540039</v>
      </c>
      <c r="F5392" s="192">
        <v>1299.540039</v>
      </c>
      <c r="G5392" s="191">
        <v>719600000</v>
      </c>
      <c r="H5392" s="194">
        <f t="shared" si="84"/>
        <v>3.653030007855437E-3</v>
      </c>
      <c r="I5392" s="193"/>
      <c r="J5392" s="197">
        <v>5390</v>
      </c>
      <c r="K5392" s="234">
        <v>3.653030007855437E-3</v>
      </c>
      <c r="L5392" s="198">
        <v>4.2483918237263586E-3</v>
      </c>
    </row>
    <row r="5393" spans="1:12" ht="14.4" x14ac:dyDescent="0.3">
      <c r="A5393" s="7">
        <v>36313</v>
      </c>
      <c r="B5393" s="191">
        <v>1294.26001</v>
      </c>
      <c r="C5393" s="191">
        <v>1297.099976</v>
      </c>
      <c r="D5393" s="191">
        <v>1277.469971</v>
      </c>
      <c r="E5393" s="191">
        <v>1294.8100589999999</v>
      </c>
      <c r="F5393" s="192">
        <v>1294.8100589999999</v>
      </c>
      <c r="G5393" s="191">
        <v>728000000</v>
      </c>
      <c r="H5393" s="194">
        <f t="shared" si="84"/>
        <v>4.2499111133005222E-4</v>
      </c>
      <c r="I5393" s="193"/>
      <c r="J5393" s="197">
        <v>5391</v>
      </c>
      <c r="K5393" s="234">
        <v>4.2499111133005222E-4</v>
      </c>
      <c r="L5393" s="198">
        <v>4.2493624927850597E-3</v>
      </c>
    </row>
    <row r="5394" spans="1:12" ht="14.4" x14ac:dyDescent="0.3">
      <c r="A5394" s="7">
        <v>36312</v>
      </c>
      <c r="B5394" s="191">
        <v>1301.839966</v>
      </c>
      <c r="C5394" s="191">
        <v>1301.839966</v>
      </c>
      <c r="D5394" s="191">
        <v>1281.4399410000001</v>
      </c>
      <c r="E5394" s="191">
        <v>1294.26001</v>
      </c>
      <c r="F5394" s="192">
        <v>1294.26001</v>
      </c>
      <c r="G5394" s="191">
        <v>683800000</v>
      </c>
      <c r="H5394" s="194">
        <f t="shared" si="84"/>
        <v>-5.8224944678031479E-3</v>
      </c>
      <c r="I5394" s="193"/>
      <c r="J5394" s="197">
        <v>5392</v>
      </c>
      <c r="K5394" s="234">
        <v>-5.8224944678031479E-3</v>
      </c>
      <c r="L5394" s="198">
        <v>4.2498274870061874E-3</v>
      </c>
    </row>
    <row r="5395" spans="1:12" ht="14.4" x14ac:dyDescent="0.3">
      <c r="A5395" s="7">
        <v>36308</v>
      </c>
      <c r="B5395" s="191">
        <v>1281.410034</v>
      </c>
      <c r="C5395" s="191">
        <v>1304</v>
      </c>
      <c r="D5395" s="191">
        <v>1281.410034</v>
      </c>
      <c r="E5395" s="191">
        <v>1301.839966</v>
      </c>
      <c r="F5395" s="192">
        <v>1301.839966</v>
      </c>
      <c r="G5395" s="191">
        <v>649960000</v>
      </c>
      <c r="H5395" s="194">
        <f t="shared" si="84"/>
        <v>1.5943321386540671E-2</v>
      </c>
      <c r="I5395" s="193"/>
      <c r="J5395" s="197">
        <v>5393</v>
      </c>
      <c r="K5395" s="234">
        <v>1.5943321386540671E-2</v>
      </c>
      <c r="L5395" s="198">
        <v>4.2518864042929011E-3</v>
      </c>
    </row>
    <row r="5396" spans="1:12" ht="14.4" x14ac:dyDescent="0.3">
      <c r="A5396" s="7">
        <v>36307</v>
      </c>
      <c r="B5396" s="191">
        <v>1304.76001</v>
      </c>
      <c r="C5396" s="191">
        <v>1304.76001</v>
      </c>
      <c r="D5396" s="191">
        <v>1277.3100589999999</v>
      </c>
      <c r="E5396" s="191">
        <v>1281.410034</v>
      </c>
      <c r="F5396" s="192">
        <v>1281.410034</v>
      </c>
      <c r="G5396" s="191">
        <v>811400000</v>
      </c>
      <c r="H5396" s="194">
        <f t="shared" si="84"/>
        <v>-1.7895992995677398E-2</v>
      </c>
      <c r="I5396" s="193"/>
      <c r="J5396" s="197">
        <v>5394</v>
      </c>
      <c r="K5396" s="234">
        <v>-1.7895992995677398E-2</v>
      </c>
      <c r="L5396" s="198">
        <v>4.264159963580069E-3</v>
      </c>
    </row>
    <row r="5397" spans="1:12" ht="14.4" x14ac:dyDescent="0.3">
      <c r="A5397" s="7">
        <v>36306</v>
      </c>
      <c r="B5397" s="191">
        <v>1284.400024</v>
      </c>
      <c r="C5397" s="191">
        <v>1304.849976</v>
      </c>
      <c r="D5397" s="191">
        <v>1278.4300539999999</v>
      </c>
      <c r="E5397" s="191">
        <v>1304.76001</v>
      </c>
      <c r="F5397" s="192">
        <v>1304.76001</v>
      </c>
      <c r="G5397" s="191">
        <v>870800000</v>
      </c>
      <c r="H5397" s="194">
        <f t="shared" si="84"/>
        <v>1.5851748380222651E-2</v>
      </c>
      <c r="I5397" s="193"/>
      <c r="J5397" s="197">
        <v>5395</v>
      </c>
      <c r="K5397" s="234">
        <v>1.5851748380222651E-2</v>
      </c>
      <c r="L5397" s="198">
        <v>4.2655400396494035E-3</v>
      </c>
    </row>
    <row r="5398" spans="1:12" ht="14.4" x14ac:dyDescent="0.3">
      <c r="A5398" s="7">
        <v>36305</v>
      </c>
      <c r="B5398" s="191">
        <v>1306.650024</v>
      </c>
      <c r="C5398" s="191">
        <v>1317.5200199999999</v>
      </c>
      <c r="D5398" s="191">
        <v>1284.380005</v>
      </c>
      <c r="E5398" s="191">
        <v>1284.400024</v>
      </c>
      <c r="F5398" s="192">
        <v>1284.400024</v>
      </c>
      <c r="G5398" s="191">
        <v>826700000</v>
      </c>
      <c r="H5398" s="194">
        <f t="shared" si="84"/>
        <v>-1.7028278109150367E-2</v>
      </c>
      <c r="I5398" s="193"/>
      <c r="J5398" s="197">
        <v>5396</v>
      </c>
      <c r="K5398" s="234">
        <v>-1.7028278109150367E-2</v>
      </c>
      <c r="L5398" s="198">
        <v>4.2696423009932725E-3</v>
      </c>
    </row>
    <row r="5399" spans="1:12" ht="14.4" x14ac:dyDescent="0.3">
      <c r="A5399" s="7">
        <v>36304</v>
      </c>
      <c r="B5399" s="191">
        <v>1330.290039</v>
      </c>
      <c r="C5399" s="191">
        <v>1333.0200199999999</v>
      </c>
      <c r="D5399" s="191">
        <v>1303.530029</v>
      </c>
      <c r="E5399" s="191">
        <v>1306.650024</v>
      </c>
      <c r="F5399" s="192">
        <v>1306.650024</v>
      </c>
      <c r="G5399" s="191">
        <v>754700000</v>
      </c>
      <c r="H5399" s="194">
        <f t="shared" si="84"/>
        <v>-1.7770572060939824E-2</v>
      </c>
      <c r="I5399" s="193"/>
      <c r="J5399" s="197">
        <v>5397</v>
      </c>
      <c r="K5399" s="234">
        <v>-1.7770572060939824E-2</v>
      </c>
      <c r="L5399" s="198">
        <v>4.2698462291494181E-3</v>
      </c>
    </row>
    <row r="5400" spans="1:12" ht="14.4" x14ac:dyDescent="0.3">
      <c r="A5400" s="7">
        <v>36301</v>
      </c>
      <c r="B5400" s="191">
        <v>1338.829956</v>
      </c>
      <c r="C5400" s="191">
        <v>1340.880005</v>
      </c>
      <c r="D5400" s="191">
        <v>1326.1899410000001</v>
      </c>
      <c r="E5400" s="191">
        <v>1330.290039</v>
      </c>
      <c r="F5400" s="192">
        <v>1330.290039</v>
      </c>
      <c r="G5400" s="191">
        <v>686600000</v>
      </c>
      <c r="H5400" s="194">
        <f t="shared" si="84"/>
        <v>-6.3786420088138953E-3</v>
      </c>
      <c r="I5400" s="193"/>
      <c r="J5400" s="197">
        <v>5398</v>
      </c>
      <c r="K5400" s="234">
        <v>-6.3786420088138953E-3</v>
      </c>
      <c r="L5400" s="198">
        <v>4.2700302218512979E-3</v>
      </c>
    </row>
    <row r="5401" spans="1:12" ht="14.4" x14ac:dyDescent="0.3">
      <c r="A5401" s="7">
        <v>36300</v>
      </c>
      <c r="B5401" s="191">
        <v>1344.2299800000001</v>
      </c>
      <c r="C5401" s="191">
        <v>1350.48999</v>
      </c>
      <c r="D5401" s="191">
        <v>1338.829956</v>
      </c>
      <c r="E5401" s="191">
        <v>1338.829956</v>
      </c>
      <c r="F5401" s="192">
        <v>1338.829956</v>
      </c>
      <c r="G5401" s="191">
        <v>752200000</v>
      </c>
      <c r="H5401" s="194">
        <f t="shared" si="84"/>
        <v>-4.0171875946406355E-3</v>
      </c>
      <c r="I5401" s="193"/>
      <c r="J5401" s="197">
        <v>5399</v>
      </c>
      <c r="K5401" s="234">
        <v>-4.0171875946406355E-3</v>
      </c>
      <c r="L5401" s="198">
        <v>4.2703005278545893E-3</v>
      </c>
    </row>
    <row r="5402" spans="1:12" ht="14.4" x14ac:dyDescent="0.3">
      <c r="A5402" s="7">
        <v>36299</v>
      </c>
      <c r="B5402" s="191">
        <v>1333.3199460000001</v>
      </c>
      <c r="C5402" s="191">
        <v>1344.2299800000001</v>
      </c>
      <c r="D5402" s="191">
        <v>1327.0500489999999</v>
      </c>
      <c r="E5402" s="191">
        <v>1344.2299800000001</v>
      </c>
      <c r="F5402" s="192">
        <v>1344.2299800000001</v>
      </c>
      <c r="G5402" s="191">
        <v>801100000</v>
      </c>
      <c r="H5402" s="194">
        <f t="shared" si="84"/>
        <v>8.1826076574721806E-3</v>
      </c>
      <c r="I5402" s="193"/>
      <c r="J5402" s="197">
        <v>5400</v>
      </c>
      <c r="K5402" s="234">
        <v>8.1826076574721806E-3</v>
      </c>
      <c r="L5402" s="198">
        <v>4.2720024562496808E-3</v>
      </c>
    </row>
    <row r="5403" spans="1:12" ht="14.4" x14ac:dyDescent="0.3">
      <c r="A5403" s="7">
        <v>36298</v>
      </c>
      <c r="B5403" s="191">
        <v>1339.48999</v>
      </c>
      <c r="C5403" s="191">
        <v>1345.4399410000001</v>
      </c>
      <c r="D5403" s="191">
        <v>1323.459961</v>
      </c>
      <c r="E5403" s="191">
        <v>1333.3199460000001</v>
      </c>
      <c r="F5403" s="192">
        <v>1333.3199460000001</v>
      </c>
      <c r="G5403" s="191">
        <v>753400000</v>
      </c>
      <c r="H5403" s="194">
        <f t="shared" si="84"/>
        <v>-4.606263612317074E-3</v>
      </c>
      <c r="I5403" s="193"/>
      <c r="J5403" s="197">
        <v>5401</v>
      </c>
      <c r="K5403" s="234">
        <v>-4.606263612317074E-3</v>
      </c>
      <c r="L5403" s="198">
        <v>4.2858527661860145E-3</v>
      </c>
    </row>
    <row r="5404" spans="1:12" ht="14.4" x14ac:dyDescent="0.3">
      <c r="A5404" s="7">
        <v>36297</v>
      </c>
      <c r="B5404" s="191">
        <v>1337.8000489999999</v>
      </c>
      <c r="C5404" s="191">
        <v>1339.9499510000001</v>
      </c>
      <c r="D5404" s="191">
        <v>1321.1899410000001</v>
      </c>
      <c r="E5404" s="191">
        <v>1339.48999</v>
      </c>
      <c r="F5404" s="192">
        <v>1339.48999</v>
      </c>
      <c r="G5404" s="191">
        <v>665500000</v>
      </c>
      <c r="H5404" s="194">
        <f t="shared" si="84"/>
        <v>1.2632239034998645E-3</v>
      </c>
      <c r="I5404" s="193"/>
      <c r="J5404" s="197">
        <v>5402</v>
      </c>
      <c r="K5404" s="234">
        <v>1.2632239034998645E-3</v>
      </c>
      <c r="L5404" s="198">
        <v>4.2868573656226977E-3</v>
      </c>
    </row>
    <row r="5405" spans="1:12" ht="14.4" x14ac:dyDescent="0.3">
      <c r="A5405" s="7">
        <v>36294</v>
      </c>
      <c r="B5405" s="191">
        <v>1367.5600589999999</v>
      </c>
      <c r="C5405" s="191">
        <v>1367.5600589999999</v>
      </c>
      <c r="D5405" s="191">
        <v>1332.630005</v>
      </c>
      <c r="E5405" s="191">
        <v>1337.8000489999999</v>
      </c>
      <c r="F5405" s="192">
        <v>1337.8000489999999</v>
      </c>
      <c r="G5405" s="191">
        <v>727800000</v>
      </c>
      <c r="H5405" s="194">
        <f t="shared" si="84"/>
        <v>-2.1761391614318833E-2</v>
      </c>
      <c r="I5405" s="193"/>
      <c r="J5405" s="197">
        <v>5403</v>
      </c>
      <c r="K5405" s="234">
        <v>-2.1761391614318833E-2</v>
      </c>
      <c r="L5405" s="198">
        <v>4.2955979807250367E-3</v>
      </c>
    </row>
    <row r="5406" spans="1:12" ht="14.4" x14ac:dyDescent="0.3">
      <c r="A5406" s="7">
        <v>36293</v>
      </c>
      <c r="B5406" s="191">
        <v>1364</v>
      </c>
      <c r="C5406" s="191">
        <v>1375.9799800000001</v>
      </c>
      <c r="D5406" s="191">
        <v>1364</v>
      </c>
      <c r="E5406" s="191">
        <v>1367.5600589999999</v>
      </c>
      <c r="F5406" s="192">
        <v>1367.5600589999999</v>
      </c>
      <c r="G5406" s="191">
        <v>796900000</v>
      </c>
      <c r="H5406" s="194">
        <f t="shared" si="84"/>
        <v>2.6100139296187023E-3</v>
      </c>
      <c r="I5406" s="193"/>
      <c r="J5406" s="197">
        <v>5404</v>
      </c>
      <c r="K5406" s="234">
        <v>2.6100139296187023E-3</v>
      </c>
      <c r="L5406" s="198">
        <v>4.2961155308961141E-3</v>
      </c>
    </row>
    <row r="5407" spans="1:12" ht="14.4" x14ac:dyDescent="0.3">
      <c r="A5407" s="7">
        <v>36292</v>
      </c>
      <c r="B5407" s="191">
        <v>1355.6099850000001</v>
      </c>
      <c r="C5407" s="191">
        <v>1367.3599850000001</v>
      </c>
      <c r="D5407" s="191">
        <v>1333.099976</v>
      </c>
      <c r="E5407" s="191">
        <v>1364</v>
      </c>
      <c r="F5407" s="192">
        <v>1364</v>
      </c>
      <c r="G5407" s="191">
        <v>825500000</v>
      </c>
      <c r="H5407" s="194">
        <f t="shared" si="84"/>
        <v>6.1891068174744586E-3</v>
      </c>
      <c r="I5407" s="193"/>
      <c r="J5407" s="197">
        <v>5405</v>
      </c>
      <c r="K5407" s="234">
        <v>6.1891068174744586E-3</v>
      </c>
      <c r="L5407" s="198">
        <v>4.2966905416751246E-3</v>
      </c>
    </row>
    <row r="5408" spans="1:12" ht="14.4" x14ac:dyDescent="0.3">
      <c r="A5408" s="7">
        <v>36291</v>
      </c>
      <c r="B5408" s="191">
        <v>1340.3000489999999</v>
      </c>
      <c r="C5408" s="191">
        <v>1360</v>
      </c>
      <c r="D5408" s="191">
        <v>1340.3000489999999</v>
      </c>
      <c r="E5408" s="191">
        <v>1355.6099850000001</v>
      </c>
      <c r="F5408" s="192">
        <v>1355.6099850000001</v>
      </c>
      <c r="G5408" s="191">
        <v>836100000</v>
      </c>
      <c r="H5408" s="194">
        <f t="shared" si="84"/>
        <v>1.1422767619401995E-2</v>
      </c>
      <c r="I5408" s="193"/>
      <c r="J5408" s="197">
        <v>5406</v>
      </c>
      <c r="K5408" s="234">
        <v>1.1422767619401995E-2</v>
      </c>
      <c r="L5408" s="198">
        <v>4.3074196850102636E-3</v>
      </c>
    </row>
    <row r="5409" spans="1:12" ht="14.4" x14ac:dyDescent="0.3">
      <c r="A5409" s="7">
        <v>36290</v>
      </c>
      <c r="B5409" s="191">
        <v>1345</v>
      </c>
      <c r="C5409" s="191">
        <v>1352.01001</v>
      </c>
      <c r="D5409" s="191">
        <v>1334</v>
      </c>
      <c r="E5409" s="191">
        <v>1340.3000489999999</v>
      </c>
      <c r="F5409" s="192">
        <v>1340.3000489999999</v>
      </c>
      <c r="G5409" s="191">
        <v>773300000</v>
      </c>
      <c r="H5409" s="194">
        <f t="shared" si="84"/>
        <v>-3.4943873605948368E-3</v>
      </c>
      <c r="I5409" s="193"/>
      <c r="J5409" s="197">
        <v>5407</v>
      </c>
      <c r="K5409" s="234">
        <v>-3.4943873605948368E-3</v>
      </c>
      <c r="L5409" s="198">
        <v>4.3102017123040261E-3</v>
      </c>
    </row>
    <row r="5410" spans="1:12" ht="14.4" x14ac:dyDescent="0.3">
      <c r="A5410" s="7">
        <v>36287</v>
      </c>
      <c r="B5410" s="191">
        <v>1332.0500489999999</v>
      </c>
      <c r="C5410" s="191">
        <v>1345.98999</v>
      </c>
      <c r="D5410" s="191">
        <v>1332.0500489999999</v>
      </c>
      <c r="E5410" s="191">
        <v>1345</v>
      </c>
      <c r="F5410" s="192">
        <v>1345</v>
      </c>
      <c r="G5410" s="191">
        <v>814900000</v>
      </c>
      <c r="H5410" s="194">
        <f t="shared" si="84"/>
        <v>9.7218201446123403E-3</v>
      </c>
      <c r="I5410" s="193"/>
      <c r="J5410" s="197">
        <v>5408</v>
      </c>
      <c r="K5410" s="234">
        <v>9.7218201446123403E-3</v>
      </c>
      <c r="L5410" s="198">
        <v>4.3111076146502281E-3</v>
      </c>
    </row>
    <row r="5411" spans="1:12" ht="14.4" x14ac:dyDescent="0.3">
      <c r="A5411" s="7">
        <v>36286</v>
      </c>
      <c r="B5411" s="191">
        <v>1347.3100589999999</v>
      </c>
      <c r="C5411" s="191">
        <v>1348.3599850000001</v>
      </c>
      <c r="D5411" s="191">
        <v>1322.5600589999999</v>
      </c>
      <c r="E5411" s="191">
        <v>1332.0500489999999</v>
      </c>
      <c r="F5411" s="192">
        <v>1332.0500489999999</v>
      </c>
      <c r="G5411" s="191">
        <v>875400000</v>
      </c>
      <c r="H5411" s="194">
        <f t="shared" si="84"/>
        <v>-1.1326279276298319E-2</v>
      </c>
      <c r="I5411" s="193"/>
      <c r="J5411" s="197">
        <v>5409</v>
      </c>
      <c r="K5411" s="234">
        <v>-1.1326279276298319E-2</v>
      </c>
      <c r="L5411" s="198">
        <v>4.3210846183130234E-3</v>
      </c>
    </row>
    <row r="5412" spans="1:12" ht="14.4" x14ac:dyDescent="0.3">
      <c r="A5412" s="7">
        <v>36285</v>
      </c>
      <c r="B5412" s="191">
        <v>1332</v>
      </c>
      <c r="C5412" s="191">
        <v>1347.3199460000001</v>
      </c>
      <c r="D5412" s="191">
        <v>1317.4399410000001</v>
      </c>
      <c r="E5412" s="191">
        <v>1347.3100589999999</v>
      </c>
      <c r="F5412" s="192">
        <v>1347.3100589999999</v>
      </c>
      <c r="G5412" s="191">
        <v>913500000</v>
      </c>
      <c r="H5412" s="194">
        <f t="shared" si="84"/>
        <v>1.1494038288288221E-2</v>
      </c>
      <c r="I5412" s="193"/>
      <c r="J5412" s="197">
        <v>5410</v>
      </c>
      <c r="K5412" s="234">
        <v>1.1494038288288221E-2</v>
      </c>
      <c r="L5412" s="198">
        <v>4.3216551665963389E-3</v>
      </c>
    </row>
    <row r="5413" spans="1:12" ht="14.4" x14ac:dyDescent="0.3">
      <c r="A5413" s="7">
        <v>36284</v>
      </c>
      <c r="B5413" s="191">
        <v>1354.630005</v>
      </c>
      <c r="C5413" s="191">
        <v>1354.6400149999999</v>
      </c>
      <c r="D5413" s="191">
        <v>1330.6400149999999</v>
      </c>
      <c r="E5413" s="191">
        <v>1332</v>
      </c>
      <c r="F5413" s="192">
        <v>1332</v>
      </c>
      <c r="G5413" s="191">
        <v>933100000</v>
      </c>
      <c r="H5413" s="194">
        <f t="shared" si="84"/>
        <v>-1.6705672335967474E-2</v>
      </c>
      <c r="I5413" s="193"/>
      <c r="J5413" s="197">
        <v>5411</v>
      </c>
      <c r="K5413" s="234">
        <v>-1.6705672335967474E-2</v>
      </c>
      <c r="L5413" s="198">
        <v>4.3250780855236589E-3</v>
      </c>
    </row>
    <row r="5414" spans="1:12" ht="14.4" x14ac:dyDescent="0.3">
      <c r="A5414" s="7">
        <v>36283</v>
      </c>
      <c r="B5414" s="191">
        <v>1335.1800539999999</v>
      </c>
      <c r="C5414" s="191">
        <v>1354.630005</v>
      </c>
      <c r="D5414" s="191">
        <v>1329.01001</v>
      </c>
      <c r="E5414" s="191">
        <v>1354.630005</v>
      </c>
      <c r="F5414" s="192">
        <v>1354.630005</v>
      </c>
      <c r="G5414" s="191">
        <v>811400000</v>
      </c>
      <c r="H5414" s="194">
        <f t="shared" si="84"/>
        <v>1.456728696757483E-2</v>
      </c>
      <c r="I5414" s="193"/>
      <c r="J5414" s="197">
        <v>5412</v>
      </c>
      <c r="K5414" s="234">
        <v>1.456728696757483E-2</v>
      </c>
      <c r="L5414" s="198">
        <v>4.3267664890060727E-3</v>
      </c>
    </row>
    <row r="5415" spans="1:12" ht="14.4" x14ac:dyDescent="0.3">
      <c r="A5415" s="7">
        <v>36280</v>
      </c>
      <c r="B5415" s="191">
        <v>1342.829956</v>
      </c>
      <c r="C5415" s="191">
        <v>1351.829956</v>
      </c>
      <c r="D5415" s="191">
        <v>1314.579956</v>
      </c>
      <c r="E5415" s="191">
        <v>1335.1800539999999</v>
      </c>
      <c r="F5415" s="192">
        <v>1335.1800539999999</v>
      </c>
      <c r="G5415" s="191">
        <v>936500000</v>
      </c>
      <c r="H5415" s="194">
        <f t="shared" si="84"/>
        <v>-5.6968508676910326E-3</v>
      </c>
      <c r="I5415" s="193"/>
      <c r="J5415" s="197">
        <v>5413</v>
      </c>
      <c r="K5415" s="234">
        <v>-5.6968508676910326E-3</v>
      </c>
      <c r="L5415" s="198">
        <v>4.3284512425544996E-3</v>
      </c>
    </row>
    <row r="5416" spans="1:12" ht="14.4" x14ac:dyDescent="0.3">
      <c r="A5416" s="7">
        <v>36279</v>
      </c>
      <c r="B5416" s="191">
        <v>1350.910034</v>
      </c>
      <c r="C5416" s="191">
        <v>1356.75</v>
      </c>
      <c r="D5416" s="191">
        <v>1336.8100589999999</v>
      </c>
      <c r="E5416" s="191">
        <v>1342.829956</v>
      </c>
      <c r="F5416" s="192">
        <v>1342.829956</v>
      </c>
      <c r="G5416" s="191">
        <v>1003600000</v>
      </c>
      <c r="H5416" s="194">
        <f t="shared" si="84"/>
        <v>-5.9812110330360888E-3</v>
      </c>
      <c r="I5416" s="193"/>
      <c r="J5416" s="197">
        <v>5414</v>
      </c>
      <c r="K5416" s="234">
        <v>-5.9812110330360888E-3</v>
      </c>
      <c r="L5416" s="198">
        <v>4.3413261381816124E-3</v>
      </c>
    </row>
    <row r="5417" spans="1:12" ht="14.4" x14ac:dyDescent="0.3">
      <c r="A5417" s="7">
        <v>36278</v>
      </c>
      <c r="B5417" s="191">
        <v>1362.8000489999999</v>
      </c>
      <c r="C5417" s="191">
        <v>1368.619995</v>
      </c>
      <c r="D5417" s="191">
        <v>1348.290039</v>
      </c>
      <c r="E5417" s="191">
        <v>1350.910034</v>
      </c>
      <c r="F5417" s="192">
        <v>1350.910034</v>
      </c>
      <c r="G5417" s="191">
        <v>951700000</v>
      </c>
      <c r="H5417" s="194">
        <f t="shared" si="84"/>
        <v>-8.7246951661945158E-3</v>
      </c>
      <c r="I5417" s="193"/>
      <c r="J5417" s="197">
        <v>5415</v>
      </c>
      <c r="K5417" s="234">
        <v>-8.7246951661945158E-3</v>
      </c>
      <c r="L5417" s="198">
        <v>4.3442569783843886E-3</v>
      </c>
    </row>
    <row r="5418" spans="1:12" ht="14.4" x14ac:dyDescent="0.3">
      <c r="A5418" s="7">
        <v>36277</v>
      </c>
      <c r="B5418" s="191">
        <v>1360.040039</v>
      </c>
      <c r="C5418" s="191">
        <v>1371.5600589999999</v>
      </c>
      <c r="D5418" s="191">
        <v>1356.5500489999999</v>
      </c>
      <c r="E5418" s="191">
        <v>1362.8000489999999</v>
      </c>
      <c r="F5418" s="192">
        <v>1362.8000489999999</v>
      </c>
      <c r="G5418" s="191">
        <v>891700000</v>
      </c>
      <c r="H5418" s="194">
        <f t="shared" si="84"/>
        <v>2.0293593724118042E-3</v>
      </c>
      <c r="I5418" s="193"/>
      <c r="J5418" s="197">
        <v>5416</v>
      </c>
      <c r="K5418" s="234">
        <v>2.0293593724118042E-3</v>
      </c>
      <c r="L5418" s="198">
        <v>4.3458140492872877E-3</v>
      </c>
    </row>
    <row r="5419" spans="1:12" ht="14.4" x14ac:dyDescent="0.3">
      <c r="A5419" s="7">
        <v>36276</v>
      </c>
      <c r="B5419" s="191">
        <v>1356.849976</v>
      </c>
      <c r="C5419" s="191">
        <v>1363.5600589999999</v>
      </c>
      <c r="D5419" s="191">
        <v>1353.719971</v>
      </c>
      <c r="E5419" s="191">
        <v>1360.040039</v>
      </c>
      <c r="F5419" s="192">
        <v>1360.040039</v>
      </c>
      <c r="G5419" s="191">
        <v>712000000</v>
      </c>
      <c r="H5419" s="194">
        <f t="shared" si="84"/>
        <v>2.3510801167600931E-3</v>
      </c>
      <c r="I5419" s="193"/>
      <c r="J5419" s="197">
        <v>5417</v>
      </c>
      <c r="K5419" s="234">
        <v>2.3510801167600931E-3</v>
      </c>
      <c r="L5419" s="198">
        <v>4.3461985855761491E-3</v>
      </c>
    </row>
    <row r="5420" spans="1:12" ht="14.4" x14ac:dyDescent="0.3">
      <c r="A5420" s="7">
        <v>36273</v>
      </c>
      <c r="B5420" s="191">
        <v>1358.829956</v>
      </c>
      <c r="C5420" s="191">
        <v>1363.650024</v>
      </c>
      <c r="D5420" s="191">
        <v>1348.4499510000001</v>
      </c>
      <c r="E5420" s="191">
        <v>1356.849976</v>
      </c>
      <c r="F5420" s="192">
        <v>1356.849976</v>
      </c>
      <c r="G5420" s="191">
        <v>744900000</v>
      </c>
      <c r="H5420" s="194">
        <f t="shared" si="84"/>
        <v>-1.4497652950997402E-3</v>
      </c>
      <c r="I5420" s="193"/>
      <c r="J5420" s="197">
        <v>5418</v>
      </c>
      <c r="K5420" s="234">
        <v>-1.4497652950997402E-3</v>
      </c>
      <c r="L5420" s="198">
        <v>4.3503150624556279E-3</v>
      </c>
    </row>
    <row r="5421" spans="1:12" ht="14.4" x14ac:dyDescent="0.3">
      <c r="A5421" s="7">
        <v>36272</v>
      </c>
      <c r="B5421" s="191">
        <v>1336.119995</v>
      </c>
      <c r="C5421" s="191">
        <v>1358.839966</v>
      </c>
      <c r="D5421" s="191">
        <v>1336.119995</v>
      </c>
      <c r="E5421" s="191">
        <v>1358.8199460000001</v>
      </c>
      <c r="F5421" s="192">
        <v>1358.8199460000001</v>
      </c>
      <c r="G5421" s="191">
        <v>927900000</v>
      </c>
      <c r="H5421" s="194">
        <f t="shared" si="84"/>
        <v>1.6989455352024768E-2</v>
      </c>
      <c r="I5421" s="193"/>
      <c r="J5421" s="197">
        <v>5419</v>
      </c>
      <c r="K5421" s="234">
        <v>1.6989455352024768E-2</v>
      </c>
      <c r="L5421" s="198">
        <v>4.3511099497689195E-3</v>
      </c>
    </row>
    <row r="5422" spans="1:12" ht="14.4" x14ac:dyDescent="0.3">
      <c r="A5422" s="7">
        <v>36271</v>
      </c>
      <c r="B5422" s="191">
        <v>1306.170044</v>
      </c>
      <c r="C5422" s="191">
        <v>1336.119995</v>
      </c>
      <c r="D5422" s="191">
        <v>1301.839966</v>
      </c>
      <c r="E5422" s="191">
        <v>1336.119995</v>
      </c>
      <c r="F5422" s="192">
        <v>1336.119995</v>
      </c>
      <c r="G5422" s="191">
        <v>920000000</v>
      </c>
      <c r="H5422" s="194">
        <f t="shared" si="84"/>
        <v>2.2929595681341515E-2</v>
      </c>
      <c r="I5422" s="193"/>
      <c r="J5422" s="197">
        <v>5420</v>
      </c>
      <c r="K5422" s="234">
        <v>2.2929595681341515E-2</v>
      </c>
      <c r="L5422" s="198">
        <v>4.352273920778393E-3</v>
      </c>
    </row>
    <row r="5423" spans="1:12" ht="14.4" x14ac:dyDescent="0.3">
      <c r="A5423" s="7">
        <v>36270</v>
      </c>
      <c r="B5423" s="191">
        <v>1289.4799800000001</v>
      </c>
      <c r="C5423" s="191">
        <v>1306.3000489999999</v>
      </c>
      <c r="D5423" s="191">
        <v>1284.209961</v>
      </c>
      <c r="E5423" s="191">
        <v>1306.170044</v>
      </c>
      <c r="F5423" s="192">
        <v>1306.170044</v>
      </c>
      <c r="G5423" s="191">
        <v>985400000</v>
      </c>
      <c r="H5423" s="194">
        <f t="shared" si="84"/>
        <v>1.2943251744009156E-2</v>
      </c>
      <c r="I5423" s="193"/>
      <c r="J5423" s="197">
        <v>5421</v>
      </c>
      <c r="K5423" s="234">
        <v>1.2943251744009156E-2</v>
      </c>
      <c r="L5423" s="198">
        <v>4.3564665642064236E-3</v>
      </c>
    </row>
    <row r="5424" spans="1:12" ht="14.4" x14ac:dyDescent="0.3">
      <c r="A5424" s="7">
        <v>36269</v>
      </c>
      <c r="B5424" s="191">
        <v>1319</v>
      </c>
      <c r="C5424" s="191">
        <v>1340.099976</v>
      </c>
      <c r="D5424" s="191">
        <v>1284.4799800000001</v>
      </c>
      <c r="E5424" s="191">
        <v>1289.4799800000001</v>
      </c>
      <c r="F5424" s="192">
        <v>1289.4799800000001</v>
      </c>
      <c r="G5424" s="191">
        <v>1214400000</v>
      </c>
      <c r="H5424" s="194">
        <f t="shared" si="84"/>
        <v>-2.2380606520090926E-2</v>
      </c>
      <c r="I5424" s="193"/>
      <c r="J5424" s="197">
        <v>5422</v>
      </c>
      <c r="K5424" s="234">
        <v>-2.2380606520090926E-2</v>
      </c>
      <c r="L5424" s="198">
        <v>4.3592905920972029E-3</v>
      </c>
    </row>
    <row r="5425" spans="1:12" ht="14.4" x14ac:dyDescent="0.3">
      <c r="A5425" s="7">
        <v>36266</v>
      </c>
      <c r="B5425" s="191">
        <v>1322.8599850000001</v>
      </c>
      <c r="C5425" s="191">
        <v>1325.030029</v>
      </c>
      <c r="D5425" s="191">
        <v>1311.400024</v>
      </c>
      <c r="E5425" s="191">
        <v>1319</v>
      </c>
      <c r="F5425" s="192">
        <v>1319</v>
      </c>
      <c r="G5425" s="191">
        <v>1002300000</v>
      </c>
      <c r="H5425" s="194">
        <f t="shared" si="84"/>
        <v>-2.9103647955918848E-3</v>
      </c>
      <c r="I5425" s="193"/>
      <c r="J5425" s="197">
        <v>5423</v>
      </c>
      <c r="K5425" s="234">
        <v>-2.9103647955918848E-3</v>
      </c>
      <c r="L5425" s="198">
        <v>4.3619305241553016E-3</v>
      </c>
    </row>
    <row r="5426" spans="1:12" ht="14.4" x14ac:dyDescent="0.3">
      <c r="A5426" s="7">
        <v>36265</v>
      </c>
      <c r="B5426" s="191">
        <v>1328.4399410000001</v>
      </c>
      <c r="C5426" s="191">
        <v>1332.410034</v>
      </c>
      <c r="D5426" s="191">
        <v>1308.380005</v>
      </c>
      <c r="E5426" s="191">
        <v>1322.849976</v>
      </c>
      <c r="F5426" s="192">
        <v>1322.849976</v>
      </c>
      <c r="G5426" s="191">
        <v>1089800000</v>
      </c>
      <c r="H5426" s="194">
        <f t="shared" si="84"/>
        <v>-4.2079169915594395E-3</v>
      </c>
      <c r="I5426" s="193"/>
      <c r="J5426" s="197">
        <v>5424</v>
      </c>
      <c r="K5426" s="234">
        <v>-4.2079169915594395E-3</v>
      </c>
      <c r="L5426" s="198">
        <v>4.3678973395861369E-3</v>
      </c>
    </row>
    <row r="5427" spans="1:12" ht="14.4" x14ac:dyDescent="0.3">
      <c r="A5427" s="7">
        <v>36264</v>
      </c>
      <c r="B5427" s="191">
        <v>1349.8199460000001</v>
      </c>
      <c r="C5427" s="191">
        <v>1357.23999</v>
      </c>
      <c r="D5427" s="191">
        <v>1326.410034</v>
      </c>
      <c r="E5427" s="191">
        <v>1328.4399410000001</v>
      </c>
      <c r="F5427" s="192">
        <v>1328.4399410000001</v>
      </c>
      <c r="G5427" s="191">
        <v>952000000</v>
      </c>
      <c r="H5427" s="194">
        <f t="shared" si="84"/>
        <v>-1.5839153261408379E-2</v>
      </c>
      <c r="I5427" s="193"/>
      <c r="J5427" s="197">
        <v>5425</v>
      </c>
      <c r="K5427" s="234">
        <v>-1.5839153261408379E-2</v>
      </c>
      <c r="L5427" s="198">
        <v>4.3695684855752231E-3</v>
      </c>
    </row>
    <row r="5428" spans="1:12" ht="14.4" x14ac:dyDescent="0.3">
      <c r="A5428" s="7">
        <v>36263</v>
      </c>
      <c r="B5428" s="191">
        <v>1358.6400149999999</v>
      </c>
      <c r="C5428" s="191">
        <v>1362.380005</v>
      </c>
      <c r="D5428" s="191">
        <v>1344.030029</v>
      </c>
      <c r="E5428" s="191">
        <v>1349.8199460000001</v>
      </c>
      <c r="F5428" s="192">
        <v>1349.8199460000001</v>
      </c>
      <c r="G5428" s="191">
        <v>810900000</v>
      </c>
      <c r="H5428" s="194">
        <f t="shared" si="84"/>
        <v>-6.484516731985402E-3</v>
      </c>
      <c r="I5428" s="193"/>
      <c r="J5428" s="197">
        <v>5426</v>
      </c>
      <c r="K5428" s="234">
        <v>-6.484516731985402E-3</v>
      </c>
      <c r="L5428" s="198">
        <v>4.3710290089851054E-3</v>
      </c>
    </row>
    <row r="5429" spans="1:12" ht="14.4" x14ac:dyDescent="0.3">
      <c r="A5429" s="7">
        <v>36262</v>
      </c>
      <c r="B5429" s="191">
        <v>1348.349976</v>
      </c>
      <c r="C5429" s="191">
        <v>1358.6899410000001</v>
      </c>
      <c r="D5429" s="191">
        <v>1333.4799800000001</v>
      </c>
      <c r="E5429" s="191">
        <v>1358.630005</v>
      </c>
      <c r="F5429" s="192">
        <v>1358.630005</v>
      </c>
      <c r="G5429" s="191">
        <v>810800000</v>
      </c>
      <c r="H5429" s="194">
        <f t="shared" si="84"/>
        <v>7.6241548433119959E-3</v>
      </c>
      <c r="I5429" s="193"/>
      <c r="J5429" s="197">
        <v>5427</v>
      </c>
      <c r="K5429" s="234">
        <v>7.6241548433119959E-3</v>
      </c>
      <c r="L5429" s="198">
        <v>4.3716309383454496E-3</v>
      </c>
    </row>
    <row r="5430" spans="1:12" ht="14.4" x14ac:dyDescent="0.3">
      <c r="A5430" s="7">
        <v>36259</v>
      </c>
      <c r="B5430" s="191">
        <v>1343.9799800000001</v>
      </c>
      <c r="C5430" s="191">
        <v>1351.219971</v>
      </c>
      <c r="D5430" s="191">
        <v>1335.23999</v>
      </c>
      <c r="E5430" s="191">
        <v>1348.349976</v>
      </c>
      <c r="F5430" s="192">
        <v>1348.349976</v>
      </c>
      <c r="G5430" s="191">
        <v>716100000</v>
      </c>
      <c r="H5430" s="194">
        <f t="shared" si="84"/>
        <v>3.2515335533494336E-3</v>
      </c>
      <c r="I5430" s="193"/>
      <c r="J5430" s="197">
        <v>5428</v>
      </c>
      <c r="K5430" s="234">
        <v>3.2515335533494336E-3</v>
      </c>
      <c r="L5430" s="198">
        <v>4.3760811727163694E-3</v>
      </c>
    </row>
    <row r="5431" spans="1:12" ht="14.4" x14ac:dyDescent="0.3">
      <c r="A5431" s="7">
        <v>36258</v>
      </c>
      <c r="B5431" s="191">
        <v>1326.8900149999999</v>
      </c>
      <c r="C5431" s="191">
        <v>1344.079956</v>
      </c>
      <c r="D5431" s="191">
        <v>1321.599976</v>
      </c>
      <c r="E5431" s="191">
        <v>1343.9799800000001</v>
      </c>
      <c r="F5431" s="192">
        <v>1343.9799800000001</v>
      </c>
      <c r="G5431" s="191">
        <v>850500000</v>
      </c>
      <c r="H5431" s="194">
        <f t="shared" si="84"/>
        <v>1.28797148270048E-2</v>
      </c>
      <c r="I5431" s="193"/>
      <c r="J5431" s="197">
        <v>5429</v>
      </c>
      <c r="K5431" s="234">
        <v>1.28797148270048E-2</v>
      </c>
      <c r="L5431" s="198">
        <v>4.3796788385678173E-3</v>
      </c>
    </row>
    <row r="5432" spans="1:12" ht="14.4" x14ac:dyDescent="0.3">
      <c r="A5432" s="7">
        <v>36257</v>
      </c>
      <c r="B5432" s="191">
        <v>1317.8900149999999</v>
      </c>
      <c r="C5432" s="191">
        <v>1329.579956</v>
      </c>
      <c r="D5432" s="191">
        <v>1312.589966</v>
      </c>
      <c r="E5432" s="191">
        <v>1326.8900149999999</v>
      </c>
      <c r="F5432" s="192">
        <v>1326.8900149999999</v>
      </c>
      <c r="G5432" s="191">
        <v>816400000</v>
      </c>
      <c r="H5432" s="194">
        <f t="shared" si="84"/>
        <v>6.8290979501806157E-3</v>
      </c>
      <c r="I5432" s="193"/>
      <c r="J5432" s="197">
        <v>5430</v>
      </c>
      <c r="K5432" s="234">
        <v>6.8290979501806157E-3</v>
      </c>
      <c r="L5432" s="198">
        <v>4.3833496148736719E-3</v>
      </c>
    </row>
    <row r="5433" spans="1:12" ht="14.4" x14ac:dyDescent="0.3">
      <c r="A5433" s="7">
        <v>36256</v>
      </c>
      <c r="B5433" s="191">
        <v>1321.119995</v>
      </c>
      <c r="C5433" s="191">
        <v>1326.76001</v>
      </c>
      <c r="D5433" s="191">
        <v>1311.0699460000001</v>
      </c>
      <c r="E5433" s="191">
        <v>1317.8900149999999</v>
      </c>
      <c r="F5433" s="192">
        <v>1317.8900149999999</v>
      </c>
      <c r="G5433" s="191">
        <v>787500000</v>
      </c>
      <c r="H5433" s="194">
        <f t="shared" si="84"/>
        <v>-2.4448801109849742E-3</v>
      </c>
      <c r="I5433" s="193"/>
      <c r="J5433" s="197">
        <v>5431</v>
      </c>
      <c r="K5433" s="234">
        <v>-2.4448801109849742E-3</v>
      </c>
      <c r="L5433" s="198">
        <v>4.3838128117769104E-3</v>
      </c>
    </row>
    <row r="5434" spans="1:12" ht="14.4" x14ac:dyDescent="0.3">
      <c r="A5434" s="7">
        <v>36255</v>
      </c>
      <c r="B5434" s="191">
        <v>1293.719971</v>
      </c>
      <c r="C5434" s="191">
        <v>1321.119995</v>
      </c>
      <c r="D5434" s="191">
        <v>1293.719971</v>
      </c>
      <c r="E5434" s="191">
        <v>1321.119995</v>
      </c>
      <c r="F5434" s="192">
        <v>1321.119995</v>
      </c>
      <c r="G5434" s="191">
        <v>695800000</v>
      </c>
      <c r="H5434" s="194">
        <f t="shared" si="84"/>
        <v>2.1179254099958567E-2</v>
      </c>
      <c r="I5434" s="193"/>
      <c r="J5434" s="197">
        <v>5432</v>
      </c>
      <c r="K5434" s="234">
        <v>2.1179254099958567E-2</v>
      </c>
      <c r="L5434" s="198">
        <v>4.385235280832624E-3</v>
      </c>
    </row>
    <row r="5435" spans="1:12" ht="14.4" x14ac:dyDescent="0.3">
      <c r="A5435" s="7">
        <v>36251</v>
      </c>
      <c r="B5435" s="191">
        <v>1286.369995</v>
      </c>
      <c r="C5435" s="191">
        <v>1294.540039</v>
      </c>
      <c r="D5435" s="191">
        <v>1282.5600589999999</v>
      </c>
      <c r="E5435" s="191">
        <v>1293.719971</v>
      </c>
      <c r="F5435" s="192">
        <v>1293.719971</v>
      </c>
      <c r="G5435" s="191">
        <v>703000000</v>
      </c>
      <c r="H5435" s="194">
        <f t="shared" si="84"/>
        <v>5.7137340178709389E-3</v>
      </c>
      <c r="I5435" s="193"/>
      <c r="J5435" s="197">
        <v>5433</v>
      </c>
      <c r="K5435" s="234">
        <v>5.7137340178709389E-3</v>
      </c>
      <c r="L5435" s="198">
        <v>4.3863694890887922E-3</v>
      </c>
    </row>
    <row r="5436" spans="1:12" ht="14.4" x14ac:dyDescent="0.3">
      <c r="A5436" s="7">
        <v>36250</v>
      </c>
      <c r="B5436" s="191">
        <v>1300.75</v>
      </c>
      <c r="C5436" s="191">
        <v>1313.599976</v>
      </c>
      <c r="D5436" s="191">
        <v>1285.869995</v>
      </c>
      <c r="E5436" s="191">
        <v>1286.369995</v>
      </c>
      <c r="F5436" s="192">
        <v>1286.369995</v>
      </c>
      <c r="G5436" s="191">
        <v>924300000</v>
      </c>
      <c r="H5436" s="194">
        <f t="shared" si="84"/>
        <v>-1.1055164328272138E-2</v>
      </c>
      <c r="I5436" s="193"/>
      <c r="J5436" s="197">
        <v>5434</v>
      </c>
      <c r="K5436" s="234">
        <v>-1.1055164328272138E-2</v>
      </c>
      <c r="L5436" s="198">
        <v>4.3948439487699869E-3</v>
      </c>
    </row>
    <row r="5437" spans="1:12" ht="14.4" x14ac:dyDescent="0.3">
      <c r="A5437" s="7">
        <v>36249</v>
      </c>
      <c r="B5437" s="191">
        <v>1310.170044</v>
      </c>
      <c r="C5437" s="191">
        <v>1310.170044</v>
      </c>
      <c r="D5437" s="191">
        <v>1295.469971</v>
      </c>
      <c r="E5437" s="191">
        <v>1300.75</v>
      </c>
      <c r="F5437" s="192">
        <v>1300.75</v>
      </c>
      <c r="G5437" s="191">
        <v>729000000</v>
      </c>
      <c r="H5437" s="194">
        <f t="shared" si="84"/>
        <v>-7.1899399953003059E-3</v>
      </c>
      <c r="I5437" s="193"/>
      <c r="J5437" s="197">
        <v>5435</v>
      </c>
      <c r="K5437" s="234">
        <v>-7.1899399953003059E-3</v>
      </c>
      <c r="L5437" s="198">
        <v>4.3991919671511918E-3</v>
      </c>
    </row>
    <row r="5438" spans="1:12" ht="14.4" x14ac:dyDescent="0.3">
      <c r="A5438" s="7">
        <v>36248</v>
      </c>
      <c r="B5438" s="191">
        <v>1282.8000489999999</v>
      </c>
      <c r="C5438" s="191">
        <v>1311.76001</v>
      </c>
      <c r="D5438" s="191">
        <v>1282.8000489999999</v>
      </c>
      <c r="E5438" s="191">
        <v>1310.170044</v>
      </c>
      <c r="F5438" s="192">
        <v>1310.170044</v>
      </c>
      <c r="G5438" s="191">
        <v>747900000</v>
      </c>
      <c r="H5438" s="194">
        <f t="shared" si="84"/>
        <v>2.1336134981703621E-2</v>
      </c>
      <c r="I5438" s="193"/>
      <c r="J5438" s="197">
        <v>5436</v>
      </c>
      <c r="K5438" s="234">
        <v>2.1336134981703621E-2</v>
      </c>
      <c r="L5438" s="198">
        <v>4.4013282783512244E-3</v>
      </c>
    </row>
    <row r="5439" spans="1:12" ht="14.4" x14ac:dyDescent="0.3">
      <c r="A5439" s="7">
        <v>36245</v>
      </c>
      <c r="B5439" s="191">
        <v>1289.98999</v>
      </c>
      <c r="C5439" s="191">
        <v>1289.98999</v>
      </c>
      <c r="D5439" s="191">
        <v>1277.25</v>
      </c>
      <c r="E5439" s="191">
        <v>1282.8000489999999</v>
      </c>
      <c r="F5439" s="192">
        <v>1282.8000489999999</v>
      </c>
      <c r="G5439" s="191">
        <v>707200000</v>
      </c>
      <c r="H5439" s="194">
        <f t="shared" si="84"/>
        <v>-5.5736409241439848E-3</v>
      </c>
      <c r="I5439" s="193"/>
      <c r="J5439" s="197">
        <v>5437</v>
      </c>
      <c r="K5439" s="234">
        <v>-5.5736409241439848E-3</v>
      </c>
      <c r="L5439" s="198">
        <v>4.4031615654833841E-3</v>
      </c>
    </row>
    <row r="5440" spans="1:12" ht="14.4" x14ac:dyDescent="0.3">
      <c r="A5440" s="7">
        <v>36244</v>
      </c>
      <c r="B5440" s="191">
        <v>1268.589966</v>
      </c>
      <c r="C5440" s="191">
        <v>1289.98999</v>
      </c>
      <c r="D5440" s="191">
        <v>1268.589966</v>
      </c>
      <c r="E5440" s="191">
        <v>1289.98999</v>
      </c>
      <c r="F5440" s="192">
        <v>1289.98999</v>
      </c>
      <c r="G5440" s="191">
        <v>784200000</v>
      </c>
      <c r="H5440" s="194">
        <f t="shared" si="84"/>
        <v>1.6869141782254984E-2</v>
      </c>
      <c r="I5440" s="193"/>
      <c r="J5440" s="197">
        <v>5438</v>
      </c>
      <c r="K5440" s="234">
        <v>1.6869141782254984E-2</v>
      </c>
      <c r="L5440" s="198">
        <v>4.4039399710528388E-3</v>
      </c>
    </row>
    <row r="5441" spans="1:12" ht="14.4" x14ac:dyDescent="0.3">
      <c r="A5441" s="7">
        <v>36243</v>
      </c>
      <c r="B5441" s="191">
        <v>1262.1400149999999</v>
      </c>
      <c r="C5441" s="191">
        <v>1269.0200199999999</v>
      </c>
      <c r="D5441" s="191">
        <v>1256.4300539999999</v>
      </c>
      <c r="E5441" s="191">
        <v>1268.589966</v>
      </c>
      <c r="F5441" s="192">
        <v>1268.589966</v>
      </c>
      <c r="G5441" s="191">
        <v>761900000</v>
      </c>
      <c r="H5441" s="194">
        <f t="shared" si="84"/>
        <v>5.1103292212790318E-3</v>
      </c>
      <c r="I5441" s="193"/>
      <c r="J5441" s="197">
        <v>5439</v>
      </c>
      <c r="K5441" s="234">
        <v>5.1103292212790318E-3</v>
      </c>
      <c r="L5441" s="198">
        <v>4.4056435392665037E-3</v>
      </c>
    </row>
    <row r="5442" spans="1:12" ht="14.4" x14ac:dyDescent="0.3">
      <c r="A5442" s="7">
        <v>36242</v>
      </c>
      <c r="B5442" s="191">
        <v>1297.01001</v>
      </c>
      <c r="C5442" s="191">
        <v>1297.01001</v>
      </c>
      <c r="D5442" s="191">
        <v>1257.459961</v>
      </c>
      <c r="E5442" s="191">
        <v>1262.1400149999999</v>
      </c>
      <c r="F5442" s="192">
        <v>1262.1400149999999</v>
      </c>
      <c r="G5442" s="191">
        <v>811300000</v>
      </c>
      <c r="H5442" s="194">
        <f t="shared" si="84"/>
        <v>-2.6884908158881532E-2</v>
      </c>
      <c r="I5442" s="193"/>
      <c r="J5442" s="197">
        <v>5440</v>
      </c>
      <c r="K5442" s="234">
        <v>-2.6884908158881532E-2</v>
      </c>
      <c r="L5442" s="198">
        <v>4.4164381496717914E-3</v>
      </c>
    </row>
    <row r="5443" spans="1:12" ht="14.4" x14ac:dyDescent="0.3">
      <c r="A5443" s="7">
        <v>36241</v>
      </c>
      <c r="B5443" s="191">
        <v>1299.290039</v>
      </c>
      <c r="C5443" s="191">
        <v>1303.839966</v>
      </c>
      <c r="D5443" s="191">
        <v>1294.26001</v>
      </c>
      <c r="E5443" s="191">
        <v>1297.01001</v>
      </c>
      <c r="F5443" s="192">
        <v>1297.01001</v>
      </c>
      <c r="G5443" s="191">
        <v>658200000</v>
      </c>
      <c r="H5443" s="194">
        <f t="shared" si="84"/>
        <v>-1.7548268143076353E-3</v>
      </c>
      <c r="I5443" s="193"/>
      <c r="J5443" s="197">
        <v>5441</v>
      </c>
      <c r="K5443" s="234">
        <v>-1.7548268143076353E-3</v>
      </c>
      <c r="L5443" s="198">
        <v>4.4198600368323751E-3</v>
      </c>
    </row>
    <row r="5444" spans="1:12" ht="14.4" x14ac:dyDescent="0.3">
      <c r="A5444" s="7">
        <v>36238</v>
      </c>
      <c r="B5444" s="191">
        <v>1316.5500489999999</v>
      </c>
      <c r="C5444" s="191">
        <v>1323.8199460000001</v>
      </c>
      <c r="D5444" s="191">
        <v>1298.920044</v>
      </c>
      <c r="E5444" s="191">
        <v>1299.290039</v>
      </c>
      <c r="F5444" s="192">
        <v>1299.290039</v>
      </c>
      <c r="G5444" s="191">
        <v>914700000</v>
      </c>
      <c r="H5444" s="194">
        <f t="shared" ref="H5444:H5507" si="85">(F5444-F5445)/F5445</f>
        <v>-1.3110029514722966E-2</v>
      </c>
      <c r="I5444" s="193"/>
      <c r="J5444" s="197">
        <v>5442</v>
      </c>
      <c r="K5444" s="234">
        <v>-1.3110029514722966E-2</v>
      </c>
      <c r="L5444" s="198">
        <v>4.4200716797478824E-3</v>
      </c>
    </row>
    <row r="5445" spans="1:12" ht="14.4" x14ac:dyDescent="0.3">
      <c r="A5445" s="7">
        <v>36237</v>
      </c>
      <c r="B5445" s="191">
        <v>1297.8199460000001</v>
      </c>
      <c r="C5445" s="191">
        <v>1317.619995</v>
      </c>
      <c r="D5445" s="191">
        <v>1294.75</v>
      </c>
      <c r="E5445" s="191">
        <v>1316.5500489999999</v>
      </c>
      <c r="F5445" s="192">
        <v>1316.5500489999999</v>
      </c>
      <c r="G5445" s="191">
        <v>831000000</v>
      </c>
      <c r="H5445" s="194">
        <f t="shared" si="85"/>
        <v>1.4431973447262669E-2</v>
      </c>
      <c r="I5445" s="193"/>
      <c r="J5445" s="197">
        <v>5443</v>
      </c>
      <c r="K5445" s="234">
        <v>1.4431973447262669E-2</v>
      </c>
      <c r="L5445" s="198">
        <v>4.4240998847935482E-3</v>
      </c>
    </row>
    <row r="5446" spans="1:12" ht="14.4" x14ac:dyDescent="0.3">
      <c r="A5446" s="7">
        <v>36236</v>
      </c>
      <c r="B5446" s="191">
        <v>1306.380005</v>
      </c>
      <c r="C5446" s="191">
        <v>1306.5500489999999</v>
      </c>
      <c r="D5446" s="191">
        <v>1292.630005</v>
      </c>
      <c r="E5446" s="191">
        <v>1297.8199460000001</v>
      </c>
      <c r="F5446" s="192">
        <v>1297.8199460000001</v>
      </c>
      <c r="G5446" s="191">
        <v>752300000</v>
      </c>
      <c r="H5446" s="194">
        <f t="shared" si="85"/>
        <v>-6.552503075091011E-3</v>
      </c>
      <c r="I5446" s="193"/>
      <c r="J5446" s="197">
        <v>5444</v>
      </c>
      <c r="K5446" s="234">
        <v>-6.552503075091011E-3</v>
      </c>
      <c r="L5446" s="198">
        <v>4.4274603877238507E-3</v>
      </c>
    </row>
    <row r="5447" spans="1:12" ht="14.4" x14ac:dyDescent="0.3">
      <c r="A5447" s="7">
        <v>36235</v>
      </c>
      <c r="B5447" s="191">
        <v>1307.26001</v>
      </c>
      <c r="C5447" s="191">
        <v>1311.1099850000001</v>
      </c>
      <c r="D5447" s="191">
        <v>1302.290039</v>
      </c>
      <c r="E5447" s="191">
        <v>1306.380005</v>
      </c>
      <c r="F5447" s="192">
        <v>1306.380005</v>
      </c>
      <c r="G5447" s="191">
        <v>751900000</v>
      </c>
      <c r="H5447" s="194">
        <f t="shared" si="85"/>
        <v>-6.7316753612005841E-4</v>
      </c>
      <c r="I5447" s="193"/>
      <c r="J5447" s="197">
        <v>5445</v>
      </c>
      <c r="K5447" s="234">
        <v>-6.7316753612005841E-4</v>
      </c>
      <c r="L5447" s="198">
        <v>4.4281074365482643E-3</v>
      </c>
    </row>
    <row r="5448" spans="1:12" ht="14.4" x14ac:dyDescent="0.3">
      <c r="A5448" s="7">
        <v>36234</v>
      </c>
      <c r="B5448" s="191">
        <v>1294.589966</v>
      </c>
      <c r="C5448" s="191">
        <v>1307.469971</v>
      </c>
      <c r="D5448" s="191">
        <v>1291.030029</v>
      </c>
      <c r="E5448" s="191">
        <v>1307.26001</v>
      </c>
      <c r="F5448" s="192">
        <v>1307.26001</v>
      </c>
      <c r="G5448" s="191">
        <v>727200000</v>
      </c>
      <c r="H5448" s="194">
        <f t="shared" si="85"/>
        <v>9.7869165780325243E-3</v>
      </c>
      <c r="I5448" s="193"/>
      <c r="J5448" s="197">
        <v>5446</v>
      </c>
      <c r="K5448" s="234">
        <v>9.7869165780325243E-3</v>
      </c>
      <c r="L5448" s="198">
        <v>4.4284443611265888E-3</v>
      </c>
    </row>
    <row r="5449" spans="1:12" ht="14.4" x14ac:dyDescent="0.3">
      <c r="A5449" s="7">
        <v>36231</v>
      </c>
      <c r="B5449" s="191">
        <v>1297.6800539999999</v>
      </c>
      <c r="C5449" s="191">
        <v>1304.420044</v>
      </c>
      <c r="D5449" s="191">
        <v>1289.170044</v>
      </c>
      <c r="E5449" s="191">
        <v>1294.589966</v>
      </c>
      <c r="F5449" s="192">
        <v>1294.589966</v>
      </c>
      <c r="G5449" s="191">
        <v>825800000</v>
      </c>
      <c r="H5449" s="194">
        <f t="shared" si="85"/>
        <v>-2.3812402683349894E-3</v>
      </c>
      <c r="I5449" s="193"/>
      <c r="J5449" s="197">
        <v>5447</v>
      </c>
      <c r="K5449" s="234">
        <v>-2.3812402683349894E-3</v>
      </c>
      <c r="L5449" s="198">
        <v>4.4307650970250847E-3</v>
      </c>
    </row>
    <row r="5450" spans="1:12" ht="14.4" x14ac:dyDescent="0.3">
      <c r="A5450" s="7">
        <v>36230</v>
      </c>
      <c r="B5450" s="191">
        <v>1286.839966</v>
      </c>
      <c r="C5450" s="191">
        <v>1306.4300539999999</v>
      </c>
      <c r="D5450" s="191">
        <v>1286.839966</v>
      </c>
      <c r="E5450" s="191">
        <v>1297.6800539999999</v>
      </c>
      <c r="F5450" s="192">
        <v>1297.6800539999999</v>
      </c>
      <c r="G5450" s="191">
        <v>904800000</v>
      </c>
      <c r="H5450" s="194">
        <f t="shared" si="85"/>
        <v>8.4238042696910785E-3</v>
      </c>
      <c r="I5450" s="193"/>
      <c r="J5450" s="197">
        <v>5448</v>
      </c>
      <c r="K5450" s="234">
        <v>8.4238042696910785E-3</v>
      </c>
      <c r="L5450" s="198">
        <v>4.4397866573694898E-3</v>
      </c>
    </row>
    <row r="5451" spans="1:12" ht="14.4" x14ac:dyDescent="0.3">
      <c r="A5451" s="7">
        <v>36229</v>
      </c>
      <c r="B5451" s="191">
        <v>1279.839966</v>
      </c>
      <c r="C5451" s="191">
        <v>1287.0200199999999</v>
      </c>
      <c r="D5451" s="191">
        <v>1275.160034</v>
      </c>
      <c r="E5451" s="191">
        <v>1286.839966</v>
      </c>
      <c r="F5451" s="192">
        <v>1286.839966</v>
      </c>
      <c r="G5451" s="191">
        <v>841900000</v>
      </c>
      <c r="H5451" s="194">
        <f t="shared" si="85"/>
        <v>5.4694338245098997E-3</v>
      </c>
      <c r="I5451" s="193"/>
      <c r="J5451" s="197">
        <v>5449</v>
      </c>
      <c r="K5451" s="234">
        <v>5.4694338245098997E-3</v>
      </c>
      <c r="L5451" s="198">
        <v>4.4410520604437507E-3</v>
      </c>
    </row>
    <row r="5452" spans="1:12" ht="14.4" x14ac:dyDescent="0.3">
      <c r="A5452" s="7">
        <v>36228</v>
      </c>
      <c r="B5452" s="191">
        <v>1282.7299800000001</v>
      </c>
      <c r="C5452" s="191">
        <v>1293.73999</v>
      </c>
      <c r="D5452" s="191">
        <v>1275.1099850000001</v>
      </c>
      <c r="E5452" s="191">
        <v>1279.839966</v>
      </c>
      <c r="F5452" s="192">
        <v>1279.839966</v>
      </c>
      <c r="G5452" s="191">
        <v>803700000</v>
      </c>
      <c r="H5452" s="194">
        <f t="shared" si="85"/>
        <v>-2.2530182073081852E-3</v>
      </c>
      <c r="I5452" s="193"/>
      <c r="J5452" s="197">
        <v>5450</v>
      </c>
      <c r="K5452" s="234">
        <v>-2.2530182073081852E-3</v>
      </c>
      <c r="L5452" s="198">
        <v>4.4419480513928295E-3</v>
      </c>
    </row>
    <row r="5453" spans="1:12" ht="14.4" x14ac:dyDescent="0.3">
      <c r="A5453" s="7">
        <v>36227</v>
      </c>
      <c r="B5453" s="191">
        <v>1275.469971</v>
      </c>
      <c r="C5453" s="191">
        <v>1282.73999</v>
      </c>
      <c r="D5453" s="191">
        <v>1271.579956</v>
      </c>
      <c r="E5453" s="191">
        <v>1282.7299800000001</v>
      </c>
      <c r="F5453" s="192">
        <v>1282.7299800000001</v>
      </c>
      <c r="G5453" s="191">
        <v>714600000</v>
      </c>
      <c r="H5453" s="194">
        <f t="shared" si="85"/>
        <v>5.6920265980923528E-3</v>
      </c>
      <c r="I5453" s="193"/>
      <c r="J5453" s="197">
        <v>5451</v>
      </c>
      <c r="K5453" s="234">
        <v>5.6920265980923528E-3</v>
      </c>
      <c r="L5453" s="198">
        <v>4.447612940657159E-3</v>
      </c>
    </row>
    <row r="5454" spans="1:12" ht="14.4" x14ac:dyDescent="0.3">
      <c r="A5454" s="7">
        <v>36224</v>
      </c>
      <c r="B5454" s="191">
        <v>1246.6400149999999</v>
      </c>
      <c r="C5454" s="191">
        <v>1275.7299800000001</v>
      </c>
      <c r="D5454" s="191">
        <v>1246.6400149999999</v>
      </c>
      <c r="E5454" s="191">
        <v>1275.469971</v>
      </c>
      <c r="F5454" s="192">
        <v>1275.469971</v>
      </c>
      <c r="G5454" s="191">
        <v>834900000</v>
      </c>
      <c r="H5454" s="194">
        <f t="shared" si="85"/>
        <v>2.3126127553349904E-2</v>
      </c>
      <c r="I5454" s="193"/>
      <c r="J5454" s="197">
        <v>5452</v>
      </c>
      <c r="K5454" s="234">
        <v>2.3126127553349904E-2</v>
      </c>
      <c r="L5454" s="198">
        <v>4.4502459248615374E-3</v>
      </c>
    </row>
    <row r="5455" spans="1:12" ht="14.4" x14ac:dyDescent="0.3">
      <c r="A5455" s="7">
        <v>36223</v>
      </c>
      <c r="B5455" s="191">
        <v>1227.6999510000001</v>
      </c>
      <c r="C5455" s="191">
        <v>1247.73999</v>
      </c>
      <c r="D5455" s="191">
        <v>1227.6999510000001</v>
      </c>
      <c r="E5455" s="191">
        <v>1246.6400149999999</v>
      </c>
      <c r="F5455" s="192">
        <v>1246.6400149999999</v>
      </c>
      <c r="G5455" s="191">
        <v>770900000</v>
      </c>
      <c r="H5455" s="194">
        <f t="shared" si="85"/>
        <v>1.5427274379682608E-2</v>
      </c>
      <c r="I5455" s="193"/>
      <c r="J5455" s="197">
        <v>5453</v>
      </c>
      <c r="K5455" s="234">
        <v>1.5427274379682608E-2</v>
      </c>
      <c r="L5455" s="198">
        <v>4.4508834115291364E-3</v>
      </c>
    </row>
    <row r="5456" spans="1:12" ht="14.4" x14ac:dyDescent="0.3">
      <c r="A5456" s="7">
        <v>36222</v>
      </c>
      <c r="B5456" s="191">
        <v>1225.5</v>
      </c>
      <c r="C5456" s="191">
        <v>1231.630005</v>
      </c>
      <c r="D5456" s="191">
        <v>1216.030029</v>
      </c>
      <c r="E5456" s="191">
        <v>1227.6999510000001</v>
      </c>
      <c r="F5456" s="192">
        <v>1227.6999510000001</v>
      </c>
      <c r="G5456" s="191">
        <v>751700000</v>
      </c>
      <c r="H5456" s="194">
        <f t="shared" si="85"/>
        <v>1.7951456548348065E-3</v>
      </c>
      <c r="I5456" s="193"/>
      <c r="J5456" s="197">
        <v>5454</v>
      </c>
      <c r="K5456" s="234">
        <v>1.7951456548348065E-3</v>
      </c>
      <c r="L5456" s="198">
        <v>4.4513863016719642E-3</v>
      </c>
    </row>
    <row r="5457" spans="1:12" ht="14.4" x14ac:dyDescent="0.3">
      <c r="A5457" s="7">
        <v>36221</v>
      </c>
      <c r="B5457" s="191">
        <v>1236.160034</v>
      </c>
      <c r="C5457" s="191">
        <v>1248.3100589999999</v>
      </c>
      <c r="D5457" s="191">
        <v>1221.869995</v>
      </c>
      <c r="E5457" s="191">
        <v>1225.5</v>
      </c>
      <c r="F5457" s="192">
        <v>1225.5</v>
      </c>
      <c r="G5457" s="191">
        <v>753600000</v>
      </c>
      <c r="H5457" s="194">
        <f t="shared" si="85"/>
        <v>-8.6235064286182828E-3</v>
      </c>
      <c r="I5457" s="193"/>
      <c r="J5457" s="197">
        <v>5455</v>
      </c>
      <c r="K5457" s="234">
        <v>-8.6235064286182828E-3</v>
      </c>
      <c r="L5457" s="198">
        <v>4.4531589653222462E-3</v>
      </c>
    </row>
    <row r="5458" spans="1:12" ht="14.4" x14ac:dyDescent="0.3">
      <c r="A5458" s="7">
        <v>36220</v>
      </c>
      <c r="B5458" s="191">
        <v>1238.329956</v>
      </c>
      <c r="C5458" s="191">
        <v>1238.6999510000001</v>
      </c>
      <c r="D5458" s="191">
        <v>1221.880005</v>
      </c>
      <c r="E5458" s="191">
        <v>1236.160034</v>
      </c>
      <c r="F5458" s="192">
        <v>1236.160034</v>
      </c>
      <c r="G5458" s="191">
        <v>699500000</v>
      </c>
      <c r="H5458" s="194">
        <f t="shared" si="85"/>
        <v>-1.7522971074762906E-3</v>
      </c>
      <c r="I5458" s="193"/>
      <c r="J5458" s="197">
        <v>5456</v>
      </c>
      <c r="K5458" s="234">
        <v>-1.7522971074762906E-3</v>
      </c>
      <c r="L5458" s="198">
        <v>4.4552678147380155E-3</v>
      </c>
    </row>
    <row r="5459" spans="1:12" ht="14.4" x14ac:dyDescent="0.3">
      <c r="A5459" s="7">
        <v>36217</v>
      </c>
      <c r="B5459" s="191">
        <v>1245.0200199999999</v>
      </c>
      <c r="C5459" s="191">
        <v>1246.7299800000001</v>
      </c>
      <c r="D5459" s="191">
        <v>1226.23999</v>
      </c>
      <c r="E5459" s="191">
        <v>1238.329956</v>
      </c>
      <c r="F5459" s="192">
        <v>1238.329956</v>
      </c>
      <c r="G5459" s="191">
        <v>784600000</v>
      </c>
      <c r="H5459" s="194">
        <f t="shared" si="85"/>
        <v>-5.3734589745792951E-3</v>
      </c>
      <c r="I5459" s="193"/>
      <c r="J5459" s="197">
        <v>5457</v>
      </c>
      <c r="K5459" s="234">
        <v>-5.3734589745792951E-3</v>
      </c>
      <c r="L5459" s="198">
        <v>4.4574813568533881E-3</v>
      </c>
    </row>
    <row r="5460" spans="1:12" ht="14.4" x14ac:dyDescent="0.3">
      <c r="A5460" s="7">
        <v>36216</v>
      </c>
      <c r="B5460" s="191">
        <v>1253.410034</v>
      </c>
      <c r="C5460" s="191">
        <v>1253.410034</v>
      </c>
      <c r="D5460" s="191">
        <v>1225.01001</v>
      </c>
      <c r="E5460" s="191">
        <v>1245.0200199999999</v>
      </c>
      <c r="F5460" s="192">
        <v>1245.0200199999999</v>
      </c>
      <c r="G5460" s="191">
        <v>740500000</v>
      </c>
      <c r="H5460" s="194">
        <f t="shared" si="85"/>
        <v>-6.6937504666569987E-3</v>
      </c>
      <c r="I5460" s="193"/>
      <c r="J5460" s="197">
        <v>5458</v>
      </c>
      <c r="K5460" s="234">
        <v>-6.6937504666569987E-3</v>
      </c>
      <c r="L5460" s="198">
        <v>4.4592918133156585E-3</v>
      </c>
    </row>
    <row r="5461" spans="1:12" ht="14.4" x14ac:dyDescent="0.3">
      <c r="A5461" s="7">
        <v>36215</v>
      </c>
      <c r="B5461" s="191">
        <v>1271.1800539999999</v>
      </c>
      <c r="C5461" s="191">
        <v>1283.839966</v>
      </c>
      <c r="D5461" s="191">
        <v>1251.9399410000001</v>
      </c>
      <c r="E5461" s="191">
        <v>1253.410034</v>
      </c>
      <c r="F5461" s="192">
        <v>1253.410034</v>
      </c>
      <c r="G5461" s="191">
        <v>782000000</v>
      </c>
      <c r="H5461" s="194">
        <f t="shared" si="85"/>
        <v>-1.3979152633872222E-2</v>
      </c>
      <c r="I5461" s="193"/>
      <c r="J5461" s="197">
        <v>5459</v>
      </c>
      <c r="K5461" s="234">
        <v>-1.3979152633872222E-2</v>
      </c>
      <c r="L5461" s="198">
        <v>4.4630782533772954E-3</v>
      </c>
    </row>
    <row r="5462" spans="1:12" ht="14.4" x14ac:dyDescent="0.3">
      <c r="A5462" s="7">
        <v>36214</v>
      </c>
      <c r="B5462" s="191">
        <v>1272.1400149999999</v>
      </c>
      <c r="C5462" s="191">
        <v>1280.380005</v>
      </c>
      <c r="D5462" s="191">
        <v>1263.3599850000001</v>
      </c>
      <c r="E5462" s="191">
        <v>1271.1800539999999</v>
      </c>
      <c r="F5462" s="192">
        <v>1271.1800539999999</v>
      </c>
      <c r="G5462" s="191">
        <v>781100000</v>
      </c>
      <c r="H5462" s="194">
        <f t="shared" si="85"/>
        <v>-7.5460325803840169E-4</v>
      </c>
      <c r="I5462" s="193"/>
      <c r="J5462" s="197">
        <v>5460</v>
      </c>
      <c r="K5462" s="234">
        <v>-7.5460325803840169E-4</v>
      </c>
      <c r="L5462" s="198">
        <v>4.4649315535375319E-3</v>
      </c>
    </row>
    <row r="5463" spans="1:12" ht="14.4" x14ac:dyDescent="0.3">
      <c r="A5463" s="7">
        <v>36213</v>
      </c>
      <c r="B5463" s="191">
        <v>1239.219971</v>
      </c>
      <c r="C5463" s="191">
        <v>1272.219971</v>
      </c>
      <c r="D5463" s="191">
        <v>1239.219971</v>
      </c>
      <c r="E5463" s="191">
        <v>1272.1400149999999</v>
      </c>
      <c r="F5463" s="192">
        <v>1272.1400149999999</v>
      </c>
      <c r="G5463" s="191">
        <v>718500000</v>
      </c>
      <c r="H5463" s="194">
        <f t="shared" si="85"/>
        <v>2.6565133527855292E-2</v>
      </c>
      <c r="I5463" s="193"/>
      <c r="J5463" s="197">
        <v>5461</v>
      </c>
      <c r="K5463" s="234">
        <v>2.6565133527855292E-2</v>
      </c>
      <c r="L5463" s="198">
        <v>4.4690504946816034E-3</v>
      </c>
    </row>
    <row r="5464" spans="1:12" ht="14.4" x14ac:dyDescent="0.3">
      <c r="A5464" s="7">
        <v>36210</v>
      </c>
      <c r="B5464" s="191">
        <v>1237.280029</v>
      </c>
      <c r="C5464" s="191">
        <v>1247.910034</v>
      </c>
      <c r="D5464" s="191">
        <v>1232.030029</v>
      </c>
      <c r="E5464" s="191">
        <v>1239.219971</v>
      </c>
      <c r="F5464" s="192">
        <v>1239.219971</v>
      </c>
      <c r="G5464" s="191">
        <v>700000000</v>
      </c>
      <c r="H5464" s="194">
        <f t="shared" si="85"/>
        <v>1.567908601553912E-3</v>
      </c>
      <c r="I5464" s="193"/>
      <c r="J5464" s="197">
        <v>5462</v>
      </c>
      <c r="K5464" s="234">
        <v>1.567908601553912E-3</v>
      </c>
      <c r="L5464" s="198">
        <v>4.4740522593303992E-3</v>
      </c>
    </row>
    <row r="5465" spans="1:12" ht="14.4" x14ac:dyDescent="0.3">
      <c r="A5465" s="7">
        <v>36209</v>
      </c>
      <c r="B5465" s="191">
        <v>1224.030029</v>
      </c>
      <c r="C5465" s="191">
        <v>1239.130005</v>
      </c>
      <c r="D5465" s="191">
        <v>1220.6999510000001</v>
      </c>
      <c r="E5465" s="191">
        <v>1237.280029</v>
      </c>
      <c r="F5465" s="192">
        <v>1237.280029</v>
      </c>
      <c r="G5465" s="191">
        <v>742400000</v>
      </c>
      <c r="H5465" s="194">
        <f t="shared" si="85"/>
        <v>1.0824897826097369E-2</v>
      </c>
      <c r="I5465" s="193"/>
      <c r="J5465" s="197">
        <v>5463</v>
      </c>
      <c r="K5465" s="234">
        <v>1.0824897826097369E-2</v>
      </c>
      <c r="L5465" s="198">
        <v>4.4747825234887966E-3</v>
      </c>
    </row>
    <row r="5466" spans="1:12" ht="14.4" x14ac:dyDescent="0.3">
      <c r="A5466" s="7">
        <v>36208</v>
      </c>
      <c r="B5466" s="191">
        <v>1241.869995</v>
      </c>
      <c r="C5466" s="191">
        <v>1249.3100589999999</v>
      </c>
      <c r="D5466" s="191">
        <v>1220.920044</v>
      </c>
      <c r="E5466" s="191">
        <v>1224.030029</v>
      </c>
      <c r="F5466" s="192">
        <v>1224.030029</v>
      </c>
      <c r="G5466" s="191">
        <v>735100000</v>
      </c>
      <c r="H5466" s="194">
        <f t="shared" si="85"/>
        <v>-1.436540545453794E-2</v>
      </c>
      <c r="I5466" s="193"/>
      <c r="J5466" s="197">
        <v>5464</v>
      </c>
      <c r="K5466" s="234">
        <v>-1.436540545453794E-2</v>
      </c>
      <c r="L5466" s="198">
        <v>4.4795984363044895E-3</v>
      </c>
    </row>
    <row r="5467" spans="1:12" ht="14.4" x14ac:dyDescent="0.3">
      <c r="A5467" s="7">
        <v>36207</v>
      </c>
      <c r="B5467" s="191">
        <v>1230.130005</v>
      </c>
      <c r="C5467" s="191">
        <v>1252.170044</v>
      </c>
      <c r="D5467" s="191">
        <v>1230.130005</v>
      </c>
      <c r="E5467" s="191">
        <v>1241.869995</v>
      </c>
      <c r="F5467" s="192">
        <v>1241.869995</v>
      </c>
      <c r="G5467" s="191">
        <v>653760000</v>
      </c>
      <c r="H5467" s="194">
        <f t="shared" si="85"/>
        <v>9.5436985946863676E-3</v>
      </c>
      <c r="I5467" s="193"/>
      <c r="J5467" s="197">
        <v>5465</v>
      </c>
      <c r="K5467" s="234">
        <v>9.5436985946863676E-3</v>
      </c>
      <c r="L5467" s="198">
        <v>4.4808523130328475E-3</v>
      </c>
    </row>
    <row r="5468" spans="1:12" ht="14.4" x14ac:dyDescent="0.3">
      <c r="A5468" s="7">
        <v>36203</v>
      </c>
      <c r="B5468" s="191">
        <v>1254.040039</v>
      </c>
      <c r="C5468" s="191">
        <v>1254.040039</v>
      </c>
      <c r="D5468" s="191">
        <v>1225.530029</v>
      </c>
      <c r="E5468" s="191">
        <v>1230.130005</v>
      </c>
      <c r="F5468" s="192">
        <v>1230.130005</v>
      </c>
      <c r="G5468" s="191">
        <v>691500000</v>
      </c>
      <c r="H5468" s="194">
        <f t="shared" si="85"/>
        <v>-1.9066403987440785E-2</v>
      </c>
      <c r="I5468" s="193"/>
      <c r="J5468" s="197">
        <v>5466</v>
      </c>
      <c r="K5468" s="234">
        <v>-1.9066403987440785E-2</v>
      </c>
      <c r="L5468" s="198">
        <v>4.4811391573883735E-3</v>
      </c>
    </row>
    <row r="5469" spans="1:12" ht="14.4" x14ac:dyDescent="0.3">
      <c r="A5469" s="7">
        <v>36202</v>
      </c>
      <c r="B5469" s="191">
        <v>1223.5500489999999</v>
      </c>
      <c r="C5469" s="191">
        <v>1254.0500489999999</v>
      </c>
      <c r="D5469" s="191">
        <v>1223.1899410000001</v>
      </c>
      <c r="E5469" s="191">
        <v>1254.040039</v>
      </c>
      <c r="F5469" s="192">
        <v>1254.040039</v>
      </c>
      <c r="G5469" s="191">
        <v>815800000</v>
      </c>
      <c r="H5469" s="194">
        <f t="shared" si="85"/>
        <v>2.4919283052556224E-2</v>
      </c>
      <c r="I5469" s="193"/>
      <c r="J5469" s="197">
        <v>5467</v>
      </c>
      <c r="K5469" s="234">
        <v>2.4919283052556224E-2</v>
      </c>
      <c r="L5469" s="198">
        <v>4.4843738885512203E-3</v>
      </c>
    </row>
    <row r="5470" spans="1:12" ht="14.4" x14ac:dyDescent="0.3">
      <c r="A5470" s="7">
        <v>36201</v>
      </c>
      <c r="B5470" s="191">
        <v>1216.1400149999999</v>
      </c>
      <c r="C5470" s="191">
        <v>1226.780029</v>
      </c>
      <c r="D5470" s="191">
        <v>1211.8900149999999</v>
      </c>
      <c r="E5470" s="191">
        <v>1223.5500489999999</v>
      </c>
      <c r="F5470" s="192">
        <v>1223.5500489999999</v>
      </c>
      <c r="G5470" s="191">
        <v>721400000</v>
      </c>
      <c r="H5470" s="194">
        <f t="shared" si="85"/>
        <v>6.0930763798607481E-3</v>
      </c>
      <c r="I5470" s="193"/>
      <c r="J5470" s="197">
        <v>5468</v>
      </c>
      <c r="K5470" s="234">
        <v>6.0930763798607481E-3</v>
      </c>
      <c r="L5470" s="198">
        <v>4.4861965367838539E-3</v>
      </c>
    </row>
    <row r="5471" spans="1:12" ht="14.4" x14ac:dyDescent="0.3">
      <c r="A5471" s="7">
        <v>36200</v>
      </c>
      <c r="B5471" s="191">
        <v>1243.7700199999999</v>
      </c>
      <c r="C5471" s="191">
        <v>1243.969971</v>
      </c>
      <c r="D5471" s="191">
        <v>1215.630005</v>
      </c>
      <c r="E5471" s="191">
        <v>1216.1400149999999</v>
      </c>
      <c r="F5471" s="192">
        <v>1216.1400149999999</v>
      </c>
      <c r="G5471" s="191">
        <v>736000000</v>
      </c>
      <c r="H5471" s="194">
        <f t="shared" si="85"/>
        <v>-2.2214721818105878E-2</v>
      </c>
      <c r="I5471" s="193"/>
      <c r="J5471" s="197">
        <v>5469</v>
      </c>
      <c r="K5471" s="234">
        <v>-2.2214721818105878E-2</v>
      </c>
      <c r="L5471" s="198">
        <v>4.4870433311676424E-3</v>
      </c>
    </row>
    <row r="5472" spans="1:12" ht="14.4" x14ac:dyDescent="0.3">
      <c r="A5472" s="7">
        <v>36199</v>
      </c>
      <c r="B5472" s="191">
        <v>1239.400024</v>
      </c>
      <c r="C5472" s="191">
        <v>1246.9300539999999</v>
      </c>
      <c r="D5472" s="191">
        <v>1231.9799800000001</v>
      </c>
      <c r="E5472" s="191">
        <v>1243.7700199999999</v>
      </c>
      <c r="F5472" s="192">
        <v>1243.7700199999999</v>
      </c>
      <c r="G5472" s="191">
        <v>705400000</v>
      </c>
      <c r="H5472" s="194">
        <f t="shared" si="85"/>
        <v>3.5258963332083174E-3</v>
      </c>
      <c r="I5472" s="193"/>
      <c r="J5472" s="197">
        <v>5470</v>
      </c>
      <c r="K5472" s="234">
        <v>3.5258963332083174E-3</v>
      </c>
      <c r="L5472" s="198">
        <v>4.494925678682639E-3</v>
      </c>
    </row>
    <row r="5473" spans="1:12" ht="14.4" x14ac:dyDescent="0.3">
      <c r="A5473" s="7">
        <v>36196</v>
      </c>
      <c r="B5473" s="191">
        <v>1248.48999</v>
      </c>
      <c r="C5473" s="191">
        <v>1251.8599850000001</v>
      </c>
      <c r="D5473" s="191">
        <v>1232.280029</v>
      </c>
      <c r="E5473" s="191">
        <v>1239.400024</v>
      </c>
      <c r="F5473" s="192">
        <v>1239.400024</v>
      </c>
      <c r="G5473" s="191">
        <v>872000000</v>
      </c>
      <c r="H5473" s="194">
        <f t="shared" si="85"/>
        <v>-7.2807680260215816E-3</v>
      </c>
      <c r="I5473" s="193"/>
      <c r="J5473" s="197">
        <v>5471</v>
      </c>
      <c r="K5473" s="234">
        <v>-7.2807680260215816E-3</v>
      </c>
      <c r="L5473" s="198">
        <v>4.4960444843327946E-3</v>
      </c>
    </row>
    <row r="5474" spans="1:12" ht="14.4" x14ac:dyDescent="0.3">
      <c r="A5474" s="7">
        <v>36195</v>
      </c>
      <c r="B5474" s="191">
        <v>1272.0699460000001</v>
      </c>
      <c r="C5474" s="191">
        <v>1272.2299800000001</v>
      </c>
      <c r="D5474" s="191">
        <v>1248.3599850000001</v>
      </c>
      <c r="E5474" s="191">
        <v>1248.48999</v>
      </c>
      <c r="F5474" s="192">
        <v>1248.48999</v>
      </c>
      <c r="G5474" s="191">
        <v>854400000</v>
      </c>
      <c r="H5474" s="194">
        <f t="shared" si="85"/>
        <v>-1.8536681944374807E-2</v>
      </c>
      <c r="I5474" s="193"/>
      <c r="J5474" s="197">
        <v>5472</v>
      </c>
      <c r="K5474" s="234">
        <v>-1.8536681944374807E-2</v>
      </c>
      <c r="L5474" s="198">
        <v>4.5041205552399577E-3</v>
      </c>
    </row>
    <row r="5475" spans="1:12" ht="14.4" x14ac:dyDescent="0.3">
      <c r="A5475" s="7">
        <v>36194</v>
      </c>
      <c r="B5475" s="191">
        <v>1261.98999</v>
      </c>
      <c r="C5475" s="191">
        <v>1276.040039</v>
      </c>
      <c r="D5475" s="191">
        <v>1255.2700199999999</v>
      </c>
      <c r="E5475" s="191">
        <v>1272.0699460000001</v>
      </c>
      <c r="F5475" s="192">
        <v>1272.0699460000001</v>
      </c>
      <c r="G5475" s="191">
        <v>876500000</v>
      </c>
      <c r="H5475" s="194">
        <f t="shared" si="85"/>
        <v>7.987350200773017E-3</v>
      </c>
      <c r="I5475" s="193"/>
      <c r="J5475" s="197">
        <v>5473</v>
      </c>
      <c r="K5475" s="234">
        <v>7.987350200773017E-3</v>
      </c>
      <c r="L5475" s="198">
        <v>4.5074043122928778E-3</v>
      </c>
    </row>
    <row r="5476" spans="1:12" ht="14.4" x14ac:dyDescent="0.3">
      <c r="A5476" s="7">
        <v>36193</v>
      </c>
      <c r="B5476" s="191">
        <v>1273</v>
      </c>
      <c r="C5476" s="191">
        <v>1273.48999</v>
      </c>
      <c r="D5476" s="191">
        <v>1247.5600589999999</v>
      </c>
      <c r="E5476" s="191">
        <v>1261.98999</v>
      </c>
      <c r="F5476" s="192">
        <v>1261.98999</v>
      </c>
      <c r="G5476" s="191">
        <v>845500000</v>
      </c>
      <c r="H5476" s="194">
        <f t="shared" si="85"/>
        <v>-8.6488688138255821E-3</v>
      </c>
      <c r="I5476" s="193"/>
      <c r="J5476" s="197">
        <v>5474</v>
      </c>
      <c r="K5476" s="234">
        <v>-8.6488688138255821E-3</v>
      </c>
      <c r="L5476" s="198">
        <v>4.5075959597929835E-3</v>
      </c>
    </row>
    <row r="5477" spans="1:12" ht="14.4" x14ac:dyDescent="0.3">
      <c r="A5477" s="7">
        <v>36192</v>
      </c>
      <c r="B5477" s="191">
        <v>1279.6400149999999</v>
      </c>
      <c r="C5477" s="191">
        <v>1283.75</v>
      </c>
      <c r="D5477" s="191">
        <v>1271.3100589999999</v>
      </c>
      <c r="E5477" s="191">
        <v>1273</v>
      </c>
      <c r="F5477" s="192">
        <v>1273</v>
      </c>
      <c r="G5477" s="191">
        <v>799400000</v>
      </c>
      <c r="H5477" s="194">
        <f t="shared" si="85"/>
        <v>-5.1889710560512198E-3</v>
      </c>
      <c r="I5477" s="193"/>
      <c r="J5477" s="197">
        <v>5475</v>
      </c>
      <c r="K5477" s="234">
        <v>-5.1889710560512198E-3</v>
      </c>
      <c r="L5477" s="198">
        <v>4.510689423770935E-3</v>
      </c>
    </row>
    <row r="5478" spans="1:12" ht="14.4" x14ac:dyDescent="0.3">
      <c r="A5478" s="7">
        <v>36189</v>
      </c>
      <c r="B5478" s="191">
        <v>1265.369995</v>
      </c>
      <c r="C5478" s="191">
        <v>1280.369995</v>
      </c>
      <c r="D5478" s="191">
        <v>1255.1800539999999</v>
      </c>
      <c r="E5478" s="191">
        <v>1279.6400149999999</v>
      </c>
      <c r="F5478" s="192">
        <v>1279.6400149999999</v>
      </c>
      <c r="G5478" s="191">
        <v>917000000</v>
      </c>
      <c r="H5478" s="194">
        <f t="shared" si="85"/>
        <v>1.1277349752551964E-2</v>
      </c>
      <c r="I5478" s="193"/>
      <c r="J5478" s="197">
        <v>5476</v>
      </c>
      <c r="K5478" s="234">
        <v>1.1277349752551964E-2</v>
      </c>
      <c r="L5478" s="198">
        <v>4.5115051443905306E-3</v>
      </c>
    </row>
    <row r="5479" spans="1:12" ht="14.4" x14ac:dyDescent="0.3">
      <c r="A5479" s="7">
        <v>36188</v>
      </c>
      <c r="B5479" s="191">
        <v>1243.170044</v>
      </c>
      <c r="C5479" s="191">
        <v>1266.400024</v>
      </c>
      <c r="D5479" s="191">
        <v>1243.170044</v>
      </c>
      <c r="E5479" s="191">
        <v>1265.369995</v>
      </c>
      <c r="F5479" s="192">
        <v>1265.369995</v>
      </c>
      <c r="G5479" s="191">
        <v>848800000</v>
      </c>
      <c r="H5479" s="194">
        <f t="shared" si="85"/>
        <v>1.7857533735746979E-2</v>
      </c>
      <c r="I5479" s="193"/>
      <c r="J5479" s="197">
        <v>5477</v>
      </c>
      <c r="K5479" s="234">
        <v>1.7857533735746979E-2</v>
      </c>
      <c r="L5479" s="198">
        <v>4.5144717371559387E-3</v>
      </c>
    </row>
    <row r="5480" spans="1:12" ht="14.4" x14ac:dyDescent="0.3">
      <c r="A5480" s="7">
        <v>36187</v>
      </c>
      <c r="B5480" s="191">
        <v>1252.3100589999999</v>
      </c>
      <c r="C5480" s="191">
        <v>1262.6099850000001</v>
      </c>
      <c r="D5480" s="191">
        <v>1242.8199460000001</v>
      </c>
      <c r="E5480" s="191">
        <v>1243.170044</v>
      </c>
      <c r="F5480" s="192">
        <v>1243.170044</v>
      </c>
      <c r="G5480" s="191">
        <v>893800000</v>
      </c>
      <c r="H5480" s="194">
        <f t="shared" si="85"/>
        <v>-7.2985239831886949E-3</v>
      </c>
      <c r="I5480" s="193"/>
      <c r="J5480" s="197">
        <v>5478</v>
      </c>
      <c r="K5480" s="234">
        <v>-7.2985239831886949E-3</v>
      </c>
      <c r="L5480" s="198">
        <v>4.5168437129557782E-3</v>
      </c>
    </row>
    <row r="5481" spans="1:12" ht="14.4" x14ac:dyDescent="0.3">
      <c r="A5481" s="7">
        <v>36186</v>
      </c>
      <c r="B5481" s="191">
        <v>1233.9799800000001</v>
      </c>
      <c r="C5481" s="191">
        <v>1253.25</v>
      </c>
      <c r="D5481" s="191">
        <v>1233.9799800000001</v>
      </c>
      <c r="E5481" s="191">
        <v>1252.3100589999999</v>
      </c>
      <c r="F5481" s="192">
        <v>1252.3100589999999</v>
      </c>
      <c r="G5481" s="191">
        <v>896400000</v>
      </c>
      <c r="H5481" s="194">
        <f t="shared" si="85"/>
        <v>1.4854437913976401E-2</v>
      </c>
      <c r="I5481" s="193"/>
      <c r="J5481" s="197">
        <v>5479</v>
      </c>
      <c r="K5481" s="234">
        <v>1.4854437913976401E-2</v>
      </c>
      <c r="L5481" s="198">
        <v>4.5184189218472805E-3</v>
      </c>
    </row>
    <row r="5482" spans="1:12" ht="14.4" x14ac:dyDescent="0.3">
      <c r="A5482" s="7">
        <v>36185</v>
      </c>
      <c r="B5482" s="191">
        <v>1225.1899410000001</v>
      </c>
      <c r="C5482" s="191">
        <v>1233.9799800000001</v>
      </c>
      <c r="D5482" s="191">
        <v>1219.459961</v>
      </c>
      <c r="E5482" s="191">
        <v>1233.9799800000001</v>
      </c>
      <c r="F5482" s="192">
        <v>1233.9799800000001</v>
      </c>
      <c r="G5482" s="191">
        <v>723900000</v>
      </c>
      <c r="H5482" s="194">
        <f t="shared" si="85"/>
        <v>7.1744296176848698E-3</v>
      </c>
      <c r="I5482" s="193"/>
      <c r="J5482" s="197">
        <v>5480</v>
      </c>
      <c r="K5482" s="234">
        <v>7.1744296176848698E-3</v>
      </c>
      <c r="L5482" s="198">
        <v>4.5213315472249598E-3</v>
      </c>
    </row>
    <row r="5483" spans="1:12" ht="14.4" x14ac:dyDescent="0.3">
      <c r="A5483" s="7">
        <v>36182</v>
      </c>
      <c r="B5483" s="191">
        <v>1235.160034</v>
      </c>
      <c r="C5483" s="191">
        <v>1236.410034</v>
      </c>
      <c r="D5483" s="191">
        <v>1217.969971</v>
      </c>
      <c r="E5483" s="191">
        <v>1225.1899410000001</v>
      </c>
      <c r="F5483" s="192">
        <v>1225.1899410000001</v>
      </c>
      <c r="G5483" s="191">
        <v>785900000</v>
      </c>
      <c r="H5483" s="194">
        <f t="shared" si="85"/>
        <v>-8.0719038226263612E-3</v>
      </c>
      <c r="I5483" s="193"/>
      <c r="J5483" s="197">
        <v>5481</v>
      </c>
      <c r="K5483" s="234">
        <v>-8.0719038226263612E-3</v>
      </c>
      <c r="L5483" s="198">
        <v>4.5245597980651722E-3</v>
      </c>
    </row>
    <row r="5484" spans="1:12" ht="14.4" x14ac:dyDescent="0.3">
      <c r="A5484" s="7">
        <v>36181</v>
      </c>
      <c r="B5484" s="191">
        <v>1256.619995</v>
      </c>
      <c r="C5484" s="191">
        <v>1256.9399410000001</v>
      </c>
      <c r="D5484" s="191">
        <v>1232.1899410000001</v>
      </c>
      <c r="E5484" s="191">
        <v>1235.160034</v>
      </c>
      <c r="F5484" s="192">
        <v>1235.160034</v>
      </c>
      <c r="G5484" s="191">
        <v>871800000</v>
      </c>
      <c r="H5484" s="194">
        <f t="shared" si="85"/>
        <v>-1.7077526289083138E-2</v>
      </c>
      <c r="I5484" s="193"/>
      <c r="J5484" s="197">
        <v>5482</v>
      </c>
      <c r="K5484" s="234">
        <v>-1.7077526289083138E-2</v>
      </c>
      <c r="L5484" s="198">
        <v>4.5290473655939974E-3</v>
      </c>
    </row>
    <row r="5485" spans="1:12" ht="14.4" x14ac:dyDescent="0.3">
      <c r="A5485" s="7">
        <v>36180</v>
      </c>
      <c r="B5485" s="191">
        <v>1252</v>
      </c>
      <c r="C5485" s="191">
        <v>1274.0699460000001</v>
      </c>
      <c r="D5485" s="191">
        <v>1251.540039</v>
      </c>
      <c r="E5485" s="191">
        <v>1256.619995</v>
      </c>
      <c r="F5485" s="192">
        <v>1256.619995</v>
      </c>
      <c r="G5485" s="191">
        <v>905700000</v>
      </c>
      <c r="H5485" s="194">
        <f t="shared" si="85"/>
        <v>3.6900918530351576E-3</v>
      </c>
      <c r="I5485" s="193"/>
      <c r="J5485" s="197">
        <v>5483</v>
      </c>
      <c r="K5485" s="234">
        <v>3.6900918530351576E-3</v>
      </c>
      <c r="L5485" s="198">
        <v>4.5303917379388861E-3</v>
      </c>
    </row>
    <row r="5486" spans="1:12" ht="14.4" x14ac:dyDescent="0.3">
      <c r="A5486" s="7">
        <v>36179</v>
      </c>
      <c r="B5486" s="191">
        <v>1243.26001</v>
      </c>
      <c r="C5486" s="191">
        <v>1253.2700199999999</v>
      </c>
      <c r="D5486" s="191">
        <v>1234.910034</v>
      </c>
      <c r="E5486" s="191">
        <v>1252</v>
      </c>
      <c r="F5486" s="192">
        <v>1252</v>
      </c>
      <c r="G5486" s="191">
        <v>785500000</v>
      </c>
      <c r="H5486" s="194">
        <f t="shared" si="85"/>
        <v>7.0298971491892792E-3</v>
      </c>
      <c r="I5486" s="193"/>
      <c r="J5486" s="197">
        <v>5484</v>
      </c>
      <c r="K5486" s="234">
        <v>7.0298971491892792E-3</v>
      </c>
      <c r="L5486" s="198">
        <v>4.5310976232373354E-3</v>
      </c>
    </row>
    <row r="5487" spans="1:12" ht="14.4" x14ac:dyDescent="0.3">
      <c r="A5487" s="7">
        <v>36175</v>
      </c>
      <c r="B5487" s="191">
        <v>1212.1899410000001</v>
      </c>
      <c r="C5487" s="191">
        <v>1243.26001</v>
      </c>
      <c r="D5487" s="191">
        <v>1212.1899410000001</v>
      </c>
      <c r="E5487" s="191">
        <v>1243.26001</v>
      </c>
      <c r="F5487" s="192">
        <v>1243.26001</v>
      </c>
      <c r="G5487" s="191">
        <v>798100000</v>
      </c>
      <c r="H5487" s="194">
        <f t="shared" si="85"/>
        <v>2.5631353593289611E-2</v>
      </c>
      <c r="I5487" s="193"/>
      <c r="J5487" s="197">
        <v>5485</v>
      </c>
      <c r="K5487" s="234">
        <v>2.5631353593289611E-2</v>
      </c>
      <c r="L5487" s="198">
        <v>4.5318669112166827E-3</v>
      </c>
    </row>
    <row r="5488" spans="1:12" ht="14.4" x14ac:dyDescent="0.3">
      <c r="A5488" s="7">
        <v>36174</v>
      </c>
      <c r="B5488" s="191">
        <v>1234.400024</v>
      </c>
      <c r="C5488" s="191">
        <v>1236.8100589999999</v>
      </c>
      <c r="D5488" s="191">
        <v>1209.540039</v>
      </c>
      <c r="E5488" s="191">
        <v>1212.1899410000001</v>
      </c>
      <c r="F5488" s="192">
        <v>1212.1899410000001</v>
      </c>
      <c r="G5488" s="191">
        <v>797200000</v>
      </c>
      <c r="H5488" s="194">
        <f t="shared" si="85"/>
        <v>-1.7992613875710634E-2</v>
      </c>
      <c r="I5488" s="193"/>
      <c r="J5488" s="197">
        <v>5486</v>
      </c>
      <c r="K5488" s="234">
        <v>-1.7992613875710634E-2</v>
      </c>
      <c r="L5488" s="198">
        <v>4.5356890106136574E-3</v>
      </c>
    </row>
    <row r="5489" spans="1:12" ht="14.4" x14ac:dyDescent="0.3">
      <c r="A5489" s="7">
        <v>36173</v>
      </c>
      <c r="B5489" s="191">
        <v>1239.51001</v>
      </c>
      <c r="C5489" s="191">
        <v>1247.75</v>
      </c>
      <c r="D5489" s="191">
        <v>1205.459961</v>
      </c>
      <c r="E5489" s="191">
        <v>1234.400024</v>
      </c>
      <c r="F5489" s="192">
        <v>1234.400024</v>
      </c>
      <c r="G5489" s="191">
        <v>931500000</v>
      </c>
      <c r="H5489" s="194">
        <f t="shared" si="85"/>
        <v>-4.1225855045736465E-3</v>
      </c>
      <c r="I5489" s="193"/>
      <c r="J5489" s="197">
        <v>5487</v>
      </c>
      <c r="K5489" s="234">
        <v>-4.1225855045736465E-3</v>
      </c>
      <c r="L5489" s="198">
        <v>4.5412510555949666E-3</v>
      </c>
    </row>
    <row r="5490" spans="1:12" ht="14.4" x14ac:dyDescent="0.3">
      <c r="A5490" s="7">
        <v>36172</v>
      </c>
      <c r="B5490" s="191">
        <v>1263.880005</v>
      </c>
      <c r="C5490" s="191">
        <v>1264.4499510000001</v>
      </c>
      <c r="D5490" s="191">
        <v>1238.290039</v>
      </c>
      <c r="E5490" s="191">
        <v>1239.51001</v>
      </c>
      <c r="F5490" s="192">
        <v>1239.51001</v>
      </c>
      <c r="G5490" s="191">
        <v>800200000</v>
      </c>
      <c r="H5490" s="194">
        <f t="shared" si="85"/>
        <v>-1.928188981832972E-2</v>
      </c>
      <c r="I5490" s="193"/>
      <c r="J5490" s="197">
        <v>5488</v>
      </c>
      <c r="K5490" s="234">
        <v>-1.928188981832972E-2</v>
      </c>
      <c r="L5490" s="198">
        <v>4.5433385483518024E-3</v>
      </c>
    </row>
    <row r="5491" spans="1:12" ht="14.4" x14ac:dyDescent="0.3">
      <c r="A5491" s="7">
        <v>36171</v>
      </c>
      <c r="B5491" s="191">
        <v>1275.089966</v>
      </c>
      <c r="C5491" s="191">
        <v>1276.219971</v>
      </c>
      <c r="D5491" s="191">
        <v>1253.339966</v>
      </c>
      <c r="E5491" s="191">
        <v>1263.880005</v>
      </c>
      <c r="F5491" s="192">
        <v>1263.880005</v>
      </c>
      <c r="G5491" s="191">
        <v>818000000</v>
      </c>
      <c r="H5491" s="194">
        <f t="shared" si="85"/>
        <v>-8.7915059320606559E-3</v>
      </c>
      <c r="I5491" s="193"/>
      <c r="J5491" s="197">
        <v>5489</v>
      </c>
      <c r="K5491" s="234">
        <v>-8.7915059320606559E-3</v>
      </c>
      <c r="L5491" s="198">
        <v>4.5441637238202845E-3</v>
      </c>
    </row>
    <row r="5492" spans="1:12" ht="14.4" x14ac:dyDescent="0.3">
      <c r="A5492" s="7">
        <v>36168</v>
      </c>
      <c r="B5492" s="191">
        <v>1269.7299800000001</v>
      </c>
      <c r="C5492" s="191">
        <v>1278.23999</v>
      </c>
      <c r="D5492" s="191">
        <v>1261.8199460000001</v>
      </c>
      <c r="E5492" s="191">
        <v>1275.089966</v>
      </c>
      <c r="F5492" s="192">
        <v>1275.089966</v>
      </c>
      <c r="G5492" s="191">
        <v>937800000</v>
      </c>
      <c r="H5492" s="194">
        <f t="shared" si="85"/>
        <v>4.2213589380632995E-3</v>
      </c>
      <c r="I5492" s="193"/>
      <c r="J5492" s="197">
        <v>5490</v>
      </c>
      <c r="K5492" s="234">
        <v>4.2213589380632995E-3</v>
      </c>
      <c r="L5492" s="198">
        <v>4.5465847241816116E-3</v>
      </c>
    </row>
    <row r="5493" spans="1:12" ht="14.4" x14ac:dyDescent="0.3">
      <c r="A5493" s="7">
        <v>36167</v>
      </c>
      <c r="B5493" s="191">
        <v>1272.339966</v>
      </c>
      <c r="C5493" s="191">
        <v>1272.339966</v>
      </c>
      <c r="D5493" s="191">
        <v>1257.6800539999999</v>
      </c>
      <c r="E5493" s="191">
        <v>1269.7299800000001</v>
      </c>
      <c r="F5493" s="192">
        <v>1269.7299800000001</v>
      </c>
      <c r="G5493" s="191">
        <v>863000000</v>
      </c>
      <c r="H5493" s="194">
        <f t="shared" si="85"/>
        <v>-2.0513275301767384E-3</v>
      </c>
      <c r="I5493" s="193"/>
      <c r="J5493" s="197">
        <v>5491</v>
      </c>
      <c r="K5493" s="234">
        <v>-2.0513275301767384E-3</v>
      </c>
      <c r="L5493" s="198">
        <v>4.5466881336962139E-3</v>
      </c>
    </row>
    <row r="5494" spans="1:12" ht="14.4" x14ac:dyDescent="0.3">
      <c r="A5494" s="7">
        <v>36166</v>
      </c>
      <c r="B5494" s="191">
        <v>1244.780029</v>
      </c>
      <c r="C5494" s="191">
        <v>1272.5</v>
      </c>
      <c r="D5494" s="191">
        <v>1244.780029</v>
      </c>
      <c r="E5494" s="191">
        <v>1272.339966</v>
      </c>
      <c r="F5494" s="192">
        <v>1272.339966</v>
      </c>
      <c r="G5494" s="191">
        <v>986900000</v>
      </c>
      <c r="H5494" s="194">
        <f t="shared" si="85"/>
        <v>2.2140407427760869E-2</v>
      </c>
      <c r="I5494" s="193"/>
      <c r="J5494" s="197">
        <v>5492</v>
      </c>
      <c r="K5494" s="234">
        <v>2.2140407427760869E-2</v>
      </c>
      <c r="L5494" s="198">
        <v>4.5492873806999143E-3</v>
      </c>
    </row>
    <row r="5495" spans="1:12" ht="14.4" x14ac:dyDescent="0.3">
      <c r="A5495" s="7">
        <v>36165</v>
      </c>
      <c r="B5495" s="191">
        <v>1228.099976</v>
      </c>
      <c r="C5495" s="191">
        <v>1246.1099850000001</v>
      </c>
      <c r="D5495" s="191">
        <v>1228.099976</v>
      </c>
      <c r="E5495" s="191">
        <v>1244.780029</v>
      </c>
      <c r="F5495" s="192">
        <v>1244.780029</v>
      </c>
      <c r="G5495" s="191">
        <v>775000000</v>
      </c>
      <c r="H5495" s="194">
        <f t="shared" si="85"/>
        <v>1.3581999288305535E-2</v>
      </c>
      <c r="I5495" s="193"/>
      <c r="J5495" s="197">
        <v>5493</v>
      </c>
      <c r="K5495" s="234">
        <v>1.3581999288305535E-2</v>
      </c>
      <c r="L5495" s="198">
        <v>4.553964517894301E-3</v>
      </c>
    </row>
    <row r="5496" spans="1:12" ht="14.4" x14ac:dyDescent="0.3">
      <c r="A5496" s="7">
        <v>36164</v>
      </c>
      <c r="B5496" s="191">
        <v>1229.2299800000001</v>
      </c>
      <c r="C5496" s="191">
        <v>1248.8100589999999</v>
      </c>
      <c r="D5496" s="191">
        <v>1219.099976</v>
      </c>
      <c r="E5496" s="191">
        <v>1228.099976</v>
      </c>
      <c r="F5496" s="192">
        <v>1228.099976</v>
      </c>
      <c r="G5496" s="191">
        <v>877000000</v>
      </c>
      <c r="H5496" s="194">
        <f t="shared" si="85"/>
        <v>-9.1927793690819266E-4</v>
      </c>
      <c r="I5496" s="193"/>
      <c r="J5496" s="197">
        <v>5494</v>
      </c>
      <c r="K5496" s="234">
        <v>-9.1927793690819266E-4</v>
      </c>
      <c r="L5496" s="198">
        <v>4.5541789080149036E-3</v>
      </c>
    </row>
    <row r="5497" spans="1:12" ht="14.4" x14ac:dyDescent="0.3">
      <c r="A5497" s="7">
        <v>36160</v>
      </c>
      <c r="B5497" s="191">
        <v>1231.9300539999999</v>
      </c>
      <c r="C5497" s="191">
        <v>1237.1800539999999</v>
      </c>
      <c r="D5497" s="191">
        <v>1224.959961</v>
      </c>
      <c r="E5497" s="191">
        <v>1229.2299800000001</v>
      </c>
      <c r="F5497" s="192">
        <v>1229.2299800000001</v>
      </c>
      <c r="G5497" s="191">
        <v>719200000</v>
      </c>
      <c r="H5497" s="194">
        <f t="shared" si="85"/>
        <v>-2.1917429412756733E-3</v>
      </c>
      <c r="I5497" s="193"/>
      <c r="J5497" s="197">
        <v>5495</v>
      </c>
      <c r="K5497" s="234">
        <v>-2.1917429412756733E-3</v>
      </c>
      <c r="L5497" s="198">
        <v>4.5573175137419448E-3</v>
      </c>
    </row>
    <row r="5498" spans="1:12" ht="14.4" x14ac:dyDescent="0.3">
      <c r="A5498" s="7">
        <v>36159</v>
      </c>
      <c r="B5498" s="191">
        <v>1241.8100589999999</v>
      </c>
      <c r="C5498" s="191">
        <v>1244.9300539999999</v>
      </c>
      <c r="D5498" s="191">
        <v>1231.1999510000001</v>
      </c>
      <c r="E5498" s="191">
        <v>1231.9300539999999</v>
      </c>
      <c r="F5498" s="192">
        <v>1231.9300539999999</v>
      </c>
      <c r="G5498" s="191">
        <v>594220000</v>
      </c>
      <c r="H5498" s="194">
        <f t="shared" si="85"/>
        <v>-7.9561322026623915E-3</v>
      </c>
      <c r="I5498" s="193"/>
      <c r="J5498" s="197">
        <v>5496</v>
      </c>
      <c r="K5498" s="234">
        <v>-7.9561322026623915E-3</v>
      </c>
      <c r="L5498" s="198">
        <v>4.5577735139101109E-3</v>
      </c>
    </row>
    <row r="5499" spans="1:12" ht="14.4" x14ac:dyDescent="0.3">
      <c r="A5499" s="7">
        <v>36158</v>
      </c>
      <c r="B5499" s="191">
        <v>1225.48999</v>
      </c>
      <c r="C5499" s="191">
        <v>1241.8599850000001</v>
      </c>
      <c r="D5499" s="191">
        <v>1220.780029</v>
      </c>
      <c r="E5499" s="191">
        <v>1241.8100589999999</v>
      </c>
      <c r="F5499" s="192">
        <v>1241.8100589999999</v>
      </c>
      <c r="G5499" s="191">
        <v>586490000</v>
      </c>
      <c r="H5499" s="194">
        <f t="shared" si="85"/>
        <v>1.3317178543416642E-2</v>
      </c>
      <c r="I5499" s="193"/>
      <c r="J5499" s="197">
        <v>5497</v>
      </c>
      <c r="K5499" s="234">
        <v>1.3317178543416642E-2</v>
      </c>
      <c r="L5499" s="198">
        <v>4.5579059751087213E-3</v>
      </c>
    </row>
    <row r="5500" spans="1:12" ht="14.4" x14ac:dyDescent="0.3">
      <c r="A5500" s="7">
        <v>36157</v>
      </c>
      <c r="B5500" s="191">
        <v>1226.2700199999999</v>
      </c>
      <c r="C5500" s="191">
        <v>1231.5200199999999</v>
      </c>
      <c r="D5500" s="191">
        <v>1221.170044</v>
      </c>
      <c r="E5500" s="191">
        <v>1225.48999</v>
      </c>
      <c r="F5500" s="192">
        <v>1225.48999</v>
      </c>
      <c r="G5500" s="191">
        <v>531560000</v>
      </c>
      <c r="H5500" s="194">
        <f t="shared" si="85"/>
        <v>-6.3609970665343108E-4</v>
      </c>
      <c r="I5500" s="193"/>
      <c r="J5500" s="197">
        <v>5498</v>
      </c>
      <c r="K5500" s="234">
        <v>-6.3609970665343108E-4</v>
      </c>
      <c r="L5500" s="198">
        <v>4.5631540381992144E-3</v>
      </c>
    </row>
    <row r="5501" spans="1:12" ht="14.4" x14ac:dyDescent="0.3">
      <c r="A5501" s="7">
        <v>36153</v>
      </c>
      <c r="B5501" s="191">
        <v>1228.540039</v>
      </c>
      <c r="C5501" s="191">
        <v>1229.719971</v>
      </c>
      <c r="D5501" s="191">
        <v>1224.849976</v>
      </c>
      <c r="E5501" s="191">
        <v>1226.2700199999999</v>
      </c>
      <c r="F5501" s="192">
        <v>1226.2700199999999</v>
      </c>
      <c r="G5501" s="191">
        <v>246980000</v>
      </c>
      <c r="H5501" s="194">
        <f t="shared" si="85"/>
        <v>-1.8477370927591295E-3</v>
      </c>
      <c r="I5501" s="193"/>
      <c r="J5501" s="197">
        <v>5499</v>
      </c>
      <c r="K5501" s="234">
        <v>-1.8477370927591295E-3</v>
      </c>
      <c r="L5501" s="198">
        <v>4.5649059335635305E-3</v>
      </c>
    </row>
    <row r="5502" spans="1:12" ht="14.4" x14ac:dyDescent="0.3">
      <c r="A5502" s="7">
        <v>36152</v>
      </c>
      <c r="B5502" s="191">
        <v>1203.5699460000001</v>
      </c>
      <c r="C5502" s="191">
        <v>1229.8900149999999</v>
      </c>
      <c r="D5502" s="191">
        <v>1203.5699460000001</v>
      </c>
      <c r="E5502" s="191">
        <v>1228.540039</v>
      </c>
      <c r="F5502" s="192">
        <v>1228.540039</v>
      </c>
      <c r="G5502" s="191">
        <v>697500000</v>
      </c>
      <c r="H5502" s="194">
        <f t="shared" si="85"/>
        <v>2.0746690363104087E-2</v>
      </c>
      <c r="I5502" s="193"/>
      <c r="J5502" s="197">
        <v>5500</v>
      </c>
      <c r="K5502" s="234">
        <v>2.0746690363104087E-2</v>
      </c>
      <c r="L5502" s="198">
        <v>4.5650549550114916E-3</v>
      </c>
    </row>
    <row r="5503" spans="1:12" ht="14.4" x14ac:dyDescent="0.3">
      <c r="A5503" s="7">
        <v>36151</v>
      </c>
      <c r="B5503" s="191">
        <v>1202.839966</v>
      </c>
      <c r="C5503" s="191">
        <v>1209.219971</v>
      </c>
      <c r="D5503" s="191">
        <v>1192.719971</v>
      </c>
      <c r="E5503" s="191">
        <v>1203.5699460000001</v>
      </c>
      <c r="F5503" s="192">
        <v>1203.5699460000001</v>
      </c>
      <c r="G5503" s="191">
        <v>680500000</v>
      </c>
      <c r="H5503" s="194">
        <f t="shared" si="85"/>
        <v>6.0688040024774886E-4</v>
      </c>
      <c r="I5503" s="193"/>
      <c r="J5503" s="197">
        <v>5501</v>
      </c>
      <c r="K5503" s="234">
        <v>6.0688040024774886E-4</v>
      </c>
      <c r="L5503" s="198">
        <v>4.5657839091291959E-3</v>
      </c>
    </row>
    <row r="5504" spans="1:12" ht="14.4" x14ac:dyDescent="0.3">
      <c r="A5504" s="7">
        <v>36150</v>
      </c>
      <c r="B5504" s="191">
        <v>1188.030029</v>
      </c>
      <c r="C5504" s="191">
        <v>1210.880005</v>
      </c>
      <c r="D5504" s="191">
        <v>1188.030029</v>
      </c>
      <c r="E5504" s="191">
        <v>1202.839966</v>
      </c>
      <c r="F5504" s="192">
        <v>1202.839966</v>
      </c>
      <c r="G5504" s="191">
        <v>744800000</v>
      </c>
      <c r="H5504" s="194">
        <f t="shared" si="85"/>
        <v>1.2465961834707119E-2</v>
      </c>
      <c r="I5504" s="193"/>
      <c r="J5504" s="197">
        <v>5502</v>
      </c>
      <c r="K5504" s="234">
        <v>1.2465961834707119E-2</v>
      </c>
      <c r="L5504" s="198">
        <v>4.5700489956972401E-3</v>
      </c>
    </row>
    <row r="5505" spans="1:12" ht="14.4" x14ac:dyDescent="0.3">
      <c r="A5505" s="7">
        <v>36147</v>
      </c>
      <c r="B5505" s="191">
        <v>1179.9799800000001</v>
      </c>
      <c r="C5505" s="191">
        <v>1188.8900149999999</v>
      </c>
      <c r="D5505" s="191">
        <v>1178.2700199999999</v>
      </c>
      <c r="E5505" s="191">
        <v>1188.030029</v>
      </c>
      <c r="F5505" s="192">
        <v>1188.030029</v>
      </c>
      <c r="G5505" s="191">
        <v>839600000</v>
      </c>
      <c r="H5505" s="194">
        <f t="shared" si="85"/>
        <v>6.8221911697179333E-3</v>
      </c>
      <c r="I5505" s="193"/>
      <c r="J5505" s="197">
        <v>5503</v>
      </c>
      <c r="K5505" s="234">
        <v>6.8221911697179333E-3</v>
      </c>
      <c r="L5505" s="198">
        <v>4.5702278042721364E-3</v>
      </c>
    </row>
    <row r="5506" spans="1:12" ht="14.4" x14ac:dyDescent="0.3">
      <c r="A5506" s="7">
        <v>36146</v>
      </c>
      <c r="B5506" s="191">
        <v>1161.9399410000001</v>
      </c>
      <c r="C5506" s="191">
        <v>1180.030029</v>
      </c>
      <c r="D5506" s="191">
        <v>1161.9399410000001</v>
      </c>
      <c r="E5506" s="191">
        <v>1179.9799800000001</v>
      </c>
      <c r="F5506" s="192">
        <v>1179.9799800000001</v>
      </c>
      <c r="G5506" s="191">
        <v>739400000</v>
      </c>
      <c r="H5506" s="194">
        <f t="shared" si="85"/>
        <v>1.5525792997936006E-2</v>
      </c>
      <c r="I5506" s="193"/>
      <c r="J5506" s="197">
        <v>5504</v>
      </c>
      <c r="K5506" s="234">
        <v>1.5525792997936006E-2</v>
      </c>
      <c r="L5506" s="198">
        <v>4.5704742761639213E-3</v>
      </c>
    </row>
    <row r="5507" spans="1:12" ht="14.4" x14ac:dyDescent="0.3">
      <c r="A5507" s="7">
        <v>36145</v>
      </c>
      <c r="B5507" s="191">
        <v>1162.829956</v>
      </c>
      <c r="C5507" s="191">
        <v>1166.290039</v>
      </c>
      <c r="D5507" s="191">
        <v>1154.6899410000001</v>
      </c>
      <c r="E5507" s="191">
        <v>1161.9399410000001</v>
      </c>
      <c r="F5507" s="192">
        <v>1161.9399410000001</v>
      </c>
      <c r="G5507" s="191">
        <v>725500000</v>
      </c>
      <c r="H5507" s="194">
        <f t="shared" si="85"/>
        <v>-7.6538705887961187E-4</v>
      </c>
      <c r="I5507" s="193"/>
      <c r="J5507" s="197">
        <v>5505</v>
      </c>
      <c r="K5507" s="234">
        <v>-7.6538705887961187E-4</v>
      </c>
      <c r="L5507" s="198">
        <v>4.5721477900911231E-3</v>
      </c>
    </row>
    <row r="5508" spans="1:12" ht="14.4" x14ac:dyDescent="0.3">
      <c r="A5508" s="7">
        <v>36144</v>
      </c>
      <c r="B5508" s="191">
        <v>1141.1999510000001</v>
      </c>
      <c r="C5508" s="191">
        <v>1162.829956</v>
      </c>
      <c r="D5508" s="191">
        <v>1141.1999510000001</v>
      </c>
      <c r="E5508" s="191">
        <v>1162.829956</v>
      </c>
      <c r="F5508" s="192">
        <v>1162.829956</v>
      </c>
      <c r="G5508" s="191">
        <v>777900000</v>
      </c>
      <c r="H5508" s="194">
        <f t="shared" ref="H5508:H5571" si="86">(F5508-F5509)/F5509</f>
        <v>1.8953738107897959E-2</v>
      </c>
      <c r="I5508" s="193"/>
      <c r="J5508" s="197">
        <v>5506</v>
      </c>
      <c r="K5508" s="234">
        <v>1.8953738107897959E-2</v>
      </c>
      <c r="L5508" s="198">
        <v>4.5729270318402675E-3</v>
      </c>
    </row>
    <row r="5509" spans="1:12" ht="14.4" x14ac:dyDescent="0.3">
      <c r="A5509" s="7">
        <v>36143</v>
      </c>
      <c r="B5509" s="191">
        <v>1166.459961</v>
      </c>
      <c r="C5509" s="191">
        <v>1166.459961</v>
      </c>
      <c r="D5509" s="191">
        <v>1136.8900149999999</v>
      </c>
      <c r="E5509" s="191">
        <v>1141.1999510000001</v>
      </c>
      <c r="F5509" s="192">
        <v>1141.1999510000001</v>
      </c>
      <c r="G5509" s="191">
        <v>741800000</v>
      </c>
      <c r="H5509" s="194">
        <f t="shared" si="86"/>
        <v>-2.165527394386061E-2</v>
      </c>
      <c r="I5509" s="193"/>
      <c r="J5509" s="197">
        <v>5507</v>
      </c>
      <c r="K5509" s="234">
        <v>-2.165527394386061E-2</v>
      </c>
      <c r="L5509" s="198">
        <v>4.5735971579500927E-3</v>
      </c>
    </row>
    <row r="5510" spans="1:12" ht="14.4" x14ac:dyDescent="0.3">
      <c r="A5510" s="7">
        <v>36140</v>
      </c>
      <c r="B5510" s="191">
        <v>1165.0200199999999</v>
      </c>
      <c r="C5510" s="191">
        <v>1167.8900149999999</v>
      </c>
      <c r="D5510" s="191">
        <v>1153.1899410000001</v>
      </c>
      <c r="E5510" s="191">
        <v>1166.459961</v>
      </c>
      <c r="F5510" s="192">
        <v>1166.459961</v>
      </c>
      <c r="G5510" s="191">
        <v>688900000</v>
      </c>
      <c r="H5510" s="194">
        <f t="shared" si="86"/>
        <v>1.2359796186164165E-3</v>
      </c>
      <c r="I5510" s="193"/>
      <c r="J5510" s="197">
        <v>5508</v>
      </c>
      <c r="K5510" s="234">
        <v>1.2359796186164165E-3</v>
      </c>
      <c r="L5510" s="198">
        <v>4.5778316519312695E-3</v>
      </c>
    </row>
    <row r="5511" spans="1:12" ht="14.4" x14ac:dyDescent="0.3">
      <c r="A5511" s="7">
        <v>36139</v>
      </c>
      <c r="B5511" s="191">
        <v>1183.48999</v>
      </c>
      <c r="C5511" s="191">
        <v>1183.7700199999999</v>
      </c>
      <c r="D5511" s="191">
        <v>1163.75</v>
      </c>
      <c r="E5511" s="191">
        <v>1165.0200199999999</v>
      </c>
      <c r="F5511" s="192">
        <v>1165.0200199999999</v>
      </c>
      <c r="G5511" s="191">
        <v>748600000</v>
      </c>
      <c r="H5511" s="194">
        <f t="shared" si="86"/>
        <v>-1.560635928995065E-2</v>
      </c>
      <c r="I5511" s="193"/>
      <c r="J5511" s="197">
        <v>5509</v>
      </c>
      <c r="K5511" s="234">
        <v>-1.560635928995065E-2</v>
      </c>
      <c r="L5511" s="198">
        <v>4.5873180393559984E-3</v>
      </c>
    </row>
    <row r="5512" spans="1:12" ht="14.4" x14ac:dyDescent="0.3">
      <c r="A5512" s="7">
        <v>36138</v>
      </c>
      <c r="B5512" s="191">
        <v>1181.380005</v>
      </c>
      <c r="C5512" s="191">
        <v>1185.219971</v>
      </c>
      <c r="D5512" s="191">
        <v>1175.8900149999999</v>
      </c>
      <c r="E5512" s="191">
        <v>1183.48999</v>
      </c>
      <c r="F5512" s="192">
        <v>1183.48999</v>
      </c>
      <c r="G5512" s="191">
        <v>694200000</v>
      </c>
      <c r="H5512" s="194">
        <f t="shared" si="86"/>
        <v>1.7860341220182169E-3</v>
      </c>
      <c r="I5512" s="193"/>
      <c r="J5512" s="197">
        <v>5510</v>
      </c>
      <c r="K5512" s="234">
        <v>1.7860341220182169E-3</v>
      </c>
      <c r="L5512" s="198">
        <v>4.5901007997255008E-3</v>
      </c>
    </row>
    <row r="5513" spans="1:12" ht="14.4" x14ac:dyDescent="0.3">
      <c r="A5513" s="7">
        <v>36137</v>
      </c>
      <c r="B5513" s="191">
        <v>1187.6999510000001</v>
      </c>
      <c r="C5513" s="191">
        <v>1193.530029</v>
      </c>
      <c r="D5513" s="191">
        <v>1172.780029</v>
      </c>
      <c r="E5513" s="191">
        <v>1181.380005</v>
      </c>
      <c r="F5513" s="192">
        <v>1181.380005</v>
      </c>
      <c r="G5513" s="191">
        <v>727700000</v>
      </c>
      <c r="H5513" s="194">
        <f t="shared" si="86"/>
        <v>-5.3211638130311522E-3</v>
      </c>
      <c r="I5513" s="193"/>
      <c r="J5513" s="197">
        <v>5511</v>
      </c>
      <c r="K5513" s="234">
        <v>-5.3211638130311522E-3</v>
      </c>
      <c r="L5513" s="198">
        <v>4.5905832380751617E-3</v>
      </c>
    </row>
    <row r="5514" spans="1:12" ht="14.4" x14ac:dyDescent="0.3">
      <c r="A5514" s="7">
        <v>36136</v>
      </c>
      <c r="B5514" s="191">
        <v>1176.73999</v>
      </c>
      <c r="C5514" s="191">
        <v>1188.959961</v>
      </c>
      <c r="D5514" s="191">
        <v>1176.709961</v>
      </c>
      <c r="E5514" s="191">
        <v>1187.6999510000001</v>
      </c>
      <c r="F5514" s="192">
        <v>1187.6999510000001</v>
      </c>
      <c r="G5514" s="191">
        <v>671200000</v>
      </c>
      <c r="H5514" s="194">
        <f t="shared" si="86"/>
        <v>9.3138340611676005E-3</v>
      </c>
      <c r="I5514" s="193"/>
      <c r="J5514" s="197">
        <v>5512</v>
      </c>
      <c r="K5514" s="234">
        <v>9.3138340611676005E-3</v>
      </c>
      <c r="L5514" s="198">
        <v>4.5980975251145601E-3</v>
      </c>
    </row>
    <row r="5515" spans="1:12" ht="14.4" x14ac:dyDescent="0.3">
      <c r="A5515" s="7">
        <v>36133</v>
      </c>
      <c r="B5515" s="191">
        <v>1150.1400149999999</v>
      </c>
      <c r="C5515" s="191">
        <v>1176.73999</v>
      </c>
      <c r="D5515" s="191">
        <v>1150.1400149999999</v>
      </c>
      <c r="E5515" s="191">
        <v>1176.73999</v>
      </c>
      <c r="F5515" s="192">
        <v>1176.73999</v>
      </c>
      <c r="G5515" s="191">
        <v>709700000</v>
      </c>
      <c r="H5515" s="194">
        <f t="shared" si="86"/>
        <v>2.3127597208240848E-2</v>
      </c>
      <c r="I5515" s="193"/>
      <c r="J5515" s="197">
        <v>5513</v>
      </c>
      <c r="K5515" s="234">
        <v>2.3127597208240848E-2</v>
      </c>
      <c r="L5515" s="198">
        <v>4.5998767227725225E-3</v>
      </c>
    </row>
    <row r="5516" spans="1:12" ht="14.4" x14ac:dyDescent="0.3">
      <c r="A5516" s="7">
        <v>36132</v>
      </c>
      <c r="B5516" s="191">
        <v>1171.25</v>
      </c>
      <c r="C5516" s="191">
        <v>1176.98999</v>
      </c>
      <c r="D5516" s="191">
        <v>1149.6099850000001</v>
      </c>
      <c r="E5516" s="191">
        <v>1150.1400149999999</v>
      </c>
      <c r="F5516" s="192">
        <v>1150.1400149999999</v>
      </c>
      <c r="G5516" s="191">
        <v>799100000</v>
      </c>
      <c r="H5516" s="194">
        <f t="shared" si="86"/>
        <v>-1.8023466382070481E-2</v>
      </c>
      <c r="I5516" s="193"/>
      <c r="J5516" s="197">
        <v>5514</v>
      </c>
      <c r="K5516" s="234">
        <v>-1.8023466382070481E-2</v>
      </c>
      <c r="L5516" s="198">
        <v>4.6003024956410843E-3</v>
      </c>
    </row>
    <row r="5517" spans="1:12" ht="14.4" x14ac:dyDescent="0.3">
      <c r="A5517" s="7">
        <v>36131</v>
      </c>
      <c r="B5517" s="191">
        <v>1175.280029</v>
      </c>
      <c r="C5517" s="191">
        <v>1175.280029</v>
      </c>
      <c r="D5517" s="191">
        <v>1157.76001</v>
      </c>
      <c r="E5517" s="191">
        <v>1171.25</v>
      </c>
      <c r="F5517" s="192">
        <v>1171.25</v>
      </c>
      <c r="G5517" s="191">
        <v>727400000</v>
      </c>
      <c r="H5517" s="194">
        <f t="shared" si="86"/>
        <v>-3.4289947081199089E-3</v>
      </c>
      <c r="I5517" s="193"/>
      <c r="J5517" s="197">
        <v>5515</v>
      </c>
      <c r="K5517" s="234">
        <v>-3.4289947081199089E-3</v>
      </c>
      <c r="L5517" s="198">
        <v>4.6059050981358445E-3</v>
      </c>
    </row>
    <row r="5518" spans="1:12" ht="14.4" x14ac:dyDescent="0.3">
      <c r="A5518" s="7">
        <v>36130</v>
      </c>
      <c r="B5518" s="191">
        <v>1163.630005</v>
      </c>
      <c r="C5518" s="191">
        <v>1175.8900149999999</v>
      </c>
      <c r="D5518" s="191">
        <v>1150.3100589999999</v>
      </c>
      <c r="E5518" s="191">
        <v>1175.280029</v>
      </c>
      <c r="F5518" s="192">
        <v>1175.280029</v>
      </c>
      <c r="G5518" s="191">
        <v>789200000</v>
      </c>
      <c r="H5518" s="194">
        <f t="shared" si="86"/>
        <v>1.0011794083979494E-2</v>
      </c>
      <c r="I5518" s="193"/>
      <c r="J5518" s="197">
        <v>5516</v>
      </c>
      <c r="K5518" s="234">
        <v>1.0011794083979494E-2</v>
      </c>
      <c r="L5518" s="198">
        <v>4.6090534979423871E-3</v>
      </c>
    </row>
    <row r="5519" spans="1:12" ht="14.4" x14ac:dyDescent="0.3">
      <c r="A5519" s="7">
        <v>36129</v>
      </c>
      <c r="B5519" s="191">
        <v>1192.329956</v>
      </c>
      <c r="C5519" s="191">
        <v>1192.719971</v>
      </c>
      <c r="D5519" s="191">
        <v>1163.630005</v>
      </c>
      <c r="E5519" s="191">
        <v>1163.630005</v>
      </c>
      <c r="F5519" s="192">
        <v>1163.630005</v>
      </c>
      <c r="G5519" s="191">
        <v>687900000</v>
      </c>
      <c r="H5519" s="194">
        <f t="shared" si="86"/>
        <v>-2.4070477182576176E-2</v>
      </c>
      <c r="I5519" s="193"/>
      <c r="J5519" s="197">
        <v>5517</v>
      </c>
      <c r="K5519" s="234">
        <v>-2.4070477182576176E-2</v>
      </c>
      <c r="L5519" s="198">
        <v>4.6107233736829437E-3</v>
      </c>
    </row>
    <row r="5520" spans="1:12" ht="14.4" x14ac:dyDescent="0.3">
      <c r="A5520" s="7">
        <v>36126</v>
      </c>
      <c r="B5520" s="191">
        <v>1186.869995</v>
      </c>
      <c r="C5520" s="191">
        <v>1192.969971</v>
      </c>
      <c r="D5520" s="191">
        <v>1186.829956</v>
      </c>
      <c r="E5520" s="191">
        <v>1192.329956</v>
      </c>
      <c r="F5520" s="192">
        <v>1192.329956</v>
      </c>
      <c r="G5520" s="191">
        <v>256950000</v>
      </c>
      <c r="H5520" s="194">
        <f t="shared" si="86"/>
        <v>4.6003024956410843E-3</v>
      </c>
      <c r="I5520" s="193"/>
      <c r="J5520" s="197">
        <v>5518</v>
      </c>
      <c r="K5520" s="234">
        <v>4.6003024956410843E-3</v>
      </c>
      <c r="L5520" s="198">
        <v>4.6151489080888206E-3</v>
      </c>
    </row>
    <row r="5521" spans="1:12" ht="14.4" x14ac:dyDescent="0.3">
      <c r="A5521" s="7">
        <v>36124</v>
      </c>
      <c r="B5521" s="191">
        <v>1182.98999</v>
      </c>
      <c r="C5521" s="191">
        <v>1187.160034</v>
      </c>
      <c r="D5521" s="191">
        <v>1179.369995</v>
      </c>
      <c r="E5521" s="191">
        <v>1186.869995</v>
      </c>
      <c r="F5521" s="192">
        <v>1186.869995</v>
      </c>
      <c r="G5521" s="191">
        <v>583580000</v>
      </c>
      <c r="H5521" s="194">
        <f t="shared" si="86"/>
        <v>3.279829104893764E-3</v>
      </c>
      <c r="I5521" s="193"/>
      <c r="J5521" s="197">
        <v>5519</v>
      </c>
      <c r="K5521" s="234">
        <v>3.279829104893764E-3</v>
      </c>
      <c r="L5521" s="198">
        <v>4.6160809242759933E-3</v>
      </c>
    </row>
    <row r="5522" spans="1:12" ht="14.4" x14ac:dyDescent="0.3">
      <c r="A5522" s="7">
        <v>36123</v>
      </c>
      <c r="B5522" s="191">
        <v>1188.209961</v>
      </c>
      <c r="C5522" s="191">
        <v>1191.3000489999999</v>
      </c>
      <c r="D5522" s="191">
        <v>1181.8100589999999</v>
      </c>
      <c r="E5522" s="191">
        <v>1182.98999</v>
      </c>
      <c r="F5522" s="192">
        <v>1182.98999</v>
      </c>
      <c r="G5522" s="191">
        <v>766200000</v>
      </c>
      <c r="H5522" s="194">
        <f t="shared" si="86"/>
        <v>-4.3931385624867581E-3</v>
      </c>
      <c r="I5522" s="193"/>
      <c r="J5522" s="197">
        <v>5520</v>
      </c>
      <c r="K5522" s="234">
        <v>-4.3931385624867581E-3</v>
      </c>
      <c r="L5522" s="198">
        <v>4.6167176096174808E-3</v>
      </c>
    </row>
    <row r="5523" spans="1:12" ht="14.4" x14ac:dyDescent="0.3">
      <c r="A5523" s="7">
        <v>36122</v>
      </c>
      <c r="B5523" s="191">
        <v>1163.5500489999999</v>
      </c>
      <c r="C5523" s="191">
        <v>1188.209961</v>
      </c>
      <c r="D5523" s="191">
        <v>1163.5500489999999</v>
      </c>
      <c r="E5523" s="191">
        <v>1188.209961</v>
      </c>
      <c r="F5523" s="192">
        <v>1188.209961</v>
      </c>
      <c r="G5523" s="191">
        <v>774100000</v>
      </c>
      <c r="H5523" s="194">
        <f t="shared" si="86"/>
        <v>2.119368395127804E-2</v>
      </c>
      <c r="I5523" s="193"/>
      <c r="J5523" s="197">
        <v>5521</v>
      </c>
      <c r="K5523" s="234">
        <v>2.119368395127804E-2</v>
      </c>
      <c r="L5523" s="198">
        <v>4.6201747407673003E-3</v>
      </c>
    </row>
    <row r="5524" spans="1:12" ht="14.4" x14ac:dyDescent="0.3">
      <c r="A5524" s="7">
        <v>36119</v>
      </c>
      <c r="B5524" s="191">
        <v>1152.6099850000001</v>
      </c>
      <c r="C5524" s="191">
        <v>1163.5500489999999</v>
      </c>
      <c r="D5524" s="191">
        <v>1152.6099850000001</v>
      </c>
      <c r="E5524" s="191">
        <v>1163.5500489999999</v>
      </c>
      <c r="F5524" s="192">
        <v>1163.5500489999999</v>
      </c>
      <c r="G5524" s="191">
        <v>721200000</v>
      </c>
      <c r="H5524" s="194">
        <f t="shared" si="86"/>
        <v>9.4915575453737647E-3</v>
      </c>
      <c r="I5524" s="193"/>
      <c r="J5524" s="197">
        <v>5522</v>
      </c>
      <c r="K5524" s="234">
        <v>9.4915575453737647E-3</v>
      </c>
      <c r="L5524" s="198">
        <v>4.6221035567062555E-3</v>
      </c>
    </row>
    <row r="5525" spans="1:12" ht="14.4" x14ac:dyDescent="0.3">
      <c r="A5525" s="7">
        <v>36118</v>
      </c>
      <c r="B5525" s="191">
        <v>1144.4799800000001</v>
      </c>
      <c r="C5525" s="191">
        <v>1155.099976</v>
      </c>
      <c r="D5525" s="191">
        <v>1144.420044</v>
      </c>
      <c r="E5525" s="191">
        <v>1152.6099850000001</v>
      </c>
      <c r="F5525" s="192">
        <v>1152.6099850000001</v>
      </c>
      <c r="G5525" s="191">
        <v>671000000</v>
      </c>
      <c r="H5525" s="194">
        <f t="shared" si="86"/>
        <v>7.1036672917598629E-3</v>
      </c>
      <c r="I5525" s="193"/>
      <c r="J5525" s="197">
        <v>5523</v>
      </c>
      <c r="K5525" s="234">
        <v>7.1036672917598629E-3</v>
      </c>
      <c r="L5525" s="198">
        <v>4.6277584595831138E-3</v>
      </c>
    </row>
    <row r="5526" spans="1:12" ht="14.4" x14ac:dyDescent="0.3">
      <c r="A5526" s="7">
        <v>36117</v>
      </c>
      <c r="B5526" s="191">
        <v>1139.3199460000001</v>
      </c>
      <c r="C5526" s="191">
        <v>1144.5200199999999</v>
      </c>
      <c r="D5526" s="191">
        <v>1133.0699460000001</v>
      </c>
      <c r="E5526" s="191">
        <v>1144.4799800000001</v>
      </c>
      <c r="F5526" s="192">
        <v>1144.4799800000001</v>
      </c>
      <c r="G5526" s="191">
        <v>652510000</v>
      </c>
      <c r="H5526" s="194">
        <f t="shared" si="86"/>
        <v>4.5290473655939974E-3</v>
      </c>
      <c r="I5526" s="193"/>
      <c r="J5526" s="197">
        <v>5524</v>
      </c>
      <c r="K5526" s="234">
        <v>4.5290473655939974E-3</v>
      </c>
      <c r="L5526" s="198">
        <v>4.6290202826508534E-3</v>
      </c>
    </row>
    <row r="5527" spans="1:12" ht="14.4" x14ac:dyDescent="0.3">
      <c r="A5527" s="7">
        <v>36116</v>
      </c>
      <c r="B5527" s="191">
        <v>1135.869995</v>
      </c>
      <c r="C5527" s="191">
        <v>1151.709961</v>
      </c>
      <c r="D5527" s="191">
        <v>1129.670044</v>
      </c>
      <c r="E5527" s="191">
        <v>1139.3199460000001</v>
      </c>
      <c r="F5527" s="192">
        <v>1139.3199460000001</v>
      </c>
      <c r="G5527" s="191">
        <v>705200000</v>
      </c>
      <c r="H5527" s="194">
        <f t="shared" si="86"/>
        <v>3.0372762861827821E-3</v>
      </c>
      <c r="I5527" s="193"/>
      <c r="J5527" s="197">
        <v>5525</v>
      </c>
      <c r="K5527" s="234">
        <v>3.0372762861827821E-3</v>
      </c>
      <c r="L5527" s="198">
        <v>4.6308200781152E-3</v>
      </c>
    </row>
    <row r="5528" spans="1:12" ht="14.4" x14ac:dyDescent="0.3">
      <c r="A5528" s="7">
        <v>36115</v>
      </c>
      <c r="B5528" s="191">
        <v>1125.719971</v>
      </c>
      <c r="C5528" s="191">
        <v>1138.719971</v>
      </c>
      <c r="D5528" s="191">
        <v>1125.719971</v>
      </c>
      <c r="E5528" s="191">
        <v>1135.869995</v>
      </c>
      <c r="F5528" s="192">
        <v>1135.869995</v>
      </c>
      <c r="G5528" s="191">
        <v>615580000</v>
      </c>
      <c r="H5528" s="194">
        <f t="shared" si="86"/>
        <v>9.01647324510336E-3</v>
      </c>
      <c r="I5528" s="193"/>
      <c r="J5528" s="197">
        <v>5526</v>
      </c>
      <c r="K5528" s="234">
        <v>9.01647324510336E-3</v>
      </c>
      <c r="L5528" s="198">
        <v>4.6327164142808833E-3</v>
      </c>
    </row>
    <row r="5529" spans="1:12" ht="14.4" x14ac:dyDescent="0.3">
      <c r="A5529" s="7">
        <v>36112</v>
      </c>
      <c r="B5529" s="191">
        <v>1117.6899410000001</v>
      </c>
      <c r="C5529" s="191">
        <v>1126.339966</v>
      </c>
      <c r="D5529" s="191">
        <v>1116.76001</v>
      </c>
      <c r="E5529" s="191">
        <v>1125.719971</v>
      </c>
      <c r="F5529" s="192">
        <v>1125.719971</v>
      </c>
      <c r="G5529" s="191">
        <v>602270000</v>
      </c>
      <c r="H5529" s="194">
        <f t="shared" si="86"/>
        <v>7.1844880278831248E-3</v>
      </c>
      <c r="I5529" s="193"/>
      <c r="J5529" s="197">
        <v>5527</v>
      </c>
      <c r="K5529" s="234">
        <v>7.1844880278831248E-3</v>
      </c>
      <c r="L5529" s="198">
        <v>4.6364325416488519E-3</v>
      </c>
    </row>
    <row r="5530" spans="1:12" ht="14.4" x14ac:dyDescent="0.3">
      <c r="A5530" s="7">
        <v>36111</v>
      </c>
      <c r="B5530" s="191">
        <v>1120.969971</v>
      </c>
      <c r="C5530" s="191">
        <v>1126.5699460000001</v>
      </c>
      <c r="D5530" s="191">
        <v>1115.5500489999999</v>
      </c>
      <c r="E5530" s="191">
        <v>1117.6899410000001</v>
      </c>
      <c r="F5530" s="192">
        <v>1117.6899410000001</v>
      </c>
      <c r="G5530" s="191">
        <v>662300000</v>
      </c>
      <c r="H5530" s="194">
        <f t="shared" si="86"/>
        <v>-2.9260641095263532E-3</v>
      </c>
      <c r="I5530" s="193"/>
      <c r="J5530" s="197">
        <v>5528</v>
      </c>
      <c r="K5530" s="234">
        <v>-2.9260641095263532E-3</v>
      </c>
      <c r="L5530" s="198">
        <v>4.638209835466655E-3</v>
      </c>
    </row>
    <row r="5531" spans="1:12" ht="14.4" x14ac:dyDescent="0.3">
      <c r="A5531" s="7">
        <v>36110</v>
      </c>
      <c r="B5531" s="191">
        <v>1128.26001</v>
      </c>
      <c r="C5531" s="191">
        <v>1136.25</v>
      </c>
      <c r="D5531" s="191">
        <v>1117.400024</v>
      </c>
      <c r="E5531" s="191">
        <v>1120.969971</v>
      </c>
      <c r="F5531" s="192">
        <v>1120.969971</v>
      </c>
      <c r="G5531" s="191">
        <v>715700000</v>
      </c>
      <c r="H5531" s="194">
        <f t="shared" si="86"/>
        <v>-6.4613111653225915E-3</v>
      </c>
      <c r="I5531" s="193"/>
      <c r="J5531" s="197">
        <v>5529</v>
      </c>
      <c r="K5531" s="234">
        <v>-6.4613111653225915E-3</v>
      </c>
      <c r="L5531" s="198">
        <v>4.6402218551417958E-3</v>
      </c>
    </row>
    <row r="5532" spans="1:12" ht="14.4" x14ac:dyDescent="0.3">
      <c r="A5532" s="7">
        <v>36109</v>
      </c>
      <c r="B5532" s="191">
        <v>1130.1999510000001</v>
      </c>
      <c r="C5532" s="191">
        <v>1135.369995</v>
      </c>
      <c r="D5532" s="191">
        <v>1122.8000489999999</v>
      </c>
      <c r="E5532" s="191">
        <v>1128.26001</v>
      </c>
      <c r="F5532" s="192">
        <v>1128.26001</v>
      </c>
      <c r="G5532" s="191">
        <v>671300000</v>
      </c>
      <c r="H5532" s="194">
        <f t="shared" si="86"/>
        <v>-1.7164582234175745E-3</v>
      </c>
      <c r="I5532" s="193"/>
      <c r="J5532" s="197">
        <v>5530</v>
      </c>
      <c r="K5532" s="234">
        <v>-1.7164582234175745E-3</v>
      </c>
      <c r="L5532" s="198">
        <v>4.6441830259694008E-3</v>
      </c>
    </row>
    <row r="5533" spans="1:12" ht="14.4" x14ac:dyDescent="0.3">
      <c r="A5533" s="7">
        <v>36108</v>
      </c>
      <c r="B5533" s="191">
        <v>1141.01001</v>
      </c>
      <c r="C5533" s="191">
        <v>1141.01001</v>
      </c>
      <c r="D5533" s="191">
        <v>1123.170044</v>
      </c>
      <c r="E5533" s="191">
        <v>1130.1999510000001</v>
      </c>
      <c r="F5533" s="192">
        <v>1130.1999510000001</v>
      </c>
      <c r="G5533" s="191">
        <v>592990000</v>
      </c>
      <c r="H5533" s="194">
        <f t="shared" si="86"/>
        <v>-9.474114078981577E-3</v>
      </c>
      <c r="I5533" s="193"/>
      <c r="J5533" s="197">
        <v>5531</v>
      </c>
      <c r="K5533" s="234">
        <v>-9.474114078981577E-3</v>
      </c>
      <c r="L5533" s="198">
        <v>4.6442678303448386E-3</v>
      </c>
    </row>
    <row r="5534" spans="1:12" ht="14.4" x14ac:dyDescent="0.3">
      <c r="A5534" s="7">
        <v>36105</v>
      </c>
      <c r="B5534" s="191">
        <v>1133.849976</v>
      </c>
      <c r="C5534" s="191">
        <v>1141.3000489999999</v>
      </c>
      <c r="D5534" s="191">
        <v>1131.1800539999999</v>
      </c>
      <c r="E5534" s="191">
        <v>1141.01001</v>
      </c>
      <c r="F5534" s="192">
        <v>1141.01001</v>
      </c>
      <c r="G5534" s="191">
        <v>683100000</v>
      </c>
      <c r="H5534" s="194">
        <f t="shared" si="86"/>
        <v>6.3147983874014711E-3</v>
      </c>
      <c r="I5534" s="193"/>
      <c r="J5534" s="197">
        <v>5532</v>
      </c>
      <c r="K5534" s="234">
        <v>6.3147983874014711E-3</v>
      </c>
      <c r="L5534" s="198">
        <v>4.6462631909058921E-3</v>
      </c>
    </row>
    <row r="5535" spans="1:12" ht="14.4" x14ac:dyDescent="0.3">
      <c r="A5535" s="7">
        <v>36104</v>
      </c>
      <c r="B5535" s="191">
        <v>1118.670044</v>
      </c>
      <c r="C5535" s="191">
        <v>1133.880005</v>
      </c>
      <c r="D5535" s="191">
        <v>1109.5500489999999</v>
      </c>
      <c r="E5535" s="191">
        <v>1133.849976</v>
      </c>
      <c r="F5535" s="192">
        <v>1133.849976</v>
      </c>
      <c r="G5535" s="191">
        <v>770200000</v>
      </c>
      <c r="H5535" s="194">
        <f t="shared" si="86"/>
        <v>1.3569624109823762E-2</v>
      </c>
      <c r="I5535" s="193"/>
      <c r="J5535" s="197">
        <v>5533</v>
      </c>
      <c r="K5535" s="234">
        <v>1.3569624109823762E-2</v>
      </c>
      <c r="L5535" s="198">
        <v>4.6559404208134925E-3</v>
      </c>
    </row>
    <row r="5536" spans="1:12" ht="14.4" x14ac:dyDescent="0.3">
      <c r="A5536" s="7">
        <v>36103</v>
      </c>
      <c r="B5536" s="191">
        <v>1110.839966</v>
      </c>
      <c r="C5536" s="191">
        <v>1127.1800539999999</v>
      </c>
      <c r="D5536" s="191">
        <v>1110.589966</v>
      </c>
      <c r="E5536" s="191">
        <v>1118.670044</v>
      </c>
      <c r="F5536" s="192">
        <v>1118.670044</v>
      </c>
      <c r="G5536" s="191">
        <v>861100000</v>
      </c>
      <c r="H5536" s="194">
        <f t="shared" si="86"/>
        <v>7.0487903205311555E-3</v>
      </c>
      <c r="I5536" s="193"/>
      <c r="J5536" s="197">
        <v>5534</v>
      </c>
      <c r="K5536" s="234">
        <v>7.0487903205311555E-3</v>
      </c>
      <c r="L5536" s="198">
        <v>4.6581027039138525E-3</v>
      </c>
    </row>
    <row r="5537" spans="1:12" ht="14.4" x14ac:dyDescent="0.3">
      <c r="A5537" s="7">
        <v>36102</v>
      </c>
      <c r="B5537" s="191">
        <v>1111.599976</v>
      </c>
      <c r="C5537" s="191">
        <v>1115.0200199999999</v>
      </c>
      <c r="D5537" s="191">
        <v>1106.420044</v>
      </c>
      <c r="E5537" s="191">
        <v>1110.839966</v>
      </c>
      <c r="F5537" s="192">
        <v>1110.839966</v>
      </c>
      <c r="G5537" s="191">
        <v>704300000</v>
      </c>
      <c r="H5537" s="194">
        <f t="shared" si="86"/>
        <v>-6.8370818316747218E-4</v>
      </c>
      <c r="I5537" s="193"/>
      <c r="J5537" s="197">
        <v>5535</v>
      </c>
      <c r="K5537" s="234">
        <v>-6.8370818316747218E-4</v>
      </c>
      <c r="L5537" s="198">
        <v>4.6600442655294018E-3</v>
      </c>
    </row>
    <row r="5538" spans="1:12" ht="14.4" x14ac:dyDescent="0.3">
      <c r="A5538" s="7">
        <v>36101</v>
      </c>
      <c r="B5538" s="191">
        <v>1098.670044</v>
      </c>
      <c r="C5538" s="191">
        <v>1114.4399410000001</v>
      </c>
      <c r="D5538" s="191">
        <v>1098.670044</v>
      </c>
      <c r="E5538" s="191">
        <v>1111.599976</v>
      </c>
      <c r="F5538" s="192">
        <v>1111.599976</v>
      </c>
      <c r="G5538" s="191">
        <v>753800000</v>
      </c>
      <c r="H5538" s="194">
        <f t="shared" si="86"/>
        <v>1.1768712609042437E-2</v>
      </c>
      <c r="I5538" s="193"/>
      <c r="J5538" s="197">
        <v>5536</v>
      </c>
      <c r="K5538" s="234">
        <v>1.1768712609042437E-2</v>
      </c>
      <c r="L5538" s="198">
        <v>4.6616299630284517E-3</v>
      </c>
    </row>
    <row r="5539" spans="1:12" ht="14.4" x14ac:dyDescent="0.3">
      <c r="A5539" s="7">
        <v>36098</v>
      </c>
      <c r="B5539" s="191">
        <v>1085.9300539999999</v>
      </c>
      <c r="C5539" s="191">
        <v>1103.780029</v>
      </c>
      <c r="D5539" s="191">
        <v>1085.9300539999999</v>
      </c>
      <c r="E5539" s="191">
        <v>1098.670044</v>
      </c>
      <c r="F5539" s="192">
        <v>1098.670044</v>
      </c>
      <c r="G5539" s="191">
        <v>785000000</v>
      </c>
      <c r="H5539" s="194">
        <f t="shared" si="86"/>
        <v>1.1731869794995135E-2</v>
      </c>
      <c r="I5539" s="193"/>
      <c r="J5539" s="197">
        <v>5537</v>
      </c>
      <c r="K5539" s="234">
        <v>1.1731869794995135E-2</v>
      </c>
      <c r="L5539" s="198">
        <v>4.6656123054592503E-3</v>
      </c>
    </row>
    <row r="5540" spans="1:12" ht="14.4" x14ac:dyDescent="0.3">
      <c r="A5540" s="7">
        <v>36097</v>
      </c>
      <c r="B5540" s="191">
        <v>1068.089966</v>
      </c>
      <c r="C5540" s="191">
        <v>1086.1099850000001</v>
      </c>
      <c r="D5540" s="191">
        <v>1065.9499510000001</v>
      </c>
      <c r="E5540" s="191">
        <v>1085.9300539999999</v>
      </c>
      <c r="F5540" s="192">
        <v>1085.9300539999999</v>
      </c>
      <c r="G5540" s="191">
        <v>699400000</v>
      </c>
      <c r="H5540" s="194">
        <f t="shared" si="86"/>
        <v>1.6702795240003149E-2</v>
      </c>
      <c r="I5540" s="193"/>
      <c r="J5540" s="197">
        <v>5538</v>
      </c>
      <c r="K5540" s="234">
        <v>1.6702795240003149E-2</v>
      </c>
      <c r="L5540" s="198">
        <v>4.6682308760530285E-3</v>
      </c>
    </row>
    <row r="5541" spans="1:12" ht="14.4" x14ac:dyDescent="0.3">
      <c r="A5541" s="7">
        <v>36096</v>
      </c>
      <c r="B5541" s="191">
        <v>1065.339966</v>
      </c>
      <c r="C5541" s="191">
        <v>1072.790039</v>
      </c>
      <c r="D5541" s="191">
        <v>1059.650024</v>
      </c>
      <c r="E5541" s="191">
        <v>1068.089966</v>
      </c>
      <c r="F5541" s="192">
        <v>1068.089966</v>
      </c>
      <c r="G5541" s="191">
        <v>677500000</v>
      </c>
      <c r="H5541" s="194">
        <f t="shared" si="86"/>
        <v>2.5813356184555269E-3</v>
      </c>
      <c r="I5541" s="193"/>
      <c r="J5541" s="197">
        <v>5539</v>
      </c>
      <c r="K5541" s="234">
        <v>2.5813356184555269E-3</v>
      </c>
      <c r="L5541" s="198">
        <v>4.6693076702954642E-3</v>
      </c>
    </row>
    <row r="5542" spans="1:12" ht="14.4" x14ac:dyDescent="0.3">
      <c r="A5542" s="7">
        <v>36095</v>
      </c>
      <c r="B5542" s="191">
        <v>1072.3199460000001</v>
      </c>
      <c r="C5542" s="191">
        <v>1087.079956</v>
      </c>
      <c r="D5542" s="191">
        <v>1063.0600589999999</v>
      </c>
      <c r="E5542" s="191">
        <v>1065.339966</v>
      </c>
      <c r="F5542" s="192">
        <v>1065.339966</v>
      </c>
      <c r="G5542" s="191">
        <v>764500000</v>
      </c>
      <c r="H5542" s="194">
        <f t="shared" si="86"/>
        <v>-6.5092326465034985E-3</v>
      </c>
      <c r="I5542" s="193"/>
      <c r="J5542" s="197">
        <v>5540</v>
      </c>
      <c r="K5542" s="234">
        <v>-6.5092326465034985E-3</v>
      </c>
      <c r="L5542" s="198">
        <v>4.6723148453437779E-3</v>
      </c>
    </row>
    <row r="5543" spans="1:12" ht="14.4" x14ac:dyDescent="0.3">
      <c r="A5543" s="7">
        <v>36094</v>
      </c>
      <c r="B5543" s="191">
        <v>1070.670044</v>
      </c>
      <c r="C5543" s="191">
        <v>1081.2299800000001</v>
      </c>
      <c r="D5543" s="191">
        <v>1068.170044</v>
      </c>
      <c r="E5543" s="191">
        <v>1072.3199460000001</v>
      </c>
      <c r="F5543" s="192">
        <v>1072.3199460000001</v>
      </c>
      <c r="G5543" s="191">
        <v>609910000</v>
      </c>
      <c r="H5543" s="194">
        <f t="shared" si="86"/>
        <v>1.5409994976940916E-3</v>
      </c>
      <c r="I5543" s="193"/>
      <c r="J5543" s="197">
        <v>5541</v>
      </c>
      <c r="K5543" s="234">
        <v>1.5409994976940916E-3</v>
      </c>
      <c r="L5543" s="198">
        <v>4.6735033214997425E-3</v>
      </c>
    </row>
    <row r="5544" spans="1:12" ht="14.4" x14ac:dyDescent="0.3">
      <c r="A5544" s="7">
        <v>36091</v>
      </c>
      <c r="B5544" s="191">
        <v>1078.4799800000001</v>
      </c>
      <c r="C5544" s="191">
        <v>1078.4799800000001</v>
      </c>
      <c r="D5544" s="191">
        <v>1067.4300539999999</v>
      </c>
      <c r="E5544" s="191">
        <v>1070.670044</v>
      </c>
      <c r="F5544" s="192">
        <v>1070.670044</v>
      </c>
      <c r="G5544" s="191">
        <v>637640000</v>
      </c>
      <c r="H5544" s="194">
        <f t="shared" si="86"/>
        <v>-7.241614257874408E-3</v>
      </c>
      <c r="I5544" s="193"/>
      <c r="J5544" s="197">
        <v>5542</v>
      </c>
      <c r="K5544" s="234">
        <v>-7.241614257874408E-3</v>
      </c>
      <c r="L5544" s="198">
        <v>4.6763697097327714E-3</v>
      </c>
    </row>
    <row r="5545" spans="1:12" ht="14.4" x14ac:dyDescent="0.3">
      <c r="A5545" s="7">
        <v>36090</v>
      </c>
      <c r="B5545" s="191">
        <v>1069.920044</v>
      </c>
      <c r="C5545" s="191">
        <v>1080.4300539999999</v>
      </c>
      <c r="D5545" s="191">
        <v>1061.469971</v>
      </c>
      <c r="E5545" s="191">
        <v>1078.4799800000001</v>
      </c>
      <c r="F5545" s="192">
        <v>1078.4799800000001</v>
      </c>
      <c r="G5545" s="191">
        <v>754900000</v>
      </c>
      <c r="H5545" s="194">
        <f t="shared" si="86"/>
        <v>8.0005380289894894E-3</v>
      </c>
      <c r="I5545" s="193"/>
      <c r="J5545" s="197">
        <v>5543</v>
      </c>
      <c r="K5545" s="234">
        <v>8.0005380289894894E-3</v>
      </c>
      <c r="L5545" s="198">
        <v>4.677508168529642E-3</v>
      </c>
    </row>
    <row r="5546" spans="1:12" ht="14.4" x14ac:dyDescent="0.3">
      <c r="A5546" s="7">
        <v>36089</v>
      </c>
      <c r="B5546" s="191">
        <v>1063.9300539999999</v>
      </c>
      <c r="C5546" s="191">
        <v>1073.6099850000001</v>
      </c>
      <c r="D5546" s="191">
        <v>1058.079956</v>
      </c>
      <c r="E5546" s="191">
        <v>1069.920044</v>
      </c>
      <c r="F5546" s="192">
        <v>1069.920044</v>
      </c>
      <c r="G5546" s="191">
        <v>745100000</v>
      </c>
      <c r="H5546" s="194">
        <f t="shared" si="86"/>
        <v>5.6300599625697147E-3</v>
      </c>
      <c r="I5546" s="193"/>
      <c r="J5546" s="197">
        <v>5544</v>
      </c>
      <c r="K5546" s="234">
        <v>5.6300599625697147E-3</v>
      </c>
      <c r="L5546" s="198">
        <v>4.6793927419716214E-3</v>
      </c>
    </row>
    <row r="5547" spans="1:12" ht="14.4" x14ac:dyDescent="0.3">
      <c r="A5547" s="7">
        <v>36088</v>
      </c>
      <c r="B5547" s="191">
        <v>1062.3900149999999</v>
      </c>
      <c r="C5547" s="191">
        <v>1084.0600589999999</v>
      </c>
      <c r="D5547" s="191">
        <v>1060.6099850000001</v>
      </c>
      <c r="E5547" s="191">
        <v>1063.9300539999999</v>
      </c>
      <c r="F5547" s="192">
        <v>1063.9300539999999</v>
      </c>
      <c r="G5547" s="191">
        <v>958200000</v>
      </c>
      <c r="H5547" s="194">
        <f t="shared" si="86"/>
        <v>1.4495985262060081E-3</v>
      </c>
      <c r="I5547" s="193"/>
      <c r="J5547" s="197">
        <v>5545</v>
      </c>
      <c r="K5547" s="234">
        <v>1.4495985262060081E-3</v>
      </c>
      <c r="L5547" s="198">
        <v>4.6852921619225159E-3</v>
      </c>
    </row>
    <row r="5548" spans="1:12" ht="14.4" x14ac:dyDescent="0.3">
      <c r="A5548" s="7">
        <v>36087</v>
      </c>
      <c r="B5548" s="191">
        <v>1056.420044</v>
      </c>
      <c r="C5548" s="191">
        <v>1065.209961</v>
      </c>
      <c r="D5548" s="191">
        <v>1054.2299800000001</v>
      </c>
      <c r="E5548" s="191">
        <v>1062.3900149999999</v>
      </c>
      <c r="F5548" s="192">
        <v>1062.3900149999999</v>
      </c>
      <c r="G5548" s="191">
        <v>738600000</v>
      </c>
      <c r="H5548" s="194">
        <f t="shared" si="86"/>
        <v>5.651133783296511E-3</v>
      </c>
      <c r="I5548" s="193"/>
      <c r="J5548" s="197">
        <v>5546</v>
      </c>
      <c r="K5548" s="234">
        <v>5.651133783296511E-3</v>
      </c>
      <c r="L5548" s="198">
        <v>4.6866258053519993E-3</v>
      </c>
    </row>
    <row r="5549" spans="1:12" ht="14.4" x14ac:dyDescent="0.3">
      <c r="A5549" s="7">
        <v>36084</v>
      </c>
      <c r="B5549" s="191">
        <v>1047.48999</v>
      </c>
      <c r="C5549" s="191">
        <v>1062.650024</v>
      </c>
      <c r="D5549" s="191">
        <v>1047.48999</v>
      </c>
      <c r="E5549" s="191">
        <v>1056.420044</v>
      </c>
      <c r="F5549" s="192">
        <v>1056.420044</v>
      </c>
      <c r="G5549" s="191">
        <v>1042200000</v>
      </c>
      <c r="H5549" s="194">
        <f t="shared" si="86"/>
        <v>8.5251926846574705E-3</v>
      </c>
      <c r="I5549" s="193"/>
      <c r="J5549" s="197">
        <v>5547</v>
      </c>
      <c r="K5549" s="234">
        <v>8.5251926846574705E-3</v>
      </c>
      <c r="L5549" s="198">
        <v>4.6881479888191248E-3</v>
      </c>
    </row>
    <row r="5550" spans="1:12" ht="14.4" x14ac:dyDescent="0.3">
      <c r="A5550" s="7">
        <v>36083</v>
      </c>
      <c r="B5550" s="191">
        <v>1005.530029</v>
      </c>
      <c r="C5550" s="191">
        <v>1053.089966</v>
      </c>
      <c r="D5550" s="191">
        <v>1000.119995</v>
      </c>
      <c r="E5550" s="191">
        <v>1047.48999</v>
      </c>
      <c r="F5550" s="192">
        <v>1047.48999</v>
      </c>
      <c r="G5550" s="191">
        <v>937600000</v>
      </c>
      <c r="H5550" s="194">
        <f t="shared" si="86"/>
        <v>4.1729197328625997E-2</v>
      </c>
      <c r="I5550" s="193"/>
      <c r="J5550" s="197">
        <v>5548</v>
      </c>
      <c r="K5550" s="234">
        <v>4.1729197328625997E-2</v>
      </c>
      <c r="L5550" s="198">
        <v>4.6925533156878963E-3</v>
      </c>
    </row>
    <row r="5551" spans="1:12" ht="14.4" x14ac:dyDescent="0.3">
      <c r="A5551" s="7">
        <v>36082</v>
      </c>
      <c r="B5551" s="191">
        <v>994.79998799999998</v>
      </c>
      <c r="C5551" s="191">
        <v>1014.419983</v>
      </c>
      <c r="D5551" s="191">
        <v>987.79998799999998</v>
      </c>
      <c r="E5551" s="191">
        <v>1005.530029</v>
      </c>
      <c r="F5551" s="192">
        <v>1005.530029</v>
      </c>
      <c r="G5551" s="191">
        <v>791200000</v>
      </c>
      <c r="H5551" s="194">
        <f t="shared" si="86"/>
        <v>1.0786129000234797E-2</v>
      </c>
      <c r="I5551" s="193"/>
      <c r="J5551" s="197">
        <v>5549</v>
      </c>
      <c r="K5551" s="234">
        <v>1.0786129000234797E-2</v>
      </c>
      <c r="L5551" s="198">
        <v>4.6947922759870558E-3</v>
      </c>
    </row>
    <row r="5552" spans="1:12" ht="14.4" x14ac:dyDescent="0.3">
      <c r="A5552" s="7">
        <v>36081</v>
      </c>
      <c r="B5552" s="191">
        <v>997.71002199999998</v>
      </c>
      <c r="C5552" s="191">
        <v>1000.780029</v>
      </c>
      <c r="D5552" s="191">
        <v>987.54998799999998</v>
      </c>
      <c r="E5552" s="191">
        <v>994.79998799999998</v>
      </c>
      <c r="F5552" s="192">
        <v>994.79998799999998</v>
      </c>
      <c r="G5552" s="191">
        <v>733300000</v>
      </c>
      <c r="H5552" s="194">
        <f t="shared" si="86"/>
        <v>-2.916713209081101E-3</v>
      </c>
      <c r="I5552" s="193"/>
      <c r="J5552" s="197">
        <v>5550</v>
      </c>
      <c r="K5552" s="234">
        <v>-2.916713209081101E-3</v>
      </c>
      <c r="L5552" s="198">
        <v>4.6958453713122532E-3</v>
      </c>
    </row>
    <row r="5553" spans="1:12" ht="14.4" x14ac:dyDescent="0.3">
      <c r="A5553" s="7">
        <v>36080</v>
      </c>
      <c r="B5553" s="191">
        <v>984.39001499999995</v>
      </c>
      <c r="C5553" s="191">
        <v>1010.710022</v>
      </c>
      <c r="D5553" s="191">
        <v>984.39001499999995</v>
      </c>
      <c r="E5553" s="191">
        <v>997.71002199999998</v>
      </c>
      <c r="F5553" s="192">
        <v>997.71002199999998</v>
      </c>
      <c r="G5553" s="191">
        <v>691100000</v>
      </c>
      <c r="H5553" s="194">
        <f t="shared" si="86"/>
        <v>1.3531229286189004E-2</v>
      </c>
      <c r="I5553" s="193"/>
      <c r="J5553" s="197">
        <v>5551</v>
      </c>
      <c r="K5553" s="234">
        <v>1.3531229286189004E-2</v>
      </c>
      <c r="L5553" s="198">
        <v>4.6971646421508648E-3</v>
      </c>
    </row>
    <row r="5554" spans="1:12" ht="14.4" x14ac:dyDescent="0.3">
      <c r="A5554" s="7">
        <v>36077</v>
      </c>
      <c r="B5554" s="191">
        <v>959.44000200000005</v>
      </c>
      <c r="C5554" s="191">
        <v>984.419983</v>
      </c>
      <c r="D5554" s="191">
        <v>953.03997800000002</v>
      </c>
      <c r="E5554" s="191">
        <v>984.39001499999995</v>
      </c>
      <c r="F5554" s="192">
        <v>984.39001499999995</v>
      </c>
      <c r="G5554" s="191">
        <v>878100000</v>
      </c>
      <c r="H5554" s="194">
        <f t="shared" si="86"/>
        <v>2.6004766267812854E-2</v>
      </c>
      <c r="I5554" s="193"/>
      <c r="J5554" s="197">
        <v>5552</v>
      </c>
      <c r="K5554" s="234">
        <v>2.6004766267812854E-2</v>
      </c>
      <c r="L5554" s="198">
        <v>4.6992639923286571E-3</v>
      </c>
    </row>
    <row r="5555" spans="1:12" ht="14.4" x14ac:dyDescent="0.3">
      <c r="A5555" s="7">
        <v>36076</v>
      </c>
      <c r="B5555" s="191">
        <v>970.67999299999997</v>
      </c>
      <c r="C5555" s="191">
        <v>970.67999299999997</v>
      </c>
      <c r="D5555" s="191">
        <v>923.32000700000003</v>
      </c>
      <c r="E5555" s="191">
        <v>959.44000200000005</v>
      </c>
      <c r="F5555" s="192">
        <v>959.44000200000005</v>
      </c>
      <c r="G5555" s="191">
        <v>1114600000</v>
      </c>
      <c r="H5555" s="194">
        <f t="shared" si="86"/>
        <v>-1.1579502082103715E-2</v>
      </c>
      <c r="I5555" s="193"/>
      <c r="J5555" s="197">
        <v>5553</v>
      </c>
      <c r="K5555" s="234">
        <v>-1.1579502082103715E-2</v>
      </c>
      <c r="L5555" s="198">
        <v>4.7027584337244925E-3</v>
      </c>
    </row>
    <row r="5556" spans="1:12" ht="14.4" x14ac:dyDescent="0.3">
      <c r="A5556" s="7">
        <v>36075</v>
      </c>
      <c r="B5556" s="191">
        <v>984.59002699999996</v>
      </c>
      <c r="C5556" s="191">
        <v>995.65997300000004</v>
      </c>
      <c r="D5556" s="191">
        <v>957.15002400000003</v>
      </c>
      <c r="E5556" s="191">
        <v>970.67999299999997</v>
      </c>
      <c r="F5556" s="192">
        <v>970.67999299999997</v>
      </c>
      <c r="G5556" s="191">
        <v>977000000</v>
      </c>
      <c r="H5556" s="194">
        <f t="shared" si="86"/>
        <v>-1.412774212469247E-2</v>
      </c>
      <c r="I5556" s="193"/>
      <c r="J5556" s="197">
        <v>5554</v>
      </c>
      <c r="K5556" s="234">
        <v>-1.412774212469247E-2</v>
      </c>
      <c r="L5556" s="198">
        <v>4.705785797802114E-3</v>
      </c>
    </row>
    <row r="5557" spans="1:12" ht="14.4" x14ac:dyDescent="0.3">
      <c r="A5557" s="7">
        <v>36074</v>
      </c>
      <c r="B5557" s="191">
        <v>988.55999799999995</v>
      </c>
      <c r="C5557" s="191">
        <v>1008.77002</v>
      </c>
      <c r="D5557" s="191">
        <v>974.80999799999995</v>
      </c>
      <c r="E5557" s="191">
        <v>984.59002699999996</v>
      </c>
      <c r="F5557" s="192">
        <v>984.59002699999996</v>
      </c>
      <c r="G5557" s="191">
        <v>845700000</v>
      </c>
      <c r="H5557" s="194">
        <f t="shared" si="86"/>
        <v>-4.0159130533622776E-3</v>
      </c>
      <c r="I5557" s="193"/>
      <c r="J5557" s="197">
        <v>5555</v>
      </c>
      <c r="K5557" s="234">
        <v>-4.0159130533622776E-3</v>
      </c>
      <c r="L5557" s="198">
        <v>4.7078080724886158E-3</v>
      </c>
    </row>
    <row r="5558" spans="1:12" ht="14.4" x14ac:dyDescent="0.3">
      <c r="A5558" s="7">
        <v>36073</v>
      </c>
      <c r="B5558" s="191">
        <v>1002.599976</v>
      </c>
      <c r="C5558" s="191">
        <v>1002.599976</v>
      </c>
      <c r="D5558" s="191">
        <v>964.71997099999999</v>
      </c>
      <c r="E5558" s="191">
        <v>988.55999799999995</v>
      </c>
      <c r="F5558" s="192">
        <v>988.55999799999995</v>
      </c>
      <c r="G5558" s="191">
        <v>817500000</v>
      </c>
      <c r="H5558" s="194">
        <f t="shared" si="86"/>
        <v>-1.4003569056538677E-2</v>
      </c>
      <c r="I5558" s="193"/>
      <c r="J5558" s="197">
        <v>5556</v>
      </c>
      <c r="K5558" s="234">
        <v>-1.4003569056538677E-2</v>
      </c>
      <c r="L5558" s="198">
        <v>4.7084203830329279E-3</v>
      </c>
    </row>
    <row r="5559" spans="1:12" ht="14.4" x14ac:dyDescent="0.3">
      <c r="A5559" s="7">
        <v>36070</v>
      </c>
      <c r="B5559" s="191">
        <v>986.39001499999995</v>
      </c>
      <c r="C5559" s="191">
        <v>1005.450012</v>
      </c>
      <c r="D5559" s="191">
        <v>971.69000200000005</v>
      </c>
      <c r="E5559" s="191">
        <v>1002.599976</v>
      </c>
      <c r="F5559" s="192">
        <v>1002.599976</v>
      </c>
      <c r="G5559" s="191">
        <v>902900000</v>
      </c>
      <c r="H5559" s="194">
        <f t="shared" si="86"/>
        <v>1.643362235372995E-2</v>
      </c>
      <c r="I5559" s="193"/>
      <c r="J5559" s="197">
        <v>5557</v>
      </c>
      <c r="K5559" s="234">
        <v>1.643362235372995E-2</v>
      </c>
      <c r="L5559" s="198">
        <v>4.7156132368148399E-3</v>
      </c>
    </row>
    <row r="5560" spans="1:12" ht="14.4" x14ac:dyDescent="0.3">
      <c r="A5560" s="7">
        <v>36069</v>
      </c>
      <c r="B5560" s="191">
        <v>1017.01001</v>
      </c>
      <c r="C5560" s="191">
        <v>1017.01001</v>
      </c>
      <c r="D5560" s="191">
        <v>981.28997800000002</v>
      </c>
      <c r="E5560" s="191">
        <v>986.39001499999995</v>
      </c>
      <c r="F5560" s="192">
        <v>986.39001499999995</v>
      </c>
      <c r="G5560" s="191">
        <v>899700000</v>
      </c>
      <c r="H5560" s="194">
        <f t="shared" si="86"/>
        <v>-3.0107860000316043E-2</v>
      </c>
      <c r="I5560" s="193"/>
      <c r="J5560" s="197">
        <v>5558</v>
      </c>
      <c r="K5560" s="234">
        <v>-3.0107860000316043E-2</v>
      </c>
      <c r="L5560" s="198">
        <v>4.7239804503484036E-3</v>
      </c>
    </row>
    <row r="5561" spans="1:12" ht="14.4" x14ac:dyDescent="0.3">
      <c r="A5561" s="7">
        <v>36068</v>
      </c>
      <c r="B5561" s="191">
        <v>1049.0200199999999</v>
      </c>
      <c r="C5561" s="191">
        <v>1049.0200199999999</v>
      </c>
      <c r="D5561" s="191">
        <v>1015.72998</v>
      </c>
      <c r="E5561" s="191">
        <v>1017.01001</v>
      </c>
      <c r="F5561" s="192">
        <v>1017.01001</v>
      </c>
      <c r="G5561" s="191">
        <v>800100000</v>
      </c>
      <c r="H5561" s="194">
        <f t="shared" si="86"/>
        <v>-3.0514203151242023E-2</v>
      </c>
      <c r="I5561" s="193"/>
      <c r="J5561" s="197">
        <v>5559</v>
      </c>
      <c r="K5561" s="234">
        <v>-3.0514203151242023E-2</v>
      </c>
      <c r="L5561" s="198">
        <v>4.727333981748026E-3</v>
      </c>
    </row>
    <row r="5562" spans="1:12" ht="14.4" x14ac:dyDescent="0.3">
      <c r="A5562" s="7">
        <v>36067</v>
      </c>
      <c r="B5562" s="191">
        <v>1048.6899410000001</v>
      </c>
      <c r="C5562" s="191">
        <v>1056.3100589999999</v>
      </c>
      <c r="D5562" s="191">
        <v>1039.880005</v>
      </c>
      <c r="E5562" s="191">
        <v>1049.0200199999999</v>
      </c>
      <c r="F5562" s="192">
        <v>1049.0200199999999</v>
      </c>
      <c r="G5562" s="191">
        <v>760100000</v>
      </c>
      <c r="H5562" s="194">
        <f t="shared" si="86"/>
        <v>3.1475366273189174E-4</v>
      </c>
      <c r="I5562" s="193"/>
      <c r="J5562" s="197">
        <v>5560</v>
      </c>
      <c r="K5562" s="234">
        <v>3.1475366273189174E-4</v>
      </c>
      <c r="L5562" s="198">
        <v>4.7316238254433785E-3</v>
      </c>
    </row>
    <row r="5563" spans="1:12" ht="14.4" x14ac:dyDescent="0.3">
      <c r="A5563" s="7">
        <v>36066</v>
      </c>
      <c r="B5563" s="191">
        <v>1044.75</v>
      </c>
      <c r="C5563" s="191">
        <v>1061.459961</v>
      </c>
      <c r="D5563" s="191">
        <v>1042.2299800000001</v>
      </c>
      <c r="E5563" s="191">
        <v>1048.6899410000001</v>
      </c>
      <c r="F5563" s="192">
        <v>1048.6899410000001</v>
      </c>
      <c r="G5563" s="191">
        <v>690500000</v>
      </c>
      <c r="H5563" s="194">
        <f t="shared" si="86"/>
        <v>3.7711806652310025E-3</v>
      </c>
      <c r="I5563" s="193"/>
      <c r="J5563" s="197">
        <v>5561</v>
      </c>
      <c r="K5563" s="234">
        <v>3.7711806652310025E-3</v>
      </c>
      <c r="L5563" s="198">
        <v>4.7345880915774493E-3</v>
      </c>
    </row>
    <row r="5564" spans="1:12" ht="14.4" x14ac:dyDescent="0.3">
      <c r="A5564" s="7">
        <v>36063</v>
      </c>
      <c r="B5564" s="191">
        <v>1042.719971</v>
      </c>
      <c r="C5564" s="191">
        <v>1051.8900149999999</v>
      </c>
      <c r="D5564" s="191">
        <v>1028.48999</v>
      </c>
      <c r="E5564" s="191">
        <v>1044.75</v>
      </c>
      <c r="F5564" s="192">
        <v>1044.75</v>
      </c>
      <c r="G5564" s="191">
        <v>736800000</v>
      </c>
      <c r="H5564" s="194">
        <f t="shared" si="86"/>
        <v>1.946859230147049E-3</v>
      </c>
      <c r="I5564" s="193"/>
      <c r="J5564" s="197">
        <v>5562</v>
      </c>
      <c r="K5564" s="234">
        <v>1.946859230147049E-3</v>
      </c>
      <c r="L5564" s="198">
        <v>4.7356830908315594E-3</v>
      </c>
    </row>
    <row r="5565" spans="1:12" ht="14.4" x14ac:dyDescent="0.3">
      <c r="A5565" s="7">
        <v>36062</v>
      </c>
      <c r="B5565" s="191">
        <v>1066.089966</v>
      </c>
      <c r="C5565" s="191">
        <v>1066.1099850000001</v>
      </c>
      <c r="D5565" s="191">
        <v>1033.040039</v>
      </c>
      <c r="E5565" s="191">
        <v>1042.719971</v>
      </c>
      <c r="F5565" s="192">
        <v>1042.719971</v>
      </c>
      <c r="G5565" s="191">
        <v>805900000</v>
      </c>
      <c r="H5565" s="194">
        <f t="shared" si="86"/>
        <v>-2.1921222171975698E-2</v>
      </c>
      <c r="I5565" s="193"/>
      <c r="J5565" s="197">
        <v>5563</v>
      </c>
      <c r="K5565" s="234">
        <v>-2.1921222171975698E-2</v>
      </c>
      <c r="L5565" s="198">
        <v>4.7369851333300553E-3</v>
      </c>
    </row>
    <row r="5566" spans="1:12" ht="14.4" x14ac:dyDescent="0.3">
      <c r="A5566" s="7">
        <v>36061</v>
      </c>
      <c r="B5566" s="191">
        <v>1029.630005</v>
      </c>
      <c r="C5566" s="191">
        <v>1066.089966</v>
      </c>
      <c r="D5566" s="191">
        <v>1029.630005</v>
      </c>
      <c r="E5566" s="191">
        <v>1066.089966</v>
      </c>
      <c r="F5566" s="192">
        <v>1066.089966</v>
      </c>
      <c r="G5566" s="191">
        <v>899700000</v>
      </c>
      <c r="H5566" s="194">
        <f t="shared" si="86"/>
        <v>3.5410740579573552E-2</v>
      </c>
      <c r="I5566" s="193"/>
      <c r="J5566" s="197">
        <v>5564</v>
      </c>
      <c r="K5566" s="234">
        <v>3.5410740579573552E-2</v>
      </c>
      <c r="L5566" s="198">
        <v>4.7372979298063332E-3</v>
      </c>
    </row>
    <row r="5567" spans="1:12" ht="14.4" x14ac:dyDescent="0.3">
      <c r="A5567" s="7">
        <v>36060</v>
      </c>
      <c r="B5567" s="191">
        <v>1023.8900149999999</v>
      </c>
      <c r="C5567" s="191">
        <v>1033.8900149999999</v>
      </c>
      <c r="D5567" s="191">
        <v>1021.960022</v>
      </c>
      <c r="E5567" s="191">
        <v>1029.630005</v>
      </c>
      <c r="F5567" s="192">
        <v>1029.630005</v>
      </c>
      <c r="G5567" s="191">
        <v>694900000</v>
      </c>
      <c r="H5567" s="194">
        <f t="shared" si="86"/>
        <v>5.6060611158514273E-3</v>
      </c>
      <c r="I5567" s="193"/>
      <c r="J5567" s="197">
        <v>5565</v>
      </c>
      <c r="K5567" s="234">
        <v>5.6060611158514273E-3</v>
      </c>
      <c r="L5567" s="198">
        <v>4.7380742916196166E-3</v>
      </c>
    </row>
    <row r="5568" spans="1:12" ht="14.4" x14ac:dyDescent="0.3">
      <c r="A5568" s="7">
        <v>36059</v>
      </c>
      <c r="B5568" s="191">
        <v>1020.090027</v>
      </c>
      <c r="C5568" s="191">
        <v>1026.0200199999999</v>
      </c>
      <c r="D5568" s="191">
        <v>993.82000700000003</v>
      </c>
      <c r="E5568" s="191">
        <v>1023.8900149999999</v>
      </c>
      <c r="F5568" s="192">
        <v>1023.8900149999999</v>
      </c>
      <c r="G5568" s="191">
        <v>609880000</v>
      </c>
      <c r="H5568" s="194">
        <f t="shared" si="86"/>
        <v>3.7251496430912414E-3</v>
      </c>
      <c r="I5568" s="193"/>
      <c r="J5568" s="197">
        <v>5566</v>
      </c>
      <c r="K5568" s="234">
        <v>3.7251496430912414E-3</v>
      </c>
      <c r="L5568" s="198">
        <v>4.7455295618105157E-3</v>
      </c>
    </row>
    <row r="5569" spans="1:12" ht="14.4" x14ac:dyDescent="0.3">
      <c r="A5569" s="7">
        <v>36056</v>
      </c>
      <c r="B5569" s="191">
        <v>1018.869995</v>
      </c>
      <c r="C5569" s="191">
        <v>1022.01001</v>
      </c>
      <c r="D5569" s="191">
        <v>1011.8599850000001</v>
      </c>
      <c r="E5569" s="191">
        <v>1020.090027</v>
      </c>
      <c r="F5569" s="192">
        <v>1020.090027</v>
      </c>
      <c r="G5569" s="191">
        <v>794700000</v>
      </c>
      <c r="H5569" s="194">
        <f t="shared" si="86"/>
        <v>1.1974363814688119E-3</v>
      </c>
      <c r="I5569" s="193"/>
      <c r="J5569" s="197">
        <v>5567</v>
      </c>
      <c r="K5569" s="234">
        <v>1.1974363814688119E-3</v>
      </c>
      <c r="L5569" s="198">
        <v>4.7498395346381216E-3</v>
      </c>
    </row>
    <row r="5570" spans="1:12" ht="14.4" x14ac:dyDescent="0.3">
      <c r="A5570" s="7">
        <v>36055</v>
      </c>
      <c r="B5570" s="191">
        <v>1045.4799800000001</v>
      </c>
      <c r="C5570" s="191">
        <v>1045.4799800000001</v>
      </c>
      <c r="D5570" s="191">
        <v>1016.049988</v>
      </c>
      <c r="E5570" s="191">
        <v>1018.869995</v>
      </c>
      <c r="F5570" s="192">
        <v>1018.869995</v>
      </c>
      <c r="G5570" s="191">
        <v>694500000</v>
      </c>
      <c r="H5570" s="194">
        <f t="shared" si="86"/>
        <v>-2.5452409906500599E-2</v>
      </c>
      <c r="I5570" s="193"/>
      <c r="J5570" s="197">
        <v>5568</v>
      </c>
      <c r="K5570" s="234">
        <v>-2.5452409906500599E-2</v>
      </c>
      <c r="L5570" s="198">
        <v>4.7504560176965301E-3</v>
      </c>
    </row>
    <row r="5571" spans="1:12" ht="14.4" x14ac:dyDescent="0.3">
      <c r="A5571" s="7">
        <v>36054</v>
      </c>
      <c r="B5571" s="191">
        <v>1037.6800539999999</v>
      </c>
      <c r="C5571" s="191">
        <v>1046.0699460000001</v>
      </c>
      <c r="D5571" s="191">
        <v>1029.3100589999999</v>
      </c>
      <c r="E5571" s="191">
        <v>1045.4799800000001</v>
      </c>
      <c r="F5571" s="192">
        <v>1045.4799800000001</v>
      </c>
      <c r="G5571" s="191">
        <v>797500000</v>
      </c>
      <c r="H5571" s="194">
        <f t="shared" si="86"/>
        <v>7.5166964710686648E-3</v>
      </c>
      <c r="I5571" s="193"/>
      <c r="J5571" s="197">
        <v>5569</v>
      </c>
      <c r="K5571" s="234">
        <v>7.5166964710686648E-3</v>
      </c>
      <c r="L5571" s="198">
        <v>4.754224971761826E-3</v>
      </c>
    </row>
    <row r="5572" spans="1:12" ht="14.4" x14ac:dyDescent="0.3">
      <c r="A5572" s="7">
        <v>36053</v>
      </c>
      <c r="B5572" s="191">
        <v>1029.719971</v>
      </c>
      <c r="C5572" s="191">
        <v>1037.900024</v>
      </c>
      <c r="D5572" s="191">
        <v>1021.419983</v>
      </c>
      <c r="E5572" s="191">
        <v>1037.6800539999999</v>
      </c>
      <c r="F5572" s="192">
        <v>1037.6800539999999</v>
      </c>
      <c r="G5572" s="191">
        <v>724600000</v>
      </c>
      <c r="H5572" s="194">
        <f t="shared" ref="H5572:H5635" si="87">(F5572-F5573)/F5573</f>
        <v>7.7303375909759265E-3</v>
      </c>
      <c r="I5572" s="193"/>
      <c r="J5572" s="197">
        <v>5570</v>
      </c>
      <c r="K5572" s="234">
        <v>7.7303375909759265E-3</v>
      </c>
      <c r="L5572" s="198">
        <v>4.7555598740678263E-3</v>
      </c>
    </row>
    <row r="5573" spans="1:12" ht="14.4" x14ac:dyDescent="0.3">
      <c r="A5573" s="7">
        <v>36052</v>
      </c>
      <c r="B5573" s="191">
        <v>1009.059998</v>
      </c>
      <c r="C5573" s="191">
        <v>1038.380005</v>
      </c>
      <c r="D5573" s="191">
        <v>1009.059998</v>
      </c>
      <c r="E5573" s="191">
        <v>1029.719971</v>
      </c>
      <c r="F5573" s="192">
        <v>1029.719971</v>
      </c>
      <c r="G5573" s="191">
        <v>714400000</v>
      </c>
      <c r="H5573" s="194">
        <f t="shared" si="87"/>
        <v>2.047447430375695E-2</v>
      </c>
      <c r="I5573" s="193"/>
      <c r="J5573" s="197">
        <v>5571</v>
      </c>
      <c r="K5573" s="234">
        <v>2.047447430375695E-2</v>
      </c>
      <c r="L5573" s="198">
        <v>4.7581439053379282E-3</v>
      </c>
    </row>
    <row r="5574" spans="1:12" ht="14.4" x14ac:dyDescent="0.3">
      <c r="A5574" s="7">
        <v>36049</v>
      </c>
      <c r="B5574" s="191">
        <v>980.19000200000005</v>
      </c>
      <c r="C5574" s="191">
        <v>1009.059998</v>
      </c>
      <c r="D5574" s="191">
        <v>969.71002199999998</v>
      </c>
      <c r="E5574" s="191">
        <v>1009.059998</v>
      </c>
      <c r="F5574" s="192">
        <v>1009.059998</v>
      </c>
      <c r="G5574" s="191">
        <v>819100000</v>
      </c>
      <c r="H5574" s="194">
        <f t="shared" si="87"/>
        <v>2.9453469165256697E-2</v>
      </c>
      <c r="I5574" s="193"/>
      <c r="J5574" s="197">
        <v>5572</v>
      </c>
      <c r="K5574" s="234">
        <v>2.9453469165256697E-2</v>
      </c>
      <c r="L5574" s="198">
        <v>4.7585920317292025E-3</v>
      </c>
    </row>
    <row r="5575" spans="1:12" ht="14.4" x14ac:dyDescent="0.3">
      <c r="A5575" s="7">
        <v>36048</v>
      </c>
      <c r="B5575" s="191">
        <v>1006.200012</v>
      </c>
      <c r="C5575" s="191">
        <v>1006.200012</v>
      </c>
      <c r="D5575" s="191">
        <v>968.64001499999995</v>
      </c>
      <c r="E5575" s="191">
        <v>980.19000200000005</v>
      </c>
      <c r="F5575" s="192">
        <v>980.19000200000005</v>
      </c>
      <c r="G5575" s="191">
        <v>880300000</v>
      </c>
      <c r="H5575" s="194">
        <f t="shared" si="87"/>
        <v>-2.5849741293781623E-2</v>
      </c>
      <c r="I5575" s="193"/>
      <c r="J5575" s="197">
        <v>5573</v>
      </c>
      <c r="K5575" s="234">
        <v>-2.5849741293781623E-2</v>
      </c>
      <c r="L5575" s="198">
        <v>4.7607568846756709E-3</v>
      </c>
    </row>
    <row r="5576" spans="1:12" ht="14.4" x14ac:dyDescent="0.3">
      <c r="A5576" s="7">
        <v>36047</v>
      </c>
      <c r="B5576" s="191">
        <v>1023.460022</v>
      </c>
      <c r="C5576" s="191">
        <v>1027.719971</v>
      </c>
      <c r="D5576" s="191">
        <v>1004.559998</v>
      </c>
      <c r="E5576" s="191">
        <v>1006.200012</v>
      </c>
      <c r="F5576" s="192">
        <v>1006.200012</v>
      </c>
      <c r="G5576" s="191">
        <v>704300000</v>
      </c>
      <c r="H5576" s="194">
        <f t="shared" si="87"/>
        <v>-1.6864371474199082E-2</v>
      </c>
      <c r="I5576" s="193"/>
      <c r="J5576" s="197">
        <v>5574</v>
      </c>
      <c r="K5576" s="234">
        <v>-1.6864371474199082E-2</v>
      </c>
      <c r="L5576" s="198">
        <v>4.7727210809068591E-3</v>
      </c>
    </row>
    <row r="5577" spans="1:12" ht="14.4" x14ac:dyDescent="0.3">
      <c r="A5577" s="7">
        <v>36046</v>
      </c>
      <c r="B5577" s="191">
        <v>973.89001499999995</v>
      </c>
      <c r="C5577" s="191">
        <v>1023.460022</v>
      </c>
      <c r="D5577" s="191">
        <v>973.89001499999995</v>
      </c>
      <c r="E5577" s="191">
        <v>1023.460022</v>
      </c>
      <c r="F5577" s="192">
        <v>1023.460022</v>
      </c>
      <c r="G5577" s="191">
        <v>814800000</v>
      </c>
      <c r="H5577" s="194">
        <f t="shared" si="87"/>
        <v>5.0898978566897041E-2</v>
      </c>
      <c r="I5577" s="193"/>
      <c r="J5577" s="197">
        <v>5575</v>
      </c>
      <c r="K5577" s="234">
        <v>5.0898978566897041E-2</v>
      </c>
      <c r="L5577" s="198">
        <v>4.7765136426024587E-3</v>
      </c>
    </row>
    <row r="5578" spans="1:12" ht="14.4" x14ac:dyDescent="0.3">
      <c r="A5578" s="7">
        <v>36042</v>
      </c>
      <c r="B5578" s="191">
        <v>982.26000999999997</v>
      </c>
      <c r="C5578" s="191">
        <v>991.40997300000004</v>
      </c>
      <c r="D5578" s="191">
        <v>956.51000999999997</v>
      </c>
      <c r="E5578" s="191">
        <v>973.89001499999995</v>
      </c>
      <c r="F5578" s="192">
        <v>973.89001499999995</v>
      </c>
      <c r="G5578" s="191">
        <v>780300000</v>
      </c>
      <c r="H5578" s="194">
        <f t="shared" si="87"/>
        <v>-8.5211602984835121E-3</v>
      </c>
      <c r="I5578" s="193"/>
      <c r="J5578" s="197">
        <v>5576</v>
      </c>
      <c r="K5578" s="234">
        <v>-8.5211602984835121E-3</v>
      </c>
      <c r="L5578" s="198">
        <v>4.7809111912511899E-3</v>
      </c>
    </row>
    <row r="5579" spans="1:12" ht="14.4" x14ac:dyDescent="0.3">
      <c r="A5579" s="7">
        <v>36041</v>
      </c>
      <c r="B5579" s="191">
        <v>990.46997099999999</v>
      </c>
      <c r="C5579" s="191">
        <v>990.46997099999999</v>
      </c>
      <c r="D5579" s="191">
        <v>969.32000700000003</v>
      </c>
      <c r="E5579" s="191">
        <v>982.26000999999997</v>
      </c>
      <c r="F5579" s="192">
        <v>982.26000999999997</v>
      </c>
      <c r="G5579" s="191">
        <v>880500000</v>
      </c>
      <c r="H5579" s="194">
        <f t="shared" si="87"/>
        <v>-8.2989764215123159E-3</v>
      </c>
      <c r="I5579" s="193"/>
      <c r="J5579" s="197">
        <v>5577</v>
      </c>
      <c r="K5579" s="234">
        <v>-8.2989764215123159E-3</v>
      </c>
      <c r="L5579" s="198">
        <v>4.7866891339385965E-3</v>
      </c>
    </row>
    <row r="5580" spans="1:12" ht="14.4" x14ac:dyDescent="0.3">
      <c r="A5580" s="7">
        <v>36040</v>
      </c>
      <c r="B5580" s="191">
        <v>994.26000999999997</v>
      </c>
      <c r="C5580" s="191">
        <v>1013.190002</v>
      </c>
      <c r="D5580" s="191">
        <v>988.40002400000003</v>
      </c>
      <c r="E5580" s="191">
        <v>990.47997999999995</v>
      </c>
      <c r="F5580" s="192">
        <v>990.47997999999995</v>
      </c>
      <c r="G5580" s="191">
        <v>894600000</v>
      </c>
      <c r="H5580" s="194">
        <f t="shared" si="87"/>
        <v>-3.8018525958818466E-3</v>
      </c>
      <c r="I5580" s="193"/>
      <c r="J5580" s="197">
        <v>5578</v>
      </c>
      <c r="K5580" s="234">
        <v>-3.8018525958818466E-3</v>
      </c>
      <c r="L5580" s="198">
        <v>4.7877790611010025E-3</v>
      </c>
    </row>
    <row r="5581" spans="1:12" ht="14.4" x14ac:dyDescent="0.3">
      <c r="A5581" s="7">
        <v>36039</v>
      </c>
      <c r="B5581" s="191">
        <v>957.28002900000001</v>
      </c>
      <c r="C5581" s="191">
        <v>1000.710022</v>
      </c>
      <c r="D5581" s="191">
        <v>939.97997999999995</v>
      </c>
      <c r="E5581" s="191">
        <v>994.26000999999997</v>
      </c>
      <c r="F5581" s="192">
        <v>994.26000999999997</v>
      </c>
      <c r="G5581" s="191">
        <v>1216600000</v>
      </c>
      <c r="H5581" s="194">
        <f t="shared" si="87"/>
        <v>3.8630264791620295E-2</v>
      </c>
      <c r="I5581" s="193"/>
      <c r="J5581" s="197">
        <v>5579</v>
      </c>
      <c r="K5581" s="234">
        <v>3.8630264791620295E-2</v>
      </c>
      <c r="L5581" s="198">
        <v>4.7882052865620365E-3</v>
      </c>
    </row>
    <row r="5582" spans="1:12" ht="14.4" x14ac:dyDescent="0.3">
      <c r="A5582" s="7">
        <v>36038</v>
      </c>
      <c r="B5582" s="191">
        <v>1027.1400149999999</v>
      </c>
      <c r="C5582" s="191">
        <v>1033.469971</v>
      </c>
      <c r="D5582" s="191">
        <v>957.28002900000001</v>
      </c>
      <c r="E5582" s="191">
        <v>957.28002900000001</v>
      </c>
      <c r="F5582" s="192">
        <v>957.28002900000001</v>
      </c>
      <c r="G5582" s="191">
        <v>917500000</v>
      </c>
      <c r="H5582" s="194">
        <f t="shared" si="87"/>
        <v>-6.8014082773320772E-2</v>
      </c>
      <c r="I5582" s="193"/>
      <c r="J5582" s="197">
        <v>5580</v>
      </c>
      <c r="K5582" s="234">
        <v>-6.8014082773320772E-2</v>
      </c>
      <c r="L5582" s="198">
        <v>4.8092168188331617E-3</v>
      </c>
    </row>
    <row r="5583" spans="1:12" ht="14.4" x14ac:dyDescent="0.3">
      <c r="A5583" s="7">
        <v>36035</v>
      </c>
      <c r="B5583" s="191">
        <v>1042.589966</v>
      </c>
      <c r="C5583" s="191">
        <v>1051.8000489999999</v>
      </c>
      <c r="D5583" s="191">
        <v>1021.039978</v>
      </c>
      <c r="E5583" s="191">
        <v>1027.1400149999999</v>
      </c>
      <c r="F5583" s="192">
        <v>1027.1400149999999</v>
      </c>
      <c r="G5583" s="191">
        <v>840300000</v>
      </c>
      <c r="H5583" s="194">
        <f t="shared" si="87"/>
        <v>-1.4818818043372629E-2</v>
      </c>
      <c r="I5583" s="193"/>
      <c r="J5583" s="197">
        <v>5581</v>
      </c>
      <c r="K5583" s="234">
        <v>-1.4818818043372629E-2</v>
      </c>
      <c r="L5583" s="198">
        <v>4.8123361145206217E-3</v>
      </c>
    </row>
    <row r="5584" spans="1:12" ht="14.4" x14ac:dyDescent="0.3">
      <c r="A5584" s="7">
        <v>36034</v>
      </c>
      <c r="B5584" s="191">
        <v>1084.1899410000001</v>
      </c>
      <c r="C5584" s="191">
        <v>1084.1899410000001</v>
      </c>
      <c r="D5584" s="191">
        <v>1037.6099850000001</v>
      </c>
      <c r="E5584" s="191">
        <v>1042.589966</v>
      </c>
      <c r="F5584" s="192">
        <v>1042.589966</v>
      </c>
      <c r="G5584" s="191">
        <v>938600000</v>
      </c>
      <c r="H5584" s="194">
        <f t="shared" si="87"/>
        <v>-3.836963748402835E-2</v>
      </c>
      <c r="I5584" s="193"/>
      <c r="J5584" s="197">
        <v>5582</v>
      </c>
      <c r="K5584" s="234">
        <v>-3.836963748402835E-2</v>
      </c>
      <c r="L5584" s="198">
        <v>4.8163035410628101E-3</v>
      </c>
    </row>
    <row r="5585" spans="1:12" ht="14.4" x14ac:dyDescent="0.3">
      <c r="A5585" s="7">
        <v>36033</v>
      </c>
      <c r="B5585" s="191">
        <v>1092.849976</v>
      </c>
      <c r="C5585" s="191">
        <v>1092.849976</v>
      </c>
      <c r="D5585" s="191">
        <v>1075.910034</v>
      </c>
      <c r="E5585" s="191">
        <v>1084.1899410000001</v>
      </c>
      <c r="F5585" s="192">
        <v>1084.1899410000001</v>
      </c>
      <c r="G5585" s="191">
        <v>674100000</v>
      </c>
      <c r="H5585" s="194">
        <f t="shared" si="87"/>
        <v>-7.9242669992975138E-3</v>
      </c>
      <c r="I5585" s="193"/>
      <c r="J5585" s="197">
        <v>5583</v>
      </c>
      <c r="K5585" s="234">
        <v>-7.9242669992975138E-3</v>
      </c>
      <c r="L5585" s="198">
        <v>4.8171642463548979E-3</v>
      </c>
    </row>
    <row r="5586" spans="1:12" ht="14.4" x14ac:dyDescent="0.3">
      <c r="A5586" s="7">
        <v>36032</v>
      </c>
      <c r="B5586" s="191">
        <v>1088.1400149999999</v>
      </c>
      <c r="C5586" s="191">
        <v>1106.6400149999999</v>
      </c>
      <c r="D5586" s="191">
        <v>1085.530029</v>
      </c>
      <c r="E5586" s="191">
        <v>1092.849976</v>
      </c>
      <c r="F5586" s="192">
        <v>1092.849976</v>
      </c>
      <c r="G5586" s="191">
        <v>664900000</v>
      </c>
      <c r="H5586" s="194">
        <f t="shared" si="87"/>
        <v>4.3284512425544996E-3</v>
      </c>
      <c r="I5586" s="193"/>
      <c r="J5586" s="197">
        <v>5584</v>
      </c>
      <c r="K5586" s="234">
        <v>4.3284512425544996E-3</v>
      </c>
      <c r="L5586" s="198">
        <v>4.818727959576467E-3</v>
      </c>
    </row>
    <row r="5587" spans="1:12" ht="14.4" x14ac:dyDescent="0.3">
      <c r="A5587" s="7">
        <v>36031</v>
      </c>
      <c r="B5587" s="191">
        <v>1081.23999</v>
      </c>
      <c r="C5587" s="191">
        <v>1093.8199460000001</v>
      </c>
      <c r="D5587" s="191">
        <v>1081.23999</v>
      </c>
      <c r="E5587" s="191">
        <v>1088.1400149999999</v>
      </c>
      <c r="F5587" s="192">
        <v>1088.1400149999999</v>
      </c>
      <c r="G5587" s="191">
        <v>558100000</v>
      </c>
      <c r="H5587" s="194">
        <f t="shared" si="87"/>
        <v>6.3815850910212022E-3</v>
      </c>
      <c r="I5587" s="193"/>
      <c r="J5587" s="197">
        <v>5585</v>
      </c>
      <c r="K5587" s="234">
        <v>6.3815850910212022E-3</v>
      </c>
      <c r="L5587" s="198">
        <v>4.8266672143161783E-3</v>
      </c>
    </row>
    <row r="5588" spans="1:12" ht="14.4" x14ac:dyDescent="0.3">
      <c r="A5588" s="7">
        <v>36028</v>
      </c>
      <c r="B5588" s="191">
        <v>1091.599976</v>
      </c>
      <c r="C5588" s="191">
        <v>1091.599976</v>
      </c>
      <c r="D5588" s="191">
        <v>1054.920044</v>
      </c>
      <c r="E5588" s="191">
        <v>1081.23999</v>
      </c>
      <c r="F5588" s="192">
        <v>1081.23999</v>
      </c>
      <c r="G5588" s="191">
        <v>725700000</v>
      </c>
      <c r="H5588" s="194">
        <f t="shared" si="87"/>
        <v>-9.4906433013698926E-3</v>
      </c>
      <c r="I5588" s="193"/>
      <c r="J5588" s="197">
        <v>5586</v>
      </c>
      <c r="K5588" s="234">
        <v>-9.4906433013698926E-3</v>
      </c>
      <c r="L5588" s="198">
        <v>4.8280000187674353E-3</v>
      </c>
    </row>
    <row r="5589" spans="1:12" ht="14.4" x14ac:dyDescent="0.3">
      <c r="A5589" s="7">
        <v>36027</v>
      </c>
      <c r="B5589" s="191">
        <v>1098.0600589999999</v>
      </c>
      <c r="C5589" s="191">
        <v>1098.790039</v>
      </c>
      <c r="D5589" s="191">
        <v>1089.5500489999999</v>
      </c>
      <c r="E5589" s="191">
        <v>1091.599976</v>
      </c>
      <c r="F5589" s="192">
        <v>1091.599976</v>
      </c>
      <c r="G5589" s="191">
        <v>621630000</v>
      </c>
      <c r="H5589" s="194">
        <f t="shared" si="87"/>
        <v>-5.8831781987254131E-3</v>
      </c>
      <c r="I5589" s="193"/>
      <c r="J5589" s="197">
        <v>5587</v>
      </c>
      <c r="K5589" s="234">
        <v>-5.8831781987254131E-3</v>
      </c>
      <c r="L5589" s="198">
        <v>4.8322904658070218E-3</v>
      </c>
    </row>
    <row r="5590" spans="1:12" ht="14.4" x14ac:dyDescent="0.3">
      <c r="A5590" s="7">
        <v>36026</v>
      </c>
      <c r="B5590" s="191">
        <v>1101.1999510000001</v>
      </c>
      <c r="C5590" s="191">
        <v>1106.3199460000001</v>
      </c>
      <c r="D5590" s="191">
        <v>1094.9300539999999</v>
      </c>
      <c r="E5590" s="191">
        <v>1098.0600589999999</v>
      </c>
      <c r="F5590" s="192">
        <v>1098.0600589999999</v>
      </c>
      <c r="G5590" s="191">
        <v>633630000</v>
      </c>
      <c r="H5590" s="194">
        <f t="shared" si="87"/>
        <v>-2.8513368504501009E-3</v>
      </c>
      <c r="I5590" s="193"/>
      <c r="J5590" s="197">
        <v>5588</v>
      </c>
      <c r="K5590" s="234">
        <v>-2.8513368504501009E-3</v>
      </c>
      <c r="L5590" s="198">
        <v>4.8372586980920413E-3</v>
      </c>
    </row>
    <row r="5591" spans="1:12" ht="14.4" x14ac:dyDescent="0.3">
      <c r="A5591" s="7">
        <v>36025</v>
      </c>
      <c r="B5591" s="191">
        <v>1083.670044</v>
      </c>
      <c r="C5591" s="191">
        <v>1101.719971</v>
      </c>
      <c r="D5591" s="191">
        <v>1083.670044</v>
      </c>
      <c r="E5591" s="191">
        <v>1101.1999510000001</v>
      </c>
      <c r="F5591" s="192">
        <v>1101.1999510000001</v>
      </c>
      <c r="G5591" s="191">
        <v>690600000</v>
      </c>
      <c r="H5591" s="194">
        <f t="shared" si="87"/>
        <v>1.6176424823274062E-2</v>
      </c>
      <c r="I5591" s="193"/>
      <c r="J5591" s="197">
        <v>5589</v>
      </c>
      <c r="K5591" s="234">
        <v>1.6176424823274062E-2</v>
      </c>
      <c r="L5591" s="198">
        <v>4.8376698120008886E-3</v>
      </c>
    </row>
    <row r="5592" spans="1:12" ht="14.4" x14ac:dyDescent="0.3">
      <c r="A5592" s="7">
        <v>36024</v>
      </c>
      <c r="B5592" s="191">
        <v>1062.75</v>
      </c>
      <c r="C5592" s="191">
        <v>1083.670044</v>
      </c>
      <c r="D5592" s="191">
        <v>1055.079956</v>
      </c>
      <c r="E5592" s="191">
        <v>1083.670044</v>
      </c>
      <c r="F5592" s="192">
        <v>1083.670044</v>
      </c>
      <c r="G5592" s="191">
        <v>584380000</v>
      </c>
      <c r="H5592" s="194">
        <f t="shared" si="87"/>
        <v>1.9684821453775547E-2</v>
      </c>
      <c r="I5592" s="193"/>
      <c r="J5592" s="197">
        <v>5590</v>
      </c>
      <c r="K5592" s="234">
        <v>1.9684821453775547E-2</v>
      </c>
      <c r="L5592" s="198">
        <v>4.8399497631455256E-3</v>
      </c>
    </row>
    <row r="5593" spans="1:12" ht="14.4" x14ac:dyDescent="0.3">
      <c r="A5593" s="7">
        <v>36021</v>
      </c>
      <c r="B5593" s="191">
        <v>1074.910034</v>
      </c>
      <c r="C5593" s="191">
        <v>1083.920044</v>
      </c>
      <c r="D5593" s="191">
        <v>1057.219971</v>
      </c>
      <c r="E5593" s="191">
        <v>1062.75</v>
      </c>
      <c r="F5593" s="192">
        <v>1062.75</v>
      </c>
      <c r="G5593" s="191">
        <v>644030000</v>
      </c>
      <c r="H5593" s="194">
        <f t="shared" si="87"/>
        <v>-1.1312606279010692E-2</v>
      </c>
      <c r="I5593" s="193"/>
      <c r="J5593" s="197">
        <v>5591</v>
      </c>
      <c r="K5593" s="234">
        <v>-1.1312606279010692E-2</v>
      </c>
      <c r="L5593" s="198">
        <v>4.8415844242322148E-3</v>
      </c>
    </row>
    <row r="5594" spans="1:12" ht="14.4" x14ac:dyDescent="0.3">
      <c r="A5594" s="7">
        <v>36020</v>
      </c>
      <c r="B5594" s="191">
        <v>1084.219971</v>
      </c>
      <c r="C5594" s="191">
        <v>1091.5</v>
      </c>
      <c r="D5594" s="191">
        <v>1074.910034</v>
      </c>
      <c r="E5594" s="191">
        <v>1074.910034</v>
      </c>
      <c r="F5594" s="192">
        <v>1074.910034</v>
      </c>
      <c r="G5594" s="191">
        <v>660700000</v>
      </c>
      <c r="H5594" s="194">
        <f t="shared" si="87"/>
        <v>-8.5867602968180256E-3</v>
      </c>
      <c r="I5594" s="193"/>
      <c r="J5594" s="197">
        <v>5592</v>
      </c>
      <c r="K5594" s="234">
        <v>-8.5867602968180256E-3</v>
      </c>
      <c r="L5594" s="198">
        <v>4.8435533483188794E-3</v>
      </c>
    </row>
    <row r="5595" spans="1:12" ht="14.4" x14ac:dyDescent="0.3">
      <c r="A5595" s="7">
        <v>36019</v>
      </c>
      <c r="B5595" s="191">
        <v>1068.9799800000001</v>
      </c>
      <c r="C5595" s="191">
        <v>1084.6999510000001</v>
      </c>
      <c r="D5595" s="191">
        <v>1068.9799800000001</v>
      </c>
      <c r="E5595" s="191">
        <v>1084.219971</v>
      </c>
      <c r="F5595" s="192">
        <v>1084.219971</v>
      </c>
      <c r="G5595" s="191">
        <v>711700000</v>
      </c>
      <c r="H5595" s="194">
        <f t="shared" si="87"/>
        <v>1.4256572887361199E-2</v>
      </c>
      <c r="I5595" s="193"/>
      <c r="J5595" s="197">
        <v>5593</v>
      </c>
      <c r="K5595" s="234">
        <v>1.4256572887361199E-2</v>
      </c>
      <c r="L5595" s="198">
        <v>4.8441145105743563E-3</v>
      </c>
    </row>
    <row r="5596" spans="1:12" ht="14.4" x14ac:dyDescent="0.3">
      <c r="A5596" s="7">
        <v>36018</v>
      </c>
      <c r="B5596" s="191">
        <v>1083.1400149999999</v>
      </c>
      <c r="C5596" s="191">
        <v>1083.1400149999999</v>
      </c>
      <c r="D5596" s="191">
        <v>1054</v>
      </c>
      <c r="E5596" s="191">
        <v>1068.9799800000001</v>
      </c>
      <c r="F5596" s="192">
        <v>1068.9799800000001</v>
      </c>
      <c r="G5596" s="191">
        <v>774400000</v>
      </c>
      <c r="H5596" s="194">
        <f t="shared" si="87"/>
        <v>-1.3073134409127966E-2</v>
      </c>
      <c r="I5596" s="193"/>
      <c r="J5596" s="197">
        <v>5594</v>
      </c>
      <c r="K5596" s="234">
        <v>-1.3073134409127966E-2</v>
      </c>
      <c r="L5596" s="198">
        <v>4.8447963829607041E-3</v>
      </c>
    </row>
    <row r="5597" spans="1:12" ht="14.4" x14ac:dyDescent="0.3">
      <c r="A5597" s="7">
        <v>36017</v>
      </c>
      <c r="B5597" s="191">
        <v>1089.4499510000001</v>
      </c>
      <c r="C5597" s="191">
        <v>1092.8199460000001</v>
      </c>
      <c r="D5597" s="191">
        <v>1081.76001</v>
      </c>
      <c r="E5597" s="191">
        <v>1083.1400149999999</v>
      </c>
      <c r="F5597" s="192">
        <v>1083.1400149999999</v>
      </c>
      <c r="G5597" s="191">
        <v>579180000</v>
      </c>
      <c r="H5597" s="194">
        <f t="shared" si="87"/>
        <v>-5.791854866034233E-3</v>
      </c>
      <c r="I5597" s="193"/>
      <c r="J5597" s="197">
        <v>5595</v>
      </c>
      <c r="K5597" s="234">
        <v>-5.791854866034233E-3</v>
      </c>
      <c r="L5597" s="198">
        <v>4.8503859661404155E-3</v>
      </c>
    </row>
    <row r="5598" spans="1:12" ht="14.4" x14ac:dyDescent="0.3">
      <c r="A5598" s="7">
        <v>36014</v>
      </c>
      <c r="B5598" s="191">
        <v>1089.630005</v>
      </c>
      <c r="C5598" s="191">
        <v>1102.540039</v>
      </c>
      <c r="D5598" s="191">
        <v>1084.719971</v>
      </c>
      <c r="E5598" s="191">
        <v>1089.4499510000001</v>
      </c>
      <c r="F5598" s="192">
        <v>1089.4499510000001</v>
      </c>
      <c r="G5598" s="191">
        <v>759100000</v>
      </c>
      <c r="H5598" s="194">
        <f t="shared" si="87"/>
        <v>-1.6524324694961693E-4</v>
      </c>
      <c r="I5598" s="193"/>
      <c r="J5598" s="197">
        <v>5596</v>
      </c>
      <c r="K5598" s="234">
        <v>-1.6524324694961693E-4</v>
      </c>
      <c r="L5598" s="198">
        <v>4.853165612276087E-3</v>
      </c>
    </row>
    <row r="5599" spans="1:12" ht="14.4" x14ac:dyDescent="0.3">
      <c r="A5599" s="7">
        <v>36013</v>
      </c>
      <c r="B5599" s="191">
        <v>1081.4300539999999</v>
      </c>
      <c r="C5599" s="191">
        <v>1090.9499510000001</v>
      </c>
      <c r="D5599" s="191">
        <v>1074.9399410000001</v>
      </c>
      <c r="E5599" s="191">
        <v>1089.630005</v>
      </c>
      <c r="F5599" s="192">
        <v>1089.630005</v>
      </c>
      <c r="G5599" s="191">
        <v>768400000</v>
      </c>
      <c r="H5599" s="194">
        <f t="shared" si="87"/>
        <v>7.582507042105985E-3</v>
      </c>
      <c r="I5599" s="193"/>
      <c r="J5599" s="197">
        <v>5597</v>
      </c>
      <c r="K5599" s="234">
        <v>7.582507042105985E-3</v>
      </c>
      <c r="L5599" s="198">
        <v>4.8633327332319462E-3</v>
      </c>
    </row>
    <row r="5600" spans="1:12" ht="14.4" x14ac:dyDescent="0.3">
      <c r="A5600" s="7">
        <v>36012</v>
      </c>
      <c r="B5600" s="191">
        <v>1072.119995</v>
      </c>
      <c r="C5600" s="191">
        <v>1084.8000489999999</v>
      </c>
      <c r="D5600" s="191">
        <v>1057.349976</v>
      </c>
      <c r="E5600" s="191">
        <v>1081.4300539999999</v>
      </c>
      <c r="F5600" s="192">
        <v>1081.4300539999999</v>
      </c>
      <c r="G5600" s="191">
        <v>851600000</v>
      </c>
      <c r="H5600" s="194">
        <f t="shared" si="87"/>
        <v>8.683784504923733E-3</v>
      </c>
      <c r="I5600" s="193"/>
      <c r="J5600" s="197">
        <v>5598</v>
      </c>
      <c r="K5600" s="234">
        <v>8.683784504923733E-3</v>
      </c>
      <c r="L5600" s="198">
        <v>4.8650965994404792E-3</v>
      </c>
    </row>
    <row r="5601" spans="1:12" ht="14.4" x14ac:dyDescent="0.3">
      <c r="A5601" s="7">
        <v>36011</v>
      </c>
      <c r="B5601" s="191">
        <v>1112.4399410000001</v>
      </c>
      <c r="C5601" s="191">
        <v>1119.7299800000001</v>
      </c>
      <c r="D5601" s="191">
        <v>1071.8199460000001</v>
      </c>
      <c r="E5601" s="191">
        <v>1072.119995</v>
      </c>
      <c r="F5601" s="192">
        <v>1072.119995</v>
      </c>
      <c r="G5601" s="191">
        <v>852600000</v>
      </c>
      <c r="H5601" s="194">
        <f t="shared" si="87"/>
        <v>-3.6244604777274952E-2</v>
      </c>
      <c r="I5601" s="193"/>
      <c r="J5601" s="197">
        <v>5599</v>
      </c>
      <c r="K5601" s="234">
        <v>-3.6244604777274952E-2</v>
      </c>
      <c r="L5601" s="198">
        <v>4.8682590220659834E-3</v>
      </c>
    </row>
    <row r="5602" spans="1:12" ht="14.4" x14ac:dyDescent="0.3">
      <c r="A5602" s="7">
        <v>36010</v>
      </c>
      <c r="B5602" s="191">
        <v>1120.670044</v>
      </c>
      <c r="C5602" s="191">
        <v>1121.790039</v>
      </c>
      <c r="D5602" s="191">
        <v>1110.3900149999999</v>
      </c>
      <c r="E5602" s="191">
        <v>1112.4399410000001</v>
      </c>
      <c r="F5602" s="192">
        <v>1112.4399410000001</v>
      </c>
      <c r="G5602" s="191">
        <v>620400000</v>
      </c>
      <c r="H5602" s="194">
        <f t="shared" si="87"/>
        <v>-7.3439127279821105E-3</v>
      </c>
      <c r="I5602" s="193"/>
      <c r="J5602" s="197">
        <v>5600</v>
      </c>
      <c r="K5602" s="234">
        <v>-7.3439127279821105E-3</v>
      </c>
      <c r="L5602" s="198">
        <v>4.8692849989328876E-3</v>
      </c>
    </row>
    <row r="5603" spans="1:12" ht="14.4" x14ac:dyDescent="0.3">
      <c r="A5603" s="7">
        <v>36007</v>
      </c>
      <c r="B5603" s="191">
        <v>1142.9499510000001</v>
      </c>
      <c r="C5603" s="191">
        <v>1142.969971</v>
      </c>
      <c r="D5603" s="191">
        <v>1114.3000489999999</v>
      </c>
      <c r="E5603" s="191">
        <v>1120.670044</v>
      </c>
      <c r="F5603" s="192">
        <v>1120.670044</v>
      </c>
      <c r="G5603" s="191">
        <v>645910000</v>
      </c>
      <c r="H5603" s="194">
        <f t="shared" si="87"/>
        <v>-1.9493335627257132E-2</v>
      </c>
      <c r="I5603" s="193"/>
      <c r="J5603" s="197">
        <v>5601</v>
      </c>
      <c r="K5603" s="234">
        <v>-1.9493335627257132E-2</v>
      </c>
      <c r="L5603" s="198">
        <v>4.8694728806748973E-3</v>
      </c>
    </row>
    <row r="5604" spans="1:12" ht="14.4" x14ac:dyDescent="0.3">
      <c r="A5604" s="7">
        <v>36006</v>
      </c>
      <c r="B5604" s="191">
        <v>1125.209961</v>
      </c>
      <c r="C5604" s="191">
        <v>1143.0699460000001</v>
      </c>
      <c r="D5604" s="191">
        <v>1125.209961</v>
      </c>
      <c r="E5604" s="191">
        <v>1142.9499510000001</v>
      </c>
      <c r="F5604" s="192">
        <v>1142.9499510000001</v>
      </c>
      <c r="G5604" s="191">
        <v>687400000</v>
      </c>
      <c r="H5604" s="194">
        <f t="shared" si="87"/>
        <v>1.5765937571539178E-2</v>
      </c>
      <c r="I5604" s="193"/>
      <c r="J5604" s="197">
        <v>5602</v>
      </c>
      <c r="K5604" s="234">
        <v>1.5765937571539178E-2</v>
      </c>
      <c r="L5604" s="198">
        <v>4.8699103554239532E-3</v>
      </c>
    </row>
    <row r="5605" spans="1:12" ht="14.4" x14ac:dyDescent="0.3">
      <c r="A5605" s="7">
        <v>36005</v>
      </c>
      <c r="B5605" s="191">
        <v>1130.23999</v>
      </c>
      <c r="C5605" s="191">
        <v>1138.5600589999999</v>
      </c>
      <c r="D5605" s="191">
        <v>1121.9799800000001</v>
      </c>
      <c r="E5605" s="191">
        <v>1125.209961</v>
      </c>
      <c r="F5605" s="192">
        <v>1125.209961</v>
      </c>
      <c r="G5605" s="191">
        <v>644350000</v>
      </c>
      <c r="H5605" s="194">
        <f t="shared" si="87"/>
        <v>-4.4504079173486094E-3</v>
      </c>
      <c r="I5605" s="193"/>
      <c r="J5605" s="197">
        <v>5603</v>
      </c>
      <c r="K5605" s="234">
        <v>-4.4504079173486094E-3</v>
      </c>
      <c r="L5605" s="198">
        <v>4.876611640205651E-3</v>
      </c>
    </row>
    <row r="5606" spans="1:12" ht="14.4" x14ac:dyDescent="0.3">
      <c r="A5606" s="7">
        <v>36004</v>
      </c>
      <c r="B5606" s="191">
        <v>1147.2700199999999</v>
      </c>
      <c r="C5606" s="191">
        <v>1147.2700199999999</v>
      </c>
      <c r="D5606" s="191">
        <v>1119.4399410000001</v>
      </c>
      <c r="E5606" s="191">
        <v>1130.23999</v>
      </c>
      <c r="F5606" s="192">
        <v>1130.23999</v>
      </c>
      <c r="G5606" s="191">
        <v>703600000</v>
      </c>
      <c r="H5606" s="194">
        <f t="shared" si="87"/>
        <v>-1.4843959750643444E-2</v>
      </c>
      <c r="I5606" s="193"/>
      <c r="J5606" s="197">
        <v>5604</v>
      </c>
      <c r="K5606" s="234">
        <v>-1.4843959750643444E-2</v>
      </c>
      <c r="L5606" s="198">
        <v>4.8801521606282386E-3</v>
      </c>
    </row>
    <row r="5607" spans="1:12" ht="14.4" x14ac:dyDescent="0.3">
      <c r="A5607" s="7">
        <v>36003</v>
      </c>
      <c r="B5607" s="191">
        <v>1140.8000489999999</v>
      </c>
      <c r="C5607" s="191">
        <v>1147.2700199999999</v>
      </c>
      <c r="D5607" s="191">
        <v>1128.1899410000001</v>
      </c>
      <c r="E5607" s="191">
        <v>1147.2700199999999</v>
      </c>
      <c r="F5607" s="192">
        <v>1147.2700199999999</v>
      </c>
      <c r="G5607" s="191">
        <v>619990000</v>
      </c>
      <c r="H5607" s="194">
        <f t="shared" si="87"/>
        <v>5.6714329611674014E-3</v>
      </c>
      <c r="I5607" s="193"/>
      <c r="J5607" s="197">
        <v>5605</v>
      </c>
      <c r="K5607" s="234">
        <v>5.6714329611674014E-3</v>
      </c>
      <c r="L5607" s="198">
        <v>4.8847286524287027E-3</v>
      </c>
    </row>
    <row r="5608" spans="1:12" ht="14.4" x14ac:dyDescent="0.3">
      <c r="A5608" s="7">
        <v>36000</v>
      </c>
      <c r="B5608" s="191">
        <v>1139.75</v>
      </c>
      <c r="C5608" s="191">
        <v>1150.1400149999999</v>
      </c>
      <c r="D5608" s="191">
        <v>1129.1099850000001</v>
      </c>
      <c r="E5608" s="191">
        <v>1140.8000489999999</v>
      </c>
      <c r="F5608" s="192">
        <v>1140.8000489999999</v>
      </c>
      <c r="G5608" s="191">
        <v>698600000</v>
      </c>
      <c r="H5608" s="194">
        <f t="shared" si="87"/>
        <v>9.2129765299402892E-4</v>
      </c>
      <c r="I5608" s="193"/>
      <c r="J5608" s="197">
        <v>5606</v>
      </c>
      <c r="K5608" s="234">
        <v>9.2129765299402892E-4</v>
      </c>
      <c r="L5608" s="198">
        <v>4.8911800557181117E-3</v>
      </c>
    </row>
    <row r="5609" spans="1:12" ht="14.4" x14ac:dyDescent="0.3">
      <c r="A5609" s="7">
        <v>35999</v>
      </c>
      <c r="B5609" s="191">
        <v>1164.079956</v>
      </c>
      <c r="C5609" s="191">
        <v>1164.349976</v>
      </c>
      <c r="D5609" s="191">
        <v>1139.75</v>
      </c>
      <c r="E5609" s="191">
        <v>1139.75</v>
      </c>
      <c r="F5609" s="192">
        <v>1139.75</v>
      </c>
      <c r="G5609" s="191">
        <v>741600000</v>
      </c>
      <c r="H5609" s="194">
        <f t="shared" si="87"/>
        <v>-2.0900588378484235E-2</v>
      </c>
      <c r="I5609" s="193"/>
      <c r="J5609" s="197">
        <v>5607</v>
      </c>
      <c r="K5609" s="234">
        <v>-2.0900588378484235E-2</v>
      </c>
      <c r="L5609" s="198">
        <v>4.8918822817900906E-3</v>
      </c>
    </row>
    <row r="5610" spans="1:12" ht="14.4" x14ac:dyDescent="0.3">
      <c r="A5610" s="7">
        <v>35998</v>
      </c>
      <c r="B5610" s="191">
        <v>1165.0699460000001</v>
      </c>
      <c r="C5610" s="191">
        <v>1167.670044</v>
      </c>
      <c r="D5610" s="191">
        <v>1155.1999510000001</v>
      </c>
      <c r="E5610" s="191">
        <v>1164.079956</v>
      </c>
      <c r="F5610" s="192">
        <v>1164.079956</v>
      </c>
      <c r="G5610" s="191">
        <v>739800000</v>
      </c>
      <c r="H5610" s="194">
        <f t="shared" si="87"/>
        <v>-8.4972580693454291E-4</v>
      </c>
      <c r="I5610" s="193"/>
      <c r="J5610" s="197">
        <v>5608</v>
      </c>
      <c r="K5610" s="234">
        <v>-8.4972580693454291E-4</v>
      </c>
      <c r="L5610" s="198">
        <v>4.8954370942113912E-3</v>
      </c>
    </row>
    <row r="5611" spans="1:12" ht="14.4" x14ac:dyDescent="0.3">
      <c r="A5611" s="7">
        <v>35997</v>
      </c>
      <c r="B5611" s="191">
        <v>1184.099976</v>
      </c>
      <c r="C5611" s="191">
        <v>1187.369995</v>
      </c>
      <c r="D5611" s="191">
        <v>1163.0500489999999</v>
      </c>
      <c r="E5611" s="191">
        <v>1165.0699460000001</v>
      </c>
      <c r="F5611" s="192">
        <v>1165.0699460000001</v>
      </c>
      <c r="G5611" s="191">
        <v>659700000</v>
      </c>
      <c r="H5611" s="194">
        <f t="shared" si="87"/>
        <v>-1.6071303425142455E-2</v>
      </c>
      <c r="I5611" s="193"/>
      <c r="J5611" s="197">
        <v>5609</v>
      </c>
      <c r="K5611" s="234">
        <v>-1.6071303425142455E-2</v>
      </c>
      <c r="L5611" s="198">
        <v>4.8972810511887762E-3</v>
      </c>
    </row>
    <row r="5612" spans="1:12" ht="14.4" x14ac:dyDescent="0.3">
      <c r="A5612" s="7">
        <v>35996</v>
      </c>
      <c r="B5612" s="191">
        <v>1186.75</v>
      </c>
      <c r="C5612" s="191">
        <v>1190.579956</v>
      </c>
      <c r="D5612" s="191">
        <v>1179.1899410000001</v>
      </c>
      <c r="E5612" s="191">
        <v>1184.099976</v>
      </c>
      <c r="F5612" s="192">
        <v>1184.099976</v>
      </c>
      <c r="G5612" s="191">
        <v>560580000</v>
      </c>
      <c r="H5612" s="194">
        <f t="shared" si="87"/>
        <v>-2.233009479671397E-3</v>
      </c>
      <c r="I5612" s="193"/>
      <c r="J5612" s="197">
        <v>5610</v>
      </c>
      <c r="K5612" s="234">
        <v>-2.233009479671397E-3</v>
      </c>
      <c r="L5612" s="198">
        <v>4.89751130675708E-3</v>
      </c>
    </row>
    <row r="5613" spans="1:12" ht="14.4" x14ac:dyDescent="0.3">
      <c r="A5613" s="7">
        <v>35993</v>
      </c>
      <c r="B5613" s="191">
        <v>1183.98999</v>
      </c>
      <c r="C5613" s="191">
        <v>1188.099976</v>
      </c>
      <c r="D5613" s="191">
        <v>1182.420044</v>
      </c>
      <c r="E5613" s="191">
        <v>1186.75</v>
      </c>
      <c r="F5613" s="192">
        <v>1186.75</v>
      </c>
      <c r="G5613" s="191">
        <v>618030000</v>
      </c>
      <c r="H5613" s="194">
        <f t="shared" si="87"/>
        <v>2.3311092351380146E-3</v>
      </c>
      <c r="I5613" s="193"/>
      <c r="J5613" s="197">
        <v>5611</v>
      </c>
      <c r="K5613" s="234">
        <v>2.3311092351380146E-3</v>
      </c>
      <c r="L5613" s="198">
        <v>4.9002030282174931E-3</v>
      </c>
    </row>
    <row r="5614" spans="1:12" ht="14.4" x14ac:dyDescent="0.3">
      <c r="A5614" s="7">
        <v>35992</v>
      </c>
      <c r="B5614" s="191">
        <v>1174.8100589999999</v>
      </c>
      <c r="C5614" s="191">
        <v>1184.0200199999999</v>
      </c>
      <c r="D5614" s="191">
        <v>1170.400024</v>
      </c>
      <c r="E5614" s="191">
        <v>1183.98999</v>
      </c>
      <c r="F5614" s="192">
        <v>1183.98999</v>
      </c>
      <c r="G5614" s="191">
        <v>677800000</v>
      </c>
      <c r="H5614" s="194">
        <f t="shared" si="87"/>
        <v>7.8139703773170751E-3</v>
      </c>
      <c r="I5614" s="193"/>
      <c r="J5614" s="197">
        <v>5612</v>
      </c>
      <c r="K5614" s="234">
        <v>7.8139703773170751E-3</v>
      </c>
      <c r="L5614" s="198">
        <v>4.9024513105130471E-3</v>
      </c>
    </row>
    <row r="5615" spans="1:12" ht="14.4" x14ac:dyDescent="0.3">
      <c r="A5615" s="7">
        <v>35991</v>
      </c>
      <c r="B5615" s="191">
        <v>1177.579956</v>
      </c>
      <c r="C5615" s="191">
        <v>1181.4799800000001</v>
      </c>
      <c r="D5615" s="191">
        <v>1174.7299800000001</v>
      </c>
      <c r="E5615" s="191">
        <v>1174.8100589999999</v>
      </c>
      <c r="F5615" s="192">
        <v>1174.8100589999999</v>
      </c>
      <c r="G5615" s="191">
        <v>723900000</v>
      </c>
      <c r="H5615" s="194">
        <f t="shared" si="87"/>
        <v>-2.3521944186354069E-3</v>
      </c>
      <c r="I5615" s="193"/>
      <c r="J5615" s="197">
        <v>5613</v>
      </c>
      <c r="K5615" s="234">
        <v>-2.3521944186354069E-3</v>
      </c>
      <c r="L5615" s="198">
        <v>4.9165433089466198E-3</v>
      </c>
    </row>
    <row r="5616" spans="1:12" ht="14.4" x14ac:dyDescent="0.3">
      <c r="A5616" s="7">
        <v>35990</v>
      </c>
      <c r="B5616" s="191">
        <v>1165.1899410000001</v>
      </c>
      <c r="C5616" s="191">
        <v>1179.76001</v>
      </c>
      <c r="D5616" s="191">
        <v>1165.1899410000001</v>
      </c>
      <c r="E5616" s="191">
        <v>1177.579956</v>
      </c>
      <c r="F5616" s="192">
        <v>1177.579956</v>
      </c>
      <c r="G5616" s="191">
        <v>700300000</v>
      </c>
      <c r="H5616" s="194">
        <f t="shared" si="87"/>
        <v>1.0633472332730983E-2</v>
      </c>
      <c r="I5616" s="193"/>
      <c r="J5616" s="197">
        <v>5614</v>
      </c>
      <c r="K5616" s="234">
        <v>1.0633472332730983E-2</v>
      </c>
      <c r="L5616" s="198">
        <v>4.9219823099897484E-3</v>
      </c>
    </row>
    <row r="5617" spans="1:12" ht="14.4" x14ac:dyDescent="0.3">
      <c r="A5617" s="7">
        <v>35989</v>
      </c>
      <c r="B5617" s="191">
        <v>1164.329956</v>
      </c>
      <c r="C5617" s="191">
        <v>1166.9799800000001</v>
      </c>
      <c r="D5617" s="191">
        <v>1160.209961</v>
      </c>
      <c r="E5617" s="191">
        <v>1165.1899410000001</v>
      </c>
      <c r="F5617" s="192">
        <v>1165.1899410000001</v>
      </c>
      <c r="G5617" s="191">
        <v>574880000</v>
      </c>
      <c r="H5617" s="194">
        <f t="shared" si="87"/>
        <v>7.3860935688238149E-4</v>
      </c>
      <c r="I5617" s="193"/>
      <c r="J5617" s="197">
        <v>5615</v>
      </c>
      <c r="K5617" s="234">
        <v>7.3860935688238149E-4</v>
      </c>
      <c r="L5617" s="198">
        <v>4.9264450595979167E-3</v>
      </c>
    </row>
    <row r="5618" spans="1:12" ht="14.4" x14ac:dyDescent="0.3">
      <c r="A5618" s="7">
        <v>35986</v>
      </c>
      <c r="B5618" s="191">
        <v>1158.5699460000001</v>
      </c>
      <c r="C5618" s="191">
        <v>1166.9300539999999</v>
      </c>
      <c r="D5618" s="191">
        <v>1150.880005</v>
      </c>
      <c r="E5618" s="191">
        <v>1164.329956</v>
      </c>
      <c r="F5618" s="192">
        <v>1164.329956</v>
      </c>
      <c r="G5618" s="191">
        <v>576080000</v>
      </c>
      <c r="H5618" s="194">
        <f t="shared" si="87"/>
        <v>4.980231240649155E-3</v>
      </c>
      <c r="I5618" s="193"/>
      <c r="J5618" s="197">
        <v>5616</v>
      </c>
      <c r="K5618" s="234">
        <v>4.980231240649155E-3</v>
      </c>
      <c r="L5618" s="198">
        <v>4.9271985240856913E-3</v>
      </c>
    </row>
    <row r="5619" spans="1:12" ht="14.4" x14ac:dyDescent="0.3">
      <c r="A5619" s="7">
        <v>35985</v>
      </c>
      <c r="B5619" s="191">
        <v>1166.380005</v>
      </c>
      <c r="C5619" s="191">
        <v>1166.380005</v>
      </c>
      <c r="D5619" s="191">
        <v>1156.030029</v>
      </c>
      <c r="E5619" s="191">
        <v>1158.5600589999999</v>
      </c>
      <c r="F5619" s="192">
        <v>1158.5600589999999</v>
      </c>
      <c r="G5619" s="191">
        <v>663600000</v>
      </c>
      <c r="H5619" s="194">
        <f t="shared" si="87"/>
        <v>-6.7044582095695925E-3</v>
      </c>
      <c r="I5619" s="193"/>
      <c r="J5619" s="197">
        <v>5617</v>
      </c>
      <c r="K5619" s="234">
        <v>-6.7044582095695925E-3</v>
      </c>
      <c r="L5619" s="198">
        <v>4.9313451513960781E-3</v>
      </c>
    </row>
    <row r="5620" spans="1:12" ht="14.4" x14ac:dyDescent="0.3">
      <c r="A5620" s="7">
        <v>35984</v>
      </c>
      <c r="B5620" s="191">
        <v>1154.660034</v>
      </c>
      <c r="C5620" s="191">
        <v>1166.8900149999999</v>
      </c>
      <c r="D5620" s="191">
        <v>1154.660034</v>
      </c>
      <c r="E5620" s="191">
        <v>1166.380005</v>
      </c>
      <c r="F5620" s="192">
        <v>1166.380005</v>
      </c>
      <c r="G5620" s="191">
        <v>607230000</v>
      </c>
      <c r="H5620" s="194">
        <f t="shared" si="87"/>
        <v>1.0150148662718838E-2</v>
      </c>
      <c r="I5620" s="193"/>
      <c r="J5620" s="197">
        <v>5618</v>
      </c>
      <c r="K5620" s="234">
        <v>1.0150148662718838E-2</v>
      </c>
      <c r="L5620" s="198">
        <v>4.9355203495572552E-3</v>
      </c>
    </row>
    <row r="5621" spans="1:12" ht="14.4" x14ac:dyDescent="0.3">
      <c r="A5621" s="7">
        <v>35983</v>
      </c>
      <c r="B5621" s="191">
        <v>1157.329956</v>
      </c>
      <c r="C5621" s="191">
        <v>1159.8100589999999</v>
      </c>
      <c r="D5621" s="191">
        <v>1152.849976</v>
      </c>
      <c r="E5621" s="191">
        <v>1154.660034</v>
      </c>
      <c r="F5621" s="192">
        <v>1154.660034</v>
      </c>
      <c r="G5621" s="191">
        <v>624890000</v>
      </c>
      <c r="H5621" s="194">
        <f t="shared" si="87"/>
        <v>-2.3069669856536938E-3</v>
      </c>
      <c r="I5621" s="193"/>
      <c r="J5621" s="197">
        <v>5619</v>
      </c>
      <c r="K5621" s="234">
        <v>-2.3069669856536938E-3</v>
      </c>
      <c r="L5621" s="198">
        <v>4.9376136698414249E-3</v>
      </c>
    </row>
    <row r="5622" spans="1:12" ht="14.4" x14ac:dyDescent="0.3">
      <c r="A5622" s="7">
        <v>35982</v>
      </c>
      <c r="B5622" s="191">
        <v>1146.420044</v>
      </c>
      <c r="C5622" s="191">
        <v>1157.329956</v>
      </c>
      <c r="D5622" s="191">
        <v>1145.030029</v>
      </c>
      <c r="E5622" s="191">
        <v>1157.329956</v>
      </c>
      <c r="F5622" s="192">
        <v>1157.329956</v>
      </c>
      <c r="G5622" s="191">
        <v>514750000</v>
      </c>
      <c r="H5622" s="194">
        <f t="shared" si="87"/>
        <v>9.5165049294969207E-3</v>
      </c>
      <c r="I5622" s="193"/>
      <c r="J5622" s="197">
        <v>5620</v>
      </c>
      <c r="K5622" s="234">
        <v>9.5165049294969207E-3</v>
      </c>
      <c r="L5622" s="198">
        <v>4.9386569274581828E-3</v>
      </c>
    </row>
    <row r="5623" spans="1:12" ht="14.4" x14ac:dyDescent="0.3">
      <c r="A5623" s="7">
        <v>35978</v>
      </c>
      <c r="B5623" s="191">
        <v>1148.5600589999999</v>
      </c>
      <c r="C5623" s="191">
        <v>1148.5600589999999</v>
      </c>
      <c r="D5623" s="191">
        <v>1142.98999</v>
      </c>
      <c r="E5623" s="191">
        <v>1146.420044</v>
      </c>
      <c r="F5623" s="192">
        <v>1146.420044</v>
      </c>
      <c r="G5623" s="191">
        <v>510210000</v>
      </c>
      <c r="H5623" s="194">
        <f t="shared" si="87"/>
        <v>-1.863215583052021E-3</v>
      </c>
      <c r="I5623" s="193"/>
      <c r="J5623" s="197">
        <v>5621</v>
      </c>
      <c r="K5623" s="234">
        <v>-1.863215583052021E-3</v>
      </c>
      <c r="L5623" s="198">
        <v>4.9447812331994889E-3</v>
      </c>
    </row>
    <row r="5624" spans="1:12" ht="14.4" x14ac:dyDescent="0.3">
      <c r="A5624" s="7">
        <v>35977</v>
      </c>
      <c r="B5624" s="191">
        <v>1133.839966</v>
      </c>
      <c r="C5624" s="191">
        <v>1148.5600589999999</v>
      </c>
      <c r="D5624" s="191">
        <v>1133.839966</v>
      </c>
      <c r="E5624" s="191">
        <v>1148.5600589999999</v>
      </c>
      <c r="F5624" s="192">
        <v>1148.5600589999999</v>
      </c>
      <c r="G5624" s="191">
        <v>701600000</v>
      </c>
      <c r="H5624" s="194">
        <f t="shared" si="87"/>
        <v>1.2982513795072828E-2</v>
      </c>
      <c r="I5624" s="193"/>
      <c r="J5624" s="197">
        <v>5622</v>
      </c>
      <c r="K5624" s="234">
        <v>1.2982513795072828E-2</v>
      </c>
      <c r="L5624" s="198">
        <v>4.9480830018888118E-3</v>
      </c>
    </row>
    <row r="5625" spans="1:12" ht="14.4" x14ac:dyDescent="0.3">
      <c r="A5625" s="7">
        <v>35976</v>
      </c>
      <c r="B5625" s="191">
        <v>1138.48999</v>
      </c>
      <c r="C5625" s="191">
        <v>1140.8000489999999</v>
      </c>
      <c r="D5625" s="191">
        <v>1131.9799800000001</v>
      </c>
      <c r="E5625" s="191">
        <v>1133.839966</v>
      </c>
      <c r="F5625" s="192">
        <v>1133.839966</v>
      </c>
      <c r="G5625" s="191">
        <v>757200000</v>
      </c>
      <c r="H5625" s="194">
        <f t="shared" si="87"/>
        <v>-4.0843784669551903E-3</v>
      </c>
      <c r="I5625" s="193"/>
      <c r="J5625" s="197">
        <v>5623</v>
      </c>
      <c r="K5625" s="234">
        <v>-4.0843784669551903E-3</v>
      </c>
      <c r="L5625" s="198">
        <v>4.948096377222674E-3</v>
      </c>
    </row>
    <row r="5626" spans="1:12" ht="14.4" x14ac:dyDescent="0.3">
      <c r="A5626" s="7">
        <v>35975</v>
      </c>
      <c r="B5626" s="191">
        <v>1133.1999510000001</v>
      </c>
      <c r="C5626" s="191">
        <v>1145.150024</v>
      </c>
      <c r="D5626" s="191">
        <v>1133.1999510000001</v>
      </c>
      <c r="E5626" s="191">
        <v>1138.48999</v>
      </c>
      <c r="F5626" s="192">
        <v>1138.48999</v>
      </c>
      <c r="G5626" s="191">
        <v>564350000</v>
      </c>
      <c r="H5626" s="194">
        <f t="shared" si="87"/>
        <v>4.6682308760530285E-3</v>
      </c>
      <c r="I5626" s="193"/>
      <c r="J5626" s="197">
        <v>5624</v>
      </c>
      <c r="K5626" s="234">
        <v>4.6682308760530285E-3</v>
      </c>
      <c r="L5626" s="198">
        <v>4.9528663605071322E-3</v>
      </c>
    </row>
    <row r="5627" spans="1:12" ht="14.4" x14ac:dyDescent="0.3">
      <c r="A5627" s="7">
        <v>35972</v>
      </c>
      <c r="B5627" s="191">
        <v>1129.280029</v>
      </c>
      <c r="C5627" s="191">
        <v>1136.829956</v>
      </c>
      <c r="D5627" s="191">
        <v>1129.280029</v>
      </c>
      <c r="E5627" s="191">
        <v>1133.1999510000001</v>
      </c>
      <c r="F5627" s="192">
        <v>1133.1999510000001</v>
      </c>
      <c r="G5627" s="191">
        <v>520050000</v>
      </c>
      <c r="H5627" s="194">
        <f t="shared" si="87"/>
        <v>3.4711691514382058E-3</v>
      </c>
      <c r="I5627" s="193"/>
      <c r="J5627" s="197">
        <v>5625</v>
      </c>
      <c r="K5627" s="234">
        <v>3.4711691514382058E-3</v>
      </c>
      <c r="L5627" s="198">
        <v>4.9536284404512214E-3</v>
      </c>
    </row>
    <row r="5628" spans="1:12" ht="14.4" x14ac:dyDescent="0.3">
      <c r="A5628" s="7">
        <v>35971</v>
      </c>
      <c r="B5628" s="191">
        <v>1132.880005</v>
      </c>
      <c r="C5628" s="191">
        <v>1142.040039</v>
      </c>
      <c r="D5628" s="191">
        <v>1127.599976</v>
      </c>
      <c r="E5628" s="191">
        <v>1129.280029</v>
      </c>
      <c r="F5628" s="192">
        <v>1129.280029</v>
      </c>
      <c r="G5628" s="191">
        <v>669900000</v>
      </c>
      <c r="H5628" s="194">
        <f t="shared" si="87"/>
        <v>-3.1777204859397001E-3</v>
      </c>
      <c r="I5628" s="193"/>
      <c r="J5628" s="197">
        <v>5626</v>
      </c>
      <c r="K5628" s="234">
        <v>-3.1777204859397001E-3</v>
      </c>
      <c r="L5628" s="198">
        <v>4.9547468068599498E-3</v>
      </c>
    </row>
    <row r="5629" spans="1:12" ht="14.4" x14ac:dyDescent="0.3">
      <c r="A5629" s="7">
        <v>35970</v>
      </c>
      <c r="B5629" s="191">
        <v>1119.48999</v>
      </c>
      <c r="C5629" s="191">
        <v>1134.400024</v>
      </c>
      <c r="D5629" s="191">
        <v>1115.099976</v>
      </c>
      <c r="E5629" s="191">
        <v>1132.880005</v>
      </c>
      <c r="F5629" s="192">
        <v>1132.880005</v>
      </c>
      <c r="G5629" s="191">
        <v>714900000</v>
      </c>
      <c r="H5629" s="194">
        <f t="shared" si="87"/>
        <v>1.1960817086001769E-2</v>
      </c>
      <c r="I5629" s="193"/>
      <c r="J5629" s="197">
        <v>5627</v>
      </c>
      <c r="K5629" s="234">
        <v>1.1960817086001769E-2</v>
      </c>
      <c r="L5629" s="198">
        <v>4.9604889859096966E-3</v>
      </c>
    </row>
    <row r="5630" spans="1:12" ht="14.4" x14ac:dyDescent="0.3">
      <c r="A5630" s="7">
        <v>35969</v>
      </c>
      <c r="B5630" s="191">
        <v>1103.209961</v>
      </c>
      <c r="C5630" s="191">
        <v>1119.48999</v>
      </c>
      <c r="D5630" s="191">
        <v>1103.209961</v>
      </c>
      <c r="E5630" s="191">
        <v>1119.48999</v>
      </c>
      <c r="F5630" s="192">
        <v>1119.48999</v>
      </c>
      <c r="G5630" s="191">
        <v>657100000</v>
      </c>
      <c r="H5630" s="194">
        <f t="shared" si="87"/>
        <v>1.4756963384597298E-2</v>
      </c>
      <c r="I5630" s="193"/>
      <c r="J5630" s="197">
        <v>5628</v>
      </c>
      <c r="K5630" s="234">
        <v>1.4756963384597298E-2</v>
      </c>
      <c r="L5630" s="198">
        <v>4.9614578718016455E-3</v>
      </c>
    </row>
    <row r="5631" spans="1:12" ht="14.4" x14ac:dyDescent="0.3">
      <c r="A5631" s="7">
        <v>35968</v>
      </c>
      <c r="B5631" s="191">
        <v>1100.650024</v>
      </c>
      <c r="C5631" s="191">
        <v>1109.01001</v>
      </c>
      <c r="D5631" s="191">
        <v>1099.420044</v>
      </c>
      <c r="E5631" s="191">
        <v>1103.209961</v>
      </c>
      <c r="F5631" s="192">
        <v>1103.209961</v>
      </c>
      <c r="G5631" s="191">
        <v>531550000</v>
      </c>
      <c r="H5631" s="194">
        <f t="shared" si="87"/>
        <v>2.3258410431833969E-3</v>
      </c>
      <c r="I5631" s="193"/>
      <c r="J5631" s="197">
        <v>5629</v>
      </c>
      <c r="K5631" s="234">
        <v>2.3258410431833969E-3</v>
      </c>
      <c r="L5631" s="198">
        <v>4.9622722672351951E-3</v>
      </c>
    </row>
    <row r="5632" spans="1:12" ht="14.4" x14ac:dyDescent="0.3">
      <c r="A5632" s="7">
        <v>35965</v>
      </c>
      <c r="B5632" s="191">
        <v>1106.369995</v>
      </c>
      <c r="C5632" s="191">
        <v>1111.25</v>
      </c>
      <c r="D5632" s="191">
        <v>1097.099976</v>
      </c>
      <c r="E5632" s="191">
        <v>1100.650024</v>
      </c>
      <c r="F5632" s="192">
        <v>1100.650024</v>
      </c>
      <c r="G5632" s="191">
        <v>715500000</v>
      </c>
      <c r="H5632" s="194">
        <f t="shared" si="87"/>
        <v>-5.1700344603072745E-3</v>
      </c>
      <c r="I5632" s="193"/>
      <c r="J5632" s="197">
        <v>5630</v>
      </c>
      <c r="K5632" s="234">
        <v>-5.1700344603072745E-3</v>
      </c>
      <c r="L5632" s="198">
        <v>4.9629878780623644E-3</v>
      </c>
    </row>
    <row r="5633" spans="1:12" ht="14.4" x14ac:dyDescent="0.3">
      <c r="A5633" s="7">
        <v>35964</v>
      </c>
      <c r="B5633" s="191">
        <v>1107.1099850000001</v>
      </c>
      <c r="C5633" s="191">
        <v>1109.3599850000001</v>
      </c>
      <c r="D5633" s="191">
        <v>1103.709961</v>
      </c>
      <c r="E5633" s="191">
        <v>1106.369995</v>
      </c>
      <c r="F5633" s="192">
        <v>1106.369995</v>
      </c>
      <c r="G5633" s="191">
        <v>590440000</v>
      </c>
      <c r="H5633" s="194">
        <f t="shared" si="87"/>
        <v>-6.6839790989694158E-4</v>
      </c>
      <c r="I5633" s="193"/>
      <c r="J5633" s="197">
        <v>5631</v>
      </c>
      <c r="K5633" s="234">
        <v>-6.6839790989694158E-4</v>
      </c>
      <c r="L5633" s="198">
        <v>4.963019739207669E-3</v>
      </c>
    </row>
    <row r="5634" spans="1:12" ht="14.4" x14ac:dyDescent="0.3">
      <c r="A5634" s="7">
        <v>35963</v>
      </c>
      <c r="B5634" s="191">
        <v>1087.589966</v>
      </c>
      <c r="C5634" s="191">
        <v>1112.869995</v>
      </c>
      <c r="D5634" s="191">
        <v>1087.579956</v>
      </c>
      <c r="E5634" s="191">
        <v>1107.1099850000001</v>
      </c>
      <c r="F5634" s="192">
        <v>1107.1099850000001</v>
      </c>
      <c r="G5634" s="191">
        <v>744400000</v>
      </c>
      <c r="H5634" s="194">
        <f t="shared" si="87"/>
        <v>1.7947957971506376E-2</v>
      </c>
      <c r="I5634" s="193"/>
      <c r="J5634" s="197">
        <v>5632</v>
      </c>
      <c r="K5634" s="234">
        <v>1.7947957971506376E-2</v>
      </c>
      <c r="L5634" s="198">
        <v>4.9630998183270584E-3</v>
      </c>
    </row>
    <row r="5635" spans="1:12" ht="14.4" x14ac:dyDescent="0.3">
      <c r="A5635" s="7">
        <v>35962</v>
      </c>
      <c r="B5635" s="191">
        <v>1077.01001</v>
      </c>
      <c r="C5635" s="191">
        <v>1087.589966</v>
      </c>
      <c r="D5635" s="191">
        <v>1074.670044</v>
      </c>
      <c r="E5635" s="191">
        <v>1087.589966</v>
      </c>
      <c r="F5635" s="192">
        <v>1087.589966</v>
      </c>
      <c r="G5635" s="191">
        <v>664600000</v>
      </c>
      <c r="H5635" s="194">
        <f t="shared" si="87"/>
        <v>9.8234518730239452E-3</v>
      </c>
      <c r="I5635" s="193"/>
      <c r="J5635" s="197">
        <v>5633</v>
      </c>
      <c r="K5635" s="234">
        <v>9.8234518730239452E-3</v>
      </c>
      <c r="L5635" s="198">
        <v>4.9693609842046882E-3</v>
      </c>
    </row>
    <row r="5636" spans="1:12" ht="14.4" x14ac:dyDescent="0.3">
      <c r="A5636" s="7">
        <v>35961</v>
      </c>
      <c r="B5636" s="191">
        <v>1098.839966</v>
      </c>
      <c r="C5636" s="191">
        <v>1098.839966</v>
      </c>
      <c r="D5636" s="191">
        <v>1077.01001</v>
      </c>
      <c r="E5636" s="191">
        <v>1077.01001</v>
      </c>
      <c r="F5636" s="192">
        <v>1077.01001</v>
      </c>
      <c r="G5636" s="191">
        <v>595820000</v>
      </c>
      <c r="H5636" s="194">
        <f t="shared" ref="H5636:H5699" si="88">(F5636-F5637)/F5637</f>
        <v>-1.9866365144567411E-2</v>
      </c>
      <c r="I5636" s="193"/>
      <c r="J5636" s="197">
        <v>5634</v>
      </c>
      <c r="K5636" s="234">
        <v>-1.9866365144567411E-2</v>
      </c>
      <c r="L5636" s="198">
        <v>4.9695319387120188E-3</v>
      </c>
    </row>
    <row r="5637" spans="1:12" ht="14.4" x14ac:dyDescent="0.3">
      <c r="A5637" s="7">
        <v>35958</v>
      </c>
      <c r="B5637" s="191">
        <v>1094.579956</v>
      </c>
      <c r="C5637" s="191">
        <v>1098.839966</v>
      </c>
      <c r="D5637" s="191">
        <v>1080.829956</v>
      </c>
      <c r="E5637" s="191">
        <v>1098.839966</v>
      </c>
      <c r="F5637" s="192">
        <v>1098.839966</v>
      </c>
      <c r="G5637" s="191">
        <v>633300000</v>
      </c>
      <c r="H5637" s="194">
        <f t="shared" si="88"/>
        <v>3.8919130362734008E-3</v>
      </c>
      <c r="I5637" s="193"/>
      <c r="J5637" s="197">
        <v>5635</v>
      </c>
      <c r="K5637" s="234">
        <v>3.8919130362734008E-3</v>
      </c>
      <c r="L5637" s="198">
        <v>4.9758457911698376E-3</v>
      </c>
    </row>
    <row r="5638" spans="1:12" ht="14.4" x14ac:dyDescent="0.3">
      <c r="A5638" s="7">
        <v>35957</v>
      </c>
      <c r="B5638" s="191">
        <v>1112.280029</v>
      </c>
      <c r="C5638" s="191">
        <v>1114.1999510000001</v>
      </c>
      <c r="D5638" s="191">
        <v>1094.280029</v>
      </c>
      <c r="E5638" s="191">
        <v>1094.579956</v>
      </c>
      <c r="F5638" s="192">
        <v>1094.579956</v>
      </c>
      <c r="G5638" s="191">
        <v>627470000</v>
      </c>
      <c r="H5638" s="194">
        <f t="shared" si="88"/>
        <v>-1.5913324467322586E-2</v>
      </c>
      <c r="I5638" s="193"/>
      <c r="J5638" s="197">
        <v>5636</v>
      </c>
      <c r="K5638" s="234">
        <v>-1.5913324467322586E-2</v>
      </c>
      <c r="L5638" s="198">
        <v>4.9762072363195202E-3</v>
      </c>
    </row>
    <row r="5639" spans="1:12" ht="14.4" x14ac:dyDescent="0.3">
      <c r="A5639" s="7">
        <v>35956</v>
      </c>
      <c r="B5639" s="191">
        <v>1118.410034</v>
      </c>
      <c r="C5639" s="191">
        <v>1126</v>
      </c>
      <c r="D5639" s="191">
        <v>1110.2700199999999</v>
      </c>
      <c r="E5639" s="191">
        <v>1112.280029</v>
      </c>
      <c r="F5639" s="192">
        <v>1112.280029</v>
      </c>
      <c r="G5639" s="191">
        <v>609410000</v>
      </c>
      <c r="H5639" s="194">
        <f t="shared" si="88"/>
        <v>-5.4809996456093874E-3</v>
      </c>
      <c r="I5639" s="193"/>
      <c r="J5639" s="197">
        <v>5637</v>
      </c>
      <c r="K5639" s="234">
        <v>-5.4809996456093874E-3</v>
      </c>
      <c r="L5639" s="198">
        <v>4.980231240649155E-3</v>
      </c>
    </row>
    <row r="5640" spans="1:12" ht="14.4" x14ac:dyDescent="0.3">
      <c r="A5640" s="7">
        <v>35955</v>
      </c>
      <c r="B5640" s="191">
        <v>1115.719971</v>
      </c>
      <c r="C5640" s="191">
        <v>1119.920044</v>
      </c>
      <c r="D5640" s="191">
        <v>1111.3100589999999</v>
      </c>
      <c r="E5640" s="191">
        <v>1118.410034</v>
      </c>
      <c r="F5640" s="192">
        <v>1118.410034</v>
      </c>
      <c r="G5640" s="191">
        <v>563610000</v>
      </c>
      <c r="H5640" s="194">
        <f t="shared" si="88"/>
        <v>2.4110557038689137E-3</v>
      </c>
      <c r="I5640" s="193"/>
      <c r="J5640" s="197">
        <v>5638</v>
      </c>
      <c r="K5640" s="234">
        <v>2.4110557038689137E-3</v>
      </c>
      <c r="L5640" s="198">
        <v>4.984226684889995E-3</v>
      </c>
    </row>
    <row r="5641" spans="1:12" ht="14.4" x14ac:dyDescent="0.3">
      <c r="A5641" s="7">
        <v>35954</v>
      </c>
      <c r="B5641" s="191">
        <v>1113.8599850000001</v>
      </c>
      <c r="C5641" s="191">
        <v>1119.6999510000001</v>
      </c>
      <c r="D5641" s="191">
        <v>1113.3100589999999</v>
      </c>
      <c r="E5641" s="191">
        <v>1115.719971</v>
      </c>
      <c r="F5641" s="192">
        <v>1115.719971</v>
      </c>
      <c r="G5641" s="191">
        <v>543390000</v>
      </c>
      <c r="H5641" s="194">
        <f t="shared" si="88"/>
        <v>1.6698561983083855E-3</v>
      </c>
      <c r="I5641" s="193"/>
      <c r="J5641" s="197">
        <v>5639</v>
      </c>
      <c r="K5641" s="234">
        <v>1.6698561983083855E-3</v>
      </c>
      <c r="L5641" s="198">
        <v>4.9848678285751907E-3</v>
      </c>
    </row>
    <row r="5642" spans="1:12" ht="14.4" x14ac:dyDescent="0.3">
      <c r="A5642" s="7">
        <v>35951</v>
      </c>
      <c r="B5642" s="191">
        <v>1095.099976</v>
      </c>
      <c r="C5642" s="191">
        <v>1113.880005</v>
      </c>
      <c r="D5642" s="191">
        <v>1094.829956</v>
      </c>
      <c r="E5642" s="191">
        <v>1113.8599850000001</v>
      </c>
      <c r="F5642" s="192">
        <v>1113.8599850000001</v>
      </c>
      <c r="G5642" s="191">
        <v>558440000</v>
      </c>
      <c r="H5642" s="194">
        <f t="shared" si="88"/>
        <v>1.7381721148302241E-2</v>
      </c>
      <c r="I5642" s="193"/>
      <c r="J5642" s="197">
        <v>5640</v>
      </c>
      <c r="K5642" s="234">
        <v>1.7381721148302241E-2</v>
      </c>
      <c r="L5642" s="198">
        <v>4.9849029011059566E-3</v>
      </c>
    </row>
    <row r="5643" spans="1:12" ht="14.4" x14ac:dyDescent="0.3">
      <c r="A5643" s="7">
        <v>35950</v>
      </c>
      <c r="B5643" s="191">
        <v>1082.7299800000001</v>
      </c>
      <c r="C5643" s="191">
        <v>1095.9300539999999</v>
      </c>
      <c r="D5643" s="191">
        <v>1078.099976</v>
      </c>
      <c r="E5643" s="191">
        <v>1094.829956</v>
      </c>
      <c r="F5643" s="192">
        <v>1094.829956</v>
      </c>
      <c r="G5643" s="191">
        <v>577470000</v>
      </c>
      <c r="H5643" s="194">
        <f t="shared" si="88"/>
        <v>1.1175432678053276E-2</v>
      </c>
      <c r="I5643" s="193"/>
      <c r="J5643" s="197">
        <v>5641</v>
      </c>
      <c r="K5643" s="234">
        <v>1.1175432678053276E-2</v>
      </c>
      <c r="L5643" s="198">
        <v>4.9890162872007551E-3</v>
      </c>
    </row>
    <row r="5644" spans="1:12" ht="14.4" x14ac:dyDescent="0.3">
      <c r="A5644" s="7">
        <v>35949</v>
      </c>
      <c r="B5644" s="191">
        <v>1093.219971</v>
      </c>
      <c r="C5644" s="191">
        <v>1097.4300539999999</v>
      </c>
      <c r="D5644" s="191">
        <v>1081.089966</v>
      </c>
      <c r="E5644" s="191">
        <v>1082.7299800000001</v>
      </c>
      <c r="F5644" s="192">
        <v>1082.7299800000001</v>
      </c>
      <c r="G5644" s="191">
        <v>584480000</v>
      </c>
      <c r="H5644" s="194">
        <f t="shared" si="88"/>
        <v>-9.5954988733003288E-3</v>
      </c>
      <c r="I5644" s="193"/>
      <c r="J5644" s="197">
        <v>5642</v>
      </c>
      <c r="K5644" s="234">
        <v>-9.5954988733003288E-3</v>
      </c>
      <c r="L5644" s="198">
        <v>4.9920389353982179E-3</v>
      </c>
    </row>
    <row r="5645" spans="1:12" ht="14.4" x14ac:dyDescent="0.3">
      <c r="A5645" s="7">
        <v>35948</v>
      </c>
      <c r="B5645" s="191">
        <v>1090.9799800000001</v>
      </c>
      <c r="C5645" s="191">
        <v>1098.709961</v>
      </c>
      <c r="D5645" s="191">
        <v>1089.670044</v>
      </c>
      <c r="E5645" s="191">
        <v>1093.219971</v>
      </c>
      <c r="F5645" s="192">
        <v>1093.219971</v>
      </c>
      <c r="G5645" s="191">
        <v>590930000</v>
      </c>
      <c r="H5645" s="194">
        <f t="shared" si="88"/>
        <v>2.0531916635169768E-3</v>
      </c>
      <c r="I5645" s="193"/>
      <c r="J5645" s="197">
        <v>5643</v>
      </c>
      <c r="K5645" s="234">
        <v>2.0531916635169768E-3</v>
      </c>
      <c r="L5645" s="198">
        <v>4.99230897363938E-3</v>
      </c>
    </row>
    <row r="5646" spans="1:12" ht="14.4" x14ac:dyDescent="0.3">
      <c r="A5646" s="7">
        <v>35947</v>
      </c>
      <c r="B5646" s="191">
        <v>1090.8199460000001</v>
      </c>
      <c r="C5646" s="191">
        <v>1097.849976</v>
      </c>
      <c r="D5646" s="191">
        <v>1084.219971</v>
      </c>
      <c r="E5646" s="191">
        <v>1090.9799800000001</v>
      </c>
      <c r="F5646" s="192">
        <v>1090.9799800000001</v>
      </c>
      <c r="G5646" s="191">
        <v>537660000</v>
      </c>
      <c r="H5646" s="194">
        <f t="shared" si="88"/>
        <v>1.467098218975875E-4</v>
      </c>
      <c r="I5646" s="193"/>
      <c r="J5646" s="197">
        <v>5644</v>
      </c>
      <c r="K5646" s="234">
        <v>1.467098218975875E-4</v>
      </c>
      <c r="L5646" s="198">
        <v>4.9956904243362099E-3</v>
      </c>
    </row>
    <row r="5647" spans="1:12" ht="14.4" x14ac:dyDescent="0.3">
      <c r="A5647" s="7">
        <v>35944</v>
      </c>
      <c r="B5647" s="191">
        <v>1097.599976</v>
      </c>
      <c r="C5647" s="191">
        <v>1104.160034</v>
      </c>
      <c r="D5647" s="191">
        <v>1090.8199460000001</v>
      </c>
      <c r="E5647" s="191">
        <v>1090.8199460000001</v>
      </c>
      <c r="F5647" s="192">
        <v>1090.8199460000001</v>
      </c>
      <c r="G5647" s="191">
        <v>556780000</v>
      </c>
      <c r="H5647" s="194">
        <f t="shared" si="88"/>
        <v>-6.1771411700540131E-3</v>
      </c>
      <c r="I5647" s="193"/>
      <c r="J5647" s="197">
        <v>5645</v>
      </c>
      <c r="K5647" s="234">
        <v>-6.1771411700540131E-3</v>
      </c>
      <c r="L5647" s="198">
        <v>5.0006522411709742E-3</v>
      </c>
    </row>
    <row r="5648" spans="1:12" ht="14.4" x14ac:dyDescent="0.3">
      <c r="A5648" s="7">
        <v>35943</v>
      </c>
      <c r="B5648" s="191">
        <v>1092.2299800000001</v>
      </c>
      <c r="C5648" s="191">
        <v>1099.7299800000001</v>
      </c>
      <c r="D5648" s="191">
        <v>1089.0600589999999</v>
      </c>
      <c r="E5648" s="191">
        <v>1097.599976</v>
      </c>
      <c r="F5648" s="192">
        <v>1097.599976</v>
      </c>
      <c r="G5648" s="191">
        <v>588900000</v>
      </c>
      <c r="H5648" s="194">
        <f t="shared" si="88"/>
        <v>4.9165433089466198E-3</v>
      </c>
      <c r="I5648" s="193"/>
      <c r="J5648" s="197">
        <v>5646</v>
      </c>
      <c r="K5648" s="234">
        <v>4.9165433089466198E-3</v>
      </c>
      <c r="L5648" s="198">
        <v>5.0010327277706067E-3</v>
      </c>
    </row>
    <row r="5649" spans="1:12" ht="14.4" x14ac:dyDescent="0.3">
      <c r="A5649" s="7">
        <v>35942</v>
      </c>
      <c r="B5649" s="191">
        <v>1094.0200199999999</v>
      </c>
      <c r="C5649" s="191">
        <v>1094.4399410000001</v>
      </c>
      <c r="D5649" s="191">
        <v>1074.3900149999999</v>
      </c>
      <c r="E5649" s="191">
        <v>1092.2299800000001</v>
      </c>
      <c r="F5649" s="192">
        <v>1092.2299800000001</v>
      </c>
      <c r="G5649" s="191">
        <v>682040000</v>
      </c>
      <c r="H5649" s="194">
        <f t="shared" si="88"/>
        <v>-1.636204061420981E-3</v>
      </c>
      <c r="I5649" s="193"/>
      <c r="J5649" s="197">
        <v>5647</v>
      </c>
      <c r="K5649" s="234">
        <v>-1.636204061420981E-3</v>
      </c>
      <c r="L5649" s="198">
        <v>5.0071707174863958E-3</v>
      </c>
    </row>
    <row r="5650" spans="1:12" ht="14.4" x14ac:dyDescent="0.3">
      <c r="A5650" s="7">
        <v>35941</v>
      </c>
      <c r="B5650" s="191">
        <v>1110.469971</v>
      </c>
      <c r="C5650" s="191">
        <v>1116.790039</v>
      </c>
      <c r="D5650" s="191">
        <v>1094.01001</v>
      </c>
      <c r="E5650" s="191">
        <v>1094.0200199999999</v>
      </c>
      <c r="F5650" s="192">
        <v>1094.0200199999999</v>
      </c>
      <c r="G5650" s="191">
        <v>541410000</v>
      </c>
      <c r="H5650" s="194">
        <f t="shared" si="88"/>
        <v>-1.4813503678254849E-2</v>
      </c>
      <c r="I5650" s="193"/>
      <c r="J5650" s="197">
        <v>5648</v>
      </c>
      <c r="K5650" s="234">
        <v>-1.4813503678254849E-2</v>
      </c>
      <c r="L5650" s="198">
        <v>5.0156825917878978E-3</v>
      </c>
    </row>
    <row r="5651" spans="1:12" ht="14.4" x14ac:dyDescent="0.3">
      <c r="A5651" s="7">
        <v>35937</v>
      </c>
      <c r="B5651" s="191">
        <v>1114.6400149999999</v>
      </c>
      <c r="C5651" s="191">
        <v>1116.8900149999999</v>
      </c>
      <c r="D5651" s="191">
        <v>1107.98999</v>
      </c>
      <c r="E5651" s="191">
        <v>1110.469971</v>
      </c>
      <c r="F5651" s="192">
        <v>1110.469971</v>
      </c>
      <c r="G5651" s="191">
        <v>444070000</v>
      </c>
      <c r="H5651" s="194">
        <f t="shared" si="88"/>
        <v>-3.7411576328523983E-3</v>
      </c>
      <c r="I5651" s="193"/>
      <c r="J5651" s="197">
        <v>5649</v>
      </c>
      <c r="K5651" s="234">
        <v>-3.7411576328523983E-3</v>
      </c>
      <c r="L5651" s="198">
        <v>5.0161499242103542E-3</v>
      </c>
    </row>
    <row r="5652" spans="1:12" ht="14.4" x14ac:dyDescent="0.3">
      <c r="A5652" s="7">
        <v>35936</v>
      </c>
      <c r="B5652" s="191">
        <v>1119.0600589999999</v>
      </c>
      <c r="C5652" s="191">
        <v>1124.4499510000001</v>
      </c>
      <c r="D5652" s="191">
        <v>1111.9399410000001</v>
      </c>
      <c r="E5652" s="191">
        <v>1114.6400149999999</v>
      </c>
      <c r="F5652" s="192">
        <v>1114.6400149999999</v>
      </c>
      <c r="G5652" s="191">
        <v>551970000</v>
      </c>
      <c r="H5652" s="194">
        <f t="shared" si="88"/>
        <v>-3.9497826452225852E-3</v>
      </c>
      <c r="I5652" s="193"/>
      <c r="J5652" s="197">
        <v>5650</v>
      </c>
      <c r="K5652" s="234">
        <v>-3.9497826452225852E-3</v>
      </c>
      <c r="L5652" s="198">
        <v>5.0221327050491461E-3</v>
      </c>
    </row>
    <row r="5653" spans="1:12" ht="14.4" x14ac:dyDescent="0.3">
      <c r="A5653" s="7">
        <v>35935</v>
      </c>
      <c r="B5653" s="191">
        <v>1109.5200199999999</v>
      </c>
      <c r="C5653" s="191">
        <v>1119.079956</v>
      </c>
      <c r="D5653" s="191">
        <v>1107.51001</v>
      </c>
      <c r="E5653" s="191">
        <v>1119.0600589999999</v>
      </c>
      <c r="F5653" s="192">
        <v>1119.0600589999999</v>
      </c>
      <c r="G5653" s="191">
        <v>587240000</v>
      </c>
      <c r="H5653" s="194">
        <f t="shared" si="88"/>
        <v>8.5983477792496068E-3</v>
      </c>
      <c r="I5653" s="193"/>
      <c r="J5653" s="197">
        <v>5651</v>
      </c>
      <c r="K5653" s="234">
        <v>8.5983477792496068E-3</v>
      </c>
      <c r="L5653" s="198">
        <v>5.0235251643383572E-3</v>
      </c>
    </row>
    <row r="5654" spans="1:12" ht="14.4" x14ac:dyDescent="0.3">
      <c r="A5654" s="7">
        <v>35934</v>
      </c>
      <c r="B5654" s="191">
        <v>1105.8199460000001</v>
      </c>
      <c r="C5654" s="191">
        <v>1113.5</v>
      </c>
      <c r="D5654" s="191">
        <v>1105.8199460000001</v>
      </c>
      <c r="E5654" s="191">
        <v>1109.5200199999999</v>
      </c>
      <c r="F5654" s="192">
        <v>1109.5200199999999</v>
      </c>
      <c r="G5654" s="191">
        <v>566020000</v>
      </c>
      <c r="H5654" s="194">
        <f t="shared" si="88"/>
        <v>3.3460004165993388E-3</v>
      </c>
      <c r="I5654" s="193"/>
      <c r="J5654" s="197">
        <v>5652</v>
      </c>
      <c r="K5654" s="234">
        <v>3.3460004165993388E-3</v>
      </c>
      <c r="L5654" s="198">
        <v>5.0270953573548936E-3</v>
      </c>
    </row>
    <row r="5655" spans="1:12" ht="14.4" x14ac:dyDescent="0.3">
      <c r="A5655" s="7">
        <v>35933</v>
      </c>
      <c r="B5655" s="191">
        <v>1108.7299800000001</v>
      </c>
      <c r="C5655" s="191">
        <v>1112.4399410000001</v>
      </c>
      <c r="D5655" s="191">
        <v>1097.98999</v>
      </c>
      <c r="E5655" s="191">
        <v>1105.8199460000001</v>
      </c>
      <c r="F5655" s="192">
        <v>1105.8199460000001</v>
      </c>
      <c r="G5655" s="191">
        <v>519100000</v>
      </c>
      <c r="H5655" s="194">
        <f t="shared" si="88"/>
        <v>-2.6246552835163671E-3</v>
      </c>
      <c r="I5655" s="193"/>
      <c r="J5655" s="197">
        <v>5653</v>
      </c>
      <c r="K5655" s="234">
        <v>-2.6246552835163671E-3</v>
      </c>
      <c r="L5655" s="198">
        <v>5.0271358414113359E-3</v>
      </c>
    </row>
    <row r="5656" spans="1:12" ht="14.4" x14ac:dyDescent="0.3">
      <c r="A5656" s="7">
        <v>35930</v>
      </c>
      <c r="B5656" s="191">
        <v>1117.369995</v>
      </c>
      <c r="C5656" s="191">
        <v>1118.660034</v>
      </c>
      <c r="D5656" s="191">
        <v>1107.1099850000001</v>
      </c>
      <c r="E5656" s="191">
        <v>1108.7299800000001</v>
      </c>
      <c r="F5656" s="192">
        <v>1108.7299800000001</v>
      </c>
      <c r="G5656" s="191">
        <v>621990000</v>
      </c>
      <c r="H5656" s="194">
        <f t="shared" si="88"/>
        <v>-7.7324566067302966E-3</v>
      </c>
      <c r="I5656" s="193"/>
      <c r="J5656" s="197">
        <v>5654</v>
      </c>
      <c r="K5656" s="234">
        <v>-7.7324566067302966E-3</v>
      </c>
      <c r="L5656" s="198">
        <v>5.0318906740367073E-3</v>
      </c>
    </row>
    <row r="5657" spans="1:12" ht="14.4" x14ac:dyDescent="0.3">
      <c r="A5657" s="7">
        <v>35929</v>
      </c>
      <c r="B5657" s="191">
        <v>1118.8599850000001</v>
      </c>
      <c r="C5657" s="191">
        <v>1124.030029</v>
      </c>
      <c r="D5657" s="191">
        <v>1112.4300539999999</v>
      </c>
      <c r="E5657" s="191">
        <v>1117.369995</v>
      </c>
      <c r="F5657" s="192">
        <v>1117.369995</v>
      </c>
      <c r="G5657" s="191">
        <v>578380000</v>
      </c>
      <c r="H5657" s="194">
        <f t="shared" si="88"/>
        <v>-1.331703716260828E-3</v>
      </c>
      <c r="I5657" s="193"/>
      <c r="J5657" s="197">
        <v>5655</v>
      </c>
      <c r="K5657" s="234">
        <v>-1.331703716260828E-3</v>
      </c>
      <c r="L5657" s="198">
        <v>5.031975873670178E-3</v>
      </c>
    </row>
    <row r="5658" spans="1:12" ht="14.4" x14ac:dyDescent="0.3">
      <c r="A5658" s="7">
        <v>35928</v>
      </c>
      <c r="B5658" s="191">
        <v>1115.790039</v>
      </c>
      <c r="C5658" s="191">
        <v>1122.219971</v>
      </c>
      <c r="D5658" s="191">
        <v>1114.9300539999999</v>
      </c>
      <c r="E5658" s="191">
        <v>1118.8599850000001</v>
      </c>
      <c r="F5658" s="192">
        <v>1118.8599850000001</v>
      </c>
      <c r="G5658" s="191">
        <v>600010000</v>
      </c>
      <c r="H5658" s="194">
        <f t="shared" si="88"/>
        <v>2.7513653041314457E-3</v>
      </c>
      <c r="I5658" s="193"/>
      <c r="J5658" s="197">
        <v>5656</v>
      </c>
      <c r="K5658" s="234">
        <v>2.7513653041314457E-3</v>
      </c>
      <c r="L5658" s="198">
        <v>5.0329647803149594E-3</v>
      </c>
    </row>
    <row r="5659" spans="1:12" ht="14.4" x14ac:dyDescent="0.3">
      <c r="A5659" s="7">
        <v>35927</v>
      </c>
      <c r="B5659" s="191">
        <v>1106.6400149999999</v>
      </c>
      <c r="C5659" s="191">
        <v>1115.959961</v>
      </c>
      <c r="D5659" s="191">
        <v>1102.780029</v>
      </c>
      <c r="E5659" s="191">
        <v>1115.790039</v>
      </c>
      <c r="F5659" s="192">
        <v>1115.790039</v>
      </c>
      <c r="G5659" s="191">
        <v>604420000</v>
      </c>
      <c r="H5659" s="194">
        <f t="shared" si="88"/>
        <v>8.2682930998117139E-3</v>
      </c>
      <c r="I5659" s="193"/>
      <c r="J5659" s="197">
        <v>5657</v>
      </c>
      <c r="K5659" s="234">
        <v>8.2682930998117139E-3</v>
      </c>
      <c r="L5659" s="198">
        <v>5.0358856051554253E-3</v>
      </c>
    </row>
    <row r="5660" spans="1:12" ht="14.4" x14ac:dyDescent="0.3">
      <c r="A5660" s="7">
        <v>35926</v>
      </c>
      <c r="B5660" s="191">
        <v>1108.1400149999999</v>
      </c>
      <c r="C5660" s="191">
        <v>1119.130005</v>
      </c>
      <c r="D5660" s="191">
        <v>1103.719971</v>
      </c>
      <c r="E5660" s="191">
        <v>1106.6400149999999</v>
      </c>
      <c r="F5660" s="192">
        <v>1106.6400149999999</v>
      </c>
      <c r="G5660" s="191">
        <v>560840000</v>
      </c>
      <c r="H5660" s="194">
        <f t="shared" si="88"/>
        <v>-1.3536195604307278E-3</v>
      </c>
      <c r="I5660" s="193"/>
      <c r="J5660" s="197">
        <v>5658</v>
      </c>
      <c r="K5660" s="234">
        <v>-1.3536195604307278E-3</v>
      </c>
      <c r="L5660" s="198">
        <v>5.0433729513440825E-3</v>
      </c>
    </row>
    <row r="5661" spans="1:12" ht="14.4" x14ac:dyDescent="0.3">
      <c r="A5661" s="7">
        <v>35923</v>
      </c>
      <c r="B5661" s="191">
        <v>1095.1400149999999</v>
      </c>
      <c r="C5661" s="191">
        <v>1111.420044</v>
      </c>
      <c r="D5661" s="191">
        <v>1094.530029</v>
      </c>
      <c r="E5661" s="191">
        <v>1108.1400149999999</v>
      </c>
      <c r="F5661" s="192">
        <v>1108.1400149999999</v>
      </c>
      <c r="G5661" s="191">
        <v>567890000</v>
      </c>
      <c r="H5661" s="194">
        <f t="shared" si="88"/>
        <v>1.1870628250215112E-2</v>
      </c>
      <c r="I5661" s="193"/>
      <c r="J5661" s="197">
        <v>5659</v>
      </c>
      <c r="K5661" s="234">
        <v>1.1870628250215112E-2</v>
      </c>
      <c r="L5661" s="198">
        <v>5.0454684711560231E-3</v>
      </c>
    </row>
    <row r="5662" spans="1:12" ht="14.4" x14ac:dyDescent="0.3">
      <c r="A5662" s="7">
        <v>35922</v>
      </c>
      <c r="B5662" s="191">
        <v>1104.920044</v>
      </c>
      <c r="C5662" s="191">
        <v>1105.579956</v>
      </c>
      <c r="D5662" s="191">
        <v>1094.589966</v>
      </c>
      <c r="E5662" s="191">
        <v>1095.1400149999999</v>
      </c>
      <c r="F5662" s="192">
        <v>1095.1400149999999</v>
      </c>
      <c r="G5662" s="191">
        <v>582240000</v>
      </c>
      <c r="H5662" s="194">
        <f t="shared" si="88"/>
        <v>-8.851345446313592E-3</v>
      </c>
      <c r="I5662" s="193"/>
      <c r="J5662" s="197">
        <v>5660</v>
      </c>
      <c r="K5662" s="234">
        <v>-8.851345446313592E-3</v>
      </c>
      <c r="L5662" s="198">
        <v>5.0476066173305327E-3</v>
      </c>
    </row>
    <row r="5663" spans="1:12" ht="14.4" x14ac:dyDescent="0.3">
      <c r="A5663" s="7">
        <v>35921</v>
      </c>
      <c r="B5663" s="191">
        <v>1115.5</v>
      </c>
      <c r="C5663" s="191">
        <v>1118.3900149999999</v>
      </c>
      <c r="D5663" s="191">
        <v>1104.6400149999999</v>
      </c>
      <c r="E5663" s="191">
        <v>1104.920044</v>
      </c>
      <c r="F5663" s="192">
        <v>1104.920044</v>
      </c>
      <c r="G5663" s="191">
        <v>606540000</v>
      </c>
      <c r="H5663" s="194">
        <f t="shared" si="88"/>
        <v>-9.4844966382788328E-3</v>
      </c>
      <c r="I5663" s="193"/>
      <c r="J5663" s="197">
        <v>5661</v>
      </c>
      <c r="K5663" s="234">
        <v>-9.4844966382788328E-3</v>
      </c>
      <c r="L5663" s="198">
        <v>5.0523932931883977E-3</v>
      </c>
    </row>
    <row r="5664" spans="1:12" ht="14.4" x14ac:dyDescent="0.3">
      <c r="A5664" s="7">
        <v>35920</v>
      </c>
      <c r="B5664" s="191">
        <v>1122.0699460000001</v>
      </c>
      <c r="C5664" s="191">
        <v>1122.0699460000001</v>
      </c>
      <c r="D5664" s="191">
        <v>1111.160034</v>
      </c>
      <c r="E5664" s="191">
        <v>1115.5</v>
      </c>
      <c r="F5664" s="192">
        <v>1115.5</v>
      </c>
      <c r="G5664" s="191">
        <v>583630000</v>
      </c>
      <c r="H5664" s="194">
        <f t="shared" si="88"/>
        <v>-5.8552018289241949E-3</v>
      </c>
      <c r="I5664" s="193"/>
      <c r="J5664" s="197">
        <v>5662</v>
      </c>
      <c r="K5664" s="234">
        <v>-5.8552018289241949E-3</v>
      </c>
      <c r="L5664" s="198">
        <v>5.0544855671341782E-3</v>
      </c>
    </row>
    <row r="5665" spans="1:12" ht="14.4" x14ac:dyDescent="0.3">
      <c r="A5665" s="7">
        <v>35919</v>
      </c>
      <c r="B5665" s="191">
        <v>1121</v>
      </c>
      <c r="C5665" s="191">
        <v>1130.5200199999999</v>
      </c>
      <c r="D5665" s="191">
        <v>1121</v>
      </c>
      <c r="E5665" s="191">
        <v>1122.0699460000001</v>
      </c>
      <c r="F5665" s="192">
        <v>1122.0699460000001</v>
      </c>
      <c r="G5665" s="191">
        <v>551700000</v>
      </c>
      <c r="H5665" s="194">
        <f t="shared" si="88"/>
        <v>9.5445673505804873E-4</v>
      </c>
      <c r="I5665" s="193"/>
      <c r="J5665" s="197">
        <v>5663</v>
      </c>
      <c r="K5665" s="234">
        <v>9.5445673505804873E-4</v>
      </c>
      <c r="L5665" s="198">
        <v>5.0548125183028344E-3</v>
      </c>
    </row>
    <row r="5666" spans="1:12" ht="14.4" x14ac:dyDescent="0.3">
      <c r="A5666" s="7">
        <v>35916</v>
      </c>
      <c r="B5666" s="191">
        <v>1111.75</v>
      </c>
      <c r="C5666" s="191">
        <v>1121.0200199999999</v>
      </c>
      <c r="D5666" s="191">
        <v>1111.75</v>
      </c>
      <c r="E5666" s="191">
        <v>1121</v>
      </c>
      <c r="F5666" s="192">
        <v>1121</v>
      </c>
      <c r="G5666" s="191">
        <v>581970000</v>
      </c>
      <c r="H5666" s="194">
        <f t="shared" si="88"/>
        <v>8.3202158758713743E-3</v>
      </c>
      <c r="I5666" s="193"/>
      <c r="J5666" s="197">
        <v>5664</v>
      </c>
      <c r="K5666" s="234">
        <v>8.3202158758713743E-3</v>
      </c>
      <c r="L5666" s="198">
        <v>5.0551340229658282E-3</v>
      </c>
    </row>
    <row r="5667" spans="1:12" ht="14.4" x14ac:dyDescent="0.3">
      <c r="A5667" s="7">
        <v>35915</v>
      </c>
      <c r="B5667" s="191">
        <v>1094.630005</v>
      </c>
      <c r="C5667" s="191">
        <v>1116.969971</v>
      </c>
      <c r="D5667" s="191">
        <v>1094.630005</v>
      </c>
      <c r="E5667" s="191">
        <v>1111.75</v>
      </c>
      <c r="F5667" s="192">
        <v>1111.75</v>
      </c>
      <c r="G5667" s="191">
        <v>695600000</v>
      </c>
      <c r="H5667" s="194">
        <f t="shared" si="88"/>
        <v>1.5649271051366081E-2</v>
      </c>
      <c r="I5667" s="193"/>
      <c r="J5667" s="197">
        <v>5665</v>
      </c>
      <c r="K5667" s="234">
        <v>1.5649271051366081E-2</v>
      </c>
      <c r="L5667" s="198">
        <v>5.071535894656449E-3</v>
      </c>
    </row>
    <row r="5668" spans="1:12" ht="14.4" x14ac:dyDescent="0.3">
      <c r="A5668" s="7">
        <v>35914</v>
      </c>
      <c r="B5668" s="191">
        <v>1085.1099850000001</v>
      </c>
      <c r="C5668" s="191">
        <v>1098.23999</v>
      </c>
      <c r="D5668" s="191">
        <v>1084.650024</v>
      </c>
      <c r="E5668" s="191">
        <v>1094.619995</v>
      </c>
      <c r="F5668" s="192">
        <v>1094.619995</v>
      </c>
      <c r="G5668" s="191">
        <v>638790000</v>
      </c>
      <c r="H5668" s="194">
        <f t="shared" si="88"/>
        <v>8.7640977702365952E-3</v>
      </c>
      <c r="I5668" s="193"/>
      <c r="J5668" s="197">
        <v>5666</v>
      </c>
      <c r="K5668" s="234">
        <v>8.7640977702365952E-3</v>
      </c>
      <c r="L5668" s="198">
        <v>5.0716026977129253E-3</v>
      </c>
    </row>
    <row r="5669" spans="1:12" ht="14.4" x14ac:dyDescent="0.3">
      <c r="A5669" s="7">
        <v>35913</v>
      </c>
      <c r="B5669" s="191">
        <v>1086.540039</v>
      </c>
      <c r="C5669" s="191">
        <v>1095.9399410000001</v>
      </c>
      <c r="D5669" s="191">
        <v>1081.48999</v>
      </c>
      <c r="E5669" s="191">
        <v>1085.1099850000001</v>
      </c>
      <c r="F5669" s="192">
        <v>1085.1099850000001</v>
      </c>
      <c r="G5669" s="191">
        <v>678600000</v>
      </c>
      <c r="H5669" s="194">
        <f t="shared" si="88"/>
        <v>-1.3161539829826072E-3</v>
      </c>
      <c r="I5669" s="193"/>
      <c r="J5669" s="197">
        <v>5667</v>
      </c>
      <c r="K5669" s="234">
        <v>-1.3161539829826072E-3</v>
      </c>
      <c r="L5669" s="198">
        <v>5.0732958680837787E-3</v>
      </c>
    </row>
    <row r="5670" spans="1:12" ht="14.4" x14ac:dyDescent="0.3">
      <c r="A5670" s="7">
        <v>35912</v>
      </c>
      <c r="B5670" s="191">
        <v>1107.900024</v>
      </c>
      <c r="C5670" s="191">
        <v>1107.900024</v>
      </c>
      <c r="D5670" s="191">
        <v>1076.6999510000001</v>
      </c>
      <c r="E5670" s="191">
        <v>1086.540039</v>
      </c>
      <c r="F5670" s="192">
        <v>1086.540039</v>
      </c>
      <c r="G5670" s="191">
        <v>685960000</v>
      </c>
      <c r="H5670" s="194">
        <f t="shared" si="88"/>
        <v>-1.9279704429359279E-2</v>
      </c>
      <c r="I5670" s="193"/>
      <c r="J5670" s="197">
        <v>5668</v>
      </c>
      <c r="K5670" s="234">
        <v>-1.9279704429359279E-2</v>
      </c>
      <c r="L5670" s="198">
        <v>5.0790127765588987E-3</v>
      </c>
    </row>
    <row r="5671" spans="1:12" ht="14.4" x14ac:dyDescent="0.3">
      <c r="A5671" s="7">
        <v>35909</v>
      </c>
      <c r="B5671" s="191">
        <v>1119.579956</v>
      </c>
      <c r="C5671" s="191">
        <v>1122.8100589999999</v>
      </c>
      <c r="D5671" s="191">
        <v>1104.7700199999999</v>
      </c>
      <c r="E5671" s="191">
        <v>1107.900024</v>
      </c>
      <c r="F5671" s="192">
        <v>1107.900024</v>
      </c>
      <c r="G5671" s="191">
        <v>633890000</v>
      </c>
      <c r="H5671" s="194">
        <f t="shared" si="88"/>
        <v>-1.0432423282861994E-2</v>
      </c>
      <c r="I5671" s="193"/>
      <c r="J5671" s="197">
        <v>5669</v>
      </c>
      <c r="K5671" s="234">
        <v>-1.0432423282861994E-2</v>
      </c>
      <c r="L5671" s="198">
        <v>5.0808142654865879E-3</v>
      </c>
    </row>
    <row r="5672" spans="1:12" ht="14.4" x14ac:dyDescent="0.3">
      <c r="A5672" s="7">
        <v>35908</v>
      </c>
      <c r="B5672" s="191">
        <v>1130.540039</v>
      </c>
      <c r="C5672" s="191">
        <v>1130.540039</v>
      </c>
      <c r="D5672" s="191">
        <v>1117.48999</v>
      </c>
      <c r="E5672" s="191">
        <v>1119.579956</v>
      </c>
      <c r="F5672" s="192">
        <v>1119.579956</v>
      </c>
      <c r="G5672" s="191">
        <v>653190000</v>
      </c>
      <c r="H5672" s="194">
        <f t="shared" si="88"/>
        <v>-9.6945553646153888E-3</v>
      </c>
      <c r="I5672" s="193"/>
      <c r="J5672" s="197">
        <v>5670</v>
      </c>
      <c r="K5672" s="234">
        <v>-9.6945553646153888E-3</v>
      </c>
      <c r="L5672" s="198">
        <v>5.0809811253350158E-3</v>
      </c>
    </row>
    <row r="5673" spans="1:12" ht="14.4" x14ac:dyDescent="0.3">
      <c r="A5673" s="7">
        <v>35907</v>
      </c>
      <c r="B5673" s="191">
        <v>1126.670044</v>
      </c>
      <c r="C5673" s="191">
        <v>1132.9799800000001</v>
      </c>
      <c r="D5673" s="191">
        <v>1126.290039</v>
      </c>
      <c r="E5673" s="191">
        <v>1130.540039</v>
      </c>
      <c r="F5673" s="192">
        <v>1130.540039</v>
      </c>
      <c r="G5673" s="191">
        <v>696740000</v>
      </c>
      <c r="H5673" s="194">
        <f t="shared" si="88"/>
        <v>3.4348965081741514E-3</v>
      </c>
      <c r="I5673" s="193"/>
      <c r="J5673" s="197">
        <v>5671</v>
      </c>
      <c r="K5673" s="234">
        <v>3.4348965081741514E-3</v>
      </c>
      <c r="L5673" s="198">
        <v>5.08427630555264E-3</v>
      </c>
    </row>
    <row r="5674" spans="1:12" ht="14.4" x14ac:dyDescent="0.3">
      <c r="A5674" s="7">
        <v>35906</v>
      </c>
      <c r="B5674" s="191">
        <v>1123.650024</v>
      </c>
      <c r="C5674" s="191">
        <v>1129.650024</v>
      </c>
      <c r="D5674" s="191">
        <v>1119.540039</v>
      </c>
      <c r="E5674" s="191">
        <v>1126.670044</v>
      </c>
      <c r="F5674" s="192">
        <v>1126.670044</v>
      </c>
      <c r="G5674" s="191">
        <v>675640000</v>
      </c>
      <c r="H5674" s="194">
        <f t="shared" si="88"/>
        <v>2.687687389752533E-3</v>
      </c>
      <c r="I5674" s="193"/>
      <c r="J5674" s="197">
        <v>5672</v>
      </c>
      <c r="K5674" s="234">
        <v>2.687687389752533E-3</v>
      </c>
      <c r="L5674" s="198">
        <v>5.0874804159597893E-3</v>
      </c>
    </row>
    <row r="5675" spans="1:12" ht="14.4" x14ac:dyDescent="0.3">
      <c r="A5675" s="7">
        <v>35905</v>
      </c>
      <c r="B5675" s="191">
        <v>1122.719971</v>
      </c>
      <c r="C5675" s="191">
        <v>1124.880005</v>
      </c>
      <c r="D5675" s="191">
        <v>1118.4300539999999</v>
      </c>
      <c r="E5675" s="191">
        <v>1123.650024</v>
      </c>
      <c r="F5675" s="192">
        <v>1123.650024</v>
      </c>
      <c r="G5675" s="191">
        <v>595190000</v>
      </c>
      <c r="H5675" s="194">
        <f t="shared" si="88"/>
        <v>8.2839267495317718E-4</v>
      </c>
      <c r="I5675" s="193"/>
      <c r="J5675" s="197">
        <v>5673</v>
      </c>
      <c r="K5675" s="234">
        <v>8.2839267495317718E-4</v>
      </c>
      <c r="L5675" s="198">
        <v>5.0952969029336619E-3</v>
      </c>
    </row>
    <row r="5676" spans="1:12" ht="14.4" x14ac:dyDescent="0.3">
      <c r="A5676" s="7">
        <v>35902</v>
      </c>
      <c r="B5676" s="191">
        <v>1108.170044</v>
      </c>
      <c r="C5676" s="191">
        <v>1122.719971</v>
      </c>
      <c r="D5676" s="191">
        <v>1104.9499510000001</v>
      </c>
      <c r="E5676" s="191">
        <v>1122.719971</v>
      </c>
      <c r="F5676" s="192">
        <v>1122.719971</v>
      </c>
      <c r="G5676" s="191">
        <v>672290000</v>
      </c>
      <c r="H5676" s="194">
        <f t="shared" si="88"/>
        <v>1.3129688064370764E-2</v>
      </c>
      <c r="I5676" s="193"/>
      <c r="J5676" s="197">
        <v>5674</v>
      </c>
      <c r="K5676" s="234">
        <v>1.3129688064370764E-2</v>
      </c>
      <c r="L5676" s="198">
        <v>5.0988665034832851E-3</v>
      </c>
    </row>
    <row r="5677" spans="1:12" ht="14.4" x14ac:dyDescent="0.3">
      <c r="A5677" s="7">
        <v>35901</v>
      </c>
      <c r="B5677" s="191">
        <v>1119.3199460000001</v>
      </c>
      <c r="C5677" s="191">
        <v>1119.3199460000001</v>
      </c>
      <c r="D5677" s="191">
        <v>1105.2700199999999</v>
      </c>
      <c r="E5677" s="191">
        <v>1108.170044</v>
      </c>
      <c r="F5677" s="192">
        <v>1108.170044</v>
      </c>
      <c r="G5677" s="191">
        <v>699570000</v>
      </c>
      <c r="H5677" s="194">
        <f t="shared" si="88"/>
        <v>-9.9613180662467271E-3</v>
      </c>
      <c r="I5677" s="193"/>
      <c r="J5677" s="197">
        <v>5675</v>
      </c>
      <c r="K5677" s="234">
        <v>-9.9613180662467271E-3</v>
      </c>
      <c r="L5677" s="198">
        <v>5.1059950967726154E-3</v>
      </c>
    </row>
    <row r="5678" spans="1:12" ht="14.4" x14ac:dyDescent="0.3">
      <c r="A5678" s="7">
        <v>35900</v>
      </c>
      <c r="B5678" s="191">
        <v>1115.75</v>
      </c>
      <c r="C5678" s="191">
        <v>1119.900024</v>
      </c>
      <c r="D5678" s="191">
        <v>1112.23999</v>
      </c>
      <c r="E5678" s="191">
        <v>1119.3199460000001</v>
      </c>
      <c r="F5678" s="192">
        <v>1119.3199460000001</v>
      </c>
      <c r="G5678" s="191">
        <v>685020000</v>
      </c>
      <c r="H5678" s="194">
        <f t="shared" si="88"/>
        <v>3.199593098812523E-3</v>
      </c>
      <c r="I5678" s="193"/>
      <c r="J5678" s="197">
        <v>5676</v>
      </c>
      <c r="K5678" s="234">
        <v>3.199593098812523E-3</v>
      </c>
      <c r="L5678" s="198">
        <v>5.1065289517143175E-3</v>
      </c>
    </row>
    <row r="5679" spans="1:12" ht="14.4" x14ac:dyDescent="0.3">
      <c r="A5679" s="7">
        <v>35899</v>
      </c>
      <c r="B5679" s="191">
        <v>1109.6899410000001</v>
      </c>
      <c r="C5679" s="191">
        <v>1115.9499510000001</v>
      </c>
      <c r="D5679" s="191">
        <v>1109.4799800000001</v>
      </c>
      <c r="E5679" s="191">
        <v>1115.75</v>
      </c>
      <c r="F5679" s="192">
        <v>1115.75</v>
      </c>
      <c r="G5679" s="191">
        <v>613730000</v>
      </c>
      <c r="H5679" s="194">
        <f t="shared" si="88"/>
        <v>5.4610380576567827E-3</v>
      </c>
      <c r="I5679" s="193"/>
      <c r="J5679" s="197">
        <v>5677</v>
      </c>
      <c r="K5679" s="234">
        <v>5.4610380576567827E-3</v>
      </c>
      <c r="L5679" s="198">
        <v>5.1067586425016485E-3</v>
      </c>
    </row>
    <row r="5680" spans="1:12" ht="14.4" x14ac:dyDescent="0.3">
      <c r="A5680" s="7">
        <v>35898</v>
      </c>
      <c r="B5680" s="191">
        <v>1110.670044</v>
      </c>
      <c r="C5680" s="191">
        <v>1110.75</v>
      </c>
      <c r="D5680" s="191">
        <v>1100.599976</v>
      </c>
      <c r="E5680" s="191">
        <v>1109.6899410000001</v>
      </c>
      <c r="F5680" s="192">
        <v>1109.6899410000001</v>
      </c>
      <c r="G5680" s="191">
        <v>564480000</v>
      </c>
      <c r="H5680" s="194">
        <f t="shared" si="88"/>
        <v>-8.8244299492412691E-4</v>
      </c>
      <c r="I5680" s="193"/>
      <c r="J5680" s="197">
        <v>5678</v>
      </c>
      <c r="K5680" s="234">
        <v>-8.8244299492412691E-4</v>
      </c>
      <c r="L5680" s="198">
        <v>5.108347763675497E-3</v>
      </c>
    </row>
    <row r="5681" spans="1:12" ht="14.4" x14ac:dyDescent="0.3">
      <c r="A5681" s="7">
        <v>35894</v>
      </c>
      <c r="B5681" s="191">
        <v>1101.650024</v>
      </c>
      <c r="C5681" s="191">
        <v>1111.4499510000001</v>
      </c>
      <c r="D5681" s="191">
        <v>1101.650024</v>
      </c>
      <c r="E5681" s="191">
        <v>1110.670044</v>
      </c>
      <c r="F5681" s="192">
        <v>1110.670044</v>
      </c>
      <c r="G5681" s="191">
        <v>548940000</v>
      </c>
      <c r="H5681" s="194">
        <f t="shared" si="88"/>
        <v>8.1877363985787301E-3</v>
      </c>
      <c r="I5681" s="193"/>
      <c r="J5681" s="197">
        <v>5679</v>
      </c>
      <c r="K5681" s="234">
        <v>8.1877363985787301E-3</v>
      </c>
      <c r="L5681" s="198">
        <v>5.1103292212790318E-3</v>
      </c>
    </row>
    <row r="5682" spans="1:12" ht="14.4" x14ac:dyDescent="0.3">
      <c r="A5682" s="7">
        <v>35893</v>
      </c>
      <c r="B5682" s="191">
        <v>1109.5500489999999</v>
      </c>
      <c r="C5682" s="191">
        <v>1111.599976</v>
      </c>
      <c r="D5682" s="191">
        <v>1098.209961</v>
      </c>
      <c r="E5682" s="191">
        <v>1101.650024</v>
      </c>
      <c r="F5682" s="192">
        <v>1101.650024</v>
      </c>
      <c r="G5682" s="191">
        <v>616330000</v>
      </c>
      <c r="H5682" s="194">
        <f t="shared" si="88"/>
        <v>-7.1200258222870981E-3</v>
      </c>
      <c r="I5682" s="193"/>
      <c r="J5682" s="197">
        <v>5680</v>
      </c>
      <c r="K5682" s="234">
        <v>-7.1200258222870981E-3</v>
      </c>
      <c r="L5682" s="198">
        <v>5.1114588194869489E-3</v>
      </c>
    </row>
    <row r="5683" spans="1:12" ht="14.4" x14ac:dyDescent="0.3">
      <c r="A5683" s="7">
        <v>35892</v>
      </c>
      <c r="B5683" s="191">
        <v>1121.380005</v>
      </c>
      <c r="C5683" s="191">
        <v>1121.380005</v>
      </c>
      <c r="D5683" s="191">
        <v>1102.4399410000001</v>
      </c>
      <c r="E5683" s="191">
        <v>1109.5500489999999</v>
      </c>
      <c r="F5683" s="192">
        <v>1109.5500489999999</v>
      </c>
      <c r="G5683" s="191">
        <v>670760000</v>
      </c>
      <c r="H5683" s="194">
        <f t="shared" si="88"/>
        <v>-1.0549462222665579E-2</v>
      </c>
      <c r="I5683" s="193"/>
      <c r="J5683" s="197">
        <v>5681</v>
      </c>
      <c r="K5683" s="234">
        <v>-1.0549462222665579E-2</v>
      </c>
      <c r="L5683" s="198">
        <v>5.1141359803923026E-3</v>
      </c>
    </row>
    <row r="5684" spans="1:12" ht="14.4" x14ac:dyDescent="0.3">
      <c r="A5684" s="7">
        <v>35891</v>
      </c>
      <c r="B5684" s="191">
        <v>1122.6999510000001</v>
      </c>
      <c r="C5684" s="191">
        <v>1131.98999</v>
      </c>
      <c r="D5684" s="191">
        <v>1121.369995</v>
      </c>
      <c r="E5684" s="191">
        <v>1121.380005</v>
      </c>
      <c r="F5684" s="192">
        <v>1121.380005</v>
      </c>
      <c r="G5684" s="191">
        <v>625810000</v>
      </c>
      <c r="H5684" s="194">
        <f t="shared" si="88"/>
        <v>-1.1756890154171501E-3</v>
      </c>
      <c r="I5684" s="193"/>
      <c r="J5684" s="197">
        <v>5682</v>
      </c>
      <c r="K5684" s="234">
        <v>-1.1756890154171501E-3</v>
      </c>
      <c r="L5684" s="198">
        <v>5.1168426285272059E-3</v>
      </c>
    </row>
    <row r="5685" spans="1:12" ht="14.4" x14ac:dyDescent="0.3">
      <c r="A5685" s="7">
        <v>35888</v>
      </c>
      <c r="B5685" s="191">
        <v>1120.01001</v>
      </c>
      <c r="C5685" s="191">
        <v>1126.3599850000001</v>
      </c>
      <c r="D5685" s="191">
        <v>1118.119995</v>
      </c>
      <c r="E5685" s="191">
        <v>1122.6999510000001</v>
      </c>
      <c r="F5685" s="192">
        <v>1122.6999510000001</v>
      </c>
      <c r="G5685" s="191">
        <v>653880000</v>
      </c>
      <c r="H5685" s="194">
        <f t="shared" si="88"/>
        <v>2.4017115704172056E-3</v>
      </c>
      <c r="I5685" s="193"/>
      <c r="J5685" s="197">
        <v>5683</v>
      </c>
      <c r="K5685" s="234">
        <v>2.4017115704172056E-3</v>
      </c>
      <c r="L5685" s="198">
        <v>5.1171081156025575E-3</v>
      </c>
    </row>
    <row r="5686" spans="1:12" ht="14.4" x14ac:dyDescent="0.3">
      <c r="A5686" s="7">
        <v>35887</v>
      </c>
      <c r="B5686" s="191">
        <v>1108.150024</v>
      </c>
      <c r="C5686" s="191">
        <v>1121.01001</v>
      </c>
      <c r="D5686" s="191">
        <v>1107.8900149999999</v>
      </c>
      <c r="E5686" s="191">
        <v>1120.01001</v>
      </c>
      <c r="F5686" s="192">
        <v>1120.01001</v>
      </c>
      <c r="G5686" s="191">
        <v>674340000</v>
      </c>
      <c r="H5686" s="194">
        <f t="shared" si="88"/>
        <v>1.0702509356260173E-2</v>
      </c>
      <c r="I5686" s="193"/>
      <c r="J5686" s="197">
        <v>5684</v>
      </c>
      <c r="K5686" s="234">
        <v>1.0702509356260173E-2</v>
      </c>
      <c r="L5686" s="198">
        <v>5.1190515100920471E-3</v>
      </c>
    </row>
    <row r="5687" spans="1:12" ht="14.4" x14ac:dyDescent="0.3">
      <c r="A5687" s="7">
        <v>35886</v>
      </c>
      <c r="B5687" s="191">
        <v>1101.75</v>
      </c>
      <c r="C5687" s="191">
        <v>1109.1899410000001</v>
      </c>
      <c r="D5687" s="191">
        <v>1095.290039</v>
      </c>
      <c r="E5687" s="191">
        <v>1108.150024</v>
      </c>
      <c r="F5687" s="192">
        <v>1108.150024</v>
      </c>
      <c r="G5687" s="191">
        <v>677310000</v>
      </c>
      <c r="H5687" s="194">
        <f t="shared" si="88"/>
        <v>5.8089621057408943E-3</v>
      </c>
      <c r="I5687" s="193"/>
      <c r="J5687" s="197">
        <v>5685</v>
      </c>
      <c r="K5687" s="234">
        <v>5.8089621057408943E-3</v>
      </c>
      <c r="L5687" s="198">
        <v>5.1206197804551656E-3</v>
      </c>
    </row>
    <row r="5688" spans="1:12" ht="14.4" x14ac:dyDescent="0.3">
      <c r="A5688" s="7">
        <v>35885</v>
      </c>
      <c r="B5688" s="191">
        <v>1093.5500489999999</v>
      </c>
      <c r="C5688" s="191">
        <v>1110.130005</v>
      </c>
      <c r="D5688" s="191">
        <v>1093.5500489999999</v>
      </c>
      <c r="E5688" s="191">
        <v>1101.75</v>
      </c>
      <c r="F5688" s="192">
        <v>1101.75</v>
      </c>
      <c r="G5688" s="191">
        <v>674930000</v>
      </c>
      <c r="H5688" s="194">
        <f t="shared" si="88"/>
        <v>7.4524727312174251E-3</v>
      </c>
      <c r="I5688" s="193"/>
      <c r="J5688" s="197">
        <v>5686</v>
      </c>
      <c r="K5688" s="234">
        <v>7.4524727312174251E-3</v>
      </c>
      <c r="L5688" s="198">
        <v>5.1269206181848038E-3</v>
      </c>
    </row>
    <row r="5689" spans="1:12" ht="14.4" x14ac:dyDescent="0.3">
      <c r="A5689" s="7">
        <v>35884</v>
      </c>
      <c r="B5689" s="191">
        <v>1095.4399410000001</v>
      </c>
      <c r="C5689" s="191">
        <v>1099.099976</v>
      </c>
      <c r="D5689" s="191">
        <v>1090.0200199999999</v>
      </c>
      <c r="E5689" s="191">
        <v>1093.599976</v>
      </c>
      <c r="F5689" s="192">
        <v>1093.599976</v>
      </c>
      <c r="G5689" s="191">
        <v>497400000</v>
      </c>
      <c r="H5689" s="194">
        <f t="shared" si="88"/>
        <v>-1.6796584925691696E-3</v>
      </c>
      <c r="I5689" s="193"/>
      <c r="J5689" s="197">
        <v>5687</v>
      </c>
      <c r="K5689" s="234">
        <v>-1.6796584925691696E-3</v>
      </c>
      <c r="L5689" s="198">
        <v>5.1281665829022646E-3</v>
      </c>
    </row>
    <row r="5690" spans="1:12" ht="14.4" x14ac:dyDescent="0.3">
      <c r="A5690" s="7">
        <v>35881</v>
      </c>
      <c r="B5690" s="191">
        <v>1100.8000489999999</v>
      </c>
      <c r="C5690" s="191">
        <v>1107.1800539999999</v>
      </c>
      <c r="D5690" s="191">
        <v>1091.1400149999999</v>
      </c>
      <c r="E5690" s="191">
        <v>1095.4399410000001</v>
      </c>
      <c r="F5690" s="192">
        <v>1095.4399410000001</v>
      </c>
      <c r="G5690" s="191">
        <v>582190000</v>
      </c>
      <c r="H5690" s="194">
        <f t="shared" si="88"/>
        <v>-4.8692839402297797E-3</v>
      </c>
      <c r="I5690" s="193"/>
      <c r="J5690" s="197">
        <v>5688</v>
      </c>
      <c r="K5690" s="234">
        <v>-4.8692839402297797E-3</v>
      </c>
      <c r="L5690" s="198">
        <v>5.1339835387077884E-3</v>
      </c>
    </row>
    <row r="5691" spans="1:12" ht="14.4" x14ac:dyDescent="0.3">
      <c r="A5691" s="7">
        <v>35880</v>
      </c>
      <c r="B5691" s="191">
        <v>1101.9300539999999</v>
      </c>
      <c r="C5691" s="191">
        <v>1106.280029</v>
      </c>
      <c r="D5691" s="191">
        <v>1097</v>
      </c>
      <c r="E5691" s="191">
        <v>1100.8000489999999</v>
      </c>
      <c r="F5691" s="192">
        <v>1100.8000489999999</v>
      </c>
      <c r="G5691" s="191">
        <v>606770000</v>
      </c>
      <c r="H5691" s="194">
        <f t="shared" si="88"/>
        <v>-1.0254779746664236E-3</v>
      </c>
      <c r="I5691" s="193"/>
      <c r="J5691" s="197">
        <v>5689</v>
      </c>
      <c r="K5691" s="234">
        <v>-1.0254779746664236E-3</v>
      </c>
      <c r="L5691" s="198">
        <v>5.1350705752667763E-3</v>
      </c>
    </row>
    <row r="5692" spans="1:12" ht="14.4" x14ac:dyDescent="0.3">
      <c r="A5692" s="7">
        <v>35879</v>
      </c>
      <c r="B5692" s="191">
        <v>1105.650024</v>
      </c>
      <c r="C5692" s="191">
        <v>1113.0699460000001</v>
      </c>
      <c r="D5692" s="191">
        <v>1092.839966</v>
      </c>
      <c r="E5692" s="191">
        <v>1101.9300539999999</v>
      </c>
      <c r="F5692" s="192">
        <v>1101.9300539999999</v>
      </c>
      <c r="G5692" s="191">
        <v>676550000</v>
      </c>
      <c r="H5692" s="194">
        <f t="shared" si="88"/>
        <v>-3.3645094914772984E-3</v>
      </c>
      <c r="I5692" s="193"/>
      <c r="J5692" s="197">
        <v>5690</v>
      </c>
      <c r="K5692" s="234">
        <v>-3.3645094914772984E-3</v>
      </c>
      <c r="L5692" s="198">
        <v>5.1481957339104684E-3</v>
      </c>
    </row>
    <row r="5693" spans="1:12" ht="14.4" x14ac:dyDescent="0.3">
      <c r="A5693" s="7">
        <v>35878</v>
      </c>
      <c r="B5693" s="191">
        <v>1095.5500489999999</v>
      </c>
      <c r="C5693" s="191">
        <v>1106.75</v>
      </c>
      <c r="D5693" s="191">
        <v>1095.5500489999999</v>
      </c>
      <c r="E5693" s="191">
        <v>1105.650024</v>
      </c>
      <c r="F5693" s="192">
        <v>1105.650024</v>
      </c>
      <c r="G5693" s="191">
        <v>605720000</v>
      </c>
      <c r="H5693" s="194">
        <f t="shared" si="88"/>
        <v>9.2190904552641624E-3</v>
      </c>
      <c r="I5693" s="193"/>
      <c r="J5693" s="197">
        <v>5691</v>
      </c>
      <c r="K5693" s="234">
        <v>9.2190904552641624E-3</v>
      </c>
      <c r="L5693" s="198">
        <v>5.1553416904050265E-3</v>
      </c>
    </row>
    <row r="5694" spans="1:12" ht="14.4" x14ac:dyDescent="0.3">
      <c r="A5694" s="7">
        <v>35877</v>
      </c>
      <c r="B5694" s="191">
        <v>1099.160034</v>
      </c>
      <c r="C5694" s="191">
        <v>1101.160034</v>
      </c>
      <c r="D5694" s="191">
        <v>1094.25</v>
      </c>
      <c r="E5694" s="191">
        <v>1095.5500489999999</v>
      </c>
      <c r="F5694" s="192">
        <v>1095.5500489999999</v>
      </c>
      <c r="G5694" s="191">
        <v>631350000</v>
      </c>
      <c r="H5694" s="194">
        <f t="shared" si="88"/>
        <v>-3.2843124643668143E-3</v>
      </c>
      <c r="I5694" s="193"/>
      <c r="J5694" s="197">
        <v>5692</v>
      </c>
      <c r="K5694" s="234">
        <v>-3.2843124643668143E-3</v>
      </c>
      <c r="L5694" s="198">
        <v>5.1568390687801438E-3</v>
      </c>
    </row>
    <row r="5695" spans="1:12" ht="14.4" x14ac:dyDescent="0.3">
      <c r="A5695" s="7">
        <v>35874</v>
      </c>
      <c r="B5695" s="191">
        <v>1089.73999</v>
      </c>
      <c r="C5695" s="191">
        <v>1101.040039</v>
      </c>
      <c r="D5695" s="191">
        <v>1089.3900149999999</v>
      </c>
      <c r="E5695" s="191">
        <v>1099.160034</v>
      </c>
      <c r="F5695" s="192">
        <v>1099.160034</v>
      </c>
      <c r="G5695" s="191">
        <v>717310000</v>
      </c>
      <c r="H5695" s="194">
        <f t="shared" si="88"/>
        <v>8.6443042252674976E-3</v>
      </c>
      <c r="I5695" s="193"/>
      <c r="J5695" s="197">
        <v>5693</v>
      </c>
      <c r="K5695" s="234">
        <v>8.6443042252674976E-3</v>
      </c>
      <c r="L5695" s="198">
        <v>5.1573223631752128E-3</v>
      </c>
    </row>
    <row r="5696" spans="1:12" ht="14.4" x14ac:dyDescent="0.3">
      <c r="A5696" s="7">
        <v>35873</v>
      </c>
      <c r="B5696" s="191">
        <v>1085.5200199999999</v>
      </c>
      <c r="C5696" s="191">
        <v>1089.73999</v>
      </c>
      <c r="D5696" s="191">
        <v>1084.3000489999999</v>
      </c>
      <c r="E5696" s="191">
        <v>1089.73999</v>
      </c>
      <c r="F5696" s="192">
        <v>1089.73999</v>
      </c>
      <c r="G5696" s="191">
        <v>598240000</v>
      </c>
      <c r="H5696" s="194">
        <f t="shared" si="88"/>
        <v>3.8875100617675419E-3</v>
      </c>
      <c r="I5696" s="193"/>
      <c r="J5696" s="197">
        <v>5694</v>
      </c>
      <c r="K5696" s="234">
        <v>3.8875100617675419E-3</v>
      </c>
      <c r="L5696" s="198">
        <v>5.1601315443826519E-3</v>
      </c>
    </row>
    <row r="5697" spans="1:12" ht="14.4" x14ac:dyDescent="0.3">
      <c r="A5697" s="7">
        <v>35872</v>
      </c>
      <c r="B5697" s="191">
        <v>1080.4499510000001</v>
      </c>
      <c r="C5697" s="191">
        <v>1085.5200199999999</v>
      </c>
      <c r="D5697" s="191">
        <v>1077.7700199999999</v>
      </c>
      <c r="E5697" s="191">
        <v>1085.5200199999999</v>
      </c>
      <c r="F5697" s="192">
        <v>1085.5200199999999</v>
      </c>
      <c r="G5697" s="191">
        <v>632690000</v>
      </c>
      <c r="H5697" s="194">
        <f t="shared" si="88"/>
        <v>4.6925533156878963E-3</v>
      </c>
      <c r="I5697" s="193"/>
      <c r="J5697" s="197">
        <v>5695</v>
      </c>
      <c r="K5697" s="234">
        <v>4.6925533156878963E-3</v>
      </c>
      <c r="L5697" s="198">
        <v>5.1604953821010402E-3</v>
      </c>
    </row>
    <row r="5698" spans="1:12" ht="14.4" x14ac:dyDescent="0.3">
      <c r="A5698" s="7">
        <v>35871</v>
      </c>
      <c r="B5698" s="191">
        <v>1079.2700199999999</v>
      </c>
      <c r="C5698" s="191">
        <v>1080.5200199999999</v>
      </c>
      <c r="D5698" s="191">
        <v>1073.290039</v>
      </c>
      <c r="E5698" s="191">
        <v>1080.4499510000001</v>
      </c>
      <c r="F5698" s="192">
        <v>1080.4499510000001</v>
      </c>
      <c r="G5698" s="191">
        <v>680960000</v>
      </c>
      <c r="H5698" s="194">
        <f t="shared" si="88"/>
        <v>1.0932676514076841E-3</v>
      </c>
      <c r="I5698" s="193"/>
      <c r="J5698" s="197">
        <v>5696</v>
      </c>
      <c r="K5698" s="234">
        <v>1.0932676514076841E-3</v>
      </c>
      <c r="L5698" s="198">
        <v>5.160977845287352E-3</v>
      </c>
    </row>
    <row r="5699" spans="1:12" ht="14.4" x14ac:dyDescent="0.3">
      <c r="A5699" s="7">
        <v>35870</v>
      </c>
      <c r="B5699" s="191">
        <v>1068.6099850000001</v>
      </c>
      <c r="C5699" s="191">
        <v>1079.459961</v>
      </c>
      <c r="D5699" s="191">
        <v>1068.6099850000001</v>
      </c>
      <c r="E5699" s="191">
        <v>1079.2700199999999</v>
      </c>
      <c r="F5699" s="192">
        <v>1079.2700199999999</v>
      </c>
      <c r="G5699" s="191">
        <v>548980000</v>
      </c>
      <c r="H5699" s="194">
        <f t="shared" si="88"/>
        <v>9.9756086407894445E-3</v>
      </c>
      <c r="I5699" s="193"/>
      <c r="J5699" s="197">
        <v>5697</v>
      </c>
      <c r="K5699" s="234">
        <v>9.9756086407894445E-3</v>
      </c>
      <c r="L5699" s="198">
        <v>5.1643553978784574E-3</v>
      </c>
    </row>
    <row r="5700" spans="1:12" ht="14.4" x14ac:dyDescent="0.3">
      <c r="A5700" s="7">
        <v>35867</v>
      </c>
      <c r="B5700" s="191">
        <v>1069.920044</v>
      </c>
      <c r="C5700" s="191">
        <v>1075.8599850000001</v>
      </c>
      <c r="D5700" s="191">
        <v>1066.5699460000001</v>
      </c>
      <c r="E5700" s="191">
        <v>1068.6099850000001</v>
      </c>
      <c r="F5700" s="192">
        <v>1068.6099850000001</v>
      </c>
      <c r="G5700" s="191">
        <v>597800000</v>
      </c>
      <c r="H5700" s="194">
        <f t="shared" ref="H5700:H5763" si="89">(F5700-F5701)/F5701</f>
        <v>-1.2244457025986047E-3</v>
      </c>
      <c r="I5700" s="193"/>
      <c r="J5700" s="197">
        <v>5698</v>
      </c>
      <c r="K5700" s="234">
        <v>-1.2244457025986047E-3</v>
      </c>
      <c r="L5700" s="198">
        <v>5.1657129432195826E-3</v>
      </c>
    </row>
    <row r="5701" spans="1:12" ht="14.4" x14ac:dyDescent="0.3">
      <c r="A5701" s="7">
        <v>35866</v>
      </c>
      <c r="B5701" s="191">
        <v>1068.469971</v>
      </c>
      <c r="C5701" s="191">
        <v>1071.869995</v>
      </c>
      <c r="D5701" s="191">
        <v>1063.540039</v>
      </c>
      <c r="E5701" s="191">
        <v>1069.920044</v>
      </c>
      <c r="F5701" s="192">
        <v>1069.920044</v>
      </c>
      <c r="G5701" s="191">
        <v>594940000</v>
      </c>
      <c r="H5701" s="194">
        <f t="shared" si="89"/>
        <v>1.3571490442944557E-3</v>
      </c>
      <c r="I5701" s="193"/>
      <c r="J5701" s="197">
        <v>5699</v>
      </c>
      <c r="K5701" s="234">
        <v>1.3571490442944557E-3</v>
      </c>
      <c r="L5701" s="198">
        <v>5.1661881004573763E-3</v>
      </c>
    </row>
    <row r="5702" spans="1:12" ht="14.4" x14ac:dyDescent="0.3">
      <c r="A5702" s="7">
        <v>35865</v>
      </c>
      <c r="B5702" s="191">
        <v>1064.25</v>
      </c>
      <c r="C5702" s="191">
        <v>1069.1800539999999</v>
      </c>
      <c r="D5702" s="191">
        <v>1064.219971</v>
      </c>
      <c r="E5702" s="191">
        <v>1068.469971</v>
      </c>
      <c r="F5702" s="192">
        <v>1068.469971</v>
      </c>
      <c r="G5702" s="191">
        <v>655260000</v>
      </c>
      <c r="H5702" s="194">
        <f t="shared" si="89"/>
        <v>3.965206483439029E-3</v>
      </c>
      <c r="I5702" s="193"/>
      <c r="J5702" s="197">
        <v>5700</v>
      </c>
      <c r="K5702" s="234">
        <v>3.965206483439029E-3</v>
      </c>
      <c r="L5702" s="198">
        <v>5.1672235224190432E-3</v>
      </c>
    </row>
    <row r="5703" spans="1:12" ht="14.4" x14ac:dyDescent="0.3">
      <c r="A5703" s="7">
        <v>35864</v>
      </c>
      <c r="B5703" s="191">
        <v>1052.3100589999999</v>
      </c>
      <c r="C5703" s="191">
        <v>1064.589966</v>
      </c>
      <c r="D5703" s="191">
        <v>1052.3100589999999</v>
      </c>
      <c r="E5703" s="191">
        <v>1064.25</v>
      </c>
      <c r="F5703" s="192">
        <v>1064.25</v>
      </c>
      <c r="G5703" s="191">
        <v>631920000</v>
      </c>
      <c r="H5703" s="194">
        <f t="shared" si="89"/>
        <v>1.1346409642179511E-2</v>
      </c>
      <c r="I5703" s="193"/>
      <c r="J5703" s="197">
        <v>5701</v>
      </c>
      <c r="K5703" s="234">
        <v>1.1346409642179511E-2</v>
      </c>
      <c r="L5703" s="198">
        <v>5.1722640765220294E-3</v>
      </c>
    </row>
    <row r="5704" spans="1:12" ht="14.4" x14ac:dyDescent="0.3">
      <c r="A5704" s="7">
        <v>35863</v>
      </c>
      <c r="B5704" s="191">
        <v>1055.6899410000001</v>
      </c>
      <c r="C5704" s="191">
        <v>1058.5500489999999</v>
      </c>
      <c r="D5704" s="191">
        <v>1050.0200199999999</v>
      </c>
      <c r="E5704" s="191">
        <v>1052.3100589999999</v>
      </c>
      <c r="F5704" s="192">
        <v>1052.3100589999999</v>
      </c>
      <c r="G5704" s="191">
        <v>624700000</v>
      </c>
      <c r="H5704" s="194">
        <f t="shared" si="89"/>
        <v>-3.2015858716988375E-3</v>
      </c>
      <c r="I5704" s="193"/>
      <c r="J5704" s="197">
        <v>5702</v>
      </c>
      <c r="K5704" s="234">
        <v>-3.2015858716988375E-3</v>
      </c>
      <c r="L5704" s="198">
        <v>5.1761506435897527E-3</v>
      </c>
    </row>
    <row r="5705" spans="1:12" ht="14.4" x14ac:dyDescent="0.3">
      <c r="A5705" s="7">
        <v>35860</v>
      </c>
      <c r="B5705" s="191">
        <v>1035.0500489999999</v>
      </c>
      <c r="C5705" s="191">
        <v>1055.6899410000001</v>
      </c>
      <c r="D5705" s="191">
        <v>1035.0500489999999</v>
      </c>
      <c r="E5705" s="191">
        <v>1055.6899410000001</v>
      </c>
      <c r="F5705" s="192">
        <v>1055.6899410000001</v>
      </c>
      <c r="G5705" s="191">
        <v>665500000</v>
      </c>
      <c r="H5705" s="194">
        <f t="shared" si="89"/>
        <v>1.9940960362198046E-2</v>
      </c>
      <c r="I5705" s="193"/>
      <c r="J5705" s="197">
        <v>5703</v>
      </c>
      <c r="K5705" s="234">
        <v>1.9940960362198046E-2</v>
      </c>
      <c r="L5705" s="198">
        <v>5.1893030965103676E-3</v>
      </c>
    </row>
    <row r="5706" spans="1:12" ht="14.4" x14ac:dyDescent="0.3">
      <c r="A5706" s="7">
        <v>35859</v>
      </c>
      <c r="B5706" s="191">
        <v>1047.329956</v>
      </c>
      <c r="C5706" s="191">
        <v>1047.329956</v>
      </c>
      <c r="D5706" s="191">
        <v>1030.869995</v>
      </c>
      <c r="E5706" s="191">
        <v>1035.0500489999999</v>
      </c>
      <c r="F5706" s="192">
        <v>1035.0500489999999</v>
      </c>
      <c r="G5706" s="191">
        <v>648270000</v>
      </c>
      <c r="H5706" s="194">
        <f t="shared" si="89"/>
        <v>-1.1724964925953187E-2</v>
      </c>
      <c r="I5706" s="193"/>
      <c r="J5706" s="197">
        <v>5704</v>
      </c>
      <c r="K5706" s="234">
        <v>-1.1724964925953187E-2</v>
      </c>
      <c r="L5706" s="198">
        <v>5.1954382646433282E-3</v>
      </c>
    </row>
    <row r="5707" spans="1:12" ht="14.4" x14ac:dyDescent="0.3">
      <c r="A5707" s="7">
        <v>35858</v>
      </c>
      <c r="B5707" s="191">
        <v>1052.0200199999999</v>
      </c>
      <c r="C5707" s="191">
        <v>1052.0200199999999</v>
      </c>
      <c r="D5707" s="191">
        <v>1042.73999</v>
      </c>
      <c r="E5707" s="191">
        <v>1047.329956</v>
      </c>
      <c r="F5707" s="192">
        <v>1047.329956</v>
      </c>
      <c r="G5707" s="191">
        <v>644280000</v>
      </c>
      <c r="H5707" s="194">
        <f t="shared" si="89"/>
        <v>-4.4581509009684944E-3</v>
      </c>
      <c r="I5707" s="193"/>
      <c r="J5707" s="197">
        <v>5705</v>
      </c>
      <c r="K5707" s="234">
        <v>-4.4581509009684944E-3</v>
      </c>
      <c r="L5707" s="198">
        <v>5.1973596532894966E-3</v>
      </c>
    </row>
    <row r="5708" spans="1:12" ht="14.4" x14ac:dyDescent="0.3">
      <c r="A5708" s="7">
        <v>35857</v>
      </c>
      <c r="B5708" s="191">
        <v>1047.6999510000001</v>
      </c>
      <c r="C5708" s="191">
        <v>1052.0200199999999</v>
      </c>
      <c r="D5708" s="191">
        <v>1043.410034</v>
      </c>
      <c r="E5708" s="191">
        <v>1052.0200199999999</v>
      </c>
      <c r="F5708" s="192">
        <v>1052.0200199999999</v>
      </c>
      <c r="G5708" s="191">
        <v>612360000</v>
      </c>
      <c r="H5708" s="194">
        <f t="shared" si="89"/>
        <v>4.1233837950230808E-3</v>
      </c>
      <c r="I5708" s="193"/>
      <c r="J5708" s="197">
        <v>5706</v>
      </c>
      <c r="K5708" s="234">
        <v>4.1233837950230808E-3</v>
      </c>
      <c r="L5708" s="198">
        <v>5.2002074433562945E-3</v>
      </c>
    </row>
    <row r="5709" spans="1:12" ht="14.4" x14ac:dyDescent="0.3">
      <c r="A5709" s="7">
        <v>35856</v>
      </c>
      <c r="B5709" s="191">
        <v>1049.339966</v>
      </c>
      <c r="C5709" s="191">
        <v>1053.9799800000001</v>
      </c>
      <c r="D5709" s="191">
        <v>1044.6999510000001</v>
      </c>
      <c r="E5709" s="191">
        <v>1047.6999510000001</v>
      </c>
      <c r="F5709" s="192">
        <v>1047.6999510000001</v>
      </c>
      <c r="G5709" s="191">
        <v>591470000</v>
      </c>
      <c r="H5709" s="194">
        <f t="shared" si="89"/>
        <v>-1.5629014934516927E-3</v>
      </c>
      <c r="I5709" s="193"/>
      <c r="J5709" s="197">
        <v>5707</v>
      </c>
      <c r="K5709" s="234">
        <v>-1.5629014934516927E-3</v>
      </c>
      <c r="L5709" s="198">
        <v>5.2020547762714657E-3</v>
      </c>
    </row>
    <row r="5710" spans="1:12" ht="14.4" x14ac:dyDescent="0.3">
      <c r="A5710" s="7">
        <v>35853</v>
      </c>
      <c r="B5710" s="191">
        <v>1048.670044</v>
      </c>
      <c r="C5710" s="191">
        <v>1051.660034</v>
      </c>
      <c r="D5710" s="191">
        <v>1044.400024</v>
      </c>
      <c r="E5710" s="191">
        <v>1049.339966</v>
      </c>
      <c r="F5710" s="192">
        <v>1049.339966</v>
      </c>
      <c r="G5710" s="191">
        <v>574480000</v>
      </c>
      <c r="H5710" s="194">
        <f t="shared" si="89"/>
        <v>6.3883011041749791E-4</v>
      </c>
      <c r="I5710" s="193"/>
      <c r="J5710" s="197">
        <v>5708</v>
      </c>
      <c r="K5710" s="234">
        <v>6.3883011041749791E-4</v>
      </c>
      <c r="L5710" s="198">
        <v>5.2021749320235299E-3</v>
      </c>
    </row>
    <row r="5711" spans="1:12" ht="14.4" x14ac:dyDescent="0.3">
      <c r="A5711" s="7">
        <v>35852</v>
      </c>
      <c r="B5711" s="191">
        <v>1042.900024</v>
      </c>
      <c r="C5711" s="191">
        <v>1048.6800539999999</v>
      </c>
      <c r="D5711" s="191">
        <v>1039.849976</v>
      </c>
      <c r="E5711" s="191">
        <v>1048.670044</v>
      </c>
      <c r="F5711" s="192">
        <v>1048.670044</v>
      </c>
      <c r="G5711" s="191">
        <v>646280000</v>
      </c>
      <c r="H5711" s="194">
        <f t="shared" si="89"/>
        <v>5.5326683931497646E-3</v>
      </c>
      <c r="I5711" s="193"/>
      <c r="J5711" s="197">
        <v>5709</v>
      </c>
      <c r="K5711" s="234">
        <v>5.5326683931497646E-3</v>
      </c>
      <c r="L5711" s="198">
        <v>5.2028650588637638E-3</v>
      </c>
    </row>
    <row r="5712" spans="1:12" ht="14.4" x14ac:dyDescent="0.3">
      <c r="A5712" s="7">
        <v>35851</v>
      </c>
      <c r="B5712" s="191">
        <v>1030.5600589999999</v>
      </c>
      <c r="C5712" s="191">
        <v>1045.790039</v>
      </c>
      <c r="D5712" s="191">
        <v>1030.5600589999999</v>
      </c>
      <c r="E5712" s="191">
        <v>1042.900024</v>
      </c>
      <c r="F5712" s="192">
        <v>1042.900024</v>
      </c>
      <c r="G5712" s="191">
        <v>611350000</v>
      </c>
      <c r="H5712" s="194">
        <f t="shared" si="89"/>
        <v>1.1974037701377791E-2</v>
      </c>
      <c r="I5712" s="193"/>
      <c r="J5712" s="197">
        <v>5710</v>
      </c>
      <c r="K5712" s="234">
        <v>1.1974037701377791E-2</v>
      </c>
      <c r="L5712" s="198">
        <v>5.211424020938913E-3</v>
      </c>
    </row>
    <row r="5713" spans="1:12" ht="14.4" x14ac:dyDescent="0.3">
      <c r="A5713" s="7">
        <v>35850</v>
      </c>
      <c r="B5713" s="191">
        <v>1038.1400149999999</v>
      </c>
      <c r="C5713" s="191">
        <v>1038.7299800000001</v>
      </c>
      <c r="D5713" s="191">
        <v>1028.8900149999999</v>
      </c>
      <c r="E5713" s="191">
        <v>1030.5600589999999</v>
      </c>
      <c r="F5713" s="192">
        <v>1030.5600589999999</v>
      </c>
      <c r="G5713" s="191">
        <v>589880000</v>
      </c>
      <c r="H5713" s="194">
        <f t="shared" si="89"/>
        <v>-7.3014775372087348E-3</v>
      </c>
      <c r="I5713" s="193"/>
      <c r="J5713" s="197">
        <v>5711</v>
      </c>
      <c r="K5713" s="234">
        <v>-7.3014775372087348E-3</v>
      </c>
      <c r="L5713" s="198">
        <v>5.2186650290731076E-3</v>
      </c>
    </row>
    <row r="5714" spans="1:12" ht="14.4" x14ac:dyDescent="0.3">
      <c r="A5714" s="7">
        <v>35849</v>
      </c>
      <c r="B5714" s="191">
        <v>1034.209961</v>
      </c>
      <c r="C5714" s="191">
        <v>1038.6800539999999</v>
      </c>
      <c r="D5714" s="191">
        <v>1031.76001</v>
      </c>
      <c r="E5714" s="191">
        <v>1038.1400149999999</v>
      </c>
      <c r="F5714" s="192">
        <v>1038.1400149999999</v>
      </c>
      <c r="G5714" s="191">
        <v>550730000</v>
      </c>
      <c r="H5714" s="194">
        <f t="shared" si="89"/>
        <v>3.8000542909100129E-3</v>
      </c>
      <c r="I5714" s="193"/>
      <c r="J5714" s="197">
        <v>5712</v>
      </c>
      <c r="K5714" s="234">
        <v>3.8000542909100129E-3</v>
      </c>
      <c r="L5714" s="198">
        <v>5.2189252093060631E-3</v>
      </c>
    </row>
    <row r="5715" spans="1:12" ht="14.4" x14ac:dyDescent="0.3">
      <c r="A5715" s="7">
        <v>35846</v>
      </c>
      <c r="B5715" s="191">
        <v>1028.280029</v>
      </c>
      <c r="C5715" s="191">
        <v>1034.209961</v>
      </c>
      <c r="D5715" s="191">
        <v>1022.690002</v>
      </c>
      <c r="E5715" s="191">
        <v>1034.209961</v>
      </c>
      <c r="F5715" s="192">
        <v>1034.209961</v>
      </c>
      <c r="G5715" s="191">
        <v>594300000</v>
      </c>
      <c r="H5715" s="194">
        <f t="shared" si="89"/>
        <v>5.7668454436160289E-3</v>
      </c>
      <c r="I5715" s="193"/>
      <c r="J5715" s="197">
        <v>5713</v>
      </c>
      <c r="K5715" s="234">
        <v>5.7668454436160289E-3</v>
      </c>
      <c r="L5715" s="198">
        <v>5.2193595454598004E-3</v>
      </c>
    </row>
    <row r="5716" spans="1:12" ht="14.4" x14ac:dyDescent="0.3">
      <c r="A5716" s="7">
        <v>35845</v>
      </c>
      <c r="B5716" s="191">
        <v>1032.079956</v>
      </c>
      <c r="C5716" s="191">
        <v>1032.9300539999999</v>
      </c>
      <c r="D5716" s="191">
        <v>1026.619995</v>
      </c>
      <c r="E5716" s="191">
        <v>1028.280029</v>
      </c>
      <c r="F5716" s="192">
        <v>1028.280029</v>
      </c>
      <c r="G5716" s="191">
        <v>581820000</v>
      </c>
      <c r="H5716" s="194">
        <f t="shared" si="89"/>
        <v>-3.6818145511974512E-3</v>
      </c>
      <c r="I5716" s="193"/>
      <c r="J5716" s="197">
        <v>5714</v>
      </c>
      <c r="K5716" s="234">
        <v>-3.6818145511974512E-3</v>
      </c>
      <c r="L5716" s="198">
        <v>5.227446122316559E-3</v>
      </c>
    </row>
    <row r="5717" spans="1:12" ht="14.4" x14ac:dyDescent="0.3">
      <c r="A5717" s="7">
        <v>35844</v>
      </c>
      <c r="B5717" s="191">
        <v>1022.76001</v>
      </c>
      <c r="C5717" s="191">
        <v>1032.079956</v>
      </c>
      <c r="D5717" s="191">
        <v>1021.700012</v>
      </c>
      <c r="E5717" s="191">
        <v>1032.079956</v>
      </c>
      <c r="F5717" s="192">
        <v>1032.079956</v>
      </c>
      <c r="G5717" s="191">
        <v>606000000</v>
      </c>
      <c r="H5717" s="194">
        <f t="shared" si="89"/>
        <v>9.1125443983677782E-3</v>
      </c>
      <c r="I5717" s="193"/>
      <c r="J5717" s="197">
        <v>5715</v>
      </c>
      <c r="K5717" s="234">
        <v>9.1125443983677782E-3</v>
      </c>
      <c r="L5717" s="198">
        <v>5.228047337119757E-3</v>
      </c>
    </row>
    <row r="5718" spans="1:12" ht="14.4" x14ac:dyDescent="0.3">
      <c r="A5718" s="7">
        <v>35843</v>
      </c>
      <c r="B5718" s="191">
        <v>1020.090027</v>
      </c>
      <c r="C5718" s="191">
        <v>1028.0200199999999</v>
      </c>
      <c r="D5718" s="191">
        <v>1020.090027</v>
      </c>
      <c r="E5718" s="191">
        <v>1022.76001</v>
      </c>
      <c r="F5718" s="192">
        <v>1022.76001</v>
      </c>
      <c r="G5718" s="191">
        <v>605890000</v>
      </c>
      <c r="H5718" s="194">
        <f t="shared" si="89"/>
        <v>2.6173993758690107E-3</v>
      </c>
      <c r="I5718" s="193"/>
      <c r="J5718" s="197">
        <v>5716</v>
      </c>
      <c r="K5718" s="234">
        <v>2.6173993758690107E-3</v>
      </c>
      <c r="L5718" s="198">
        <v>5.2285054335313146E-3</v>
      </c>
    </row>
    <row r="5719" spans="1:12" ht="14.4" x14ac:dyDescent="0.3">
      <c r="A5719" s="7">
        <v>35839</v>
      </c>
      <c r="B5719" s="191">
        <v>1024.1400149999999</v>
      </c>
      <c r="C5719" s="191">
        <v>1024.1400149999999</v>
      </c>
      <c r="D5719" s="191">
        <v>1017.710022</v>
      </c>
      <c r="E5719" s="191">
        <v>1020.090027</v>
      </c>
      <c r="F5719" s="192">
        <v>1020.090027</v>
      </c>
      <c r="G5719" s="191">
        <v>531940000</v>
      </c>
      <c r="H5719" s="194">
        <f t="shared" si="89"/>
        <v>-3.9545256905131132E-3</v>
      </c>
      <c r="I5719" s="193"/>
      <c r="J5719" s="197">
        <v>5717</v>
      </c>
      <c r="K5719" s="234">
        <v>-3.9545256905131132E-3</v>
      </c>
      <c r="L5719" s="198">
        <v>5.2302695517774476E-3</v>
      </c>
    </row>
    <row r="5720" spans="1:12" ht="14.4" x14ac:dyDescent="0.3">
      <c r="A5720" s="7">
        <v>35838</v>
      </c>
      <c r="B5720" s="191">
        <v>1020.01001</v>
      </c>
      <c r="C5720" s="191">
        <v>1026.3000489999999</v>
      </c>
      <c r="D5720" s="191">
        <v>1008.549988</v>
      </c>
      <c r="E5720" s="191">
        <v>1024.1400149999999</v>
      </c>
      <c r="F5720" s="192">
        <v>1024.1400149999999</v>
      </c>
      <c r="G5720" s="191">
        <v>611480000</v>
      </c>
      <c r="H5720" s="194">
        <f t="shared" si="89"/>
        <v>4.0489847741788168E-3</v>
      </c>
      <c r="I5720" s="193"/>
      <c r="J5720" s="197">
        <v>5718</v>
      </c>
      <c r="K5720" s="234">
        <v>4.0489847741788168E-3</v>
      </c>
      <c r="L5720" s="198">
        <v>5.2303110460479888E-3</v>
      </c>
    </row>
    <row r="5721" spans="1:12" ht="14.4" x14ac:dyDescent="0.3">
      <c r="A5721" s="7">
        <v>35837</v>
      </c>
      <c r="B5721" s="191">
        <v>1019.01001</v>
      </c>
      <c r="C5721" s="191">
        <v>1020.710022</v>
      </c>
      <c r="D5721" s="191">
        <v>1016.380005</v>
      </c>
      <c r="E5721" s="191">
        <v>1020.01001</v>
      </c>
      <c r="F5721" s="192">
        <v>1020.01001</v>
      </c>
      <c r="G5721" s="191">
        <v>599300000</v>
      </c>
      <c r="H5721" s="194">
        <f t="shared" si="89"/>
        <v>9.8134462879319513E-4</v>
      </c>
      <c r="I5721" s="193"/>
      <c r="J5721" s="197">
        <v>5719</v>
      </c>
      <c r="K5721" s="234">
        <v>9.8134462879319513E-4</v>
      </c>
      <c r="L5721" s="198">
        <v>5.2331679986611073E-3</v>
      </c>
    </row>
    <row r="5722" spans="1:12" ht="14.4" x14ac:dyDescent="0.3">
      <c r="A5722" s="7">
        <v>35836</v>
      </c>
      <c r="B5722" s="191">
        <v>1010.73999</v>
      </c>
      <c r="C5722" s="191">
        <v>1022.150024</v>
      </c>
      <c r="D5722" s="191">
        <v>1010.710022</v>
      </c>
      <c r="E5722" s="191">
        <v>1019.01001</v>
      </c>
      <c r="F5722" s="192">
        <v>1019.01001</v>
      </c>
      <c r="G5722" s="191">
        <v>642800000</v>
      </c>
      <c r="H5722" s="194">
        <f t="shared" si="89"/>
        <v>8.1821438567993444E-3</v>
      </c>
      <c r="I5722" s="193"/>
      <c r="J5722" s="197">
        <v>5720</v>
      </c>
      <c r="K5722" s="234">
        <v>8.1821438567993444E-3</v>
      </c>
      <c r="L5722" s="198">
        <v>5.2353141508974374E-3</v>
      </c>
    </row>
    <row r="5723" spans="1:12" ht="14.4" x14ac:dyDescent="0.3">
      <c r="A5723" s="7">
        <v>35835</v>
      </c>
      <c r="B5723" s="191">
        <v>1012.460022</v>
      </c>
      <c r="C5723" s="191">
        <v>1015.330017</v>
      </c>
      <c r="D5723" s="191">
        <v>1006.280029</v>
      </c>
      <c r="E5723" s="191">
        <v>1010.73999</v>
      </c>
      <c r="F5723" s="192">
        <v>1010.73999</v>
      </c>
      <c r="G5723" s="191">
        <v>524810000</v>
      </c>
      <c r="H5723" s="194">
        <f t="shared" si="89"/>
        <v>-1.6988641157427808E-3</v>
      </c>
      <c r="I5723" s="193"/>
      <c r="J5723" s="197">
        <v>5721</v>
      </c>
      <c r="K5723" s="234">
        <v>-1.6988641157427808E-3</v>
      </c>
      <c r="L5723" s="198">
        <v>5.2368773596395083E-3</v>
      </c>
    </row>
    <row r="5724" spans="1:12" ht="14.4" x14ac:dyDescent="0.3">
      <c r="A5724" s="7">
        <v>35832</v>
      </c>
      <c r="B5724" s="191">
        <v>1003.539978</v>
      </c>
      <c r="C5724" s="191">
        <v>1013.070007</v>
      </c>
      <c r="D5724" s="191">
        <v>1003.3599850000001</v>
      </c>
      <c r="E5724" s="191">
        <v>1012.460022</v>
      </c>
      <c r="F5724" s="192">
        <v>1012.460022</v>
      </c>
      <c r="G5724" s="191">
        <v>569650000</v>
      </c>
      <c r="H5724" s="194">
        <f t="shared" si="89"/>
        <v>8.8885786272083732E-3</v>
      </c>
      <c r="I5724" s="193"/>
      <c r="J5724" s="197">
        <v>5722</v>
      </c>
      <c r="K5724" s="234">
        <v>8.8885786272083732E-3</v>
      </c>
      <c r="L5724" s="198">
        <v>5.2383274919917512E-3</v>
      </c>
    </row>
    <row r="5725" spans="1:12" ht="14.4" x14ac:dyDescent="0.3">
      <c r="A5725" s="7">
        <v>35831</v>
      </c>
      <c r="B5725" s="191">
        <v>1006.900024</v>
      </c>
      <c r="C5725" s="191">
        <v>1013.51001</v>
      </c>
      <c r="D5725" s="191">
        <v>1000.27002</v>
      </c>
      <c r="E5725" s="191">
        <v>1003.539978</v>
      </c>
      <c r="F5725" s="192">
        <v>1003.539978</v>
      </c>
      <c r="G5725" s="191">
        <v>703980000</v>
      </c>
      <c r="H5725" s="194">
        <f t="shared" si="89"/>
        <v>-3.3370204786091168E-3</v>
      </c>
      <c r="I5725" s="193"/>
      <c r="J5725" s="197">
        <v>5723</v>
      </c>
      <c r="K5725" s="234">
        <v>-3.3370204786091168E-3</v>
      </c>
      <c r="L5725" s="198">
        <v>5.2383778987616526E-3</v>
      </c>
    </row>
    <row r="5726" spans="1:12" ht="14.4" x14ac:dyDescent="0.3">
      <c r="A5726" s="7">
        <v>35830</v>
      </c>
      <c r="B5726" s="191">
        <v>1006</v>
      </c>
      <c r="C5726" s="191">
        <v>1009.52002</v>
      </c>
      <c r="D5726" s="191">
        <v>999.42999299999997</v>
      </c>
      <c r="E5726" s="191">
        <v>1006.900024</v>
      </c>
      <c r="F5726" s="192">
        <v>1006.900024</v>
      </c>
      <c r="G5726" s="191">
        <v>695420000</v>
      </c>
      <c r="H5726" s="194">
        <f t="shared" si="89"/>
        <v>8.9465606361832043E-4</v>
      </c>
      <c r="I5726" s="193"/>
      <c r="J5726" s="197">
        <v>5724</v>
      </c>
      <c r="K5726" s="234">
        <v>8.9465606361832043E-4</v>
      </c>
      <c r="L5726" s="198">
        <v>5.2399489142961764E-3</v>
      </c>
    </row>
    <row r="5727" spans="1:12" ht="14.4" x14ac:dyDescent="0.3">
      <c r="A5727" s="7">
        <v>35829</v>
      </c>
      <c r="B5727" s="191">
        <v>1001.27002</v>
      </c>
      <c r="C5727" s="191">
        <v>1006.130005</v>
      </c>
      <c r="D5727" s="191">
        <v>996.90002400000003</v>
      </c>
      <c r="E5727" s="191">
        <v>1006</v>
      </c>
      <c r="F5727" s="192">
        <v>1006</v>
      </c>
      <c r="G5727" s="191">
        <v>692120000</v>
      </c>
      <c r="H5727" s="194">
        <f t="shared" si="89"/>
        <v>4.7239804503484036E-3</v>
      </c>
      <c r="I5727" s="193"/>
      <c r="J5727" s="197">
        <v>5725</v>
      </c>
      <c r="K5727" s="234">
        <v>4.7239804503484036E-3</v>
      </c>
      <c r="L5727" s="198">
        <v>5.2452960165293386E-3</v>
      </c>
    </row>
    <row r="5728" spans="1:12" ht="14.4" x14ac:dyDescent="0.3">
      <c r="A5728" s="7">
        <v>35828</v>
      </c>
      <c r="B5728" s="191">
        <v>980.28002900000001</v>
      </c>
      <c r="C5728" s="191">
        <v>1002.47998</v>
      </c>
      <c r="D5728" s="191">
        <v>980.28002900000001</v>
      </c>
      <c r="E5728" s="191">
        <v>1001.27002</v>
      </c>
      <c r="F5728" s="192">
        <v>1001.27002</v>
      </c>
      <c r="G5728" s="191">
        <v>724320000</v>
      </c>
      <c r="H5728" s="194">
        <f t="shared" si="89"/>
        <v>2.141223974685302E-2</v>
      </c>
      <c r="I5728" s="193"/>
      <c r="J5728" s="197">
        <v>5726</v>
      </c>
      <c r="K5728" s="234">
        <v>2.141223974685302E-2</v>
      </c>
      <c r="L5728" s="198">
        <v>5.2458449487963847E-3</v>
      </c>
    </row>
    <row r="5729" spans="1:12" ht="14.4" x14ac:dyDescent="0.3">
      <c r="A5729" s="7">
        <v>35825</v>
      </c>
      <c r="B5729" s="191">
        <v>985.48999000000003</v>
      </c>
      <c r="C5729" s="191">
        <v>987.40997300000004</v>
      </c>
      <c r="D5729" s="191">
        <v>979.63000499999998</v>
      </c>
      <c r="E5729" s="191">
        <v>980.28002900000001</v>
      </c>
      <c r="F5729" s="192">
        <v>980.28002900000001</v>
      </c>
      <c r="G5729" s="191">
        <v>613380000</v>
      </c>
      <c r="H5729" s="194">
        <f t="shared" si="89"/>
        <v>-5.2866706439098597E-3</v>
      </c>
      <c r="I5729" s="193"/>
      <c r="J5729" s="197">
        <v>5727</v>
      </c>
      <c r="K5729" s="234">
        <v>-5.2866706439098597E-3</v>
      </c>
      <c r="L5729" s="198">
        <v>5.2478730130408697E-3</v>
      </c>
    </row>
    <row r="5730" spans="1:12" ht="14.4" x14ac:dyDescent="0.3">
      <c r="A5730" s="7">
        <v>35824</v>
      </c>
      <c r="B5730" s="191">
        <v>977.46002199999998</v>
      </c>
      <c r="C5730" s="191">
        <v>992.65002400000003</v>
      </c>
      <c r="D5730" s="191">
        <v>975.21002199999998</v>
      </c>
      <c r="E5730" s="191">
        <v>985.48999000000003</v>
      </c>
      <c r="F5730" s="192">
        <v>985.48999000000003</v>
      </c>
      <c r="G5730" s="191">
        <v>750760000</v>
      </c>
      <c r="H5730" s="194">
        <f t="shared" si="89"/>
        <v>8.2151370074141552E-3</v>
      </c>
      <c r="I5730" s="193"/>
      <c r="J5730" s="197">
        <v>5728</v>
      </c>
      <c r="K5730" s="234">
        <v>8.2151370074141552E-3</v>
      </c>
      <c r="L5730" s="198">
        <v>5.251546318211937E-3</v>
      </c>
    </row>
    <row r="5731" spans="1:12" ht="14.4" x14ac:dyDescent="0.3">
      <c r="A5731" s="7">
        <v>35823</v>
      </c>
      <c r="B5731" s="191">
        <v>969.02002000000005</v>
      </c>
      <c r="C5731" s="191">
        <v>978.63000499999998</v>
      </c>
      <c r="D5731" s="191">
        <v>969.02002000000005</v>
      </c>
      <c r="E5731" s="191">
        <v>977.46002199999998</v>
      </c>
      <c r="F5731" s="192">
        <v>977.46002199999998</v>
      </c>
      <c r="G5731" s="191">
        <v>708470000</v>
      </c>
      <c r="H5731" s="194">
        <f t="shared" si="89"/>
        <v>8.7098324346280634E-3</v>
      </c>
      <c r="I5731" s="193"/>
      <c r="J5731" s="197">
        <v>5729</v>
      </c>
      <c r="K5731" s="234">
        <v>8.7098324346280634E-3</v>
      </c>
      <c r="L5731" s="198">
        <v>5.25182210552171E-3</v>
      </c>
    </row>
    <row r="5732" spans="1:12" ht="14.4" x14ac:dyDescent="0.3">
      <c r="A5732" s="7">
        <v>35822</v>
      </c>
      <c r="B5732" s="191">
        <v>956.95001200000002</v>
      </c>
      <c r="C5732" s="191">
        <v>973.22997999999995</v>
      </c>
      <c r="D5732" s="191">
        <v>956.26000999999997</v>
      </c>
      <c r="E5732" s="191">
        <v>969.02002000000005</v>
      </c>
      <c r="F5732" s="192">
        <v>969.02002000000005</v>
      </c>
      <c r="G5732" s="191">
        <v>679140000</v>
      </c>
      <c r="H5732" s="194">
        <f t="shared" si="89"/>
        <v>1.2612997386116371E-2</v>
      </c>
      <c r="I5732" s="193"/>
      <c r="J5732" s="197">
        <v>5730</v>
      </c>
      <c r="K5732" s="234">
        <v>1.2612997386116371E-2</v>
      </c>
      <c r="L5732" s="198">
        <v>5.2561723544828388E-3</v>
      </c>
    </row>
    <row r="5733" spans="1:12" ht="14.4" x14ac:dyDescent="0.3">
      <c r="A5733" s="7">
        <v>35821</v>
      </c>
      <c r="B5733" s="191">
        <v>957.59002699999996</v>
      </c>
      <c r="C5733" s="191">
        <v>963.03997800000002</v>
      </c>
      <c r="D5733" s="191">
        <v>954.23999000000003</v>
      </c>
      <c r="E5733" s="191">
        <v>956.95001200000002</v>
      </c>
      <c r="F5733" s="192">
        <v>956.95001200000002</v>
      </c>
      <c r="G5733" s="191">
        <v>555080000</v>
      </c>
      <c r="H5733" s="194">
        <f t="shared" si="89"/>
        <v>-6.6836013529195679E-4</v>
      </c>
      <c r="I5733" s="193"/>
      <c r="J5733" s="197">
        <v>5731</v>
      </c>
      <c r="K5733" s="234">
        <v>-6.6836013529195679E-4</v>
      </c>
      <c r="L5733" s="198">
        <v>5.2592039497804163E-3</v>
      </c>
    </row>
    <row r="5734" spans="1:12" ht="14.4" x14ac:dyDescent="0.3">
      <c r="A5734" s="7">
        <v>35818</v>
      </c>
      <c r="B5734" s="191">
        <v>963.03997800000002</v>
      </c>
      <c r="C5734" s="191">
        <v>966.44000200000005</v>
      </c>
      <c r="D5734" s="191">
        <v>950.85998500000005</v>
      </c>
      <c r="E5734" s="191">
        <v>957.59002699999996</v>
      </c>
      <c r="F5734" s="192">
        <v>957.59002699999996</v>
      </c>
      <c r="G5734" s="191">
        <v>635770000</v>
      </c>
      <c r="H5734" s="194">
        <f t="shared" si="89"/>
        <v>-5.6591119003369713E-3</v>
      </c>
      <c r="I5734" s="193"/>
      <c r="J5734" s="197">
        <v>5732</v>
      </c>
      <c r="K5734" s="234">
        <v>-5.6591119003369713E-3</v>
      </c>
      <c r="L5734" s="198">
        <v>5.2616693282464544E-3</v>
      </c>
    </row>
    <row r="5735" spans="1:12" ht="14.4" x14ac:dyDescent="0.3">
      <c r="A5735" s="7">
        <v>35817</v>
      </c>
      <c r="B5735" s="191">
        <v>970.80999799999995</v>
      </c>
      <c r="C5735" s="191">
        <v>970.80999799999995</v>
      </c>
      <c r="D5735" s="191">
        <v>959.48999000000003</v>
      </c>
      <c r="E5735" s="191">
        <v>963.03997800000002</v>
      </c>
      <c r="F5735" s="192">
        <v>963.03997800000002</v>
      </c>
      <c r="G5735" s="191">
        <v>646570000</v>
      </c>
      <c r="H5735" s="194">
        <f t="shared" si="89"/>
        <v>-8.0036464560596047E-3</v>
      </c>
      <c r="I5735" s="193"/>
      <c r="J5735" s="197">
        <v>5733</v>
      </c>
      <c r="K5735" s="234">
        <v>-8.0036464560596047E-3</v>
      </c>
      <c r="L5735" s="198">
        <v>5.2712601396932039E-3</v>
      </c>
    </row>
    <row r="5736" spans="1:12" ht="14.4" x14ac:dyDescent="0.3">
      <c r="A5736" s="7">
        <v>35816</v>
      </c>
      <c r="B5736" s="191">
        <v>978.59997599999997</v>
      </c>
      <c r="C5736" s="191">
        <v>978.59997599999997</v>
      </c>
      <c r="D5736" s="191">
        <v>963.28997800000002</v>
      </c>
      <c r="E5736" s="191">
        <v>970.80999799999995</v>
      </c>
      <c r="F5736" s="192">
        <v>970.80999799999995</v>
      </c>
      <c r="G5736" s="191">
        <v>626160000</v>
      </c>
      <c r="H5736" s="194">
        <f t="shared" si="89"/>
        <v>-7.9603292367135918E-3</v>
      </c>
      <c r="I5736" s="193"/>
      <c r="J5736" s="197">
        <v>5734</v>
      </c>
      <c r="K5736" s="234">
        <v>-7.9603292367135918E-3</v>
      </c>
      <c r="L5736" s="198">
        <v>5.2767822838567496E-3</v>
      </c>
    </row>
    <row r="5737" spans="1:12" ht="14.4" x14ac:dyDescent="0.3">
      <c r="A5737" s="7">
        <v>35815</v>
      </c>
      <c r="B5737" s="191">
        <v>961.51000999999997</v>
      </c>
      <c r="C5737" s="191">
        <v>978.59997599999997</v>
      </c>
      <c r="D5737" s="191">
        <v>961.47997999999995</v>
      </c>
      <c r="E5737" s="191">
        <v>978.59997599999997</v>
      </c>
      <c r="F5737" s="192">
        <v>978.59997599999997</v>
      </c>
      <c r="G5737" s="191">
        <v>644790000</v>
      </c>
      <c r="H5737" s="194">
        <f t="shared" si="89"/>
        <v>1.7774090568230282E-2</v>
      </c>
      <c r="I5737" s="193"/>
      <c r="J5737" s="197">
        <v>5735</v>
      </c>
      <c r="K5737" s="234">
        <v>1.7774090568230282E-2</v>
      </c>
      <c r="L5737" s="198">
        <v>5.2772494111650251E-3</v>
      </c>
    </row>
    <row r="5738" spans="1:12" ht="14.4" x14ac:dyDescent="0.3">
      <c r="A5738" s="7">
        <v>35811</v>
      </c>
      <c r="B5738" s="191">
        <v>950.72997999999995</v>
      </c>
      <c r="C5738" s="191">
        <v>965.11999500000002</v>
      </c>
      <c r="D5738" s="191">
        <v>950.72997999999995</v>
      </c>
      <c r="E5738" s="191">
        <v>961.51000999999997</v>
      </c>
      <c r="F5738" s="192">
        <v>961.51000999999997</v>
      </c>
      <c r="G5738" s="191">
        <v>670080000</v>
      </c>
      <c r="H5738" s="194">
        <f t="shared" si="89"/>
        <v>1.1338687352638245E-2</v>
      </c>
      <c r="I5738" s="193"/>
      <c r="J5738" s="197">
        <v>5736</v>
      </c>
      <c r="K5738" s="234">
        <v>1.1338687352638245E-2</v>
      </c>
      <c r="L5738" s="198">
        <v>5.2779550339641578E-3</v>
      </c>
    </row>
    <row r="5739" spans="1:12" ht="14.4" x14ac:dyDescent="0.3">
      <c r="A5739" s="7">
        <v>35810</v>
      </c>
      <c r="B5739" s="191">
        <v>957.94000200000005</v>
      </c>
      <c r="C5739" s="191">
        <v>957.94000200000005</v>
      </c>
      <c r="D5739" s="191">
        <v>950.27002000000005</v>
      </c>
      <c r="E5739" s="191">
        <v>950.72997999999995</v>
      </c>
      <c r="F5739" s="192">
        <v>950.72997999999995</v>
      </c>
      <c r="G5739" s="191">
        <v>569050000</v>
      </c>
      <c r="H5739" s="194">
        <f t="shared" si="89"/>
        <v>-7.526590376168563E-3</v>
      </c>
      <c r="I5739" s="193"/>
      <c r="J5739" s="197">
        <v>5737</v>
      </c>
      <c r="K5739" s="234">
        <v>-7.526590376168563E-3</v>
      </c>
      <c r="L5739" s="198">
        <v>5.2822544106502813E-3</v>
      </c>
    </row>
    <row r="5740" spans="1:12" ht="14.4" x14ac:dyDescent="0.3">
      <c r="A5740" s="7">
        <v>35809</v>
      </c>
      <c r="B5740" s="191">
        <v>952.11999500000002</v>
      </c>
      <c r="C5740" s="191">
        <v>958.11999500000002</v>
      </c>
      <c r="D5740" s="191">
        <v>948</v>
      </c>
      <c r="E5740" s="191">
        <v>957.94000200000005</v>
      </c>
      <c r="F5740" s="192">
        <v>957.94000200000005</v>
      </c>
      <c r="G5740" s="191">
        <v>603280000</v>
      </c>
      <c r="H5740" s="194">
        <f t="shared" si="89"/>
        <v>6.1126822570300417E-3</v>
      </c>
      <c r="I5740" s="193"/>
      <c r="J5740" s="197">
        <v>5738</v>
      </c>
      <c r="K5740" s="234">
        <v>6.1126822570300417E-3</v>
      </c>
      <c r="L5740" s="198">
        <v>5.2857403028175676E-3</v>
      </c>
    </row>
    <row r="5741" spans="1:12" ht="14.4" x14ac:dyDescent="0.3">
      <c r="A5741" s="7">
        <v>35808</v>
      </c>
      <c r="B5741" s="191">
        <v>939.21002199999998</v>
      </c>
      <c r="C5741" s="191">
        <v>952.14001499999995</v>
      </c>
      <c r="D5741" s="191">
        <v>939.21002199999998</v>
      </c>
      <c r="E5741" s="191">
        <v>952.11999500000002</v>
      </c>
      <c r="F5741" s="192">
        <v>952.11999500000002</v>
      </c>
      <c r="G5741" s="191">
        <v>646740000</v>
      </c>
      <c r="H5741" s="194">
        <f t="shared" si="89"/>
        <v>1.3745565632390619E-2</v>
      </c>
      <c r="I5741" s="193"/>
      <c r="J5741" s="197">
        <v>5739</v>
      </c>
      <c r="K5741" s="234">
        <v>1.3745565632390619E-2</v>
      </c>
      <c r="L5741" s="198">
        <v>5.2921597272215393E-3</v>
      </c>
    </row>
    <row r="5742" spans="1:12" ht="14.4" x14ac:dyDescent="0.3">
      <c r="A5742" s="7">
        <v>35807</v>
      </c>
      <c r="B5742" s="191">
        <v>927.69000200000005</v>
      </c>
      <c r="C5742" s="191">
        <v>939.25</v>
      </c>
      <c r="D5742" s="191">
        <v>912.830017</v>
      </c>
      <c r="E5742" s="191">
        <v>939.21002199999998</v>
      </c>
      <c r="F5742" s="192">
        <v>939.21002199999998</v>
      </c>
      <c r="G5742" s="191">
        <v>705450000</v>
      </c>
      <c r="H5742" s="194">
        <f t="shared" si="89"/>
        <v>1.2417962870316598E-2</v>
      </c>
      <c r="I5742" s="193"/>
      <c r="J5742" s="197">
        <v>5740</v>
      </c>
      <c r="K5742" s="234">
        <v>1.2417962870316598E-2</v>
      </c>
      <c r="L5742" s="198">
        <v>5.292907820398437E-3</v>
      </c>
    </row>
    <row r="5743" spans="1:12" ht="14.4" x14ac:dyDescent="0.3">
      <c r="A5743" s="7">
        <v>35804</v>
      </c>
      <c r="B5743" s="191">
        <v>956.04998799999998</v>
      </c>
      <c r="C5743" s="191">
        <v>956.04998799999998</v>
      </c>
      <c r="D5743" s="191">
        <v>921.71997099999999</v>
      </c>
      <c r="E5743" s="191">
        <v>927.69000200000005</v>
      </c>
      <c r="F5743" s="192">
        <v>927.69000200000005</v>
      </c>
      <c r="G5743" s="191">
        <v>746420000</v>
      </c>
      <c r="H5743" s="194">
        <f t="shared" si="89"/>
        <v>-2.9663706245452028E-2</v>
      </c>
      <c r="I5743" s="193"/>
      <c r="J5743" s="197">
        <v>5741</v>
      </c>
      <c r="K5743" s="234">
        <v>-2.9663706245452028E-2</v>
      </c>
      <c r="L5743" s="198">
        <v>5.296505146321801E-3</v>
      </c>
    </row>
    <row r="5744" spans="1:12" ht="14.4" x14ac:dyDescent="0.3">
      <c r="A5744" s="7">
        <v>35803</v>
      </c>
      <c r="B5744" s="191">
        <v>964</v>
      </c>
      <c r="C5744" s="191">
        <v>964</v>
      </c>
      <c r="D5744" s="191">
        <v>955.03997800000002</v>
      </c>
      <c r="E5744" s="191">
        <v>956.04998799999998</v>
      </c>
      <c r="F5744" s="192">
        <v>956.04998799999998</v>
      </c>
      <c r="G5744" s="191">
        <v>652140000</v>
      </c>
      <c r="H5744" s="194">
        <f t="shared" si="89"/>
        <v>-8.2469004149377748E-3</v>
      </c>
      <c r="I5744" s="193"/>
      <c r="J5744" s="197">
        <v>5742</v>
      </c>
      <c r="K5744" s="234">
        <v>-8.2469004149377748E-3</v>
      </c>
      <c r="L5744" s="198">
        <v>5.2965537587632856E-3</v>
      </c>
    </row>
    <row r="5745" spans="1:12" ht="14.4" x14ac:dyDescent="0.3">
      <c r="A5745" s="7">
        <v>35802</v>
      </c>
      <c r="B5745" s="191">
        <v>966.580017</v>
      </c>
      <c r="C5745" s="191">
        <v>966.580017</v>
      </c>
      <c r="D5745" s="191">
        <v>952.669983</v>
      </c>
      <c r="E5745" s="191">
        <v>964</v>
      </c>
      <c r="F5745" s="192">
        <v>964</v>
      </c>
      <c r="G5745" s="191">
        <v>667390000</v>
      </c>
      <c r="H5745" s="194">
        <f t="shared" si="89"/>
        <v>-2.6692223660982205E-3</v>
      </c>
      <c r="I5745" s="193"/>
      <c r="J5745" s="197">
        <v>5743</v>
      </c>
      <c r="K5745" s="234">
        <v>-2.6692223660982205E-3</v>
      </c>
      <c r="L5745" s="198">
        <v>5.3122943008584809E-3</v>
      </c>
    </row>
    <row r="5746" spans="1:12" ht="14.4" x14ac:dyDescent="0.3">
      <c r="A5746" s="7">
        <v>35801</v>
      </c>
      <c r="B5746" s="191">
        <v>977.07000700000003</v>
      </c>
      <c r="C5746" s="191">
        <v>977.07000700000003</v>
      </c>
      <c r="D5746" s="191">
        <v>962.67999299999997</v>
      </c>
      <c r="E5746" s="191">
        <v>966.580017</v>
      </c>
      <c r="F5746" s="192">
        <v>966.580017</v>
      </c>
      <c r="G5746" s="191">
        <v>618360000</v>
      </c>
      <c r="H5746" s="194">
        <f t="shared" si="89"/>
        <v>-1.0736170310056435E-2</v>
      </c>
      <c r="I5746" s="193"/>
      <c r="J5746" s="197">
        <v>5744</v>
      </c>
      <c r="K5746" s="234">
        <v>-1.0736170310056435E-2</v>
      </c>
      <c r="L5746" s="198">
        <v>5.3160635522920387E-3</v>
      </c>
    </row>
    <row r="5747" spans="1:12" ht="14.4" x14ac:dyDescent="0.3">
      <c r="A5747" s="7">
        <v>35800</v>
      </c>
      <c r="B5747" s="191">
        <v>975.03997800000002</v>
      </c>
      <c r="C5747" s="191">
        <v>982.63000499999998</v>
      </c>
      <c r="D5747" s="191">
        <v>969</v>
      </c>
      <c r="E5747" s="191">
        <v>977.07000700000003</v>
      </c>
      <c r="F5747" s="192">
        <v>977.07000700000003</v>
      </c>
      <c r="G5747" s="191">
        <v>628070000</v>
      </c>
      <c r="H5747" s="194">
        <f t="shared" si="89"/>
        <v>2.0819956574129445E-3</v>
      </c>
      <c r="I5747" s="193"/>
      <c r="J5747" s="197">
        <v>5745</v>
      </c>
      <c r="K5747" s="234">
        <v>2.0819956574129445E-3</v>
      </c>
      <c r="L5747" s="198">
        <v>5.3181201808144059E-3</v>
      </c>
    </row>
    <row r="5748" spans="1:12" ht="14.4" x14ac:dyDescent="0.3">
      <c r="A5748" s="7">
        <v>35797</v>
      </c>
      <c r="B5748" s="191">
        <v>970.42999299999997</v>
      </c>
      <c r="C5748" s="191">
        <v>975.03997800000002</v>
      </c>
      <c r="D5748" s="191">
        <v>965.72997999999995</v>
      </c>
      <c r="E5748" s="191">
        <v>975.03997800000002</v>
      </c>
      <c r="F5748" s="192">
        <v>975.03997800000002</v>
      </c>
      <c r="G5748" s="191">
        <v>366730000</v>
      </c>
      <c r="H5748" s="194">
        <f t="shared" si="89"/>
        <v>4.7504560176965301E-3</v>
      </c>
      <c r="I5748" s="193"/>
      <c r="J5748" s="197">
        <v>5746</v>
      </c>
      <c r="K5748" s="234">
        <v>4.7504560176965301E-3</v>
      </c>
      <c r="L5748" s="198">
        <v>5.3349043979914051E-3</v>
      </c>
    </row>
    <row r="5749" spans="1:12" ht="14.4" x14ac:dyDescent="0.3">
      <c r="A5749" s="7">
        <v>35795</v>
      </c>
      <c r="B5749" s="191">
        <v>970.84002699999996</v>
      </c>
      <c r="C5749" s="191">
        <v>975.02002000000005</v>
      </c>
      <c r="D5749" s="191">
        <v>967.40997300000004</v>
      </c>
      <c r="E5749" s="191">
        <v>970.42999299999997</v>
      </c>
      <c r="F5749" s="192">
        <v>970.42999299999997</v>
      </c>
      <c r="G5749" s="191">
        <v>467280000</v>
      </c>
      <c r="H5749" s="194">
        <f t="shared" si="89"/>
        <v>-4.2234970602422024E-4</v>
      </c>
      <c r="I5749" s="193"/>
      <c r="J5749" s="197">
        <v>5747</v>
      </c>
      <c r="K5749" s="234">
        <v>-4.2234970602422024E-4</v>
      </c>
      <c r="L5749" s="198">
        <v>5.3349372906932712E-3</v>
      </c>
    </row>
    <row r="5750" spans="1:12" ht="14.4" x14ac:dyDescent="0.3">
      <c r="A5750" s="7">
        <v>35794</v>
      </c>
      <c r="B5750" s="191">
        <v>953.34997599999997</v>
      </c>
      <c r="C5750" s="191">
        <v>970.84002699999996</v>
      </c>
      <c r="D5750" s="191">
        <v>953.34997599999997</v>
      </c>
      <c r="E5750" s="191">
        <v>970.84002699999996</v>
      </c>
      <c r="F5750" s="192">
        <v>970.84002699999996</v>
      </c>
      <c r="G5750" s="191">
        <v>499500000</v>
      </c>
      <c r="H5750" s="194">
        <f t="shared" si="89"/>
        <v>1.8345887072220363E-2</v>
      </c>
      <c r="I5750" s="193"/>
      <c r="J5750" s="197">
        <v>5748</v>
      </c>
      <c r="K5750" s="234">
        <v>1.8345887072220363E-2</v>
      </c>
      <c r="L5750" s="198">
        <v>5.3428368109758873E-3</v>
      </c>
    </row>
    <row r="5751" spans="1:12" ht="14.4" x14ac:dyDescent="0.3">
      <c r="A5751" s="7">
        <v>35793</v>
      </c>
      <c r="B5751" s="191">
        <v>936.46002199999998</v>
      </c>
      <c r="C5751" s="191">
        <v>953.95001200000002</v>
      </c>
      <c r="D5751" s="191">
        <v>936.46002199999998</v>
      </c>
      <c r="E5751" s="191">
        <v>953.34997599999997</v>
      </c>
      <c r="F5751" s="192">
        <v>953.34997599999997</v>
      </c>
      <c r="G5751" s="191">
        <v>443160000</v>
      </c>
      <c r="H5751" s="194">
        <f t="shared" si="89"/>
        <v>1.8035958399941165E-2</v>
      </c>
      <c r="I5751" s="193"/>
      <c r="J5751" s="197">
        <v>5749</v>
      </c>
      <c r="K5751" s="234">
        <v>1.8035958399941165E-2</v>
      </c>
      <c r="L5751" s="198">
        <v>5.3491607774258992E-3</v>
      </c>
    </row>
    <row r="5752" spans="1:12" ht="14.4" x14ac:dyDescent="0.3">
      <c r="A5752" s="7">
        <v>35790</v>
      </c>
      <c r="B5752" s="191">
        <v>932.70001200000002</v>
      </c>
      <c r="C5752" s="191">
        <v>939.98999000000003</v>
      </c>
      <c r="D5752" s="191">
        <v>932.70001200000002</v>
      </c>
      <c r="E5752" s="191">
        <v>936.46002199999998</v>
      </c>
      <c r="F5752" s="192">
        <v>936.46002199999998</v>
      </c>
      <c r="G5752" s="191">
        <v>154900000</v>
      </c>
      <c r="H5752" s="194">
        <f t="shared" si="89"/>
        <v>4.0313176279877282E-3</v>
      </c>
      <c r="I5752" s="193"/>
      <c r="J5752" s="197">
        <v>5750</v>
      </c>
      <c r="K5752" s="234">
        <v>4.0313176279877282E-3</v>
      </c>
      <c r="L5752" s="198">
        <v>5.3529629349093584E-3</v>
      </c>
    </row>
    <row r="5753" spans="1:12" ht="14.4" x14ac:dyDescent="0.3">
      <c r="A5753" s="7">
        <v>35788</v>
      </c>
      <c r="B5753" s="191">
        <v>939.13000499999998</v>
      </c>
      <c r="C5753" s="191">
        <v>942.88000499999998</v>
      </c>
      <c r="D5753" s="191">
        <v>932.70001200000002</v>
      </c>
      <c r="E5753" s="191">
        <v>932.70001200000002</v>
      </c>
      <c r="F5753" s="192">
        <v>932.70001200000002</v>
      </c>
      <c r="G5753" s="191">
        <v>265980000</v>
      </c>
      <c r="H5753" s="194">
        <f t="shared" si="89"/>
        <v>-6.846754938896844E-3</v>
      </c>
      <c r="I5753" s="193"/>
      <c r="J5753" s="197">
        <v>5751</v>
      </c>
      <c r="K5753" s="234">
        <v>-6.846754938896844E-3</v>
      </c>
      <c r="L5753" s="198">
        <v>5.3537316814560656E-3</v>
      </c>
    </row>
    <row r="5754" spans="1:12" ht="14.4" x14ac:dyDescent="0.3">
      <c r="A5754" s="7">
        <v>35787</v>
      </c>
      <c r="B5754" s="191">
        <v>953.70001200000002</v>
      </c>
      <c r="C5754" s="191">
        <v>954.51000999999997</v>
      </c>
      <c r="D5754" s="191">
        <v>938.90997300000004</v>
      </c>
      <c r="E5754" s="191">
        <v>939.13000499999998</v>
      </c>
      <c r="F5754" s="192">
        <v>939.13000499999998</v>
      </c>
      <c r="G5754" s="191">
        <v>515070000</v>
      </c>
      <c r="H5754" s="194">
        <f t="shared" si="89"/>
        <v>-1.5277348030483228E-2</v>
      </c>
      <c r="I5754" s="193"/>
      <c r="J5754" s="197">
        <v>5752</v>
      </c>
      <c r="K5754" s="234">
        <v>-1.5277348030483228E-2</v>
      </c>
      <c r="L5754" s="198">
        <v>5.356175628004077E-3</v>
      </c>
    </row>
    <row r="5755" spans="1:12" ht="14.4" x14ac:dyDescent="0.3">
      <c r="A5755" s="7">
        <v>35786</v>
      </c>
      <c r="B5755" s="191">
        <v>946.78002900000001</v>
      </c>
      <c r="C5755" s="191">
        <v>956.72997999999995</v>
      </c>
      <c r="D5755" s="191">
        <v>946.25</v>
      </c>
      <c r="E5755" s="191">
        <v>953.70001200000002</v>
      </c>
      <c r="F5755" s="192">
        <v>953.70001200000002</v>
      </c>
      <c r="G5755" s="191">
        <v>530670000</v>
      </c>
      <c r="H5755" s="194">
        <f t="shared" si="89"/>
        <v>7.3089659562305806E-3</v>
      </c>
      <c r="I5755" s="193"/>
      <c r="J5755" s="197">
        <v>5753</v>
      </c>
      <c r="K5755" s="234">
        <v>7.3089659562305806E-3</v>
      </c>
      <c r="L5755" s="198">
        <v>5.3590349008354543E-3</v>
      </c>
    </row>
    <row r="5756" spans="1:12" ht="14.4" x14ac:dyDescent="0.3">
      <c r="A5756" s="7">
        <v>35783</v>
      </c>
      <c r="B5756" s="191">
        <v>955.29998799999998</v>
      </c>
      <c r="C5756" s="191">
        <v>955.29998799999998</v>
      </c>
      <c r="D5756" s="191">
        <v>924.919983</v>
      </c>
      <c r="E5756" s="191">
        <v>946.78002900000001</v>
      </c>
      <c r="F5756" s="192">
        <v>946.78002900000001</v>
      </c>
      <c r="G5756" s="191">
        <v>793200000</v>
      </c>
      <c r="H5756" s="194">
        <f t="shared" si="89"/>
        <v>-8.9186214875153665E-3</v>
      </c>
      <c r="I5756" s="193"/>
      <c r="J5756" s="197">
        <v>5754</v>
      </c>
      <c r="K5756" s="234">
        <v>-8.9186214875153665E-3</v>
      </c>
      <c r="L5756" s="198">
        <v>5.3628070317378856E-3</v>
      </c>
    </row>
    <row r="5757" spans="1:12" ht="14.4" x14ac:dyDescent="0.3">
      <c r="A5757" s="7">
        <v>35782</v>
      </c>
      <c r="B5757" s="191">
        <v>965.53997800000002</v>
      </c>
      <c r="C5757" s="191">
        <v>965.53997800000002</v>
      </c>
      <c r="D5757" s="191">
        <v>950.54998799999998</v>
      </c>
      <c r="E5757" s="191">
        <v>955.29998799999998</v>
      </c>
      <c r="F5757" s="192">
        <v>955.29998799999998</v>
      </c>
      <c r="G5757" s="191">
        <v>618870000</v>
      </c>
      <c r="H5757" s="194">
        <f t="shared" si="89"/>
        <v>-1.0605454184518534E-2</v>
      </c>
      <c r="I5757" s="193"/>
      <c r="J5757" s="197">
        <v>5755</v>
      </c>
      <c r="K5757" s="234">
        <v>-1.0605454184518534E-2</v>
      </c>
      <c r="L5757" s="198">
        <v>5.3660097428619366E-3</v>
      </c>
    </row>
    <row r="5758" spans="1:12" ht="14.4" x14ac:dyDescent="0.3">
      <c r="A5758" s="7">
        <v>35781</v>
      </c>
      <c r="B5758" s="191">
        <v>968.03997800000002</v>
      </c>
      <c r="C5758" s="191">
        <v>974.29998799999998</v>
      </c>
      <c r="D5758" s="191">
        <v>964.25</v>
      </c>
      <c r="E5758" s="191">
        <v>965.53997800000002</v>
      </c>
      <c r="F5758" s="192">
        <v>965.53997800000002</v>
      </c>
      <c r="G5758" s="191">
        <v>618900000</v>
      </c>
      <c r="H5758" s="194">
        <f t="shared" si="89"/>
        <v>-2.5825379703481627E-3</v>
      </c>
      <c r="I5758" s="193"/>
      <c r="J5758" s="197">
        <v>5756</v>
      </c>
      <c r="K5758" s="234">
        <v>-2.5825379703481627E-3</v>
      </c>
      <c r="L5758" s="198">
        <v>5.3671102662892073E-3</v>
      </c>
    </row>
    <row r="5759" spans="1:12" ht="14.4" x14ac:dyDescent="0.3">
      <c r="A5759" s="7">
        <v>35780</v>
      </c>
      <c r="B5759" s="191">
        <v>963.39001499999995</v>
      </c>
      <c r="C5759" s="191">
        <v>973</v>
      </c>
      <c r="D5759" s="191">
        <v>963.39001499999995</v>
      </c>
      <c r="E5759" s="191">
        <v>968.03997800000002</v>
      </c>
      <c r="F5759" s="192">
        <v>968.03997800000002</v>
      </c>
      <c r="G5759" s="191">
        <v>623320000</v>
      </c>
      <c r="H5759" s="194">
        <f t="shared" si="89"/>
        <v>4.8266672143161783E-3</v>
      </c>
      <c r="I5759" s="193"/>
      <c r="J5759" s="197">
        <v>5757</v>
      </c>
      <c r="K5759" s="234">
        <v>4.8266672143161783E-3</v>
      </c>
      <c r="L5759" s="198">
        <v>5.3690147247709239E-3</v>
      </c>
    </row>
    <row r="5760" spans="1:12" ht="14.4" x14ac:dyDescent="0.3">
      <c r="A5760" s="7">
        <v>35779</v>
      </c>
      <c r="B5760" s="191">
        <v>953.39001499999995</v>
      </c>
      <c r="C5760" s="191">
        <v>965.96002199999998</v>
      </c>
      <c r="D5760" s="191">
        <v>953.39001499999995</v>
      </c>
      <c r="E5760" s="191">
        <v>963.39001499999995</v>
      </c>
      <c r="F5760" s="192">
        <v>963.39001499999995</v>
      </c>
      <c r="G5760" s="191">
        <v>597150000</v>
      </c>
      <c r="H5760" s="194">
        <f t="shared" si="89"/>
        <v>1.0488886859172739E-2</v>
      </c>
      <c r="I5760" s="193"/>
      <c r="J5760" s="197">
        <v>5758</v>
      </c>
      <c r="K5760" s="234">
        <v>1.0488886859172739E-2</v>
      </c>
      <c r="L5760" s="198">
        <v>5.3716300815693742E-3</v>
      </c>
    </row>
    <row r="5761" spans="1:12" ht="14.4" x14ac:dyDescent="0.3">
      <c r="A5761" s="7">
        <v>35776</v>
      </c>
      <c r="B5761" s="191">
        <v>954.94000200000005</v>
      </c>
      <c r="C5761" s="191">
        <v>961.32000700000003</v>
      </c>
      <c r="D5761" s="191">
        <v>947</v>
      </c>
      <c r="E5761" s="191">
        <v>953.39001499999995</v>
      </c>
      <c r="F5761" s="192">
        <v>953.39001499999995</v>
      </c>
      <c r="G5761" s="191">
        <v>579280000</v>
      </c>
      <c r="H5761" s="194">
        <f t="shared" si="89"/>
        <v>-1.6231250096905051E-3</v>
      </c>
      <c r="I5761" s="193"/>
      <c r="J5761" s="197">
        <v>5759</v>
      </c>
      <c r="K5761" s="234">
        <v>-1.6231250096905051E-3</v>
      </c>
      <c r="L5761" s="198">
        <v>5.3726394776610524E-3</v>
      </c>
    </row>
    <row r="5762" spans="1:12" ht="14.4" x14ac:dyDescent="0.3">
      <c r="A5762" s="7">
        <v>35775</v>
      </c>
      <c r="B5762" s="191">
        <v>969.78997800000002</v>
      </c>
      <c r="C5762" s="191">
        <v>969.78997800000002</v>
      </c>
      <c r="D5762" s="191">
        <v>951.89001499999995</v>
      </c>
      <c r="E5762" s="191">
        <v>954.94000200000005</v>
      </c>
      <c r="F5762" s="192">
        <v>954.94000200000005</v>
      </c>
      <c r="G5762" s="191">
        <v>631770000</v>
      </c>
      <c r="H5762" s="194">
        <f t="shared" si="89"/>
        <v>-1.5312569047810854E-2</v>
      </c>
      <c r="I5762" s="193"/>
      <c r="J5762" s="197">
        <v>5760</v>
      </c>
      <c r="K5762" s="234">
        <v>-1.5312569047810854E-2</v>
      </c>
      <c r="L5762" s="198">
        <v>5.3776580060423147E-3</v>
      </c>
    </row>
    <row r="5763" spans="1:12" ht="14.4" x14ac:dyDescent="0.3">
      <c r="A5763" s="7">
        <v>35774</v>
      </c>
      <c r="B5763" s="191">
        <v>975.78002900000001</v>
      </c>
      <c r="C5763" s="191">
        <v>975.78002900000001</v>
      </c>
      <c r="D5763" s="191">
        <v>962.67999299999997</v>
      </c>
      <c r="E5763" s="191">
        <v>969.78997800000002</v>
      </c>
      <c r="F5763" s="192">
        <v>969.78997800000002</v>
      </c>
      <c r="G5763" s="191">
        <v>602290000</v>
      </c>
      <c r="H5763" s="194">
        <f t="shared" si="89"/>
        <v>-6.1387308839869629E-3</v>
      </c>
      <c r="I5763" s="193"/>
      <c r="J5763" s="197">
        <v>5761</v>
      </c>
      <c r="K5763" s="234">
        <v>-6.1387308839869629E-3</v>
      </c>
      <c r="L5763" s="198">
        <v>5.3871388050739273E-3</v>
      </c>
    </row>
    <row r="5764" spans="1:12" ht="14.4" x14ac:dyDescent="0.3">
      <c r="A5764" s="7">
        <v>35773</v>
      </c>
      <c r="B5764" s="191">
        <v>982.36999500000002</v>
      </c>
      <c r="C5764" s="191">
        <v>982.36999500000002</v>
      </c>
      <c r="D5764" s="191">
        <v>973.80999799999995</v>
      </c>
      <c r="E5764" s="191">
        <v>975.78002900000001</v>
      </c>
      <c r="F5764" s="192">
        <v>975.78002900000001</v>
      </c>
      <c r="G5764" s="191">
        <v>539130000</v>
      </c>
      <c r="H5764" s="194">
        <f t="shared" ref="H5764:H5827" si="90">(F5764-F5765)/F5765</f>
        <v>-6.7082321666390105E-3</v>
      </c>
      <c r="I5764" s="193"/>
      <c r="J5764" s="197">
        <v>5762</v>
      </c>
      <c r="K5764" s="234">
        <v>-6.7082321666390105E-3</v>
      </c>
      <c r="L5764" s="198">
        <v>5.3951907196225337E-3</v>
      </c>
    </row>
    <row r="5765" spans="1:12" ht="14.4" x14ac:dyDescent="0.3">
      <c r="A5765" s="7">
        <v>35772</v>
      </c>
      <c r="B5765" s="191">
        <v>983.78997800000002</v>
      </c>
      <c r="C5765" s="191">
        <v>985.669983</v>
      </c>
      <c r="D5765" s="191">
        <v>979.57000700000003</v>
      </c>
      <c r="E5765" s="191">
        <v>982.36999500000002</v>
      </c>
      <c r="F5765" s="192">
        <v>982.36999500000002</v>
      </c>
      <c r="G5765" s="191">
        <v>490320000</v>
      </c>
      <c r="H5765" s="194">
        <f t="shared" si="90"/>
        <v>-1.4433802252049391E-3</v>
      </c>
      <c r="I5765" s="193"/>
      <c r="J5765" s="197">
        <v>5763</v>
      </c>
      <c r="K5765" s="234">
        <v>-1.4433802252049391E-3</v>
      </c>
      <c r="L5765" s="198">
        <v>5.3963886880224474E-3</v>
      </c>
    </row>
    <row r="5766" spans="1:12" ht="14.4" x14ac:dyDescent="0.3">
      <c r="A5766" s="7">
        <v>35769</v>
      </c>
      <c r="B5766" s="191">
        <v>973.09997599999997</v>
      </c>
      <c r="C5766" s="191">
        <v>986.25</v>
      </c>
      <c r="D5766" s="191">
        <v>969.09997599999997</v>
      </c>
      <c r="E5766" s="191">
        <v>983.78997800000002</v>
      </c>
      <c r="F5766" s="192">
        <v>983.78997800000002</v>
      </c>
      <c r="G5766" s="191">
        <v>563590000</v>
      </c>
      <c r="H5766" s="194">
        <f t="shared" si="90"/>
        <v>1.0985512551281832E-2</v>
      </c>
      <c r="I5766" s="193"/>
      <c r="J5766" s="197">
        <v>5764</v>
      </c>
      <c r="K5766" s="234">
        <v>1.0985512551281832E-2</v>
      </c>
      <c r="L5766" s="198">
        <v>5.399082546699809E-3</v>
      </c>
    </row>
    <row r="5767" spans="1:12" ht="14.4" x14ac:dyDescent="0.3">
      <c r="A5767" s="7">
        <v>35768</v>
      </c>
      <c r="B5767" s="191">
        <v>976.77002000000005</v>
      </c>
      <c r="C5767" s="191">
        <v>983.35998500000005</v>
      </c>
      <c r="D5767" s="191">
        <v>971.36999500000002</v>
      </c>
      <c r="E5767" s="191">
        <v>973.09997599999997</v>
      </c>
      <c r="F5767" s="192">
        <v>973.09997599999997</v>
      </c>
      <c r="G5767" s="191">
        <v>633470000</v>
      </c>
      <c r="H5767" s="194">
        <f t="shared" si="90"/>
        <v>-3.7573266222893239E-3</v>
      </c>
      <c r="I5767" s="193"/>
      <c r="J5767" s="197">
        <v>5765</v>
      </c>
      <c r="K5767" s="234">
        <v>-3.7573266222893239E-3</v>
      </c>
      <c r="L5767" s="198">
        <v>5.4037476923645472E-3</v>
      </c>
    </row>
    <row r="5768" spans="1:12" ht="14.4" x14ac:dyDescent="0.3">
      <c r="A5768" s="7">
        <v>35767</v>
      </c>
      <c r="B5768" s="191">
        <v>971.67999299999997</v>
      </c>
      <c r="C5768" s="191">
        <v>980.80999799999995</v>
      </c>
      <c r="D5768" s="191">
        <v>966.15997300000004</v>
      </c>
      <c r="E5768" s="191">
        <v>976.77002000000005</v>
      </c>
      <c r="F5768" s="192">
        <v>976.77002000000005</v>
      </c>
      <c r="G5768" s="191">
        <v>624610000</v>
      </c>
      <c r="H5768" s="194">
        <f t="shared" si="90"/>
        <v>5.2383778987616526E-3</v>
      </c>
      <c r="I5768" s="193"/>
      <c r="J5768" s="197">
        <v>5766</v>
      </c>
      <c r="K5768" s="234">
        <v>5.2383778987616526E-3</v>
      </c>
      <c r="L5768" s="198">
        <v>5.4113031228641799E-3</v>
      </c>
    </row>
    <row r="5769" spans="1:12" ht="14.4" x14ac:dyDescent="0.3">
      <c r="A5769" s="7">
        <v>35766</v>
      </c>
      <c r="B5769" s="191">
        <v>974.78002900000001</v>
      </c>
      <c r="C5769" s="191">
        <v>976.20001200000002</v>
      </c>
      <c r="D5769" s="191">
        <v>969.830017</v>
      </c>
      <c r="E5769" s="191">
        <v>971.67999299999997</v>
      </c>
      <c r="F5769" s="192">
        <v>971.67999299999997</v>
      </c>
      <c r="G5769" s="191">
        <v>576120000</v>
      </c>
      <c r="H5769" s="194">
        <f t="shared" si="90"/>
        <v>-3.170006192845444E-3</v>
      </c>
      <c r="I5769" s="193"/>
      <c r="J5769" s="197">
        <v>5767</v>
      </c>
      <c r="K5769" s="234">
        <v>-3.170006192845444E-3</v>
      </c>
      <c r="L5769" s="198">
        <v>5.4114085840355763E-3</v>
      </c>
    </row>
    <row r="5770" spans="1:12" ht="14.4" x14ac:dyDescent="0.3">
      <c r="A5770" s="7">
        <v>35765</v>
      </c>
      <c r="B5770" s="191">
        <v>955.40002400000003</v>
      </c>
      <c r="C5770" s="191">
        <v>974.77002000000005</v>
      </c>
      <c r="D5770" s="191">
        <v>955.40002400000003</v>
      </c>
      <c r="E5770" s="191">
        <v>974.77002000000005</v>
      </c>
      <c r="F5770" s="192">
        <v>974.77002000000005</v>
      </c>
      <c r="G5770" s="191">
        <v>590300000</v>
      </c>
      <c r="H5770" s="194">
        <f t="shared" si="90"/>
        <v>2.0274225992692685E-2</v>
      </c>
      <c r="I5770" s="193"/>
      <c r="J5770" s="197">
        <v>5768</v>
      </c>
      <c r="K5770" s="234">
        <v>2.0274225992692685E-2</v>
      </c>
      <c r="L5770" s="198">
        <v>5.4173567577668223E-3</v>
      </c>
    </row>
    <row r="5771" spans="1:12" ht="14.4" x14ac:dyDescent="0.3">
      <c r="A5771" s="7">
        <v>35762</v>
      </c>
      <c r="B5771" s="191">
        <v>951.64001499999995</v>
      </c>
      <c r="C5771" s="191">
        <v>959.13000499999998</v>
      </c>
      <c r="D5771" s="191">
        <v>951.64001499999995</v>
      </c>
      <c r="E5771" s="191">
        <v>955.40002400000003</v>
      </c>
      <c r="F5771" s="192">
        <v>955.40002400000003</v>
      </c>
      <c r="G5771" s="191">
        <v>189070000</v>
      </c>
      <c r="H5771" s="194">
        <f t="shared" si="90"/>
        <v>3.951083330601732E-3</v>
      </c>
      <c r="I5771" s="193"/>
      <c r="J5771" s="197">
        <v>5769</v>
      </c>
      <c r="K5771" s="234">
        <v>3.951083330601732E-3</v>
      </c>
      <c r="L5771" s="198">
        <v>5.4190124167247129E-3</v>
      </c>
    </row>
    <row r="5772" spans="1:12" ht="14.4" x14ac:dyDescent="0.3">
      <c r="A5772" s="7">
        <v>35760</v>
      </c>
      <c r="B5772" s="191">
        <v>950.82000700000003</v>
      </c>
      <c r="C5772" s="191">
        <v>956.46997099999999</v>
      </c>
      <c r="D5772" s="191">
        <v>950.82000700000003</v>
      </c>
      <c r="E5772" s="191">
        <v>951.64001499999995</v>
      </c>
      <c r="F5772" s="192">
        <v>951.64001499999995</v>
      </c>
      <c r="G5772" s="191">
        <v>487750000</v>
      </c>
      <c r="H5772" s="194">
        <f t="shared" si="90"/>
        <v>8.6242190316039081E-4</v>
      </c>
      <c r="I5772" s="193"/>
      <c r="J5772" s="197">
        <v>5770</v>
      </c>
      <c r="K5772" s="234">
        <v>8.6242190316039081E-4</v>
      </c>
      <c r="L5772" s="198">
        <v>5.4195036532567646E-3</v>
      </c>
    </row>
    <row r="5773" spans="1:12" ht="14.4" x14ac:dyDescent="0.3">
      <c r="A5773" s="7">
        <v>35759</v>
      </c>
      <c r="B5773" s="191">
        <v>946.669983</v>
      </c>
      <c r="C5773" s="191">
        <v>954.46997099999999</v>
      </c>
      <c r="D5773" s="191">
        <v>944.71002199999998</v>
      </c>
      <c r="E5773" s="191">
        <v>950.82000700000003</v>
      </c>
      <c r="F5773" s="192">
        <v>950.82000700000003</v>
      </c>
      <c r="G5773" s="191">
        <v>587890000</v>
      </c>
      <c r="H5773" s="194">
        <f t="shared" si="90"/>
        <v>4.3838128117769104E-3</v>
      </c>
      <c r="I5773" s="193"/>
      <c r="J5773" s="197">
        <v>5771</v>
      </c>
      <c r="K5773" s="234">
        <v>4.3838128117769104E-3</v>
      </c>
      <c r="L5773" s="198">
        <v>5.4361483917682212E-3</v>
      </c>
    </row>
    <row r="5774" spans="1:12" ht="14.4" x14ac:dyDescent="0.3">
      <c r="A5774" s="7">
        <v>35758</v>
      </c>
      <c r="B5774" s="191">
        <v>963.09002699999996</v>
      </c>
      <c r="C5774" s="191">
        <v>963.09002699999996</v>
      </c>
      <c r="D5774" s="191">
        <v>945.21997099999999</v>
      </c>
      <c r="E5774" s="191">
        <v>946.669983</v>
      </c>
      <c r="F5774" s="192">
        <v>946.669983</v>
      </c>
      <c r="G5774" s="191">
        <v>514920000</v>
      </c>
      <c r="H5774" s="194">
        <f t="shared" si="90"/>
        <v>-1.7049334475145554E-2</v>
      </c>
      <c r="I5774" s="193"/>
      <c r="J5774" s="197">
        <v>5772</v>
      </c>
      <c r="K5774" s="234">
        <v>-1.7049334475145554E-2</v>
      </c>
      <c r="L5774" s="198">
        <v>5.4369604190324912E-3</v>
      </c>
    </row>
    <row r="5775" spans="1:12" ht="14.4" x14ac:dyDescent="0.3">
      <c r="A5775" s="7">
        <v>35755</v>
      </c>
      <c r="B5775" s="191">
        <v>958.97997999999995</v>
      </c>
      <c r="C5775" s="191">
        <v>964.54998799999998</v>
      </c>
      <c r="D5775" s="191">
        <v>954.59997599999997</v>
      </c>
      <c r="E5775" s="191">
        <v>963.09002699999996</v>
      </c>
      <c r="F5775" s="192">
        <v>963.09002699999996</v>
      </c>
      <c r="G5775" s="191">
        <v>611000000</v>
      </c>
      <c r="H5775" s="194">
        <f t="shared" si="90"/>
        <v>4.2858527661860145E-3</v>
      </c>
      <c r="I5775" s="193"/>
      <c r="J5775" s="197">
        <v>5773</v>
      </c>
      <c r="K5775" s="234">
        <v>4.2858527661860145E-3</v>
      </c>
      <c r="L5775" s="198">
        <v>5.4405888621157075E-3</v>
      </c>
    </row>
    <row r="5776" spans="1:12" ht="14.4" x14ac:dyDescent="0.3">
      <c r="A5776" s="7">
        <v>35754</v>
      </c>
      <c r="B5776" s="191">
        <v>944.59002699999996</v>
      </c>
      <c r="C5776" s="191">
        <v>961.830017</v>
      </c>
      <c r="D5776" s="191">
        <v>944.59002699999996</v>
      </c>
      <c r="E5776" s="191">
        <v>958.97997999999995</v>
      </c>
      <c r="F5776" s="192">
        <v>958.97997999999995</v>
      </c>
      <c r="G5776" s="191">
        <v>602610000</v>
      </c>
      <c r="H5776" s="194">
        <f t="shared" si="90"/>
        <v>1.5234072548597839E-2</v>
      </c>
      <c r="I5776" s="193"/>
      <c r="J5776" s="197">
        <v>5774</v>
      </c>
      <c r="K5776" s="234">
        <v>1.5234072548597839E-2</v>
      </c>
      <c r="L5776" s="198">
        <v>5.4454819269584114E-3</v>
      </c>
    </row>
    <row r="5777" spans="1:12" ht="14.4" x14ac:dyDescent="0.3">
      <c r="A5777" s="7">
        <v>35753</v>
      </c>
      <c r="B5777" s="191">
        <v>938.22997999999995</v>
      </c>
      <c r="C5777" s="191">
        <v>947.28002900000001</v>
      </c>
      <c r="D5777" s="191">
        <v>934.830017</v>
      </c>
      <c r="E5777" s="191">
        <v>944.59002699999996</v>
      </c>
      <c r="F5777" s="192">
        <v>944.59002699999996</v>
      </c>
      <c r="G5777" s="191">
        <v>542720000</v>
      </c>
      <c r="H5777" s="194">
        <f t="shared" si="90"/>
        <v>6.7787718742477283E-3</v>
      </c>
      <c r="I5777" s="193"/>
      <c r="J5777" s="197">
        <v>5775</v>
      </c>
      <c r="K5777" s="234">
        <v>6.7787718742477283E-3</v>
      </c>
      <c r="L5777" s="198">
        <v>5.4526802113905055E-3</v>
      </c>
    </row>
    <row r="5778" spans="1:12" ht="14.4" x14ac:dyDescent="0.3">
      <c r="A5778" s="7">
        <v>35752</v>
      </c>
      <c r="B5778" s="191">
        <v>946.20001200000002</v>
      </c>
      <c r="C5778" s="191">
        <v>947.65002400000003</v>
      </c>
      <c r="D5778" s="191">
        <v>937.42999299999997</v>
      </c>
      <c r="E5778" s="191">
        <v>938.22997999999995</v>
      </c>
      <c r="F5778" s="192">
        <v>938.22997999999995</v>
      </c>
      <c r="G5778" s="191">
        <v>521380000</v>
      </c>
      <c r="H5778" s="194">
        <f t="shared" si="90"/>
        <v>-8.423200062271886E-3</v>
      </c>
      <c r="I5778" s="193"/>
      <c r="J5778" s="197">
        <v>5776</v>
      </c>
      <c r="K5778" s="234">
        <v>-8.423200062271886E-3</v>
      </c>
      <c r="L5778" s="198">
        <v>5.4565103515359543E-3</v>
      </c>
    </row>
    <row r="5779" spans="1:12" ht="14.4" x14ac:dyDescent="0.3">
      <c r="A5779" s="7">
        <v>35751</v>
      </c>
      <c r="B5779" s="191">
        <v>928.34997599999997</v>
      </c>
      <c r="C5779" s="191">
        <v>949.65997300000004</v>
      </c>
      <c r="D5779" s="191">
        <v>928.34997599999997</v>
      </c>
      <c r="E5779" s="191">
        <v>946.20001200000002</v>
      </c>
      <c r="F5779" s="192">
        <v>946.20001200000002</v>
      </c>
      <c r="G5779" s="191">
        <v>576540000</v>
      </c>
      <c r="H5779" s="194">
        <f t="shared" si="90"/>
        <v>1.922770125649257E-2</v>
      </c>
      <c r="I5779" s="193"/>
      <c r="J5779" s="197">
        <v>5777</v>
      </c>
      <c r="K5779" s="234">
        <v>1.922770125649257E-2</v>
      </c>
      <c r="L5779" s="198">
        <v>5.4610380576567827E-3</v>
      </c>
    </row>
    <row r="5780" spans="1:12" ht="14.4" x14ac:dyDescent="0.3">
      <c r="A5780" s="7">
        <v>35748</v>
      </c>
      <c r="B5780" s="191">
        <v>916.65997300000004</v>
      </c>
      <c r="C5780" s="191">
        <v>930.44000200000005</v>
      </c>
      <c r="D5780" s="191">
        <v>915.34002699999996</v>
      </c>
      <c r="E5780" s="191">
        <v>928.34997599999997</v>
      </c>
      <c r="F5780" s="192">
        <v>928.34997599999997</v>
      </c>
      <c r="G5780" s="191">
        <v>635760000</v>
      </c>
      <c r="H5780" s="194">
        <f t="shared" si="90"/>
        <v>1.2752823668891598E-2</v>
      </c>
      <c r="I5780" s="193"/>
      <c r="J5780" s="197">
        <v>5778</v>
      </c>
      <c r="K5780" s="234">
        <v>1.2752823668891598E-2</v>
      </c>
      <c r="L5780" s="198">
        <v>5.461132016155593E-3</v>
      </c>
    </row>
    <row r="5781" spans="1:12" ht="14.4" x14ac:dyDescent="0.3">
      <c r="A5781" s="7">
        <v>35747</v>
      </c>
      <c r="B5781" s="191">
        <v>905.96002199999998</v>
      </c>
      <c r="C5781" s="191">
        <v>917.78997800000002</v>
      </c>
      <c r="D5781" s="191">
        <v>900.60998500000005</v>
      </c>
      <c r="E5781" s="191">
        <v>916.65997300000004</v>
      </c>
      <c r="F5781" s="192">
        <v>916.65997300000004</v>
      </c>
      <c r="G5781" s="191">
        <v>653960000</v>
      </c>
      <c r="H5781" s="194">
        <f t="shared" si="90"/>
        <v>1.1810621594956047E-2</v>
      </c>
      <c r="I5781" s="193"/>
      <c r="J5781" s="197">
        <v>5779</v>
      </c>
      <c r="K5781" s="234">
        <v>1.1810621594956047E-2</v>
      </c>
      <c r="L5781" s="198">
        <v>5.4644252844054369E-3</v>
      </c>
    </row>
    <row r="5782" spans="1:12" ht="14.4" x14ac:dyDescent="0.3">
      <c r="A5782" s="7">
        <v>35746</v>
      </c>
      <c r="B5782" s="191">
        <v>923.78002900000001</v>
      </c>
      <c r="C5782" s="191">
        <v>923.88000499999998</v>
      </c>
      <c r="D5782" s="191">
        <v>905.34002699999996</v>
      </c>
      <c r="E5782" s="191">
        <v>905.96002199999998</v>
      </c>
      <c r="F5782" s="192">
        <v>905.96002199999998</v>
      </c>
      <c r="G5782" s="191">
        <v>585340000</v>
      </c>
      <c r="H5782" s="194">
        <f t="shared" si="90"/>
        <v>-1.9290314187989478E-2</v>
      </c>
      <c r="I5782" s="193"/>
      <c r="J5782" s="197">
        <v>5780</v>
      </c>
      <c r="K5782" s="234">
        <v>-1.9290314187989478E-2</v>
      </c>
      <c r="L5782" s="198">
        <v>5.4694338245098997E-3</v>
      </c>
    </row>
    <row r="5783" spans="1:12" ht="14.4" x14ac:dyDescent="0.3">
      <c r="A5783" s="7">
        <v>35745</v>
      </c>
      <c r="B5783" s="191">
        <v>921.13000499999998</v>
      </c>
      <c r="C5783" s="191">
        <v>928.28997800000002</v>
      </c>
      <c r="D5783" s="191">
        <v>919.63000499999998</v>
      </c>
      <c r="E5783" s="191">
        <v>923.78002900000001</v>
      </c>
      <c r="F5783" s="192">
        <v>923.78002900000001</v>
      </c>
      <c r="G5783" s="191">
        <v>435660000</v>
      </c>
      <c r="H5783" s="194">
        <f t="shared" si="90"/>
        <v>2.8769272367802526E-3</v>
      </c>
      <c r="I5783" s="193"/>
      <c r="J5783" s="197">
        <v>5781</v>
      </c>
      <c r="K5783" s="234">
        <v>2.8769272367802526E-3</v>
      </c>
      <c r="L5783" s="198">
        <v>5.4753352723690705E-3</v>
      </c>
    </row>
    <row r="5784" spans="1:12" ht="14.4" x14ac:dyDescent="0.3">
      <c r="A5784" s="7">
        <v>35744</v>
      </c>
      <c r="B5784" s="191">
        <v>927.51000999999997</v>
      </c>
      <c r="C5784" s="191">
        <v>935.90002400000003</v>
      </c>
      <c r="D5784" s="191">
        <v>920.26000999999997</v>
      </c>
      <c r="E5784" s="191">
        <v>921.13000499999998</v>
      </c>
      <c r="F5784" s="192">
        <v>921.13000499999998</v>
      </c>
      <c r="G5784" s="191">
        <v>464140000</v>
      </c>
      <c r="H5784" s="194">
        <f t="shared" si="90"/>
        <v>-6.8786373529273106E-3</v>
      </c>
      <c r="I5784" s="193"/>
      <c r="J5784" s="197">
        <v>5782</v>
      </c>
      <c r="K5784" s="234">
        <v>-6.8786373529273106E-3</v>
      </c>
      <c r="L5784" s="198">
        <v>5.4784336119932612E-3</v>
      </c>
    </row>
    <row r="5785" spans="1:12" ht="14.4" x14ac:dyDescent="0.3">
      <c r="A5785" s="7">
        <v>35741</v>
      </c>
      <c r="B5785" s="191">
        <v>938.03002900000001</v>
      </c>
      <c r="C5785" s="191">
        <v>938.03002900000001</v>
      </c>
      <c r="D5785" s="191">
        <v>915.39001499999995</v>
      </c>
      <c r="E5785" s="191">
        <v>927.51000999999997</v>
      </c>
      <c r="F5785" s="192">
        <v>927.51000999999997</v>
      </c>
      <c r="G5785" s="191">
        <v>569980000</v>
      </c>
      <c r="H5785" s="194">
        <f t="shared" si="90"/>
        <v>-1.1215013032381342E-2</v>
      </c>
      <c r="I5785" s="193"/>
      <c r="J5785" s="197">
        <v>5783</v>
      </c>
      <c r="K5785" s="234">
        <v>-1.1215013032381342E-2</v>
      </c>
      <c r="L5785" s="198">
        <v>5.4795079698360255E-3</v>
      </c>
    </row>
    <row r="5786" spans="1:12" ht="14.4" x14ac:dyDescent="0.3">
      <c r="A5786" s="7">
        <v>35740</v>
      </c>
      <c r="B5786" s="191">
        <v>942.76000999999997</v>
      </c>
      <c r="C5786" s="191">
        <v>942.84997599999997</v>
      </c>
      <c r="D5786" s="191">
        <v>934.15997300000004</v>
      </c>
      <c r="E5786" s="191">
        <v>938.03002900000001</v>
      </c>
      <c r="F5786" s="192">
        <v>938.03002900000001</v>
      </c>
      <c r="G5786" s="191">
        <v>522890000</v>
      </c>
      <c r="H5786" s="194">
        <f t="shared" si="90"/>
        <v>-5.0171633818027056E-3</v>
      </c>
      <c r="I5786" s="193"/>
      <c r="J5786" s="197">
        <v>5784</v>
      </c>
      <c r="K5786" s="234">
        <v>-5.0171633818027056E-3</v>
      </c>
      <c r="L5786" s="198">
        <v>5.4830640114065746E-3</v>
      </c>
    </row>
    <row r="5787" spans="1:12" ht="14.4" x14ac:dyDescent="0.3">
      <c r="A5787" s="7">
        <v>35739</v>
      </c>
      <c r="B5787" s="191">
        <v>940.76000999999997</v>
      </c>
      <c r="C5787" s="191">
        <v>949.61999500000002</v>
      </c>
      <c r="D5787" s="191">
        <v>938.15997300000004</v>
      </c>
      <c r="E5787" s="191">
        <v>942.76000999999997</v>
      </c>
      <c r="F5787" s="192">
        <v>942.76000999999997</v>
      </c>
      <c r="G5787" s="191">
        <v>565680000</v>
      </c>
      <c r="H5787" s="194">
        <f t="shared" si="90"/>
        <v>2.1259407061743622E-3</v>
      </c>
      <c r="I5787" s="193"/>
      <c r="J5787" s="197">
        <v>5785</v>
      </c>
      <c r="K5787" s="234">
        <v>2.1259407061743622E-3</v>
      </c>
      <c r="L5787" s="198">
        <v>5.4874509916761158E-3</v>
      </c>
    </row>
    <row r="5788" spans="1:12" ht="14.4" x14ac:dyDescent="0.3">
      <c r="A5788" s="7">
        <v>35738</v>
      </c>
      <c r="B5788" s="191">
        <v>938.98999000000003</v>
      </c>
      <c r="C5788" s="191">
        <v>941.40002400000003</v>
      </c>
      <c r="D5788" s="191">
        <v>932.65997300000004</v>
      </c>
      <c r="E5788" s="191">
        <v>940.76000999999997</v>
      </c>
      <c r="F5788" s="192">
        <v>940.76000999999997</v>
      </c>
      <c r="G5788" s="191">
        <v>541590000</v>
      </c>
      <c r="H5788" s="194">
        <f t="shared" si="90"/>
        <v>1.8850254197064777E-3</v>
      </c>
      <c r="I5788" s="193"/>
      <c r="J5788" s="197">
        <v>5786</v>
      </c>
      <c r="K5788" s="234">
        <v>1.8850254197064777E-3</v>
      </c>
      <c r="L5788" s="198">
        <v>5.4881089254161441E-3</v>
      </c>
    </row>
    <row r="5789" spans="1:12" ht="14.4" x14ac:dyDescent="0.3">
      <c r="A5789" s="7">
        <v>35737</v>
      </c>
      <c r="B5789" s="191">
        <v>914.61999500000002</v>
      </c>
      <c r="C5789" s="191">
        <v>939.02002000000005</v>
      </c>
      <c r="D5789" s="191">
        <v>914.61999500000002</v>
      </c>
      <c r="E5789" s="191">
        <v>938.98999000000003</v>
      </c>
      <c r="F5789" s="192">
        <v>938.98999000000003</v>
      </c>
      <c r="G5789" s="191">
        <v>564740000</v>
      </c>
      <c r="H5789" s="194">
        <f t="shared" si="90"/>
        <v>2.6644940120732891E-2</v>
      </c>
      <c r="I5789" s="193"/>
      <c r="J5789" s="197">
        <v>5787</v>
      </c>
      <c r="K5789" s="234">
        <v>2.6644940120732891E-2</v>
      </c>
      <c r="L5789" s="198">
        <v>5.4910937804712847E-3</v>
      </c>
    </row>
    <row r="5790" spans="1:12" ht="14.4" x14ac:dyDescent="0.3">
      <c r="A5790" s="7">
        <v>35734</v>
      </c>
      <c r="B5790" s="191">
        <v>903.67999299999997</v>
      </c>
      <c r="C5790" s="191">
        <v>919.92999299999997</v>
      </c>
      <c r="D5790" s="191">
        <v>903.67999299999997</v>
      </c>
      <c r="E5790" s="191">
        <v>914.61999500000002</v>
      </c>
      <c r="F5790" s="192">
        <v>914.61999500000002</v>
      </c>
      <c r="G5790" s="191">
        <v>638070000</v>
      </c>
      <c r="H5790" s="194">
        <f t="shared" si="90"/>
        <v>1.2106057547740851E-2</v>
      </c>
      <c r="I5790" s="193"/>
      <c r="J5790" s="197">
        <v>5788</v>
      </c>
      <c r="K5790" s="234">
        <v>1.2106057547740851E-2</v>
      </c>
      <c r="L5790" s="198">
        <v>5.5026590445365169E-3</v>
      </c>
    </row>
    <row r="5791" spans="1:12" ht="14.4" x14ac:dyDescent="0.3">
      <c r="A5791" s="7">
        <v>35733</v>
      </c>
      <c r="B5791" s="191">
        <v>919.15997300000004</v>
      </c>
      <c r="C5791" s="191">
        <v>923.28002900000001</v>
      </c>
      <c r="D5791" s="191">
        <v>903.67999299999997</v>
      </c>
      <c r="E5791" s="191">
        <v>903.67999299999997</v>
      </c>
      <c r="F5791" s="192">
        <v>903.67999299999997</v>
      </c>
      <c r="G5791" s="191">
        <v>712230000</v>
      </c>
      <c r="H5791" s="194">
        <f t="shared" si="90"/>
        <v>-1.684144268105555E-2</v>
      </c>
      <c r="I5791" s="193"/>
      <c r="J5791" s="197">
        <v>5789</v>
      </c>
      <c r="K5791" s="234">
        <v>-1.684144268105555E-2</v>
      </c>
      <c r="L5791" s="198">
        <v>5.5063064983906064E-3</v>
      </c>
    </row>
    <row r="5792" spans="1:12" ht="14.4" x14ac:dyDescent="0.3">
      <c r="A5792" s="7">
        <v>35732</v>
      </c>
      <c r="B5792" s="191">
        <v>921.84997599999997</v>
      </c>
      <c r="C5792" s="191">
        <v>935.23999000000003</v>
      </c>
      <c r="D5792" s="191">
        <v>913.88000499999998</v>
      </c>
      <c r="E5792" s="191">
        <v>919.15997300000004</v>
      </c>
      <c r="F5792" s="192">
        <v>919.15997300000004</v>
      </c>
      <c r="G5792" s="191">
        <v>777660000</v>
      </c>
      <c r="H5792" s="194">
        <f t="shared" si="90"/>
        <v>-2.9180485654207288E-3</v>
      </c>
      <c r="I5792" s="193"/>
      <c r="J5792" s="197">
        <v>5790</v>
      </c>
      <c r="K5792" s="234">
        <v>-2.9180485654207288E-3</v>
      </c>
      <c r="L5792" s="198">
        <v>5.5073713962317554E-3</v>
      </c>
    </row>
    <row r="5793" spans="1:12" ht="14.4" x14ac:dyDescent="0.3">
      <c r="A5793" s="7">
        <v>35731</v>
      </c>
      <c r="B5793" s="191">
        <v>876.98999000000003</v>
      </c>
      <c r="C5793" s="191">
        <v>923.09002699999996</v>
      </c>
      <c r="D5793" s="191">
        <v>855.27002000000005</v>
      </c>
      <c r="E5793" s="191">
        <v>921.84997599999997</v>
      </c>
      <c r="F5793" s="192">
        <v>921.84997599999997</v>
      </c>
      <c r="G5793" s="191">
        <v>1202550000</v>
      </c>
      <c r="H5793" s="194">
        <f t="shared" si="90"/>
        <v>5.1152221247131834E-2</v>
      </c>
      <c r="I5793" s="193"/>
      <c r="J5793" s="197">
        <v>5791</v>
      </c>
      <c r="K5793" s="234">
        <v>5.1152221247131834E-2</v>
      </c>
      <c r="L5793" s="198">
        <v>5.509433192945893E-3</v>
      </c>
    </row>
    <row r="5794" spans="1:12" ht="14.4" x14ac:dyDescent="0.3">
      <c r="A5794" s="7">
        <v>35730</v>
      </c>
      <c r="B5794" s="191">
        <v>941.64001499999995</v>
      </c>
      <c r="C5794" s="191">
        <v>941.64001499999995</v>
      </c>
      <c r="D5794" s="191">
        <v>876.72997999999995</v>
      </c>
      <c r="E5794" s="191">
        <v>876.98999000000003</v>
      </c>
      <c r="F5794" s="192">
        <v>876.98999000000003</v>
      </c>
      <c r="G5794" s="191">
        <v>693730000</v>
      </c>
      <c r="H5794" s="194">
        <f t="shared" si="90"/>
        <v>-6.8656836976070862E-2</v>
      </c>
      <c r="I5794" s="193"/>
      <c r="J5794" s="197">
        <v>5792</v>
      </c>
      <c r="K5794" s="234">
        <v>-6.8656836976070862E-2</v>
      </c>
      <c r="L5794" s="198">
        <v>5.5101336279287623E-3</v>
      </c>
    </row>
    <row r="5795" spans="1:12" ht="14.4" x14ac:dyDescent="0.3">
      <c r="A5795" s="7">
        <v>35727</v>
      </c>
      <c r="B5795" s="191">
        <v>950.69000200000005</v>
      </c>
      <c r="C5795" s="191">
        <v>960.03997800000002</v>
      </c>
      <c r="D5795" s="191">
        <v>937.54998799999998</v>
      </c>
      <c r="E5795" s="191">
        <v>941.64001499999995</v>
      </c>
      <c r="F5795" s="192">
        <v>941.64001499999995</v>
      </c>
      <c r="G5795" s="191">
        <v>677630000</v>
      </c>
      <c r="H5795" s="194">
        <f t="shared" si="90"/>
        <v>-9.5193880034094448E-3</v>
      </c>
      <c r="I5795" s="193"/>
      <c r="J5795" s="197">
        <v>5793</v>
      </c>
      <c r="K5795" s="234">
        <v>-9.5193880034094448E-3</v>
      </c>
      <c r="L5795" s="198">
        <v>5.510471002968983E-3</v>
      </c>
    </row>
    <row r="5796" spans="1:12" ht="14.4" x14ac:dyDescent="0.3">
      <c r="A5796" s="7">
        <v>35726</v>
      </c>
      <c r="B5796" s="191">
        <v>968.48999000000003</v>
      </c>
      <c r="C5796" s="191">
        <v>968.48999000000003</v>
      </c>
      <c r="D5796" s="191">
        <v>944.15997300000004</v>
      </c>
      <c r="E5796" s="191">
        <v>950.69000200000005</v>
      </c>
      <c r="F5796" s="192">
        <v>950.69000200000005</v>
      </c>
      <c r="G5796" s="191">
        <v>673270000</v>
      </c>
      <c r="H5796" s="194">
        <f t="shared" si="90"/>
        <v>-1.8379114068076206E-2</v>
      </c>
      <c r="I5796" s="193"/>
      <c r="J5796" s="197">
        <v>5794</v>
      </c>
      <c r="K5796" s="234">
        <v>-1.8379114068076206E-2</v>
      </c>
      <c r="L5796" s="198">
        <v>5.5146142088547956E-3</v>
      </c>
    </row>
    <row r="5797" spans="1:12" ht="14.4" x14ac:dyDescent="0.3">
      <c r="A5797" s="7">
        <v>35725</v>
      </c>
      <c r="B5797" s="191">
        <v>972.28002900000001</v>
      </c>
      <c r="C5797" s="191">
        <v>972.60998500000005</v>
      </c>
      <c r="D5797" s="191">
        <v>965.65997300000004</v>
      </c>
      <c r="E5797" s="191">
        <v>968.48999000000003</v>
      </c>
      <c r="F5797" s="192">
        <v>968.48999000000003</v>
      </c>
      <c r="G5797" s="191">
        <v>613490000</v>
      </c>
      <c r="H5797" s="194">
        <f t="shared" si="90"/>
        <v>-3.8980940541358984E-3</v>
      </c>
      <c r="I5797" s="193"/>
      <c r="J5797" s="197">
        <v>5795</v>
      </c>
      <c r="K5797" s="234">
        <v>-3.8980940541358984E-3</v>
      </c>
      <c r="L5797" s="198">
        <v>5.5218016712622678E-3</v>
      </c>
    </row>
    <row r="5798" spans="1:12" ht="14.4" x14ac:dyDescent="0.3">
      <c r="A5798" s="7">
        <v>35724</v>
      </c>
      <c r="B5798" s="191">
        <v>955.60998500000005</v>
      </c>
      <c r="C5798" s="191">
        <v>972.55999799999995</v>
      </c>
      <c r="D5798" s="191">
        <v>955.60998500000005</v>
      </c>
      <c r="E5798" s="191">
        <v>972.28002900000001</v>
      </c>
      <c r="F5798" s="192">
        <v>972.28002900000001</v>
      </c>
      <c r="G5798" s="191">
        <v>582310000</v>
      </c>
      <c r="H5798" s="194">
        <f t="shared" si="90"/>
        <v>1.7444401232370926E-2</v>
      </c>
      <c r="I5798" s="193"/>
      <c r="J5798" s="197">
        <v>5796</v>
      </c>
      <c r="K5798" s="234">
        <v>1.7444401232370926E-2</v>
      </c>
      <c r="L5798" s="198">
        <v>5.5285771108634189E-3</v>
      </c>
    </row>
    <row r="5799" spans="1:12" ht="14.4" x14ac:dyDescent="0.3">
      <c r="A5799" s="7">
        <v>35723</v>
      </c>
      <c r="B5799" s="191">
        <v>944.15997300000004</v>
      </c>
      <c r="C5799" s="191">
        <v>955.71997099999999</v>
      </c>
      <c r="D5799" s="191">
        <v>941.42999299999997</v>
      </c>
      <c r="E5799" s="191">
        <v>955.60998500000005</v>
      </c>
      <c r="F5799" s="192">
        <v>955.60998500000005</v>
      </c>
      <c r="G5799" s="191">
        <v>483880000</v>
      </c>
      <c r="H5799" s="194">
        <f t="shared" si="90"/>
        <v>1.2127194890097311E-2</v>
      </c>
      <c r="I5799" s="193"/>
      <c r="J5799" s="197">
        <v>5797</v>
      </c>
      <c r="K5799" s="234">
        <v>1.2127194890097311E-2</v>
      </c>
      <c r="L5799" s="198">
        <v>5.5326683931497646E-3</v>
      </c>
    </row>
    <row r="5800" spans="1:12" ht="14.4" x14ac:dyDescent="0.3">
      <c r="A5800" s="7">
        <v>35720</v>
      </c>
      <c r="B5800" s="191">
        <v>955.22997999999995</v>
      </c>
      <c r="C5800" s="191">
        <v>955.22997999999995</v>
      </c>
      <c r="D5800" s="191">
        <v>931.580017</v>
      </c>
      <c r="E5800" s="191">
        <v>944.15997300000004</v>
      </c>
      <c r="F5800" s="192">
        <v>944.15997300000004</v>
      </c>
      <c r="G5800" s="191">
        <v>624980000</v>
      </c>
      <c r="H5800" s="194">
        <f t="shared" si="90"/>
        <v>-1.1609554566867275E-2</v>
      </c>
      <c r="I5800" s="193"/>
      <c r="J5800" s="197">
        <v>5798</v>
      </c>
      <c r="K5800" s="234">
        <v>-1.1609554566867275E-2</v>
      </c>
      <c r="L5800" s="198">
        <v>5.5332565687789765E-3</v>
      </c>
    </row>
    <row r="5801" spans="1:12" ht="14.4" x14ac:dyDescent="0.3">
      <c r="A5801" s="7">
        <v>35719</v>
      </c>
      <c r="B5801" s="191">
        <v>965.71997099999999</v>
      </c>
      <c r="C5801" s="191">
        <v>973.38000499999998</v>
      </c>
      <c r="D5801" s="191">
        <v>950.77002000000005</v>
      </c>
      <c r="E5801" s="191">
        <v>955.25</v>
      </c>
      <c r="F5801" s="192">
        <v>955.25</v>
      </c>
      <c r="G5801" s="191">
        <v>597010000</v>
      </c>
      <c r="H5801" s="194">
        <f t="shared" si="90"/>
        <v>-1.0841622120704789E-2</v>
      </c>
      <c r="I5801" s="193"/>
      <c r="J5801" s="197">
        <v>5799</v>
      </c>
      <c r="K5801" s="234">
        <v>-1.0841622120704789E-2</v>
      </c>
      <c r="L5801" s="198">
        <v>5.5383023241978146E-3</v>
      </c>
    </row>
    <row r="5802" spans="1:12" ht="14.4" x14ac:dyDescent="0.3">
      <c r="A5802" s="7">
        <v>35718</v>
      </c>
      <c r="B5802" s="191">
        <v>970.28002900000001</v>
      </c>
      <c r="C5802" s="191">
        <v>970.28002900000001</v>
      </c>
      <c r="D5802" s="191">
        <v>962.75</v>
      </c>
      <c r="E5802" s="191">
        <v>965.71997099999999</v>
      </c>
      <c r="F5802" s="192">
        <v>965.71997099999999</v>
      </c>
      <c r="G5802" s="191">
        <v>505310000</v>
      </c>
      <c r="H5802" s="194">
        <f t="shared" si="90"/>
        <v>-4.6997339569070182E-3</v>
      </c>
      <c r="I5802" s="193"/>
      <c r="J5802" s="197">
        <v>5800</v>
      </c>
      <c r="K5802" s="234">
        <v>-4.6997339569070182E-3</v>
      </c>
      <c r="L5802" s="198">
        <v>5.5430359961228508E-3</v>
      </c>
    </row>
    <row r="5803" spans="1:12" ht="14.4" x14ac:dyDescent="0.3">
      <c r="A5803" s="7">
        <v>35717</v>
      </c>
      <c r="B5803" s="191">
        <v>968.09997599999997</v>
      </c>
      <c r="C5803" s="191">
        <v>972.85998500000005</v>
      </c>
      <c r="D5803" s="191">
        <v>961.86999500000002</v>
      </c>
      <c r="E5803" s="191">
        <v>970.28002900000001</v>
      </c>
      <c r="F5803" s="192">
        <v>970.28002900000001</v>
      </c>
      <c r="G5803" s="191">
        <v>510330000</v>
      </c>
      <c r="H5803" s="194">
        <f t="shared" si="90"/>
        <v>2.2518882905127181E-3</v>
      </c>
      <c r="I5803" s="193"/>
      <c r="J5803" s="197">
        <v>5801</v>
      </c>
      <c r="K5803" s="234">
        <v>2.2518882905127181E-3</v>
      </c>
      <c r="L5803" s="198">
        <v>5.5452029836039829E-3</v>
      </c>
    </row>
    <row r="5804" spans="1:12" ht="14.4" x14ac:dyDescent="0.3">
      <c r="A5804" s="7">
        <v>35716</v>
      </c>
      <c r="B5804" s="191">
        <v>966.97997999999995</v>
      </c>
      <c r="C5804" s="191">
        <v>973.46002199999998</v>
      </c>
      <c r="D5804" s="191">
        <v>966.95001200000002</v>
      </c>
      <c r="E5804" s="191">
        <v>968.09997599999997</v>
      </c>
      <c r="F5804" s="192">
        <v>968.09997599999997</v>
      </c>
      <c r="G5804" s="191">
        <v>354800000</v>
      </c>
      <c r="H5804" s="194">
        <f t="shared" si="90"/>
        <v>1.1582411457991247E-3</v>
      </c>
      <c r="I5804" s="193"/>
      <c r="J5804" s="197">
        <v>5802</v>
      </c>
      <c r="K5804" s="234">
        <v>1.1582411457991247E-3</v>
      </c>
      <c r="L5804" s="198">
        <v>5.5532122523727027E-3</v>
      </c>
    </row>
    <row r="5805" spans="1:12" ht="14.4" x14ac:dyDescent="0.3">
      <c r="A5805" s="7">
        <v>35713</v>
      </c>
      <c r="B5805" s="191">
        <v>970.61999500000002</v>
      </c>
      <c r="C5805" s="191">
        <v>970.61999500000002</v>
      </c>
      <c r="D5805" s="191">
        <v>963.419983</v>
      </c>
      <c r="E5805" s="191">
        <v>966.97997999999995</v>
      </c>
      <c r="F5805" s="192">
        <v>966.97997999999995</v>
      </c>
      <c r="G5805" s="191">
        <v>500680000</v>
      </c>
      <c r="H5805" s="194">
        <f t="shared" si="90"/>
        <v>-3.7501957704879777E-3</v>
      </c>
      <c r="I5805" s="193"/>
      <c r="J5805" s="197">
        <v>5803</v>
      </c>
      <c r="K5805" s="234">
        <v>-3.7501957704879777E-3</v>
      </c>
      <c r="L5805" s="198">
        <v>5.5536600208677669E-3</v>
      </c>
    </row>
    <row r="5806" spans="1:12" ht="14.4" x14ac:dyDescent="0.3">
      <c r="A5806" s="7">
        <v>35712</v>
      </c>
      <c r="B5806" s="191">
        <v>973.84002699999996</v>
      </c>
      <c r="C5806" s="191">
        <v>974.71997099999999</v>
      </c>
      <c r="D5806" s="191">
        <v>963.34002699999996</v>
      </c>
      <c r="E5806" s="191">
        <v>970.61999500000002</v>
      </c>
      <c r="F5806" s="192">
        <v>970.61999500000002</v>
      </c>
      <c r="G5806" s="191">
        <v>551840000</v>
      </c>
      <c r="H5806" s="194">
        <f t="shared" si="90"/>
        <v>-3.3065307552817879E-3</v>
      </c>
      <c r="I5806" s="193"/>
      <c r="J5806" s="197">
        <v>5804</v>
      </c>
      <c r="K5806" s="234">
        <v>-3.3065307552817879E-3</v>
      </c>
      <c r="L5806" s="198">
        <v>5.5544248304048955E-3</v>
      </c>
    </row>
    <row r="5807" spans="1:12" ht="14.4" x14ac:dyDescent="0.3">
      <c r="A5807" s="7">
        <v>35711</v>
      </c>
      <c r="B5807" s="191">
        <v>983.11999500000002</v>
      </c>
      <c r="C5807" s="191">
        <v>983.11999500000002</v>
      </c>
      <c r="D5807" s="191">
        <v>968.65002400000003</v>
      </c>
      <c r="E5807" s="191">
        <v>973.84002699999996</v>
      </c>
      <c r="F5807" s="192">
        <v>973.84002699999996</v>
      </c>
      <c r="G5807" s="191">
        <v>573110000</v>
      </c>
      <c r="H5807" s="194">
        <f t="shared" si="90"/>
        <v>-9.4393034901096209E-3</v>
      </c>
      <c r="I5807" s="193"/>
      <c r="J5807" s="197">
        <v>5805</v>
      </c>
      <c r="K5807" s="234">
        <v>-9.4393034901096209E-3</v>
      </c>
      <c r="L5807" s="198">
        <v>5.5608894550015766E-3</v>
      </c>
    </row>
    <row r="5808" spans="1:12" ht="14.4" x14ac:dyDescent="0.3">
      <c r="A5808" s="7">
        <v>35710</v>
      </c>
      <c r="B5808" s="191">
        <v>972.69000200000005</v>
      </c>
      <c r="C5808" s="191">
        <v>983.11999500000002</v>
      </c>
      <c r="D5808" s="191">
        <v>971.95001200000002</v>
      </c>
      <c r="E5808" s="191">
        <v>983.11999500000002</v>
      </c>
      <c r="F5808" s="192">
        <v>983.11999500000002</v>
      </c>
      <c r="G5808" s="191">
        <v>551970000</v>
      </c>
      <c r="H5808" s="194">
        <f t="shared" si="90"/>
        <v>1.0722833563164318E-2</v>
      </c>
      <c r="I5808" s="193"/>
      <c r="J5808" s="197">
        <v>5806</v>
      </c>
      <c r="K5808" s="234">
        <v>1.0722833563164318E-2</v>
      </c>
      <c r="L5808" s="198">
        <v>5.5610858352233344E-3</v>
      </c>
    </row>
    <row r="5809" spans="1:12" ht="14.4" x14ac:dyDescent="0.3">
      <c r="A5809" s="7">
        <v>35709</v>
      </c>
      <c r="B5809" s="191">
        <v>965.03002900000001</v>
      </c>
      <c r="C5809" s="191">
        <v>974.15997300000004</v>
      </c>
      <c r="D5809" s="191">
        <v>965.03002900000001</v>
      </c>
      <c r="E5809" s="191">
        <v>972.69000200000005</v>
      </c>
      <c r="F5809" s="192">
        <v>972.69000200000005</v>
      </c>
      <c r="G5809" s="191">
        <v>495620000</v>
      </c>
      <c r="H5809" s="194">
        <f t="shared" si="90"/>
        <v>7.9375488532077969E-3</v>
      </c>
      <c r="I5809" s="193"/>
      <c r="J5809" s="197">
        <v>5807</v>
      </c>
      <c r="K5809" s="234">
        <v>7.9375488532077969E-3</v>
      </c>
      <c r="L5809" s="198">
        <v>5.5636730490415806E-3</v>
      </c>
    </row>
    <row r="5810" spans="1:12" ht="14.4" x14ac:dyDescent="0.3">
      <c r="A5810" s="7">
        <v>35706</v>
      </c>
      <c r="B5810" s="191">
        <v>960.46002199999998</v>
      </c>
      <c r="C5810" s="191">
        <v>975.46997099999999</v>
      </c>
      <c r="D5810" s="191">
        <v>955.13000499999998</v>
      </c>
      <c r="E5810" s="191">
        <v>965.03002900000001</v>
      </c>
      <c r="F5810" s="192">
        <v>965.03002900000001</v>
      </c>
      <c r="G5810" s="191">
        <v>623370000</v>
      </c>
      <c r="H5810" s="194">
        <f t="shared" si="90"/>
        <v>4.7581439053379282E-3</v>
      </c>
      <c r="I5810" s="193"/>
      <c r="J5810" s="197">
        <v>5808</v>
      </c>
      <c r="K5810" s="234">
        <v>4.7581439053379282E-3</v>
      </c>
      <c r="L5810" s="198">
        <v>5.5688202993944246E-3</v>
      </c>
    </row>
    <row r="5811" spans="1:12" ht="14.4" x14ac:dyDescent="0.3">
      <c r="A5811" s="7">
        <v>35705</v>
      </c>
      <c r="B5811" s="191">
        <v>955.40997300000004</v>
      </c>
      <c r="C5811" s="191">
        <v>960.46002199999998</v>
      </c>
      <c r="D5811" s="191">
        <v>952.94000200000005</v>
      </c>
      <c r="E5811" s="191">
        <v>960.46002199999998</v>
      </c>
      <c r="F5811" s="192">
        <v>960.46002199999998</v>
      </c>
      <c r="G5811" s="191">
        <v>474760000</v>
      </c>
      <c r="H5811" s="194">
        <f t="shared" si="90"/>
        <v>5.2857403028175676E-3</v>
      </c>
      <c r="I5811" s="193"/>
      <c r="J5811" s="197">
        <v>5809</v>
      </c>
      <c r="K5811" s="234">
        <v>5.2857403028175676E-3</v>
      </c>
      <c r="L5811" s="198">
        <v>5.569342406732041E-3</v>
      </c>
    </row>
    <row r="5812" spans="1:12" ht="14.4" x14ac:dyDescent="0.3">
      <c r="A5812" s="7">
        <v>35704</v>
      </c>
      <c r="B5812" s="191">
        <v>947.28002900000001</v>
      </c>
      <c r="C5812" s="191">
        <v>956.71002199999998</v>
      </c>
      <c r="D5812" s="191">
        <v>947.28002900000001</v>
      </c>
      <c r="E5812" s="191">
        <v>955.40997300000004</v>
      </c>
      <c r="F5812" s="192">
        <v>955.40997300000004</v>
      </c>
      <c r="G5812" s="191">
        <v>598660000</v>
      </c>
      <c r="H5812" s="194">
        <f t="shared" si="90"/>
        <v>8.5824083176148352E-3</v>
      </c>
      <c r="I5812" s="193"/>
      <c r="J5812" s="197">
        <v>5810</v>
      </c>
      <c r="K5812" s="234">
        <v>8.5824083176148352E-3</v>
      </c>
      <c r="L5812" s="198">
        <v>5.5698728286047864E-3</v>
      </c>
    </row>
    <row r="5813" spans="1:12" ht="14.4" x14ac:dyDescent="0.3">
      <c r="A5813" s="7">
        <v>35703</v>
      </c>
      <c r="B5813" s="191">
        <v>953.34002699999996</v>
      </c>
      <c r="C5813" s="191">
        <v>955.169983</v>
      </c>
      <c r="D5813" s="191">
        <v>947.28002900000001</v>
      </c>
      <c r="E5813" s="191">
        <v>947.28002900000001</v>
      </c>
      <c r="F5813" s="192">
        <v>947.28002900000001</v>
      </c>
      <c r="G5813" s="191">
        <v>587500000</v>
      </c>
      <c r="H5813" s="194">
        <f t="shared" si="90"/>
        <v>-6.3565966269870577E-3</v>
      </c>
      <c r="I5813" s="193"/>
      <c r="J5813" s="197">
        <v>5811</v>
      </c>
      <c r="K5813" s="234">
        <v>-6.3565966269870577E-3</v>
      </c>
      <c r="L5813" s="198">
        <v>5.5700441176315526E-3</v>
      </c>
    </row>
    <row r="5814" spans="1:12" ht="14.4" x14ac:dyDescent="0.3">
      <c r="A5814" s="7">
        <v>35702</v>
      </c>
      <c r="B5814" s="191">
        <v>945.21997099999999</v>
      </c>
      <c r="C5814" s="191">
        <v>953.96002199999998</v>
      </c>
      <c r="D5814" s="191">
        <v>941.94000200000005</v>
      </c>
      <c r="E5814" s="191">
        <v>953.34002699999996</v>
      </c>
      <c r="F5814" s="192">
        <v>953.34002699999996</v>
      </c>
      <c r="G5814" s="191">
        <v>477100000</v>
      </c>
      <c r="H5814" s="194">
        <f t="shared" si="90"/>
        <v>8.5906521752913498E-3</v>
      </c>
      <c r="I5814" s="193"/>
      <c r="J5814" s="197">
        <v>5812</v>
      </c>
      <c r="K5814" s="234">
        <v>8.5906521752913498E-3</v>
      </c>
      <c r="L5814" s="198">
        <v>5.5706504571008605E-3</v>
      </c>
    </row>
    <row r="5815" spans="1:12" ht="14.4" x14ac:dyDescent="0.3">
      <c r="A5815" s="7">
        <v>35699</v>
      </c>
      <c r="B5815" s="191">
        <v>937.90997300000004</v>
      </c>
      <c r="C5815" s="191">
        <v>946.44000200000005</v>
      </c>
      <c r="D5815" s="191">
        <v>937.90997300000004</v>
      </c>
      <c r="E5815" s="191">
        <v>945.21997099999999</v>
      </c>
      <c r="F5815" s="192">
        <v>945.21997099999999</v>
      </c>
      <c r="G5815" s="191">
        <v>505340000</v>
      </c>
      <c r="H5815" s="194">
        <f t="shared" si="90"/>
        <v>7.7939228821911144E-3</v>
      </c>
      <c r="I5815" s="193"/>
      <c r="J5815" s="197">
        <v>5813</v>
      </c>
      <c r="K5815" s="234">
        <v>7.7939228821911144E-3</v>
      </c>
      <c r="L5815" s="198">
        <v>5.571483708725746E-3</v>
      </c>
    </row>
    <row r="5816" spans="1:12" ht="14.4" x14ac:dyDescent="0.3">
      <c r="A5816" s="7">
        <v>35698</v>
      </c>
      <c r="B5816" s="191">
        <v>944.47997999999995</v>
      </c>
      <c r="C5816" s="191">
        <v>947</v>
      </c>
      <c r="D5816" s="191">
        <v>937.38000499999998</v>
      </c>
      <c r="E5816" s="191">
        <v>937.90997300000004</v>
      </c>
      <c r="F5816" s="192">
        <v>937.90997300000004</v>
      </c>
      <c r="G5816" s="191">
        <v>524880000</v>
      </c>
      <c r="H5816" s="194">
        <f t="shared" si="90"/>
        <v>-6.9562162662250597E-3</v>
      </c>
      <c r="I5816" s="193"/>
      <c r="J5816" s="197">
        <v>5814</v>
      </c>
      <c r="K5816" s="234">
        <v>-6.9562162662250597E-3</v>
      </c>
      <c r="L5816" s="198">
        <v>5.5758796270347182E-3</v>
      </c>
    </row>
    <row r="5817" spans="1:12" ht="14.4" x14ac:dyDescent="0.3">
      <c r="A5817" s="7">
        <v>35697</v>
      </c>
      <c r="B5817" s="191">
        <v>951.92999299999997</v>
      </c>
      <c r="C5817" s="191">
        <v>959.78002900000001</v>
      </c>
      <c r="D5817" s="191">
        <v>944.07000700000003</v>
      </c>
      <c r="E5817" s="191">
        <v>944.47997999999995</v>
      </c>
      <c r="F5817" s="192">
        <v>944.47997999999995</v>
      </c>
      <c r="G5817" s="191">
        <v>639460000</v>
      </c>
      <c r="H5817" s="194">
        <f t="shared" si="90"/>
        <v>-7.8262194224192425E-3</v>
      </c>
      <c r="I5817" s="193"/>
      <c r="J5817" s="197">
        <v>5815</v>
      </c>
      <c r="K5817" s="234">
        <v>-7.8262194224192425E-3</v>
      </c>
      <c r="L5817" s="198">
        <v>5.5811859955818555E-3</v>
      </c>
    </row>
    <row r="5818" spans="1:12" ht="14.4" x14ac:dyDescent="0.3">
      <c r="A5818" s="7">
        <v>35696</v>
      </c>
      <c r="B5818" s="191">
        <v>955.42999299999997</v>
      </c>
      <c r="C5818" s="191">
        <v>955.78002900000001</v>
      </c>
      <c r="D5818" s="191">
        <v>948.07000700000003</v>
      </c>
      <c r="E5818" s="191">
        <v>951.92999299999997</v>
      </c>
      <c r="F5818" s="192">
        <v>951.92999299999997</v>
      </c>
      <c r="G5818" s="191">
        <v>522930000</v>
      </c>
      <c r="H5818" s="194">
        <f t="shared" si="90"/>
        <v>-3.6632720614204121E-3</v>
      </c>
      <c r="I5818" s="193"/>
      <c r="J5818" s="197">
        <v>5816</v>
      </c>
      <c r="K5818" s="234">
        <v>-3.6632720614204121E-3</v>
      </c>
      <c r="L5818" s="198">
        <v>5.5813378526457938E-3</v>
      </c>
    </row>
    <row r="5819" spans="1:12" ht="14.4" x14ac:dyDescent="0.3">
      <c r="A5819" s="7">
        <v>35695</v>
      </c>
      <c r="B5819" s="191">
        <v>950.51000999999997</v>
      </c>
      <c r="C5819" s="191">
        <v>960.59002699999996</v>
      </c>
      <c r="D5819" s="191">
        <v>950.51000999999997</v>
      </c>
      <c r="E5819" s="191">
        <v>955.42999299999997</v>
      </c>
      <c r="F5819" s="192">
        <v>955.42999299999997</v>
      </c>
      <c r="G5819" s="191">
        <v>490900000</v>
      </c>
      <c r="H5819" s="194">
        <f t="shared" si="90"/>
        <v>5.1761506435897527E-3</v>
      </c>
      <c r="I5819" s="193"/>
      <c r="J5819" s="197">
        <v>5817</v>
      </c>
      <c r="K5819" s="234">
        <v>5.1761506435897527E-3</v>
      </c>
      <c r="L5819" s="198">
        <v>5.5841951318379279E-3</v>
      </c>
    </row>
    <row r="5820" spans="1:12" ht="14.4" x14ac:dyDescent="0.3">
      <c r="A5820" s="7">
        <v>35692</v>
      </c>
      <c r="B5820" s="191">
        <v>947.28997800000002</v>
      </c>
      <c r="C5820" s="191">
        <v>952.34997599999997</v>
      </c>
      <c r="D5820" s="191">
        <v>943.90002400000003</v>
      </c>
      <c r="E5820" s="191">
        <v>950.51000999999997</v>
      </c>
      <c r="F5820" s="192">
        <v>950.51000999999997</v>
      </c>
      <c r="G5820" s="191">
        <v>631040000</v>
      </c>
      <c r="H5820" s="194">
        <f t="shared" si="90"/>
        <v>3.3992041241672952E-3</v>
      </c>
      <c r="I5820" s="193"/>
      <c r="J5820" s="197">
        <v>5818</v>
      </c>
      <c r="K5820" s="234">
        <v>3.3992041241672952E-3</v>
      </c>
      <c r="L5820" s="198">
        <v>5.6003171687664935E-3</v>
      </c>
    </row>
    <row r="5821" spans="1:12" ht="14.4" x14ac:dyDescent="0.3">
      <c r="A5821" s="7">
        <v>35691</v>
      </c>
      <c r="B5821" s="191">
        <v>943</v>
      </c>
      <c r="C5821" s="191">
        <v>958.19000200000005</v>
      </c>
      <c r="D5821" s="191">
        <v>943</v>
      </c>
      <c r="E5821" s="191">
        <v>947.28997800000002</v>
      </c>
      <c r="F5821" s="192">
        <v>947.28997800000002</v>
      </c>
      <c r="G5821" s="191">
        <v>566830000</v>
      </c>
      <c r="H5821" s="194">
        <f t="shared" si="90"/>
        <v>4.5492873806999143E-3</v>
      </c>
      <c r="I5821" s="193"/>
      <c r="J5821" s="197">
        <v>5819</v>
      </c>
      <c r="K5821" s="234">
        <v>4.5492873806999143E-3</v>
      </c>
      <c r="L5821" s="198">
        <v>5.6003515487051021E-3</v>
      </c>
    </row>
    <row r="5822" spans="1:12" ht="14.4" x14ac:dyDescent="0.3">
      <c r="A5822" s="7">
        <v>35690</v>
      </c>
      <c r="B5822" s="191">
        <v>945.64001499999995</v>
      </c>
      <c r="C5822" s="191">
        <v>950.28997800000002</v>
      </c>
      <c r="D5822" s="191">
        <v>941.98999000000003</v>
      </c>
      <c r="E5822" s="191">
        <v>943</v>
      </c>
      <c r="F5822" s="192">
        <v>943</v>
      </c>
      <c r="G5822" s="191">
        <v>590550000</v>
      </c>
      <c r="H5822" s="194">
        <f t="shared" si="90"/>
        <v>-2.7917758958200902E-3</v>
      </c>
      <c r="I5822" s="193"/>
      <c r="J5822" s="197">
        <v>5820</v>
      </c>
      <c r="K5822" s="234">
        <v>-2.7917758958200902E-3</v>
      </c>
      <c r="L5822" s="198">
        <v>5.6023499499434646E-3</v>
      </c>
    </row>
    <row r="5823" spans="1:12" ht="14.4" x14ac:dyDescent="0.3">
      <c r="A5823" s="7">
        <v>35689</v>
      </c>
      <c r="B5823" s="191">
        <v>919.77002000000005</v>
      </c>
      <c r="C5823" s="191">
        <v>947.65997300000004</v>
      </c>
      <c r="D5823" s="191">
        <v>919.77002000000005</v>
      </c>
      <c r="E5823" s="191">
        <v>945.64001499999995</v>
      </c>
      <c r="F5823" s="192">
        <v>945.64001499999995</v>
      </c>
      <c r="G5823" s="191">
        <v>636380000</v>
      </c>
      <c r="H5823" s="194">
        <f t="shared" si="90"/>
        <v>2.812659081886568E-2</v>
      </c>
      <c r="I5823" s="193"/>
      <c r="J5823" s="197">
        <v>5821</v>
      </c>
      <c r="K5823" s="234">
        <v>2.812659081886568E-2</v>
      </c>
      <c r="L5823" s="198">
        <v>5.6029899183930344E-3</v>
      </c>
    </row>
    <row r="5824" spans="1:12" ht="14.4" x14ac:dyDescent="0.3">
      <c r="A5824" s="7">
        <v>35688</v>
      </c>
      <c r="B5824" s="191">
        <v>923.90997300000004</v>
      </c>
      <c r="C5824" s="191">
        <v>928.90002400000003</v>
      </c>
      <c r="D5824" s="191">
        <v>919.40997300000004</v>
      </c>
      <c r="E5824" s="191">
        <v>919.77002000000005</v>
      </c>
      <c r="F5824" s="192">
        <v>919.77002000000005</v>
      </c>
      <c r="G5824" s="191">
        <v>468030000</v>
      </c>
      <c r="H5824" s="194">
        <f t="shared" si="90"/>
        <v>-4.4809051974590937E-3</v>
      </c>
      <c r="I5824" s="193"/>
      <c r="J5824" s="197">
        <v>5822</v>
      </c>
      <c r="K5824" s="234">
        <v>-4.4809051974590937E-3</v>
      </c>
      <c r="L5824" s="198">
        <v>5.6031596160033498E-3</v>
      </c>
    </row>
    <row r="5825" spans="1:12" ht="14.4" x14ac:dyDescent="0.3">
      <c r="A5825" s="7">
        <v>35685</v>
      </c>
      <c r="B5825" s="191">
        <v>912.59002699999996</v>
      </c>
      <c r="C5825" s="191">
        <v>925.04998799999998</v>
      </c>
      <c r="D5825" s="191">
        <v>906.70001200000002</v>
      </c>
      <c r="E5825" s="191">
        <v>923.90997300000004</v>
      </c>
      <c r="F5825" s="192">
        <v>923.90997300000004</v>
      </c>
      <c r="G5825" s="191">
        <v>544150000</v>
      </c>
      <c r="H5825" s="194">
        <f t="shared" si="90"/>
        <v>1.240419647934644E-2</v>
      </c>
      <c r="I5825" s="193"/>
      <c r="J5825" s="197">
        <v>5823</v>
      </c>
      <c r="K5825" s="234">
        <v>1.240419647934644E-2</v>
      </c>
      <c r="L5825" s="198">
        <v>5.6060611158514273E-3</v>
      </c>
    </row>
    <row r="5826" spans="1:12" ht="14.4" x14ac:dyDescent="0.3">
      <c r="A5826" s="7">
        <v>35684</v>
      </c>
      <c r="B5826" s="191">
        <v>919.03002900000001</v>
      </c>
      <c r="C5826" s="191">
        <v>919.03002900000001</v>
      </c>
      <c r="D5826" s="191">
        <v>902.55999799999995</v>
      </c>
      <c r="E5826" s="191">
        <v>912.59002699999996</v>
      </c>
      <c r="F5826" s="192">
        <v>912.59002699999996</v>
      </c>
      <c r="G5826" s="191">
        <v>575020000</v>
      </c>
      <c r="H5826" s="194">
        <f t="shared" si="90"/>
        <v>-7.0073901796304083E-3</v>
      </c>
      <c r="I5826" s="193"/>
      <c r="J5826" s="197">
        <v>5824</v>
      </c>
      <c r="K5826" s="234">
        <v>-7.0073901796304083E-3</v>
      </c>
      <c r="L5826" s="198">
        <v>5.6073628642663246E-3</v>
      </c>
    </row>
    <row r="5827" spans="1:12" ht="14.4" x14ac:dyDescent="0.3">
      <c r="A5827" s="7">
        <v>35683</v>
      </c>
      <c r="B5827" s="191">
        <v>933.61999500000002</v>
      </c>
      <c r="C5827" s="191">
        <v>933.61999500000002</v>
      </c>
      <c r="D5827" s="191">
        <v>918.76000999999997</v>
      </c>
      <c r="E5827" s="191">
        <v>919.03002900000001</v>
      </c>
      <c r="F5827" s="192">
        <v>919.03002900000001</v>
      </c>
      <c r="G5827" s="191">
        <v>517620000</v>
      </c>
      <c r="H5827" s="194">
        <f t="shared" si="90"/>
        <v>-1.5627306696660886E-2</v>
      </c>
      <c r="I5827" s="193"/>
      <c r="J5827" s="197">
        <v>5825</v>
      </c>
      <c r="K5827" s="234">
        <v>-1.5627306696660886E-2</v>
      </c>
      <c r="L5827" s="198">
        <v>5.6157375392465996E-3</v>
      </c>
    </row>
    <row r="5828" spans="1:12" ht="14.4" x14ac:dyDescent="0.3">
      <c r="A5828" s="7">
        <v>35682</v>
      </c>
      <c r="B5828" s="191">
        <v>931.20001200000002</v>
      </c>
      <c r="C5828" s="191">
        <v>938.90002400000003</v>
      </c>
      <c r="D5828" s="191">
        <v>927.28002900000001</v>
      </c>
      <c r="E5828" s="191">
        <v>933.61999500000002</v>
      </c>
      <c r="F5828" s="192">
        <v>933.61999500000002</v>
      </c>
      <c r="G5828" s="191">
        <v>502200000</v>
      </c>
      <c r="H5828" s="194">
        <f t="shared" ref="H5828:H5891" si="91">(F5828-F5829)/F5829</f>
        <v>2.5987789613559431E-3</v>
      </c>
      <c r="I5828" s="193"/>
      <c r="J5828" s="197">
        <v>5826</v>
      </c>
      <c r="K5828" s="234">
        <v>2.5987789613559431E-3</v>
      </c>
      <c r="L5828" s="198">
        <v>5.6164682944325785E-3</v>
      </c>
    </row>
    <row r="5829" spans="1:12" ht="14.4" x14ac:dyDescent="0.3">
      <c r="A5829" s="7">
        <v>35681</v>
      </c>
      <c r="B5829" s="191">
        <v>929.04998799999998</v>
      </c>
      <c r="C5829" s="191">
        <v>936.5</v>
      </c>
      <c r="D5829" s="191">
        <v>929.04998799999998</v>
      </c>
      <c r="E5829" s="191">
        <v>931.20001200000002</v>
      </c>
      <c r="F5829" s="192">
        <v>931.20001200000002</v>
      </c>
      <c r="G5829" s="191">
        <v>466430000</v>
      </c>
      <c r="H5829" s="194">
        <f t="shared" si="91"/>
        <v>2.3142177792052567E-3</v>
      </c>
      <c r="I5829" s="193"/>
      <c r="J5829" s="197">
        <v>5827</v>
      </c>
      <c r="K5829" s="234">
        <v>2.3142177792052567E-3</v>
      </c>
      <c r="L5829" s="198">
        <v>5.6224692448321968E-3</v>
      </c>
    </row>
    <row r="5830" spans="1:12" ht="14.4" x14ac:dyDescent="0.3">
      <c r="A5830" s="7">
        <v>35678</v>
      </c>
      <c r="B5830" s="191">
        <v>930.86999500000002</v>
      </c>
      <c r="C5830" s="191">
        <v>940.36999500000002</v>
      </c>
      <c r="D5830" s="191">
        <v>924.04998799999998</v>
      </c>
      <c r="E5830" s="191">
        <v>929.04998799999998</v>
      </c>
      <c r="F5830" s="192">
        <v>929.04998799999998</v>
      </c>
      <c r="G5830" s="191">
        <v>536400000</v>
      </c>
      <c r="H5830" s="194">
        <f t="shared" si="91"/>
        <v>-1.9551677568037116E-3</v>
      </c>
      <c r="I5830" s="193"/>
      <c r="J5830" s="197">
        <v>5828</v>
      </c>
      <c r="K5830" s="234">
        <v>-1.9551677568037116E-3</v>
      </c>
      <c r="L5830" s="198">
        <v>5.624625231220844E-3</v>
      </c>
    </row>
    <row r="5831" spans="1:12" ht="14.4" x14ac:dyDescent="0.3">
      <c r="A5831" s="7">
        <v>35677</v>
      </c>
      <c r="B5831" s="191">
        <v>927.85998500000005</v>
      </c>
      <c r="C5831" s="191">
        <v>933.35998500000005</v>
      </c>
      <c r="D5831" s="191">
        <v>925.59002699999996</v>
      </c>
      <c r="E5831" s="191">
        <v>930.86999500000002</v>
      </c>
      <c r="F5831" s="192">
        <v>930.86999500000002</v>
      </c>
      <c r="G5831" s="191">
        <v>559310000</v>
      </c>
      <c r="H5831" s="194">
        <f t="shared" si="91"/>
        <v>3.2440347128451343E-3</v>
      </c>
      <c r="I5831" s="193"/>
      <c r="J5831" s="197">
        <v>5829</v>
      </c>
      <c r="K5831" s="234">
        <v>3.2440347128451343E-3</v>
      </c>
      <c r="L5831" s="198">
        <v>5.6279158448389356E-3</v>
      </c>
    </row>
    <row r="5832" spans="1:12" ht="14.4" x14ac:dyDescent="0.3">
      <c r="A5832" s="7">
        <v>35676</v>
      </c>
      <c r="B5832" s="191">
        <v>927.580017</v>
      </c>
      <c r="C5832" s="191">
        <v>935.90002400000003</v>
      </c>
      <c r="D5832" s="191">
        <v>926.86999500000002</v>
      </c>
      <c r="E5832" s="191">
        <v>927.85998500000005</v>
      </c>
      <c r="F5832" s="192">
        <v>927.85998500000005</v>
      </c>
      <c r="G5832" s="191">
        <v>549060000</v>
      </c>
      <c r="H5832" s="194">
        <f t="shared" si="91"/>
        <v>3.018262520418802E-4</v>
      </c>
      <c r="I5832" s="193"/>
      <c r="J5832" s="197">
        <v>5830</v>
      </c>
      <c r="K5832" s="234">
        <v>3.018262520418802E-4</v>
      </c>
      <c r="L5832" s="198">
        <v>5.6300599625697147E-3</v>
      </c>
    </row>
    <row r="5833" spans="1:12" ht="14.4" x14ac:dyDescent="0.3">
      <c r="A5833" s="7">
        <v>35675</v>
      </c>
      <c r="B5833" s="191">
        <v>899.46997099999999</v>
      </c>
      <c r="C5833" s="191">
        <v>927.580017</v>
      </c>
      <c r="D5833" s="191">
        <v>899.46997099999999</v>
      </c>
      <c r="E5833" s="191">
        <v>927.580017</v>
      </c>
      <c r="F5833" s="192">
        <v>927.580017</v>
      </c>
      <c r="G5833" s="191">
        <v>491870000</v>
      </c>
      <c r="H5833" s="194">
        <f t="shared" si="91"/>
        <v>3.125178928291316E-2</v>
      </c>
      <c r="I5833" s="193"/>
      <c r="J5833" s="197">
        <v>5831</v>
      </c>
      <c r="K5833" s="234">
        <v>3.125178928291316E-2</v>
      </c>
      <c r="L5833" s="198">
        <v>5.6406597146949353E-3</v>
      </c>
    </row>
    <row r="5834" spans="1:12" ht="14.4" x14ac:dyDescent="0.3">
      <c r="A5834" s="7">
        <v>35671</v>
      </c>
      <c r="B5834" s="191">
        <v>903.669983</v>
      </c>
      <c r="C5834" s="191">
        <v>907.28002900000001</v>
      </c>
      <c r="D5834" s="191">
        <v>896.82000700000003</v>
      </c>
      <c r="E5834" s="191">
        <v>899.46997099999999</v>
      </c>
      <c r="F5834" s="192">
        <v>899.46997099999999</v>
      </c>
      <c r="G5834" s="191">
        <v>413910000</v>
      </c>
      <c r="H5834" s="194">
        <f t="shared" si="91"/>
        <v>-4.6477276871107658E-3</v>
      </c>
      <c r="I5834" s="193"/>
      <c r="J5834" s="197">
        <v>5832</v>
      </c>
      <c r="K5834" s="234">
        <v>-4.6477276871107658E-3</v>
      </c>
      <c r="L5834" s="198">
        <v>5.6429218281479378E-3</v>
      </c>
    </row>
    <row r="5835" spans="1:12" ht="14.4" x14ac:dyDescent="0.3">
      <c r="A5835" s="7">
        <v>35670</v>
      </c>
      <c r="B5835" s="191">
        <v>913.70001200000002</v>
      </c>
      <c r="C5835" s="191">
        <v>915.90002400000003</v>
      </c>
      <c r="D5835" s="191">
        <v>898.65002400000003</v>
      </c>
      <c r="E5835" s="191">
        <v>903.669983</v>
      </c>
      <c r="F5835" s="192">
        <v>903.669983</v>
      </c>
      <c r="G5835" s="191">
        <v>486300000</v>
      </c>
      <c r="H5835" s="194">
        <f t="shared" si="91"/>
        <v>-1.097737645646437E-2</v>
      </c>
      <c r="I5835" s="193"/>
      <c r="J5835" s="197">
        <v>5833</v>
      </c>
      <c r="K5835" s="234">
        <v>-1.097737645646437E-2</v>
      </c>
      <c r="L5835" s="198">
        <v>5.6443325490850476E-3</v>
      </c>
    </row>
    <row r="5836" spans="1:12" ht="14.4" x14ac:dyDescent="0.3">
      <c r="A5836" s="7">
        <v>35669</v>
      </c>
      <c r="B5836" s="191">
        <v>913.02002000000005</v>
      </c>
      <c r="C5836" s="191">
        <v>916.22997999999995</v>
      </c>
      <c r="D5836" s="191">
        <v>903.830017</v>
      </c>
      <c r="E5836" s="191">
        <v>913.70001200000002</v>
      </c>
      <c r="F5836" s="192">
        <v>913.70001200000002</v>
      </c>
      <c r="G5836" s="191">
        <v>492150000</v>
      </c>
      <c r="H5836" s="194">
        <f t="shared" si="91"/>
        <v>7.4477227783019493E-4</v>
      </c>
      <c r="I5836" s="193"/>
      <c r="J5836" s="197">
        <v>5834</v>
      </c>
      <c r="K5836" s="234">
        <v>7.4477227783019493E-4</v>
      </c>
      <c r="L5836" s="198">
        <v>5.6467873211865005E-3</v>
      </c>
    </row>
    <row r="5837" spans="1:12" ht="14.4" x14ac:dyDescent="0.3">
      <c r="A5837" s="7">
        <v>35668</v>
      </c>
      <c r="B5837" s="191">
        <v>920.15997300000004</v>
      </c>
      <c r="C5837" s="191">
        <v>922.46997099999999</v>
      </c>
      <c r="D5837" s="191">
        <v>911.71997099999999</v>
      </c>
      <c r="E5837" s="191">
        <v>913.02002000000005</v>
      </c>
      <c r="F5837" s="192">
        <v>913.02002000000005</v>
      </c>
      <c r="G5837" s="191">
        <v>449110000</v>
      </c>
      <c r="H5837" s="194">
        <f t="shared" si="91"/>
        <v>-7.7594692330743139E-3</v>
      </c>
      <c r="I5837" s="193"/>
      <c r="J5837" s="197">
        <v>5835</v>
      </c>
      <c r="K5837" s="234">
        <v>-7.7594692330743139E-3</v>
      </c>
      <c r="L5837" s="198">
        <v>5.651133783296511E-3</v>
      </c>
    </row>
    <row r="5838" spans="1:12" ht="14.4" x14ac:dyDescent="0.3">
      <c r="A5838" s="7">
        <v>35667</v>
      </c>
      <c r="B5838" s="191">
        <v>923.54998799999998</v>
      </c>
      <c r="C5838" s="191">
        <v>930.92999299999997</v>
      </c>
      <c r="D5838" s="191">
        <v>917.28997800000002</v>
      </c>
      <c r="E5838" s="191">
        <v>920.15997300000004</v>
      </c>
      <c r="F5838" s="192">
        <v>920.15997300000004</v>
      </c>
      <c r="G5838" s="191">
        <v>388990000</v>
      </c>
      <c r="H5838" s="194">
        <f t="shared" si="91"/>
        <v>-3.6598361527561104E-3</v>
      </c>
      <c r="I5838" s="193"/>
      <c r="J5838" s="197">
        <v>5836</v>
      </c>
      <c r="K5838" s="234">
        <v>-3.6598361527561104E-3</v>
      </c>
      <c r="L5838" s="198">
        <v>5.6579405687932679E-3</v>
      </c>
    </row>
    <row r="5839" spans="1:12" ht="14.4" x14ac:dyDescent="0.3">
      <c r="A5839" s="7">
        <v>35664</v>
      </c>
      <c r="B5839" s="191">
        <v>925.04998799999998</v>
      </c>
      <c r="C5839" s="191">
        <v>925.04998799999998</v>
      </c>
      <c r="D5839" s="191">
        <v>905.419983</v>
      </c>
      <c r="E5839" s="191">
        <v>923.53997800000002</v>
      </c>
      <c r="F5839" s="192">
        <v>923.53997800000002</v>
      </c>
      <c r="G5839" s="191">
        <v>460160000</v>
      </c>
      <c r="H5839" s="194">
        <f t="shared" si="91"/>
        <v>-1.6323550290127302E-3</v>
      </c>
      <c r="I5839" s="193"/>
      <c r="J5839" s="197">
        <v>5837</v>
      </c>
      <c r="K5839" s="234">
        <v>-1.6323550290127302E-3</v>
      </c>
      <c r="L5839" s="198">
        <v>5.6580742238233695E-3</v>
      </c>
    </row>
    <row r="5840" spans="1:12" ht="14.4" x14ac:dyDescent="0.3">
      <c r="A5840" s="7">
        <v>35663</v>
      </c>
      <c r="B5840" s="191">
        <v>939.34997599999997</v>
      </c>
      <c r="C5840" s="191">
        <v>939.46997099999999</v>
      </c>
      <c r="D5840" s="191">
        <v>921.34997599999997</v>
      </c>
      <c r="E5840" s="191">
        <v>925.04998799999998</v>
      </c>
      <c r="F5840" s="192">
        <v>925.04998799999998</v>
      </c>
      <c r="G5840" s="191">
        <v>499000000</v>
      </c>
      <c r="H5840" s="194">
        <f t="shared" si="91"/>
        <v>-1.5223280316557952E-2</v>
      </c>
      <c r="I5840" s="193"/>
      <c r="J5840" s="197">
        <v>5838</v>
      </c>
      <c r="K5840" s="234">
        <v>-1.5223280316557952E-2</v>
      </c>
      <c r="L5840" s="198">
        <v>5.6583841646565339E-3</v>
      </c>
    </row>
    <row r="5841" spans="1:12" ht="14.4" x14ac:dyDescent="0.3">
      <c r="A5841" s="7">
        <v>35662</v>
      </c>
      <c r="B5841" s="191">
        <v>926.01000999999997</v>
      </c>
      <c r="C5841" s="191">
        <v>939.34997599999997</v>
      </c>
      <c r="D5841" s="191">
        <v>924.580017</v>
      </c>
      <c r="E5841" s="191">
        <v>939.34997599999997</v>
      </c>
      <c r="F5841" s="192">
        <v>939.34997599999997</v>
      </c>
      <c r="G5841" s="191">
        <v>521270000</v>
      </c>
      <c r="H5841" s="194">
        <f t="shared" si="91"/>
        <v>1.4405855072776162E-2</v>
      </c>
      <c r="I5841" s="193"/>
      <c r="J5841" s="197">
        <v>5839</v>
      </c>
      <c r="K5841" s="234">
        <v>1.4405855072776162E-2</v>
      </c>
      <c r="L5841" s="198">
        <v>5.6607276718521919E-3</v>
      </c>
    </row>
    <row r="5842" spans="1:12" ht="14.4" x14ac:dyDescent="0.3">
      <c r="A5842" s="7">
        <v>35661</v>
      </c>
      <c r="B5842" s="191">
        <v>912.48999000000003</v>
      </c>
      <c r="C5842" s="191">
        <v>926.01000999999997</v>
      </c>
      <c r="D5842" s="191">
        <v>912.48999000000003</v>
      </c>
      <c r="E5842" s="191">
        <v>926.01000999999997</v>
      </c>
      <c r="F5842" s="192">
        <v>926.01000999999997</v>
      </c>
      <c r="G5842" s="191">
        <v>545630000</v>
      </c>
      <c r="H5842" s="194">
        <f t="shared" si="91"/>
        <v>1.4816622810295081E-2</v>
      </c>
      <c r="I5842" s="193"/>
      <c r="J5842" s="197">
        <v>5840</v>
      </c>
      <c r="K5842" s="234">
        <v>1.4816622810295081E-2</v>
      </c>
      <c r="L5842" s="198">
        <v>5.6714329611674014E-3</v>
      </c>
    </row>
    <row r="5843" spans="1:12" ht="14.4" x14ac:dyDescent="0.3">
      <c r="A5843" s="7">
        <v>35660</v>
      </c>
      <c r="B5843" s="191">
        <v>900.80999799999995</v>
      </c>
      <c r="C5843" s="191">
        <v>912.57000700000003</v>
      </c>
      <c r="D5843" s="191">
        <v>893.34002699999996</v>
      </c>
      <c r="E5843" s="191">
        <v>912.48999000000003</v>
      </c>
      <c r="F5843" s="192">
        <v>912.48999000000003</v>
      </c>
      <c r="G5843" s="191">
        <v>514330000</v>
      </c>
      <c r="H5843" s="194">
        <f t="shared" si="91"/>
        <v>1.2966099428217142E-2</v>
      </c>
      <c r="I5843" s="193"/>
      <c r="J5843" s="197">
        <v>5841</v>
      </c>
      <c r="K5843" s="234">
        <v>1.2966099428217142E-2</v>
      </c>
      <c r="L5843" s="198">
        <v>5.6776396149015463E-3</v>
      </c>
    </row>
    <row r="5844" spans="1:12" ht="14.4" x14ac:dyDescent="0.3">
      <c r="A5844" s="7">
        <v>35657</v>
      </c>
      <c r="B5844" s="191">
        <v>924.77002000000005</v>
      </c>
      <c r="C5844" s="191">
        <v>924.77002000000005</v>
      </c>
      <c r="D5844" s="191">
        <v>900.80999799999995</v>
      </c>
      <c r="E5844" s="191">
        <v>900.80999799999995</v>
      </c>
      <c r="F5844" s="192">
        <v>900.80999799999995</v>
      </c>
      <c r="G5844" s="191">
        <v>537820000</v>
      </c>
      <c r="H5844" s="194">
        <f t="shared" si="91"/>
        <v>-2.5909168205950375E-2</v>
      </c>
      <c r="I5844" s="193"/>
      <c r="J5844" s="197">
        <v>5842</v>
      </c>
      <c r="K5844" s="234">
        <v>-2.5909168205950375E-2</v>
      </c>
      <c r="L5844" s="198">
        <v>5.6798427348852985E-3</v>
      </c>
    </row>
    <row r="5845" spans="1:12" ht="14.4" x14ac:dyDescent="0.3">
      <c r="A5845" s="7">
        <v>35656</v>
      </c>
      <c r="B5845" s="191">
        <v>922.02002000000005</v>
      </c>
      <c r="C5845" s="191">
        <v>930.07000700000003</v>
      </c>
      <c r="D5845" s="191">
        <v>916.919983</v>
      </c>
      <c r="E5845" s="191">
        <v>924.77002000000005</v>
      </c>
      <c r="F5845" s="192">
        <v>924.77002000000005</v>
      </c>
      <c r="G5845" s="191">
        <v>530460000</v>
      </c>
      <c r="H5845" s="194">
        <f t="shared" si="91"/>
        <v>2.9825816580425226E-3</v>
      </c>
      <c r="I5845" s="193"/>
      <c r="J5845" s="197">
        <v>5843</v>
      </c>
      <c r="K5845" s="234">
        <v>2.9825816580425226E-3</v>
      </c>
      <c r="L5845" s="198">
        <v>5.6832350639298935E-3</v>
      </c>
    </row>
    <row r="5846" spans="1:12" ht="14.4" x14ac:dyDescent="0.3">
      <c r="A5846" s="7">
        <v>35655</v>
      </c>
      <c r="B5846" s="191">
        <v>926.53002900000001</v>
      </c>
      <c r="C5846" s="191">
        <v>935.77002000000005</v>
      </c>
      <c r="D5846" s="191">
        <v>916.53997800000002</v>
      </c>
      <c r="E5846" s="191">
        <v>922.02002000000005</v>
      </c>
      <c r="F5846" s="192">
        <v>922.02002000000005</v>
      </c>
      <c r="G5846" s="191">
        <v>587210000</v>
      </c>
      <c r="H5846" s="194">
        <f t="shared" si="91"/>
        <v>-4.8676339231741922E-3</v>
      </c>
      <c r="I5846" s="193"/>
      <c r="J5846" s="197">
        <v>5844</v>
      </c>
      <c r="K5846" s="234">
        <v>-4.8676339231741922E-3</v>
      </c>
      <c r="L5846" s="198">
        <v>5.6858308067292609E-3</v>
      </c>
    </row>
    <row r="5847" spans="1:12" ht="14.4" x14ac:dyDescent="0.3">
      <c r="A5847" s="7">
        <v>35654</v>
      </c>
      <c r="B5847" s="191">
        <v>937</v>
      </c>
      <c r="C5847" s="191">
        <v>942.98999000000003</v>
      </c>
      <c r="D5847" s="191">
        <v>925.65997300000004</v>
      </c>
      <c r="E5847" s="191">
        <v>926.53002900000001</v>
      </c>
      <c r="F5847" s="192">
        <v>926.53002900000001</v>
      </c>
      <c r="G5847" s="191">
        <v>499310000</v>
      </c>
      <c r="H5847" s="194">
        <f t="shared" si="91"/>
        <v>-1.1173928495197424E-2</v>
      </c>
      <c r="I5847" s="193"/>
      <c r="J5847" s="197">
        <v>5845</v>
      </c>
      <c r="K5847" s="234">
        <v>-1.1173928495197424E-2</v>
      </c>
      <c r="L5847" s="198">
        <v>5.6864838785068896E-3</v>
      </c>
    </row>
    <row r="5848" spans="1:12" ht="14.4" x14ac:dyDescent="0.3">
      <c r="A5848" s="7">
        <v>35653</v>
      </c>
      <c r="B5848" s="191">
        <v>933.53997800000002</v>
      </c>
      <c r="C5848" s="191">
        <v>938.5</v>
      </c>
      <c r="D5848" s="191">
        <v>925.39001499999995</v>
      </c>
      <c r="E5848" s="191">
        <v>937</v>
      </c>
      <c r="F5848" s="192">
        <v>937</v>
      </c>
      <c r="G5848" s="191">
        <v>480340000</v>
      </c>
      <c r="H5848" s="194">
        <f t="shared" si="91"/>
        <v>3.7063458250740076E-3</v>
      </c>
      <c r="I5848" s="193"/>
      <c r="J5848" s="197">
        <v>5846</v>
      </c>
      <c r="K5848" s="234">
        <v>3.7063458250740076E-3</v>
      </c>
      <c r="L5848" s="198">
        <v>5.6868422237991174E-3</v>
      </c>
    </row>
    <row r="5849" spans="1:12" ht="14.4" x14ac:dyDescent="0.3">
      <c r="A5849" s="7">
        <v>35650</v>
      </c>
      <c r="B5849" s="191">
        <v>951.19000200000005</v>
      </c>
      <c r="C5849" s="191">
        <v>951.19000200000005</v>
      </c>
      <c r="D5849" s="191">
        <v>925.73999000000003</v>
      </c>
      <c r="E5849" s="191">
        <v>933.53997800000002</v>
      </c>
      <c r="F5849" s="192">
        <v>933.53997800000002</v>
      </c>
      <c r="G5849" s="191">
        <v>563420000</v>
      </c>
      <c r="H5849" s="194">
        <f t="shared" si="91"/>
        <v>-1.8555729100272891E-2</v>
      </c>
      <c r="I5849" s="193"/>
      <c r="J5849" s="197">
        <v>5847</v>
      </c>
      <c r="K5849" s="234">
        <v>-1.8555729100272891E-2</v>
      </c>
      <c r="L5849" s="198">
        <v>5.6872463655739825E-3</v>
      </c>
    </row>
    <row r="5850" spans="1:12" ht="14.4" x14ac:dyDescent="0.3">
      <c r="A5850" s="7">
        <v>35649</v>
      </c>
      <c r="B5850" s="191">
        <v>960.32000700000003</v>
      </c>
      <c r="C5850" s="191">
        <v>964.169983</v>
      </c>
      <c r="D5850" s="191">
        <v>950.86999500000002</v>
      </c>
      <c r="E5850" s="191">
        <v>951.19000200000005</v>
      </c>
      <c r="F5850" s="192">
        <v>951.19000200000005</v>
      </c>
      <c r="G5850" s="191">
        <v>576030000</v>
      </c>
      <c r="H5850" s="194">
        <f t="shared" si="91"/>
        <v>-9.5072527214357851E-3</v>
      </c>
      <c r="I5850" s="193"/>
      <c r="J5850" s="197">
        <v>5848</v>
      </c>
      <c r="K5850" s="234">
        <v>-9.5072527214357851E-3</v>
      </c>
      <c r="L5850" s="198">
        <v>5.6889421893095548E-3</v>
      </c>
    </row>
    <row r="5851" spans="1:12" ht="14.4" x14ac:dyDescent="0.3">
      <c r="A5851" s="7">
        <v>35648</v>
      </c>
      <c r="B5851" s="191">
        <v>952.36999500000002</v>
      </c>
      <c r="C5851" s="191">
        <v>962.42999299999997</v>
      </c>
      <c r="D5851" s="191">
        <v>949.45001200000002</v>
      </c>
      <c r="E5851" s="191">
        <v>960.32000700000003</v>
      </c>
      <c r="F5851" s="192">
        <v>960.32000700000003</v>
      </c>
      <c r="G5851" s="191">
        <v>565200000</v>
      </c>
      <c r="H5851" s="194">
        <f t="shared" si="91"/>
        <v>8.3476086413243368E-3</v>
      </c>
      <c r="I5851" s="193"/>
      <c r="J5851" s="197">
        <v>5849</v>
      </c>
      <c r="K5851" s="234">
        <v>8.3476086413243368E-3</v>
      </c>
      <c r="L5851" s="198">
        <v>5.6898564053051463E-3</v>
      </c>
    </row>
    <row r="5852" spans="1:12" ht="14.4" x14ac:dyDescent="0.3">
      <c r="A5852" s="7">
        <v>35647</v>
      </c>
      <c r="B5852" s="191">
        <v>950.29998799999998</v>
      </c>
      <c r="C5852" s="191">
        <v>954.21002199999998</v>
      </c>
      <c r="D5852" s="191">
        <v>948.919983</v>
      </c>
      <c r="E5852" s="191">
        <v>952.36999500000002</v>
      </c>
      <c r="F5852" s="192">
        <v>952.36999500000002</v>
      </c>
      <c r="G5852" s="191">
        <v>525710000</v>
      </c>
      <c r="H5852" s="194">
        <f t="shared" si="91"/>
        <v>2.1782668906021626E-3</v>
      </c>
      <c r="I5852" s="193"/>
      <c r="J5852" s="197">
        <v>5850</v>
      </c>
      <c r="K5852" s="234">
        <v>2.1782668906021626E-3</v>
      </c>
      <c r="L5852" s="198">
        <v>5.690301855242501E-3</v>
      </c>
    </row>
    <row r="5853" spans="1:12" ht="14.4" x14ac:dyDescent="0.3">
      <c r="A5853" s="7">
        <v>35646</v>
      </c>
      <c r="B5853" s="191">
        <v>947.14001499999995</v>
      </c>
      <c r="C5853" s="191">
        <v>953.17999299999997</v>
      </c>
      <c r="D5853" s="191">
        <v>943.59997599999997</v>
      </c>
      <c r="E5853" s="191">
        <v>950.29998799999998</v>
      </c>
      <c r="F5853" s="192">
        <v>950.29998799999998</v>
      </c>
      <c r="G5853" s="191">
        <v>456000000</v>
      </c>
      <c r="H5853" s="194">
        <f t="shared" si="91"/>
        <v>3.3363314293083021E-3</v>
      </c>
      <c r="I5853" s="193"/>
      <c r="J5853" s="197">
        <v>5851</v>
      </c>
      <c r="K5853" s="234">
        <v>3.3363314293083021E-3</v>
      </c>
      <c r="L5853" s="198">
        <v>5.6906271041925159E-3</v>
      </c>
    </row>
    <row r="5854" spans="1:12" ht="14.4" x14ac:dyDescent="0.3">
      <c r="A5854" s="7">
        <v>35643</v>
      </c>
      <c r="B5854" s="191">
        <v>954.28997800000002</v>
      </c>
      <c r="C5854" s="191">
        <v>955.34997599999997</v>
      </c>
      <c r="D5854" s="191">
        <v>939.03997800000002</v>
      </c>
      <c r="E5854" s="191">
        <v>947.14001499999995</v>
      </c>
      <c r="F5854" s="192">
        <v>947.14001499999995</v>
      </c>
      <c r="G5854" s="191">
        <v>513750000</v>
      </c>
      <c r="H5854" s="194">
        <f t="shared" si="91"/>
        <v>-7.5132640494457049E-3</v>
      </c>
      <c r="I5854" s="193"/>
      <c r="J5854" s="197">
        <v>5852</v>
      </c>
      <c r="K5854" s="234">
        <v>-7.5132640494457049E-3</v>
      </c>
      <c r="L5854" s="198">
        <v>5.6920265980923528E-3</v>
      </c>
    </row>
    <row r="5855" spans="1:12" ht="14.4" x14ac:dyDescent="0.3">
      <c r="A5855" s="7">
        <v>35642</v>
      </c>
      <c r="B5855" s="191">
        <v>952.28997800000002</v>
      </c>
      <c r="C5855" s="191">
        <v>957.72997999999995</v>
      </c>
      <c r="D5855" s="191">
        <v>948.89001499999995</v>
      </c>
      <c r="E5855" s="191">
        <v>954.30999799999995</v>
      </c>
      <c r="F5855" s="192">
        <v>954.30999799999995</v>
      </c>
      <c r="G5855" s="191">
        <v>547830000</v>
      </c>
      <c r="H5855" s="194">
        <f t="shared" si="91"/>
        <v>2.1212236258564628E-3</v>
      </c>
      <c r="I5855" s="193"/>
      <c r="J5855" s="197">
        <v>5853</v>
      </c>
      <c r="K5855" s="234">
        <v>2.1212236258564628E-3</v>
      </c>
      <c r="L5855" s="198">
        <v>5.6931534291858772E-3</v>
      </c>
    </row>
    <row r="5856" spans="1:12" ht="14.4" x14ac:dyDescent="0.3">
      <c r="A5856" s="7">
        <v>35641</v>
      </c>
      <c r="B5856" s="191">
        <v>942.28997800000002</v>
      </c>
      <c r="C5856" s="191">
        <v>953.97997999999995</v>
      </c>
      <c r="D5856" s="191">
        <v>941.97997999999995</v>
      </c>
      <c r="E5856" s="191">
        <v>952.28997800000002</v>
      </c>
      <c r="F5856" s="192">
        <v>952.28997800000002</v>
      </c>
      <c r="G5856" s="191">
        <v>568470000</v>
      </c>
      <c r="H5856" s="194">
        <f t="shared" si="91"/>
        <v>1.0612444399785391E-2</v>
      </c>
      <c r="I5856" s="193"/>
      <c r="J5856" s="197">
        <v>5854</v>
      </c>
      <c r="K5856" s="234">
        <v>1.0612444399785391E-2</v>
      </c>
      <c r="L5856" s="198">
        <v>5.6954142131671066E-3</v>
      </c>
    </row>
    <row r="5857" spans="1:12" ht="14.4" x14ac:dyDescent="0.3">
      <c r="A5857" s="7">
        <v>35640</v>
      </c>
      <c r="B5857" s="191">
        <v>936.45001200000002</v>
      </c>
      <c r="C5857" s="191">
        <v>942.96002199999998</v>
      </c>
      <c r="D5857" s="191">
        <v>932.55999799999995</v>
      </c>
      <c r="E5857" s="191">
        <v>942.28997800000002</v>
      </c>
      <c r="F5857" s="192">
        <v>942.28997800000002</v>
      </c>
      <c r="G5857" s="191">
        <v>544540000</v>
      </c>
      <c r="H5857" s="194">
        <f t="shared" si="91"/>
        <v>6.2362816222591962E-3</v>
      </c>
      <c r="I5857" s="193"/>
      <c r="J5857" s="197">
        <v>5855</v>
      </c>
      <c r="K5857" s="234">
        <v>6.2362816222591962E-3</v>
      </c>
      <c r="L5857" s="198">
        <v>5.7004970611858417E-3</v>
      </c>
    </row>
    <row r="5858" spans="1:12" ht="14.4" x14ac:dyDescent="0.3">
      <c r="A5858" s="7">
        <v>35639</v>
      </c>
      <c r="B5858" s="191">
        <v>938.78997800000002</v>
      </c>
      <c r="C5858" s="191">
        <v>942.96997099999999</v>
      </c>
      <c r="D5858" s="191">
        <v>935.19000200000005</v>
      </c>
      <c r="E5858" s="191">
        <v>936.45001200000002</v>
      </c>
      <c r="F5858" s="192">
        <v>936.45001200000002</v>
      </c>
      <c r="G5858" s="191">
        <v>466920000</v>
      </c>
      <c r="H5858" s="194">
        <f t="shared" si="91"/>
        <v>-2.4925340649514303E-3</v>
      </c>
      <c r="I5858" s="193"/>
      <c r="J5858" s="197">
        <v>5856</v>
      </c>
      <c r="K5858" s="234">
        <v>-2.4925340649514303E-3</v>
      </c>
      <c r="L5858" s="198">
        <v>5.701433945571167E-3</v>
      </c>
    </row>
    <row r="5859" spans="1:12" ht="14.4" x14ac:dyDescent="0.3">
      <c r="A5859" s="7">
        <v>35636</v>
      </c>
      <c r="B5859" s="191">
        <v>940.29998799999998</v>
      </c>
      <c r="C5859" s="191">
        <v>945.65002400000003</v>
      </c>
      <c r="D5859" s="191">
        <v>936.09002699999996</v>
      </c>
      <c r="E5859" s="191">
        <v>938.78997800000002</v>
      </c>
      <c r="F5859" s="192">
        <v>938.78997800000002</v>
      </c>
      <c r="G5859" s="191">
        <v>521510000</v>
      </c>
      <c r="H5859" s="194">
        <f t="shared" si="91"/>
        <v>-1.6058811222700619E-3</v>
      </c>
      <c r="I5859" s="193"/>
      <c r="J5859" s="197">
        <v>5857</v>
      </c>
      <c r="K5859" s="234">
        <v>-1.6058811222700619E-3</v>
      </c>
      <c r="L5859" s="198">
        <v>5.7066975590313344E-3</v>
      </c>
    </row>
    <row r="5860" spans="1:12" ht="14.4" x14ac:dyDescent="0.3">
      <c r="A5860" s="7">
        <v>35635</v>
      </c>
      <c r="B5860" s="191">
        <v>936.55999799999995</v>
      </c>
      <c r="C5860" s="191">
        <v>941.51000999999997</v>
      </c>
      <c r="D5860" s="191">
        <v>926.90997300000004</v>
      </c>
      <c r="E5860" s="191">
        <v>940.29998799999998</v>
      </c>
      <c r="F5860" s="192">
        <v>940.29998799999998</v>
      </c>
      <c r="G5860" s="191">
        <v>571020000</v>
      </c>
      <c r="H5860" s="194">
        <f t="shared" si="91"/>
        <v>3.9933266507075765E-3</v>
      </c>
      <c r="I5860" s="193"/>
      <c r="J5860" s="197">
        <v>5858</v>
      </c>
      <c r="K5860" s="234">
        <v>3.9933266507075765E-3</v>
      </c>
      <c r="L5860" s="198">
        <v>5.7092286629914883E-3</v>
      </c>
    </row>
    <row r="5861" spans="1:12" ht="14.4" x14ac:dyDescent="0.3">
      <c r="A5861" s="7">
        <v>35634</v>
      </c>
      <c r="B5861" s="191">
        <v>933.97997999999995</v>
      </c>
      <c r="C5861" s="191">
        <v>941.79998799999998</v>
      </c>
      <c r="D5861" s="191">
        <v>933.97997999999995</v>
      </c>
      <c r="E5861" s="191">
        <v>936.55999799999995</v>
      </c>
      <c r="F5861" s="192">
        <v>936.55999799999995</v>
      </c>
      <c r="G5861" s="191">
        <v>616930000</v>
      </c>
      <c r="H5861" s="194">
        <f t="shared" si="91"/>
        <v>2.7623911167774661E-3</v>
      </c>
      <c r="I5861" s="193"/>
      <c r="J5861" s="197">
        <v>5859</v>
      </c>
      <c r="K5861" s="234">
        <v>2.7623911167774661E-3</v>
      </c>
      <c r="L5861" s="198">
        <v>5.71084596087646E-3</v>
      </c>
    </row>
    <row r="5862" spans="1:12" ht="14.4" x14ac:dyDescent="0.3">
      <c r="A5862" s="7">
        <v>35633</v>
      </c>
      <c r="B5862" s="191">
        <v>912.94000200000005</v>
      </c>
      <c r="C5862" s="191">
        <v>934.38000499999998</v>
      </c>
      <c r="D5862" s="191">
        <v>912.94000200000005</v>
      </c>
      <c r="E5862" s="191">
        <v>933.97997999999995</v>
      </c>
      <c r="F5862" s="192">
        <v>933.97997999999995</v>
      </c>
      <c r="G5862" s="191">
        <v>579590000</v>
      </c>
      <c r="H5862" s="194">
        <f t="shared" si="91"/>
        <v>2.3046397303116424E-2</v>
      </c>
      <c r="I5862" s="193"/>
      <c r="J5862" s="197">
        <v>5860</v>
      </c>
      <c r="K5862" s="234">
        <v>2.3046397303116424E-2</v>
      </c>
      <c r="L5862" s="198">
        <v>5.7137340178709389E-3</v>
      </c>
    </row>
    <row r="5863" spans="1:12" ht="14.4" x14ac:dyDescent="0.3">
      <c r="A5863" s="7">
        <v>35632</v>
      </c>
      <c r="B5863" s="191">
        <v>915.29998799999998</v>
      </c>
      <c r="C5863" s="191">
        <v>915.38000499999998</v>
      </c>
      <c r="D5863" s="191">
        <v>907.11999500000002</v>
      </c>
      <c r="E5863" s="191">
        <v>912.94000200000005</v>
      </c>
      <c r="F5863" s="192">
        <v>912.94000200000005</v>
      </c>
      <c r="G5863" s="191">
        <v>459500000</v>
      </c>
      <c r="H5863" s="194">
        <f t="shared" si="91"/>
        <v>-2.5783743373106387E-3</v>
      </c>
      <c r="I5863" s="193"/>
      <c r="J5863" s="197">
        <v>5861</v>
      </c>
      <c r="K5863" s="234">
        <v>-2.5783743373106387E-3</v>
      </c>
      <c r="L5863" s="198">
        <v>5.7193364428723293E-3</v>
      </c>
    </row>
    <row r="5864" spans="1:12" ht="14.4" x14ac:dyDescent="0.3">
      <c r="A5864" s="7">
        <v>35629</v>
      </c>
      <c r="B5864" s="191">
        <v>931.60998500000005</v>
      </c>
      <c r="C5864" s="191">
        <v>931.60998500000005</v>
      </c>
      <c r="D5864" s="191">
        <v>912.90002400000003</v>
      </c>
      <c r="E5864" s="191">
        <v>915.29998799999998</v>
      </c>
      <c r="F5864" s="192">
        <v>915.29998799999998</v>
      </c>
      <c r="G5864" s="191">
        <v>589710000</v>
      </c>
      <c r="H5864" s="194">
        <f t="shared" si="91"/>
        <v>-1.7507323088642147E-2</v>
      </c>
      <c r="I5864" s="193"/>
      <c r="J5864" s="197">
        <v>5862</v>
      </c>
      <c r="K5864" s="234">
        <v>-1.7507323088642147E-2</v>
      </c>
      <c r="L5864" s="198">
        <v>5.7194547787265066E-3</v>
      </c>
    </row>
    <row r="5865" spans="1:12" ht="14.4" x14ac:dyDescent="0.3">
      <c r="A5865" s="7">
        <v>35628</v>
      </c>
      <c r="B5865" s="191">
        <v>936.59002699999996</v>
      </c>
      <c r="C5865" s="191">
        <v>936.96002199999998</v>
      </c>
      <c r="D5865" s="191">
        <v>927.90002400000003</v>
      </c>
      <c r="E5865" s="191">
        <v>931.60998500000005</v>
      </c>
      <c r="F5865" s="192">
        <v>931.60998500000005</v>
      </c>
      <c r="G5865" s="191">
        <v>629250000</v>
      </c>
      <c r="H5865" s="194">
        <f t="shared" si="91"/>
        <v>-5.3172058813732298E-3</v>
      </c>
      <c r="I5865" s="193"/>
      <c r="J5865" s="197">
        <v>5863</v>
      </c>
      <c r="K5865" s="234">
        <v>-5.3172058813732298E-3</v>
      </c>
      <c r="L5865" s="198">
        <v>5.7209760360980863E-3</v>
      </c>
    </row>
    <row r="5866" spans="1:12" ht="14.4" x14ac:dyDescent="0.3">
      <c r="A5866" s="7">
        <v>35627</v>
      </c>
      <c r="B5866" s="191">
        <v>925.76000999999997</v>
      </c>
      <c r="C5866" s="191">
        <v>939.32000700000003</v>
      </c>
      <c r="D5866" s="191">
        <v>925.76000999999997</v>
      </c>
      <c r="E5866" s="191">
        <v>936.59002699999996</v>
      </c>
      <c r="F5866" s="192">
        <v>936.59002699999996</v>
      </c>
      <c r="G5866" s="191">
        <v>647390000</v>
      </c>
      <c r="H5866" s="194">
        <f t="shared" si="91"/>
        <v>1.16985146074737E-2</v>
      </c>
      <c r="I5866" s="193"/>
      <c r="J5866" s="197">
        <v>5864</v>
      </c>
      <c r="K5866" s="234">
        <v>1.16985146074737E-2</v>
      </c>
      <c r="L5866" s="198">
        <v>5.721409575799934E-3</v>
      </c>
    </row>
    <row r="5867" spans="1:12" ht="14.4" x14ac:dyDescent="0.3">
      <c r="A5867" s="7">
        <v>35626</v>
      </c>
      <c r="B5867" s="191">
        <v>918.38000499999998</v>
      </c>
      <c r="C5867" s="191">
        <v>926.15002400000003</v>
      </c>
      <c r="D5867" s="191">
        <v>914.52002000000005</v>
      </c>
      <c r="E5867" s="191">
        <v>925.76000999999997</v>
      </c>
      <c r="F5867" s="192">
        <v>925.76000999999997</v>
      </c>
      <c r="G5867" s="191">
        <v>598370000</v>
      </c>
      <c r="H5867" s="194">
        <f t="shared" si="91"/>
        <v>8.0358946839222435E-3</v>
      </c>
      <c r="I5867" s="193"/>
      <c r="J5867" s="197">
        <v>5865</v>
      </c>
      <c r="K5867" s="234">
        <v>8.0358946839222435E-3</v>
      </c>
      <c r="L5867" s="198">
        <v>5.7222738442055795E-3</v>
      </c>
    </row>
    <row r="5868" spans="1:12" ht="14.4" x14ac:dyDescent="0.3">
      <c r="A5868" s="7">
        <v>35625</v>
      </c>
      <c r="B5868" s="191">
        <v>916.67999299999997</v>
      </c>
      <c r="C5868" s="191">
        <v>921.78002900000001</v>
      </c>
      <c r="D5868" s="191">
        <v>912.02002000000005</v>
      </c>
      <c r="E5868" s="191">
        <v>918.38000499999998</v>
      </c>
      <c r="F5868" s="192">
        <v>918.38000499999998</v>
      </c>
      <c r="G5868" s="191">
        <v>485960000</v>
      </c>
      <c r="H5868" s="194">
        <f t="shared" si="91"/>
        <v>1.8545315846115725E-3</v>
      </c>
      <c r="I5868" s="193"/>
      <c r="J5868" s="197">
        <v>5866</v>
      </c>
      <c r="K5868" s="234">
        <v>1.8545315846115725E-3</v>
      </c>
      <c r="L5868" s="198">
        <v>5.7223816172583212E-3</v>
      </c>
    </row>
    <row r="5869" spans="1:12" ht="14.4" x14ac:dyDescent="0.3">
      <c r="A5869" s="7">
        <v>35622</v>
      </c>
      <c r="B5869" s="191">
        <v>913.78002900000001</v>
      </c>
      <c r="C5869" s="191">
        <v>919.73999000000003</v>
      </c>
      <c r="D5869" s="191">
        <v>913.10998500000005</v>
      </c>
      <c r="E5869" s="191">
        <v>916.67999299999997</v>
      </c>
      <c r="F5869" s="192">
        <v>916.67999299999997</v>
      </c>
      <c r="G5869" s="191">
        <v>500050000</v>
      </c>
      <c r="H5869" s="194">
        <f t="shared" si="91"/>
        <v>3.1735909168134758E-3</v>
      </c>
      <c r="I5869" s="193"/>
      <c r="J5869" s="197">
        <v>5867</v>
      </c>
      <c r="K5869" s="234">
        <v>3.1735909168134758E-3</v>
      </c>
      <c r="L5869" s="198">
        <v>5.7248648577219036E-3</v>
      </c>
    </row>
    <row r="5870" spans="1:12" ht="14.4" x14ac:dyDescent="0.3">
      <c r="A5870" s="7">
        <v>35621</v>
      </c>
      <c r="B5870" s="191">
        <v>907.53997800000002</v>
      </c>
      <c r="C5870" s="191">
        <v>916.53997800000002</v>
      </c>
      <c r="D5870" s="191">
        <v>904.30999799999995</v>
      </c>
      <c r="E5870" s="191">
        <v>913.78002900000001</v>
      </c>
      <c r="F5870" s="192">
        <v>913.78002900000001</v>
      </c>
      <c r="G5870" s="191">
        <v>551340000</v>
      </c>
      <c r="H5870" s="194">
        <f t="shared" si="91"/>
        <v>6.8757863579206359E-3</v>
      </c>
      <c r="I5870" s="193"/>
      <c r="J5870" s="197">
        <v>5868</v>
      </c>
      <c r="K5870" s="234">
        <v>6.8757863579206359E-3</v>
      </c>
      <c r="L5870" s="198">
        <v>5.7268504363627579E-3</v>
      </c>
    </row>
    <row r="5871" spans="1:12" ht="14.4" x14ac:dyDescent="0.3">
      <c r="A5871" s="7">
        <v>35620</v>
      </c>
      <c r="B5871" s="191">
        <v>918.75</v>
      </c>
      <c r="C5871" s="191">
        <v>922.03002900000001</v>
      </c>
      <c r="D5871" s="191">
        <v>902.47997999999995</v>
      </c>
      <c r="E5871" s="191">
        <v>907.53997800000002</v>
      </c>
      <c r="F5871" s="192">
        <v>907.53997800000002</v>
      </c>
      <c r="G5871" s="191">
        <v>589110000</v>
      </c>
      <c r="H5871" s="194">
        <f t="shared" si="91"/>
        <v>-1.2201384489795897E-2</v>
      </c>
      <c r="I5871" s="193"/>
      <c r="J5871" s="197">
        <v>5869</v>
      </c>
      <c r="K5871" s="234">
        <v>-1.2201384489795897E-2</v>
      </c>
      <c r="L5871" s="198">
        <v>5.730628883764472E-3</v>
      </c>
    </row>
    <row r="5872" spans="1:12" ht="14.4" x14ac:dyDescent="0.3">
      <c r="A5872" s="7">
        <v>35619</v>
      </c>
      <c r="B5872" s="191">
        <v>912.20001200000002</v>
      </c>
      <c r="C5872" s="191">
        <v>918.76000999999997</v>
      </c>
      <c r="D5872" s="191">
        <v>911.55999799999995</v>
      </c>
      <c r="E5872" s="191">
        <v>918.75</v>
      </c>
      <c r="F5872" s="192">
        <v>918.75</v>
      </c>
      <c r="G5872" s="191">
        <v>526010000</v>
      </c>
      <c r="H5872" s="194">
        <f t="shared" si="91"/>
        <v>7.1804296358636581E-3</v>
      </c>
      <c r="I5872" s="193"/>
      <c r="J5872" s="197">
        <v>5870</v>
      </c>
      <c r="K5872" s="234">
        <v>7.1804296358636581E-3</v>
      </c>
      <c r="L5872" s="198">
        <v>5.731170536519079E-3</v>
      </c>
    </row>
    <row r="5873" spans="1:12" ht="14.4" x14ac:dyDescent="0.3">
      <c r="A5873" s="7">
        <v>35618</v>
      </c>
      <c r="B5873" s="191">
        <v>916.919983</v>
      </c>
      <c r="C5873" s="191">
        <v>923.26000999999997</v>
      </c>
      <c r="D5873" s="191">
        <v>909.69000200000005</v>
      </c>
      <c r="E5873" s="191">
        <v>912.20001200000002</v>
      </c>
      <c r="F5873" s="192">
        <v>912.20001200000002</v>
      </c>
      <c r="G5873" s="191">
        <v>518780000</v>
      </c>
      <c r="H5873" s="194">
        <f t="shared" si="91"/>
        <v>-5.1476367485820042E-3</v>
      </c>
      <c r="I5873" s="193"/>
      <c r="J5873" s="197">
        <v>5871</v>
      </c>
      <c r="K5873" s="234">
        <v>-5.1476367485820042E-3</v>
      </c>
      <c r="L5873" s="198">
        <v>5.733010909024611E-3</v>
      </c>
    </row>
    <row r="5874" spans="1:12" ht="14.4" x14ac:dyDescent="0.3">
      <c r="A5874" s="7">
        <v>35614</v>
      </c>
      <c r="B5874" s="191">
        <v>904.03002900000001</v>
      </c>
      <c r="C5874" s="191">
        <v>917.82000700000003</v>
      </c>
      <c r="D5874" s="191">
        <v>904.03002900000001</v>
      </c>
      <c r="E5874" s="191">
        <v>916.919983</v>
      </c>
      <c r="F5874" s="192">
        <v>916.919983</v>
      </c>
      <c r="G5874" s="191">
        <v>374680000</v>
      </c>
      <c r="H5874" s="194">
        <f t="shared" si="91"/>
        <v>1.4258325040660777E-2</v>
      </c>
      <c r="I5874" s="193"/>
      <c r="J5874" s="197">
        <v>5872</v>
      </c>
      <c r="K5874" s="234">
        <v>1.4258325040660777E-2</v>
      </c>
      <c r="L5874" s="198">
        <v>5.7375132145658847E-3</v>
      </c>
    </row>
    <row r="5875" spans="1:12" ht="14.4" x14ac:dyDescent="0.3">
      <c r="A5875" s="7">
        <v>35613</v>
      </c>
      <c r="B5875" s="191">
        <v>891.03002900000001</v>
      </c>
      <c r="C5875" s="191">
        <v>904.04998799999998</v>
      </c>
      <c r="D5875" s="191">
        <v>891.03002900000001</v>
      </c>
      <c r="E5875" s="191">
        <v>904.03002900000001</v>
      </c>
      <c r="F5875" s="192">
        <v>904.03002900000001</v>
      </c>
      <c r="G5875" s="191">
        <v>526970000</v>
      </c>
      <c r="H5875" s="194">
        <f t="shared" si="91"/>
        <v>1.4589856207865246E-2</v>
      </c>
      <c r="I5875" s="193"/>
      <c r="J5875" s="197">
        <v>5873</v>
      </c>
      <c r="K5875" s="234">
        <v>1.4589856207865246E-2</v>
      </c>
      <c r="L5875" s="198">
        <v>5.7392940449146231E-3</v>
      </c>
    </row>
    <row r="5876" spans="1:12" ht="14.4" x14ac:dyDescent="0.3">
      <c r="A5876" s="7">
        <v>35612</v>
      </c>
      <c r="B5876" s="191">
        <v>885.14001499999995</v>
      </c>
      <c r="C5876" s="191">
        <v>893.88000499999998</v>
      </c>
      <c r="D5876" s="191">
        <v>884.53997800000002</v>
      </c>
      <c r="E5876" s="191">
        <v>891.03002900000001</v>
      </c>
      <c r="F5876" s="192">
        <v>891.03002900000001</v>
      </c>
      <c r="G5876" s="191">
        <v>544190000</v>
      </c>
      <c r="H5876" s="194">
        <f t="shared" si="91"/>
        <v>6.6543302756457857E-3</v>
      </c>
      <c r="I5876" s="193"/>
      <c r="J5876" s="197">
        <v>5874</v>
      </c>
      <c r="K5876" s="234">
        <v>6.6543302756457857E-3</v>
      </c>
      <c r="L5876" s="198">
        <v>5.7400949869034412E-3</v>
      </c>
    </row>
    <row r="5877" spans="1:12" ht="14.4" x14ac:dyDescent="0.3">
      <c r="A5877" s="7">
        <v>35611</v>
      </c>
      <c r="B5877" s="191">
        <v>887.29998799999998</v>
      </c>
      <c r="C5877" s="191">
        <v>892.61999500000002</v>
      </c>
      <c r="D5877" s="191">
        <v>879.82000700000003</v>
      </c>
      <c r="E5877" s="191">
        <v>885.14001499999995</v>
      </c>
      <c r="F5877" s="192">
        <v>885.14001499999995</v>
      </c>
      <c r="G5877" s="191">
        <v>561540000</v>
      </c>
      <c r="H5877" s="194">
        <f t="shared" si="91"/>
        <v>-2.4343210066627842E-3</v>
      </c>
      <c r="I5877" s="193"/>
      <c r="J5877" s="197">
        <v>5875</v>
      </c>
      <c r="K5877" s="234">
        <v>-2.4343210066627842E-3</v>
      </c>
      <c r="L5877" s="198">
        <v>5.7412828102487538E-3</v>
      </c>
    </row>
    <row r="5878" spans="1:12" ht="14.4" x14ac:dyDescent="0.3">
      <c r="A5878" s="7">
        <v>35608</v>
      </c>
      <c r="B5878" s="191">
        <v>883.67999299999997</v>
      </c>
      <c r="C5878" s="191">
        <v>894.70001200000002</v>
      </c>
      <c r="D5878" s="191">
        <v>883.67999299999997</v>
      </c>
      <c r="E5878" s="191">
        <v>887.29998799999998</v>
      </c>
      <c r="F5878" s="192">
        <v>887.29998799999998</v>
      </c>
      <c r="G5878" s="191">
        <v>472540000</v>
      </c>
      <c r="H5878" s="194">
        <f t="shared" si="91"/>
        <v>4.0964998966543506E-3</v>
      </c>
      <c r="I5878" s="193"/>
      <c r="J5878" s="197">
        <v>5876</v>
      </c>
      <c r="K5878" s="234">
        <v>4.0964998966543506E-3</v>
      </c>
      <c r="L5878" s="198">
        <v>5.7470821595778593E-3</v>
      </c>
    </row>
    <row r="5879" spans="1:12" ht="14.4" x14ac:dyDescent="0.3">
      <c r="A5879" s="7">
        <v>35607</v>
      </c>
      <c r="B5879" s="191">
        <v>888.98999000000003</v>
      </c>
      <c r="C5879" s="191">
        <v>893.21002199999998</v>
      </c>
      <c r="D5879" s="191">
        <v>879.32000700000003</v>
      </c>
      <c r="E5879" s="191">
        <v>883.67999299999997</v>
      </c>
      <c r="F5879" s="192">
        <v>883.67999299999997</v>
      </c>
      <c r="G5879" s="191">
        <v>499780000</v>
      </c>
      <c r="H5879" s="194">
        <f t="shared" si="91"/>
        <v>-5.9730672557967348E-3</v>
      </c>
      <c r="I5879" s="193"/>
      <c r="J5879" s="197">
        <v>5877</v>
      </c>
      <c r="K5879" s="234">
        <v>-5.9730672557967348E-3</v>
      </c>
      <c r="L5879" s="198">
        <v>5.7525463132818691E-3</v>
      </c>
    </row>
    <row r="5880" spans="1:12" ht="14.4" x14ac:dyDescent="0.3">
      <c r="A5880" s="7">
        <v>35606</v>
      </c>
      <c r="B5880" s="191">
        <v>896.34002699999996</v>
      </c>
      <c r="C5880" s="191">
        <v>902.09002699999996</v>
      </c>
      <c r="D5880" s="191">
        <v>882.23999000000003</v>
      </c>
      <c r="E5880" s="191">
        <v>888.98999000000003</v>
      </c>
      <c r="F5880" s="192">
        <v>888.98999000000003</v>
      </c>
      <c r="G5880" s="191">
        <v>603040000</v>
      </c>
      <c r="H5880" s="194">
        <f t="shared" si="91"/>
        <v>-8.2000544197497159E-3</v>
      </c>
      <c r="I5880" s="193"/>
      <c r="J5880" s="197">
        <v>5878</v>
      </c>
      <c r="K5880" s="234">
        <v>-8.2000544197497159E-3</v>
      </c>
      <c r="L5880" s="198">
        <v>5.7574526650579268E-3</v>
      </c>
    </row>
    <row r="5881" spans="1:12" ht="14.4" x14ac:dyDescent="0.3">
      <c r="A5881" s="7">
        <v>35605</v>
      </c>
      <c r="B5881" s="191">
        <v>878.61999500000002</v>
      </c>
      <c r="C5881" s="191">
        <v>896.75</v>
      </c>
      <c r="D5881" s="191">
        <v>878.61999500000002</v>
      </c>
      <c r="E5881" s="191">
        <v>896.34002699999996</v>
      </c>
      <c r="F5881" s="192">
        <v>896.34002699999996</v>
      </c>
      <c r="G5881" s="191">
        <v>542650000</v>
      </c>
      <c r="H5881" s="194">
        <f t="shared" si="91"/>
        <v>2.0168027248230271E-2</v>
      </c>
      <c r="I5881" s="193"/>
      <c r="J5881" s="197">
        <v>5879</v>
      </c>
      <c r="K5881" s="234">
        <v>2.0168027248230271E-2</v>
      </c>
      <c r="L5881" s="198">
        <v>5.7668454436160289E-3</v>
      </c>
    </row>
    <row r="5882" spans="1:12" ht="14.4" x14ac:dyDescent="0.3">
      <c r="A5882" s="7">
        <v>35604</v>
      </c>
      <c r="B5882" s="191">
        <v>898.70001200000002</v>
      </c>
      <c r="C5882" s="191">
        <v>898.70001200000002</v>
      </c>
      <c r="D5882" s="191">
        <v>878.42999299999997</v>
      </c>
      <c r="E5882" s="191">
        <v>878.61999500000002</v>
      </c>
      <c r="F5882" s="192">
        <v>878.61999500000002</v>
      </c>
      <c r="G5882" s="191">
        <v>492940000</v>
      </c>
      <c r="H5882" s="194">
        <f t="shared" si="91"/>
        <v>-2.2343403507153841E-2</v>
      </c>
      <c r="I5882" s="193"/>
      <c r="J5882" s="197">
        <v>5880</v>
      </c>
      <c r="K5882" s="234">
        <v>-2.2343403507153841E-2</v>
      </c>
      <c r="L5882" s="198">
        <v>5.7720931909029305E-3</v>
      </c>
    </row>
    <row r="5883" spans="1:12" ht="14.4" x14ac:dyDescent="0.3">
      <c r="A5883" s="7">
        <v>35601</v>
      </c>
      <c r="B5883" s="191">
        <v>897.98999000000003</v>
      </c>
      <c r="C5883" s="191">
        <v>901.77002000000005</v>
      </c>
      <c r="D5883" s="191">
        <v>897.77002000000005</v>
      </c>
      <c r="E5883" s="191">
        <v>898.70001200000002</v>
      </c>
      <c r="F5883" s="192">
        <v>898.70001200000002</v>
      </c>
      <c r="G5883" s="191">
        <v>653110000</v>
      </c>
      <c r="H5883" s="194">
        <f t="shared" si="91"/>
        <v>7.9067919231480609E-4</v>
      </c>
      <c r="I5883" s="193"/>
      <c r="J5883" s="197">
        <v>5881</v>
      </c>
      <c r="K5883" s="234">
        <v>7.9067919231480609E-4</v>
      </c>
      <c r="L5883" s="198">
        <v>5.7811427268303064E-3</v>
      </c>
    </row>
    <row r="5884" spans="1:12" ht="14.4" x14ac:dyDescent="0.3">
      <c r="A5884" s="7">
        <v>35600</v>
      </c>
      <c r="B5884" s="191">
        <v>889.05999799999995</v>
      </c>
      <c r="C5884" s="191">
        <v>900.09002699999996</v>
      </c>
      <c r="D5884" s="191">
        <v>888.98999000000003</v>
      </c>
      <c r="E5884" s="191">
        <v>897.98999000000003</v>
      </c>
      <c r="F5884" s="192">
        <v>897.98999000000003</v>
      </c>
      <c r="G5884" s="191">
        <v>536940000</v>
      </c>
      <c r="H5884" s="194">
        <f t="shared" si="91"/>
        <v>1.0044307493407305E-2</v>
      </c>
      <c r="I5884" s="193"/>
      <c r="J5884" s="197">
        <v>5882</v>
      </c>
      <c r="K5884" s="234">
        <v>1.0044307493407305E-2</v>
      </c>
      <c r="L5884" s="198">
        <v>5.787192018441043E-3</v>
      </c>
    </row>
    <row r="5885" spans="1:12" ht="14.4" x14ac:dyDescent="0.3">
      <c r="A5885" s="7">
        <v>35599</v>
      </c>
      <c r="B5885" s="191">
        <v>894.419983</v>
      </c>
      <c r="C5885" s="191">
        <v>894.419983</v>
      </c>
      <c r="D5885" s="191">
        <v>887.03002900000001</v>
      </c>
      <c r="E5885" s="191">
        <v>889.05999799999995</v>
      </c>
      <c r="F5885" s="192">
        <v>889.05999799999995</v>
      </c>
      <c r="G5885" s="191">
        <v>491740000</v>
      </c>
      <c r="H5885" s="194">
        <f t="shared" si="91"/>
        <v>-5.9926937030431388E-3</v>
      </c>
      <c r="I5885" s="193"/>
      <c r="J5885" s="197">
        <v>5883</v>
      </c>
      <c r="K5885" s="234">
        <v>-5.9926937030431388E-3</v>
      </c>
      <c r="L5885" s="198">
        <v>5.7953822457802416E-3</v>
      </c>
    </row>
    <row r="5886" spans="1:12" ht="14.4" x14ac:dyDescent="0.3">
      <c r="A5886" s="7">
        <v>35598</v>
      </c>
      <c r="B5886" s="191">
        <v>893.90002400000003</v>
      </c>
      <c r="C5886" s="191">
        <v>897.59997599999997</v>
      </c>
      <c r="D5886" s="191">
        <v>886.19000200000005</v>
      </c>
      <c r="E5886" s="191">
        <v>894.419983</v>
      </c>
      <c r="F5886" s="192">
        <v>894.419983</v>
      </c>
      <c r="G5886" s="191">
        <v>543010000</v>
      </c>
      <c r="H5886" s="194">
        <f t="shared" si="91"/>
        <v>5.816746683519181E-4</v>
      </c>
      <c r="I5886" s="193"/>
      <c r="J5886" s="197">
        <v>5884</v>
      </c>
      <c r="K5886" s="234">
        <v>5.816746683519181E-4</v>
      </c>
      <c r="L5886" s="198">
        <v>5.7996565636763827E-3</v>
      </c>
    </row>
    <row r="5887" spans="1:12" ht="14.4" x14ac:dyDescent="0.3">
      <c r="A5887" s="7">
        <v>35597</v>
      </c>
      <c r="B5887" s="191">
        <v>893.27002000000005</v>
      </c>
      <c r="C5887" s="191">
        <v>895.169983</v>
      </c>
      <c r="D5887" s="191">
        <v>891.21002199999998</v>
      </c>
      <c r="E5887" s="191">
        <v>893.90002400000003</v>
      </c>
      <c r="F5887" s="192">
        <v>893.90002400000003</v>
      </c>
      <c r="G5887" s="191">
        <v>414280000</v>
      </c>
      <c r="H5887" s="194">
        <f t="shared" si="91"/>
        <v>7.0527834349571629E-4</v>
      </c>
      <c r="I5887" s="193"/>
      <c r="J5887" s="197">
        <v>5885</v>
      </c>
      <c r="K5887" s="234">
        <v>7.0527834349571629E-4</v>
      </c>
      <c r="L5887" s="198">
        <v>5.8026439728334949E-3</v>
      </c>
    </row>
    <row r="5888" spans="1:12" ht="14.4" x14ac:dyDescent="0.3">
      <c r="A5888" s="7">
        <v>35594</v>
      </c>
      <c r="B5888" s="191">
        <v>883.47997999999995</v>
      </c>
      <c r="C5888" s="191">
        <v>894.69000200000005</v>
      </c>
      <c r="D5888" s="191">
        <v>883.47997999999995</v>
      </c>
      <c r="E5888" s="191">
        <v>893.27002000000005</v>
      </c>
      <c r="F5888" s="192">
        <v>893.27002000000005</v>
      </c>
      <c r="G5888" s="191">
        <v>575810000</v>
      </c>
      <c r="H5888" s="194">
        <f t="shared" si="91"/>
        <v>1.1104065555555003E-2</v>
      </c>
      <c r="I5888" s="193"/>
      <c r="J5888" s="197">
        <v>5886</v>
      </c>
      <c r="K5888" s="234">
        <v>1.1104065555555003E-2</v>
      </c>
      <c r="L5888" s="198">
        <v>5.8081851123672913E-3</v>
      </c>
    </row>
    <row r="5889" spans="1:12" ht="14.4" x14ac:dyDescent="0.3">
      <c r="A5889" s="7">
        <v>35593</v>
      </c>
      <c r="B5889" s="191">
        <v>869.57000700000003</v>
      </c>
      <c r="C5889" s="191">
        <v>884.34002699999996</v>
      </c>
      <c r="D5889" s="191">
        <v>869.01000999999997</v>
      </c>
      <c r="E5889" s="191">
        <v>883.46002199999998</v>
      </c>
      <c r="F5889" s="192">
        <v>883.46002199999998</v>
      </c>
      <c r="G5889" s="191">
        <v>592730000</v>
      </c>
      <c r="H5889" s="194">
        <f t="shared" si="91"/>
        <v>1.5973429267552863E-2</v>
      </c>
      <c r="I5889" s="193"/>
      <c r="J5889" s="197">
        <v>5887</v>
      </c>
      <c r="K5889" s="234">
        <v>1.5973429267552863E-2</v>
      </c>
      <c r="L5889" s="198">
        <v>5.8089621057408943E-3</v>
      </c>
    </row>
    <row r="5890" spans="1:12" ht="14.4" x14ac:dyDescent="0.3">
      <c r="A5890" s="7">
        <v>35592</v>
      </c>
      <c r="B5890" s="191">
        <v>865.27002000000005</v>
      </c>
      <c r="C5890" s="191">
        <v>870.65997300000004</v>
      </c>
      <c r="D5890" s="191">
        <v>865.15002400000003</v>
      </c>
      <c r="E5890" s="191">
        <v>869.57000700000003</v>
      </c>
      <c r="F5890" s="192">
        <v>869.57000700000003</v>
      </c>
      <c r="G5890" s="191">
        <v>513740000</v>
      </c>
      <c r="H5890" s="194">
        <f t="shared" si="91"/>
        <v>4.9695319387120188E-3</v>
      </c>
      <c r="I5890" s="193"/>
      <c r="J5890" s="197">
        <v>5888</v>
      </c>
      <c r="K5890" s="234">
        <v>4.9695319387120188E-3</v>
      </c>
      <c r="L5890" s="198">
        <v>5.8096933681915097E-3</v>
      </c>
    </row>
    <row r="5891" spans="1:12" ht="14.4" x14ac:dyDescent="0.3">
      <c r="A5891" s="7">
        <v>35591</v>
      </c>
      <c r="B5891" s="191">
        <v>862.90997300000004</v>
      </c>
      <c r="C5891" s="191">
        <v>870.04998799999998</v>
      </c>
      <c r="D5891" s="191">
        <v>862.17999299999997</v>
      </c>
      <c r="E5891" s="191">
        <v>865.27002000000005</v>
      </c>
      <c r="F5891" s="192">
        <v>865.27002000000005</v>
      </c>
      <c r="G5891" s="191">
        <v>526980000</v>
      </c>
      <c r="H5891" s="194">
        <f t="shared" si="91"/>
        <v>2.7349863529738212E-3</v>
      </c>
      <c r="I5891" s="193"/>
      <c r="J5891" s="197">
        <v>5889</v>
      </c>
      <c r="K5891" s="234">
        <v>2.7349863529738212E-3</v>
      </c>
      <c r="L5891" s="198">
        <v>5.8100249232654064E-3</v>
      </c>
    </row>
    <row r="5892" spans="1:12" ht="14.4" x14ac:dyDescent="0.3">
      <c r="A5892" s="7">
        <v>35590</v>
      </c>
      <c r="B5892" s="191">
        <v>858.01000999999997</v>
      </c>
      <c r="C5892" s="191">
        <v>865.14001499999995</v>
      </c>
      <c r="D5892" s="191">
        <v>858.01000999999997</v>
      </c>
      <c r="E5892" s="191">
        <v>862.90997300000004</v>
      </c>
      <c r="F5892" s="192">
        <v>862.90997300000004</v>
      </c>
      <c r="G5892" s="191">
        <v>465810000</v>
      </c>
      <c r="H5892" s="194">
        <f t="shared" ref="H5892:H5955" si="92">(F5892-F5893)/F5893</f>
        <v>5.71084596087646E-3</v>
      </c>
      <c r="I5892" s="193"/>
      <c r="J5892" s="197">
        <v>5890</v>
      </c>
      <c r="K5892" s="234">
        <v>5.71084596087646E-3</v>
      </c>
      <c r="L5892" s="198">
        <v>5.8101266208378834E-3</v>
      </c>
    </row>
    <row r="5893" spans="1:12" ht="14.4" x14ac:dyDescent="0.3">
      <c r="A5893" s="7">
        <v>35587</v>
      </c>
      <c r="B5893" s="191">
        <v>843.42999299999997</v>
      </c>
      <c r="C5893" s="191">
        <v>859.23999000000003</v>
      </c>
      <c r="D5893" s="191">
        <v>843.35998500000005</v>
      </c>
      <c r="E5893" s="191">
        <v>858.01000999999997</v>
      </c>
      <c r="F5893" s="192">
        <v>858.01000999999997</v>
      </c>
      <c r="G5893" s="191">
        <v>488940000</v>
      </c>
      <c r="H5893" s="194">
        <f t="shared" si="92"/>
        <v>1.7286576385717883E-2</v>
      </c>
      <c r="I5893" s="193"/>
      <c r="J5893" s="197">
        <v>5891</v>
      </c>
      <c r="K5893" s="234">
        <v>1.7286576385717883E-2</v>
      </c>
      <c r="L5893" s="198">
        <v>5.8166896763674758E-3</v>
      </c>
    </row>
    <row r="5894" spans="1:12" ht="14.4" x14ac:dyDescent="0.3">
      <c r="A5894" s="7">
        <v>35586</v>
      </c>
      <c r="B5894" s="191">
        <v>840.10998500000005</v>
      </c>
      <c r="C5894" s="191">
        <v>848.89001499999995</v>
      </c>
      <c r="D5894" s="191">
        <v>840.10998500000005</v>
      </c>
      <c r="E5894" s="191">
        <v>843.42999299999997</v>
      </c>
      <c r="F5894" s="192">
        <v>843.42999299999997</v>
      </c>
      <c r="G5894" s="191">
        <v>452610000</v>
      </c>
      <c r="H5894" s="194">
        <f t="shared" si="92"/>
        <v>3.9518730395757835E-3</v>
      </c>
      <c r="I5894" s="193"/>
      <c r="J5894" s="197">
        <v>5892</v>
      </c>
      <c r="K5894" s="234">
        <v>3.9518730395757835E-3</v>
      </c>
      <c r="L5894" s="198">
        <v>5.8213053606350181E-3</v>
      </c>
    </row>
    <row r="5895" spans="1:12" ht="14.4" x14ac:dyDescent="0.3">
      <c r="A5895" s="7">
        <v>35585</v>
      </c>
      <c r="B5895" s="191">
        <v>845.47997999999995</v>
      </c>
      <c r="C5895" s="191">
        <v>845.54998799999998</v>
      </c>
      <c r="D5895" s="191">
        <v>838.82000700000003</v>
      </c>
      <c r="E5895" s="191">
        <v>840.10998500000005</v>
      </c>
      <c r="F5895" s="192">
        <v>840.10998500000005</v>
      </c>
      <c r="G5895" s="191">
        <v>466690000</v>
      </c>
      <c r="H5895" s="194">
        <f t="shared" si="92"/>
        <v>-6.3514159140703767E-3</v>
      </c>
      <c r="I5895" s="193"/>
      <c r="J5895" s="197">
        <v>5893</v>
      </c>
      <c r="K5895" s="234">
        <v>-6.3514159140703767E-3</v>
      </c>
      <c r="L5895" s="198">
        <v>5.8216758034303519E-3</v>
      </c>
    </row>
    <row r="5896" spans="1:12" ht="14.4" x14ac:dyDescent="0.3">
      <c r="A5896" s="7">
        <v>35584</v>
      </c>
      <c r="B5896" s="191">
        <v>846.35998500000005</v>
      </c>
      <c r="C5896" s="191">
        <v>850.55999799999995</v>
      </c>
      <c r="D5896" s="191">
        <v>841.51000999999997</v>
      </c>
      <c r="E5896" s="191">
        <v>845.47997999999995</v>
      </c>
      <c r="F5896" s="192">
        <v>845.47997999999995</v>
      </c>
      <c r="G5896" s="191">
        <v>527120000</v>
      </c>
      <c r="H5896" s="194">
        <f t="shared" si="92"/>
        <v>-1.0397526059789989E-3</v>
      </c>
      <c r="I5896" s="193"/>
      <c r="J5896" s="197">
        <v>5894</v>
      </c>
      <c r="K5896" s="234">
        <v>-1.0397526059789989E-3</v>
      </c>
      <c r="L5896" s="198">
        <v>5.8247056537238219E-3</v>
      </c>
    </row>
    <row r="5897" spans="1:12" ht="14.4" x14ac:dyDescent="0.3">
      <c r="A5897" s="7">
        <v>35583</v>
      </c>
      <c r="B5897" s="191">
        <v>848.28002900000001</v>
      </c>
      <c r="C5897" s="191">
        <v>851.34002699999996</v>
      </c>
      <c r="D5897" s="191">
        <v>844.60998500000005</v>
      </c>
      <c r="E5897" s="191">
        <v>846.35998500000005</v>
      </c>
      <c r="F5897" s="192">
        <v>846.35998500000005</v>
      </c>
      <c r="G5897" s="191">
        <v>435950000</v>
      </c>
      <c r="H5897" s="194">
        <f t="shared" si="92"/>
        <v>-2.2634553854384821E-3</v>
      </c>
      <c r="I5897" s="193"/>
      <c r="J5897" s="197">
        <v>5895</v>
      </c>
      <c r="K5897" s="234">
        <v>-2.2634553854384821E-3</v>
      </c>
      <c r="L5897" s="198">
        <v>5.8266314407632459E-3</v>
      </c>
    </row>
    <row r="5898" spans="1:12" ht="14.4" x14ac:dyDescent="0.3">
      <c r="A5898" s="7">
        <v>35580</v>
      </c>
      <c r="B5898" s="191">
        <v>844.080017</v>
      </c>
      <c r="C5898" s="191">
        <v>851.86999500000002</v>
      </c>
      <c r="D5898" s="191">
        <v>831.86999500000002</v>
      </c>
      <c r="E5898" s="191">
        <v>848.28002900000001</v>
      </c>
      <c r="F5898" s="192">
        <v>848.28002900000001</v>
      </c>
      <c r="G5898" s="191">
        <v>537200000</v>
      </c>
      <c r="H5898" s="194">
        <f t="shared" si="92"/>
        <v>4.9758457911698376E-3</v>
      </c>
      <c r="I5898" s="193"/>
      <c r="J5898" s="197">
        <v>5896</v>
      </c>
      <c r="K5898" s="234">
        <v>4.9758457911698376E-3</v>
      </c>
      <c r="L5898" s="198">
        <v>5.8278451179872509E-3</v>
      </c>
    </row>
    <row r="5899" spans="1:12" ht="14.4" x14ac:dyDescent="0.3">
      <c r="A5899" s="7">
        <v>35579</v>
      </c>
      <c r="B5899" s="191">
        <v>847.21002199999998</v>
      </c>
      <c r="C5899" s="191">
        <v>848.96002199999998</v>
      </c>
      <c r="D5899" s="191">
        <v>842.60998500000005</v>
      </c>
      <c r="E5899" s="191">
        <v>844.080017</v>
      </c>
      <c r="F5899" s="192">
        <v>844.080017</v>
      </c>
      <c r="G5899" s="191">
        <v>462600000</v>
      </c>
      <c r="H5899" s="194">
        <f t="shared" si="92"/>
        <v>-3.6944853327053571E-3</v>
      </c>
      <c r="I5899" s="193"/>
      <c r="J5899" s="197">
        <v>5897</v>
      </c>
      <c r="K5899" s="234">
        <v>-3.6944853327053571E-3</v>
      </c>
      <c r="L5899" s="198">
        <v>5.8298565647890502E-3</v>
      </c>
    </row>
    <row r="5900" spans="1:12" ht="14.4" x14ac:dyDescent="0.3">
      <c r="A5900" s="7">
        <v>35578</v>
      </c>
      <c r="B5900" s="191">
        <v>849.71002199999998</v>
      </c>
      <c r="C5900" s="191">
        <v>850.95001200000002</v>
      </c>
      <c r="D5900" s="191">
        <v>843.21002199999998</v>
      </c>
      <c r="E5900" s="191">
        <v>847.21002199999998</v>
      </c>
      <c r="F5900" s="192">
        <v>847.21002199999998</v>
      </c>
      <c r="G5900" s="191">
        <v>487340000</v>
      </c>
      <c r="H5900" s="194">
        <f t="shared" si="92"/>
        <v>-2.9421801970931681E-3</v>
      </c>
      <c r="I5900" s="193"/>
      <c r="J5900" s="197">
        <v>5898</v>
      </c>
      <c r="K5900" s="234">
        <v>-2.9421801970931681E-3</v>
      </c>
      <c r="L5900" s="198">
        <v>5.8298803522687064E-3</v>
      </c>
    </row>
    <row r="5901" spans="1:12" ht="14.4" x14ac:dyDescent="0.3">
      <c r="A5901" s="7">
        <v>35577</v>
      </c>
      <c r="B5901" s="191">
        <v>847.03002900000001</v>
      </c>
      <c r="C5901" s="191">
        <v>851.53002900000001</v>
      </c>
      <c r="D5901" s="191">
        <v>840.96002199999998</v>
      </c>
      <c r="E5901" s="191">
        <v>849.71002199999998</v>
      </c>
      <c r="F5901" s="192">
        <v>849.71002199999998</v>
      </c>
      <c r="G5901" s="191">
        <v>436150000</v>
      </c>
      <c r="H5901" s="194">
        <f t="shared" si="92"/>
        <v>3.163988180163997E-3</v>
      </c>
      <c r="I5901" s="193"/>
      <c r="J5901" s="197">
        <v>5899</v>
      </c>
      <c r="K5901" s="234">
        <v>3.163988180163997E-3</v>
      </c>
      <c r="L5901" s="198">
        <v>5.8345384959513505E-3</v>
      </c>
    </row>
    <row r="5902" spans="1:12" ht="14.4" x14ac:dyDescent="0.3">
      <c r="A5902" s="7">
        <v>35573</v>
      </c>
      <c r="B5902" s="191">
        <v>835.65997300000004</v>
      </c>
      <c r="C5902" s="191">
        <v>848.48999000000003</v>
      </c>
      <c r="D5902" s="191">
        <v>835.65997300000004</v>
      </c>
      <c r="E5902" s="191">
        <v>847.03002900000001</v>
      </c>
      <c r="F5902" s="192">
        <v>847.03002900000001</v>
      </c>
      <c r="G5902" s="191">
        <v>417030000</v>
      </c>
      <c r="H5902" s="194">
        <f t="shared" si="92"/>
        <v>1.360607946696518E-2</v>
      </c>
      <c r="I5902" s="193"/>
      <c r="J5902" s="197">
        <v>5900</v>
      </c>
      <c r="K5902" s="234">
        <v>1.360607946696518E-2</v>
      </c>
      <c r="L5902" s="198">
        <v>5.8362801574556892E-3</v>
      </c>
    </row>
    <row r="5903" spans="1:12" ht="14.4" x14ac:dyDescent="0.3">
      <c r="A5903" s="7">
        <v>35572</v>
      </c>
      <c r="B5903" s="191">
        <v>839.34997599999997</v>
      </c>
      <c r="C5903" s="191">
        <v>841.90997300000004</v>
      </c>
      <c r="D5903" s="191">
        <v>833.85998500000005</v>
      </c>
      <c r="E5903" s="191">
        <v>835.65997300000004</v>
      </c>
      <c r="F5903" s="192">
        <v>835.65997300000004</v>
      </c>
      <c r="G5903" s="191">
        <v>426940000</v>
      </c>
      <c r="H5903" s="194">
        <f t="shared" si="92"/>
        <v>-4.3962627098471894E-3</v>
      </c>
      <c r="I5903" s="193"/>
      <c r="J5903" s="197">
        <v>5901</v>
      </c>
      <c r="K5903" s="234">
        <v>-4.3962627098471894E-3</v>
      </c>
      <c r="L5903" s="198">
        <v>5.8389751355060688E-3</v>
      </c>
    </row>
    <row r="5904" spans="1:12" ht="14.4" x14ac:dyDescent="0.3">
      <c r="A5904" s="7">
        <v>35571</v>
      </c>
      <c r="B5904" s="191">
        <v>841.65997300000004</v>
      </c>
      <c r="C5904" s="191">
        <v>846.86999500000002</v>
      </c>
      <c r="D5904" s="191">
        <v>835.21997099999999</v>
      </c>
      <c r="E5904" s="191">
        <v>839.34997599999997</v>
      </c>
      <c r="F5904" s="192">
        <v>839.34997599999997</v>
      </c>
      <c r="G5904" s="191">
        <v>540730000</v>
      </c>
      <c r="H5904" s="194">
        <f t="shared" si="92"/>
        <v>-2.7445727183227548E-3</v>
      </c>
      <c r="I5904" s="193"/>
      <c r="J5904" s="197">
        <v>5902</v>
      </c>
      <c r="K5904" s="234">
        <v>-2.7445727183227548E-3</v>
      </c>
      <c r="L5904" s="198">
        <v>5.8397055396190384E-3</v>
      </c>
    </row>
    <row r="5905" spans="1:12" ht="14.4" x14ac:dyDescent="0.3">
      <c r="A5905" s="7">
        <v>35570</v>
      </c>
      <c r="B5905" s="191">
        <v>833.27002000000005</v>
      </c>
      <c r="C5905" s="191">
        <v>841.96002199999998</v>
      </c>
      <c r="D5905" s="191">
        <v>826.40997300000004</v>
      </c>
      <c r="E5905" s="191">
        <v>841.65997300000004</v>
      </c>
      <c r="F5905" s="192">
        <v>841.65997300000004</v>
      </c>
      <c r="G5905" s="191">
        <v>450850000</v>
      </c>
      <c r="H5905" s="194">
        <f t="shared" si="92"/>
        <v>1.0068708580203079E-2</v>
      </c>
      <c r="I5905" s="193"/>
      <c r="J5905" s="197">
        <v>5903</v>
      </c>
      <c r="K5905" s="234">
        <v>1.0068708580203079E-2</v>
      </c>
      <c r="L5905" s="198">
        <v>5.8427900578336498E-3</v>
      </c>
    </row>
    <row r="5906" spans="1:12" ht="14.4" x14ac:dyDescent="0.3">
      <c r="A5906" s="7">
        <v>35569</v>
      </c>
      <c r="B5906" s="191">
        <v>829.75</v>
      </c>
      <c r="C5906" s="191">
        <v>835.919983</v>
      </c>
      <c r="D5906" s="191">
        <v>828.86999500000002</v>
      </c>
      <c r="E5906" s="191">
        <v>833.27002000000005</v>
      </c>
      <c r="F5906" s="192">
        <v>833.27002000000005</v>
      </c>
      <c r="G5906" s="191">
        <v>345140000</v>
      </c>
      <c r="H5906" s="194">
        <f t="shared" si="92"/>
        <v>4.2422657426936369E-3</v>
      </c>
      <c r="I5906" s="193"/>
      <c r="J5906" s="197">
        <v>5904</v>
      </c>
      <c r="K5906" s="234">
        <v>4.2422657426936369E-3</v>
      </c>
      <c r="L5906" s="198">
        <v>5.843407293753375E-3</v>
      </c>
    </row>
    <row r="5907" spans="1:12" ht="14.4" x14ac:dyDescent="0.3">
      <c r="A5907" s="7">
        <v>35566</v>
      </c>
      <c r="B5907" s="191">
        <v>841.88000499999998</v>
      </c>
      <c r="C5907" s="191">
        <v>841.88000499999998</v>
      </c>
      <c r="D5907" s="191">
        <v>829.15002400000003</v>
      </c>
      <c r="E5907" s="191">
        <v>829.75</v>
      </c>
      <c r="F5907" s="192">
        <v>829.75</v>
      </c>
      <c r="G5907" s="191">
        <v>486780000</v>
      </c>
      <c r="H5907" s="194">
        <f t="shared" si="92"/>
        <v>-1.4408235054828251E-2</v>
      </c>
      <c r="I5907" s="193"/>
      <c r="J5907" s="197">
        <v>5905</v>
      </c>
      <c r="K5907" s="234">
        <v>-1.4408235054828251E-2</v>
      </c>
      <c r="L5907" s="198">
        <v>5.8486270642081279E-3</v>
      </c>
    </row>
    <row r="5908" spans="1:12" ht="14.4" x14ac:dyDescent="0.3">
      <c r="A5908" s="7">
        <v>35565</v>
      </c>
      <c r="B5908" s="191">
        <v>836.03997800000002</v>
      </c>
      <c r="C5908" s="191">
        <v>842.45001200000002</v>
      </c>
      <c r="D5908" s="191">
        <v>833.34002699999996</v>
      </c>
      <c r="E5908" s="191">
        <v>841.88000499999998</v>
      </c>
      <c r="F5908" s="192">
        <v>841.88000499999998</v>
      </c>
      <c r="G5908" s="191">
        <v>458170000</v>
      </c>
      <c r="H5908" s="194">
        <f t="shared" si="92"/>
        <v>6.9853441864953063E-3</v>
      </c>
      <c r="I5908" s="193"/>
      <c r="J5908" s="197">
        <v>5906</v>
      </c>
      <c r="K5908" s="234">
        <v>6.9853441864953063E-3</v>
      </c>
      <c r="L5908" s="198">
        <v>5.8487238192050641E-3</v>
      </c>
    </row>
    <row r="5909" spans="1:12" ht="14.4" x14ac:dyDescent="0.3">
      <c r="A5909" s="7">
        <v>35564</v>
      </c>
      <c r="B5909" s="191">
        <v>833.13000499999998</v>
      </c>
      <c r="C5909" s="191">
        <v>841.28997800000002</v>
      </c>
      <c r="D5909" s="191">
        <v>833.13000499999998</v>
      </c>
      <c r="E5909" s="191">
        <v>836.03997800000002</v>
      </c>
      <c r="F5909" s="192">
        <v>836.03997800000002</v>
      </c>
      <c r="G5909" s="191">
        <v>504960000</v>
      </c>
      <c r="H5909" s="194">
        <f t="shared" si="92"/>
        <v>3.4928198270809323E-3</v>
      </c>
      <c r="I5909" s="193"/>
      <c r="J5909" s="197">
        <v>5907</v>
      </c>
      <c r="K5909" s="234">
        <v>3.4928198270809323E-3</v>
      </c>
      <c r="L5909" s="198">
        <v>5.8581241663787816E-3</v>
      </c>
    </row>
    <row r="5910" spans="1:12" ht="14.4" x14ac:dyDescent="0.3">
      <c r="A5910" s="7">
        <v>35563</v>
      </c>
      <c r="B5910" s="191">
        <v>837.65997300000004</v>
      </c>
      <c r="C5910" s="191">
        <v>838.48999000000003</v>
      </c>
      <c r="D5910" s="191">
        <v>829.11999500000002</v>
      </c>
      <c r="E5910" s="191">
        <v>833.13000499999998</v>
      </c>
      <c r="F5910" s="192">
        <v>833.13000499999998</v>
      </c>
      <c r="G5910" s="191">
        <v>489760000</v>
      </c>
      <c r="H5910" s="194">
        <f t="shared" si="92"/>
        <v>-5.4078840412732166E-3</v>
      </c>
      <c r="I5910" s="193"/>
      <c r="J5910" s="197">
        <v>5908</v>
      </c>
      <c r="K5910" s="234">
        <v>-5.4078840412732166E-3</v>
      </c>
      <c r="L5910" s="198">
        <v>5.8646847022622503E-3</v>
      </c>
    </row>
    <row r="5911" spans="1:12" ht="14.4" x14ac:dyDescent="0.3">
      <c r="A5911" s="7">
        <v>35562</v>
      </c>
      <c r="B5911" s="191">
        <v>824.78002900000001</v>
      </c>
      <c r="C5911" s="191">
        <v>838.55999799999995</v>
      </c>
      <c r="D5911" s="191">
        <v>824.78002900000001</v>
      </c>
      <c r="E5911" s="191">
        <v>837.65997300000004</v>
      </c>
      <c r="F5911" s="192">
        <v>837.65997300000004</v>
      </c>
      <c r="G5911" s="191">
        <v>459370000</v>
      </c>
      <c r="H5911" s="194">
        <f t="shared" si="92"/>
        <v>1.5616217108962058E-2</v>
      </c>
      <c r="I5911" s="193"/>
      <c r="J5911" s="197">
        <v>5909</v>
      </c>
      <c r="K5911" s="234">
        <v>1.5616217108962058E-2</v>
      </c>
      <c r="L5911" s="198">
        <v>5.8712946910375171E-3</v>
      </c>
    </row>
    <row r="5912" spans="1:12" ht="14.4" x14ac:dyDescent="0.3">
      <c r="A5912" s="7">
        <v>35559</v>
      </c>
      <c r="B5912" s="191">
        <v>820.26000999999997</v>
      </c>
      <c r="C5912" s="191">
        <v>827.69000200000005</v>
      </c>
      <c r="D5912" s="191">
        <v>815.78002900000001</v>
      </c>
      <c r="E5912" s="191">
        <v>824.78002900000001</v>
      </c>
      <c r="F5912" s="192">
        <v>824.78002900000001</v>
      </c>
      <c r="G5912" s="191">
        <v>455690000</v>
      </c>
      <c r="H5912" s="194">
        <f t="shared" si="92"/>
        <v>5.510471002968983E-3</v>
      </c>
      <c r="I5912" s="193"/>
      <c r="J5912" s="197">
        <v>5910</v>
      </c>
      <c r="K5912" s="234">
        <v>5.510471002968983E-3</v>
      </c>
      <c r="L5912" s="198">
        <v>5.8829775779617689E-3</v>
      </c>
    </row>
    <row r="5913" spans="1:12" ht="14.4" x14ac:dyDescent="0.3">
      <c r="A5913" s="7">
        <v>35558</v>
      </c>
      <c r="B5913" s="191">
        <v>815.61999500000002</v>
      </c>
      <c r="C5913" s="191">
        <v>829.09002699999996</v>
      </c>
      <c r="D5913" s="191">
        <v>811.84002699999996</v>
      </c>
      <c r="E5913" s="191">
        <v>820.26000999999997</v>
      </c>
      <c r="F5913" s="192">
        <v>820.26000999999997</v>
      </c>
      <c r="G5913" s="191">
        <v>534120000</v>
      </c>
      <c r="H5913" s="194">
        <f t="shared" si="92"/>
        <v>5.6889421893095548E-3</v>
      </c>
      <c r="I5913" s="193"/>
      <c r="J5913" s="197">
        <v>5911</v>
      </c>
      <c r="K5913" s="234">
        <v>5.6889421893095548E-3</v>
      </c>
      <c r="L5913" s="198">
        <v>5.8889992190499698E-3</v>
      </c>
    </row>
    <row r="5914" spans="1:12" ht="14.4" x14ac:dyDescent="0.3">
      <c r="A5914" s="7">
        <v>35557</v>
      </c>
      <c r="B5914" s="191">
        <v>827.76000999999997</v>
      </c>
      <c r="C5914" s="191">
        <v>827.76000999999997</v>
      </c>
      <c r="D5914" s="191">
        <v>814.70001200000002</v>
      </c>
      <c r="E5914" s="191">
        <v>815.61999500000002</v>
      </c>
      <c r="F5914" s="192">
        <v>815.61999500000002</v>
      </c>
      <c r="G5914" s="191">
        <v>500580000</v>
      </c>
      <c r="H5914" s="194">
        <f t="shared" si="92"/>
        <v>-1.4666104732457356E-2</v>
      </c>
      <c r="I5914" s="193"/>
      <c r="J5914" s="197">
        <v>5912</v>
      </c>
      <c r="K5914" s="234">
        <v>-1.4666104732457356E-2</v>
      </c>
      <c r="L5914" s="198">
        <v>5.8957432886642359E-3</v>
      </c>
    </row>
    <row r="5915" spans="1:12" ht="14.4" x14ac:dyDescent="0.3">
      <c r="A5915" s="7">
        <v>35556</v>
      </c>
      <c r="B5915" s="191">
        <v>830.23999000000003</v>
      </c>
      <c r="C5915" s="191">
        <v>832.28997800000002</v>
      </c>
      <c r="D5915" s="191">
        <v>824.70001200000002</v>
      </c>
      <c r="E5915" s="191">
        <v>827.76000999999997</v>
      </c>
      <c r="F5915" s="192">
        <v>827.76000999999997</v>
      </c>
      <c r="G5915" s="191">
        <v>603680000</v>
      </c>
      <c r="H5915" s="194">
        <f t="shared" si="92"/>
        <v>-3.0470896518517937E-3</v>
      </c>
      <c r="I5915" s="193"/>
      <c r="J5915" s="197">
        <v>5913</v>
      </c>
      <c r="K5915" s="234">
        <v>-3.0470896518517937E-3</v>
      </c>
      <c r="L5915" s="198">
        <v>5.9004816983894773E-3</v>
      </c>
    </row>
    <row r="5916" spans="1:12" ht="14.4" x14ac:dyDescent="0.3">
      <c r="A5916" s="7">
        <v>35555</v>
      </c>
      <c r="B5916" s="191">
        <v>812.96997099999999</v>
      </c>
      <c r="C5916" s="191">
        <v>830.28997800000002</v>
      </c>
      <c r="D5916" s="191">
        <v>811.79998799999998</v>
      </c>
      <c r="E5916" s="191">
        <v>830.28997800000002</v>
      </c>
      <c r="F5916" s="192">
        <v>830.28997800000002</v>
      </c>
      <c r="G5916" s="191">
        <v>549410000</v>
      </c>
      <c r="H5916" s="194">
        <f t="shared" si="92"/>
        <v>2.1304608556076708E-2</v>
      </c>
      <c r="I5916" s="193"/>
      <c r="J5916" s="197">
        <v>5914</v>
      </c>
      <c r="K5916" s="234">
        <v>2.1304608556076708E-2</v>
      </c>
      <c r="L5916" s="198">
        <v>5.9023199050098028E-3</v>
      </c>
    </row>
    <row r="5917" spans="1:12" ht="14.4" x14ac:dyDescent="0.3">
      <c r="A5917" s="7">
        <v>35552</v>
      </c>
      <c r="B5917" s="191">
        <v>798.53002900000001</v>
      </c>
      <c r="C5917" s="191">
        <v>812.98999000000003</v>
      </c>
      <c r="D5917" s="191">
        <v>798.53002900000001</v>
      </c>
      <c r="E5917" s="191">
        <v>812.96997099999999</v>
      </c>
      <c r="F5917" s="192">
        <v>812.96997099999999</v>
      </c>
      <c r="G5917" s="191">
        <v>499770000</v>
      </c>
      <c r="H5917" s="194">
        <f t="shared" si="92"/>
        <v>1.8083154641138702E-2</v>
      </c>
      <c r="I5917" s="193"/>
      <c r="J5917" s="197">
        <v>5915</v>
      </c>
      <c r="K5917" s="234">
        <v>1.8083154641138702E-2</v>
      </c>
      <c r="L5917" s="198">
        <v>5.9030970531878625E-3</v>
      </c>
    </row>
    <row r="5918" spans="1:12" ht="14.4" x14ac:dyDescent="0.3">
      <c r="A5918" s="7">
        <v>35551</v>
      </c>
      <c r="B5918" s="191">
        <v>801.34002699999996</v>
      </c>
      <c r="C5918" s="191">
        <v>802.95001200000002</v>
      </c>
      <c r="D5918" s="191">
        <v>793.21002199999998</v>
      </c>
      <c r="E5918" s="191">
        <v>798.53002900000001</v>
      </c>
      <c r="F5918" s="192">
        <v>798.53002900000001</v>
      </c>
      <c r="G5918" s="191">
        <v>460380000</v>
      </c>
      <c r="H5918" s="194">
        <f t="shared" si="92"/>
        <v>-3.5066237868084812E-3</v>
      </c>
      <c r="I5918" s="193"/>
      <c r="J5918" s="197">
        <v>5916</v>
      </c>
      <c r="K5918" s="234">
        <v>-3.5066237868084812E-3</v>
      </c>
      <c r="L5918" s="198">
        <v>5.9265250122059222E-3</v>
      </c>
    </row>
    <row r="5919" spans="1:12" ht="14.4" x14ac:dyDescent="0.3">
      <c r="A5919" s="7">
        <v>35550</v>
      </c>
      <c r="B5919" s="191">
        <v>794.04998799999998</v>
      </c>
      <c r="C5919" s="191">
        <v>804.13000499999998</v>
      </c>
      <c r="D5919" s="191">
        <v>791.21002199999998</v>
      </c>
      <c r="E5919" s="191">
        <v>801.34002699999996</v>
      </c>
      <c r="F5919" s="192">
        <v>801.34002699999996</v>
      </c>
      <c r="G5919" s="191">
        <v>556070000</v>
      </c>
      <c r="H5919" s="194">
        <f t="shared" si="92"/>
        <v>9.1808313206598515E-3</v>
      </c>
      <c r="I5919" s="193"/>
      <c r="J5919" s="197">
        <v>5917</v>
      </c>
      <c r="K5919" s="234">
        <v>9.1808313206598515E-3</v>
      </c>
      <c r="L5919" s="198">
        <v>5.9326205778376523E-3</v>
      </c>
    </row>
    <row r="5920" spans="1:12" ht="14.4" x14ac:dyDescent="0.3">
      <c r="A5920" s="7">
        <v>35549</v>
      </c>
      <c r="B5920" s="191">
        <v>772.96002199999998</v>
      </c>
      <c r="C5920" s="191">
        <v>794.44000200000005</v>
      </c>
      <c r="D5920" s="191">
        <v>772.96002199999998</v>
      </c>
      <c r="E5920" s="191">
        <v>794.04998799999998</v>
      </c>
      <c r="F5920" s="192">
        <v>794.04998799999998</v>
      </c>
      <c r="G5920" s="191">
        <v>547690000</v>
      </c>
      <c r="H5920" s="194">
        <f t="shared" si="92"/>
        <v>2.7284678896368594E-2</v>
      </c>
      <c r="I5920" s="193"/>
      <c r="J5920" s="197">
        <v>5918</v>
      </c>
      <c r="K5920" s="234">
        <v>2.7284678896368594E-2</v>
      </c>
      <c r="L5920" s="198">
        <v>5.9338287916687205E-3</v>
      </c>
    </row>
    <row r="5921" spans="1:12" ht="14.4" x14ac:dyDescent="0.3">
      <c r="A5921" s="7">
        <v>35548</v>
      </c>
      <c r="B5921" s="191">
        <v>765.36999500000002</v>
      </c>
      <c r="C5921" s="191">
        <v>773.89001499999995</v>
      </c>
      <c r="D5921" s="191">
        <v>763.29998799999998</v>
      </c>
      <c r="E5921" s="191">
        <v>772.96002199999998</v>
      </c>
      <c r="F5921" s="192">
        <v>772.96002199999998</v>
      </c>
      <c r="G5921" s="191">
        <v>404470000</v>
      </c>
      <c r="H5921" s="194">
        <f t="shared" si="92"/>
        <v>9.9168076219135863E-3</v>
      </c>
      <c r="I5921" s="193"/>
      <c r="J5921" s="197">
        <v>5919</v>
      </c>
      <c r="K5921" s="234">
        <v>9.9168076219135863E-3</v>
      </c>
      <c r="L5921" s="198">
        <v>5.9359886060069743E-3</v>
      </c>
    </row>
    <row r="5922" spans="1:12" ht="14.4" x14ac:dyDescent="0.3">
      <c r="A5922" s="7">
        <v>35545</v>
      </c>
      <c r="B5922" s="191">
        <v>771.17999299999997</v>
      </c>
      <c r="C5922" s="191">
        <v>771.17999299999997</v>
      </c>
      <c r="D5922" s="191">
        <v>764.63000499999998</v>
      </c>
      <c r="E5922" s="191">
        <v>765.36999500000002</v>
      </c>
      <c r="F5922" s="192">
        <v>765.36999500000002</v>
      </c>
      <c r="G5922" s="191">
        <v>414350000</v>
      </c>
      <c r="H5922" s="194">
        <f t="shared" si="92"/>
        <v>-7.533906549362401E-3</v>
      </c>
      <c r="I5922" s="193"/>
      <c r="J5922" s="197">
        <v>5920</v>
      </c>
      <c r="K5922" s="234">
        <v>-7.533906549362401E-3</v>
      </c>
      <c r="L5922" s="198">
        <v>5.9389848367235312E-3</v>
      </c>
    </row>
    <row r="5923" spans="1:12" ht="14.4" x14ac:dyDescent="0.3">
      <c r="A5923" s="7">
        <v>35544</v>
      </c>
      <c r="B5923" s="191">
        <v>773.64001499999995</v>
      </c>
      <c r="C5923" s="191">
        <v>779.89001499999995</v>
      </c>
      <c r="D5923" s="191">
        <v>769.71997099999999</v>
      </c>
      <c r="E5923" s="191">
        <v>771.17999299999997</v>
      </c>
      <c r="F5923" s="192">
        <v>771.17999299999997</v>
      </c>
      <c r="G5923" s="191">
        <v>493640000</v>
      </c>
      <c r="H5923" s="194">
        <f t="shared" si="92"/>
        <v>-3.1798019134260799E-3</v>
      </c>
      <c r="I5923" s="193"/>
      <c r="J5923" s="197">
        <v>5921</v>
      </c>
      <c r="K5923" s="234">
        <v>-3.1798019134260799E-3</v>
      </c>
      <c r="L5923" s="198">
        <v>5.9441464439689675E-3</v>
      </c>
    </row>
    <row r="5924" spans="1:12" ht="14.4" x14ac:dyDescent="0.3">
      <c r="A5924" s="7">
        <v>35543</v>
      </c>
      <c r="B5924" s="191">
        <v>774.60998500000005</v>
      </c>
      <c r="C5924" s="191">
        <v>778.19000200000005</v>
      </c>
      <c r="D5924" s="191">
        <v>771.90002400000003</v>
      </c>
      <c r="E5924" s="191">
        <v>773.64001499999995</v>
      </c>
      <c r="F5924" s="192">
        <v>773.64001499999995</v>
      </c>
      <c r="G5924" s="191">
        <v>489350000</v>
      </c>
      <c r="H5924" s="194">
        <f t="shared" si="92"/>
        <v>-1.252204359333301E-3</v>
      </c>
      <c r="I5924" s="193"/>
      <c r="J5924" s="197">
        <v>5922</v>
      </c>
      <c r="K5924" s="234">
        <v>-1.252204359333301E-3</v>
      </c>
      <c r="L5924" s="198">
        <v>5.951359457434433E-3</v>
      </c>
    </row>
    <row r="5925" spans="1:12" ht="14.4" x14ac:dyDescent="0.3">
      <c r="A5925" s="7">
        <v>35542</v>
      </c>
      <c r="B5925" s="191">
        <v>760.36999500000002</v>
      </c>
      <c r="C5925" s="191">
        <v>774.64001499999995</v>
      </c>
      <c r="D5925" s="191">
        <v>759.90002400000003</v>
      </c>
      <c r="E5925" s="191">
        <v>774.60998500000005</v>
      </c>
      <c r="F5925" s="192">
        <v>774.60998500000005</v>
      </c>
      <c r="G5925" s="191">
        <v>507500000</v>
      </c>
      <c r="H5925" s="194">
        <f t="shared" si="92"/>
        <v>1.87277116320194E-2</v>
      </c>
      <c r="I5925" s="193"/>
      <c r="J5925" s="197">
        <v>5923</v>
      </c>
      <c r="K5925" s="234">
        <v>1.87277116320194E-2</v>
      </c>
      <c r="L5925" s="198">
        <v>5.9580558816640814E-3</v>
      </c>
    </row>
    <row r="5926" spans="1:12" ht="14.4" x14ac:dyDescent="0.3">
      <c r="A5926" s="7">
        <v>35541</v>
      </c>
      <c r="B5926" s="191">
        <v>766.34002699999996</v>
      </c>
      <c r="C5926" s="191">
        <v>767.39001499999995</v>
      </c>
      <c r="D5926" s="191">
        <v>756.38000499999998</v>
      </c>
      <c r="E5926" s="191">
        <v>760.36999500000002</v>
      </c>
      <c r="F5926" s="192">
        <v>760.36999500000002</v>
      </c>
      <c r="G5926" s="191">
        <v>397300000</v>
      </c>
      <c r="H5926" s="194">
        <f t="shared" si="92"/>
        <v>-7.7903173391202056E-3</v>
      </c>
      <c r="I5926" s="193"/>
      <c r="J5926" s="197">
        <v>5924</v>
      </c>
      <c r="K5926" s="234">
        <v>-7.7903173391202056E-3</v>
      </c>
      <c r="L5926" s="198">
        <v>5.9671994340815132E-3</v>
      </c>
    </row>
    <row r="5927" spans="1:12" ht="14.4" x14ac:dyDescent="0.3">
      <c r="A5927" s="7">
        <v>35538</v>
      </c>
      <c r="B5927" s="191">
        <v>761.77002000000005</v>
      </c>
      <c r="C5927" s="191">
        <v>767.92999299999997</v>
      </c>
      <c r="D5927" s="191">
        <v>761.77002000000005</v>
      </c>
      <c r="E5927" s="191">
        <v>766.34002699999996</v>
      </c>
      <c r="F5927" s="192">
        <v>766.34002699999996</v>
      </c>
      <c r="G5927" s="191">
        <v>468940000</v>
      </c>
      <c r="H5927" s="194">
        <f t="shared" si="92"/>
        <v>5.9991951376609943E-3</v>
      </c>
      <c r="I5927" s="193"/>
      <c r="J5927" s="197">
        <v>5925</v>
      </c>
      <c r="K5927" s="234">
        <v>5.9991951376609943E-3</v>
      </c>
      <c r="L5927" s="198">
        <v>5.9698562360238792E-3</v>
      </c>
    </row>
    <row r="5928" spans="1:12" ht="14.4" x14ac:dyDescent="0.3">
      <c r="A5928" s="7">
        <v>35537</v>
      </c>
      <c r="B5928" s="191">
        <v>763.53002900000001</v>
      </c>
      <c r="C5928" s="191">
        <v>768.54998799999998</v>
      </c>
      <c r="D5928" s="191">
        <v>760.48999000000003</v>
      </c>
      <c r="E5928" s="191">
        <v>761.77002000000005</v>
      </c>
      <c r="F5928" s="192">
        <v>761.77002000000005</v>
      </c>
      <c r="G5928" s="191">
        <v>503760000</v>
      </c>
      <c r="H5928" s="194">
        <f t="shared" si="92"/>
        <v>-2.3050946696949993E-3</v>
      </c>
      <c r="I5928" s="193"/>
      <c r="J5928" s="197">
        <v>5926</v>
      </c>
      <c r="K5928" s="234">
        <v>-2.3050946696949993E-3</v>
      </c>
      <c r="L5928" s="198">
        <v>5.9709893185650332E-3</v>
      </c>
    </row>
    <row r="5929" spans="1:12" ht="14.4" x14ac:dyDescent="0.3">
      <c r="A5929" s="7">
        <v>35536</v>
      </c>
      <c r="B5929" s="191">
        <v>754.71997099999999</v>
      </c>
      <c r="C5929" s="191">
        <v>763.53002900000001</v>
      </c>
      <c r="D5929" s="191">
        <v>751.98999000000003</v>
      </c>
      <c r="E5929" s="191">
        <v>763.53002900000001</v>
      </c>
      <c r="F5929" s="192">
        <v>763.53002900000001</v>
      </c>
      <c r="G5929" s="191">
        <v>498820000</v>
      </c>
      <c r="H5929" s="194">
        <f t="shared" si="92"/>
        <v>1.1673280605423421E-2</v>
      </c>
      <c r="I5929" s="193"/>
      <c r="J5929" s="197">
        <v>5927</v>
      </c>
      <c r="K5929" s="234">
        <v>1.1673280605423421E-2</v>
      </c>
      <c r="L5929" s="198">
        <v>5.9717679594602606E-3</v>
      </c>
    </row>
    <row r="5930" spans="1:12" ht="14.4" x14ac:dyDescent="0.3">
      <c r="A5930" s="7">
        <v>35535</v>
      </c>
      <c r="B5930" s="191">
        <v>743.72997999999995</v>
      </c>
      <c r="C5930" s="191">
        <v>754.71997099999999</v>
      </c>
      <c r="D5930" s="191">
        <v>743.72997999999995</v>
      </c>
      <c r="E5930" s="191">
        <v>754.71997099999999</v>
      </c>
      <c r="F5930" s="192">
        <v>754.71997099999999</v>
      </c>
      <c r="G5930" s="191">
        <v>507370000</v>
      </c>
      <c r="H5930" s="194">
        <f t="shared" si="92"/>
        <v>1.4776856245596059E-2</v>
      </c>
      <c r="I5930" s="193"/>
      <c r="J5930" s="197">
        <v>5928</v>
      </c>
      <c r="K5930" s="234">
        <v>1.4776856245596059E-2</v>
      </c>
      <c r="L5930" s="198">
        <v>5.9818899501263689E-3</v>
      </c>
    </row>
    <row r="5931" spans="1:12" ht="14.4" x14ac:dyDescent="0.3">
      <c r="A5931" s="7">
        <v>35534</v>
      </c>
      <c r="B5931" s="191">
        <v>737.65002400000003</v>
      </c>
      <c r="C5931" s="191">
        <v>743.72997999999995</v>
      </c>
      <c r="D5931" s="191">
        <v>733.53997800000002</v>
      </c>
      <c r="E5931" s="191">
        <v>743.72997999999995</v>
      </c>
      <c r="F5931" s="192">
        <v>743.72997999999995</v>
      </c>
      <c r="G5931" s="191">
        <v>406800000</v>
      </c>
      <c r="H5931" s="194">
        <f t="shared" si="92"/>
        <v>8.2423314609692527E-3</v>
      </c>
      <c r="I5931" s="193"/>
      <c r="J5931" s="197">
        <v>5929</v>
      </c>
      <c r="K5931" s="234">
        <v>8.2423314609692527E-3</v>
      </c>
      <c r="L5931" s="198">
        <v>5.9878059416865878E-3</v>
      </c>
    </row>
    <row r="5932" spans="1:12" ht="14.4" x14ac:dyDescent="0.3">
      <c r="A5932" s="7">
        <v>35531</v>
      </c>
      <c r="B5932" s="191">
        <v>758.34002699999996</v>
      </c>
      <c r="C5932" s="191">
        <v>758.34002699999996</v>
      </c>
      <c r="D5932" s="191">
        <v>737.64001499999995</v>
      </c>
      <c r="E5932" s="191">
        <v>737.65002400000003</v>
      </c>
      <c r="F5932" s="192">
        <v>737.65002400000003</v>
      </c>
      <c r="G5932" s="191">
        <v>444380000</v>
      </c>
      <c r="H5932" s="194">
        <f t="shared" si="92"/>
        <v>-2.7283279615148065E-2</v>
      </c>
      <c r="I5932" s="193"/>
      <c r="J5932" s="197">
        <v>5930</v>
      </c>
      <c r="K5932" s="234">
        <v>-2.7283279615148065E-2</v>
      </c>
      <c r="L5932" s="198">
        <v>5.9913950444227936E-3</v>
      </c>
    </row>
    <row r="5933" spans="1:12" ht="14.4" x14ac:dyDescent="0.3">
      <c r="A5933" s="7">
        <v>35530</v>
      </c>
      <c r="B5933" s="191">
        <v>760.59997599999997</v>
      </c>
      <c r="C5933" s="191">
        <v>763.72997999999995</v>
      </c>
      <c r="D5933" s="191">
        <v>757.65002400000003</v>
      </c>
      <c r="E5933" s="191">
        <v>758.34002699999996</v>
      </c>
      <c r="F5933" s="192">
        <v>758.34002699999996</v>
      </c>
      <c r="G5933" s="191">
        <v>421790000</v>
      </c>
      <c r="H5933" s="194">
        <f t="shared" si="92"/>
        <v>-2.971271458467685E-3</v>
      </c>
      <c r="I5933" s="193"/>
      <c r="J5933" s="197">
        <v>5931</v>
      </c>
      <c r="K5933" s="234">
        <v>-2.971271458467685E-3</v>
      </c>
      <c r="L5933" s="198">
        <v>5.9991951376609943E-3</v>
      </c>
    </row>
    <row r="5934" spans="1:12" ht="14.4" x14ac:dyDescent="0.3">
      <c r="A5934" s="7">
        <v>35529</v>
      </c>
      <c r="B5934" s="191">
        <v>766.11999500000002</v>
      </c>
      <c r="C5934" s="191">
        <v>769.53002900000001</v>
      </c>
      <c r="D5934" s="191">
        <v>759.15002400000003</v>
      </c>
      <c r="E5934" s="191">
        <v>760.59997599999997</v>
      </c>
      <c r="F5934" s="192">
        <v>760.59997599999997</v>
      </c>
      <c r="G5934" s="191">
        <v>451500000</v>
      </c>
      <c r="H5934" s="194">
        <f t="shared" si="92"/>
        <v>-7.205162423674959E-3</v>
      </c>
      <c r="I5934" s="193"/>
      <c r="J5934" s="197">
        <v>5932</v>
      </c>
      <c r="K5934" s="234">
        <v>-7.205162423674959E-3</v>
      </c>
      <c r="L5934" s="198">
        <v>6.0009600226735909E-3</v>
      </c>
    </row>
    <row r="5935" spans="1:12" ht="14.4" x14ac:dyDescent="0.3">
      <c r="A5935" s="7">
        <v>35528</v>
      </c>
      <c r="B5935" s="191">
        <v>762.13000499999998</v>
      </c>
      <c r="C5935" s="191">
        <v>766.25</v>
      </c>
      <c r="D5935" s="191">
        <v>758.35998500000005</v>
      </c>
      <c r="E5935" s="191">
        <v>766.11999500000002</v>
      </c>
      <c r="F5935" s="192">
        <v>766.11999500000002</v>
      </c>
      <c r="G5935" s="191">
        <v>450790000</v>
      </c>
      <c r="H5935" s="194">
        <f t="shared" si="92"/>
        <v>5.2353141508974374E-3</v>
      </c>
      <c r="I5935" s="193"/>
      <c r="J5935" s="197">
        <v>5933</v>
      </c>
      <c r="K5935" s="234">
        <v>5.2353141508974374E-3</v>
      </c>
      <c r="L5935" s="198">
        <v>6.0016415247364395E-3</v>
      </c>
    </row>
    <row r="5936" spans="1:12" ht="14.4" x14ac:dyDescent="0.3">
      <c r="A5936" s="7">
        <v>35527</v>
      </c>
      <c r="B5936" s="191">
        <v>757.90002400000003</v>
      </c>
      <c r="C5936" s="191">
        <v>764.82000700000003</v>
      </c>
      <c r="D5936" s="191">
        <v>757.90002400000003</v>
      </c>
      <c r="E5936" s="191">
        <v>762.13000499999998</v>
      </c>
      <c r="F5936" s="192">
        <v>762.13000499999998</v>
      </c>
      <c r="G5936" s="191">
        <v>453790000</v>
      </c>
      <c r="H5936" s="194">
        <f t="shared" si="92"/>
        <v>5.5811859955818555E-3</v>
      </c>
      <c r="I5936" s="193"/>
      <c r="J5936" s="197">
        <v>5934</v>
      </c>
      <c r="K5936" s="234">
        <v>5.5811859955818555E-3</v>
      </c>
      <c r="L5936" s="198">
        <v>6.0045601038034059E-3</v>
      </c>
    </row>
    <row r="5937" spans="1:12" ht="14.4" x14ac:dyDescent="0.3">
      <c r="A5937" s="7">
        <v>35524</v>
      </c>
      <c r="B5937" s="191">
        <v>750.32000700000003</v>
      </c>
      <c r="C5937" s="191">
        <v>757.90002400000003</v>
      </c>
      <c r="D5937" s="191">
        <v>744.03997800000002</v>
      </c>
      <c r="E5937" s="191">
        <v>757.90002400000003</v>
      </c>
      <c r="F5937" s="192">
        <v>757.90002400000003</v>
      </c>
      <c r="G5937" s="191">
        <v>544580000</v>
      </c>
      <c r="H5937" s="194">
        <f t="shared" si="92"/>
        <v>1.0102378890717755E-2</v>
      </c>
      <c r="I5937" s="193"/>
      <c r="J5937" s="197">
        <v>5935</v>
      </c>
      <c r="K5937" s="234">
        <v>1.0102378890717755E-2</v>
      </c>
      <c r="L5937" s="198">
        <v>6.0100095682193424E-3</v>
      </c>
    </row>
    <row r="5938" spans="1:12" ht="14.4" x14ac:dyDescent="0.3">
      <c r="A5938" s="7">
        <v>35523</v>
      </c>
      <c r="B5938" s="191">
        <v>750.10998500000005</v>
      </c>
      <c r="C5938" s="191">
        <v>751.03997800000002</v>
      </c>
      <c r="D5938" s="191">
        <v>744.40002400000003</v>
      </c>
      <c r="E5938" s="191">
        <v>750.32000700000003</v>
      </c>
      <c r="F5938" s="192">
        <v>750.32000700000003</v>
      </c>
      <c r="G5938" s="191">
        <v>498010000</v>
      </c>
      <c r="H5938" s="194">
        <f t="shared" si="92"/>
        <v>2.7998827398622195E-4</v>
      </c>
      <c r="I5938" s="193"/>
      <c r="J5938" s="197">
        <v>5936</v>
      </c>
      <c r="K5938" s="234">
        <v>2.7998827398622195E-4</v>
      </c>
      <c r="L5938" s="198">
        <v>6.0195039142562695E-3</v>
      </c>
    </row>
    <row r="5939" spans="1:12" ht="14.4" x14ac:dyDescent="0.3">
      <c r="A5939" s="7">
        <v>35522</v>
      </c>
      <c r="B5939" s="191">
        <v>759.64001499999995</v>
      </c>
      <c r="C5939" s="191">
        <v>759.65002400000003</v>
      </c>
      <c r="D5939" s="191">
        <v>747.59002699999996</v>
      </c>
      <c r="E5939" s="191">
        <v>750.10998500000005</v>
      </c>
      <c r="F5939" s="192">
        <v>750.10998500000005</v>
      </c>
      <c r="G5939" s="191">
        <v>478210000</v>
      </c>
      <c r="H5939" s="194">
        <f t="shared" si="92"/>
        <v>-1.2545455494468519E-2</v>
      </c>
      <c r="I5939" s="193"/>
      <c r="J5939" s="197">
        <v>5937</v>
      </c>
      <c r="K5939" s="234">
        <v>-1.2545455494468519E-2</v>
      </c>
      <c r="L5939" s="198">
        <v>6.020566222189769E-3</v>
      </c>
    </row>
    <row r="5940" spans="1:12" ht="14.4" x14ac:dyDescent="0.3">
      <c r="A5940" s="7">
        <v>35521</v>
      </c>
      <c r="B5940" s="191">
        <v>757.11999500000002</v>
      </c>
      <c r="C5940" s="191">
        <v>761.48999000000003</v>
      </c>
      <c r="D5940" s="191">
        <v>751.26000999999997</v>
      </c>
      <c r="E5940" s="191">
        <v>759.64001499999995</v>
      </c>
      <c r="F5940" s="192">
        <v>759.64001499999995</v>
      </c>
      <c r="G5940" s="191">
        <v>515770000</v>
      </c>
      <c r="H5940" s="194">
        <f t="shared" si="92"/>
        <v>3.3284288047364689E-3</v>
      </c>
      <c r="I5940" s="193"/>
      <c r="J5940" s="197">
        <v>5938</v>
      </c>
      <c r="K5940" s="234">
        <v>3.3284288047364689E-3</v>
      </c>
      <c r="L5940" s="198">
        <v>6.0301025317737776E-3</v>
      </c>
    </row>
    <row r="5941" spans="1:12" ht="14.4" x14ac:dyDescent="0.3">
      <c r="A5941" s="7">
        <v>35520</v>
      </c>
      <c r="B5941" s="191">
        <v>773.88000499999998</v>
      </c>
      <c r="C5941" s="191">
        <v>773.88000499999998</v>
      </c>
      <c r="D5941" s="191">
        <v>756.13000499999998</v>
      </c>
      <c r="E5941" s="191">
        <v>757.11999500000002</v>
      </c>
      <c r="F5941" s="192">
        <v>757.11999500000002</v>
      </c>
      <c r="G5941" s="191">
        <v>555880000</v>
      </c>
      <c r="H5941" s="194">
        <f t="shared" si="92"/>
        <v>-2.1657117242614331E-2</v>
      </c>
      <c r="I5941" s="193"/>
      <c r="J5941" s="197">
        <v>5939</v>
      </c>
      <c r="K5941" s="234">
        <v>-2.1657117242614331E-2</v>
      </c>
      <c r="L5941" s="198">
        <v>6.0314580997949492E-3</v>
      </c>
    </row>
    <row r="5942" spans="1:12" ht="14.4" x14ac:dyDescent="0.3">
      <c r="A5942" s="7">
        <v>35516</v>
      </c>
      <c r="B5942" s="191">
        <v>790.5</v>
      </c>
      <c r="C5942" s="191">
        <v>792.580017</v>
      </c>
      <c r="D5942" s="191">
        <v>767.32000700000003</v>
      </c>
      <c r="E5942" s="191">
        <v>773.88000499999998</v>
      </c>
      <c r="F5942" s="192">
        <v>773.88000499999998</v>
      </c>
      <c r="G5942" s="191">
        <v>476790000</v>
      </c>
      <c r="H5942" s="194">
        <f t="shared" si="92"/>
        <v>-2.1024661606578138E-2</v>
      </c>
      <c r="I5942" s="193"/>
      <c r="J5942" s="197">
        <v>5940</v>
      </c>
      <c r="K5942" s="234">
        <v>-2.1024661606578138E-2</v>
      </c>
      <c r="L5942" s="198">
        <v>6.0383250134398887E-3</v>
      </c>
    </row>
    <row r="5943" spans="1:12" ht="14.4" x14ac:dyDescent="0.3">
      <c r="A5943" s="7">
        <v>35515</v>
      </c>
      <c r="B5943" s="191">
        <v>789.07000700000003</v>
      </c>
      <c r="C5943" s="191">
        <v>794.89001499999995</v>
      </c>
      <c r="D5943" s="191">
        <v>786.77002000000005</v>
      </c>
      <c r="E5943" s="191">
        <v>790.5</v>
      </c>
      <c r="F5943" s="192">
        <v>790.5</v>
      </c>
      <c r="G5943" s="191">
        <v>506670000</v>
      </c>
      <c r="H5943" s="194">
        <f t="shared" si="92"/>
        <v>1.8122511150014699E-3</v>
      </c>
      <c r="I5943" s="193"/>
      <c r="J5943" s="197">
        <v>5941</v>
      </c>
      <c r="K5943" s="234">
        <v>1.8122511150014699E-3</v>
      </c>
      <c r="L5943" s="198">
        <v>6.04050467236141E-3</v>
      </c>
    </row>
    <row r="5944" spans="1:12" ht="14.4" x14ac:dyDescent="0.3">
      <c r="A5944" s="7">
        <v>35514</v>
      </c>
      <c r="B5944" s="191">
        <v>790.89001499999995</v>
      </c>
      <c r="C5944" s="191">
        <v>798.10998500000005</v>
      </c>
      <c r="D5944" s="191">
        <v>788.39001499999995</v>
      </c>
      <c r="E5944" s="191">
        <v>789.07000700000003</v>
      </c>
      <c r="F5944" s="192">
        <v>789.07000700000003</v>
      </c>
      <c r="G5944" s="191">
        <v>487520000</v>
      </c>
      <c r="H5944" s="194">
        <f t="shared" si="92"/>
        <v>-2.3012150431560526E-3</v>
      </c>
      <c r="I5944" s="193"/>
      <c r="J5944" s="197">
        <v>5942</v>
      </c>
      <c r="K5944" s="234">
        <v>-2.3012150431560526E-3</v>
      </c>
      <c r="L5944" s="198">
        <v>6.0480662873772179E-3</v>
      </c>
    </row>
    <row r="5945" spans="1:12" ht="14.4" x14ac:dyDescent="0.3">
      <c r="A5945" s="7">
        <v>35513</v>
      </c>
      <c r="B5945" s="191">
        <v>784.09997599999997</v>
      </c>
      <c r="C5945" s="191">
        <v>791.01000999999997</v>
      </c>
      <c r="D5945" s="191">
        <v>780.78997800000002</v>
      </c>
      <c r="E5945" s="191">
        <v>790.89001499999995</v>
      </c>
      <c r="F5945" s="192">
        <v>790.89001499999995</v>
      </c>
      <c r="G5945" s="191">
        <v>451970000</v>
      </c>
      <c r="H5945" s="194">
        <f t="shared" si="92"/>
        <v>8.6596597472666913E-3</v>
      </c>
      <c r="I5945" s="193"/>
      <c r="J5945" s="197">
        <v>5943</v>
      </c>
      <c r="K5945" s="234">
        <v>8.6596597472666913E-3</v>
      </c>
      <c r="L5945" s="198">
        <v>6.0501078433982235E-3</v>
      </c>
    </row>
    <row r="5946" spans="1:12" ht="14.4" x14ac:dyDescent="0.3">
      <c r="A5946" s="7">
        <v>35510</v>
      </c>
      <c r="B5946" s="191">
        <v>782.65002400000003</v>
      </c>
      <c r="C5946" s="191">
        <v>786.44000200000005</v>
      </c>
      <c r="D5946" s="191">
        <v>782.65002400000003</v>
      </c>
      <c r="E5946" s="191">
        <v>784.09997599999997</v>
      </c>
      <c r="F5946" s="192">
        <v>784.09997599999997</v>
      </c>
      <c r="G5946" s="191">
        <v>638760000</v>
      </c>
      <c r="H5946" s="194">
        <f t="shared" si="92"/>
        <v>1.8526186105373955E-3</v>
      </c>
      <c r="I5946" s="193"/>
      <c r="J5946" s="197">
        <v>5944</v>
      </c>
      <c r="K5946" s="234">
        <v>1.8526186105373955E-3</v>
      </c>
      <c r="L5946" s="198">
        <v>6.0511122538898232E-3</v>
      </c>
    </row>
    <row r="5947" spans="1:12" ht="14.4" x14ac:dyDescent="0.3">
      <c r="A5947" s="7">
        <v>35509</v>
      </c>
      <c r="B5947" s="191">
        <v>785.77002000000005</v>
      </c>
      <c r="C5947" s="191">
        <v>786.28997800000002</v>
      </c>
      <c r="D5947" s="191">
        <v>778.03997800000002</v>
      </c>
      <c r="E5947" s="191">
        <v>782.65002400000003</v>
      </c>
      <c r="F5947" s="192">
        <v>782.65002400000003</v>
      </c>
      <c r="G5947" s="191">
        <v>497480000</v>
      </c>
      <c r="H5947" s="194">
        <f t="shared" si="92"/>
        <v>-3.9706223457087542E-3</v>
      </c>
      <c r="I5947" s="193"/>
      <c r="J5947" s="197">
        <v>5945</v>
      </c>
      <c r="K5947" s="234">
        <v>-3.9706223457087542E-3</v>
      </c>
      <c r="L5947" s="198">
        <v>6.0528266190229014E-3</v>
      </c>
    </row>
    <row r="5948" spans="1:12" ht="14.4" x14ac:dyDescent="0.3">
      <c r="A5948" s="7">
        <v>35508</v>
      </c>
      <c r="B5948" s="191">
        <v>789.65997300000004</v>
      </c>
      <c r="C5948" s="191">
        <v>791.59002699999996</v>
      </c>
      <c r="D5948" s="191">
        <v>780.03002900000001</v>
      </c>
      <c r="E5948" s="191">
        <v>785.77002000000005</v>
      </c>
      <c r="F5948" s="192">
        <v>785.77002000000005</v>
      </c>
      <c r="G5948" s="191">
        <v>535580000</v>
      </c>
      <c r="H5948" s="194">
        <f t="shared" si="92"/>
        <v>-4.9261114061811403E-3</v>
      </c>
      <c r="I5948" s="193"/>
      <c r="J5948" s="197">
        <v>5946</v>
      </c>
      <c r="K5948" s="234">
        <v>-4.9261114061811403E-3</v>
      </c>
      <c r="L5948" s="198">
        <v>6.0571692697355024E-3</v>
      </c>
    </row>
    <row r="5949" spans="1:12" ht="14.4" x14ac:dyDescent="0.3">
      <c r="A5949" s="7">
        <v>35507</v>
      </c>
      <c r="B5949" s="191">
        <v>795.71002199999998</v>
      </c>
      <c r="C5949" s="191">
        <v>797.17999299999997</v>
      </c>
      <c r="D5949" s="191">
        <v>785.46997099999999</v>
      </c>
      <c r="E5949" s="191">
        <v>789.65997300000004</v>
      </c>
      <c r="F5949" s="192">
        <v>789.65997300000004</v>
      </c>
      <c r="G5949" s="191">
        <v>467330000</v>
      </c>
      <c r="H5949" s="194">
        <f t="shared" si="92"/>
        <v>-7.6033339190491487E-3</v>
      </c>
      <c r="I5949" s="193"/>
      <c r="J5949" s="197">
        <v>5947</v>
      </c>
      <c r="K5949" s="234">
        <v>-7.6033339190491487E-3</v>
      </c>
      <c r="L5949" s="198">
        <v>6.0648004852702306E-3</v>
      </c>
    </row>
    <row r="5950" spans="1:12" ht="14.4" x14ac:dyDescent="0.3">
      <c r="A5950" s="7">
        <v>35506</v>
      </c>
      <c r="B5950" s="191">
        <v>793.169983</v>
      </c>
      <c r="C5950" s="191">
        <v>796.28002900000001</v>
      </c>
      <c r="D5950" s="191">
        <v>782.97997999999995</v>
      </c>
      <c r="E5950" s="191">
        <v>795.71002199999998</v>
      </c>
      <c r="F5950" s="192">
        <v>795.71002199999998</v>
      </c>
      <c r="G5950" s="191">
        <v>495260000</v>
      </c>
      <c r="H5950" s="194">
        <f t="shared" si="92"/>
        <v>3.2023892159821926E-3</v>
      </c>
      <c r="I5950" s="193"/>
      <c r="J5950" s="197">
        <v>5948</v>
      </c>
      <c r="K5950" s="234">
        <v>3.2023892159821926E-3</v>
      </c>
      <c r="L5950" s="198">
        <v>6.0695323323163913E-3</v>
      </c>
    </row>
    <row r="5951" spans="1:12" ht="14.4" x14ac:dyDescent="0.3">
      <c r="A5951" s="7">
        <v>35503</v>
      </c>
      <c r="B5951" s="191">
        <v>789.55999799999995</v>
      </c>
      <c r="C5951" s="191">
        <v>796.88000499999998</v>
      </c>
      <c r="D5951" s="191">
        <v>789.55999799999995</v>
      </c>
      <c r="E5951" s="191">
        <v>793.169983</v>
      </c>
      <c r="F5951" s="192">
        <v>793.169983</v>
      </c>
      <c r="G5951" s="191">
        <v>491540000</v>
      </c>
      <c r="H5951" s="194">
        <f t="shared" si="92"/>
        <v>4.5721477900911231E-3</v>
      </c>
      <c r="I5951" s="193"/>
      <c r="J5951" s="197">
        <v>5949</v>
      </c>
      <c r="K5951" s="234">
        <v>4.5721477900911231E-3</v>
      </c>
      <c r="L5951" s="198">
        <v>6.0714709895188634E-3</v>
      </c>
    </row>
    <row r="5952" spans="1:12" ht="14.4" x14ac:dyDescent="0.3">
      <c r="A5952" s="7">
        <v>35502</v>
      </c>
      <c r="B5952" s="191">
        <v>804.26000999999997</v>
      </c>
      <c r="C5952" s="191">
        <v>804.26000999999997</v>
      </c>
      <c r="D5952" s="191">
        <v>789.44000200000005</v>
      </c>
      <c r="E5952" s="191">
        <v>789.55999799999995</v>
      </c>
      <c r="F5952" s="192">
        <v>789.55999799999995</v>
      </c>
      <c r="G5952" s="191">
        <v>507560000</v>
      </c>
      <c r="H5952" s="194">
        <f t="shared" si="92"/>
        <v>-1.8277686093083275E-2</v>
      </c>
      <c r="I5952" s="193"/>
      <c r="J5952" s="197">
        <v>5950</v>
      </c>
      <c r="K5952" s="234">
        <v>-1.8277686093083275E-2</v>
      </c>
      <c r="L5952" s="198">
        <v>6.0789073053124955E-3</v>
      </c>
    </row>
    <row r="5953" spans="1:12" ht="14.4" x14ac:dyDescent="0.3">
      <c r="A5953" s="7">
        <v>35501</v>
      </c>
      <c r="B5953" s="191">
        <v>811.34002699999996</v>
      </c>
      <c r="C5953" s="191">
        <v>811.34002699999996</v>
      </c>
      <c r="D5953" s="191">
        <v>801.07000700000003</v>
      </c>
      <c r="E5953" s="191">
        <v>804.26000999999997</v>
      </c>
      <c r="F5953" s="192">
        <v>804.26000999999997</v>
      </c>
      <c r="G5953" s="191">
        <v>490200000</v>
      </c>
      <c r="H5953" s="194">
        <f t="shared" si="92"/>
        <v>-8.726325294437863E-3</v>
      </c>
      <c r="I5953" s="193"/>
      <c r="J5953" s="197">
        <v>5951</v>
      </c>
      <c r="K5953" s="234">
        <v>-8.726325294437863E-3</v>
      </c>
      <c r="L5953" s="198">
        <v>6.0809309858456308E-3</v>
      </c>
    </row>
    <row r="5954" spans="1:12" ht="14.4" x14ac:dyDescent="0.3">
      <c r="A5954" s="7">
        <v>35500</v>
      </c>
      <c r="B5954" s="191">
        <v>813.65002400000003</v>
      </c>
      <c r="C5954" s="191">
        <v>814.90002400000003</v>
      </c>
      <c r="D5954" s="191">
        <v>810.77002000000005</v>
      </c>
      <c r="E5954" s="191">
        <v>811.34002699999996</v>
      </c>
      <c r="F5954" s="192">
        <v>811.34002699999996</v>
      </c>
      <c r="G5954" s="191">
        <v>493250000</v>
      </c>
      <c r="H5954" s="194">
        <f t="shared" si="92"/>
        <v>-2.839054792432559E-3</v>
      </c>
      <c r="I5954" s="193"/>
      <c r="J5954" s="197">
        <v>5952</v>
      </c>
      <c r="K5954" s="234">
        <v>-2.839054792432559E-3</v>
      </c>
      <c r="L5954" s="198">
        <v>6.0809750474633151E-3</v>
      </c>
    </row>
    <row r="5955" spans="1:12" ht="14.4" x14ac:dyDescent="0.3">
      <c r="A5955" s="7">
        <v>35499</v>
      </c>
      <c r="B5955" s="191">
        <v>804.96997099999999</v>
      </c>
      <c r="C5955" s="191">
        <v>813.65997300000004</v>
      </c>
      <c r="D5955" s="191">
        <v>803.65997300000004</v>
      </c>
      <c r="E5955" s="191">
        <v>813.65002400000003</v>
      </c>
      <c r="F5955" s="192">
        <v>813.65002400000003</v>
      </c>
      <c r="G5955" s="191">
        <v>468780000</v>
      </c>
      <c r="H5955" s="194">
        <f t="shared" si="92"/>
        <v>1.078307677641312E-2</v>
      </c>
      <c r="I5955" s="193"/>
      <c r="J5955" s="197">
        <v>5953</v>
      </c>
      <c r="K5955" s="234">
        <v>1.078307677641312E-2</v>
      </c>
      <c r="L5955" s="198">
        <v>6.0817644686330316E-3</v>
      </c>
    </row>
    <row r="5956" spans="1:12" ht="14.4" x14ac:dyDescent="0.3">
      <c r="A5956" s="7">
        <v>35496</v>
      </c>
      <c r="B5956" s="191">
        <v>798.55999799999995</v>
      </c>
      <c r="C5956" s="191">
        <v>808.19000200000005</v>
      </c>
      <c r="D5956" s="191">
        <v>798.55999799999995</v>
      </c>
      <c r="E5956" s="191">
        <v>804.96997099999999</v>
      </c>
      <c r="F5956" s="192">
        <v>804.96997099999999</v>
      </c>
      <c r="G5956" s="191">
        <v>508270000</v>
      </c>
      <c r="H5956" s="194">
        <f t="shared" ref="H5956:H6019" si="93">(F5956-F5957)/F5957</f>
        <v>8.0269147165571361E-3</v>
      </c>
      <c r="I5956" s="193"/>
      <c r="J5956" s="197">
        <v>5954</v>
      </c>
      <c r="K5956" s="234">
        <v>8.0269147165571361E-3</v>
      </c>
      <c r="L5956" s="198">
        <v>6.0820094914492877E-3</v>
      </c>
    </row>
    <row r="5957" spans="1:12" ht="14.4" x14ac:dyDescent="0.3">
      <c r="A5957" s="7">
        <v>35495</v>
      </c>
      <c r="B5957" s="191">
        <v>801.98999000000003</v>
      </c>
      <c r="C5957" s="191">
        <v>804.10998500000005</v>
      </c>
      <c r="D5957" s="191">
        <v>797.5</v>
      </c>
      <c r="E5957" s="191">
        <v>798.55999799999995</v>
      </c>
      <c r="F5957" s="192">
        <v>798.55999799999995</v>
      </c>
      <c r="G5957" s="191">
        <v>540310000</v>
      </c>
      <c r="H5957" s="194">
        <f t="shared" si="93"/>
        <v>-4.2768513856389703E-3</v>
      </c>
      <c r="I5957" s="193"/>
      <c r="J5957" s="197">
        <v>5955</v>
      </c>
      <c r="K5957" s="234">
        <v>-4.2768513856389703E-3</v>
      </c>
      <c r="L5957" s="198">
        <v>6.0864071270145632E-3</v>
      </c>
    </row>
    <row r="5958" spans="1:12" ht="14.4" x14ac:dyDescent="0.3">
      <c r="A5958" s="7">
        <v>35494</v>
      </c>
      <c r="B5958" s="191">
        <v>790.95001200000002</v>
      </c>
      <c r="C5958" s="191">
        <v>801.98999000000003</v>
      </c>
      <c r="D5958" s="191">
        <v>790.95001200000002</v>
      </c>
      <c r="E5958" s="191">
        <v>801.98999000000003</v>
      </c>
      <c r="F5958" s="192">
        <v>801.98999000000003</v>
      </c>
      <c r="G5958" s="191">
        <v>532500000</v>
      </c>
      <c r="H5958" s="194">
        <f t="shared" si="93"/>
        <v>1.395787070295919E-2</v>
      </c>
      <c r="I5958" s="193"/>
      <c r="J5958" s="197">
        <v>5956</v>
      </c>
      <c r="K5958" s="234">
        <v>1.395787070295919E-2</v>
      </c>
      <c r="L5958" s="198">
        <v>6.0906874447222079E-3</v>
      </c>
    </row>
    <row r="5959" spans="1:12" ht="14.4" x14ac:dyDescent="0.3">
      <c r="A5959" s="7">
        <v>35493</v>
      </c>
      <c r="B5959" s="191">
        <v>795.30999799999995</v>
      </c>
      <c r="C5959" s="191">
        <v>798.92999299999997</v>
      </c>
      <c r="D5959" s="191">
        <v>789.97997999999995</v>
      </c>
      <c r="E5959" s="191">
        <v>790.95001200000002</v>
      </c>
      <c r="F5959" s="192">
        <v>790.95001200000002</v>
      </c>
      <c r="G5959" s="191">
        <v>537890000</v>
      </c>
      <c r="H5959" s="194">
        <f t="shared" si="93"/>
        <v>-5.4821214507100105E-3</v>
      </c>
      <c r="I5959" s="193"/>
      <c r="J5959" s="197">
        <v>5957</v>
      </c>
      <c r="K5959" s="234">
        <v>-5.4821214507100105E-3</v>
      </c>
      <c r="L5959" s="198">
        <v>6.0930763798607481E-3</v>
      </c>
    </row>
    <row r="5960" spans="1:12" ht="14.4" x14ac:dyDescent="0.3">
      <c r="A5960" s="7">
        <v>35492</v>
      </c>
      <c r="B5960" s="191">
        <v>790.82000700000003</v>
      </c>
      <c r="C5960" s="191">
        <v>795.30999799999995</v>
      </c>
      <c r="D5960" s="191">
        <v>785.65997300000004</v>
      </c>
      <c r="E5960" s="191">
        <v>795.30999799999995</v>
      </c>
      <c r="F5960" s="192">
        <v>795.30999799999995</v>
      </c>
      <c r="G5960" s="191">
        <v>437220000</v>
      </c>
      <c r="H5960" s="194">
        <f t="shared" si="93"/>
        <v>5.6776396149015463E-3</v>
      </c>
      <c r="I5960" s="193"/>
      <c r="J5960" s="197">
        <v>5958</v>
      </c>
      <c r="K5960" s="234">
        <v>5.6776396149015463E-3</v>
      </c>
      <c r="L5960" s="198">
        <v>6.0948668292022815E-3</v>
      </c>
    </row>
    <row r="5961" spans="1:12" ht="14.4" x14ac:dyDescent="0.3">
      <c r="A5961" s="7">
        <v>35489</v>
      </c>
      <c r="B5961" s="191">
        <v>795.07000700000003</v>
      </c>
      <c r="C5961" s="191">
        <v>795.70001200000002</v>
      </c>
      <c r="D5961" s="191">
        <v>788.5</v>
      </c>
      <c r="E5961" s="191">
        <v>790.82000700000003</v>
      </c>
      <c r="F5961" s="192">
        <v>790.82000700000003</v>
      </c>
      <c r="G5961" s="191">
        <v>508280000</v>
      </c>
      <c r="H5961" s="194">
        <f t="shared" si="93"/>
        <v>-5.3454412348370728E-3</v>
      </c>
      <c r="I5961" s="193"/>
      <c r="J5961" s="197">
        <v>5959</v>
      </c>
      <c r="K5961" s="234">
        <v>-5.3454412348370728E-3</v>
      </c>
      <c r="L5961" s="198">
        <v>6.1066363037667716E-3</v>
      </c>
    </row>
    <row r="5962" spans="1:12" ht="14.4" x14ac:dyDescent="0.3">
      <c r="A5962" s="7">
        <v>35488</v>
      </c>
      <c r="B5962" s="191">
        <v>805.67999299999997</v>
      </c>
      <c r="C5962" s="191">
        <v>805.67999299999997</v>
      </c>
      <c r="D5962" s="191">
        <v>795.05999799999995</v>
      </c>
      <c r="E5962" s="191">
        <v>795.07000700000003</v>
      </c>
      <c r="F5962" s="192">
        <v>795.07000700000003</v>
      </c>
      <c r="G5962" s="191">
        <v>464660000</v>
      </c>
      <c r="H5962" s="194">
        <f t="shared" si="93"/>
        <v>-1.3168982837085215E-2</v>
      </c>
      <c r="I5962" s="193"/>
      <c r="J5962" s="197">
        <v>5960</v>
      </c>
      <c r="K5962" s="234">
        <v>-1.3168982837085215E-2</v>
      </c>
      <c r="L5962" s="198">
        <v>6.1094634181048102E-3</v>
      </c>
    </row>
    <row r="5963" spans="1:12" ht="14.4" x14ac:dyDescent="0.3">
      <c r="A5963" s="7">
        <v>35487</v>
      </c>
      <c r="B5963" s="191">
        <v>812.09997599999997</v>
      </c>
      <c r="C5963" s="191">
        <v>812.70001200000002</v>
      </c>
      <c r="D5963" s="191">
        <v>798.13000499999998</v>
      </c>
      <c r="E5963" s="191">
        <v>805.67999299999997</v>
      </c>
      <c r="F5963" s="192">
        <v>805.67999299999997</v>
      </c>
      <c r="G5963" s="191">
        <v>573920000</v>
      </c>
      <c r="H5963" s="194">
        <f t="shared" si="93"/>
        <v>-7.8199521855367802E-3</v>
      </c>
      <c r="I5963" s="193"/>
      <c r="J5963" s="197">
        <v>5961</v>
      </c>
      <c r="K5963" s="234">
        <v>-7.8199521855367802E-3</v>
      </c>
      <c r="L5963" s="198">
        <v>6.1118999662613197E-3</v>
      </c>
    </row>
    <row r="5964" spans="1:12" ht="14.4" x14ac:dyDescent="0.3">
      <c r="A5964" s="7">
        <v>35486</v>
      </c>
      <c r="B5964" s="191">
        <v>810.28002900000001</v>
      </c>
      <c r="C5964" s="191">
        <v>812.84997599999997</v>
      </c>
      <c r="D5964" s="191">
        <v>807.65002400000003</v>
      </c>
      <c r="E5964" s="191">
        <v>812.03002900000001</v>
      </c>
      <c r="F5964" s="192">
        <v>812.03002900000001</v>
      </c>
      <c r="G5964" s="191">
        <v>527450000</v>
      </c>
      <c r="H5964" s="194">
        <f t="shared" si="93"/>
        <v>2.1597471705673741E-3</v>
      </c>
      <c r="I5964" s="193"/>
      <c r="J5964" s="197">
        <v>5962</v>
      </c>
      <c r="K5964" s="234">
        <v>2.1597471705673741E-3</v>
      </c>
      <c r="L5964" s="198">
        <v>6.1126822570300417E-3</v>
      </c>
    </row>
    <row r="5965" spans="1:12" ht="14.4" x14ac:dyDescent="0.3">
      <c r="A5965" s="7">
        <v>35485</v>
      </c>
      <c r="B5965" s="191">
        <v>801.77002000000005</v>
      </c>
      <c r="C5965" s="191">
        <v>810.64001499999995</v>
      </c>
      <c r="D5965" s="191">
        <v>798.419983</v>
      </c>
      <c r="E5965" s="191">
        <v>810.28002900000001</v>
      </c>
      <c r="F5965" s="192">
        <v>810.28002900000001</v>
      </c>
      <c r="G5965" s="191">
        <v>462450000</v>
      </c>
      <c r="H5965" s="194">
        <f t="shared" si="93"/>
        <v>1.0614027448918541E-2</v>
      </c>
      <c r="I5965" s="193"/>
      <c r="J5965" s="197">
        <v>5963</v>
      </c>
      <c r="K5965" s="234">
        <v>1.0614027448918541E-2</v>
      </c>
      <c r="L5965" s="198">
        <v>6.1222774629861578E-3</v>
      </c>
    </row>
    <row r="5966" spans="1:12" ht="14.4" x14ac:dyDescent="0.3">
      <c r="A5966" s="7">
        <v>35482</v>
      </c>
      <c r="B5966" s="191">
        <v>802.79998799999998</v>
      </c>
      <c r="C5966" s="191">
        <v>804.94000200000005</v>
      </c>
      <c r="D5966" s="191">
        <v>799.98999000000003</v>
      </c>
      <c r="E5966" s="191">
        <v>801.77002000000005</v>
      </c>
      <c r="F5966" s="192">
        <v>801.77002000000005</v>
      </c>
      <c r="G5966" s="191">
        <v>478450000</v>
      </c>
      <c r="H5966" s="194">
        <f t="shared" si="93"/>
        <v>-1.2829696255550265E-3</v>
      </c>
      <c r="I5966" s="193"/>
      <c r="J5966" s="197">
        <v>5964</v>
      </c>
      <c r="K5966" s="234">
        <v>-1.2829696255550265E-3</v>
      </c>
      <c r="L5966" s="198">
        <v>6.1238363403725181E-3</v>
      </c>
    </row>
    <row r="5967" spans="1:12" ht="14.4" x14ac:dyDescent="0.3">
      <c r="A5967" s="7">
        <v>35481</v>
      </c>
      <c r="B5967" s="191">
        <v>812.48999000000003</v>
      </c>
      <c r="C5967" s="191">
        <v>812.48999000000003</v>
      </c>
      <c r="D5967" s="191">
        <v>800.34997599999997</v>
      </c>
      <c r="E5967" s="191">
        <v>802.79998799999998</v>
      </c>
      <c r="F5967" s="192">
        <v>802.79998799999998</v>
      </c>
      <c r="G5967" s="191">
        <v>492220000</v>
      </c>
      <c r="H5967" s="194">
        <f t="shared" si="93"/>
        <v>-1.1926303239748281E-2</v>
      </c>
      <c r="I5967" s="193"/>
      <c r="J5967" s="197">
        <v>5965</v>
      </c>
      <c r="K5967" s="234">
        <v>-1.1926303239748281E-2</v>
      </c>
      <c r="L5967" s="198">
        <v>6.1249194583036489E-3</v>
      </c>
    </row>
    <row r="5968" spans="1:12" ht="14.4" x14ac:dyDescent="0.3">
      <c r="A5968" s="7">
        <v>35480</v>
      </c>
      <c r="B5968" s="191">
        <v>816.28997800000002</v>
      </c>
      <c r="C5968" s="191">
        <v>817.67999299999997</v>
      </c>
      <c r="D5968" s="191">
        <v>811.20001200000002</v>
      </c>
      <c r="E5968" s="191">
        <v>812.48999000000003</v>
      </c>
      <c r="F5968" s="192">
        <v>812.48999000000003</v>
      </c>
      <c r="G5968" s="191">
        <v>519350000</v>
      </c>
      <c r="H5968" s="194">
        <f t="shared" si="93"/>
        <v>-4.6551937453775585E-3</v>
      </c>
      <c r="I5968" s="193"/>
      <c r="J5968" s="197">
        <v>5966</v>
      </c>
      <c r="K5968" s="234">
        <v>-4.6551937453775585E-3</v>
      </c>
      <c r="L5968" s="198">
        <v>6.1265337911273424E-3</v>
      </c>
    </row>
    <row r="5969" spans="1:12" ht="14.4" x14ac:dyDescent="0.3">
      <c r="A5969" s="7">
        <v>35479</v>
      </c>
      <c r="B5969" s="191">
        <v>808.47997999999995</v>
      </c>
      <c r="C5969" s="191">
        <v>816.28997800000002</v>
      </c>
      <c r="D5969" s="191">
        <v>806.34002699999996</v>
      </c>
      <c r="E5969" s="191">
        <v>816.28997800000002</v>
      </c>
      <c r="F5969" s="192">
        <v>816.28997800000002</v>
      </c>
      <c r="G5969" s="191">
        <v>474110000</v>
      </c>
      <c r="H5969" s="194">
        <f t="shared" si="93"/>
        <v>9.6601006743544399E-3</v>
      </c>
      <c r="I5969" s="193"/>
      <c r="J5969" s="197">
        <v>5967</v>
      </c>
      <c r="K5969" s="234">
        <v>9.6601006743544399E-3</v>
      </c>
      <c r="L5969" s="198">
        <v>6.127128428304116E-3</v>
      </c>
    </row>
    <row r="5970" spans="1:12" ht="14.4" x14ac:dyDescent="0.3">
      <c r="A5970" s="7">
        <v>35475</v>
      </c>
      <c r="B5970" s="191">
        <v>811.82000700000003</v>
      </c>
      <c r="C5970" s="191">
        <v>812.20001200000002</v>
      </c>
      <c r="D5970" s="191">
        <v>808.15002400000003</v>
      </c>
      <c r="E5970" s="191">
        <v>808.47997999999995</v>
      </c>
      <c r="F5970" s="192">
        <v>808.47997999999995</v>
      </c>
      <c r="G5970" s="191">
        <v>491540000</v>
      </c>
      <c r="H5970" s="194">
        <f t="shared" si="93"/>
        <v>-4.114245733291071E-3</v>
      </c>
      <c r="I5970" s="193"/>
      <c r="J5970" s="197">
        <v>5968</v>
      </c>
      <c r="K5970" s="234">
        <v>-4.114245733291071E-3</v>
      </c>
      <c r="L5970" s="198">
        <v>6.1355867881348926E-3</v>
      </c>
    </row>
    <row r="5971" spans="1:12" ht="14.4" x14ac:dyDescent="0.3">
      <c r="A5971" s="7">
        <v>35474</v>
      </c>
      <c r="B5971" s="191">
        <v>802.77002000000005</v>
      </c>
      <c r="C5971" s="191">
        <v>812.92999299999997</v>
      </c>
      <c r="D5971" s="191">
        <v>802.77002000000005</v>
      </c>
      <c r="E5971" s="191">
        <v>811.82000700000003</v>
      </c>
      <c r="F5971" s="192">
        <v>811.82000700000003</v>
      </c>
      <c r="G5971" s="191">
        <v>593710000</v>
      </c>
      <c r="H5971" s="194">
        <f t="shared" si="93"/>
        <v>1.1273449150480216E-2</v>
      </c>
      <c r="I5971" s="193"/>
      <c r="J5971" s="197">
        <v>5969</v>
      </c>
      <c r="K5971" s="234">
        <v>1.1273449150480216E-2</v>
      </c>
      <c r="L5971" s="198">
        <v>6.1406523707882984E-3</v>
      </c>
    </row>
    <row r="5972" spans="1:12" ht="14.4" x14ac:dyDescent="0.3">
      <c r="A5972" s="7">
        <v>35473</v>
      </c>
      <c r="B5972" s="191">
        <v>789.59002699999996</v>
      </c>
      <c r="C5972" s="191">
        <v>802.77002000000005</v>
      </c>
      <c r="D5972" s="191">
        <v>789.59002699999996</v>
      </c>
      <c r="E5972" s="191">
        <v>802.77002000000005</v>
      </c>
      <c r="F5972" s="192">
        <v>802.77002000000005</v>
      </c>
      <c r="G5972" s="191">
        <v>563890000</v>
      </c>
      <c r="H5972" s="194">
        <f t="shared" si="93"/>
        <v>1.6692197911967906E-2</v>
      </c>
      <c r="I5972" s="193"/>
      <c r="J5972" s="197">
        <v>5970</v>
      </c>
      <c r="K5972" s="234">
        <v>1.6692197911967906E-2</v>
      </c>
      <c r="L5972" s="198">
        <v>6.1430925630340527E-3</v>
      </c>
    </row>
    <row r="5973" spans="1:12" ht="14.4" x14ac:dyDescent="0.3">
      <c r="A5973" s="7">
        <v>35472</v>
      </c>
      <c r="B5973" s="191">
        <v>785.42999299999997</v>
      </c>
      <c r="C5973" s="191">
        <v>789.59997599999997</v>
      </c>
      <c r="D5973" s="191">
        <v>780.95001200000002</v>
      </c>
      <c r="E5973" s="191">
        <v>789.59002699999996</v>
      </c>
      <c r="F5973" s="192">
        <v>789.59002699999996</v>
      </c>
      <c r="G5973" s="191">
        <v>483090000</v>
      </c>
      <c r="H5973" s="194">
        <f t="shared" si="93"/>
        <v>5.296505146321801E-3</v>
      </c>
      <c r="I5973" s="193"/>
      <c r="J5973" s="197">
        <v>5971</v>
      </c>
      <c r="K5973" s="234">
        <v>5.296505146321801E-3</v>
      </c>
      <c r="L5973" s="198">
        <v>6.1447148403972647E-3</v>
      </c>
    </row>
    <row r="5974" spans="1:12" ht="14.4" x14ac:dyDescent="0.3">
      <c r="A5974" s="7">
        <v>35471</v>
      </c>
      <c r="B5974" s="191">
        <v>789.55999799999995</v>
      </c>
      <c r="C5974" s="191">
        <v>793.46002199999998</v>
      </c>
      <c r="D5974" s="191">
        <v>784.69000200000005</v>
      </c>
      <c r="E5974" s="191">
        <v>785.42999299999997</v>
      </c>
      <c r="F5974" s="192">
        <v>785.42999299999997</v>
      </c>
      <c r="G5974" s="191">
        <v>471590000</v>
      </c>
      <c r="H5974" s="194">
        <f t="shared" si="93"/>
        <v>-5.2307677826403552E-3</v>
      </c>
      <c r="I5974" s="193"/>
      <c r="J5974" s="197">
        <v>5972</v>
      </c>
      <c r="K5974" s="234">
        <v>-5.2307677826403552E-3</v>
      </c>
      <c r="L5974" s="198">
        <v>6.1486026043415139E-3</v>
      </c>
    </row>
    <row r="5975" spans="1:12" ht="14.4" x14ac:dyDescent="0.3">
      <c r="A5975" s="7">
        <v>35468</v>
      </c>
      <c r="B5975" s="191">
        <v>780.15002400000003</v>
      </c>
      <c r="C5975" s="191">
        <v>789.71997099999999</v>
      </c>
      <c r="D5975" s="191">
        <v>778.19000200000005</v>
      </c>
      <c r="E5975" s="191">
        <v>789.55999799999995</v>
      </c>
      <c r="F5975" s="192">
        <v>789.55999799999995</v>
      </c>
      <c r="G5975" s="191">
        <v>540910000</v>
      </c>
      <c r="H5975" s="194">
        <f t="shared" si="93"/>
        <v>1.2061749292466752E-2</v>
      </c>
      <c r="I5975" s="193"/>
      <c r="J5975" s="197">
        <v>5973</v>
      </c>
      <c r="K5975" s="234">
        <v>1.2061749292466752E-2</v>
      </c>
      <c r="L5975" s="198">
        <v>6.149422167647297E-3</v>
      </c>
    </row>
    <row r="5976" spans="1:12" ht="14.4" x14ac:dyDescent="0.3">
      <c r="A5976" s="7">
        <v>35467</v>
      </c>
      <c r="B5976" s="191">
        <v>778.28002900000001</v>
      </c>
      <c r="C5976" s="191">
        <v>780.34997599999997</v>
      </c>
      <c r="D5976" s="191">
        <v>774.45001200000002</v>
      </c>
      <c r="E5976" s="191">
        <v>780.15002400000003</v>
      </c>
      <c r="F5976" s="192">
        <v>780.15002400000003</v>
      </c>
      <c r="G5976" s="191">
        <v>519660000</v>
      </c>
      <c r="H5976" s="194">
        <f t="shared" si="93"/>
        <v>2.4027277205130714E-3</v>
      </c>
      <c r="I5976" s="193"/>
      <c r="J5976" s="197">
        <v>5974</v>
      </c>
      <c r="K5976" s="234">
        <v>2.4027277205130714E-3</v>
      </c>
      <c r="L5976" s="198">
        <v>6.1495933075465872E-3</v>
      </c>
    </row>
    <row r="5977" spans="1:12" ht="14.4" x14ac:dyDescent="0.3">
      <c r="A5977" s="7">
        <v>35466</v>
      </c>
      <c r="B5977" s="191">
        <v>789.26000999999997</v>
      </c>
      <c r="C5977" s="191">
        <v>792.71002199999998</v>
      </c>
      <c r="D5977" s="191">
        <v>773.42999299999997</v>
      </c>
      <c r="E5977" s="191">
        <v>778.28002900000001</v>
      </c>
      <c r="F5977" s="192">
        <v>778.28002900000001</v>
      </c>
      <c r="G5977" s="191">
        <v>580520000</v>
      </c>
      <c r="H5977" s="194">
        <f t="shared" si="93"/>
        <v>-1.3911741201736489E-2</v>
      </c>
      <c r="I5977" s="193"/>
      <c r="J5977" s="197">
        <v>5975</v>
      </c>
      <c r="K5977" s="234">
        <v>-1.3911741201736489E-2</v>
      </c>
      <c r="L5977" s="198">
        <v>6.1521197368406971E-3</v>
      </c>
    </row>
    <row r="5978" spans="1:12" ht="14.4" x14ac:dyDescent="0.3">
      <c r="A5978" s="7">
        <v>35465</v>
      </c>
      <c r="B5978" s="191">
        <v>786.72997999999995</v>
      </c>
      <c r="C5978" s="191">
        <v>789.28002900000001</v>
      </c>
      <c r="D5978" s="191">
        <v>783.67999299999997</v>
      </c>
      <c r="E5978" s="191">
        <v>789.26000999999997</v>
      </c>
      <c r="F5978" s="192">
        <v>789.26000999999997</v>
      </c>
      <c r="G5978" s="191">
        <v>506530000</v>
      </c>
      <c r="H5978" s="194">
        <f t="shared" si="93"/>
        <v>3.2158810065939154E-3</v>
      </c>
      <c r="I5978" s="193"/>
      <c r="J5978" s="197">
        <v>5976</v>
      </c>
      <c r="K5978" s="234">
        <v>3.2158810065939154E-3</v>
      </c>
      <c r="L5978" s="198">
        <v>6.1523046526781189E-3</v>
      </c>
    </row>
    <row r="5979" spans="1:12" ht="14.4" x14ac:dyDescent="0.3">
      <c r="A5979" s="7">
        <v>35464</v>
      </c>
      <c r="B5979" s="191">
        <v>786.15997300000004</v>
      </c>
      <c r="C5979" s="191">
        <v>787.14001499999995</v>
      </c>
      <c r="D5979" s="191">
        <v>783.11999500000002</v>
      </c>
      <c r="E5979" s="191">
        <v>786.72997999999995</v>
      </c>
      <c r="F5979" s="192">
        <v>786.72997999999995</v>
      </c>
      <c r="G5979" s="191">
        <v>463600000</v>
      </c>
      <c r="H5979" s="194">
        <f t="shared" si="93"/>
        <v>7.2505217713484207E-4</v>
      </c>
      <c r="I5979" s="193"/>
      <c r="J5979" s="197">
        <v>5977</v>
      </c>
      <c r="K5979" s="234">
        <v>7.2505217713484207E-4</v>
      </c>
      <c r="L5979" s="198">
        <v>6.1547700760315564E-3</v>
      </c>
    </row>
    <row r="5980" spans="1:12" ht="14.4" x14ac:dyDescent="0.3">
      <c r="A5980" s="7">
        <v>35461</v>
      </c>
      <c r="B5980" s="191">
        <v>784.169983</v>
      </c>
      <c r="C5980" s="191">
        <v>791.85998500000005</v>
      </c>
      <c r="D5980" s="191">
        <v>784.169983</v>
      </c>
      <c r="E5980" s="191">
        <v>786.15997300000004</v>
      </c>
      <c r="F5980" s="192">
        <v>786.15997300000004</v>
      </c>
      <c r="G5980" s="191">
        <v>578550000</v>
      </c>
      <c r="H5980" s="194">
        <f t="shared" si="93"/>
        <v>2.5377023389583559E-3</v>
      </c>
      <c r="I5980" s="193"/>
      <c r="J5980" s="197">
        <v>5978</v>
      </c>
      <c r="K5980" s="234">
        <v>2.5377023389583559E-3</v>
      </c>
      <c r="L5980" s="198">
        <v>6.158039707300343E-3</v>
      </c>
    </row>
    <row r="5981" spans="1:12" ht="14.4" x14ac:dyDescent="0.3">
      <c r="A5981" s="7">
        <v>35460</v>
      </c>
      <c r="B5981" s="191">
        <v>772.5</v>
      </c>
      <c r="C5981" s="191">
        <v>784.169983</v>
      </c>
      <c r="D5981" s="191">
        <v>772.5</v>
      </c>
      <c r="E5981" s="191">
        <v>784.169983</v>
      </c>
      <c r="F5981" s="192">
        <v>784.169983</v>
      </c>
      <c r="G5981" s="191">
        <v>524160000</v>
      </c>
      <c r="H5981" s="194">
        <f t="shared" si="93"/>
        <v>1.5106774110032365E-2</v>
      </c>
      <c r="I5981" s="193"/>
      <c r="J5981" s="197">
        <v>5979</v>
      </c>
      <c r="K5981" s="234">
        <v>1.5106774110032365E-2</v>
      </c>
      <c r="L5981" s="198">
        <v>6.1585715622126461E-3</v>
      </c>
    </row>
    <row r="5982" spans="1:12" ht="14.4" x14ac:dyDescent="0.3">
      <c r="A5982" s="7">
        <v>35459</v>
      </c>
      <c r="B5982" s="191">
        <v>765.02002000000005</v>
      </c>
      <c r="C5982" s="191">
        <v>772.70001200000002</v>
      </c>
      <c r="D5982" s="191">
        <v>765.02002000000005</v>
      </c>
      <c r="E5982" s="191">
        <v>772.5</v>
      </c>
      <c r="F5982" s="192">
        <v>772.5</v>
      </c>
      <c r="G5982" s="191">
        <v>498390000</v>
      </c>
      <c r="H5982" s="194">
        <f t="shared" si="93"/>
        <v>9.7774957575619461E-3</v>
      </c>
      <c r="I5982" s="193"/>
      <c r="J5982" s="197">
        <v>5980</v>
      </c>
      <c r="K5982" s="234">
        <v>9.7774957575619461E-3</v>
      </c>
      <c r="L5982" s="198">
        <v>6.1593660216451617E-3</v>
      </c>
    </row>
    <row r="5983" spans="1:12" ht="14.4" x14ac:dyDescent="0.3">
      <c r="A5983" s="7">
        <v>35458</v>
      </c>
      <c r="B5983" s="191">
        <v>765.02002000000005</v>
      </c>
      <c r="C5983" s="191">
        <v>776.32000700000003</v>
      </c>
      <c r="D5983" s="191">
        <v>761.75</v>
      </c>
      <c r="E5983" s="191">
        <v>765.02002000000005</v>
      </c>
      <c r="F5983" s="192">
        <v>765.02002000000005</v>
      </c>
      <c r="G5983" s="191">
        <v>541580000</v>
      </c>
      <c r="H5983" s="194">
        <f t="shared" si="93"/>
        <v>0</v>
      </c>
      <c r="I5983" s="193"/>
      <c r="J5983" s="197">
        <v>5981</v>
      </c>
      <c r="K5983" s="234">
        <v>0</v>
      </c>
      <c r="L5983" s="198">
        <v>6.1597744691358142E-3</v>
      </c>
    </row>
    <row r="5984" spans="1:12" ht="14.4" x14ac:dyDescent="0.3">
      <c r="A5984" s="7">
        <v>35457</v>
      </c>
      <c r="B5984" s="191">
        <v>770.52002000000005</v>
      </c>
      <c r="C5984" s="191">
        <v>771.42999299999997</v>
      </c>
      <c r="D5984" s="191">
        <v>764.17999299999997</v>
      </c>
      <c r="E5984" s="191">
        <v>765.02002000000005</v>
      </c>
      <c r="F5984" s="192">
        <v>765.02002000000005</v>
      </c>
      <c r="G5984" s="191">
        <v>445760000</v>
      </c>
      <c r="H5984" s="194">
        <f t="shared" si="93"/>
        <v>-7.1380364652952168E-3</v>
      </c>
      <c r="I5984" s="193"/>
      <c r="J5984" s="197">
        <v>5982</v>
      </c>
      <c r="K5984" s="234">
        <v>-7.1380364652952168E-3</v>
      </c>
      <c r="L5984" s="198">
        <v>6.160196261303227E-3</v>
      </c>
    </row>
    <row r="5985" spans="1:12" ht="14.4" x14ac:dyDescent="0.3">
      <c r="A5985" s="7">
        <v>35454</v>
      </c>
      <c r="B5985" s="191">
        <v>777.55999799999995</v>
      </c>
      <c r="C5985" s="191">
        <v>778.21002199999998</v>
      </c>
      <c r="D5985" s="191">
        <v>768.169983</v>
      </c>
      <c r="E5985" s="191">
        <v>770.52002000000005</v>
      </c>
      <c r="F5985" s="192">
        <v>770.52002000000005</v>
      </c>
      <c r="G5985" s="191">
        <v>542920000</v>
      </c>
      <c r="H5985" s="194">
        <f t="shared" si="93"/>
        <v>-9.053935410910768E-3</v>
      </c>
      <c r="I5985" s="193"/>
      <c r="J5985" s="197">
        <v>5983</v>
      </c>
      <c r="K5985" s="234">
        <v>-9.053935410910768E-3</v>
      </c>
      <c r="L5985" s="198">
        <v>6.1604034798964915E-3</v>
      </c>
    </row>
    <row r="5986" spans="1:12" ht="14.4" x14ac:dyDescent="0.3">
      <c r="A5986" s="7">
        <v>35453</v>
      </c>
      <c r="B5986" s="191">
        <v>786.22997999999995</v>
      </c>
      <c r="C5986" s="191">
        <v>794.669983</v>
      </c>
      <c r="D5986" s="191">
        <v>776.64001499999995</v>
      </c>
      <c r="E5986" s="191">
        <v>777.55999799999995</v>
      </c>
      <c r="F5986" s="192">
        <v>777.55999799999995</v>
      </c>
      <c r="G5986" s="191">
        <v>685070000</v>
      </c>
      <c r="H5986" s="194">
        <f t="shared" si="93"/>
        <v>-1.1027284917321526E-2</v>
      </c>
      <c r="I5986" s="193"/>
      <c r="J5986" s="197">
        <v>5984</v>
      </c>
      <c r="K5986" s="234">
        <v>-1.1027284917321526E-2</v>
      </c>
      <c r="L5986" s="198">
        <v>6.1786899400682943E-3</v>
      </c>
    </row>
    <row r="5987" spans="1:12" ht="14.4" x14ac:dyDescent="0.3">
      <c r="A5987" s="7">
        <v>35452</v>
      </c>
      <c r="B5987" s="191">
        <v>782.71997099999999</v>
      </c>
      <c r="C5987" s="191">
        <v>786.22997999999995</v>
      </c>
      <c r="D5987" s="191">
        <v>779.55999799999995</v>
      </c>
      <c r="E5987" s="191">
        <v>786.22997999999995</v>
      </c>
      <c r="F5987" s="192">
        <v>786.22997999999995</v>
      </c>
      <c r="G5987" s="191">
        <v>589230000</v>
      </c>
      <c r="H5987" s="194">
        <f t="shared" si="93"/>
        <v>4.4843738885512203E-3</v>
      </c>
      <c r="I5987" s="193"/>
      <c r="J5987" s="197">
        <v>5985</v>
      </c>
      <c r="K5987" s="234">
        <v>4.4843738885512203E-3</v>
      </c>
      <c r="L5987" s="198">
        <v>6.18041247596184E-3</v>
      </c>
    </row>
    <row r="5988" spans="1:12" ht="14.4" x14ac:dyDescent="0.3">
      <c r="A5988" s="7">
        <v>35451</v>
      </c>
      <c r="B5988" s="191">
        <v>776.70001200000002</v>
      </c>
      <c r="C5988" s="191">
        <v>783.71997099999999</v>
      </c>
      <c r="D5988" s="191">
        <v>772</v>
      </c>
      <c r="E5988" s="191">
        <v>782.71997099999999</v>
      </c>
      <c r="F5988" s="192">
        <v>782.71997099999999</v>
      </c>
      <c r="G5988" s="191">
        <v>571280000</v>
      </c>
      <c r="H5988" s="194">
        <f t="shared" si="93"/>
        <v>7.7506874043925872E-3</v>
      </c>
      <c r="I5988" s="193"/>
      <c r="J5988" s="197">
        <v>5986</v>
      </c>
      <c r="K5988" s="234">
        <v>7.7506874043925872E-3</v>
      </c>
      <c r="L5988" s="198">
        <v>6.182772653735057E-3</v>
      </c>
    </row>
    <row r="5989" spans="1:12" ht="14.4" x14ac:dyDescent="0.3">
      <c r="A5989" s="7">
        <v>35450</v>
      </c>
      <c r="B5989" s="191">
        <v>776.169983</v>
      </c>
      <c r="C5989" s="191">
        <v>780.080017</v>
      </c>
      <c r="D5989" s="191">
        <v>774.19000200000005</v>
      </c>
      <c r="E5989" s="191">
        <v>776.70001200000002</v>
      </c>
      <c r="F5989" s="192">
        <v>776.70001200000002</v>
      </c>
      <c r="G5989" s="191">
        <v>440470000</v>
      </c>
      <c r="H5989" s="194">
        <f t="shared" si="93"/>
        <v>6.8287747736827027E-4</v>
      </c>
      <c r="I5989" s="193"/>
      <c r="J5989" s="197">
        <v>5987</v>
      </c>
      <c r="K5989" s="234">
        <v>6.8287747736827027E-4</v>
      </c>
      <c r="L5989" s="198">
        <v>6.1850951836515079E-3</v>
      </c>
    </row>
    <row r="5990" spans="1:12" ht="14.4" x14ac:dyDescent="0.3">
      <c r="A5990" s="7">
        <v>35447</v>
      </c>
      <c r="B5990" s="191">
        <v>769.75</v>
      </c>
      <c r="C5990" s="191">
        <v>776.36999500000002</v>
      </c>
      <c r="D5990" s="191">
        <v>769.71997099999999</v>
      </c>
      <c r="E5990" s="191">
        <v>776.169983</v>
      </c>
      <c r="F5990" s="192">
        <v>776.169983</v>
      </c>
      <c r="G5990" s="191">
        <v>534640000</v>
      </c>
      <c r="H5990" s="194">
        <f t="shared" si="93"/>
        <v>8.3403481649886348E-3</v>
      </c>
      <c r="I5990" s="193"/>
      <c r="J5990" s="197">
        <v>5988</v>
      </c>
      <c r="K5990" s="234">
        <v>8.3403481649886348E-3</v>
      </c>
      <c r="L5990" s="198">
        <v>6.1865132743363109E-3</v>
      </c>
    </row>
    <row r="5991" spans="1:12" ht="14.4" x14ac:dyDescent="0.3">
      <c r="A5991" s="7">
        <v>35446</v>
      </c>
      <c r="B5991" s="191">
        <v>767.20001200000002</v>
      </c>
      <c r="C5991" s="191">
        <v>772.04998799999998</v>
      </c>
      <c r="D5991" s="191">
        <v>765.25</v>
      </c>
      <c r="E5991" s="191">
        <v>769.75</v>
      </c>
      <c r="F5991" s="192">
        <v>769.75</v>
      </c>
      <c r="G5991" s="191">
        <v>537290000</v>
      </c>
      <c r="H5991" s="194">
        <f t="shared" si="93"/>
        <v>3.323759072099682E-3</v>
      </c>
      <c r="I5991" s="193"/>
      <c r="J5991" s="197">
        <v>5989</v>
      </c>
      <c r="K5991" s="234">
        <v>3.323759072099682E-3</v>
      </c>
      <c r="L5991" s="198">
        <v>6.1891068174744586E-3</v>
      </c>
    </row>
    <row r="5992" spans="1:12" ht="14.4" x14ac:dyDescent="0.3">
      <c r="A5992" s="7">
        <v>35445</v>
      </c>
      <c r="B5992" s="191">
        <v>768.85998500000005</v>
      </c>
      <c r="C5992" s="191">
        <v>770.95001200000002</v>
      </c>
      <c r="D5992" s="191">
        <v>763.71997099999999</v>
      </c>
      <c r="E5992" s="191">
        <v>767.20001200000002</v>
      </c>
      <c r="F5992" s="192">
        <v>767.20001200000002</v>
      </c>
      <c r="G5992" s="191">
        <v>524990000</v>
      </c>
      <c r="H5992" s="194">
        <f t="shared" si="93"/>
        <v>-2.1590055827915614E-3</v>
      </c>
      <c r="I5992" s="193"/>
      <c r="J5992" s="197">
        <v>5990</v>
      </c>
      <c r="K5992" s="234">
        <v>-2.1590055827915614E-3</v>
      </c>
      <c r="L5992" s="198">
        <v>6.1954573089404285E-3</v>
      </c>
    </row>
    <row r="5993" spans="1:12" ht="14.4" x14ac:dyDescent="0.3">
      <c r="A5993" s="7">
        <v>35444</v>
      </c>
      <c r="B5993" s="191">
        <v>759.51000999999997</v>
      </c>
      <c r="C5993" s="191">
        <v>772.03997800000002</v>
      </c>
      <c r="D5993" s="191">
        <v>759.51000999999997</v>
      </c>
      <c r="E5993" s="191">
        <v>768.85998500000005</v>
      </c>
      <c r="F5993" s="192">
        <v>768.85998500000005</v>
      </c>
      <c r="G5993" s="191">
        <v>531600000</v>
      </c>
      <c r="H5993" s="194">
        <f t="shared" si="93"/>
        <v>1.2310535578063133E-2</v>
      </c>
      <c r="I5993" s="193"/>
      <c r="J5993" s="197">
        <v>5991</v>
      </c>
      <c r="K5993" s="234">
        <v>1.2310535578063133E-2</v>
      </c>
      <c r="L5993" s="198">
        <v>6.197331916761379E-3</v>
      </c>
    </row>
    <row r="5994" spans="1:12" ht="14.4" x14ac:dyDescent="0.3">
      <c r="A5994" s="7">
        <v>35443</v>
      </c>
      <c r="B5994" s="191">
        <v>759.5</v>
      </c>
      <c r="C5994" s="191">
        <v>762.84997599999997</v>
      </c>
      <c r="D5994" s="191">
        <v>756.69000200000005</v>
      </c>
      <c r="E5994" s="191">
        <v>759.51000999999997</v>
      </c>
      <c r="F5994" s="192">
        <v>759.51000999999997</v>
      </c>
      <c r="G5994" s="191">
        <v>445400000</v>
      </c>
      <c r="H5994" s="194">
        <f t="shared" si="93"/>
        <v>1.317972350225893E-5</v>
      </c>
      <c r="I5994" s="193"/>
      <c r="J5994" s="197">
        <v>5992</v>
      </c>
      <c r="K5994" s="234">
        <v>1.317972350225893E-5</v>
      </c>
      <c r="L5994" s="198">
        <v>6.1988397272563387E-3</v>
      </c>
    </row>
    <row r="5995" spans="1:12" ht="14.4" x14ac:dyDescent="0.3">
      <c r="A5995" s="7">
        <v>35440</v>
      </c>
      <c r="B5995" s="191">
        <v>754.84997599999997</v>
      </c>
      <c r="C5995" s="191">
        <v>759.65002400000003</v>
      </c>
      <c r="D5995" s="191">
        <v>746.919983</v>
      </c>
      <c r="E5995" s="191">
        <v>759.5</v>
      </c>
      <c r="F5995" s="192">
        <v>759.5</v>
      </c>
      <c r="G5995" s="191">
        <v>545850000</v>
      </c>
      <c r="H5995" s="194">
        <f t="shared" si="93"/>
        <v>6.160196261303227E-3</v>
      </c>
      <c r="I5995" s="193"/>
      <c r="J5995" s="197">
        <v>5993</v>
      </c>
      <c r="K5995" s="234">
        <v>6.160196261303227E-3</v>
      </c>
      <c r="L5995" s="198">
        <v>6.199830930729751E-3</v>
      </c>
    </row>
    <row r="5996" spans="1:12" ht="14.4" x14ac:dyDescent="0.3">
      <c r="A5996" s="7">
        <v>35439</v>
      </c>
      <c r="B5996" s="191">
        <v>748.40997300000004</v>
      </c>
      <c r="C5996" s="191">
        <v>757.67999299999997</v>
      </c>
      <c r="D5996" s="191">
        <v>748.40997300000004</v>
      </c>
      <c r="E5996" s="191">
        <v>754.84997599999997</v>
      </c>
      <c r="F5996" s="192">
        <v>754.84997599999997</v>
      </c>
      <c r="G5996" s="191">
        <v>555370000</v>
      </c>
      <c r="H5996" s="194">
        <f t="shared" si="93"/>
        <v>8.6049133928362727E-3</v>
      </c>
      <c r="I5996" s="193"/>
      <c r="J5996" s="197">
        <v>5994</v>
      </c>
      <c r="K5996" s="234">
        <v>8.6049133928362727E-3</v>
      </c>
      <c r="L5996" s="198">
        <v>6.201517749556771E-3</v>
      </c>
    </row>
    <row r="5997" spans="1:12" ht="14.4" x14ac:dyDescent="0.3">
      <c r="A5997" s="7">
        <v>35438</v>
      </c>
      <c r="B5997" s="191">
        <v>753.22997999999995</v>
      </c>
      <c r="C5997" s="191">
        <v>755.71997099999999</v>
      </c>
      <c r="D5997" s="191">
        <v>747.71002199999998</v>
      </c>
      <c r="E5997" s="191">
        <v>748.40997300000004</v>
      </c>
      <c r="F5997" s="192">
        <v>748.40997300000004</v>
      </c>
      <c r="G5997" s="191">
        <v>557510000</v>
      </c>
      <c r="H5997" s="194">
        <f t="shared" si="93"/>
        <v>-6.3991173054475589E-3</v>
      </c>
      <c r="I5997" s="193"/>
      <c r="J5997" s="197">
        <v>5995</v>
      </c>
      <c r="K5997" s="234">
        <v>-6.3991173054475589E-3</v>
      </c>
      <c r="L5997" s="198">
        <v>6.2062966293212106E-3</v>
      </c>
    </row>
    <row r="5998" spans="1:12" ht="14.4" x14ac:dyDescent="0.3">
      <c r="A5998" s="7">
        <v>35437</v>
      </c>
      <c r="B5998" s="191">
        <v>747.65002400000003</v>
      </c>
      <c r="C5998" s="191">
        <v>753.26000999999997</v>
      </c>
      <c r="D5998" s="191">
        <v>742.17999299999997</v>
      </c>
      <c r="E5998" s="191">
        <v>753.22997999999995</v>
      </c>
      <c r="F5998" s="192">
        <v>753.22997999999995</v>
      </c>
      <c r="G5998" s="191">
        <v>538220000</v>
      </c>
      <c r="H5998" s="194">
        <f t="shared" si="93"/>
        <v>7.4633261832141992E-3</v>
      </c>
      <c r="I5998" s="193"/>
      <c r="J5998" s="197">
        <v>5996</v>
      </c>
      <c r="K5998" s="234">
        <v>7.4633261832141992E-3</v>
      </c>
      <c r="L5998" s="198">
        <v>6.2063473424897493E-3</v>
      </c>
    </row>
    <row r="5999" spans="1:12" ht="14.4" x14ac:dyDescent="0.3">
      <c r="A5999" s="7">
        <v>35436</v>
      </c>
      <c r="B5999" s="191">
        <v>748.03002900000001</v>
      </c>
      <c r="C5999" s="191">
        <v>753.30999799999995</v>
      </c>
      <c r="D5999" s="191">
        <v>743.82000700000003</v>
      </c>
      <c r="E5999" s="191">
        <v>747.65002400000003</v>
      </c>
      <c r="F5999" s="192">
        <v>747.65002400000003</v>
      </c>
      <c r="G5999" s="191">
        <v>531350000</v>
      </c>
      <c r="H5999" s="194">
        <f t="shared" si="93"/>
        <v>-5.0800768053120874E-4</v>
      </c>
      <c r="I5999" s="193"/>
      <c r="J5999" s="197">
        <v>5997</v>
      </c>
      <c r="K5999" s="234">
        <v>-5.0800768053120874E-4</v>
      </c>
      <c r="L5999" s="198">
        <v>6.2131436282897206E-3</v>
      </c>
    </row>
    <row r="6000" spans="1:12" ht="14.4" x14ac:dyDescent="0.3">
      <c r="A6000" s="7">
        <v>35433</v>
      </c>
      <c r="B6000" s="191">
        <v>737.01000999999997</v>
      </c>
      <c r="C6000" s="191">
        <v>748.23999000000003</v>
      </c>
      <c r="D6000" s="191">
        <v>737.01000999999997</v>
      </c>
      <c r="E6000" s="191">
        <v>748.03002900000001</v>
      </c>
      <c r="F6000" s="192">
        <v>748.03002900000001</v>
      </c>
      <c r="G6000" s="191">
        <v>452970000</v>
      </c>
      <c r="H6000" s="194">
        <f t="shared" si="93"/>
        <v>1.4952332872656706E-2</v>
      </c>
      <c r="I6000" s="193"/>
      <c r="J6000" s="197">
        <v>5998</v>
      </c>
      <c r="K6000" s="234">
        <v>1.4952332872656706E-2</v>
      </c>
      <c r="L6000" s="198">
        <v>6.2229986941947559E-3</v>
      </c>
    </row>
    <row r="6001" spans="1:12" ht="14.4" x14ac:dyDescent="0.3">
      <c r="A6001" s="7">
        <v>35432</v>
      </c>
      <c r="B6001" s="191">
        <v>740.73999000000003</v>
      </c>
      <c r="C6001" s="191">
        <v>742.80999799999995</v>
      </c>
      <c r="D6001" s="191">
        <v>729.54998799999998</v>
      </c>
      <c r="E6001" s="191">
        <v>737.01000999999997</v>
      </c>
      <c r="F6001" s="192">
        <v>737.01000999999997</v>
      </c>
      <c r="G6001" s="191">
        <v>463230000</v>
      </c>
      <c r="H6001" s="194">
        <f t="shared" si="93"/>
        <v>-5.0354781034571503E-3</v>
      </c>
      <c r="I6001" s="193"/>
      <c r="J6001" s="197">
        <v>5999</v>
      </c>
      <c r="K6001" s="234">
        <v>-5.0354781034571503E-3</v>
      </c>
      <c r="L6001" s="198">
        <v>6.2259480000068828E-3</v>
      </c>
    </row>
    <row r="6002" spans="1:12" ht="14.4" x14ac:dyDescent="0.3">
      <c r="A6002" s="7">
        <v>35430</v>
      </c>
      <c r="B6002" s="191">
        <v>753.84997599999997</v>
      </c>
      <c r="C6002" s="191">
        <v>753.95001200000002</v>
      </c>
      <c r="D6002" s="191">
        <v>740.73999000000003</v>
      </c>
      <c r="E6002" s="191">
        <v>740.73999000000003</v>
      </c>
      <c r="F6002" s="192">
        <v>740.73999000000003</v>
      </c>
      <c r="G6002" s="191">
        <v>399760000</v>
      </c>
      <c r="H6002" s="194">
        <f t="shared" si="93"/>
        <v>-1.7390709580655257E-2</v>
      </c>
      <c r="I6002" s="193"/>
      <c r="J6002" s="197">
        <v>6000</v>
      </c>
      <c r="K6002" s="234">
        <v>-1.7390709580655257E-2</v>
      </c>
      <c r="L6002" s="198">
        <v>6.2301239442687853E-3</v>
      </c>
    </row>
    <row r="6003" spans="1:12" ht="14.4" x14ac:dyDescent="0.3">
      <c r="A6003" s="7">
        <v>35429</v>
      </c>
      <c r="B6003" s="191">
        <v>756.78997800000002</v>
      </c>
      <c r="C6003" s="191">
        <v>759.20001200000002</v>
      </c>
      <c r="D6003" s="191">
        <v>752.72997999999995</v>
      </c>
      <c r="E6003" s="191">
        <v>753.84997599999997</v>
      </c>
      <c r="F6003" s="192">
        <v>753.84997599999997</v>
      </c>
      <c r="G6003" s="191">
        <v>339060000</v>
      </c>
      <c r="H6003" s="194">
        <f t="shared" si="93"/>
        <v>-3.8848321006704047E-3</v>
      </c>
      <c r="I6003" s="193"/>
      <c r="J6003" s="197">
        <v>6001</v>
      </c>
      <c r="K6003" s="234">
        <v>-3.8848321006704047E-3</v>
      </c>
      <c r="L6003" s="198">
        <v>6.2321110337374723E-3</v>
      </c>
    </row>
    <row r="6004" spans="1:12" ht="14.4" x14ac:dyDescent="0.3">
      <c r="A6004" s="7">
        <v>35426</v>
      </c>
      <c r="B6004" s="191">
        <v>755.82000700000003</v>
      </c>
      <c r="C6004" s="191">
        <v>758.75</v>
      </c>
      <c r="D6004" s="191">
        <v>754.82000700000003</v>
      </c>
      <c r="E6004" s="191">
        <v>756.78997800000002</v>
      </c>
      <c r="F6004" s="192">
        <v>756.78997800000002</v>
      </c>
      <c r="G6004" s="191">
        <v>253810000</v>
      </c>
      <c r="H6004" s="194">
        <f t="shared" si="93"/>
        <v>1.2833359675804225E-3</v>
      </c>
      <c r="I6004" s="193"/>
      <c r="J6004" s="197">
        <v>6002</v>
      </c>
      <c r="K6004" s="234">
        <v>1.2833359675804225E-3</v>
      </c>
      <c r="L6004" s="198">
        <v>6.2348349983791899E-3</v>
      </c>
    </row>
    <row r="6005" spans="1:12" ht="14.4" x14ac:dyDescent="0.3">
      <c r="A6005" s="7">
        <v>35425</v>
      </c>
      <c r="B6005" s="191">
        <v>751.03002900000001</v>
      </c>
      <c r="C6005" s="191">
        <v>757.07000700000003</v>
      </c>
      <c r="D6005" s="191">
        <v>751.02002000000005</v>
      </c>
      <c r="E6005" s="191">
        <v>755.82000700000003</v>
      </c>
      <c r="F6005" s="192">
        <v>755.82000700000003</v>
      </c>
      <c r="G6005" s="191">
        <v>254630000</v>
      </c>
      <c r="H6005" s="194">
        <f t="shared" si="93"/>
        <v>6.377878134084595E-3</v>
      </c>
      <c r="I6005" s="193"/>
      <c r="J6005" s="197">
        <v>6003</v>
      </c>
      <c r="K6005" s="234">
        <v>6.377878134084595E-3</v>
      </c>
      <c r="L6005" s="198">
        <v>6.2362816222591962E-3</v>
      </c>
    </row>
    <row r="6006" spans="1:12" ht="14.4" x14ac:dyDescent="0.3">
      <c r="A6006" s="7">
        <v>35423</v>
      </c>
      <c r="B6006" s="191">
        <v>746.919983</v>
      </c>
      <c r="C6006" s="191">
        <v>751.03002900000001</v>
      </c>
      <c r="D6006" s="191">
        <v>746.919983</v>
      </c>
      <c r="E6006" s="191">
        <v>751.03002900000001</v>
      </c>
      <c r="F6006" s="192">
        <v>751.03002900000001</v>
      </c>
      <c r="G6006" s="191">
        <v>165140000</v>
      </c>
      <c r="H6006" s="194">
        <f t="shared" si="93"/>
        <v>5.5026590445365169E-3</v>
      </c>
      <c r="I6006" s="193"/>
      <c r="J6006" s="197">
        <v>6004</v>
      </c>
      <c r="K6006" s="234">
        <v>5.5026590445365169E-3</v>
      </c>
      <c r="L6006" s="198">
        <v>6.2401718181061324E-3</v>
      </c>
    </row>
    <row r="6007" spans="1:12" ht="14.4" x14ac:dyDescent="0.3">
      <c r="A6007" s="7">
        <v>35422</v>
      </c>
      <c r="B6007" s="191">
        <v>748.86999500000002</v>
      </c>
      <c r="C6007" s="191">
        <v>750.40002400000003</v>
      </c>
      <c r="D6007" s="191">
        <v>743.28002900000001</v>
      </c>
      <c r="E6007" s="191">
        <v>746.919983</v>
      </c>
      <c r="F6007" s="192">
        <v>746.919983</v>
      </c>
      <c r="G6007" s="191">
        <v>343280000</v>
      </c>
      <c r="H6007" s="194">
        <f t="shared" si="93"/>
        <v>-2.60393928588368E-3</v>
      </c>
      <c r="I6007" s="193"/>
      <c r="J6007" s="197">
        <v>6005</v>
      </c>
      <c r="K6007" s="234">
        <v>-2.60393928588368E-3</v>
      </c>
      <c r="L6007" s="198">
        <v>6.2410307633093166E-3</v>
      </c>
    </row>
    <row r="6008" spans="1:12" ht="14.4" x14ac:dyDescent="0.3">
      <c r="A6008" s="7">
        <v>35419</v>
      </c>
      <c r="B6008" s="191">
        <v>745.76000999999997</v>
      </c>
      <c r="C6008" s="191">
        <v>755.40997300000004</v>
      </c>
      <c r="D6008" s="191">
        <v>745.76000999999997</v>
      </c>
      <c r="E6008" s="191">
        <v>748.86999500000002</v>
      </c>
      <c r="F6008" s="192">
        <v>748.86999500000002</v>
      </c>
      <c r="G6008" s="191">
        <v>654340000</v>
      </c>
      <c r="H6008" s="194">
        <f t="shared" si="93"/>
        <v>4.1702222676166982E-3</v>
      </c>
      <c r="I6008" s="193"/>
      <c r="J6008" s="197">
        <v>6006</v>
      </c>
      <c r="K6008" s="234">
        <v>4.1702222676166982E-3</v>
      </c>
      <c r="L6008" s="198">
        <v>6.2498471411912004E-3</v>
      </c>
    </row>
    <row r="6009" spans="1:12" ht="14.4" x14ac:dyDescent="0.3">
      <c r="A6009" s="7">
        <v>35418</v>
      </c>
      <c r="B6009" s="191">
        <v>731.53997800000002</v>
      </c>
      <c r="C6009" s="191">
        <v>746.05999799999995</v>
      </c>
      <c r="D6009" s="191">
        <v>731.53997800000002</v>
      </c>
      <c r="E6009" s="191">
        <v>745.76000999999997</v>
      </c>
      <c r="F6009" s="192">
        <v>745.76000999999997</v>
      </c>
      <c r="G6009" s="191">
        <v>526410000</v>
      </c>
      <c r="H6009" s="194">
        <f t="shared" si="93"/>
        <v>1.9438489252326201E-2</v>
      </c>
      <c r="I6009" s="193"/>
      <c r="J6009" s="197">
        <v>6007</v>
      </c>
      <c r="K6009" s="234">
        <v>1.9438489252326201E-2</v>
      </c>
      <c r="L6009" s="198">
        <v>6.2548116893223751E-3</v>
      </c>
    </row>
    <row r="6010" spans="1:12" ht="14.4" x14ac:dyDescent="0.3">
      <c r="A6010" s="7">
        <v>35417</v>
      </c>
      <c r="B6010" s="191">
        <v>726.03997800000002</v>
      </c>
      <c r="C6010" s="191">
        <v>732.76000999999997</v>
      </c>
      <c r="D6010" s="191">
        <v>726.03997800000002</v>
      </c>
      <c r="E6010" s="191">
        <v>731.53997800000002</v>
      </c>
      <c r="F6010" s="192">
        <v>731.53997800000002</v>
      </c>
      <c r="G6010" s="191">
        <v>500490000</v>
      </c>
      <c r="H6010" s="194">
        <f t="shared" si="93"/>
        <v>7.5753404311849062E-3</v>
      </c>
      <c r="I6010" s="193"/>
      <c r="J6010" s="197">
        <v>6008</v>
      </c>
      <c r="K6010" s="234">
        <v>7.5753404311849062E-3</v>
      </c>
      <c r="L6010" s="198">
        <v>6.2566898319902893E-3</v>
      </c>
    </row>
    <row r="6011" spans="1:12" ht="14.4" x14ac:dyDescent="0.3">
      <c r="A6011" s="7">
        <v>35416</v>
      </c>
      <c r="B6011" s="191">
        <v>720.97997999999995</v>
      </c>
      <c r="C6011" s="191">
        <v>727.669983</v>
      </c>
      <c r="D6011" s="191">
        <v>716.69000200000005</v>
      </c>
      <c r="E6011" s="191">
        <v>726.03997800000002</v>
      </c>
      <c r="F6011" s="192">
        <v>726.03997800000002</v>
      </c>
      <c r="G6011" s="191">
        <v>519840000</v>
      </c>
      <c r="H6011" s="194">
        <f t="shared" si="93"/>
        <v>7.0182226141703189E-3</v>
      </c>
      <c r="I6011" s="193"/>
      <c r="J6011" s="197">
        <v>6009</v>
      </c>
      <c r="K6011" s="234">
        <v>7.0182226141703189E-3</v>
      </c>
      <c r="L6011" s="198">
        <v>6.2574347613540259E-3</v>
      </c>
    </row>
    <row r="6012" spans="1:12" ht="14.4" x14ac:dyDescent="0.3">
      <c r="A6012" s="7">
        <v>35415</v>
      </c>
      <c r="B6012" s="191">
        <v>728.64001499999995</v>
      </c>
      <c r="C6012" s="191">
        <v>732.67999299999997</v>
      </c>
      <c r="D6012" s="191">
        <v>719.40002400000003</v>
      </c>
      <c r="E6012" s="191">
        <v>720.97997999999995</v>
      </c>
      <c r="F6012" s="192">
        <v>720.97997999999995</v>
      </c>
      <c r="G6012" s="191">
        <v>447560000</v>
      </c>
      <c r="H6012" s="194">
        <f t="shared" si="93"/>
        <v>-1.0512783874489784E-2</v>
      </c>
      <c r="I6012" s="193"/>
      <c r="J6012" s="197">
        <v>6010</v>
      </c>
      <c r="K6012" s="234">
        <v>-1.0512783874489784E-2</v>
      </c>
      <c r="L6012" s="198">
        <v>6.2592955621174036E-3</v>
      </c>
    </row>
    <row r="6013" spans="1:12" ht="14.4" x14ac:dyDescent="0.3">
      <c r="A6013" s="7">
        <v>35412</v>
      </c>
      <c r="B6013" s="191">
        <v>729.330017</v>
      </c>
      <c r="C6013" s="191">
        <v>731.40002400000003</v>
      </c>
      <c r="D6013" s="191">
        <v>721.96997099999999</v>
      </c>
      <c r="E6013" s="191">
        <v>728.64001499999995</v>
      </c>
      <c r="F6013" s="192">
        <v>728.64001499999995</v>
      </c>
      <c r="G6013" s="191">
        <v>458540000</v>
      </c>
      <c r="H6013" s="194">
        <f t="shared" si="93"/>
        <v>-9.0494036865394322E-4</v>
      </c>
      <c r="I6013" s="193"/>
      <c r="J6013" s="197">
        <v>6011</v>
      </c>
      <c r="K6013" s="234">
        <v>-9.0494036865394322E-4</v>
      </c>
      <c r="L6013" s="198">
        <v>6.2613418415086155E-3</v>
      </c>
    </row>
    <row r="6014" spans="1:12" ht="14.4" x14ac:dyDescent="0.3">
      <c r="A6014" s="7">
        <v>35411</v>
      </c>
      <c r="B6014" s="191">
        <v>740.72997999999995</v>
      </c>
      <c r="C6014" s="191">
        <v>744.85998500000005</v>
      </c>
      <c r="D6014" s="191">
        <v>729.29998799999998</v>
      </c>
      <c r="E6014" s="191">
        <v>729.29998799999998</v>
      </c>
      <c r="F6014" s="192">
        <v>729.29998799999998</v>
      </c>
      <c r="G6014" s="191">
        <v>492920000</v>
      </c>
      <c r="H6014" s="194">
        <f t="shared" si="93"/>
        <v>-1.5430713361972969E-2</v>
      </c>
      <c r="I6014" s="193"/>
      <c r="J6014" s="197">
        <v>6012</v>
      </c>
      <c r="K6014" s="234">
        <v>-1.5430713361972969E-2</v>
      </c>
      <c r="L6014" s="198">
        <v>6.2655033646086926E-3</v>
      </c>
    </row>
    <row r="6015" spans="1:12" ht="14.4" x14ac:dyDescent="0.3">
      <c r="A6015" s="7">
        <v>35410</v>
      </c>
      <c r="B6015" s="191">
        <v>747.53997800000002</v>
      </c>
      <c r="C6015" s="191">
        <v>747.53997800000002</v>
      </c>
      <c r="D6015" s="191">
        <v>732.75</v>
      </c>
      <c r="E6015" s="191">
        <v>740.72997999999995</v>
      </c>
      <c r="F6015" s="192">
        <v>740.72997999999995</v>
      </c>
      <c r="G6015" s="191">
        <v>494210000</v>
      </c>
      <c r="H6015" s="194">
        <f t="shared" si="93"/>
        <v>-9.1098780003978121E-3</v>
      </c>
      <c r="I6015" s="193"/>
      <c r="J6015" s="197">
        <v>6013</v>
      </c>
      <c r="K6015" s="234">
        <v>-9.1098780003978121E-3</v>
      </c>
      <c r="L6015" s="198">
        <v>6.2713369698945446E-3</v>
      </c>
    </row>
    <row r="6016" spans="1:12" ht="14.4" x14ac:dyDescent="0.3">
      <c r="A6016" s="7">
        <v>35409</v>
      </c>
      <c r="B6016" s="191">
        <v>749.76000999999997</v>
      </c>
      <c r="C6016" s="191">
        <v>753.42999299999997</v>
      </c>
      <c r="D6016" s="191">
        <v>747.02002000000005</v>
      </c>
      <c r="E6016" s="191">
        <v>747.53997800000002</v>
      </c>
      <c r="F6016" s="192">
        <v>747.53997800000002</v>
      </c>
      <c r="G6016" s="191">
        <v>446120000</v>
      </c>
      <c r="H6016" s="194">
        <f t="shared" si="93"/>
        <v>-2.9609901440328175E-3</v>
      </c>
      <c r="I6016" s="193"/>
      <c r="J6016" s="197">
        <v>6014</v>
      </c>
      <c r="K6016" s="234">
        <v>-2.9609901440328175E-3</v>
      </c>
      <c r="L6016" s="198">
        <v>6.2797951789784591E-3</v>
      </c>
    </row>
    <row r="6017" spans="1:12" ht="14.4" x14ac:dyDescent="0.3">
      <c r="A6017" s="7">
        <v>35408</v>
      </c>
      <c r="B6017" s="191">
        <v>739.59997599999997</v>
      </c>
      <c r="C6017" s="191">
        <v>749.76000999999997</v>
      </c>
      <c r="D6017" s="191">
        <v>739.59997599999997</v>
      </c>
      <c r="E6017" s="191">
        <v>749.76000999999997</v>
      </c>
      <c r="F6017" s="192">
        <v>749.76000999999997</v>
      </c>
      <c r="G6017" s="191">
        <v>381570000</v>
      </c>
      <c r="H6017" s="194">
        <f t="shared" si="93"/>
        <v>1.3737201635604159E-2</v>
      </c>
      <c r="I6017" s="193"/>
      <c r="J6017" s="197">
        <v>6015</v>
      </c>
      <c r="K6017" s="234">
        <v>1.3737201635604159E-2</v>
      </c>
      <c r="L6017" s="198">
        <v>6.281630935360695E-3</v>
      </c>
    </row>
    <row r="6018" spans="1:12" ht="14.4" x14ac:dyDescent="0.3">
      <c r="A6018" s="7">
        <v>35405</v>
      </c>
      <c r="B6018" s="191">
        <v>744.38000499999998</v>
      </c>
      <c r="C6018" s="191">
        <v>744.38000499999998</v>
      </c>
      <c r="D6018" s="191">
        <v>726.89001499999995</v>
      </c>
      <c r="E6018" s="191">
        <v>739.59997599999997</v>
      </c>
      <c r="F6018" s="192">
        <v>739.59997599999997</v>
      </c>
      <c r="G6018" s="191">
        <v>500860000</v>
      </c>
      <c r="H6018" s="194">
        <f t="shared" si="93"/>
        <v>-6.4214903246897579E-3</v>
      </c>
      <c r="I6018" s="193"/>
      <c r="J6018" s="197">
        <v>6016</v>
      </c>
      <c r="K6018" s="234">
        <v>-6.4214903246897579E-3</v>
      </c>
      <c r="L6018" s="198">
        <v>6.2862714640013525E-3</v>
      </c>
    </row>
    <row r="6019" spans="1:12" ht="14.4" x14ac:dyDescent="0.3">
      <c r="A6019" s="7">
        <v>35404</v>
      </c>
      <c r="B6019" s="191">
        <v>745.09997599999997</v>
      </c>
      <c r="C6019" s="191">
        <v>747.65002400000003</v>
      </c>
      <c r="D6019" s="191">
        <v>742.60998500000005</v>
      </c>
      <c r="E6019" s="191">
        <v>744.38000499999998</v>
      </c>
      <c r="F6019" s="192">
        <v>744.38000499999998</v>
      </c>
      <c r="G6019" s="191">
        <v>483710000</v>
      </c>
      <c r="H6019" s="194">
        <f t="shared" si="93"/>
        <v>-9.6627435671798603E-4</v>
      </c>
      <c r="I6019" s="193"/>
      <c r="J6019" s="197">
        <v>6017</v>
      </c>
      <c r="K6019" s="234">
        <v>-9.6627435671798603E-4</v>
      </c>
      <c r="L6019" s="198">
        <v>6.2957438984981417E-3</v>
      </c>
    </row>
    <row r="6020" spans="1:12" ht="14.4" x14ac:dyDescent="0.3">
      <c r="A6020" s="7">
        <v>35403</v>
      </c>
      <c r="B6020" s="191">
        <v>748.28002900000001</v>
      </c>
      <c r="C6020" s="191">
        <v>748.40002400000003</v>
      </c>
      <c r="D6020" s="191">
        <v>738.46002199999998</v>
      </c>
      <c r="E6020" s="191">
        <v>745.09997599999997</v>
      </c>
      <c r="F6020" s="192">
        <v>745.09997599999997</v>
      </c>
      <c r="G6020" s="191">
        <v>498240000</v>
      </c>
      <c r="H6020" s="194">
        <f t="shared" ref="H6020:H6083" si="94">(F6020-F6021)/F6021</f>
        <v>-4.2498167487509458E-3</v>
      </c>
      <c r="I6020" s="193"/>
      <c r="J6020" s="197">
        <v>6018</v>
      </c>
      <c r="K6020" s="234">
        <v>-4.2498167487509458E-3</v>
      </c>
      <c r="L6020" s="198">
        <v>6.3009064856935464E-3</v>
      </c>
    </row>
    <row r="6021" spans="1:12" ht="14.4" x14ac:dyDescent="0.3">
      <c r="A6021" s="7">
        <v>35402</v>
      </c>
      <c r="B6021" s="191">
        <v>756.55999799999995</v>
      </c>
      <c r="C6021" s="191">
        <v>761.75</v>
      </c>
      <c r="D6021" s="191">
        <v>747.580017</v>
      </c>
      <c r="E6021" s="191">
        <v>748.28002900000001</v>
      </c>
      <c r="F6021" s="192">
        <v>748.28002900000001</v>
      </c>
      <c r="G6021" s="191">
        <v>516160000</v>
      </c>
      <c r="H6021" s="194">
        <f t="shared" si="94"/>
        <v>-1.0944233136682358E-2</v>
      </c>
      <c r="I6021" s="193"/>
      <c r="J6021" s="197">
        <v>6019</v>
      </c>
      <c r="K6021" s="234">
        <v>-1.0944233136682358E-2</v>
      </c>
      <c r="L6021" s="198">
        <v>6.3027379591706961E-3</v>
      </c>
    </row>
    <row r="6022" spans="1:12" ht="14.4" x14ac:dyDescent="0.3">
      <c r="A6022" s="7">
        <v>35401</v>
      </c>
      <c r="B6022" s="191">
        <v>757.02002000000005</v>
      </c>
      <c r="C6022" s="191">
        <v>757.03002900000001</v>
      </c>
      <c r="D6022" s="191">
        <v>751.48999000000003</v>
      </c>
      <c r="E6022" s="191">
        <v>756.55999799999995</v>
      </c>
      <c r="F6022" s="192">
        <v>756.55999799999995</v>
      </c>
      <c r="G6022" s="191">
        <v>412520000</v>
      </c>
      <c r="H6022" s="194">
        <f t="shared" si="94"/>
        <v>-6.0767481420120764E-4</v>
      </c>
      <c r="I6022" s="193"/>
      <c r="J6022" s="197">
        <v>6020</v>
      </c>
      <c r="K6022" s="234">
        <v>-6.0767481420120764E-4</v>
      </c>
      <c r="L6022" s="198">
        <v>6.3034670380232669E-3</v>
      </c>
    </row>
    <row r="6023" spans="1:12" ht="14.4" x14ac:dyDescent="0.3">
      <c r="A6023" s="7">
        <v>35398</v>
      </c>
      <c r="B6023" s="191">
        <v>755</v>
      </c>
      <c r="C6023" s="191">
        <v>758.27002000000005</v>
      </c>
      <c r="D6023" s="191">
        <v>755</v>
      </c>
      <c r="E6023" s="191">
        <v>757.02002000000005</v>
      </c>
      <c r="F6023" s="192">
        <v>757.02002000000005</v>
      </c>
      <c r="G6023" s="191">
        <v>14990000</v>
      </c>
      <c r="H6023" s="194">
        <f t="shared" si="94"/>
        <v>2.6755231788080066E-3</v>
      </c>
      <c r="I6023" s="193"/>
      <c r="J6023" s="197">
        <v>6021</v>
      </c>
      <c r="K6023" s="234">
        <v>2.6755231788080066E-3</v>
      </c>
      <c r="L6023" s="198">
        <v>6.3147983874014711E-3</v>
      </c>
    </row>
    <row r="6024" spans="1:12" ht="14.4" x14ac:dyDescent="0.3">
      <c r="A6024" s="7">
        <v>35396</v>
      </c>
      <c r="B6024" s="191">
        <v>755.96002199999998</v>
      </c>
      <c r="C6024" s="191">
        <v>757.29998799999998</v>
      </c>
      <c r="D6024" s="191">
        <v>753.17999299999997</v>
      </c>
      <c r="E6024" s="191">
        <v>755</v>
      </c>
      <c r="F6024" s="192">
        <v>755</v>
      </c>
      <c r="G6024" s="191">
        <v>377780000</v>
      </c>
      <c r="H6024" s="194">
        <f t="shared" si="94"/>
        <v>-1.2699375258761777E-3</v>
      </c>
      <c r="I6024" s="193"/>
      <c r="J6024" s="197">
        <v>6022</v>
      </c>
      <c r="K6024" s="234">
        <v>-1.2699375258761777E-3</v>
      </c>
      <c r="L6024" s="198">
        <v>6.3162974574167341E-3</v>
      </c>
    </row>
    <row r="6025" spans="1:12" ht="14.4" x14ac:dyDescent="0.3">
      <c r="A6025" s="7">
        <v>35395</v>
      </c>
      <c r="B6025" s="191">
        <v>757.03002900000001</v>
      </c>
      <c r="C6025" s="191">
        <v>762.11999500000002</v>
      </c>
      <c r="D6025" s="191">
        <v>752.830017</v>
      </c>
      <c r="E6025" s="191">
        <v>755.96002199999998</v>
      </c>
      <c r="F6025" s="192">
        <v>755.96002199999998</v>
      </c>
      <c r="G6025" s="191">
        <v>527380000</v>
      </c>
      <c r="H6025" s="194">
        <f t="shared" si="94"/>
        <v>-1.4134274190066936E-3</v>
      </c>
      <c r="I6025" s="193"/>
      <c r="J6025" s="197">
        <v>6023</v>
      </c>
      <c r="K6025" s="234">
        <v>-1.4134274190066936E-3</v>
      </c>
      <c r="L6025" s="198">
        <v>6.3200399597154672E-3</v>
      </c>
    </row>
    <row r="6026" spans="1:12" ht="14.4" x14ac:dyDescent="0.3">
      <c r="A6026" s="7">
        <v>35394</v>
      </c>
      <c r="B6026" s="191">
        <v>748.72997999999995</v>
      </c>
      <c r="C6026" s="191">
        <v>757.04998799999998</v>
      </c>
      <c r="D6026" s="191">
        <v>747.98999000000003</v>
      </c>
      <c r="E6026" s="191">
        <v>757.03002900000001</v>
      </c>
      <c r="F6026" s="192">
        <v>757.03002900000001</v>
      </c>
      <c r="G6026" s="191">
        <v>475260000</v>
      </c>
      <c r="H6026" s="194">
        <f t="shared" si="94"/>
        <v>1.1085503748627854E-2</v>
      </c>
      <c r="I6026" s="193"/>
      <c r="J6026" s="197">
        <v>6024</v>
      </c>
      <c r="K6026" s="234">
        <v>1.1085503748627854E-2</v>
      </c>
      <c r="L6026" s="198">
        <v>6.320808610521365E-3</v>
      </c>
    </row>
    <row r="6027" spans="1:12" ht="14.4" x14ac:dyDescent="0.3">
      <c r="A6027" s="7">
        <v>35391</v>
      </c>
      <c r="B6027" s="191">
        <v>742.75</v>
      </c>
      <c r="C6027" s="191">
        <v>748.72997999999995</v>
      </c>
      <c r="D6027" s="191">
        <v>742.75</v>
      </c>
      <c r="E6027" s="191">
        <v>748.72997999999995</v>
      </c>
      <c r="F6027" s="192">
        <v>748.72997999999995</v>
      </c>
      <c r="G6027" s="191">
        <v>525210000</v>
      </c>
      <c r="H6027" s="194">
        <f t="shared" si="94"/>
        <v>8.051134298216028E-3</v>
      </c>
      <c r="I6027" s="193"/>
      <c r="J6027" s="197">
        <v>6025</v>
      </c>
      <c r="K6027" s="234">
        <v>8.051134298216028E-3</v>
      </c>
      <c r="L6027" s="198">
        <v>6.3235676030824785E-3</v>
      </c>
    </row>
    <row r="6028" spans="1:12" ht="14.4" x14ac:dyDescent="0.3">
      <c r="A6028" s="7">
        <v>35390</v>
      </c>
      <c r="B6028" s="191">
        <v>743.95001200000002</v>
      </c>
      <c r="C6028" s="191">
        <v>745.20001200000002</v>
      </c>
      <c r="D6028" s="191">
        <v>741.080017</v>
      </c>
      <c r="E6028" s="191">
        <v>742.75</v>
      </c>
      <c r="F6028" s="192">
        <v>742.75</v>
      </c>
      <c r="G6028" s="191">
        <v>464430000</v>
      </c>
      <c r="H6028" s="194">
        <f t="shared" si="94"/>
        <v>-1.6130277312234457E-3</v>
      </c>
      <c r="I6028" s="193"/>
      <c r="J6028" s="197">
        <v>6026</v>
      </c>
      <c r="K6028" s="234">
        <v>-1.6130277312234457E-3</v>
      </c>
      <c r="L6028" s="198">
        <v>6.3240163868309466E-3</v>
      </c>
    </row>
    <row r="6029" spans="1:12" ht="14.4" x14ac:dyDescent="0.3">
      <c r="A6029" s="7">
        <v>35389</v>
      </c>
      <c r="B6029" s="191">
        <v>742.15997300000004</v>
      </c>
      <c r="C6029" s="191">
        <v>746.98999000000003</v>
      </c>
      <c r="D6029" s="191">
        <v>740.40002400000003</v>
      </c>
      <c r="E6029" s="191">
        <v>743.95001200000002</v>
      </c>
      <c r="F6029" s="192">
        <v>743.95001200000002</v>
      </c>
      <c r="G6029" s="191">
        <v>497900000</v>
      </c>
      <c r="H6029" s="194">
        <f t="shared" si="94"/>
        <v>2.4119314772045497E-3</v>
      </c>
      <c r="I6029" s="193"/>
      <c r="J6029" s="197">
        <v>6027</v>
      </c>
      <c r="K6029" s="234">
        <v>2.4119314772045497E-3</v>
      </c>
      <c r="L6029" s="198">
        <v>6.3252355116259085E-3</v>
      </c>
    </row>
    <row r="6030" spans="1:12" ht="14.4" x14ac:dyDescent="0.3">
      <c r="A6030" s="7">
        <v>35388</v>
      </c>
      <c r="B6030" s="191">
        <v>737.02002000000005</v>
      </c>
      <c r="C6030" s="191">
        <v>742.17999299999997</v>
      </c>
      <c r="D6030" s="191">
        <v>736.86999500000002</v>
      </c>
      <c r="E6030" s="191">
        <v>742.15997300000004</v>
      </c>
      <c r="F6030" s="192">
        <v>742.15997300000004</v>
      </c>
      <c r="G6030" s="191">
        <v>461980000</v>
      </c>
      <c r="H6030" s="194">
        <f t="shared" si="94"/>
        <v>6.9739665959141668E-3</v>
      </c>
      <c r="I6030" s="193"/>
      <c r="J6030" s="197">
        <v>6028</v>
      </c>
      <c r="K6030" s="234">
        <v>6.9739665959141668E-3</v>
      </c>
      <c r="L6030" s="198">
        <v>6.3269455623063816E-3</v>
      </c>
    </row>
    <row r="6031" spans="1:12" ht="14.4" x14ac:dyDescent="0.3">
      <c r="A6031" s="7">
        <v>35387</v>
      </c>
      <c r="B6031" s="191">
        <v>737.61999500000002</v>
      </c>
      <c r="C6031" s="191">
        <v>739.23999000000003</v>
      </c>
      <c r="D6031" s="191">
        <v>734.39001499999995</v>
      </c>
      <c r="E6031" s="191">
        <v>737.02002000000005</v>
      </c>
      <c r="F6031" s="192">
        <v>737.02002000000005</v>
      </c>
      <c r="G6031" s="191">
        <v>388520000</v>
      </c>
      <c r="H6031" s="194">
        <f t="shared" si="94"/>
        <v>-8.1339308053867516E-4</v>
      </c>
      <c r="I6031" s="193"/>
      <c r="J6031" s="197">
        <v>6029</v>
      </c>
      <c r="K6031" s="234">
        <v>-8.1339308053867516E-4</v>
      </c>
      <c r="L6031" s="198">
        <v>6.3309150976866638E-3</v>
      </c>
    </row>
    <row r="6032" spans="1:12" ht="14.4" x14ac:dyDescent="0.3">
      <c r="A6032" s="7">
        <v>35384</v>
      </c>
      <c r="B6032" s="191">
        <v>735.88000499999998</v>
      </c>
      <c r="C6032" s="191">
        <v>741.919983</v>
      </c>
      <c r="D6032" s="191">
        <v>735.15002400000003</v>
      </c>
      <c r="E6032" s="191">
        <v>737.61999500000002</v>
      </c>
      <c r="F6032" s="192">
        <v>737.61999500000002</v>
      </c>
      <c r="G6032" s="191">
        <v>529100000</v>
      </c>
      <c r="H6032" s="194">
        <f t="shared" si="94"/>
        <v>2.3645023484501855E-3</v>
      </c>
      <c r="I6032" s="193"/>
      <c r="J6032" s="197">
        <v>6030</v>
      </c>
      <c r="K6032" s="234">
        <v>2.3645023484501855E-3</v>
      </c>
      <c r="L6032" s="198">
        <v>6.3329591779044654E-3</v>
      </c>
    </row>
    <row r="6033" spans="1:12" ht="14.4" x14ac:dyDescent="0.3">
      <c r="A6033" s="7">
        <v>35383</v>
      </c>
      <c r="B6033" s="191">
        <v>731.13000499999998</v>
      </c>
      <c r="C6033" s="191">
        <v>735.98999000000003</v>
      </c>
      <c r="D6033" s="191">
        <v>729.20001200000002</v>
      </c>
      <c r="E6033" s="191">
        <v>735.88000499999998</v>
      </c>
      <c r="F6033" s="192">
        <v>735.88000499999998</v>
      </c>
      <c r="G6033" s="191">
        <v>480350000</v>
      </c>
      <c r="H6033" s="194">
        <f t="shared" si="94"/>
        <v>6.4967925916267107E-3</v>
      </c>
      <c r="I6033" s="193"/>
      <c r="J6033" s="197">
        <v>6031</v>
      </c>
      <c r="K6033" s="234">
        <v>6.4967925916267107E-3</v>
      </c>
      <c r="L6033" s="198">
        <v>6.3334533659946306E-3</v>
      </c>
    </row>
    <row r="6034" spans="1:12" ht="14.4" x14ac:dyDescent="0.3">
      <c r="A6034" s="7">
        <v>35382</v>
      </c>
      <c r="B6034" s="191">
        <v>729.55999799999995</v>
      </c>
      <c r="C6034" s="191">
        <v>732.10998500000005</v>
      </c>
      <c r="D6034" s="191">
        <v>728.03002900000001</v>
      </c>
      <c r="E6034" s="191">
        <v>731.13000499999998</v>
      </c>
      <c r="F6034" s="192">
        <v>731.13000499999998</v>
      </c>
      <c r="G6034" s="191">
        <v>429840000</v>
      </c>
      <c r="H6034" s="194">
        <f t="shared" si="94"/>
        <v>2.1519916172816709E-3</v>
      </c>
      <c r="I6034" s="193"/>
      <c r="J6034" s="197">
        <v>6032</v>
      </c>
      <c r="K6034" s="234">
        <v>2.1519916172816709E-3</v>
      </c>
      <c r="L6034" s="198">
        <v>6.3387468734899454E-3</v>
      </c>
    </row>
    <row r="6035" spans="1:12" ht="14.4" x14ac:dyDescent="0.3">
      <c r="A6035" s="7">
        <v>35381</v>
      </c>
      <c r="B6035" s="191">
        <v>731.86999500000002</v>
      </c>
      <c r="C6035" s="191">
        <v>733.03997800000002</v>
      </c>
      <c r="D6035" s="191">
        <v>728.20001200000002</v>
      </c>
      <c r="E6035" s="191">
        <v>729.55999799999995</v>
      </c>
      <c r="F6035" s="192">
        <v>729.55999799999995</v>
      </c>
      <c r="G6035" s="191">
        <v>471740000</v>
      </c>
      <c r="H6035" s="194">
        <f t="shared" si="94"/>
        <v>-3.1562941721638236E-3</v>
      </c>
      <c r="I6035" s="193"/>
      <c r="J6035" s="197">
        <v>6033</v>
      </c>
      <c r="K6035" s="234">
        <v>-3.1562941721638236E-3</v>
      </c>
      <c r="L6035" s="198">
        <v>6.33911571239175E-3</v>
      </c>
    </row>
    <row r="6036" spans="1:12" ht="14.4" x14ac:dyDescent="0.3">
      <c r="A6036" s="7">
        <v>35380</v>
      </c>
      <c r="B6036" s="191">
        <v>730.82000700000003</v>
      </c>
      <c r="C6036" s="191">
        <v>732.59997599999997</v>
      </c>
      <c r="D6036" s="191">
        <v>729.94000200000005</v>
      </c>
      <c r="E6036" s="191">
        <v>731.86999500000002</v>
      </c>
      <c r="F6036" s="192">
        <v>731.86999500000002</v>
      </c>
      <c r="G6036" s="191">
        <v>353960000</v>
      </c>
      <c r="H6036" s="194">
        <f t="shared" si="94"/>
        <v>1.4367258558097805E-3</v>
      </c>
      <c r="I6036" s="193"/>
      <c r="J6036" s="197">
        <v>6034</v>
      </c>
      <c r="K6036" s="234">
        <v>1.4367258558097805E-3</v>
      </c>
      <c r="L6036" s="198">
        <v>6.3398735923646107E-3</v>
      </c>
    </row>
    <row r="6037" spans="1:12" ht="14.4" x14ac:dyDescent="0.3">
      <c r="A6037" s="7">
        <v>35377</v>
      </c>
      <c r="B6037" s="191">
        <v>727.65002400000003</v>
      </c>
      <c r="C6037" s="191">
        <v>730.82000700000003</v>
      </c>
      <c r="D6037" s="191">
        <v>725.21997099999999</v>
      </c>
      <c r="E6037" s="191">
        <v>730.82000700000003</v>
      </c>
      <c r="F6037" s="192">
        <v>730.82000700000003</v>
      </c>
      <c r="G6037" s="191">
        <v>402320000</v>
      </c>
      <c r="H6037" s="194">
        <f t="shared" si="94"/>
        <v>4.3564665642064236E-3</v>
      </c>
      <c r="I6037" s="193"/>
      <c r="J6037" s="197">
        <v>6035</v>
      </c>
      <c r="K6037" s="234">
        <v>4.3564665642064236E-3</v>
      </c>
      <c r="L6037" s="198">
        <v>6.3409815423032846E-3</v>
      </c>
    </row>
    <row r="6038" spans="1:12" ht="14.4" x14ac:dyDescent="0.3">
      <c r="A6038" s="7">
        <v>35376</v>
      </c>
      <c r="B6038" s="191">
        <v>724.59002699999996</v>
      </c>
      <c r="C6038" s="191">
        <v>729.48999000000003</v>
      </c>
      <c r="D6038" s="191">
        <v>722.22997999999995</v>
      </c>
      <c r="E6038" s="191">
        <v>727.65002400000003</v>
      </c>
      <c r="F6038" s="192">
        <v>727.65002400000003</v>
      </c>
      <c r="G6038" s="191">
        <v>502530000</v>
      </c>
      <c r="H6038" s="194">
        <f t="shared" si="94"/>
        <v>4.2230735808899932E-3</v>
      </c>
      <c r="I6038" s="193"/>
      <c r="J6038" s="197">
        <v>6036</v>
      </c>
      <c r="K6038" s="234">
        <v>4.2230735808899932E-3</v>
      </c>
      <c r="L6038" s="198">
        <v>6.3418725065002126E-3</v>
      </c>
    </row>
    <row r="6039" spans="1:12" ht="14.4" x14ac:dyDescent="0.3">
      <c r="A6039" s="7">
        <v>35375</v>
      </c>
      <c r="B6039" s="191">
        <v>714.14001499999995</v>
      </c>
      <c r="C6039" s="191">
        <v>724.59997599999997</v>
      </c>
      <c r="D6039" s="191">
        <v>712.830017</v>
      </c>
      <c r="E6039" s="191">
        <v>724.59002699999996</v>
      </c>
      <c r="F6039" s="192">
        <v>724.59002699999996</v>
      </c>
      <c r="G6039" s="191">
        <v>509600000</v>
      </c>
      <c r="H6039" s="194">
        <f t="shared" si="94"/>
        <v>1.4633001625038496E-2</v>
      </c>
      <c r="I6039" s="193"/>
      <c r="J6039" s="197">
        <v>6037</v>
      </c>
      <c r="K6039" s="234">
        <v>1.4633001625038496E-2</v>
      </c>
      <c r="L6039" s="198">
        <v>6.3430580702392644E-3</v>
      </c>
    </row>
    <row r="6040" spans="1:12" ht="14.4" x14ac:dyDescent="0.3">
      <c r="A6040" s="7">
        <v>35374</v>
      </c>
      <c r="B6040" s="191">
        <v>706.72997999999995</v>
      </c>
      <c r="C6040" s="191">
        <v>714.55999799999995</v>
      </c>
      <c r="D6040" s="191">
        <v>706.72997999999995</v>
      </c>
      <c r="E6040" s="191">
        <v>714.14001499999995</v>
      </c>
      <c r="F6040" s="192">
        <v>714.14001499999995</v>
      </c>
      <c r="G6040" s="191">
        <v>486660000</v>
      </c>
      <c r="H6040" s="194">
        <f t="shared" si="94"/>
        <v>1.0484959191910882E-2</v>
      </c>
      <c r="I6040" s="193"/>
      <c r="J6040" s="197">
        <v>6038</v>
      </c>
      <c r="K6040" s="234">
        <v>1.0484959191910882E-2</v>
      </c>
      <c r="L6040" s="198">
        <v>6.3538852859461991E-3</v>
      </c>
    </row>
    <row r="6041" spans="1:12" ht="14.4" x14ac:dyDescent="0.3">
      <c r="A6041" s="7">
        <v>35373</v>
      </c>
      <c r="B6041" s="191">
        <v>703.77002000000005</v>
      </c>
      <c r="C6041" s="191">
        <v>707.02002000000005</v>
      </c>
      <c r="D6041" s="191">
        <v>702.84002699999996</v>
      </c>
      <c r="E6041" s="191">
        <v>706.72997999999995</v>
      </c>
      <c r="F6041" s="192">
        <v>706.72997999999995</v>
      </c>
      <c r="G6041" s="191">
        <v>398790000</v>
      </c>
      <c r="H6041" s="194">
        <f t="shared" si="94"/>
        <v>4.2058625913049125E-3</v>
      </c>
      <c r="I6041" s="193"/>
      <c r="J6041" s="197">
        <v>6039</v>
      </c>
      <c r="K6041" s="234">
        <v>4.2058625913049125E-3</v>
      </c>
      <c r="L6041" s="198">
        <v>6.3563756019261331E-3</v>
      </c>
    </row>
    <row r="6042" spans="1:12" ht="14.4" x14ac:dyDescent="0.3">
      <c r="A6042" s="7">
        <v>35370</v>
      </c>
      <c r="B6042" s="191">
        <v>705.27002000000005</v>
      </c>
      <c r="C6042" s="191">
        <v>708.59997599999997</v>
      </c>
      <c r="D6042" s="191">
        <v>701.29998799999998</v>
      </c>
      <c r="E6042" s="191">
        <v>703.77002000000005</v>
      </c>
      <c r="F6042" s="192">
        <v>703.77002000000005</v>
      </c>
      <c r="G6042" s="191">
        <v>465510000</v>
      </c>
      <c r="H6042" s="194">
        <f t="shared" si="94"/>
        <v>-2.1268449777575968E-3</v>
      </c>
      <c r="I6042" s="193"/>
      <c r="J6042" s="197">
        <v>6040</v>
      </c>
      <c r="K6042" s="234">
        <v>-2.1268449777575968E-3</v>
      </c>
      <c r="L6042" s="198">
        <v>6.3563995899499019E-3</v>
      </c>
    </row>
    <row r="6043" spans="1:12" ht="14.4" x14ac:dyDescent="0.3">
      <c r="A6043" s="7">
        <v>35369</v>
      </c>
      <c r="B6043" s="191">
        <v>700.90002400000003</v>
      </c>
      <c r="C6043" s="191">
        <v>706.60998500000005</v>
      </c>
      <c r="D6043" s="191">
        <v>700.34997599999997</v>
      </c>
      <c r="E6043" s="191">
        <v>705.27002000000005</v>
      </c>
      <c r="F6043" s="192">
        <v>705.27002000000005</v>
      </c>
      <c r="G6043" s="191">
        <v>482840000</v>
      </c>
      <c r="H6043" s="194">
        <f t="shared" si="94"/>
        <v>6.2348349983791899E-3</v>
      </c>
      <c r="I6043" s="193"/>
      <c r="J6043" s="197">
        <v>6041</v>
      </c>
      <c r="K6043" s="234">
        <v>6.2348349983791899E-3</v>
      </c>
      <c r="L6043" s="198">
        <v>6.377878134084595E-3</v>
      </c>
    </row>
    <row r="6044" spans="1:12" ht="14.4" x14ac:dyDescent="0.3">
      <c r="A6044" s="7">
        <v>35368</v>
      </c>
      <c r="B6044" s="191">
        <v>701.5</v>
      </c>
      <c r="C6044" s="191">
        <v>703.44000200000005</v>
      </c>
      <c r="D6044" s="191">
        <v>700.04998799999998</v>
      </c>
      <c r="E6044" s="191">
        <v>700.90002400000003</v>
      </c>
      <c r="F6044" s="192">
        <v>700.90002400000003</v>
      </c>
      <c r="G6044" s="191">
        <v>437770000</v>
      </c>
      <c r="H6044" s="194">
        <f t="shared" si="94"/>
        <v>-8.5527583749104728E-4</v>
      </c>
      <c r="I6044" s="193"/>
      <c r="J6044" s="197">
        <v>6042</v>
      </c>
      <c r="K6044" s="234">
        <v>-8.5527583749104728E-4</v>
      </c>
      <c r="L6044" s="198">
        <v>6.3815850910212022E-3</v>
      </c>
    </row>
    <row r="6045" spans="1:12" ht="14.4" x14ac:dyDescent="0.3">
      <c r="A6045" s="7">
        <v>35367</v>
      </c>
      <c r="B6045" s="191">
        <v>697.26000999999997</v>
      </c>
      <c r="C6045" s="191">
        <v>703.25</v>
      </c>
      <c r="D6045" s="191">
        <v>696.21997099999999</v>
      </c>
      <c r="E6045" s="191">
        <v>701.5</v>
      </c>
      <c r="F6045" s="192">
        <v>701.5</v>
      </c>
      <c r="G6045" s="191">
        <v>443890000</v>
      </c>
      <c r="H6045" s="194">
        <f t="shared" si="94"/>
        <v>6.0809309858456308E-3</v>
      </c>
      <c r="I6045" s="193"/>
      <c r="J6045" s="197">
        <v>6043</v>
      </c>
      <c r="K6045" s="234">
        <v>6.0809309858456308E-3</v>
      </c>
      <c r="L6045" s="198">
        <v>6.3844613802609652E-3</v>
      </c>
    </row>
    <row r="6046" spans="1:12" ht="14.4" x14ac:dyDescent="0.3">
      <c r="A6046" s="7">
        <v>35366</v>
      </c>
      <c r="B6046" s="191">
        <v>700.919983</v>
      </c>
      <c r="C6046" s="191">
        <v>705.40002400000003</v>
      </c>
      <c r="D6046" s="191">
        <v>697.25</v>
      </c>
      <c r="E6046" s="191">
        <v>697.26000999999997</v>
      </c>
      <c r="F6046" s="192">
        <v>697.26000999999997</v>
      </c>
      <c r="G6046" s="191">
        <v>383620000</v>
      </c>
      <c r="H6046" s="194">
        <f t="shared" si="94"/>
        <v>-5.2216702173834813E-3</v>
      </c>
      <c r="I6046" s="193"/>
      <c r="J6046" s="197">
        <v>6044</v>
      </c>
      <c r="K6046" s="234">
        <v>-5.2216702173834813E-3</v>
      </c>
      <c r="L6046" s="198">
        <v>6.3892546712602119E-3</v>
      </c>
    </row>
    <row r="6047" spans="1:12" ht="14.4" x14ac:dyDescent="0.3">
      <c r="A6047" s="7">
        <v>35363</v>
      </c>
      <c r="B6047" s="191">
        <v>702.28997800000002</v>
      </c>
      <c r="C6047" s="191">
        <v>704.10998500000005</v>
      </c>
      <c r="D6047" s="191">
        <v>700.53002900000001</v>
      </c>
      <c r="E6047" s="191">
        <v>700.919983</v>
      </c>
      <c r="F6047" s="192">
        <v>700.919983</v>
      </c>
      <c r="G6047" s="191">
        <v>367640000</v>
      </c>
      <c r="H6047" s="194">
        <f t="shared" si="94"/>
        <v>-1.9507540231479953E-3</v>
      </c>
      <c r="I6047" s="193"/>
      <c r="J6047" s="197">
        <v>6045</v>
      </c>
      <c r="K6047" s="234">
        <v>-1.9507540231479953E-3</v>
      </c>
      <c r="L6047" s="198">
        <v>6.3943229209576851E-3</v>
      </c>
    </row>
    <row r="6048" spans="1:12" ht="14.4" x14ac:dyDescent="0.3">
      <c r="A6048" s="7">
        <v>35362</v>
      </c>
      <c r="B6048" s="191">
        <v>707.27002000000005</v>
      </c>
      <c r="C6048" s="191">
        <v>708.25</v>
      </c>
      <c r="D6048" s="191">
        <v>702.10998500000005</v>
      </c>
      <c r="E6048" s="191">
        <v>702.28997800000002</v>
      </c>
      <c r="F6048" s="192">
        <v>702.28997800000002</v>
      </c>
      <c r="G6048" s="191">
        <v>418970000</v>
      </c>
      <c r="H6048" s="194">
        <f t="shared" si="94"/>
        <v>-7.0412174405469997E-3</v>
      </c>
      <c r="I6048" s="193"/>
      <c r="J6048" s="197">
        <v>6046</v>
      </c>
      <c r="K6048" s="234">
        <v>-7.0412174405469997E-3</v>
      </c>
      <c r="L6048" s="198">
        <v>6.3948403441188165E-3</v>
      </c>
    </row>
    <row r="6049" spans="1:12" ht="14.4" x14ac:dyDescent="0.3">
      <c r="A6049" s="7">
        <v>35361</v>
      </c>
      <c r="B6049" s="191">
        <v>706.57000700000003</v>
      </c>
      <c r="C6049" s="191">
        <v>707.30999799999995</v>
      </c>
      <c r="D6049" s="191">
        <v>700.97997999999995</v>
      </c>
      <c r="E6049" s="191">
        <v>707.27002000000005</v>
      </c>
      <c r="F6049" s="192">
        <v>707.27002000000005</v>
      </c>
      <c r="G6049" s="191">
        <v>442170000</v>
      </c>
      <c r="H6049" s="194">
        <f t="shared" si="94"/>
        <v>9.9071994716018658E-4</v>
      </c>
      <c r="I6049" s="193"/>
      <c r="J6049" s="197">
        <v>6047</v>
      </c>
      <c r="K6049" s="234">
        <v>9.9071994716018658E-4</v>
      </c>
      <c r="L6049" s="198">
        <v>6.394891585827964E-3</v>
      </c>
    </row>
    <row r="6050" spans="1:12" ht="14.4" x14ac:dyDescent="0.3">
      <c r="A6050" s="7">
        <v>35360</v>
      </c>
      <c r="B6050" s="191">
        <v>709.84997599999997</v>
      </c>
      <c r="C6050" s="191">
        <v>709.84997599999997</v>
      </c>
      <c r="D6050" s="191">
        <v>704.54998799999998</v>
      </c>
      <c r="E6050" s="191">
        <v>706.57000700000003</v>
      </c>
      <c r="F6050" s="192">
        <v>706.57000700000003</v>
      </c>
      <c r="G6050" s="191">
        <v>410790000</v>
      </c>
      <c r="H6050" s="194">
        <f t="shared" si="94"/>
        <v>-4.6206509979510616E-3</v>
      </c>
      <c r="I6050" s="193"/>
      <c r="J6050" s="197">
        <v>6048</v>
      </c>
      <c r="K6050" s="234">
        <v>-4.6206509979510616E-3</v>
      </c>
      <c r="L6050" s="198">
        <v>6.3988187678173511E-3</v>
      </c>
    </row>
    <row r="6051" spans="1:12" ht="14.4" x14ac:dyDescent="0.3">
      <c r="A6051" s="7">
        <v>35359</v>
      </c>
      <c r="B6051" s="191">
        <v>710.82000700000003</v>
      </c>
      <c r="C6051" s="191">
        <v>714.09997599999997</v>
      </c>
      <c r="D6051" s="191">
        <v>707.71002199999998</v>
      </c>
      <c r="E6051" s="191">
        <v>709.84997599999997</v>
      </c>
      <c r="F6051" s="192">
        <v>709.84997599999997</v>
      </c>
      <c r="G6051" s="191">
        <v>414630000</v>
      </c>
      <c r="H6051" s="194">
        <f t="shared" si="94"/>
        <v>-1.3646647399445844E-3</v>
      </c>
      <c r="I6051" s="193"/>
      <c r="J6051" s="197">
        <v>6049</v>
      </c>
      <c r="K6051" s="234">
        <v>-1.3646647399445844E-3</v>
      </c>
      <c r="L6051" s="198">
        <v>6.4031256354393643E-3</v>
      </c>
    </row>
    <row r="6052" spans="1:12" ht="14.4" x14ac:dyDescent="0.3">
      <c r="A6052" s="7">
        <v>35356</v>
      </c>
      <c r="B6052" s="191">
        <v>706.98999000000003</v>
      </c>
      <c r="C6052" s="191">
        <v>711.03997800000002</v>
      </c>
      <c r="D6052" s="191">
        <v>706.10998500000005</v>
      </c>
      <c r="E6052" s="191">
        <v>710.82000700000003</v>
      </c>
      <c r="F6052" s="192">
        <v>710.82000700000003</v>
      </c>
      <c r="G6052" s="191">
        <v>473020000</v>
      </c>
      <c r="H6052" s="194">
        <f t="shared" si="94"/>
        <v>5.4173567577668223E-3</v>
      </c>
      <c r="I6052" s="193"/>
      <c r="J6052" s="197">
        <v>6050</v>
      </c>
      <c r="K6052" s="234">
        <v>5.4173567577668223E-3</v>
      </c>
      <c r="L6052" s="198">
        <v>6.4111023720301256E-3</v>
      </c>
    </row>
    <row r="6053" spans="1:12" ht="14.4" x14ac:dyDescent="0.3">
      <c r="A6053" s="7">
        <v>35355</v>
      </c>
      <c r="B6053" s="191">
        <v>705</v>
      </c>
      <c r="C6053" s="191">
        <v>708.52002000000005</v>
      </c>
      <c r="D6053" s="191">
        <v>704.76000999999997</v>
      </c>
      <c r="E6053" s="191">
        <v>706.98999000000003</v>
      </c>
      <c r="F6053" s="192">
        <v>706.98999000000003</v>
      </c>
      <c r="G6053" s="191">
        <v>478550000</v>
      </c>
      <c r="H6053" s="194">
        <f t="shared" si="94"/>
        <v>3.6626639299441009E-3</v>
      </c>
      <c r="I6053" s="193"/>
      <c r="J6053" s="197">
        <v>6051</v>
      </c>
      <c r="K6053" s="234">
        <v>3.6626639299441009E-3</v>
      </c>
      <c r="L6053" s="198">
        <v>6.4156955637247777E-3</v>
      </c>
    </row>
    <row r="6054" spans="1:12" ht="14.4" x14ac:dyDescent="0.3">
      <c r="A6054" s="7">
        <v>35354</v>
      </c>
      <c r="B6054" s="191">
        <v>702.57000700000003</v>
      </c>
      <c r="C6054" s="191">
        <v>704.419983</v>
      </c>
      <c r="D6054" s="191">
        <v>699.15002400000003</v>
      </c>
      <c r="E6054" s="191">
        <v>704.40997300000004</v>
      </c>
      <c r="F6054" s="192">
        <v>704.40997300000004</v>
      </c>
      <c r="G6054" s="191">
        <v>441410000</v>
      </c>
      <c r="H6054" s="194">
        <f t="shared" si="94"/>
        <v>2.6189076984039312E-3</v>
      </c>
      <c r="I6054" s="193"/>
      <c r="J6054" s="197">
        <v>6052</v>
      </c>
      <c r="K6054" s="234">
        <v>2.6189076984039312E-3</v>
      </c>
      <c r="L6054" s="198">
        <v>6.4198365796180219E-3</v>
      </c>
    </row>
    <row r="6055" spans="1:12" ht="14.4" x14ac:dyDescent="0.3">
      <c r="A6055" s="7">
        <v>35353</v>
      </c>
      <c r="B6055" s="191">
        <v>703.53997800000002</v>
      </c>
      <c r="C6055" s="191">
        <v>708.07000700000003</v>
      </c>
      <c r="D6055" s="191">
        <v>699.07000700000003</v>
      </c>
      <c r="E6055" s="191">
        <v>702.57000700000003</v>
      </c>
      <c r="F6055" s="192">
        <v>702.57000700000003</v>
      </c>
      <c r="G6055" s="191">
        <v>458980000</v>
      </c>
      <c r="H6055" s="194">
        <f t="shared" si="94"/>
        <v>-1.3787006145086283E-3</v>
      </c>
      <c r="I6055" s="193"/>
      <c r="J6055" s="197">
        <v>6053</v>
      </c>
      <c r="K6055" s="234">
        <v>-1.3787006145086283E-3</v>
      </c>
      <c r="L6055" s="198">
        <v>6.4220068587159994E-3</v>
      </c>
    </row>
    <row r="6056" spans="1:12" ht="14.4" x14ac:dyDescent="0.3">
      <c r="A6056" s="7">
        <v>35352</v>
      </c>
      <c r="B6056" s="191">
        <v>700.65997300000004</v>
      </c>
      <c r="C6056" s="191">
        <v>705.15997300000004</v>
      </c>
      <c r="D6056" s="191">
        <v>700.65997300000004</v>
      </c>
      <c r="E6056" s="191">
        <v>703.53997800000002</v>
      </c>
      <c r="F6056" s="192">
        <v>703.53997800000002</v>
      </c>
      <c r="G6056" s="191">
        <v>322000000</v>
      </c>
      <c r="H6056" s="194">
        <f t="shared" si="94"/>
        <v>4.1104174792071114E-3</v>
      </c>
      <c r="I6056" s="193"/>
      <c r="J6056" s="197">
        <v>6054</v>
      </c>
      <c r="K6056" s="234">
        <v>4.1104174792071114E-3</v>
      </c>
      <c r="L6056" s="198">
        <v>6.4276953850314891E-3</v>
      </c>
    </row>
    <row r="6057" spans="1:12" ht="14.4" x14ac:dyDescent="0.3">
      <c r="A6057" s="7">
        <v>35349</v>
      </c>
      <c r="B6057" s="191">
        <v>694.60998500000005</v>
      </c>
      <c r="C6057" s="191">
        <v>700.669983</v>
      </c>
      <c r="D6057" s="191">
        <v>694.60998500000005</v>
      </c>
      <c r="E6057" s="191">
        <v>700.65997300000004</v>
      </c>
      <c r="F6057" s="192">
        <v>700.65997300000004</v>
      </c>
      <c r="G6057" s="191">
        <v>396050000</v>
      </c>
      <c r="H6057" s="194">
        <f t="shared" si="94"/>
        <v>8.7099064664323596E-3</v>
      </c>
      <c r="I6057" s="193"/>
      <c r="J6057" s="197">
        <v>6055</v>
      </c>
      <c r="K6057" s="234">
        <v>8.7099064664323596E-3</v>
      </c>
      <c r="L6057" s="198">
        <v>6.4279234636469918E-3</v>
      </c>
    </row>
    <row r="6058" spans="1:12" ht="14.4" x14ac:dyDescent="0.3">
      <c r="A6058" s="7">
        <v>35348</v>
      </c>
      <c r="B6058" s="191">
        <v>696.73999000000003</v>
      </c>
      <c r="C6058" s="191">
        <v>696.82000700000003</v>
      </c>
      <c r="D6058" s="191">
        <v>693.34002699999996</v>
      </c>
      <c r="E6058" s="191">
        <v>694.60998500000005</v>
      </c>
      <c r="F6058" s="192">
        <v>694.60998500000005</v>
      </c>
      <c r="G6058" s="191">
        <v>394950000</v>
      </c>
      <c r="H6058" s="194">
        <f t="shared" si="94"/>
        <v>-3.0571016886801385E-3</v>
      </c>
      <c r="I6058" s="193"/>
      <c r="J6058" s="197">
        <v>6056</v>
      </c>
      <c r="K6058" s="234">
        <v>-3.0571016886801385E-3</v>
      </c>
      <c r="L6058" s="198">
        <v>6.4297431236265837E-3</v>
      </c>
    </row>
    <row r="6059" spans="1:12" ht="14.4" x14ac:dyDescent="0.3">
      <c r="A6059" s="7">
        <v>35347</v>
      </c>
      <c r="B6059" s="191">
        <v>700.64001499999995</v>
      </c>
      <c r="C6059" s="191">
        <v>702.35998500000005</v>
      </c>
      <c r="D6059" s="191">
        <v>694.419983</v>
      </c>
      <c r="E6059" s="191">
        <v>696.73999000000003</v>
      </c>
      <c r="F6059" s="192">
        <v>696.73999000000003</v>
      </c>
      <c r="G6059" s="191">
        <v>408450000</v>
      </c>
      <c r="H6059" s="194">
        <f t="shared" si="94"/>
        <v>-5.5663749093747012E-3</v>
      </c>
      <c r="I6059" s="193"/>
      <c r="J6059" s="197">
        <v>6057</v>
      </c>
      <c r="K6059" s="234">
        <v>-5.5663749093747012E-3</v>
      </c>
      <c r="L6059" s="198">
        <v>6.4319157049799233E-3</v>
      </c>
    </row>
    <row r="6060" spans="1:12" ht="14.4" x14ac:dyDescent="0.3">
      <c r="A6060" s="7">
        <v>35346</v>
      </c>
      <c r="B6060" s="191">
        <v>703.34002699999996</v>
      </c>
      <c r="C6060" s="191">
        <v>705.76000999999997</v>
      </c>
      <c r="D6060" s="191">
        <v>699.88000499999998</v>
      </c>
      <c r="E6060" s="191">
        <v>700.64001499999995</v>
      </c>
      <c r="F6060" s="192">
        <v>700.64001499999995</v>
      </c>
      <c r="G6060" s="191">
        <v>435070000</v>
      </c>
      <c r="H6060" s="194">
        <f t="shared" si="94"/>
        <v>-3.8388430863469333E-3</v>
      </c>
      <c r="I6060" s="193"/>
      <c r="J6060" s="197">
        <v>6058</v>
      </c>
      <c r="K6060" s="234">
        <v>-3.8388430863469333E-3</v>
      </c>
      <c r="L6060" s="198">
        <v>6.4386990941124912E-3</v>
      </c>
    </row>
    <row r="6061" spans="1:12" ht="14.4" x14ac:dyDescent="0.3">
      <c r="A6061" s="7">
        <v>35345</v>
      </c>
      <c r="B6061" s="191">
        <v>701.46002199999998</v>
      </c>
      <c r="C6061" s="191">
        <v>704.169983</v>
      </c>
      <c r="D6061" s="191">
        <v>701.39001499999995</v>
      </c>
      <c r="E6061" s="191">
        <v>703.34002699999996</v>
      </c>
      <c r="F6061" s="192">
        <v>703.34002699999996</v>
      </c>
      <c r="G6061" s="191">
        <v>380750000</v>
      </c>
      <c r="H6061" s="194">
        <f t="shared" si="94"/>
        <v>2.6801313560817341E-3</v>
      </c>
      <c r="I6061" s="193"/>
      <c r="J6061" s="197">
        <v>6059</v>
      </c>
      <c r="K6061" s="234">
        <v>2.6801313560817341E-3</v>
      </c>
      <c r="L6061" s="198">
        <v>6.4422772547282642E-3</v>
      </c>
    </row>
    <row r="6062" spans="1:12" ht="14.4" x14ac:dyDescent="0.3">
      <c r="A6062" s="7">
        <v>35342</v>
      </c>
      <c r="B6062" s="191">
        <v>692.78002900000001</v>
      </c>
      <c r="C6062" s="191">
        <v>701.73999000000003</v>
      </c>
      <c r="D6062" s="191">
        <v>692.78002900000001</v>
      </c>
      <c r="E6062" s="191">
        <v>701.46002199999998</v>
      </c>
      <c r="F6062" s="192">
        <v>701.46002199999998</v>
      </c>
      <c r="G6062" s="191">
        <v>463940000</v>
      </c>
      <c r="H6062" s="194">
        <f t="shared" si="94"/>
        <v>1.2529219429909356E-2</v>
      </c>
      <c r="I6062" s="193"/>
      <c r="J6062" s="197">
        <v>6060</v>
      </c>
      <c r="K6062" s="234">
        <v>1.2529219429909356E-2</v>
      </c>
      <c r="L6062" s="198">
        <v>6.4441700612606371E-3</v>
      </c>
    </row>
    <row r="6063" spans="1:12" ht="14.4" x14ac:dyDescent="0.3">
      <c r="A6063" s="7">
        <v>35341</v>
      </c>
      <c r="B6063" s="191">
        <v>694.01000999999997</v>
      </c>
      <c r="C6063" s="191">
        <v>694.80999799999995</v>
      </c>
      <c r="D6063" s="191">
        <v>691.78002900000001</v>
      </c>
      <c r="E6063" s="191">
        <v>692.78002900000001</v>
      </c>
      <c r="F6063" s="192">
        <v>692.78002900000001</v>
      </c>
      <c r="G6063" s="191">
        <v>386500000</v>
      </c>
      <c r="H6063" s="194">
        <f t="shared" si="94"/>
        <v>-1.7722813536939512E-3</v>
      </c>
      <c r="I6063" s="193"/>
      <c r="J6063" s="197">
        <v>6061</v>
      </c>
      <c r="K6063" s="234">
        <v>-1.7722813536939512E-3</v>
      </c>
      <c r="L6063" s="198">
        <v>6.4474177897573641E-3</v>
      </c>
    </row>
    <row r="6064" spans="1:12" ht="14.4" x14ac:dyDescent="0.3">
      <c r="A6064" s="7">
        <v>35340</v>
      </c>
      <c r="B6064" s="191">
        <v>689.080017</v>
      </c>
      <c r="C6064" s="191">
        <v>694.82000700000003</v>
      </c>
      <c r="D6064" s="191">
        <v>689.080017</v>
      </c>
      <c r="E6064" s="191">
        <v>694.01000999999997</v>
      </c>
      <c r="F6064" s="192">
        <v>694.01000999999997</v>
      </c>
      <c r="G6064" s="191">
        <v>440130000</v>
      </c>
      <c r="H6064" s="194">
        <f t="shared" si="94"/>
        <v>7.1544564903555574E-3</v>
      </c>
      <c r="I6064" s="193"/>
      <c r="J6064" s="197">
        <v>6062</v>
      </c>
      <c r="K6064" s="234">
        <v>7.1544564903555574E-3</v>
      </c>
      <c r="L6064" s="198">
        <v>6.4523573806304774E-3</v>
      </c>
    </row>
    <row r="6065" spans="1:12" ht="14.4" x14ac:dyDescent="0.3">
      <c r="A6065" s="7">
        <v>35339</v>
      </c>
      <c r="B6065" s="191">
        <v>687.30999799999995</v>
      </c>
      <c r="C6065" s="191">
        <v>689.53997800000002</v>
      </c>
      <c r="D6065" s="191">
        <v>684.44000200000005</v>
      </c>
      <c r="E6065" s="191">
        <v>689.080017</v>
      </c>
      <c r="F6065" s="192">
        <v>689.080017</v>
      </c>
      <c r="G6065" s="191">
        <v>421550000</v>
      </c>
      <c r="H6065" s="194">
        <f t="shared" si="94"/>
        <v>2.546084059646125E-3</v>
      </c>
      <c r="I6065" s="193"/>
      <c r="J6065" s="197">
        <v>6063</v>
      </c>
      <c r="K6065" s="234">
        <v>2.546084059646125E-3</v>
      </c>
      <c r="L6065" s="198">
        <v>6.4547310310453824E-3</v>
      </c>
    </row>
    <row r="6066" spans="1:12" ht="14.4" x14ac:dyDescent="0.3">
      <c r="A6066" s="7">
        <v>35338</v>
      </c>
      <c r="B6066" s="191">
        <v>686.19000200000005</v>
      </c>
      <c r="C6066" s="191">
        <v>690.10998500000005</v>
      </c>
      <c r="D6066" s="191">
        <v>686.03002900000001</v>
      </c>
      <c r="E6066" s="191">
        <v>687.330017</v>
      </c>
      <c r="F6066" s="192">
        <v>687.330017</v>
      </c>
      <c r="G6066" s="191">
        <v>388570000</v>
      </c>
      <c r="H6066" s="194">
        <f t="shared" si="94"/>
        <v>1.6613692952057153E-3</v>
      </c>
      <c r="I6066" s="193"/>
      <c r="J6066" s="197">
        <v>6064</v>
      </c>
      <c r="K6066" s="234">
        <v>1.6613692952057153E-3</v>
      </c>
      <c r="L6066" s="198">
        <v>6.4550711492634728E-3</v>
      </c>
    </row>
    <row r="6067" spans="1:12" ht="14.4" x14ac:dyDescent="0.3">
      <c r="A6067" s="7">
        <v>35335</v>
      </c>
      <c r="B6067" s="191">
        <v>685.85998500000005</v>
      </c>
      <c r="C6067" s="191">
        <v>687.10998500000005</v>
      </c>
      <c r="D6067" s="191">
        <v>683.72997999999995</v>
      </c>
      <c r="E6067" s="191">
        <v>686.19000200000005</v>
      </c>
      <c r="F6067" s="192">
        <v>686.19000200000005</v>
      </c>
      <c r="G6067" s="191">
        <v>414760000</v>
      </c>
      <c r="H6067" s="194">
        <f t="shared" si="94"/>
        <v>4.8117255302479553E-4</v>
      </c>
      <c r="I6067" s="193"/>
      <c r="J6067" s="197">
        <v>6065</v>
      </c>
      <c r="K6067" s="234">
        <v>4.8117255302479553E-4</v>
      </c>
      <c r="L6067" s="198">
        <v>6.4564070111928374E-3</v>
      </c>
    </row>
    <row r="6068" spans="1:12" ht="14.4" x14ac:dyDescent="0.3">
      <c r="A6068" s="7">
        <v>35334</v>
      </c>
      <c r="B6068" s="191">
        <v>685.830017</v>
      </c>
      <c r="C6068" s="191">
        <v>690.15002400000003</v>
      </c>
      <c r="D6068" s="191">
        <v>683.77002000000005</v>
      </c>
      <c r="E6068" s="191">
        <v>685.85998500000005</v>
      </c>
      <c r="F6068" s="192">
        <v>685.85998500000005</v>
      </c>
      <c r="G6068" s="191">
        <v>500870000</v>
      </c>
      <c r="H6068" s="194">
        <f t="shared" si="94"/>
        <v>4.3695958557109211E-5</v>
      </c>
      <c r="I6068" s="193"/>
      <c r="J6068" s="197">
        <v>6066</v>
      </c>
      <c r="K6068" s="234">
        <v>4.3695958557109211E-5</v>
      </c>
      <c r="L6068" s="198">
        <v>6.4626464150100678E-3</v>
      </c>
    </row>
    <row r="6069" spans="1:12" ht="14.4" x14ac:dyDescent="0.3">
      <c r="A6069" s="7">
        <v>35333</v>
      </c>
      <c r="B6069" s="191">
        <v>685.60998500000005</v>
      </c>
      <c r="C6069" s="191">
        <v>688.26000999999997</v>
      </c>
      <c r="D6069" s="191">
        <v>684.919983</v>
      </c>
      <c r="E6069" s="191">
        <v>685.830017</v>
      </c>
      <c r="F6069" s="192">
        <v>685.830017</v>
      </c>
      <c r="G6069" s="191">
        <v>451710000</v>
      </c>
      <c r="H6069" s="194">
        <f t="shared" si="94"/>
        <v>3.209288149441792E-4</v>
      </c>
      <c r="I6069" s="193"/>
      <c r="J6069" s="197">
        <v>6067</v>
      </c>
      <c r="K6069" s="234">
        <v>3.209288149441792E-4</v>
      </c>
      <c r="L6069" s="198">
        <v>6.4627520693813188E-3</v>
      </c>
    </row>
    <row r="6070" spans="1:12" ht="14.4" x14ac:dyDescent="0.3">
      <c r="A6070" s="7">
        <v>35332</v>
      </c>
      <c r="B6070" s="191">
        <v>686.47997999999995</v>
      </c>
      <c r="C6070" s="191">
        <v>690.88000499999998</v>
      </c>
      <c r="D6070" s="191">
        <v>683.53997800000002</v>
      </c>
      <c r="E6070" s="191">
        <v>685.60998500000005</v>
      </c>
      <c r="F6070" s="192">
        <v>685.60998500000005</v>
      </c>
      <c r="G6070" s="191">
        <v>460150000</v>
      </c>
      <c r="H6070" s="194">
        <f t="shared" si="94"/>
        <v>-1.2673275628517287E-3</v>
      </c>
      <c r="I6070" s="193"/>
      <c r="J6070" s="197">
        <v>6068</v>
      </c>
      <c r="K6070" s="234">
        <v>-1.2673275628517287E-3</v>
      </c>
      <c r="L6070" s="198">
        <v>6.472444784263085E-3</v>
      </c>
    </row>
    <row r="6071" spans="1:12" ht="14.4" x14ac:dyDescent="0.3">
      <c r="A6071" s="7">
        <v>35331</v>
      </c>
      <c r="B6071" s="191">
        <v>687.03002900000001</v>
      </c>
      <c r="C6071" s="191">
        <v>687.03002900000001</v>
      </c>
      <c r="D6071" s="191">
        <v>681.01000999999997</v>
      </c>
      <c r="E6071" s="191">
        <v>686.47997999999995</v>
      </c>
      <c r="F6071" s="192">
        <v>686.47997999999995</v>
      </c>
      <c r="G6071" s="191">
        <v>297760000</v>
      </c>
      <c r="H6071" s="194">
        <f t="shared" si="94"/>
        <v>-8.0061857092429678E-4</v>
      </c>
      <c r="I6071" s="193"/>
      <c r="J6071" s="197">
        <v>6069</v>
      </c>
      <c r="K6071" s="234">
        <v>-8.0061857092429678E-4</v>
      </c>
      <c r="L6071" s="198">
        <v>6.4783112068347104E-3</v>
      </c>
    </row>
    <row r="6072" spans="1:12" ht="14.4" x14ac:dyDescent="0.3">
      <c r="A6072" s="7">
        <v>35328</v>
      </c>
      <c r="B6072" s="191">
        <v>683</v>
      </c>
      <c r="C6072" s="191">
        <v>687.07000700000003</v>
      </c>
      <c r="D6072" s="191">
        <v>683</v>
      </c>
      <c r="E6072" s="191">
        <v>687.03002900000001</v>
      </c>
      <c r="F6072" s="192">
        <v>687.03002900000001</v>
      </c>
      <c r="G6072" s="191">
        <v>519420000</v>
      </c>
      <c r="H6072" s="194">
        <f t="shared" si="94"/>
        <v>5.9004816983894773E-3</v>
      </c>
      <c r="I6072" s="193"/>
      <c r="J6072" s="197">
        <v>6070</v>
      </c>
      <c r="K6072" s="234">
        <v>5.9004816983894773E-3</v>
      </c>
      <c r="L6072" s="198">
        <v>6.4947367914601727E-3</v>
      </c>
    </row>
    <row r="6073" spans="1:12" ht="14.4" x14ac:dyDescent="0.3">
      <c r="A6073" s="7">
        <v>35327</v>
      </c>
      <c r="B6073" s="191">
        <v>681.46997099999999</v>
      </c>
      <c r="C6073" s="191">
        <v>684.07000700000003</v>
      </c>
      <c r="D6073" s="191">
        <v>679.05999799999995</v>
      </c>
      <c r="E6073" s="191">
        <v>683</v>
      </c>
      <c r="F6073" s="192">
        <v>683</v>
      </c>
      <c r="G6073" s="191">
        <v>398580000</v>
      </c>
      <c r="H6073" s="194">
        <f t="shared" si="94"/>
        <v>2.2451891720992843E-3</v>
      </c>
      <c r="I6073" s="193"/>
      <c r="J6073" s="197">
        <v>6071</v>
      </c>
      <c r="K6073" s="234">
        <v>2.2451891720992843E-3</v>
      </c>
      <c r="L6073" s="198">
        <v>6.4950954776549653E-3</v>
      </c>
    </row>
    <row r="6074" spans="1:12" ht="14.4" x14ac:dyDescent="0.3">
      <c r="A6074" s="7">
        <v>35326</v>
      </c>
      <c r="B6074" s="191">
        <v>682.94000200000005</v>
      </c>
      <c r="C6074" s="191">
        <v>683.77002000000005</v>
      </c>
      <c r="D6074" s="191">
        <v>679.75</v>
      </c>
      <c r="E6074" s="191">
        <v>681.46997099999999</v>
      </c>
      <c r="F6074" s="192">
        <v>681.46997099999999</v>
      </c>
      <c r="G6074" s="191">
        <v>396600000</v>
      </c>
      <c r="H6074" s="194">
        <f t="shared" si="94"/>
        <v>-2.1525038739787605E-3</v>
      </c>
      <c r="I6074" s="193"/>
      <c r="J6074" s="197">
        <v>6072</v>
      </c>
      <c r="K6074" s="234">
        <v>-2.1525038739787605E-3</v>
      </c>
      <c r="L6074" s="198">
        <v>6.4967925916267107E-3</v>
      </c>
    </row>
    <row r="6075" spans="1:12" ht="14.4" x14ac:dyDescent="0.3">
      <c r="A6075" s="7">
        <v>35325</v>
      </c>
      <c r="B6075" s="191">
        <v>683.97997999999995</v>
      </c>
      <c r="C6075" s="191">
        <v>685.79998799999998</v>
      </c>
      <c r="D6075" s="191">
        <v>679.96002199999998</v>
      </c>
      <c r="E6075" s="191">
        <v>682.94000200000005</v>
      </c>
      <c r="F6075" s="192">
        <v>682.94000200000005</v>
      </c>
      <c r="G6075" s="191">
        <v>449850000</v>
      </c>
      <c r="H6075" s="194">
        <f t="shared" si="94"/>
        <v>-1.5204801754576289E-3</v>
      </c>
      <c r="I6075" s="193"/>
      <c r="J6075" s="197">
        <v>6073</v>
      </c>
      <c r="K6075" s="234">
        <v>-1.5204801754576289E-3</v>
      </c>
      <c r="L6075" s="198">
        <v>6.4982293330763915E-3</v>
      </c>
    </row>
    <row r="6076" spans="1:12" ht="14.4" x14ac:dyDescent="0.3">
      <c r="A6076" s="7">
        <v>35324</v>
      </c>
      <c r="B6076" s="191">
        <v>680.53997800000002</v>
      </c>
      <c r="C6076" s="191">
        <v>686.47997999999995</v>
      </c>
      <c r="D6076" s="191">
        <v>680.53002900000001</v>
      </c>
      <c r="E6076" s="191">
        <v>683.97997999999995</v>
      </c>
      <c r="F6076" s="192">
        <v>683.97997999999995</v>
      </c>
      <c r="G6076" s="191">
        <v>430080000</v>
      </c>
      <c r="H6076" s="194">
        <f t="shared" si="94"/>
        <v>5.0548125183028344E-3</v>
      </c>
      <c r="I6076" s="193"/>
      <c r="J6076" s="197">
        <v>6074</v>
      </c>
      <c r="K6076" s="234">
        <v>5.0548125183028344E-3</v>
      </c>
      <c r="L6076" s="198">
        <v>6.4997846811666775E-3</v>
      </c>
    </row>
    <row r="6077" spans="1:12" ht="14.4" x14ac:dyDescent="0.3">
      <c r="A6077" s="7">
        <v>35321</v>
      </c>
      <c r="B6077" s="191">
        <v>671.15002400000003</v>
      </c>
      <c r="C6077" s="191">
        <v>681.39001499999995</v>
      </c>
      <c r="D6077" s="191">
        <v>671.15002400000003</v>
      </c>
      <c r="E6077" s="191">
        <v>680.53997800000002</v>
      </c>
      <c r="F6077" s="192">
        <v>680.53997800000002</v>
      </c>
      <c r="G6077" s="191">
        <v>488360000</v>
      </c>
      <c r="H6077" s="194">
        <f t="shared" si="94"/>
        <v>1.3990842083319344E-2</v>
      </c>
      <c r="I6077" s="193"/>
      <c r="J6077" s="197">
        <v>6075</v>
      </c>
      <c r="K6077" s="234">
        <v>1.3990842083319344E-2</v>
      </c>
      <c r="L6077" s="198">
        <v>6.5180550867331277E-3</v>
      </c>
    </row>
    <row r="6078" spans="1:12" ht="14.4" x14ac:dyDescent="0.3">
      <c r="A6078" s="7">
        <v>35320</v>
      </c>
      <c r="B6078" s="191">
        <v>667.28002900000001</v>
      </c>
      <c r="C6078" s="191">
        <v>673.07000700000003</v>
      </c>
      <c r="D6078" s="191">
        <v>667.28002900000001</v>
      </c>
      <c r="E6078" s="191">
        <v>671.15002400000003</v>
      </c>
      <c r="F6078" s="192">
        <v>671.15002400000003</v>
      </c>
      <c r="G6078" s="191">
        <v>398820000</v>
      </c>
      <c r="H6078" s="194">
        <f t="shared" si="94"/>
        <v>5.7996565636763827E-3</v>
      </c>
      <c r="I6078" s="193"/>
      <c r="J6078" s="197">
        <v>6076</v>
      </c>
      <c r="K6078" s="234">
        <v>5.7996565636763827E-3</v>
      </c>
      <c r="L6078" s="198">
        <v>6.5192367269380708E-3</v>
      </c>
    </row>
    <row r="6079" spans="1:12" ht="14.4" x14ac:dyDescent="0.3">
      <c r="A6079" s="7">
        <v>35319</v>
      </c>
      <c r="B6079" s="191">
        <v>663.80999799999995</v>
      </c>
      <c r="C6079" s="191">
        <v>667.72997999999995</v>
      </c>
      <c r="D6079" s="191">
        <v>661.78997800000002</v>
      </c>
      <c r="E6079" s="191">
        <v>667.28002900000001</v>
      </c>
      <c r="F6079" s="192">
        <v>667.28002900000001</v>
      </c>
      <c r="G6079" s="191">
        <v>376880000</v>
      </c>
      <c r="H6079" s="194">
        <f t="shared" si="94"/>
        <v>5.227446122316559E-3</v>
      </c>
      <c r="I6079" s="193"/>
      <c r="J6079" s="197">
        <v>6077</v>
      </c>
      <c r="K6079" s="234">
        <v>5.227446122316559E-3</v>
      </c>
      <c r="L6079" s="198">
        <v>6.5244399023423501E-3</v>
      </c>
    </row>
    <row r="6080" spans="1:12" ht="14.4" x14ac:dyDescent="0.3">
      <c r="A6080" s="7">
        <v>35318</v>
      </c>
      <c r="B6080" s="191">
        <v>663.76000999999997</v>
      </c>
      <c r="C6080" s="191">
        <v>665.57000700000003</v>
      </c>
      <c r="D6080" s="191">
        <v>661.54998799999998</v>
      </c>
      <c r="E6080" s="191">
        <v>663.80999799999995</v>
      </c>
      <c r="F6080" s="192">
        <v>663.80999799999995</v>
      </c>
      <c r="G6080" s="191">
        <v>372960000</v>
      </c>
      <c r="H6080" s="194">
        <f t="shared" si="94"/>
        <v>7.5310352005064036E-5</v>
      </c>
      <c r="I6080" s="193"/>
      <c r="J6080" s="197">
        <v>6078</v>
      </c>
      <c r="K6080" s="234">
        <v>7.5310352005064036E-5</v>
      </c>
      <c r="L6080" s="198">
        <v>6.5247437574982138E-3</v>
      </c>
    </row>
    <row r="6081" spans="1:12" ht="14.4" x14ac:dyDescent="0.3">
      <c r="A6081" s="7">
        <v>35317</v>
      </c>
      <c r="B6081" s="191">
        <v>655.67999299999997</v>
      </c>
      <c r="C6081" s="191">
        <v>663.77002000000005</v>
      </c>
      <c r="D6081" s="191">
        <v>655.67999299999997</v>
      </c>
      <c r="E6081" s="191">
        <v>663.76000999999997</v>
      </c>
      <c r="F6081" s="192">
        <v>663.76000999999997</v>
      </c>
      <c r="G6081" s="191">
        <v>311530000</v>
      </c>
      <c r="H6081" s="194">
        <f t="shared" si="94"/>
        <v>1.2323110490272345E-2</v>
      </c>
      <c r="I6081" s="193"/>
      <c r="J6081" s="197">
        <v>6079</v>
      </c>
      <c r="K6081" s="234">
        <v>1.2323110490272345E-2</v>
      </c>
      <c r="L6081" s="198">
        <v>6.5252795647932653E-3</v>
      </c>
    </row>
    <row r="6082" spans="1:12" ht="14.4" x14ac:dyDescent="0.3">
      <c r="A6082" s="7">
        <v>35314</v>
      </c>
      <c r="B6082" s="191">
        <v>649.44000200000005</v>
      </c>
      <c r="C6082" s="191">
        <v>658.21002199999998</v>
      </c>
      <c r="D6082" s="191">
        <v>649.44000200000005</v>
      </c>
      <c r="E6082" s="191">
        <v>655.67999299999997</v>
      </c>
      <c r="F6082" s="192">
        <v>655.67999299999997</v>
      </c>
      <c r="G6082" s="191">
        <v>348710000</v>
      </c>
      <c r="H6082" s="194">
        <f t="shared" si="94"/>
        <v>9.6082640132781928E-3</v>
      </c>
      <c r="I6082" s="193"/>
      <c r="J6082" s="197">
        <v>6080</v>
      </c>
      <c r="K6082" s="234">
        <v>9.6082640132781928E-3</v>
      </c>
      <c r="L6082" s="198">
        <v>6.5267623060704522E-3</v>
      </c>
    </row>
    <row r="6083" spans="1:12" ht="14.4" x14ac:dyDescent="0.3">
      <c r="A6083" s="7">
        <v>35313</v>
      </c>
      <c r="B6083" s="191">
        <v>655.60998500000005</v>
      </c>
      <c r="C6083" s="191">
        <v>655.60998500000005</v>
      </c>
      <c r="D6083" s="191">
        <v>648.89001499999995</v>
      </c>
      <c r="E6083" s="191">
        <v>649.44000200000005</v>
      </c>
      <c r="F6083" s="192">
        <v>649.44000200000005</v>
      </c>
      <c r="G6083" s="191">
        <v>361430000</v>
      </c>
      <c r="H6083" s="194">
        <f t="shared" si="94"/>
        <v>-9.4110570936469205E-3</v>
      </c>
      <c r="I6083" s="193"/>
      <c r="J6083" s="197">
        <v>6081</v>
      </c>
      <c r="K6083" s="234">
        <v>-9.4110570936469205E-3</v>
      </c>
      <c r="L6083" s="198">
        <v>6.5397748542513753E-3</v>
      </c>
    </row>
    <row r="6084" spans="1:12" ht="14.4" x14ac:dyDescent="0.3">
      <c r="A6084" s="7">
        <v>35312</v>
      </c>
      <c r="B6084" s="191">
        <v>654.71997099999999</v>
      </c>
      <c r="C6084" s="191">
        <v>655.82000700000003</v>
      </c>
      <c r="D6084" s="191">
        <v>652.92999299999997</v>
      </c>
      <c r="E6084" s="191">
        <v>655.60998500000005</v>
      </c>
      <c r="F6084" s="192">
        <v>655.60998500000005</v>
      </c>
      <c r="G6084" s="191">
        <v>351290000</v>
      </c>
      <c r="H6084" s="194">
        <f t="shared" ref="H6084:H6147" si="95">(F6084-F6085)/F6085</f>
        <v>1.3593811696940962E-3</v>
      </c>
      <c r="I6084" s="193"/>
      <c r="J6084" s="197">
        <v>6082</v>
      </c>
      <c r="K6084" s="234">
        <v>1.3593811696940962E-3</v>
      </c>
      <c r="L6084" s="198">
        <v>6.5410255683439784E-3</v>
      </c>
    </row>
    <row r="6085" spans="1:12" ht="14.4" x14ac:dyDescent="0.3">
      <c r="A6085" s="7">
        <v>35311</v>
      </c>
      <c r="B6085" s="191">
        <v>651.98999000000003</v>
      </c>
      <c r="C6085" s="191">
        <v>655.13000499999998</v>
      </c>
      <c r="D6085" s="191">
        <v>643.96997099999999</v>
      </c>
      <c r="E6085" s="191">
        <v>654.71997099999999</v>
      </c>
      <c r="F6085" s="192">
        <v>654.71997099999999</v>
      </c>
      <c r="G6085" s="191">
        <v>345740000</v>
      </c>
      <c r="H6085" s="194">
        <f t="shared" si="95"/>
        <v>4.1871517076511443E-3</v>
      </c>
      <c r="I6085" s="193"/>
      <c r="J6085" s="197">
        <v>6083</v>
      </c>
      <c r="K6085" s="234">
        <v>4.1871517076511443E-3</v>
      </c>
      <c r="L6085" s="198">
        <v>6.5411390164366989E-3</v>
      </c>
    </row>
    <row r="6086" spans="1:12" ht="14.4" x14ac:dyDescent="0.3">
      <c r="A6086" s="7">
        <v>35307</v>
      </c>
      <c r="B6086" s="191">
        <v>657.40002400000003</v>
      </c>
      <c r="C6086" s="191">
        <v>657.71002199999998</v>
      </c>
      <c r="D6086" s="191">
        <v>650.52002000000005</v>
      </c>
      <c r="E6086" s="191">
        <v>651.98999000000003</v>
      </c>
      <c r="F6086" s="192">
        <v>651.98999000000003</v>
      </c>
      <c r="G6086" s="191">
        <v>258380000</v>
      </c>
      <c r="H6086" s="194">
        <f t="shared" si="95"/>
        <v>-8.2294399186088191E-3</v>
      </c>
      <c r="I6086" s="193"/>
      <c r="J6086" s="197">
        <v>6084</v>
      </c>
      <c r="K6086" s="234">
        <v>-8.2294399186088191E-3</v>
      </c>
      <c r="L6086" s="198">
        <v>6.5454800624580919E-3</v>
      </c>
    </row>
    <row r="6087" spans="1:12" ht="14.4" x14ac:dyDescent="0.3">
      <c r="A6087" s="7">
        <v>35306</v>
      </c>
      <c r="B6087" s="191">
        <v>664.80999799999995</v>
      </c>
      <c r="C6087" s="191">
        <v>664.80999799999995</v>
      </c>
      <c r="D6087" s="191">
        <v>655.34997599999997</v>
      </c>
      <c r="E6087" s="191">
        <v>657.40002400000003</v>
      </c>
      <c r="F6087" s="192">
        <v>657.40002400000003</v>
      </c>
      <c r="G6087" s="191">
        <v>321120000</v>
      </c>
      <c r="H6087" s="194">
        <f t="shared" si="95"/>
        <v>-1.1146002650820424E-2</v>
      </c>
      <c r="I6087" s="193"/>
      <c r="J6087" s="197">
        <v>6085</v>
      </c>
      <c r="K6087" s="234">
        <v>-1.1146002650820424E-2</v>
      </c>
      <c r="L6087" s="198">
        <v>6.5487556430948472E-3</v>
      </c>
    </row>
    <row r="6088" spans="1:12" ht="14.4" x14ac:dyDescent="0.3">
      <c r="A6088" s="7">
        <v>35305</v>
      </c>
      <c r="B6088" s="191">
        <v>666.40002400000003</v>
      </c>
      <c r="C6088" s="191">
        <v>667.40997300000004</v>
      </c>
      <c r="D6088" s="191">
        <v>664.39001499999995</v>
      </c>
      <c r="E6088" s="191">
        <v>664.80999799999995</v>
      </c>
      <c r="F6088" s="192">
        <v>664.80999799999995</v>
      </c>
      <c r="G6088" s="191">
        <v>296440000</v>
      </c>
      <c r="H6088" s="194">
        <f t="shared" si="95"/>
        <v>-2.385993311428932E-3</v>
      </c>
      <c r="I6088" s="193"/>
      <c r="J6088" s="197">
        <v>6086</v>
      </c>
      <c r="K6088" s="234">
        <v>-2.385993311428932E-3</v>
      </c>
      <c r="L6088" s="198">
        <v>6.5488820831869432E-3</v>
      </c>
    </row>
    <row r="6089" spans="1:12" ht="14.4" x14ac:dyDescent="0.3">
      <c r="A6089" s="7">
        <v>35304</v>
      </c>
      <c r="B6089" s="191">
        <v>663.88000499999998</v>
      </c>
      <c r="C6089" s="191">
        <v>666.40002400000003</v>
      </c>
      <c r="D6089" s="191">
        <v>663.5</v>
      </c>
      <c r="E6089" s="191">
        <v>666.40002400000003</v>
      </c>
      <c r="F6089" s="192">
        <v>666.40002400000003</v>
      </c>
      <c r="G6089" s="191">
        <v>310520000</v>
      </c>
      <c r="H6089" s="194">
        <f t="shared" si="95"/>
        <v>3.7958953139431389E-3</v>
      </c>
      <c r="I6089" s="193"/>
      <c r="J6089" s="197">
        <v>6087</v>
      </c>
      <c r="K6089" s="234">
        <v>3.7958953139431389E-3</v>
      </c>
      <c r="L6089" s="198">
        <v>6.5507765970128917E-3</v>
      </c>
    </row>
    <row r="6090" spans="1:12" ht="14.4" x14ac:dyDescent="0.3">
      <c r="A6090" s="7">
        <v>35303</v>
      </c>
      <c r="B6090" s="191">
        <v>667.03002900000001</v>
      </c>
      <c r="C6090" s="191">
        <v>667.03002900000001</v>
      </c>
      <c r="D6090" s="191">
        <v>662.35998500000005</v>
      </c>
      <c r="E6090" s="191">
        <v>663.88000499999998</v>
      </c>
      <c r="F6090" s="192">
        <v>663.88000499999998</v>
      </c>
      <c r="G6090" s="191">
        <v>281430000</v>
      </c>
      <c r="H6090" s="194">
        <f t="shared" si="95"/>
        <v>-4.7224620527541953E-3</v>
      </c>
      <c r="I6090" s="193"/>
      <c r="J6090" s="197">
        <v>6088</v>
      </c>
      <c r="K6090" s="234">
        <v>-4.7224620527541953E-3</v>
      </c>
      <c r="L6090" s="198">
        <v>6.5509178068615705E-3</v>
      </c>
    </row>
    <row r="6091" spans="1:12" ht="14.4" x14ac:dyDescent="0.3">
      <c r="A6091" s="7">
        <v>35300</v>
      </c>
      <c r="B6091" s="191">
        <v>670.67999299999997</v>
      </c>
      <c r="C6091" s="191">
        <v>670.67999299999997</v>
      </c>
      <c r="D6091" s="191">
        <v>664.92999299999997</v>
      </c>
      <c r="E6091" s="191">
        <v>667.03002900000001</v>
      </c>
      <c r="F6091" s="192">
        <v>667.03002900000001</v>
      </c>
      <c r="G6091" s="191">
        <v>308010000</v>
      </c>
      <c r="H6091" s="194">
        <f t="shared" si="95"/>
        <v>-5.4421841088078422E-3</v>
      </c>
      <c r="I6091" s="193"/>
      <c r="J6091" s="197">
        <v>6089</v>
      </c>
      <c r="K6091" s="234">
        <v>-5.4421841088078422E-3</v>
      </c>
      <c r="L6091" s="198">
        <v>6.5610761562660304E-3</v>
      </c>
    </row>
    <row r="6092" spans="1:12" ht="14.4" x14ac:dyDescent="0.3">
      <c r="A6092" s="7">
        <v>35299</v>
      </c>
      <c r="B6092" s="191">
        <v>665.07000700000003</v>
      </c>
      <c r="C6092" s="191">
        <v>670.67999299999997</v>
      </c>
      <c r="D6092" s="191">
        <v>664.88000499999998</v>
      </c>
      <c r="E6092" s="191">
        <v>670.67999299999997</v>
      </c>
      <c r="F6092" s="192">
        <v>670.67999299999997</v>
      </c>
      <c r="G6092" s="191">
        <v>354950000</v>
      </c>
      <c r="H6092" s="194">
        <f t="shared" si="95"/>
        <v>8.4351811703334487E-3</v>
      </c>
      <c r="I6092" s="193"/>
      <c r="J6092" s="197">
        <v>6090</v>
      </c>
      <c r="K6092" s="234">
        <v>8.4351811703334487E-3</v>
      </c>
      <c r="L6092" s="198">
        <v>6.5623968713001239E-3</v>
      </c>
    </row>
    <row r="6093" spans="1:12" ht="14.4" x14ac:dyDescent="0.3">
      <c r="A6093" s="7">
        <v>35298</v>
      </c>
      <c r="B6093" s="191">
        <v>665.69000200000005</v>
      </c>
      <c r="C6093" s="191">
        <v>665.69000200000005</v>
      </c>
      <c r="D6093" s="191">
        <v>662.15997300000004</v>
      </c>
      <c r="E6093" s="191">
        <v>665.07000700000003</v>
      </c>
      <c r="F6093" s="192">
        <v>665.07000700000003</v>
      </c>
      <c r="G6093" s="191">
        <v>348820000</v>
      </c>
      <c r="H6093" s="194">
        <f t="shared" si="95"/>
        <v>-9.3135693511589969E-4</v>
      </c>
      <c r="I6093" s="193"/>
      <c r="J6093" s="197">
        <v>6091</v>
      </c>
      <c r="K6093" s="234">
        <v>-9.3135693511589969E-4</v>
      </c>
      <c r="L6093" s="198">
        <v>6.5645935553880538E-3</v>
      </c>
    </row>
    <row r="6094" spans="1:12" ht="14.4" x14ac:dyDescent="0.3">
      <c r="A6094" s="7">
        <v>35297</v>
      </c>
      <c r="B6094" s="191">
        <v>666.580017</v>
      </c>
      <c r="C6094" s="191">
        <v>666.98999000000003</v>
      </c>
      <c r="D6094" s="191">
        <v>665.15002400000003</v>
      </c>
      <c r="E6094" s="191">
        <v>665.69000200000005</v>
      </c>
      <c r="F6094" s="192">
        <v>665.69000200000005</v>
      </c>
      <c r="G6094" s="191">
        <v>334960000</v>
      </c>
      <c r="H6094" s="194">
        <f t="shared" si="95"/>
        <v>-1.3351960414378105E-3</v>
      </c>
      <c r="I6094" s="193"/>
      <c r="J6094" s="197">
        <v>6092</v>
      </c>
      <c r="K6094" s="234">
        <v>-1.3351960414378105E-3</v>
      </c>
      <c r="L6094" s="198">
        <v>6.5706730048304546E-3</v>
      </c>
    </row>
    <row r="6095" spans="1:12" ht="14.4" x14ac:dyDescent="0.3">
      <c r="A6095" s="7">
        <v>35296</v>
      </c>
      <c r="B6095" s="191">
        <v>665.21002199999998</v>
      </c>
      <c r="C6095" s="191">
        <v>667.11999500000002</v>
      </c>
      <c r="D6095" s="191">
        <v>665</v>
      </c>
      <c r="E6095" s="191">
        <v>666.580017</v>
      </c>
      <c r="F6095" s="192">
        <v>666.580017</v>
      </c>
      <c r="G6095" s="191">
        <v>294080000</v>
      </c>
      <c r="H6095" s="194">
        <f t="shared" si="95"/>
        <v>2.0594924229809892E-3</v>
      </c>
      <c r="I6095" s="193"/>
      <c r="J6095" s="197">
        <v>6093</v>
      </c>
      <c r="K6095" s="234">
        <v>2.0594924229809892E-3</v>
      </c>
      <c r="L6095" s="198">
        <v>6.5748687622851068E-3</v>
      </c>
    </row>
    <row r="6096" spans="1:12" ht="14.4" x14ac:dyDescent="0.3">
      <c r="A6096" s="7">
        <v>35293</v>
      </c>
      <c r="B6096" s="191">
        <v>662.28002900000001</v>
      </c>
      <c r="C6096" s="191">
        <v>666.34002699999996</v>
      </c>
      <c r="D6096" s="191">
        <v>662.26000999999997</v>
      </c>
      <c r="E6096" s="191">
        <v>665.21002199999998</v>
      </c>
      <c r="F6096" s="192">
        <v>665.21002199999998</v>
      </c>
      <c r="G6096" s="191">
        <v>337650000</v>
      </c>
      <c r="H6096" s="194">
        <f t="shared" si="95"/>
        <v>4.4240998847935482E-3</v>
      </c>
      <c r="I6096" s="193"/>
      <c r="J6096" s="197">
        <v>6094</v>
      </c>
      <c r="K6096" s="234">
        <v>4.4240998847935482E-3</v>
      </c>
      <c r="L6096" s="198">
        <v>6.5847422344067919E-3</v>
      </c>
    </row>
    <row r="6097" spans="1:12" ht="14.4" x14ac:dyDescent="0.3">
      <c r="A6097" s="7">
        <v>35292</v>
      </c>
      <c r="B6097" s="191">
        <v>662.04998799999998</v>
      </c>
      <c r="C6097" s="191">
        <v>664.17999299999997</v>
      </c>
      <c r="D6097" s="191">
        <v>660.64001499999995</v>
      </c>
      <c r="E6097" s="191">
        <v>662.28002900000001</v>
      </c>
      <c r="F6097" s="192">
        <v>662.28002900000001</v>
      </c>
      <c r="G6097" s="191">
        <v>323950000</v>
      </c>
      <c r="H6097" s="194">
        <f t="shared" si="95"/>
        <v>3.4746772021696399E-4</v>
      </c>
      <c r="I6097" s="193"/>
      <c r="J6097" s="197">
        <v>6095</v>
      </c>
      <c r="K6097" s="234">
        <v>3.4746772021696399E-4</v>
      </c>
      <c r="L6097" s="198">
        <v>6.5851455840073275E-3</v>
      </c>
    </row>
    <row r="6098" spans="1:12" ht="14.4" x14ac:dyDescent="0.3">
      <c r="A6098" s="7">
        <v>35291</v>
      </c>
      <c r="B6098" s="191">
        <v>660.20001200000002</v>
      </c>
      <c r="C6098" s="191">
        <v>662.419983</v>
      </c>
      <c r="D6098" s="191">
        <v>658.46997099999999</v>
      </c>
      <c r="E6098" s="191">
        <v>662.04998799999998</v>
      </c>
      <c r="F6098" s="192">
        <v>662.04998799999998</v>
      </c>
      <c r="G6098" s="191">
        <v>343460000</v>
      </c>
      <c r="H6098" s="194">
        <f t="shared" si="95"/>
        <v>2.8021447536719668E-3</v>
      </c>
      <c r="I6098" s="193"/>
      <c r="J6098" s="197">
        <v>6096</v>
      </c>
      <c r="K6098" s="234">
        <v>2.8021447536719668E-3</v>
      </c>
      <c r="L6098" s="198">
        <v>6.592883887414574E-3</v>
      </c>
    </row>
    <row r="6099" spans="1:12" ht="14.4" x14ac:dyDescent="0.3">
      <c r="A6099" s="7">
        <v>35290</v>
      </c>
      <c r="B6099" s="191">
        <v>665.77002000000005</v>
      </c>
      <c r="C6099" s="191">
        <v>665.77002000000005</v>
      </c>
      <c r="D6099" s="191">
        <v>659.13000499999998</v>
      </c>
      <c r="E6099" s="191">
        <v>660.20001200000002</v>
      </c>
      <c r="F6099" s="192">
        <v>660.20001200000002</v>
      </c>
      <c r="G6099" s="191">
        <v>362470000</v>
      </c>
      <c r="H6099" s="194">
        <f t="shared" si="95"/>
        <v>-8.3662643745959445E-3</v>
      </c>
      <c r="I6099" s="193"/>
      <c r="J6099" s="197">
        <v>6097</v>
      </c>
      <c r="K6099" s="234">
        <v>-8.3662643745959445E-3</v>
      </c>
      <c r="L6099" s="198">
        <v>6.5952364278479263E-3</v>
      </c>
    </row>
    <row r="6100" spans="1:12" ht="14.4" x14ac:dyDescent="0.3">
      <c r="A6100" s="7">
        <v>35289</v>
      </c>
      <c r="B6100" s="191">
        <v>662.09997599999997</v>
      </c>
      <c r="C6100" s="191">
        <v>665.77002000000005</v>
      </c>
      <c r="D6100" s="191">
        <v>658.95001200000002</v>
      </c>
      <c r="E6100" s="191">
        <v>665.77002000000005</v>
      </c>
      <c r="F6100" s="192">
        <v>665.77002000000005</v>
      </c>
      <c r="G6100" s="191">
        <v>312170000</v>
      </c>
      <c r="H6100" s="194">
        <f t="shared" si="95"/>
        <v>5.5430359961228508E-3</v>
      </c>
      <c r="I6100" s="193"/>
      <c r="J6100" s="197">
        <v>6098</v>
      </c>
      <c r="K6100" s="234">
        <v>5.5430359961228508E-3</v>
      </c>
      <c r="L6100" s="198">
        <v>6.6088150025852945E-3</v>
      </c>
    </row>
    <row r="6101" spans="1:12" ht="14.4" x14ac:dyDescent="0.3">
      <c r="A6101" s="7">
        <v>35286</v>
      </c>
      <c r="B6101" s="191">
        <v>662.59002699999996</v>
      </c>
      <c r="C6101" s="191">
        <v>665.36999500000002</v>
      </c>
      <c r="D6101" s="191">
        <v>660.30999799999995</v>
      </c>
      <c r="E6101" s="191">
        <v>662.09997599999997</v>
      </c>
      <c r="F6101" s="192">
        <v>662.09997599999997</v>
      </c>
      <c r="G6101" s="191">
        <v>327280000</v>
      </c>
      <c r="H6101" s="194">
        <f t="shared" si="95"/>
        <v>-7.3959911865681318E-4</v>
      </c>
      <c r="I6101" s="193"/>
      <c r="J6101" s="197">
        <v>6099</v>
      </c>
      <c r="K6101" s="234">
        <v>-7.3959911865681318E-4</v>
      </c>
      <c r="L6101" s="198">
        <v>6.6093242959803736E-3</v>
      </c>
    </row>
    <row r="6102" spans="1:12" ht="14.4" x14ac:dyDescent="0.3">
      <c r="A6102" s="7">
        <v>35285</v>
      </c>
      <c r="B6102" s="191">
        <v>664.15997300000004</v>
      </c>
      <c r="C6102" s="191">
        <v>664.169983</v>
      </c>
      <c r="D6102" s="191">
        <v>661.28002900000001</v>
      </c>
      <c r="E6102" s="191">
        <v>662.59002699999996</v>
      </c>
      <c r="F6102" s="192">
        <v>662.59002699999996</v>
      </c>
      <c r="G6102" s="191">
        <v>334570000</v>
      </c>
      <c r="H6102" s="194">
        <f t="shared" si="95"/>
        <v>-2.3638070100922394E-3</v>
      </c>
      <c r="I6102" s="193"/>
      <c r="J6102" s="197">
        <v>6100</v>
      </c>
      <c r="K6102" s="234">
        <v>-2.3638070100922394E-3</v>
      </c>
      <c r="L6102" s="198">
        <v>6.6104776070071061E-3</v>
      </c>
    </row>
    <row r="6103" spans="1:12" ht="14.4" x14ac:dyDescent="0.3">
      <c r="A6103" s="7">
        <v>35284</v>
      </c>
      <c r="B6103" s="191">
        <v>662.38000499999998</v>
      </c>
      <c r="C6103" s="191">
        <v>664.60998500000005</v>
      </c>
      <c r="D6103" s="191">
        <v>660</v>
      </c>
      <c r="E6103" s="191">
        <v>664.15997300000004</v>
      </c>
      <c r="F6103" s="192">
        <v>664.15997300000004</v>
      </c>
      <c r="G6103" s="191">
        <v>394340000</v>
      </c>
      <c r="H6103" s="194">
        <f t="shared" si="95"/>
        <v>2.6872308743680351E-3</v>
      </c>
      <c r="I6103" s="193"/>
      <c r="J6103" s="197">
        <v>6101</v>
      </c>
      <c r="K6103" s="234">
        <v>2.6872308743680351E-3</v>
      </c>
      <c r="L6103" s="198">
        <v>6.632359984514777E-3</v>
      </c>
    </row>
    <row r="6104" spans="1:12" ht="14.4" x14ac:dyDescent="0.3">
      <c r="A6104" s="7">
        <v>35283</v>
      </c>
      <c r="B6104" s="191">
        <v>660.22997999999995</v>
      </c>
      <c r="C6104" s="191">
        <v>662.75</v>
      </c>
      <c r="D6104" s="191">
        <v>656.830017</v>
      </c>
      <c r="E6104" s="191">
        <v>662.38000499999998</v>
      </c>
      <c r="F6104" s="192">
        <v>662.38000499999998</v>
      </c>
      <c r="G6104" s="191">
        <v>347290000</v>
      </c>
      <c r="H6104" s="194">
        <f t="shared" si="95"/>
        <v>3.2564789014882783E-3</v>
      </c>
      <c r="I6104" s="193"/>
      <c r="J6104" s="197">
        <v>6102</v>
      </c>
      <c r="K6104" s="234">
        <v>3.2564789014882783E-3</v>
      </c>
      <c r="L6104" s="198">
        <v>6.6326953267107306E-3</v>
      </c>
    </row>
    <row r="6105" spans="1:12" ht="14.4" x14ac:dyDescent="0.3">
      <c r="A6105" s="7">
        <v>35282</v>
      </c>
      <c r="B6105" s="191">
        <v>662.48999000000003</v>
      </c>
      <c r="C6105" s="191">
        <v>663.64001499999995</v>
      </c>
      <c r="D6105" s="191">
        <v>659.03002900000001</v>
      </c>
      <c r="E6105" s="191">
        <v>660.22997999999995</v>
      </c>
      <c r="F6105" s="192">
        <v>660.22997999999995</v>
      </c>
      <c r="G6105" s="191">
        <v>307240000</v>
      </c>
      <c r="H6105" s="194">
        <f t="shared" si="95"/>
        <v>-3.4113873931892603E-3</v>
      </c>
      <c r="I6105" s="193"/>
      <c r="J6105" s="197">
        <v>6103</v>
      </c>
      <c r="K6105" s="234">
        <v>-3.4113873931892603E-3</v>
      </c>
      <c r="L6105" s="198">
        <v>6.6382960760893389E-3</v>
      </c>
    </row>
    <row r="6106" spans="1:12" ht="14.4" x14ac:dyDescent="0.3">
      <c r="A6106" s="7">
        <v>35279</v>
      </c>
      <c r="B6106" s="191">
        <v>650.02002000000005</v>
      </c>
      <c r="C6106" s="191">
        <v>662.48999000000003</v>
      </c>
      <c r="D6106" s="191">
        <v>650.02002000000005</v>
      </c>
      <c r="E6106" s="191">
        <v>662.48999000000003</v>
      </c>
      <c r="F6106" s="192">
        <v>662.48999000000003</v>
      </c>
      <c r="G6106" s="191">
        <v>442080000</v>
      </c>
      <c r="H6106" s="194">
        <f t="shared" si="95"/>
        <v>1.9183978364235594E-2</v>
      </c>
      <c r="I6106" s="193"/>
      <c r="J6106" s="197">
        <v>6104</v>
      </c>
      <c r="K6106" s="234">
        <v>1.9183978364235594E-2</v>
      </c>
      <c r="L6106" s="198">
        <v>6.6543302756457857E-3</v>
      </c>
    </row>
    <row r="6107" spans="1:12" ht="14.4" x14ac:dyDescent="0.3">
      <c r="A6107" s="7">
        <v>35278</v>
      </c>
      <c r="B6107" s="191">
        <v>639.95001200000002</v>
      </c>
      <c r="C6107" s="191">
        <v>650.65997300000004</v>
      </c>
      <c r="D6107" s="191">
        <v>639.48999000000003</v>
      </c>
      <c r="E6107" s="191">
        <v>650.02002000000005</v>
      </c>
      <c r="F6107" s="192">
        <v>650.02002000000005</v>
      </c>
      <c r="G6107" s="191">
        <v>439110000</v>
      </c>
      <c r="H6107" s="194">
        <f t="shared" si="95"/>
        <v>1.5735616550000206E-2</v>
      </c>
      <c r="I6107" s="193"/>
      <c r="J6107" s="197">
        <v>6105</v>
      </c>
      <c r="K6107" s="234">
        <v>1.5735616550000206E-2</v>
      </c>
      <c r="L6107" s="198">
        <v>6.6552624994673454E-3</v>
      </c>
    </row>
    <row r="6108" spans="1:12" ht="14.4" x14ac:dyDescent="0.3">
      <c r="A6108" s="7">
        <v>35277</v>
      </c>
      <c r="B6108" s="191">
        <v>635.26000999999997</v>
      </c>
      <c r="C6108" s="191">
        <v>640.53997800000002</v>
      </c>
      <c r="D6108" s="191">
        <v>633.73999000000003</v>
      </c>
      <c r="E6108" s="191">
        <v>639.95001200000002</v>
      </c>
      <c r="F6108" s="192">
        <v>639.95001200000002</v>
      </c>
      <c r="G6108" s="191">
        <v>403560000</v>
      </c>
      <c r="H6108" s="194">
        <f t="shared" si="95"/>
        <v>7.3828069234203016E-3</v>
      </c>
      <c r="I6108" s="193"/>
      <c r="J6108" s="197">
        <v>6106</v>
      </c>
      <c r="K6108" s="234">
        <v>7.3828069234203016E-3</v>
      </c>
      <c r="L6108" s="198">
        <v>6.6684034315245659E-3</v>
      </c>
    </row>
    <row r="6109" spans="1:12" ht="14.4" x14ac:dyDescent="0.3">
      <c r="A6109" s="7">
        <v>35276</v>
      </c>
      <c r="B6109" s="191">
        <v>630.90997300000004</v>
      </c>
      <c r="C6109" s="191">
        <v>635.26000999999997</v>
      </c>
      <c r="D6109" s="191">
        <v>629.21997099999999</v>
      </c>
      <c r="E6109" s="191">
        <v>635.26000999999997</v>
      </c>
      <c r="F6109" s="192">
        <v>635.26000999999997</v>
      </c>
      <c r="G6109" s="191">
        <v>341090000</v>
      </c>
      <c r="H6109" s="194">
        <f t="shared" si="95"/>
        <v>6.8948616857573896E-3</v>
      </c>
      <c r="I6109" s="193"/>
      <c r="J6109" s="197">
        <v>6107</v>
      </c>
      <c r="K6109" s="234">
        <v>6.8948616857573896E-3</v>
      </c>
      <c r="L6109" s="198">
        <v>6.6727215406655969E-3</v>
      </c>
    </row>
    <row r="6110" spans="1:12" ht="14.4" x14ac:dyDescent="0.3">
      <c r="A6110" s="7">
        <v>35275</v>
      </c>
      <c r="B6110" s="191">
        <v>635.90002400000003</v>
      </c>
      <c r="C6110" s="191">
        <v>635.90002400000003</v>
      </c>
      <c r="D6110" s="191">
        <v>630.90002400000003</v>
      </c>
      <c r="E6110" s="191">
        <v>630.90997300000004</v>
      </c>
      <c r="F6110" s="192">
        <v>630.90997300000004</v>
      </c>
      <c r="G6110" s="191">
        <v>281560000</v>
      </c>
      <c r="H6110" s="194">
        <f t="shared" si="95"/>
        <v>-7.8472256827592027E-3</v>
      </c>
      <c r="I6110" s="193"/>
      <c r="J6110" s="197">
        <v>6108</v>
      </c>
      <c r="K6110" s="234">
        <v>-7.8472256827592027E-3</v>
      </c>
      <c r="L6110" s="198">
        <v>6.6773638989624335E-3</v>
      </c>
    </row>
    <row r="6111" spans="1:12" ht="14.4" x14ac:dyDescent="0.3">
      <c r="A6111" s="7">
        <v>35272</v>
      </c>
      <c r="B6111" s="191">
        <v>631.169983</v>
      </c>
      <c r="C6111" s="191">
        <v>636.22997999999995</v>
      </c>
      <c r="D6111" s="191">
        <v>631.169983</v>
      </c>
      <c r="E6111" s="191">
        <v>635.90002400000003</v>
      </c>
      <c r="F6111" s="192">
        <v>635.90002400000003</v>
      </c>
      <c r="G6111" s="191">
        <v>349900000</v>
      </c>
      <c r="H6111" s="194">
        <f t="shared" si="95"/>
        <v>7.4940842045716051E-3</v>
      </c>
      <c r="I6111" s="193"/>
      <c r="J6111" s="197">
        <v>6109</v>
      </c>
      <c r="K6111" s="234">
        <v>7.4940842045716051E-3</v>
      </c>
      <c r="L6111" s="198">
        <v>6.6777705338431784E-3</v>
      </c>
    </row>
    <row r="6112" spans="1:12" ht="14.4" x14ac:dyDescent="0.3">
      <c r="A6112" s="7">
        <v>35271</v>
      </c>
      <c r="B6112" s="191">
        <v>626.65002400000003</v>
      </c>
      <c r="C6112" s="191">
        <v>633.57000700000003</v>
      </c>
      <c r="D6112" s="191">
        <v>626.65002400000003</v>
      </c>
      <c r="E6112" s="191">
        <v>631.169983</v>
      </c>
      <c r="F6112" s="192">
        <v>631.169983</v>
      </c>
      <c r="G6112" s="191">
        <v>405390000</v>
      </c>
      <c r="H6112" s="194">
        <f t="shared" si="95"/>
        <v>7.2128920879128084E-3</v>
      </c>
      <c r="I6112" s="193"/>
      <c r="J6112" s="197">
        <v>6110</v>
      </c>
      <c r="K6112" s="234">
        <v>7.2128920879128084E-3</v>
      </c>
      <c r="L6112" s="198">
        <v>6.6801655251204394E-3</v>
      </c>
    </row>
    <row r="6113" spans="1:12" ht="14.4" x14ac:dyDescent="0.3">
      <c r="A6113" s="7">
        <v>35270</v>
      </c>
      <c r="B6113" s="191">
        <v>626.19000200000005</v>
      </c>
      <c r="C6113" s="191">
        <v>629.09997599999997</v>
      </c>
      <c r="D6113" s="191">
        <v>616.42999299999997</v>
      </c>
      <c r="E6113" s="191">
        <v>626.65002400000003</v>
      </c>
      <c r="F6113" s="192">
        <v>626.65002400000003</v>
      </c>
      <c r="G6113" s="191">
        <v>463030000</v>
      </c>
      <c r="H6113" s="194">
        <f t="shared" si="95"/>
        <v>-3.5090369893998007E-4</v>
      </c>
      <c r="I6113" s="193"/>
      <c r="J6113" s="197">
        <v>6111</v>
      </c>
      <c r="K6113" s="234">
        <v>-3.5090369893998007E-4</v>
      </c>
      <c r="L6113" s="198">
        <v>6.6804906656731189E-3</v>
      </c>
    </row>
    <row r="6114" spans="1:12" ht="14.4" x14ac:dyDescent="0.3">
      <c r="A6114" s="7">
        <v>35269</v>
      </c>
      <c r="B6114" s="191">
        <v>633.78997800000002</v>
      </c>
      <c r="C6114" s="191">
        <v>637.70001200000002</v>
      </c>
      <c r="D6114" s="191">
        <v>625.65002400000003</v>
      </c>
      <c r="E6114" s="191">
        <v>626.86999500000002</v>
      </c>
      <c r="F6114" s="192">
        <v>626.86999500000002</v>
      </c>
      <c r="G6114" s="191">
        <v>421900000</v>
      </c>
      <c r="H6114" s="194">
        <f t="shared" si="95"/>
        <v>-1.0887269486177379E-2</v>
      </c>
      <c r="I6114" s="193"/>
      <c r="J6114" s="197">
        <v>6112</v>
      </c>
      <c r="K6114" s="234">
        <v>-1.0887269486177379E-2</v>
      </c>
      <c r="L6114" s="198">
        <v>6.6839068088992521E-3</v>
      </c>
    </row>
    <row r="6115" spans="1:12" ht="14.4" x14ac:dyDescent="0.3">
      <c r="A6115" s="7">
        <v>35268</v>
      </c>
      <c r="B6115" s="191">
        <v>638.72997999999995</v>
      </c>
      <c r="C6115" s="191">
        <v>638.72997999999995</v>
      </c>
      <c r="D6115" s="191">
        <v>630.38000499999998</v>
      </c>
      <c r="E6115" s="191">
        <v>633.77002000000005</v>
      </c>
      <c r="F6115" s="192">
        <v>633.77002000000005</v>
      </c>
      <c r="G6115" s="191">
        <v>327300000</v>
      </c>
      <c r="H6115" s="194">
        <f t="shared" si="95"/>
        <v>-7.7653471033251173E-3</v>
      </c>
      <c r="I6115" s="193"/>
      <c r="J6115" s="197">
        <v>6113</v>
      </c>
      <c r="K6115" s="234">
        <v>-7.7653471033251173E-3</v>
      </c>
      <c r="L6115" s="198">
        <v>6.6847066895027963E-3</v>
      </c>
    </row>
    <row r="6116" spans="1:12" ht="14.4" x14ac:dyDescent="0.3">
      <c r="A6116" s="7">
        <v>35265</v>
      </c>
      <c r="B6116" s="191">
        <v>643.51000999999997</v>
      </c>
      <c r="C6116" s="191">
        <v>643.51000999999997</v>
      </c>
      <c r="D6116" s="191">
        <v>635.5</v>
      </c>
      <c r="E6116" s="191">
        <v>638.72997999999995</v>
      </c>
      <c r="F6116" s="192">
        <v>638.72997999999995</v>
      </c>
      <c r="G6116" s="191">
        <v>408070000</v>
      </c>
      <c r="H6116" s="194">
        <f t="shared" si="95"/>
        <v>-7.5051557197624271E-3</v>
      </c>
      <c r="I6116" s="193"/>
      <c r="J6116" s="197">
        <v>6114</v>
      </c>
      <c r="K6116" s="234">
        <v>-7.5051557197624271E-3</v>
      </c>
      <c r="L6116" s="198">
        <v>6.6911668259857617E-3</v>
      </c>
    </row>
    <row r="6117" spans="1:12" ht="14.4" x14ac:dyDescent="0.3">
      <c r="A6117" s="7">
        <v>35264</v>
      </c>
      <c r="B6117" s="191">
        <v>634.07000700000003</v>
      </c>
      <c r="C6117" s="191">
        <v>644.44000200000005</v>
      </c>
      <c r="D6117" s="191">
        <v>633.28997800000002</v>
      </c>
      <c r="E6117" s="191">
        <v>643.55999799999995</v>
      </c>
      <c r="F6117" s="192">
        <v>643.55999799999995</v>
      </c>
      <c r="G6117" s="191">
        <v>474460000</v>
      </c>
      <c r="H6117" s="194">
        <f t="shared" si="95"/>
        <v>1.4966787413428179E-2</v>
      </c>
      <c r="I6117" s="193"/>
      <c r="J6117" s="197">
        <v>6115</v>
      </c>
      <c r="K6117" s="234">
        <v>1.4966787413428179E-2</v>
      </c>
      <c r="L6117" s="198">
        <v>6.6974922999565702E-3</v>
      </c>
    </row>
    <row r="6118" spans="1:12" ht="14.4" x14ac:dyDescent="0.3">
      <c r="A6118" s="7">
        <v>35263</v>
      </c>
      <c r="B6118" s="191">
        <v>628.36999500000002</v>
      </c>
      <c r="C6118" s="191">
        <v>636.60998500000005</v>
      </c>
      <c r="D6118" s="191">
        <v>628.36999500000002</v>
      </c>
      <c r="E6118" s="191">
        <v>634.07000700000003</v>
      </c>
      <c r="F6118" s="192">
        <v>634.07000700000003</v>
      </c>
      <c r="G6118" s="191">
        <v>513830000</v>
      </c>
      <c r="H6118" s="194">
        <f t="shared" si="95"/>
        <v>9.0711078589931961E-3</v>
      </c>
      <c r="I6118" s="193"/>
      <c r="J6118" s="197">
        <v>6116</v>
      </c>
      <c r="K6118" s="234">
        <v>9.0711078589931961E-3</v>
      </c>
      <c r="L6118" s="198">
        <v>6.707160180995468E-3</v>
      </c>
    </row>
    <row r="6119" spans="1:12" ht="14.4" x14ac:dyDescent="0.3">
      <c r="A6119" s="7">
        <v>35262</v>
      </c>
      <c r="B6119" s="191">
        <v>629.79998799999998</v>
      </c>
      <c r="C6119" s="191">
        <v>631.98999000000003</v>
      </c>
      <c r="D6119" s="191">
        <v>605.88000499999998</v>
      </c>
      <c r="E6119" s="191">
        <v>628.36999500000002</v>
      </c>
      <c r="F6119" s="192">
        <v>628.36999500000002</v>
      </c>
      <c r="G6119" s="191">
        <v>682980000</v>
      </c>
      <c r="H6119" s="194">
        <f t="shared" si="95"/>
        <v>-2.2705510118237217E-3</v>
      </c>
      <c r="I6119" s="193"/>
      <c r="J6119" s="197">
        <v>6117</v>
      </c>
      <c r="K6119" s="234">
        <v>-2.2705510118237217E-3</v>
      </c>
      <c r="L6119" s="198">
        <v>6.7118465011286391E-3</v>
      </c>
    </row>
    <row r="6120" spans="1:12" ht="14.4" x14ac:dyDescent="0.3">
      <c r="A6120" s="7">
        <v>35261</v>
      </c>
      <c r="B6120" s="191">
        <v>646.19000200000005</v>
      </c>
      <c r="C6120" s="191">
        <v>646.19000200000005</v>
      </c>
      <c r="D6120" s="191">
        <v>629.69000200000005</v>
      </c>
      <c r="E6120" s="191">
        <v>629.79998799999998</v>
      </c>
      <c r="F6120" s="192">
        <v>629.79998799999998</v>
      </c>
      <c r="G6120" s="191">
        <v>419020000</v>
      </c>
      <c r="H6120" s="194">
        <f t="shared" si="95"/>
        <v>-2.5364078598046871E-2</v>
      </c>
      <c r="I6120" s="193"/>
      <c r="J6120" s="197">
        <v>6118</v>
      </c>
      <c r="K6120" s="234">
        <v>-2.5364078598046871E-2</v>
      </c>
      <c r="L6120" s="198">
        <v>6.7153657922353859E-3</v>
      </c>
    </row>
    <row r="6121" spans="1:12" ht="14.4" x14ac:dyDescent="0.3">
      <c r="A6121" s="7">
        <v>35258</v>
      </c>
      <c r="B6121" s="191">
        <v>645.669983</v>
      </c>
      <c r="C6121" s="191">
        <v>647.64001499999995</v>
      </c>
      <c r="D6121" s="191">
        <v>640.21002199999998</v>
      </c>
      <c r="E6121" s="191">
        <v>646.19000200000005</v>
      </c>
      <c r="F6121" s="192">
        <v>646.19000200000005</v>
      </c>
      <c r="G6121" s="191">
        <v>396740000</v>
      </c>
      <c r="H6121" s="194">
        <f t="shared" si="95"/>
        <v>8.0539441772384127E-4</v>
      </c>
      <c r="I6121" s="193"/>
      <c r="J6121" s="197">
        <v>6119</v>
      </c>
      <c r="K6121" s="234">
        <v>8.0539441772384127E-4</v>
      </c>
      <c r="L6121" s="198">
        <v>6.7179407987151898E-3</v>
      </c>
    </row>
    <row r="6122" spans="1:12" ht="14.4" x14ac:dyDescent="0.3">
      <c r="A6122" s="7">
        <v>35257</v>
      </c>
      <c r="B6122" s="191">
        <v>656.05999799999995</v>
      </c>
      <c r="C6122" s="191">
        <v>656.05999799999995</v>
      </c>
      <c r="D6122" s="191">
        <v>639.52002000000005</v>
      </c>
      <c r="E6122" s="191">
        <v>645.669983</v>
      </c>
      <c r="F6122" s="192">
        <v>645.669983</v>
      </c>
      <c r="G6122" s="191">
        <v>520470000</v>
      </c>
      <c r="H6122" s="194">
        <f t="shared" si="95"/>
        <v>-1.5836989043188011E-2</v>
      </c>
      <c r="I6122" s="193"/>
      <c r="J6122" s="197">
        <v>6120</v>
      </c>
      <c r="K6122" s="234">
        <v>-1.5836989043188011E-2</v>
      </c>
      <c r="L6122" s="198">
        <v>6.7200956209041247E-3</v>
      </c>
    </row>
    <row r="6123" spans="1:12" ht="14.4" x14ac:dyDescent="0.3">
      <c r="A6123" s="7">
        <v>35256</v>
      </c>
      <c r="B6123" s="191">
        <v>654.75</v>
      </c>
      <c r="C6123" s="191">
        <v>656.27002000000005</v>
      </c>
      <c r="D6123" s="191">
        <v>648.39001499999995</v>
      </c>
      <c r="E6123" s="191">
        <v>656.05999799999995</v>
      </c>
      <c r="F6123" s="192">
        <v>656.05999799999995</v>
      </c>
      <c r="G6123" s="191">
        <v>421350000</v>
      </c>
      <c r="H6123" s="194">
        <f t="shared" si="95"/>
        <v>2.0007605956471179E-3</v>
      </c>
      <c r="I6123" s="193"/>
      <c r="J6123" s="197">
        <v>6121</v>
      </c>
      <c r="K6123" s="234">
        <v>2.0007605956471179E-3</v>
      </c>
      <c r="L6123" s="198">
        <v>6.7314462557981182E-3</v>
      </c>
    </row>
    <row r="6124" spans="1:12" ht="14.4" x14ac:dyDescent="0.3">
      <c r="A6124" s="7">
        <v>35255</v>
      </c>
      <c r="B6124" s="191">
        <v>652.53997800000002</v>
      </c>
      <c r="C6124" s="191">
        <v>656.59997599999997</v>
      </c>
      <c r="D6124" s="191">
        <v>652.53997800000002</v>
      </c>
      <c r="E6124" s="191">
        <v>654.75</v>
      </c>
      <c r="F6124" s="192">
        <v>654.75</v>
      </c>
      <c r="G6124" s="191">
        <v>400170000</v>
      </c>
      <c r="H6124" s="194">
        <f t="shared" si="95"/>
        <v>3.3867993908566025E-3</v>
      </c>
      <c r="I6124" s="193"/>
      <c r="J6124" s="197">
        <v>6122</v>
      </c>
      <c r="K6124" s="234">
        <v>3.3867993908566025E-3</v>
      </c>
      <c r="L6124" s="198">
        <v>6.7325653728901348E-3</v>
      </c>
    </row>
    <row r="6125" spans="1:12" ht="14.4" x14ac:dyDescent="0.3">
      <c r="A6125" s="7">
        <v>35254</v>
      </c>
      <c r="B6125" s="191">
        <v>657.44000200000005</v>
      </c>
      <c r="C6125" s="191">
        <v>657.65002400000003</v>
      </c>
      <c r="D6125" s="191">
        <v>651.13000499999998</v>
      </c>
      <c r="E6125" s="191">
        <v>652.53997800000002</v>
      </c>
      <c r="F6125" s="192">
        <v>652.53997800000002</v>
      </c>
      <c r="G6125" s="191">
        <v>367560000</v>
      </c>
      <c r="H6125" s="194">
        <f t="shared" si="95"/>
        <v>-7.4531881009577356E-3</v>
      </c>
      <c r="I6125" s="193"/>
      <c r="J6125" s="197">
        <v>6123</v>
      </c>
      <c r="K6125" s="234">
        <v>-7.4531881009577356E-3</v>
      </c>
      <c r="L6125" s="198">
        <v>6.7342800405345319E-3</v>
      </c>
    </row>
    <row r="6126" spans="1:12" ht="14.4" x14ac:dyDescent="0.3">
      <c r="A6126" s="7">
        <v>35251</v>
      </c>
      <c r="B6126" s="191">
        <v>672.40002400000003</v>
      </c>
      <c r="C6126" s="191">
        <v>672.40002400000003</v>
      </c>
      <c r="D6126" s="191">
        <v>657.40997300000004</v>
      </c>
      <c r="E6126" s="191">
        <v>657.44000200000005</v>
      </c>
      <c r="F6126" s="192">
        <v>657.44000200000005</v>
      </c>
      <c r="G6126" s="191">
        <v>181470000</v>
      </c>
      <c r="H6126" s="194">
        <f t="shared" si="95"/>
        <v>-2.2248693435501694E-2</v>
      </c>
      <c r="I6126" s="193"/>
      <c r="J6126" s="197">
        <v>6124</v>
      </c>
      <c r="K6126" s="234">
        <v>-2.2248693435501694E-2</v>
      </c>
      <c r="L6126" s="198">
        <v>6.7439529357353808E-3</v>
      </c>
    </row>
    <row r="6127" spans="1:12" ht="14.4" x14ac:dyDescent="0.3">
      <c r="A6127" s="7">
        <v>35249</v>
      </c>
      <c r="B6127" s="191">
        <v>673.60998500000005</v>
      </c>
      <c r="C6127" s="191">
        <v>673.64001499999995</v>
      </c>
      <c r="D6127" s="191">
        <v>670.21002199999998</v>
      </c>
      <c r="E6127" s="191">
        <v>672.40002400000003</v>
      </c>
      <c r="F6127" s="192">
        <v>672.40002400000003</v>
      </c>
      <c r="G6127" s="191">
        <v>336260000</v>
      </c>
      <c r="H6127" s="194">
        <f t="shared" si="95"/>
        <v>-1.7962337657450565E-3</v>
      </c>
      <c r="I6127" s="193"/>
      <c r="J6127" s="197">
        <v>6125</v>
      </c>
      <c r="K6127" s="234">
        <v>-1.7962337657450565E-3</v>
      </c>
      <c r="L6127" s="198">
        <v>6.7449902841685257E-3</v>
      </c>
    </row>
    <row r="6128" spans="1:12" ht="14.4" x14ac:dyDescent="0.3">
      <c r="A6128" s="7">
        <v>35248</v>
      </c>
      <c r="B6128" s="191">
        <v>675.88000499999998</v>
      </c>
      <c r="C6128" s="191">
        <v>675.88000499999998</v>
      </c>
      <c r="D6128" s="191">
        <v>672.54998799999998</v>
      </c>
      <c r="E6128" s="191">
        <v>673.60998500000005</v>
      </c>
      <c r="F6128" s="192">
        <v>673.60998500000005</v>
      </c>
      <c r="G6128" s="191">
        <v>388000000</v>
      </c>
      <c r="H6128" s="194">
        <f t="shared" si="95"/>
        <v>-3.3586139302936345E-3</v>
      </c>
      <c r="I6128" s="193"/>
      <c r="J6128" s="197">
        <v>6126</v>
      </c>
      <c r="K6128" s="234">
        <v>-3.3586139302936345E-3</v>
      </c>
      <c r="L6128" s="198">
        <v>6.7473838828846552E-3</v>
      </c>
    </row>
    <row r="6129" spans="1:12" ht="14.4" x14ac:dyDescent="0.3">
      <c r="A6129" s="7">
        <v>35247</v>
      </c>
      <c r="B6129" s="191">
        <v>670.63000499999998</v>
      </c>
      <c r="C6129" s="191">
        <v>675.88000499999998</v>
      </c>
      <c r="D6129" s="191">
        <v>670.63000499999998</v>
      </c>
      <c r="E6129" s="191">
        <v>675.88000499999998</v>
      </c>
      <c r="F6129" s="192">
        <v>675.88000499999998</v>
      </c>
      <c r="G6129" s="191">
        <v>345750000</v>
      </c>
      <c r="H6129" s="194">
        <f t="shared" si="95"/>
        <v>7.8284597480841912E-3</v>
      </c>
      <c r="I6129" s="193"/>
      <c r="J6129" s="197">
        <v>6127</v>
      </c>
      <c r="K6129" s="234">
        <v>7.8284597480841912E-3</v>
      </c>
      <c r="L6129" s="198">
        <v>6.7475231869145551E-3</v>
      </c>
    </row>
    <row r="6130" spans="1:12" ht="14.4" x14ac:dyDescent="0.3">
      <c r="A6130" s="7">
        <v>35244</v>
      </c>
      <c r="B6130" s="191">
        <v>668.54998799999998</v>
      </c>
      <c r="C6130" s="191">
        <v>672.67999299999997</v>
      </c>
      <c r="D6130" s="191">
        <v>668.54998799999998</v>
      </c>
      <c r="E6130" s="191">
        <v>670.63000499999998</v>
      </c>
      <c r="F6130" s="192">
        <v>670.63000499999998</v>
      </c>
      <c r="G6130" s="191">
        <v>470460000</v>
      </c>
      <c r="H6130" s="194">
        <f t="shared" si="95"/>
        <v>3.1112363134168483E-3</v>
      </c>
      <c r="I6130" s="193"/>
      <c r="J6130" s="197">
        <v>6128</v>
      </c>
      <c r="K6130" s="234">
        <v>3.1112363134168483E-3</v>
      </c>
      <c r="L6130" s="198">
        <v>6.7496027554139974E-3</v>
      </c>
    </row>
    <row r="6131" spans="1:12" ht="14.4" x14ac:dyDescent="0.3">
      <c r="A6131" s="7">
        <v>35243</v>
      </c>
      <c r="B6131" s="191">
        <v>664.39001499999995</v>
      </c>
      <c r="C6131" s="191">
        <v>668.90002400000003</v>
      </c>
      <c r="D6131" s="191">
        <v>661.55999799999995</v>
      </c>
      <c r="E6131" s="191">
        <v>668.54998799999998</v>
      </c>
      <c r="F6131" s="192">
        <v>668.54998799999998</v>
      </c>
      <c r="G6131" s="191">
        <v>405580000</v>
      </c>
      <c r="H6131" s="194">
        <f t="shared" si="95"/>
        <v>6.2613418415086155E-3</v>
      </c>
      <c r="I6131" s="193"/>
      <c r="J6131" s="197">
        <v>6129</v>
      </c>
      <c r="K6131" s="234">
        <v>6.2613418415086155E-3</v>
      </c>
      <c r="L6131" s="198">
        <v>6.7515334781294385E-3</v>
      </c>
    </row>
    <row r="6132" spans="1:12" ht="14.4" x14ac:dyDescent="0.3">
      <c r="A6132" s="7">
        <v>35242</v>
      </c>
      <c r="B6132" s="191">
        <v>668.47997999999995</v>
      </c>
      <c r="C6132" s="191">
        <v>668.48999000000003</v>
      </c>
      <c r="D6132" s="191">
        <v>663.669983</v>
      </c>
      <c r="E6132" s="191">
        <v>664.39001499999995</v>
      </c>
      <c r="F6132" s="192">
        <v>664.39001499999995</v>
      </c>
      <c r="G6132" s="191">
        <v>386520000</v>
      </c>
      <c r="H6132" s="194">
        <f t="shared" si="95"/>
        <v>-6.1183058915242408E-3</v>
      </c>
      <c r="I6132" s="193"/>
      <c r="J6132" s="197">
        <v>6130</v>
      </c>
      <c r="K6132" s="234">
        <v>-6.1183058915242408E-3</v>
      </c>
      <c r="L6132" s="198">
        <v>6.7549745132412528E-3</v>
      </c>
    </row>
    <row r="6133" spans="1:12" ht="14.4" x14ac:dyDescent="0.3">
      <c r="A6133" s="7">
        <v>35241</v>
      </c>
      <c r="B6133" s="191">
        <v>668.84997599999997</v>
      </c>
      <c r="C6133" s="191">
        <v>670.65002400000003</v>
      </c>
      <c r="D6133" s="191">
        <v>667.28997800000002</v>
      </c>
      <c r="E6133" s="191">
        <v>668.47997999999995</v>
      </c>
      <c r="F6133" s="192">
        <v>668.47997999999995</v>
      </c>
      <c r="G6133" s="191">
        <v>391900000</v>
      </c>
      <c r="H6133" s="194">
        <f t="shared" si="95"/>
        <v>-5.5318234772578452E-4</v>
      </c>
      <c r="I6133" s="193"/>
      <c r="J6133" s="197">
        <v>6131</v>
      </c>
      <c r="K6133" s="234">
        <v>-5.5318234772578452E-4</v>
      </c>
      <c r="L6133" s="198">
        <v>6.7573077287678054E-3</v>
      </c>
    </row>
    <row r="6134" spans="1:12" ht="14.4" x14ac:dyDescent="0.3">
      <c r="A6134" s="7">
        <v>35240</v>
      </c>
      <c r="B6134" s="191">
        <v>666.84002699999996</v>
      </c>
      <c r="C6134" s="191">
        <v>671.07000700000003</v>
      </c>
      <c r="D6134" s="191">
        <v>666.84002699999996</v>
      </c>
      <c r="E6134" s="191">
        <v>668.84997599999997</v>
      </c>
      <c r="F6134" s="192">
        <v>668.84997599999997</v>
      </c>
      <c r="G6134" s="191">
        <v>333840000</v>
      </c>
      <c r="H6134" s="194">
        <f t="shared" si="95"/>
        <v>3.0141397016049338E-3</v>
      </c>
      <c r="I6134" s="193"/>
      <c r="J6134" s="197">
        <v>6132</v>
      </c>
      <c r="K6134" s="234">
        <v>3.0141397016049338E-3</v>
      </c>
      <c r="L6134" s="198">
        <v>6.7588339505922947E-3</v>
      </c>
    </row>
    <row r="6135" spans="1:12" ht="14.4" x14ac:dyDescent="0.3">
      <c r="A6135" s="7">
        <v>35237</v>
      </c>
      <c r="B6135" s="191">
        <v>662.09997599999997</v>
      </c>
      <c r="C6135" s="191">
        <v>666.84002699999996</v>
      </c>
      <c r="D6135" s="191">
        <v>662.09997599999997</v>
      </c>
      <c r="E6135" s="191">
        <v>666.84002699999996</v>
      </c>
      <c r="F6135" s="192">
        <v>666.84002699999996</v>
      </c>
      <c r="G6135" s="191">
        <v>520340000</v>
      </c>
      <c r="H6135" s="194">
        <f t="shared" si="95"/>
        <v>7.1591167071723234E-3</v>
      </c>
      <c r="I6135" s="193"/>
      <c r="J6135" s="197">
        <v>6133</v>
      </c>
      <c r="K6135" s="234">
        <v>7.1591167071723234E-3</v>
      </c>
      <c r="L6135" s="198">
        <v>6.7611022427029478E-3</v>
      </c>
    </row>
    <row r="6136" spans="1:12" ht="14.4" x14ac:dyDescent="0.3">
      <c r="A6136" s="7">
        <v>35236</v>
      </c>
      <c r="B6136" s="191">
        <v>661.96002199999998</v>
      </c>
      <c r="C6136" s="191">
        <v>664.96002199999998</v>
      </c>
      <c r="D6136" s="191">
        <v>658.75</v>
      </c>
      <c r="E6136" s="191">
        <v>662.09997599999997</v>
      </c>
      <c r="F6136" s="192">
        <v>662.09997599999997</v>
      </c>
      <c r="G6136" s="191">
        <v>441060000</v>
      </c>
      <c r="H6136" s="194">
        <f t="shared" si="95"/>
        <v>2.1142364394928493E-4</v>
      </c>
      <c r="I6136" s="193"/>
      <c r="J6136" s="197">
        <v>6134</v>
      </c>
      <c r="K6136" s="234">
        <v>2.1142364394928493E-4</v>
      </c>
      <c r="L6136" s="198">
        <v>6.7674996179841957E-3</v>
      </c>
    </row>
    <row r="6137" spans="1:12" ht="14.4" x14ac:dyDescent="0.3">
      <c r="A6137" s="7">
        <v>35235</v>
      </c>
      <c r="B6137" s="191">
        <v>662.05999799999995</v>
      </c>
      <c r="C6137" s="191">
        <v>665.61999500000002</v>
      </c>
      <c r="D6137" s="191">
        <v>661.21002199999998</v>
      </c>
      <c r="E6137" s="191">
        <v>661.96002199999998</v>
      </c>
      <c r="F6137" s="192">
        <v>661.96002199999998</v>
      </c>
      <c r="G6137" s="191">
        <v>383610000</v>
      </c>
      <c r="H6137" s="194">
        <f t="shared" si="95"/>
        <v>-1.5100746201550399E-4</v>
      </c>
      <c r="I6137" s="193"/>
      <c r="J6137" s="197">
        <v>6135</v>
      </c>
      <c r="K6137" s="234">
        <v>-1.5100746201550399E-4</v>
      </c>
      <c r="L6137" s="198">
        <v>6.7732013253935302E-3</v>
      </c>
    </row>
    <row r="6138" spans="1:12" ht="14.4" x14ac:dyDescent="0.3">
      <c r="A6138" s="7">
        <v>35234</v>
      </c>
      <c r="B6138" s="191">
        <v>665.15997300000004</v>
      </c>
      <c r="C6138" s="191">
        <v>666.35998500000005</v>
      </c>
      <c r="D6138" s="191">
        <v>661.34002699999996</v>
      </c>
      <c r="E6138" s="191">
        <v>662.05999799999995</v>
      </c>
      <c r="F6138" s="192">
        <v>662.05999799999995</v>
      </c>
      <c r="G6138" s="191">
        <v>373290000</v>
      </c>
      <c r="H6138" s="194">
        <f t="shared" si="95"/>
        <v>-4.6604954083731154E-3</v>
      </c>
      <c r="I6138" s="193"/>
      <c r="J6138" s="197">
        <v>6136</v>
      </c>
      <c r="K6138" s="234">
        <v>-4.6604954083731154E-3</v>
      </c>
      <c r="L6138" s="198">
        <v>6.7762366585587671E-3</v>
      </c>
    </row>
    <row r="6139" spans="1:12" ht="14.4" x14ac:dyDescent="0.3">
      <c r="A6139" s="7">
        <v>35233</v>
      </c>
      <c r="B6139" s="191">
        <v>665.84997599999997</v>
      </c>
      <c r="C6139" s="191">
        <v>668.27002000000005</v>
      </c>
      <c r="D6139" s="191">
        <v>664.09002699999996</v>
      </c>
      <c r="E6139" s="191">
        <v>665.15997300000004</v>
      </c>
      <c r="F6139" s="192">
        <v>665.15997300000004</v>
      </c>
      <c r="G6139" s="191">
        <v>298410000</v>
      </c>
      <c r="H6139" s="194">
        <f t="shared" si="95"/>
        <v>-1.0362739729225933E-3</v>
      </c>
      <c r="I6139" s="193"/>
      <c r="J6139" s="197">
        <v>6137</v>
      </c>
      <c r="K6139" s="234">
        <v>-1.0362739729225933E-3</v>
      </c>
      <c r="L6139" s="198">
        <v>6.7787718742477283E-3</v>
      </c>
    </row>
    <row r="6140" spans="1:12" ht="14.4" x14ac:dyDescent="0.3">
      <c r="A6140" s="7">
        <v>35230</v>
      </c>
      <c r="B6140" s="191">
        <v>667.919983</v>
      </c>
      <c r="C6140" s="191">
        <v>668.40002400000003</v>
      </c>
      <c r="D6140" s="191">
        <v>664.34997599999997</v>
      </c>
      <c r="E6140" s="191">
        <v>665.84997599999997</v>
      </c>
      <c r="F6140" s="192">
        <v>665.84997599999997</v>
      </c>
      <c r="G6140" s="191">
        <v>390630000</v>
      </c>
      <c r="H6140" s="194">
        <f t="shared" si="95"/>
        <v>-3.0991841128969969E-3</v>
      </c>
      <c r="I6140" s="193"/>
      <c r="J6140" s="197">
        <v>6138</v>
      </c>
      <c r="K6140" s="234">
        <v>-3.0991841128969969E-3</v>
      </c>
      <c r="L6140" s="198">
        <v>6.7789586380799056E-3</v>
      </c>
    </row>
    <row r="6141" spans="1:12" ht="14.4" x14ac:dyDescent="0.3">
      <c r="A6141" s="7">
        <v>35229</v>
      </c>
      <c r="B6141" s="191">
        <v>669.03997800000002</v>
      </c>
      <c r="C6141" s="191">
        <v>670.53997800000002</v>
      </c>
      <c r="D6141" s="191">
        <v>665.48999000000003</v>
      </c>
      <c r="E6141" s="191">
        <v>667.919983</v>
      </c>
      <c r="F6141" s="192">
        <v>667.919983</v>
      </c>
      <c r="G6141" s="191">
        <v>397620000</v>
      </c>
      <c r="H6141" s="194">
        <f t="shared" si="95"/>
        <v>-1.6740329977710498E-3</v>
      </c>
      <c r="I6141" s="193"/>
      <c r="J6141" s="197">
        <v>6139</v>
      </c>
      <c r="K6141" s="234">
        <v>-1.6740329977710498E-3</v>
      </c>
      <c r="L6141" s="198">
        <v>6.8000393984980279E-3</v>
      </c>
    </row>
    <row r="6142" spans="1:12" ht="14.4" x14ac:dyDescent="0.3">
      <c r="A6142" s="7">
        <v>35228</v>
      </c>
      <c r="B6142" s="191">
        <v>670.96997099999999</v>
      </c>
      <c r="C6142" s="191">
        <v>673.669983</v>
      </c>
      <c r="D6142" s="191">
        <v>668.77002000000005</v>
      </c>
      <c r="E6142" s="191">
        <v>669.03997800000002</v>
      </c>
      <c r="F6142" s="192">
        <v>669.03997800000002</v>
      </c>
      <c r="G6142" s="191">
        <v>397190000</v>
      </c>
      <c r="H6142" s="194">
        <f t="shared" si="95"/>
        <v>-2.8764223190548234E-3</v>
      </c>
      <c r="I6142" s="193"/>
      <c r="J6142" s="197">
        <v>6140</v>
      </c>
      <c r="K6142" s="234">
        <v>-2.8764223190548234E-3</v>
      </c>
      <c r="L6142" s="198">
        <v>6.8047480227554956E-3</v>
      </c>
    </row>
    <row r="6143" spans="1:12" ht="14.4" x14ac:dyDescent="0.3">
      <c r="A6143" s="7">
        <v>35227</v>
      </c>
      <c r="B6143" s="191">
        <v>672.15997300000004</v>
      </c>
      <c r="C6143" s="191">
        <v>676.71997099999999</v>
      </c>
      <c r="D6143" s="191">
        <v>669.94000200000005</v>
      </c>
      <c r="E6143" s="191">
        <v>670.96997099999999</v>
      </c>
      <c r="F6143" s="192">
        <v>670.96997099999999</v>
      </c>
      <c r="G6143" s="191">
        <v>405390000</v>
      </c>
      <c r="H6143" s="194">
        <f t="shared" si="95"/>
        <v>-1.7704148533105963E-3</v>
      </c>
      <c r="I6143" s="193"/>
      <c r="J6143" s="197">
        <v>6141</v>
      </c>
      <c r="K6143" s="234">
        <v>-1.7704148533105963E-3</v>
      </c>
      <c r="L6143" s="198">
        <v>6.8167273900945693E-3</v>
      </c>
    </row>
    <row r="6144" spans="1:12" ht="14.4" x14ac:dyDescent="0.3">
      <c r="A6144" s="7">
        <v>35226</v>
      </c>
      <c r="B6144" s="191">
        <v>673.30999799999995</v>
      </c>
      <c r="C6144" s="191">
        <v>673.60998500000005</v>
      </c>
      <c r="D6144" s="191">
        <v>670.15002400000003</v>
      </c>
      <c r="E6144" s="191">
        <v>672.15997300000004</v>
      </c>
      <c r="F6144" s="192">
        <v>672.15997300000004</v>
      </c>
      <c r="G6144" s="191">
        <v>337480000</v>
      </c>
      <c r="H6144" s="194">
        <f t="shared" si="95"/>
        <v>-1.7080171145771612E-3</v>
      </c>
      <c r="I6144" s="193"/>
      <c r="J6144" s="197">
        <v>6142</v>
      </c>
      <c r="K6144" s="234">
        <v>-1.7080171145771612E-3</v>
      </c>
      <c r="L6144" s="198">
        <v>6.820340317000166E-3</v>
      </c>
    </row>
    <row r="6145" spans="1:12" ht="14.4" x14ac:dyDescent="0.3">
      <c r="A6145" s="7">
        <v>35223</v>
      </c>
      <c r="B6145" s="191">
        <v>673.03002900000001</v>
      </c>
      <c r="C6145" s="191">
        <v>673.30999799999995</v>
      </c>
      <c r="D6145" s="191">
        <v>662.47997999999995</v>
      </c>
      <c r="E6145" s="191">
        <v>673.30999799999995</v>
      </c>
      <c r="F6145" s="192">
        <v>673.30999799999995</v>
      </c>
      <c r="G6145" s="191">
        <v>445710000</v>
      </c>
      <c r="H6145" s="194">
        <f t="shared" si="95"/>
        <v>4.1598292488660607E-4</v>
      </c>
      <c r="I6145" s="193"/>
      <c r="J6145" s="197">
        <v>6143</v>
      </c>
      <c r="K6145" s="234">
        <v>4.1598292488660607E-4</v>
      </c>
      <c r="L6145" s="198">
        <v>6.8221911697179333E-3</v>
      </c>
    </row>
    <row r="6146" spans="1:12" ht="14.4" x14ac:dyDescent="0.3">
      <c r="A6146" s="7">
        <v>35222</v>
      </c>
      <c r="B6146" s="191">
        <v>678.44000200000005</v>
      </c>
      <c r="C6146" s="191">
        <v>680.32000700000003</v>
      </c>
      <c r="D6146" s="191">
        <v>673.02002000000005</v>
      </c>
      <c r="E6146" s="191">
        <v>673.03002900000001</v>
      </c>
      <c r="F6146" s="192">
        <v>673.03002900000001</v>
      </c>
      <c r="G6146" s="191">
        <v>466940000</v>
      </c>
      <c r="H6146" s="194">
        <f t="shared" si="95"/>
        <v>-7.9741362302514062E-3</v>
      </c>
      <c r="I6146" s="193"/>
      <c r="J6146" s="197">
        <v>6144</v>
      </c>
      <c r="K6146" s="234">
        <v>-7.9741362302514062E-3</v>
      </c>
      <c r="L6146" s="198">
        <v>6.8290979501806157E-3</v>
      </c>
    </row>
    <row r="6147" spans="1:12" ht="14.4" x14ac:dyDescent="0.3">
      <c r="A6147" s="7">
        <v>35221</v>
      </c>
      <c r="B6147" s="191">
        <v>672.55999799999995</v>
      </c>
      <c r="C6147" s="191">
        <v>678.45001200000002</v>
      </c>
      <c r="D6147" s="191">
        <v>672.09002699999996</v>
      </c>
      <c r="E6147" s="191">
        <v>678.44000200000005</v>
      </c>
      <c r="F6147" s="192">
        <v>678.44000200000005</v>
      </c>
      <c r="G6147" s="191">
        <v>380360000</v>
      </c>
      <c r="H6147" s="194">
        <f t="shared" si="95"/>
        <v>8.7427203780860302E-3</v>
      </c>
      <c r="I6147" s="193"/>
      <c r="J6147" s="197">
        <v>6145</v>
      </c>
      <c r="K6147" s="234">
        <v>8.7427203780860302E-3</v>
      </c>
      <c r="L6147" s="198">
        <v>6.8340112680349884E-3</v>
      </c>
    </row>
    <row r="6148" spans="1:12" ht="14.4" x14ac:dyDescent="0.3">
      <c r="A6148" s="7">
        <v>35220</v>
      </c>
      <c r="B6148" s="191">
        <v>667.67999299999997</v>
      </c>
      <c r="C6148" s="191">
        <v>672.59997599999997</v>
      </c>
      <c r="D6148" s="191">
        <v>667.67999299999997</v>
      </c>
      <c r="E6148" s="191">
        <v>672.55999799999995</v>
      </c>
      <c r="F6148" s="192">
        <v>672.55999799999995</v>
      </c>
      <c r="G6148" s="191">
        <v>386040000</v>
      </c>
      <c r="H6148" s="194">
        <f t="shared" ref="H6148:H6211" si="96">(F6148-F6149)/F6149</f>
        <v>7.3088980517048126E-3</v>
      </c>
      <c r="I6148" s="193"/>
      <c r="J6148" s="197">
        <v>6146</v>
      </c>
      <c r="K6148" s="234">
        <v>7.3088980517048126E-3</v>
      </c>
      <c r="L6148" s="198">
        <v>6.8462215594572969E-3</v>
      </c>
    </row>
    <row r="6149" spans="1:12" ht="14.4" x14ac:dyDescent="0.3">
      <c r="A6149" s="7">
        <v>35219</v>
      </c>
      <c r="B6149" s="191">
        <v>669.11999500000002</v>
      </c>
      <c r="C6149" s="191">
        <v>669.11999500000002</v>
      </c>
      <c r="D6149" s="191">
        <v>665.19000200000005</v>
      </c>
      <c r="E6149" s="191">
        <v>667.67999299999997</v>
      </c>
      <c r="F6149" s="192">
        <v>667.67999299999997</v>
      </c>
      <c r="G6149" s="191">
        <v>318470000</v>
      </c>
      <c r="H6149" s="194">
        <f t="shared" si="96"/>
        <v>-2.1520833494148529E-3</v>
      </c>
      <c r="I6149" s="193"/>
      <c r="J6149" s="197">
        <v>6147</v>
      </c>
      <c r="K6149" s="234">
        <v>-2.1520833494148529E-3</v>
      </c>
      <c r="L6149" s="198">
        <v>6.8474828733456512E-3</v>
      </c>
    </row>
    <row r="6150" spans="1:12" ht="14.4" x14ac:dyDescent="0.3">
      <c r="A6150" s="7">
        <v>35216</v>
      </c>
      <c r="B6150" s="191">
        <v>671.70001200000002</v>
      </c>
      <c r="C6150" s="191">
        <v>673.46002199999998</v>
      </c>
      <c r="D6150" s="191">
        <v>667</v>
      </c>
      <c r="E6150" s="191">
        <v>669.11999500000002</v>
      </c>
      <c r="F6150" s="192">
        <v>669.11999500000002</v>
      </c>
      <c r="G6150" s="191">
        <v>351750000</v>
      </c>
      <c r="H6150" s="194">
        <f t="shared" si="96"/>
        <v>-3.841025686925249E-3</v>
      </c>
      <c r="I6150" s="193"/>
      <c r="J6150" s="197">
        <v>6148</v>
      </c>
      <c r="K6150" s="234">
        <v>-3.841025686925249E-3</v>
      </c>
      <c r="L6150" s="198">
        <v>6.8475119811758928E-3</v>
      </c>
    </row>
    <row r="6151" spans="1:12" ht="14.4" x14ac:dyDescent="0.3">
      <c r="A6151" s="7">
        <v>35215</v>
      </c>
      <c r="B6151" s="191">
        <v>667.92999299999997</v>
      </c>
      <c r="C6151" s="191">
        <v>673.51000999999997</v>
      </c>
      <c r="D6151" s="191">
        <v>664.55999799999995</v>
      </c>
      <c r="E6151" s="191">
        <v>671.70001200000002</v>
      </c>
      <c r="F6151" s="192">
        <v>671.70001200000002</v>
      </c>
      <c r="G6151" s="191">
        <v>381960000</v>
      </c>
      <c r="H6151" s="194">
        <f t="shared" si="96"/>
        <v>5.6443325490850476E-3</v>
      </c>
      <c r="I6151" s="193"/>
      <c r="J6151" s="197">
        <v>6149</v>
      </c>
      <c r="K6151" s="234">
        <v>5.6443325490850476E-3</v>
      </c>
      <c r="L6151" s="198">
        <v>6.8609123411192503E-3</v>
      </c>
    </row>
    <row r="6152" spans="1:12" ht="14.4" x14ac:dyDescent="0.3">
      <c r="A6152" s="7">
        <v>35214</v>
      </c>
      <c r="B6152" s="191">
        <v>672.22997999999995</v>
      </c>
      <c r="C6152" s="191">
        <v>673.72997999999995</v>
      </c>
      <c r="D6152" s="191">
        <v>666.09002699999996</v>
      </c>
      <c r="E6152" s="191">
        <v>667.92999299999997</v>
      </c>
      <c r="F6152" s="192">
        <v>667.92999299999997</v>
      </c>
      <c r="G6152" s="191">
        <v>346730000</v>
      </c>
      <c r="H6152" s="194">
        <f t="shared" si="96"/>
        <v>-6.3966010560849839E-3</v>
      </c>
      <c r="I6152" s="193"/>
      <c r="J6152" s="197">
        <v>6150</v>
      </c>
      <c r="K6152" s="234">
        <v>-6.3966010560849839E-3</v>
      </c>
      <c r="L6152" s="198">
        <v>6.8628638535740676E-3</v>
      </c>
    </row>
    <row r="6153" spans="1:12" ht="14.4" x14ac:dyDescent="0.3">
      <c r="A6153" s="7">
        <v>35213</v>
      </c>
      <c r="B6153" s="191">
        <v>678.51000999999997</v>
      </c>
      <c r="C6153" s="191">
        <v>679.97997999999995</v>
      </c>
      <c r="D6153" s="191">
        <v>671.52002000000005</v>
      </c>
      <c r="E6153" s="191">
        <v>672.22997999999995</v>
      </c>
      <c r="F6153" s="192">
        <v>672.22997999999995</v>
      </c>
      <c r="G6153" s="191">
        <v>341480000</v>
      </c>
      <c r="H6153" s="194">
        <f t="shared" si="96"/>
        <v>-9.2556187933027119E-3</v>
      </c>
      <c r="I6153" s="193"/>
      <c r="J6153" s="197">
        <v>6151</v>
      </c>
      <c r="K6153" s="234">
        <v>-9.2556187933027119E-3</v>
      </c>
      <c r="L6153" s="198">
        <v>6.871616213485073E-3</v>
      </c>
    </row>
    <row r="6154" spans="1:12" ht="14.4" x14ac:dyDescent="0.3">
      <c r="A6154" s="7">
        <v>35209</v>
      </c>
      <c r="B6154" s="191">
        <v>676</v>
      </c>
      <c r="C6154" s="191">
        <v>679.71997099999999</v>
      </c>
      <c r="D6154" s="191">
        <v>676</v>
      </c>
      <c r="E6154" s="191">
        <v>678.51000999999997</v>
      </c>
      <c r="F6154" s="192">
        <v>678.51000999999997</v>
      </c>
      <c r="G6154" s="191">
        <v>329150000</v>
      </c>
      <c r="H6154" s="194">
        <f t="shared" si="96"/>
        <v>3.7130325443786474E-3</v>
      </c>
      <c r="I6154" s="193"/>
      <c r="J6154" s="197">
        <v>6152</v>
      </c>
      <c r="K6154" s="234">
        <v>3.7130325443786474E-3</v>
      </c>
      <c r="L6154" s="198">
        <v>6.8724055149968852E-3</v>
      </c>
    </row>
    <row r="6155" spans="1:12" ht="14.4" x14ac:dyDescent="0.3">
      <c r="A6155" s="7">
        <v>35208</v>
      </c>
      <c r="B6155" s="191">
        <v>678.419983</v>
      </c>
      <c r="C6155" s="191">
        <v>681.09997599999997</v>
      </c>
      <c r="D6155" s="191">
        <v>673.45001200000002</v>
      </c>
      <c r="E6155" s="191">
        <v>676</v>
      </c>
      <c r="F6155" s="192">
        <v>676</v>
      </c>
      <c r="G6155" s="191">
        <v>431850000</v>
      </c>
      <c r="H6155" s="194">
        <f t="shared" si="96"/>
        <v>-3.5670868497987653E-3</v>
      </c>
      <c r="I6155" s="193"/>
      <c r="J6155" s="197">
        <v>6153</v>
      </c>
      <c r="K6155" s="234">
        <v>-3.5670868497987653E-3</v>
      </c>
      <c r="L6155" s="198">
        <v>6.8755302395710942E-3</v>
      </c>
    </row>
    <row r="6156" spans="1:12" ht="14.4" x14ac:dyDescent="0.3">
      <c r="A6156" s="7">
        <v>35207</v>
      </c>
      <c r="B6156" s="191">
        <v>672.76000999999997</v>
      </c>
      <c r="C6156" s="191">
        <v>678.419983</v>
      </c>
      <c r="D6156" s="191">
        <v>671.22997999999995</v>
      </c>
      <c r="E6156" s="191">
        <v>678.419983</v>
      </c>
      <c r="F6156" s="192">
        <v>678.419983</v>
      </c>
      <c r="G6156" s="191">
        <v>423670000</v>
      </c>
      <c r="H6156" s="194">
        <f t="shared" si="96"/>
        <v>8.4130639691262811E-3</v>
      </c>
      <c r="I6156" s="193"/>
      <c r="J6156" s="197">
        <v>6154</v>
      </c>
      <c r="K6156" s="234">
        <v>8.4130639691262811E-3</v>
      </c>
      <c r="L6156" s="198">
        <v>6.8757863579206359E-3</v>
      </c>
    </row>
    <row r="6157" spans="1:12" ht="14.4" x14ac:dyDescent="0.3">
      <c r="A6157" s="7">
        <v>35206</v>
      </c>
      <c r="B6157" s="191">
        <v>673.15002400000003</v>
      </c>
      <c r="C6157" s="191">
        <v>675.55999799999995</v>
      </c>
      <c r="D6157" s="191">
        <v>672.26000999999997</v>
      </c>
      <c r="E6157" s="191">
        <v>672.76000999999997</v>
      </c>
      <c r="F6157" s="192">
        <v>672.76000999999997</v>
      </c>
      <c r="G6157" s="191">
        <v>409610000</v>
      </c>
      <c r="H6157" s="194">
        <f t="shared" si="96"/>
        <v>-5.7938644595526998E-4</v>
      </c>
      <c r="I6157" s="193"/>
      <c r="J6157" s="197">
        <v>6155</v>
      </c>
      <c r="K6157" s="234">
        <v>-5.7938644595526998E-4</v>
      </c>
      <c r="L6157" s="198">
        <v>6.8789954844958008E-3</v>
      </c>
    </row>
    <row r="6158" spans="1:12" ht="14.4" x14ac:dyDescent="0.3">
      <c r="A6158" s="7">
        <v>35205</v>
      </c>
      <c r="B6158" s="191">
        <v>668.90997300000004</v>
      </c>
      <c r="C6158" s="191">
        <v>673.65997300000004</v>
      </c>
      <c r="D6158" s="191">
        <v>667.64001499999995</v>
      </c>
      <c r="E6158" s="191">
        <v>673.15002400000003</v>
      </c>
      <c r="F6158" s="192">
        <v>673.15002400000003</v>
      </c>
      <c r="G6158" s="191">
        <v>385000000</v>
      </c>
      <c r="H6158" s="194">
        <f t="shared" si="96"/>
        <v>6.3387468734899454E-3</v>
      </c>
      <c r="I6158" s="193"/>
      <c r="J6158" s="197">
        <v>6156</v>
      </c>
      <c r="K6158" s="234">
        <v>6.3387468734899454E-3</v>
      </c>
      <c r="L6158" s="198">
        <v>6.8800091605373016E-3</v>
      </c>
    </row>
    <row r="6159" spans="1:12" ht="14.4" x14ac:dyDescent="0.3">
      <c r="A6159" s="7">
        <v>35202</v>
      </c>
      <c r="B6159" s="191">
        <v>664.84997599999997</v>
      </c>
      <c r="C6159" s="191">
        <v>669.84002699999996</v>
      </c>
      <c r="D6159" s="191">
        <v>664.84997599999997</v>
      </c>
      <c r="E6159" s="191">
        <v>668.90997300000004</v>
      </c>
      <c r="F6159" s="192">
        <v>668.90997300000004</v>
      </c>
      <c r="G6159" s="191">
        <v>429140000</v>
      </c>
      <c r="H6159" s="194">
        <f t="shared" si="96"/>
        <v>6.1066363037667716E-3</v>
      </c>
      <c r="I6159" s="193"/>
      <c r="J6159" s="197">
        <v>6157</v>
      </c>
      <c r="K6159" s="234">
        <v>6.1066363037667716E-3</v>
      </c>
      <c r="L6159" s="198">
        <v>6.8874257747751346E-3</v>
      </c>
    </row>
    <row r="6160" spans="1:12" ht="14.4" x14ac:dyDescent="0.3">
      <c r="A6160" s="7">
        <v>35201</v>
      </c>
      <c r="B6160" s="191">
        <v>665.419983</v>
      </c>
      <c r="C6160" s="191">
        <v>667.10998500000005</v>
      </c>
      <c r="D6160" s="191">
        <v>662.78997800000002</v>
      </c>
      <c r="E6160" s="191">
        <v>664.84997599999997</v>
      </c>
      <c r="F6160" s="192">
        <v>664.84997599999997</v>
      </c>
      <c r="G6160" s="191">
        <v>392070000</v>
      </c>
      <c r="H6160" s="194">
        <f t="shared" si="96"/>
        <v>-8.5661238700736819E-4</v>
      </c>
      <c r="I6160" s="193"/>
      <c r="J6160" s="197">
        <v>6158</v>
      </c>
      <c r="K6160" s="234">
        <v>-8.5661238700736819E-4</v>
      </c>
      <c r="L6160" s="198">
        <v>6.89090035485711E-3</v>
      </c>
    </row>
    <row r="6161" spans="1:12" ht="14.4" x14ac:dyDescent="0.3">
      <c r="A6161" s="7">
        <v>35200</v>
      </c>
      <c r="B6161" s="191">
        <v>665.59997599999997</v>
      </c>
      <c r="C6161" s="191">
        <v>669.82000700000003</v>
      </c>
      <c r="D6161" s="191">
        <v>664.46002199999998</v>
      </c>
      <c r="E6161" s="191">
        <v>665.419983</v>
      </c>
      <c r="F6161" s="192">
        <v>665.419983</v>
      </c>
      <c r="G6161" s="191">
        <v>447790000</v>
      </c>
      <c r="H6161" s="194">
        <f t="shared" si="96"/>
        <v>-2.7042218523152059E-4</v>
      </c>
      <c r="I6161" s="193"/>
      <c r="J6161" s="197">
        <v>6159</v>
      </c>
      <c r="K6161" s="234">
        <v>-2.7042218523152059E-4</v>
      </c>
      <c r="L6161" s="198">
        <v>6.8948616857573896E-3</v>
      </c>
    </row>
    <row r="6162" spans="1:12" ht="14.4" x14ac:dyDescent="0.3">
      <c r="A6162" s="7">
        <v>35199</v>
      </c>
      <c r="B6162" s="191">
        <v>661.51000999999997</v>
      </c>
      <c r="C6162" s="191">
        <v>666.96002199999998</v>
      </c>
      <c r="D6162" s="191">
        <v>661.51000999999997</v>
      </c>
      <c r="E6162" s="191">
        <v>665.59997599999997</v>
      </c>
      <c r="F6162" s="192">
        <v>665.59997599999997</v>
      </c>
      <c r="G6162" s="191">
        <v>460440000</v>
      </c>
      <c r="H6162" s="194">
        <f t="shared" si="96"/>
        <v>6.182772653735057E-3</v>
      </c>
      <c r="I6162" s="193"/>
      <c r="J6162" s="197">
        <v>6160</v>
      </c>
      <c r="K6162" s="234">
        <v>6.182772653735057E-3</v>
      </c>
      <c r="L6162" s="198">
        <v>6.8953205322889507E-3</v>
      </c>
    </row>
    <row r="6163" spans="1:12" ht="14.4" x14ac:dyDescent="0.3">
      <c r="A6163" s="7">
        <v>35198</v>
      </c>
      <c r="B6163" s="191">
        <v>652.09002699999996</v>
      </c>
      <c r="C6163" s="191">
        <v>662.15997300000004</v>
      </c>
      <c r="D6163" s="191">
        <v>652.09002699999996</v>
      </c>
      <c r="E6163" s="191">
        <v>661.51000999999997</v>
      </c>
      <c r="F6163" s="192">
        <v>661.51000999999997</v>
      </c>
      <c r="G6163" s="191">
        <v>394180000</v>
      </c>
      <c r="H6163" s="194">
        <f t="shared" si="96"/>
        <v>1.4445832032330718E-2</v>
      </c>
      <c r="I6163" s="193"/>
      <c r="J6163" s="197">
        <v>6161</v>
      </c>
      <c r="K6163" s="234">
        <v>1.4445832032330718E-2</v>
      </c>
      <c r="L6163" s="198">
        <v>6.9006223972049689E-3</v>
      </c>
    </row>
    <row r="6164" spans="1:12" ht="14.4" x14ac:dyDescent="0.3">
      <c r="A6164" s="7">
        <v>35195</v>
      </c>
      <c r="B6164" s="191">
        <v>645.44000200000005</v>
      </c>
      <c r="C6164" s="191">
        <v>653</v>
      </c>
      <c r="D6164" s="191">
        <v>645.44000200000005</v>
      </c>
      <c r="E6164" s="191">
        <v>652.09002699999996</v>
      </c>
      <c r="F6164" s="192">
        <v>652.09002699999996</v>
      </c>
      <c r="G6164" s="191">
        <v>428370000</v>
      </c>
      <c r="H6164" s="194">
        <f t="shared" si="96"/>
        <v>1.0303087784137547E-2</v>
      </c>
      <c r="I6164" s="193"/>
      <c r="J6164" s="197">
        <v>6162</v>
      </c>
      <c r="K6164" s="234">
        <v>1.0303087784137547E-2</v>
      </c>
      <c r="L6164" s="198">
        <v>6.9179105270611016E-3</v>
      </c>
    </row>
    <row r="6165" spans="1:12" ht="14.4" x14ac:dyDescent="0.3">
      <c r="A6165" s="7">
        <v>35194</v>
      </c>
      <c r="B6165" s="191">
        <v>644.77002000000005</v>
      </c>
      <c r="C6165" s="191">
        <v>647.95001200000002</v>
      </c>
      <c r="D6165" s="191">
        <v>643.17999299999997</v>
      </c>
      <c r="E6165" s="191">
        <v>645.44000200000005</v>
      </c>
      <c r="F6165" s="192">
        <v>645.44000200000005</v>
      </c>
      <c r="G6165" s="191">
        <v>404310000</v>
      </c>
      <c r="H6165" s="194">
        <f t="shared" si="96"/>
        <v>1.0391022833226714E-3</v>
      </c>
      <c r="I6165" s="193"/>
      <c r="J6165" s="197">
        <v>6163</v>
      </c>
      <c r="K6165" s="234">
        <v>1.0391022833226714E-3</v>
      </c>
      <c r="L6165" s="198">
        <v>6.925622117395642E-3</v>
      </c>
    </row>
    <row r="6166" spans="1:12" ht="14.4" x14ac:dyDescent="0.3">
      <c r="A6166" s="7">
        <v>35193</v>
      </c>
      <c r="B6166" s="191">
        <v>638.26000999999997</v>
      </c>
      <c r="C6166" s="191">
        <v>644.78997800000002</v>
      </c>
      <c r="D6166" s="191">
        <v>630.07000700000003</v>
      </c>
      <c r="E6166" s="191">
        <v>644.77002000000005</v>
      </c>
      <c r="F6166" s="192">
        <v>644.77002000000005</v>
      </c>
      <c r="G6166" s="191">
        <v>495460000</v>
      </c>
      <c r="H6166" s="194">
        <f t="shared" si="96"/>
        <v>1.0199620684366674E-2</v>
      </c>
      <c r="I6166" s="193"/>
      <c r="J6166" s="197">
        <v>6164</v>
      </c>
      <c r="K6166" s="234">
        <v>1.0199620684366674E-2</v>
      </c>
      <c r="L6166" s="198">
        <v>6.935961337565035E-3</v>
      </c>
    </row>
    <row r="6167" spans="1:12" ht="14.4" x14ac:dyDescent="0.3">
      <c r="A6167" s="7">
        <v>35192</v>
      </c>
      <c r="B6167" s="191">
        <v>640.80999799999995</v>
      </c>
      <c r="C6167" s="191">
        <v>641.40002400000003</v>
      </c>
      <c r="D6167" s="191">
        <v>636.96002199999998</v>
      </c>
      <c r="E6167" s="191">
        <v>638.26000999999997</v>
      </c>
      <c r="F6167" s="192">
        <v>638.26000999999997</v>
      </c>
      <c r="G6167" s="191">
        <v>410770000</v>
      </c>
      <c r="H6167" s="194">
        <f t="shared" si="96"/>
        <v>-3.9793199356418047E-3</v>
      </c>
      <c r="I6167" s="193"/>
      <c r="J6167" s="197">
        <v>6165</v>
      </c>
      <c r="K6167" s="234">
        <v>-3.9793199356418047E-3</v>
      </c>
      <c r="L6167" s="198">
        <v>6.9360403748921539E-3</v>
      </c>
    </row>
    <row r="6168" spans="1:12" ht="14.4" x14ac:dyDescent="0.3">
      <c r="A6168" s="7">
        <v>35191</v>
      </c>
      <c r="B6168" s="191">
        <v>641.63000499999998</v>
      </c>
      <c r="C6168" s="191">
        <v>644.64001499999995</v>
      </c>
      <c r="D6168" s="191">
        <v>636.19000200000005</v>
      </c>
      <c r="E6168" s="191">
        <v>640.80999799999995</v>
      </c>
      <c r="F6168" s="192">
        <v>640.80999799999995</v>
      </c>
      <c r="G6168" s="191">
        <v>375820000</v>
      </c>
      <c r="H6168" s="194">
        <f t="shared" si="96"/>
        <v>-1.2780060059691758E-3</v>
      </c>
      <c r="I6168" s="193"/>
      <c r="J6168" s="197">
        <v>6166</v>
      </c>
      <c r="K6168" s="234">
        <v>-1.2780060059691758E-3</v>
      </c>
      <c r="L6168" s="198">
        <v>6.9423016301949714E-3</v>
      </c>
    </row>
    <row r="6169" spans="1:12" ht="14.4" x14ac:dyDescent="0.3">
      <c r="A6169" s="7">
        <v>35188</v>
      </c>
      <c r="B6169" s="191">
        <v>643.38000499999998</v>
      </c>
      <c r="C6169" s="191">
        <v>648.45001200000002</v>
      </c>
      <c r="D6169" s="191">
        <v>640.22997999999995</v>
      </c>
      <c r="E6169" s="191">
        <v>641.63000499999998</v>
      </c>
      <c r="F6169" s="192">
        <v>641.63000499999998</v>
      </c>
      <c r="G6169" s="191">
        <v>434010000</v>
      </c>
      <c r="H6169" s="194">
        <f t="shared" si="96"/>
        <v>-2.7200099263265105E-3</v>
      </c>
      <c r="I6169" s="193"/>
      <c r="J6169" s="197">
        <v>6167</v>
      </c>
      <c r="K6169" s="234">
        <v>-2.7200099263265105E-3</v>
      </c>
      <c r="L6169" s="198">
        <v>6.9427304792855507E-3</v>
      </c>
    </row>
    <row r="6170" spans="1:12" ht="14.4" x14ac:dyDescent="0.3">
      <c r="A6170" s="7">
        <v>35187</v>
      </c>
      <c r="B6170" s="191">
        <v>654.580017</v>
      </c>
      <c r="C6170" s="191">
        <v>654.580017</v>
      </c>
      <c r="D6170" s="191">
        <v>642.13000499999998</v>
      </c>
      <c r="E6170" s="191">
        <v>643.38000499999998</v>
      </c>
      <c r="F6170" s="192">
        <v>643.38000499999998</v>
      </c>
      <c r="G6170" s="191">
        <v>442960000</v>
      </c>
      <c r="H6170" s="194">
        <f t="shared" si="96"/>
        <v>-1.7110225960350414E-2</v>
      </c>
      <c r="I6170" s="193"/>
      <c r="J6170" s="197">
        <v>6168</v>
      </c>
      <c r="K6170" s="234">
        <v>-1.7110225960350414E-2</v>
      </c>
      <c r="L6170" s="198">
        <v>6.9495836895341742E-3</v>
      </c>
    </row>
    <row r="6171" spans="1:12" ht="14.4" x14ac:dyDescent="0.3">
      <c r="A6171" s="7">
        <v>35186</v>
      </c>
      <c r="B6171" s="191">
        <v>654.169983</v>
      </c>
      <c r="C6171" s="191">
        <v>656.44000200000005</v>
      </c>
      <c r="D6171" s="191">
        <v>652.26000999999997</v>
      </c>
      <c r="E6171" s="191">
        <v>654.580017</v>
      </c>
      <c r="F6171" s="192">
        <v>654.580017</v>
      </c>
      <c r="G6171" s="191">
        <v>404620000</v>
      </c>
      <c r="H6171" s="194">
        <f t="shared" si="96"/>
        <v>6.2680038928046632E-4</v>
      </c>
      <c r="I6171" s="193"/>
      <c r="J6171" s="197">
        <v>6169</v>
      </c>
      <c r="K6171" s="234">
        <v>6.2680038928046632E-4</v>
      </c>
      <c r="L6171" s="198">
        <v>6.9521281500706895E-3</v>
      </c>
    </row>
    <row r="6172" spans="1:12" ht="14.4" x14ac:dyDescent="0.3">
      <c r="A6172" s="7">
        <v>35185</v>
      </c>
      <c r="B6172" s="191">
        <v>654.15997300000004</v>
      </c>
      <c r="C6172" s="191">
        <v>654.59002699999996</v>
      </c>
      <c r="D6172" s="191">
        <v>651.04998799999998</v>
      </c>
      <c r="E6172" s="191">
        <v>654.169983</v>
      </c>
      <c r="F6172" s="192">
        <v>654.169983</v>
      </c>
      <c r="G6172" s="191">
        <v>393390000</v>
      </c>
      <c r="H6172" s="194">
        <f t="shared" si="96"/>
        <v>1.5302067404184722E-5</v>
      </c>
      <c r="I6172" s="193"/>
      <c r="J6172" s="197">
        <v>6170</v>
      </c>
      <c r="K6172" s="234">
        <v>1.5302067404184722E-5</v>
      </c>
      <c r="L6172" s="198">
        <v>6.9561282083876247E-3</v>
      </c>
    </row>
    <row r="6173" spans="1:12" ht="14.4" x14ac:dyDescent="0.3">
      <c r="A6173" s="7">
        <v>35184</v>
      </c>
      <c r="B6173" s="191">
        <v>653.46002199999998</v>
      </c>
      <c r="C6173" s="191">
        <v>654.71002199999998</v>
      </c>
      <c r="D6173" s="191">
        <v>651.59997599999997</v>
      </c>
      <c r="E6173" s="191">
        <v>654.15997300000004</v>
      </c>
      <c r="F6173" s="192">
        <v>654.15997300000004</v>
      </c>
      <c r="G6173" s="191">
        <v>344030000</v>
      </c>
      <c r="H6173" s="194">
        <f t="shared" si="96"/>
        <v>1.0711458642225179E-3</v>
      </c>
      <c r="I6173" s="193"/>
      <c r="J6173" s="197">
        <v>6171</v>
      </c>
      <c r="K6173" s="234">
        <v>1.0711458642225179E-3</v>
      </c>
      <c r="L6173" s="198">
        <v>6.957345787030219E-3</v>
      </c>
    </row>
    <row r="6174" spans="1:12" ht="14.4" x14ac:dyDescent="0.3">
      <c r="A6174" s="7">
        <v>35181</v>
      </c>
      <c r="B6174" s="191">
        <v>652.86999500000002</v>
      </c>
      <c r="C6174" s="191">
        <v>656.42999299999997</v>
      </c>
      <c r="D6174" s="191">
        <v>651.96002199999998</v>
      </c>
      <c r="E6174" s="191">
        <v>653.46002199999998</v>
      </c>
      <c r="F6174" s="192">
        <v>653.46002199999998</v>
      </c>
      <c r="G6174" s="191">
        <v>402530000</v>
      </c>
      <c r="H6174" s="194">
        <f t="shared" si="96"/>
        <v>9.0374347805639876E-4</v>
      </c>
      <c r="I6174" s="193"/>
      <c r="J6174" s="197">
        <v>6172</v>
      </c>
      <c r="K6174" s="234">
        <v>9.0374347805639876E-4</v>
      </c>
      <c r="L6174" s="198">
        <v>6.9594009123023336E-3</v>
      </c>
    </row>
    <row r="6175" spans="1:12" ht="14.4" x14ac:dyDescent="0.3">
      <c r="A6175" s="7">
        <v>35180</v>
      </c>
      <c r="B6175" s="191">
        <v>650.169983</v>
      </c>
      <c r="C6175" s="191">
        <v>654.17999299999997</v>
      </c>
      <c r="D6175" s="191">
        <v>647.05999799999995</v>
      </c>
      <c r="E6175" s="191">
        <v>652.86999500000002</v>
      </c>
      <c r="F6175" s="192">
        <v>652.86999500000002</v>
      </c>
      <c r="G6175" s="191">
        <v>462120000</v>
      </c>
      <c r="H6175" s="194">
        <f t="shared" si="96"/>
        <v>4.152778612666305E-3</v>
      </c>
      <c r="I6175" s="193"/>
      <c r="J6175" s="197">
        <v>6173</v>
      </c>
      <c r="K6175" s="234">
        <v>4.152778612666305E-3</v>
      </c>
      <c r="L6175" s="198">
        <v>6.9657175253755423E-3</v>
      </c>
    </row>
    <row r="6176" spans="1:12" ht="14.4" x14ac:dyDescent="0.3">
      <c r="A6176" s="7">
        <v>35179</v>
      </c>
      <c r="B6176" s="191">
        <v>651.580017</v>
      </c>
      <c r="C6176" s="191">
        <v>653.36999500000002</v>
      </c>
      <c r="D6176" s="191">
        <v>648.25</v>
      </c>
      <c r="E6176" s="191">
        <v>650.169983</v>
      </c>
      <c r="F6176" s="192">
        <v>650.169983</v>
      </c>
      <c r="G6176" s="191">
        <v>494220000</v>
      </c>
      <c r="H6176" s="194">
        <f t="shared" si="96"/>
        <v>-2.1640227803364264E-3</v>
      </c>
      <c r="I6176" s="193"/>
      <c r="J6176" s="197">
        <v>6174</v>
      </c>
      <c r="K6176" s="234">
        <v>-2.1640227803364264E-3</v>
      </c>
      <c r="L6176" s="198">
        <v>6.9739665959141668E-3</v>
      </c>
    </row>
    <row r="6177" spans="1:12" ht="14.4" x14ac:dyDescent="0.3">
      <c r="A6177" s="7">
        <v>35178</v>
      </c>
      <c r="B6177" s="191">
        <v>647.89001499999995</v>
      </c>
      <c r="C6177" s="191">
        <v>651.59002699999996</v>
      </c>
      <c r="D6177" s="191">
        <v>647.70001200000002</v>
      </c>
      <c r="E6177" s="191">
        <v>651.580017</v>
      </c>
      <c r="F6177" s="192">
        <v>651.580017</v>
      </c>
      <c r="G6177" s="191">
        <v>452690000</v>
      </c>
      <c r="H6177" s="194">
        <f t="shared" si="96"/>
        <v>5.6954142131671066E-3</v>
      </c>
      <c r="I6177" s="193"/>
      <c r="J6177" s="197">
        <v>6175</v>
      </c>
      <c r="K6177" s="234">
        <v>5.6954142131671066E-3</v>
      </c>
      <c r="L6177" s="198">
        <v>6.9747404162164798E-3</v>
      </c>
    </row>
    <row r="6178" spans="1:12" ht="14.4" x14ac:dyDescent="0.3">
      <c r="A6178" s="7">
        <v>35177</v>
      </c>
      <c r="B6178" s="191">
        <v>645.07000700000003</v>
      </c>
      <c r="C6178" s="191">
        <v>650.90997300000004</v>
      </c>
      <c r="D6178" s="191">
        <v>645.07000700000003</v>
      </c>
      <c r="E6178" s="191">
        <v>647.89001499999995</v>
      </c>
      <c r="F6178" s="192">
        <v>647.89001499999995</v>
      </c>
      <c r="G6178" s="191">
        <v>395370000</v>
      </c>
      <c r="H6178" s="194">
        <f t="shared" si="96"/>
        <v>4.3716309383454496E-3</v>
      </c>
      <c r="I6178" s="193"/>
      <c r="J6178" s="197">
        <v>6176</v>
      </c>
      <c r="K6178" s="234">
        <v>4.3716309383454496E-3</v>
      </c>
      <c r="L6178" s="198">
        <v>6.9762152039845914E-3</v>
      </c>
    </row>
    <row r="6179" spans="1:12" ht="14.4" x14ac:dyDescent="0.3">
      <c r="A6179" s="7">
        <v>35174</v>
      </c>
      <c r="B6179" s="191">
        <v>643.60998500000005</v>
      </c>
      <c r="C6179" s="191">
        <v>647.32000700000003</v>
      </c>
      <c r="D6179" s="191">
        <v>643.60998500000005</v>
      </c>
      <c r="E6179" s="191">
        <v>645.07000700000003</v>
      </c>
      <c r="F6179" s="192">
        <v>645.07000700000003</v>
      </c>
      <c r="G6179" s="191">
        <v>435690000</v>
      </c>
      <c r="H6179" s="194">
        <f t="shared" si="96"/>
        <v>2.268488733903003E-3</v>
      </c>
      <c r="I6179" s="193"/>
      <c r="J6179" s="197">
        <v>6177</v>
      </c>
      <c r="K6179" s="234">
        <v>2.268488733903003E-3</v>
      </c>
      <c r="L6179" s="198">
        <v>6.9803245801708198E-3</v>
      </c>
    </row>
    <row r="6180" spans="1:12" ht="14.4" x14ac:dyDescent="0.3">
      <c r="A6180" s="7">
        <v>35173</v>
      </c>
      <c r="B6180" s="191">
        <v>641.60998500000005</v>
      </c>
      <c r="C6180" s="191">
        <v>644.65997300000004</v>
      </c>
      <c r="D6180" s="191">
        <v>640.76000999999997</v>
      </c>
      <c r="E6180" s="191">
        <v>643.60998500000005</v>
      </c>
      <c r="F6180" s="192">
        <v>643.60998500000005</v>
      </c>
      <c r="G6180" s="191">
        <v>415150000</v>
      </c>
      <c r="H6180" s="194">
        <f t="shared" si="96"/>
        <v>3.1171584712790901E-3</v>
      </c>
      <c r="I6180" s="193"/>
      <c r="J6180" s="197">
        <v>6178</v>
      </c>
      <c r="K6180" s="234">
        <v>3.1171584712790901E-3</v>
      </c>
      <c r="L6180" s="198">
        <v>6.9819960981150203E-3</v>
      </c>
    </row>
    <row r="6181" spans="1:12" ht="14.4" x14ac:dyDescent="0.3">
      <c r="A6181" s="7">
        <v>35172</v>
      </c>
      <c r="B6181" s="191">
        <v>645</v>
      </c>
      <c r="C6181" s="191">
        <v>645</v>
      </c>
      <c r="D6181" s="191">
        <v>638.71002199999998</v>
      </c>
      <c r="E6181" s="191">
        <v>641.60998500000005</v>
      </c>
      <c r="F6181" s="192">
        <v>641.60998500000005</v>
      </c>
      <c r="G6181" s="191">
        <v>465200000</v>
      </c>
      <c r="H6181" s="194">
        <f t="shared" si="96"/>
        <v>-5.2558372093022459E-3</v>
      </c>
      <c r="I6181" s="193"/>
      <c r="J6181" s="197">
        <v>6179</v>
      </c>
      <c r="K6181" s="234">
        <v>-5.2558372093022459E-3</v>
      </c>
      <c r="L6181" s="198">
        <v>6.9853441864953063E-3</v>
      </c>
    </row>
    <row r="6182" spans="1:12" ht="14.4" x14ac:dyDescent="0.3">
      <c r="A6182" s="7">
        <v>35171</v>
      </c>
      <c r="B6182" s="191">
        <v>642.48999000000003</v>
      </c>
      <c r="C6182" s="191">
        <v>645.57000700000003</v>
      </c>
      <c r="D6182" s="191">
        <v>642.15002400000003</v>
      </c>
      <c r="E6182" s="191">
        <v>645</v>
      </c>
      <c r="F6182" s="192">
        <v>645</v>
      </c>
      <c r="G6182" s="191">
        <v>453310000</v>
      </c>
      <c r="H6182" s="194">
        <f t="shared" si="96"/>
        <v>3.9066912155315686E-3</v>
      </c>
      <c r="I6182" s="193"/>
      <c r="J6182" s="197">
        <v>6180</v>
      </c>
      <c r="K6182" s="234">
        <v>3.9066912155315686E-3</v>
      </c>
      <c r="L6182" s="198">
        <v>6.9897519963968745E-3</v>
      </c>
    </row>
    <row r="6183" spans="1:12" ht="14.4" x14ac:dyDescent="0.3">
      <c r="A6183" s="7">
        <v>35170</v>
      </c>
      <c r="B6183" s="191">
        <v>636.71002199999998</v>
      </c>
      <c r="C6183" s="191">
        <v>642.48999000000003</v>
      </c>
      <c r="D6183" s="191">
        <v>636.71002199999998</v>
      </c>
      <c r="E6183" s="191">
        <v>642.48999000000003</v>
      </c>
      <c r="F6183" s="192">
        <v>642.48999000000003</v>
      </c>
      <c r="G6183" s="191">
        <v>346370000</v>
      </c>
      <c r="H6183" s="194">
        <f t="shared" si="96"/>
        <v>9.0778655907509075E-3</v>
      </c>
      <c r="I6183" s="193"/>
      <c r="J6183" s="197">
        <v>6181</v>
      </c>
      <c r="K6183" s="234">
        <v>9.0778655907509075E-3</v>
      </c>
      <c r="L6183" s="198">
        <v>7.0005078046244543E-3</v>
      </c>
    </row>
    <row r="6184" spans="1:12" ht="14.4" x14ac:dyDescent="0.3">
      <c r="A6184" s="7">
        <v>35167</v>
      </c>
      <c r="B6184" s="191">
        <v>631.17999299999997</v>
      </c>
      <c r="C6184" s="191">
        <v>637.14001499999995</v>
      </c>
      <c r="D6184" s="191">
        <v>631.17999299999997</v>
      </c>
      <c r="E6184" s="191">
        <v>636.71002199999998</v>
      </c>
      <c r="F6184" s="192">
        <v>636.71002199999998</v>
      </c>
      <c r="G6184" s="191">
        <v>413270000</v>
      </c>
      <c r="H6184" s="194">
        <f t="shared" si="96"/>
        <v>8.7614136400549908E-3</v>
      </c>
      <c r="I6184" s="193"/>
      <c r="J6184" s="197">
        <v>6182</v>
      </c>
      <c r="K6184" s="234">
        <v>8.7614136400549908E-3</v>
      </c>
      <c r="L6184" s="198">
        <v>7.0078770913108452E-3</v>
      </c>
    </row>
    <row r="6185" spans="1:12" ht="14.4" x14ac:dyDescent="0.3">
      <c r="A6185" s="7">
        <v>35166</v>
      </c>
      <c r="B6185" s="191">
        <v>633.5</v>
      </c>
      <c r="C6185" s="191">
        <v>635.26000999999997</v>
      </c>
      <c r="D6185" s="191">
        <v>624.14001499999995</v>
      </c>
      <c r="E6185" s="191">
        <v>631.17999299999997</v>
      </c>
      <c r="F6185" s="192">
        <v>631.17999299999997</v>
      </c>
      <c r="G6185" s="191">
        <v>519710000</v>
      </c>
      <c r="H6185" s="194">
        <f t="shared" si="96"/>
        <v>-3.6622052091555366E-3</v>
      </c>
      <c r="I6185" s="193"/>
      <c r="J6185" s="197">
        <v>6183</v>
      </c>
      <c r="K6185" s="234">
        <v>-3.6622052091555366E-3</v>
      </c>
      <c r="L6185" s="198">
        <v>7.0092934627345527E-3</v>
      </c>
    </row>
    <row r="6186" spans="1:12" ht="14.4" x14ac:dyDescent="0.3">
      <c r="A6186" s="7">
        <v>35165</v>
      </c>
      <c r="B6186" s="191">
        <v>642.19000200000005</v>
      </c>
      <c r="C6186" s="191">
        <v>642.78002900000001</v>
      </c>
      <c r="D6186" s="191">
        <v>631.76000999999997</v>
      </c>
      <c r="E6186" s="191">
        <v>633.5</v>
      </c>
      <c r="F6186" s="192">
        <v>633.5</v>
      </c>
      <c r="G6186" s="191">
        <v>475150000</v>
      </c>
      <c r="H6186" s="194">
        <f t="shared" si="96"/>
        <v>-1.3531823872898054E-2</v>
      </c>
      <c r="I6186" s="193"/>
      <c r="J6186" s="197">
        <v>6184</v>
      </c>
      <c r="K6186" s="234">
        <v>-1.3531823872898054E-2</v>
      </c>
      <c r="L6186" s="198">
        <v>7.0104348498051519E-3</v>
      </c>
    </row>
    <row r="6187" spans="1:12" ht="14.4" x14ac:dyDescent="0.3">
      <c r="A6187" s="7">
        <v>35164</v>
      </c>
      <c r="B6187" s="191">
        <v>644.23999000000003</v>
      </c>
      <c r="C6187" s="191">
        <v>646.330017</v>
      </c>
      <c r="D6187" s="191">
        <v>640.84002699999996</v>
      </c>
      <c r="E6187" s="191">
        <v>642.19000200000005</v>
      </c>
      <c r="F6187" s="192">
        <v>642.19000200000005</v>
      </c>
      <c r="G6187" s="191">
        <v>426790000</v>
      </c>
      <c r="H6187" s="194">
        <f t="shared" si="96"/>
        <v>-3.1820253815662463E-3</v>
      </c>
      <c r="I6187" s="193"/>
      <c r="J6187" s="197">
        <v>6185</v>
      </c>
      <c r="K6187" s="234">
        <v>-3.1820253815662463E-3</v>
      </c>
      <c r="L6187" s="198">
        <v>7.0112910255972632E-3</v>
      </c>
    </row>
    <row r="6188" spans="1:12" ht="14.4" x14ac:dyDescent="0.3">
      <c r="A6188" s="7">
        <v>35163</v>
      </c>
      <c r="B6188" s="191">
        <v>655.85998500000005</v>
      </c>
      <c r="C6188" s="191">
        <v>655.85998500000005</v>
      </c>
      <c r="D6188" s="191">
        <v>638.03997800000002</v>
      </c>
      <c r="E6188" s="191">
        <v>644.23999000000003</v>
      </c>
      <c r="F6188" s="192">
        <v>644.23999000000003</v>
      </c>
      <c r="G6188" s="191">
        <v>411810000</v>
      </c>
      <c r="H6188" s="194">
        <f t="shared" si="96"/>
        <v>-1.7717188524620869E-2</v>
      </c>
      <c r="I6188" s="193"/>
      <c r="J6188" s="197">
        <v>6186</v>
      </c>
      <c r="K6188" s="234">
        <v>-1.7717188524620869E-2</v>
      </c>
      <c r="L6188" s="198">
        <v>7.0152740713059466E-3</v>
      </c>
    </row>
    <row r="6189" spans="1:12" ht="14.4" x14ac:dyDescent="0.3">
      <c r="A6189" s="7">
        <v>35159</v>
      </c>
      <c r="B6189" s="191">
        <v>655.88000499999998</v>
      </c>
      <c r="C6189" s="191">
        <v>656.67999299999997</v>
      </c>
      <c r="D6189" s="191">
        <v>654.89001499999995</v>
      </c>
      <c r="E6189" s="191">
        <v>655.85998500000005</v>
      </c>
      <c r="F6189" s="192">
        <v>655.85998500000005</v>
      </c>
      <c r="G6189" s="191">
        <v>383400000</v>
      </c>
      <c r="H6189" s="194">
        <f t="shared" si="96"/>
        <v>-3.052387608604003E-5</v>
      </c>
      <c r="I6189" s="193"/>
      <c r="J6189" s="197">
        <v>6187</v>
      </c>
      <c r="K6189" s="234">
        <v>-3.052387608604003E-5</v>
      </c>
      <c r="L6189" s="198">
        <v>7.0182226141703189E-3</v>
      </c>
    </row>
    <row r="6190" spans="1:12" ht="14.4" x14ac:dyDescent="0.3">
      <c r="A6190" s="7">
        <v>35158</v>
      </c>
      <c r="B6190" s="191">
        <v>655.26000999999997</v>
      </c>
      <c r="C6190" s="191">
        <v>655.89001499999995</v>
      </c>
      <c r="D6190" s="191">
        <v>651.80999799999995</v>
      </c>
      <c r="E6190" s="191">
        <v>655.88000499999998</v>
      </c>
      <c r="F6190" s="192">
        <v>655.88000499999998</v>
      </c>
      <c r="G6190" s="191">
        <v>386620000</v>
      </c>
      <c r="H6190" s="194">
        <f t="shared" si="96"/>
        <v>9.461816539056263E-4</v>
      </c>
      <c r="I6190" s="193"/>
      <c r="J6190" s="197">
        <v>6188</v>
      </c>
      <c r="K6190" s="234">
        <v>9.461816539056263E-4</v>
      </c>
      <c r="L6190" s="198">
        <v>7.0226350939874282E-3</v>
      </c>
    </row>
    <row r="6191" spans="1:12" ht="14.4" x14ac:dyDescent="0.3">
      <c r="A6191" s="7">
        <v>35157</v>
      </c>
      <c r="B6191" s="191">
        <v>653.72997999999995</v>
      </c>
      <c r="C6191" s="191">
        <v>655.27002000000005</v>
      </c>
      <c r="D6191" s="191">
        <v>652.80999799999995</v>
      </c>
      <c r="E6191" s="191">
        <v>655.26000999999997</v>
      </c>
      <c r="F6191" s="192">
        <v>655.26000999999997</v>
      </c>
      <c r="G6191" s="191">
        <v>406640000</v>
      </c>
      <c r="H6191" s="194">
        <f t="shared" si="96"/>
        <v>2.3404617300861906E-3</v>
      </c>
      <c r="I6191" s="193"/>
      <c r="J6191" s="197">
        <v>6189</v>
      </c>
      <c r="K6191" s="234">
        <v>2.3404617300861906E-3</v>
      </c>
      <c r="L6191" s="198">
        <v>7.0284147142627481E-3</v>
      </c>
    </row>
    <row r="6192" spans="1:12" ht="14.4" x14ac:dyDescent="0.3">
      <c r="A6192" s="7">
        <v>35156</v>
      </c>
      <c r="B6192" s="191">
        <v>645.5</v>
      </c>
      <c r="C6192" s="191">
        <v>653.86999500000002</v>
      </c>
      <c r="D6192" s="191">
        <v>645.5</v>
      </c>
      <c r="E6192" s="191">
        <v>653.72997999999995</v>
      </c>
      <c r="F6192" s="192">
        <v>653.72997999999995</v>
      </c>
      <c r="G6192" s="191">
        <v>392120000</v>
      </c>
      <c r="H6192" s="194">
        <f t="shared" si="96"/>
        <v>1.2749775367931766E-2</v>
      </c>
      <c r="I6192" s="193"/>
      <c r="J6192" s="197">
        <v>6190</v>
      </c>
      <c r="K6192" s="234">
        <v>1.2749775367931766E-2</v>
      </c>
      <c r="L6192" s="198">
        <v>7.0298971491892792E-3</v>
      </c>
    </row>
    <row r="6193" spans="1:12" ht="14.4" x14ac:dyDescent="0.3">
      <c r="A6193" s="7">
        <v>35153</v>
      </c>
      <c r="B6193" s="191">
        <v>648.94000200000005</v>
      </c>
      <c r="C6193" s="191">
        <v>650.96002199999998</v>
      </c>
      <c r="D6193" s="191">
        <v>644.89001499999995</v>
      </c>
      <c r="E6193" s="191">
        <v>645.5</v>
      </c>
      <c r="F6193" s="192">
        <v>645.5</v>
      </c>
      <c r="G6193" s="191">
        <v>413510000</v>
      </c>
      <c r="H6193" s="194">
        <f t="shared" si="96"/>
        <v>-5.3009553878604161E-3</v>
      </c>
      <c r="I6193" s="193"/>
      <c r="J6193" s="197">
        <v>6191</v>
      </c>
      <c r="K6193" s="234">
        <v>-5.3009553878604161E-3</v>
      </c>
      <c r="L6193" s="198">
        <v>7.0336467983657764E-3</v>
      </c>
    </row>
    <row r="6194" spans="1:12" ht="14.4" x14ac:dyDescent="0.3">
      <c r="A6194" s="7">
        <v>35152</v>
      </c>
      <c r="B6194" s="191">
        <v>648.90997300000004</v>
      </c>
      <c r="C6194" s="191">
        <v>649.580017</v>
      </c>
      <c r="D6194" s="191">
        <v>646.35998500000005</v>
      </c>
      <c r="E6194" s="191">
        <v>648.94000200000005</v>
      </c>
      <c r="F6194" s="192">
        <v>648.94000200000005</v>
      </c>
      <c r="G6194" s="191">
        <v>370750000</v>
      </c>
      <c r="H6194" s="194">
        <f t="shared" si="96"/>
        <v>4.6276064861794289E-5</v>
      </c>
      <c r="I6194" s="193"/>
      <c r="J6194" s="197">
        <v>6192</v>
      </c>
      <c r="K6194" s="234">
        <v>4.6276064861794289E-5</v>
      </c>
      <c r="L6194" s="198">
        <v>7.0337674038222428E-3</v>
      </c>
    </row>
    <row r="6195" spans="1:12" ht="14.4" x14ac:dyDescent="0.3">
      <c r="A6195" s="7">
        <v>35151</v>
      </c>
      <c r="B6195" s="191">
        <v>652.96997099999999</v>
      </c>
      <c r="C6195" s="191">
        <v>653.94000200000005</v>
      </c>
      <c r="D6195" s="191">
        <v>647.59997599999997</v>
      </c>
      <c r="E6195" s="191">
        <v>648.90997300000004</v>
      </c>
      <c r="F6195" s="192">
        <v>648.90997300000004</v>
      </c>
      <c r="G6195" s="191">
        <v>406280000</v>
      </c>
      <c r="H6195" s="194">
        <f t="shared" si="96"/>
        <v>-6.2177407542680866E-3</v>
      </c>
      <c r="I6195" s="193"/>
      <c r="J6195" s="197">
        <v>6193</v>
      </c>
      <c r="K6195" s="234">
        <v>-6.2177407542680866E-3</v>
      </c>
      <c r="L6195" s="198">
        <v>7.0345243628702411E-3</v>
      </c>
    </row>
    <row r="6196" spans="1:12" ht="14.4" x14ac:dyDescent="0.3">
      <c r="A6196" s="7">
        <v>35150</v>
      </c>
      <c r="B6196" s="191">
        <v>650.03997800000002</v>
      </c>
      <c r="C6196" s="191">
        <v>654.30999799999995</v>
      </c>
      <c r="D6196" s="191">
        <v>648.15002400000003</v>
      </c>
      <c r="E6196" s="191">
        <v>652.96997099999999</v>
      </c>
      <c r="F6196" s="192">
        <v>652.96997099999999</v>
      </c>
      <c r="G6196" s="191">
        <v>400090000</v>
      </c>
      <c r="H6196" s="194">
        <f t="shared" si="96"/>
        <v>4.5074043122928778E-3</v>
      </c>
      <c r="I6196" s="193"/>
      <c r="J6196" s="197">
        <v>6194</v>
      </c>
      <c r="K6196" s="234">
        <v>4.5074043122928778E-3</v>
      </c>
      <c r="L6196" s="198">
        <v>7.0393487504073968E-3</v>
      </c>
    </row>
    <row r="6197" spans="1:12" ht="14.4" x14ac:dyDescent="0.3">
      <c r="A6197" s="7">
        <v>35149</v>
      </c>
      <c r="B6197" s="191">
        <v>650.61999500000002</v>
      </c>
      <c r="C6197" s="191">
        <v>655.5</v>
      </c>
      <c r="D6197" s="191">
        <v>648.82000700000003</v>
      </c>
      <c r="E6197" s="191">
        <v>650.03997800000002</v>
      </c>
      <c r="F6197" s="192">
        <v>650.03997800000002</v>
      </c>
      <c r="G6197" s="191">
        <v>336700000</v>
      </c>
      <c r="H6197" s="194">
        <f t="shared" si="96"/>
        <v>-8.9148351488951394E-4</v>
      </c>
      <c r="I6197" s="193"/>
      <c r="J6197" s="197">
        <v>6195</v>
      </c>
      <c r="K6197" s="234">
        <v>-8.9148351488951394E-4</v>
      </c>
      <c r="L6197" s="198">
        <v>7.0487903205311555E-3</v>
      </c>
    </row>
    <row r="6198" spans="1:12" ht="14.4" x14ac:dyDescent="0.3">
      <c r="A6198" s="7">
        <v>35146</v>
      </c>
      <c r="B6198" s="191">
        <v>649.19000200000005</v>
      </c>
      <c r="C6198" s="191">
        <v>652.080017</v>
      </c>
      <c r="D6198" s="191">
        <v>649.19000200000005</v>
      </c>
      <c r="E6198" s="191">
        <v>650.61999500000002</v>
      </c>
      <c r="F6198" s="192">
        <v>650.61999500000002</v>
      </c>
      <c r="G6198" s="191">
        <v>329390000</v>
      </c>
      <c r="H6198" s="194">
        <f t="shared" si="96"/>
        <v>2.2027341696490999E-3</v>
      </c>
      <c r="I6198" s="193"/>
      <c r="J6198" s="197">
        <v>6196</v>
      </c>
      <c r="K6198" s="234">
        <v>2.2027341696490999E-3</v>
      </c>
      <c r="L6198" s="198">
        <v>7.05322445295079E-3</v>
      </c>
    </row>
    <row r="6199" spans="1:12" ht="14.4" x14ac:dyDescent="0.3">
      <c r="A6199" s="7">
        <v>35145</v>
      </c>
      <c r="B6199" s="191">
        <v>649.97997999999995</v>
      </c>
      <c r="C6199" s="191">
        <v>651.53997800000002</v>
      </c>
      <c r="D6199" s="191">
        <v>648.09997599999997</v>
      </c>
      <c r="E6199" s="191">
        <v>649.19000200000005</v>
      </c>
      <c r="F6199" s="192">
        <v>649.19000200000005</v>
      </c>
      <c r="G6199" s="191">
        <v>367180000</v>
      </c>
      <c r="H6199" s="194">
        <f t="shared" si="96"/>
        <v>-1.2153882031872821E-3</v>
      </c>
      <c r="I6199" s="193"/>
      <c r="J6199" s="197">
        <v>6197</v>
      </c>
      <c r="K6199" s="234">
        <v>-1.2153882031872821E-3</v>
      </c>
      <c r="L6199" s="198">
        <v>7.0534495139921872E-3</v>
      </c>
    </row>
    <row r="6200" spans="1:12" ht="14.4" x14ac:dyDescent="0.3">
      <c r="A6200" s="7">
        <v>35144</v>
      </c>
      <c r="B6200" s="191">
        <v>651.69000200000005</v>
      </c>
      <c r="C6200" s="191">
        <v>653.13000499999998</v>
      </c>
      <c r="D6200" s="191">
        <v>645.57000700000003</v>
      </c>
      <c r="E6200" s="191">
        <v>649.97997999999995</v>
      </c>
      <c r="F6200" s="192">
        <v>649.97997999999995</v>
      </c>
      <c r="G6200" s="191">
        <v>409780000</v>
      </c>
      <c r="H6200" s="194">
        <f t="shared" si="96"/>
        <v>-2.623980718980087E-3</v>
      </c>
      <c r="I6200" s="193"/>
      <c r="J6200" s="197">
        <v>6198</v>
      </c>
      <c r="K6200" s="234">
        <v>-2.623980718980087E-3</v>
      </c>
      <c r="L6200" s="198">
        <v>7.0578797625677325E-3</v>
      </c>
    </row>
    <row r="6201" spans="1:12" ht="14.4" x14ac:dyDescent="0.3">
      <c r="A6201" s="7">
        <v>35143</v>
      </c>
      <c r="B6201" s="191">
        <v>652.65002400000003</v>
      </c>
      <c r="C6201" s="191">
        <v>656.17999299999997</v>
      </c>
      <c r="D6201" s="191">
        <v>649.79998799999998</v>
      </c>
      <c r="E6201" s="191">
        <v>651.69000200000005</v>
      </c>
      <c r="F6201" s="192">
        <v>651.69000200000005</v>
      </c>
      <c r="G6201" s="191">
        <v>438300000</v>
      </c>
      <c r="H6201" s="194">
        <f t="shared" si="96"/>
        <v>-1.4709598784906821E-3</v>
      </c>
      <c r="I6201" s="193"/>
      <c r="J6201" s="197">
        <v>6199</v>
      </c>
      <c r="K6201" s="234">
        <v>-1.4709598784906821E-3</v>
      </c>
      <c r="L6201" s="198">
        <v>7.0600450442627836E-3</v>
      </c>
    </row>
    <row r="6202" spans="1:12" ht="14.4" x14ac:dyDescent="0.3">
      <c r="A6202" s="7">
        <v>35142</v>
      </c>
      <c r="B6202" s="191">
        <v>641.42999299999997</v>
      </c>
      <c r="C6202" s="191">
        <v>652.65002400000003</v>
      </c>
      <c r="D6202" s="191">
        <v>641.42999299999997</v>
      </c>
      <c r="E6202" s="191">
        <v>652.65002400000003</v>
      </c>
      <c r="F6202" s="192">
        <v>652.65002400000003</v>
      </c>
      <c r="G6202" s="191">
        <v>437100000</v>
      </c>
      <c r="H6202" s="194">
        <f t="shared" si="96"/>
        <v>1.7492214462132366E-2</v>
      </c>
      <c r="I6202" s="193"/>
      <c r="J6202" s="197">
        <v>6200</v>
      </c>
      <c r="K6202" s="234">
        <v>1.7492214462132366E-2</v>
      </c>
      <c r="L6202" s="198">
        <v>7.0619494802748126E-3</v>
      </c>
    </row>
    <row r="6203" spans="1:12" ht="14.4" x14ac:dyDescent="0.3">
      <c r="A6203" s="7">
        <v>35139</v>
      </c>
      <c r="B6203" s="191">
        <v>640.86999500000002</v>
      </c>
      <c r="C6203" s="191">
        <v>642.86999500000002</v>
      </c>
      <c r="D6203" s="191">
        <v>638.34997599999997</v>
      </c>
      <c r="E6203" s="191">
        <v>641.42999299999997</v>
      </c>
      <c r="F6203" s="192">
        <v>641.42999299999997</v>
      </c>
      <c r="G6203" s="191">
        <v>529970000</v>
      </c>
      <c r="H6203" s="194">
        <f t="shared" si="96"/>
        <v>8.7380904765240331E-4</v>
      </c>
      <c r="I6203" s="193"/>
      <c r="J6203" s="197">
        <v>6201</v>
      </c>
      <c r="K6203" s="234">
        <v>8.7380904765240331E-4</v>
      </c>
      <c r="L6203" s="198">
        <v>7.0753017701212307E-3</v>
      </c>
    </row>
    <row r="6204" spans="1:12" ht="14.4" x14ac:dyDescent="0.3">
      <c r="A6204" s="7">
        <v>35138</v>
      </c>
      <c r="B6204" s="191">
        <v>638.54998799999998</v>
      </c>
      <c r="C6204" s="191">
        <v>644.169983</v>
      </c>
      <c r="D6204" s="191">
        <v>638.54998799999998</v>
      </c>
      <c r="E6204" s="191">
        <v>640.86999500000002</v>
      </c>
      <c r="F6204" s="192">
        <v>640.86999500000002</v>
      </c>
      <c r="G6204" s="191">
        <v>492630000</v>
      </c>
      <c r="H6204" s="194">
        <f t="shared" si="96"/>
        <v>3.6332425708228695E-3</v>
      </c>
      <c r="I6204" s="193"/>
      <c r="J6204" s="197">
        <v>6202</v>
      </c>
      <c r="K6204" s="234">
        <v>3.6332425708228695E-3</v>
      </c>
      <c r="L6204" s="198">
        <v>7.0776290009090578E-3</v>
      </c>
    </row>
    <row r="6205" spans="1:12" ht="14.4" x14ac:dyDescent="0.3">
      <c r="A6205" s="7">
        <v>35137</v>
      </c>
      <c r="B6205" s="191">
        <v>637.09002699999996</v>
      </c>
      <c r="C6205" s="191">
        <v>640.52002000000005</v>
      </c>
      <c r="D6205" s="191">
        <v>635.19000200000005</v>
      </c>
      <c r="E6205" s="191">
        <v>638.54998799999998</v>
      </c>
      <c r="F6205" s="192">
        <v>638.54998799999998</v>
      </c>
      <c r="G6205" s="191">
        <v>413030000</v>
      </c>
      <c r="H6205" s="194">
        <f t="shared" si="96"/>
        <v>2.2916086237840627E-3</v>
      </c>
      <c r="I6205" s="193"/>
      <c r="J6205" s="197">
        <v>6203</v>
      </c>
      <c r="K6205" s="234">
        <v>2.2916086237840627E-3</v>
      </c>
      <c r="L6205" s="198">
        <v>7.0805137063320233E-3</v>
      </c>
    </row>
    <row r="6206" spans="1:12" ht="14.4" x14ac:dyDescent="0.3">
      <c r="A6206" s="7">
        <v>35136</v>
      </c>
      <c r="B6206" s="191">
        <v>640.02002000000005</v>
      </c>
      <c r="C6206" s="191">
        <v>640.02002000000005</v>
      </c>
      <c r="D6206" s="191">
        <v>628.82000700000003</v>
      </c>
      <c r="E6206" s="191">
        <v>637.09002699999996</v>
      </c>
      <c r="F6206" s="192">
        <v>637.09002699999996</v>
      </c>
      <c r="G6206" s="191">
        <v>454980000</v>
      </c>
      <c r="H6206" s="194">
        <f t="shared" si="96"/>
        <v>-4.5779708578492298E-3</v>
      </c>
      <c r="I6206" s="193"/>
      <c r="J6206" s="197">
        <v>6204</v>
      </c>
      <c r="K6206" s="234">
        <v>-4.5779708578492298E-3</v>
      </c>
      <c r="L6206" s="198">
        <v>7.0992181732960572E-3</v>
      </c>
    </row>
    <row r="6207" spans="1:12" ht="14.4" x14ac:dyDescent="0.3">
      <c r="A6207" s="7">
        <v>35135</v>
      </c>
      <c r="B6207" s="191">
        <v>633.5</v>
      </c>
      <c r="C6207" s="191">
        <v>640.40997300000004</v>
      </c>
      <c r="D6207" s="191">
        <v>629.95001200000002</v>
      </c>
      <c r="E6207" s="191">
        <v>640.02002000000005</v>
      </c>
      <c r="F6207" s="192">
        <v>640.02002000000005</v>
      </c>
      <c r="G6207" s="191">
        <v>449500000</v>
      </c>
      <c r="H6207" s="194">
        <f t="shared" si="96"/>
        <v>1.0292059984214751E-2</v>
      </c>
      <c r="I6207" s="193"/>
      <c r="J6207" s="197">
        <v>6205</v>
      </c>
      <c r="K6207" s="234">
        <v>1.0292059984214751E-2</v>
      </c>
      <c r="L6207" s="198">
        <v>7.1005106928241609E-3</v>
      </c>
    </row>
    <row r="6208" spans="1:12" ht="14.4" x14ac:dyDescent="0.3">
      <c r="A6208" s="7">
        <v>35132</v>
      </c>
      <c r="B6208" s="191">
        <v>653.65002400000003</v>
      </c>
      <c r="C6208" s="191">
        <v>653.65002400000003</v>
      </c>
      <c r="D6208" s="191">
        <v>627.63000499999998</v>
      </c>
      <c r="E6208" s="191">
        <v>633.5</v>
      </c>
      <c r="F6208" s="192">
        <v>633.5</v>
      </c>
      <c r="G6208" s="191">
        <v>546550000</v>
      </c>
      <c r="H6208" s="194">
        <f t="shared" si="96"/>
        <v>-3.0826930712389951E-2</v>
      </c>
      <c r="I6208" s="193"/>
      <c r="J6208" s="197">
        <v>6206</v>
      </c>
      <c r="K6208" s="234">
        <v>-3.0826930712389951E-2</v>
      </c>
      <c r="L6208" s="198">
        <v>7.1036672917598629E-3</v>
      </c>
    </row>
    <row r="6209" spans="1:12" ht="14.4" x14ac:dyDescent="0.3">
      <c r="A6209" s="7">
        <v>35131</v>
      </c>
      <c r="B6209" s="191">
        <v>652</v>
      </c>
      <c r="C6209" s="191">
        <v>653.65002400000003</v>
      </c>
      <c r="D6209" s="191">
        <v>649.53997800000002</v>
      </c>
      <c r="E6209" s="191">
        <v>653.65002400000003</v>
      </c>
      <c r="F6209" s="192">
        <v>653.65002400000003</v>
      </c>
      <c r="G6209" s="191">
        <v>425790000</v>
      </c>
      <c r="H6209" s="194">
        <f t="shared" si="96"/>
        <v>2.5307116564417644E-3</v>
      </c>
      <c r="I6209" s="193"/>
      <c r="J6209" s="197">
        <v>6207</v>
      </c>
      <c r="K6209" s="234">
        <v>2.5307116564417644E-3</v>
      </c>
      <c r="L6209" s="198">
        <v>7.1113612888330175E-3</v>
      </c>
    </row>
    <row r="6210" spans="1:12" ht="14.4" x14ac:dyDescent="0.3">
      <c r="A6210" s="7">
        <v>35130</v>
      </c>
      <c r="B6210" s="191">
        <v>655.78997800000002</v>
      </c>
      <c r="C6210" s="191">
        <v>656.96997099999999</v>
      </c>
      <c r="D6210" s="191">
        <v>651.60998500000005</v>
      </c>
      <c r="E6210" s="191">
        <v>652</v>
      </c>
      <c r="F6210" s="192">
        <v>652</v>
      </c>
      <c r="G6210" s="191">
        <v>428220000</v>
      </c>
      <c r="H6210" s="194">
        <f t="shared" si="96"/>
        <v>-5.7792557482481367E-3</v>
      </c>
      <c r="I6210" s="193"/>
      <c r="J6210" s="197">
        <v>6208</v>
      </c>
      <c r="K6210" s="234">
        <v>-5.7792557482481367E-3</v>
      </c>
      <c r="L6210" s="198">
        <v>7.1130114313881021E-3</v>
      </c>
    </row>
    <row r="6211" spans="1:12" ht="14.4" x14ac:dyDescent="0.3">
      <c r="A6211" s="7">
        <v>35129</v>
      </c>
      <c r="B6211" s="191">
        <v>650.80999799999995</v>
      </c>
      <c r="C6211" s="191">
        <v>655.79998799999998</v>
      </c>
      <c r="D6211" s="191">
        <v>648.77002000000005</v>
      </c>
      <c r="E6211" s="191">
        <v>655.78997800000002</v>
      </c>
      <c r="F6211" s="192">
        <v>655.78997800000002</v>
      </c>
      <c r="G6211" s="191">
        <v>445700000</v>
      </c>
      <c r="H6211" s="194">
        <f t="shared" si="96"/>
        <v>7.6519721812879542E-3</v>
      </c>
      <c r="I6211" s="193"/>
      <c r="J6211" s="197">
        <v>6209</v>
      </c>
      <c r="K6211" s="234">
        <v>7.6519721812879542E-3</v>
      </c>
      <c r="L6211" s="198">
        <v>7.1210202497752843E-3</v>
      </c>
    </row>
    <row r="6212" spans="1:12" ht="14.4" x14ac:dyDescent="0.3">
      <c r="A6212" s="7">
        <v>35128</v>
      </c>
      <c r="B6212" s="191">
        <v>644.36999500000002</v>
      </c>
      <c r="C6212" s="191">
        <v>653.53997800000002</v>
      </c>
      <c r="D6212" s="191">
        <v>644.36999500000002</v>
      </c>
      <c r="E6212" s="191">
        <v>650.80999799999995</v>
      </c>
      <c r="F6212" s="192">
        <v>650.80999799999995</v>
      </c>
      <c r="G6212" s="191">
        <v>417270000</v>
      </c>
      <c r="H6212" s="194">
        <f t="shared" ref="H6212:H6275" si="97">(F6212-F6213)/F6213</f>
        <v>9.9942626906455081E-3</v>
      </c>
      <c r="I6212" s="193"/>
      <c r="J6212" s="197">
        <v>6210</v>
      </c>
      <c r="K6212" s="234">
        <v>9.9942626906455081E-3</v>
      </c>
      <c r="L6212" s="198">
        <v>7.1226071820177875E-3</v>
      </c>
    </row>
    <row r="6213" spans="1:12" ht="14.4" x14ac:dyDescent="0.3">
      <c r="A6213" s="7">
        <v>35125</v>
      </c>
      <c r="B6213" s="191">
        <v>640.42999299999997</v>
      </c>
      <c r="C6213" s="191">
        <v>644.38000499999998</v>
      </c>
      <c r="D6213" s="191">
        <v>635</v>
      </c>
      <c r="E6213" s="191">
        <v>644.36999500000002</v>
      </c>
      <c r="F6213" s="192">
        <v>644.36999500000002</v>
      </c>
      <c r="G6213" s="191">
        <v>471480000</v>
      </c>
      <c r="H6213" s="194">
        <f t="shared" si="97"/>
        <v>6.1521197368406971E-3</v>
      </c>
      <c r="I6213" s="193"/>
      <c r="J6213" s="197">
        <v>6211</v>
      </c>
      <c r="K6213" s="234">
        <v>6.1521197368406971E-3</v>
      </c>
      <c r="L6213" s="198">
        <v>7.1235198081901433E-3</v>
      </c>
    </row>
    <row r="6214" spans="1:12" ht="14.4" x14ac:dyDescent="0.3">
      <c r="A6214" s="7">
        <v>35124</v>
      </c>
      <c r="B6214" s="191">
        <v>644.75</v>
      </c>
      <c r="C6214" s="191">
        <v>646.95001200000002</v>
      </c>
      <c r="D6214" s="191">
        <v>639.01000999999997</v>
      </c>
      <c r="E6214" s="191">
        <v>640.42999299999997</v>
      </c>
      <c r="F6214" s="192">
        <v>640.42999299999997</v>
      </c>
      <c r="G6214" s="191">
        <v>453170000</v>
      </c>
      <c r="H6214" s="194">
        <f t="shared" si="97"/>
        <v>-6.7002822799535205E-3</v>
      </c>
      <c r="I6214" s="193"/>
      <c r="J6214" s="197">
        <v>6212</v>
      </c>
      <c r="K6214" s="234">
        <v>-6.7002822799535205E-3</v>
      </c>
      <c r="L6214" s="198">
        <v>7.1266221302700517E-3</v>
      </c>
    </row>
    <row r="6215" spans="1:12" ht="14.4" x14ac:dyDescent="0.3">
      <c r="A6215" s="7">
        <v>35123</v>
      </c>
      <c r="B6215" s="191">
        <v>647.23999000000003</v>
      </c>
      <c r="C6215" s="191">
        <v>654.39001499999995</v>
      </c>
      <c r="D6215" s="191">
        <v>643.98999000000003</v>
      </c>
      <c r="E6215" s="191">
        <v>644.75</v>
      </c>
      <c r="F6215" s="192">
        <v>644.75</v>
      </c>
      <c r="G6215" s="191">
        <v>447790000</v>
      </c>
      <c r="H6215" s="194">
        <f t="shared" si="97"/>
        <v>-3.8470892381047626E-3</v>
      </c>
      <c r="I6215" s="193"/>
      <c r="J6215" s="197">
        <v>6213</v>
      </c>
      <c r="K6215" s="234">
        <v>-3.8470892381047626E-3</v>
      </c>
      <c r="L6215" s="198">
        <v>7.1331317093779783E-3</v>
      </c>
    </row>
    <row r="6216" spans="1:12" ht="14.4" x14ac:dyDescent="0.3">
      <c r="A6216" s="7">
        <v>35122</v>
      </c>
      <c r="B6216" s="191">
        <v>650.46002199999998</v>
      </c>
      <c r="C6216" s="191">
        <v>650.61999500000002</v>
      </c>
      <c r="D6216" s="191">
        <v>643.86999500000002</v>
      </c>
      <c r="E6216" s="191">
        <v>647.23999000000003</v>
      </c>
      <c r="F6216" s="192">
        <v>647.23999000000003</v>
      </c>
      <c r="G6216" s="191">
        <v>431340000</v>
      </c>
      <c r="H6216" s="194">
        <f t="shared" si="97"/>
        <v>-4.9503918628221958E-3</v>
      </c>
      <c r="I6216" s="193"/>
      <c r="J6216" s="197">
        <v>6214</v>
      </c>
      <c r="K6216" s="234">
        <v>-4.9503918628221958E-3</v>
      </c>
      <c r="L6216" s="198">
        <v>7.1391161664868677E-3</v>
      </c>
    </row>
    <row r="6217" spans="1:12" ht="14.4" x14ac:dyDescent="0.3">
      <c r="A6217" s="7">
        <v>35121</v>
      </c>
      <c r="B6217" s="191">
        <v>659.080017</v>
      </c>
      <c r="C6217" s="191">
        <v>659.080017</v>
      </c>
      <c r="D6217" s="191">
        <v>650.15997300000004</v>
      </c>
      <c r="E6217" s="191">
        <v>650.46002199999998</v>
      </c>
      <c r="F6217" s="192">
        <v>650.46002199999998</v>
      </c>
      <c r="G6217" s="191">
        <v>399330000</v>
      </c>
      <c r="H6217" s="194">
        <f t="shared" si="97"/>
        <v>-1.3078829243278389E-2</v>
      </c>
      <c r="I6217" s="193"/>
      <c r="J6217" s="197">
        <v>6215</v>
      </c>
      <c r="K6217" s="234">
        <v>-1.3078829243278389E-2</v>
      </c>
      <c r="L6217" s="198">
        <v>7.1440479365807051E-3</v>
      </c>
    </row>
    <row r="6218" spans="1:12" ht="14.4" x14ac:dyDescent="0.3">
      <c r="A6218" s="7">
        <v>35118</v>
      </c>
      <c r="B6218" s="191">
        <v>658.85998500000005</v>
      </c>
      <c r="C6218" s="191">
        <v>663</v>
      </c>
      <c r="D6218" s="191">
        <v>652.25</v>
      </c>
      <c r="E6218" s="191">
        <v>659.080017</v>
      </c>
      <c r="F6218" s="192">
        <v>659.080017</v>
      </c>
      <c r="G6218" s="191">
        <v>443130000</v>
      </c>
      <c r="H6218" s="194">
        <f t="shared" si="97"/>
        <v>3.3395866346314307E-4</v>
      </c>
      <c r="I6218" s="193"/>
      <c r="J6218" s="197">
        <v>6216</v>
      </c>
      <c r="K6218" s="234">
        <v>3.3395866346314307E-4</v>
      </c>
      <c r="L6218" s="198">
        <v>7.1477851709664982E-3</v>
      </c>
    </row>
    <row r="6219" spans="1:12" ht="14.4" x14ac:dyDescent="0.3">
      <c r="A6219" s="7">
        <v>35117</v>
      </c>
      <c r="B6219" s="191">
        <v>648.09997599999997</v>
      </c>
      <c r="C6219" s="191">
        <v>659.75</v>
      </c>
      <c r="D6219" s="191">
        <v>648.09997599999997</v>
      </c>
      <c r="E6219" s="191">
        <v>658.85998500000005</v>
      </c>
      <c r="F6219" s="192">
        <v>658.85998500000005</v>
      </c>
      <c r="G6219" s="191">
        <v>485470000</v>
      </c>
      <c r="H6219" s="194">
        <f t="shared" si="97"/>
        <v>1.6602390678070449E-2</v>
      </c>
      <c r="I6219" s="193"/>
      <c r="J6219" s="197">
        <v>6217</v>
      </c>
      <c r="K6219" s="234">
        <v>1.6602390678070449E-2</v>
      </c>
      <c r="L6219" s="198">
        <v>7.1539975145438091E-3</v>
      </c>
    </row>
    <row r="6220" spans="1:12" ht="14.4" x14ac:dyDescent="0.3">
      <c r="A6220" s="7">
        <v>35116</v>
      </c>
      <c r="B6220" s="191">
        <v>640.65002400000003</v>
      </c>
      <c r="C6220" s="191">
        <v>648.10998500000005</v>
      </c>
      <c r="D6220" s="191">
        <v>640.65002400000003</v>
      </c>
      <c r="E6220" s="191">
        <v>648.09997599999997</v>
      </c>
      <c r="F6220" s="192">
        <v>648.09997599999997</v>
      </c>
      <c r="G6220" s="191">
        <v>431220000</v>
      </c>
      <c r="H6220" s="194">
        <f t="shared" si="97"/>
        <v>1.1628739125747601E-2</v>
      </c>
      <c r="I6220" s="193"/>
      <c r="J6220" s="197">
        <v>6218</v>
      </c>
      <c r="K6220" s="234">
        <v>1.1628739125747601E-2</v>
      </c>
      <c r="L6220" s="198">
        <v>7.1544564903555574E-3</v>
      </c>
    </row>
    <row r="6221" spans="1:12" ht="14.4" x14ac:dyDescent="0.3">
      <c r="A6221" s="7">
        <v>35115</v>
      </c>
      <c r="B6221" s="191">
        <v>647.97997999999995</v>
      </c>
      <c r="C6221" s="191">
        <v>647.97997999999995</v>
      </c>
      <c r="D6221" s="191">
        <v>638.78997800000002</v>
      </c>
      <c r="E6221" s="191">
        <v>640.65002400000003</v>
      </c>
      <c r="F6221" s="192">
        <v>640.65002400000003</v>
      </c>
      <c r="G6221" s="191">
        <v>395910000</v>
      </c>
      <c r="H6221" s="194">
        <f t="shared" si="97"/>
        <v>-1.131200997907362E-2</v>
      </c>
      <c r="I6221" s="193"/>
      <c r="J6221" s="197">
        <v>6219</v>
      </c>
      <c r="K6221" s="234">
        <v>-1.131200997907362E-2</v>
      </c>
      <c r="L6221" s="198">
        <v>7.1591167071723234E-3</v>
      </c>
    </row>
    <row r="6222" spans="1:12" ht="14.4" x14ac:dyDescent="0.3">
      <c r="A6222" s="7">
        <v>35111</v>
      </c>
      <c r="B6222" s="191">
        <v>651.32000700000003</v>
      </c>
      <c r="C6222" s="191">
        <v>651.419983</v>
      </c>
      <c r="D6222" s="191">
        <v>646.98999000000003</v>
      </c>
      <c r="E6222" s="191">
        <v>647.97997999999995</v>
      </c>
      <c r="F6222" s="192">
        <v>647.97997999999995</v>
      </c>
      <c r="G6222" s="191">
        <v>445570000</v>
      </c>
      <c r="H6222" s="194">
        <f t="shared" si="97"/>
        <v>-5.1280890562295858E-3</v>
      </c>
      <c r="I6222" s="193"/>
      <c r="J6222" s="197">
        <v>6220</v>
      </c>
      <c r="K6222" s="234">
        <v>-5.1280890562295858E-3</v>
      </c>
      <c r="L6222" s="198">
        <v>7.1643043206427006E-3</v>
      </c>
    </row>
    <row r="6223" spans="1:12" ht="14.4" x14ac:dyDescent="0.3">
      <c r="A6223" s="7">
        <v>35110</v>
      </c>
      <c r="B6223" s="191">
        <v>655.580017</v>
      </c>
      <c r="C6223" s="191">
        <v>656.84002699999996</v>
      </c>
      <c r="D6223" s="191">
        <v>651.15002400000003</v>
      </c>
      <c r="E6223" s="191">
        <v>651.32000700000003</v>
      </c>
      <c r="F6223" s="192">
        <v>651.32000700000003</v>
      </c>
      <c r="G6223" s="191">
        <v>415320000</v>
      </c>
      <c r="H6223" s="194">
        <f t="shared" si="97"/>
        <v>-6.4980778692648369E-3</v>
      </c>
      <c r="I6223" s="193"/>
      <c r="J6223" s="197">
        <v>6221</v>
      </c>
      <c r="K6223" s="234">
        <v>-6.4980778692648369E-3</v>
      </c>
      <c r="L6223" s="198">
        <v>7.1709666042605764E-3</v>
      </c>
    </row>
    <row r="6224" spans="1:12" ht="14.4" x14ac:dyDescent="0.3">
      <c r="A6224" s="7">
        <v>35109</v>
      </c>
      <c r="B6224" s="191">
        <v>660.51000999999997</v>
      </c>
      <c r="C6224" s="191">
        <v>661.53002900000001</v>
      </c>
      <c r="D6224" s="191">
        <v>654.35998500000005</v>
      </c>
      <c r="E6224" s="191">
        <v>655.580017</v>
      </c>
      <c r="F6224" s="192">
        <v>655.580017</v>
      </c>
      <c r="G6224" s="191">
        <v>421790000</v>
      </c>
      <c r="H6224" s="194">
        <f t="shared" si="97"/>
        <v>-7.4639186770234832E-3</v>
      </c>
      <c r="I6224" s="193"/>
      <c r="J6224" s="197">
        <v>6222</v>
      </c>
      <c r="K6224" s="234">
        <v>-7.4639186770234832E-3</v>
      </c>
      <c r="L6224" s="198">
        <v>7.1742564681468741E-3</v>
      </c>
    </row>
    <row r="6225" spans="1:12" ht="14.4" x14ac:dyDescent="0.3">
      <c r="A6225" s="7">
        <v>35108</v>
      </c>
      <c r="B6225" s="191">
        <v>661.45001200000002</v>
      </c>
      <c r="C6225" s="191">
        <v>664.22997999999995</v>
      </c>
      <c r="D6225" s="191">
        <v>657.919983</v>
      </c>
      <c r="E6225" s="191">
        <v>660.51000999999997</v>
      </c>
      <c r="F6225" s="192">
        <v>660.51000999999997</v>
      </c>
      <c r="G6225" s="191">
        <v>441540000</v>
      </c>
      <c r="H6225" s="194">
        <f t="shared" si="97"/>
        <v>-1.4211232639603452E-3</v>
      </c>
      <c r="I6225" s="193"/>
      <c r="J6225" s="197">
        <v>6223</v>
      </c>
      <c r="K6225" s="234">
        <v>-1.4211232639603452E-3</v>
      </c>
      <c r="L6225" s="198">
        <v>7.1744296176848698E-3</v>
      </c>
    </row>
    <row r="6226" spans="1:12" ht="14.4" x14ac:dyDescent="0.3">
      <c r="A6226" s="7">
        <v>35107</v>
      </c>
      <c r="B6226" s="191">
        <v>656.36999500000002</v>
      </c>
      <c r="C6226" s="191">
        <v>662.95001200000002</v>
      </c>
      <c r="D6226" s="191">
        <v>656.34002699999996</v>
      </c>
      <c r="E6226" s="191">
        <v>661.45001200000002</v>
      </c>
      <c r="F6226" s="192">
        <v>661.45001200000002</v>
      </c>
      <c r="G6226" s="191">
        <v>397890000</v>
      </c>
      <c r="H6226" s="194">
        <f t="shared" si="97"/>
        <v>7.7395631102850733E-3</v>
      </c>
      <c r="I6226" s="193"/>
      <c r="J6226" s="197">
        <v>6224</v>
      </c>
      <c r="K6226" s="234">
        <v>7.7395631102850733E-3</v>
      </c>
      <c r="L6226" s="198">
        <v>7.1744354349405235E-3</v>
      </c>
    </row>
    <row r="6227" spans="1:12" ht="14.4" x14ac:dyDescent="0.3">
      <c r="A6227" s="7">
        <v>35104</v>
      </c>
      <c r="B6227" s="191">
        <v>656.07000700000003</v>
      </c>
      <c r="C6227" s="191">
        <v>661.080017</v>
      </c>
      <c r="D6227" s="191">
        <v>653.64001499999995</v>
      </c>
      <c r="E6227" s="191">
        <v>656.36999500000002</v>
      </c>
      <c r="F6227" s="192">
        <v>656.36999500000002</v>
      </c>
      <c r="G6227" s="191">
        <v>477640000</v>
      </c>
      <c r="H6227" s="194">
        <f t="shared" si="97"/>
        <v>4.5724998368959854E-4</v>
      </c>
      <c r="I6227" s="193"/>
      <c r="J6227" s="197">
        <v>6225</v>
      </c>
      <c r="K6227" s="234">
        <v>4.5724998368959854E-4</v>
      </c>
      <c r="L6227" s="198">
        <v>7.1746044377288152E-3</v>
      </c>
    </row>
    <row r="6228" spans="1:12" ht="14.4" x14ac:dyDescent="0.3">
      <c r="A6228" s="7">
        <v>35103</v>
      </c>
      <c r="B6228" s="191">
        <v>649.92999299999997</v>
      </c>
      <c r="C6228" s="191">
        <v>656.53997800000002</v>
      </c>
      <c r="D6228" s="191">
        <v>647.92999299999997</v>
      </c>
      <c r="E6228" s="191">
        <v>656.07000700000003</v>
      </c>
      <c r="F6228" s="192">
        <v>656.07000700000003</v>
      </c>
      <c r="G6228" s="191">
        <v>474970000</v>
      </c>
      <c r="H6228" s="194">
        <f t="shared" si="97"/>
        <v>9.4471928763565534E-3</v>
      </c>
      <c r="I6228" s="193"/>
      <c r="J6228" s="197">
        <v>6226</v>
      </c>
      <c r="K6228" s="234">
        <v>9.4471928763565534E-3</v>
      </c>
      <c r="L6228" s="198">
        <v>7.1751847089033746E-3</v>
      </c>
    </row>
    <row r="6229" spans="1:12" ht="14.4" x14ac:dyDescent="0.3">
      <c r="A6229" s="7">
        <v>35102</v>
      </c>
      <c r="B6229" s="191">
        <v>646.330017</v>
      </c>
      <c r="C6229" s="191">
        <v>649.92999299999997</v>
      </c>
      <c r="D6229" s="191">
        <v>645.59002699999996</v>
      </c>
      <c r="E6229" s="191">
        <v>649.92999299999997</v>
      </c>
      <c r="F6229" s="192">
        <v>649.92999299999997</v>
      </c>
      <c r="G6229" s="191">
        <v>462730000</v>
      </c>
      <c r="H6229" s="194">
        <f t="shared" si="97"/>
        <v>5.5698728286047864E-3</v>
      </c>
      <c r="I6229" s="193"/>
      <c r="J6229" s="197">
        <v>6227</v>
      </c>
      <c r="K6229" s="234">
        <v>5.5698728286047864E-3</v>
      </c>
      <c r="L6229" s="198">
        <v>7.1761548685430731E-3</v>
      </c>
    </row>
    <row r="6230" spans="1:12" ht="14.4" x14ac:dyDescent="0.3">
      <c r="A6230" s="7">
        <v>35101</v>
      </c>
      <c r="B6230" s="191">
        <v>641.42999299999997</v>
      </c>
      <c r="C6230" s="191">
        <v>646.669983</v>
      </c>
      <c r="D6230" s="191">
        <v>639.67999299999997</v>
      </c>
      <c r="E6230" s="191">
        <v>646.330017</v>
      </c>
      <c r="F6230" s="192">
        <v>646.330017</v>
      </c>
      <c r="G6230" s="191">
        <v>465940000</v>
      </c>
      <c r="H6230" s="194">
        <f t="shared" si="97"/>
        <v>7.6392187042616678E-3</v>
      </c>
      <c r="I6230" s="193"/>
      <c r="J6230" s="197">
        <v>6228</v>
      </c>
      <c r="K6230" s="234">
        <v>7.6392187042616678E-3</v>
      </c>
      <c r="L6230" s="198">
        <v>7.1764337660737568E-3</v>
      </c>
    </row>
    <row r="6231" spans="1:12" ht="14.4" x14ac:dyDescent="0.3">
      <c r="A6231" s="7">
        <v>35100</v>
      </c>
      <c r="B6231" s="191">
        <v>635.84002699999996</v>
      </c>
      <c r="C6231" s="191">
        <v>641.42999299999997</v>
      </c>
      <c r="D6231" s="191">
        <v>633.71002199999998</v>
      </c>
      <c r="E6231" s="191">
        <v>641.42999299999997</v>
      </c>
      <c r="F6231" s="192">
        <v>641.42999299999997</v>
      </c>
      <c r="G6231" s="191">
        <v>377760000</v>
      </c>
      <c r="H6231" s="194">
        <f t="shared" si="97"/>
        <v>8.7914660333266569E-3</v>
      </c>
      <c r="I6231" s="193"/>
      <c r="J6231" s="197">
        <v>6229</v>
      </c>
      <c r="K6231" s="234">
        <v>8.7914660333266569E-3</v>
      </c>
      <c r="L6231" s="198">
        <v>7.1765450193488397E-3</v>
      </c>
    </row>
    <row r="6232" spans="1:12" ht="14.4" x14ac:dyDescent="0.3">
      <c r="A6232" s="7">
        <v>35097</v>
      </c>
      <c r="B6232" s="191">
        <v>638.46002199999998</v>
      </c>
      <c r="C6232" s="191">
        <v>639.26000999999997</v>
      </c>
      <c r="D6232" s="191">
        <v>634.28997800000002</v>
      </c>
      <c r="E6232" s="191">
        <v>635.84002699999996</v>
      </c>
      <c r="F6232" s="192">
        <v>635.84002699999996</v>
      </c>
      <c r="G6232" s="191">
        <v>420020000</v>
      </c>
      <c r="H6232" s="194">
        <f t="shared" si="97"/>
        <v>-4.1036163733365553E-3</v>
      </c>
      <c r="I6232" s="193"/>
      <c r="J6232" s="197">
        <v>6230</v>
      </c>
      <c r="K6232" s="234">
        <v>-4.1036163733365553E-3</v>
      </c>
      <c r="L6232" s="198">
        <v>7.1804296358636581E-3</v>
      </c>
    </row>
    <row r="6233" spans="1:12" ht="14.4" x14ac:dyDescent="0.3">
      <c r="A6233" s="7">
        <v>35096</v>
      </c>
      <c r="B6233" s="191">
        <v>636.02002000000005</v>
      </c>
      <c r="C6233" s="191">
        <v>638.46002199999998</v>
      </c>
      <c r="D6233" s="191">
        <v>634.53997800000002</v>
      </c>
      <c r="E6233" s="191">
        <v>638.46002199999998</v>
      </c>
      <c r="F6233" s="192">
        <v>638.46002199999998</v>
      </c>
      <c r="G6233" s="191">
        <v>461430000</v>
      </c>
      <c r="H6233" s="194">
        <f t="shared" si="97"/>
        <v>3.8363603711718628E-3</v>
      </c>
      <c r="I6233" s="193"/>
      <c r="J6233" s="197">
        <v>6231</v>
      </c>
      <c r="K6233" s="234">
        <v>3.8363603711718628E-3</v>
      </c>
      <c r="L6233" s="198">
        <v>7.181023368088086E-3</v>
      </c>
    </row>
    <row r="6234" spans="1:12" ht="14.4" x14ac:dyDescent="0.3">
      <c r="A6234" s="7">
        <v>35095</v>
      </c>
      <c r="B6234" s="191">
        <v>630.15002400000003</v>
      </c>
      <c r="C6234" s="191">
        <v>636.17999299999997</v>
      </c>
      <c r="D6234" s="191">
        <v>629.47997999999995</v>
      </c>
      <c r="E6234" s="191">
        <v>636.02002000000005</v>
      </c>
      <c r="F6234" s="192">
        <v>636.02002000000005</v>
      </c>
      <c r="G6234" s="191">
        <v>472210000</v>
      </c>
      <c r="H6234" s="194">
        <f t="shared" si="97"/>
        <v>9.3152357001259345E-3</v>
      </c>
      <c r="I6234" s="193"/>
      <c r="J6234" s="197">
        <v>6232</v>
      </c>
      <c r="K6234" s="234">
        <v>9.3152357001259345E-3</v>
      </c>
      <c r="L6234" s="198">
        <v>7.1827260364814979E-3</v>
      </c>
    </row>
    <row r="6235" spans="1:12" ht="14.4" x14ac:dyDescent="0.3">
      <c r="A6235" s="7">
        <v>35094</v>
      </c>
      <c r="B6235" s="191">
        <v>624.21997099999999</v>
      </c>
      <c r="C6235" s="191">
        <v>630.28997800000002</v>
      </c>
      <c r="D6235" s="191">
        <v>624.21997099999999</v>
      </c>
      <c r="E6235" s="191">
        <v>630.15002400000003</v>
      </c>
      <c r="F6235" s="192">
        <v>630.15002400000003</v>
      </c>
      <c r="G6235" s="191">
        <v>464350000</v>
      </c>
      <c r="H6235" s="194">
        <f t="shared" si="97"/>
        <v>9.4999411673742234E-3</v>
      </c>
      <c r="I6235" s="193"/>
      <c r="J6235" s="197">
        <v>6233</v>
      </c>
      <c r="K6235" s="234">
        <v>9.4999411673742234E-3</v>
      </c>
      <c r="L6235" s="198">
        <v>7.1844880278831248E-3</v>
      </c>
    </row>
    <row r="6236" spans="1:12" ht="14.4" x14ac:dyDescent="0.3">
      <c r="A6236" s="7">
        <v>35093</v>
      </c>
      <c r="B6236" s="191">
        <v>621.61999500000002</v>
      </c>
      <c r="C6236" s="191">
        <v>624.21997099999999</v>
      </c>
      <c r="D6236" s="191">
        <v>621.419983</v>
      </c>
      <c r="E6236" s="191">
        <v>624.21997099999999</v>
      </c>
      <c r="F6236" s="192">
        <v>624.21997099999999</v>
      </c>
      <c r="G6236" s="191">
        <v>363330000</v>
      </c>
      <c r="H6236" s="194">
        <f t="shared" si="97"/>
        <v>4.1825810316799246E-3</v>
      </c>
      <c r="I6236" s="193"/>
      <c r="J6236" s="197">
        <v>6234</v>
      </c>
      <c r="K6236" s="234">
        <v>4.1825810316799246E-3</v>
      </c>
      <c r="L6236" s="198">
        <v>7.186011649218913E-3</v>
      </c>
    </row>
    <row r="6237" spans="1:12" ht="14.4" x14ac:dyDescent="0.3">
      <c r="A6237" s="7">
        <v>35090</v>
      </c>
      <c r="B6237" s="191">
        <v>617.03002900000001</v>
      </c>
      <c r="C6237" s="191">
        <v>621.70001200000002</v>
      </c>
      <c r="D6237" s="191">
        <v>615.26000999999997</v>
      </c>
      <c r="E6237" s="191">
        <v>621.61999500000002</v>
      </c>
      <c r="F6237" s="192">
        <v>621.61999500000002</v>
      </c>
      <c r="G6237" s="191">
        <v>385700000</v>
      </c>
      <c r="H6237" s="194">
        <f t="shared" si="97"/>
        <v>7.4388048948586969E-3</v>
      </c>
      <c r="I6237" s="193"/>
      <c r="J6237" s="197">
        <v>6235</v>
      </c>
      <c r="K6237" s="234">
        <v>7.4388048948586969E-3</v>
      </c>
      <c r="L6237" s="198">
        <v>7.1890324532962232E-3</v>
      </c>
    </row>
    <row r="6238" spans="1:12" ht="14.4" x14ac:dyDescent="0.3">
      <c r="A6238" s="7">
        <v>35089</v>
      </c>
      <c r="B6238" s="191">
        <v>619.96002199999998</v>
      </c>
      <c r="C6238" s="191">
        <v>620.15002400000003</v>
      </c>
      <c r="D6238" s="191">
        <v>616.61999500000002</v>
      </c>
      <c r="E6238" s="191">
        <v>617.03002900000001</v>
      </c>
      <c r="F6238" s="192">
        <v>617.03002900000001</v>
      </c>
      <c r="G6238" s="191">
        <v>453270000</v>
      </c>
      <c r="H6238" s="194">
        <f t="shared" si="97"/>
        <v>-4.7260999032611292E-3</v>
      </c>
      <c r="I6238" s="193"/>
      <c r="J6238" s="197">
        <v>6236</v>
      </c>
      <c r="K6238" s="234">
        <v>-4.7260999032611292E-3</v>
      </c>
      <c r="L6238" s="198">
        <v>7.1944916737054412E-3</v>
      </c>
    </row>
    <row r="6239" spans="1:12" ht="14.4" x14ac:dyDescent="0.3">
      <c r="A6239" s="7">
        <v>35088</v>
      </c>
      <c r="B6239" s="191">
        <v>612.78997800000002</v>
      </c>
      <c r="C6239" s="191">
        <v>619.96002199999998</v>
      </c>
      <c r="D6239" s="191">
        <v>612.78997800000002</v>
      </c>
      <c r="E6239" s="191">
        <v>619.96002199999998</v>
      </c>
      <c r="F6239" s="192">
        <v>619.96002199999998</v>
      </c>
      <c r="G6239" s="191">
        <v>476380000</v>
      </c>
      <c r="H6239" s="194">
        <f t="shared" si="97"/>
        <v>1.1700654804116202E-2</v>
      </c>
      <c r="I6239" s="193"/>
      <c r="J6239" s="197">
        <v>6237</v>
      </c>
      <c r="K6239" s="234">
        <v>1.1700654804116202E-2</v>
      </c>
      <c r="L6239" s="198">
        <v>7.2038878766643505E-3</v>
      </c>
    </row>
    <row r="6240" spans="1:12" ht="14.4" x14ac:dyDescent="0.3">
      <c r="A6240" s="7">
        <v>35087</v>
      </c>
      <c r="B6240" s="191">
        <v>613.40002400000003</v>
      </c>
      <c r="C6240" s="191">
        <v>613.40002400000003</v>
      </c>
      <c r="D6240" s="191">
        <v>610.65002400000003</v>
      </c>
      <c r="E6240" s="191">
        <v>612.78997800000002</v>
      </c>
      <c r="F6240" s="192">
        <v>612.78997800000002</v>
      </c>
      <c r="G6240" s="191">
        <v>416910000</v>
      </c>
      <c r="H6240" s="194">
        <f t="shared" si="97"/>
        <v>-9.9453207716211503E-4</v>
      </c>
      <c r="I6240" s="193"/>
      <c r="J6240" s="197">
        <v>6238</v>
      </c>
      <c r="K6240" s="234">
        <v>-9.9453207716211503E-4</v>
      </c>
      <c r="L6240" s="198">
        <v>7.2128920879128084E-3</v>
      </c>
    </row>
    <row r="6241" spans="1:12" ht="14.4" x14ac:dyDescent="0.3">
      <c r="A6241" s="7">
        <v>35086</v>
      </c>
      <c r="B6241" s="191">
        <v>611.830017</v>
      </c>
      <c r="C6241" s="191">
        <v>613.45001200000002</v>
      </c>
      <c r="D6241" s="191">
        <v>610.95001200000002</v>
      </c>
      <c r="E6241" s="191">
        <v>613.40002400000003</v>
      </c>
      <c r="F6241" s="192">
        <v>613.40002400000003</v>
      </c>
      <c r="G6241" s="191">
        <v>398040000</v>
      </c>
      <c r="H6241" s="194">
        <f t="shared" si="97"/>
        <v>2.5660836447650662E-3</v>
      </c>
      <c r="I6241" s="193"/>
      <c r="J6241" s="197">
        <v>6239</v>
      </c>
      <c r="K6241" s="234">
        <v>2.5660836447650662E-3</v>
      </c>
      <c r="L6241" s="198">
        <v>7.2188131516952043E-3</v>
      </c>
    </row>
    <row r="6242" spans="1:12" ht="14.4" x14ac:dyDescent="0.3">
      <c r="A6242" s="7">
        <v>35083</v>
      </c>
      <c r="B6242" s="191">
        <v>608.23999000000003</v>
      </c>
      <c r="C6242" s="191">
        <v>612.919983</v>
      </c>
      <c r="D6242" s="191">
        <v>606.76000999999997</v>
      </c>
      <c r="E6242" s="191">
        <v>611.830017</v>
      </c>
      <c r="F6242" s="192">
        <v>611.830017</v>
      </c>
      <c r="G6242" s="191">
        <v>497720000</v>
      </c>
      <c r="H6242" s="194">
        <f t="shared" si="97"/>
        <v>5.9023199050098028E-3</v>
      </c>
      <c r="I6242" s="193"/>
      <c r="J6242" s="197">
        <v>6240</v>
      </c>
      <c r="K6242" s="234">
        <v>5.9023199050098028E-3</v>
      </c>
      <c r="L6242" s="198">
        <v>7.2196189633603912E-3</v>
      </c>
    </row>
    <row r="6243" spans="1:12" ht="14.4" x14ac:dyDescent="0.3">
      <c r="A6243" s="7">
        <v>35082</v>
      </c>
      <c r="B6243" s="191">
        <v>606.36999500000002</v>
      </c>
      <c r="C6243" s="191">
        <v>608.27002000000005</v>
      </c>
      <c r="D6243" s="191">
        <v>604.11999500000002</v>
      </c>
      <c r="E6243" s="191">
        <v>608.23999000000003</v>
      </c>
      <c r="F6243" s="192">
        <v>608.23999000000003</v>
      </c>
      <c r="G6243" s="191">
        <v>450410000</v>
      </c>
      <c r="H6243" s="194">
        <f t="shared" si="97"/>
        <v>3.0839174355914776E-3</v>
      </c>
      <c r="I6243" s="193"/>
      <c r="J6243" s="197">
        <v>6241</v>
      </c>
      <c r="K6243" s="234">
        <v>3.0839174355914776E-3</v>
      </c>
      <c r="L6243" s="198">
        <v>7.221389174152242E-3</v>
      </c>
    </row>
    <row r="6244" spans="1:12" ht="14.4" x14ac:dyDescent="0.3">
      <c r="A6244" s="7">
        <v>35081</v>
      </c>
      <c r="B6244" s="191">
        <v>608.44000200000005</v>
      </c>
      <c r="C6244" s="191">
        <v>609.92999299999997</v>
      </c>
      <c r="D6244" s="191">
        <v>604.70001200000002</v>
      </c>
      <c r="E6244" s="191">
        <v>606.36999500000002</v>
      </c>
      <c r="F6244" s="192">
        <v>606.36999500000002</v>
      </c>
      <c r="G6244" s="191">
        <v>458720000</v>
      </c>
      <c r="H6244" s="194">
        <f t="shared" si="97"/>
        <v>-3.402154679501221E-3</v>
      </c>
      <c r="I6244" s="193"/>
      <c r="J6244" s="197">
        <v>6242</v>
      </c>
      <c r="K6244" s="234">
        <v>-3.402154679501221E-3</v>
      </c>
      <c r="L6244" s="198">
        <v>7.2235870435940304E-3</v>
      </c>
    </row>
    <row r="6245" spans="1:12" ht="14.4" x14ac:dyDescent="0.3">
      <c r="A6245" s="7">
        <v>35080</v>
      </c>
      <c r="B6245" s="191">
        <v>599.82000700000003</v>
      </c>
      <c r="C6245" s="191">
        <v>608.44000200000005</v>
      </c>
      <c r="D6245" s="191">
        <v>599.04998799999998</v>
      </c>
      <c r="E6245" s="191">
        <v>608.44000200000005</v>
      </c>
      <c r="F6245" s="192">
        <v>608.44000200000005</v>
      </c>
      <c r="G6245" s="191">
        <v>425220000</v>
      </c>
      <c r="H6245" s="194">
        <f t="shared" si="97"/>
        <v>1.4370969456509003E-2</v>
      </c>
      <c r="I6245" s="193"/>
      <c r="J6245" s="197">
        <v>6243</v>
      </c>
      <c r="K6245" s="234">
        <v>1.4370969456509003E-2</v>
      </c>
      <c r="L6245" s="198">
        <v>7.2296705082459806E-3</v>
      </c>
    </row>
    <row r="6246" spans="1:12" ht="14.4" x14ac:dyDescent="0.3">
      <c r="A6246" s="7">
        <v>35079</v>
      </c>
      <c r="B6246" s="191">
        <v>601.80999799999995</v>
      </c>
      <c r="C6246" s="191">
        <v>603.42999299999997</v>
      </c>
      <c r="D6246" s="191">
        <v>598.46997099999999</v>
      </c>
      <c r="E6246" s="191">
        <v>599.82000700000003</v>
      </c>
      <c r="F6246" s="192">
        <v>599.82000700000003</v>
      </c>
      <c r="G6246" s="191">
        <v>306180000</v>
      </c>
      <c r="H6246" s="194">
        <f t="shared" si="97"/>
        <v>-3.3066765368027638E-3</v>
      </c>
      <c r="I6246" s="193"/>
      <c r="J6246" s="197">
        <v>6244</v>
      </c>
      <c r="K6246" s="234">
        <v>-3.3066765368027638E-3</v>
      </c>
      <c r="L6246" s="198">
        <v>7.2296811674792032E-3</v>
      </c>
    </row>
    <row r="6247" spans="1:12" ht="14.4" x14ac:dyDescent="0.3">
      <c r="A6247" s="7">
        <v>35076</v>
      </c>
      <c r="B6247" s="191">
        <v>602.69000200000005</v>
      </c>
      <c r="C6247" s="191">
        <v>604.79998799999998</v>
      </c>
      <c r="D6247" s="191">
        <v>597.46002199999998</v>
      </c>
      <c r="E6247" s="191">
        <v>601.80999799999995</v>
      </c>
      <c r="F6247" s="192">
        <v>601.80999799999995</v>
      </c>
      <c r="G6247" s="191">
        <v>383400000</v>
      </c>
      <c r="H6247" s="194">
        <f t="shared" si="97"/>
        <v>-1.4601270920039237E-3</v>
      </c>
      <c r="I6247" s="193"/>
      <c r="J6247" s="197">
        <v>6245</v>
      </c>
      <c r="K6247" s="234">
        <v>-1.4601270920039237E-3</v>
      </c>
      <c r="L6247" s="198">
        <v>7.2349539878171524E-3</v>
      </c>
    </row>
    <row r="6248" spans="1:12" ht="14.4" x14ac:dyDescent="0.3">
      <c r="A6248" s="7">
        <v>35075</v>
      </c>
      <c r="B6248" s="191">
        <v>598.47997999999995</v>
      </c>
      <c r="C6248" s="191">
        <v>602.71002199999998</v>
      </c>
      <c r="D6248" s="191">
        <v>597.53997800000002</v>
      </c>
      <c r="E6248" s="191">
        <v>602.69000200000005</v>
      </c>
      <c r="F6248" s="192">
        <v>602.69000200000005</v>
      </c>
      <c r="G6248" s="191">
        <v>408800000</v>
      </c>
      <c r="H6248" s="194">
        <f t="shared" si="97"/>
        <v>7.0345243628702411E-3</v>
      </c>
      <c r="I6248" s="193"/>
      <c r="J6248" s="197">
        <v>6246</v>
      </c>
      <c r="K6248" s="234">
        <v>7.0345243628702411E-3</v>
      </c>
      <c r="L6248" s="198">
        <v>7.2406847932965689E-3</v>
      </c>
    </row>
    <row r="6249" spans="1:12" ht="14.4" x14ac:dyDescent="0.3">
      <c r="A6249" s="7">
        <v>35074</v>
      </c>
      <c r="B6249" s="191">
        <v>609.45001200000002</v>
      </c>
      <c r="C6249" s="191">
        <v>609.45001200000002</v>
      </c>
      <c r="D6249" s="191">
        <v>597.28997800000002</v>
      </c>
      <c r="E6249" s="191">
        <v>598.47997999999995</v>
      </c>
      <c r="F6249" s="192">
        <v>598.47997999999995</v>
      </c>
      <c r="G6249" s="191">
        <v>496830000</v>
      </c>
      <c r="H6249" s="194">
        <f t="shared" si="97"/>
        <v>-1.7999888069573228E-2</v>
      </c>
      <c r="I6249" s="193"/>
      <c r="J6249" s="197">
        <v>6247</v>
      </c>
      <c r="K6249" s="234">
        <v>-1.7999888069573228E-2</v>
      </c>
      <c r="L6249" s="198">
        <v>7.2426689584383658E-3</v>
      </c>
    </row>
    <row r="6250" spans="1:12" ht="14.4" x14ac:dyDescent="0.3">
      <c r="A6250" s="7">
        <v>35073</v>
      </c>
      <c r="B6250" s="191">
        <v>618.46002199999998</v>
      </c>
      <c r="C6250" s="191">
        <v>619.15002400000003</v>
      </c>
      <c r="D6250" s="191">
        <v>608.21002199999998</v>
      </c>
      <c r="E6250" s="191">
        <v>609.45001200000002</v>
      </c>
      <c r="F6250" s="192">
        <v>609.45001200000002</v>
      </c>
      <c r="G6250" s="191">
        <v>417400000</v>
      </c>
      <c r="H6250" s="194">
        <f t="shared" si="97"/>
        <v>-1.4568459851071774E-2</v>
      </c>
      <c r="I6250" s="193"/>
      <c r="J6250" s="197">
        <v>6248</v>
      </c>
      <c r="K6250" s="234">
        <v>-1.4568459851071774E-2</v>
      </c>
      <c r="L6250" s="198">
        <v>7.2437449964554076E-3</v>
      </c>
    </row>
    <row r="6251" spans="1:12" ht="14.4" x14ac:dyDescent="0.3">
      <c r="A6251" s="7">
        <v>35072</v>
      </c>
      <c r="B6251" s="191">
        <v>616.71002199999998</v>
      </c>
      <c r="C6251" s="191">
        <v>618.46002199999998</v>
      </c>
      <c r="D6251" s="191">
        <v>616.48999000000003</v>
      </c>
      <c r="E6251" s="191">
        <v>618.46002199999998</v>
      </c>
      <c r="F6251" s="192">
        <v>618.46002199999998</v>
      </c>
      <c r="G6251" s="191">
        <v>130360000</v>
      </c>
      <c r="H6251" s="194">
        <f t="shared" si="97"/>
        <v>2.8376383349904438E-3</v>
      </c>
      <c r="I6251" s="193"/>
      <c r="J6251" s="197">
        <v>6249</v>
      </c>
      <c r="K6251" s="234">
        <v>2.8376383349904438E-3</v>
      </c>
      <c r="L6251" s="198">
        <v>7.2514741529773972E-3</v>
      </c>
    </row>
    <row r="6252" spans="1:12" ht="14.4" x14ac:dyDescent="0.3">
      <c r="A6252" s="7">
        <v>35069</v>
      </c>
      <c r="B6252" s="191">
        <v>617.70001200000002</v>
      </c>
      <c r="C6252" s="191">
        <v>617.70001200000002</v>
      </c>
      <c r="D6252" s="191">
        <v>612.02002000000005</v>
      </c>
      <c r="E6252" s="191">
        <v>616.71002199999998</v>
      </c>
      <c r="F6252" s="192">
        <v>616.71002199999998</v>
      </c>
      <c r="G6252" s="191">
        <v>437110000</v>
      </c>
      <c r="H6252" s="194">
        <f t="shared" si="97"/>
        <v>-1.6027035466530544E-3</v>
      </c>
      <c r="I6252" s="193"/>
      <c r="J6252" s="197">
        <v>6250</v>
      </c>
      <c r="K6252" s="234">
        <v>-1.6027035466530544E-3</v>
      </c>
      <c r="L6252" s="198">
        <v>7.2546137847255129E-3</v>
      </c>
    </row>
    <row r="6253" spans="1:12" ht="14.4" x14ac:dyDescent="0.3">
      <c r="A6253" s="7">
        <v>35068</v>
      </c>
      <c r="B6253" s="191">
        <v>621.32000700000003</v>
      </c>
      <c r="C6253" s="191">
        <v>624.48999000000003</v>
      </c>
      <c r="D6253" s="191">
        <v>613.96002199999998</v>
      </c>
      <c r="E6253" s="191">
        <v>617.70001200000002</v>
      </c>
      <c r="F6253" s="192">
        <v>617.70001200000002</v>
      </c>
      <c r="G6253" s="191">
        <v>512580000</v>
      </c>
      <c r="H6253" s="194">
        <f t="shared" si="97"/>
        <v>-5.8262971724971618E-3</v>
      </c>
      <c r="I6253" s="193"/>
      <c r="J6253" s="197">
        <v>6251</v>
      </c>
      <c r="K6253" s="234">
        <v>-5.8262971724971618E-3</v>
      </c>
      <c r="L6253" s="198">
        <v>7.2573687024908877E-3</v>
      </c>
    </row>
    <row r="6254" spans="1:12" ht="14.4" x14ac:dyDescent="0.3">
      <c r="A6254" s="7">
        <v>35067</v>
      </c>
      <c r="B6254" s="191">
        <v>620.72997999999995</v>
      </c>
      <c r="C6254" s="191">
        <v>623.25</v>
      </c>
      <c r="D6254" s="191">
        <v>619.55999799999995</v>
      </c>
      <c r="E6254" s="191">
        <v>621.32000700000003</v>
      </c>
      <c r="F6254" s="192">
        <v>621.32000700000003</v>
      </c>
      <c r="G6254" s="191">
        <v>468950000</v>
      </c>
      <c r="H6254" s="194">
        <f t="shared" si="97"/>
        <v>9.5053730125952253E-4</v>
      </c>
      <c r="I6254" s="193"/>
      <c r="J6254" s="197">
        <v>6252</v>
      </c>
      <c r="K6254" s="234">
        <v>9.5053730125952253E-4</v>
      </c>
      <c r="L6254" s="198">
        <v>7.2647580016458203E-3</v>
      </c>
    </row>
    <row r="6255" spans="1:12" ht="14.4" x14ac:dyDescent="0.3">
      <c r="A6255" s="7">
        <v>35066</v>
      </c>
      <c r="B6255" s="191">
        <v>615.92999299999997</v>
      </c>
      <c r="C6255" s="191">
        <v>620.73999000000003</v>
      </c>
      <c r="D6255" s="191">
        <v>613.169983</v>
      </c>
      <c r="E6255" s="191">
        <v>620.72997999999995</v>
      </c>
      <c r="F6255" s="192">
        <v>620.72997999999995</v>
      </c>
      <c r="G6255" s="191">
        <v>364180000</v>
      </c>
      <c r="H6255" s="194">
        <f t="shared" si="97"/>
        <v>7.7930723532730894E-3</v>
      </c>
      <c r="I6255" s="193"/>
      <c r="J6255" s="197">
        <v>6253</v>
      </c>
      <c r="K6255" s="234">
        <v>7.7930723532730894E-3</v>
      </c>
      <c r="L6255" s="198">
        <v>7.2658964877723494E-3</v>
      </c>
    </row>
    <row r="6256" spans="1:12" ht="14.4" x14ac:dyDescent="0.3">
      <c r="A6256" s="7">
        <v>35062</v>
      </c>
      <c r="B6256" s="191">
        <v>614.11999500000002</v>
      </c>
      <c r="C6256" s="191">
        <v>615.92999299999997</v>
      </c>
      <c r="D6256" s="191">
        <v>612.35998500000005</v>
      </c>
      <c r="E6256" s="191">
        <v>615.92999299999997</v>
      </c>
      <c r="F6256" s="192">
        <v>615.92999299999997</v>
      </c>
      <c r="G6256" s="191">
        <v>321250000</v>
      </c>
      <c r="H6256" s="194">
        <f t="shared" si="97"/>
        <v>2.9473034826035106E-3</v>
      </c>
      <c r="I6256" s="193"/>
      <c r="J6256" s="197">
        <v>6254</v>
      </c>
      <c r="K6256" s="234">
        <v>2.9473034826035106E-3</v>
      </c>
      <c r="L6256" s="198">
        <v>7.2796230676329026E-3</v>
      </c>
    </row>
    <row r="6257" spans="1:12" ht="14.4" x14ac:dyDescent="0.3">
      <c r="A6257" s="7">
        <v>35061</v>
      </c>
      <c r="B6257" s="191">
        <v>614.53002900000001</v>
      </c>
      <c r="C6257" s="191">
        <v>615.5</v>
      </c>
      <c r="D6257" s="191">
        <v>612.40002400000003</v>
      </c>
      <c r="E6257" s="191">
        <v>614.11999500000002</v>
      </c>
      <c r="F6257" s="192">
        <v>614.11999500000002</v>
      </c>
      <c r="G6257" s="191">
        <v>288660000</v>
      </c>
      <c r="H6257" s="194">
        <f t="shared" si="97"/>
        <v>-6.6723183677000757E-4</v>
      </c>
      <c r="I6257" s="193"/>
      <c r="J6257" s="197">
        <v>6255</v>
      </c>
      <c r="K6257" s="234">
        <v>-6.6723183677000757E-4</v>
      </c>
      <c r="L6257" s="198">
        <v>7.2964635168296646E-3</v>
      </c>
    </row>
    <row r="6258" spans="1:12" ht="14.4" x14ac:dyDescent="0.3">
      <c r="A6258" s="7">
        <v>35060</v>
      </c>
      <c r="B6258" s="191">
        <v>614.29998799999998</v>
      </c>
      <c r="C6258" s="191">
        <v>615.72997999999995</v>
      </c>
      <c r="D6258" s="191">
        <v>613.75</v>
      </c>
      <c r="E6258" s="191">
        <v>614.53002900000001</v>
      </c>
      <c r="F6258" s="192">
        <v>614.53002900000001</v>
      </c>
      <c r="G6258" s="191">
        <v>252300000</v>
      </c>
      <c r="H6258" s="194">
        <f t="shared" si="97"/>
        <v>3.7447664739337155E-4</v>
      </c>
      <c r="I6258" s="193"/>
      <c r="J6258" s="197">
        <v>6256</v>
      </c>
      <c r="K6258" s="234">
        <v>3.7447664739337155E-4</v>
      </c>
      <c r="L6258" s="198">
        <v>7.3010088140576905E-3</v>
      </c>
    </row>
    <row r="6259" spans="1:12" ht="14.4" x14ac:dyDescent="0.3">
      <c r="A6259" s="7">
        <v>35059</v>
      </c>
      <c r="B6259" s="191">
        <v>611.96002199999998</v>
      </c>
      <c r="C6259" s="191">
        <v>614.5</v>
      </c>
      <c r="D6259" s="191">
        <v>611.96002199999998</v>
      </c>
      <c r="E6259" s="191">
        <v>614.29998799999998</v>
      </c>
      <c r="F6259" s="192">
        <v>614.29998799999998</v>
      </c>
      <c r="G6259" s="191">
        <v>217280000</v>
      </c>
      <c r="H6259" s="194">
        <f t="shared" si="97"/>
        <v>3.8401437272951137E-3</v>
      </c>
      <c r="I6259" s="193"/>
      <c r="J6259" s="197">
        <v>6257</v>
      </c>
      <c r="K6259" s="234">
        <v>3.8401437272951137E-3</v>
      </c>
      <c r="L6259" s="198">
        <v>7.3056077591855647E-3</v>
      </c>
    </row>
    <row r="6260" spans="1:12" ht="14.4" x14ac:dyDescent="0.3">
      <c r="A6260" s="7">
        <v>35055</v>
      </c>
      <c r="B6260" s="191">
        <v>610.48999000000003</v>
      </c>
      <c r="C6260" s="191">
        <v>613.5</v>
      </c>
      <c r="D6260" s="191">
        <v>610.45001200000002</v>
      </c>
      <c r="E6260" s="191">
        <v>611.95001200000002</v>
      </c>
      <c r="F6260" s="192">
        <v>611.95001200000002</v>
      </c>
      <c r="G6260" s="191">
        <v>289600000</v>
      </c>
      <c r="H6260" s="194">
        <f t="shared" si="97"/>
        <v>2.3915576404454734E-3</v>
      </c>
      <c r="I6260" s="193"/>
      <c r="J6260" s="197">
        <v>6258</v>
      </c>
      <c r="K6260" s="234">
        <v>2.3915576404454734E-3</v>
      </c>
      <c r="L6260" s="198">
        <v>7.3088980517048126E-3</v>
      </c>
    </row>
    <row r="6261" spans="1:12" ht="14.4" x14ac:dyDescent="0.3">
      <c r="A6261" s="7">
        <v>35054</v>
      </c>
      <c r="B6261" s="191">
        <v>605.94000200000005</v>
      </c>
      <c r="C6261" s="191">
        <v>610.52002000000005</v>
      </c>
      <c r="D6261" s="191">
        <v>605.94000200000005</v>
      </c>
      <c r="E6261" s="191">
        <v>610.48999000000003</v>
      </c>
      <c r="F6261" s="192">
        <v>610.48999000000003</v>
      </c>
      <c r="G6261" s="191">
        <v>415810000</v>
      </c>
      <c r="H6261" s="194">
        <f t="shared" si="97"/>
        <v>7.5089744611381249E-3</v>
      </c>
      <c r="I6261" s="193"/>
      <c r="J6261" s="197">
        <v>6259</v>
      </c>
      <c r="K6261" s="234">
        <v>7.5089744611381249E-3</v>
      </c>
      <c r="L6261" s="198">
        <v>7.3089659562305806E-3</v>
      </c>
    </row>
    <row r="6262" spans="1:12" ht="14.4" x14ac:dyDescent="0.3">
      <c r="A6262" s="7">
        <v>35053</v>
      </c>
      <c r="B6262" s="191">
        <v>611.92999299999997</v>
      </c>
      <c r="C6262" s="191">
        <v>614.27002000000005</v>
      </c>
      <c r="D6262" s="191">
        <v>605.92999299999997</v>
      </c>
      <c r="E6262" s="191">
        <v>605.94000200000005</v>
      </c>
      <c r="F6262" s="192">
        <v>605.94000200000005</v>
      </c>
      <c r="G6262" s="191">
        <v>437680000</v>
      </c>
      <c r="H6262" s="194">
        <f t="shared" si="97"/>
        <v>-9.7886867264568266E-3</v>
      </c>
      <c r="I6262" s="193"/>
      <c r="J6262" s="197">
        <v>6260</v>
      </c>
      <c r="K6262" s="234">
        <v>-9.7886867264568266E-3</v>
      </c>
      <c r="L6262" s="198">
        <v>7.3180762552994437E-3</v>
      </c>
    </row>
    <row r="6263" spans="1:12" ht="14.4" x14ac:dyDescent="0.3">
      <c r="A6263" s="7">
        <v>35052</v>
      </c>
      <c r="B6263" s="191">
        <v>606.80999799999995</v>
      </c>
      <c r="C6263" s="191">
        <v>611.94000200000005</v>
      </c>
      <c r="D6263" s="191">
        <v>605.04998799999998</v>
      </c>
      <c r="E6263" s="191">
        <v>611.92999299999997</v>
      </c>
      <c r="F6263" s="192">
        <v>611.92999299999997</v>
      </c>
      <c r="G6263" s="191">
        <v>478280000</v>
      </c>
      <c r="H6263" s="194">
        <f t="shared" si="97"/>
        <v>8.4375587364663319E-3</v>
      </c>
      <c r="I6263" s="193"/>
      <c r="J6263" s="197">
        <v>6261</v>
      </c>
      <c r="K6263" s="234">
        <v>8.4375587364663319E-3</v>
      </c>
      <c r="L6263" s="198">
        <v>7.3187951749671522E-3</v>
      </c>
    </row>
    <row r="6264" spans="1:12" ht="14.4" x14ac:dyDescent="0.3">
      <c r="A6264" s="7">
        <v>35051</v>
      </c>
      <c r="B6264" s="191">
        <v>616.34002699999996</v>
      </c>
      <c r="C6264" s="191">
        <v>616.34002699999996</v>
      </c>
      <c r="D6264" s="191">
        <v>606.13000499999998</v>
      </c>
      <c r="E6264" s="191">
        <v>606.80999799999995</v>
      </c>
      <c r="F6264" s="192">
        <v>606.80999799999995</v>
      </c>
      <c r="G6264" s="191">
        <v>426270000</v>
      </c>
      <c r="H6264" s="194">
        <f t="shared" si="97"/>
        <v>-1.5462291239442759E-2</v>
      </c>
      <c r="I6264" s="193"/>
      <c r="J6264" s="197">
        <v>6262</v>
      </c>
      <c r="K6264" s="234">
        <v>-1.5462291239442759E-2</v>
      </c>
      <c r="L6264" s="198">
        <v>7.3263978188392066E-3</v>
      </c>
    </row>
    <row r="6265" spans="1:12" ht="14.4" x14ac:dyDescent="0.3">
      <c r="A6265" s="7">
        <v>35048</v>
      </c>
      <c r="B6265" s="191">
        <v>616.919983</v>
      </c>
      <c r="C6265" s="191">
        <v>617.71997099999999</v>
      </c>
      <c r="D6265" s="191">
        <v>614.46002199999998</v>
      </c>
      <c r="E6265" s="191">
        <v>616.34002699999996</v>
      </c>
      <c r="F6265" s="192">
        <v>616.34002699999996</v>
      </c>
      <c r="G6265" s="191">
        <v>636800000</v>
      </c>
      <c r="H6265" s="194">
        <f t="shared" si="97"/>
        <v>-9.4008301883785519E-4</v>
      </c>
      <c r="I6265" s="193"/>
      <c r="J6265" s="197">
        <v>6263</v>
      </c>
      <c r="K6265" s="234">
        <v>-9.4008301883785519E-4</v>
      </c>
      <c r="L6265" s="198">
        <v>7.3265274969045689E-3</v>
      </c>
    </row>
    <row r="6266" spans="1:12" ht="14.4" x14ac:dyDescent="0.3">
      <c r="A6266" s="7">
        <v>35047</v>
      </c>
      <c r="B6266" s="191">
        <v>621.69000200000005</v>
      </c>
      <c r="C6266" s="191">
        <v>622.88000499999998</v>
      </c>
      <c r="D6266" s="191">
        <v>616.13000499999998</v>
      </c>
      <c r="E6266" s="191">
        <v>616.919983</v>
      </c>
      <c r="F6266" s="192">
        <v>616.919983</v>
      </c>
      <c r="G6266" s="191">
        <v>465300000</v>
      </c>
      <c r="H6266" s="194">
        <f t="shared" si="97"/>
        <v>-7.6726648082721576E-3</v>
      </c>
      <c r="I6266" s="193"/>
      <c r="J6266" s="197">
        <v>6264</v>
      </c>
      <c r="K6266" s="234">
        <v>-7.6726648082721576E-3</v>
      </c>
      <c r="L6266" s="198">
        <v>7.3281289062499862E-3</v>
      </c>
    </row>
    <row r="6267" spans="1:12" ht="14.4" x14ac:dyDescent="0.3">
      <c r="A6267" s="7">
        <v>35046</v>
      </c>
      <c r="B6267" s="191">
        <v>618.78002900000001</v>
      </c>
      <c r="C6267" s="191">
        <v>622.02002000000005</v>
      </c>
      <c r="D6267" s="191">
        <v>618.27002000000005</v>
      </c>
      <c r="E6267" s="191">
        <v>621.69000200000005</v>
      </c>
      <c r="F6267" s="192">
        <v>621.69000200000005</v>
      </c>
      <c r="G6267" s="191">
        <v>415290000</v>
      </c>
      <c r="H6267" s="194">
        <f t="shared" si="97"/>
        <v>4.7027584337244925E-3</v>
      </c>
      <c r="I6267" s="193"/>
      <c r="J6267" s="197">
        <v>6265</v>
      </c>
      <c r="K6267" s="234">
        <v>4.7027584337244925E-3</v>
      </c>
      <c r="L6267" s="198">
        <v>7.331437537330991E-3</v>
      </c>
    </row>
    <row r="6268" spans="1:12" ht="14.4" x14ac:dyDescent="0.3">
      <c r="A6268" s="7">
        <v>35045</v>
      </c>
      <c r="B6268" s="191">
        <v>619.52002000000005</v>
      </c>
      <c r="C6268" s="191">
        <v>619.54998799999998</v>
      </c>
      <c r="D6268" s="191">
        <v>617.67999299999997</v>
      </c>
      <c r="E6268" s="191">
        <v>618.78002900000001</v>
      </c>
      <c r="F6268" s="192">
        <v>618.78002900000001</v>
      </c>
      <c r="G6268" s="191">
        <v>349860000</v>
      </c>
      <c r="H6268" s="194">
        <f t="shared" si="97"/>
        <v>-1.1944585745591108E-3</v>
      </c>
      <c r="I6268" s="193"/>
      <c r="J6268" s="197">
        <v>6266</v>
      </c>
      <c r="K6268" s="234">
        <v>-1.1944585745591108E-3</v>
      </c>
      <c r="L6268" s="198">
        <v>7.3351930813866598E-3</v>
      </c>
    </row>
    <row r="6269" spans="1:12" ht="14.4" x14ac:dyDescent="0.3">
      <c r="A6269" s="7">
        <v>35044</v>
      </c>
      <c r="B6269" s="191">
        <v>617.47997999999995</v>
      </c>
      <c r="C6269" s="191">
        <v>620.90002400000003</v>
      </c>
      <c r="D6269" s="191">
        <v>617.14001499999995</v>
      </c>
      <c r="E6269" s="191">
        <v>619.52002000000005</v>
      </c>
      <c r="F6269" s="192">
        <v>619.52002000000005</v>
      </c>
      <c r="G6269" s="191">
        <v>342070000</v>
      </c>
      <c r="H6269" s="194">
        <f t="shared" si="97"/>
        <v>3.303815615204383E-3</v>
      </c>
      <c r="I6269" s="193"/>
      <c r="J6269" s="197">
        <v>6267</v>
      </c>
      <c r="K6269" s="234">
        <v>3.303815615204383E-3</v>
      </c>
      <c r="L6269" s="198">
        <v>7.3364752458415809E-3</v>
      </c>
    </row>
    <row r="6270" spans="1:12" ht="14.4" x14ac:dyDescent="0.3">
      <c r="A6270" s="7">
        <v>35041</v>
      </c>
      <c r="B6270" s="191">
        <v>616.169983</v>
      </c>
      <c r="C6270" s="191">
        <v>617.82000700000003</v>
      </c>
      <c r="D6270" s="191">
        <v>614.32000700000003</v>
      </c>
      <c r="E6270" s="191">
        <v>617.47997999999995</v>
      </c>
      <c r="F6270" s="192">
        <v>617.47997999999995</v>
      </c>
      <c r="G6270" s="191">
        <v>327900000</v>
      </c>
      <c r="H6270" s="194">
        <f t="shared" si="97"/>
        <v>2.1260318356013668E-3</v>
      </c>
      <c r="I6270" s="193"/>
      <c r="J6270" s="197">
        <v>6268</v>
      </c>
      <c r="K6270" s="234">
        <v>2.1260318356013668E-3</v>
      </c>
      <c r="L6270" s="198">
        <v>7.345789213730726E-3</v>
      </c>
    </row>
    <row r="6271" spans="1:12" ht="14.4" x14ac:dyDescent="0.3">
      <c r="A6271" s="7">
        <v>35040</v>
      </c>
      <c r="B6271" s="191">
        <v>620.17999299999997</v>
      </c>
      <c r="C6271" s="191">
        <v>620.19000200000005</v>
      </c>
      <c r="D6271" s="191">
        <v>615.21002199999998</v>
      </c>
      <c r="E6271" s="191">
        <v>616.169983</v>
      </c>
      <c r="F6271" s="192">
        <v>616.169983</v>
      </c>
      <c r="G6271" s="191">
        <v>379260000</v>
      </c>
      <c r="H6271" s="194">
        <f t="shared" si="97"/>
        <v>-6.4658809462754888E-3</v>
      </c>
      <c r="I6271" s="193"/>
      <c r="J6271" s="197">
        <v>6269</v>
      </c>
      <c r="K6271" s="234">
        <v>-6.4658809462754888E-3</v>
      </c>
      <c r="L6271" s="198">
        <v>7.3481384832783277E-3</v>
      </c>
    </row>
    <row r="6272" spans="1:12" ht="14.4" x14ac:dyDescent="0.3">
      <c r="A6272" s="7">
        <v>35039</v>
      </c>
      <c r="B6272" s="191">
        <v>617.67999299999997</v>
      </c>
      <c r="C6272" s="191">
        <v>621.10998500000005</v>
      </c>
      <c r="D6272" s="191">
        <v>616.69000200000005</v>
      </c>
      <c r="E6272" s="191">
        <v>620.17999299999997</v>
      </c>
      <c r="F6272" s="192">
        <v>620.17999299999997</v>
      </c>
      <c r="G6272" s="191">
        <v>417780000</v>
      </c>
      <c r="H6272" s="194">
        <f t="shared" si="97"/>
        <v>4.0474032319839119E-3</v>
      </c>
      <c r="I6272" s="193"/>
      <c r="J6272" s="197">
        <v>6270</v>
      </c>
      <c r="K6272" s="234">
        <v>4.0474032319839119E-3</v>
      </c>
      <c r="L6272" s="198">
        <v>7.3643127663547319E-3</v>
      </c>
    </row>
    <row r="6273" spans="1:12" ht="14.4" x14ac:dyDescent="0.3">
      <c r="A6273" s="7">
        <v>35038</v>
      </c>
      <c r="B6273" s="191">
        <v>613.67999299999997</v>
      </c>
      <c r="C6273" s="191">
        <v>618.47997999999995</v>
      </c>
      <c r="D6273" s="191">
        <v>613.14001499999995</v>
      </c>
      <c r="E6273" s="191">
        <v>617.67999299999997</v>
      </c>
      <c r="F6273" s="192">
        <v>617.67999299999997</v>
      </c>
      <c r="G6273" s="191">
        <v>437360000</v>
      </c>
      <c r="H6273" s="194">
        <f t="shared" si="97"/>
        <v>6.5180550867331277E-3</v>
      </c>
      <c r="I6273" s="193"/>
      <c r="J6273" s="197">
        <v>6271</v>
      </c>
      <c r="K6273" s="234">
        <v>6.5180550867331277E-3</v>
      </c>
      <c r="L6273" s="198">
        <v>7.3774895782364293E-3</v>
      </c>
    </row>
    <row r="6274" spans="1:12" ht="14.4" x14ac:dyDescent="0.3">
      <c r="A6274" s="7">
        <v>35037</v>
      </c>
      <c r="B6274" s="191">
        <v>606.97997999999995</v>
      </c>
      <c r="C6274" s="191">
        <v>613.830017</v>
      </c>
      <c r="D6274" s="191">
        <v>606.84002699999996</v>
      </c>
      <c r="E6274" s="191">
        <v>613.67999299999997</v>
      </c>
      <c r="F6274" s="192">
        <v>613.67999299999997</v>
      </c>
      <c r="G6274" s="191">
        <v>405480000</v>
      </c>
      <c r="H6274" s="194">
        <f t="shared" si="97"/>
        <v>1.1038276748435777E-2</v>
      </c>
      <c r="I6274" s="193"/>
      <c r="J6274" s="197">
        <v>6272</v>
      </c>
      <c r="K6274" s="234">
        <v>1.1038276748435777E-2</v>
      </c>
      <c r="L6274" s="198">
        <v>7.3828069234203016E-3</v>
      </c>
    </row>
    <row r="6275" spans="1:12" ht="14.4" x14ac:dyDescent="0.3">
      <c r="A6275" s="7">
        <v>35034</v>
      </c>
      <c r="B6275" s="191">
        <v>605.36999500000002</v>
      </c>
      <c r="C6275" s="191">
        <v>608.10998500000005</v>
      </c>
      <c r="D6275" s="191">
        <v>605.36999500000002</v>
      </c>
      <c r="E6275" s="191">
        <v>606.97997999999995</v>
      </c>
      <c r="F6275" s="192">
        <v>606.97997999999995</v>
      </c>
      <c r="G6275" s="191">
        <v>393310000</v>
      </c>
      <c r="H6275" s="194">
        <f t="shared" si="97"/>
        <v>2.6595057787757348E-3</v>
      </c>
      <c r="I6275" s="193"/>
      <c r="J6275" s="197">
        <v>6273</v>
      </c>
      <c r="K6275" s="234">
        <v>2.6595057787757348E-3</v>
      </c>
      <c r="L6275" s="198">
        <v>7.3829636178473846E-3</v>
      </c>
    </row>
    <row r="6276" spans="1:12" ht="14.4" x14ac:dyDescent="0.3">
      <c r="A6276" s="7">
        <v>35033</v>
      </c>
      <c r="B6276" s="191">
        <v>607.64001499999995</v>
      </c>
      <c r="C6276" s="191">
        <v>608.69000200000005</v>
      </c>
      <c r="D6276" s="191">
        <v>605.36999500000002</v>
      </c>
      <c r="E6276" s="191">
        <v>605.36999500000002</v>
      </c>
      <c r="F6276" s="192">
        <v>605.36999500000002</v>
      </c>
      <c r="G6276" s="191">
        <v>440050000</v>
      </c>
      <c r="H6276" s="194">
        <f t="shared" ref="H6276:H6339" si="98">(F6276-F6277)/F6277</f>
        <v>-3.7357974194637783E-3</v>
      </c>
      <c r="I6276" s="193"/>
      <c r="J6276" s="197">
        <v>6274</v>
      </c>
      <c r="K6276" s="234">
        <v>-3.7357974194637783E-3</v>
      </c>
      <c r="L6276" s="198">
        <v>7.3845422245237789E-3</v>
      </c>
    </row>
    <row r="6277" spans="1:12" ht="14.4" x14ac:dyDescent="0.3">
      <c r="A6277" s="7">
        <v>35032</v>
      </c>
      <c r="B6277" s="191">
        <v>606.45001200000002</v>
      </c>
      <c r="C6277" s="191">
        <v>607.65997300000004</v>
      </c>
      <c r="D6277" s="191">
        <v>605.46997099999999</v>
      </c>
      <c r="E6277" s="191">
        <v>607.64001499999995</v>
      </c>
      <c r="F6277" s="192">
        <v>607.64001499999995</v>
      </c>
      <c r="G6277" s="191">
        <v>398280000</v>
      </c>
      <c r="H6277" s="194">
        <f t="shared" si="98"/>
        <v>1.9622441692687003E-3</v>
      </c>
      <c r="I6277" s="193"/>
      <c r="J6277" s="197">
        <v>6275</v>
      </c>
      <c r="K6277" s="234">
        <v>1.9622441692687003E-3</v>
      </c>
      <c r="L6277" s="198">
        <v>7.3867529733892432E-3</v>
      </c>
    </row>
    <row r="6278" spans="1:12" ht="14.4" x14ac:dyDescent="0.3">
      <c r="A6278" s="7">
        <v>35031</v>
      </c>
      <c r="B6278" s="191">
        <v>601.32000700000003</v>
      </c>
      <c r="C6278" s="191">
        <v>606.45001200000002</v>
      </c>
      <c r="D6278" s="191">
        <v>599.02002000000005</v>
      </c>
      <c r="E6278" s="191">
        <v>606.45001200000002</v>
      </c>
      <c r="F6278" s="192">
        <v>606.45001200000002</v>
      </c>
      <c r="G6278" s="191">
        <v>408860000</v>
      </c>
      <c r="H6278" s="194">
        <f t="shared" si="98"/>
        <v>8.5312395068870249E-3</v>
      </c>
      <c r="I6278" s="193"/>
      <c r="J6278" s="197">
        <v>6276</v>
      </c>
      <c r="K6278" s="234">
        <v>8.5312395068870249E-3</v>
      </c>
      <c r="L6278" s="198">
        <v>7.3876909168583164E-3</v>
      </c>
    </row>
    <row r="6279" spans="1:12" ht="14.4" x14ac:dyDescent="0.3">
      <c r="A6279" s="7">
        <v>35030</v>
      </c>
      <c r="B6279" s="191">
        <v>599.96997099999999</v>
      </c>
      <c r="C6279" s="191">
        <v>603.34997599999997</v>
      </c>
      <c r="D6279" s="191">
        <v>599.96997099999999</v>
      </c>
      <c r="E6279" s="191">
        <v>601.32000700000003</v>
      </c>
      <c r="F6279" s="192">
        <v>601.32000700000003</v>
      </c>
      <c r="G6279" s="191">
        <v>359130000</v>
      </c>
      <c r="H6279" s="194">
        <f t="shared" si="98"/>
        <v>2.2501726173892885E-3</v>
      </c>
      <c r="I6279" s="193"/>
      <c r="J6279" s="197">
        <v>6277</v>
      </c>
      <c r="K6279" s="234">
        <v>2.2501726173892885E-3</v>
      </c>
      <c r="L6279" s="198">
        <v>7.3951387022857858E-3</v>
      </c>
    </row>
    <row r="6280" spans="1:12" ht="14.4" x14ac:dyDescent="0.3">
      <c r="A6280" s="7">
        <v>35027</v>
      </c>
      <c r="B6280" s="191">
        <v>598.40002400000003</v>
      </c>
      <c r="C6280" s="191">
        <v>600.23999000000003</v>
      </c>
      <c r="D6280" s="191">
        <v>598.40002400000003</v>
      </c>
      <c r="E6280" s="191">
        <v>599.96997099999999</v>
      </c>
      <c r="F6280" s="192">
        <v>599.96997099999999</v>
      </c>
      <c r="G6280" s="191">
        <v>125870000</v>
      </c>
      <c r="H6280" s="194">
        <f t="shared" si="98"/>
        <v>2.6235744268619152E-3</v>
      </c>
      <c r="I6280" s="193"/>
      <c r="J6280" s="197">
        <v>6278</v>
      </c>
      <c r="K6280" s="234">
        <v>2.6235744268619152E-3</v>
      </c>
      <c r="L6280" s="198">
        <v>7.3996341844923966E-3</v>
      </c>
    </row>
    <row r="6281" spans="1:12" ht="14.4" x14ac:dyDescent="0.3">
      <c r="A6281" s="7">
        <v>35025</v>
      </c>
      <c r="B6281" s="191">
        <v>600.23999000000003</v>
      </c>
      <c r="C6281" s="191">
        <v>600.71002199999998</v>
      </c>
      <c r="D6281" s="191">
        <v>598.40002400000003</v>
      </c>
      <c r="E6281" s="191">
        <v>598.40002400000003</v>
      </c>
      <c r="F6281" s="192">
        <v>598.40002400000003</v>
      </c>
      <c r="G6281" s="191">
        <v>404980000</v>
      </c>
      <c r="H6281" s="194">
        <f t="shared" si="98"/>
        <v>-3.0653838975307256E-3</v>
      </c>
      <c r="I6281" s="193"/>
      <c r="J6281" s="197">
        <v>6279</v>
      </c>
      <c r="K6281" s="234">
        <v>-3.0653838975307256E-3</v>
      </c>
      <c r="L6281" s="198">
        <v>7.4055421090689537E-3</v>
      </c>
    </row>
    <row r="6282" spans="1:12" ht="14.4" x14ac:dyDescent="0.3">
      <c r="A6282" s="7">
        <v>35024</v>
      </c>
      <c r="B6282" s="191">
        <v>596.84997599999997</v>
      </c>
      <c r="C6282" s="191">
        <v>600.28002900000001</v>
      </c>
      <c r="D6282" s="191">
        <v>595.419983</v>
      </c>
      <c r="E6282" s="191">
        <v>600.23999000000003</v>
      </c>
      <c r="F6282" s="192">
        <v>600.23999000000003</v>
      </c>
      <c r="G6282" s="191">
        <v>408320000</v>
      </c>
      <c r="H6282" s="194">
        <f t="shared" si="98"/>
        <v>5.6798427348852985E-3</v>
      </c>
      <c r="I6282" s="193"/>
      <c r="J6282" s="197">
        <v>6280</v>
      </c>
      <c r="K6282" s="234">
        <v>5.6798427348852985E-3</v>
      </c>
      <c r="L6282" s="198">
        <v>7.4096723566494252E-3</v>
      </c>
    </row>
    <row r="6283" spans="1:12" ht="14.4" x14ac:dyDescent="0.3">
      <c r="A6283" s="7">
        <v>35023</v>
      </c>
      <c r="B6283" s="191">
        <v>600.07000700000003</v>
      </c>
      <c r="C6283" s="191">
        <v>600.40002400000003</v>
      </c>
      <c r="D6283" s="191">
        <v>596.169983</v>
      </c>
      <c r="E6283" s="191">
        <v>596.84997599999997</v>
      </c>
      <c r="F6283" s="192">
        <v>596.84997599999997</v>
      </c>
      <c r="G6283" s="191">
        <v>333150000</v>
      </c>
      <c r="H6283" s="194">
        <f t="shared" si="98"/>
        <v>-5.3660922266359204E-3</v>
      </c>
      <c r="I6283" s="193"/>
      <c r="J6283" s="197">
        <v>6281</v>
      </c>
      <c r="K6283" s="234">
        <v>-5.3660922266359204E-3</v>
      </c>
      <c r="L6283" s="198">
        <v>7.4138012533069746E-3</v>
      </c>
    </row>
    <row r="6284" spans="1:12" ht="14.4" x14ac:dyDescent="0.3">
      <c r="A6284" s="7">
        <v>35020</v>
      </c>
      <c r="B6284" s="191">
        <v>597.34002699999996</v>
      </c>
      <c r="C6284" s="191">
        <v>600.14001499999995</v>
      </c>
      <c r="D6284" s="191">
        <v>597.29998799999998</v>
      </c>
      <c r="E6284" s="191">
        <v>600.07000700000003</v>
      </c>
      <c r="F6284" s="192">
        <v>600.07000700000003</v>
      </c>
      <c r="G6284" s="191">
        <v>437200000</v>
      </c>
      <c r="H6284" s="194">
        <f t="shared" si="98"/>
        <v>4.5702278042721364E-3</v>
      </c>
      <c r="I6284" s="193"/>
      <c r="J6284" s="197">
        <v>6282</v>
      </c>
      <c r="K6284" s="234">
        <v>4.5702278042721364E-3</v>
      </c>
      <c r="L6284" s="198">
        <v>7.4167771003488953E-3</v>
      </c>
    </row>
    <row r="6285" spans="1:12" ht="14.4" x14ac:dyDescent="0.3">
      <c r="A6285" s="7">
        <v>35019</v>
      </c>
      <c r="B6285" s="191">
        <v>593.96002199999998</v>
      </c>
      <c r="C6285" s="191">
        <v>597.90997300000004</v>
      </c>
      <c r="D6285" s="191">
        <v>593.52002000000005</v>
      </c>
      <c r="E6285" s="191">
        <v>597.34002699999996</v>
      </c>
      <c r="F6285" s="192">
        <v>597.34002699999996</v>
      </c>
      <c r="G6285" s="191">
        <v>423280000</v>
      </c>
      <c r="H6285" s="194">
        <f t="shared" si="98"/>
        <v>5.6906271041925159E-3</v>
      </c>
      <c r="I6285" s="193"/>
      <c r="J6285" s="197">
        <v>6283</v>
      </c>
      <c r="K6285" s="234">
        <v>5.6906271041925159E-3</v>
      </c>
      <c r="L6285" s="198">
        <v>7.4296216325999368E-3</v>
      </c>
    </row>
    <row r="6286" spans="1:12" ht="14.4" x14ac:dyDescent="0.3">
      <c r="A6286" s="7">
        <v>35018</v>
      </c>
      <c r="B6286" s="191">
        <v>589.28997800000002</v>
      </c>
      <c r="C6286" s="191">
        <v>593.96997099999999</v>
      </c>
      <c r="D6286" s="191">
        <v>588.35998500000005</v>
      </c>
      <c r="E6286" s="191">
        <v>593.96002199999998</v>
      </c>
      <c r="F6286" s="192">
        <v>593.96002199999998</v>
      </c>
      <c r="G6286" s="191">
        <v>376100000</v>
      </c>
      <c r="H6286" s="194">
        <f t="shared" si="98"/>
        <v>7.9248658119890191E-3</v>
      </c>
      <c r="I6286" s="193"/>
      <c r="J6286" s="197">
        <v>6284</v>
      </c>
      <c r="K6286" s="234">
        <v>7.9248658119890191E-3</v>
      </c>
      <c r="L6286" s="198">
        <v>7.4388048948586969E-3</v>
      </c>
    </row>
    <row r="6287" spans="1:12" ht="14.4" x14ac:dyDescent="0.3">
      <c r="A6287" s="7">
        <v>35017</v>
      </c>
      <c r="B6287" s="191">
        <v>592.29998799999998</v>
      </c>
      <c r="C6287" s="191">
        <v>592.29998799999998</v>
      </c>
      <c r="D6287" s="191">
        <v>588.97997999999995</v>
      </c>
      <c r="E6287" s="191">
        <v>589.28997800000002</v>
      </c>
      <c r="F6287" s="192">
        <v>589.28997800000002</v>
      </c>
      <c r="G6287" s="191">
        <v>354420000</v>
      </c>
      <c r="H6287" s="194">
        <f t="shared" si="98"/>
        <v>-5.0819011666094543E-3</v>
      </c>
      <c r="I6287" s="193"/>
      <c r="J6287" s="197">
        <v>6285</v>
      </c>
      <c r="K6287" s="234">
        <v>-5.0819011666094543E-3</v>
      </c>
      <c r="L6287" s="198">
        <v>7.4488957325333409E-3</v>
      </c>
    </row>
    <row r="6288" spans="1:12" ht="14.4" x14ac:dyDescent="0.3">
      <c r="A6288" s="7">
        <v>35016</v>
      </c>
      <c r="B6288" s="191">
        <v>592.71997099999999</v>
      </c>
      <c r="C6288" s="191">
        <v>593.71997099999999</v>
      </c>
      <c r="D6288" s="191">
        <v>590.580017</v>
      </c>
      <c r="E6288" s="191">
        <v>592.29998799999998</v>
      </c>
      <c r="F6288" s="192">
        <v>592.29998799999998</v>
      </c>
      <c r="G6288" s="191">
        <v>295840000</v>
      </c>
      <c r="H6288" s="194">
        <f t="shared" si="98"/>
        <v>-7.0856900483955859E-4</v>
      </c>
      <c r="I6288" s="193"/>
      <c r="J6288" s="197">
        <v>6286</v>
      </c>
      <c r="K6288" s="234">
        <v>-7.0856900483955859E-4</v>
      </c>
      <c r="L6288" s="198">
        <v>7.4524727312174251E-3</v>
      </c>
    </row>
    <row r="6289" spans="1:12" ht="14.4" x14ac:dyDescent="0.3">
      <c r="A6289" s="7">
        <v>35013</v>
      </c>
      <c r="B6289" s="191">
        <v>593.26000999999997</v>
      </c>
      <c r="C6289" s="191">
        <v>593.26000999999997</v>
      </c>
      <c r="D6289" s="191">
        <v>590.39001499999995</v>
      </c>
      <c r="E6289" s="191">
        <v>592.71997099999999</v>
      </c>
      <c r="F6289" s="192">
        <v>592.71997099999999</v>
      </c>
      <c r="G6289" s="191">
        <v>298690000</v>
      </c>
      <c r="H6289" s="194">
        <f t="shared" si="98"/>
        <v>-9.1029058237041612E-4</v>
      </c>
      <c r="I6289" s="193"/>
      <c r="J6289" s="197">
        <v>6287</v>
      </c>
      <c r="K6289" s="234">
        <v>-9.1029058237041612E-4</v>
      </c>
      <c r="L6289" s="198">
        <v>7.4614009492722805E-3</v>
      </c>
    </row>
    <row r="6290" spans="1:12" ht="14.4" x14ac:dyDescent="0.3">
      <c r="A6290" s="7">
        <v>35012</v>
      </c>
      <c r="B6290" s="191">
        <v>591.71002199999998</v>
      </c>
      <c r="C6290" s="191">
        <v>593.90002400000003</v>
      </c>
      <c r="D6290" s="191">
        <v>590.89001499999995</v>
      </c>
      <c r="E6290" s="191">
        <v>593.26000999999997</v>
      </c>
      <c r="F6290" s="192">
        <v>593.26000999999997</v>
      </c>
      <c r="G6290" s="191">
        <v>380760000</v>
      </c>
      <c r="H6290" s="194">
        <f t="shared" si="98"/>
        <v>2.6195060796181426E-3</v>
      </c>
      <c r="I6290" s="193"/>
      <c r="J6290" s="197">
        <v>6288</v>
      </c>
      <c r="K6290" s="234">
        <v>2.6195060796181426E-3</v>
      </c>
      <c r="L6290" s="198">
        <v>7.4633261832141992E-3</v>
      </c>
    </row>
    <row r="6291" spans="1:12" ht="14.4" x14ac:dyDescent="0.3">
      <c r="A6291" s="7">
        <v>35011</v>
      </c>
      <c r="B6291" s="191">
        <v>586.32000700000003</v>
      </c>
      <c r="C6291" s="191">
        <v>591.71002199999998</v>
      </c>
      <c r="D6291" s="191">
        <v>586.32000700000003</v>
      </c>
      <c r="E6291" s="191">
        <v>591.71002199999998</v>
      </c>
      <c r="F6291" s="192">
        <v>591.71002199999998</v>
      </c>
      <c r="G6291" s="191">
        <v>359780000</v>
      </c>
      <c r="H6291" s="194">
        <f t="shared" si="98"/>
        <v>9.1929576607471079E-3</v>
      </c>
      <c r="I6291" s="193"/>
      <c r="J6291" s="197">
        <v>6289</v>
      </c>
      <c r="K6291" s="234">
        <v>9.1929576607471079E-3</v>
      </c>
      <c r="L6291" s="198">
        <v>7.4696961479348628E-3</v>
      </c>
    </row>
    <row r="6292" spans="1:12" ht="14.4" x14ac:dyDescent="0.3">
      <c r="A6292" s="7">
        <v>35010</v>
      </c>
      <c r="B6292" s="191">
        <v>588.46002199999998</v>
      </c>
      <c r="C6292" s="191">
        <v>588.46002199999998</v>
      </c>
      <c r="D6292" s="191">
        <v>584.23999000000003</v>
      </c>
      <c r="E6292" s="191">
        <v>586.32000700000003</v>
      </c>
      <c r="F6292" s="192">
        <v>586.32000700000003</v>
      </c>
      <c r="G6292" s="191">
        <v>364680000</v>
      </c>
      <c r="H6292" s="194">
        <f t="shared" si="98"/>
        <v>-3.6366361689731722E-3</v>
      </c>
      <c r="I6292" s="193"/>
      <c r="J6292" s="197">
        <v>6290</v>
      </c>
      <c r="K6292" s="234">
        <v>-3.6366361689731722E-3</v>
      </c>
      <c r="L6292" s="198">
        <v>7.4699070790634672E-3</v>
      </c>
    </row>
    <row r="6293" spans="1:12" ht="14.4" x14ac:dyDescent="0.3">
      <c r="A6293" s="7">
        <v>35009</v>
      </c>
      <c r="B6293" s="191">
        <v>590.57000700000003</v>
      </c>
      <c r="C6293" s="191">
        <v>590.64001499999995</v>
      </c>
      <c r="D6293" s="191">
        <v>588.30999799999995</v>
      </c>
      <c r="E6293" s="191">
        <v>588.46002199999998</v>
      </c>
      <c r="F6293" s="192">
        <v>588.46002199999998</v>
      </c>
      <c r="G6293" s="191">
        <v>309100000</v>
      </c>
      <c r="H6293" s="194">
        <f t="shared" si="98"/>
        <v>-3.5727940379472259E-3</v>
      </c>
      <c r="I6293" s="193"/>
      <c r="J6293" s="197">
        <v>6291</v>
      </c>
      <c r="K6293" s="234">
        <v>-3.5727940379472259E-3</v>
      </c>
      <c r="L6293" s="198">
        <v>7.4807976927081877E-3</v>
      </c>
    </row>
    <row r="6294" spans="1:12" ht="14.4" x14ac:dyDescent="0.3">
      <c r="A6294" s="7">
        <v>35006</v>
      </c>
      <c r="B6294" s="191">
        <v>589.71997099999999</v>
      </c>
      <c r="C6294" s="191">
        <v>590.57000700000003</v>
      </c>
      <c r="D6294" s="191">
        <v>588.65002400000003</v>
      </c>
      <c r="E6294" s="191">
        <v>590.57000700000003</v>
      </c>
      <c r="F6294" s="192">
        <v>590.57000700000003</v>
      </c>
      <c r="G6294" s="191">
        <v>348500000</v>
      </c>
      <c r="H6294" s="194">
        <f t="shared" si="98"/>
        <v>1.4414231191096046E-3</v>
      </c>
      <c r="I6294" s="193"/>
      <c r="J6294" s="197">
        <v>6292</v>
      </c>
      <c r="K6294" s="234">
        <v>1.4414231191096046E-3</v>
      </c>
      <c r="L6294" s="198">
        <v>7.4843760048878888E-3</v>
      </c>
    </row>
    <row r="6295" spans="1:12" ht="14.4" x14ac:dyDescent="0.3">
      <c r="A6295" s="7">
        <v>35005</v>
      </c>
      <c r="B6295" s="191">
        <v>584.21997099999999</v>
      </c>
      <c r="C6295" s="191">
        <v>589.71997099999999</v>
      </c>
      <c r="D6295" s="191">
        <v>584.21997099999999</v>
      </c>
      <c r="E6295" s="191">
        <v>589.71997099999999</v>
      </c>
      <c r="F6295" s="192">
        <v>589.71997099999999</v>
      </c>
      <c r="G6295" s="191">
        <v>397070000</v>
      </c>
      <c r="H6295" s="194">
        <f t="shared" si="98"/>
        <v>9.4142622180233542E-3</v>
      </c>
      <c r="I6295" s="193"/>
      <c r="J6295" s="197">
        <v>6293</v>
      </c>
      <c r="K6295" s="234">
        <v>9.4142622180233542E-3</v>
      </c>
      <c r="L6295" s="198">
        <v>7.4940842045716051E-3</v>
      </c>
    </row>
    <row r="6296" spans="1:12" ht="14.4" x14ac:dyDescent="0.3">
      <c r="A6296" s="7">
        <v>35004</v>
      </c>
      <c r="B6296" s="191">
        <v>581.5</v>
      </c>
      <c r="C6296" s="191">
        <v>584.23999000000003</v>
      </c>
      <c r="D6296" s="191">
        <v>581.03997800000002</v>
      </c>
      <c r="E6296" s="191">
        <v>584.21997099999999</v>
      </c>
      <c r="F6296" s="192">
        <v>584.21997099999999</v>
      </c>
      <c r="G6296" s="191">
        <v>378090000</v>
      </c>
      <c r="H6296" s="194">
        <f t="shared" si="98"/>
        <v>4.677508168529642E-3</v>
      </c>
      <c r="I6296" s="193"/>
      <c r="J6296" s="197">
        <v>6294</v>
      </c>
      <c r="K6296" s="234">
        <v>4.677508168529642E-3</v>
      </c>
      <c r="L6296" s="198">
        <v>7.4961967444780774E-3</v>
      </c>
    </row>
    <row r="6297" spans="1:12" ht="14.4" x14ac:dyDescent="0.3">
      <c r="A6297" s="7">
        <v>35003</v>
      </c>
      <c r="B6297" s="191">
        <v>583.25</v>
      </c>
      <c r="C6297" s="191">
        <v>586.71002199999998</v>
      </c>
      <c r="D6297" s="191">
        <v>581.5</v>
      </c>
      <c r="E6297" s="191">
        <v>581.5</v>
      </c>
      <c r="F6297" s="192">
        <v>581.5</v>
      </c>
      <c r="G6297" s="191">
        <v>377390000</v>
      </c>
      <c r="H6297" s="194">
        <f t="shared" si="98"/>
        <v>-3.0004286326618087E-3</v>
      </c>
      <c r="I6297" s="193"/>
      <c r="J6297" s="197">
        <v>6295</v>
      </c>
      <c r="K6297" s="234">
        <v>-3.0004286326618087E-3</v>
      </c>
      <c r="L6297" s="198">
        <v>7.5046456208756416E-3</v>
      </c>
    </row>
    <row r="6298" spans="1:12" ht="14.4" x14ac:dyDescent="0.3">
      <c r="A6298" s="7">
        <v>35002</v>
      </c>
      <c r="B6298" s="191">
        <v>579.70001200000002</v>
      </c>
      <c r="C6298" s="191">
        <v>583.78997800000002</v>
      </c>
      <c r="D6298" s="191">
        <v>579.70001200000002</v>
      </c>
      <c r="E6298" s="191">
        <v>583.25</v>
      </c>
      <c r="F6298" s="192">
        <v>583.25</v>
      </c>
      <c r="G6298" s="191">
        <v>319160000</v>
      </c>
      <c r="H6298" s="194">
        <f t="shared" si="98"/>
        <v>6.1238363403725181E-3</v>
      </c>
      <c r="I6298" s="193"/>
      <c r="J6298" s="197">
        <v>6296</v>
      </c>
      <c r="K6298" s="234">
        <v>6.1238363403725181E-3</v>
      </c>
      <c r="L6298" s="198">
        <v>7.5072915088997107E-3</v>
      </c>
    </row>
    <row r="6299" spans="1:12" ht="14.4" x14ac:dyDescent="0.3">
      <c r="A6299" s="7">
        <v>34999</v>
      </c>
      <c r="B6299" s="191">
        <v>576.71997099999999</v>
      </c>
      <c r="C6299" s="191">
        <v>579.71002199999998</v>
      </c>
      <c r="D6299" s="191">
        <v>573.21002199999998</v>
      </c>
      <c r="E6299" s="191">
        <v>579.70001200000002</v>
      </c>
      <c r="F6299" s="192">
        <v>579.70001200000002</v>
      </c>
      <c r="G6299" s="191">
        <v>379230000</v>
      </c>
      <c r="H6299" s="194">
        <f t="shared" si="98"/>
        <v>5.1672235224190432E-3</v>
      </c>
      <c r="I6299" s="193"/>
      <c r="J6299" s="197">
        <v>6297</v>
      </c>
      <c r="K6299" s="234">
        <v>5.1672235224190432E-3</v>
      </c>
      <c r="L6299" s="198">
        <v>7.5089744611381249E-3</v>
      </c>
    </row>
    <row r="6300" spans="1:12" ht="14.4" x14ac:dyDescent="0.3">
      <c r="A6300" s="7">
        <v>34998</v>
      </c>
      <c r="B6300" s="191">
        <v>582.46997099999999</v>
      </c>
      <c r="C6300" s="191">
        <v>582.63000499999998</v>
      </c>
      <c r="D6300" s="191">
        <v>572.53002900000001</v>
      </c>
      <c r="E6300" s="191">
        <v>576.71997099999999</v>
      </c>
      <c r="F6300" s="192">
        <v>576.71997099999999</v>
      </c>
      <c r="G6300" s="191">
        <v>464270000</v>
      </c>
      <c r="H6300" s="194">
        <f t="shared" si="98"/>
        <v>-9.8717535431539008E-3</v>
      </c>
      <c r="I6300" s="193"/>
      <c r="J6300" s="197">
        <v>6298</v>
      </c>
      <c r="K6300" s="234">
        <v>-9.8717535431539008E-3</v>
      </c>
      <c r="L6300" s="198">
        <v>7.5099535740044947E-3</v>
      </c>
    </row>
    <row r="6301" spans="1:12" ht="14.4" x14ac:dyDescent="0.3">
      <c r="A6301" s="7">
        <v>34997</v>
      </c>
      <c r="B6301" s="191">
        <v>586.53997800000002</v>
      </c>
      <c r="C6301" s="191">
        <v>587.19000200000005</v>
      </c>
      <c r="D6301" s="191">
        <v>581.40997300000004</v>
      </c>
      <c r="E6301" s="191">
        <v>582.46997099999999</v>
      </c>
      <c r="F6301" s="192">
        <v>582.46997099999999</v>
      </c>
      <c r="G6301" s="191">
        <v>433620000</v>
      </c>
      <c r="H6301" s="194">
        <f t="shared" si="98"/>
        <v>-6.9390103874556906E-3</v>
      </c>
      <c r="I6301" s="193"/>
      <c r="J6301" s="197">
        <v>6299</v>
      </c>
      <c r="K6301" s="234">
        <v>-6.9390103874556906E-3</v>
      </c>
      <c r="L6301" s="198">
        <v>7.5134757426631891E-3</v>
      </c>
    </row>
    <row r="6302" spans="1:12" ht="14.4" x14ac:dyDescent="0.3">
      <c r="A6302" s="7">
        <v>34996</v>
      </c>
      <c r="B6302" s="191">
        <v>585.05999799999995</v>
      </c>
      <c r="C6302" s="191">
        <v>587.30999799999995</v>
      </c>
      <c r="D6302" s="191">
        <v>584.75</v>
      </c>
      <c r="E6302" s="191">
        <v>586.53997800000002</v>
      </c>
      <c r="F6302" s="192">
        <v>586.53997800000002</v>
      </c>
      <c r="G6302" s="191">
        <v>415540000</v>
      </c>
      <c r="H6302" s="194">
        <f t="shared" si="98"/>
        <v>2.5296209022310713E-3</v>
      </c>
      <c r="I6302" s="193"/>
      <c r="J6302" s="197">
        <v>6300</v>
      </c>
      <c r="K6302" s="234">
        <v>2.5296209022310713E-3</v>
      </c>
      <c r="L6302" s="198">
        <v>7.5166964710686648E-3</v>
      </c>
    </row>
    <row r="6303" spans="1:12" ht="14.4" x14ac:dyDescent="0.3">
      <c r="A6303" s="7">
        <v>34995</v>
      </c>
      <c r="B6303" s="191">
        <v>587.46002199999998</v>
      </c>
      <c r="C6303" s="191">
        <v>587.46002199999998</v>
      </c>
      <c r="D6303" s="191">
        <v>583.72997999999995</v>
      </c>
      <c r="E6303" s="191">
        <v>585.05999799999995</v>
      </c>
      <c r="F6303" s="192">
        <v>585.05999799999995</v>
      </c>
      <c r="G6303" s="191">
        <v>330750000</v>
      </c>
      <c r="H6303" s="194">
        <f t="shared" si="98"/>
        <v>-4.0854252376683947E-3</v>
      </c>
      <c r="I6303" s="193"/>
      <c r="J6303" s="197">
        <v>6301</v>
      </c>
      <c r="K6303" s="234">
        <v>-4.0854252376683947E-3</v>
      </c>
      <c r="L6303" s="198">
        <v>7.5221034463829259E-3</v>
      </c>
    </row>
    <row r="6304" spans="1:12" ht="14.4" x14ac:dyDescent="0.3">
      <c r="A6304" s="7">
        <v>34992</v>
      </c>
      <c r="B6304" s="191">
        <v>590.65002400000003</v>
      </c>
      <c r="C6304" s="191">
        <v>590.65997300000004</v>
      </c>
      <c r="D6304" s="191">
        <v>586.78002900000001</v>
      </c>
      <c r="E6304" s="191">
        <v>587.46002199999998</v>
      </c>
      <c r="F6304" s="192">
        <v>587.46002199999998</v>
      </c>
      <c r="G6304" s="191">
        <v>389360000</v>
      </c>
      <c r="H6304" s="194">
        <f t="shared" si="98"/>
        <v>-5.4008327611615396E-3</v>
      </c>
      <c r="I6304" s="193"/>
      <c r="J6304" s="197">
        <v>6302</v>
      </c>
      <c r="K6304" s="234">
        <v>-5.4008327611615396E-3</v>
      </c>
      <c r="L6304" s="198">
        <v>7.5242813375011189E-3</v>
      </c>
    </row>
    <row r="6305" spans="1:12" ht="14.4" x14ac:dyDescent="0.3">
      <c r="A6305" s="7">
        <v>34991</v>
      </c>
      <c r="B6305" s="191">
        <v>587.44000200000005</v>
      </c>
      <c r="C6305" s="191">
        <v>590.65997300000004</v>
      </c>
      <c r="D6305" s="191">
        <v>586.34002699999996</v>
      </c>
      <c r="E6305" s="191">
        <v>590.65002400000003</v>
      </c>
      <c r="F6305" s="192">
        <v>590.65002400000003</v>
      </c>
      <c r="G6305" s="191">
        <v>406620000</v>
      </c>
      <c r="H6305" s="194">
        <f t="shared" si="98"/>
        <v>5.4644252844054369E-3</v>
      </c>
      <c r="I6305" s="193"/>
      <c r="J6305" s="197">
        <v>6303</v>
      </c>
      <c r="K6305" s="234">
        <v>5.4644252844054369E-3</v>
      </c>
      <c r="L6305" s="198">
        <v>7.5250028014733081E-3</v>
      </c>
    </row>
    <row r="6306" spans="1:12" ht="14.4" x14ac:dyDescent="0.3">
      <c r="A6306" s="7">
        <v>34990</v>
      </c>
      <c r="B6306" s="191">
        <v>586.78002900000001</v>
      </c>
      <c r="C6306" s="191">
        <v>589.77002000000005</v>
      </c>
      <c r="D6306" s="191">
        <v>586.27002000000005</v>
      </c>
      <c r="E6306" s="191">
        <v>587.44000200000005</v>
      </c>
      <c r="F6306" s="192">
        <v>587.44000200000005</v>
      </c>
      <c r="G6306" s="191">
        <v>411270000</v>
      </c>
      <c r="H6306" s="194">
        <f t="shared" si="98"/>
        <v>1.1247366430053405E-3</v>
      </c>
      <c r="I6306" s="193"/>
      <c r="J6306" s="197">
        <v>6304</v>
      </c>
      <c r="K6306" s="234">
        <v>1.1247366430053405E-3</v>
      </c>
      <c r="L6306" s="198">
        <v>7.5261049333220425E-3</v>
      </c>
    </row>
    <row r="6307" spans="1:12" ht="14.4" x14ac:dyDescent="0.3">
      <c r="A6307" s="7">
        <v>34989</v>
      </c>
      <c r="B6307" s="191">
        <v>583.03002900000001</v>
      </c>
      <c r="C6307" s="191">
        <v>586.78002900000001</v>
      </c>
      <c r="D6307" s="191">
        <v>581.90002400000003</v>
      </c>
      <c r="E6307" s="191">
        <v>586.78002900000001</v>
      </c>
      <c r="F6307" s="192">
        <v>586.78002900000001</v>
      </c>
      <c r="G6307" s="191">
        <v>356380000</v>
      </c>
      <c r="H6307" s="194">
        <f t="shared" si="98"/>
        <v>6.4319157049799233E-3</v>
      </c>
      <c r="I6307" s="193"/>
      <c r="J6307" s="197">
        <v>6305</v>
      </c>
      <c r="K6307" s="234">
        <v>6.4319157049799233E-3</v>
      </c>
      <c r="L6307" s="198">
        <v>7.5356876825832522E-3</v>
      </c>
    </row>
    <row r="6308" spans="1:12" ht="14.4" x14ac:dyDescent="0.3">
      <c r="A6308" s="7">
        <v>34988</v>
      </c>
      <c r="B6308" s="191">
        <v>584.5</v>
      </c>
      <c r="C6308" s="191">
        <v>584.85998500000005</v>
      </c>
      <c r="D6308" s="191">
        <v>582.63000499999998</v>
      </c>
      <c r="E6308" s="191">
        <v>583.03002900000001</v>
      </c>
      <c r="F6308" s="192">
        <v>583.03002900000001</v>
      </c>
      <c r="G6308" s="191">
        <v>300750000</v>
      </c>
      <c r="H6308" s="194">
        <f t="shared" si="98"/>
        <v>-2.5149204448246137E-3</v>
      </c>
      <c r="I6308" s="193"/>
      <c r="J6308" s="197">
        <v>6306</v>
      </c>
      <c r="K6308" s="234">
        <v>-2.5149204448246137E-3</v>
      </c>
      <c r="L6308" s="198">
        <v>7.5461574043445383E-3</v>
      </c>
    </row>
    <row r="6309" spans="1:12" ht="14.4" x14ac:dyDescent="0.3">
      <c r="A6309" s="7">
        <v>34985</v>
      </c>
      <c r="B6309" s="191">
        <v>583.09997599999997</v>
      </c>
      <c r="C6309" s="191">
        <v>587.39001499999995</v>
      </c>
      <c r="D6309" s="191">
        <v>583.09997599999997</v>
      </c>
      <c r="E6309" s="191">
        <v>584.5</v>
      </c>
      <c r="F6309" s="192">
        <v>584.5</v>
      </c>
      <c r="G6309" s="191">
        <v>374680000</v>
      </c>
      <c r="H6309" s="194">
        <f t="shared" si="98"/>
        <v>2.4010016422981819E-3</v>
      </c>
      <c r="I6309" s="193"/>
      <c r="J6309" s="197">
        <v>6307</v>
      </c>
      <c r="K6309" s="234">
        <v>2.4010016422981819E-3</v>
      </c>
      <c r="L6309" s="198">
        <v>7.5572634109010153E-3</v>
      </c>
    </row>
    <row r="6310" spans="1:12" ht="14.4" x14ac:dyDescent="0.3">
      <c r="A6310" s="7">
        <v>34984</v>
      </c>
      <c r="B6310" s="191">
        <v>579.46002199999998</v>
      </c>
      <c r="C6310" s="191">
        <v>583.11999500000002</v>
      </c>
      <c r="D6310" s="191">
        <v>579.46002199999998</v>
      </c>
      <c r="E6310" s="191">
        <v>583.09997599999997</v>
      </c>
      <c r="F6310" s="192">
        <v>583.09997599999997</v>
      </c>
      <c r="G6310" s="191">
        <v>344060000</v>
      </c>
      <c r="H6310" s="194">
        <f t="shared" si="98"/>
        <v>6.281630935360695E-3</v>
      </c>
      <c r="I6310" s="193"/>
      <c r="J6310" s="197">
        <v>6308</v>
      </c>
      <c r="K6310" s="234">
        <v>6.281630935360695E-3</v>
      </c>
      <c r="L6310" s="198">
        <v>7.5615771157178206E-3</v>
      </c>
    </row>
    <row r="6311" spans="1:12" ht="14.4" x14ac:dyDescent="0.3">
      <c r="A6311" s="7">
        <v>34983</v>
      </c>
      <c r="B6311" s="191">
        <v>577.52002000000005</v>
      </c>
      <c r="C6311" s="191">
        <v>579.52002000000005</v>
      </c>
      <c r="D6311" s="191">
        <v>577.080017</v>
      </c>
      <c r="E6311" s="191">
        <v>579.46002199999998</v>
      </c>
      <c r="F6311" s="192">
        <v>579.46002199999998</v>
      </c>
      <c r="G6311" s="191">
        <v>340740000</v>
      </c>
      <c r="H6311" s="194">
        <f t="shared" si="98"/>
        <v>3.3591943704392026E-3</v>
      </c>
      <c r="I6311" s="193"/>
      <c r="J6311" s="197">
        <v>6309</v>
      </c>
      <c r="K6311" s="234">
        <v>3.3591943704392026E-3</v>
      </c>
      <c r="L6311" s="198">
        <v>7.5620927103753552E-3</v>
      </c>
    </row>
    <row r="6312" spans="1:12" ht="14.4" x14ac:dyDescent="0.3">
      <c r="A6312" s="7">
        <v>34982</v>
      </c>
      <c r="B6312" s="191">
        <v>578.36999500000002</v>
      </c>
      <c r="C6312" s="191">
        <v>578.36999500000002</v>
      </c>
      <c r="D6312" s="191">
        <v>571.54998799999998</v>
      </c>
      <c r="E6312" s="191">
        <v>577.52002000000005</v>
      </c>
      <c r="F6312" s="192">
        <v>577.52002000000005</v>
      </c>
      <c r="G6312" s="191">
        <v>412710000</v>
      </c>
      <c r="H6312" s="194">
        <f t="shared" si="98"/>
        <v>-1.4696042452893362E-3</v>
      </c>
      <c r="I6312" s="193"/>
      <c r="J6312" s="197">
        <v>6310</v>
      </c>
      <c r="K6312" s="234">
        <v>-1.4696042452893362E-3</v>
      </c>
      <c r="L6312" s="198">
        <v>7.5673646833507736E-3</v>
      </c>
    </row>
    <row r="6313" spans="1:12" ht="14.4" x14ac:dyDescent="0.3">
      <c r="A6313" s="7">
        <v>34981</v>
      </c>
      <c r="B6313" s="191">
        <v>582.48999000000003</v>
      </c>
      <c r="C6313" s="191">
        <v>582.48999000000003</v>
      </c>
      <c r="D6313" s="191">
        <v>576.34997599999997</v>
      </c>
      <c r="E6313" s="191">
        <v>578.36999500000002</v>
      </c>
      <c r="F6313" s="192">
        <v>578.36999500000002</v>
      </c>
      <c r="G6313" s="191">
        <v>275320000</v>
      </c>
      <c r="H6313" s="194">
        <f t="shared" si="98"/>
        <v>-7.0730743372946492E-3</v>
      </c>
      <c r="I6313" s="193"/>
      <c r="J6313" s="197">
        <v>6311</v>
      </c>
      <c r="K6313" s="234">
        <v>-7.0730743372946492E-3</v>
      </c>
      <c r="L6313" s="198">
        <v>7.569054688934213E-3</v>
      </c>
    </row>
    <row r="6314" spans="1:12" ht="14.4" x14ac:dyDescent="0.3">
      <c r="A6314" s="7">
        <v>34978</v>
      </c>
      <c r="B6314" s="191">
        <v>582.63000499999998</v>
      </c>
      <c r="C6314" s="191">
        <v>584.53997800000002</v>
      </c>
      <c r="D6314" s="191">
        <v>582.09997599999997</v>
      </c>
      <c r="E6314" s="191">
        <v>582.48999000000003</v>
      </c>
      <c r="F6314" s="192">
        <v>582.48999000000003</v>
      </c>
      <c r="G6314" s="191">
        <v>313680000</v>
      </c>
      <c r="H6314" s="194">
        <f t="shared" si="98"/>
        <v>-2.4031546401381867E-4</v>
      </c>
      <c r="I6314" s="193"/>
      <c r="J6314" s="197">
        <v>6312</v>
      </c>
      <c r="K6314" s="234">
        <v>-2.4031546401381867E-4</v>
      </c>
      <c r="L6314" s="198">
        <v>7.5711127079423849E-3</v>
      </c>
    </row>
    <row r="6315" spans="1:12" ht="14.4" x14ac:dyDescent="0.3">
      <c r="A6315" s="7">
        <v>34977</v>
      </c>
      <c r="B6315" s="191">
        <v>581.46997099999999</v>
      </c>
      <c r="C6315" s="191">
        <v>582.63000499999998</v>
      </c>
      <c r="D6315" s="191">
        <v>579.580017</v>
      </c>
      <c r="E6315" s="191">
        <v>582.63000499999998</v>
      </c>
      <c r="F6315" s="192">
        <v>582.63000499999998</v>
      </c>
      <c r="G6315" s="191">
        <v>367480000</v>
      </c>
      <c r="H6315" s="194">
        <f t="shared" si="98"/>
        <v>1.995002421199832E-3</v>
      </c>
      <c r="I6315" s="193"/>
      <c r="J6315" s="197">
        <v>6313</v>
      </c>
      <c r="K6315" s="234">
        <v>1.995002421199832E-3</v>
      </c>
      <c r="L6315" s="198">
        <v>7.5753404311849062E-3</v>
      </c>
    </row>
    <row r="6316" spans="1:12" ht="14.4" x14ac:dyDescent="0.3">
      <c r="A6316" s="7">
        <v>34976</v>
      </c>
      <c r="B6316" s="191">
        <v>582.34002699999996</v>
      </c>
      <c r="C6316" s="191">
        <v>582.34002699999996</v>
      </c>
      <c r="D6316" s="191">
        <v>579.90997300000004</v>
      </c>
      <c r="E6316" s="191">
        <v>581.46997099999999</v>
      </c>
      <c r="F6316" s="192">
        <v>581.46997099999999</v>
      </c>
      <c r="G6316" s="191">
        <v>339380000</v>
      </c>
      <c r="H6316" s="194">
        <f t="shared" si="98"/>
        <v>-1.4940686878114544E-3</v>
      </c>
      <c r="I6316" s="193"/>
      <c r="J6316" s="197">
        <v>6314</v>
      </c>
      <c r="K6316" s="234">
        <v>-1.4940686878114544E-3</v>
      </c>
      <c r="L6316" s="198">
        <v>7.582507042105985E-3</v>
      </c>
    </row>
    <row r="6317" spans="1:12" ht="14.4" x14ac:dyDescent="0.3">
      <c r="A6317" s="7">
        <v>34975</v>
      </c>
      <c r="B6317" s="191">
        <v>581.71997099999999</v>
      </c>
      <c r="C6317" s="191">
        <v>582.34002699999996</v>
      </c>
      <c r="D6317" s="191">
        <v>578.47997999999995</v>
      </c>
      <c r="E6317" s="191">
        <v>582.34002699999996</v>
      </c>
      <c r="F6317" s="192">
        <v>582.34002699999996</v>
      </c>
      <c r="G6317" s="191">
        <v>385940000</v>
      </c>
      <c r="H6317" s="194">
        <f t="shared" si="98"/>
        <v>1.0659011739515762E-3</v>
      </c>
      <c r="I6317" s="193"/>
      <c r="J6317" s="197">
        <v>6315</v>
      </c>
      <c r="K6317" s="234">
        <v>1.0659011739515762E-3</v>
      </c>
      <c r="L6317" s="198">
        <v>7.5914002737062442E-3</v>
      </c>
    </row>
    <row r="6318" spans="1:12" ht="14.4" x14ac:dyDescent="0.3">
      <c r="A6318" s="7">
        <v>34974</v>
      </c>
      <c r="B6318" s="191">
        <v>584.40997300000004</v>
      </c>
      <c r="C6318" s="191">
        <v>585.04998799999998</v>
      </c>
      <c r="D6318" s="191">
        <v>580.53997800000002</v>
      </c>
      <c r="E6318" s="191">
        <v>581.71997099999999</v>
      </c>
      <c r="F6318" s="192">
        <v>581.71997099999999</v>
      </c>
      <c r="G6318" s="191">
        <v>304990000</v>
      </c>
      <c r="H6318" s="194">
        <f t="shared" si="98"/>
        <v>-4.6029365073823776E-3</v>
      </c>
      <c r="I6318" s="193"/>
      <c r="J6318" s="197">
        <v>6316</v>
      </c>
      <c r="K6318" s="234">
        <v>-4.6029365073823776E-3</v>
      </c>
      <c r="L6318" s="198">
        <v>7.5974147157819825E-3</v>
      </c>
    </row>
    <row r="6319" spans="1:12" ht="14.4" x14ac:dyDescent="0.3">
      <c r="A6319" s="7">
        <v>34971</v>
      </c>
      <c r="B6319" s="191">
        <v>585.86999500000002</v>
      </c>
      <c r="C6319" s="191">
        <v>587.60998500000005</v>
      </c>
      <c r="D6319" s="191">
        <v>584</v>
      </c>
      <c r="E6319" s="191">
        <v>584.40997300000004</v>
      </c>
      <c r="F6319" s="192">
        <v>584.40997300000004</v>
      </c>
      <c r="G6319" s="191">
        <v>335250000</v>
      </c>
      <c r="H6319" s="194">
        <f t="shared" si="98"/>
        <v>-2.4920579863455558E-3</v>
      </c>
      <c r="I6319" s="193"/>
      <c r="J6319" s="197">
        <v>6317</v>
      </c>
      <c r="K6319" s="234">
        <v>-2.4920579863455558E-3</v>
      </c>
      <c r="L6319" s="198">
        <v>7.5974905558142012E-3</v>
      </c>
    </row>
    <row r="6320" spans="1:12" ht="14.4" x14ac:dyDescent="0.3">
      <c r="A6320" s="7">
        <v>34970</v>
      </c>
      <c r="B6320" s="191">
        <v>581.03997800000002</v>
      </c>
      <c r="C6320" s="191">
        <v>585.88000499999998</v>
      </c>
      <c r="D6320" s="191">
        <v>580.69000200000005</v>
      </c>
      <c r="E6320" s="191">
        <v>585.86999500000002</v>
      </c>
      <c r="F6320" s="192">
        <v>585.86999500000002</v>
      </c>
      <c r="G6320" s="191">
        <v>367720000</v>
      </c>
      <c r="H6320" s="194">
        <f t="shared" si="98"/>
        <v>8.31271028307797E-3</v>
      </c>
      <c r="I6320" s="193"/>
      <c r="J6320" s="197">
        <v>6318</v>
      </c>
      <c r="K6320" s="234">
        <v>8.31271028307797E-3</v>
      </c>
      <c r="L6320" s="198">
        <v>7.5986999393745326E-3</v>
      </c>
    </row>
    <row r="6321" spans="1:12" ht="14.4" x14ac:dyDescent="0.3">
      <c r="A6321" s="7">
        <v>34969</v>
      </c>
      <c r="B6321" s="191">
        <v>581.40997300000004</v>
      </c>
      <c r="C6321" s="191">
        <v>581.419983</v>
      </c>
      <c r="D6321" s="191">
        <v>574.67999299999997</v>
      </c>
      <c r="E6321" s="191">
        <v>581.03997800000002</v>
      </c>
      <c r="F6321" s="192">
        <v>581.03997800000002</v>
      </c>
      <c r="G6321" s="191">
        <v>411300000</v>
      </c>
      <c r="H6321" s="194">
        <f t="shared" si="98"/>
        <v>-6.3637539289340185E-4</v>
      </c>
      <c r="I6321" s="193"/>
      <c r="J6321" s="197">
        <v>6319</v>
      </c>
      <c r="K6321" s="234">
        <v>-6.3637539289340185E-4</v>
      </c>
      <c r="L6321" s="198">
        <v>7.6122361911845956E-3</v>
      </c>
    </row>
    <row r="6322" spans="1:12" ht="14.4" x14ac:dyDescent="0.3">
      <c r="A6322" s="7">
        <v>34968</v>
      </c>
      <c r="B6322" s="191">
        <v>581.80999799999995</v>
      </c>
      <c r="C6322" s="191">
        <v>584.65997300000004</v>
      </c>
      <c r="D6322" s="191">
        <v>580.65002400000003</v>
      </c>
      <c r="E6322" s="191">
        <v>581.40997300000004</v>
      </c>
      <c r="F6322" s="192">
        <v>581.40997300000004</v>
      </c>
      <c r="G6322" s="191">
        <v>363630000</v>
      </c>
      <c r="H6322" s="194">
        <f t="shared" si="98"/>
        <v>-6.8755263982231223E-4</v>
      </c>
      <c r="I6322" s="193"/>
      <c r="J6322" s="197">
        <v>6320</v>
      </c>
      <c r="K6322" s="234">
        <v>-6.8755263982231223E-4</v>
      </c>
      <c r="L6322" s="198">
        <v>7.6241548433119959E-3</v>
      </c>
    </row>
    <row r="6323" spans="1:12" ht="14.4" x14ac:dyDescent="0.3">
      <c r="A6323" s="7">
        <v>34967</v>
      </c>
      <c r="B6323" s="191">
        <v>581.72997999999995</v>
      </c>
      <c r="C6323" s="191">
        <v>582.14001499999995</v>
      </c>
      <c r="D6323" s="191">
        <v>579.5</v>
      </c>
      <c r="E6323" s="191">
        <v>581.80999799999995</v>
      </c>
      <c r="F6323" s="192">
        <v>581.80999799999995</v>
      </c>
      <c r="G6323" s="191">
        <v>273120000</v>
      </c>
      <c r="H6323" s="194">
        <f t="shared" si="98"/>
        <v>1.3755178992149499E-4</v>
      </c>
      <c r="I6323" s="193"/>
      <c r="J6323" s="197">
        <v>6321</v>
      </c>
      <c r="K6323" s="234">
        <v>1.3755178992149499E-4</v>
      </c>
      <c r="L6323" s="198">
        <v>7.6392187042616678E-3</v>
      </c>
    </row>
    <row r="6324" spans="1:12" ht="14.4" x14ac:dyDescent="0.3">
      <c r="A6324" s="7">
        <v>34964</v>
      </c>
      <c r="B6324" s="191">
        <v>583</v>
      </c>
      <c r="C6324" s="191">
        <v>583</v>
      </c>
      <c r="D6324" s="191">
        <v>578.25</v>
      </c>
      <c r="E6324" s="191">
        <v>581.72997999999995</v>
      </c>
      <c r="F6324" s="192">
        <v>581.72997999999995</v>
      </c>
      <c r="G6324" s="191">
        <v>370790000</v>
      </c>
      <c r="H6324" s="194">
        <f t="shared" si="98"/>
        <v>-2.1784219554031648E-3</v>
      </c>
      <c r="I6324" s="193"/>
      <c r="J6324" s="197">
        <v>6322</v>
      </c>
      <c r="K6324" s="234">
        <v>-2.1784219554031648E-3</v>
      </c>
      <c r="L6324" s="198">
        <v>7.6410886367013859E-3</v>
      </c>
    </row>
    <row r="6325" spans="1:12" ht="14.4" x14ac:dyDescent="0.3">
      <c r="A6325" s="7">
        <v>34963</v>
      </c>
      <c r="B6325" s="191">
        <v>586.77002000000005</v>
      </c>
      <c r="C6325" s="191">
        <v>586.78997800000002</v>
      </c>
      <c r="D6325" s="191">
        <v>580.90997300000004</v>
      </c>
      <c r="E6325" s="191">
        <v>583</v>
      </c>
      <c r="F6325" s="192">
        <v>583</v>
      </c>
      <c r="G6325" s="191">
        <v>367100000</v>
      </c>
      <c r="H6325" s="194">
        <f t="shared" si="98"/>
        <v>-6.4250385525832501E-3</v>
      </c>
      <c r="I6325" s="193"/>
      <c r="J6325" s="197">
        <v>6323</v>
      </c>
      <c r="K6325" s="234">
        <v>-6.4250385525832501E-3</v>
      </c>
      <c r="L6325" s="198">
        <v>7.6440799603666792E-3</v>
      </c>
    </row>
    <row r="6326" spans="1:12" ht="14.4" x14ac:dyDescent="0.3">
      <c r="A6326" s="7">
        <v>34962</v>
      </c>
      <c r="B6326" s="191">
        <v>584.20001200000002</v>
      </c>
      <c r="C6326" s="191">
        <v>586.77002000000005</v>
      </c>
      <c r="D6326" s="191">
        <v>584.17999299999997</v>
      </c>
      <c r="E6326" s="191">
        <v>586.77002000000005</v>
      </c>
      <c r="F6326" s="192">
        <v>586.77002000000005</v>
      </c>
      <c r="G6326" s="191">
        <v>400050000</v>
      </c>
      <c r="H6326" s="194">
        <f t="shared" si="98"/>
        <v>4.3991919671511918E-3</v>
      </c>
      <c r="I6326" s="193"/>
      <c r="J6326" s="197">
        <v>6324</v>
      </c>
      <c r="K6326" s="234">
        <v>4.3991919671511918E-3</v>
      </c>
      <c r="L6326" s="198">
        <v>7.6519336382633394E-3</v>
      </c>
    </row>
    <row r="6327" spans="1:12" ht="14.4" x14ac:dyDescent="0.3">
      <c r="A6327" s="7">
        <v>34961</v>
      </c>
      <c r="B6327" s="191">
        <v>582.78002900000001</v>
      </c>
      <c r="C6327" s="191">
        <v>584.23999000000003</v>
      </c>
      <c r="D6327" s="191">
        <v>580.75</v>
      </c>
      <c r="E6327" s="191">
        <v>584.20001200000002</v>
      </c>
      <c r="F6327" s="192">
        <v>584.20001200000002</v>
      </c>
      <c r="G6327" s="191">
        <v>371170000</v>
      </c>
      <c r="H6327" s="194">
        <f t="shared" si="98"/>
        <v>2.4537844276889364E-3</v>
      </c>
      <c r="I6327" s="193"/>
      <c r="J6327" s="197">
        <v>6325</v>
      </c>
      <c r="K6327" s="234">
        <v>2.4537844276889364E-3</v>
      </c>
      <c r="L6327" s="198">
        <v>7.6519721812879542E-3</v>
      </c>
    </row>
    <row r="6328" spans="1:12" ht="14.4" x14ac:dyDescent="0.3">
      <c r="A6328" s="7">
        <v>34960</v>
      </c>
      <c r="B6328" s="191">
        <v>583.34997599999997</v>
      </c>
      <c r="C6328" s="191">
        <v>583.36999500000002</v>
      </c>
      <c r="D6328" s="191">
        <v>579.35998500000005</v>
      </c>
      <c r="E6328" s="191">
        <v>582.77002000000005</v>
      </c>
      <c r="F6328" s="192">
        <v>582.77002000000005</v>
      </c>
      <c r="G6328" s="191">
        <v>326090000</v>
      </c>
      <c r="H6328" s="194">
        <f t="shared" si="98"/>
        <v>-9.9418192141988659E-4</v>
      </c>
      <c r="I6328" s="193"/>
      <c r="J6328" s="197">
        <v>6326</v>
      </c>
      <c r="K6328" s="234">
        <v>-9.9418192141988659E-4</v>
      </c>
      <c r="L6328" s="198">
        <v>7.6530286773329424E-3</v>
      </c>
    </row>
    <row r="6329" spans="1:12" ht="14.4" x14ac:dyDescent="0.3">
      <c r="A6329" s="7">
        <v>34957</v>
      </c>
      <c r="B6329" s="191">
        <v>583.60998500000005</v>
      </c>
      <c r="C6329" s="191">
        <v>585.07000700000003</v>
      </c>
      <c r="D6329" s="191">
        <v>581.78997800000002</v>
      </c>
      <c r="E6329" s="191">
        <v>583.34997599999997</v>
      </c>
      <c r="F6329" s="192">
        <v>583.34997599999997</v>
      </c>
      <c r="G6329" s="191">
        <v>459370000</v>
      </c>
      <c r="H6329" s="194">
        <f t="shared" si="98"/>
        <v>-4.4551842271869604E-4</v>
      </c>
      <c r="I6329" s="193"/>
      <c r="J6329" s="197">
        <v>6327</v>
      </c>
      <c r="K6329" s="234">
        <v>-4.4551842271869604E-4</v>
      </c>
      <c r="L6329" s="198">
        <v>7.6619878476075808E-3</v>
      </c>
    </row>
    <row r="6330" spans="1:12" ht="14.4" x14ac:dyDescent="0.3">
      <c r="A6330" s="7">
        <v>34956</v>
      </c>
      <c r="B6330" s="191">
        <v>578.77002000000005</v>
      </c>
      <c r="C6330" s="191">
        <v>583.98999000000003</v>
      </c>
      <c r="D6330" s="191">
        <v>578.77002000000005</v>
      </c>
      <c r="E6330" s="191">
        <v>583.60998500000005</v>
      </c>
      <c r="F6330" s="192">
        <v>583.60998500000005</v>
      </c>
      <c r="G6330" s="191">
        <v>382880000</v>
      </c>
      <c r="H6330" s="194">
        <f t="shared" si="98"/>
        <v>8.3625012228518789E-3</v>
      </c>
      <c r="I6330" s="193"/>
      <c r="J6330" s="197">
        <v>6328</v>
      </c>
      <c r="K6330" s="234">
        <v>8.3625012228518789E-3</v>
      </c>
      <c r="L6330" s="198">
        <v>7.6624071292148736E-3</v>
      </c>
    </row>
    <row r="6331" spans="1:12" ht="14.4" x14ac:dyDescent="0.3">
      <c r="A6331" s="7">
        <v>34955</v>
      </c>
      <c r="B6331" s="191">
        <v>576.51000999999997</v>
      </c>
      <c r="C6331" s="191">
        <v>579.71997099999999</v>
      </c>
      <c r="D6331" s="191">
        <v>575.46997099999999</v>
      </c>
      <c r="E6331" s="191">
        <v>578.77002000000005</v>
      </c>
      <c r="F6331" s="192">
        <v>578.77002000000005</v>
      </c>
      <c r="G6331" s="191">
        <v>384380000</v>
      </c>
      <c r="H6331" s="194">
        <f t="shared" si="98"/>
        <v>3.9201574314383187E-3</v>
      </c>
      <c r="I6331" s="193"/>
      <c r="J6331" s="197">
        <v>6329</v>
      </c>
      <c r="K6331" s="234">
        <v>3.9201574314383187E-3</v>
      </c>
      <c r="L6331" s="198">
        <v>7.6625579865294393E-3</v>
      </c>
    </row>
    <row r="6332" spans="1:12" ht="14.4" x14ac:dyDescent="0.3">
      <c r="A6332" s="7">
        <v>34954</v>
      </c>
      <c r="B6332" s="191">
        <v>573.90997300000004</v>
      </c>
      <c r="C6332" s="191">
        <v>576.51000999999997</v>
      </c>
      <c r="D6332" s="191">
        <v>573.10998500000005</v>
      </c>
      <c r="E6332" s="191">
        <v>576.51000999999997</v>
      </c>
      <c r="F6332" s="192">
        <v>576.51000999999997</v>
      </c>
      <c r="G6332" s="191">
        <v>344540000</v>
      </c>
      <c r="H6332" s="194">
        <f t="shared" si="98"/>
        <v>4.5303917379388861E-3</v>
      </c>
      <c r="I6332" s="193"/>
      <c r="J6332" s="197">
        <v>6330</v>
      </c>
      <c r="K6332" s="234">
        <v>4.5303917379388861E-3</v>
      </c>
      <c r="L6332" s="198">
        <v>7.6704094885201891E-3</v>
      </c>
    </row>
    <row r="6333" spans="1:12" ht="14.4" x14ac:dyDescent="0.3">
      <c r="A6333" s="7">
        <v>34953</v>
      </c>
      <c r="B6333" s="191">
        <v>572.67999299999997</v>
      </c>
      <c r="C6333" s="191">
        <v>575.15002400000003</v>
      </c>
      <c r="D6333" s="191">
        <v>572.67999299999997</v>
      </c>
      <c r="E6333" s="191">
        <v>573.90997300000004</v>
      </c>
      <c r="F6333" s="192">
        <v>573.90997300000004</v>
      </c>
      <c r="G6333" s="191">
        <v>296840000</v>
      </c>
      <c r="H6333" s="194">
        <f t="shared" si="98"/>
        <v>2.147761428781167E-3</v>
      </c>
      <c r="I6333" s="193"/>
      <c r="J6333" s="197">
        <v>6331</v>
      </c>
      <c r="K6333" s="234">
        <v>2.147761428781167E-3</v>
      </c>
      <c r="L6333" s="198">
        <v>7.6705048402278932E-3</v>
      </c>
    </row>
    <row r="6334" spans="1:12" ht="14.4" x14ac:dyDescent="0.3">
      <c r="A6334" s="7">
        <v>34950</v>
      </c>
      <c r="B6334" s="191">
        <v>570.28997800000002</v>
      </c>
      <c r="C6334" s="191">
        <v>572.67999299999997</v>
      </c>
      <c r="D6334" s="191">
        <v>569.27002000000005</v>
      </c>
      <c r="E6334" s="191">
        <v>572.67999299999997</v>
      </c>
      <c r="F6334" s="192">
        <v>572.67999299999997</v>
      </c>
      <c r="G6334" s="191">
        <v>317940000</v>
      </c>
      <c r="H6334" s="194">
        <f t="shared" si="98"/>
        <v>4.190876733239644E-3</v>
      </c>
      <c r="I6334" s="193"/>
      <c r="J6334" s="197">
        <v>6332</v>
      </c>
      <c r="K6334" s="234">
        <v>4.190876733239644E-3</v>
      </c>
      <c r="L6334" s="198">
        <v>7.6719301349228728E-3</v>
      </c>
    </row>
    <row r="6335" spans="1:12" ht="14.4" x14ac:dyDescent="0.3">
      <c r="A6335" s="7">
        <v>34949</v>
      </c>
      <c r="B6335" s="191">
        <v>570.169983</v>
      </c>
      <c r="C6335" s="191">
        <v>571.10998500000005</v>
      </c>
      <c r="D6335" s="191">
        <v>569.22997999999995</v>
      </c>
      <c r="E6335" s="191">
        <v>570.28997800000002</v>
      </c>
      <c r="F6335" s="192">
        <v>570.28997800000002</v>
      </c>
      <c r="G6335" s="191">
        <v>321720000</v>
      </c>
      <c r="H6335" s="194">
        <f t="shared" si="98"/>
        <v>2.104547829204421E-4</v>
      </c>
      <c r="I6335" s="193"/>
      <c r="J6335" s="197">
        <v>6333</v>
      </c>
      <c r="K6335" s="234">
        <v>2.104547829204421E-4</v>
      </c>
      <c r="L6335" s="198">
        <v>7.6723009094137465E-3</v>
      </c>
    </row>
    <row r="6336" spans="1:12" ht="14.4" x14ac:dyDescent="0.3">
      <c r="A6336" s="7">
        <v>34948</v>
      </c>
      <c r="B6336" s="191">
        <v>569.169983</v>
      </c>
      <c r="C6336" s="191">
        <v>570.53002900000001</v>
      </c>
      <c r="D6336" s="191">
        <v>569</v>
      </c>
      <c r="E6336" s="191">
        <v>570.169983</v>
      </c>
      <c r="F6336" s="192">
        <v>570.169983</v>
      </c>
      <c r="G6336" s="191">
        <v>369540000</v>
      </c>
      <c r="H6336" s="194">
        <f t="shared" si="98"/>
        <v>1.7569443749109305E-3</v>
      </c>
      <c r="I6336" s="193"/>
      <c r="J6336" s="197">
        <v>6334</v>
      </c>
      <c r="K6336" s="234">
        <v>1.7569443749109305E-3</v>
      </c>
      <c r="L6336" s="198">
        <v>7.6723784727519388E-3</v>
      </c>
    </row>
    <row r="6337" spans="1:12" ht="14.4" x14ac:dyDescent="0.3">
      <c r="A6337" s="7">
        <v>34947</v>
      </c>
      <c r="B6337" s="191">
        <v>563.85998500000005</v>
      </c>
      <c r="C6337" s="191">
        <v>569.20001200000002</v>
      </c>
      <c r="D6337" s="191">
        <v>563.84002699999996</v>
      </c>
      <c r="E6337" s="191">
        <v>569.169983</v>
      </c>
      <c r="F6337" s="192">
        <v>569.169983</v>
      </c>
      <c r="G6337" s="191">
        <v>332670000</v>
      </c>
      <c r="H6337" s="194">
        <f t="shared" si="98"/>
        <v>9.4529578333750301E-3</v>
      </c>
      <c r="I6337" s="193"/>
      <c r="J6337" s="197">
        <v>6335</v>
      </c>
      <c r="K6337" s="234">
        <v>9.4529578333750301E-3</v>
      </c>
      <c r="L6337" s="198">
        <v>7.6954879660702273E-3</v>
      </c>
    </row>
    <row r="6338" spans="1:12" ht="14.4" x14ac:dyDescent="0.3">
      <c r="A6338" s="7">
        <v>34943</v>
      </c>
      <c r="B6338" s="191">
        <v>561.88000499999998</v>
      </c>
      <c r="C6338" s="191">
        <v>564.61999500000002</v>
      </c>
      <c r="D6338" s="191">
        <v>561.01000999999997</v>
      </c>
      <c r="E6338" s="191">
        <v>563.84002699999996</v>
      </c>
      <c r="F6338" s="192">
        <v>563.84002699999996</v>
      </c>
      <c r="G6338" s="191">
        <v>256730000</v>
      </c>
      <c r="H6338" s="194">
        <f t="shared" si="98"/>
        <v>3.4883284376705679E-3</v>
      </c>
      <c r="I6338" s="193"/>
      <c r="J6338" s="197">
        <v>6336</v>
      </c>
      <c r="K6338" s="234">
        <v>3.4883284376705679E-3</v>
      </c>
      <c r="L6338" s="198">
        <v>7.7036101381163669E-3</v>
      </c>
    </row>
    <row r="6339" spans="1:12" ht="14.4" x14ac:dyDescent="0.3">
      <c r="A6339" s="7">
        <v>34942</v>
      </c>
      <c r="B6339" s="191">
        <v>561.09002699999996</v>
      </c>
      <c r="C6339" s="191">
        <v>562.35998500000005</v>
      </c>
      <c r="D6339" s="191">
        <v>560.48999000000003</v>
      </c>
      <c r="E6339" s="191">
        <v>561.88000499999998</v>
      </c>
      <c r="F6339" s="192">
        <v>561.88000499999998</v>
      </c>
      <c r="G6339" s="191">
        <v>300920000</v>
      </c>
      <c r="H6339" s="194">
        <f t="shared" si="98"/>
        <v>1.7115132801392473E-3</v>
      </c>
      <c r="I6339" s="193"/>
      <c r="J6339" s="197">
        <v>6337</v>
      </c>
      <c r="K6339" s="234">
        <v>1.7115132801392473E-3</v>
      </c>
      <c r="L6339" s="198">
        <v>7.7047805706275709E-3</v>
      </c>
    </row>
    <row r="6340" spans="1:12" ht="14.4" x14ac:dyDescent="0.3">
      <c r="A6340" s="7">
        <v>34941</v>
      </c>
      <c r="B6340" s="191">
        <v>560</v>
      </c>
      <c r="C6340" s="191">
        <v>561.52002000000005</v>
      </c>
      <c r="D6340" s="191">
        <v>559.48999000000003</v>
      </c>
      <c r="E6340" s="191">
        <v>560.919983</v>
      </c>
      <c r="F6340" s="192">
        <v>560.919983</v>
      </c>
      <c r="G6340" s="191">
        <v>329840000</v>
      </c>
      <c r="H6340" s="194">
        <f t="shared" ref="H6340:H6403" si="99">(F6340-F6341)/F6341</f>
        <v>1.6428267857142892E-3</v>
      </c>
      <c r="I6340" s="193"/>
      <c r="J6340" s="197">
        <v>6338</v>
      </c>
      <c r="K6340" s="234">
        <v>1.6428267857142892E-3</v>
      </c>
      <c r="L6340" s="198">
        <v>7.7152329797983308E-3</v>
      </c>
    </row>
    <row r="6341" spans="1:12" ht="14.4" x14ac:dyDescent="0.3">
      <c r="A6341" s="7">
        <v>34940</v>
      </c>
      <c r="B6341" s="191">
        <v>559.04998799999998</v>
      </c>
      <c r="C6341" s="191">
        <v>560.01000999999997</v>
      </c>
      <c r="D6341" s="191">
        <v>555.71002199999998</v>
      </c>
      <c r="E6341" s="191">
        <v>560</v>
      </c>
      <c r="F6341" s="192">
        <v>560</v>
      </c>
      <c r="G6341" s="191">
        <v>311290000</v>
      </c>
      <c r="H6341" s="194">
        <f t="shared" si="99"/>
        <v>1.6993328331848837E-3</v>
      </c>
      <c r="I6341" s="193"/>
      <c r="J6341" s="197">
        <v>6339</v>
      </c>
      <c r="K6341" s="234">
        <v>1.6993328331848837E-3</v>
      </c>
      <c r="L6341" s="198">
        <v>7.7188811874360046E-3</v>
      </c>
    </row>
    <row r="6342" spans="1:12" ht="14.4" x14ac:dyDescent="0.3">
      <c r="A6342" s="7">
        <v>34939</v>
      </c>
      <c r="B6342" s="191">
        <v>560.09997599999997</v>
      </c>
      <c r="C6342" s="191">
        <v>562.21997099999999</v>
      </c>
      <c r="D6342" s="191">
        <v>557.98999000000003</v>
      </c>
      <c r="E6342" s="191">
        <v>559.04998799999998</v>
      </c>
      <c r="F6342" s="192">
        <v>559.04998799999998</v>
      </c>
      <c r="G6342" s="191">
        <v>267860000</v>
      </c>
      <c r="H6342" s="194">
        <f t="shared" si="99"/>
        <v>-1.8746438939322234E-3</v>
      </c>
      <c r="I6342" s="193"/>
      <c r="J6342" s="197">
        <v>6340</v>
      </c>
      <c r="K6342" s="234">
        <v>-1.8746438939322234E-3</v>
      </c>
      <c r="L6342" s="198">
        <v>7.7303375909759265E-3</v>
      </c>
    </row>
    <row r="6343" spans="1:12" ht="14.4" x14ac:dyDescent="0.3">
      <c r="A6343" s="7">
        <v>34936</v>
      </c>
      <c r="B6343" s="191">
        <v>557.46002199999998</v>
      </c>
      <c r="C6343" s="191">
        <v>561.30999799999995</v>
      </c>
      <c r="D6343" s="191">
        <v>557.46002199999998</v>
      </c>
      <c r="E6343" s="191">
        <v>560.09997599999997</v>
      </c>
      <c r="F6343" s="192">
        <v>560.09997599999997</v>
      </c>
      <c r="G6343" s="191">
        <v>255990000</v>
      </c>
      <c r="H6343" s="194">
        <f t="shared" si="99"/>
        <v>4.7356830908315594E-3</v>
      </c>
      <c r="I6343" s="193"/>
      <c r="J6343" s="197">
        <v>6341</v>
      </c>
      <c r="K6343" s="234">
        <v>4.7356830908315594E-3</v>
      </c>
      <c r="L6343" s="198">
        <v>7.7390282619685018E-3</v>
      </c>
    </row>
    <row r="6344" spans="1:12" ht="14.4" x14ac:dyDescent="0.3">
      <c r="A6344" s="7">
        <v>34935</v>
      </c>
      <c r="B6344" s="191">
        <v>557.14001499999995</v>
      </c>
      <c r="C6344" s="191">
        <v>558.63000499999998</v>
      </c>
      <c r="D6344" s="191">
        <v>555.20001200000002</v>
      </c>
      <c r="E6344" s="191">
        <v>557.46002199999998</v>
      </c>
      <c r="F6344" s="192">
        <v>557.46002199999998</v>
      </c>
      <c r="G6344" s="191">
        <v>299200000</v>
      </c>
      <c r="H6344" s="194">
        <f t="shared" si="99"/>
        <v>5.7437446850776351E-4</v>
      </c>
      <c r="I6344" s="193"/>
      <c r="J6344" s="197">
        <v>6342</v>
      </c>
      <c r="K6344" s="234">
        <v>5.7437446850776351E-4</v>
      </c>
      <c r="L6344" s="198">
        <v>7.7393284697790284E-3</v>
      </c>
    </row>
    <row r="6345" spans="1:12" ht="14.4" x14ac:dyDescent="0.3">
      <c r="A6345" s="7">
        <v>34934</v>
      </c>
      <c r="B6345" s="191">
        <v>559.52002000000005</v>
      </c>
      <c r="C6345" s="191">
        <v>560</v>
      </c>
      <c r="D6345" s="191">
        <v>557.080017</v>
      </c>
      <c r="E6345" s="191">
        <v>557.14001499999995</v>
      </c>
      <c r="F6345" s="192">
        <v>557.14001499999995</v>
      </c>
      <c r="G6345" s="191">
        <v>291890000</v>
      </c>
      <c r="H6345" s="194">
        <f t="shared" si="99"/>
        <v>-4.2536547664551779E-3</v>
      </c>
      <c r="I6345" s="193"/>
      <c r="J6345" s="197">
        <v>6343</v>
      </c>
      <c r="K6345" s="234">
        <v>-4.2536547664551779E-3</v>
      </c>
      <c r="L6345" s="198">
        <v>7.7395631102850733E-3</v>
      </c>
    </row>
    <row r="6346" spans="1:12" ht="14.4" x14ac:dyDescent="0.3">
      <c r="A6346" s="7">
        <v>34933</v>
      </c>
      <c r="B6346" s="191">
        <v>558.10998500000005</v>
      </c>
      <c r="C6346" s="191">
        <v>559.52002000000005</v>
      </c>
      <c r="D6346" s="191">
        <v>555.86999500000002</v>
      </c>
      <c r="E6346" s="191">
        <v>559.52002000000005</v>
      </c>
      <c r="F6346" s="192">
        <v>559.52002000000005</v>
      </c>
      <c r="G6346" s="191">
        <v>290890000</v>
      </c>
      <c r="H6346" s="194">
        <f t="shared" si="99"/>
        <v>2.5264464673571347E-3</v>
      </c>
      <c r="I6346" s="193"/>
      <c r="J6346" s="197">
        <v>6344</v>
      </c>
      <c r="K6346" s="234">
        <v>2.5264464673571347E-3</v>
      </c>
      <c r="L6346" s="198">
        <v>7.7503596477223654E-3</v>
      </c>
    </row>
    <row r="6347" spans="1:12" ht="14.4" x14ac:dyDescent="0.3">
      <c r="A6347" s="7">
        <v>34932</v>
      </c>
      <c r="B6347" s="191">
        <v>559.21002199999998</v>
      </c>
      <c r="C6347" s="191">
        <v>563.34002699999996</v>
      </c>
      <c r="D6347" s="191">
        <v>557.89001499999995</v>
      </c>
      <c r="E6347" s="191">
        <v>558.10998500000005</v>
      </c>
      <c r="F6347" s="192">
        <v>558.10998500000005</v>
      </c>
      <c r="G6347" s="191">
        <v>303200000</v>
      </c>
      <c r="H6347" s="194">
        <f t="shared" si="99"/>
        <v>-1.9671267622595099E-3</v>
      </c>
      <c r="I6347" s="193"/>
      <c r="J6347" s="197">
        <v>6345</v>
      </c>
      <c r="K6347" s="234">
        <v>-1.9671267622595099E-3</v>
      </c>
      <c r="L6347" s="198">
        <v>7.7506874043925872E-3</v>
      </c>
    </row>
    <row r="6348" spans="1:12" ht="14.4" x14ac:dyDescent="0.3">
      <c r="A6348" s="7">
        <v>34929</v>
      </c>
      <c r="B6348" s="191">
        <v>559.03997800000002</v>
      </c>
      <c r="C6348" s="191">
        <v>561.23999000000003</v>
      </c>
      <c r="D6348" s="191">
        <v>558.34002699999996</v>
      </c>
      <c r="E6348" s="191">
        <v>559.21002199999998</v>
      </c>
      <c r="F6348" s="192">
        <v>559.21002199999998</v>
      </c>
      <c r="G6348" s="191">
        <v>320490000</v>
      </c>
      <c r="H6348" s="194">
        <f t="shared" si="99"/>
        <v>3.0417144871875632E-4</v>
      </c>
      <c r="I6348" s="193"/>
      <c r="J6348" s="197">
        <v>6346</v>
      </c>
      <c r="K6348" s="234">
        <v>3.0417144871875632E-4</v>
      </c>
      <c r="L6348" s="198">
        <v>7.759284149684788E-3</v>
      </c>
    </row>
    <row r="6349" spans="1:12" ht="14.4" x14ac:dyDescent="0.3">
      <c r="A6349" s="7">
        <v>34928</v>
      </c>
      <c r="B6349" s="191">
        <v>559.96997099999999</v>
      </c>
      <c r="C6349" s="191">
        <v>559.96997099999999</v>
      </c>
      <c r="D6349" s="191">
        <v>557.419983</v>
      </c>
      <c r="E6349" s="191">
        <v>559.03997800000002</v>
      </c>
      <c r="F6349" s="192">
        <v>559.03997800000002</v>
      </c>
      <c r="G6349" s="191">
        <v>354460000</v>
      </c>
      <c r="H6349" s="194">
        <f t="shared" si="99"/>
        <v>-1.6607908426574676E-3</v>
      </c>
      <c r="I6349" s="193"/>
      <c r="J6349" s="197">
        <v>6347</v>
      </c>
      <c r="K6349" s="234">
        <v>-1.6607908426574676E-3</v>
      </c>
      <c r="L6349" s="198">
        <v>7.7639993889419478E-3</v>
      </c>
    </row>
    <row r="6350" spans="1:12" ht="14.4" x14ac:dyDescent="0.3">
      <c r="A6350" s="7">
        <v>34927</v>
      </c>
      <c r="B6350" s="191">
        <v>558.57000700000003</v>
      </c>
      <c r="C6350" s="191">
        <v>559.97997999999995</v>
      </c>
      <c r="D6350" s="191">
        <v>557.36999500000002</v>
      </c>
      <c r="E6350" s="191">
        <v>559.96997099999999</v>
      </c>
      <c r="F6350" s="192">
        <v>559.96997099999999</v>
      </c>
      <c r="G6350" s="191">
        <v>390170000</v>
      </c>
      <c r="H6350" s="194">
        <f t="shared" si="99"/>
        <v>2.5063357904212612E-3</v>
      </c>
      <c r="I6350" s="193"/>
      <c r="J6350" s="197">
        <v>6348</v>
      </c>
      <c r="K6350" s="234">
        <v>2.5063357904212612E-3</v>
      </c>
      <c r="L6350" s="198">
        <v>7.7702176097054357E-3</v>
      </c>
    </row>
    <row r="6351" spans="1:12" ht="14.4" x14ac:dyDescent="0.3">
      <c r="A6351" s="7">
        <v>34926</v>
      </c>
      <c r="B6351" s="191">
        <v>559.73999000000003</v>
      </c>
      <c r="C6351" s="191">
        <v>559.97997999999995</v>
      </c>
      <c r="D6351" s="191">
        <v>555.21997099999999</v>
      </c>
      <c r="E6351" s="191">
        <v>558.57000700000003</v>
      </c>
      <c r="F6351" s="192">
        <v>558.57000700000003</v>
      </c>
      <c r="G6351" s="191">
        <v>330070000</v>
      </c>
      <c r="H6351" s="194">
        <f t="shared" si="99"/>
        <v>-2.0902258564731136E-3</v>
      </c>
      <c r="I6351" s="193"/>
      <c r="J6351" s="197">
        <v>6349</v>
      </c>
      <c r="K6351" s="234">
        <v>-2.0902258564731136E-3</v>
      </c>
      <c r="L6351" s="198">
        <v>7.7715208905834087E-3</v>
      </c>
    </row>
    <row r="6352" spans="1:12" ht="14.4" x14ac:dyDescent="0.3">
      <c r="A6352" s="7">
        <v>34925</v>
      </c>
      <c r="B6352" s="191">
        <v>555.10998500000005</v>
      </c>
      <c r="C6352" s="191">
        <v>559.73999000000003</v>
      </c>
      <c r="D6352" s="191">
        <v>554.76000999999997</v>
      </c>
      <c r="E6352" s="191">
        <v>559.73999000000003</v>
      </c>
      <c r="F6352" s="192">
        <v>559.73999000000003</v>
      </c>
      <c r="G6352" s="191">
        <v>264920000</v>
      </c>
      <c r="H6352" s="194">
        <f t="shared" si="99"/>
        <v>8.3406984653680519E-3</v>
      </c>
      <c r="I6352" s="193"/>
      <c r="J6352" s="197">
        <v>6350</v>
      </c>
      <c r="K6352" s="234">
        <v>8.3406984653680519E-3</v>
      </c>
      <c r="L6352" s="198">
        <v>7.7773943022619941E-3</v>
      </c>
    </row>
    <row r="6353" spans="1:12" ht="14.4" x14ac:dyDescent="0.3">
      <c r="A6353" s="7">
        <v>34922</v>
      </c>
      <c r="B6353" s="191">
        <v>557.45001200000002</v>
      </c>
      <c r="C6353" s="191">
        <v>558.5</v>
      </c>
      <c r="D6353" s="191">
        <v>553.03997800000002</v>
      </c>
      <c r="E6353" s="191">
        <v>555.10998500000005</v>
      </c>
      <c r="F6353" s="192">
        <v>555.10998500000005</v>
      </c>
      <c r="G6353" s="191">
        <v>267850000</v>
      </c>
      <c r="H6353" s="194">
        <f t="shared" si="99"/>
        <v>-4.1977342355855284E-3</v>
      </c>
      <c r="I6353" s="193"/>
      <c r="J6353" s="197">
        <v>6351</v>
      </c>
      <c r="K6353" s="234">
        <v>-4.1977342355855284E-3</v>
      </c>
      <c r="L6353" s="198">
        <v>7.7784022432042963E-3</v>
      </c>
    </row>
    <row r="6354" spans="1:12" ht="14.4" x14ac:dyDescent="0.3">
      <c r="A6354" s="7">
        <v>34921</v>
      </c>
      <c r="B6354" s="191">
        <v>559.71002199999998</v>
      </c>
      <c r="C6354" s="191">
        <v>560.63000499999998</v>
      </c>
      <c r="D6354" s="191">
        <v>556.04998799999998</v>
      </c>
      <c r="E6354" s="191">
        <v>557.45001200000002</v>
      </c>
      <c r="F6354" s="192">
        <v>557.45001200000002</v>
      </c>
      <c r="G6354" s="191">
        <v>306660000</v>
      </c>
      <c r="H6354" s="194">
        <f t="shared" si="99"/>
        <v>-4.0378229997103136E-3</v>
      </c>
      <c r="I6354" s="193"/>
      <c r="J6354" s="197">
        <v>6352</v>
      </c>
      <c r="K6354" s="234">
        <v>-4.0378229997103136E-3</v>
      </c>
      <c r="L6354" s="198">
        <v>7.7791161504105954E-3</v>
      </c>
    </row>
    <row r="6355" spans="1:12" ht="14.4" x14ac:dyDescent="0.3">
      <c r="A6355" s="7">
        <v>34920</v>
      </c>
      <c r="B6355" s="191">
        <v>560.39001499999995</v>
      </c>
      <c r="C6355" s="191">
        <v>561.59002699999996</v>
      </c>
      <c r="D6355" s="191">
        <v>559.28997800000002</v>
      </c>
      <c r="E6355" s="191">
        <v>559.71002199999998</v>
      </c>
      <c r="F6355" s="192">
        <v>559.71002199999998</v>
      </c>
      <c r="G6355" s="191">
        <v>303390000</v>
      </c>
      <c r="H6355" s="194">
        <f t="shared" si="99"/>
        <v>-1.2134281157739181E-3</v>
      </c>
      <c r="I6355" s="193"/>
      <c r="J6355" s="197">
        <v>6353</v>
      </c>
      <c r="K6355" s="234">
        <v>-1.2134281157739181E-3</v>
      </c>
      <c r="L6355" s="198">
        <v>7.7823851249420144E-3</v>
      </c>
    </row>
    <row r="6356" spans="1:12" ht="14.4" x14ac:dyDescent="0.3">
      <c r="A6356" s="7">
        <v>34919</v>
      </c>
      <c r="B6356" s="191">
        <v>560.03002900000001</v>
      </c>
      <c r="C6356" s="191">
        <v>561.53002900000001</v>
      </c>
      <c r="D6356" s="191">
        <v>558.32000700000003</v>
      </c>
      <c r="E6356" s="191">
        <v>560.39001499999995</v>
      </c>
      <c r="F6356" s="192">
        <v>560.39001499999995</v>
      </c>
      <c r="G6356" s="191">
        <v>306090000</v>
      </c>
      <c r="H6356" s="194">
        <f t="shared" si="99"/>
        <v>6.4279767397961319E-4</v>
      </c>
      <c r="I6356" s="193"/>
      <c r="J6356" s="197">
        <v>6354</v>
      </c>
      <c r="K6356" s="234">
        <v>6.4279767397961319E-4</v>
      </c>
      <c r="L6356" s="198">
        <v>7.7851113684572378E-3</v>
      </c>
    </row>
    <row r="6357" spans="1:12" ht="14.4" x14ac:dyDescent="0.3">
      <c r="A6357" s="7">
        <v>34918</v>
      </c>
      <c r="B6357" s="191">
        <v>558.94000200000005</v>
      </c>
      <c r="C6357" s="191">
        <v>561.23999000000003</v>
      </c>
      <c r="D6357" s="191">
        <v>558.94000200000005</v>
      </c>
      <c r="E6357" s="191">
        <v>560.03002900000001</v>
      </c>
      <c r="F6357" s="192">
        <v>560.03002900000001</v>
      </c>
      <c r="G6357" s="191">
        <v>277050000</v>
      </c>
      <c r="H6357" s="194">
        <f t="shared" si="99"/>
        <v>1.9501681684968462E-3</v>
      </c>
      <c r="I6357" s="193"/>
      <c r="J6357" s="197">
        <v>6355</v>
      </c>
      <c r="K6357" s="234">
        <v>1.9501681684968462E-3</v>
      </c>
      <c r="L6357" s="198">
        <v>7.7911580535830532E-3</v>
      </c>
    </row>
    <row r="6358" spans="1:12" ht="14.4" x14ac:dyDescent="0.3">
      <c r="A6358" s="7">
        <v>34915</v>
      </c>
      <c r="B6358" s="191">
        <v>558.75</v>
      </c>
      <c r="C6358" s="191">
        <v>559.57000700000003</v>
      </c>
      <c r="D6358" s="191">
        <v>557.90997300000004</v>
      </c>
      <c r="E6358" s="191">
        <v>558.94000200000005</v>
      </c>
      <c r="F6358" s="192">
        <v>558.94000200000005</v>
      </c>
      <c r="G6358" s="191">
        <v>314740000</v>
      </c>
      <c r="H6358" s="194">
        <f t="shared" si="99"/>
        <v>3.4004832214773966E-4</v>
      </c>
      <c r="I6358" s="193"/>
      <c r="J6358" s="197">
        <v>6356</v>
      </c>
      <c r="K6358" s="234">
        <v>3.4004832214773966E-4</v>
      </c>
      <c r="L6358" s="198">
        <v>7.7930723532730894E-3</v>
      </c>
    </row>
    <row r="6359" spans="1:12" ht="14.4" x14ac:dyDescent="0.3">
      <c r="A6359" s="7">
        <v>34914</v>
      </c>
      <c r="B6359" s="191">
        <v>558.79998799999998</v>
      </c>
      <c r="C6359" s="191">
        <v>558.79998799999998</v>
      </c>
      <c r="D6359" s="191">
        <v>554.09997599999997</v>
      </c>
      <c r="E6359" s="191">
        <v>558.75</v>
      </c>
      <c r="F6359" s="192">
        <v>558.75</v>
      </c>
      <c r="G6359" s="191">
        <v>353110000</v>
      </c>
      <c r="H6359" s="194">
        <f t="shared" si="99"/>
        <v>-8.9455979014775542E-5</v>
      </c>
      <c r="I6359" s="193"/>
      <c r="J6359" s="197">
        <v>6357</v>
      </c>
      <c r="K6359" s="234">
        <v>-8.9455979014775542E-5</v>
      </c>
      <c r="L6359" s="198">
        <v>7.7939228821911144E-3</v>
      </c>
    </row>
    <row r="6360" spans="1:12" ht="14.4" x14ac:dyDescent="0.3">
      <c r="A6360" s="7">
        <v>34913</v>
      </c>
      <c r="B6360" s="191">
        <v>559.64001499999995</v>
      </c>
      <c r="C6360" s="191">
        <v>565.61999500000002</v>
      </c>
      <c r="D6360" s="191">
        <v>557.86999500000002</v>
      </c>
      <c r="E6360" s="191">
        <v>558.79998799999998</v>
      </c>
      <c r="F6360" s="192">
        <v>558.79998799999998</v>
      </c>
      <c r="G6360" s="191">
        <v>374330000</v>
      </c>
      <c r="H6360" s="194">
        <f t="shared" si="99"/>
        <v>-1.5010131110799211E-3</v>
      </c>
      <c r="I6360" s="193"/>
      <c r="J6360" s="197">
        <v>6358</v>
      </c>
      <c r="K6360" s="234">
        <v>-1.5010131110799211E-3</v>
      </c>
      <c r="L6360" s="198">
        <v>7.8027986383718759E-3</v>
      </c>
    </row>
    <row r="6361" spans="1:12" ht="14.4" x14ac:dyDescent="0.3">
      <c r="A6361" s="7">
        <v>34912</v>
      </c>
      <c r="B6361" s="191">
        <v>562.05999799999995</v>
      </c>
      <c r="C6361" s="191">
        <v>562.10998500000005</v>
      </c>
      <c r="D6361" s="191">
        <v>556.669983</v>
      </c>
      <c r="E6361" s="191">
        <v>559.64001499999995</v>
      </c>
      <c r="F6361" s="192">
        <v>559.64001499999995</v>
      </c>
      <c r="G6361" s="191">
        <v>332210000</v>
      </c>
      <c r="H6361" s="194">
        <f t="shared" si="99"/>
        <v>-4.3055599199571613E-3</v>
      </c>
      <c r="I6361" s="193"/>
      <c r="J6361" s="197">
        <v>6359</v>
      </c>
      <c r="K6361" s="234">
        <v>-4.3055599199571613E-3</v>
      </c>
      <c r="L6361" s="198">
        <v>7.8099465536787312E-3</v>
      </c>
    </row>
    <row r="6362" spans="1:12" ht="14.4" x14ac:dyDescent="0.3">
      <c r="A6362" s="7">
        <v>34911</v>
      </c>
      <c r="B6362" s="191">
        <v>562.92999299999997</v>
      </c>
      <c r="C6362" s="191">
        <v>563.48999000000003</v>
      </c>
      <c r="D6362" s="191">
        <v>560.05999799999995</v>
      </c>
      <c r="E6362" s="191">
        <v>562.05999799999995</v>
      </c>
      <c r="F6362" s="192">
        <v>562.05999799999995</v>
      </c>
      <c r="G6362" s="191">
        <v>291950000</v>
      </c>
      <c r="H6362" s="194">
        <f t="shared" si="99"/>
        <v>-1.5454763661882504E-3</v>
      </c>
      <c r="I6362" s="193"/>
      <c r="J6362" s="197">
        <v>6360</v>
      </c>
      <c r="K6362" s="234">
        <v>-1.5454763661882504E-3</v>
      </c>
      <c r="L6362" s="198">
        <v>7.8125E-3</v>
      </c>
    </row>
    <row r="6363" spans="1:12" ht="14.4" x14ac:dyDescent="0.3">
      <c r="A6363" s="7">
        <v>34908</v>
      </c>
      <c r="B6363" s="191">
        <v>565.21997099999999</v>
      </c>
      <c r="C6363" s="191">
        <v>565.40002400000003</v>
      </c>
      <c r="D6363" s="191">
        <v>562.03997800000002</v>
      </c>
      <c r="E6363" s="191">
        <v>562.92999299999997</v>
      </c>
      <c r="F6363" s="192">
        <v>562.92999299999997</v>
      </c>
      <c r="G6363" s="191">
        <v>311590000</v>
      </c>
      <c r="H6363" s="194">
        <f t="shared" si="99"/>
        <v>-4.0514810471904208E-3</v>
      </c>
      <c r="I6363" s="193"/>
      <c r="J6363" s="197">
        <v>6361</v>
      </c>
      <c r="K6363" s="234">
        <v>-4.0514810471904208E-3</v>
      </c>
      <c r="L6363" s="198">
        <v>7.8139703773170751E-3</v>
      </c>
    </row>
    <row r="6364" spans="1:12" ht="14.4" x14ac:dyDescent="0.3">
      <c r="A6364" s="7">
        <v>34907</v>
      </c>
      <c r="B6364" s="191">
        <v>561.60998500000005</v>
      </c>
      <c r="C6364" s="191">
        <v>565.330017</v>
      </c>
      <c r="D6364" s="191">
        <v>561.60998500000005</v>
      </c>
      <c r="E6364" s="191">
        <v>565.21997099999999</v>
      </c>
      <c r="F6364" s="192">
        <v>565.21997099999999</v>
      </c>
      <c r="G6364" s="191">
        <v>356570000</v>
      </c>
      <c r="H6364" s="194">
        <f t="shared" si="99"/>
        <v>6.4279234636469918E-3</v>
      </c>
      <c r="I6364" s="193"/>
      <c r="J6364" s="197">
        <v>6362</v>
      </c>
      <c r="K6364" s="234">
        <v>6.4279234636469918E-3</v>
      </c>
      <c r="L6364" s="198">
        <v>7.817132897939949E-3</v>
      </c>
    </row>
    <row r="6365" spans="1:12" ht="14.4" x14ac:dyDescent="0.3">
      <c r="A6365" s="7">
        <v>34906</v>
      </c>
      <c r="B6365" s="191">
        <v>561.09997599999997</v>
      </c>
      <c r="C6365" s="191">
        <v>563.78002900000001</v>
      </c>
      <c r="D6365" s="191">
        <v>560.84997599999997</v>
      </c>
      <c r="E6365" s="191">
        <v>561.60998500000005</v>
      </c>
      <c r="F6365" s="192">
        <v>561.60998500000005</v>
      </c>
      <c r="G6365" s="191">
        <v>393470000</v>
      </c>
      <c r="H6365" s="194">
        <f t="shared" si="99"/>
        <v>9.0894496848112837E-4</v>
      </c>
      <c r="I6365" s="193"/>
      <c r="J6365" s="197">
        <v>6363</v>
      </c>
      <c r="K6365" s="234">
        <v>9.0894496848112837E-4</v>
      </c>
      <c r="L6365" s="198">
        <v>7.8274619014067539E-3</v>
      </c>
    </row>
    <row r="6366" spans="1:12" ht="14.4" x14ac:dyDescent="0.3">
      <c r="A6366" s="7">
        <v>34905</v>
      </c>
      <c r="B6366" s="191">
        <v>556.63000499999998</v>
      </c>
      <c r="C6366" s="191">
        <v>561.75</v>
      </c>
      <c r="D6366" s="191">
        <v>556.34002699999996</v>
      </c>
      <c r="E6366" s="191">
        <v>561.09997599999997</v>
      </c>
      <c r="F6366" s="192">
        <v>561.09997599999997</v>
      </c>
      <c r="G6366" s="191">
        <v>373200000</v>
      </c>
      <c r="H6366" s="194">
        <f t="shared" si="99"/>
        <v>8.0304169014388423E-3</v>
      </c>
      <c r="I6366" s="193"/>
      <c r="J6366" s="197">
        <v>6364</v>
      </c>
      <c r="K6366" s="234">
        <v>8.0304169014388423E-3</v>
      </c>
      <c r="L6366" s="198">
        <v>7.8284597480841912E-3</v>
      </c>
    </row>
    <row r="6367" spans="1:12" ht="14.4" x14ac:dyDescent="0.3">
      <c r="A6367" s="7">
        <v>34904</v>
      </c>
      <c r="B6367" s="191">
        <v>553.61999500000002</v>
      </c>
      <c r="C6367" s="191">
        <v>557.21002199999998</v>
      </c>
      <c r="D6367" s="191">
        <v>553.61999500000002</v>
      </c>
      <c r="E6367" s="191">
        <v>556.63000499999998</v>
      </c>
      <c r="F6367" s="192">
        <v>556.63000499999998</v>
      </c>
      <c r="G6367" s="191">
        <v>315300000</v>
      </c>
      <c r="H6367" s="194">
        <f t="shared" si="99"/>
        <v>5.4369604190324912E-3</v>
      </c>
      <c r="I6367" s="193"/>
      <c r="J6367" s="197">
        <v>6365</v>
      </c>
      <c r="K6367" s="234">
        <v>5.4369604190324912E-3</v>
      </c>
      <c r="L6367" s="198">
        <v>7.8324913345220008E-3</v>
      </c>
    </row>
    <row r="6368" spans="1:12" ht="14.4" x14ac:dyDescent="0.3">
      <c r="A6368" s="7">
        <v>34901</v>
      </c>
      <c r="B6368" s="191">
        <v>553.34002699999996</v>
      </c>
      <c r="C6368" s="191">
        <v>554.72997999999995</v>
      </c>
      <c r="D6368" s="191">
        <v>550.90997300000004</v>
      </c>
      <c r="E6368" s="191">
        <v>553.61999500000002</v>
      </c>
      <c r="F6368" s="192">
        <v>553.61999500000002</v>
      </c>
      <c r="G6368" s="191">
        <v>431830000</v>
      </c>
      <c r="H6368" s="194">
        <f t="shared" si="99"/>
        <v>1.4455505145104082E-4</v>
      </c>
      <c r="I6368" s="193"/>
      <c r="J6368" s="197">
        <v>6366</v>
      </c>
      <c r="K6368" s="234">
        <v>1.4455505145104082E-4</v>
      </c>
      <c r="L6368" s="198">
        <v>7.8405919579734688E-3</v>
      </c>
    </row>
    <row r="6369" spans="1:12" ht="14.4" x14ac:dyDescent="0.3">
      <c r="A6369" s="7">
        <v>34900</v>
      </c>
      <c r="B6369" s="191">
        <v>550.97997999999995</v>
      </c>
      <c r="C6369" s="191">
        <v>554.42999299999997</v>
      </c>
      <c r="D6369" s="191">
        <v>549.09997599999997</v>
      </c>
      <c r="E6369" s="191">
        <v>553.53997800000002</v>
      </c>
      <c r="F6369" s="192">
        <v>553.53997800000002</v>
      </c>
      <c r="G6369" s="191">
        <v>383380000</v>
      </c>
      <c r="H6369" s="194">
        <f t="shared" si="99"/>
        <v>4.6462631909058921E-3</v>
      </c>
      <c r="I6369" s="193"/>
      <c r="J6369" s="197">
        <v>6367</v>
      </c>
      <c r="K6369" s="234">
        <v>4.6462631909058921E-3</v>
      </c>
      <c r="L6369" s="198">
        <v>7.8495334094269304E-3</v>
      </c>
    </row>
    <row r="6370" spans="1:12" ht="14.4" x14ac:dyDescent="0.3">
      <c r="A6370" s="7">
        <v>34899</v>
      </c>
      <c r="B6370" s="191">
        <v>556.580017</v>
      </c>
      <c r="C6370" s="191">
        <v>558.46002199999998</v>
      </c>
      <c r="D6370" s="191">
        <v>542.51000999999997</v>
      </c>
      <c r="E6370" s="191">
        <v>550.97997999999995</v>
      </c>
      <c r="F6370" s="192">
        <v>550.97997999999995</v>
      </c>
      <c r="G6370" s="191">
        <v>489850000</v>
      </c>
      <c r="H6370" s="194">
        <f t="shared" si="99"/>
        <v>-1.3394050971118621E-2</v>
      </c>
      <c r="I6370" s="193"/>
      <c r="J6370" s="197">
        <v>6368</v>
      </c>
      <c r="K6370" s="234">
        <v>-1.3394050971118621E-2</v>
      </c>
      <c r="L6370" s="198">
        <v>7.853184963569234E-3</v>
      </c>
    </row>
    <row r="6371" spans="1:12" ht="14.4" x14ac:dyDescent="0.3">
      <c r="A6371" s="7">
        <v>34898</v>
      </c>
      <c r="B6371" s="191">
        <v>562.54998799999998</v>
      </c>
      <c r="C6371" s="191">
        <v>562.71997099999999</v>
      </c>
      <c r="D6371" s="191">
        <v>556.85998500000005</v>
      </c>
      <c r="E6371" s="191">
        <v>558.46002199999998</v>
      </c>
      <c r="F6371" s="192">
        <v>558.46002199999998</v>
      </c>
      <c r="G6371" s="191">
        <v>372230000</v>
      </c>
      <c r="H6371" s="194">
        <f t="shared" si="99"/>
        <v>-7.5702822354602479E-3</v>
      </c>
      <c r="I6371" s="193"/>
      <c r="J6371" s="197">
        <v>6369</v>
      </c>
      <c r="K6371" s="234">
        <v>-7.5702822354602479E-3</v>
      </c>
      <c r="L6371" s="198">
        <v>7.8560291817415754E-3</v>
      </c>
    </row>
    <row r="6372" spans="1:12" ht="14.4" x14ac:dyDescent="0.3">
      <c r="A6372" s="7">
        <v>34897</v>
      </c>
      <c r="B6372" s="191">
        <v>560.34002699999996</v>
      </c>
      <c r="C6372" s="191">
        <v>562.94000200000005</v>
      </c>
      <c r="D6372" s="191">
        <v>559.45001200000002</v>
      </c>
      <c r="E6372" s="191">
        <v>562.71997099999999</v>
      </c>
      <c r="F6372" s="192">
        <v>562.71997099999999</v>
      </c>
      <c r="G6372" s="191">
        <v>322540000</v>
      </c>
      <c r="H6372" s="194">
        <f t="shared" si="99"/>
        <v>5.0544855671341782E-3</v>
      </c>
      <c r="I6372" s="193"/>
      <c r="J6372" s="197">
        <v>6370</v>
      </c>
      <c r="K6372" s="234">
        <v>5.0544855671341782E-3</v>
      </c>
      <c r="L6372" s="198">
        <v>7.862491014257466E-3</v>
      </c>
    </row>
    <row r="6373" spans="1:12" ht="14.4" x14ac:dyDescent="0.3">
      <c r="A6373" s="7">
        <v>34894</v>
      </c>
      <c r="B6373" s="191">
        <v>561</v>
      </c>
      <c r="C6373" s="191">
        <v>561</v>
      </c>
      <c r="D6373" s="191">
        <v>556.40997300000004</v>
      </c>
      <c r="E6373" s="191">
        <v>559.89001499999995</v>
      </c>
      <c r="F6373" s="192">
        <v>559.89001499999995</v>
      </c>
      <c r="G6373" s="191">
        <v>312930000</v>
      </c>
      <c r="H6373" s="194">
        <f t="shared" si="99"/>
        <v>-1.9785828877006265E-3</v>
      </c>
      <c r="I6373" s="193"/>
      <c r="J6373" s="197">
        <v>6371</v>
      </c>
      <c r="K6373" s="234">
        <v>-1.9785828877006265E-3</v>
      </c>
      <c r="L6373" s="198">
        <v>7.8648955954809616E-3</v>
      </c>
    </row>
    <row r="6374" spans="1:12" ht="14.4" x14ac:dyDescent="0.3">
      <c r="A6374" s="7">
        <v>34893</v>
      </c>
      <c r="B6374" s="191">
        <v>560.89001499999995</v>
      </c>
      <c r="C6374" s="191">
        <v>562</v>
      </c>
      <c r="D6374" s="191">
        <v>559.07000700000003</v>
      </c>
      <c r="E6374" s="191">
        <v>561</v>
      </c>
      <c r="F6374" s="192">
        <v>561</v>
      </c>
      <c r="G6374" s="191">
        <v>387500000</v>
      </c>
      <c r="H6374" s="194">
        <f t="shared" si="99"/>
        <v>1.9609013720818603E-4</v>
      </c>
      <c r="I6374" s="193"/>
      <c r="J6374" s="197">
        <v>6372</v>
      </c>
      <c r="K6374" s="234">
        <v>1.9609013720818603E-4</v>
      </c>
      <c r="L6374" s="198">
        <v>7.8676792562785217E-3</v>
      </c>
    </row>
    <row r="6375" spans="1:12" ht="14.4" x14ac:dyDescent="0.3">
      <c r="A6375" s="7">
        <v>34892</v>
      </c>
      <c r="B6375" s="191">
        <v>555.27002000000005</v>
      </c>
      <c r="C6375" s="191">
        <v>561.55999799999995</v>
      </c>
      <c r="D6375" s="191">
        <v>554.27002000000005</v>
      </c>
      <c r="E6375" s="191">
        <v>560.89001499999995</v>
      </c>
      <c r="F6375" s="192">
        <v>560.89001499999995</v>
      </c>
      <c r="G6375" s="191">
        <v>416360000</v>
      </c>
      <c r="H6375" s="194">
        <f t="shared" si="99"/>
        <v>1.1013348860111788E-2</v>
      </c>
      <c r="I6375" s="193"/>
      <c r="J6375" s="197">
        <v>6373</v>
      </c>
      <c r="K6375" s="234">
        <v>1.1013348860111788E-2</v>
      </c>
      <c r="L6375" s="198">
        <v>7.8806103189219892E-3</v>
      </c>
    </row>
    <row r="6376" spans="1:12" ht="14.4" x14ac:dyDescent="0.3">
      <c r="A6376" s="7">
        <v>34891</v>
      </c>
      <c r="B6376" s="191">
        <v>556.78002900000001</v>
      </c>
      <c r="C6376" s="191">
        <v>557.19000200000005</v>
      </c>
      <c r="D6376" s="191">
        <v>553.79998799999998</v>
      </c>
      <c r="E6376" s="191">
        <v>554.78002900000001</v>
      </c>
      <c r="F6376" s="192">
        <v>554.78002900000001</v>
      </c>
      <c r="G6376" s="191">
        <v>376770000</v>
      </c>
      <c r="H6376" s="194">
        <f t="shared" si="99"/>
        <v>-4.3252265678665859E-3</v>
      </c>
      <c r="I6376" s="193"/>
      <c r="J6376" s="197">
        <v>6374</v>
      </c>
      <c r="K6376" s="234">
        <v>-4.3252265678665859E-3</v>
      </c>
      <c r="L6376" s="198">
        <v>7.885772842099445E-3</v>
      </c>
    </row>
    <row r="6377" spans="1:12" ht="14.4" x14ac:dyDescent="0.3">
      <c r="A6377" s="7">
        <v>34890</v>
      </c>
      <c r="B6377" s="191">
        <v>556.36999500000002</v>
      </c>
      <c r="C6377" s="191">
        <v>558.47997999999995</v>
      </c>
      <c r="D6377" s="191">
        <v>555.77002000000005</v>
      </c>
      <c r="E6377" s="191">
        <v>557.19000200000005</v>
      </c>
      <c r="F6377" s="192">
        <v>557.19000200000005</v>
      </c>
      <c r="G6377" s="191">
        <v>409700000</v>
      </c>
      <c r="H6377" s="194">
        <f t="shared" si="99"/>
        <v>1.4738519463114331E-3</v>
      </c>
      <c r="I6377" s="193"/>
      <c r="J6377" s="197">
        <v>6375</v>
      </c>
      <c r="K6377" s="234">
        <v>1.4738519463114331E-3</v>
      </c>
      <c r="L6377" s="198">
        <v>7.8935222431478283E-3</v>
      </c>
    </row>
    <row r="6378" spans="1:12" ht="14.4" x14ac:dyDescent="0.3">
      <c r="A6378" s="7">
        <v>34887</v>
      </c>
      <c r="B6378" s="191">
        <v>553.90002400000003</v>
      </c>
      <c r="C6378" s="191">
        <v>556.57000700000003</v>
      </c>
      <c r="D6378" s="191">
        <v>553.04998799999998</v>
      </c>
      <c r="E6378" s="191">
        <v>556.36999500000002</v>
      </c>
      <c r="F6378" s="192">
        <v>556.36999500000002</v>
      </c>
      <c r="G6378" s="191">
        <v>466540000</v>
      </c>
      <c r="H6378" s="194">
        <f t="shared" si="99"/>
        <v>4.2961155308961141E-3</v>
      </c>
      <c r="I6378" s="193"/>
      <c r="J6378" s="197">
        <v>6376</v>
      </c>
      <c r="K6378" s="234">
        <v>4.2961155308961141E-3</v>
      </c>
      <c r="L6378" s="198">
        <v>7.8937702495846234E-3</v>
      </c>
    </row>
    <row r="6379" spans="1:12" ht="14.4" x14ac:dyDescent="0.3">
      <c r="A6379" s="7">
        <v>34886</v>
      </c>
      <c r="B6379" s="191">
        <v>547.26000999999997</v>
      </c>
      <c r="C6379" s="191">
        <v>553.98999000000003</v>
      </c>
      <c r="D6379" s="191">
        <v>546.59002699999996</v>
      </c>
      <c r="E6379" s="191">
        <v>553.98999000000003</v>
      </c>
      <c r="F6379" s="192">
        <v>553.98999000000003</v>
      </c>
      <c r="G6379" s="191">
        <v>420500000</v>
      </c>
      <c r="H6379" s="194">
        <f t="shared" si="99"/>
        <v>1.229759141363183E-2</v>
      </c>
      <c r="I6379" s="193"/>
      <c r="J6379" s="197">
        <v>6377</v>
      </c>
      <c r="K6379" s="234">
        <v>1.229759141363183E-2</v>
      </c>
      <c r="L6379" s="198">
        <v>7.9089942119620876E-3</v>
      </c>
    </row>
    <row r="6380" spans="1:12" ht="14.4" x14ac:dyDescent="0.3">
      <c r="A6380" s="7">
        <v>34885</v>
      </c>
      <c r="B6380" s="191">
        <v>547.09002699999996</v>
      </c>
      <c r="C6380" s="191">
        <v>549.97997999999995</v>
      </c>
      <c r="D6380" s="191">
        <v>546.28002900000001</v>
      </c>
      <c r="E6380" s="191">
        <v>547.26000999999997</v>
      </c>
      <c r="F6380" s="192">
        <v>547.26000999999997</v>
      </c>
      <c r="G6380" s="191">
        <v>357850000</v>
      </c>
      <c r="H6380" s="194">
        <f t="shared" si="99"/>
        <v>3.1070389078761621E-4</v>
      </c>
      <c r="I6380" s="193"/>
      <c r="J6380" s="197">
        <v>6378</v>
      </c>
      <c r="K6380" s="234">
        <v>3.1070389078761621E-4</v>
      </c>
      <c r="L6380" s="198">
        <v>7.9194084074941801E-3</v>
      </c>
    </row>
    <row r="6381" spans="1:12" ht="14.4" x14ac:dyDescent="0.3">
      <c r="A6381" s="7">
        <v>34883</v>
      </c>
      <c r="B6381" s="191">
        <v>544.75</v>
      </c>
      <c r="C6381" s="191">
        <v>547.09997599999997</v>
      </c>
      <c r="D6381" s="191">
        <v>544.42999299999997</v>
      </c>
      <c r="E6381" s="191">
        <v>547.09002699999996</v>
      </c>
      <c r="F6381" s="192">
        <v>547.09002699999996</v>
      </c>
      <c r="G6381" s="191">
        <v>117900000</v>
      </c>
      <c r="H6381" s="194">
        <f t="shared" si="99"/>
        <v>4.2955979807250367E-3</v>
      </c>
      <c r="I6381" s="193"/>
      <c r="J6381" s="197">
        <v>6379</v>
      </c>
      <c r="K6381" s="234">
        <v>4.2955979807250367E-3</v>
      </c>
      <c r="L6381" s="198">
        <v>7.9241023673412743E-3</v>
      </c>
    </row>
    <row r="6382" spans="1:12" ht="14.4" x14ac:dyDescent="0.3">
      <c r="A6382" s="7">
        <v>34880</v>
      </c>
      <c r="B6382" s="191">
        <v>543.86999500000002</v>
      </c>
      <c r="C6382" s="191">
        <v>546.82000700000003</v>
      </c>
      <c r="D6382" s="191">
        <v>543.51000999999997</v>
      </c>
      <c r="E6382" s="191">
        <v>544.75</v>
      </c>
      <c r="F6382" s="192">
        <v>544.75</v>
      </c>
      <c r="G6382" s="191">
        <v>311650000</v>
      </c>
      <c r="H6382" s="194">
        <f t="shared" si="99"/>
        <v>1.6180429295423492E-3</v>
      </c>
      <c r="I6382" s="193"/>
      <c r="J6382" s="197">
        <v>6380</v>
      </c>
      <c r="K6382" s="234">
        <v>1.6180429295423492E-3</v>
      </c>
      <c r="L6382" s="198">
        <v>7.9245200457901156E-3</v>
      </c>
    </row>
    <row r="6383" spans="1:12" ht="14.4" x14ac:dyDescent="0.3">
      <c r="A6383" s="7">
        <v>34879</v>
      </c>
      <c r="B6383" s="191">
        <v>544.72997999999995</v>
      </c>
      <c r="C6383" s="191">
        <v>546.25</v>
      </c>
      <c r="D6383" s="191">
        <v>540.78997800000002</v>
      </c>
      <c r="E6383" s="191">
        <v>543.86999500000002</v>
      </c>
      <c r="F6383" s="192">
        <v>543.86999500000002</v>
      </c>
      <c r="G6383" s="191">
        <v>313080000</v>
      </c>
      <c r="H6383" s="194">
        <f t="shared" si="99"/>
        <v>-1.5787363126221507E-3</v>
      </c>
      <c r="I6383" s="193"/>
      <c r="J6383" s="197">
        <v>6381</v>
      </c>
      <c r="K6383" s="234">
        <v>-1.5787363126221507E-3</v>
      </c>
      <c r="L6383" s="198">
        <v>7.9248658119890191E-3</v>
      </c>
    </row>
    <row r="6384" spans="1:12" ht="14.4" x14ac:dyDescent="0.3">
      <c r="A6384" s="7">
        <v>34878</v>
      </c>
      <c r="B6384" s="191">
        <v>542.42999299999997</v>
      </c>
      <c r="C6384" s="191">
        <v>546.330017</v>
      </c>
      <c r="D6384" s="191">
        <v>540.71997099999999</v>
      </c>
      <c r="E6384" s="191">
        <v>544.72997999999995</v>
      </c>
      <c r="F6384" s="192">
        <v>544.72997999999995</v>
      </c>
      <c r="G6384" s="191">
        <v>368060000</v>
      </c>
      <c r="H6384" s="194">
        <f t="shared" si="99"/>
        <v>4.2401545446989833E-3</v>
      </c>
      <c r="I6384" s="193"/>
      <c r="J6384" s="197">
        <v>6382</v>
      </c>
      <c r="K6384" s="234">
        <v>4.2401545446989833E-3</v>
      </c>
      <c r="L6384" s="198">
        <v>7.927990145379751E-3</v>
      </c>
    </row>
    <row r="6385" spans="1:12" ht="14.4" x14ac:dyDescent="0.3">
      <c r="A6385" s="7">
        <v>34877</v>
      </c>
      <c r="B6385" s="191">
        <v>544.10998500000005</v>
      </c>
      <c r="C6385" s="191">
        <v>547.07000700000003</v>
      </c>
      <c r="D6385" s="191">
        <v>542.19000200000005</v>
      </c>
      <c r="E6385" s="191">
        <v>542.42999299999997</v>
      </c>
      <c r="F6385" s="192">
        <v>542.42999299999997</v>
      </c>
      <c r="G6385" s="191">
        <v>346950000</v>
      </c>
      <c r="H6385" s="194">
        <f t="shared" si="99"/>
        <v>-3.1242754201728229E-3</v>
      </c>
      <c r="I6385" s="193"/>
      <c r="J6385" s="197">
        <v>6383</v>
      </c>
      <c r="K6385" s="234">
        <v>-3.1242754201728229E-3</v>
      </c>
      <c r="L6385" s="198">
        <v>7.9369738058551638E-3</v>
      </c>
    </row>
    <row r="6386" spans="1:12" ht="14.4" x14ac:dyDescent="0.3">
      <c r="A6386" s="7">
        <v>34876</v>
      </c>
      <c r="B6386" s="191">
        <v>549.71002199999998</v>
      </c>
      <c r="C6386" s="191">
        <v>549.78997800000002</v>
      </c>
      <c r="D6386" s="191">
        <v>544.05999799999995</v>
      </c>
      <c r="E6386" s="191">
        <v>544.13000499999998</v>
      </c>
      <c r="F6386" s="192">
        <v>544.13000499999998</v>
      </c>
      <c r="G6386" s="191">
        <v>296720000</v>
      </c>
      <c r="H6386" s="194">
        <f t="shared" si="99"/>
        <v>-1.0150837308183547E-2</v>
      </c>
      <c r="I6386" s="193"/>
      <c r="J6386" s="197">
        <v>6384</v>
      </c>
      <c r="K6386" s="234">
        <v>-1.0150837308183547E-2</v>
      </c>
      <c r="L6386" s="198">
        <v>7.9375488532077969E-3</v>
      </c>
    </row>
    <row r="6387" spans="1:12" ht="14.4" x14ac:dyDescent="0.3">
      <c r="A6387" s="7">
        <v>34873</v>
      </c>
      <c r="B6387" s="191">
        <v>551.07000700000003</v>
      </c>
      <c r="C6387" s="191">
        <v>551.07000700000003</v>
      </c>
      <c r="D6387" s="191">
        <v>548.22997999999995</v>
      </c>
      <c r="E6387" s="191">
        <v>549.71002199999998</v>
      </c>
      <c r="F6387" s="192">
        <v>549.71002199999998</v>
      </c>
      <c r="G6387" s="191">
        <v>321660000</v>
      </c>
      <c r="H6387" s="194">
        <f t="shared" si="99"/>
        <v>-2.4678987836840327E-3</v>
      </c>
      <c r="I6387" s="193"/>
      <c r="J6387" s="197">
        <v>6385</v>
      </c>
      <c r="K6387" s="234">
        <v>-2.4678987836840327E-3</v>
      </c>
      <c r="L6387" s="198">
        <v>7.9378915273106837E-3</v>
      </c>
    </row>
    <row r="6388" spans="1:12" ht="14.4" x14ac:dyDescent="0.3">
      <c r="A6388" s="7">
        <v>34872</v>
      </c>
      <c r="B6388" s="191">
        <v>543.97997999999995</v>
      </c>
      <c r="C6388" s="191">
        <v>551.07000700000003</v>
      </c>
      <c r="D6388" s="191">
        <v>543.97997999999995</v>
      </c>
      <c r="E6388" s="191">
        <v>551.07000700000003</v>
      </c>
      <c r="F6388" s="192">
        <v>551.07000700000003</v>
      </c>
      <c r="G6388" s="191">
        <v>421000000</v>
      </c>
      <c r="H6388" s="194">
        <f t="shared" si="99"/>
        <v>1.3033617523939167E-2</v>
      </c>
      <c r="I6388" s="193"/>
      <c r="J6388" s="197">
        <v>6386</v>
      </c>
      <c r="K6388" s="234">
        <v>1.3033617523939167E-2</v>
      </c>
      <c r="L6388" s="198">
        <v>7.9481317978180848E-3</v>
      </c>
    </row>
    <row r="6389" spans="1:12" ht="14.4" x14ac:dyDescent="0.3">
      <c r="A6389" s="7">
        <v>34871</v>
      </c>
      <c r="B6389" s="191">
        <v>544.97997999999995</v>
      </c>
      <c r="C6389" s="191">
        <v>545.92999299999997</v>
      </c>
      <c r="D6389" s="191">
        <v>543.90002400000003</v>
      </c>
      <c r="E6389" s="191">
        <v>543.97997999999995</v>
      </c>
      <c r="F6389" s="192">
        <v>543.97997999999995</v>
      </c>
      <c r="G6389" s="191">
        <v>398210000</v>
      </c>
      <c r="H6389" s="194">
        <f t="shared" si="99"/>
        <v>-1.8349297895309843E-3</v>
      </c>
      <c r="I6389" s="193"/>
      <c r="J6389" s="197">
        <v>6387</v>
      </c>
      <c r="K6389" s="234">
        <v>-1.8349297895309843E-3</v>
      </c>
      <c r="L6389" s="198">
        <v>7.9549509342614153E-3</v>
      </c>
    </row>
    <row r="6390" spans="1:12" ht="14.4" x14ac:dyDescent="0.3">
      <c r="A6390" s="7">
        <v>34870</v>
      </c>
      <c r="B6390" s="191">
        <v>545.21997099999999</v>
      </c>
      <c r="C6390" s="191">
        <v>545.44000200000005</v>
      </c>
      <c r="D6390" s="191">
        <v>543.42999299999997</v>
      </c>
      <c r="E6390" s="191">
        <v>544.97997999999995</v>
      </c>
      <c r="F6390" s="192">
        <v>544.97997999999995</v>
      </c>
      <c r="G6390" s="191">
        <v>382370000</v>
      </c>
      <c r="H6390" s="194">
        <f t="shared" si="99"/>
        <v>-4.4017279770559213E-4</v>
      </c>
      <c r="I6390" s="193"/>
      <c r="J6390" s="197">
        <v>6388</v>
      </c>
      <c r="K6390" s="234">
        <v>-4.4017279770559213E-4</v>
      </c>
      <c r="L6390" s="198">
        <v>7.9647435185978329E-3</v>
      </c>
    </row>
    <row r="6391" spans="1:12" ht="14.4" x14ac:dyDescent="0.3">
      <c r="A6391" s="7">
        <v>34869</v>
      </c>
      <c r="B6391" s="191">
        <v>539.830017</v>
      </c>
      <c r="C6391" s="191">
        <v>545.21997099999999</v>
      </c>
      <c r="D6391" s="191">
        <v>539.830017</v>
      </c>
      <c r="E6391" s="191">
        <v>545.21997099999999</v>
      </c>
      <c r="F6391" s="192">
        <v>545.21997099999999</v>
      </c>
      <c r="G6391" s="191">
        <v>322990000</v>
      </c>
      <c r="H6391" s="194">
        <f t="shared" si="99"/>
        <v>9.9845392628472324E-3</v>
      </c>
      <c r="I6391" s="193"/>
      <c r="J6391" s="197">
        <v>6389</v>
      </c>
      <c r="K6391" s="234">
        <v>9.9845392628472324E-3</v>
      </c>
      <c r="L6391" s="198">
        <v>7.9679693613367315E-3</v>
      </c>
    </row>
    <row r="6392" spans="1:12" ht="14.4" x14ac:dyDescent="0.3">
      <c r="A6392" s="7">
        <v>34866</v>
      </c>
      <c r="B6392" s="191">
        <v>537.51000999999997</v>
      </c>
      <c r="C6392" s="191">
        <v>539.97997999999995</v>
      </c>
      <c r="D6392" s="191">
        <v>537.11999500000002</v>
      </c>
      <c r="E6392" s="191">
        <v>539.830017</v>
      </c>
      <c r="F6392" s="192">
        <v>539.830017</v>
      </c>
      <c r="G6392" s="191">
        <v>442740000</v>
      </c>
      <c r="H6392" s="194">
        <f t="shared" si="99"/>
        <v>5.0454684711560231E-3</v>
      </c>
      <c r="I6392" s="193"/>
      <c r="J6392" s="197">
        <v>6390</v>
      </c>
      <c r="K6392" s="234">
        <v>5.0454684711560231E-3</v>
      </c>
      <c r="L6392" s="198">
        <v>7.9719128092108783E-3</v>
      </c>
    </row>
    <row r="6393" spans="1:12" ht="14.4" x14ac:dyDescent="0.3">
      <c r="A6393" s="7">
        <v>34865</v>
      </c>
      <c r="B6393" s="191">
        <v>536.47997999999995</v>
      </c>
      <c r="C6393" s="191">
        <v>539.07000700000003</v>
      </c>
      <c r="D6393" s="191">
        <v>535.55999799999995</v>
      </c>
      <c r="E6393" s="191">
        <v>537.11999500000002</v>
      </c>
      <c r="F6393" s="192">
        <v>537.11999500000002</v>
      </c>
      <c r="G6393" s="191">
        <v>334700000</v>
      </c>
      <c r="H6393" s="194">
        <f t="shared" si="99"/>
        <v>1.2116689379432766E-3</v>
      </c>
      <c r="I6393" s="193"/>
      <c r="J6393" s="197">
        <v>6391</v>
      </c>
      <c r="K6393" s="234">
        <v>1.2116689379432766E-3</v>
      </c>
      <c r="L6393" s="198">
        <v>7.98097318506359E-3</v>
      </c>
    </row>
    <row r="6394" spans="1:12" ht="14.4" x14ac:dyDescent="0.3">
      <c r="A6394" s="7">
        <v>34864</v>
      </c>
      <c r="B6394" s="191">
        <v>536.04998799999998</v>
      </c>
      <c r="C6394" s="191">
        <v>536.47997999999995</v>
      </c>
      <c r="D6394" s="191">
        <v>533.830017</v>
      </c>
      <c r="E6394" s="191">
        <v>536.46997099999999</v>
      </c>
      <c r="F6394" s="192">
        <v>536.46997099999999</v>
      </c>
      <c r="G6394" s="191">
        <v>330770000</v>
      </c>
      <c r="H6394" s="194">
        <f t="shared" si="99"/>
        <v>7.8347730510536272E-4</v>
      </c>
      <c r="I6394" s="193"/>
      <c r="J6394" s="197">
        <v>6392</v>
      </c>
      <c r="K6394" s="234">
        <v>7.8347730510536272E-4</v>
      </c>
      <c r="L6394" s="198">
        <v>7.9826536324319065E-3</v>
      </c>
    </row>
    <row r="6395" spans="1:12" ht="14.4" x14ac:dyDescent="0.3">
      <c r="A6395" s="7">
        <v>34863</v>
      </c>
      <c r="B6395" s="191">
        <v>530.88000499999998</v>
      </c>
      <c r="C6395" s="191">
        <v>536.22997999999995</v>
      </c>
      <c r="D6395" s="191">
        <v>530.88000499999998</v>
      </c>
      <c r="E6395" s="191">
        <v>536.04998799999998</v>
      </c>
      <c r="F6395" s="192">
        <v>536.04998799999998</v>
      </c>
      <c r="G6395" s="191">
        <v>339660000</v>
      </c>
      <c r="H6395" s="194">
        <f t="shared" si="99"/>
        <v>9.7385152036381598E-3</v>
      </c>
      <c r="I6395" s="193"/>
      <c r="J6395" s="197">
        <v>6393</v>
      </c>
      <c r="K6395" s="234">
        <v>9.7385152036381598E-3</v>
      </c>
      <c r="L6395" s="198">
        <v>7.9836079860841017E-3</v>
      </c>
    </row>
    <row r="6396" spans="1:12" ht="14.4" x14ac:dyDescent="0.3">
      <c r="A6396" s="7">
        <v>34862</v>
      </c>
      <c r="B6396" s="191">
        <v>527.94000200000005</v>
      </c>
      <c r="C6396" s="191">
        <v>532.53997800000002</v>
      </c>
      <c r="D6396" s="191">
        <v>527.94000200000005</v>
      </c>
      <c r="E6396" s="191">
        <v>530.88000499999998</v>
      </c>
      <c r="F6396" s="192">
        <v>530.88000499999998</v>
      </c>
      <c r="G6396" s="191">
        <v>289920000</v>
      </c>
      <c r="H6396" s="194">
        <f t="shared" si="99"/>
        <v>5.5688202993944246E-3</v>
      </c>
      <c r="I6396" s="193"/>
      <c r="J6396" s="197">
        <v>6394</v>
      </c>
      <c r="K6396" s="234">
        <v>5.5688202993944246E-3</v>
      </c>
      <c r="L6396" s="198">
        <v>7.9855836719483504E-3</v>
      </c>
    </row>
    <row r="6397" spans="1:12" ht="14.4" x14ac:dyDescent="0.3">
      <c r="A6397" s="7">
        <v>34859</v>
      </c>
      <c r="B6397" s="191">
        <v>532.34997599999997</v>
      </c>
      <c r="C6397" s="191">
        <v>532.34997599999997</v>
      </c>
      <c r="D6397" s="191">
        <v>526</v>
      </c>
      <c r="E6397" s="191">
        <v>527.94000200000005</v>
      </c>
      <c r="F6397" s="192">
        <v>527.94000200000005</v>
      </c>
      <c r="G6397" s="191">
        <v>327570000</v>
      </c>
      <c r="H6397" s="194">
        <f t="shared" si="99"/>
        <v>-8.2839752020575277E-3</v>
      </c>
      <c r="I6397" s="193"/>
      <c r="J6397" s="197">
        <v>6395</v>
      </c>
      <c r="K6397" s="234">
        <v>-8.2839752020575277E-3</v>
      </c>
      <c r="L6397" s="198">
        <v>7.987350200773017E-3</v>
      </c>
    </row>
    <row r="6398" spans="1:12" ht="14.4" x14ac:dyDescent="0.3">
      <c r="A6398" s="7">
        <v>34858</v>
      </c>
      <c r="B6398" s="191">
        <v>533.13000499999998</v>
      </c>
      <c r="C6398" s="191">
        <v>533.55999799999995</v>
      </c>
      <c r="D6398" s="191">
        <v>531.65002400000003</v>
      </c>
      <c r="E6398" s="191">
        <v>532.34997599999997</v>
      </c>
      <c r="F6398" s="192">
        <v>532.34997599999997</v>
      </c>
      <c r="G6398" s="191">
        <v>289880000</v>
      </c>
      <c r="H6398" s="194">
        <f t="shared" si="99"/>
        <v>-1.4631121727992278E-3</v>
      </c>
      <c r="I6398" s="193"/>
      <c r="J6398" s="197">
        <v>6396</v>
      </c>
      <c r="K6398" s="234">
        <v>-1.4631121727992278E-3</v>
      </c>
      <c r="L6398" s="198">
        <v>7.9985433725261994E-3</v>
      </c>
    </row>
    <row r="6399" spans="1:12" ht="14.4" x14ac:dyDescent="0.3">
      <c r="A6399" s="7">
        <v>34857</v>
      </c>
      <c r="B6399" s="191">
        <v>535.54998799999998</v>
      </c>
      <c r="C6399" s="191">
        <v>535.54998799999998</v>
      </c>
      <c r="D6399" s="191">
        <v>531.65997300000004</v>
      </c>
      <c r="E6399" s="191">
        <v>533.13000499999998</v>
      </c>
      <c r="F6399" s="192">
        <v>533.13000499999998</v>
      </c>
      <c r="G6399" s="191">
        <v>327790000</v>
      </c>
      <c r="H6399" s="194">
        <f t="shared" si="99"/>
        <v>-4.5186874320310919E-3</v>
      </c>
      <c r="I6399" s="193"/>
      <c r="J6399" s="197">
        <v>6397</v>
      </c>
      <c r="K6399" s="234">
        <v>-4.5186874320310919E-3</v>
      </c>
      <c r="L6399" s="198">
        <v>8.0004565559135439E-3</v>
      </c>
    </row>
    <row r="6400" spans="1:12" ht="14.4" x14ac:dyDescent="0.3">
      <c r="A6400" s="7">
        <v>34856</v>
      </c>
      <c r="B6400" s="191">
        <v>535.59997599999997</v>
      </c>
      <c r="C6400" s="191">
        <v>537.09002699999996</v>
      </c>
      <c r="D6400" s="191">
        <v>535.14001499999995</v>
      </c>
      <c r="E6400" s="191">
        <v>535.54998799999998</v>
      </c>
      <c r="F6400" s="192">
        <v>535.54998799999998</v>
      </c>
      <c r="G6400" s="191">
        <v>340490000</v>
      </c>
      <c r="H6400" s="194">
        <f t="shared" si="99"/>
        <v>-9.3330848095454029E-5</v>
      </c>
      <c r="I6400" s="193"/>
      <c r="J6400" s="197">
        <v>6398</v>
      </c>
      <c r="K6400" s="234">
        <v>-9.3330848095454029E-5</v>
      </c>
      <c r="L6400" s="198">
        <v>8.0005380289894894E-3</v>
      </c>
    </row>
    <row r="6401" spans="1:12" ht="14.4" x14ac:dyDescent="0.3">
      <c r="A6401" s="7">
        <v>34855</v>
      </c>
      <c r="B6401" s="191">
        <v>532.51000999999997</v>
      </c>
      <c r="C6401" s="191">
        <v>537.72997999999995</v>
      </c>
      <c r="D6401" s="191">
        <v>532.46997099999999</v>
      </c>
      <c r="E6401" s="191">
        <v>535.59997599999997</v>
      </c>
      <c r="F6401" s="192">
        <v>535.59997599999997</v>
      </c>
      <c r="G6401" s="191">
        <v>337520000</v>
      </c>
      <c r="H6401" s="194">
        <f t="shared" si="99"/>
        <v>5.8026439728334949E-3</v>
      </c>
      <c r="I6401" s="193"/>
      <c r="J6401" s="197">
        <v>6399</v>
      </c>
      <c r="K6401" s="234">
        <v>5.8026439728334949E-3</v>
      </c>
      <c r="L6401" s="198">
        <v>8.0016407166820253E-3</v>
      </c>
    </row>
    <row r="6402" spans="1:12" ht="14.4" x14ac:dyDescent="0.3">
      <c r="A6402" s="7">
        <v>34852</v>
      </c>
      <c r="B6402" s="191">
        <v>533.48999000000003</v>
      </c>
      <c r="C6402" s="191">
        <v>536.90997300000004</v>
      </c>
      <c r="D6402" s="191">
        <v>529.54998799999998</v>
      </c>
      <c r="E6402" s="191">
        <v>532.51000999999997</v>
      </c>
      <c r="F6402" s="192">
        <v>532.51000999999997</v>
      </c>
      <c r="G6402" s="191">
        <v>366000000</v>
      </c>
      <c r="H6402" s="194">
        <f t="shared" si="99"/>
        <v>-1.8369229383292996E-3</v>
      </c>
      <c r="I6402" s="193"/>
      <c r="J6402" s="197">
        <v>6400</v>
      </c>
      <c r="K6402" s="234">
        <v>-1.8369229383292996E-3</v>
      </c>
      <c r="L6402" s="198">
        <v>8.0101237256969462E-3</v>
      </c>
    </row>
    <row r="6403" spans="1:12" ht="14.4" x14ac:dyDescent="0.3">
      <c r="A6403" s="7">
        <v>34851</v>
      </c>
      <c r="B6403" s="191">
        <v>533.40002400000003</v>
      </c>
      <c r="C6403" s="191">
        <v>534.21002199999998</v>
      </c>
      <c r="D6403" s="191">
        <v>530.04998799999998</v>
      </c>
      <c r="E6403" s="191">
        <v>533.48999000000003</v>
      </c>
      <c r="F6403" s="192">
        <v>533.48999000000003</v>
      </c>
      <c r="G6403" s="191">
        <v>345920000</v>
      </c>
      <c r="H6403" s="194">
        <f t="shared" si="99"/>
        <v>1.6866515926516716E-4</v>
      </c>
      <c r="I6403" s="193"/>
      <c r="J6403" s="197">
        <v>6401</v>
      </c>
      <c r="K6403" s="234">
        <v>1.6866515926516716E-4</v>
      </c>
      <c r="L6403" s="198">
        <v>8.0146805473277783E-3</v>
      </c>
    </row>
    <row r="6404" spans="1:12" ht="14.4" x14ac:dyDescent="0.3">
      <c r="A6404" s="7">
        <v>34850</v>
      </c>
      <c r="B6404" s="191">
        <v>523.70001200000002</v>
      </c>
      <c r="C6404" s="191">
        <v>533.40997300000004</v>
      </c>
      <c r="D6404" s="191">
        <v>522.169983</v>
      </c>
      <c r="E6404" s="191">
        <v>533.40002400000003</v>
      </c>
      <c r="F6404" s="192">
        <v>533.40002400000003</v>
      </c>
      <c r="G6404" s="191">
        <v>358180000</v>
      </c>
      <c r="H6404" s="194">
        <f t="shared" ref="H6404:H6467" si="100">(F6404-F6405)/F6405</f>
        <v>1.87555038029651E-2</v>
      </c>
      <c r="I6404" s="193"/>
      <c r="J6404" s="197">
        <v>6402</v>
      </c>
      <c r="K6404" s="234">
        <v>1.87555038029651E-2</v>
      </c>
      <c r="L6404" s="198">
        <v>8.0159445714540947E-3</v>
      </c>
    </row>
    <row r="6405" spans="1:12" ht="14.4" x14ac:dyDescent="0.3">
      <c r="A6405" s="7">
        <v>34849</v>
      </c>
      <c r="B6405" s="191">
        <v>523.65002400000003</v>
      </c>
      <c r="C6405" s="191">
        <v>525.580017</v>
      </c>
      <c r="D6405" s="191">
        <v>521.38000499999998</v>
      </c>
      <c r="E6405" s="191">
        <v>523.580017</v>
      </c>
      <c r="F6405" s="192">
        <v>523.580017</v>
      </c>
      <c r="G6405" s="191">
        <v>283020000</v>
      </c>
      <c r="H6405" s="194">
        <f t="shared" si="100"/>
        <v>-1.3369043596192471E-4</v>
      </c>
      <c r="I6405" s="193"/>
      <c r="J6405" s="197">
        <v>6403</v>
      </c>
      <c r="K6405" s="234">
        <v>-1.3369043596192471E-4</v>
      </c>
      <c r="L6405" s="198">
        <v>8.0161647803627181E-3</v>
      </c>
    </row>
    <row r="6406" spans="1:12" ht="14.4" x14ac:dyDescent="0.3">
      <c r="A6406" s="7">
        <v>34845</v>
      </c>
      <c r="B6406" s="191">
        <v>528.59002699999996</v>
      </c>
      <c r="C6406" s="191">
        <v>528.59002699999996</v>
      </c>
      <c r="D6406" s="191">
        <v>522.51000999999997</v>
      </c>
      <c r="E6406" s="191">
        <v>523.65002400000003</v>
      </c>
      <c r="F6406" s="192">
        <v>523.65002400000003</v>
      </c>
      <c r="G6406" s="191">
        <v>291220000</v>
      </c>
      <c r="H6406" s="194">
        <f t="shared" si="100"/>
        <v>-9.3456227845175252E-3</v>
      </c>
      <c r="I6406" s="193"/>
      <c r="J6406" s="197">
        <v>6404</v>
      </c>
      <c r="K6406" s="234">
        <v>-9.3456227845175252E-3</v>
      </c>
      <c r="L6406" s="198">
        <v>8.0246351975372318E-3</v>
      </c>
    </row>
    <row r="6407" spans="1:12" ht="14.4" x14ac:dyDescent="0.3">
      <c r="A6407" s="7">
        <v>34844</v>
      </c>
      <c r="B6407" s="191">
        <v>528.36999500000002</v>
      </c>
      <c r="C6407" s="191">
        <v>529.03997800000002</v>
      </c>
      <c r="D6407" s="191">
        <v>524.89001499999995</v>
      </c>
      <c r="E6407" s="191">
        <v>528.59002699999996</v>
      </c>
      <c r="F6407" s="192">
        <v>528.59002699999996</v>
      </c>
      <c r="G6407" s="191">
        <v>341820000</v>
      </c>
      <c r="H6407" s="194">
        <f t="shared" si="100"/>
        <v>-3.7755624309835633E-5</v>
      </c>
      <c r="I6407" s="193"/>
      <c r="J6407" s="197">
        <v>6405</v>
      </c>
      <c r="K6407" s="234">
        <v>-3.7755624309835633E-5</v>
      </c>
      <c r="L6407" s="198">
        <v>8.0260906262640107E-3</v>
      </c>
    </row>
    <row r="6408" spans="1:12" ht="14.4" x14ac:dyDescent="0.3">
      <c r="A6408" s="7">
        <v>34843</v>
      </c>
      <c r="B6408" s="191">
        <v>528.59002699999996</v>
      </c>
      <c r="C6408" s="191">
        <v>531.90997300000004</v>
      </c>
      <c r="D6408" s="191">
        <v>525.57000700000003</v>
      </c>
      <c r="E6408" s="191">
        <v>528.60998500000005</v>
      </c>
      <c r="F6408" s="192">
        <v>528.60998500000005</v>
      </c>
      <c r="G6408" s="191">
        <v>391770000</v>
      </c>
      <c r="H6408" s="194">
        <f t="shared" si="100"/>
        <v>3.7757049850824848E-5</v>
      </c>
      <c r="I6408" s="193"/>
      <c r="J6408" s="197">
        <v>6406</v>
      </c>
      <c r="K6408" s="234">
        <v>3.7757049850824848E-5</v>
      </c>
      <c r="L6408" s="198">
        <v>8.0269147165571361E-3</v>
      </c>
    </row>
    <row r="6409" spans="1:12" ht="14.4" x14ac:dyDescent="0.3">
      <c r="A6409" s="7">
        <v>34842</v>
      </c>
      <c r="B6409" s="191">
        <v>523.65002400000003</v>
      </c>
      <c r="C6409" s="191">
        <v>528.59002699999996</v>
      </c>
      <c r="D6409" s="191">
        <v>523.65002400000003</v>
      </c>
      <c r="E6409" s="191">
        <v>528.59002699999996</v>
      </c>
      <c r="F6409" s="192">
        <v>528.59002699999996</v>
      </c>
      <c r="G6409" s="191">
        <v>362690000</v>
      </c>
      <c r="H6409" s="194">
        <f t="shared" si="100"/>
        <v>9.4337874030154412E-3</v>
      </c>
      <c r="I6409" s="193"/>
      <c r="J6409" s="197">
        <v>6407</v>
      </c>
      <c r="K6409" s="234">
        <v>9.4337874030154412E-3</v>
      </c>
      <c r="L6409" s="198">
        <v>8.0304169014388423E-3</v>
      </c>
    </row>
    <row r="6410" spans="1:12" ht="14.4" x14ac:dyDescent="0.3">
      <c r="A6410" s="7">
        <v>34841</v>
      </c>
      <c r="B6410" s="191">
        <v>519.19000200000005</v>
      </c>
      <c r="C6410" s="191">
        <v>524.34002699999996</v>
      </c>
      <c r="D6410" s="191">
        <v>519.19000200000005</v>
      </c>
      <c r="E6410" s="191">
        <v>523.65002400000003</v>
      </c>
      <c r="F6410" s="192">
        <v>523.65002400000003</v>
      </c>
      <c r="G6410" s="191">
        <v>285600000</v>
      </c>
      <c r="H6410" s="194">
        <f t="shared" si="100"/>
        <v>8.5903464681894633E-3</v>
      </c>
      <c r="I6410" s="193"/>
      <c r="J6410" s="197">
        <v>6408</v>
      </c>
      <c r="K6410" s="234">
        <v>8.5903464681894633E-3</v>
      </c>
      <c r="L6410" s="198">
        <v>8.0356335844035103E-3</v>
      </c>
    </row>
    <row r="6411" spans="1:12" ht="14.4" x14ac:dyDescent="0.3">
      <c r="A6411" s="7">
        <v>34838</v>
      </c>
      <c r="B6411" s="191">
        <v>519.580017</v>
      </c>
      <c r="C6411" s="191">
        <v>519.580017</v>
      </c>
      <c r="D6411" s="191">
        <v>517.07000700000003</v>
      </c>
      <c r="E6411" s="191">
        <v>519.19000200000005</v>
      </c>
      <c r="F6411" s="192">
        <v>519.19000200000005</v>
      </c>
      <c r="G6411" s="191">
        <v>354010000</v>
      </c>
      <c r="H6411" s="194">
        <f t="shared" si="100"/>
        <v>-7.5063510381298689E-4</v>
      </c>
      <c r="I6411" s="193"/>
      <c r="J6411" s="197">
        <v>6409</v>
      </c>
      <c r="K6411" s="234">
        <v>-7.5063510381298689E-4</v>
      </c>
      <c r="L6411" s="198">
        <v>8.0358946839222435E-3</v>
      </c>
    </row>
    <row r="6412" spans="1:12" ht="14.4" x14ac:dyDescent="0.3">
      <c r="A6412" s="7">
        <v>34837</v>
      </c>
      <c r="B6412" s="191">
        <v>526.88000499999998</v>
      </c>
      <c r="C6412" s="191">
        <v>526.88000499999998</v>
      </c>
      <c r="D6412" s="191">
        <v>519.580017</v>
      </c>
      <c r="E6412" s="191">
        <v>519.580017</v>
      </c>
      <c r="F6412" s="192">
        <v>519.580017</v>
      </c>
      <c r="G6412" s="191">
        <v>351900000</v>
      </c>
      <c r="H6412" s="194">
        <f t="shared" si="100"/>
        <v>-1.4210616996842384E-2</v>
      </c>
      <c r="I6412" s="193"/>
      <c r="J6412" s="197">
        <v>6410</v>
      </c>
      <c r="K6412" s="234">
        <v>-1.4210616996842384E-2</v>
      </c>
      <c r="L6412" s="198">
        <v>8.051134298216028E-3</v>
      </c>
    </row>
    <row r="6413" spans="1:12" ht="14.4" x14ac:dyDescent="0.3">
      <c r="A6413" s="7">
        <v>34836</v>
      </c>
      <c r="B6413" s="191">
        <v>528.19000200000005</v>
      </c>
      <c r="C6413" s="191">
        <v>528.419983</v>
      </c>
      <c r="D6413" s="191">
        <v>525.38000499999998</v>
      </c>
      <c r="E6413" s="191">
        <v>527.07000700000003</v>
      </c>
      <c r="F6413" s="192">
        <v>527.07000700000003</v>
      </c>
      <c r="G6413" s="191">
        <v>347930000</v>
      </c>
      <c r="H6413" s="194">
        <f t="shared" si="100"/>
        <v>-2.1204396065036026E-3</v>
      </c>
      <c r="I6413" s="193"/>
      <c r="J6413" s="197">
        <v>6411</v>
      </c>
      <c r="K6413" s="234">
        <v>-2.1204396065036026E-3</v>
      </c>
      <c r="L6413" s="198">
        <v>8.0583404359286046E-3</v>
      </c>
    </row>
    <row r="6414" spans="1:12" ht="14.4" x14ac:dyDescent="0.3">
      <c r="A6414" s="7">
        <v>34835</v>
      </c>
      <c r="B6414" s="191">
        <v>527.73999000000003</v>
      </c>
      <c r="C6414" s="191">
        <v>529.080017</v>
      </c>
      <c r="D6414" s="191">
        <v>526.45001200000002</v>
      </c>
      <c r="E6414" s="191">
        <v>528.19000200000005</v>
      </c>
      <c r="F6414" s="192">
        <v>528.19000200000005</v>
      </c>
      <c r="G6414" s="191">
        <v>366180000</v>
      </c>
      <c r="H6414" s="194">
        <f t="shared" si="100"/>
        <v>8.5271536841469067E-4</v>
      </c>
      <c r="I6414" s="193"/>
      <c r="J6414" s="197">
        <v>6412</v>
      </c>
      <c r="K6414" s="234">
        <v>8.5271536841469067E-4</v>
      </c>
      <c r="L6414" s="198">
        <v>8.0608714829871631E-3</v>
      </c>
    </row>
    <row r="6415" spans="1:12" ht="14.4" x14ac:dyDescent="0.3">
      <c r="A6415" s="7">
        <v>34834</v>
      </c>
      <c r="B6415" s="191">
        <v>525.54998799999998</v>
      </c>
      <c r="C6415" s="191">
        <v>527.73999000000003</v>
      </c>
      <c r="D6415" s="191">
        <v>525</v>
      </c>
      <c r="E6415" s="191">
        <v>527.73999000000003</v>
      </c>
      <c r="F6415" s="192">
        <v>527.73999000000003</v>
      </c>
      <c r="G6415" s="191">
        <v>316240000</v>
      </c>
      <c r="H6415" s="194">
        <f t="shared" si="100"/>
        <v>4.1670669774614274E-3</v>
      </c>
      <c r="I6415" s="193"/>
      <c r="J6415" s="197">
        <v>6413</v>
      </c>
      <c r="K6415" s="234">
        <v>4.1670669774614274E-3</v>
      </c>
      <c r="L6415" s="198">
        <v>8.0667265433336088E-3</v>
      </c>
    </row>
    <row r="6416" spans="1:12" ht="14.4" x14ac:dyDescent="0.3">
      <c r="A6416" s="7">
        <v>34831</v>
      </c>
      <c r="B6416" s="191">
        <v>524.36999500000002</v>
      </c>
      <c r="C6416" s="191">
        <v>527.04998799999998</v>
      </c>
      <c r="D6416" s="191">
        <v>523.29998799999998</v>
      </c>
      <c r="E6416" s="191">
        <v>525.54998799999998</v>
      </c>
      <c r="F6416" s="192">
        <v>525.54998799999998</v>
      </c>
      <c r="G6416" s="191">
        <v>361000000</v>
      </c>
      <c r="H6416" s="194">
        <f t="shared" si="100"/>
        <v>2.2503061030407882E-3</v>
      </c>
      <c r="I6416" s="193"/>
      <c r="J6416" s="197">
        <v>6414</v>
      </c>
      <c r="K6416" s="234">
        <v>2.2503061030407882E-3</v>
      </c>
      <c r="L6416" s="198">
        <v>8.0706975622476564E-3</v>
      </c>
    </row>
    <row r="6417" spans="1:12" ht="14.4" x14ac:dyDescent="0.3">
      <c r="A6417" s="7">
        <v>34830</v>
      </c>
      <c r="B6417" s="191">
        <v>524.330017</v>
      </c>
      <c r="C6417" s="191">
        <v>524.89001499999995</v>
      </c>
      <c r="D6417" s="191">
        <v>522.70001200000002</v>
      </c>
      <c r="E6417" s="191">
        <v>524.36999500000002</v>
      </c>
      <c r="F6417" s="192">
        <v>524.36999500000002</v>
      </c>
      <c r="G6417" s="191">
        <v>339900000</v>
      </c>
      <c r="H6417" s="194">
        <f t="shared" si="100"/>
        <v>1.9089938756416846E-5</v>
      </c>
      <c r="I6417" s="193"/>
      <c r="J6417" s="197">
        <v>6415</v>
      </c>
      <c r="K6417" s="234">
        <v>1.9089938756416846E-5</v>
      </c>
      <c r="L6417" s="198">
        <v>8.0730224930308098E-3</v>
      </c>
    </row>
    <row r="6418" spans="1:12" ht="14.4" x14ac:dyDescent="0.3">
      <c r="A6418" s="7">
        <v>34829</v>
      </c>
      <c r="B6418" s="191">
        <v>523.73999000000003</v>
      </c>
      <c r="C6418" s="191">
        <v>524.40002400000003</v>
      </c>
      <c r="D6418" s="191">
        <v>521.53002900000001</v>
      </c>
      <c r="E6418" s="191">
        <v>524.35998500000005</v>
      </c>
      <c r="F6418" s="192">
        <v>524.35998500000005</v>
      </c>
      <c r="G6418" s="191">
        <v>381990000</v>
      </c>
      <c r="H6418" s="194">
        <f t="shared" si="100"/>
        <v>1.5279757870273753E-3</v>
      </c>
      <c r="I6418" s="193"/>
      <c r="J6418" s="197">
        <v>6416</v>
      </c>
      <c r="K6418" s="234">
        <v>1.5279757870273753E-3</v>
      </c>
      <c r="L6418" s="198">
        <v>8.0731831215394081E-3</v>
      </c>
    </row>
    <row r="6419" spans="1:12" ht="14.4" x14ac:dyDescent="0.3">
      <c r="A6419" s="7">
        <v>34828</v>
      </c>
      <c r="B6419" s="191">
        <v>523.96002199999998</v>
      </c>
      <c r="C6419" s="191">
        <v>525.98999000000003</v>
      </c>
      <c r="D6419" s="191">
        <v>521.78997800000002</v>
      </c>
      <c r="E6419" s="191">
        <v>523.55999799999995</v>
      </c>
      <c r="F6419" s="192">
        <v>523.55999799999995</v>
      </c>
      <c r="G6419" s="191">
        <v>361300000</v>
      </c>
      <c r="H6419" s="194">
        <f t="shared" si="100"/>
        <v>-7.6346282770411512E-4</v>
      </c>
      <c r="I6419" s="193"/>
      <c r="J6419" s="197">
        <v>6417</v>
      </c>
      <c r="K6419" s="234">
        <v>-7.6346282770411512E-4</v>
      </c>
      <c r="L6419" s="198">
        <v>8.0740365635283574E-3</v>
      </c>
    </row>
    <row r="6420" spans="1:12" ht="14.4" x14ac:dyDescent="0.3">
      <c r="A6420" s="7">
        <v>34827</v>
      </c>
      <c r="B6420" s="191">
        <v>520.09002699999996</v>
      </c>
      <c r="C6420" s="191">
        <v>525.15002400000003</v>
      </c>
      <c r="D6420" s="191">
        <v>519.14001499999995</v>
      </c>
      <c r="E6420" s="191">
        <v>523.96002199999998</v>
      </c>
      <c r="F6420" s="192">
        <v>523.96002199999998</v>
      </c>
      <c r="G6420" s="191">
        <v>291810000</v>
      </c>
      <c r="H6420" s="194">
        <f t="shared" si="100"/>
        <v>7.3829636178473846E-3</v>
      </c>
      <c r="I6420" s="193"/>
      <c r="J6420" s="197">
        <v>6418</v>
      </c>
      <c r="K6420" s="234">
        <v>7.3829636178473846E-3</v>
      </c>
      <c r="L6420" s="198">
        <v>8.0770046447888218E-3</v>
      </c>
    </row>
    <row r="6421" spans="1:12" ht="14.4" x14ac:dyDescent="0.3">
      <c r="A6421" s="7">
        <v>34824</v>
      </c>
      <c r="B6421" s="191">
        <v>520.75</v>
      </c>
      <c r="C6421" s="191">
        <v>522.34997599999997</v>
      </c>
      <c r="D6421" s="191">
        <v>518.28002900000001</v>
      </c>
      <c r="E6421" s="191">
        <v>520.11999500000002</v>
      </c>
      <c r="F6421" s="192">
        <v>520.11999500000002</v>
      </c>
      <c r="G6421" s="191">
        <v>342380000</v>
      </c>
      <c r="H6421" s="194">
        <f t="shared" si="100"/>
        <v>-8.0682179611572889E-4</v>
      </c>
      <c r="I6421" s="193"/>
      <c r="J6421" s="197">
        <v>6419</v>
      </c>
      <c r="K6421" s="234">
        <v>-8.0682179611572889E-4</v>
      </c>
      <c r="L6421" s="198">
        <v>8.0779224792623099E-3</v>
      </c>
    </row>
    <row r="6422" spans="1:12" ht="14.4" x14ac:dyDescent="0.3">
      <c r="A6422" s="7">
        <v>34823</v>
      </c>
      <c r="B6422" s="191">
        <v>520.47997999999995</v>
      </c>
      <c r="C6422" s="191">
        <v>525.40002400000003</v>
      </c>
      <c r="D6422" s="191">
        <v>519.44000200000005</v>
      </c>
      <c r="E6422" s="191">
        <v>520.53997800000002</v>
      </c>
      <c r="F6422" s="192">
        <v>520.53997800000002</v>
      </c>
      <c r="G6422" s="191">
        <v>434990000</v>
      </c>
      <c r="H6422" s="194">
        <f t="shared" si="100"/>
        <v>1.1527436655693111E-4</v>
      </c>
      <c r="I6422" s="193"/>
      <c r="J6422" s="197">
        <v>6420</v>
      </c>
      <c r="K6422" s="234">
        <v>1.1527436655693111E-4</v>
      </c>
      <c r="L6422" s="198">
        <v>8.0854416664722477E-3</v>
      </c>
    </row>
    <row r="6423" spans="1:12" ht="14.4" x14ac:dyDescent="0.3">
      <c r="A6423" s="7">
        <v>34822</v>
      </c>
      <c r="B6423" s="191">
        <v>514.92999299999997</v>
      </c>
      <c r="C6423" s="191">
        <v>520.53997800000002</v>
      </c>
      <c r="D6423" s="191">
        <v>514.85998500000005</v>
      </c>
      <c r="E6423" s="191">
        <v>520.47997999999995</v>
      </c>
      <c r="F6423" s="192">
        <v>520.47997999999995</v>
      </c>
      <c r="G6423" s="191">
        <v>392370000</v>
      </c>
      <c r="H6423" s="194">
        <f t="shared" si="100"/>
        <v>1.0915579310363192E-2</v>
      </c>
      <c r="I6423" s="193"/>
      <c r="J6423" s="197">
        <v>6421</v>
      </c>
      <c r="K6423" s="234">
        <v>1.0915579310363192E-2</v>
      </c>
      <c r="L6423" s="198">
        <v>8.0953444764779083E-3</v>
      </c>
    </row>
    <row r="6424" spans="1:12" ht="14.4" x14ac:dyDescent="0.3">
      <c r="A6424" s="7">
        <v>34821</v>
      </c>
      <c r="B6424" s="191">
        <v>514.22997999999995</v>
      </c>
      <c r="C6424" s="191">
        <v>515.17999299999997</v>
      </c>
      <c r="D6424" s="191">
        <v>513.03002900000001</v>
      </c>
      <c r="E6424" s="191">
        <v>514.85998500000005</v>
      </c>
      <c r="F6424" s="192">
        <v>514.85998500000005</v>
      </c>
      <c r="G6424" s="191">
        <v>302560000</v>
      </c>
      <c r="H6424" s="194">
        <f t="shared" si="100"/>
        <v>1.1666763666886833E-3</v>
      </c>
      <c r="I6424" s="193"/>
      <c r="J6424" s="197">
        <v>6422</v>
      </c>
      <c r="K6424" s="234">
        <v>1.1666763666886833E-3</v>
      </c>
      <c r="L6424" s="198">
        <v>8.096245189449033E-3</v>
      </c>
    </row>
    <row r="6425" spans="1:12" ht="14.4" x14ac:dyDescent="0.3">
      <c r="A6425" s="7">
        <v>34820</v>
      </c>
      <c r="B6425" s="191">
        <v>514.76000999999997</v>
      </c>
      <c r="C6425" s="191">
        <v>515.59997599999997</v>
      </c>
      <c r="D6425" s="191">
        <v>513.419983</v>
      </c>
      <c r="E6425" s="191">
        <v>514.26000999999997</v>
      </c>
      <c r="F6425" s="192">
        <v>514.26000999999997</v>
      </c>
      <c r="G6425" s="191">
        <v>296830000</v>
      </c>
      <c r="H6425" s="194">
        <f t="shared" si="100"/>
        <v>-8.7430199678531842E-4</v>
      </c>
      <c r="I6425" s="193"/>
      <c r="J6425" s="197">
        <v>6423</v>
      </c>
      <c r="K6425" s="234">
        <v>-8.7430199678531842E-4</v>
      </c>
      <c r="L6425" s="198">
        <v>8.0989527479535407E-3</v>
      </c>
    </row>
    <row r="6426" spans="1:12" ht="14.4" x14ac:dyDescent="0.3">
      <c r="A6426" s="7">
        <v>34817</v>
      </c>
      <c r="B6426" s="191">
        <v>513.64001499999995</v>
      </c>
      <c r="C6426" s="191">
        <v>515.28997800000002</v>
      </c>
      <c r="D6426" s="191">
        <v>510.89999399999999</v>
      </c>
      <c r="E6426" s="191">
        <v>514.71002199999998</v>
      </c>
      <c r="F6426" s="192">
        <v>514.71002199999998</v>
      </c>
      <c r="G6426" s="191">
        <v>320440000</v>
      </c>
      <c r="H6426" s="194">
        <f t="shared" si="100"/>
        <v>2.2588531342736516E-3</v>
      </c>
      <c r="I6426" s="193"/>
      <c r="J6426" s="197">
        <v>6424</v>
      </c>
      <c r="K6426" s="234">
        <v>2.2588531342736516E-3</v>
      </c>
      <c r="L6426" s="198">
        <v>8.1090383626311411E-3</v>
      </c>
    </row>
    <row r="6427" spans="1:12" ht="14.4" x14ac:dyDescent="0.3">
      <c r="A6427" s="7">
        <v>34816</v>
      </c>
      <c r="B6427" s="191">
        <v>512.70001200000002</v>
      </c>
      <c r="C6427" s="191">
        <v>513.61999500000002</v>
      </c>
      <c r="D6427" s="191">
        <v>511.63000499999998</v>
      </c>
      <c r="E6427" s="191">
        <v>513.54998799999998</v>
      </c>
      <c r="F6427" s="192">
        <v>513.54998799999998</v>
      </c>
      <c r="G6427" s="191">
        <v>350850000</v>
      </c>
      <c r="H6427" s="194">
        <f t="shared" si="100"/>
        <v>1.7360727321692978E-3</v>
      </c>
      <c r="I6427" s="193"/>
      <c r="J6427" s="197">
        <v>6425</v>
      </c>
      <c r="K6427" s="234">
        <v>1.7360727321692978E-3</v>
      </c>
      <c r="L6427" s="198">
        <v>8.1119250720785574E-3</v>
      </c>
    </row>
    <row r="6428" spans="1:12" ht="14.4" x14ac:dyDescent="0.3">
      <c r="A6428" s="7">
        <v>34815</v>
      </c>
      <c r="B6428" s="191">
        <v>511.98998999999998</v>
      </c>
      <c r="C6428" s="191">
        <v>513.03997800000002</v>
      </c>
      <c r="D6428" s="191">
        <v>510.47000100000002</v>
      </c>
      <c r="E6428" s="191">
        <v>512.65997300000004</v>
      </c>
      <c r="F6428" s="192">
        <v>512.65997300000004</v>
      </c>
      <c r="G6428" s="191">
        <v>350810000</v>
      </c>
      <c r="H6428" s="194">
        <f t="shared" si="100"/>
        <v>1.0935306116867827E-3</v>
      </c>
      <c r="I6428" s="193"/>
      <c r="J6428" s="197">
        <v>6426</v>
      </c>
      <c r="K6428" s="234">
        <v>1.0935306116867827E-3</v>
      </c>
      <c r="L6428" s="198">
        <v>8.1141636675119942E-3</v>
      </c>
    </row>
    <row r="6429" spans="1:12" ht="14.4" x14ac:dyDescent="0.3">
      <c r="A6429" s="7">
        <v>34814</v>
      </c>
      <c r="B6429" s="191">
        <v>512.79998799999998</v>
      </c>
      <c r="C6429" s="191">
        <v>513.53997800000002</v>
      </c>
      <c r="D6429" s="191">
        <v>511.32000699999998</v>
      </c>
      <c r="E6429" s="191">
        <v>512.09997599999997</v>
      </c>
      <c r="F6429" s="192">
        <v>512.09997599999997</v>
      </c>
      <c r="G6429" s="191">
        <v>351790000</v>
      </c>
      <c r="H6429" s="194">
        <f t="shared" si="100"/>
        <v>-1.5403672851770744E-3</v>
      </c>
      <c r="I6429" s="193"/>
      <c r="J6429" s="197">
        <v>6427</v>
      </c>
      <c r="K6429" s="234">
        <v>-1.5403672851770744E-3</v>
      </c>
      <c r="L6429" s="198">
        <v>8.1142290769035553E-3</v>
      </c>
    </row>
    <row r="6430" spans="1:12" ht="14.4" x14ac:dyDescent="0.3">
      <c r="A6430" s="7">
        <v>34813</v>
      </c>
      <c r="B6430" s="191">
        <v>508.48998999999998</v>
      </c>
      <c r="C6430" s="191">
        <v>513.02002000000005</v>
      </c>
      <c r="D6430" s="191">
        <v>507.44000199999999</v>
      </c>
      <c r="E6430" s="191">
        <v>512.89001499999995</v>
      </c>
      <c r="F6430" s="192">
        <v>512.89001499999995</v>
      </c>
      <c r="G6430" s="191">
        <v>326280000</v>
      </c>
      <c r="H6430" s="194">
        <f t="shared" si="100"/>
        <v>8.6531201921988109E-3</v>
      </c>
      <c r="I6430" s="193"/>
      <c r="J6430" s="197">
        <v>6428</v>
      </c>
      <c r="K6430" s="234">
        <v>8.6531201921988109E-3</v>
      </c>
      <c r="L6430" s="198">
        <v>8.1160988221612874E-3</v>
      </c>
    </row>
    <row r="6431" spans="1:12" ht="14.4" x14ac:dyDescent="0.3">
      <c r="A6431" s="7">
        <v>34810</v>
      </c>
      <c r="B6431" s="191">
        <v>505.63000499999998</v>
      </c>
      <c r="C6431" s="191">
        <v>508.48998999999998</v>
      </c>
      <c r="D6431" s="191">
        <v>505.63000499999998</v>
      </c>
      <c r="E6431" s="191">
        <v>508.48998999999998</v>
      </c>
      <c r="F6431" s="192">
        <v>508.48998999999998</v>
      </c>
      <c r="G6431" s="191">
        <v>403250000</v>
      </c>
      <c r="H6431" s="194">
        <f t="shared" si="100"/>
        <v>6.3329591779044654E-3</v>
      </c>
      <c r="I6431" s="193"/>
      <c r="J6431" s="197">
        <v>6429</v>
      </c>
      <c r="K6431" s="234">
        <v>6.3329591779044654E-3</v>
      </c>
      <c r="L6431" s="198">
        <v>8.116952888308146E-3</v>
      </c>
    </row>
    <row r="6432" spans="1:12" ht="14.4" x14ac:dyDescent="0.3">
      <c r="A6432" s="7">
        <v>34809</v>
      </c>
      <c r="B6432" s="191">
        <v>504.92001299999998</v>
      </c>
      <c r="C6432" s="191">
        <v>506.5</v>
      </c>
      <c r="D6432" s="191">
        <v>503.44000199999999</v>
      </c>
      <c r="E6432" s="191">
        <v>505.290009</v>
      </c>
      <c r="F6432" s="192">
        <v>505.290009</v>
      </c>
      <c r="G6432" s="191">
        <v>368450000</v>
      </c>
      <c r="H6432" s="194">
        <f t="shared" si="100"/>
        <v>7.327814118550588E-4</v>
      </c>
      <c r="I6432" s="193"/>
      <c r="J6432" s="197">
        <v>6430</v>
      </c>
      <c r="K6432" s="234">
        <v>7.327814118550588E-4</v>
      </c>
      <c r="L6432" s="198">
        <v>8.1173945762349192E-3</v>
      </c>
    </row>
    <row r="6433" spans="1:12" ht="14.4" x14ac:dyDescent="0.3">
      <c r="A6433" s="7">
        <v>34808</v>
      </c>
      <c r="B6433" s="191">
        <v>505.36999500000002</v>
      </c>
      <c r="C6433" s="191">
        <v>505.89001500000001</v>
      </c>
      <c r="D6433" s="191">
        <v>501.19000199999999</v>
      </c>
      <c r="E6433" s="191">
        <v>504.92001299999998</v>
      </c>
      <c r="F6433" s="192">
        <v>504.92001299999998</v>
      </c>
      <c r="G6433" s="191">
        <v>378050000</v>
      </c>
      <c r="H6433" s="194">
        <f t="shared" si="100"/>
        <v>-8.9040110107849613E-4</v>
      </c>
      <c r="I6433" s="193"/>
      <c r="J6433" s="197">
        <v>6431</v>
      </c>
      <c r="K6433" s="234">
        <v>-8.9040110107849613E-4</v>
      </c>
      <c r="L6433" s="198">
        <v>8.1235490322845855E-3</v>
      </c>
    </row>
    <row r="6434" spans="1:12" ht="14.4" x14ac:dyDescent="0.3">
      <c r="A6434" s="7">
        <v>34807</v>
      </c>
      <c r="B6434" s="191">
        <v>506.42999300000002</v>
      </c>
      <c r="C6434" s="191">
        <v>507.64999399999999</v>
      </c>
      <c r="D6434" s="191">
        <v>504.11999500000002</v>
      </c>
      <c r="E6434" s="191">
        <v>505.36999500000002</v>
      </c>
      <c r="F6434" s="192">
        <v>505.36999500000002</v>
      </c>
      <c r="G6434" s="191">
        <v>344680000</v>
      </c>
      <c r="H6434" s="194">
        <f t="shared" si="100"/>
        <v>-1.5016102433997481E-3</v>
      </c>
      <c r="I6434" s="193"/>
      <c r="J6434" s="197">
        <v>6432</v>
      </c>
      <c r="K6434" s="234">
        <v>-1.5016102433997481E-3</v>
      </c>
      <c r="L6434" s="198">
        <v>8.1241884348145603E-3</v>
      </c>
    </row>
    <row r="6435" spans="1:12" ht="14.4" x14ac:dyDescent="0.3">
      <c r="A6435" s="7">
        <v>34806</v>
      </c>
      <c r="B6435" s="191">
        <v>509.23001099999999</v>
      </c>
      <c r="C6435" s="191">
        <v>512.03002900000001</v>
      </c>
      <c r="D6435" s="191">
        <v>505.42999300000002</v>
      </c>
      <c r="E6435" s="191">
        <v>506.13000499999998</v>
      </c>
      <c r="F6435" s="192">
        <v>506.13000499999998</v>
      </c>
      <c r="G6435" s="191">
        <v>333930000</v>
      </c>
      <c r="H6435" s="194">
        <f t="shared" si="100"/>
        <v>-6.0876341398504253E-3</v>
      </c>
      <c r="I6435" s="193"/>
      <c r="J6435" s="197">
        <v>6433</v>
      </c>
      <c r="K6435" s="234">
        <v>-6.0876341398504253E-3</v>
      </c>
      <c r="L6435" s="198">
        <v>8.1285645546084057E-3</v>
      </c>
    </row>
    <row r="6436" spans="1:12" ht="14.4" x14ac:dyDescent="0.3">
      <c r="A6436" s="7">
        <v>34802</v>
      </c>
      <c r="B6436" s="191">
        <v>507.19000199999999</v>
      </c>
      <c r="C6436" s="191">
        <v>509.82998700000002</v>
      </c>
      <c r="D6436" s="191">
        <v>507.17001299999998</v>
      </c>
      <c r="E6436" s="191">
        <v>509.23001099999999</v>
      </c>
      <c r="F6436" s="192">
        <v>509.23001099999999</v>
      </c>
      <c r="G6436" s="191">
        <v>301580000</v>
      </c>
      <c r="H6436" s="194">
        <f t="shared" si="100"/>
        <v>4.0617503937481559E-3</v>
      </c>
      <c r="I6436" s="193"/>
      <c r="J6436" s="197">
        <v>6434</v>
      </c>
      <c r="K6436" s="234">
        <v>4.0617503937481559E-3</v>
      </c>
      <c r="L6436" s="198">
        <v>8.1303272104075574E-3</v>
      </c>
    </row>
    <row r="6437" spans="1:12" ht="14.4" x14ac:dyDescent="0.3">
      <c r="A6437" s="7">
        <v>34801</v>
      </c>
      <c r="B6437" s="191">
        <v>505.58999599999999</v>
      </c>
      <c r="C6437" s="191">
        <v>507.17001299999998</v>
      </c>
      <c r="D6437" s="191">
        <v>505.07000699999998</v>
      </c>
      <c r="E6437" s="191">
        <v>507.17001299999998</v>
      </c>
      <c r="F6437" s="192">
        <v>507.17001299999998</v>
      </c>
      <c r="G6437" s="191">
        <v>327880000</v>
      </c>
      <c r="H6437" s="194">
        <f t="shared" si="100"/>
        <v>3.2441477325661299E-3</v>
      </c>
      <c r="I6437" s="193"/>
      <c r="J6437" s="197">
        <v>6435</v>
      </c>
      <c r="K6437" s="234">
        <v>3.2441477325661299E-3</v>
      </c>
      <c r="L6437" s="198">
        <v>8.1360437497198738E-3</v>
      </c>
    </row>
    <row r="6438" spans="1:12" ht="14.4" x14ac:dyDescent="0.3">
      <c r="A6438" s="7">
        <v>34800</v>
      </c>
      <c r="B6438" s="191">
        <v>507.23998999999998</v>
      </c>
      <c r="C6438" s="191">
        <v>508.85000600000001</v>
      </c>
      <c r="D6438" s="191">
        <v>505.290009</v>
      </c>
      <c r="E6438" s="191">
        <v>505.52999899999998</v>
      </c>
      <c r="F6438" s="192">
        <v>505.52999899999998</v>
      </c>
      <c r="G6438" s="191">
        <v>310660000</v>
      </c>
      <c r="H6438" s="194">
        <f t="shared" si="100"/>
        <v>-2.9190962127158934E-3</v>
      </c>
      <c r="I6438" s="193"/>
      <c r="J6438" s="197">
        <v>6436</v>
      </c>
      <c r="K6438" s="234">
        <v>-2.9190962127158934E-3</v>
      </c>
      <c r="L6438" s="198">
        <v>8.1403196823697632E-3</v>
      </c>
    </row>
    <row r="6439" spans="1:12" ht="14.4" x14ac:dyDescent="0.3">
      <c r="A6439" s="7">
        <v>34799</v>
      </c>
      <c r="B6439" s="191">
        <v>506.29998799999998</v>
      </c>
      <c r="C6439" s="191">
        <v>507.01001000000002</v>
      </c>
      <c r="D6439" s="191">
        <v>504.60998499999999</v>
      </c>
      <c r="E6439" s="191">
        <v>507.01001000000002</v>
      </c>
      <c r="F6439" s="192">
        <v>507.01001000000002</v>
      </c>
      <c r="G6439" s="191">
        <v>260980000</v>
      </c>
      <c r="H6439" s="194">
        <f t="shared" si="100"/>
        <v>1.1650349213194295E-3</v>
      </c>
      <c r="I6439" s="193"/>
      <c r="J6439" s="197">
        <v>6437</v>
      </c>
      <c r="K6439" s="234">
        <v>1.1650349213194295E-3</v>
      </c>
      <c r="L6439" s="198">
        <v>8.144805970978105E-3</v>
      </c>
    </row>
    <row r="6440" spans="1:12" ht="14.4" x14ac:dyDescent="0.3">
      <c r="A6440" s="7">
        <v>34796</v>
      </c>
      <c r="B6440" s="191">
        <v>506.13000499999998</v>
      </c>
      <c r="C6440" s="191">
        <v>507.19000199999999</v>
      </c>
      <c r="D6440" s="191">
        <v>503.58999599999999</v>
      </c>
      <c r="E6440" s="191">
        <v>506.42001299999998</v>
      </c>
      <c r="F6440" s="192">
        <v>506.42001299999998</v>
      </c>
      <c r="G6440" s="191">
        <v>314760000</v>
      </c>
      <c r="H6440" s="194">
        <f t="shared" si="100"/>
        <v>6.7188193316161735E-4</v>
      </c>
      <c r="I6440" s="193"/>
      <c r="J6440" s="197">
        <v>6438</v>
      </c>
      <c r="K6440" s="234">
        <v>6.7188193316161735E-4</v>
      </c>
      <c r="L6440" s="198">
        <v>8.1618544902071835E-3</v>
      </c>
    </row>
    <row r="6441" spans="1:12" ht="14.4" x14ac:dyDescent="0.3">
      <c r="A6441" s="7">
        <v>34795</v>
      </c>
      <c r="B6441" s="191">
        <v>505.63000499999998</v>
      </c>
      <c r="C6441" s="191">
        <v>507.10000600000001</v>
      </c>
      <c r="D6441" s="191">
        <v>505</v>
      </c>
      <c r="E6441" s="191">
        <v>506.07998700000002</v>
      </c>
      <c r="F6441" s="192">
        <v>506.07998700000002</v>
      </c>
      <c r="G6441" s="191">
        <v>320460000</v>
      </c>
      <c r="H6441" s="194">
        <f t="shared" si="100"/>
        <v>1.008722813732978E-3</v>
      </c>
      <c r="I6441" s="193"/>
      <c r="J6441" s="197">
        <v>6439</v>
      </c>
      <c r="K6441" s="234">
        <v>1.008722813732978E-3</v>
      </c>
      <c r="L6441" s="198">
        <v>8.1707475343828877E-3</v>
      </c>
    </row>
    <row r="6442" spans="1:12" ht="14.4" x14ac:dyDescent="0.3">
      <c r="A6442" s="7">
        <v>34794</v>
      </c>
      <c r="B6442" s="191">
        <v>505.26998900000001</v>
      </c>
      <c r="C6442" s="191">
        <v>505.57000699999998</v>
      </c>
      <c r="D6442" s="191">
        <v>503.17001299999998</v>
      </c>
      <c r="E6442" s="191">
        <v>505.57000699999998</v>
      </c>
      <c r="F6442" s="192">
        <v>505.57000699999998</v>
      </c>
      <c r="G6442" s="191">
        <v>315170000</v>
      </c>
      <c r="H6442" s="194">
        <f t="shared" si="100"/>
        <v>6.5318859657169663E-4</v>
      </c>
      <c r="I6442" s="193"/>
      <c r="J6442" s="197">
        <v>6440</v>
      </c>
      <c r="K6442" s="234">
        <v>6.5318859657169663E-4</v>
      </c>
      <c r="L6442" s="198">
        <v>8.1733494938602165E-3</v>
      </c>
    </row>
    <row r="6443" spans="1:12" ht="14.4" x14ac:dyDescent="0.3">
      <c r="A6443" s="7">
        <v>34793</v>
      </c>
      <c r="B6443" s="191">
        <v>501.85000600000001</v>
      </c>
      <c r="C6443" s="191">
        <v>505.26001000000002</v>
      </c>
      <c r="D6443" s="191">
        <v>501.85000600000001</v>
      </c>
      <c r="E6443" s="191">
        <v>505.23998999999998</v>
      </c>
      <c r="F6443" s="192">
        <v>505.23998999999998</v>
      </c>
      <c r="G6443" s="191">
        <v>330580000</v>
      </c>
      <c r="H6443" s="194">
        <f t="shared" si="100"/>
        <v>6.7549745132412528E-3</v>
      </c>
      <c r="I6443" s="193"/>
      <c r="J6443" s="197">
        <v>6441</v>
      </c>
      <c r="K6443" s="234">
        <v>6.7549745132412528E-3</v>
      </c>
      <c r="L6443" s="198">
        <v>8.1821438567993444E-3</v>
      </c>
    </row>
    <row r="6444" spans="1:12" ht="14.4" x14ac:dyDescent="0.3">
      <c r="A6444" s="7">
        <v>34792</v>
      </c>
      <c r="B6444" s="191">
        <v>500.70001200000002</v>
      </c>
      <c r="C6444" s="191">
        <v>501.91000400000001</v>
      </c>
      <c r="D6444" s="191">
        <v>500.20001200000002</v>
      </c>
      <c r="E6444" s="191">
        <v>501.85000600000001</v>
      </c>
      <c r="F6444" s="192">
        <v>501.85000600000001</v>
      </c>
      <c r="G6444" s="191">
        <v>296430000</v>
      </c>
      <c r="H6444" s="194">
        <f t="shared" si="100"/>
        <v>2.2767969892576105E-3</v>
      </c>
      <c r="I6444" s="193"/>
      <c r="J6444" s="197">
        <v>6442</v>
      </c>
      <c r="K6444" s="234">
        <v>2.2767969892576105E-3</v>
      </c>
      <c r="L6444" s="198">
        <v>8.1826076574721806E-3</v>
      </c>
    </row>
    <row r="6445" spans="1:12" ht="14.4" x14ac:dyDescent="0.3">
      <c r="A6445" s="7">
        <v>34789</v>
      </c>
      <c r="B6445" s="191">
        <v>501.94000199999999</v>
      </c>
      <c r="C6445" s="191">
        <v>502.22000100000002</v>
      </c>
      <c r="D6445" s="191">
        <v>495.70001200000002</v>
      </c>
      <c r="E6445" s="191">
        <v>500.709991</v>
      </c>
      <c r="F6445" s="192">
        <v>500.709991</v>
      </c>
      <c r="G6445" s="191">
        <v>353060000</v>
      </c>
      <c r="H6445" s="194">
        <f t="shared" si="100"/>
        <v>-3.006670377510557E-3</v>
      </c>
      <c r="I6445" s="193"/>
      <c r="J6445" s="197">
        <v>6443</v>
      </c>
      <c r="K6445" s="234">
        <v>-3.006670377510557E-3</v>
      </c>
      <c r="L6445" s="198">
        <v>8.1877363985787301E-3</v>
      </c>
    </row>
    <row r="6446" spans="1:12" ht="14.4" x14ac:dyDescent="0.3">
      <c r="A6446" s="7">
        <v>34788</v>
      </c>
      <c r="B6446" s="191">
        <v>503.17001299999998</v>
      </c>
      <c r="C6446" s="191">
        <v>504.66000400000001</v>
      </c>
      <c r="D6446" s="191">
        <v>501</v>
      </c>
      <c r="E6446" s="191">
        <v>502.22000100000002</v>
      </c>
      <c r="F6446" s="192">
        <v>502.22000100000002</v>
      </c>
      <c r="G6446" s="191">
        <v>362940000</v>
      </c>
      <c r="H6446" s="194">
        <f t="shared" si="100"/>
        <v>-1.7888257452379575E-3</v>
      </c>
      <c r="I6446" s="193"/>
      <c r="J6446" s="197">
        <v>6444</v>
      </c>
      <c r="K6446" s="234">
        <v>-1.7888257452379575E-3</v>
      </c>
      <c r="L6446" s="198">
        <v>8.1892406786538592E-3</v>
      </c>
    </row>
    <row r="6447" spans="1:12" ht="14.4" x14ac:dyDescent="0.3">
      <c r="A6447" s="7">
        <v>34787</v>
      </c>
      <c r="B6447" s="191">
        <v>503.92001299999998</v>
      </c>
      <c r="C6447" s="191">
        <v>508.14999399999999</v>
      </c>
      <c r="D6447" s="191">
        <v>500.959991</v>
      </c>
      <c r="E6447" s="191">
        <v>503.11999500000002</v>
      </c>
      <c r="F6447" s="192">
        <v>503.11999500000002</v>
      </c>
      <c r="G6447" s="191">
        <v>385940000</v>
      </c>
      <c r="H6447" s="194">
        <f t="shared" si="100"/>
        <v>-1.5479242097390762E-3</v>
      </c>
      <c r="I6447" s="193"/>
      <c r="J6447" s="197">
        <v>6445</v>
      </c>
      <c r="K6447" s="234">
        <v>-1.5479242097390762E-3</v>
      </c>
      <c r="L6447" s="198">
        <v>8.1909505241731292E-3</v>
      </c>
    </row>
    <row r="6448" spans="1:12" ht="14.4" x14ac:dyDescent="0.3">
      <c r="A6448" s="7">
        <v>34786</v>
      </c>
      <c r="B6448" s="191">
        <v>503.19000199999999</v>
      </c>
      <c r="C6448" s="191">
        <v>503.91000400000001</v>
      </c>
      <c r="D6448" s="191">
        <v>501.82998700000002</v>
      </c>
      <c r="E6448" s="191">
        <v>503.89999399999999</v>
      </c>
      <c r="F6448" s="192">
        <v>503.89999399999999</v>
      </c>
      <c r="G6448" s="191">
        <v>320360000</v>
      </c>
      <c r="H6448" s="194">
        <f t="shared" si="100"/>
        <v>1.3910611750938854E-3</v>
      </c>
      <c r="I6448" s="193"/>
      <c r="J6448" s="197">
        <v>6446</v>
      </c>
      <c r="K6448" s="234">
        <v>1.3910611750938854E-3</v>
      </c>
      <c r="L6448" s="198">
        <v>8.1954749470975596E-3</v>
      </c>
    </row>
    <row r="6449" spans="1:12" ht="14.4" x14ac:dyDescent="0.3">
      <c r="A6449" s="7">
        <v>34785</v>
      </c>
      <c r="B6449" s="191">
        <v>500.97000100000002</v>
      </c>
      <c r="C6449" s="191">
        <v>503.20001200000002</v>
      </c>
      <c r="D6449" s="191">
        <v>500.92999300000002</v>
      </c>
      <c r="E6449" s="191">
        <v>503.20001200000002</v>
      </c>
      <c r="F6449" s="192">
        <v>503.20001200000002</v>
      </c>
      <c r="G6449" s="191">
        <v>296270000</v>
      </c>
      <c r="H6449" s="194">
        <f t="shared" si="100"/>
        <v>4.4513863016719642E-3</v>
      </c>
      <c r="I6449" s="193"/>
      <c r="J6449" s="197">
        <v>6447</v>
      </c>
      <c r="K6449" s="234">
        <v>4.4513863016719642E-3</v>
      </c>
      <c r="L6449" s="198">
        <v>8.1960583014486638E-3</v>
      </c>
    </row>
    <row r="6450" spans="1:12" ht="14.4" x14ac:dyDescent="0.3">
      <c r="A6450" s="7">
        <v>34782</v>
      </c>
      <c r="B6450" s="191">
        <v>496.07000699999998</v>
      </c>
      <c r="C6450" s="191">
        <v>500.97000100000002</v>
      </c>
      <c r="D6450" s="191">
        <v>496.07000699999998</v>
      </c>
      <c r="E6450" s="191">
        <v>500.97000100000002</v>
      </c>
      <c r="F6450" s="192">
        <v>500.97000100000002</v>
      </c>
      <c r="G6450" s="191">
        <v>358370000</v>
      </c>
      <c r="H6450" s="194">
        <f t="shared" si="100"/>
        <v>1.0121965679073336E-2</v>
      </c>
      <c r="I6450" s="193"/>
      <c r="J6450" s="197">
        <v>6448</v>
      </c>
      <c r="K6450" s="234">
        <v>1.0121965679073336E-2</v>
      </c>
      <c r="L6450" s="198">
        <v>8.2023106681197323E-3</v>
      </c>
    </row>
    <row r="6451" spans="1:12" ht="14.4" x14ac:dyDescent="0.3">
      <c r="A6451" s="7">
        <v>34781</v>
      </c>
      <c r="B6451" s="191">
        <v>495.67001299999998</v>
      </c>
      <c r="C6451" s="191">
        <v>496.76998900000001</v>
      </c>
      <c r="D6451" s="191">
        <v>494.19000199999999</v>
      </c>
      <c r="E6451" s="191">
        <v>495.95001200000002</v>
      </c>
      <c r="F6451" s="192">
        <v>495.95001200000002</v>
      </c>
      <c r="G6451" s="191">
        <v>318530000</v>
      </c>
      <c r="H6451" s="194">
        <f t="shared" si="100"/>
        <v>5.6488993212512953E-4</v>
      </c>
      <c r="I6451" s="193"/>
      <c r="J6451" s="197">
        <v>6449</v>
      </c>
      <c r="K6451" s="234">
        <v>5.6488993212512953E-4</v>
      </c>
      <c r="L6451" s="198">
        <v>8.2108328171064133E-3</v>
      </c>
    </row>
    <row r="6452" spans="1:12" ht="14.4" x14ac:dyDescent="0.3">
      <c r="A6452" s="7">
        <v>34780</v>
      </c>
      <c r="B6452" s="191">
        <v>495.07000699999998</v>
      </c>
      <c r="C6452" s="191">
        <v>495.67001299999998</v>
      </c>
      <c r="D6452" s="191">
        <v>493.67001299999998</v>
      </c>
      <c r="E6452" s="191">
        <v>495.67001299999998</v>
      </c>
      <c r="F6452" s="192">
        <v>495.67001299999998</v>
      </c>
      <c r="G6452" s="191">
        <v>313120000</v>
      </c>
      <c r="H6452" s="194">
        <f t="shared" si="100"/>
        <v>1.2119619276390694E-3</v>
      </c>
      <c r="I6452" s="193"/>
      <c r="J6452" s="197">
        <v>6450</v>
      </c>
      <c r="K6452" s="234">
        <v>1.2119619276390694E-3</v>
      </c>
      <c r="L6452" s="198">
        <v>8.2151370074141552E-3</v>
      </c>
    </row>
    <row r="6453" spans="1:12" ht="14.4" x14ac:dyDescent="0.3">
      <c r="A6453" s="7">
        <v>34779</v>
      </c>
      <c r="B6453" s="191">
        <v>496.14999399999999</v>
      </c>
      <c r="C6453" s="191">
        <v>499.19000199999999</v>
      </c>
      <c r="D6453" s="191">
        <v>494.040009</v>
      </c>
      <c r="E6453" s="191">
        <v>495.07000699999998</v>
      </c>
      <c r="F6453" s="192">
        <v>495.07000699999998</v>
      </c>
      <c r="G6453" s="191">
        <v>367110000</v>
      </c>
      <c r="H6453" s="194">
        <f t="shared" si="100"/>
        <v>-2.1566653921273209E-3</v>
      </c>
      <c r="I6453" s="193"/>
      <c r="J6453" s="197">
        <v>6451</v>
      </c>
      <c r="K6453" s="234">
        <v>-2.1566653921273209E-3</v>
      </c>
      <c r="L6453" s="198">
        <v>8.2172862574667761E-3</v>
      </c>
    </row>
    <row r="6454" spans="1:12" ht="14.4" x14ac:dyDescent="0.3">
      <c r="A6454" s="7">
        <v>34778</v>
      </c>
      <c r="B6454" s="191">
        <v>495.51998900000001</v>
      </c>
      <c r="C6454" s="191">
        <v>496.60998499999999</v>
      </c>
      <c r="D6454" s="191">
        <v>495.26998900000001</v>
      </c>
      <c r="E6454" s="191">
        <v>496.14001500000001</v>
      </c>
      <c r="F6454" s="192">
        <v>496.14001500000001</v>
      </c>
      <c r="G6454" s="191">
        <v>301740000</v>
      </c>
      <c r="H6454" s="194">
        <f t="shared" si="100"/>
        <v>1.251263347117962E-3</v>
      </c>
      <c r="I6454" s="193"/>
      <c r="J6454" s="197">
        <v>6452</v>
      </c>
      <c r="K6454" s="234">
        <v>1.251263347117962E-3</v>
      </c>
      <c r="L6454" s="198">
        <v>8.2200203336647622E-3</v>
      </c>
    </row>
    <row r="6455" spans="1:12" ht="14.4" x14ac:dyDescent="0.3">
      <c r="A6455" s="7">
        <v>34775</v>
      </c>
      <c r="B6455" s="191">
        <v>495.42999300000002</v>
      </c>
      <c r="C6455" s="191">
        <v>496.67001299999998</v>
      </c>
      <c r="D6455" s="191">
        <v>494.95001200000002</v>
      </c>
      <c r="E6455" s="191">
        <v>495.51998900000001</v>
      </c>
      <c r="F6455" s="192">
        <v>495.51998900000001</v>
      </c>
      <c r="G6455" s="191">
        <v>417380000</v>
      </c>
      <c r="H6455" s="194">
        <f t="shared" si="100"/>
        <v>2.2200803195729303E-4</v>
      </c>
      <c r="I6455" s="193"/>
      <c r="J6455" s="197">
        <v>6453</v>
      </c>
      <c r="K6455" s="234">
        <v>2.2200803195729303E-4</v>
      </c>
      <c r="L6455" s="198">
        <v>8.224261439464137E-3</v>
      </c>
    </row>
    <row r="6456" spans="1:12" ht="14.4" x14ac:dyDescent="0.3">
      <c r="A6456" s="7">
        <v>34774</v>
      </c>
      <c r="B6456" s="191">
        <v>491.86999500000002</v>
      </c>
      <c r="C6456" s="191">
        <v>495.73998999999998</v>
      </c>
      <c r="D6456" s="191">
        <v>491.77999899999998</v>
      </c>
      <c r="E6456" s="191">
        <v>495.41000400000001</v>
      </c>
      <c r="F6456" s="192">
        <v>495.41000400000001</v>
      </c>
      <c r="G6456" s="191">
        <v>336670000</v>
      </c>
      <c r="H6456" s="194">
        <f t="shared" si="100"/>
        <v>7.1765450193488397E-3</v>
      </c>
      <c r="I6456" s="193"/>
      <c r="J6456" s="197">
        <v>6454</v>
      </c>
      <c r="K6456" s="234">
        <v>7.1765450193488397E-3</v>
      </c>
      <c r="L6456" s="198">
        <v>8.2423314609692527E-3</v>
      </c>
    </row>
    <row r="6457" spans="1:12" ht="14.4" x14ac:dyDescent="0.3">
      <c r="A6457" s="7">
        <v>34773</v>
      </c>
      <c r="B6457" s="191">
        <v>492.89001500000001</v>
      </c>
      <c r="C6457" s="191">
        <v>492.89001500000001</v>
      </c>
      <c r="D6457" s="191">
        <v>490.82998700000002</v>
      </c>
      <c r="E6457" s="191">
        <v>491.88000499999998</v>
      </c>
      <c r="F6457" s="192">
        <v>491.88000499999998</v>
      </c>
      <c r="G6457" s="191">
        <v>309540000</v>
      </c>
      <c r="H6457" s="194">
        <f t="shared" si="100"/>
        <v>-2.0491589792096367E-3</v>
      </c>
      <c r="I6457" s="193"/>
      <c r="J6457" s="197">
        <v>6455</v>
      </c>
      <c r="K6457" s="234">
        <v>-2.0491589792096367E-3</v>
      </c>
      <c r="L6457" s="198">
        <v>8.2464999684284217E-3</v>
      </c>
    </row>
    <row r="6458" spans="1:12" ht="14.4" x14ac:dyDescent="0.3">
      <c r="A6458" s="7">
        <v>34772</v>
      </c>
      <c r="B6458" s="191">
        <v>490.04998799999998</v>
      </c>
      <c r="C6458" s="191">
        <v>493.69000199999999</v>
      </c>
      <c r="D6458" s="191">
        <v>490.04998799999998</v>
      </c>
      <c r="E6458" s="191">
        <v>492.89001500000001</v>
      </c>
      <c r="F6458" s="192">
        <v>492.89001500000001</v>
      </c>
      <c r="G6458" s="191">
        <v>346160000</v>
      </c>
      <c r="H6458" s="194">
        <f t="shared" si="100"/>
        <v>5.7953822457802416E-3</v>
      </c>
      <c r="I6458" s="193"/>
      <c r="J6458" s="197">
        <v>6456</v>
      </c>
      <c r="K6458" s="234">
        <v>5.7953822457802416E-3</v>
      </c>
      <c r="L6458" s="198">
        <v>8.2467986380091972E-3</v>
      </c>
    </row>
    <row r="6459" spans="1:12" ht="14.4" x14ac:dyDescent="0.3">
      <c r="A6459" s="7">
        <v>34771</v>
      </c>
      <c r="B6459" s="191">
        <v>489.57000699999998</v>
      </c>
      <c r="C6459" s="191">
        <v>491.27999899999998</v>
      </c>
      <c r="D6459" s="191">
        <v>489.35000600000001</v>
      </c>
      <c r="E6459" s="191">
        <v>490.04998799999998</v>
      </c>
      <c r="F6459" s="192">
        <v>490.04998799999998</v>
      </c>
      <c r="G6459" s="191">
        <v>275280000</v>
      </c>
      <c r="H6459" s="194">
        <f t="shared" si="100"/>
        <v>9.8041341000697658E-4</v>
      </c>
      <c r="I6459" s="193"/>
      <c r="J6459" s="197">
        <v>6457</v>
      </c>
      <c r="K6459" s="234">
        <v>9.8041341000697658E-4</v>
      </c>
      <c r="L6459" s="198">
        <v>8.2507501303063745E-3</v>
      </c>
    </row>
    <row r="6460" spans="1:12" ht="14.4" x14ac:dyDescent="0.3">
      <c r="A6460" s="7">
        <v>34768</v>
      </c>
      <c r="B6460" s="191">
        <v>483.16000400000001</v>
      </c>
      <c r="C6460" s="191">
        <v>490.36999500000002</v>
      </c>
      <c r="D6460" s="191">
        <v>483.16000400000001</v>
      </c>
      <c r="E6460" s="191">
        <v>489.57000699999998</v>
      </c>
      <c r="F6460" s="192">
        <v>489.57000699999998</v>
      </c>
      <c r="G6460" s="191">
        <v>382940000</v>
      </c>
      <c r="H6460" s="194">
        <f t="shared" si="100"/>
        <v>1.3266832823355884E-2</v>
      </c>
      <c r="I6460" s="193"/>
      <c r="J6460" s="197">
        <v>6458</v>
      </c>
      <c r="K6460" s="234">
        <v>1.3266832823355884E-2</v>
      </c>
      <c r="L6460" s="198">
        <v>8.2537181384805865E-3</v>
      </c>
    </row>
    <row r="6461" spans="1:12" ht="14.4" x14ac:dyDescent="0.3">
      <c r="A6461" s="7">
        <v>34767</v>
      </c>
      <c r="B6461" s="191">
        <v>483.14001500000001</v>
      </c>
      <c r="C6461" s="191">
        <v>483.73998999999998</v>
      </c>
      <c r="D6461" s="191">
        <v>482.04998799999998</v>
      </c>
      <c r="E6461" s="191">
        <v>483.16000400000001</v>
      </c>
      <c r="F6461" s="192">
        <v>483.16000400000001</v>
      </c>
      <c r="G6461" s="191">
        <v>319320000</v>
      </c>
      <c r="H6461" s="194">
        <f t="shared" si="100"/>
        <v>4.1373099680037023E-5</v>
      </c>
      <c r="I6461" s="193"/>
      <c r="J6461" s="197">
        <v>6459</v>
      </c>
      <c r="K6461" s="234">
        <v>4.1373099680037023E-5</v>
      </c>
      <c r="L6461" s="198">
        <v>8.2593835278253064E-3</v>
      </c>
    </row>
    <row r="6462" spans="1:12" ht="14.4" x14ac:dyDescent="0.3">
      <c r="A6462" s="7">
        <v>34766</v>
      </c>
      <c r="B6462" s="191">
        <v>482.11999500000002</v>
      </c>
      <c r="C6462" s="191">
        <v>484.07998700000002</v>
      </c>
      <c r="D6462" s="191">
        <v>481.57000699999998</v>
      </c>
      <c r="E6462" s="191">
        <v>483.14001500000001</v>
      </c>
      <c r="F6462" s="192">
        <v>483.14001500000001</v>
      </c>
      <c r="G6462" s="191">
        <v>349780000</v>
      </c>
      <c r="H6462" s="194">
        <f t="shared" si="100"/>
        <v>2.1156973587042123E-3</v>
      </c>
      <c r="I6462" s="193"/>
      <c r="J6462" s="197">
        <v>6460</v>
      </c>
      <c r="K6462" s="234">
        <v>2.1156973587042123E-3</v>
      </c>
      <c r="L6462" s="198">
        <v>8.2613306569384506E-3</v>
      </c>
    </row>
    <row r="6463" spans="1:12" ht="14.4" x14ac:dyDescent="0.3">
      <c r="A6463" s="7">
        <v>34765</v>
      </c>
      <c r="B6463" s="191">
        <v>485.63000499999998</v>
      </c>
      <c r="C6463" s="191">
        <v>485.63000499999998</v>
      </c>
      <c r="D6463" s="191">
        <v>479.70001200000002</v>
      </c>
      <c r="E6463" s="191">
        <v>482.11999500000002</v>
      </c>
      <c r="F6463" s="192">
        <v>482.11999500000002</v>
      </c>
      <c r="G6463" s="191">
        <v>355550000</v>
      </c>
      <c r="H6463" s="194">
        <f t="shared" si="100"/>
        <v>-7.2277453284624905E-3</v>
      </c>
      <c r="I6463" s="193"/>
      <c r="J6463" s="197">
        <v>6461</v>
      </c>
      <c r="K6463" s="234">
        <v>-7.2277453284624905E-3</v>
      </c>
      <c r="L6463" s="198">
        <v>8.265549512511617E-3</v>
      </c>
    </row>
    <row r="6464" spans="1:12" ht="14.4" x14ac:dyDescent="0.3">
      <c r="A6464" s="7">
        <v>34764</v>
      </c>
      <c r="B6464" s="191">
        <v>485.42001299999998</v>
      </c>
      <c r="C6464" s="191">
        <v>485.70001200000002</v>
      </c>
      <c r="D6464" s="191">
        <v>481.51998900000001</v>
      </c>
      <c r="E6464" s="191">
        <v>485.63000499999998</v>
      </c>
      <c r="F6464" s="192">
        <v>485.63000499999998</v>
      </c>
      <c r="G6464" s="191">
        <v>298870000</v>
      </c>
      <c r="H6464" s="194">
        <f t="shared" si="100"/>
        <v>4.3259856284499698E-4</v>
      </c>
      <c r="I6464" s="193"/>
      <c r="J6464" s="197">
        <v>6462</v>
      </c>
      <c r="K6464" s="234">
        <v>4.3259856284499698E-4</v>
      </c>
      <c r="L6464" s="198">
        <v>8.2678871223855668E-3</v>
      </c>
    </row>
    <row r="6465" spans="1:12" ht="14.4" x14ac:dyDescent="0.3">
      <c r="A6465" s="7">
        <v>34761</v>
      </c>
      <c r="B6465" s="191">
        <v>485.13000499999998</v>
      </c>
      <c r="C6465" s="191">
        <v>485.42001299999998</v>
      </c>
      <c r="D6465" s="191">
        <v>483.07000699999998</v>
      </c>
      <c r="E6465" s="191">
        <v>485.42001299999998</v>
      </c>
      <c r="F6465" s="192">
        <v>485.42001299999998</v>
      </c>
      <c r="G6465" s="191">
        <v>330840000</v>
      </c>
      <c r="H6465" s="194">
        <f t="shared" si="100"/>
        <v>5.9779439946205817E-4</v>
      </c>
      <c r="I6465" s="193"/>
      <c r="J6465" s="197">
        <v>6463</v>
      </c>
      <c r="K6465" s="234">
        <v>5.9779439946205817E-4</v>
      </c>
      <c r="L6465" s="198">
        <v>8.2682930998117139E-3</v>
      </c>
    </row>
    <row r="6466" spans="1:12" ht="14.4" x14ac:dyDescent="0.3">
      <c r="A6466" s="7">
        <v>34760</v>
      </c>
      <c r="B6466" s="191">
        <v>485.64999399999999</v>
      </c>
      <c r="C6466" s="191">
        <v>485.709991</v>
      </c>
      <c r="D6466" s="191">
        <v>483.19000199999999</v>
      </c>
      <c r="E6466" s="191">
        <v>485.13000499999998</v>
      </c>
      <c r="F6466" s="192">
        <v>485.13000499999998</v>
      </c>
      <c r="G6466" s="191">
        <v>330030000</v>
      </c>
      <c r="H6466" s="194">
        <f t="shared" si="100"/>
        <v>-1.0707073127236766E-3</v>
      </c>
      <c r="I6466" s="193"/>
      <c r="J6466" s="197">
        <v>6464</v>
      </c>
      <c r="K6466" s="234">
        <v>-1.0707073127236766E-3</v>
      </c>
      <c r="L6466" s="198">
        <v>8.2827470640634577E-3</v>
      </c>
    </row>
    <row r="6467" spans="1:12" ht="14.4" x14ac:dyDescent="0.3">
      <c r="A6467" s="7">
        <v>34759</v>
      </c>
      <c r="B6467" s="191">
        <v>487.39001500000001</v>
      </c>
      <c r="C6467" s="191">
        <v>487.82998700000002</v>
      </c>
      <c r="D6467" s="191">
        <v>484.92001299999998</v>
      </c>
      <c r="E6467" s="191">
        <v>485.64999399999999</v>
      </c>
      <c r="F6467" s="192">
        <v>485.64999399999999</v>
      </c>
      <c r="G6467" s="191">
        <v>362600000</v>
      </c>
      <c r="H6467" s="194">
        <f t="shared" si="100"/>
        <v>-3.5700792926584941E-3</v>
      </c>
      <c r="I6467" s="193"/>
      <c r="J6467" s="197">
        <v>6465</v>
      </c>
      <c r="K6467" s="234">
        <v>-3.5700792926584941E-3</v>
      </c>
      <c r="L6467" s="198">
        <v>8.2917694980454305E-3</v>
      </c>
    </row>
    <row r="6468" spans="1:12" ht="14.4" x14ac:dyDescent="0.3">
      <c r="A6468" s="7">
        <v>34758</v>
      </c>
      <c r="B6468" s="191">
        <v>483.80999800000001</v>
      </c>
      <c r="C6468" s="191">
        <v>487.44000199999999</v>
      </c>
      <c r="D6468" s="191">
        <v>483.76998900000001</v>
      </c>
      <c r="E6468" s="191">
        <v>487.39001500000001</v>
      </c>
      <c r="F6468" s="192">
        <v>487.39001500000001</v>
      </c>
      <c r="G6468" s="191">
        <v>317220000</v>
      </c>
      <c r="H6468" s="194">
        <f t="shared" ref="H6468:H6531" si="101">(F6468-F6469)/F6469</f>
        <v>7.3996341844923966E-3</v>
      </c>
      <c r="I6468" s="193"/>
      <c r="J6468" s="197">
        <v>6466</v>
      </c>
      <c r="K6468" s="234">
        <v>7.3996341844923966E-3</v>
      </c>
      <c r="L6468" s="198">
        <v>8.2945802255960221E-3</v>
      </c>
    </row>
    <row r="6469" spans="1:12" ht="14.4" x14ac:dyDescent="0.3">
      <c r="A6469" s="7">
        <v>34757</v>
      </c>
      <c r="B6469" s="191">
        <v>488.26001000000002</v>
      </c>
      <c r="C6469" s="191">
        <v>488.26001000000002</v>
      </c>
      <c r="D6469" s="191">
        <v>483.17999300000002</v>
      </c>
      <c r="E6469" s="191">
        <v>483.80999800000001</v>
      </c>
      <c r="F6469" s="192">
        <v>483.80999800000001</v>
      </c>
      <c r="G6469" s="191">
        <v>285790000</v>
      </c>
      <c r="H6469" s="194">
        <f t="shared" si="101"/>
        <v>-8.809463301595823E-3</v>
      </c>
      <c r="I6469" s="193"/>
      <c r="J6469" s="197">
        <v>6467</v>
      </c>
      <c r="K6469" s="234">
        <v>-8.809463301595823E-3</v>
      </c>
      <c r="L6469" s="198">
        <v>8.3033617885705947E-3</v>
      </c>
    </row>
    <row r="6470" spans="1:12" ht="14.4" x14ac:dyDescent="0.3">
      <c r="A6470" s="7">
        <v>34754</v>
      </c>
      <c r="B6470" s="191">
        <v>486.82000699999998</v>
      </c>
      <c r="C6470" s="191">
        <v>488.27999899999998</v>
      </c>
      <c r="D6470" s="191">
        <v>485.70001200000002</v>
      </c>
      <c r="E6470" s="191">
        <v>488.10998499999999</v>
      </c>
      <c r="F6470" s="192">
        <v>488.10998499999999</v>
      </c>
      <c r="G6470" s="191">
        <v>302930000</v>
      </c>
      <c r="H6470" s="194">
        <f t="shared" si="101"/>
        <v>2.4644821222444624E-3</v>
      </c>
      <c r="I6470" s="193"/>
      <c r="J6470" s="197">
        <v>6468</v>
      </c>
      <c r="K6470" s="234">
        <v>2.4644821222444624E-3</v>
      </c>
      <c r="L6470" s="198">
        <v>8.3122169425606778E-3</v>
      </c>
    </row>
    <row r="6471" spans="1:12" ht="14.4" x14ac:dyDescent="0.3">
      <c r="A6471" s="7">
        <v>34753</v>
      </c>
      <c r="B6471" s="191">
        <v>485.07000699999998</v>
      </c>
      <c r="C6471" s="191">
        <v>489.19000199999999</v>
      </c>
      <c r="D6471" s="191">
        <v>485.07000699999998</v>
      </c>
      <c r="E6471" s="191">
        <v>486.91000400000001</v>
      </c>
      <c r="F6471" s="192">
        <v>486.91000400000001</v>
      </c>
      <c r="G6471" s="191">
        <v>394280000</v>
      </c>
      <c r="H6471" s="194">
        <f t="shared" si="101"/>
        <v>3.7932607117472004E-3</v>
      </c>
      <c r="I6471" s="193"/>
      <c r="J6471" s="197">
        <v>6469</v>
      </c>
      <c r="K6471" s="234">
        <v>3.7932607117472004E-3</v>
      </c>
      <c r="L6471" s="198">
        <v>8.31271028307797E-3</v>
      </c>
    </row>
    <row r="6472" spans="1:12" ht="14.4" x14ac:dyDescent="0.3">
      <c r="A6472" s="7">
        <v>34752</v>
      </c>
      <c r="B6472" s="191">
        <v>482.73998999999998</v>
      </c>
      <c r="C6472" s="191">
        <v>486.14999399999999</v>
      </c>
      <c r="D6472" s="191">
        <v>482.45001200000002</v>
      </c>
      <c r="E6472" s="191">
        <v>485.07000699999998</v>
      </c>
      <c r="F6472" s="192">
        <v>485.07000699999998</v>
      </c>
      <c r="G6472" s="191">
        <v>339460000</v>
      </c>
      <c r="H6472" s="194">
        <f t="shared" si="101"/>
        <v>4.8682590220659834E-3</v>
      </c>
      <c r="I6472" s="193"/>
      <c r="J6472" s="197">
        <v>6470</v>
      </c>
      <c r="K6472" s="234">
        <v>4.8682590220659834E-3</v>
      </c>
      <c r="L6472" s="198">
        <v>8.3202158758713743E-3</v>
      </c>
    </row>
    <row r="6473" spans="1:12" ht="14.4" x14ac:dyDescent="0.3">
      <c r="A6473" s="7">
        <v>34751</v>
      </c>
      <c r="B6473" s="191">
        <v>481.95001200000002</v>
      </c>
      <c r="C6473" s="191">
        <v>483.26001000000002</v>
      </c>
      <c r="D6473" s="191">
        <v>481.94000199999999</v>
      </c>
      <c r="E6473" s="191">
        <v>482.72000100000002</v>
      </c>
      <c r="F6473" s="192">
        <v>482.72000100000002</v>
      </c>
      <c r="G6473" s="191">
        <v>308090000</v>
      </c>
      <c r="H6473" s="194">
        <f t="shared" si="101"/>
        <v>1.5561134478160187E-3</v>
      </c>
      <c r="I6473" s="193"/>
      <c r="J6473" s="197">
        <v>6471</v>
      </c>
      <c r="K6473" s="234">
        <v>1.5561134478160187E-3</v>
      </c>
      <c r="L6473" s="198">
        <v>8.3259256494796641E-3</v>
      </c>
    </row>
    <row r="6474" spans="1:12" ht="14.4" x14ac:dyDescent="0.3">
      <c r="A6474" s="7">
        <v>34747</v>
      </c>
      <c r="B6474" s="191">
        <v>485.14999399999999</v>
      </c>
      <c r="C6474" s="191">
        <v>485.22000100000002</v>
      </c>
      <c r="D6474" s="191">
        <v>481.97000100000002</v>
      </c>
      <c r="E6474" s="191">
        <v>481.97000100000002</v>
      </c>
      <c r="F6474" s="192">
        <v>481.97000100000002</v>
      </c>
      <c r="G6474" s="191">
        <v>347970000</v>
      </c>
      <c r="H6474" s="194">
        <f t="shared" si="101"/>
        <v>-6.6979926493178502E-3</v>
      </c>
      <c r="I6474" s="193"/>
      <c r="J6474" s="197">
        <v>6472</v>
      </c>
      <c r="K6474" s="234">
        <v>-6.6979926493178502E-3</v>
      </c>
      <c r="L6474" s="198">
        <v>8.3403481649886348E-3</v>
      </c>
    </row>
    <row r="6475" spans="1:12" ht="14.4" x14ac:dyDescent="0.3">
      <c r="A6475" s="7">
        <v>34746</v>
      </c>
      <c r="B6475" s="191">
        <v>484.55999800000001</v>
      </c>
      <c r="C6475" s="191">
        <v>485.22000100000002</v>
      </c>
      <c r="D6475" s="191">
        <v>483.04998799999998</v>
      </c>
      <c r="E6475" s="191">
        <v>485.22000100000002</v>
      </c>
      <c r="F6475" s="192">
        <v>485.22000100000002</v>
      </c>
      <c r="G6475" s="191">
        <v>360990000</v>
      </c>
      <c r="H6475" s="194">
        <f t="shared" si="101"/>
        <v>1.4033763721666729E-3</v>
      </c>
      <c r="I6475" s="193"/>
      <c r="J6475" s="197">
        <v>6473</v>
      </c>
      <c r="K6475" s="234">
        <v>1.4033763721666729E-3</v>
      </c>
      <c r="L6475" s="198">
        <v>8.3406984653680519E-3</v>
      </c>
    </row>
    <row r="6476" spans="1:12" ht="14.4" x14ac:dyDescent="0.3">
      <c r="A6476" s="7">
        <v>34745</v>
      </c>
      <c r="B6476" s="191">
        <v>482.54998799999998</v>
      </c>
      <c r="C6476" s="191">
        <v>485.540009</v>
      </c>
      <c r="D6476" s="191">
        <v>481.76998900000001</v>
      </c>
      <c r="E6476" s="191">
        <v>484.540009</v>
      </c>
      <c r="F6476" s="192">
        <v>484.540009</v>
      </c>
      <c r="G6476" s="191">
        <v>378040000</v>
      </c>
      <c r="H6476" s="194">
        <f t="shared" si="101"/>
        <v>4.1239686032279272E-3</v>
      </c>
      <c r="I6476" s="193"/>
      <c r="J6476" s="197">
        <v>6474</v>
      </c>
      <c r="K6476" s="234">
        <v>4.1239686032279272E-3</v>
      </c>
      <c r="L6476" s="198">
        <v>8.340870830020275E-3</v>
      </c>
    </row>
    <row r="6477" spans="1:12" ht="14.4" x14ac:dyDescent="0.3">
      <c r="A6477" s="7">
        <v>34744</v>
      </c>
      <c r="B6477" s="191">
        <v>481.64999399999999</v>
      </c>
      <c r="C6477" s="191">
        <v>482.94000199999999</v>
      </c>
      <c r="D6477" s="191">
        <v>480.89001500000001</v>
      </c>
      <c r="E6477" s="191">
        <v>482.54998799999998</v>
      </c>
      <c r="F6477" s="192">
        <v>482.54998799999998</v>
      </c>
      <c r="G6477" s="191">
        <v>300720000</v>
      </c>
      <c r="H6477" s="194">
        <f t="shared" si="101"/>
        <v>1.8685643334607671E-3</v>
      </c>
      <c r="I6477" s="193"/>
      <c r="J6477" s="197">
        <v>6475</v>
      </c>
      <c r="K6477" s="234">
        <v>1.8685643334607671E-3</v>
      </c>
      <c r="L6477" s="198">
        <v>8.342383210353058E-3</v>
      </c>
    </row>
    <row r="6478" spans="1:12" ht="14.4" x14ac:dyDescent="0.3">
      <c r="A6478" s="7">
        <v>34743</v>
      </c>
      <c r="B6478" s="191">
        <v>481.459991</v>
      </c>
      <c r="C6478" s="191">
        <v>482.85998499999999</v>
      </c>
      <c r="D6478" s="191">
        <v>481.07000699999998</v>
      </c>
      <c r="E6478" s="191">
        <v>481.64999399999999</v>
      </c>
      <c r="F6478" s="192">
        <v>481.64999399999999</v>
      </c>
      <c r="G6478" s="191">
        <v>256270000</v>
      </c>
      <c r="H6478" s="194">
        <f t="shared" si="101"/>
        <v>3.9463922974233211E-4</v>
      </c>
      <c r="I6478" s="193"/>
      <c r="J6478" s="197">
        <v>6476</v>
      </c>
      <c r="K6478" s="234">
        <v>3.9463922974233211E-4</v>
      </c>
      <c r="L6478" s="198">
        <v>8.3472288260190847E-3</v>
      </c>
    </row>
    <row r="6479" spans="1:12" ht="14.4" x14ac:dyDescent="0.3">
      <c r="A6479" s="7">
        <v>34740</v>
      </c>
      <c r="B6479" s="191">
        <v>480.19000199999999</v>
      </c>
      <c r="C6479" s="191">
        <v>481.959991</v>
      </c>
      <c r="D6479" s="191">
        <v>479.52999899999998</v>
      </c>
      <c r="E6479" s="191">
        <v>481.459991</v>
      </c>
      <c r="F6479" s="192">
        <v>481.459991</v>
      </c>
      <c r="G6479" s="191">
        <v>295600000</v>
      </c>
      <c r="H6479" s="194">
        <f t="shared" si="101"/>
        <v>2.6447635200868044E-3</v>
      </c>
      <c r="I6479" s="193"/>
      <c r="J6479" s="197">
        <v>6477</v>
      </c>
      <c r="K6479" s="234">
        <v>2.6447635200868044E-3</v>
      </c>
      <c r="L6479" s="198">
        <v>8.3476086413243368E-3</v>
      </c>
    </row>
    <row r="6480" spans="1:12" ht="14.4" x14ac:dyDescent="0.3">
      <c r="A6480" s="7">
        <v>34739</v>
      </c>
      <c r="B6480" s="191">
        <v>481.19000199999999</v>
      </c>
      <c r="C6480" s="191">
        <v>482</v>
      </c>
      <c r="D6480" s="191">
        <v>479.91000400000001</v>
      </c>
      <c r="E6480" s="191">
        <v>480.19000199999999</v>
      </c>
      <c r="F6480" s="192">
        <v>480.19000199999999</v>
      </c>
      <c r="G6480" s="191">
        <v>325570000</v>
      </c>
      <c r="H6480" s="194">
        <f t="shared" si="101"/>
        <v>-2.0781811671972353E-3</v>
      </c>
      <c r="I6480" s="193"/>
      <c r="J6480" s="197">
        <v>6478</v>
      </c>
      <c r="K6480" s="234">
        <v>-2.0781811671972353E-3</v>
      </c>
      <c r="L6480" s="198">
        <v>8.3625012228518789E-3</v>
      </c>
    </row>
    <row r="6481" spans="1:12" ht="14.4" x14ac:dyDescent="0.3">
      <c r="A6481" s="7">
        <v>34738</v>
      </c>
      <c r="B6481" s="191">
        <v>480.80999800000001</v>
      </c>
      <c r="C6481" s="191">
        <v>482.60000600000001</v>
      </c>
      <c r="D6481" s="191">
        <v>480.39999399999999</v>
      </c>
      <c r="E6481" s="191">
        <v>481.19000199999999</v>
      </c>
      <c r="F6481" s="192">
        <v>481.19000199999999</v>
      </c>
      <c r="G6481" s="191">
        <v>318430000</v>
      </c>
      <c r="H6481" s="194">
        <f t="shared" si="101"/>
        <v>7.9034130234535043E-4</v>
      </c>
      <c r="I6481" s="193"/>
      <c r="J6481" s="197">
        <v>6479</v>
      </c>
      <c r="K6481" s="234">
        <v>7.9034130234535043E-4</v>
      </c>
      <c r="L6481" s="198">
        <v>8.3665531691350901E-3</v>
      </c>
    </row>
    <row r="6482" spans="1:12" ht="14.4" x14ac:dyDescent="0.3">
      <c r="A6482" s="7">
        <v>34737</v>
      </c>
      <c r="B6482" s="191">
        <v>481.14001500000001</v>
      </c>
      <c r="C6482" s="191">
        <v>481.32000699999998</v>
      </c>
      <c r="D6482" s="191">
        <v>479.69000199999999</v>
      </c>
      <c r="E6482" s="191">
        <v>480.80999800000001</v>
      </c>
      <c r="F6482" s="192">
        <v>480.80999800000001</v>
      </c>
      <c r="G6482" s="191">
        <v>314660000</v>
      </c>
      <c r="H6482" s="194">
        <f t="shared" si="101"/>
        <v>-6.8590636760901714E-4</v>
      </c>
      <c r="I6482" s="193"/>
      <c r="J6482" s="197">
        <v>6480</v>
      </c>
      <c r="K6482" s="234">
        <v>-6.8590636760901714E-4</v>
      </c>
      <c r="L6482" s="198">
        <v>8.3747529689331014E-3</v>
      </c>
    </row>
    <row r="6483" spans="1:12" ht="14.4" x14ac:dyDescent="0.3">
      <c r="A6483" s="7">
        <v>34736</v>
      </c>
      <c r="B6483" s="191">
        <v>478.64001500000001</v>
      </c>
      <c r="C6483" s="191">
        <v>481.95001200000002</v>
      </c>
      <c r="D6483" s="191">
        <v>478.35998499999999</v>
      </c>
      <c r="E6483" s="191">
        <v>481.14001500000001</v>
      </c>
      <c r="F6483" s="192">
        <v>481.14001500000001</v>
      </c>
      <c r="G6483" s="191">
        <v>325660000</v>
      </c>
      <c r="H6483" s="194">
        <f t="shared" si="101"/>
        <v>5.2021749320235299E-3</v>
      </c>
      <c r="I6483" s="193"/>
      <c r="J6483" s="197">
        <v>6481</v>
      </c>
      <c r="K6483" s="234">
        <v>5.2021749320235299E-3</v>
      </c>
      <c r="L6483" s="198">
        <v>8.3788028763996901E-3</v>
      </c>
    </row>
    <row r="6484" spans="1:12" ht="14.4" x14ac:dyDescent="0.3">
      <c r="A6484" s="7">
        <v>34733</v>
      </c>
      <c r="B6484" s="191">
        <v>472.77999899999998</v>
      </c>
      <c r="C6484" s="191">
        <v>479.91000400000001</v>
      </c>
      <c r="D6484" s="191">
        <v>472.77999899999998</v>
      </c>
      <c r="E6484" s="191">
        <v>478.64999399999999</v>
      </c>
      <c r="F6484" s="192">
        <v>478.64999399999999</v>
      </c>
      <c r="G6484" s="191">
        <v>441000000</v>
      </c>
      <c r="H6484" s="194">
        <f t="shared" si="101"/>
        <v>1.2394477227626852E-2</v>
      </c>
      <c r="I6484" s="193"/>
      <c r="J6484" s="197">
        <v>6482</v>
      </c>
      <c r="K6484" s="234">
        <v>1.2394477227626852E-2</v>
      </c>
      <c r="L6484" s="198">
        <v>8.3826549736770329E-3</v>
      </c>
    </row>
    <row r="6485" spans="1:12" ht="14.4" x14ac:dyDescent="0.3">
      <c r="A6485" s="7">
        <v>34732</v>
      </c>
      <c r="B6485" s="191">
        <v>470.39999399999999</v>
      </c>
      <c r="C6485" s="191">
        <v>472.790009</v>
      </c>
      <c r="D6485" s="191">
        <v>469.95001200000002</v>
      </c>
      <c r="E6485" s="191">
        <v>472.790009</v>
      </c>
      <c r="F6485" s="192">
        <v>472.790009</v>
      </c>
      <c r="G6485" s="191">
        <v>322110000</v>
      </c>
      <c r="H6485" s="194">
        <f t="shared" si="101"/>
        <v>5.0808142654865879E-3</v>
      </c>
      <c r="I6485" s="193"/>
      <c r="J6485" s="197">
        <v>6483</v>
      </c>
      <c r="K6485" s="234">
        <v>5.0808142654865879E-3</v>
      </c>
      <c r="L6485" s="198">
        <v>8.39398382870837E-3</v>
      </c>
    </row>
    <row r="6486" spans="1:12" ht="14.4" x14ac:dyDescent="0.3">
      <c r="A6486" s="7">
        <v>34731</v>
      </c>
      <c r="B6486" s="191">
        <v>470.42001299999998</v>
      </c>
      <c r="C6486" s="191">
        <v>472.75</v>
      </c>
      <c r="D6486" s="191">
        <v>469.290009</v>
      </c>
      <c r="E6486" s="191">
        <v>470.39999399999999</v>
      </c>
      <c r="F6486" s="192">
        <v>470.39999399999999</v>
      </c>
      <c r="G6486" s="191">
        <v>395310000</v>
      </c>
      <c r="H6486" s="194">
        <f t="shared" si="101"/>
        <v>-4.2555587446894367E-5</v>
      </c>
      <c r="I6486" s="193"/>
      <c r="J6486" s="197">
        <v>6484</v>
      </c>
      <c r="K6486" s="234">
        <v>-4.2555587446894367E-5</v>
      </c>
      <c r="L6486" s="198">
        <v>8.4036354297898561E-3</v>
      </c>
    </row>
    <row r="6487" spans="1:12" ht="14.4" x14ac:dyDescent="0.3">
      <c r="A6487" s="7">
        <v>34730</v>
      </c>
      <c r="B6487" s="191">
        <v>468.51001000000002</v>
      </c>
      <c r="C6487" s="191">
        <v>471.02999899999998</v>
      </c>
      <c r="D6487" s="191">
        <v>468.17999300000002</v>
      </c>
      <c r="E6487" s="191">
        <v>470.42001299999998</v>
      </c>
      <c r="F6487" s="192">
        <v>470.42001299999998</v>
      </c>
      <c r="G6487" s="191">
        <v>411590000</v>
      </c>
      <c r="H6487" s="194">
        <f t="shared" si="101"/>
        <v>4.0767602809595477E-3</v>
      </c>
      <c r="I6487" s="193"/>
      <c r="J6487" s="197">
        <v>6485</v>
      </c>
      <c r="K6487" s="234">
        <v>4.0767602809595477E-3</v>
      </c>
      <c r="L6487" s="198">
        <v>8.4069389276431299E-3</v>
      </c>
    </row>
    <row r="6488" spans="1:12" ht="14.4" x14ac:dyDescent="0.3">
      <c r="A6488" s="7">
        <v>34729</v>
      </c>
      <c r="B6488" s="191">
        <v>470.39001500000001</v>
      </c>
      <c r="C6488" s="191">
        <v>470.51998900000001</v>
      </c>
      <c r="D6488" s="191">
        <v>467.48998999999998</v>
      </c>
      <c r="E6488" s="191">
        <v>468.51001000000002</v>
      </c>
      <c r="F6488" s="192">
        <v>468.51001000000002</v>
      </c>
      <c r="G6488" s="191">
        <v>318550000</v>
      </c>
      <c r="H6488" s="194">
        <f t="shared" si="101"/>
        <v>-3.9966941049970686E-3</v>
      </c>
      <c r="I6488" s="193"/>
      <c r="J6488" s="197">
        <v>6486</v>
      </c>
      <c r="K6488" s="234">
        <v>-3.9966941049970686E-3</v>
      </c>
      <c r="L6488" s="198">
        <v>8.4109901230449355E-3</v>
      </c>
    </row>
    <row r="6489" spans="1:12" ht="14.4" x14ac:dyDescent="0.3">
      <c r="A6489" s="7">
        <v>34726</v>
      </c>
      <c r="B6489" s="191">
        <v>468.32000699999998</v>
      </c>
      <c r="C6489" s="191">
        <v>471.35998499999999</v>
      </c>
      <c r="D6489" s="191">
        <v>468.32000699999998</v>
      </c>
      <c r="E6489" s="191">
        <v>470.39001500000001</v>
      </c>
      <c r="F6489" s="192">
        <v>470.39001500000001</v>
      </c>
      <c r="G6489" s="191">
        <v>339510000</v>
      </c>
      <c r="H6489" s="194">
        <f t="shared" si="101"/>
        <v>4.4200716797478824E-3</v>
      </c>
      <c r="I6489" s="193"/>
      <c r="J6489" s="197">
        <v>6487</v>
      </c>
      <c r="K6489" s="234">
        <v>4.4200716797478824E-3</v>
      </c>
      <c r="L6489" s="198">
        <v>8.4130639691262811E-3</v>
      </c>
    </row>
    <row r="6490" spans="1:12" ht="14.4" x14ac:dyDescent="0.3">
      <c r="A6490" s="7">
        <v>34725</v>
      </c>
      <c r="B6490" s="191">
        <v>467.44000199999999</v>
      </c>
      <c r="C6490" s="191">
        <v>468.61999500000002</v>
      </c>
      <c r="D6490" s="191">
        <v>466.89999399999999</v>
      </c>
      <c r="E6490" s="191">
        <v>468.32000699999998</v>
      </c>
      <c r="F6490" s="192">
        <v>468.32000699999998</v>
      </c>
      <c r="G6490" s="191">
        <v>304730000</v>
      </c>
      <c r="H6490" s="194">
        <f t="shared" si="101"/>
        <v>1.8826052460952686E-3</v>
      </c>
      <c r="I6490" s="193"/>
      <c r="J6490" s="197">
        <v>6488</v>
      </c>
      <c r="K6490" s="234">
        <v>1.8826052460952686E-3</v>
      </c>
      <c r="L6490" s="198">
        <v>8.4150360165606199E-3</v>
      </c>
    </row>
    <row r="6491" spans="1:12" ht="14.4" x14ac:dyDescent="0.3">
      <c r="A6491" s="7">
        <v>34724</v>
      </c>
      <c r="B6491" s="191">
        <v>465.85998499999999</v>
      </c>
      <c r="C6491" s="191">
        <v>469.51001000000002</v>
      </c>
      <c r="D6491" s="191">
        <v>464.39999399999999</v>
      </c>
      <c r="E6491" s="191">
        <v>467.44000199999999</v>
      </c>
      <c r="F6491" s="192">
        <v>467.44000199999999</v>
      </c>
      <c r="G6491" s="191">
        <v>342610000</v>
      </c>
      <c r="H6491" s="194">
        <f t="shared" si="101"/>
        <v>3.3916134694418924E-3</v>
      </c>
      <c r="I6491" s="193"/>
      <c r="J6491" s="197">
        <v>6489</v>
      </c>
      <c r="K6491" s="234">
        <v>3.3916134694418924E-3</v>
      </c>
      <c r="L6491" s="198">
        <v>8.4195625752575189E-3</v>
      </c>
    </row>
    <row r="6492" spans="1:12" ht="14.4" x14ac:dyDescent="0.3">
      <c r="A6492" s="7">
        <v>34723</v>
      </c>
      <c r="B6492" s="191">
        <v>465.80999800000001</v>
      </c>
      <c r="C6492" s="191">
        <v>466.88000499999998</v>
      </c>
      <c r="D6492" s="191">
        <v>465.47000100000002</v>
      </c>
      <c r="E6492" s="191">
        <v>465.85998499999999</v>
      </c>
      <c r="F6492" s="192">
        <v>465.85998499999999</v>
      </c>
      <c r="G6492" s="191">
        <v>315430000</v>
      </c>
      <c r="H6492" s="194">
        <f t="shared" si="101"/>
        <v>8.5822848738266333E-5</v>
      </c>
      <c r="I6492" s="193"/>
      <c r="J6492" s="197">
        <v>6490</v>
      </c>
      <c r="K6492" s="234">
        <v>8.5822848738266333E-5</v>
      </c>
      <c r="L6492" s="198">
        <v>8.4238042696910785E-3</v>
      </c>
    </row>
    <row r="6493" spans="1:12" ht="14.4" x14ac:dyDescent="0.3">
      <c r="A6493" s="7">
        <v>34722</v>
      </c>
      <c r="B6493" s="191">
        <v>464.77999899999998</v>
      </c>
      <c r="C6493" s="191">
        <v>466.23001099999999</v>
      </c>
      <c r="D6493" s="191">
        <v>461.14001500000001</v>
      </c>
      <c r="E6493" s="191">
        <v>465.82000699999998</v>
      </c>
      <c r="F6493" s="192">
        <v>465.82000699999998</v>
      </c>
      <c r="G6493" s="191">
        <v>325830000</v>
      </c>
      <c r="H6493" s="194">
        <f t="shared" si="101"/>
        <v>2.2376350149267078E-3</v>
      </c>
      <c r="I6493" s="193"/>
      <c r="J6493" s="197">
        <v>6491</v>
      </c>
      <c r="K6493" s="234">
        <v>2.2376350149267078E-3</v>
      </c>
      <c r="L6493" s="198">
        <v>8.4351811703334487E-3</v>
      </c>
    </row>
    <row r="6494" spans="1:12" ht="14.4" x14ac:dyDescent="0.3">
      <c r="A6494" s="7">
        <v>34719</v>
      </c>
      <c r="B6494" s="191">
        <v>466.95001200000002</v>
      </c>
      <c r="C6494" s="191">
        <v>466.98998999999998</v>
      </c>
      <c r="D6494" s="191">
        <v>463.98998999999998</v>
      </c>
      <c r="E6494" s="191">
        <v>464.77999899999998</v>
      </c>
      <c r="F6494" s="192">
        <v>464.77999899999998</v>
      </c>
      <c r="G6494" s="191">
        <v>378190000</v>
      </c>
      <c r="H6494" s="194">
        <f t="shared" si="101"/>
        <v>-4.6472062195814651E-3</v>
      </c>
      <c r="I6494" s="193"/>
      <c r="J6494" s="197">
        <v>6492</v>
      </c>
      <c r="K6494" s="234">
        <v>-4.6472062195814651E-3</v>
      </c>
      <c r="L6494" s="198">
        <v>8.4375587364663319E-3</v>
      </c>
    </row>
    <row r="6495" spans="1:12" ht="14.4" x14ac:dyDescent="0.3">
      <c r="A6495" s="7">
        <v>34718</v>
      </c>
      <c r="B6495" s="191">
        <v>469.72000100000002</v>
      </c>
      <c r="C6495" s="191">
        <v>469.72000100000002</v>
      </c>
      <c r="D6495" s="191">
        <v>466.39999399999999</v>
      </c>
      <c r="E6495" s="191">
        <v>466.95001200000002</v>
      </c>
      <c r="F6495" s="192">
        <v>466.95001200000002</v>
      </c>
      <c r="G6495" s="191">
        <v>297220000</v>
      </c>
      <c r="H6495" s="194">
        <f t="shared" si="101"/>
        <v>-5.8759214257377524E-3</v>
      </c>
      <c r="I6495" s="193"/>
      <c r="J6495" s="197">
        <v>6493</v>
      </c>
      <c r="K6495" s="234">
        <v>-5.8759214257377524E-3</v>
      </c>
      <c r="L6495" s="198">
        <v>8.446267805914523E-3</v>
      </c>
    </row>
    <row r="6496" spans="1:12" ht="14.4" x14ac:dyDescent="0.3">
      <c r="A6496" s="7">
        <v>34717</v>
      </c>
      <c r="B6496" s="191">
        <v>470.04998799999998</v>
      </c>
      <c r="C6496" s="191">
        <v>470.42999300000002</v>
      </c>
      <c r="D6496" s="191">
        <v>468.02999899999998</v>
      </c>
      <c r="E6496" s="191">
        <v>469.709991</v>
      </c>
      <c r="F6496" s="192">
        <v>469.709991</v>
      </c>
      <c r="G6496" s="191">
        <v>344660000</v>
      </c>
      <c r="H6496" s="194">
        <f t="shared" si="101"/>
        <v>-7.2332094177179852E-4</v>
      </c>
      <c r="I6496" s="193"/>
      <c r="J6496" s="197">
        <v>6494</v>
      </c>
      <c r="K6496" s="234">
        <v>-7.2332094177179852E-4</v>
      </c>
      <c r="L6496" s="198">
        <v>8.4602813199222259E-3</v>
      </c>
    </row>
    <row r="6497" spans="1:12" ht="14.4" x14ac:dyDescent="0.3">
      <c r="A6497" s="7">
        <v>34716</v>
      </c>
      <c r="B6497" s="191">
        <v>469.38000499999998</v>
      </c>
      <c r="C6497" s="191">
        <v>470.14999399999999</v>
      </c>
      <c r="D6497" s="191">
        <v>468.19000199999999</v>
      </c>
      <c r="E6497" s="191">
        <v>470.04998799999998</v>
      </c>
      <c r="F6497" s="192">
        <v>470.04998799999998</v>
      </c>
      <c r="G6497" s="191">
        <v>331520000</v>
      </c>
      <c r="H6497" s="194">
        <f t="shared" si="101"/>
        <v>1.4273786545296108E-3</v>
      </c>
      <c r="I6497" s="193"/>
      <c r="J6497" s="197">
        <v>6495</v>
      </c>
      <c r="K6497" s="234">
        <v>1.4273786545296108E-3</v>
      </c>
      <c r="L6497" s="198">
        <v>8.4615262010018649E-3</v>
      </c>
    </row>
    <row r="6498" spans="1:12" ht="14.4" x14ac:dyDescent="0.3">
      <c r="A6498" s="7">
        <v>34715</v>
      </c>
      <c r="B6498" s="191">
        <v>465.97000100000002</v>
      </c>
      <c r="C6498" s="191">
        <v>470.39001500000001</v>
      </c>
      <c r="D6498" s="191">
        <v>465.97000100000002</v>
      </c>
      <c r="E6498" s="191">
        <v>469.38000499999998</v>
      </c>
      <c r="F6498" s="192">
        <v>469.38000499999998</v>
      </c>
      <c r="G6498" s="191">
        <v>315810000</v>
      </c>
      <c r="H6498" s="194">
        <f t="shared" si="101"/>
        <v>7.3180762552994437E-3</v>
      </c>
      <c r="I6498" s="193"/>
      <c r="J6498" s="197">
        <v>6496</v>
      </c>
      <c r="K6498" s="234">
        <v>7.3180762552994437E-3</v>
      </c>
      <c r="L6498" s="198">
        <v>8.4650897975053034E-3</v>
      </c>
    </row>
    <row r="6499" spans="1:12" ht="14.4" x14ac:dyDescent="0.3">
      <c r="A6499" s="7">
        <v>34712</v>
      </c>
      <c r="B6499" s="191">
        <v>461.64001500000001</v>
      </c>
      <c r="C6499" s="191">
        <v>466.42999300000002</v>
      </c>
      <c r="D6499" s="191">
        <v>461.64001500000001</v>
      </c>
      <c r="E6499" s="191">
        <v>465.97000100000002</v>
      </c>
      <c r="F6499" s="192">
        <v>465.97000100000002</v>
      </c>
      <c r="G6499" s="191">
        <v>336740000</v>
      </c>
      <c r="H6499" s="194">
        <f t="shared" si="101"/>
        <v>9.379572522542309E-3</v>
      </c>
      <c r="I6499" s="193"/>
      <c r="J6499" s="197">
        <v>6497</v>
      </c>
      <c r="K6499" s="234">
        <v>9.379572522542309E-3</v>
      </c>
      <c r="L6499" s="198">
        <v>8.4812816194133941E-3</v>
      </c>
    </row>
    <row r="6500" spans="1:12" ht="14.4" x14ac:dyDescent="0.3">
      <c r="A6500" s="7">
        <v>34711</v>
      </c>
      <c r="B6500" s="191">
        <v>461.64001500000001</v>
      </c>
      <c r="C6500" s="191">
        <v>461.92999300000002</v>
      </c>
      <c r="D6500" s="191">
        <v>460.63000499999998</v>
      </c>
      <c r="E6500" s="191">
        <v>461.64001500000001</v>
      </c>
      <c r="F6500" s="192">
        <v>461.64001500000001</v>
      </c>
      <c r="G6500" s="191">
        <v>313040000</v>
      </c>
      <c r="H6500" s="194">
        <f t="shared" si="101"/>
        <v>-4.3298097792351925E-5</v>
      </c>
      <c r="I6500" s="193"/>
      <c r="J6500" s="197">
        <v>6498</v>
      </c>
      <c r="K6500" s="234">
        <v>-4.3298097792351925E-5</v>
      </c>
      <c r="L6500" s="198">
        <v>8.4865752817530268E-3</v>
      </c>
    </row>
    <row r="6501" spans="1:12" ht="14.4" x14ac:dyDescent="0.3">
      <c r="A6501" s="7">
        <v>34710</v>
      </c>
      <c r="B6501" s="191">
        <v>461.67999300000002</v>
      </c>
      <c r="C6501" s="191">
        <v>463.60998499999999</v>
      </c>
      <c r="D6501" s="191">
        <v>458.64999399999999</v>
      </c>
      <c r="E6501" s="191">
        <v>461.66000400000001</v>
      </c>
      <c r="F6501" s="192">
        <v>461.66000400000001</v>
      </c>
      <c r="G6501" s="191">
        <v>346310000</v>
      </c>
      <c r="H6501" s="194">
        <f t="shared" si="101"/>
        <v>-4.3296223148248015E-5</v>
      </c>
      <c r="I6501" s="193"/>
      <c r="J6501" s="197">
        <v>6499</v>
      </c>
      <c r="K6501" s="234">
        <v>-4.3296223148248015E-5</v>
      </c>
      <c r="L6501" s="198">
        <v>8.4886941971221846E-3</v>
      </c>
    </row>
    <row r="6502" spans="1:12" ht="14.4" x14ac:dyDescent="0.3">
      <c r="A6502" s="7">
        <v>34709</v>
      </c>
      <c r="B6502" s="191">
        <v>460.89999399999999</v>
      </c>
      <c r="C6502" s="191">
        <v>464.58999599999999</v>
      </c>
      <c r="D6502" s="191">
        <v>460.89999399999999</v>
      </c>
      <c r="E6502" s="191">
        <v>461.67999300000002</v>
      </c>
      <c r="F6502" s="192">
        <v>461.67999300000002</v>
      </c>
      <c r="G6502" s="191">
        <v>352450000</v>
      </c>
      <c r="H6502" s="194">
        <f t="shared" si="101"/>
        <v>1.8445110430715256E-3</v>
      </c>
      <c r="I6502" s="193"/>
      <c r="J6502" s="197">
        <v>6500</v>
      </c>
      <c r="K6502" s="234">
        <v>1.8445110430715256E-3</v>
      </c>
      <c r="L6502" s="198">
        <v>8.4902944845750578E-3</v>
      </c>
    </row>
    <row r="6503" spans="1:12" ht="14.4" x14ac:dyDescent="0.3">
      <c r="A6503" s="7">
        <v>34708</v>
      </c>
      <c r="B6503" s="191">
        <v>460.67001299999998</v>
      </c>
      <c r="C6503" s="191">
        <v>461.76998900000001</v>
      </c>
      <c r="D6503" s="191">
        <v>459.73998999999998</v>
      </c>
      <c r="E6503" s="191">
        <v>460.82998700000002</v>
      </c>
      <c r="F6503" s="192">
        <v>460.82998700000002</v>
      </c>
      <c r="G6503" s="191">
        <v>278790000</v>
      </c>
      <c r="H6503" s="194">
        <f t="shared" si="101"/>
        <v>3.2559260718750685E-4</v>
      </c>
      <c r="I6503" s="193"/>
      <c r="J6503" s="197">
        <v>6501</v>
      </c>
      <c r="K6503" s="234">
        <v>3.2559260718750685E-4</v>
      </c>
      <c r="L6503" s="198">
        <v>8.4924843647866226E-3</v>
      </c>
    </row>
    <row r="6504" spans="1:12" ht="14.4" x14ac:dyDescent="0.3">
      <c r="A6504" s="7">
        <v>34705</v>
      </c>
      <c r="B6504" s="191">
        <v>460.38000499999998</v>
      </c>
      <c r="C6504" s="191">
        <v>462.48998999999998</v>
      </c>
      <c r="D6504" s="191">
        <v>459.47000100000002</v>
      </c>
      <c r="E6504" s="191">
        <v>460.67999300000002</v>
      </c>
      <c r="F6504" s="192">
        <v>460.67999300000002</v>
      </c>
      <c r="G6504" s="191">
        <v>308070000</v>
      </c>
      <c r="H6504" s="194">
        <f t="shared" si="101"/>
        <v>7.3857801397738949E-4</v>
      </c>
      <c r="I6504" s="193"/>
      <c r="J6504" s="197">
        <v>6502</v>
      </c>
      <c r="K6504" s="234">
        <v>7.3857801397738949E-4</v>
      </c>
      <c r="L6504" s="198">
        <v>8.4958356083544694E-3</v>
      </c>
    </row>
    <row r="6505" spans="1:12" ht="14.4" x14ac:dyDescent="0.3">
      <c r="A6505" s="7">
        <v>34704</v>
      </c>
      <c r="B6505" s="191">
        <v>460.73001099999999</v>
      </c>
      <c r="C6505" s="191">
        <v>461.29998799999998</v>
      </c>
      <c r="D6505" s="191">
        <v>459.75</v>
      </c>
      <c r="E6505" s="191">
        <v>460.33999599999999</v>
      </c>
      <c r="F6505" s="192">
        <v>460.33999599999999</v>
      </c>
      <c r="G6505" s="191">
        <v>309050000</v>
      </c>
      <c r="H6505" s="194">
        <f t="shared" si="101"/>
        <v>-8.0309740884264259E-4</v>
      </c>
      <c r="I6505" s="193"/>
      <c r="J6505" s="197">
        <v>6503</v>
      </c>
      <c r="K6505" s="234">
        <v>-8.0309740884264259E-4</v>
      </c>
      <c r="L6505" s="198">
        <v>8.5014706580680919E-3</v>
      </c>
    </row>
    <row r="6506" spans="1:12" ht="14.4" x14ac:dyDescent="0.3">
      <c r="A6506" s="7">
        <v>34703</v>
      </c>
      <c r="B6506" s="191">
        <v>459.13000499999998</v>
      </c>
      <c r="C6506" s="191">
        <v>460.72000100000002</v>
      </c>
      <c r="D6506" s="191">
        <v>457.55999800000001</v>
      </c>
      <c r="E6506" s="191">
        <v>460.709991</v>
      </c>
      <c r="F6506" s="192">
        <v>460.709991</v>
      </c>
      <c r="G6506" s="191">
        <v>319510000</v>
      </c>
      <c r="H6506" s="194">
        <f t="shared" si="101"/>
        <v>3.4850167765355998E-3</v>
      </c>
      <c r="I6506" s="193"/>
      <c r="J6506" s="197">
        <v>6504</v>
      </c>
      <c r="K6506" s="234">
        <v>3.4850167765355998E-3</v>
      </c>
      <c r="L6506" s="198">
        <v>8.5066463719236755E-3</v>
      </c>
    </row>
    <row r="6507" spans="1:12" ht="14.4" x14ac:dyDescent="0.3">
      <c r="A6507" s="7">
        <v>34702</v>
      </c>
      <c r="B6507" s="191">
        <v>459.209991</v>
      </c>
      <c r="C6507" s="191">
        <v>459.26998900000001</v>
      </c>
      <c r="D6507" s="191">
        <v>457.20001200000002</v>
      </c>
      <c r="E6507" s="191">
        <v>459.10998499999999</v>
      </c>
      <c r="F6507" s="192">
        <v>459.10998499999999</v>
      </c>
      <c r="G6507" s="191">
        <v>262450000</v>
      </c>
      <c r="H6507" s="194">
        <f t="shared" si="101"/>
        <v>-3.4838766702000837E-4</v>
      </c>
      <c r="I6507" s="193"/>
      <c r="J6507" s="197">
        <v>6505</v>
      </c>
      <c r="K6507" s="234">
        <v>-3.4838766702000837E-4</v>
      </c>
      <c r="L6507" s="198">
        <v>8.5146352803518871E-3</v>
      </c>
    </row>
    <row r="6508" spans="1:12" ht="14.4" x14ac:dyDescent="0.3">
      <c r="A6508" s="7">
        <v>34698</v>
      </c>
      <c r="B6508" s="191">
        <v>461.17001299999998</v>
      </c>
      <c r="C6508" s="191">
        <v>462.11999500000002</v>
      </c>
      <c r="D6508" s="191">
        <v>459.23998999999998</v>
      </c>
      <c r="E6508" s="191">
        <v>459.26998900000001</v>
      </c>
      <c r="F6508" s="192">
        <v>459.26998900000001</v>
      </c>
      <c r="G6508" s="191">
        <v>256260000</v>
      </c>
      <c r="H6508" s="194">
        <f t="shared" si="101"/>
        <v>-4.1200076900923168E-3</v>
      </c>
      <c r="I6508" s="193"/>
      <c r="J6508" s="197">
        <v>6506</v>
      </c>
      <c r="K6508" s="234">
        <v>-4.1200076900923168E-3</v>
      </c>
      <c r="L6508" s="198">
        <v>8.5236109406163583E-3</v>
      </c>
    </row>
    <row r="6509" spans="1:12" ht="14.4" x14ac:dyDescent="0.3">
      <c r="A6509" s="7">
        <v>34697</v>
      </c>
      <c r="B6509" s="191">
        <v>460.92001299999998</v>
      </c>
      <c r="C6509" s="191">
        <v>461.80999800000001</v>
      </c>
      <c r="D6509" s="191">
        <v>460.35998499999999</v>
      </c>
      <c r="E6509" s="191">
        <v>461.17001299999998</v>
      </c>
      <c r="F6509" s="192">
        <v>461.17001299999998</v>
      </c>
      <c r="G6509" s="191">
        <v>250650000</v>
      </c>
      <c r="H6509" s="194">
        <f t="shared" si="101"/>
        <v>6.7271624808126578E-4</v>
      </c>
      <c r="I6509" s="193"/>
      <c r="J6509" s="197">
        <v>6507</v>
      </c>
      <c r="K6509" s="234">
        <v>6.7271624808126578E-4</v>
      </c>
      <c r="L6509" s="198">
        <v>8.5251926846574705E-3</v>
      </c>
    </row>
    <row r="6510" spans="1:12" ht="14.4" x14ac:dyDescent="0.3">
      <c r="A6510" s="7">
        <v>34696</v>
      </c>
      <c r="B6510" s="191">
        <v>462.47000100000002</v>
      </c>
      <c r="C6510" s="191">
        <v>462.48998999999998</v>
      </c>
      <c r="D6510" s="191">
        <v>459</v>
      </c>
      <c r="E6510" s="191">
        <v>460.85998499999999</v>
      </c>
      <c r="F6510" s="192">
        <v>460.85998499999999</v>
      </c>
      <c r="G6510" s="191">
        <v>246260000</v>
      </c>
      <c r="H6510" s="194">
        <f t="shared" si="101"/>
        <v>-3.4813414848934819E-3</v>
      </c>
      <c r="I6510" s="193"/>
      <c r="J6510" s="197">
        <v>6508</v>
      </c>
      <c r="K6510" s="234">
        <v>-3.4813414848934819E-3</v>
      </c>
      <c r="L6510" s="198">
        <v>8.5312395068870249E-3</v>
      </c>
    </row>
    <row r="6511" spans="1:12" ht="14.4" x14ac:dyDescent="0.3">
      <c r="A6511" s="7">
        <v>34695</v>
      </c>
      <c r="B6511" s="191">
        <v>459.85000600000001</v>
      </c>
      <c r="C6511" s="191">
        <v>462.73001099999999</v>
      </c>
      <c r="D6511" s="191">
        <v>459.85000600000001</v>
      </c>
      <c r="E6511" s="191">
        <v>462.47000100000002</v>
      </c>
      <c r="F6511" s="192">
        <v>462.47000100000002</v>
      </c>
      <c r="G6511" s="191">
        <v>211180000</v>
      </c>
      <c r="H6511" s="194">
        <f t="shared" si="101"/>
        <v>5.7412828102487538E-3</v>
      </c>
      <c r="I6511" s="193"/>
      <c r="J6511" s="197">
        <v>6509</v>
      </c>
      <c r="K6511" s="234">
        <v>5.7412828102487538E-3</v>
      </c>
      <c r="L6511" s="198">
        <v>8.5316719162744272E-3</v>
      </c>
    </row>
    <row r="6512" spans="1:12" ht="14.4" x14ac:dyDescent="0.3">
      <c r="A6512" s="7">
        <v>34691</v>
      </c>
      <c r="B6512" s="191">
        <v>459.70001200000002</v>
      </c>
      <c r="C6512" s="191">
        <v>461.32000699999998</v>
      </c>
      <c r="D6512" s="191">
        <v>459.39001500000001</v>
      </c>
      <c r="E6512" s="191">
        <v>459.82998700000002</v>
      </c>
      <c r="F6512" s="192">
        <v>459.82998700000002</v>
      </c>
      <c r="G6512" s="191">
        <v>196540000</v>
      </c>
      <c r="H6512" s="194">
        <f t="shared" si="101"/>
        <v>3.263009099462643E-4</v>
      </c>
      <c r="I6512" s="193"/>
      <c r="J6512" s="197">
        <v>6510</v>
      </c>
      <c r="K6512" s="234">
        <v>3.263009099462643E-4</v>
      </c>
      <c r="L6512" s="198">
        <v>8.5347976878613063E-3</v>
      </c>
    </row>
    <row r="6513" spans="1:12" ht="14.4" x14ac:dyDescent="0.3">
      <c r="A6513" s="7">
        <v>34690</v>
      </c>
      <c r="B6513" s="191">
        <v>459.61999500000002</v>
      </c>
      <c r="C6513" s="191">
        <v>461.209991</v>
      </c>
      <c r="D6513" s="191">
        <v>459.32998700000002</v>
      </c>
      <c r="E6513" s="191">
        <v>459.67999300000002</v>
      </c>
      <c r="F6513" s="192">
        <v>459.67999300000002</v>
      </c>
      <c r="G6513" s="191">
        <v>340330000</v>
      </c>
      <c r="H6513" s="194">
        <f t="shared" si="101"/>
        <v>1.5232045056642933E-4</v>
      </c>
      <c r="I6513" s="193"/>
      <c r="J6513" s="197">
        <v>6511</v>
      </c>
      <c r="K6513" s="234">
        <v>1.5232045056642933E-4</v>
      </c>
      <c r="L6513" s="198">
        <v>8.5386912822896996E-3</v>
      </c>
    </row>
    <row r="6514" spans="1:12" ht="14.4" x14ac:dyDescent="0.3">
      <c r="A6514" s="7">
        <v>34689</v>
      </c>
      <c r="B6514" s="191">
        <v>457.23998999999998</v>
      </c>
      <c r="C6514" s="191">
        <v>461.70001200000002</v>
      </c>
      <c r="D6514" s="191">
        <v>457.17001299999998</v>
      </c>
      <c r="E6514" s="191">
        <v>459.60998499999999</v>
      </c>
      <c r="F6514" s="192">
        <v>459.60998499999999</v>
      </c>
      <c r="G6514" s="191">
        <v>379130000</v>
      </c>
      <c r="H6514" s="194">
        <f t="shared" si="101"/>
        <v>5.4910937804712847E-3</v>
      </c>
      <c r="I6514" s="193"/>
      <c r="J6514" s="197">
        <v>6512</v>
      </c>
      <c r="K6514" s="234">
        <v>5.4910937804712847E-3</v>
      </c>
      <c r="L6514" s="198">
        <v>8.5519493640049318E-3</v>
      </c>
    </row>
    <row r="6515" spans="1:12" ht="14.4" x14ac:dyDescent="0.3">
      <c r="A6515" s="7">
        <v>34688</v>
      </c>
      <c r="B6515" s="191">
        <v>458.07998700000002</v>
      </c>
      <c r="C6515" s="191">
        <v>458.45001200000002</v>
      </c>
      <c r="D6515" s="191">
        <v>456.36999500000002</v>
      </c>
      <c r="E6515" s="191">
        <v>457.10000600000001</v>
      </c>
      <c r="F6515" s="192">
        <v>457.10000600000001</v>
      </c>
      <c r="G6515" s="191">
        <v>326530000</v>
      </c>
      <c r="H6515" s="194">
        <f t="shared" si="101"/>
        <v>-1.7689021705671389E-3</v>
      </c>
      <c r="I6515" s="193"/>
      <c r="J6515" s="197">
        <v>6513</v>
      </c>
      <c r="K6515" s="234">
        <v>-1.7689021705671389E-3</v>
      </c>
      <c r="L6515" s="198">
        <v>8.562680803813779E-3</v>
      </c>
    </row>
    <row r="6516" spans="1:12" ht="14.4" x14ac:dyDescent="0.3">
      <c r="A6516" s="7">
        <v>34687</v>
      </c>
      <c r="B6516" s="191">
        <v>458.77999899999998</v>
      </c>
      <c r="C6516" s="191">
        <v>458.77999899999998</v>
      </c>
      <c r="D6516" s="191">
        <v>456.64001500000001</v>
      </c>
      <c r="E6516" s="191">
        <v>457.91000400000001</v>
      </c>
      <c r="F6516" s="192">
        <v>457.91000400000001</v>
      </c>
      <c r="G6516" s="191">
        <v>271850000</v>
      </c>
      <c r="H6516" s="194">
        <f t="shared" si="101"/>
        <v>-1.939808246028049E-3</v>
      </c>
      <c r="I6516" s="193"/>
      <c r="J6516" s="197">
        <v>6514</v>
      </c>
      <c r="K6516" s="234">
        <v>-1.939808246028049E-3</v>
      </c>
      <c r="L6516" s="198">
        <v>8.5673925277203553E-3</v>
      </c>
    </row>
    <row r="6517" spans="1:12" ht="14.4" x14ac:dyDescent="0.3">
      <c r="A6517" s="7">
        <v>34684</v>
      </c>
      <c r="B6517" s="191">
        <v>455.35000600000001</v>
      </c>
      <c r="C6517" s="191">
        <v>458.79998799999998</v>
      </c>
      <c r="D6517" s="191">
        <v>455.35000600000001</v>
      </c>
      <c r="E6517" s="191">
        <v>458.79998799999998</v>
      </c>
      <c r="F6517" s="192">
        <v>458.79998799999998</v>
      </c>
      <c r="G6517" s="191">
        <v>481860000</v>
      </c>
      <c r="H6517" s="194">
        <f t="shared" si="101"/>
        <v>7.5986999393745326E-3</v>
      </c>
      <c r="I6517" s="193"/>
      <c r="J6517" s="197">
        <v>6515</v>
      </c>
      <c r="K6517" s="234">
        <v>7.5986999393745326E-3</v>
      </c>
      <c r="L6517" s="198">
        <v>8.5752256005007989E-3</v>
      </c>
    </row>
    <row r="6518" spans="1:12" ht="14.4" x14ac:dyDescent="0.3">
      <c r="A6518" s="7">
        <v>34683</v>
      </c>
      <c r="B6518" s="191">
        <v>454.97000100000002</v>
      </c>
      <c r="C6518" s="191">
        <v>456.83999599999999</v>
      </c>
      <c r="D6518" s="191">
        <v>454.5</v>
      </c>
      <c r="E6518" s="191">
        <v>455.33999599999999</v>
      </c>
      <c r="F6518" s="192">
        <v>455.33999599999999</v>
      </c>
      <c r="G6518" s="191">
        <v>332790000</v>
      </c>
      <c r="H6518" s="194">
        <f t="shared" si="101"/>
        <v>8.1322944191206201E-4</v>
      </c>
      <c r="I6518" s="193"/>
      <c r="J6518" s="197">
        <v>6516</v>
      </c>
      <c r="K6518" s="234">
        <v>8.1322944191206201E-4</v>
      </c>
      <c r="L6518" s="198">
        <v>8.5758249460873067E-3</v>
      </c>
    </row>
    <row r="6519" spans="1:12" ht="14.4" x14ac:dyDescent="0.3">
      <c r="A6519" s="7">
        <v>34682</v>
      </c>
      <c r="B6519" s="191">
        <v>450.04998799999998</v>
      </c>
      <c r="C6519" s="191">
        <v>456.16000400000001</v>
      </c>
      <c r="D6519" s="191">
        <v>450.04998799999998</v>
      </c>
      <c r="E6519" s="191">
        <v>454.97000100000002</v>
      </c>
      <c r="F6519" s="192">
        <v>454.97000100000002</v>
      </c>
      <c r="G6519" s="191">
        <v>355000000</v>
      </c>
      <c r="H6519" s="194">
        <f t="shared" si="101"/>
        <v>1.0707557623559653E-2</v>
      </c>
      <c r="I6519" s="193"/>
      <c r="J6519" s="197">
        <v>6517</v>
      </c>
      <c r="K6519" s="234">
        <v>1.0707557623559653E-2</v>
      </c>
      <c r="L6519" s="198">
        <v>8.5824083176148352E-3</v>
      </c>
    </row>
    <row r="6520" spans="1:12" ht="14.4" x14ac:dyDescent="0.3">
      <c r="A6520" s="7">
        <v>34681</v>
      </c>
      <c r="B6520" s="191">
        <v>449.51998900000001</v>
      </c>
      <c r="C6520" s="191">
        <v>451.69000199999999</v>
      </c>
      <c r="D6520" s="191">
        <v>449.42999300000002</v>
      </c>
      <c r="E6520" s="191">
        <v>450.14999399999999</v>
      </c>
      <c r="F6520" s="192">
        <v>450.14999399999999</v>
      </c>
      <c r="G6520" s="191">
        <v>307110000</v>
      </c>
      <c r="H6520" s="194">
        <f t="shared" si="101"/>
        <v>1.5128773855587474E-3</v>
      </c>
      <c r="I6520" s="193"/>
      <c r="J6520" s="197">
        <v>6518</v>
      </c>
      <c r="K6520" s="234">
        <v>1.5128773855587474E-3</v>
      </c>
      <c r="L6520" s="198">
        <v>8.5903464681894633E-3</v>
      </c>
    </row>
    <row r="6521" spans="1:12" ht="14.4" x14ac:dyDescent="0.3">
      <c r="A6521" s="7">
        <v>34680</v>
      </c>
      <c r="B6521" s="191">
        <v>446.95001200000002</v>
      </c>
      <c r="C6521" s="191">
        <v>449.48001099999999</v>
      </c>
      <c r="D6521" s="191">
        <v>445.61999500000002</v>
      </c>
      <c r="E6521" s="191">
        <v>449.47000100000002</v>
      </c>
      <c r="F6521" s="192">
        <v>449.47000100000002</v>
      </c>
      <c r="G6521" s="191">
        <v>285730000</v>
      </c>
      <c r="H6521" s="194">
        <f t="shared" si="101"/>
        <v>5.6157375392465996E-3</v>
      </c>
      <c r="I6521" s="193"/>
      <c r="J6521" s="197">
        <v>6519</v>
      </c>
      <c r="K6521" s="234">
        <v>5.6157375392465996E-3</v>
      </c>
      <c r="L6521" s="198">
        <v>8.5906521752913498E-3</v>
      </c>
    </row>
    <row r="6522" spans="1:12" ht="14.4" x14ac:dyDescent="0.3">
      <c r="A6522" s="7">
        <v>34677</v>
      </c>
      <c r="B6522" s="191">
        <v>445.45001200000002</v>
      </c>
      <c r="C6522" s="191">
        <v>446.98001099999999</v>
      </c>
      <c r="D6522" s="191">
        <v>442.88000499999998</v>
      </c>
      <c r="E6522" s="191">
        <v>446.959991</v>
      </c>
      <c r="F6522" s="192">
        <v>446.959991</v>
      </c>
      <c r="G6522" s="191">
        <v>336440000</v>
      </c>
      <c r="H6522" s="194">
        <f t="shared" si="101"/>
        <v>3.3897832738188074E-3</v>
      </c>
      <c r="I6522" s="193"/>
      <c r="J6522" s="197">
        <v>6520</v>
      </c>
      <c r="K6522" s="234">
        <v>3.3897832738188074E-3</v>
      </c>
      <c r="L6522" s="198">
        <v>8.593763617216239E-3</v>
      </c>
    </row>
    <row r="6523" spans="1:12" ht="14.4" x14ac:dyDescent="0.3">
      <c r="A6523" s="7">
        <v>34676</v>
      </c>
      <c r="B6523" s="191">
        <v>451.23001099999999</v>
      </c>
      <c r="C6523" s="191">
        <v>452.05999800000001</v>
      </c>
      <c r="D6523" s="191">
        <v>444.58999599999999</v>
      </c>
      <c r="E6523" s="191">
        <v>445.45001200000002</v>
      </c>
      <c r="F6523" s="192">
        <v>445.45001200000002</v>
      </c>
      <c r="G6523" s="191">
        <v>362290000</v>
      </c>
      <c r="H6523" s="194">
        <f t="shared" si="101"/>
        <v>-1.2809429468555397E-2</v>
      </c>
      <c r="I6523" s="193"/>
      <c r="J6523" s="197">
        <v>6521</v>
      </c>
      <c r="K6523" s="234">
        <v>-1.2809429468555397E-2</v>
      </c>
      <c r="L6523" s="198">
        <v>8.5973960122815839E-3</v>
      </c>
    </row>
    <row r="6524" spans="1:12" ht="14.4" x14ac:dyDescent="0.3">
      <c r="A6524" s="7">
        <v>34675</v>
      </c>
      <c r="B6524" s="191">
        <v>453.10998499999999</v>
      </c>
      <c r="C6524" s="191">
        <v>453.10998499999999</v>
      </c>
      <c r="D6524" s="191">
        <v>450.01001000000002</v>
      </c>
      <c r="E6524" s="191">
        <v>451.23001099999999</v>
      </c>
      <c r="F6524" s="192">
        <v>451.23001099999999</v>
      </c>
      <c r="G6524" s="191">
        <v>283490000</v>
      </c>
      <c r="H6524" s="194">
        <f t="shared" si="101"/>
        <v>-4.1490456229959357E-3</v>
      </c>
      <c r="I6524" s="193"/>
      <c r="J6524" s="197">
        <v>6522</v>
      </c>
      <c r="K6524" s="234">
        <v>-4.1490456229959357E-3</v>
      </c>
      <c r="L6524" s="198">
        <v>8.5983477792496068E-3</v>
      </c>
    </row>
    <row r="6525" spans="1:12" ht="14.4" x14ac:dyDescent="0.3">
      <c r="A6525" s="7">
        <v>34674</v>
      </c>
      <c r="B6525" s="191">
        <v>453.290009</v>
      </c>
      <c r="C6525" s="191">
        <v>453.92999300000002</v>
      </c>
      <c r="D6525" s="191">
        <v>450.35000600000001</v>
      </c>
      <c r="E6525" s="191">
        <v>453.10998499999999</v>
      </c>
      <c r="F6525" s="192">
        <v>453.10998499999999</v>
      </c>
      <c r="G6525" s="191">
        <v>298930000</v>
      </c>
      <c r="H6525" s="194">
        <f t="shared" si="101"/>
        <v>-4.6329744277088755E-4</v>
      </c>
      <c r="I6525" s="193"/>
      <c r="J6525" s="197">
        <v>6523</v>
      </c>
      <c r="K6525" s="234">
        <v>-4.6329744277088755E-4</v>
      </c>
      <c r="L6525" s="198">
        <v>8.603496361326065E-3</v>
      </c>
    </row>
    <row r="6526" spans="1:12" ht="14.4" x14ac:dyDescent="0.3">
      <c r="A6526" s="7">
        <v>34673</v>
      </c>
      <c r="B6526" s="191">
        <v>453.29998799999998</v>
      </c>
      <c r="C6526" s="191">
        <v>455.040009</v>
      </c>
      <c r="D6526" s="191">
        <v>452.05999800000001</v>
      </c>
      <c r="E6526" s="191">
        <v>453.32000699999998</v>
      </c>
      <c r="F6526" s="192">
        <v>453.32000699999998</v>
      </c>
      <c r="G6526" s="191">
        <v>258490000</v>
      </c>
      <c r="H6526" s="194">
        <f t="shared" si="101"/>
        <v>4.4162807257763892E-5</v>
      </c>
      <c r="I6526" s="193"/>
      <c r="J6526" s="197">
        <v>6524</v>
      </c>
      <c r="K6526" s="234">
        <v>4.4162807257763892E-5</v>
      </c>
      <c r="L6526" s="198">
        <v>8.6049133928362727E-3</v>
      </c>
    </row>
    <row r="6527" spans="1:12" ht="14.4" x14ac:dyDescent="0.3">
      <c r="A6527" s="7">
        <v>34670</v>
      </c>
      <c r="B6527" s="191">
        <v>448.92001299999998</v>
      </c>
      <c r="C6527" s="191">
        <v>453.30999800000001</v>
      </c>
      <c r="D6527" s="191">
        <v>448</v>
      </c>
      <c r="E6527" s="191">
        <v>453.29998799999998</v>
      </c>
      <c r="F6527" s="192">
        <v>453.29998799999998</v>
      </c>
      <c r="G6527" s="191">
        <v>284750000</v>
      </c>
      <c r="H6527" s="194">
        <f t="shared" si="101"/>
        <v>9.756693560462857E-3</v>
      </c>
      <c r="I6527" s="193"/>
      <c r="J6527" s="197">
        <v>6525</v>
      </c>
      <c r="K6527" s="234">
        <v>9.756693560462857E-3</v>
      </c>
      <c r="L6527" s="198">
        <v>8.6133491152897302E-3</v>
      </c>
    </row>
    <row r="6528" spans="1:12" ht="14.4" x14ac:dyDescent="0.3">
      <c r="A6528" s="7">
        <v>34669</v>
      </c>
      <c r="B6528" s="191">
        <v>453.54998799999998</v>
      </c>
      <c r="C6528" s="191">
        <v>453.91000400000001</v>
      </c>
      <c r="D6528" s="191">
        <v>447.97000100000002</v>
      </c>
      <c r="E6528" s="191">
        <v>448.92001299999998</v>
      </c>
      <c r="F6528" s="192">
        <v>448.92001299999998</v>
      </c>
      <c r="G6528" s="191">
        <v>285920000</v>
      </c>
      <c r="H6528" s="194">
        <f t="shared" si="101"/>
        <v>-1.0513762655056281E-2</v>
      </c>
      <c r="I6528" s="193"/>
      <c r="J6528" s="197">
        <v>6526</v>
      </c>
      <c r="K6528" s="234">
        <v>-1.0513762655056281E-2</v>
      </c>
      <c r="L6528" s="198">
        <v>8.6193764168801031E-3</v>
      </c>
    </row>
    <row r="6529" spans="1:12" ht="14.4" x14ac:dyDescent="0.3">
      <c r="A6529" s="7">
        <v>34668</v>
      </c>
      <c r="B6529" s="191">
        <v>455.17001299999998</v>
      </c>
      <c r="C6529" s="191">
        <v>457.13000499999998</v>
      </c>
      <c r="D6529" s="191">
        <v>453.26998900000001</v>
      </c>
      <c r="E6529" s="191">
        <v>453.69000199999999</v>
      </c>
      <c r="F6529" s="192">
        <v>453.69000199999999</v>
      </c>
      <c r="G6529" s="191">
        <v>298650000</v>
      </c>
      <c r="H6529" s="194">
        <f t="shared" si="101"/>
        <v>-3.251556468417858E-3</v>
      </c>
      <c r="I6529" s="193"/>
      <c r="J6529" s="197">
        <v>6527</v>
      </c>
      <c r="K6529" s="234">
        <v>-3.251556468417858E-3</v>
      </c>
      <c r="L6529" s="198">
        <v>8.6208034180800981E-3</v>
      </c>
    </row>
    <row r="6530" spans="1:12" ht="14.4" x14ac:dyDescent="0.3">
      <c r="A6530" s="7">
        <v>34667</v>
      </c>
      <c r="B6530" s="191">
        <v>454.23001099999999</v>
      </c>
      <c r="C6530" s="191">
        <v>455.17001299999998</v>
      </c>
      <c r="D6530" s="191">
        <v>452.14001500000001</v>
      </c>
      <c r="E6530" s="191">
        <v>455.17001299999998</v>
      </c>
      <c r="F6530" s="192">
        <v>455.17001299999998</v>
      </c>
      <c r="G6530" s="191">
        <v>286620000</v>
      </c>
      <c r="H6530" s="194">
        <f t="shared" si="101"/>
        <v>2.2239056524228145E-3</v>
      </c>
      <c r="I6530" s="193"/>
      <c r="J6530" s="197">
        <v>6528</v>
      </c>
      <c r="K6530" s="234">
        <v>2.2239056524228145E-3</v>
      </c>
      <c r="L6530" s="198">
        <v>8.6224112050537725E-3</v>
      </c>
    </row>
    <row r="6531" spans="1:12" ht="14.4" x14ac:dyDescent="0.3">
      <c r="A6531" s="7">
        <v>34666</v>
      </c>
      <c r="B6531" s="191">
        <v>452.26001000000002</v>
      </c>
      <c r="C6531" s="191">
        <v>454.19000199999999</v>
      </c>
      <c r="D6531" s="191">
        <v>451.040009</v>
      </c>
      <c r="E6531" s="191">
        <v>454.16000400000001</v>
      </c>
      <c r="F6531" s="192">
        <v>454.16000400000001</v>
      </c>
      <c r="G6531" s="191">
        <v>265480000</v>
      </c>
      <c r="H6531" s="194">
        <f t="shared" si="101"/>
        <v>4.1345043286154419E-3</v>
      </c>
      <c r="I6531" s="193"/>
      <c r="J6531" s="197">
        <v>6529</v>
      </c>
      <c r="K6531" s="234">
        <v>4.1345043286154419E-3</v>
      </c>
      <c r="L6531" s="198">
        <v>8.6238148718481619E-3</v>
      </c>
    </row>
    <row r="6532" spans="1:12" ht="14.4" x14ac:dyDescent="0.3">
      <c r="A6532" s="7">
        <v>34663</v>
      </c>
      <c r="B6532" s="191">
        <v>449.94000199999999</v>
      </c>
      <c r="C6532" s="191">
        <v>452.86999500000002</v>
      </c>
      <c r="D6532" s="191">
        <v>449.94000199999999</v>
      </c>
      <c r="E6532" s="191">
        <v>452.290009</v>
      </c>
      <c r="F6532" s="192">
        <v>452.290009</v>
      </c>
      <c r="G6532" s="191">
        <v>118290000</v>
      </c>
      <c r="H6532" s="194">
        <f t="shared" ref="H6532:H6595" si="102">(F6532-F6533)/F6533</f>
        <v>5.2452960165293386E-3</v>
      </c>
      <c r="I6532" s="193"/>
      <c r="J6532" s="197">
        <v>6530</v>
      </c>
      <c r="K6532" s="234">
        <v>5.2452960165293386E-3</v>
      </c>
      <c r="L6532" s="198">
        <v>8.6241763949071026E-3</v>
      </c>
    </row>
    <row r="6533" spans="1:12" ht="14.4" x14ac:dyDescent="0.3">
      <c r="A6533" s="7">
        <v>34661</v>
      </c>
      <c r="B6533" s="191">
        <v>450.01001000000002</v>
      </c>
      <c r="C6533" s="191">
        <v>450.60998499999999</v>
      </c>
      <c r="D6533" s="191">
        <v>444.17999300000002</v>
      </c>
      <c r="E6533" s="191">
        <v>449.92999300000002</v>
      </c>
      <c r="F6533" s="192">
        <v>449.92999300000002</v>
      </c>
      <c r="G6533" s="191">
        <v>430760000</v>
      </c>
      <c r="H6533" s="194">
        <f t="shared" si="102"/>
        <v>-3.5549112715662447E-4</v>
      </c>
      <c r="I6533" s="193"/>
      <c r="J6533" s="197">
        <v>6531</v>
      </c>
      <c r="K6533" s="234">
        <v>-3.5549112715662447E-4</v>
      </c>
      <c r="L6533" s="198">
        <v>8.6265392848111667E-3</v>
      </c>
    </row>
    <row r="6534" spans="1:12" ht="14.4" x14ac:dyDescent="0.3">
      <c r="A6534" s="7">
        <v>34660</v>
      </c>
      <c r="B6534" s="191">
        <v>457.95001200000002</v>
      </c>
      <c r="C6534" s="191">
        <v>458.02999899999998</v>
      </c>
      <c r="D6534" s="191">
        <v>450.07998700000002</v>
      </c>
      <c r="E6534" s="191">
        <v>450.08999599999999</v>
      </c>
      <c r="F6534" s="192">
        <v>450.08999599999999</v>
      </c>
      <c r="G6534" s="191">
        <v>387270000</v>
      </c>
      <c r="H6534" s="194">
        <f t="shared" si="102"/>
        <v>-1.79140131245214E-2</v>
      </c>
      <c r="I6534" s="193"/>
      <c r="J6534" s="197">
        <v>6532</v>
      </c>
      <c r="K6534" s="234">
        <v>-1.79140131245214E-2</v>
      </c>
      <c r="L6534" s="198">
        <v>8.641760368499795E-3</v>
      </c>
    </row>
    <row r="6535" spans="1:12" ht="14.4" x14ac:dyDescent="0.3">
      <c r="A6535" s="7">
        <v>34659</v>
      </c>
      <c r="B6535" s="191">
        <v>461.69000199999999</v>
      </c>
      <c r="C6535" s="191">
        <v>463.41000400000001</v>
      </c>
      <c r="D6535" s="191">
        <v>457.54998799999998</v>
      </c>
      <c r="E6535" s="191">
        <v>458.29998799999998</v>
      </c>
      <c r="F6535" s="192">
        <v>458.29998799999998</v>
      </c>
      <c r="G6535" s="191">
        <v>293030000</v>
      </c>
      <c r="H6535" s="194">
        <f t="shared" si="102"/>
        <v>-6.8693804432155055E-3</v>
      </c>
      <c r="I6535" s="193"/>
      <c r="J6535" s="197">
        <v>6533</v>
      </c>
      <c r="K6535" s="234">
        <v>-6.8693804432155055E-3</v>
      </c>
      <c r="L6535" s="198">
        <v>8.6443042252674976E-3</v>
      </c>
    </row>
    <row r="6536" spans="1:12" ht="14.4" x14ac:dyDescent="0.3">
      <c r="A6536" s="7">
        <v>34656</v>
      </c>
      <c r="B6536" s="191">
        <v>463.60000600000001</v>
      </c>
      <c r="C6536" s="191">
        <v>463.83999599999999</v>
      </c>
      <c r="D6536" s="191">
        <v>460.25</v>
      </c>
      <c r="E6536" s="191">
        <v>461.47000100000002</v>
      </c>
      <c r="F6536" s="192">
        <v>461.47000100000002</v>
      </c>
      <c r="G6536" s="191">
        <v>356730000</v>
      </c>
      <c r="H6536" s="194">
        <f t="shared" si="102"/>
        <v>-4.5300730597092982E-3</v>
      </c>
      <c r="I6536" s="193"/>
      <c r="J6536" s="197">
        <v>6534</v>
      </c>
      <c r="K6536" s="234">
        <v>-4.5300730597092982E-3</v>
      </c>
      <c r="L6536" s="198">
        <v>8.6531201921988109E-3</v>
      </c>
    </row>
    <row r="6537" spans="1:12" ht="14.4" x14ac:dyDescent="0.3">
      <c r="A6537" s="7">
        <v>34655</v>
      </c>
      <c r="B6537" s="191">
        <v>465.709991</v>
      </c>
      <c r="C6537" s="191">
        <v>465.82998700000002</v>
      </c>
      <c r="D6537" s="191">
        <v>461.47000100000002</v>
      </c>
      <c r="E6537" s="191">
        <v>463.57000699999998</v>
      </c>
      <c r="F6537" s="192">
        <v>463.57000699999998</v>
      </c>
      <c r="G6537" s="191">
        <v>323190000</v>
      </c>
      <c r="H6537" s="194">
        <f t="shared" si="102"/>
        <v>-4.4027061166048969E-3</v>
      </c>
      <c r="I6537" s="193"/>
      <c r="J6537" s="197">
        <v>6535</v>
      </c>
      <c r="K6537" s="234">
        <v>-4.4027061166048969E-3</v>
      </c>
      <c r="L6537" s="198">
        <v>8.6574444035493817E-3</v>
      </c>
    </row>
    <row r="6538" spans="1:12" ht="14.4" x14ac:dyDescent="0.3">
      <c r="A6538" s="7">
        <v>34654</v>
      </c>
      <c r="B6538" s="191">
        <v>465.05999800000001</v>
      </c>
      <c r="C6538" s="191">
        <v>466.25</v>
      </c>
      <c r="D6538" s="191">
        <v>464.27999899999998</v>
      </c>
      <c r="E6538" s="191">
        <v>465.61999500000002</v>
      </c>
      <c r="F6538" s="192">
        <v>465.61999500000002</v>
      </c>
      <c r="G6538" s="191">
        <v>296980000</v>
      </c>
      <c r="H6538" s="194">
        <f t="shared" si="102"/>
        <v>1.2687267515402634E-3</v>
      </c>
      <c r="I6538" s="193"/>
      <c r="J6538" s="197">
        <v>6536</v>
      </c>
      <c r="K6538" s="234">
        <v>1.2687267515402634E-3</v>
      </c>
      <c r="L6538" s="198">
        <v>8.658008658008658E-3</v>
      </c>
    </row>
    <row r="6539" spans="1:12" ht="14.4" x14ac:dyDescent="0.3">
      <c r="A6539" s="7">
        <v>34653</v>
      </c>
      <c r="B6539" s="191">
        <v>466.040009</v>
      </c>
      <c r="C6539" s="191">
        <v>468.51001000000002</v>
      </c>
      <c r="D6539" s="191">
        <v>462.95001200000002</v>
      </c>
      <c r="E6539" s="191">
        <v>465.02999899999998</v>
      </c>
      <c r="F6539" s="192">
        <v>465.02999899999998</v>
      </c>
      <c r="G6539" s="191">
        <v>336450000</v>
      </c>
      <c r="H6539" s="194">
        <f t="shared" si="102"/>
        <v>-2.1672173643787363E-3</v>
      </c>
      <c r="I6539" s="193"/>
      <c r="J6539" s="197">
        <v>6537</v>
      </c>
      <c r="K6539" s="234">
        <v>-2.1672173643787363E-3</v>
      </c>
      <c r="L6539" s="198">
        <v>8.6596597472666913E-3</v>
      </c>
    </row>
    <row r="6540" spans="1:12" ht="14.4" x14ac:dyDescent="0.3">
      <c r="A6540" s="7">
        <v>34652</v>
      </c>
      <c r="B6540" s="191">
        <v>462.44000199999999</v>
      </c>
      <c r="C6540" s="191">
        <v>466.290009</v>
      </c>
      <c r="D6540" s="191">
        <v>462.35000600000001</v>
      </c>
      <c r="E6540" s="191">
        <v>466.040009</v>
      </c>
      <c r="F6540" s="192">
        <v>466.040009</v>
      </c>
      <c r="G6540" s="191">
        <v>260380000</v>
      </c>
      <c r="H6540" s="194">
        <f t="shared" si="102"/>
        <v>7.98097318506359E-3</v>
      </c>
      <c r="I6540" s="193"/>
      <c r="J6540" s="197">
        <v>6538</v>
      </c>
      <c r="K6540" s="234">
        <v>7.98097318506359E-3</v>
      </c>
      <c r="L6540" s="198">
        <v>8.6622756686033833E-3</v>
      </c>
    </row>
    <row r="6541" spans="1:12" ht="14.4" x14ac:dyDescent="0.3">
      <c r="A6541" s="7">
        <v>34649</v>
      </c>
      <c r="B6541" s="191">
        <v>464.17001299999998</v>
      </c>
      <c r="C6541" s="191">
        <v>464.17001299999998</v>
      </c>
      <c r="D6541" s="191">
        <v>461.45001200000002</v>
      </c>
      <c r="E6541" s="191">
        <v>462.35000600000001</v>
      </c>
      <c r="F6541" s="192">
        <v>462.35000600000001</v>
      </c>
      <c r="G6541" s="191">
        <v>220800000</v>
      </c>
      <c r="H6541" s="194">
        <f t="shared" si="102"/>
        <v>-4.3499559010052096E-3</v>
      </c>
      <c r="I6541" s="193"/>
      <c r="J6541" s="197">
        <v>6539</v>
      </c>
      <c r="K6541" s="234">
        <v>-4.3499559010052096E-3</v>
      </c>
      <c r="L6541" s="198">
        <v>8.6628689880112984E-3</v>
      </c>
    </row>
    <row r="6542" spans="1:12" ht="14.4" x14ac:dyDescent="0.3">
      <c r="A6542" s="7">
        <v>34648</v>
      </c>
      <c r="B6542" s="191">
        <v>465.39999399999999</v>
      </c>
      <c r="C6542" s="191">
        <v>467.790009</v>
      </c>
      <c r="D6542" s="191">
        <v>463.73001099999999</v>
      </c>
      <c r="E6542" s="191">
        <v>464.36999500000002</v>
      </c>
      <c r="F6542" s="192">
        <v>464.36999500000002</v>
      </c>
      <c r="G6542" s="191">
        <v>280910000</v>
      </c>
      <c r="H6542" s="194">
        <f t="shared" si="102"/>
        <v>-2.213147858355957E-3</v>
      </c>
      <c r="I6542" s="193"/>
      <c r="J6542" s="197">
        <v>6540</v>
      </c>
      <c r="K6542" s="234">
        <v>-2.213147858355957E-3</v>
      </c>
      <c r="L6542" s="198">
        <v>8.6744523154587503E-3</v>
      </c>
    </row>
    <row r="6543" spans="1:12" ht="14.4" x14ac:dyDescent="0.3">
      <c r="A6543" s="7">
        <v>34647</v>
      </c>
      <c r="B6543" s="191">
        <v>465.64999399999999</v>
      </c>
      <c r="C6543" s="191">
        <v>469.95001200000002</v>
      </c>
      <c r="D6543" s="191">
        <v>463.459991</v>
      </c>
      <c r="E6543" s="191">
        <v>465.39999399999999</v>
      </c>
      <c r="F6543" s="192">
        <v>465.39999399999999</v>
      </c>
      <c r="G6543" s="191">
        <v>337780000</v>
      </c>
      <c r="H6543" s="194">
        <f t="shared" si="102"/>
        <v>-5.3688393261312913E-4</v>
      </c>
      <c r="I6543" s="193"/>
      <c r="J6543" s="197">
        <v>6541</v>
      </c>
      <c r="K6543" s="234">
        <v>-5.3688393261312913E-4</v>
      </c>
      <c r="L6543" s="198">
        <v>8.6791425791659053E-3</v>
      </c>
    </row>
    <row r="6544" spans="1:12" ht="14.4" x14ac:dyDescent="0.3">
      <c r="A6544" s="7">
        <v>34646</v>
      </c>
      <c r="B6544" s="191">
        <v>463.07998700000002</v>
      </c>
      <c r="C6544" s="191">
        <v>467.540009</v>
      </c>
      <c r="D6544" s="191">
        <v>463.07000699999998</v>
      </c>
      <c r="E6544" s="191">
        <v>465.64999399999999</v>
      </c>
      <c r="F6544" s="192">
        <v>465.64999399999999</v>
      </c>
      <c r="G6544" s="191">
        <v>290860000</v>
      </c>
      <c r="H6544" s="194">
        <f t="shared" si="102"/>
        <v>5.571483708725746E-3</v>
      </c>
      <c r="I6544" s="193"/>
      <c r="J6544" s="197">
        <v>6542</v>
      </c>
      <c r="K6544" s="234">
        <v>5.571483708725746E-3</v>
      </c>
      <c r="L6544" s="198">
        <v>8.683784504923733E-3</v>
      </c>
    </row>
    <row r="6545" spans="1:12" ht="14.4" x14ac:dyDescent="0.3">
      <c r="A6545" s="7">
        <v>34645</v>
      </c>
      <c r="B6545" s="191">
        <v>462.30999800000001</v>
      </c>
      <c r="C6545" s="191">
        <v>463.55999800000001</v>
      </c>
      <c r="D6545" s="191">
        <v>461.25</v>
      </c>
      <c r="E6545" s="191">
        <v>463.07000699999998</v>
      </c>
      <c r="F6545" s="192">
        <v>463.07000699999998</v>
      </c>
      <c r="G6545" s="191">
        <v>255030000</v>
      </c>
      <c r="H6545" s="194">
        <f t="shared" si="102"/>
        <v>1.7089383094854604E-3</v>
      </c>
      <c r="I6545" s="193"/>
      <c r="J6545" s="197">
        <v>6543</v>
      </c>
      <c r="K6545" s="234">
        <v>1.7089383094854604E-3</v>
      </c>
      <c r="L6545" s="198">
        <v>8.6894582821299641E-3</v>
      </c>
    </row>
    <row r="6546" spans="1:12" ht="14.4" x14ac:dyDescent="0.3">
      <c r="A6546" s="7">
        <v>34642</v>
      </c>
      <c r="B6546" s="191">
        <v>467.959991</v>
      </c>
      <c r="C6546" s="191">
        <v>469.27999899999998</v>
      </c>
      <c r="D6546" s="191">
        <v>462.27999899999998</v>
      </c>
      <c r="E6546" s="191">
        <v>462.27999899999998</v>
      </c>
      <c r="F6546" s="192">
        <v>462.27999899999998</v>
      </c>
      <c r="G6546" s="191">
        <v>280560000</v>
      </c>
      <c r="H6546" s="194">
        <f t="shared" si="102"/>
        <v>-1.2032239002951601E-2</v>
      </c>
      <c r="I6546" s="193"/>
      <c r="J6546" s="197">
        <v>6544</v>
      </c>
      <c r="K6546" s="234">
        <v>-1.2032239002951601E-2</v>
      </c>
      <c r="L6546" s="198">
        <v>8.7009549600737986E-3</v>
      </c>
    </row>
    <row r="6547" spans="1:12" ht="14.4" x14ac:dyDescent="0.3">
      <c r="A6547" s="7">
        <v>34641</v>
      </c>
      <c r="B6547" s="191">
        <v>466.5</v>
      </c>
      <c r="C6547" s="191">
        <v>468.64001500000001</v>
      </c>
      <c r="D6547" s="191">
        <v>466.39999399999999</v>
      </c>
      <c r="E6547" s="191">
        <v>467.91000400000001</v>
      </c>
      <c r="F6547" s="192">
        <v>467.91000400000001</v>
      </c>
      <c r="G6547" s="191">
        <v>285170000</v>
      </c>
      <c r="H6547" s="194">
        <f t="shared" si="102"/>
        <v>3.0009945552936629E-3</v>
      </c>
      <c r="I6547" s="193"/>
      <c r="J6547" s="197">
        <v>6545</v>
      </c>
      <c r="K6547" s="234">
        <v>3.0009945552936629E-3</v>
      </c>
      <c r="L6547" s="198">
        <v>8.7054144634389728E-3</v>
      </c>
    </row>
    <row r="6548" spans="1:12" ht="14.4" x14ac:dyDescent="0.3">
      <c r="A6548" s="7">
        <v>34640</v>
      </c>
      <c r="B6548" s="191">
        <v>468.41000400000001</v>
      </c>
      <c r="C6548" s="191">
        <v>470.92001299999998</v>
      </c>
      <c r="D6548" s="191">
        <v>466.35998499999999</v>
      </c>
      <c r="E6548" s="191">
        <v>466.51001000000002</v>
      </c>
      <c r="F6548" s="192">
        <v>466.51001000000002</v>
      </c>
      <c r="G6548" s="191">
        <v>331360000</v>
      </c>
      <c r="H6548" s="194">
        <f t="shared" si="102"/>
        <v>-4.0775435442378521E-3</v>
      </c>
      <c r="I6548" s="193"/>
      <c r="J6548" s="197">
        <v>6546</v>
      </c>
      <c r="K6548" s="234">
        <v>-4.0775435442378521E-3</v>
      </c>
      <c r="L6548" s="198">
        <v>8.7087527282200192E-3</v>
      </c>
    </row>
    <row r="6549" spans="1:12" ht="14.4" x14ac:dyDescent="0.3">
      <c r="A6549" s="7">
        <v>34639</v>
      </c>
      <c r="B6549" s="191">
        <v>472.26001000000002</v>
      </c>
      <c r="C6549" s="191">
        <v>472.26001000000002</v>
      </c>
      <c r="D6549" s="191">
        <v>467.64001500000001</v>
      </c>
      <c r="E6549" s="191">
        <v>468.42001299999998</v>
      </c>
      <c r="F6549" s="192">
        <v>468.42001299999998</v>
      </c>
      <c r="G6549" s="191">
        <v>314940000</v>
      </c>
      <c r="H6549" s="194">
        <f t="shared" si="102"/>
        <v>-8.3200866943569478E-3</v>
      </c>
      <c r="I6549" s="193"/>
      <c r="J6549" s="197">
        <v>6547</v>
      </c>
      <c r="K6549" s="234">
        <v>-8.3200866943569478E-3</v>
      </c>
      <c r="L6549" s="198">
        <v>8.7098324346280634E-3</v>
      </c>
    </row>
    <row r="6550" spans="1:12" ht="14.4" x14ac:dyDescent="0.3">
      <c r="A6550" s="7">
        <v>34638</v>
      </c>
      <c r="B6550" s="191">
        <v>473.76001000000002</v>
      </c>
      <c r="C6550" s="191">
        <v>474.73998999999998</v>
      </c>
      <c r="D6550" s="191">
        <v>472.32998700000002</v>
      </c>
      <c r="E6550" s="191">
        <v>472.35000600000001</v>
      </c>
      <c r="F6550" s="192">
        <v>472.35000600000001</v>
      </c>
      <c r="G6550" s="191">
        <v>302820000</v>
      </c>
      <c r="H6550" s="194">
        <f t="shared" si="102"/>
        <v>-2.9971991324254225E-3</v>
      </c>
      <c r="I6550" s="193"/>
      <c r="J6550" s="197">
        <v>6548</v>
      </c>
      <c r="K6550" s="234">
        <v>-2.9971991324254225E-3</v>
      </c>
      <c r="L6550" s="198">
        <v>8.7099064664323596E-3</v>
      </c>
    </row>
    <row r="6551" spans="1:12" ht="14.4" x14ac:dyDescent="0.3">
      <c r="A6551" s="7">
        <v>34635</v>
      </c>
      <c r="B6551" s="191">
        <v>465.83999599999999</v>
      </c>
      <c r="C6551" s="191">
        <v>473.77999899999998</v>
      </c>
      <c r="D6551" s="191">
        <v>465.79998799999998</v>
      </c>
      <c r="E6551" s="191">
        <v>473.76998900000001</v>
      </c>
      <c r="F6551" s="192">
        <v>473.76998900000001</v>
      </c>
      <c r="G6551" s="191">
        <v>381450000</v>
      </c>
      <c r="H6551" s="194">
        <f t="shared" si="102"/>
        <v>1.700114392614176E-2</v>
      </c>
      <c r="I6551" s="193"/>
      <c r="J6551" s="197">
        <v>6549</v>
      </c>
      <c r="K6551" s="234">
        <v>1.700114392614176E-2</v>
      </c>
      <c r="L6551" s="198">
        <v>8.7126843705830695E-3</v>
      </c>
    </row>
    <row r="6552" spans="1:12" ht="14.4" x14ac:dyDescent="0.3">
      <c r="A6552" s="7">
        <v>34634</v>
      </c>
      <c r="B6552" s="191">
        <v>462.67999300000002</v>
      </c>
      <c r="C6552" s="191">
        <v>465.85000600000001</v>
      </c>
      <c r="D6552" s="191">
        <v>462.61999500000002</v>
      </c>
      <c r="E6552" s="191">
        <v>465.85000600000001</v>
      </c>
      <c r="F6552" s="192">
        <v>465.85000600000001</v>
      </c>
      <c r="G6552" s="191">
        <v>327790000</v>
      </c>
      <c r="H6552" s="194">
        <f t="shared" si="102"/>
        <v>6.9819960981150203E-3</v>
      </c>
      <c r="I6552" s="193"/>
      <c r="J6552" s="197">
        <v>6550</v>
      </c>
      <c r="K6552" s="234">
        <v>6.9819960981150203E-3</v>
      </c>
      <c r="L6552" s="198">
        <v>8.7368086965875988E-3</v>
      </c>
    </row>
    <row r="6553" spans="1:12" ht="14.4" x14ac:dyDescent="0.3">
      <c r="A6553" s="7">
        <v>34633</v>
      </c>
      <c r="B6553" s="191">
        <v>461.54998799999998</v>
      </c>
      <c r="C6553" s="191">
        <v>463.76998900000001</v>
      </c>
      <c r="D6553" s="191">
        <v>461.22000100000002</v>
      </c>
      <c r="E6553" s="191">
        <v>462.61999500000002</v>
      </c>
      <c r="F6553" s="192">
        <v>462.61999500000002</v>
      </c>
      <c r="G6553" s="191">
        <v>322570000</v>
      </c>
      <c r="H6553" s="194">
        <f t="shared" si="102"/>
        <v>2.3617013029743317E-3</v>
      </c>
      <c r="I6553" s="193"/>
      <c r="J6553" s="197">
        <v>6551</v>
      </c>
      <c r="K6553" s="234">
        <v>2.3617013029743317E-3</v>
      </c>
      <c r="L6553" s="198">
        <v>8.7427203780860302E-3</v>
      </c>
    </row>
    <row r="6554" spans="1:12" ht="14.4" x14ac:dyDescent="0.3">
      <c r="A6554" s="7">
        <v>34632</v>
      </c>
      <c r="B6554" s="191">
        <v>460.82998700000002</v>
      </c>
      <c r="C6554" s="191">
        <v>461.95001200000002</v>
      </c>
      <c r="D6554" s="191">
        <v>458.26001000000002</v>
      </c>
      <c r="E6554" s="191">
        <v>461.52999899999998</v>
      </c>
      <c r="F6554" s="192">
        <v>461.52999899999998</v>
      </c>
      <c r="G6554" s="191">
        <v>326110000</v>
      </c>
      <c r="H6554" s="194">
        <f t="shared" si="102"/>
        <v>1.5190244119247351E-3</v>
      </c>
      <c r="I6554" s="193"/>
      <c r="J6554" s="197">
        <v>6552</v>
      </c>
      <c r="K6554" s="234">
        <v>1.5190244119247351E-3</v>
      </c>
      <c r="L6554" s="198">
        <v>8.748557113836028E-3</v>
      </c>
    </row>
    <row r="6555" spans="1:12" ht="14.4" x14ac:dyDescent="0.3">
      <c r="A6555" s="7">
        <v>34631</v>
      </c>
      <c r="B6555" s="191">
        <v>464.89001500000001</v>
      </c>
      <c r="C6555" s="191">
        <v>466.36999500000002</v>
      </c>
      <c r="D6555" s="191">
        <v>460.79998799999998</v>
      </c>
      <c r="E6555" s="191">
        <v>460.82998700000002</v>
      </c>
      <c r="F6555" s="192">
        <v>460.82998700000002</v>
      </c>
      <c r="G6555" s="191">
        <v>282800000</v>
      </c>
      <c r="H6555" s="194">
        <f t="shared" si="102"/>
        <v>-8.7333086730201938E-3</v>
      </c>
      <c r="I6555" s="193"/>
      <c r="J6555" s="197">
        <v>6553</v>
      </c>
      <c r="K6555" s="234">
        <v>-8.7333086730201938E-3</v>
      </c>
      <c r="L6555" s="198">
        <v>8.7490424816761229E-3</v>
      </c>
    </row>
    <row r="6556" spans="1:12" ht="14.4" x14ac:dyDescent="0.3">
      <c r="A6556" s="7">
        <v>34628</v>
      </c>
      <c r="B6556" s="191">
        <v>466.69000199999999</v>
      </c>
      <c r="C6556" s="191">
        <v>466.69000199999999</v>
      </c>
      <c r="D6556" s="191">
        <v>463.82998700000002</v>
      </c>
      <c r="E6556" s="191">
        <v>464.89001500000001</v>
      </c>
      <c r="F6556" s="192">
        <v>464.89001500000001</v>
      </c>
      <c r="G6556" s="191">
        <v>315310000</v>
      </c>
      <c r="H6556" s="194">
        <f t="shared" si="102"/>
        <v>-4.1983313158616567E-3</v>
      </c>
      <c r="I6556" s="193"/>
      <c r="J6556" s="197">
        <v>6554</v>
      </c>
      <c r="K6556" s="234">
        <v>-4.1983313158616567E-3</v>
      </c>
      <c r="L6556" s="198">
        <v>8.7614136400549908E-3</v>
      </c>
    </row>
    <row r="6557" spans="1:12" ht="14.4" x14ac:dyDescent="0.3">
      <c r="A6557" s="7">
        <v>34627</v>
      </c>
      <c r="B6557" s="191">
        <v>470.36999500000002</v>
      </c>
      <c r="C6557" s="191">
        <v>470.36999500000002</v>
      </c>
      <c r="D6557" s="191">
        <v>465.39001500000001</v>
      </c>
      <c r="E6557" s="191">
        <v>466.85000600000001</v>
      </c>
      <c r="F6557" s="192">
        <v>466.85000600000001</v>
      </c>
      <c r="G6557" s="191">
        <v>331460000</v>
      </c>
      <c r="H6557" s="194">
        <f t="shared" si="102"/>
        <v>-7.2935123911148257E-3</v>
      </c>
      <c r="I6557" s="193"/>
      <c r="J6557" s="197">
        <v>6555</v>
      </c>
      <c r="K6557" s="234">
        <v>-7.2935123911148257E-3</v>
      </c>
      <c r="L6557" s="198">
        <v>8.7640977702365952E-3</v>
      </c>
    </row>
    <row r="6558" spans="1:12" ht="14.4" x14ac:dyDescent="0.3">
      <c r="A6558" s="7">
        <v>34626</v>
      </c>
      <c r="B6558" s="191">
        <v>467.69000199999999</v>
      </c>
      <c r="C6558" s="191">
        <v>471.42999300000002</v>
      </c>
      <c r="D6558" s="191">
        <v>465.959991</v>
      </c>
      <c r="E6558" s="191">
        <v>470.27999899999998</v>
      </c>
      <c r="F6558" s="192">
        <v>470.27999899999998</v>
      </c>
      <c r="G6558" s="191">
        <v>317030000</v>
      </c>
      <c r="H6558" s="194">
        <f t="shared" si="102"/>
        <v>5.6023499499434646E-3</v>
      </c>
      <c r="I6558" s="193"/>
      <c r="J6558" s="197">
        <v>6556</v>
      </c>
      <c r="K6558" s="234">
        <v>5.6023499499434646E-3</v>
      </c>
      <c r="L6558" s="198">
        <v>8.7724681607083306E-3</v>
      </c>
    </row>
    <row r="6559" spans="1:12" ht="14.4" x14ac:dyDescent="0.3">
      <c r="A6559" s="7">
        <v>34625</v>
      </c>
      <c r="B6559" s="191">
        <v>469.01998900000001</v>
      </c>
      <c r="C6559" s="191">
        <v>469.19000199999999</v>
      </c>
      <c r="D6559" s="191">
        <v>466.540009</v>
      </c>
      <c r="E6559" s="191">
        <v>467.66000400000001</v>
      </c>
      <c r="F6559" s="192">
        <v>467.66000400000001</v>
      </c>
      <c r="G6559" s="191">
        <v>259730000</v>
      </c>
      <c r="H6559" s="194">
        <f t="shared" si="102"/>
        <v>-2.7720637686552397E-3</v>
      </c>
      <c r="I6559" s="193"/>
      <c r="J6559" s="197">
        <v>6557</v>
      </c>
      <c r="K6559" s="234">
        <v>-2.7720637686552397E-3</v>
      </c>
      <c r="L6559" s="198">
        <v>8.7862432171958247E-3</v>
      </c>
    </row>
    <row r="6560" spans="1:12" ht="14.4" x14ac:dyDescent="0.3">
      <c r="A6560" s="7">
        <v>34624</v>
      </c>
      <c r="B6560" s="191">
        <v>469.10998499999999</v>
      </c>
      <c r="C6560" s="191">
        <v>469.88000499999998</v>
      </c>
      <c r="D6560" s="191">
        <v>468.16000400000001</v>
      </c>
      <c r="E6560" s="191">
        <v>468.959991</v>
      </c>
      <c r="F6560" s="192">
        <v>468.959991</v>
      </c>
      <c r="G6560" s="191">
        <v>238490000</v>
      </c>
      <c r="H6560" s="194">
        <f t="shared" si="102"/>
        <v>-2.9847580091483801E-4</v>
      </c>
      <c r="I6560" s="193"/>
      <c r="J6560" s="197">
        <v>6558</v>
      </c>
      <c r="K6560" s="234">
        <v>-2.9847580091483801E-4</v>
      </c>
      <c r="L6560" s="198">
        <v>8.7896834864954181E-3</v>
      </c>
    </row>
    <row r="6561" spans="1:12" ht="14.4" x14ac:dyDescent="0.3">
      <c r="A6561" s="7">
        <v>34621</v>
      </c>
      <c r="B6561" s="191">
        <v>467.77999899999998</v>
      </c>
      <c r="C6561" s="191">
        <v>469.52999899999998</v>
      </c>
      <c r="D6561" s="191">
        <v>466.10998499999999</v>
      </c>
      <c r="E6561" s="191">
        <v>469.10000600000001</v>
      </c>
      <c r="F6561" s="192">
        <v>469.10000600000001</v>
      </c>
      <c r="G6561" s="191">
        <v>251770000</v>
      </c>
      <c r="H6561" s="194">
        <f t="shared" si="102"/>
        <v>2.8003954227248358E-3</v>
      </c>
      <c r="I6561" s="193"/>
      <c r="J6561" s="197">
        <v>6559</v>
      </c>
      <c r="K6561" s="234">
        <v>2.8003954227248358E-3</v>
      </c>
      <c r="L6561" s="198">
        <v>8.7914660333266569E-3</v>
      </c>
    </row>
    <row r="6562" spans="1:12" ht="14.4" x14ac:dyDescent="0.3">
      <c r="A6562" s="7">
        <v>34620</v>
      </c>
      <c r="B6562" s="191">
        <v>465.55999800000001</v>
      </c>
      <c r="C6562" s="191">
        <v>471.29998799999998</v>
      </c>
      <c r="D6562" s="191">
        <v>465.55999800000001</v>
      </c>
      <c r="E6562" s="191">
        <v>467.790009</v>
      </c>
      <c r="F6562" s="192">
        <v>467.790009</v>
      </c>
      <c r="G6562" s="191">
        <v>337900000</v>
      </c>
      <c r="H6562" s="194">
        <f t="shared" si="102"/>
        <v>4.984226684889995E-3</v>
      </c>
      <c r="I6562" s="193"/>
      <c r="J6562" s="197">
        <v>6560</v>
      </c>
      <c r="K6562" s="234">
        <v>4.984226684889995E-3</v>
      </c>
      <c r="L6562" s="198">
        <v>8.7916110717023294E-3</v>
      </c>
    </row>
    <row r="6563" spans="1:12" ht="14.4" x14ac:dyDescent="0.3">
      <c r="A6563" s="7">
        <v>34619</v>
      </c>
      <c r="B6563" s="191">
        <v>465.77999899999998</v>
      </c>
      <c r="C6563" s="191">
        <v>466.70001200000002</v>
      </c>
      <c r="D6563" s="191">
        <v>464.790009</v>
      </c>
      <c r="E6563" s="191">
        <v>465.47000100000002</v>
      </c>
      <c r="F6563" s="192">
        <v>465.47000100000002</v>
      </c>
      <c r="G6563" s="191">
        <v>269550000</v>
      </c>
      <c r="H6563" s="194">
        <f t="shared" si="102"/>
        <v>-6.8702203528795097E-4</v>
      </c>
      <c r="I6563" s="193"/>
      <c r="J6563" s="197">
        <v>6561</v>
      </c>
      <c r="K6563" s="234">
        <v>-6.8702203528795097E-4</v>
      </c>
      <c r="L6563" s="198">
        <v>8.7935332795944319E-3</v>
      </c>
    </row>
    <row r="6564" spans="1:12" ht="14.4" x14ac:dyDescent="0.3">
      <c r="A6564" s="7">
        <v>34618</v>
      </c>
      <c r="B6564" s="191">
        <v>459.040009</v>
      </c>
      <c r="C6564" s="191">
        <v>466.33999599999999</v>
      </c>
      <c r="D6564" s="191">
        <v>459.040009</v>
      </c>
      <c r="E6564" s="191">
        <v>465.790009</v>
      </c>
      <c r="F6564" s="192">
        <v>465.790009</v>
      </c>
      <c r="G6564" s="191">
        <v>355540000</v>
      </c>
      <c r="H6564" s="194">
        <f t="shared" si="102"/>
        <v>1.470460061793873E-2</v>
      </c>
      <c r="I6564" s="193"/>
      <c r="J6564" s="197">
        <v>6562</v>
      </c>
      <c r="K6564" s="234">
        <v>1.470460061793873E-2</v>
      </c>
      <c r="L6564" s="198">
        <v>8.8028588604925576E-3</v>
      </c>
    </row>
    <row r="6565" spans="1:12" ht="14.4" x14ac:dyDescent="0.3">
      <c r="A6565" s="7">
        <v>34617</v>
      </c>
      <c r="B6565" s="191">
        <v>455.11999500000002</v>
      </c>
      <c r="C6565" s="191">
        <v>459.290009</v>
      </c>
      <c r="D6565" s="191">
        <v>455.11999500000002</v>
      </c>
      <c r="E6565" s="191">
        <v>459.040009</v>
      </c>
      <c r="F6565" s="192">
        <v>459.040009</v>
      </c>
      <c r="G6565" s="191">
        <v>213110000</v>
      </c>
      <c r="H6565" s="194">
        <f t="shared" si="102"/>
        <v>8.6574444035493817E-3</v>
      </c>
      <c r="I6565" s="193"/>
      <c r="J6565" s="197">
        <v>6563</v>
      </c>
      <c r="K6565" s="234">
        <v>8.6574444035493817E-3</v>
      </c>
      <c r="L6565" s="198">
        <v>8.803800039184833E-3</v>
      </c>
    </row>
    <row r="6566" spans="1:12" ht="14.4" x14ac:dyDescent="0.3">
      <c r="A6566" s="7">
        <v>34614</v>
      </c>
      <c r="B6566" s="191">
        <v>452.36999500000002</v>
      </c>
      <c r="C6566" s="191">
        <v>455.67001299999998</v>
      </c>
      <c r="D6566" s="191">
        <v>452.13000499999998</v>
      </c>
      <c r="E6566" s="191">
        <v>455.10000600000001</v>
      </c>
      <c r="F6566" s="192">
        <v>455.10000600000001</v>
      </c>
      <c r="G6566" s="191">
        <v>284230000</v>
      </c>
      <c r="H6566" s="194">
        <f t="shared" si="102"/>
        <v>6.0571692697355024E-3</v>
      </c>
      <c r="I6566" s="193"/>
      <c r="J6566" s="197">
        <v>6564</v>
      </c>
      <c r="K6566" s="234">
        <v>6.0571692697355024E-3</v>
      </c>
      <c r="L6566" s="198">
        <v>8.8080661287370157E-3</v>
      </c>
    </row>
    <row r="6567" spans="1:12" ht="14.4" x14ac:dyDescent="0.3">
      <c r="A6567" s="7">
        <v>34613</v>
      </c>
      <c r="B6567" s="191">
        <v>453.51998900000001</v>
      </c>
      <c r="C6567" s="191">
        <v>454.48998999999998</v>
      </c>
      <c r="D6567" s="191">
        <v>452.13000499999998</v>
      </c>
      <c r="E6567" s="191">
        <v>452.35998499999999</v>
      </c>
      <c r="F6567" s="192">
        <v>452.35998499999999</v>
      </c>
      <c r="G6567" s="191">
        <v>272620000</v>
      </c>
      <c r="H6567" s="194">
        <f t="shared" si="102"/>
        <v>-2.5577792118001109E-3</v>
      </c>
      <c r="I6567" s="193"/>
      <c r="J6567" s="197">
        <v>6565</v>
      </c>
      <c r="K6567" s="234">
        <v>-2.5577792118001109E-3</v>
      </c>
      <c r="L6567" s="198">
        <v>8.8151369387738116E-3</v>
      </c>
    </row>
    <row r="6568" spans="1:12" ht="14.4" x14ac:dyDescent="0.3">
      <c r="A6568" s="7">
        <v>34612</v>
      </c>
      <c r="B6568" s="191">
        <v>454.58999599999999</v>
      </c>
      <c r="C6568" s="191">
        <v>454.58999599999999</v>
      </c>
      <c r="D6568" s="191">
        <v>449.26998900000001</v>
      </c>
      <c r="E6568" s="191">
        <v>453.51998900000001</v>
      </c>
      <c r="F6568" s="192">
        <v>453.51998900000001</v>
      </c>
      <c r="G6568" s="191">
        <v>359670000</v>
      </c>
      <c r="H6568" s="194">
        <f t="shared" si="102"/>
        <v>-2.3537847498077708E-3</v>
      </c>
      <c r="I6568" s="193"/>
      <c r="J6568" s="197">
        <v>6566</v>
      </c>
      <c r="K6568" s="234">
        <v>-2.3537847498077708E-3</v>
      </c>
      <c r="L6568" s="198">
        <v>8.8166518092261271E-3</v>
      </c>
    </row>
    <row r="6569" spans="1:12" ht="14.4" x14ac:dyDescent="0.3">
      <c r="A6569" s="7">
        <v>34611</v>
      </c>
      <c r="B6569" s="191">
        <v>461.76998900000001</v>
      </c>
      <c r="C6569" s="191">
        <v>462.459991</v>
      </c>
      <c r="D6569" s="191">
        <v>454.02999899999998</v>
      </c>
      <c r="E6569" s="191">
        <v>454.58999599999999</v>
      </c>
      <c r="F6569" s="192">
        <v>454.58999599999999</v>
      </c>
      <c r="G6569" s="191">
        <v>325620000</v>
      </c>
      <c r="H6569" s="194">
        <f t="shared" si="102"/>
        <v>-1.5484892265883215E-2</v>
      </c>
      <c r="I6569" s="193"/>
      <c r="J6569" s="197">
        <v>6567</v>
      </c>
      <c r="K6569" s="234">
        <v>-1.5484892265883215E-2</v>
      </c>
      <c r="L6569" s="198">
        <v>8.8167364066983073E-3</v>
      </c>
    </row>
    <row r="6570" spans="1:12" ht="14.4" x14ac:dyDescent="0.3">
      <c r="A6570" s="7">
        <v>34610</v>
      </c>
      <c r="B6570" s="191">
        <v>462.69000199999999</v>
      </c>
      <c r="C6570" s="191">
        <v>463.30999800000001</v>
      </c>
      <c r="D6570" s="191">
        <v>460.32998700000002</v>
      </c>
      <c r="E6570" s="191">
        <v>461.73998999999998</v>
      </c>
      <c r="F6570" s="192">
        <v>461.73998999999998</v>
      </c>
      <c r="G6570" s="191">
        <v>269130000</v>
      </c>
      <c r="H6570" s="194">
        <f t="shared" si="102"/>
        <v>-2.0963476451063378E-3</v>
      </c>
      <c r="I6570" s="193"/>
      <c r="J6570" s="197">
        <v>6568</v>
      </c>
      <c r="K6570" s="234">
        <v>-2.0963476451063378E-3</v>
      </c>
      <c r="L6570" s="198">
        <v>8.8184356322988707E-3</v>
      </c>
    </row>
    <row r="6571" spans="1:12" ht="14.4" x14ac:dyDescent="0.3">
      <c r="A6571" s="7">
        <v>34607</v>
      </c>
      <c r="B6571" s="191">
        <v>462.26998900000001</v>
      </c>
      <c r="C6571" s="191">
        <v>465.29998799999998</v>
      </c>
      <c r="D6571" s="191">
        <v>461.91000400000001</v>
      </c>
      <c r="E6571" s="191">
        <v>462.709991</v>
      </c>
      <c r="F6571" s="192">
        <v>462.709991</v>
      </c>
      <c r="G6571" s="191">
        <v>291900000</v>
      </c>
      <c r="H6571" s="194">
        <f t="shared" si="102"/>
        <v>1.0167900012286362E-3</v>
      </c>
      <c r="I6571" s="193"/>
      <c r="J6571" s="197">
        <v>6569</v>
      </c>
      <c r="K6571" s="234">
        <v>1.0167900012286362E-3</v>
      </c>
      <c r="L6571" s="198">
        <v>8.8229860643219485E-3</v>
      </c>
    </row>
    <row r="6572" spans="1:12" ht="14.4" x14ac:dyDescent="0.3">
      <c r="A6572" s="7">
        <v>34606</v>
      </c>
      <c r="B6572" s="191">
        <v>464.83999599999999</v>
      </c>
      <c r="C6572" s="191">
        <v>464.83999599999999</v>
      </c>
      <c r="D6572" s="191">
        <v>461.51001000000002</v>
      </c>
      <c r="E6572" s="191">
        <v>462.23998999999998</v>
      </c>
      <c r="F6572" s="192">
        <v>462.23998999999998</v>
      </c>
      <c r="G6572" s="191">
        <v>302280000</v>
      </c>
      <c r="H6572" s="194">
        <f t="shared" si="102"/>
        <v>-5.593335389323959E-3</v>
      </c>
      <c r="I6572" s="193"/>
      <c r="J6572" s="197">
        <v>6570</v>
      </c>
      <c r="K6572" s="234">
        <v>-5.593335389323959E-3</v>
      </c>
      <c r="L6572" s="198">
        <v>8.8326324646907824E-3</v>
      </c>
    </row>
    <row r="6573" spans="1:12" ht="14.4" x14ac:dyDescent="0.3">
      <c r="A6573" s="7">
        <v>34605</v>
      </c>
      <c r="B6573" s="191">
        <v>462.10000600000001</v>
      </c>
      <c r="C6573" s="191">
        <v>465.54998799999998</v>
      </c>
      <c r="D6573" s="191">
        <v>462.10000600000001</v>
      </c>
      <c r="E6573" s="191">
        <v>464.83999599999999</v>
      </c>
      <c r="F6573" s="192">
        <v>464.83999599999999</v>
      </c>
      <c r="G6573" s="191">
        <v>330020000</v>
      </c>
      <c r="H6573" s="194">
        <f t="shared" si="102"/>
        <v>6.0383250134398887E-3</v>
      </c>
      <c r="I6573" s="193"/>
      <c r="J6573" s="197">
        <v>6571</v>
      </c>
      <c r="K6573" s="234">
        <v>6.0383250134398887E-3</v>
      </c>
      <c r="L6573" s="198">
        <v>8.8412058089990583E-3</v>
      </c>
    </row>
    <row r="6574" spans="1:12" ht="14.4" x14ac:dyDescent="0.3">
      <c r="A6574" s="7">
        <v>34604</v>
      </c>
      <c r="B6574" s="191">
        <v>460.82000699999998</v>
      </c>
      <c r="C6574" s="191">
        <v>462.75</v>
      </c>
      <c r="D6574" s="191">
        <v>459.82998700000002</v>
      </c>
      <c r="E6574" s="191">
        <v>462.04998799999998</v>
      </c>
      <c r="F6574" s="192">
        <v>462.04998799999998</v>
      </c>
      <c r="G6574" s="191">
        <v>290330000</v>
      </c>
      <c r="H6574" s="194">
        <f t="shared" si="102"/>
        <v>2.6691137131986749E-3</v>
      </c>
      <c r="I6574" s="193"/>
      <c r="J6574" s="197">
        <v>6572</v>
      </c>
      <c r="K6574" s="234">
        <v>2.6691137131986749E-3</v>
      </c>
      <c r="L6574" s="198">
        <v>8.8449338722171433E-3</v>
      </c>
    </row>
    <row r="6575" spans="1:12" ht="14.4" x14ac:dyDescent="0.3">
      <c r="A6575" s="7">
        <v>34603</v>
      </c>
      <c r="B6575" s="191">
        <v>459.64999399999999</v>
      </c>
      <c r="C6575" s="191">
        <v>460.86999500000002</v>
      </c>
      <c r="D6575" s="191">
        <v>459.30999800000001</v>
      </c>
      <c r="E6575" s="191">
        <v>460.82000699999998</v>
      </c>
      <c r="F6575" s="192">
        <v>460.82000699999998</v>
      </c>
      <c r="G6575" s="191">
        <v>272530000</v>
      </c>
      <c r="H6575" s="194">
        <f t="shared" si="102"/>
        <v>2.5017816422147001E-3</v>
      </c>
      <c r="I6575" s="193"/>
      <c r="J6575" s="197">
        <v>6573</v>
      </c>
      <c r="K6575" s="234">
        <v>2.5017816422147001E-3</v>
      </c>
      <c r="L6575" s="198">
        <v>8.8479026035887722E-3</v>
      </c>
    </row>
    <row r="6576" spans="1:12" ht="14.4" x14ac:dyDescent="0.3">
      <c r="A6576" s="7">
        <v>34600</v>
      </c>
      <c r="B6576" s="191">
        <v>461.26998900000001</v>
      </c>
      <c r="C6576" s="191">
        <v>462.14001500000001</v>
      </c>
      <c r="D6576" s="191">
        <v>459.01001000000002</v>
      </c>
      <c r="E6576" s="191">
        <v>459.67001299999998</v>
      </c>
      <c r="F6576" s="192">
        <v>459.67001299999998</v>
      </c>
      <c r="G6576" s="191">
        <v>300060000</v>
      </c>
      <c r="H6576" s="194">
        <f t="shared" si="102"/>
        <v>-3.4686323371452342E-3</v>
      </c>
      <c r="I6576" s="193"/>
      <c r="J6576" s="197">
        <v>6574</v>
      </c>
      <c r="K6576" s="234">
        <v>-3.4686323371452342E-3</v>
      </c>
      <c r="L6576" s="198">
        <v>8.8499779205610096E-3</v>
      </c>
    </row>
    <row r="6577" spans="1:12" ht="14.4" x14ac:dyDescent="0.3">
      <c r="A6577" s="7">
        <v>34599</v>
      </c>
      <c r="B6577" s="191">
        <v>461.45001200000002</v>
      </c>
      <c r="C6577" s="191">
        <v>463.22000100000002</v>
      </c>
      <c r="D6577" s="191">
        <v>460.959991</v>
      </c>
      <c r="E6577" s="191">
        <v>461.26998900000001</v>
      </c>
      <c r="F6577" s="192">
        <v>461.26998900000001</v>
      </c>
      <c r="G6577" s="191">
        <v>305210000</v>
      </c>
      <c r="H6577" s="194">
        <f t="shared" si="102"/>
        <v>-4.1174100399961366E-4</v>
      </c>
      <c r="I6577" s="193"/>
      <c r="J6577" s="197">
        <v>6575</v>
      </c>
      <c r="K6577" s="234">
        <v>-4.1174100399961366E-4</v>
      </c>
      <c r="L6577" s="198">
        <v>8.849991388913259E-3</v>
      </c>
    </row>
    <row r="6578" spans="1:12" ht="14.4" x14ac:dyDescent="0.3">
      <c r="A6578" s="7">
        <v>34598</v>
      </c>
      <c r="B6578" s="191">
        <v>463.42001299999998</v>
      </c>
      <c r="C6578" s="191">
        <v>464.01001000000002</v>
      </c>
      <c r="D6578" s="191">
        <v>458.47000100000002</v>
      </c>
      <c r="E6578" s="191">
        <v>461.459991</v>
      </c>
      <c r="F6578" s="192">
        <v>461.459991</v>
      </c>
      <c r="G6578" s="191">
        <v>351830000</v>
      </c>
      <c r="H6578" s="194">
        <f t="shared" si="102"/>
        <v>-4.1004706092607297E-3</v>
      </c>
      <c r="I6578" s="193"/>
      <c r="J6578" s="197">
        <v>6576</v>
      </c>
      <c r="K6578" s="234">
        <v>-4.1004706092607297E-3</v>
      </c>
      <c r="L6578" s="198">
        <v>8.8563196741907498E-3</v>
      </c>
    </row>
    <row r="6579" spans="1:12" ht="14.4" x14ac:dyDescent="0.3">
      <c r="A6579" s="7">
        <v>34597</v>
      </c>
      <c r="B6579" s="191">
        <v>470.82998700000002</v>
      </c>
      <c r="C6579" s="191">
        <v>470.82998700000002</v>
      </c>
      <c r="D6579" s="191">
        <v>463.35998499999999</v>
      </c>
      <c r="E6579" s="191">
        <v>463.35998499999999</v>
      </c>
      <c r="F6579" s="192">
        <v>463.35998499999999</v>
      </c>
      <c r="G6579" s="191">
        <v>326050000</v>
      </c>
      <c r="H6579" s="194">
        <f t="shared" si="102"/>
        <v>-1.5907445905395216E-2</v>
      </c>
      <c r="I6579" s="193"/>
      <c r="J6579" s="197">
        <v>6577</v>
      </c>
      <c r="K6579" s="234">
        <v>-1.5907445905395216E-2</v>
      </c>
      <c r="L6579" s="198">
        <v>8.8585193052642813E-3</v>
      </c>
    </row>
    <row r="6580" spans="1:12" ht="14.4" x14ac:dyDescent="0.3">
      <c r="A6580" s="7">
        <v>34596</v>
      </c>
      <c r="B6580" s="191">
        <v>471.209991</v>
      </c>
      <c r="C6580" s="191">
        <v>473.14999399999999</v>
      </c>
      <c r="D6580" s="191">
        <v>470.67999300000002</v>
      </c>
      <c r="E6580" s="191">
        <v>470.85000600000001</v>
      </c>
      <c r="F6580" s="192">
        <v>470.85000600000001</v>
      </c>
      <c r="G6580" s="191">
        <v>277110000</v>
      </c>
      <c r="H6580" s="194">
        <f t="shared" si="102"/>
        <v>-7.2156879084201179E-4</v>
      </c>
      <c r="I6580" s="193"/>
      <c r="J6580" s="197">
        <v>6578</v>
      </c>
      <c r="K6580" s="234">
        <v>-7.2156879084201179E-4</v>
      </c>
      <c r="L6580" s="198">
        <v>8.8586106730972006E-3</v>
      </c>
    </row>
    <row r="6581" spans="1:12" ht="14.4" x14ac:dyDescent="0.3">
      <c r="A6581" s="7">
        <v>34593</v>
      </c>
      <c r="B6581" s="191">
        <v>474.80999800000001</v>
      </c>
      <c r="C6581" s="191">
        <v>474.80999800000001</v>
      </c>
      <c r="D6581" s="191">
        <v>470.05999800000001</v>
      </c>
      <c r="E6581" s="191">
        <v>471.19000199999999</v>
      </c>
      <c r="F6581" s="192">
        <v>471.19000199999999</v>
      </c>
      <c r="G6581" s="191">
        <v>410750000</v>
      </c>
      <c r="H6581" s="194">
        <f t="shared" si="102"/>
        <v>-7.6240938801798667E-3</v>
      </c>
      <c r="I6581" s="193"/>
      <c r="J6581" s="197">
        <v>6579</v>
      </c>
      <c r="K6581" s="234">
        <v>-7.6240938801798667E-3</v>
      </c>
      <c r="L6581" s="198">
        <v>8.8668974738854919E-3</v>
      </c>
    </row>
    <row r="6582" spans="1:12" ht="14.4" x14ac:dyDescent="0.3">
      <c r="A6582" s="7">
        <v>34592</v>
      </c>
      <c r="B6582" s="191">
        <v>468.79998799999998</v>
      </c>
      <c r="C6582" s="191">
        <v>474.80999800000001</v>
      </c>
      <c r="D6582" s="191">
        <v>468.790009</v>
      </c>
      <c r="E6582" s="191">
        <v>474.80999800000001</v>
      </c>
      <c r="F6582" s="192">
        <v>474.80999800000001</v>
      </c>
      <c r="G6582" s="191">
        <v>281920000</v>
      </c>
      <c r="H6582" s="194">
        <f t="shared" si="102"/>
        <v>1.2819987529521914E-2</v>
      </c>
      <c r="I6582" s="193"/>
      <c r="J6582" s="197">
        <v>6580</v>
      </c>
      <c r="K6582" s="234">
        <v>1.2819987529521914E-2</v>
      </c>
      <c r="L6582" s="198">
        <v>8.8691293815787806E-3</v>
      </c>
    </row>
    <row r="6583" spans="1:12" ht="14.4" x14ac:dyDescent="0.3">
      <c r="A6583" s="7">
        <v>34591</v>
      </c>
      <c r="B6583" s="191">
        <v>467.54998799999998</v>
      </c>
      <c r="C6583" s="191">
        <v>468.85998499999999</v>
      </c>
      <c r="D6583" s="191">
        <v>466.82000699999998</v>
      </c>
      <c r="E6583" s="191">
        <v>468.79998799999998</v>
      </c>
      <c r="F6583" s="192">
        <v>468.79998799999998</v>
      </c>
      <c r="G6583" s="191">
        <v>297480000</v>
      </c>
      <c r="H6583" s="194">
        <f t="shared" si="102"/>
        <v>2.7592521494886543E-3</v>
      </c>
      <c r="I6583" s="193"/>
      <c r="J6583" s="197">
        <v>6581</v>
      </c>
      <c r="K6583" s="234">
        <v>2.7592521494886543E-3</v>
      </c>
      <c r="L6583" s="198">
        <v>8.8851904450619121E-3</v>
      </c>
    </row>
    <row r="6584" spans="1:12" ht="14.4" x14ac:dyDescent="0.3">
      <c r="A6584" s="7">
        <v>34590</v>
      </c>
      <c r="B6584" s="191">
        <v>466.26998900000001</v>
      </c>
      <c r="C6584" s="191">
        <v>468.76001000000002</v>
      </c>
      <c r="D6584" s="191">
        <v>466.26998900000001</v>
      </c>
      <c r="E6584" s="191">
        <v>467.51001000000002</v>
      </c>
      <c r="F6584" s="192">
        <v>467.51001000000002</v>
      </c>
      <c r="G6584" s="191">
        <v>293370000</v>
      </c>
      <c r="H6584" s="194">
        <f t="shared" si="102"/>
        <v>2.788483784338333E-3</v>
      </c>
      <c r="I6584" s="193"/>
      <c r="J6584" s="197">
        <v>6582</v>
      </c>
      <c r="K6584" s="234">
        <v>2.788483784338333E-3</v>
      </c>
      <c r="L6584" s="198">
        <v>8.8857698410265522E-3</v>
      </c>
    </row>
    <row r="6585" spans="1:12" ht="14.4" x14ac:dyDescent="0.3">
      <c r="A6585" s="7">
        <v>34589</v>
      </c>
      <c r="B6585" s="191">
        <v>468.17999300000002</v>
      </c>
      <c r="C6585" s="191">
        <v>468.42001299999998</v>
      </c>
      <c r="D6585" s="191">
        <v>466.14999399999999</v>
      </c>
      <c r="E6585" s="191">
        <v>466.209991</v>
      </c>
      <c r="F6585" s="192">
        <v>466.209991</v>
      </c>
      <c r="G6585" s="191">
        <v>244680000</v>
      </c>
      <c r="H6585" s="194">
        <f t="shared" si="102"/>
        <v>-4.2077876659714977E-3</v>
      </c>
      <c r="I6585" s="193"/>
      <c r="J6585" s="197">
        <v>6583</v>
      </c>
      <c r="K6585" s="234">
        <v>-4.2077876659714977E-3</v>
      </c>
      <c r="L6585" s="198">
        <v>8.8885786272083732E-3</v>
      </c>
    </row>
    <row r="6586" spans="1:12" ht="14.4" x14ac:dyDescent="0.3">
      <c r="A6586" s="7">
        <v>34586</v>
      </c>
      <c r="B6586" s="191">
        <v>473.13000499999998</v>
      </c>
      <c r="C6586" s="191">
        <v>473.13000499999998</v>
      </c>
      <c r="D6586" s="191">
        <v>466.54998799999998</v>
      </c>
      <c r="E6586" s="191">
        <v>468.17999300000002</v>
      </c>
      <c r="F6586" s="192">
        <v>468.17999300000002</v>
      </c>
      <c r="G6586" s="191">
        <v>293360000</v>
      </c>
      <c r="H6586" s="194">
        <f t="shared" si="102"/>
        <v>-1.0483201257031664E-2</v>
      </c>
      <c r="I6586" s="193"/>
      <c r="J6586" s="197">
        <v>6584</v>
      </c>
      <c r="K6586" s="234">
        <v>-1.0483201257031664E-2</v>
      </c>
      <c r="L6586" s="198">
        <v>8.8952869724289937E-3</v>
      </c>
    </row>
    <row r="6587" spans="1:12" ht="14.4" x14ac:dyDescent="0.3">
      <c r="A6587" s="7">
        <v>34585</v>
      </c>
      <c r="B6587" s="191">
        <v>470.959991</v>
      </c>
      <c r="C6587" s="191">
        <v>473.39999399999999</v>
      </c>
      <c r="D6587" s="191">
        <v>470.85998499999999</v>
      </c>
      <c r="E6587" s="191">
        <v>473.14001500000001</v>
      </c>
      <c r="F6587" s="192">
        <v>473.14001500000001</v>
      </c>
      <c r="G6587" s="191">
        <v>295010000</v>
      </c>
      <c r="H6587" s="194">
        <f t="shared" si="102"/>
        <v>4.5649059335635305E-3</v>
      </c>
      <c r="I6587" s="193"/>
      <c r="J6587" s="197">
        <v>6585</v>
      </c>
      <c r="K6587" s="234">
        <v>4.5649059335635305E-3</v>
      </c>
      <c r="L6587" s="198">
        <v>8.8996058376676571E-3</v>
      </c>
    </row>
    <row r="6588" spans="1:12" ht="14.4" x14ac:dyDescent="0.3">
      <c r="A6588" s="7">
        <v>34584</v>
      </c>
      <c r="B6588" s="191">
        <v>471.85998499999999</v>
      </c>
      <c r="C6588" s="191">
        <v>472.41000400000001</v>
      </c>
      <c r="D6588" s="191">
        <v>470.20001200000002</v>
      </c>
      <c r="E6588" s="191">
        <v>470.98998999999998</v>
      </c>
      <c r="F6588" s="192">
        <v>470.98998999999998</v>
      </c>
      <c r="G6588" s="191">
        <v>290330000</v>
      </c>
      <c r="H6588" s="194">
        <f t="shared" si="102"/>
        <v>-1.8437566813384635E-3</v>
      </c>
      <c r="I6588" s="193"/>
      <c r="J6588" s="197">
        <v>6586</v>
      </c>
      <c r="K6588" s="234">
        <v>-1.8437566813384635E-3</v>
      </c>
      <c r="L6588" s="198">
        <v>8.9227335878015335E-3</v>
      </c>
    </row>
    <row r="6589" spans="1:12" ht="14.4" x14ac:dyDescent="0.3">
      <c r="A6589" s="7">
        <v>34583</v>
      </c>
      <c r="B6589" s="191">
        <v>471</v>
      </c>
      <c r="C6589" s="191">
        <v>471.92001299999998</v>
      </c>
      <c r="D6589" s="191">
        <v>469.64001500000001</v>
      </c>
      <c r="E6589" s="191">
        <v>471.85998499999999</v>
      </c>
      <c r="F6589" s="192">
        <v>471.85998499999999</v>
      </c>
      <c r="G6589" s="191">
        <v>199670000</v>
      </c>
      <c r="H6589" s="194">
        <f t="shared" si="102"/>
        <v>1.8471623993537893E-3</v>
      </c>
      <c r="I6589" s="193"/>
      <c r="J6589" s="197">
        <v>6587</v>
      </c>
      <c r="K6589" s="234">
        <v>1.8471623993537893E-3</v>
      </c>
      <c r="L6589" s="198">
        <v>8.9427555757523591E-3</v>
      </c>
    </row>
    <row r="6590" spans="1:12" ht="14.4" x14ac:dyDescent="0.3">
      <c r="A6590" s="7">
        <v>34579</v>
      </c>
      <c r="B6590" s="191">
        <v>473.20001200000002</v>
      </c>
      <c r="C6590" s="191">
        <v>474.89001500000001</v>
      </c>
      <c r="D6590" s="191">
        <v>470.67001299999998</v>
      </c>
      <c r="E6590" s="191">
        <v>470.98998999999998</v>
      </c>
      <c r="F6590" s="192">
        <v>470.98998999999998</v>
      </c>
      <c r="G6590" s="191">
        <v>216150000</v>
      </c>
      <c r="H6590" s="194">
        <f t="shared" si="102"/>
        <v>-4.6072721011591357E-3</v>
      </c>
      <c r="I6590" s="193"/>
      <c r="J6590" s="197">
        <v>6588</v>
      </c>
      <c r="K6590" s="234">
        <v>-4.6072721011591357E-3</v>
      </c>
      <c r="L6590" s="198">
        <v>8.9743435772325561E-3</v>
      </c>
    </row>
    <row r="6591" spans="1:12" ht="14.4" x14ac:dyDescent="0.3">
      <c r="A6591" s="7">
        <v>34578</v>
      </c>
      <c r="B6591" s="191">
        <v>475.48998999999998</v>
      </c>
      <c r="C6591" s="191">
        <v>475.48998999999998</v>
      </c>
      <c r="D6591" s="191">
        <v>471.73998999999998</v>
      </c>
      <c r="E6591" s="191">
        <v>473.17001299999998</v>
      </c>
      <c r="F6591" s="192">
        <v>473.17001299999998</v>
      </c>
      <c r="G6591" s="191">
        <v>282830000</v>
      </c>
      <c r="H6591" s="194">
        <f t="shared" si="102"/>
        <v>-4.8791290012224955E-3</v>
      </c>
      <c r="I6591" s="193"/>
      <c r="J6591" s="197">
        <v>6589</v>
      </c>
      <c r="K6591" s="234">
        <v>-4.8791290012224955E-3</v>
      </c>
      <c r="L6591" s="198">
        <v>8.9795843475004942E-3</v>
      </c>
    </row>
    <row r="6592" spans="1:12" ht="14.4" x14ac:dyDescent="0.3">
      <c r="A6592" s="7">
        <v>34577</v>
      </c>
      <c r="B6592" s="191">
        <v>476.07000699999998</v>
      </c>
      <c r="C6592" s="191">
        <v>477.58999599999999</v>
      </c>
      <c r="D6592" s="191">
        <v>474.42999300000002</v>
      </c>
      <c r="E6592" s="191">
        <v>475.48998999999998</v>
      </c>
      <c r="F6592" s="192">
        <v>475.48998999999998</v>
      </c>
      <c r="G6592" s="191">
        <v>354650000</v>
      </c>
      <c r="H6592" s="194">
        <f t="shared" si="102"/>
        <v>-1.2183439231028851E-3</v>
      </c>
      <c r="I6592" s="193"/>
      <c r="J6592" s="197">
        <v>6590</v>
      </c>
      <c r="K6592" s="234">
        <v>-1.2183439231028851E-3</v>
      </c>
      <c r="L6592" s="198">
        <v>8.9849060143251044E-3</v>
      </c>
    </row>
    <row r="6593" spans="1:12" ht="14.4" x14ac:dyDescent="0.3">
      <c r="A6593" s="7">
        <v>34576</v>
      </c>
      <c r="B6593" s="191">
        <v>474.58999599999999</v>
      </c>
      <c r="C6593" s="191">
        <v>476.60998499999999</v>
      </c>
      <c r="D6593" s="191">
        <v>473.55999800000001</v>
      </c>
      <c r="E6593" s="191">
        <v>476.07000699999998</v>
      </c>
      <c r="F6593" s="192">
        <v>476.07000699999998</v>
      </c>
      <c r="G6593" s="191">
        <v>294520000</v>
      </c>
      <c r="H6593" s="194">
        <f t="shared" si="102"/>
        <v>3.118504419549523E-3</v>
      </c>
      <c r="I6593" s="193"/>
      <c r="J6593" s="197">
        <v>6591</v>
      </c>
      <c r="K6593" s="234">
        <v>3.118504419549523E-3</v>
      </c>
      <c r="L6593" s="198">
        <v>8.9899444444443838E-3</v>
      </c>
    </row>
    <row r="6594" spans="1:12" ht="14.4" x14ac:dyDescent="0.3">
      <c r="A6594" s="7">
        <v>34575</v>
      </c>
      <c r="B6594" s="191">
        <v>473.89001500000001</v>
      </c>
      <c r="C6594" s="191">
        <v>477.14001500000001</v>
      </c>
      <c r="D6594" s="191">
        <v>473.89001500000001</v>
      </c>
      <c r="E6594" s="191">
        <v>474.58999599999999</v>
      </c>
      <c r="F6594" s="192">
        <v>474.58999599999999</v>
      </c>
      <c r="G6594" s="191">
        <v>266080000</v>
      </c>
      <c r="H6594" s="194">
        <f t="shared" si="102"/>
        <v>1.667387125387602E-3</v>
      </c>
      <c r="I6594" s="193"/>
      <c r="J6594" s="197">
        <v>6592</v>
      </c>
      <c r="K6594" s="234">
        <v>1.667387125387602E-3</v>
      </c>
      <c r="L6594" s="198">
        <v>8.9970381871590319E-3</v>
      </c>
    </row>
    <row r="6595" spans="1:12" ht="14.4" x14ac:dyDescent="0.3">
      <c r="A6595" s="7">
        <v>34572</v>
      </c>
      <c r="B6595" s="191">
        <v>468.07998700000002</v>
      </c>
      <c r="C6595" s="191">
        <v>474.64999399999999</v>
      </c>
      <c r="D6595" s="191">
        <v>468.07998700000002</v>
      </c>
      <c r="E6595" s="191">
        <v>473.79998799999998</v>
      </c>
      <c r="F6595" s="192">
        <v>473.79998799999998</v>
      </c>
      <c r="G6595" s="191">
        <v>305120000</v>
      </c>
      <c r="H6595" s="194">
        <f t="shared" si="102"/>
        <v>1.222013578632228E-2</v>
      </c>
      <c r="I6595" s="193"/>
      <c r="J6595" s="197">
        <v>6593</v>
      </c>
      <c r="K6595" s="234">
        <v>1.222013578632228E-2</v>
      </c>
      <c r="L6595" s="198">
        <v>9.0075804878472481E-3</v>
      </c>
    </row>
    <row r="6596" spans="1:12" ht="14.4" x14ac:dyDescent="0.3">
      <c r="A6596" s="7">
        <v>34571</v>
      </c>
      <c r="B6596" s="191">
        <v>469.07000699999998</v>
      </c>
      <c r="C6596" s="191">
        <v>470.11999500000002</v>
      </c>
      <c r="D6596" s="191">
        <v>467.64001500000001</v>
      </c>
      <c r="E6596" s="191">
        <v>468.07998700000002</v>
      </c>
      <c r="F6596" s="192">
        <v>468.07998700000002</v>
      </c>
      <c r="G6596" s="191">
        <v>284230000</v>
      </c>
      <c r="H6596" s="194">
        <f t="shared" ref="H6596:H6659" si="103">(F6596-F6597)/F6597</f>
        <v>-2.0254823828442545E-3</v>
      </c>
      <c r="I6596" s="193"/>
      <c r="J6596" s="197">
        <v>6594</v>
      </c>
      <c r="K6596" s="234">
        <v>-2.0254823828442545E-3</v>
      </c>
      <c r="L6596" s="198">
        <v>9.0093381728459446E-3</v>
      </c>
    </row>
    <row r="6597" spans="1:12" ht="14.4" x14ac:dyDescent="0.3">
      <c r="A6597" s="7">
        <v>34570</v>
      </c>
      <c r="B6597" s="191">
        <v>464.51001000000002</v>
      </c>
      <c r="C6597" s="191">
        <v>469.04998799999998</v>
      </c>
      <c r="D6597" s="191">
        <v>464.51001000000002</v>
      </c>
      <c r="E6597" s="191">
        <v>469.02999899999998</v>
      </c>
      <c r="F6597" s="192">
        <v>469.02999899999998</v>
      </c>
      <c r="G6597" s="191">
        <v>310510000</v>
      </c>
      <c r="H6597" s="194">
        <f t="shared" si="103"/>
        <v>9.7306600561739287E-3</v>
      </c>
      <c r="I6597" s="193"/>
      <c r="J6597" s="197">
        <v>6595</v>
      </c>
      <c r="K6597" s="234">
        <v>9.7306600561739287E-3</v>
      </c>
      <c r="L6597" s="198">
        <v>9.0127546079467307E-3</v>
      </c>
    </row>
    <row r="6598" spans="1:12" ht="14.4" x14ac:dyDescent="0.3">
      <c r="A6598" s="7">
        <v>34569</v>
      </c>
      <c r="B6598" s="191">
        <v>462.39001500000001</v>
      </c>
      <c r="C6598" s="191">
        <v>466.57998700000002</v>
      </c>
      <c r="D6598" s="191">
        <v>462.39001500000001</v>
      </c>
      <c r="E6598" s="191">
        <v>464.51001000000002</v>
      </c>
      <c r="F6598" s="192">
        <v>464.51001000000002</v>
      </c>
      <c r="G6598" s="191">
        <v>307240000</v>
      </c>
      <c r="H6598" s="194">
        <f t="shared" si="103"/>
        <v>4.7369851333300553E-3</v>
      </c>
      <c r="I6598" s="193"/>
      <c r="J6598" s="197">
        <v>6596</v>
      </c>
      <c r="K6598" s="234">
        <v>4.7369851333300553E-3</v>
      </c>
      <c r="L6598" s="198">
        <v>9.01647324510336E-3</v>
      </c>
    </row>
    <row r="6599" spans="1:12" ht="14.4" x14ac:dyDescent="0.3">
      <c r="A6599" s="7">
        <v>34568</v>
      </c>
      <c r="B6599" s="191">
        <v>463.60998499999999</v>
      </c>
      <c r="C6599" s="191">
        <v>463.60998499999999</v>
      </c>
      <c r="D6599" s="191">
        <v>461.459991</v>
      </c>
      <c r="E6599" s="191">
        <v>462.32000699999998</v>
      </c>
      <c r="F6599" s="192">
        <v>462.32000699999998</v>
      </c>
      <c r="G6599" s="191">
        <v>235870000</v>
      </c>
      <c r="H6599" s="194">
        <f t="shared" si="103"/>
        <v>-2.9330271319255494E-3</v>
      </c>
      <c r="I6599" s="193"/>
      <c r="J6599" s="197">
        <v>6597</v>
      </c>
      <c r="K6599" s="234">
        <v>-2.9330271319255494E-3</v>
      </c>
      <c r="L6599" s="198">
        <v>9.0350526315789784E-3</v>
      </c>
    </row>
    <row r="6600" spans="1:12" ht="14.4" x14ac:dyDescent="0.3">
      <c r="A6600" s="7">
        <v>34565</v>
      </c>
      <c r="B6600" s="191">
        <v>463.25</v>
      </c>
      <c r="C6600" s="191">
        <v>464.36999500000002</v>
      </c>
      <c r="D6600" s="191">
        <v>461.80999800000001</v>
      </c>
      <c r="E6600" s="191">
        <v>463.67999300000002</v>
      </c>
      <c r="F6600" s="192">
        <v>463.67999300000002</v>
      </c>
      <c r="G6600" s="191">
        <v>276630000</v>
      </c>
      <c r="H6600" s="194">
        <f t="shared" si="103"/>
        <v>1.1010643730945541E-3</v>
      </c>
      <c r="I6600" s="193"/>
      <c r="J6600" s="197">
        <v>6598</v>
      </c>
      <c r="K6600" s="234">
        <v>1.1010643730945541E-3</v>
      </c>
      <c r="L6600" s="198">
        <v>9.0402434043729829E-3</v>
      </c>
    </row>
    <row r="6601" spans="1:12" ht="14.4" x14ac:dyDescent="0.3">
      <c r="A6601" s="7">
        <v>34564</v>
      </c>
      <c r="B6601" s="191">
        <v>465.10000600000001</v>
      </c>
      <c r="C6601" s="191">
        <v>465.10000600000001</v>
      </c>
      <c r="D6601" s="191">
        <v>462.29998799999998</v>
      </c>
      <c r="E6601" s="191">
        <v>463.17001299999998</v>
      </c>
      <c r="F6601" s="192">
        <v>463.17001299999998</v>
      </c>
      <c r="G6601" s="191">
        <v>287330000</v>
      </c>
      <c r="H6601" s="194">
        <f t="shared" si="103"/>
        <v>-4.299503287199212E-3</v>
      </c>
      <c r="I6601" s="193"/>
      <c r="J6601" s="197">
        <v>6599</v>
      </c>
      <c r="K6601" s="234">
        <v>-4.299503287199212E-3</v>
      </c>
      <c r="L6601" s="198">
        <v>9.0405563260817449E-3</v>
      </c>
    </row>
    <row r="6602" spans="1:12" ht="14.4" x14ac:dyDescent="0.3">
      <c r="A6602" s="7">
        <v>34563</v>
      </c>
      <c r="B6602" s="191">
        <v>465.10998499999999</v>
      </c>
      <c r="C6602" s="191">
        <v>465.91000400000001</v>
      </c>
      <c r="D6602" s="191">
        <v>464.57000699999998</v>
      </c>
      <c r="E6602" s="191">
        <v>465.17001299999998</v>
      </c>
      <c r="F6602" s="192">
        <v>465.17001299999998</v>
      </c>
      <c r="G6602" s="191">
        <v>309250000</v>
      </c>
      <c r="H6602" s="194">
        <f t="shared" si="103"/>
        <v>3.4408506603967638E-4</v>
      </c>
      <c r="I6602" s="193"/>
      <c r="J6602" s="197">
        <v>6600</v>
      </c>
      <c r="K6602" s="234">
        <v>3.4408506603967638E-4</v>
      </c>
      <c r="L6602" s="198">
        <v>9.0610031972354708E-3</v>
      </c>
    </row>
    <row r="6603" spans="1:12" ht="14.4" x14ac:dyDescent="0.3">
      <c r="A6603" s="7">
        <v>34562</v>
      </c>
      <c r="B6603" s="191">
        <v>461.22000100000002</v>
      </c>
      <c r="C6603" s="191">
        <v>465.20001200000002</v>
      </c>
      <c r="D6603" s="191">
        <v>459.89001500000001</v>
      </c>
      <c r="E6603" s="191">
        <v>465.01001000000002</v>
      </c>
      <c r="F6603" s="192">
        <v>465.01001000000002</v>
      </c>
      <c r="G6603" s="191">
        <v>306640000</v>
      </c>
      <c r="H6603" s="194">
        <f t="shared" si="103"/>
        <v>8.1954749470975596E-3</v>
      </c>
      <c r="I6603" s="193"/>
      <c r="J6603" s="197">
        <v>6601</v>
      </c>
      <c r="K6603" s="234">
        <v>8.1954749470975596E-3</v>
      </c>
      <c r="L6603" s="198">
        <v>9.0651385160916316E-3</v>
      </c>
    </row>
    <row r="6604" spans="1:12" ht="14.4" x14ac:dyDescent="0.3">
      <c r="A6604" s="7">
        <v>34561</v>
      </c>
      <c r="B6604" s="191">
        <v>461.97000100000002</v>
      </c>
      <c r="C6604" s="191">
        <v>463.33999599999999</v>
      </c>
      <c r="D6604" s="191">
        <v>461.209991</v>
      </c>
      <c r="E6604" s="191">
        <v>461.23001099999999</v>
      </c>
      <c r="F6604" s="192">
        <v>461.23001099999999</v>
      </c>
      <c r="G6604" s="191">
        <v>223210000</v>
      </c>
      <c r="H6604" s="194">
        <f t="shared" si="103"/>
        <v>-1.5369766569815321E-3</v>
      </c>
      <c r="I6604" s="193"/>
      <c r="J6604" s="197">
        <v>6602</v>
      </c>
      <c r="K6604" s="234">
        <v>-1.5369766569815321E-3</v>
      </c>
      <c r="L6604" s="198">
        <v>9.0711078589931961E-3</v>
      </c>
    </row>
    <row r="6605" spans="1:12" ht="14.4" x14ac:dyDescent="0.3">
      <c r="A6605" s="7">
        <v>34558</v>
      </c>
      <c r="B6605" s="191">
        <v>458.88000499999998</v>
      </c>
      <c r="C6605" s="191">
        <v>462.26998900000001</v>
      </c>
      <c r="D6605" s="191">
        <v>458.88000499999998</v>
      </c>
      <c r="E6605" s="191">
        <v>461.94000199999999</v>
      </c>
      <c r="F6605" s="192">
        <v>461.94000199999999</v>
      </c>
      <c r="G6605" s="191">
        <v>249280000</v>
      </c>
      <c r="H6605" s="194">
        <f t="shared" si="103"/>
        <v>6.6684034315245659E-3</v>
      </c>
      <c r="I6605" s="193"/>
      <c r="J6605" s="197">
        <v>6603</v>
      </c>
      <c r="K6605" s="234">
        <v>6.6684034315245659E-3</v>
      </c>
      <c r="L6605" s="198">
        <v>9.0778655907509075E-3</v>
      </c>
    </row>
    <row r="6606" spans="1:12" ht="14.4" x14ac:dyDescent="0.3">
      <c r="A6606" s="7">
        <v>34557</v>
      </c>
      <c r="B6606" s="191">
        <v>460.30999800000001</v>
      </c>
      <c r="C6606" s="191">
        <v>461.41000400000001</v>
      </c>
      <c r="D6606" s="191">
        <v>456.88000499999998</v>
      </c>
      <c r="E6606" s="191">
        <v>458.88000499999998</v>
      </c>
      <c r="F6606" s="192">
        <v>458.88000499999998</v>
      </c>
      <c r="G6606" s="191">
        <v>275690000</v>
      </c>
      <c r="H6606" s="194">
        <f t="shared" si="103"/>
        <v>-3.0849077493349882E-3</v>
      </c>
      <c r="I6606" s="193"/>
      <c r="J6606" s="197">
        <v>6604</v>
      </c>
      <c r="K6606" s="234">
        <v>-3.0849077493349882E-3</v>
      </c>
      <c r="L6606" s="198">
        <v>9.0808362993708876E-3</v>
      </c>
    </row>
    <row r="6607" spans="1:12" ht="14.4" x14ac:dyDescent="0.3">
      <c r="A6607" s="7">
        <v>34556</v>
      </c>
      <c r="B6607" s="191">
        <v>457.98001099999999</v>
      </c>
      <c r="C6607" s="191">
        <v>460.48001099999999</v>
      </c>
      <c r="D6607" s="191">
        <v>457.98001099999999</v>
      </c>
      <c r="E6607" s="191">
        <v>460.29998799999998</v>
      </c>
      <c r="F6607" s="192">
        <v>460.29998799999998</v>
      </c>
      <c r="G6607" s="191">
        <v>279500000</v>
      </c>
      <c r="H6607" s="194">
        <f t="shared" si="103"/>
        <v>5.1973596532894966E-3</v>
      </c>
      <c r="I6607" s="193"/>
      <c r="J6607" s="197">
        <v>6605</v>
      </c>
      <c r="K6607" s="234">
        <v>5.1973596532894966E-3</v>
      </c>
      <c r="L6607" s="198">
        <v>9.0820507200452122E-3</v>
      </c>
    </row>
    <row r="6608" spans="1:12" ht="14.4" x14ac:dyDescent="0.3">
      <c r="A6608" s="7">
        <v>34555</v>
      </c>
      <c r="B6608" s="191">
        <v>457.89001500000001</v>
      </c>
      <c r="C6608" s="191">
        <v>458.16000400000001</v>
      </c>
      <c r="D6608" s="191">
        <v>456.66000400000001</v>
      </c>
      <c r="E6608" s="191">
        <v>457.92001299999998</v>
      </c>
      <c r="F6608" s="192">
        <v>457.92001299999998</v>
      </c>
      <c r="G6608" s="191">
        <v>259140000</v>
      </c>
      <c r="H6608" s="194">
        <f t="shared" si="103"/>
        <v>6.5513549143406767E-5</v>
      </c>
      <c r="I6608" s="193"/>
      <c r="J6608" s="197">
        <v>6606</v>
      </c>
      <c r="K6608" s="234">
        <v>6.5513549143406767E-5</v>
      </c>
      <c r="L6608" s="198">
        <v>9.0892207401833056E-3</v>
      </c>
    </row>
    <row r="6609" spans="1:12" ht="14.4" x14ac:dyDescent="0.3">
      <c r="A6609" s="7">
        <v>34554</v>
      </c>
      <c r="B6609" s="191">
        <v>457.07998700000002</v>
      </c>
      <c r="C6609" s="191">
        <v>458.29998799999998</v>
      </c>
      <c r="D6609" s="191">
        <v>457.01001000000002</v>
      </c>
      <c r="E6609" s="191">
        <v>457.89001500000001</v>
      </c>
      <c r="F6609" s="192">
        <v>457.89001500000001</v>
      </c>
      <c r="G6609" s="191">
        <v>217680000</v>
      </c>
      <c r="H6609" s="194">
        <f t="shared" si="103"/>
        <v>1.7502439497713712E-3</v>
      </c>
      <c r="I6609" s="193"/>
      <c r="J6609" s="197">
        <v>6607</v>
      </c>
      <c r="K6609" s="234">
        <v>1.7502439497713712E-3</v>
      </c>
      <c r="L6609" s="198">
        <v>9.1016050531687615E-3</v>
      </c>
    </row>
    <row r="6610" spans="1:12" ht="14.4" x14ac:dyDescent="0.3">
      <c r="A6610" s="7">
        <v>34551</v>
      </c>
      <c r="B6610" s="191">
        <v>458.33999599999999</v>
      </c>
      <c r="C6610" s="191">
        <v>458.33999599999999</v>
      </c>
      <c r="D6610" s="191">
        <v>456.07998700000002</v>
      </c>
      <c r="E6610" s="191">
        <v>457.08999599999999</v>
      </c>
      <c r="F6610" s="192">
        <v>457.08999599999999</v>
      </c>
      <c r="G6610" s="191">
        <v>230270000</v>
      </c>
      <c r="H6610" s="194">
        <f t="shared" si="103"/>
        <v>-2.8577618175099876E-3</v>
      </c>
      <c r="I6610" s="193"/>
      <c r="J6610" s="197">
        <v>6608</v>
      </c>
      <c r="K6610" s="234">
        <v>-2.8577618175099876E-3</v>
      </c>
      <c r="L6610" s="198">
        <v>9.1044922894219817E-3</v>
      </c>
    </row>
    <row r="6611" spans="1:12" ht="14.4" x14ac:dyDescent="0.3">
      <c r="A6611" s="7">
        <v>34550</v>
      </c>
      <c r="B6611" s="191">
        <v>461.45001200000002</v>
      </c>
      <c r="C6611" s="191">
        <v>461.48998999999998</v>
      </c>
      <c r="D6611" s="191">
        <v>458.39999399999999</v>
      </c>
      <c r="E6611" s="191">
        <v>458.39999399999999</v>
      </c>
      <c r="F6611" s="192">
        <v>458.39999399999999</v>
      </c>
      <c r="G6611" s="191">
        <v>289150000</v>
      </c>
      <c r="H6611" s="194">
        <f t="shared" si="103"/>
        <v>-6.6096390089594855E-3</v>
      </c>
      <c r="I6611" s="193"/>
      <c r="J6611" s="197">
        <v>6609</v>
      </c>
      <c r="K6611" s="234">
        <v>-6.6096390089594855E-3</v>
      </c>
      <c r="L6611" s="198">
        <v>9.108067516959582E-3</v>
      </c>
    </row>
    <row r="6612" spans="1:12" ht="14.4" x14ac:dyDescent="0.3">
      <c r="A6612" s="7">
        <v>34549</v>
      </c>
      <c r="B6612" s="191">
        <v>460.64999399999999</v>
      </c>
      <c r="C6612" s="191">
        <v>461.459991</v>
      </c>
      <c r="D6612" s="191">
        <v>459.51001000000002</v>
      </c>
      <c r="E6612" s="191">
        <v>461.45001200000002</v>
      </c>
      <c r="F6612" s="192">
        <v>461.45001200000002</v>
      </c>
      <c r="G6612" s="191">
        <v>283840000</v>
      </c>
      <c r="H6612" s="194">
        <f t="shared" si="103"/>
        <v>1.9324604912821974E-3</v>
      </c>
      <c r="I6612" s="193"/>
      <c r="J6612" s="197">
        <v>6610</v>
      </c>
      <c r="K6612" s="234">
        <v>1.9324604912821974E-3</v>
      </c>
      <c r="L6612" s="198">
        <v>9.1097114413489118E-3</v>
      </c>
    </row>
    <row r="6613" spans="1:12" ht="14.4" x14ac:dyDescent="0.3">
      <c r="A6613" s="7">
        <v>34548</v>
      </c>
      <c r="B6613" s="191">
        <v>461.01001000000002</v>
      </c>
      <c r="C6613" s="191">
        <v>462.76998900000001</v>
      </c>
      <c r="D6613" s="191">
        <v>459.70001200000002</v>
      </c>
      <c r="E6613" s="191">
        <v>460.55999800000001</v>
      </c>
      <c r="F6613" s="192">
        <v>460.55999800000001</v>
      </c>
      <c r="G6613" s="191">
        <v>294740000</v>
      </c>
      <c r="H6613" s="194">
        <f t="shared" si="103"/>
        <v>-9.7614366334478325E-4</v>
      </c>
      <c r="I6613" s="193"/>
      <c r="J6613" s="197">
        <v>6611</v>
      </c>
      <c r="K6613" s="234">
        <v>-9.7614366334478325E-4</v>
      </c>
      <c r="L6613" s="198">
        <v>9.1104080055507998E-3</v>
      </c>
    </row>
    <row r="6614" spans="1:12" ht="14.4" x14ac:dyDescent="0.3">
      <c r="A6614" s="7">
        <v>34547</v>
      </c>
      <c r="B6614" s="191">
        <v>458.27999899999998</v>
      </c>
      <c r="C6614" s="191">
        <v>461.01001000000002</v>
      </c>
      <c r="D6614" s="191">
        <v>458.07998700000002</v>
      </c>
      <c r="E6614" s="191">
        <v>461.01001000000002</v>
      </c>
      <c r="F6614" s="192">
        <v>461.01001000000002</v>
      </c>
      <c r="G6614" s="191">
        <v>258180000</v>
      </c>
      <c r="H6614" s="194">
        <f t="shared" si="103"/>
        <v>6.0009600226735909E-3</v>
      </c>
      <c r="I6614" s="193"/>
      <c r="J6614" s="197">
        <v>6612</v>
      </c>
      <c r="K6614" s="234">
        <v>6.0009600226735909E-3</v>
      </c>
      <c r="L6614" s="198">
        <v>9.1121276018603769E-3</v>
      </c>
    </row>
    <row r="6615" spans="1:12" ht="14.4" x14ac:dyDescent="0.3">
      <c r="A6615" s="7">
        <v>34544</v>
      </c>
      <c r="B6615" s="191">
        <v>454.25</v>
      </c>
      <c r="C6615" s="191">
        <v>459.32998700000002</v>
      </c>
      <c r="D6615" s="191">
        <v>454.25</v>
      </c>
      <c r="E6615" s="191">
        <v>458.26001000000002</v>
      </c>
      <c r="F6615" s="192">
        <v>458.26001000000002</v>
      </c>
      <c r="G6615" s="191">
        <v>269560000</v>
      </c>
      <c r="H6615" s="194">
        <f t="shared" si="103"/>
        <v>8.849991388913259E-3</v>
      </c>
      <c r="I6615" s="193"/>
      <c r="J6615" s="197">
        <v>6613</v>
      </c>
      <c r="K6615" s="234">
        <v>8.849991388913259E-3</v>
      </c>
      <c r="L6615" s="198">
        <v>9.1125443983677782E-3</v>
      </c>
    </row>
    <row r="6616" spans="1:12" ht="14.4" x14ac:dyDescent="0.3">
      <c r="A6616" s="7">
        <v>34543</v>
      </c>
      <c r="B6616" s="191">
        <v>452.57000699999998</v>
      </c>
      <c r="C6616" s="191">
        <v>454.92999300000002</v>
      </c>
      <c r="D6616" s="191">
        <v>452.29998799999998</v>
      </c>
      <c r="E6616" s="191">
        <v>454.23998999999998</v>
      </c>
      <c r="F6616" s="192">
        <v>454.23998999999998</v>
      </c>
      <c r="G6616" s="191">
        <v>245990000</v>
      </c>
      <c r="H6616" s="194">
        <f t="shared" si="103"/>
        <v>3.6899992800450915E-3</v>
      </c>
      <c r="I6616" s="193"/>
      <c r="J6616" s="197">
        <v>6614</v>
      </c>
      <c r="K6616" s="234">
        <v>3.6899992800450915E-3</v>
      </c>
      <c r="L6616" s="198">
        <v>9.1200623070360927E-3</v>
      </c>
    </row>
    <row r="6617" spans="1:12" ht="14.4" x14ac:dyDescent="0.3">
      <c r="A6617" s="7">
        <v>34542</v>
      </c>
      <c r="B6617" s="191">
        <v>453.35998499999999</v>
      </c>
      <c r="C6617" s="191">
        <v>453.38000499999998</v>
      </c>
      <c r="D6617" s="191">
        <v>451.35998499999999</v>
      </c>
      <c r="E6617" s="191">
        <v>452.57000699999998</v>
      </c>
      <c r="F6617" s="192">
        <v>452.57000699999998</v>
      </c>
      <c r="G6617" s="191">
        <v>251680000</v>
      </c>
      <c r="H6617" s="194">
        <f t="shared" si="103"/>
        <v>-1.7424960872980866E-3</v>
      </c>
      <c r="I6617" s="193"/>
      <c r="J6617" s="197">
        <v>6615</v>
      </c>
      <c r="K6617" s="234">
        <v>-1.7424960872980866E-3</v>
      </c>
      <c r="L6617" s="198">
        <v>9.1297880625746848E-3</v>
      </c>
    </row>
    <row r="6618" spans="1:12" ht="14.4" x14ac:dyDescent="0.3">
      <c r="A6618" s="7">
        <v>34541</v>
      </c>
      <c r="B6618" s="191">
        <v>454.25</v>
      </c>
      <c r="C6618" s="191">
        <v>454.25</v>
      </c>
      <c r="D6618" s="191">
        <v>452.77999899999998</v>
      </c>
      <c r="E6618" s="191">
        <v>453.35998499999999</v>
      </c>
      <c r="F6618" s="192">
        <v>453.35998499999999</v>
      </c>
      <c r="G6618" s="191">
        <v>232670000</v>
      </c>
      <c r="H6618" s="194">
        <f t="shared" si="103"/>
        <v>-1.9593065492570288E-3</v>
      </c>
      <c r="I6618" s="193"/>
      <c r="J6618" s="197">
        <v>6616</v>
      </c>
      <c r="K6618" s="234">
        <v>-1.9593065492570288E-3</v>
      </c>
      <c r="L6618" s="198">
        <v>9.1357241770398407E-3</v>
      </c>
    </row>
    <row r="6619" spans="1:12" ht="14.4" x14ac:dyDescent="0.3">
      <c r="A6619" s="7">
        <v>34540</v>
      </c>
      <c r="B6619" s="191">
        <v>453.10000600000001</v>
      </c>
      <c r="C6619" s="191">
        <v>454.32000699999998</v>
      </c>
      <c r="D6619" s="191">
        <v>452.76001000000002</v>
      </c>
      <c r="E6619" s="191">
        <v>454.25</v>
      </c>
      <c r="F6619" s="192">
        <v>454.25</v>
      </c>
      <c r="G6619" s="191">
        <v>213470000</v>
      </c>
      <c r="H6619" s="194">
        <f t="shared" si="103"/>
        <v>2.5159785432669409E-3</v>
      </c>
      <c r="I6619" s="193"/>
      <c r="J6619" s="197">
        <v>6617</v>
      </c>
      <c r="K6619" s="234">
        <v>2.5159785432669409E-3</v>
      </c>
      <c r="L6619" s="198">
        <v>9.1375635464446929E-3</v>
      </c>
    </row>
    <row r="6620" spans="1:12" ht="14.4" x14ac:dyDescent="0.3">
      <c r="A6620" s="7">
        <v>34537</v>
      </c>
      <c r="B6620" s="191">
        <v>452.60998499999999</v>
      </c>
      <c r="C6620" s="191">
        <v>454.02999899999998</v>
      </c>
      <c r="D6620" s="191">
        <v>452.32998700000002</v>
      </c>
      <c r="E6620" s="191">
        <v>453.10998499999999</v>
      </c>
      <c r="F6620" s="192">
        <v>453.10998499999999</v>
      </c>
      <c r="G6620" s="191">
        <v>261600000</v>
      </c>
      <c r="H6620" s="194">
        <f t="shared" si="103"/>
        <v>1.1047038655145887E-3</v>
      </c>
      <c r="I6620" s="193"/>
      <c r="J6620" s="197">
        <v>6618</v>
      </c>
      <c r="K6620" s="234">
        <v>1.1047038655145887E-3</v>
      </c>
      <c r="L6620" s="198">
        <v>9.1426572052478467E-3</v>
      </c>
    </row>
    <row r="6621" spans="1:12" ht="14.4" x14ac:dyDescent="0.3">
      <c r="A6621" s="7">
        <v>34536</v>
      </c>
      <c r="B6621" s="191">
        <v>451.60000600000001</v>
      </c>
      <c r="C6621" s="191">
        <v>453.22000100000002</v>
      </c>
      <c r="D6621" s="191">
        <v>451</v>
      </c>
      <c r="E6621" s="191">
        <v>452.60998499999999</v>
      </c>
      <c r="F6621" s="192">
        <v>452.60998499999999</v>
      </c>
      <c r="G6621" s="191">
        <v>292120000</v>
      </c>
      <c r="H6621" s="194">
        <f t="shared" si="103"/>
        <v>2.2364459401711945E-3</v>
      </c>
      <c r="I6621" s="193"/>
      <c r="J6621" s="197">
        <v>6619</v>
      </c>
      <c r="K6621" s="234">
        <v>2.2364459401711945E-3</v>
      </c>
      <c r="L6621" s="198">
        <v>9.1436380808676589E-3</v>
      </c>
    </row>
    <row r="6622" spans="1:12" ht="14.4" x14ac:dyDescent="0.3">
      <c r="A6622" s="7">
        <v>34535</v>
      </c>
      <c r="B6622" s="191">
        <v>453.89001500000001</v>
      </c>
      <c r="C6622" s="191">
        <v>454.16000400000001</v>
      </c>
      <c r="D6622" s="191">
        <v>450.69000199999999</v>
      </c>
      <c r="E6622" s="191">
        <v>451.60000600000001</v>
      </c>
      <c r="F6622" s="192">
        <v>451.60000600000001</v>
      </c>
      <c r="G6622" s="191">
        <v>267840000</v>
      </c>
      <c r="H6622" s="194">
        <f t="shared" si="103"/>
        <v>-4.9794629945179832E-3</v>
      </c>
      <c r="I6622" s="193"/>
      <c r="J6622" s="197">
        <v>6620</v>
      </c>
      <c r="K6622" s="234">
        <v>-4.9794629945179832E-3</v>
      </c>
      <c r="L6622" s="198">
        <v>9.1507787957411085E-3</v>
      </c>
    </row>
    <row r="6623" spans="1:12" ht="14.4" x14ac:dyDescent="0.3">
      <c r="A6623" s="7">
        <v>34534</v>
      </c>
      <c r="B6623" s="191">
        <v>455.22000100000002</v>
      </c>
      <c r="C6623" s="191">
        <v>455.29998799999998</v>
      </c>
      <c r="D6623" s="191">
        <v>453.85998499999999</v>
      </c>
      <c r="E6623" s="191">
        <v>453.85998499999999</v>
      </c>
      <c r="F6623" s="192">
        <v>453.85998499999999</v>
      </c>
      <c r="G6623" s="191">
        <v>251530000</v>
      </c>
      <c r="H6623" s="194">
        <f t="shared" si="103"/>
        <v>-2.9876015926638294E-3</v>
      </c>
      <c r="I6623" s="193"/>
      <c r="J6623" s="197">
        <v>6621</v>
      </c>
      <c r="K6623" s="234">
        <v>-2.9876015926638294E-3</v>
      </c>
      <c r="L6623" s="198">
        <v>9.1554272922792623E-3</v>
      </c>
    </row>
    <row r="6624" spans="1:12" ht="14.4" x14ac:dyDescent="0.3">
      <c r="A6624" s="7">
        <v>34533</v>
      </c>
      <c r="B6624" s="191">
        <v>454.41000400000001</v>
      </c>
      <c r="C6624" s="191">
        <v>455.709991</v>
      </c>
      <c r="D6624" s="191">
        <v>453.26001000000002</v>
      </c>
      <c r="E6624" s="191">
        <v>455.22000100000002</v>
      </c>
      <c r="F6624" s="192">
        <v>455.22000100000002</v>
      </c>
      <c r="G6624" s="191">
        <v>227460000</v>
      </c>
      <c r="H6624" s="194">
        <f t="shared" si="103"/>
        <v>2.3339725882158698E-3</v>
      </c>
      <c r="I6624" s="193"/>
      <c r="J6624" s="197">
        <v>6622</v>
      </c>
      <c r="K6624" s="234">
        <v>2.3339725882158698E-3</v>
      </c>
      <c r="L6624" s="198">
        <v>9.1626411220271011E-3</v>
      </c>
    </row>
    <row r="6625" spans="1:12" ht="14.4" x14ac:dyDescent="0.3">
      <c r="A6625" s="7">
        <v>34530</v>
      </c>
      <c r="B6625" s="191">
        <v>453.27999899999998</v>
      </c>
      <c r="C6625" s="191">
        <v>454.32998700000002</v>
      </c>
      <c r="D6625" s="191">
        <v>452.79998799999998</v>
      </c>
      <c r="E6625" s="191">
        <v>454.16000400000001</v>
      </c>
      <c r="F6625" s="192">
        <v>454.16000400000001</v>
      </c>
      <c r="G6625" s="191">
        <v>275860000</v>
      </c>
      <c r="H6625" s="194">
        <f t="shared" si="103"/>
        <v>1.6541320071976179E-3</v>
      </c>
      <c r="I6625" s="193"/>
      <c r="J6625" s="197">
        <v>6623</v>
      </c>
      <c r="K6625" s="234">
        <v>1.6541320071976179E-3</v>
      </c>
      <c r="L6625" s="198">
        <v>9.1743215458056672E-3</v>
      </c>
    </row>
    <row r="6626" spans="1:12" ht="14.4" x14ac:dyDescent="0.3">
      <c r="A6626" s="7">
        <v>34529</v>
      </c>
      <c r="B6626" s="191">
        <v>448.73001099999999</v>
      </c>
      <c r="C6626" s="191">
        <v>454.32998700000002</v>
      </c>
      <c r="D6626" s="191">
        <v>448.73001099999999</v>
      </c>
      <c r="E6626" s="191">
        <v>453.41000400000001</v>
      </c>
      <c r="F6626" s="192">
        <v>453.41000400000001</v>
      </c>
      <c r="G6626" s="191">
        <v>322330000</v>
      </c>
      <c r="H6626" s="194">
        <f t="shared" si="103"/>
        <v>1.042941832566671E-2</v>
      </c>
      <c r="I6626" s="193"/>
      <c r="J6626" s="197">
        <v>6624</v>
      </c>
      <c r="K6626" s="234">
        <v>1.042941832566671E-2</v>
      </c>
      <c r="L6626" s="198">
        <v>9.1800909316739586E-3</v>
      </c>
    </row>
    <row r="6627" spans="1:12" ht="14.4" x14ac:dyDescent="0.3">
      <c r="A6627" s="7">
        <v>34528</v>
      </c>
      <c r="B6627" s="191">
        <v>448.02999899999998</v>
      </c>
      <c r="C6627" s="191">
        <v>450.05999800000001</v>
      </c>
      <c r="D6627" s="191">
        <v>447.97000100000002</v>
      </c>
      <c r="E6627" s="191">
        <v>448.73001099999999</v>
      </c>
      <c r="F6627" s="192">
        <v>448.73001099999999</v>
      </c>
      <c r="G6627" s="191">
        <v>265840000</v>
      </c>
      <c r="H6627" s="194">
        <f t="shared" si="103"/>
        <v>1.7412634872303011E-3</v>
      </c>
      <c r="I6627" s="193"/>
      <c r="J6627" s="197">
        <v>6625</v>
      </c>
      <c r="K6627" s="234">
        <v>1.7412634872303011E-3</v>
      </c>
      <c r="L6627" s="198">
        <v>9.1808313206598515E-3</v>
      </c>
    </row>
    <row r="6628" spans="1:12" ht="14.4" x14ac:dyDescent="0.3">
      <c r="A6628" s="7">
        <v>34527</v>
      </c>
      <c r="B6628" s="191">
        <v>448.01998900000001</v>
      </c>
      <c r="C6628" s="191">
        <v>448.16000400000001</v>
      </c>
      <c r="D6628" s="191">
        <v>444.64999399999999</v>
      </c>
      <c r="E6628" s="191">
        <v>447.95001200000002</v>
      </c>
      <c r="F6628" s="192">
        <v>447.95001200000002</v>
      </c>
      <c r="G6628" s="191">
        <v>252250000</v>
      </c>
      <c r="H6628" s="194">
        <f t="shared" si="103"/>
        <v>-2.4547158972221424E-4</v>
      </c>
      <c r="I6628" s="193"/>
      <c r="J6628" s="197">
        <v>6626</v>
      </c>
      <c r="K6628" s="234">
        <v>-2.4547158972221424E-4</v>
      </c>
      <c r="L6628" s="198">
        <v>9.1837737578390963E-3</v>
      </c>
    </row>
    <row r="6629" spans="1:12" ht="14.4" x14ac:dyDescent="0.3">
      <c r="A6629" s="7">
        <v>34526</v>
      </c>
      <c r="B6629" s="191">
        <v>449.55999800000001</v>
      </c>
      <c r="C6629" s="191">
        <v>450.23998999999998</v>
      </c>
      <c r="D6629" s="191">
        <v>445.26998900000001</v>
      </c>
      <c r="E6629" s="191">
        <v>448.05999800000001</v>
      </c>
      <c r="F6629" s="192">
        <v>448.05999800000001</v>
      </c>
      <c r="G6629" s="191">
        <v>222970000</v>
      </c>
      <c r="H6629" s="194">
        <f t="shared" si="103"/>
        <v>-3.3144033806535829E-3</v>
      </c>
      <c r="I6629" s="193"/>
      <c r="J6629" s="197">
        <v>6627</v>
      </c>
      <c r="K6629" s="234">
        <v>-3.3144033806535829E-3</v>
      </c>
      <c r="L6629" s="198">
        <v>9.1844577634422678E-3</v>
      </c>
    </row>
    <row r="6630" spans="1:12" ht="14.4" x14ac:dyDescent="0.3">
      <c r="A6630" s="7">
        <v>34523</v>
      </c>
      <c r="B6630" s="191">
        <v>448.38000499999998</v>
      </c>
      <c r="C6630" s="191">
        <v>449.75</v>
      </c>
      <c r="D6630" s="191">
        <v>446.52999899999998</v>
      </c>
      <c r="E6630" s="191">
        <v>449.54998799999998</v>
      </c>
      <c r="F6630" s="192">
        <v>449.54998799999998</v>
      </c>
      <c r="G6630" s="191">
        <v>236520000</v>
      </c>
      <c r="H6630" s="194">
        <f t="shared" si="103"/>
        <v>2.6093558743771413E-3</v>
      </c>
      <c r="I6630" s="193"/>
      <c r="J6630" s="197">
        <v>6628</v>
      </c>
      <c r="K6630" s="234">
        <v>2.6093558743771413E-3</v>
      </c>
      <c r="L6630" s="198">
        <v>9.1929576607471079E-3</v>
      </c>
    </row>
    <row r="6631" spans="1:12" ht="14.4" x14ac:dyDescent="0.3">
      <c r="A6631" s="7">
        <v>34522</v>
      </c>
      <c r="B6631" s="191">
        <v>446.14999399999999</v>
      </c>
      <c r="C6631" s="191">
        <v>448.64001500000001</v>
      </c>
      <c r="D6631" s="191">
        <v>446.14999399999999</v>
      </c>
      <c r="E6631" s="191">
        <v>448.38000499999998</v>
      </c>
      <c r="F6631" s="192">
        <v>448.38000499999998</v>
      </c>
      <c r="G6631" s="191">
        <v>259740000</v>
      </c>
      <c r="H6631" s="194">
        <f t="shared" si="103"/>
        <v>5.0433729513440825E-3</v>
      </c>
      <c r="I6631" s="193"/>
      <c r="J6631" s="197">
        <v>6629</v>
      </c>
      <c r="K6631" s="234">
        <v>5.0433729513440825E-3</v>
      </c>
      <c r="L6631" s="198">
        <v>9.2015758529809775E-3</v>
      </c>
    </row>
    <row r="6632" spans="1:12" ht="14.4" x14ac:dyDescent="0.3">
      <c r="A6632" s="7">
        <v>34521</v>
      </c>
      <c r="B6632" s="191">
        <v>446.290009</v>
      </c>
      <c r="C6632" s="191">
        <v>447.27999899999998</v>
      </c>
      <c r="D6632" s="191">
        <v>444.17999300000002</v>
      </c>
      <c r="E6632" s="191">
        <v>446.13000499999998</v>
      </c>
      <c r="F6632" s="192">
        <v>446.13000499999998</v>
      </c>
      <c r="G6632" s="191">
        <v>236230000</v>
      </c>
      <c r="H6632" s="194">
        <f t="shared" si="103"/>
        <v>-5.3764814545842032E-4</v>
      </c>
      <c r="I6632" s="193"/>
      <c r="J6632" s="197">
        <v>6630</v>
      </c>
      <c r="K6632" s="234">
        <v>-5.3764814545842032E-4</v>
      </c>
      <c r="L6632" s="198">
        <v>9.202511107267268E-3</v>
      </c>
    </row>
    <row r="6633" spans="1:12" ht="14.4" x14ac:dyDescent="0.3">
      <c r="A6633" s="7">
        <v>34520</v>
      </c>
      <c r="B6633" s="191">
        <v>446.20001200000002</v>
      </c>
      <c r="C6633" s="191">
        <v>447.61999500000002</v>
      </c>
      <c r="D6633" s="191">
        <v>445.14001500000001</v>
      </c>
      <c r="E6633" s="191">
        <v>446.36999500000002</v>
      </c>
      <c r="F6633" s="192">
        <v>446.36999500000002</v>
      </c>
      <c r="G6633" s="191">
        <v>195410000</v>
      </c>
      <c r="H6633" s="194">
        <f t="shared" si="103"/>
        <v>3.8095695972325969E-4</v>
      </c>
      <c r="I6633" s="193"/>
      <c r="J6633" s="197">
        <v>6631</v>
      </c>
      <c r="K6633" s="234">
        <v>3.8095695972325969E-4</v>
      </c>
      <c r="L6633" s="198">
        <v>9.2083716067404824E-3</v>
      </c>
    </row>
    <row r="6634" spans="1:12" ht="14.4" x14ac:dyDescent="0.3">
      <c r="A6634" s="7">
        <v>34516</v>
      </c>
      <c r="B6634" s="191">
        <v>444.26998900000001</v>
      </c>
      <c r="C6634" s="191">
        <v>446.45001200000002</v>
      </c>
      <c r="D6634" s="191">
        <v>443.57998700000002</v>
      </c>
      <c r="E6634" s="191">
        <v>446.20001200000002</v>
      </c>
      <c r="F6634" s="192">
        <v>446.20001200000002</v>
      </c>
      <c r="G6634" s="191">
        <v>199030000</v>
      </c>
      <c r="H6634" s="194">
        <f t="shared" si="103"/>
        <v>4.3442569783843886E-3</v>
      </c>
      <c r="I6634" s="193"/>
      <c r="J6634" s="197">
        <v>6632</v>
      </c>
      <c r="K6634" s="234">
        <v>4.3442569783843886E-3</v>
      </c>
      <c r="L6634" s="198">
        <v>9.2190904552641624E-3</v>
      </c>
    </row>
    <row r="6635" spans="1:12" ht="14.4" x14ac:dyDescent="0.3">
      <c r="A6635" s="7">
        <v>34515</v>
      </c>
      <c r="B6635" s="191">
        <v>447.63000499999998</v>
      </c>
      <c r="C6635" s="191">
        <v>448.60998499999999</v>
      </c>
      <c r="D6635" s="191">
        <v>443.66000400000001</v>
      </c>
      <c r="E6635" s="191">
        <v>444.26998900000001</v>
      </c>
      <c r="F6635" s="192">
        <v>444.26998900000001</v>
      </c>
      <c r="G6635" s="191">
        <v>293410000</v>
      </c>
      <c r="H6635" s="194">
        <f t="shared" si="103"/>
        <v>-7.5062349763617238E-3</v>
      </c>
      <c r="I6635" s="193"/>
      <c r="J6635" s="197">
        <v>6633</v>
      </c>
      <c r="K6635" s="234">
        <v>-7.5062349763617238E-3</v>
      </c>
      <c r="L6635" s="198">
        <v>9.2240459016393987E-3</v>
      </c>
    </row>
    <row r="6636" spans="1:12" ht="14.4" x14ac:dyDescent="0.3">
      <c r="A6636" s="7">
        <v>34514</v>
      </c>
      <c r="B6636" s="191">
        <v>446.04998799999998</v>
      </c>
      <c r="C6636" s="191">
        <v>449.82998700000002</v>
      </c>
      <c r="D6636" s="191">
        <v>446.040009</v>
      </c>
      <c r="E6636" s="191">
        <v>447.63000499999998</v>
      </c>
      <c r="F6636" s="192">
        <v>447.63000499999998</v>
      </c>
      <c r="G6636" s="191">
        <v>264430000</v>
      </c>
      <c r="H6636" s="194">
        <f t="shared" si="103"/>
        <v>3.4972044197537975E-3</v>
      </c>
      <c r="I6636" s="193"/>
      <c r="J6636" s="197">
        <v>6634</v>
      </c>
      <c r="K6636" s="234">
        <v>3.4972044197537975E-3</v>
      </c>
      <c r="L6636" s="198">
        <v>9.235131333180711E-3</v>
      </c>
    </row>
    <row r="6637" spans="1:12" ht="14.4" x14ac:dyDescent="0.3">
      <c r="A6637" s="7">
        <v>34513</v>
      </c>
      <c r="B6637" s="191">
        <v>447.35998499999999</v>
      </c>
      <c r="C6637" s="191">
        <v>448.47000100000002</v>
      </c>
      <c r="D6637" s="191">
        <v>443.07998700000002</v>
      </c>
      <c r="E6637" s="191">
        <v>446.07000699999998</v>
      </c>
      <c r="F6637" s="192">
        <v>446.07000699999998</v>
      </c>
      <c r="G6637" s="191">
        <v>267740000</v>
      </c>
      <c r="H6637" s="194">
        <f t="shared" si="103"/>
        <v>-2.7721066051379245E-3</v>
      </c>
      <c r="I6637" s="193"/>
      <c r="J6637" s="197">
        <v>6635</v>
      </c>
      <c r="K6637" s="234">
        <v>-2.7721066051379245E-3</v>
      </c>
      <c r="L6637" s="198">
        <v>9.2392223814050239E-3</v>
      </c>
    </row>
    <row r="6638" spans="1:12" ht="14.4" x14ac:dyDescent="0.3">
      <c r="A6638" s="7">
        <v>34512</v>
      </c>
      <c r="B6638" s="191">
        <v>442.77999899999998</v>
      </c>
      <c r="C6638" s="191">
        <v>447.76001000000002</v>
      </c>
      <c r="D6638" s="191">
        <v>439.82998700000002</v>
      </c>
      <c r="E6638" s="191">
        <v>447.30999800000001</v>
      </c>
      <c r="F6638" s="192">
        <v>447.30999800000001</v>
      </c>
      <c r="G6638" s="191">
        <v>250080000</v>
      </c>
      <c r="H6638" s="194">
        <f t="shared" si="103"/>
        <v>1.0185208044766303E-2</v>
      </c>
      <c r="I6638" s="193"/>
      <c r="J6638" s="197">
        <v>6636</v>
      </c>
      <c r="K6638" s="234">
        <v>1.0185208044766303E-2</v>
      </c>
      <c r="L6638" s="198">
        <v>9.2607046740149409E-3</v>
      </c>
    </row>
    <row r="6639" spans="1:12" ht="14.4" x14ac:dyDescent="0.3">
      <c r="A6639" s="7">
        <v>34509</v>
      </c>
      <c r="B6639" s="191">
        <v>449.63000499999998</v>
      </c>
      <c r="C6639" s="191">
        <v>449.63000499999998</v>
      </c>
      <c r="D6639" s="191">
        <v>442.51001000000002</v>
      </c>
      <c r="E6639" s="191">
        <v>442.79998799999998</v>
      </c>
      <c r="F6639" s="192">
        <v>442.79998799999998</v>
      </c>
      <c r="G6639" s="191">
        <v>261260000</v>
      </c>
      <c r="H6639" s="194">
        <f t="shared" si="103"/>
        <v>-1.5190305193266624E-2</v>
      </c>
      <c r="I6639" s="193"/>
      <c r="J6639" s="197">
        <v>6637</v>
      </c>
      <c r="K6639" s="234">
        <v>-1.5190305193266624E-2</v>
      </c>
      <c r="L6639" s="198">
        <v>9.2625219581071623E-3</v>
      </c>
    </row>
    <row r="6640" spans="1:12" ht="14.4" x14ac:dyDescent="0.3">
      <c r="A6640" s="7">
        <v>34508</v>
      </c>
      <c r="B6640" s="191">
        <v>453.08999599999999</v>
      </c>
      <c r="C6640" s="191">
        <v>454.16000400000001</v>
      </c>
      <c r="D6640" s="191">
        <v>449.42999300000002</v>
      </c>
      <c r="E6640" s="191">
        <v>449.63000499999998</v>
      </c>
      <c r="F6640" s="192">
        <v>449.63000499999998</v>
      </c>
      <c r="G6640" s="191">
        <v>256480000</v>
      </c>
      <c r="H6640" s="194">
        <f t="shared" si="103"/>
        <v>-7.6364321228579992E-3</v>
      </c>
      <c r="I6640" s="193"/>
      <c r="J6640" s="197">
        <v>6638</v>
      </c>
      <c r="K6640" s="234">
        <v>-7.6364321228579992E-3</v>
      </c>
      <c r="L6640" s="198">
        <v>9.2740076519482982E-3</v>
      </c>
    </row>
    <row r="6641" spans="1:12" ht="14.4" x14ac:dyDescent="0.3">
      <c r="A6641" s="7">
        <v>34507</v>
      </c>
      <c r="B6641" s="191">
        <v>451.39999399999999</v>
      </c>
      <c r="C6641" s="191">
        <v>453.91000400000001</v>
      </c>
      <c r="D6641" s="191">
        <v>451.39999399999999</v>
      </c>
      <c r="E6641" s="191">
        <v>453.08999599999999</v>
      </c>
      <c r="F6641" s="192">
        <v>453.08999599999999</v>
      </c>
      <c r="G6641" s="191">
        <v>251110000</v>
      </c>
      <c r="H6641" s="194">
        <f t="shared" si="103"/>
        <v>3.8773430573611298E-3</v>
      </c>
      <c r="I6641" s="193"/>
      <c r="J6641" s="197">
        <v>6639</v>
      </c>
      <c r="K6641" s="234">
        <v>3.8773430573611298E-3</v>
      </c>
      <c r="L6641" s="198">
        <v>9.2801028712751026E-3</v>
      </c>
    </row>
    <row r="6642" spans="1:12" ht="14.4" x14ac:dyDescent="0.3">
      <c r="A6642" s="7">
        <v>34506</v>
      </c>
      <c r="B6642" s="191">
        <v>455.48001099999999</v>
      </c>
      <c r="C6642" s="191">
        <v>455.48001099999999</v>
      </c>
      <c r="D6642" s="191">
        <v>449.45001200000002</v>
      </c>
      <c r="E6642" s="191">
        <v>451.33999599999999</v>
      </c>
      <c r="F6642" s="192">
        <v>451.33999599999999</v>
      </c>
      <c r="G6642" s="191">
        <v>298730000</v>
      </c>
      <c r="H6642" s="194">
        <f t="shared" si="103"/>
        <v>-9.0893450865399354E-3</v>
      </c>
      <c r="I6642" s="193"/>
      <c r="J6642" s="197">
        <v>6640</v>
      </c>
      <c r="K6642" s="234">
        <v>-9.0893450865399354E-3</v>
      </c>
      <c r="L6642" s="198">
        <v>9.3068192434878384E-3</v>
      </c>
    </row>
    <row r="6643" spans="1:12" ht="14.4" x14ac:dyDescent="0.3">
      <c r="A6643" s="7">
        <v>34505</v>
      </c>
      <c r="B6643" s="191">
        <v>458.45001200000002</v>
      </c>
      <c r="C6643" s="191">
        <v>458.45001200000002</v>
      </c>
      <c r="D6643" s="191">
        <v>454.459991</v>
      </c>
      <c r="E6643" s="191">
        <v>455.48001099999999</v>
      </c>
      <c r="F6643" s="192">
        <v>455.48001099999999</v>
      </c>
      <c r="G6643" s="191">
        <v>229520000</v>
      </c>
      <c r="H6643" s="194">
        <f t="shared" si="103"/>
        <v>-6.4783529768999652E-3</v>
      </c>
      <c r="I6643" s="193"/>
      <c r="J6643" s="197">
        <v>6641</v>
      </c>
      <c r="K6643" s="234">
        <v>-6.4783529768999652E-3</v>
      </c>
      <c r="L6643" s="198">
        <v>9.3138340611676005E-3</v>
      </c>
    </row>
    <row r="6644" spans="1:12" ht="14.4" x14ac:dyDescent="0.3">
      <c r="A6644" s="7">
        <v>34502</v>
      </c>
      <c r="B6644" s="191">
        <v>461.92999300000002</v>
      </c>
      <c r="C6644" s="191">
        <v>462.16000400000001</v>
      </c>
      <c r="D6644" s="191">
        <v>458.44000199999999</v>
      </c>
      <c r="E6644" s="191">
        <v>458.45001200000002</v>
      </c>
      <c r="F6644" s="192">
        <v>458.45001200000002</v>
      </c>
      <c r="G6644" s="191">
        <v>373450000</v>
      </c>
      <c r="H6644" s="194">
        <f t="shared" si="103"/>
        <v>-7.5335679707639359E-3</v>
      </c>
      <c r="I6644" s="193"/>
      <c r="J6644" s="197">
        <v>6642</v>
      </c>
      <c r="K6644" s="234">
        <v>-7.5335679707639359E-3</v>
      </c>
      <c r="L6644" s="198">
        <v>9.3152357001259345E-3</v>
      </c>
    </row>
    <row r="6645" spans="1:12" ht="14.4" x14ac:dyDescent="0.3">
      <c r="A6645" s="7">
        <v>34501</v>
      </c>
      <c r="B6645" s="191">
        <v>460.60998499999999</v>
      </c>
      <c r="C6645" s="191">
        <v>461.92999300000002</v>
      </c>
      <c r="D6645" s="191">
        <v>459.79998799999998</v>
      </c>
      <c r="E6645" s="191">
        <v>461.92999300000002</v>
      </c>
      <c r="F6645" s="192">
        <v>461.92999300000002</v>
      </c>
      <c r="G6645" s="191">
        <v>256390000</v>
      </c>
      <c r="H6645" s="194">
        <f t="shared" si="103"/>
        <v>2.8657824254505249E-3</v>
      </c>
      <c r="I6645" s="193"/>
      <c r="J6645" s="197">
        <v>6643</v>
      </c>
      <c r="K6645" s="234">
        <v>2.8657824254505249E-3</v>
      </c>
      <c r="L6645" s="198">
        <v>9.340679103643279E-3</v>
      </c>
    </row>
    <row r="6646" spans="1:12" ht="14.4" x14ac:dyDescent="0.3">
      <c r="A6646" s="7">
        <v>34500</v>
      </c>
      <c r="B6646" s="191">
        <v>462.38000499999998</v>
      </c>
      <c r="C6646" s="191">
        <v>463.23001099999999</v>
      </c>
      <c r="D6646" s="191">
        <v>459.95001200000002</v>
      </c>
      <c r="E6646" s="191">
        <v>460.60998499999999</v>
      </c>
      <c r="F6646" s="192">
        <v>460.60998499999999</v>
      </c>
      <c r="G6646" s="191">
        <v>269740000</v>
      </c>
      <c r="H6646" s="194">
        <f t="shared" si="103"/>
        <v>-3.8064970024709807E-3</v>
      </c>
      <c r="I6646" s="193"/>
      <c r="J6646" s="197">
        <v>6644</v>
      </c>
      <c r="K6646" s="234">
        <v>-3.8064970024709807E-3</v>
      </c>
      <c r="L6646" s="198">
        <v>9.3407483666868314E-3</v>
      </c>
    </row>
    <row r="6647" spans="1:12" ht="14.4" x14ac:dyDescent="0.3">
      <c r="A6647" s="7">
        <v>34499</v>
      </c>
      <c r="B6647" s="191">
        <v>459.10000600000001</v>
      </c>
      <c r="C6647" s="191">
        <v>462.51998900000001</v>
      </c>
      <c r="D6647" s="191">
        <v>459.10000600000001</v>
      </c>
      <c r="E6647" s="191">
        <v>462.36999500000002</v>
      </c>
      <c r="F6647" s="192">
        <v>462.36999500000002</v>
      </c>
      <c r="G6647" s="191">
        <v>288550000</v>
      </c>
      <c r="H6647" s="194">
        <f t="shared" si="103"/>
        <v>7.1226071820177875E-3</v>
      </c>
      <c r="I6647" s="193"/>
      <c r="J6647" s="197">
        <v>6645</v>
      </c>
      <c r="K6647" s="234">
        <v>7.1226071820177875E-3</v>
      </c>
      <c r="L6647" s="198">
        <v>9.3455135235121951E-3</v>
      </c>
    </row>
    <row r="6648" spans="1:12" ht="14.4" x14ac:dyDescent="0.3">
      <c r="A6648" s="7">
        <v>34498</v>
      </c>
      <c r="B6648" s="191">
        <v>458.67001299999998</v>
      </c>
      <c r="C6648" s="191">
        <v>459.35998499999999</v>
      </c>
      <c r="D6648" s="191">
        <v>457.17999300000002</v>
      </c>
      <c r="E6648" s="191">
        <v>459.10000600000001</v>
      </c>
      <c r="F6648" s="192">
        <v>459.10000600000001</v>
      </c>
      <c r="G6648" s="191">
        <v>243640000</v>
      </c>
      <c r="H6648" s="194">
        <f t="shared" si="103"/>
        <v>9.3747789873506405E-4</v>
      </c>
      <c r="I6648" s="193"/>
      <c r="J6648" s="197">
        <v>6646</v>
      </c>
      <c r="K6648" s="234">
        <v>9.3747789873506405E-4</v>
      </c>
      <c r="L6648" s="198">
        <v>9.3706436136782E-3</v>
      </c>
    </row>
    <row r="6649" spans="1:12" ht="14.4" x14ac:dyDescent="0.3">
      <c r="A6649" s="7">
        <v>34495</v>
      </c>
      <c r="B6649" s="191">
        <v>457.85998499999999</v>
      </c>
      <c r="C6649" s="191">
        <v>459.48001099999999</v>
      </c>
      <c r="D6649" s="191">
        <v>457.35998499999999</v>
      </c>
      <c r="E6649" s="191">
        <v>458.67001299999998</v>
      </c>
      <c r="F6649" s="192">
        <v>458.67001299999998</v>
      </c>
      <c r="G6649" s="191">
        <v>222480000</v>
      </c>
      <c r="H6649" s="194">
        <f t="shared" si="103"/>
        <v>1.7691609368309144E-3</v>
      </c>
      <c r="I6649" s="193"/>
      <c r="J6649" s="197">
        <v>6647</v>
      </c>
      <c r="K6649" s="234">
        <v>1.7691609368309144E-3</v>
      </c>
      <c r="L6649" s="198">
        <v>9.379572522542309E-3</v>
      </c>
    </row>
    <row r="6650" spans="1:12" ht="14.4" x14ac:dyDescent="0.3">
      <c r="A6650" s="7">
        <v>34494</v>
      </c>
      <c r="B6650" s="191">
        <v>457.05999800000001</v>
      </c>
      <c r="C6650" s="191">
        <v>457.86999500000002</v>
      </c>
      <c r="D6650" s="191">
        <v>455.85998499999999</v>
      </c>
      <c r="E6650" s="191">
        <v>457.85998499999999</v>
      </c>
      <c r="F6650" s="192">
        <v>457.85998499999999</v>
      </c>
      <c r="G6650" s="191">
        <v>252870000</v>
      </c>
      <c r="H6650" s="194">
        <f t="shared" si="103"/>
        <v>1.7502888100042991E-3</v>
      </c>
      <c r="I6650" s="193"/>
      <c r="J6650" s="197">
        <v>6648</v>
      </c>
      <c r="K6650" s="234">
        <v>1.7502888100042991E-3</v>
      </c>
      <c r="L6650" s="198">
        <v>9.3923980226587721E-3</v>
      </c>
    </row>
    <row r="6651" spans="1:12" ht="14.4" x14ac:dyDescent="0.3">
      <c r="A6651" s="7">
        <v>34493</v>
      </c>
      <c r="B6651" s="191">
        <v>458.209991</v>
      </c>
      <c r="C6651" s="191">
        <v>459.73998999999998</v>
      </c>
      <c r="D6651" s="191">
        <v>455.42999300000002</v>
      </c>
      <c r="E6651" s="191">
        <v>457.05999800000001</v>
      </c>
      <c r="F6651" s="192">
        <v>457.05999800000001</v>
      </c>
      <c r="G6651" s="191">
        <v>256000000</v>
      </c>
      <c r="H6651" s="194">
        <f t="shared" si="103"/>
        <v>-2.5097510368341028E-3</v>
      </c>
      <c r="I6651" s="193"/>
      <c r="J6651" s="197">
        <v>6649</v>
      </c>
      <c r="K6651" s="234">
        <v>-2.5097510368341028E-3</v>
      </c>
      <c r="L6651" s="198">
        <v>9.3994182774667454E-3</v>
      </c>
    </row>
    <row r="6652" spans="1:12" ht="14.4" x14ac:dyDescent="0.3">
      <c r="A6652" s="7">
        <v>34492</v>
      </c>
      <c r="B6652" s="191">
        <v>458.88000499999998</v>
      </c>
      <c r="C6652" s="191">
        <v>459.459991</v>
      </c>
      <c r="D6652" s="191">
        <v>457.64999399999999</v>
      </c>
      <c r="E6652" s="191">
        <v>458.209991</v>
      </c>
      <c r="F6652" s="192">
        <v>458.209991</v>
      </c>
      <c r="G6652" s="191">
        <v>234680000</v>
      </c>
      <c r="H6652" s="194">
        <f t="shared" si="103"/>
        <v>-1.4601072016637128E-3</v>
      </c>
      <c r="I6652" s="193"/>
      <c r="J6652" s="197">
        <v>6650</v>
      </c>
      <c r="K6652" s="234">
        <v>-1.4601072016637128E-3</v>
      </c>
      <c r="L6652" s="198">
        <v>9.4053209511186543E-3</v>
      </c>
    </row>
    <row r="6653" spans="1:12" ht="14.4" x14ac:dyDescent="0.3">
      <c r="A6653" s="7">
        <v>34491</v>
      </c>
      <c r="B6653" s="191">
        <v>460.13000499999998</v>
      </c>
      <c r="C6653" s="191">
        <v>461.86999500000002</v>
      </c>
      <c r="D6653" s="191">
        <v>458.85000600000001</v>
      </c>
      <c r="E6653" s="191">
        <v>458.88000499999998</v>
      </c>
      <c r="F6653" s="192">
        <v>458.88000499999998</v>
      </c>
      <c r="G6653" s="191">
        <v>259080000</v>
      </c>
      <c r="H6653" s="194">
        <f t="shared" si="103"/>
        <v>-2.7166235333859613E-3</v>
      </c>
      <c r="I6653" s="193"/>
      <c r="J6653" s="197">
        <v>6651</v>
      </c>
      <c r="K6653" s="234">
        <v>-2.7166235333859613E-3</v>
      </c>
      <c r="L6653" s="198">
        <v>9.4079834845461167E-3</v>
      </c>
    </row>
    <row r="6654" spans="1:12" ht="14.4" x14ac:dyDescent="0.3">
      <c r="A6654" s="7">
        <v>34488</v>
      </c>
      <c r="B6654" s="191">
        <v>457.64999399999999</v>
      </c>
      <c r="C6654" s="191">
        <v>460.85998499999999</v>
      </c>
      <c r="D6654" s="191">
        <v>456.26998900000001</v>
      </c>
      <c r="E6654" s="191">
        <v>460.13000499999998</v>
      </c>
      <c r="F6654" s="192">
        <v>460.13000499999998</v>
      </c>
      <c r="G6654" s="191">
        <v>271490000</v>
      </c>
      <c r="H6654" s="194">
        <f t="shared" si="103"/>
        <v>5.4190124167247129E-3</v>
      </c>
      <c r="I6654" s="193"/>
      <c r="J6654" s="197">
        <v>6652</v>
      </c>
      <c r="K6654" s="234">
        <v>5.4190124167247129E-3</v>
      </c>
      <c r="L6654" s="198">
        <v>9.4126777252459427E-3</v>
      </c>
    </row>
    <row r="6655" spans="1:12" ht="14.4" x14ac:dyDescent="0.3">
      <c r="A6655" s="7">
        <v>34487</v>
      </c>
      <c r="B6655" s="191">
        <v>457.61999500000002</v>
      </c>
      <c r="C6655" s="191">
        <v>458.5</v>
      </c>
      <c r="D6655" s="191">
        <v>457.26001000000002</v>
      </c>
      <c r="E6655" s="191">
        <v>457.64999399999999</v>
      </c>
      <c r="F6655" s="192">
        <v>457.64999399999999</v>
      </c>
      <c r="G6655" s="191">
        <v>271630000</v>
      </c>
      <c r="H6655" s="194">
        <f t="shared" si="103"/>
        <v>4.3679391171060963E-5</v>
      </c>
      <c r="I6655" s="193"/>
      <c r="J6655" s="197">
        <v>6653</v>
      </c>
      <c r="K6655" s="234">
        <v>4.3679391171060963E-5</v>
      </c>
      <c r="L6655" s="198">
        <v>9.4135755615446341E-3</v>
      </c>
    </row>
    <row r="6656" spans="1:12" ht="14.4" x14ac:dyDescent="0.3">
      <c r="A6656" s="7">
        <v>34486</v>
      </c>
      <c r="B6656" s="191">
        <v>456.5</v>
      </c>
      <c r="C6656" s="191">
        <v>458.290009</v>
      </c>
      <c r="D6656" s="191">
        <v>453.98998999999998</v>
      </c>
      <c r="E6656" s="191">
        <v>457.63000499999998</v>
      </c>
      <c r="F6656" s="192">
        <v>457.63000499999998</v>
      </c>
      <c r="G6656" s="191">
        <v>279910000</v>
      </c>
      <c r="H6656" s="194">
        <f t="shared" si="103"/>
        <v>2.4753669222343545E-3</v>
      </c>
      <c r="I6656" s="193"/>
      <c r="J6656" s="197">
        <v>6654</v>
      </c>
      <c r="K6656" s="234">
        <v>2.4753669222343545E-3</v>
      </c>
      <c r="L6656" s="198">
        <v>9.4142622180233542E-3</v>
      </c>
    </row>
    <row r="6657" spans="1:12" ht="14.4" x14ac:dyDescent="0.3">
      <c r="A6657" s="7">
        <v>34485</v>
      </c>
      <c r="B6657" s="191">
        <v>457.32000699999998</v>
      </c>
      <c r="C6657" s="191">
        <v>457.60998499999999</v>
      </c>
      <c r="D6657" s="191">
        <v>455.16000400000001</v>
      </c>
      <c r="E6657" s="191">
        <v>456.5</v>
      </c>
      <c r="F6657" s="192">
        <v>456.5</v>
      </c>
      <c r="G6657" s="191">
        <v>216700000</v>
      </c>
      <c r="H6657" s="194">
        <f t="shared" si="103"/>
        <v>-1.814853658393533E-3</v>
      </c>
      <c r="I6657" s="193"/>
      <c r="J6657" s="197">
        <v>6655</v>
      </c>
      <c r="K6657" s="234">
        <v>-1.814853658393533E-3</v>
      </c>
      <c r="L6657" s="198">
        <v>9.4150516616268061E-3</v>
      </c>
    </row>
    <row r="6658" spans="1:12" ht="14.4" x14ac:dyDescent="0.3">
      <c r="A6658" s="7">
        <v>34481</v>
      </c>
      <c r="B6658" s="191">
        <v>457.02999899999998</v>
      </c>
      <c r="C6658" s="191">
        <v>457.32998700000002</v>
      </c>
      <c r="D6658" s="191">
        <v>454.67001299999998</v>
      </c>
      <c r="E6658" s="191">
        <v>457.32998700000002</v>
      </c>
      <c r="F6658" s="192">
        <v>457.32998700000002</v>
      </c>
      <c r="G6658" s="191">
        <v>186430000</v>
      </c>
      <c r="H6658" s="194">
        <f t="shared" si="103"/>
        <v>5.9070800591043979E-4</v>
      </c>
      <c r="I6658" s="193"/>
      <c r="J6658" s="197">
        <v>6656</v>
      </c>
      <c r="K6658" s="234">
        <v>5.9070800591043979E-4</v>
      </c>
      <c r="L6658" s="198">
        <v>9.4191895544408887E-3</v>
      </c>
    </row>
    <row r="6659" spans="1:12" ht="14.4" x14ac:dyDescent="0.3">
      <c r="A6659" s="7">
        <v>34480</v>
      </c>
      <c r="B6659" s="191">
        <v>456.32998700000002</v>
      </c>
      <c r="C6659" s="191">
        <v>457.76998900000001</v>
      </c>
      <c r="D6659" s="191">
        <v>455.790009</v>
      </c>
      <c r="E6659" s="191">
        <v>457.05999800000001</v>
      </c>
      <c r="F6659" s="192">
        <v>457.05999800000001</v>
      </c>
      <c r="G6659" s="191">
        <v>255740000</v>
      </c>
      <c r="H6659" s="194">
        <f t="shared" si="103"/>
        <v>1.5777753567759207E-3</v>
      </c>
      <c r="I6659" s="193"/>
      <c r="J6659" s="197">
        <v>6657</v>
      </c>
      <c r="K6659" s="234">
        <v>1.5777753567759207E-3</v>
      </c>
      <c r="L6659" s="198">
        <v>9.4193386793238083E-3</v>
      </c>
    </row>
    <row r="6660" spans="1:12" ht="14.4" x14ac:dyDescent="0.3">
      <c r="A6660" s="7">
        <v>34479</v>
      </c>
      <c r="B6660" s="191">
        <v>454.83999599999999</v>
      </c>
      <c r="C6660" s="191">
        <v>456.33999599999999</v>
      </c>
      <c r="D6660" s="191">
        <v>452.20001200000002</v>
      </c>
      <c r="E6660" s="191">
        <v>456.33999599999999</v>
      </c>
      <c r="F6660" s="192">
        <v>456.33999599999999</v>
      </c>
      <c r="G6660" s="191">
        <v>254420000</v>
      </c>
      <c r="H6660" s="194">
        <f t="shared" ref="H6660:H6723" si="104">(F6660-F6661)/F6661</f>
        <v>3.3640377448342237E-3</v>
      </c>
      <c r="I6660" s="193"/>
      <c r="J6660" s="197">
        <v>6658</v>
      </c>
      <c r="K6660" s="234">
        <v>3.3640377448342237E-3</v>
      </c>
      <c r="L6660" s="198">
        <v>9.4327793072292738E-3</v>
      </c>
    </row>
    <row r="6661" spans="1:12" ht="14.4" x14ac:dyDescent="0.3">
      <c r="A6661" s="7">
        <v>34478</v>
      </c>
      <c r="B6661" s="191">
        <v>453.209991</v>
      </c>
      <c r="C6661" s="191">
        <v>456.76998900000001</v>
      </c>
      <c r="D6661" s="191">
        <v>453.209991</v>
      </c>
      <c r="E6661" s="191">
        <v>454.80999800000001</v>
      </c>
      <c r="F6661" s="192">
        <v>454.80999800000001</v>
      </c>
      <c r="G6661" s="191">
        <v>280040000</v>
      </c>
      <c r="H6661" s="194">
        <f t="shared" si="104"/>
        <v>3.5524844602166342E-3</v>
      </c>
      <c r="I6661" s="193"/>
      <c r="J6661" s="197">
        <v>6659</v>
      </c>
      <c r="K6661" s="234">
        <v>3.5524844602166342E-3</v>
      </c>
      <c r="L6661" s="198">
        <v>9.4337874030154412E-3</v>
      </c>
    </row>
    <row r="6662" spans="1:12" ht="14.4" x14ac:dyDescent="0.3">
      <c r="A6662" s="7">
        <v>34477</v>
      </c>
      <c r="B6662" s="191">
        <v>454.92001299999998</v>
      </c>
      <c r="C6662" s="191">
        <v>454.92001299999998</v>
      </c>
      <c r="D6662" s="191">
        <v>451.790009</v>
      </c>
      <c r="E6662" s="191">
        <v>453.20001200000002</v>
      </c>
      <c r="F6662" s="192">
        <v>453.20001200000002</v>
      </c>
      <c r="G6662" s="191">
        <v>249420000</v>
      </c>
      <c r="H6662" s="194">
        <f t="shared" si="104"/>
        <v>-3.7808866412741616E-3</v>
      </c>
      <c r="I6662" s="193"/>
      <c r="J6662" s="197">
        <v>6660</v>
      </c>
      <c r="K6662" s="234">
        <v>-3.7808866412741616E-3</v>
      </c>
      <c r="L6662" s="198">
        <v>9.4471928763565534E-3</v>
      </c>
    </row>
    <row r="6663" spans="1:12" ht="14.4" x14ac:dyDescent="0.3">
      <c r="A6663" s="7">
        <v>34474</v>
      </c>
      <c r="B6663" s="191">
        <v>456.48001099999999</v>
      </c>
      <c r="C6663" s="191">
        <v>456.48001099999999</v>
      </c>
      <c r="D6663" s="191">
        <v>454.22000100000002</v>
      </c>
      <c r="E6663" s="191">
        <v>454.92001299999998</v>
      </c>
      <c r="F6663" s="192">
        <v>454.92001299999998</v>
      </c>
      <c r="G6663" s="191">
        <v>295180000</v>
      </c>
      <c r="H6663" s="194">
        <f t="shared" si="104"/>
        <v>-3.4174508464950228E-3</v>
      </c>
      <c r="I6663" s="193"/>
      <c r="J6663" s="197">
        <v>6661</v>
      </c>
      <c r="K6663" s="234">
        <v>-3.4174508464950228E-3</v>
      </c>
      <c r="L6663" s="198">
        <v>9.4528922353984395E-3</v>
      </c>
    </row>
    <row r="6664" spans="1:12" ht="14.4" x14ac:dyDescent="0.3">
      <c r="A6664" s="7">
        <v>34473</v>
      </c>
      <c r="B6664" s="191">
        <v>453.69000199999999</v>
      </c>
      <c r="C6664" s="191">
        <v>456.88000499999998</v>
      </c>
      <c r="D6664" s="191">
        <v>453</v>
      </c>
      <c r="E6664" s="191">
        <v>456.48001099999999</v>
      </c>
      <c r="F6664" s="192">
        <v>456.48001099999999</v>
      </c>
      <c r="G6664" s="191">
        <v>303680000</v>
      </c>
      <c r="H6664" s="194">
        <f t="shared" si="104"/>
        <v>6.1495933075465872E-3</v>
      </c>
      <c r="I6664" s="193"/>
      <c r="J6664" s="197">
        <v>6662</v>
      </c>
      <c r="K6664" s="234">
        <v>6.1495933075465872E-3</v>
      </c>
      <c r="L6664" s="198">
        <v>9.4529578333750301E-3</v>
      </c>
    </row>
    <row r="6665" spans="1:12" ht="14.4" x14ac:dyDescent="0.3">
      <c r="A6665" s="7">
        <v>34472</v>
      </c>
      <c r="B6665" s="191">
        <v>449.39001500000001</v>
      </c>
      <c r="C6665" s="191">
        <v>454.45001200000002</v>
      </c>
      <c r="D6665" s="191">
        <v>448.86999500000002</v>
      </c>
      <c r="E6665" s="191">
        <v>453.69000199999999</v>
      </c>
      <c r="F6665" s="192">
        <v>453.69000199999999</v>
      </c>
      <c r="G6665" s="191">
        <v>337670000</v>
      </c>
      <c r="H6665" s="194">
        <f t="shared" si="104"/>
        <v>9.6134745267092772E-3</v>
      </c>
      <c r="I6665" s="193"/>
      <c r="J6665" s="197">
        <v>6663</v>
      </c>
      <c r="K6665" s="234">
        <v>9.6134745267092772E-3</v>
      </c>
      <c r="L6665" s="198">
        <v>9.4721852919278631E-3</v>
      </c>
    </row>
    <row r="6666" spans="1:12" ht="14.4" x14ac:dyDescent="0.3">
      <c r="A6666" s="7">
        <v>34471</v>
      </c>
      <c r="B6666" s="191">
        <v>444.48998999999998</v>
      </c>
      <c r="C6666" s="191">
        <v>449.36999500000002</v>
      </c>
      <c r="D6666" s="191">
        <v>443.70001200000002</v>
      </c>
      <c r="E6666" s="191">
        <v>449.36999500000002</v>
      </c>
      <c r="F6666" s="192">
        <v>449.36999500000002</v>
      </c>
      <c r="G6666" s="191">
        <v>311280000</v>
      </c>
      <c r="H6666" s="194">
        <f t="shared" si="104"/>
        <v>1.0978886161193507E-2</v>
      </c>
      <c r="I6666" s="193"/>
      <c r="J6666" s="197">
        <v>6664</v>
      </c>
      <c r="K6666" s="234">
        <v>1.0978886161193507E-2</v>
      </c>
      <c r="L6666" s="198">
        <v>9.4743538740262988E-3</v>
      </c>
    </row>
    <row r="6667" spans="1:12" ht="14.4" x14ac:dyDescent="0.3">
      <c r="A6667" s="7">
        <v>34470</v>
      </c>
      <c r="B6667" s="191">
        <v>444.14999399999999</v>
      </c>
      <c r="C6667" s="191">
        <v>445.82000699999998</v>
      </c>
      <c r="D6667" s="191">
        <v>443.61999500000002</v>
      </c>
      <c r="E6667" s="191">
        <v>444.48998999999998</v>
      </c>
      <c r="F6667" s="192">
        <v>444.48998999999998</v>
      </c>
      <c r="G6667" s="191">
        <v>234700000</v>
      </c>
      <c r="H6667" s="194">
        <f t="shared" si="104"/>
        <v>7.8798349209758135E-4</v>
      </c>
      <c r="I6667" s="193"/>
      <c r="J6667" s="197">
        <v>6665</v>
      </c>
      <c r="K6667" s="234">
        <v>7.8798349209758135E-4</v>
      </c>
      <c r="L6667" s="198">
        <v>9.4915575453737647E-3</v>
      </c>
    </row>
    <row r="6668" spans="1:12" ht="14.4" x14ac:dyDescent="0.3">
      <c r="A6668" s="7">
        <v>34467</v>
      </c>
      <c r="B6668" s="191">
        <v>443.61999500000002</v>
      </c>
      <c r="C6668" s="191">
        <v>444.72000100000002</v>
      </c>
      <c r="D6668" s="191">
        <v>441.209991</v>
      </c>
      <c r="E6668" s="191">
        <v>444.14001500000001</v>
      </c>
      <c r="F6668" s="192">
        <v>444.14001500000001</v>
      </c>
      <c r="G6668" s="191">
        <v>252070000</v>
      </c>
      <c r="H6668" s="194">
        <f t="shared" si="104"/>
        <v>8.7890704225353309E-4</v>
      </c>
      <c r="I6668" s="193"/>
      <c r="J6668" s="197">
        <v>6666</v>
      </c>
      <c r="K6668" s="234">
        <v>8.7890704225353309E-4</v>
      </c>
      <c r="L6668" s="198">
        <v>9.4950847699497125E-3</v>
      </c>
    </row>
    <row r="6669" spans="1:12" ht="14.4" x14ac:dyDescent="0.3">
      <c r="A6669" s="7">
        <v>34466</v>
      </c>
      <c r="B6669" s="191">
        <v>441.5</v>
      </c>
      <c r="C6669" s="191">
        <v>444.79998799999998</v>
      </c>
      <c r="D6669" s="191">
        <v>441.5</v>
      </c>
      <c r="E6669" s="191">
        <v>443.75</v>
      </c>
      <c r="F6669" s="192">
        <v>443.75</v>
      </c>
      <c r="G6669" s="191">
        <v>272770000</v>
      </c>
      <c r="H6669" s="194">
        <f t="shared" si="104"/>
        <v>5.1190515100920471E-3</v>
      </c>
      <c r="I6669" s="193"/>
      <c r="J6669" s="197">
        <v>6667</v>
      </c>
      <c r="K6669" s="234">
        <v>5.1190515100920471E-3</v>
      </c>
      <c r="L6669" s="198">
        <v>9.4972718171924368E-3</v>
      </c>
    </row>
    <row r="6670" spans="1:12" ht="14.4" x14ac:dyDescent="0.3">
      <c r="A6670" s="7">
        <v>34465</v>
      </c>
      <c r="B6670" s="191">
        <v>446.02999899999998</v>
      </c>
      <c r="C6670" s="191">
        <v>446.02999899999998</v>
      </c>
      <c r="D6670" s="191">
        <v>440.77999899999998</v>
      </c>
      <c r="E6670" s="191">
        <v>441.48998999999998</v>
      </c>
      <c r="F6670" s="192">
        <v>441.48998999999998</v>
      </c>
      <c r="G6670" s="191">
        <v>277400000</v>
      </c>
      <c r="H6670" s="194">
        <f t="shared" si="104"/>
        <v>-1.0134346536303176E-2</v>
      </c>
      <c r="I6670" s="193"/>
      <c r="J6670" s="197">
        <v>6668</v>
      </c>
      <c r="K6670" s="234">
        <v>-1.0134346536303176E-2</v>
      </c>
      <c r="L6670" s="198">
        <v>9.4999411673742234E-3</v>
      </c>
    </row>
    <row r="6671" spans="1:12" ht="14.4" x14ac:dyDescent="0.3">
      <c r="A6671" s="7">
        <v>34464</v>
      </c>
      <c r="B6671" s="191">
        <v>442.36999500000002</v>
      </c>
      <c r="C6671" s="191">
        <v>446.83999599999999</v>
      </c>
      <c r="D6671" s="191">
        <v>442.36999500000002</v>
      </c>
      <c r="E6671" s="191">
        <v>446.01001000000002</v>
      </c>
      <c r="F6671" s="192">
        <v>446.01001000000002</v>
      </c>
      <c r="G6671" s="191">
        <v>297660000</v>
      </c>
      <c r="H6671" s="194">
        <f t="shared" si="104"/>
        <v>8.342383210353058E-3</v>
      </c>
      <c r="I6671" s="193"/>
      <c r="J6671" s="197">
        <v>6669</v>
      </c>
      <c r="K6671" s="234">
        <v>8.342383210353058E-3</v>
      </c>
      <c r="L6671" s="198">
        <v>9.5116439662237384E-3</v>
      </c>
    </row>
    <row r="6672" spans="1:12" ht="14.4" x14ac:dyDescent="0.3">
      <c r="A6672" s="7">
        <v>34463</v>
      </c>
      <c r="B6672" s="191">
        <v>447.82000699999998</v>
      </c>
      <c r="C6672" s="191">
        <v>447.82000699999998</v>
      </c>
      <c r="D6672" s="191">
        <v>441.83999599999999</v>
      </c>
      <c r="E6672" s="191">
        <v>442.32000699999998</v>
      </c>
      <c r="F6672" s="192">
        <v>442.32000699999998</v>
      </c>
      <c r="G6672" s="191">
        <v>250870000</v>
      </c>
      <c r="H6672" s="194">
        <f t="shared" si="104"/>
        <v>-1.2281720142083782E-2</v>
      </c>
      <c r="I6672" s="193"/>
      <c r="J6672" s="197">
        <v>6670</v>
      </c>
      <c r="K6672" s="234">
        <v>-1.2281720142083782E-2</v>
      </c>
      <c r="L6672" s="198">
        <v>9.5165049294969207E-3</v>
      </c>
    </row>
    <row r="6673" spans="1:12" ht="14.4" x14ac:dyDescent="0.3">
      <c r="A6673" s="7">
        <v>34460</v>
      </c>
      <c r="B6673" s="191">
        <v>451.36999500000002</v>
      </c>
      <c r="C6673" s="191">
        <v>451.36999500000002</v>
      </c>
      <c r="D6673" s="191">
        <v>445.64001500000001</v>
      </c>
      <c r="E6673" s="191">
        <v>447.82000699999998</v>
      </c>
      <c r="F6673" s="192">
        <v>447.82000699999998</v>
      </c>
      <c r="G6673" s="191">
        <v>291910000</v>
      </c>
      <c r="H6673" s="194">
        <f t="shared" si="104"/>
        <v>-7.8869200242930732E-3</v>
      </c>
      <c r="I6673" s="193"/>
      <c r="J6673" s="197">
        <v>6671</v>
      </c>
      <c r="K6673" s="234">
        <v>-7.8869200242930732E-3</v>
      </c>
      <c r="L6673" s="198">
        <v>9.5346853777024312E-3</v>
      </c>
    </row>
    <row r="6674" spans="1:12" ht="14.4" x14ac:dyDescent="0.3">
      <c r="A6674" s="7">
        <v>34459</v>
      </c>
      <c r="B6674" s="191">
        <v>451.72000100000002</v>
      </c>
      <c r="C6674" s="191">
        <v>452.82000699999998</v>
      </c>
      <c r="D6674" s="191">
        <v>450.72000100000002</v>
      </c>
      <c r="E6674" s="191">
        <v>451.38000499999998</v>
      </c>
      <c r="F6674" s="192">
        <v>451.38000499999998</v>
      </c>
      <c r="G6674" s="191">
        <v>255690000</v>
      </c>
      <c r="H6674" s="194">
        <f t="shared" si="104"/>
        <v>-7.5266979378236989E-4</v>
      </c>
      <c r="I6674" s="193"/>
      <c r="J6674" s="197">
        <v>6672</v>
      </c>
      <c r="K6674" s="234">
        <v>-7.5266979378236989E-4</v>
      </c>
      <c r="L6674" s="198">
        <v>9.54109816475706E-3</v>
      </c>
    </row>
    <row r="6675" spans="1:12" ht="14.4" x14ac:dyDescent="0.3">
      <c r="A6675" s="7">
        <v>34458</v>
      </c>
      <c r="B6675" s="191">
        <v>453.040009</v>
      </c>
      <c r="C6675" s="191">
        <v>453.10998499999999</v>
      </c>
      <c r="D6675" s="191">
        <v>449.86999500000002</v>
      </c>
      <c r="E6675" s="191">
        <v>451.72000100000002</v>
      </c>
      <c r="F6675" s="192">
        <v>451.72000100000002</v>
      </c>
      <c r="G6675" s="191">
        <v>267940000</v>
      </c>
      <c r="H6675" s="194">
        <f t="shared" si="104"/>
        <v>-2.8916363218585675E-3</v>
      </c>
      <c r="I6675" s="193"/>
      <c r="J6675" s="197">
        <v>6673</v>
      </c>
      <c r="K6675" s="234">
        <v>-2.8916363218585675E-3</v>
      </c>
      <c r="L6675" s="198">
        <v>9.5436985946863676E-3</v>
      </c>
    </row>
    <row r="6676" spans="1:12" ht="14.4" x14ac:dyDescent="0.3">
      <c r="A6676" s="7">
        <v>34457</v>
      </c>
      <c r="B6676" s="191">
        <v>453.05999800000001</v>
      </c>
      <c r="C6676" s="191">
        <v>453.98001099999999</v>
      </c>
      <c r="D6676" s="191">
        <v>450.51001000000002</v>
      </c>
      <c r="E6676" s="191">
        <v>453.02999899999998</v>
      </c>
      <c r="F6676" s="192">
        <v>453.02999899999998</v>
      </c>
      <c r="G6676" s="191">
        <v>288270000</v>
      </c>
      <c r="H6676" s="194">
        <f t="shared" si="104"/>
        <v>2.2096155231608681E-5</v>
      </c>
      <c r="I6676" s="193"/>
      <c r="J6676" s="197">
        <v>6674</v>
      </c>
      <c r="K6676" s="234">
        <v>2.2096155231608681E-5</v>
      </c>
      <c r="L6676" s="198">
        <v>9.5478940886266853E-3</v>
      </c>
    </row>
    <row r="6677" spans="1:12" ht="14.4" x14ac:dyDescent="0.3">
      <c r="A6677" s="7">
        <v>34456</v>
      </c>
      <c r="B6677" s="191">
        <v>450.91000400000001</v>
      </c>
      <c r="C6677" s="191">
        <v>453.57000699999998</v>
      </c>
      <c r="D6677" s="191">
        <v>449.04998799999998</v>
      </c>
      <c r="E6677" s="191">
        <v>453.01998900000001</v>
      </c>
      <c r="F6677" s="192">
        <v>453.01998900000001</v>
      </c>
      <c r="G6677" s="191">
        <v>296130000</v>
      </c>
      <c r="H6677" s="194">
        <f t="shared" si="104"/>
        <v>4.6793927419716214E-3</v>
      </c>
      <c r="I6677" s="193"/>
      <c r="J6677" s="197">
        <v>6675</v>
      </c>
      <c r="K6677" s="234">
        <v>4.6793927419716214E-3</v>
      </c>
      <c r="L6677" s="198">
        <v>9.5602916213281455E-3</v>
      </c>
    </row>
    <row r="6678" spans="1:12" ht="14.4" x14ac:dyDescent="0.3">
      <c r="A6678" s="7">
        <v>34453</v>
      </c>
      <c r="B6678" s="191">
        <v>449.07000699999998</v>
      </c>
      <c r="C6678" s="191">
        <v>451.35000600000001</v>
      </c>
      <c r="D6678" s="191">
        <v>447.91000400000001</v>
      </c>
      <c r="E6678" s="191">
        <v>450.91000400000001</v>
      </c>
      <c r="F6678" s="192">
        <v>450.91000400000001</v>
      </c>
      <c r="G6678" s="191">
        <v>293970000</v>
      </c>
      <c r="H6678" s="194">
        <f t="shared" si="104"/>
        <v>4.030278280601954E-3</v>
      </c>
      <c r="I6678" s="193"/>
      <c r="J6678" s="197">
        <v>6676</v>
      </c>
      <c r="K6678" s="234">
        <v>4.030278280601954E-3</v>
      </c>
      <c r="L6678" s="198">
        <v>9.5621432080942193E-3</v>
      </c>
    </row>
    <row r="6679" spans="1:12" ht="14.4" x14ac:dyDescent="0.3">
      <c r="A6679" s="7">
        <v>34452</v>
      </c>
      <c r="B6679" s="191">
        <v>451.83999599999999</v>
      </c>
      <c r="C6679" s="191">
        <v>452.23001099999999</v>
      </c>
      <c r="D6679" s="191">
        <v>447.97000100000002</v>
      </c>
      <c r="E6679" s="191">
        <v>449.10000600000001</v>
      </c>
      <c r="F6679" s="192">
        <v>449.10000600000001</v>
      </c>
      <c r="G6679" s="191">
        <v>325200000</v>
      </c>
      <c r="H6679" s="194">
        <f t="shared" si="104"/>
        <v>-6.1300573851999392E-3</v>
      </c>
      <c r="I6679" s="193"/>
      <c r="J6679" s="197">
        <v>6677</v>
      </c>
      <c r="K6679" s="234">
        <v>-6.1300573851999392E-3</v>
      </c>
      <c r="L6679" s="198">
        <v>9.5660165674893351E-3</v>
      </c>
    </row>
    <row r="6680" spans="1:12" ht="14.4" x14ac:dyDescent="0.3">
      <c r="A6680" s="7">
        <v>34450</v>
      </c>
      <c r="B6680" s="191">
        <v>452.709991</v>
      </c>
      <c r="C6680" s="191">
        <v>452.790009</v>
      </c>
      <c r="D6680" s="191">
        <v>450.66000400000001</v>
      </c>
      <c r="E6680" s="191">
        <v>451.86999500000002</v>
      </c>
      <c r="F6680" s="192">
        <v>451.86999500000002</v>
      </c>
      <c r="G6680" s="191">
        <v>288120000</v>
      </c>
      <c r="H6680" s="194">
        <f t="shared" si="104"/>
        <v>-1.8554836798377289E-3</v>
      </c>
      <c r="I6680" s="193"/>
      <c r="J6680" s="197">
        <v>6678</v>
      </c>
      <c r="K6680" s="234">
        <v>-1.8554836798377289E-3</v>
      </c>
      <c r="L6680" s="198">
        <v>9.5863857089999137E-3</v>
      </c>
    </row>
    <row r="6681" spans="1:12" ht="14.4" x14ac:dyDescent="0.3">
      <c r="A6681" s="7">
        <v>34449</v>
      </c>
      <c r="B6681" s="191">
        <v>447.64001500000001</v>
      </c>
      <c r="C6681" s="191">
        <v>452.709991</v>
      </c>
      <c r="D6681" s="191">
        <v>447.57998700000002</v>
      </c>
      <c r="E6681" s="191">
        <v>452.709991</v>
      </c>
      <c r="F6681" s="192">
        <v>452.709991</v>
      </c>
      <c r="G6681" s="191">
        <v>262320000</v>
      </c>
      <c r="H6681" s="194">
        <f t="shared" si="104"/>
        <v>1.1348627087677064E-2</v>
      </c>
      <c r="I6681" s="193"/>
      <c r="J6681" s="197">
        <v>6679</v>
      </c>
      <c r="K6681" s="234">
        <v>1.1348627087677064E-2</v>
      </c>
      <c r="L6681" s="198">
        <v>9.5904867803982517E-3</v>
      </c>
    </row>
    <row r="6682" spans="1:12" ht="14.4" x14ac:dyDescent="0.3">
      <c r="A6682" s="7">
        <v>34446</v>
      </c>
      <c r="B6682" s="191">
        <v>448.73001099999999</v>
      </c>
      <c r="C6682" s="191">
        <v>449.959991</v>
      </c>
      <c r="D6682" s="191">
        <v>447.16000400000001</v>
      </c>
      <c r="E6682" s="191">
        <v>447.63000499999998</v>
      </c>
      <c r="F6682" s="192">
        <v>447.63000499999998</v>
      </c>
      <c r="G6682" s="191">
        <v>295710000</v>
      </c>
      <c r="H6682" s="194">
        <f t="shared" si="104"/>
        <v>-2.4513760458067684E-3</v>
      </c>
      <c r="I6682" s="193"/>
      <c r="J6682" s="197">
        <v>6680</v>
      </c>
      <c r="K6682" s="234">
        <v>-2.4513760458067684E-3</v>
      </c>
      <c r="L6682" s="198">
        <v>9.5943607902205068E-3</v>
      </c>
    </row>
    <row r="6683" spans="1:12" ht="14.4" x14ac:dyDescent="0.3">
      <c r="A6683" s="7">
        <v>34445</v>
      </c>
      <c r="B6683" s="191">
        <v>441.959991</v>
      </c>
      <c r="C6683" s="191">
        <v>449.14001500000001</v>
      </c>
      <c r="D6683" s="191">
        <v>441.959991</v>
      </c>
      <c r="E6683" s="191">
        <v>448.73001099999999</v>
      </c>
      <c r="F6683" s="192">
        <v>448.73001099999999</v>
      </c>
      <c r="G6683" s="191">
        <v>378770000</v>
      </c>
      <c r="H6683" s="194">
        <f t="shared" si="104"/>
        <v>1.531817390230689E-2</v>
      </c>
      <c r="I6683" s="193"/>
      <c r="J6683" s="197">
        <v>6681</v>
      </c>
      <c r="K6683" s="234">
        <v>1.531817390230689E-2</v>
      </c>
      <c r="L6683" s="198">
        <v>9.6082640132781928E-3</v>
      </c>
    </row>
    <row r="6684" spans="1:12" ht="14.4" x14ac:dyDescent="0.3">
      <c r="A6684" s="7">
        <v>34444</v>
      </c>
      <c r="B6684" s="191">
        <v>442.540009</v>
      </c>
      <c r="C6684" s="191">
        <v>445.01001000000002</v>
      </c>
      <c r="D6684" s="191">
        <v>439.39999399999999</v>
      </c>
      <c r="E6684" s="191">
        <v>441.959991</v>
      </c>
      <c r="F6684" s="192">
        <v>441.959991</v>
      </c>
      <c r="G6684" s="191">
        <v>366540000</v>
      </c>
      <c r="H6684" s="194">
        <f t="shared" si="104"/>
        <v>-1.3106566371493781E-3</v>
      </c>
      <c r="I6684" s="193"/>
      <c r="J6684" s="197">
        <v>6682</v>
      </c>
      <c r="K6684" s="234">
        <v>-1.3106566371493781E-3</v>
      </c>
      <c r="L6684" s="198">
        <v>9.6134745267092772E-3</v>
      </c>
    </row>
    <row r="6685" spans="1:12" ht="14.4" x14ac:dyDescent="0.3">
      <c r="A6685" s="7">
        <v>34443</v>
      </c>
      <c r="B6685" s="191">
        <v>442.540009</v>
      </c>
      <c r="C6685" s="191">
        <v>444.82000699999998</v>
      </c>
      <c r="D6685" s="191">
        <v>438.82998700000002</v>
      </c>
      <c r="E6685" s="191">
        <v>442.540009</v>
      </c>
      <c r="F6685" s="192">
        <v>442.540009</v>
      </c>
      <c r="G6685" s="191">
        <v>323280000</v>
      </c>
      <c r="H6685" s="194">
        <f t="shared" si="104"/>
        <v>1.8084798993723138E-4</v>
      </c>
      <c r="I6685" s="193"/>
      <c r="J6685" s="197">
        <v>6683</v>
      </c>
      <c r="K6685" s="234">
        <v>1.8084798993723138E-4</v>
      </c>
      <c r="L6685" s="198">
        <v>9.6136345352755559E-3</v>
      </c>
    </row>
    <row r="6686" spans="1:12" ht="14.4" x14ac:dyDescent="0.3">
      <c r="A6686" s="7">
        <v>34442</v>
      </c>
      <c r="B6686" s="191">
        <v>446.26998900000001</v>
      </c>
      <c r="C6686" s="191">
        <v>447.86999500000002</v>
      </c>
      <c r="D6686" s="191">
        <v>441.48001099999999</v>
      </c>
      <c r="E6686" s="191">
        <v>442.459991</v>
      </c>
      <c r="F6686" s="192">
        <v>442.459991</v>
      </c>
      <c r="G6686" s="191">
        <v>271470000</v>
      </c>
      <c r="H6686" s="194">
        <f t="shared" si="104"/>
        <v>-8.3374469011657862E-3</v>
      </c>
      <c r="I6686" s="193"/>
      <c r="J6686" s="197">
        <v>6684</v>
      </c>
      <c r="K6686" s="234">
        <v>-8.3374469011657862E-3</v>
      </c>
      <c r="L6686" s="198">
        <v>9.6161242925965479E-3</v>
      </c>
    </row>
    <row r="6687" spans="1:12" ht="14.4" x14ac:dyDescent="0.3">
      <c r="A6687" s="7">
        <v>34439</v>
      </c>
      <c r="B6687" s="191">
        <v>446.38000499999998</v>
      </c>
      <c r="C6687" s="191">
        <v>447.85000600000001</v>
      </c>
      <c r="D6687" s="191">
        <v>445.80999800000001</v>
      </c>
      <c r="E6687" s="191">
        <v>446.17999300000002</v>
      </c>
      <c r="F6687" s="192">
        <v>446.17999300000002</v>
      </c>
      <c r="G6687" s="191">
        <v>309550000</v>
      </c>
      <c r="H6687" s="194">
        <f t="shared" si="104"/>
        <v>-4.4807562560952597E-4</v>
      </c>
      <c r="I6687" s="193"/>
      <c r="J6687" s="197">
        <v>6685</v>
      </c>
      <c r="K6687" s="234">
        <v>-4.4807562560952597E-4</v>
      </c>
      <c r="L6687" s="198">
        <v>9.624380843066804E-3</v>
      </c>
    </row>
    <row r="6688" spans="1:12" ht="14.4" x14ac:dyDescent="0.3">
      <c r="A6688" s="7">
        <v>34438</v>
      </c>
      <c r="B6688" s="191">
        <v>446.26001000000002</v>
      </c>
      <c r="C6688" s="191">
        <v>447.54998799999998</v>
      </c>
      <c r="D6688" s="191">
        <v>443.57000699999998</v>
      </c>
      <c r="E6688" s="191">
        <v>446.38000499999998</v>
      </c>
      <c r="F6688" s="192">
        <v>446.38000499999998</v>
      </c>
      <c r="G6688" s="191">
        <v>275130000</v>
      </c>
      <c r="H6688" s="194">
        <f t="shared" si="104"/>
        <v>2.6889032696422949E-4</v>
      </c>
      <c r="I6688" s="193"/>
      <c r="J6688" s="197">
        <v>6686</v>
      </c>
      <c r="K6688" s="234">
        <v>2.6889032696422949E-4</v>
      </c>
      <c r="L6688" s="198">
        <v>9.6263708233660251E-3</v>
      </c>
    </row>
    <row r="6689" spans="1:12" ht="14.4" x14ac:dyDescent="0.3">
      <c r="A6689" s="7">
        <v>34437</v>
      </c>
      <c r="B6689" s="191">
        <v>447.63000499999998</v>
      </c>
      <c r="C6689" s="191">
        <v>448.57000699999998</v>
      </c>
      <c r="D6689" s="191">
        <v>442.61999500000002</v>
      </c>
      <c r="E6689" s="191">
        <v>446.26001000000002</v>
      </c>
      <c r="F6689" s="192">
        <v>446.26001000000002</v>
      </c>
      <c r="G6689" s="191">
        <v>278030000</v>
      </c>
      <c r="H6689" s="194">
        <f t="shared" si="104"/>
        <v>-2.9269097113559556E-3</v>
      </c>
      <c r="I6689" s="193"/>
      <c r="J6689" s="197">
        <v>6687</v>
      </c>
      <c r="K6689" s="234">
        <v>-2.9269097113559556E-3</v>
      </c>
      <c r="L6689" s="198">
        <v>9.6276006864278452E-3</v>
      </c>
    </row>
    <row r="6690" spans="1:12" ht="14.4" x14ac:dyDescent="0.3">
      <c r="A6690" s="7">
        <v>34436</v>
      </c>
      <c r="B6690" s="191">
        <v>449.82998700000002</v>
      </c>
      <c r="C6690" s="191">
        <v>450.79998799999998</v>
      </c>
      <c r="D6690" s="191">
        <v>447.32998700000002</v>
      </c>
      <c r="E6690" s="191">
        <v>447.57000699999998</v>
      </c>
      <c r="F6690" s="192">
        <v>447.57000699999998</v>
      </c>
      <c r="G6690" s="191">
        <v>257990000</v>
      </c>
      <c r="H6690" s="194">
        <f t="shared" si="104"/>
        <v>-5.1125614634513275E-3</v>
      </c>
      <c r="I6690" s="193"/>
      <c r="J6690" s="197">
        <v>6688</v>
      </c>
      <c r="K6690" s="234">
        <v>-5.1125614634513275E-3</v>
      </c>
      <c r="L6690" s="198">
        <v>9.630612859097153E-3</v>
      </c>
    </row>
    <row r="6691" spans="1:12" ht="14.4" x14ac:dyDescent="0.3">
      <c r="A6691" s="7">
        <v>34435</v>
      </c>
      <c r="B6691" s="191">
        <v>447.11999500000002</v>
      </c>
      <c r="C6691" s="191">
        <v>450.33999599999999</v>
      </c>
      <c r="D6691" s="191">
        <v>447.10000600000001</v>
      </c>
      <c r="E6691" s="191">
        <v>449.86999500000002</v>
      </c>
      <c r="F6691" s="192">
        <v>449.86999500000002</v>
      </c>
      <c r="G6691" s="191">
        <v>243180000</v>
      </c>
      <c r="H6691" s="194">
        <f t="shared" si="104"/>
        <v>6.1954573089404285E-3</v>
      </c>
      <c r="I6691" s="193"/>
      <c r="J6691" s="197">
        <v>6689</v>
      </c>
      <c r="K6691" s="234">
        <v>6.1954573089404285E-3</v>
      </c>
      <c r="L6691" s="198">
        <v>9.6337192939274854E-3</v>
      </c>
    </row>
    <row r="6692" spans="1:12" ht="14.4" x14ac:dyDescent="0.3">
      <c r="A6692" s="7">
        <v>34432</v>
      </c>
      <c r="B6692" s="191">
        <v>450.89001500000001</v>
      </c>
      <c r="C6692" s="191">
        <v>450.89001500000001</v>
      </c>
      <c r="D6692" s="191">
        <v>445.51001000000002</v>
      </c>
      <c r="E6692" s="191">
        <v>447.10000600000001</v>
      </c>
      <c r="F6692" s="192">
        <v>447.10000600000001</v>
      </c>
      <c r="G6692" s="191">
        <v>264090000</v>
      </c>
      <c r="H6692" s="194">
        <f t="shared" si="104"/>
        <v>-8.3836030830419621E-3</v>
      </c>
      <c r="I6692" s="193"/>
      <c r="J6692" s="197">
        <v>6690</v>
      </c>
      <c r="K6692" s="234">
        <v>-8.3836030830419621E-3</v>
      </c>
      <c r="L6692" s="198">
        <v>9.6337724835300655E-3</v>
      </c>
    </row>
    <row r="6693" spans="1:12" ht="14.4" x14ac:dyDescent="0.3">
      <c r="A6693" s="7">
        <v>34431</v>
      </c>
      <c r="B6693" s="191">
        <v>448.10998499999999</v>
      </c>
      <c r="C6693" s="191">
        <v>451.10000600000001</v>
      </c>
      <c r="D6693" s="191">
        <v>446.38000499999998</v>
      </c>
      <c r="E6693" s="191">
        <v>450.88000499999998</v>
      </c>
      <c r="F6693" s="192">
        <v>450.88000499999998</v>
      </c>
      <c r="G6693" s="191">
        <v>289280000</v>
      </c>
      <c r="H6693" s="194">
        <f t="shared" si="104"/>
        <v>6.3162974574167341E-3</v>
      </c>
      <c r="I6693" s="193"/>
      <c r="J6693" s="197">
        <v>6691</v>
      </c>
      <c r="K6693" s="234">
        <v>6.3162974574167341E-3</v>
      </c>
      <c r="L6693" s="198">
        <v>9.6382793630324769E-3</v>
      </c>
    </row>
    <row r="6694" spans="1:12" ht="14.4" x14ac:dyDescent="0.3">
      <c r="A6694" s="7">
        <v>34430</v>
      </c>
      <c r="B6694" s="191">
        <v>448.290009</v>
      </c>
      <c r="C6694" s="191">
        <v>449.63000499999998</v>
      </c>
      <c r="D6694" s="191">
        <v>444.98001099999999</v>
      </c>
      <c r="E6694" s="191">
        <v>448.04998799999998</v>
      </c>
      <c r="F6694" s="192">
        <v>448.04998799999998</v>
      </c>
      <c r="G6694" s="191">
        <v>302000000</v>
      </c>
      <c r="H6694" s="194">
        <f t="shared" si="104"/>
        <v>-5.3541456463735934E-4</v>
      </c>
      <c r="I6694" s="193"/>
      <c r="J6694" s="197">
        <v>6692</v>
      </c>
      <c r="K6694" s="234">
        <v>-5.3541456463735934E-4</v>
      </c>
      <c r="L6694" s="198">
        <v>9.6414981726775806E-3</v>
      </c>
    </row>
    <row r="6695" spans="1:12" ht="14.4" x14ac:dyDescent="0.3">
      <c r="A6695" s="7">
        <v>34429</v>
      </c>
      <c r="B6695" s="191">
        <v>439.14001500000001</v>
      </c>
      <c r="C6695" s="191">
        <v>448.290009</v>
      </c>
      <c r="D6695" s="191">
        <v>439.14001500000001</v>
      </c>
      <c r="E6695" s="191">
        <v>448.290009</v>
      </c>
      <c r="F6695" s="192">
        <v>448.290009</v>
      </c>
      <c r="G6695" s="191">
        <v>365990000</v>
      </c>
      <c r="H6695" s="194">
        <f t="shared" si="104"/>
        <v>2.1347844077458402E-2</v>
      </c>
      <c r="I6695" s="193"/>
      <c r="J6695" s="197">
        <v>6693</v>
      </c>
      <c r="K6695" s="234">
        <v>2.1347844077458402E-2</v>
      </c>
      <c r="L6695" s="198">
        <v>9.6431113323515744E-3</v>
      </c>
    </row>
    <row r="6696" spans="1:12" ht="14.4" x14ac:dyDescent="0.3">
      <c r="A6696" s="7">
        <v>34428</v>
      </c>
      <c r="B6696" s="191">
        <v>445.66000400000001</v>
      </c>
      <c r="C6696" s="191">
        <v>445.66000400000001</v>
      </c>
      <c r="D6696" s="191">
        <v>435.85998499999999</v>
      </c>
      <c r="E6696" s="191">
        <v>438.92001299999998</v>
      </c>
      <c r="F6696" s="192">
        <v>438.92001299999998</v>
      </c>
      <c r="G6696" s="191">
        <v>344390000</v>
      </c>
      <c r="H6696" s="194">
        <f t="shared" si="104"/>
        <v>-1.5366615449744927E-2</v>
      </c>
      <c r="I6696" s="193"/>
      <c r="J6696" s="197">
        <v>6694</v>
      </c>
      <c r="K6696" s="234">
        <v>-1.5366615449744927E-2</v>
      </c>
      <c r="L6696" s="198">
        <v>9.6445063500695521E-3</v>
      </c>
    </row>
    <row r="6697" spans="1:12" ht="14.4" x14ac:dyDescent="0.3">
      <c r="A6697" s="7">
        <v>34424</v>
      </c>
      <c r="B6697" s="191">
        <v>445.54998799999998</v>
      </c>
      <c r="C6697" s="191">
        <v>447.16000400000001</v>
      </c>
      <c r="D6697" s="191">
        <v>436.16000400000001</v>
      </c>
      <c r="E6697" s="191">
        <v>445.76998900000001</v>
      </c>
      <c r="F6697" s="192">
        <v>445.76998900000001</v>
      </c>
      <c r="G6697" s="191">
        <v>403580000</v>
      </c>
      <c r="H6697" s="194">
        <f t="shared" si="104"/>
        <v>4.9377400050569585E-4</v>
      </c>
      <c r="I6697" s="193"/>
      <c r="J6697" s="197">
        <v>6695</v>
      </c>
      <c r="K6697" s="234">
        <v>4.9377400050569585E-4</v>
      </c>
      <c r="L6697" s="198">
        <v>9.6489817493964868E-3</v>
      </c>
    </row>
    <row r="6698" spans="1:12" ht="14.4" x14ac:dyDescent="0.3">
      <c r="A6698" s="7">
        <v>34423</v>
      </c>
      <c r="B6698" s="191">
        <v>452.48001099999999</v>
      </c>
      <c r="C6698" s="191">
        <v>452.48998999999998</v>
      </c>
      <c r="D6698" s="191">
        <v>445.54998799999998</v>
      </c>
      <c r="E6698" s="191">
        <v>445.54998799999998</v>
      </c>
      <c r="F6698" s="192">
        <v>445.54998799999998</v>
      </c>
      <c r="G6698" s="191">
        <v>390520000</v>
      </c>
      <c r="H6698" s="194">
        <f t="shared" si="104"/>
        <v>-1.5315644518051442E-2</v>
      </c>
      <c r="I6698" s="193"/>
      <c r="J6698" s="197">
        <v>6696</v>
      </c>
      <c r="K6698" s="234">
        <v>-1.5315644518051442E-2</v>
      </c>
      <c r="L6698" s="198">
        <v>9.6601006743544399E-3</v>
      </c>
    </row>
    <row r="6699" spans="1:12" ht="14.4" x14ac:dyDescent="0.3">
      <c r="A6699" s="7">
        <v>34422</v>
      </c>
      <c r="B6699" s="191">
        <v>460</v>
      </c>
      <c r="C6699" s="191">
        <v>460.32000699999998</v>
      </c>
      <c r="D6699" s="191">
        <v>452.42999300000002</v>
      </c>
      <c r="E6699" s="191">
        <v>452.48001099999999</v>
      </c>
      <c r="F6699" s="192">
        <v>452.48001099999999</v>
      </c>
      <c r="G6699" s="191">
        <v>305360000</v>
      </c>
      <c r="H6699" s="194">
        <f t="shared" si="104"/>
        <v>-1.6347802173913063E-2</v>
      </c>
      <c r="I6699" s="193"/>
      <c r="J6699" s="197">
        <v>6697</v>
      </c>
      <c r="K6699" s="234">
        <v>-1.6347802173913063E-2</v>
      </c>
      <c r="L6699" s="198">
        <v>9.6621340440556976E-3</v>
      </c>
    </row>
    <row r="6700" spans="1:12" ht="14.4" x14ac:dyDescent="0.3">
      <c r="A6700" s="7">
        <v>34421</v>
      </c>
      <c r="B6700" s="191">
        <v>460.57998700000002</v>
      </c>
      <c r="C6700" s="191">
        <v>461.11999500000002</v>
      </c>
      <c r="D6700" s="191">
        <v>456.10000600000001</v>
      </c>
      <c r="E6700" s="191">
        <v>460</v>
      </c>
      <c r="F6700" s="192">
        <v>460</v>
      </c>
      <c r="G6700" s="191">
        <v>287350000</v>
      </c>
      <c r="H6700" s="194">
        <f t="shared" si="104"/>
        <v>-1.2592535854147238E-3</v>
      </c>
      <c r="I6700" s="193"/>
      <c r="J6700" s="197">
        <v>6698</v>
      </c>
      <c r="K6700" s="234">
        <v>-1.2592535854147238E-3</v>
      </c>
      <c r="L6700" s="198">
        <v>9.6623119971041751E-3</v>
      </c>
    </row>
    <row r="6701" spans="1:12" ht="14.4" x14ac:dyDescent="0.3">
      <c r="A6701" s="7">
        <v>34418</v>
      </c>
      <c r="B6701" s="191">
        <v>464.35000600000001</v>
      </c>
      <c r="C6701" s="191">
        <v>465.290009</v>
      </c>
      <c r="D6701" s="191">
        <v>460.57998700000002</v>
      </c>
      <c r="E6701" s="191">
        <v>460.57998700000002</v>
      </c>
      <c r="F6701" s="192">
        <v>460.57998700000002</v>
      </c>
      <c r="G6701" s="191">
        <v>249640000</v>
      </c>
      <c r="H6701" s="194">
        <f t="shared" si="104"/>
        <v>-8.1189166604640692E-3</v>
      </c>
      <c r="I6701" s="193"/>
      <c r="J6701" s="197">
        <v>6699</v>
      </c>
      <c r="K6701" s="234">
        <v>-8.1189166604640692E-3</v>
      </c>
      <c r="L6701" s="198">
        <v>9.6727376354577704E-3</v>
      </c>
    </row>
    <row r="6702" spans="1:12" ht="14.4" x14ac:dyDescent="0.3">
      <c r="A6702" s="7">
        <v>34417</v>
      </c>
      <c r="B6702" s="191">
        <v>468.57000699999998</v>
      </c>
      <c r="C6702" s="191">
        <v>468.57000699999998</v>
      </c>
      <c r="D6702" s="191">
        <v>462.41000400000001</v>
      </c>
      <c r="E6702" s="191">
        <v>464.35000600000001</v>
      </c>
      <c r="F6702" s="192">
        <v>464.35000600000001</v>
      </c>
      <c r="G6702" s="191">
        <v>303740000</v>
      </c>
      <c r="H6702" s="194">
        <f t="shared" si="104"/>
        <v>-8.94267921525564E-3</v>
      </c>
      <c r="I6702" s="193"/>
      <c r="J6702" s="197">
        <v>6700</v>
      </c>
      <c r="K6702" s="234">
        <v>-8.94267921525564E-3</v>
      </c>
      <c r="L6702" s="198">
        <v>9.674771051991285E-3</v>
      </c>
    </row>
    <row r="6703" spans="1:12" ht="14.4" x14ac:dyDescent="0.3">
      <c r="A6703" s="7">
        <v>34416</v>
      </c>
      <c r="B6703" s="191">
        <v>468.89001500000001</v>
      </c>
      <c r="C6703" s="191">
        <v>470.38000499999998</v>
      </c>
      <c r="D6703" s="191">
        <v>468.51998900000001</v>
      </c>
      <c r="E6703" s="191">
        <v>468.540009</v>
      </c>
      <c r="F6703" s="192">
        <v>468.540009</v>
      </c>
      <c r="G6703" s="191">
        <v>281500000</v>
      </c>
      <c r="H6703" s="194">
        <f t="shared" si="104"/>
        <v>-5.5456272750584428E-4</v>
      </c>
      <c r="I6703" s="193"/>
      <c r="J6703" s="197">
        <v>6701</v>
      </c>
      <c r="K6703" s="234">
        <v>-5.5456272750584428E-4</v>
      </c>
      <c r="L6703" s="198">
        <v>9.6804377291133253E-3</v>
      </c>
    </row>
    <row r="6704" spans="1:12" ht="14.4" x14ac:dyDescent="0.3">
      <c r="A6704" s="7">
        <v>34415</v>
      </c>
      <c r="B6704" s="191">
        <v>468.39999399999999</v>
      </c>
      <c r="C6704" s="191">
        <v>470.47000100000002</v>
      </c>
      <c r="D6704" s="191">
        <v>467.88000499999998</v>
      </c>
      <c r="E6704" s="191">
        <v>468.79998799999998</v>
      </c>
      <c r="F6704" s="192">
        <v>468.79998799999998</v>
      </c>
      <c r="G6704" s="191">
        <v>282240000</v>
      </c>
      <c r="H6704" s="194">
        <f t="shared" si="104"/>
        <v>5.5487043796933696E-4</v>
      </c>
      <c r="I6704" s="193"/>
      <c r="J6704" s="197">
        <v>6702</v>
      </c>
      <c r="K6704" s="234">
        <v>5.5487043796933696E-4</v>
      </c>
      <c r="L6704" s="198">
        <v>9.6822201844415662E-3</v>
      </c>
    </row>
    <row r="6705" spans="1:12" ht="14.4" x14ac:dyDescent="0.3">
      <c r="A6705" s="7">
        <v>34414</v>
      </c>
      <c r="B6705" s="191">
        <v>471.05999800000001</v>
      </c>
      <c r="C6705" s="191">
        <v>471.05999800000001</v>
      </c>
      <c r="D6705" s="191">
        <v>467.23001099999999</v>
      </c>
      <c r="E6705" s="191">
        <v>468.540009</v>
      </c>
      <c r="F6705" s="192">
        <v>468.540009</v>
      </c>
      <c r="G6705" s="191">
        <v>247380000</v>
      </c>
      <c r="H6705" s="194">
        <f t="shared" si="104"/>
        <v>-5.3496136600416867E-3</v>
      </c>
      <c r="I6705" s="193"/>
      <c r="J6705" s="197">
        <v>6703</v>
      </c>
      <c r="K6705" s="234">
        <v>-5.3496136600416867E-3</v>
      </c>
      <c r="L6705" s="198">
        <v>9.6952851413394606E-3</v>
      </c>
    </row>
    <row r="6706" spans="1:12" ht="14.4" x14ac:dyDescent="0.3">
      <c r="A6706" s="7">
        <v>34411</v>
      </c>
      <c r="B6706" s="191">
        <v>470.89001500000001</v>
      </c>
      <c r="C6706" s="191">
        <v>471.08999599999999</v>
      </c>
      <c r="D6706" s="191">
        <v>467.82998700000002</v>
      </c>
      <c r="E6706" s="191">
        <v>471.05999800000001</v>
      </c>
      <c r="F6706" s="192">
        <v>471.05999800000001</v>
      </c>
      <c r="G6706" s="191">
        <v>462240000</v>
      </c>
      <c r="H6706" s="194">
        <f t="shared" si="104"/>
        <v>3.3978339783120686E-4</v>
      </c>
      <c r="I6706" s="193"/>
      <c r="J6706" s="197">
        <v>6704</v>
      </c>
      <c r="K6706" s="234">
        <v>3.3978339783120686E-4</v>
      </c>
      <c r="L6706" s="198">
        <v>9.7035626221327973E-3</v>
      </c>
    </row>
    <row r="6707" spans="1:12" ht="14.4" x14ac:dyDescent="0.3">
      <c r="A6707" s="7">
        <v>34410</v>
      </c>
      <c r="B6707" s="191">
        <v>469.42001299999998</v>
      </c>
      <c r="C6707" s="191">
        <v>471.04998799999998</v>
      </c>
      <c r="D6707" s="191">
        <v>468.61999500000002</v>
      </c>
      <c r="E6707" s="191">
        <v>470.89999399999999</v>
      </c>
      <c r="F6707" s="192">
        <v>470.89999399999999</v>
      </c>
      <c r="G6707" s="191">
        <v>303930000</v>
      </c>
      <c r="H6707" s="194">
        <f t="shared" si="104"/>
        <v>3.1527863299684444E-3</v>
      </c>
      <c r="I6707" s="193"/>
      <c r="J6707" s="197">
        <v>6705</v>
      </c>
      <c r="K6707" s="234">
        <v>3.1527863299684444E-3</v>
      </c>
      <c r="L6707" s="198">
        <v>9.7173998269550303E-3</v>
      </c>
    </row>
    <row r="6708" spans="1:12" ht="14.4" x14ac:dyDescent="0.3">
      <c r="A6708" s="7">
        <v>34409</v>
      </c>
      <c r="B6708" s="191">
        <v>467.040009</v>
      </c>
      <c r="C6708" s="191">
        <v>469.85000600000001</v>
      </c>
      <c r="D6708" s="191">
        <v>465.48001099999999</v>
      </c>
      <c r="E6708" s="191">
        <v>469.42001299999998</v>
      </c>
      <c r="F6708" s="192">
        <v>469.42001299999998</v>
      </c>
      <c r="G6708" s="191">
        <v>307640000</v>
      </c>
      <c r="H6708" s="194">
        <f t="shared" si="104"/>
        <v>5.1604953821010402E-3</v>
      </c>
      <c r="I6708" s="193"/>
      <c r="J6708" s="197">
        <v>6706</v>
      </c>
      <c r="K6708" s="234">
        <v>5.1604953821010402E-3</v>
      </c>
      <c r="L6708" s="198">
        <v>9.7204588281482526E-3</v>
      </c>
    </row>
    <row r="6709" spans="1:12" ht="14.4" x14ac:dyDescent="0.3">
      <c r="A6709" s="7">
        <v>34408</v>
      </c>
      <c r="B6709" s="191">
        <v>467.39001500000001</v>
      </c>
      <c r="C6709" s="191">
        <v>468.98998999999998</v>
      </c>
      <c r="D6709" s="191">
        <v>466.040009</v>
      </c>
      <c r="E6709" s="191">
        <v>467.01001000000002</v>
      </c>
      <c r="F6709" s="192">
        <v>467.01001000000002</v>
      </c>
      <c r="G6709" s="191">
        <v>303750000</v>
      </c>
      <c r="H6709" s="194">
        <f t="shared" si="104"/>
        <v>-8.1303619633376809E-4</v>
      </c>
      <c r="I6709" s="193"/>
      <c r="J6709" s="197">
        <v>6707</v>
      </c>
      <c r="K6709" s="234">
        <v>-8.1303619633376809E-4</v>
      </c>
      <c r="L6709" s="198">
        <v>9.7210448744800074E-3</v>
      </c>
    </row>
    <row r="6710" spans="1:12" ht="14.4" x14ac:dyDescent="0.3">
      <c r="A6710" s="7">
        <v>34407</v>
      </c>
      <c r="B6710" s="191">
        <v>466.44000199999999</v>
      </c>
      <c r="C6710" s="191">
        <v>467.60000600000001</v>
      </c>
      <c r="D6710" s="191">
        <v>466.07998700000002</v>
      </c>
      <c r="E6710" s="191">
        <v>467.39001500000001</v>
      </c>
      <c r="F6710" s="192">
        <v>467.39001500000001</v>
      </c>
      <c r="G6710" s="191">
        <v>260150000</v>
      </c>
      <c r="H6710" s="194">
        <f t="shared" si="104"/>
        <v>2.0367314036672454E-3</v>
      </c>
      <c r="I6710" s="193"/>
      <c r="J6710" s="197">
        <v>6708</v>
      </c>
      <c r="K6710" s="234">
        <v>2.0367314036672454E-3</v>
      </c>
      <c r="L6710" s="198">
        <v>9.7218201446123403E-3</v>
      </c>
    </row>
    <row r="6711" spans="1:12" ht="14.4" x14ac:dyDescent="0.3">
      <c r="A6711" s="7">
        <v>34404</v>
      </c>
      <c r="B6711" s="191">
        <v>463.85998499999999</v>
      </c>
      <c r="C6711" s="191">
        <v>466.60998499999999</v>
      </c>
      <c r="D6711" s="191">
        <v>462.540009</v>
      </c>
      <c r="E6711" s="191">
        <v>466.44000199999999</v>
      </c>
      <c r="F6711" s="192">
        <v>466.44000199999999</v>
      </c>
      <c r="G6711" s="191">
        <v>303890000</v>
      </c>
      <c r="H6711" s="194">
        <f t="shared" si="104"/>
        <v>5.4753352723690705E-3</v>
      </c>
      <c r="I6711" s="193"/>
      <c r="J6711" s="197">
        <v>6709</v>
      </c>
      <c r="K6711" s="234">
        <v>5.4753352723690705E-3</v>
      </c>
      <c r="L6711" s="198">
        <v>9.7306600561739287E-3</v>
      </c>
    </row>
    <row r="6712" spans="1:12" ht="14.4" x14ac:dyDescent="0.3">
      <c r="A6712" s="7">
        <v>34403</v>
      </c>
      <c r="B6712" s="191">
        <v>467.07998700000002</v>
      </c>
      <c r="C6712" s="191">
        <v>467.290009</v>
      </c>
      <c r="D6712" s="191">
        <v>462.459991</v>
      </c>
      <c r="E6712" s="191">
        <v>463.89999399999999</v>
      </c>
      <c r="F6712" s="192">
        <v>463.89999399999999</v>
      </c>
      <c r="G6712" s="191">
        <v>369370000</v>
      </c>
      <c r="H6712" s="194">
        <f t="shared" si="104"/>
        <v>-6.7657346240985825E-3</v>
      </c>
      <c r="I6712" s="193"/>
      <c r="J6712" s="197">
        <v>6710</v>
      </c>
      <c r="K6712" s="234">
        <v>-6.7657346240985825E-3</v>
      </c>
      <c r="L6712" s="198">
        <v>9.7317708374375748E-3</v>
      </c>
    </row>
    <row r="6713" spans="1:12" ht="14.4" x14ac:dyDescent="0.3">
      <c r="A6713" s="7">
        <v>34402</v>
      </c>
      <c r="B6713" s="191">
        <v>465.94000199999999</v>
      </c>
      <c r="C6713" s="191">
        <v>467.42001299999998</v>
      </c>
      <c r="D6713" s="191">
        <v>463.39999399999999</v>
      </c>
      <c r="E6713" s="191">
        <v>467.05999800000001</v>
      </c>
      <c r="F6713" s="192">
        <v>467.05999800000001</v>
      </c>
      <c r="G6713" s="191">
        <v>309810000</v>
      </c>
      <c r="H6713" s="194">
        <f t="shared" si="104"/>
        <v>2.5328260224433212E-3</v>
      </c>
      <c r="I6713" s="193"/>
      <c r="J6713" s="197">
        <v>6711</v>
      </c>
      <c r="K6713" s="234">
        <v>2.5328260224433212E-3</v>
      </c>
      <c r="L6713" s="198">
        <v>9.7385152036381598E-3</v>
      </c>
    </row>
    <row r="6714" spans="1:12" ht="14.4" x14ac:dyDescent="0.3">
      <c r="A6714" s="7">
        <v>34401</v>
      </c>
      <c r="B6714" s="191">
        <v>466.92001299999998</v>
      </c>
      <c r="C6714" s="191">
        <v>467.790009</v>
      </c>
      <c r="D6714" s="191">
        <v>465.01998900000001</v>
      </c>
      <c r="E6714" s="191">
        <v>465.88000499999998</v>
      </c>
      <c r="F6714" s="192">
        <v>465.88000499999998</v>
      </c>
      <c r="G6714" s="191">
        <v>298110000</v>
      </c>
      <c r="H6714" s="194">
        <f t="shared" si="104"/>
        <v>-2.2059904289393468E-3</v>
      </c>
      <c r="I6714" s="193"/>
      <c r="J6714" s="197">
        <v>6712</v>
      </c>
      <c r="K6714" s="234">
        <v>-2.2059904289393468E-3</v>
      </c>
      <c r="L6714" s="198">
        <v>9.7409573659846017E-3</v>
      </c>
    </row>
    <row r="6715" spans="1:12" ht="14.4" x14ac:dyDescent="0.3">
      <c r="A6715" s="7">
        <v>34400</v>
      </c>
      <c r="B6715" s="191">
        <v>464.73998999999998</v>
      </c>
      <c r="C6715" s="191">
        <v>468.07000699999998</v>
      </c>
      <c r="D6715" s="191">
        <v>464.73998999999998</v>
      </c>
      <c r="E6715" s="191">
        <v>466.91000400000001</v>
      </c>
      <c r="F6715" s="192">
        <v>466.91000400000001</v>
      </c>
      <c r="G6715" s="191">
        <v>285590000</v>
      </c>
      <c r="H6715" s="194">
        <f t="shared" si="104"/>
        <v>4.6693076702954642E-3</v>
      </c>
      <c r="I6715" s="193"/>
      <c r="J6715" s="197">
        <v>6713</v>
      </c>
      <c r="K6715" s="234">
        <v>4.6693076702954642E-3</v>
      </c>
      <c r="L6715" s="198">
        <v>9.756693560462857E-3</v>
      </c>
    </row>
    <row r="6716" spans="1:12" ht="14.4" x14ac:dyDescent="0.3">
      <c r="A6716" s="7">
        <v>34397</v>
      </c>
      <c r="B6716" s="191">
        <v>463.02999899999998</v>
      </c>
      <c r="C6716" s="191">
        <v>466.16000400000001</v>
      </c>
      <c r="D6716" s="191">
        <v>462.41000400000001</v>
      </c>
      <c r="E6716" s="191">
        <v>464.73998999999998</v>
      </c>
      <c r="F6716" s="192">
        <v>464.73998999999998</v>
      </c>
      <c r="G6716" s="191">
        <v>311850000</v>
      </c>
      <c r="H6716" s="194">
        <f t="shared" si="104"/>
        <v>3.7363771033804539E-3</v>
      </c>
      <c r="I6716" s="193"/>
      <c r="J6716" s="197">
        <v>6714</v>
      </c>
      <c r="K6716" s="234">
        <v>3.7363771033804539E-3</v>
      </c>
      <c r="L6716" s="198">
        <v>9.7572288811614682E-3</v>
      </c>
    </row>
    <row r="6717" spans="1:12" ht="14.4" x14ac:dyDescent="0.3">
      <c r="A6717" s="7">
        <v>34396</v>
      </c>
      <c r="B6717" s="191">
        <v>464.80999800000001</v>
      </c>
      <c r="C6717" s="191">
        <v>464.82998700000002</v>
      </c>
      <c r="D6717" s="191">
        <v>462.5</v>
      </c>
      <c r="E6717" s="191">
        <v>463.01001000000002</v>
      </c>
      <c r="F6717" s="192">
        <v>463.01001000000002</v>
      </c>
      <c r="G6717" s="191">
        <v>291790000</v>
      </c>
      <c r="H6717" s="194">
        <f t="shared" si="104"/>
        <v>-3.8725242738861759E-3</v>
      </c>
      <c r="I6717" s="193"/>
      <c r="J6717" s="197">
        <v>6715</v>
      </c>
      <c r="K6717" s="234">
        <v>-3.8725242738861759E-3</v>
      </c>
      <c r="L6717" s="198">
        <v>9.7595720491692132E-3</v>
      </c>
    </row>
    <row r="6718" spans="1:12" ht="14.4" x14ac:dyDescent="0.3">
      <c r="A6718" s="7">
        <v>34395</v>
      </c>
      <c r="B6718" s="191">
        <v>464.39999399999999</v>
      </c>
      <c r="C6718" s="191">
        <v>464.86999500000002</v>
      </c>
      <c r="D6718" s="191">
        <v>457.48998999999998</v>
      </c>
      <c r="E6718" s="191">
        <v>464.80999800000001</v>
      </c>
      <c r="F6718" s="192">
        <v>464.80999800000001</v>
      </c>
      <c r="G6718" s="191">
        <v>361130000</v>
      </c>
      <c r="H6718" s="194">
        <f t="shared" si="104"/>
        <v>7.966497252749875E-4</v>
      </c>
      <c r="I6718" s="193"/>
      <c r="J6718" s="197">
        <v>6716</v>
      </c>
      <c r="K6718" s="234">
        <v>7.966497252749875E-4</v>
      </c>
      <c r="L6718" s="198">
        <v>9.7607877155629578E-3</v>
      </c>
    </row>
    <row r="6719" spans="1:12" ht="14.4" x14ac:dyDescent="0.3">
      <c r="A6719" s="7">
        <v>34394</v>
      </c>
      <c r="B6719" s="191">
        <v>467.19000199999999</v>
      </c>
      <c r="C6719" s="191">
        <v>467.42999300000002</v>
      </c>
      <c r="D6719" s="191">
        <v>462.01998900000001</v>
      </c>
      <c r="E6719" s="191">
        <v>464.44000199999999</v>
      </c>
      <c r="F6719" s="192">
        <v>464.44000199999999</v>
      </c>
      <c r="G6719" s="191">
        <v>304450000</v>
      </c>
      <c r="H6719" s="194">
        <f t="shared" si="104"/>
        <v>-5.779879507860213E-3</v>
      </c>
      <c r="I6719" s="193"/>
      <c r="J6719" s="197">
        <v>6717</v>
      </c>
      <c r="K6719" s="234">
        <v>-5.779879507860213E-3</v>
      </c>
      <c r="L6719" s="198">
        <v>9.7774957575619461E-3</v>
      </c>
    </row>
    <row r="6720" spans="1:12" ht="14.4" x14ac:dyDescent="0.3">
      <c r="A6720" s="7">
        <v>34393</v>
      </c>
      <c r="B6720" s="191">
        <v>466.07000699999998</v>
      </c>
      <c r="C6720" s="191">
        <v>469.16000400000001</v>
      </c>
      <c r="D6720" s="191">
        <v>466.07000699999998</v>
      </c>
      <c r="E6720" s="191">
        <v>467.14001500000001</v>
      </c>
      <c r="F6720" s="192">
        <v>467.14001500000001</v>
      </c>
      <c r="G6720" s="191">
        <v>268690000</v>
      </c>
      <c r="H6720" s="194">
        <f t="shared" si="104"/>
        <v>2.2958096078472389E-3</v>
      </c>
      <c r="I6720" s="193"/>
      <c r="J6720" s="197">
        <v>6718</v>
      </c>
      <c r="K6720" s="234">
        <v>2.2958096078472389E-3</v>
      </c>
      <c r="L6720" s="198">
        <v>9.7869165780325243E-3</v>
      </c>
    </row>
    <row r="6721" spans="1:12" ht="14.4" x14ac:dyDescent="0.3">
      <c r="A6721" s="7">
        <v>34390</v>
      </c>
      <c r="B6721" s="191">
        <v>464.32998700000002</v>
      </c>
      <c r="C6721" s="191">
        <v>466.48001099999999</v>
      </c>
      <c r="D6721" s="191">
        <v>464.32998700000002</v>
      </c>
      <c r="E6721" s="191">
        <v>466.07000699999998</v>
      </c>
      <c r="F6721" s="192">
        <v>466.07000699999998</v>
      </c>
      <c r="G6721" s="191">
        <v>273680000</v>
      </c>
      <c r="H6721" s="194">
        <f t="shared" si="104"/>
        <v>3.8986709193409809E-3</v>
      </c>
      <c r="I6721" s="193"/>
      <c r="J6721" s="197">
        <v>6719</v>
      </c>
      <c r="K6721" s="234">
        <v>3.8986709193409809E-3</v>
      </c>
      <c r="L6721" s="198">
        <v>9.7919379206825637E-3</v>
      </c>
    </row>
    <row r="6722" spans="1:12" ht="14.4" x14ac:dyDescent="0.3">
      <c r="A6722" s="7">
        <v>34389</v>
      </c>
      <c r="B6722" s="191">
        <v>470.64999399999999</v>
      </c>
      <c r="C6722" s="191">
        <v>470.64999399999999</v>
      </c>
      <c r="D6722" s="191">
        <v>464.26001000000002</v>
      </c>
      <c r="E6722" s="191">
        <v>464.26001000000002</v>
      </c>
      <c r="F6722" s="192">
        <v>464.26001000000002</v>
      </c>
      <c r="G6722" s="191">
        <v>342940000</v>
      </c>
      <c r="H6722" s="194">
        <f t="shared" si="104"/>
        <v>-1.3660778798526445E-2</v>
      </c>
      <c r="I6722" s="193"/>
      <c r="J6722" s="197">
        <v>6720</v>
      </c>
      <c r="K6722" s="234">
        <v>-1.3660778798526445E-2</v>
      </c>
      <c r="L6722" s="198">
        <v>9.794704165487193E-3</v>
      </c>
    </row>
    <row r="6723" spans="1:12" ht="14.4" x14ac:dyDescent="0.3">
      <c r="A6723" s="7">
        <v>34388</v>
      </c>
      <c r="B6723" s="191">
        <v>471.48001099999999</v>
      </c>
      <c r="C6723" s="191">
        <v>472.41000400000001</v>
      </c>
      <c r="D6723" s="191">
        <v>469.47000100000002</v>
      </c>
      <c r="E6723" s="191">
        <v>470.69000199999999</v>
      </c>
      <c r="F6723" s="192">
        <v>470.69000199999999</v>
      </c>
      <c r="G6723" s="191">
        <v>309910000</v>
      </c>
      <c r="H6723" s="194">
        <f t="shared" si="104"/>
        <v>-1.6332011511025748E-3</v>
      </c>
      <c r="I6723" s="193"/>
      <c r="J6723" s="197">
        <v>6721</v>
      </c>
      <c r="K6723" s="234">
        <v>-1.6332011511025748E-3</v>
      </c>
      <c r="L6723" s="198">
        <v>9.7966525849819026E-3</v>
      </c>
    </row>
    <row r="6724" spans="1:12" ht="14.4" x14ac:dyDescent="0.3">
      <c r="A6724" s="7">
        <v>34387</v>
      </c>
      <c r="B6724" s="191">
        <v>467.69000199999999</v>
      </c>
      <c r="C6724" s="191">
        <v>471.64999399999999</v>
      </c>
      <c r="D6724" s="191">
        <v>467.57998700000002</v>
      </c>
      <c r="E6724" s="191">
        <v>471.459991</v>
      </c>
      <c r="F6724" s="192">
        <v>471.459991</v>
      </c>
      <c r="G6724" s="191">
        <v>270900000</v>
      </c>
      <c r="H6724" s="194">
        <f t="shared" ref="H6724:H6787" si="105">(F6724-F6725)/F6725</f>
        <v>8.0608714829871631E-3</v>
      </c>
      <c r="I6724" s="193"/>
      <c r="J6724" s="197">
        <v>6722</v>
      </c>
      <c r="K6724" s="234">
        <v>8.0608714829871631E-3</v>
      </c>
      <c r="L6724" s="198">
        <v>9.8043901018441595E-3</v>
      </c>
    </row>
    <row r="6725" spans="1:12" ht="14.4" x14ac:dyDescent="0.3">
      <c r="A6725" s="7">
        <v>34383</v>
      </c>
      <c r="B6725" s="191">
        <v>470.290009</v>
      </c>
      <c r="C6725" s="191">
        <v>471.08999599999999</v>
      </c>
      <c r="D6725" s="191">
        <v>466.07000699999998</v>
      </c>
      <c r="E6725" s="191">
        <v>467.69000199999999</v>
      </c>
      <c r="F6725" s="192">
        <v>467.69000199999999</v>
      </c>
      <c r="G6725" s="191">
        <v>293210000</v>
      </c>
      <c r="H6725" s="194">
        <f t="shared" si="105"/>
        <v>-5.6342093433193645E-3</v>
      </c>
      <c r="I6725" s="193"/>
      <c r="J6725" s="197">
        <v>6723</v>
      </c>
      <c r="K6725" s="234">
        <v>-5.6342093433193645E-3</v>
      </c>
      <c r="L6725" s="198">
        <v>9.8156952924232151E-3</v>
      </c>
    </row>
    <row r="6726" spans="1:12" ht="14.4" x14ac:dyDescent="0.3">
      <c r="A6726" s="7">
        <v>34382</v>
      </c>
      <c r="B6726" s="191">
        <v>472.790009</v>
      </c>
      <c r="C6726" s="191">
        <v>475.11999500000002</v>
      </c>
      <c r="D6726" s="191">
        <v>468.44000199999999</v>
      </c>
      <c r="E6726" s="191">
        <v>470.33999599999999</v>
      </c>
      <c r="F6726" s="192">
        <v>470.33999599999999</v>
      </c>
      <c r="G6726" s="191">
        <v>340030000</v>
      </c>
      <c r="H6726" s="194">
        <f t="shared" si="105"/>
        <v>-5.1820320932374287E-3</v>
      </c>
      <c r="I6726" s="193"/>
      <c r="J6726" s="197">
        <v>6724</v>
      </c>
      <c r="K6726" s="234">
        <v>-5.1820320932374287E-3</v>
      </c>
      <c r="L6726" s="198">
        <v>9.817931696702243E-3</v>
      </c>
    </row>
    <row r="6727" spans="1:12" ht="14.4" x14ac:dyDescent="0.3">
      <c r="A6727" s="7">
        <v>34381</v>
      </c>
      <c r="B6727" s="191">
        <v>472.52999899999998</v>
      </c>
      <c r="C6727" s="191">
        <v>474.16000400000001</v>
      </c>
      <c r="D6727" s="191">
        <v>471.94000199999999</v>
      </c>
      <c r="E6727" s="191">
        <v>472.790009</v>
      </c>
      <c r="F6727" s="192">
        <v>472.790009</v>
      </c>
      <c r="G6727" s="191">
        <v>295450000</v>
      </c>
      <c r="H6727" s="194">
        <f t="shared" si="105"/>
        <v>5.7144672455325092E-4</v>
      </c>
      <c r="I6727" s="193"/>
      <c r="J6727" s="197">
        <v>6725</v>
      </c>
      <c r="K6727" s="234">
        <v>5.7144672455325092E-4</v>
      </c>
      <c r="L6727" s="198">
        <v>9.8217297426483694E-3</v>
      </c>
    </row>
    <row r="6728" spans="1:12" ht="14.4" x14ac:dyDescent="0.3">
      <c r="A6728" s="7">
        <v>34380</v>
      </c>
      <c r="B6728" s="191">
        <v>470.23001099999999</v>
      </c>
      <c r="C6728" s="191">
        <v>473.41000400000001</v>
      </c>
      <c r="D6728" s="191">
        <v>470.23001099999999</v>
      </c>
      <c r="E6728" s="191">
        <v>472.51998900000001</v>
      </c>
      <c r="F6728" s="192">
        <v>472.51998900000001</v>
      </c>
      <c r="G6728" s="191">
        <v>306790000</v>
      </c>
      <c r="H6728" s="194">
        <f t="shared" si="105"/>
        <v>4.8699103554239532E-3</v>
      </c>
      <c r="I6728" s="193"/>
      <c r="J6728" s="197">
        <v>6726</v>
      </c>
      <c r="K6728" s="234">
        <v>4.8699103554239532E-3</v>
      </c>
      <c r="L6728" s="198">
        <v>9.8234518730239452E-3</v>
      </c>
    </row>
    <row r="6729" spans="1:12" ht="14.4" x14ac:dyDescent="0.3">
      <c r="A6729" s="7">
        <v>34379</v>
      </c>
      <c r="B6729" s="191">
        <v>470.17999300000002</v>
      </c>
      <c r="C6729" s="191">
        <v>471.98998999999998</v>
      </c>
      <c r="D6729" s="191">
        <v>469.04998799999998</v>
      </c>
      <c r="E6729" s="191">
        <v>470.23001099999999</v>
      </c>
      <c r="F6729" s="192">
        <v>470.23001099999999</v>
      </c>
      <c r="G6729" s="191">
        <v>263190000</v>
      </c>
      <c r="H6729" s="194">
        <f t="shared" si="105"/>
        <v>1.0638053669792351E-4</v>
      </c>
      <c r="I6729" s="193"/>
      <c r="J6729" s="197">
        <v>6727</v>
      </c>
      <c r="K6729" s="234">
        <v>1.0638053669792351E-4</v>
      </c>
      <c r="L6729" s="198">
        <v>9.836897630274153E-3</v>
      </c>
    </row>
    <row r="6730" spans="1:12" ht="14.4" x14ac:dyDescent="0.3">
      <c r="A6730" s="7">
        <v>34376</v>
      </c>
      <c r="B6730" s="191">
        <v>468.92999300000002</v>
      </c>
      <c r="C6730" s="191">
        <v>471.13000499999998</v>
      </c>
      <c r="D6730" s="191">
        <v>466.89001500000001</v>
      </c>
      <c r="E6730" s="191">
        <v>470.17999300000002</v>
      </c>
      <c r="F6730" s="192">
        <v>470.17999300000002</v>
      </c>
      <c r="G6730" s="191">
        <v>213740000</v>
      </c>
      <c r="H6730" s="194">
        <f t="shared" si="105"/>
        <v>2.6656430995233866E-3</v>
      </c>
      <c r="I6730" s="193"/>
      <c r="J6730" s="197">
        <v>6728</v>
      </c>
      <c r="K6730" s="234">
        <v>2.6656430995233866E-3</v>
      </c>
      <c r="L6730" s="198">
        <v>9.8383720246841225E-3</v>
      </c>
    </row>
    <row r="6731" spans="1:12" ht="14.4" x14ac:dyDescent="0.3">
      <c r="A6731" s="7">
        <v>34375</v>
      </c>
      <c r="B6731" s="191">
        <v>472.80999800000001</v>
      </c>
      <c r="C6731" s="191">
        <v>473.13000499999998</v>
      </c>
      <c r="D6731" s="191">
        <v>468.91000400000001</v>
      </c>
      <c r="E6731" s="191">
        <v>468.92999300000002</v>
      </c>
      <c r="F6731" s="192">
        <v>468.92999300000002</v>
      </c>
      <c r="G6731" s="191">
        <v>327250000</v>
      </c>
      <c r="H6731" s="194">
        <f t="shared" si="105"/>
        <v>-8.1223345164576112E-3</v>
      </c>
      <c r="I6731" s="193"/>
      <c r="J6731" s="197">
        <v>6729</v>
      </c>
      <c r="K6731" s="234">
        <v>-8.1223345164576112E-3</v>
      </c>
      <c r="L6731" s="198">
        <v>9.8485126462408701E-3</v>
      </c>
    </row>
    <row r="6732" spans="1:12" ht="14.4" x14ac:dyDescent="0.3">
      <c r="A6732" s="7">
        <v>34374</v>
      </c>
      <c r="B6732" s="191">
        <v>471.04998799999998</v>
      </c>
      <c r="C6732" s="191">
        <v>473.41000400000001</v>
      </c>
      <c r="D6732" s="191">
        <v>471.04998799999998</v>
      </c>
      <c r="E6732" s="191">
        <v>472.76998900000001</v>
      </c>
      <c r="F6732" s="192">
        <v>472.76998900000001</v>
      </c>
      <c r="G6732" s="191">
        <v>332670000</v>
      </c>
      <c r="H6732" s="194">
        <f t="shared" si="105"/>
        <v>3.6514192629594649E-3</v>
      </c>
      <c r="I6732" s="193"/>
      <c r="J6732" s="197">
        <v>6730</v>
      </c>
      <c r="K6732" s="234">
        <v>3.6514192629594649E-3</v>
      </c>
      <c r="L6732" s="198">
        <v>9.853025320562963E-3</v>
      </c>
    </row>
    <row r="6733" spans="1:12" ht="14.4" x14ac:dyDescent="0.3">
      <c r="A6733" s="7">
        <v>34373</v>
      </c>
      <c r="B6733" s="191">
        <v>471.76001000000002</v>
      </c>
      <c r="C6733" s="191">
        <v>472.32998700000002</v>
      </c>
      <c r="D6733" s="191">
        <v>469.5</v>
      </c>
      <c r="E6733" s="191">
        <v>471.04998799999998</v>
      </c>
      <c r="F6733" s="192">
        <v>471.04998799999998</v>
      </c>
      <c r="G6733" s="191">
        <v>318180000</v>
      </c>
      <c r="H6733" s="194">
        <f t="shared" si="105"/>
        <v>-1.5050491456451293E-3</v>
      </c>
      <c r="I6733" s="193"/>
      <c r="J6733" s="197">
        <v>6731</v>
      </c>
      <c r="K6733" s="234">
        <v>-1.5050491456451293E-3</v>
      </c>
      <c r="L6733" s="198">
        <v>9.8641368944475706E-3</v>
      </c>
    </row>
    <row r="6734" spans="1:12" ht="14.4" x14ac:dyDescent="0.3">
      <c r="A6734" s="7">
        <v>34372</v>
      </c>
      <c r="B6734" s="191">
        <v>469.80999800000001</v>
      </c>
      <c r="C6734" s="191">
        <v>472.08999599999999</v>
      </c>
      <c r="D6734" s="191">
        <v>467.57000699999998</v>
      </c>
      <c r="E6734" s="191">
        <v>471.76001000000002</v>
      </c>
      <c r="F6734" s="192">
        <v>471.76001000000002</v>
      </c>
      <c r="G6734" s="191">
        <v>348270000</v>
      </c>
      <c r="H6734" s="194">
        <f t="shared" si="105"/>
        <v>4.1506396379414967E-3</v>
      </c>
      <c r="I6734" s="193"/>
      <c r="J6734" s="197">
        <v>6732</v>
      </c>
      <c r="K6734" s="234">
        <v>4.1506396379414967E-3</v>
      </c>
      <c r="L6734" s="198">
        <v>9.8951094088166984E-3</v>
      </c>
    </row>
    <row r="6735" spans="1:12" ht="14.4" x14ac:dyDescent="0.3">
      <c r="A6735" s="7">
        <v>34369</v>
      </c>
      <c r="B6735" s="191">
        <v>480.67999300000002</v>
      </c>
      <c r="C6735" s="191">
        <v>481.01998900000001</v>
      </c>
      <c r="D6735" s="191">
        <v>469.27999899999998</v>
      </c>
      <c r="E6735" s="191">
        <v>469.80999800000001</v>
      </c>
      <c r="F6735" s="192">
        <v>469.80999800000001</v>
      </c>
      <c r="G6735" s="191">
        <v>378380000</v>
      </c>
      <c r="H6735" s="194">
        <f t="shared" si="105"/>
        <v>-2.2674779397293607E-2</v>
      </c>
      <c r="I6735" s="193"/>
      <c r="J6735" s="197">
        <v>6733</v>
      </c>
      <c r="K6735" s="234">
        <v>-2.2674779397293607E-2</v>
      </c>
      <c r="L6735" s="198">
        <v>9.9027106626515746E-3</v>
      </c>
    </row>
    <row r="6736" spans="1:12" ht="14.4" x14ac:dyDescent="0.3">
      <c r="A6736" s="7">
        <v>34368</v>
      </c>
      <c r="B6736" s="191">
        <v>481.959991</v>
      </c>
      <c r="C6736" s="191">
        <v>481.959991</v>
      </c>
      <c r="D6736" s="191">
        <v>478.709991</v>
      </c>
      <c r="E6736" s="191">
        <v>480.709991</v>
      </c>
      <c r="F6736" s="192">
        <v>480.709991</v>
      </c>
      <c r="G6736" s="191">
        <v>318350000</v>
      </c>
      <c r="H6736" s="194">
        <f t="shared" si="105"/>
        <v>-2.6763672199170076E-3</v>
      </c>
      <c r="I6736" s="193"/>
      <c r="J6736" s="197">
        <v>6734</v>
      </c>
      <c r="K6736" s="234">
        <v>-2.6763672199170076E-3</v>
      </c>
      <c r="L6736" s="198">
        <v>9.9168076219135863E-3</v>
      </c>
    </row>
    <row r="6737" spans="1:12" ht="14.4" x14ac:dyDescent="0.3">
      <c r="A6737" s="7">
        <v>34367</v>
      </c>
      <c r="B6737" s="191">
        <v>479.61999500000002</v>
      </c>
      <c r="C6737" s="191">
        <v>482.23001099999999</v>
      </c>
      <c r="D6737" s="191">
        <v>479.57000699999998</v>
      </c>
      <c r="E6737" s="191">
        <v>482</v>
      </c>
      <c r="F6737" s="192">
        <v>482</v>
      </c>
      <c r="G6737" s="191">
        <v>328960000</v>
      </c>
      <c r="H6737" s="194">
        <f t="shared" si="105"/>
        <v>4.9622722672351951E-3</v>
      </c>
      <c r="I6737" s="193"/>
      <c r="J6737" s="197">
        <v>6735</v>
      </c>
      <c r="K6737" s="234">
        <v>4.9622722672351951E-3</v>
      </c>
      <c r="L6737" s="198">
        <v>9.9223461787305688E-3</v>
      </c>
    </row>
    <row r="6738" spans="1:12" ht="14.4" x14ac:dyDescent="0.3">
      <c r="A6738" s="7">
        <v>34366</v>
      </c>
      <c r="B6738" s="191">
        <v>481.60000600000001</v>
      </c>
      <c r="C6738" s="191">
        <v>481.64001500000001</v>
      </c>
      <c r="D6738" s="191">
        <v>479.17999300000002</v>
      </c>
      <c r="E6738" s="191">
        <v>479.61999500000002</v>
      </c>
      <c r="F6738" s="192">
        <v>479.61999500000002</v>
      </c>
      <c r="G6738" s="191">
        <v>322510000</v>
      </c>
      <c r="H6738" s="194">
        <f t="shared" si="105"/>
        <v>-4.1319533688654268E-3</v>
      </c>
      <c r="I6738" s="193"/>
      <c r="J6738" s="197">
        <v>6736</v>
      </c>
      <c r="K6738" s="234">
        <v>-4.1319533688654268E-3</v>
      </c>
      <c r="L6738" s="198">
        <v>9.9255680315668161E-3</v>
      </c>
    </row>
    <row r="6739" spans="1:12" ht="14.4" x14ac:dyDescent="0.3">
      <c r="A6739" s="7">
        <v>34365</v>
      </c>
      <c r="B6739" s="191">
        <v>478.70001200000002</v>
      </c>
      <c r="C6739" s="191">
        <v>482.85000600000001</v>
      </c>
      <c r="D6739" s="191">
        <v>478.70001200000002</v>
      </c>
      <c r="E6739" s="191">
        <v>481.60998499999999</v>
      </c>
      <c r="F6739" s="192">
        <v>481.60998499999999</v>
      </c>
      <c r="G6739" s="191">
        <v>322870000</v>
      </c>
      <c r="H6739" s="194">
        <f t="shared" si="105"/>
        <v>6.0789073053124955E-3</v>
      </c>
      <c r="I6739" s="193"/>
      <c r="J6739" s="197">
        <v>6737</v>
      </c>
      <c r="K6739" s="234">
        <v>6.0789073053124955E-3</v>
      </c>
      <c r="L6739" s="198">
        <v>9.9341743421052942E-3</v>
      </c>
    </row>
    <row r="6740" spans="1:12" ht="14.4" x14ac:dyDescent="0.3">
      <c r="A6740" s="7">
        <v>34362</v>
      </c>
      <c r="B6740" s="191">
        <v>477.04998799999998</v>
      </c>
      <c r="C6740" s="191">
        <v>479.75</v>
      </c>
      <c r="D6740" s="191">
        <v>477.04998799999998</v>
      </c>
      <c r="E6740" s="191">
        <v>478.70001200000002</v>
      </c>
      <c r="F6740" s="192">
        <v>478.70001200000002</v>
      </c>
      <c r="G6740" s="191">
        <v>313140000</v>
      </c>
      <c r="H6740" s="194">
        <f t="shared" si="105"/>
        <v>3.4588073399134649E-3</v>
      </c>
      <c r="I6740" s="193"/>
      <c r="J6740" s="197">
        <v>6738</v>
      </c>
      <c r="K6740" s="234">
        <v>3.4588073399134649E-3</v>
      </c>
      <c r="L6740" s="198">
        <v>9.9407799622498929E-3</v>
      </c>
    </row>
    <row r="6741" spans="1:12" ht="14.4" x14ac:dyDescent="0.3">
      <c r="A6741" s="7">
        <v>34361</v>
      </c>
      <c r="B6741" s="191">
        <v>473.20001200000002</v>
      </c>
      <c r="C6741" s="191">
        <v>477.51998900000001</v>
      </c>
      <c r="D6741" s="191">
        <v>473.20001200000002</v>
      </c>
      <c r="E6741" s="191">
        <v>477.04998799999998</v>
      </c>
      <c r="F6741" s="192">
        <v>477.04998799999998</v>
      </c>
      <c r="G6741" s="191">
        <v>346500000</v>
      </c>
      <c r="H6741" s="194">
        <f t="shared" si="105"/>
        <v>8.1360437497198738E-3</v>
      </c>
      <c r="I6741" s="193"/>
      <c r="J6741" s="197">
        <v>6739</v>
      </c>
      <c r="K6741" s="234">
        <v>8.1360437497198738E-3</v>
      </c>
      <c r="L6741" s="198">
        <v>9.941318284424348E-3</v>
      </c>
    </row>
    <row r="6742" spans="1:12" ht="14.4" x14ac:dyDescent="0.3">
      <c r="A6742" s="7">
        <v>34360</v>
      </c>
      <c r="B6742" s="191">
        <v>470.92001299999998</v>
      </c>
      <c r="C6742" s="191">
        <v>473.44000199999999</v>
      </c>
      <c r="D6742" s="191">
        <v>470.72000100000002</v>
      </c>
      <c r="E6742" s="191">
        <v>473.20001200000002</v>
      </c>
      <c r="F6742" s="192">
        <v>473.20001200000002</v>
      </c>
      <c r="G6742" s="191">
        <v>304660000</v>
      </c>
      <c r="H6742" s="194">
        <f t="shared" si="105"/>
        <v>4.8415844242322148E-3</v>
      </c>
      <c r="I6742" s="193"/>
      <c r="J6742" s="197">
        <v>6740</v>
      </c>
      <c r="K6742" s="234">
        <v>4.8415844242322148E-3</v>
      </c>
      <c r="L6742" s="198">
        <v>9.9522296163130457E-3</v>
      </c>
    </row>
    <row r="6743" spans="1:12" ht="14.4" x14ac:dyDescent="0.3">
      <c r="A6743" s="7">
        <v>34359</v>
      </c>
      <c r="B6743" s="191">
        <v>471.97000100000002</v>
      </c>
      <c r="C6743" s="191">
        <v>472.55999800000001</v>
      </c>
      <c r="D6743" s="191">
        <v>470.26998900000001</v>
      </c>
      <c r="E6743" s="191">
        <v>470.92001299999998</v>
      </c>
      <c r="F6743" s="192">
        <v>470.92001299999998</v>
      </c>
      <c r="G6743" s="191">
        <v>326120000</v>
      </c>
      <c r="H6743" s="194">
        <f t="shared" si="105"/>
        <v>-2.2246922426750627E-3</v>
      </c>
      <c r="I6743" s="193"/>
      <c r="J6743" s="197">
        <v>6741</v>
      </c>
      <c r="K6743" s="234">
        <v>-2.2246922426750627E-3</v>
      </c>
      <c r="L6743" s="198">
        <v>9.9531391624075802E-3</v>
      </c>
    </row>
    <row r="6744" spans="1:12" ht="14.4" x14ac:dyDescent="0.3">
      <c r="A6744" s="7">
        <v>34358</v>
      </c>
      <c r="B6744" s="191">
        <v>474.72000100000002</v>
      </c>
      <c r="C6744" s="191">
        <v>475.20001200000002</v>
      </c>
      <c r="D6744" s="191">
        <v>471.48998999999998</v>
      </c>
      <c r="E6744" s="191">
        <v>471.97000100000002</v>
      </c>
      <c r="F6744" s="192">
        <v>471.97000100000002</v>
      </c>
      <c r="G6744" s="191">
        <v>296900000</v>
      </c>
      <c r="H6744" s="194">
        <f t="shared" si="105"/>
        <v>-5.7928884272984314E-3</v>
      </c>
      <c r="I6744" s="193"/>
      <c r="J6744" s="197">
        <v>6742</v>
      </c>
      <c r="K6744" s="234">
        <v>-5.7928884272984314E-3</v>
      </c>
      <c r="L6744" s="198">
        <v>9.9556768793406369E-3</v>
      </c>
    </row>
    <row r="6745" spans="1:12" ht="14.4" x14ac:dyDescent="0.3">
      <c r="A6745" s="7">
        <v>34355</v>
      </c>
      <c r="B6745" s="191">
        <v>474.98001099999999</v>
      </c>
      <c r="C6745" s="191">
        <v>475.55999800000001</v>
      </c>
      <c r="D6745" s="191">
        <v>473.72000100000002</v>
      </c>
      <c r="E6745" s="191">
        <v>474.72000100000002</v>
      </c>
      <c r="F6745" s="192">
        <v>474.72000100000002</v>
      </c>
      <c r="G6745" s="191">
        <v>346350000</v>
      </c>
      <c r="H6745" s="194">
        <f t="shared" si="105"/>
        <v>-5.4741250995500449E-4</v>
      </c>
      <c r="I6745" s="193"/>
      <c r="J6745" s="197">
        <v>6743</v>
      </c>
      <c r="K6745" s="234">
        <v>-5.4741250995500449E-4</v>
      </c>
      <c r="L6745" s="198">
        <v>9.9713006682970329E-3</v>
      </c>
    </row>
    <row r="6746" spans="1:12" ht="14.4" x14ac:dyDescent="0.3">
      <c r="A6746" s="7">
        <v>34354</v>
      </c>
      <c r="B6746" s="191">
        <v>474.29998799999998</v>
      </c>
      <c r="C6746" s="191">
        <v>475</v>
      </c>
      <c r="D6746" s="191">
        <v>473.42001299999998</v>
      </c>
      <c r="E6746" s="191">
        <v>474.98001099999999</v>
      </c>
      <c r="F6746" s="192">
        <v>474.98001099999999</v>
      </c>
      <c r="G6746" s="191">
        <v>310450000</v>
      </c>
      <c r="H6746" s="194">
        <f t="shared" si="105"/>
        <v>1.4337402850619629E-3</v>
      </c>
      <c r="I6746" s="193"/>
      <c r="J6746" s="197">
        <v>6744</v>
      </c>
      <c r="K6746" s="234">
        <v>1.4337402850619629E-3</v>
      </c>
      <c r="L6746" s="198">
        <v>9.972932122878031E-3</v>
      </c>
    </row>
    <row r="6747" spans="1:12" ht="14.4" x14ac:dyDescent="0.3">
      <c r="A6747" s="7">
        <v>34353</v>
      </c>
      <c r="B6747" s="191">
        <v>474.25</v>
      </c>
      <c r="C6747" s="191">
        <v>474.70001200000002</v>
      </c>
      <c r="D6747" s="191">
        <v>472.209991</v>
      </c>
      <c r="E6747" s="191">
        <v>474.29998799999998</v>
      </c>
      <c r="F6747" s="192">
        <v>474.29998799999998</v>
      </c>
      <c r="G6747" s="191">
        <v>311370000</v>
      </c>
      <c r="H6747" s="194">
        <f t="shared" si="105"/>
        <v>1.0540432261462272E-4</v>
      </c>
      <c r="I6747" s="193"/>
      <c r="J6747" s="197">
        <v>6745</v>
      </c>
      <c r="K6747" s="234">
        <v>1.0540432261462272E-4</v>
      </c>
      <c r="L6747" s="198">
        <v>9.9756086407894445E-3</v>
      </c>
    </row>
    <row r="6748" spans="1:12" ht="14.4" x14ac:dyDescent="0.3">
      <c r="A6748" s="7">
        <v>34352</v>
      </c>
      <c r="B6748" s="191">
        <v>473.29998799999998</v>
      </c>
      <c r="C6748" s="191">
        <v>475.19000199999999</v>
      </c>
      <c r="D6748" s="191">
        <v>473.290009</v>
      </c>
      <c r="E6748" s="191">
        <v>474.25</v>
      </c>
      <c r="F6748" s="192">
        <v>474.25</v>
      </c>
      <c r="G6748" s="191">
        <v>308840000</v>
      </c>
      <c r="H6748" s="194">
        <f t="shared" si="105"/>
        <v>2.0072090092679556E-3</v>
      </c>
      <c r="I6748" s="193"/>
      <c r="J6748" s="197">
        <v>6746</v>
      </c>
      <c r="K6748" s="234">
        <v>2.0072090092679556E-3</v>
      </c>
      <c r="L6748" s="198">
        <v>9.9770526956578821E-3</v>
      </c>
    </row>
    <row r="6749" spans="1:12" ht="14.4" x14ac:dyDescent="0.3">
      <c r="A6749" s="7">
        <v>34351</v>
      </c>
      <c r="B6749" s="191">
        <v>474.91000400000001</v>
      </c>
      <c r="C6749" s="191">
        <v>474.91000400000001</v>
      </c>
      <c r="D6749" s="191">
        <v>472.83999599999999</v>
      </c>
      <c r="E6749" s="191">
        <v>473.29998799999998</v>
      </c>
      <c r="F6749" s="192">
        <v>473.29998799999998</v>
      </c>
      <c r="G6749" s="191">
        <v>233980000</v>
      </c>
      <c r="H6749" s="194">
        <f t="shared" si="105"/>
        <v>-3.390149684023144E-3</v>
      </c>
      <c r="I6749" s="193"/>
      <c r="J6749" s="197">
        <v>6747</v>
      </c>
      <c r="K6749" s="234">
        <v>-3.390149684023144E-3</v>
      </c>
      <c r="L6749" s="198">
        <v>9.980598400737551E-3</v>
      </c>
    </row>
    <row r="6750" spans="1:12" ht="14.4" x14ac:dyDescent="0.3">
      <c r="A6750" s="7">
        <v>34348</v>
      </c>
      <c r="B6750" s="191">
        <v>472.5</v>
      </c>
      <c r="C6750" s="191">
        <v>475.32000699999998</v>
      </c>
      <c r="D6750" s="191">
        <v>472.5</v>
      </c>
      <c r="E6750" s="191">
        <v>474.91000400000001</v>
      </c>
      <c r="F6750" s="192">
        <v>474.91000400000001</v>
      </c>
      <c r="G6750" s="191">
        <v>304920000</v>
      </c>
      <c r="H6750" s="194">
        <f t="shared" si="105"/>
        <v>5.1643553978784574E-3</v>
      </c>
      <c r="I6750" s="193"/>
      <c r="J6750" s="197">
        <v>6748</v>
      </c>
      <c r="K6750" s="234">
        <v>5.1643553978784574E-3</v>
      </c>
      <c r="L6750" s="198">
        <v>9.9845392628472324E-3</v>
      </c>
    </row>
    <row r="6751" spans="1:12" ht="14.4" x14ac:dyDescent="0.3">
      <c r="A6751" s="7">
        <v>34347</v>
      </c>
      <c r="B6751" s="191">
        <v>474.17001299999998</v>
      </c>
      <c r="C6751" s="191">
        <v>474.17001299999998</v>
      </c>
      <c r="D6751" s="191">
        <v>471.79998799999998</v>
      </c>
      <c r="E6751" s="191">
        <v>472.47000100000002</v>
      </c>
      <c r="F6751" s="192">
        <v>472.47000100000002</v>
      </c>
      <c r="G6751" s="191">
        <v>277970000</v>
      </c>
      <c r="H6751" s="194">
        <f t="shared" si="105"/>
        <v>-3.5852372638333803E-3</v>
      </c>
      <c r="I6751" s="193"/>
      <c r="J6751" s="197">
        <v>6749</v>
      </c>
      <c r="K6751" s="234">
        <v>-3.5852372638333803E-3</v>
      </c>
      <c r="L6751" s="198">
        <v>9.9928808281404945E-3</v>
      </c>
    </row>
    <row r="6752" spans="1:12" ht="14.4" x14ac:dyDescent="0.3">
      <c r="A6752" s="7">
        <v>34346</v>
      </c>
      <c r="B6752" s="191">
        <v>474.13000499999998</v>
      </c>
      <c r="C6752" s="191">
        <v>475.05999800000001</v>
      </c>
      <c r="D6752" s="191">
        <v>472.14001500000001</v>
      </c>
      <c r="E6752" s="191">
        <v>474.17001299999998</v>
      </c>
      <c r="F6752" s="192">
        <v>474.17001299999998</v>
      </c>
      <c r="G6752" s="191">
        <v>310690000</v>
      </c>
      <c r="H6752" s="194">
        <f t="shared" si="105"/>
        <v>8.43819196804477E-5</v>
      </c>
      <c r="I6752" s="193"/>
      <c r="J6752" s="197">
        <v>6750</v>
      </c>
      <c r="K6752" s="234">
        <v>8.43819196804477E-5</v>
      </c>
      <c r="L6752" s="198">
        <v>9.9942626906455081E-3</v>
      </c>
    </row>
    <row r="6753" spans="1:12" ht="14.4" x14ac:dyDescent="0.3">
      <c r="A6753" s="7">
        <v>34345</v>
      </c>
      <c r="B6753" s="191">
        <v>475.26998900000001</v>
      </c>
      <c r="C6753" s="191">
        <v>475.27999899999998</v>
      </c>
      <c r="D6753" s="191">
        <v>473.26998900000001</v>
      </c>
      <c r="E6753" s="191">
        <v>474.13000499999998</v>
      </c>
      <c r="F6753" s="192">
        <v>474.13000499999998</v>
      </c>
      <c r="G6753" s="191">
        <v>305490000</v>
      </c>
      <c r="H6753" s="194">
        <f t="shared" si="105"/>
        <v>-2.3986029549196439E-3</v>
      </c>
      <c r="I6753" s="193"/>
      <c r="J6753" s="197">
        <v>6751</v>
      </c>
      <c r="K6753" s="234">
        <v>-2.3986029549196439E-3</v>
      </c>
      <c r="L6753" s="198">
        <v>9.9977422435445686E-3</v>
      </c>
    </row>
    <row r="6754" spans="1:12" ht="14.4" x14ac:dyDescent="0.3">
      <c r="A6754" s="7">
        <v>34344</v>
      </c>
      <c r="B6754" s="191">
        <v>469.89999399999999</v>
      </c>
      <c r="C6754" s="191">
        <v>475.26998900000001</v>
      </c>
      <c r="D6754" s="191">
        <v>469.54998799999998</v>
      </c>
      <c r="E6754" s="191">
        <v>475.26998900000001</v>
      </c>
      <c r="F6754" s="192">
        <v>475.26998900000001</v>
      </c>
      <c r="G6754" s="191">
        <v>319490000</v>
      </c>
      <c r="H6754" s="194">
        <f t="shared" si="105"/>
        <v>1.1427952901825356E-2</v>
      </c>
      <c r="I6754" s="193"/>
      <c r="J6754" s="197">
        <v>6752</v>
      </c>
      <c r="K6754" s="234">
        <v>1.1427952901825356E-2</v>
      </c>
      <c r="L6754" s="198">
        <v>1.0011794083979494E-2</v>
      </c>
    </row>
    <row r="6755" spans="1:12" ht="14.4" x14ac:dyDescent="0.3">
      <c r="A6755" s="7">
        <v>34341</v>
      </c>
      <c r="B6755" s="191">
        <v>467.08999599999999</v>
      </c>
      <c r="C6755" s="191">
        <v>470.26001000000002</v>
      </c>
      <c r="D6755" s="191">
        <v>467.02999899999998</v>
      </c>
      <c r="E6755" s="191">
        <v>469.89999399999999</v>
      </c>
      <c r="F6755" s="192">
        <v>469.89999399999999</v>
      </c>
      <c r="G6755" s="191">
        <v>324920000</v>
      </c>
      <c r="H6755" s="194">
        <f t="shared" si="105"/>
        <v>5.951359457434433E-3</v>
      </c>
      <c r="I6755" s="193"/>
      <c r="J6755" s="197">
        <v>6753</v>
      </c>
      <c r="K6755" s="234">
        <v>5.951359457434433E-3</v>
      </c>
      <c r="L6755" s="198">
        <v>1.0018750646686987E-2</v>
      </c>
    </row>
    <row r="6756" spans="1:12" ht="14.4" x14ac:dyDescent="0.3">
      <c r="A6756" s="7">
        <v>34340</v>
      </c>
      <c r="B6756" s="191">
        <v>467.54998799999998</v>
      </c>
      <c r="C6756" s="191">
        <v>469</v>
      </c>
      <c r="D6756" s="191">
        <v>467.01998900000001</v>
      </c>
      <c r="E6756" s="191">
        <v>467.11999500000002</v>
      </c>
      <c r="F6756" s="192">
        <v>467.11999500000002</v>
      </c>
      <c r="G6756" s="191">
        <v>365960000</v>
      </c>
      <c r="H6756" s="194">
        <f t="shared" si="105"/>
        <v>-9.1967278587539532E-4</v>
      </c>
      <c r="I6756" s="193"/>
      <c r="J6756" s="197">
        <v>6754</v>
      </c>
      <c r="K6756" s="234">
        <v>-9.1967278587539532E-4</v>
      </c>
      <c r="L6756" s="198">
        <v>1.0030472202741655E-2</v>
      </c>
    </row>
    <row r="6757" spans="1:12" ht="14.4" x14ac:dyDescent="0.3">
      <c r="A6757" s="7">
        <v>34339</v>
      </c>
      <c r="B6757" s="191">
        <v>466.89001500000001</v>
      </c>
      <c r="C6757" s="191">
        <v>467.82000699999998</v>
      </c>
      <c r="D6757" s="191">
        <v>465.92001299999998</v>
      </c>
      <c r="E6757" s="191">
        <v>467.54998799999998</v>
      </c>
      <c r="F6757" s="192">
        <v>467.54998799999998</v>
      </c>
      <c r="G6757" s="191">
        <v>400030000</v>
      </c>
      <c r="H6757" s="194">
        <f t="shared" si="105"/>
        <v>1.4135513264295864E-3</v>
      </c>
      <c r="I6757" s="193"/>
      <c r="J6757" s="197">
        <v>6755</v>
      </c>
      <c r="K6757" s="234">
        <v>1.4135513264295864E-3</v>
      </c>
      <c r="L6757" s="198">
        <v>1.0032817691978705E-2</v>
      </c>
    </row>
    <row r="6758" spans="1:12" ht="14.4" x14ac:dyDescent="0.3">
      <c r="A6758" s="7">
        <v>34338</v>
      </c>
      <c r="B6758" s="191">
        <v>465.44000199999999</v>
      </c>
      <c r="C6758" s="191">
        <v>466.89001500000001</v>
      </c>
      <c r="D6758" s="191">
        <v>464.44000199999999</v>
      </c>
      <c r="E6758" s="191">
        <v>466.89001500000001</v>
      </c>
      <c r="F6758" s="192">
        <v>466.89001500000001</v>
      </c>
      <c r="G6758" s="191">
        <v>326600000</v>
      </c>
      <c r="H6758" s="194">
        <f t="shared" si="105"/>
        <v>3.1153596462901627E-3</v>
      </c>
      <c r="I6758" s="193"/>
      <c r="J6758" s="197">
        <v>6756</v>
      </c>
      <c r="K6758" s="234">
        <v>3.1153596462901627E-3</v>
      </c>
      <c r="L6758" s="198">
        <v>1.00348318845189E-2</v>
      </c>
    </row>
    <row r="6759" spans="1:12" ht="14.4" x14ac:dyDescent="0.3">
      <c r="A6759" s="7">
        <v>34337</v>
      </c>
      <c r="B6759" s="191">
        <v>466.51001000000002</v>
      </c>
      <c r="C6759" s="191">
        <v>466.94000199999999</v>
      </c>
      <c r="D6759" s="191">
        <v>464.35998499999999</v>
      </c>
      <c r="E6759" s="191">
        <v>465.44000199999999</v>
      </c>
      <c r="F6759" s="192">
        <v>465.44000199999999</v>
      </c>
      <c r="G6759" s="191">
        <v>270140000</v>
      </c>
      <c r="H6759" s="194">
        <f t="shared" si="105"/>
        <v>-2.1653124107970274E-3</v>
      </c>
      <c r="I6759" s="193"/>
      <c r="J6759" s="197">
        <v>6757</v>
      </c>
      <c r="K6759" s="234">
        <v>-2.1653124107970274E-3</v>
      </c>
      <c r="L6759" s="198">
        <v>1.003534384463314E-2</v>
      </c>
    </row>
    <row r="6760" spans="1:12" ht="14.4" x14ac:dyDescent="0.3">
      <c r="A6760" s="7">
        <v>34334</v>
      </c>
      <c r="B6760" s="191">
        <v>468.66000400000001</v>
      </c>
      <c r="C6760" s="191">
        <v>470.75</v>
      </c>
      <c r="D6760" s="191">
        <v>466.45001200000002</v>
      </c>
      <c r="E6760" s="191">
        <v>466.45001200000002</v>
      </c>
      <c r="F6760" s="192">
        <v>466.45001200000002</v>
      </c>
      <c r="G6760" s="191">
        <v>168590000</v>
      </c>
      <c r="H6760" s="194">
        <f t="shared" si="105"/>
        <v>-4.673102871934634E-3</v>
      </c>
      <c r="I6760" s="193"/>
      <c r="J6760" s="197">
        <v>6758</v>
      </c>
      <c r="K6760" s="234">
        <v>-4.673102871934634E-3</v>
      </c>
      <c r="L6760" s="198">
        <v>1.0040137017230288E-2</v>
      </c>
    </row>
    <row r="6761" spans="1:12" ht="14.4" x14ac:dyDescent="0.3">
      <c r="A6761" s="7">
        <v>34333</v>
      </c>
      <c r="B6761" s="191">
        <v>470.57998700000002</v>
      </c>
      <c r="C6761" s="191">
        <v>470.57998700000002</v>
      </c>
      <c r="D6761" s="191">
        <v>468.08999599999999</v>
      </c>
      <c r="E6761" s="191">
        <v>468.64001500000001</v>
      </c>
      <c r="F6761" s="192">
        <v>468.64001500000001</v>
      </c>
      <c r="G6761" s="191">
        <v>195860000</v>
      </c>
      <c r="H6761" s="194">
        <f t="shared" si="105"/>
        <v>-4.122512757857702E-3</v>
      </c>
      <c r="I6761" s="193"/>
      <c r="J6761" s="197">
        <v>6759</v>
      </c>
      <c r="K6761" s="234">
        <v>-4.122512757857702E-3</v>
      </c>
      <c r="L6761" s="198">
        <v>1.004271846708174E-2</v>
      </c>
    </row>
    <row r="6762" spans="1:12" ht="14.4" x14ac:dyDescent="0.3">
      <c r="A6762" s="7">
        <v>34332</v>
      </c>
      <c r="B6762" s="191">
        <v>470.88000499999998</v>
      </c>
      <c r="C6762" s="191">
        <v>471.290009</v>
      </c>
      <c r="D6762" s="191">
        <v>469.86999500000002</v>
      </c>
      <c r="E6762" s="191">
        <v>470.57998700000002</v>
      </c>
      <c r="F6762" s="192">
        <v>470.57998700000002</v>
      </c>
      <c r="G6762" s="191">
        <v>269570000</v>
      </c>
      <c r="H6762" s="194">
        <f t="shared" si="105"/>
        <v>-7.6446043757390518E-4</v>
      </c>
      <c r="I6762" s="193"/>
      <c r="J6762" s="197">
        <v>6760</v>
      </c>
      <c r="K6762" s="234">
        <v>-7.6446043757390518E-4</v>
      </c>
      <c r="L6762" s="198">
        <v>1.004371824813878E-2</v>
      </c>
    </row>
    <row r="6763" spans="1:12" ht="14.4" x14ac:dyDescent="0.3">
      <c r="A6763" s="7">
        <v>34331</v>
      </c>
      <c r="B6763" s="191">
        <v>470.60998499999999</v>
      </c>
      <c r="C6763" s="191">
        <v>471.04998799999998</v>
      </c>
      <c r="D6763" s="191">
        <v>469.42999300000002</v>
      </c>
      <c r="E6763" s="191">
        <v>470.94000199999999</v>
      </c>
      <c r="F6763" s="192">
        <v>470.94000199999999</v>
      </c>
      <c r="G6763" s="191">
        <v>200960000</v>
      </c>
      <c r="H6763" s="194">
        <f t="shared" si="105"/>
        <v>8.5007224114707518E-4</v>
      </c>
      <c r="I6763" s="193"/>
      <c r="J6763" s="197">
        <v>6761</v>
      </c>
      <c r="K6763" s="234">
        <v>8.5007224114707518E-4</v>
      </c>
      <c r="L6763" s="198">
        <v>1.0043754738020664E-2</v>
      </c>
    </row>
    <row r="6764" spans="1:12" ht="14.4" x14ac:dyDescent="0.3">
      <c r="A6764" s="7">
        <v>34330</v>
      </c>
      <c r="B6764" s="191">
        <v>467.39999399999999</v>
      </c>
      <c r="C6764" s="191">
        <v>470.54998799999998</v>
      </c>
      <c r="D6764" s="191">
        <v>467.35000600000001</v>
      </c>
      <c r="E6764" s="191">
        <v>470.540009</v>
      </c>
      <c r="F6764" s="192">
        <v>470.540009</v>
      </c>
      <c r="G6764" s="191">
        <v>171200000</v>
      </c>
      <c r="H6764" s="194">
        <f t="shared" si="105"/>
        <v>6.7611022427029478E-3</v>
      </c>
      <c r="I6764" s="193"/>
      <c r="J6764" s="197">
        <v>6762</v>
      </c>
      <c r="K6764" s="234">
        <v>6.7611022427029478E-3</v>
      </c>
      <c r="L6764" s="198">
        <v>1.0044307493407305E-2</v>
      </c>
    </row>
    <row r="6765" spans="1:12" ht="14.4" x14ac:dyDescent="0.3">
      <c r="A6765" s="7">
        <v>34326</v>
      </c>
      <c r="B6765" s="191">
        <v>467.29998799999998</v>
      </c>
      <c r="C6765" s="191">
        <v>468.97000100000002</v>
      </c>
      <c r="D6765" s="191">
        <v>467.29998799999998</v>
      </c>
      <c r="E6765" s="191">
        <v>467.38000499999998</v>
      </c>
      <c r="F6765" s="192">
        <v>467.38000499999998</v>
      </c>
      <c r="G6765" s="191">
        <v>227240000</v>
      </c>
      <c r="H6765" s="194">
        <f t="shared" si="105"/>
        <v>1.2838739857334489E-4</v>
      </c>
      <c r="I6765" s="193"/>
      <c r="J6765" s="197">
        <v>6763</v>
      </c>
      <c r="K6765" s="234">
        <v>1.2838739857334489E-4</v>
      </c>
      <c r="L6765" s="198">
        <v>1.0052705843222792E-2</v>
      </c>
    </row>
    <row r="6766" spans="1:12" ht="14.4" x14ac:dyDescent="0.3">
      <c r="A6766" s="7">
        <v>34325</v>
      </c>
      <c r="B6766" s="191">
        <v>465.07998700000002</v>
      </c>
      <c r="C6766" s="191">
        <v>467.38000499999998</v>
      </c>
      <c r="D6766" s="191">
        <v>465.07998700000002</v>
      </c>
      <c r="E6766" s="191">
        <v>467.32000699999998</v>
      </c>
      <c r="F6766" s="192">
        <v>467.32000699999998</v>
      </c>
      <c r="G6766" s="191">
        <v>272440000</v>
      </c>
      <c r="H6766" s="194">
        <f t="shared" si="105"/>
        <v>4.3413261381816124E-3</v>
      </c>
      <c r="I6766" s="193"/>
      <c r="J6766" s="197">
        <v>6764</v>
      </c>
      <c r="K6766" s="234">
        <v>4.3413261381816124E-3</v>
      </c>
      <c r="L6766" s="198">
        <v>1.0053584464402337E-2</v>
      </c>
    </row>
    <row r="6767" spans="1:12" ht="14.4" x14ac:dyDescent="0.3">
      <c r="A6767" s="7">
        <v>34324</v>
      </c>
      <c r="B6767" s="191">
        <v>465.83999599999999</v>
      </c>
      <c r="C6767" s="191">
        <v>465.92001299999998</v>
      </c>
      <c r="D6767" s="191">
        <v>464.02999899999998</v>
      </c>
      <c r="E6767" s="191">
        <v>465.29998799999998</v>
      </c>
      <c r="F6767" s="192">
        <v>465.29998799999998</v>
      </c>
      <c r="G6767" s="191">
        <v>273370000</v>
      </c>
      <c r="H6767" s="194">
        <f t="shared" si="105"/>
        <v>-1.1806761681141264E-3</v>
      </c>
      <c r="I6767" s="193"/>
      <c r="J6767" s="197">
        <v>6765</v>
      </c>
      <c r="K6767" s="234">
        <v>-1.1806761681141264E-3</v>
      </c>
      <c r="L6767" s="198">
        <v>1.0061033795872011E-2</v>
      </c>
    </row>
    <row r="6768" spans="1:12" ht="14.4" x14ac:dyDescent="0.3">
      <c r="A6768" s="7">
        <v>34323</v>
      </c>
      <c r="B6768" s="191">
        <v>466.38000499999998</v>
      </c>
      <c r="C6768" s="191">
        <v>466.89999399999999</v>
      </c>
      <c r="D6768" s="191">
        <v>465.52999899999998</v>
      </c>
      <c r="E6768" s="191">
        <v>465.85000600000001</v>
      </c>
      <c r="F6768" s="192">
        <v>465.85000600000001</v>
      </c>
      <c r="G6768" s="191">
        <v>255900000</v>
      </c>
      <c r="H6768" s="194">
        <f t="shared" si="105"/>
        <v>-1.136410211239599E-3</v>
      </c>
      <c r="I6768" s="193"/>
      <c r="J6768" s="197">
        <v>6766</v>
      </c>
      <c r="K6768" s="234">
        <v>-1.136410211239599E-3</v>
      </c>
      <c r="L6768" s="198">
        <v>1.0061854263894573E-2</v>
      </c>
    </row>
    <row r="6769" spans="1:12" ht="14.4" x14ac:dyDescent="0.3">
      <c r="A6769" s="7">
        <v>34320</v>
      </c>
      <c r="B6769" s="191">
        <v>463.33999599999999</v>
      </c>
      <c r="C6769" s="191">
        <v>466.38000499999998</v>
      </c>
      <c r="D6769" s="191">
        <v>463.33999599999999</v>
      </c>
      <c r="E6769" s="191">
        <v>466.38000499999998</v>
      </c>
      <c r="F6769" s="192">
        <v>466.38000499999998</v>
      </c>
      <c r="G6769" s="191">
        <v>363750000</v>
      </c>
      <c r="H6769" s="194">
        <f t="shared" si="105"/>
        <v>6.5610761562660304E-3</v>
      </c>
      <c r="I6769" s="193"/>
      <c r="J6769" s="197">
        <v>6767</v>
      </c>
      <c r="K6769" s="234">
        <v>6.5610761562660304E-3</v>
      </c>
      <c r="L6769" s="198">
        <v>1.0062729898031988E-2</v>
      </c>
    </row>
    <row r="6770" spans="1:12" ht="14.4" x14ac:dyDescent="0.3">
      <c r="A6770" s="7">
        <v>34319</v>
      </c>
      <c r="B6770" s="191">
        <v>461.85998499999999</v>
      </c>
      <c r="C6770" s="191">
        <v>463.98001099999999</v>
      </c>
      <c r="D6770" s="191">
        <v>461.85998499999999</v>
      </c>
      <c r="E6770" s="191">
        <v>463.33999599999999</v>
      </c>
      <c r="F6770" s="192">
        <v>463.33999599999999</v>
      </c>
      <c r="G6770" s="191">
        <v>284620000</v>
      </c>
      <c r="H6770" s="194">
        <f t="shared" si="105"/>
        <v>3.2478780811352683E-3</v>
      </c>
      <c r="I6770" s="193"/>
      <c r="J6770" s="197">
        <v>6768</v>
      </c>
      <c r="K6770" s="234">
        <v>3.2478780811352683E-3</v>
      </c>
      <c r="L6770" s="198">
        <v>1.0068708580203079E-2</v>
      </c>
    </row>
    <row r="6771" spans="1:12" ht="14.4" x14ac:dyDescent="0.3">
      <c r="A6771" s="7">
        <v>34318</v>
      </c>
      <c r="B6771" s="191">
        <v>463.05999800000001</v>
      </c>
      <c r="C6771" s="191">
        <v>463.69000199999999</v>
      </c>
      <c r="D6771" s="191">
        <v>461.83999599999999</v>
      </c>
      <c r="E6771" s="191">
        <v>461.83999599999999</v>
      </c>
      <c r="F6771" s="192">
        <v>461.83999599999999</v>
      </c>
      <c r="G6771" s="191">
        <v>331770000</v>
      </c>
      <c r="H6771" s="194">
        <f t="shared" si="105"/>
        <v>-2.6346521082998456E-3</v>
      </c>
      <c r="I6771" s="193"/>
      <c r="J6771" s="197">
        <v>6769</v>
      </c>
      <c r="K6771" s="234">
        <v>-2.6346521082998456E-3</v>
      </c>
      <c r="L6771" s="198">
        <v>1.00785425681629E-2</v>
      </c>
    </row>
    <row r="6772" spans="1:12" ht="14.4" x14ac:dyDescent="0.3">
      <c r="A6772" s="7">
        <v>34317</v>
      </c>
      <c r="B6772" s="191">
        <v>465.73001099999999</v>
      </c>
      <c r="C6772" s="191">
        <v>466.11999500000002</v>
      </c>
      <c r="D6772" s="191">
        <v>462.459991</v>
      </c>
      <c r="E6772" s="191">
        <v>463.05999800000001</v>
      </c>
      <c r="F6772" s="192">
        <v>463.05999800000001</v>
      </c>
      <c r="G6772" s="191">
        <v>275050000</v>
      </c>
      <c r="H6772" s="194">
        <f t="shared" si="105"/>
        <v>-5.6689154648336317E-3</v>
      </c>
      <c r="I6772" s="193"/>
      <c r="J6772" s="197">
        <v>6770</v>
      </c>
      <c r="K6772" s="234">
        <v>-5.6689154648336317E-3</v>
      </c>
      <c r="L6772" s="198">
        <v>1.0086124089753533E-2</v>
      </c>
    </row>
    <row r="6773" spans="1:12" ht="14.4" x14ac:dyDescent="0.3">
      <c r="A6773" s="7">
        <v>34316</v>
      </c>
      <c r="B6773" s="191">
        <v>463.92999300000002</v>
      </c>
      <c r="C6773" s="191">
        <v>465.709991</v>
      </c>
      <c r="D6773" s="191">
        <v>462.709991</v>
      </c>
      <c r="E6773" s="191">
        <v>465.70001200000002</v>
      </c>
      <c r="F6773" s="192">
        <v>465.70001200000002</v>
      </c>
      <c r="G6773" s="191">
        <v>256580000</v>
      </c>
      <c r="H6773" s="194">
        <f t="shared" si="105"/>
        <v>3.8152717580386976E-3</v>
      </c>
      <c r="I6773" s="193"/>
      <c r="J6773" s="197">
        <v>6771</v>
      </c>
      <c r="K6773" s="234">
        <v>3.8152717580386976E-3</v>
      </c>
      <c r="L6773" s="198">
        <v>1.0087105353614264E-2</v>
      </c>
    </row>
    <row r="6774" spans="1:12" ht="14.4" x14ac:dyDescent="0.3">
      <c r="A6774" s="7">
        <v>34313</v>
      </c>
      <c r="B6774" s="191">
        <v>464.17999300000002</v>
      </c>
      <c r="C6774" s="191">
        <v>464.86999500000002</v>
      </c>
      <c r="D6774" s="191">
        <v>462.66000400000001</v>
      </c>
      <c r="E6774" s="191">
        <v>463.92999300000002</v>
      </c>
      <c r="F6774" s="192">
        <v>463.92999300000002</v>
      </c>
      <c r="G6774" s="191">
        <v>245620000</v>
      </c>
      <c r="H6774" s="194">
        <f t="shared" si="105"/>
        <v>-5.3858417805611883E-4</v>
      </c>
      <c r="I6774" s="193"/>
      <c r="J6774" s="197">
        <v>6772</v>
      </c>
      <c r="K6774" s="234">
        <v>-5.3858417805611883E-4</v>
      </c>
      <c r="L6774" s="198">
        <v>1.0102378890717755E-2</v>
      </c>
    </row>
    <row r="6775" spans="1:12" ht="14.4" x14ac:dyDescent="0.3">
      <c r="A6775" s="7">
        <v>34312</v>
      </c>
      <c r="B6775" s="191">
        <v>466.290009</v>
      </c>
      <c r="C6775" s="191">
        <v>466.540009</v>
      </c>
      <c r="D6775" s="191">
        <v>463.86999500000002</v>
      </c>
      <c r="E6775" s="191">
        <v>464.17999300000002</v>
      </c>
      <c r="F6775" s="192">
        <v>464.17999300000002</v>
      </c>
      <c r="G6775" s="191">
        <v>287570000</v>
      </c>
      <c r="H6775" s="194">
        <f t="shared" si="105"/>
        <v>-4.5251151842714546E-3</v>
      </c>
      <c r="I6775" s="193"/>
      <c r="J6775" s="197">
        <v>6773</v>
      </c>
      <c r="K6775" s="234">
        <v>-4.5251151842714546E-3</v>
      </c>
      <c r="L6775" s="198">
        <v>1.0109273250546658E-2</v>
      </c>
    </row>
    <row r="6776" spans="1:12" ht="14.4" x14ac:dyDescent="0.3">
      <c r="A6776" s="7">
        <v>34311</v>
      </c>
      <c r="B6776" s="191">
        <v>465.88000499999998</v>
      </c>
      <c r="C6776" s="191">
        <v>466.73001099999999</v>
      </c>
      <c r="D6776" s="191">
        <v>465.42001299999998</v>
      </c>
      <c r="E6776" s="191">
        <v>466.290009</v>
      </c>
      <c r="F6776" s="192">
        <v>466.290009</v>
      </c>
      <c r="G6776" s="191">
        <v>314460000</v>
      </c>
      <c r="H6776" s="194">
        <f t="shared" si="105"/>
        <v>-1.0069435897047494E-3</v>
      </c>
      <c r="I6776" s="193"/>
      <c r="J6776" s="197">
        <v>6774</v>
      </c>
      <c r="K6776" s="234">
        <v>-1.0069435897047494E-3</v>
      </c>
      <c r="L6776" s="198">
        <v>1.0112805588774917E-2</v>
      </c>
    </row>
    <row r="6777" spans="1:12" ht="14.4" x14ac:dyDescent="0.3">
      <c r="A6777" s="7">
        <v>34310</v>
      </c>
      <c r="B6777" s="191">
        <v>466.42999300000002</v>
      </c>
      <c r="C6777" s="191">
        <v>466.76998900000001</v>
      </c>
      <c r="D6777" s="191">
        <v>465.44000199999999</v>
      </c>
      <c r="E6777" s="191">
        <v>466.76001000000002</v>
      </c>
      <c r="F6777" s="192">
        <v>466.76001000000002</v>
      </c>
      <c r="G6777" s="191">
        <v>285690000</v>
      </c>
      <c r="H6777" s="194">
        <f t="shared" si="105"/>
        <v>7.0753811923067737E-4</v>
      </c>
      <c r="I6777" s="193"/>
      <c r="J6777" s="197">
        <v>6775</v>
      </c>
      <c r="K6777" s="234">
        <v>7.0753811923067737E-4</v>
      </c>
      <c r="L6777" s="198">
        <v>1.0119228593896468E-2</v>
      </c>
    </row>
    <row r="6778" spans="1:12" ht="14.4" x14ac:dyDescent="0.3">
      <c r="A6778" s="7">
        <v>34309</v>
      </c>
      <c r="B6778" s="191">
        <v>464.89001500000001</v>
      </c>
      <c r="C6778" s="191">
        <v>466.89001500000001</v>
      </c>
      <c r="D6778" s="191">
        <v>464.39999399999999</v>
      </c>
      <c r="E6778" s="191">
        <v>466.42999300000002</v>
      </c>
      <c r="F6778" s="192">
        <v>466.42999300000002</v>
      </c>
      <c r="G6778" s="191">
        <v>292370000</v>
      </c>
      <c r="H6778" s="194">
        <f t="shared" si="105"/>
        <v>3.3125641556315619E-3</v>
      </c>
      <c r="I6778" s="193"/>
      <c r="J6778" s="197">
        <v>6776</v>
      </c>
      <c r="K6778" s="234">
        <v>3.3125641556315619E-3</v>
      </c>
      <c r="L6778" s="198">
        <v>1.0121965679073336E-2</v>
      </c>
    </row>
    <row r="6779" spans="1:12" ht="14.4" x14ac:dyDescent="0.3">
      <c r="A6779" s="7">
        <v>34306</v>
      </c>
      <c r="B6779" s="191">
        <v>463.13000499999998</v>
      </c>
      <c r="C6779" s="191">
        <v>464.89001500000001</v>
      </c>
      <c r="D6779" s="191">
        <v>462.67001299999998</v>
      </c>
      <c r="E6779" s="191">
        <v>464.89001500000001</v>
      </c>
      <c r="F6779" s="192">
        <v>464.89001500000001</v>
      </c>
      <c r="G6779" s="191">
        <v>268360000</v>
      </c>
      <c r="H6779" s="194">
        <f t="shared" si="105"/>
        <v>3.8436441831415286E-3</v>
      </c>
      <c r="I6779" s="193"/>
      <c r="J6779" s="197">
        <v>6777</v>
      </c>
      <c r="K6779" s="234">
        <v>3.8436441831415286E-3</v>
      </c>
      <c r="L6779" s="198">
        <v>1.0139089613871102E-2</v>
      </c>
    </row>
    <row r="6780" spans="1:12" ht="14.4" x14ac:dyDescent="0.3">
      <c r="A6780" s="7">
        <v>34305</v>
      </c>
      <c r="B6780" s="191">
        <v>461.89001500000001</v>
      </c>
      <c r="C6780" s="191">
        <v>463.22000100000002</v>
      </c>
      <c r="D6780" s="191">
        <v>461.45001200000002</v>
      </c>
      <c r="E6780" s="191">
        <v>463.10998499999999</v>
      </c>
      <c r="F6780" s="192">
        <v>463.10998499999999</v>
      </c>
      <c r="G6780" s="191">
        <v>256370000</v>
      </c>
      <c r="H6780" s="194">
        <f t="shared" si="105"/>
        <v>2.6412564904655694E-3</v>
      </c>
      <c r="I6780" s="193"/>
      <c r="J6780" s="197">
        <v>6778</v>
      </c>
      <c r="K6780" s="234">
        <v>2.6412564904655694E-3</v>
      </c>
      <c r="L6780" s="198">
        <v>1.0142153300132213E-2</v>
      </c>
    </row>
    <row r="6781" spans="1:12" ht="14.4" x14ac:dyDescent="0.3">
      <c r="A6781" s="7">
        <v>34304</v>
      </c>
      <c r="B6781" s="191">
        <v>461.92999300000002</v>
      </c>
      <c r="C6781" s="191">
        <v>464.47000100000002</v>
      </c>
      <c r="D6781" s="191">
        <v>461.63000499999998</v>
      </c>
      <c r="E6781" s="191">
        <v>461.89001500000001</v>
      </c>
      <c r="F6781" s="192">
        <v>461.89001500000001</v>
      </c>
      <c r="G6781" s="191">
        <v>293870000</v>
      </c>
      <c r="H6781" s="194">
        <f t="shared" si="105"/>
        <v>2.1656163635191942E-4</v>
      </c>
      <c r="I6781" s="193"/>
      <c r="J6781" s="197">
        <v>6779</v>
      </c>
      <c r="K6781" s="234">
        <v>2.1656163635191942E-4</v>
      </c>
      <c r="L6781" s="198">
        <v>1.0145655642792566E-2</v>
      </c>
    </row>
    <row r="6782" spans="1:12" ht="14.4" x14ac:dyDescent="0.3">
      <c r="A6782" s="7">
        <v>34303</v>
      </c>
      <c r="B6782" s="191">
        <v>461.89999399999999</v>
      </c>
      <c r="C6782" s="191">
        <v>463.61999500000002</v>
      </c>
      <c r="D6782" s="191">
        <v>460.45001200000002</v>
      </c>
      <c r="E6782" s="191">
        <v>461.790009</v>
      </c>
      <c r="F6782" s="192">
        <v>461.790009</v>
      </c>
      <c r="G6782" s="191">
        <v>286660000</v>
      </c>
      <c r="H6782" s="194">
        <f t="shared" si="105"/>
        <v>-2.3811431354986046E-4</v>
      </c>
      <c r="I6782" s="193"/>
      <c r="J6782" s="197">
        <v>6780</v>
      </c>
      <c r="K6782" s="234">
        <v>-2.3811431354986046E-4</v>
      </c>
      <c r="L6782" s="198">
        <v>1.0150148662718838E-2</v>
      </c>
    </row>
    <row r="6783" spans="1:12" ht="14.4" x14ac:dyDescent="0.3">
      <c r="A6783" s="7">
        <v>34302</v>
      </c>
      <c r="B6783" s="191">
        <v>463.05999800000001</v>
      </c>
      <c r="C6783" s="191">
        <v>464.82998700000002</v>
      </c>
      <c r="D6783" s="191">
        <v>461.82998700000002</v>
      </c>
      <c r="E6783" s="191">
        <v>461.89999399999999</v>
      </c>
      <c r="F6783" s="192">
        <v>461.89999399999999</v>
      </c>
      <c r="G6783" s="191">
        <v>272710000</v>
      </c>
      <c r="H6783" s="194">
        <f t="shared" si="105"/>
        <v>-2.5050835853025139E-3</v>
      </c>
      <c r="I6783" s="193"/>
      <c r="J6783" s="197">
        <v>6781</v>
      </c>
      <c r="K6783" s="234">
        <v>-2.5050835853025139E-3</v>
      </c>
      <c r="L6783" s="198">
        <v>1.0158508543839304E-2</v>
      </c>
    </row>
    <row r="6784" spans="1:12" ht="14.4" x14ac:dyDescent="0.3">
      <c r="A6784" s="7">
        <v>34299</v>
      </c>
      <c r="B6784" s="191">
        <v>462.35998499999999</v>
      </c>
      <c r="C6784" s="191">
        <v>463.63000499999998</v>
      </c>
      <c r="D6784" s="191">
        <v>462.35998499999999</v>
      </c>
      <c r="E6784" s="191">
        <v>463.05999800000001</v>
      </c>
      <c r="F6784" s="192">
        <v>463.05999800000001</v>
      </c>
      <c r="G6784" s="191">
        <v>90220000</v>
      </c>
      <c r="H6784" s="194">
        <f t="shared" si="105"/>
        <v>1.5139999626049229E-3</v>
      </c>
      <c r="I6784" s="193"/>
      <c r="J6784" s="197">
        <v>6782</v>
      </c>
      <c r="K6784" s="234">
        <v>1.5139999626049229E-3</v>
      </c>
      <c r="L6784" s="198">
        <v>1.0183915394119629E-2</v>
      </c>
    </row>
    <row r="6785" spans="1:12" ht="14.4" x14ac:dyDescent="0.3">
      <c r="A6785" s="7">
        <v>34297</v>
      </c>
      <c r="B6785" s="191">
        <v>461.02999899999998</v>
      </c>
      <c r="C6785" s="191">
        <v>462.89999399999999</v>
      </c>
      <c r="D6785" s="191">
        <v>461.02999899999998</v>
      </c>
      <c r="E6785" s="191">
        <v>462.35998499999999</v>
      </c>
      <c r="F6785" s="192">
        <v>462.35998499999999</v>
      </c>
      <c r="G6785" s="191">
        <v>230630000</v>
      </c>
      <c r="H6785" s="194">
        <f t="shared" si="105"/>
        <v>2.8848144434957248E-3</v>
      </c>
      <c r="I6785" s="193"/>
      <c r="J6785" s="197">
        <v>6783</v>
      </c>
      <c r="K6785" s="234">
        <v>2.8848144434957248E-3</v>
      </c>
      <c r="L6785" s="198">
        <v>1.0185208044766303E-2</v>
      </c>
    </row>
    <row r="6786" spans="1:12" ht="14.4" x14ac:dyDescent="0.3">
      <c r="A6786" s="7">
        <v>34296</v>
      </c>
      <c r="B6786" s="191">
        <v>459.13000499999998</v>
      </c>
      <c r="C6786" s="191">
        <v>461.76998900000001</v>
      </c>
      <c r="D6786" s="191">
        <v>458.47000100000002</v>
      </c>
      <c r="E6786" s="191">
        <v>461.02999899999998</v>
      </c>
      <c r="F6786" s="192">
        <v>461.02999899999998</v>
      </c>
      <c r="G6786" s="191">
        <v>260400000</v>
      </c>
      <c r="H6786" s="194">
        <f t="shared" si="105"/>
        <v>4.1382483813054045E-3</v>
      </c>
      <c r="I6786" s="193"/>
      <c r="J6786" s="197">
        <v>6784</v>
      </c>
      <c r="K6786" s="234">
        <v>4.1382483813054045E-3</v>
      </c>
      <c r="L6786" s="198">
        <v>1.0193211219701973E-2</v>
      </c>
    </row>
    <row r="6787" spans="1:12" ht="14.4" x14ac:dyDescent="0.3">
      <c r="A6787" s="7">
        <v>34295</v>
      </c>
      <c r="B6787" s="191">
        <v>462.60000600000001</v>
      </c>
      <c r="C6787" s="191">
        <v>462.60000600000001</v>
      </c>
      <c r="D6787" s="191">
        <v>457.07998700000002</v>
      </c>
      <c r="E6787" s="191">
        <v>459.13000499999998</v>
      </c>
      <c r="F6787" s="192">
        <v>459.13000499999998</v>
      </c>
      <c r="G6787" s="191">
        <v>280130000</v>
      </c>
      <c r="H6787" s="194">
        <f t="shared" si="105"/>
        <v>-7.5010829117888615E-3</v>
      </c>
      <c r="I6787" s="193"/>
      <c r="J6787" s="197">
        <v>6785</v>
      </c>
      <c r="K6787" s="234">
        <v>-7.5010829117888615E-3</v>
      </c>
      <c r="L6787" s="198">
        <v>1.0195626058366453E-2</v>
      </c>
    </row>
    <row r="6788" spans="1:12" ht="14.4" x14ac:dyDescent="0.3">
      <c r="A6788" s="7">
        <v>34292</v>
      </c>
      <c r="B6788" s="191">
        <v>463.58999599999999</v>
      </c>
      <c r="C6788" s="191">
        <v>463.60000600000001</v>
      </c>
      <c r="D6788" s="191">
        <v>460.02999899999998</v>
      </c>
      <c r="E6788" s="191">
        <v>462.60000600000001</v>
      </c>
      <c r="F6788" s="192">
        <v>462.60000600000001</v>
      </c>
      <c r="G6788" s="191">
        <v>302970000</v>
      </c>
      <c r="H6788" s="194">
        <f t="shared" ref="H6788:H6851" si="106">(F6788-F6789)/F6789</f>
        <v>-2.2000539471987387E-3</v>
      </c>
      <c r="I6788" s="193"/>
      <c r="J6788" s="197">
        <v>6786</v>
      </c>
      <c r="K6788" s="234">
        <v>-2.2000539471987387E-3</v>
      </c>
      <c r="L6788" s="198">
        <v>1.0199620684366674E-2</v>
      </c>
    </row>
    <row r="6789" spans="1:12" ht="14.4" x14ac:dyDescent="0.3">
      <c r="A6789" s="7">
        <v>34291</v>
      </c>
      <c r="B6789" s="191">
        <v>464.82998700000002</v>
      </c>
      <c r="C6789" s="191">
        <v>464.88000499999998</v>
      </c>
      <c r="D6789" s="191">
        <v>461.73001099999999</v>
      </c>
      <c r="E6789" s="191">
        <v>463.61999500000002</v>
      </c>
      <c r="F6789" s="192">
        <v>463.61999500000002</v>
      </c>
      <c r="G6789" s="191">
        <v>313490000</v>
      </c>
      <c r="H6789" s="194">
        <f t="shared" si="106"/>
        <v>-2.5601923476697465E-3</v>
      </c>
      <c r="I6789" s="193"/>
      <c r="J6789" s="197">
        <v>6787</v>
      </c>
      <c r="K6789" s="234">
        <v>-2.5601923476697465E-3</v>
      </c>
      <c r="L6789" s="198">
        <v>1.020173247233894E-2</v>
      </c>
    </row>
    <row r="6790" spans="1:12" ht="14.4" x14ac:dyDescent="0.3">
      <c r="A6790" s="7">
        <v>34290</v>
      </c>
      <c r="B6790" s="191">
        <v>466.73998999999998</v>
      </c>
      <c r="C6790" s="191">
        <v>467.23998999999998</v>
      </c>
      <c r="D6790" s="191">
        <v>462.73001099999999</v>
      </c>
      <c r="E6790" s="191">
        <v>464.80999800000001</v>
      </c>
      <c r="F6790" s="192">
        <v>464.80999800000001</v>
      </c>
      <c r="G6790" s="191">
        <v>316940000</v>
      </c>
      <c r="H6790" s="194">
        <f t="shared" si="106"/>
        <v>-4.1350474382963638E-3</v>
      </c>
      <c r="I6790" s="193"/>
      <c r="J6790" s="197">
        <v>6788</v>
      </c>
      <c r="K6790" s="234">
        <v>-4.1350474382963638E-3</v>
      </c>
      <c r="L6790" s="198">
        <v>1.0223646515500033E-2</v>
      </c>
    </row>
    <row r="6791" spans="1:12" ht="14.4" x14ac:dyDescent="0.3">
      <c r="A6791" s="7">
        <v>34289</v>
      </c>
      <c r="B6791" s="191">
        <v>463.75</v>
      </c>
      <c r="C6791" s="191">
        <v>466.73998999999998</v>
      </c>
      <c r="D6791" s="191">
        <v>462.97000100000002</v>
      </c>
      <c r="E6791" s="191">
        <v>466.73998999999998</v>
      </c>
      <c r="F6791" s="192">
        <v>466.73998999999998</v>
      </c>
      <c r="G6791" s="191">
        <v>303980000</v>
      </c>
      <c r="H6791" s="194">
        <f t="shared" si="106"/>
        <v>6.4474177897573641E-3</v>
      </c>
      <c r="I6791" s="193"/>
      <c r="J6791" s="197">
        <v>6789</v>
      </c>
      <c r="K6791" s="234">
        <v>6.4474177897573641E-3</v>
      </c>
      <c r="L6791" s="198">
        <v>1.0226124403794673E-2</v>
      </c>
    </row>
    <row r="6792" spans="1:12" ht="14.4" x14ac:dyDescent="0.3">
      <c r="A6792" s="7">
        <v>34288</v>
      </c>
      <c r="B6792" s="191">
        <v>465.39001500000001</v>
      </c>
      <c r="C6792" s="191">
        <v>466.13000499999998</v>
      </c>
      <c r="D6792" s="191">
        <v>463.01001000000002</v>
      </c>
      <c r="E6792" s="191">
        <v>463.75</v>
      </c>
      <c r="F6792" s="192">
        <v>463.75</v>
      </c>
      <c r="G6792" s="191">
        <v>251030000</v>
      </c>
      <c r="H6792" s="194">
        <f t="shared" si="106"/>
        <v>-3.5239582869005157E-3</v>
      </c>
      <c r="I6792" s="193"/>
      <c r="J6792" s="197">
        <v>6790</v>
      </c>
      <c r="K6792" s="234">
        <v>-3.5239582869005157E-3</v>
      </c>
      <c r="L6792" s="198">
        <v>1.0254006993006123E-2</v>
      </c>
    </row>
    <row r="6793" spans="1:12" ht="14.4" x14ac:dyDescent="0.3">
      <c r="A6793" s="7">
        <v>34285</v>
      </c>
      <c r="B6793" s="191">
        <v>462.64001500000001</v>
      </c>
      <c r="C6793" s="191">
        <v>465.83999599999999</v>
      </c>
      <c r="D6793" s="191">
        <v>462.64001500000001</v>
      </c>
      <c r="E6793" s="191">
        <v>465.39001500000001</v>
      </c>
      <c r="F6793" s="192">
        <v>465.39001500000001</v>
      </c>
      <c r="G6793" s="191">
        <v>326240000</v>
      </c>
      <c r="H6793" s="194">
        <f t="shared" si="106"/>
        <v>5.9441464439689675E-3</v>
      </c>
      <c r="I6793" s="193"/>
      <c r="J6793" s="197">
        <v>6791</v>
      </c>
      <c r="K6793" s="234">
        <v>5.9441464439689675E-3</v>
      </c>
      <c r="L6793" s="198">
        <v>1.0264935780914678E-2</v>
      </c>
    </row>
    <row r="6794" spans="1:12" ht="14.4" x14ac:dyDescent="0.3">
      <c r="A6794" s="7">
        <v>34284</v>
      </c>
      <c r="B6794" s="191">
        <v>463.72000100000002</v>
      </c>
      <c r="C6794" s="191">
        <v>464.959991</v>
      </c>
      <c r="D6794" s="191">
        <v>462.48998999999998</v>
      </c>
      <c r="E6794" s="191">
        <v>462.64001500000001</v>
      </c>
      <c r="F6794" s="192">
        <v>462.64001500000001</v>
      </c>
      <c r="G6794" s="191">
        <v>283820000</v>
      </c>
      <c r="H6794" s="194">
        <f t="shared" si="106"/>
        <v>-2.3289614372273312E-3</v>
      </c>
      <c r="I6794" s="193"/>
      <c r="J6794" s="197">
        <v>6792</v>
      </c>
      <c r="K6794" s="234">
        <v>-2.3289614372273312E-3</v>
      </c>
      <c r="L6794" s="198">
        <v>1.0269933234256847E-2</v>
      </c>
    </row>
    <row r="6795" spans="1:12" ht="14.4" x14ac:dyDescent="0.3">
      <c r="A6795" s="7">
        <v>34283</v>
      </c>
      <c r="B6795" s="191">
        <v>460.39999399999999</v>
      </c>
      <c r="C6795" s="191">
        <v>463.72000100000002</v>
      </c>
      <c r="D6795" s="191">
        <v>459.57000699999998</v>
      </c>
      <c r="E6795" s="191">
        <v>463.72000100000002</v>
      </c>
      <c r="F6795" s="192">
        <v>463.72000100000002</v>
      </c>
      <c r="G6795" s="191">
        <v>283450000</v>
      </c>
      <c r="H6795" s="194">
        <f t="shared" si="106"/>
        <v>7.3643127663547319E-3</v>
      </c>
      <c r="I6795" s="193"/>
      <c r="J6795" s="197">
        <v>6793</v>
      </c>
      <c r="K6795" s="234">
        <v>7.3643127663547319E-3</v>
      </c>
      <c r="L6795" s="198">
        <v>1.0270908322907885E-2</v>
      </c>
    </row>
    <row r="6796" spans="1:12" ht="14.4" x14ac:dyDescent="0.3">
      <c r="A6796" s="7">
        <v>34282</v>
      </c>
      <c r="B6796" s="191">
        <v>460.209991</v>
      </c>
      <c r="C6796" s="191">
        <v>463.42001299999998</v>
      </c>
      <c r="D6796" s="191">
        <v>460.209991</v>
      </c>
      <c r="E6796" s="191">
        <v>460.32998700000002</v>
      </c>
      <c r="F6796" s="192">
        <v>460.32998700000002</v>
      </c>
      <c r="G6796" s="191">
        <v>276360000</v>
      </c>
      <c r="H6796" s="194">
        <f t="shared" si="106"/>
        <v>2.6074184034830016E-4</v>
      </c>
      <c r="I6796" s="193"/>
      <c r="J6796" s="197">
        <v>6794</v>
      </c>
      <c r="K6796" s="234">
        <v>2.6074184034830016E-4</v>
      </c>
      <c r="L6796" s="198">
        <v>1.0282453245581436E-2</v>
      </c>
    </row>
    <row r="6797" spans="1:12" ht="14.4" x14ac:dyDescent="0.3">
      <c r="A6797" s="7">
        <v>34281</v>
      </c>
      <c r="B6797" s="191">
        <v>459.57000699999998</v>
      </c>
      <c r="C6797" s="191">
        <v>461.540009</v>
      </c>
      <c r="D6797" s="191">
        <v>458.77999899999998</v>
      </c>
      <c r="E6797" s="191">
        <v>460.209991</v>
      </c>
      <c r="F6797" s="192">
        <v>460.209991</v>
      </c>
      <c r="G6797" s="191">
        <v>234340000</v>
      </c>
      <c r="H6797" s="194">
        <f t="shared" si="106"/>
        <v>1.3925712954545068E-3</v>
      </c>
      <c r="I6797" s="193"/>
      <c r="J6797" s="197">
        <v>6795</v>
      </c>
      <c r="K6797" s="234">
        <v>1.3925712954545068E-3</v>
      </c>
      <c r="L6797" s="198">
        <v>1.0287014740795157E-2</v>
      </c>
    </row>
    <row r="6798" spans="1:12" ht="14.4" x14ac:dyDescent="0.3">
      <c r="A6798" s="7">
        <v>34278</v>
      </c>
      <c r="B6798" s="191">
        <v>457.48998999999998</v>
      </c>
      <c r="C6798" s="191">
        <v>459.63000499999998</v>
      </c>
      <c r="D6798" s="191">
        <v>454.35998499999999</v>
      </c>
      <c r="E6798" s="191">
        <v>459.57000699999998</v>
      </c>
      <c r="F6798" s="192">
        <v>459.57000699999998</v>
      </c>
      <c r="G6798" s="191">
        <v>336890000</v>
      </c>
      <c r="H6798" s="194">
        <f t="shared" si="106"/>
        <v>4.5465847241816116E-3</v>
      </c>
      <c r="I6798" s="193"/>
      <c r="J6798" s="197">
        <v>6796</v>
      </c>
      <c r="K6798" s="234">
        <v>4.5465847241816116E-3</v>
      </c>
      <c r="L6798" s="198">
        <v>1.0291406800400634E-2</v>
      </c>
    </row>
    <row r="6799" spans="1:12" ht="14.4" x14ac:dyDescent="0.3">
      <c r="A6799" s="7">
        <v>34277</v>
      </c>
      <c r="B6799" s="191">
        <v>463.01998900000001</v>
      </c>
      <c r="C6799" s="191">
        <v>463.16000400000001</v>
      </c>
      <c r="D6799" s="191">
        <v>457.26001000000002</v>
      </c>
      <c r="E6799" s="191">
        <v>457.48998999999998</v>
      </c>
      <c r="F6799" s="192">
        <v>457.48998999999998</v>
      </c>
      <c r="G6799" s="191">
        <v>323430000</v>
      </c>
      <c r="H6799" s="194">
        <f t="shared" si="106"/>
        <v>-1.1943326705923341E-2</v>
      </c>
      <c r="I6799" s="193"/>
      <c r="J6799" s="197">
        <v>6797</v>
      </c>
      <c r="K6799" s="234">
        <v>-1.1943326705923341E-2</v>
      </c>
      <c r="L6799" s="198">
        <v>1.0292059984214751E-2</v>
      </c>
    </row>
    <row r="6800" spans="1:12" ht="14.4" x14ac:dyDescent="0.3">
      <c r="A6800" s="7">
        <v>34276</v>
      </c>
      <c r="B6800" s="191">
        <v>468.44000199999999</v>
      </c>
      <c r="C6800" s="191">
        <v>468.60998499999999</v>
      </c>
      <c r="D6800" s="191">
        <v>460.95001200000002</v>
      </c>
      <c r="E6800" s="191">
        <v>463.01998900000001</v>
      </c>
      <c r="F6800" s="192">
        <v>463.01998900000001</v>
      </c>
      <c r="G6800" s="191">
        <v>342110000</v>
      </c>
      <c r="H6800" s="194">
        <f t="shared" si="106"/>
        <v>-1.1570346206257558E-2</v>
      </c>
      <c r="I6800" s="193"/>
      <c r="J6800" s="197">
        <v>6798</v>
      </c>
      <c r="K6800" s="234">
        <v>-1.1570346206257558E-2</v>
      </c>
      <c r="L6800" s="198">
        <v>1.0295301962278503E-2</v>
      </c>
    </row>
    <row r="6801" spans="1:12" ht="14.4" x14ac:dyDescent="0.3">
      <c r="A6801" s="7">
        <v>34275</v>
      </c>
      <c r="B6801" s="191">
        <v>469.10000600000001</v>
      </c>
      <c r="C6801" s="191">
        <v>469.10000600000001</v>
      </c>
      <c r="D6801" s="191">
        <v>466.20001200000002</v>
      </c>
      <c r="E6801" s="191">
        <v>468.44000199999999</v>
      </c>
      <c r="F6801" s="192">
        <v>468.44000199999999</v>
      </c>
      <c r="G6801" s="191">
        <v>304780000</v>
      </c>
      <c r="H6801" s="194">
        <f t="shared" si="106"/>
        <v>-1.4069579866942379E-3</v>
      </c>
      <c r="I6801" s="193"/>
      <c r="J6801" s="197">
        <v>6799</v>
      </c>
      <c r="K6801" s="234">
        <v>-1.4069579866942379E-3</v>
      </c>
      <c r="L6801" s="198">
        <v>1.0300096517175592E-2</v>
      </c>
    </row>
    <row r="6802" spans="1:12" ht="14.4" x14ac:dyDescent="0.3">
      <c r="A6802" s="7">
        <v>34274</v>
      </c>
      <c r="B6802" s="191">
        <v>467.82998700000002</v>
      </c>
      <c r="C6802" s="191">
        <v>469.10998499999999</v>
      </c>
      <c r="D6802" s="191">
        <v>467.32998700000002</v>
      </c>
      <c r="E6802" s="191">
        <v>469.10000600000001</v>
      </c>
      <c r="F6802" s="192">
        <v>469.10000600000001</v>
      </c>
      <c r="G6802" s="191">
        <v>256030000</v>
      </c>
      <c r="H6802" s="194">
        <f t="shared" si="106"/>
        <v>2.7147019970739728E-3</v>
      </c>
      <c r="I6802" s="193"/>
      <c r="J6802" s="197">
        <v>6800</v>
      </c>
      <c r="K6802" s="234">
        <v>2.7147019970739728E-3</v>
      </c>
      <c r="L6802" s="198">
        <v>1.0303087784137547E-2</v>
      </c>
    </row>
    <row r="6803" spans="1:12" ht="14.4" x14ac:dyDescent="0.3">
      <c r="A6803" s="7">
        <v>34271</v>
      </c>
      <c r="B6803" s="191">
        <v>467.72000100000002</v>
      </c>
      <c r="C6803" s="191">
        <v>468.20001200000002</v>
      </c>
      <c r="D6803" s="191">
        <v>467.36999500000002</v>
      </c>
      <c r="E6803" s="191">
        <v>467.82998700000002</v>
      </c>
      <c r="F6803" s="192">
        <v>467.82998700000002</v>
      </c>
      <c r="G6803" s="191">
        <v>270570000</v>
      </c>
      <c r="H6803" s="194">
        <f t="shared" si="106"/>
        <v>2.1374724231673577E-4</v>
      </c>
      <c r="I6803" s="193"/>
      <c r="J6803" s="197">
        <v>6801</v>
      </c>
      <c r="K6803" s="234">
        <v>2.1374724231673577E-4</v>
      </c>
      <c r="L6803" s="198">
        <v>1.0310469408141809E-2</v>
      </c>
    </row>
    <row r="6804" spans="1:12" ht="14.4" x14ac:dyDescent="0.3">
      <c r="A6804" s="7">
        <v>34270</v>
      </c>
      <c r="B6804" s="191">
        <v>464.51998900000001</v>
      </c>
      <c r="C6804" s="191">
        <v>468.76001000000002</v>
      </c>
      <c r="D6804" s="191">
        <v>464.51998900000001</v>
      </c>
      <c r="E6804" s="191">
        <v>467.73001099999999</v>
      </c>
      <c r="F6804" s="192">
        <v>467.73001099999999</v>
      </c>
      <c r="G6804" s="191">
        <v>301220000</v>
      </c>
      <c r="H6804" s="194">
        <f t="shared" si="106"/>
        <v>6.7153657922353859E-3</v>
      </c>
      <c r="I6804" s="193"/>
      <c r="J6804" s="197">
        <v>6802</v>
      </c>
      <c r="K6804" s="234">
        <v>6.7153657922353859E-3</v>
      </c>
      <c r="L6804" s="198">
        <v>1.031769993500662E-2</v>
      </c>
    </row>
    <row r="6805" spans="1:12" ht="14.4" x14ac:dyDescent="0.3">
      <c r="A6805" s="7">
        <v>34269</v>
      </c>
      <c r="B6805" s="191">
        <v>464.29998799999998</v>
      </c>
      <c r="C6805" s="191">
        <v>464.60998499999999</v>
      </c>
      <c r="D6805" s="191">
        <v>463.35998499999999</v>
      </c>
      <c r="E6805" s="191">
        <v>464.60998499999999</v>
      </c>
      <c r="F6805" s="192">
        <v>464.60998499999999</v>
      </c>
      <c r="G6805" s="191">
        <v>279830000</v>
      </c>
      <c r="H6805" s="194">
        <f t="shared" si="106"/>
        <v>6.6766531986214449E-4</v>
      </c>
      <c r="I6805" s="193"/>
      <c r="J6805" s="197">
        <v>6803</v>
      </c>
      <c r="K6805" s="234">
        <v>6.6766531986214449E-4</v>
      </c>
      <c r="L6805" s="198">
        <v>1.0318688874419725E-2</v>
      </c>
    </row>
    <row r="6806" spans="1:12" ht="14.4" x14ac:dyDescent="0.3">
      <c r="A6806" s="7">
        <v>34268</v>
      </c>
      <c r="B6806" s="191">
        <v>464.20001200000002</v>
      </c>
      <c r="C6806" s="191">
        <v>464.32000699999998</v>
      </c>
      <c r="D6806" s="191">
        <v>462.64999399999999</v>
      </c>
      <c r="E6806" s="191">
        <v>464.29998799999998</v>
      </c>
      <c r="F6806" s="192">
        <v>464.29998799999998</v>
      </c>
      <c r="G6806" s="191">
        <v>284530000</v>
      </c>
      <c r="H6806" s="194">
        <f t="shared" si="106"/>
        <v>2.1537267862020143E-4</v>
      </c>
      <c r="I6806" s="193"/>
      <c r="J6806" s="197">
        <v>6804</v>
      </c>
      <c r="K6806" s="234">
        <v>2.1537267862020143E-4</v>
      </c>
      <c r="L6806" s="198">
        <v>1.0337815249497857E-2</v>
      </c>
    </row>
    <row r="6807" spans="1:12" ht="14.4" x14ac:dyDescent="0.3">
      <c r="A6807" s="7">
        <v>34267</v>
      </c>
      <c r="B6807" s="191">
        <v>463.26998900000001</v>
      </c>
      <c r="C6807" s="191">
        <v>464.48998999999998</v>
      </c>
      <c r="D6807" s="191">
        <v>462.04998799999998</v>
      </c>
      <c r="E6807" s="191">
        <v>464.20001200000002</v>
      </c>
      <c r="F6807" s="192">
        <v>464.20001200000002</v>
      </c>
      <c r="G6807" s="191">
        <v>260310000</v>
      </c>
      <c r="H6807" s="194">
        <f t="shared" si="106"/>
        <v>2.0075183415345422E-3</v>
      </c>
      <c r="I6807" s="193"/>
      <c r="J6807" s="197">
        <v>6805</v>
      </c>
      <c r="K6807" s="234">
        <v>2.0075183415345422E-3</v>
      </c>
      <c r="L6807" s="198">
        <v>1.0349777401379308E-2</v>
      </c>
    </row>
    <row r="6808" spans="1:12" ht="14.4" x14ac:dyDescent="0.3">
      <c r="A6808" s="7">
        <v>34264</v>
      </c>
      <c r="B6808" s="191">
        <v>465.35998499999999</v>
      </c>
      <c r="C6808" s="191">
        <v>467.82000699999998</v>
      </c>
      <c r="D6808" s="191">
        <v>463.26998900000001</v>
      </c>
      <c r="E6808" s="191">
        <v>463.26998900000001</v>
      </c>
      <c r="F6808" s="192">
        <v>463.26998900000001</v>
      </c>
      <c r="G6808" s="191">
        <v>301440000</v>
      </c>
      <c r="H6808" s="194">
        <f t="shared" si="106"/>
        <v>-4.4911381884284382E-3</v>
      </c>
      <c r="I6808" s="193"/>
      <c r="J6808" s="197">
        <v>6806</v>
      </c>
      <c r="K6808" s="234">
        <v>-4.4911381884284382E-3</v>
      </c>
      <c r="L6808" s="198">
        <v>1.0351642881683817E-2</v>
      </c>
    </row>
    <row r="6809" spans="1:12" ht="14.4" x14ac:dyDescent="0.3">
      <c r="A6809" s="7">
        <v>34263</v>
      </c>
      <c r="B6809" s="191">
        <v>466.05999800000001</v>
      </c>
      <c r="C6809" s="191">
        <v>466.64001500000001</v>
      </c>
      <c r="D6809" s="191">
        <v>464.38000499999998</v>
      </c>
      <c r="E6809" s="191">
        <v>465.35998499999999</v>
      </c>
      <c r="F6809" s="192">
        <v>465.35998499999999</v>
      </c>
      <c r="G6809" s="191">
        <v>289600000</v>
      </c>
      <c r="H6809" s="194">
        <f t="shared" si="106"/>
        <v>-1.5234234971914441E-3</v>
      </c>
      <c r="I6809" s="193"/>
      <c r="J6809" s="197">
        <v>6807</v>
      </c>
      <c r="K6809" s="234">
        <v>-1.5234234971914441E-3</v>
      </c>
      <c r="L6809" s="198">
        <v>1.0357480797865606E-2</v>
      </c>
    </row>
    <row r="6810" spans="1:12" ht="14.4" x14ac:dyDescent="0.3">
      <c r="A6810" s="7">
        <v>34262</v>
      </c>
      <c r="B6810" s="191">
        <v>466.209991</v>
      </c>
      <c r="C6810" s="191">
        <v>466.86999500000002</v>
      </c>
      <c r="D6810" s="191">
        <v>464.540009</v>
      </c>
      <c r="E6810" s="191">
        <v>466.07000699999998</v>
      </c>
      <c r="F6810" s="192">
        <v>466.07000699999998</v>
      </c>
      <c r="G6810" s="191">
        <v>305670000</v>
      </c>
      <c r="H6810" s="194">
        <f t="shared" si="106"/>
        <v>-3.0025954548886267E-4</v>
      </c>
      <c r="I6810" s="193"/>
      <c r="J6810" s="197">
        <v>6808</v>
      </c>
      <c r="K6810" s="234">
        <v>-3.0025954548886267E-4</v>
      </c>
      <c r="L6810" s="198">
        <v>1.0396124183703725E-2</v>
      </c>
    </row>
    <row r="6811" spans="1:12" ht="14.4" x14ac:dyDescent="0.3">
      <c r="A6811" s="7">
        <v>34261</v>
      </c>
      <c r="B6811" s="191">
        <v>468.41000400000001</v>
      </c>
      <c r="C6811" s="191">
        <v>468.64001500000001</v>
      </c>
      <c r="D6811" s="191">
        <v>464.79998799999998</v>
      </c>
      <c r="E6811" s="191">
        <v>466.209991</v>
      </c>
      <c r="F6811" s="192">
        <v>466.209991</v>
      </c>
      <c r="G6811" s="191">
        <v>304400000</v>
      </c>
      <c r="H6811" s="194">
        <f t="shared" si="106"/>
        <v>-4.7817716781273405E-3</v>
      </c>
      <c r="I6811" s="193"/>
      <c r="J6811" s="197">
        <v>6809</v>
      </c>
      <c r="K6811" s="234">
        <v>-4.7817716781273405E-3</v>
      </c>
      <c r="L6811" s="198">
        <v>1.0416510156543617E-2</v>
      </c>
    </row>
    <row r="6812" spans="1:12" ht="14.4" x14ac:dyDescent="0.3">
      <c r="A6812" s="7">
        <v>34260</v>
      </c>
      <c r="B6812" s="191">
        <v>469.5</v>
      </c>
      <c r="C6812" s="191">
        <v>470.040009</v>
      </c>
      <c r="D6812" s="191">
        <v>468.01998900000001</v>
      </c>
      <c r="E6812" s="191">
        <v>468.45001200000002</v>
      </c>
      <c r="F6812" s="192">
        <v>468.45001200000002</v>
      </c>
      <c r="G6812" s="191">
        <v>329580000</v>
      </c>
      <c r="H6812" s="194">
        <f t="shared" si="106"/>
        <v>-2.2363961661341532E-3</v>
      </c>
      <c r="I6812" s="193"/>
      <c r="J6812" s="197">
        <v>6810</v>
      </c>
      <c r="K6812" s="234">
        <v>-2.2363961661341532E-3</v>
      </c>
      <c r="L6812" s="198">
        <v>1.0419218560000009E-2</v>
      </c>
    </row>
    <row r="6813" spans="1:12" ht="14.4" x14ac:dyDescent="0.3">
      <c r="A6813" s="7">
        <v>34257</v>
      </c>
      <c r="B6813" s="191">
        <v>466.82998700000002</v>
      </c>
      <c r="C6813" s="191">
        <v>471.10000600000001</v>
      </c>
      <c r="D6813" s="191">
        <v>466.82998700000002</v>
      </c>
      <c r="E6813" s="191">
        <v>469.5</v>
      </c>
      <c r="F6813" s="192">
        <v>469.5</v>
      </c>
      <c r="G6813" s="191">
        <v>366110000</v>
      </c>
      <c r="H6813" s="194">
        <f t="shared" si="106"/>
        <v>5.7194547787265066E-3</v>
      </c>
      <c r="I6813" s="193"/>
      <c r="J6813" s="197">
        <v>6811</v>
      </c>
      <c r="K6813" s="234">
        <v>5.7194547787265066E-3</v>
      </c>
      <c r="L6813" s="198">
        <v>1.0422230229357425E-2</v>
      </c>
    </row>
    <row r="6814" spans="1:12" ht="14.4" x14ac:dyDescent="0.3">
      <c r="A6814" s="7">
        <v>34256</v>
      </c>
      <c r="B6814" s="191">
        <v>461.54998799999998</v>
      </c>
      <c r="C6814" s="191">
        <v>466.82998700000002</v>
      </c>
      <c r="D6814" s="191">
        <v>461.54998799999998</v>
      </c>
      <c r="E6814" s="191">
        <v>466.82998700000002</v>
      </c>
      <c r="F6814" s="192">
        <v>466.82998700000002</v>
      </c>
      <c r="G6814" s="191">
        <v>352530000</v>
      </c>
      <c r="H6814" s="194">
        <f t="shared" si="106"/>
        <v>1.1571208727626009E-2</v>
      </c>
      <c r="I6814" s="193"/>
      <c r="J6814" s="197">
        <v>6812</v>
      </c>
      <c r="K6814" s="234">
        <v>1.1571208727626009E-2</v>
      </c>
      <c r="L6814" s="198">
        <v>1.042941832566671E-2</v>
      </c>
    </row>
    <row r="6815" spans="1:12" ht="14.4" x14ac:dyDescent="0.3">
      <c r="A6815" s="7">
        <v>34255</v>
      </c>
      <c r="B6815" s="191">
        <v>461.11999500000002</v>
      </c>
      <c r="C6815" s="191">
        <v>461.98001099999999</v>
      </c>
      <c r="D6815" s="191">
        <v>460.76001000000002</v>
      </c>
      <c r="E6815" s="191">
        <v>461.48998999999998</v>
      </c>
      <c r="F6815" s="192">
        <v>461.48998999999998</v>
      </c>
      <c r="G6815" s="191">
        <v>290930000</v>
      </c>
      <c r="H6815" s="194">
        <f t="shared" si="106"/>
        <v>8.0238333625060065E-4</v>
      </c>
      <c r="I6815" s="193"/>
      <c r="J6815" s="197">
        <v>6813</v>
      </c>
      <c r="K6815" s="234">
        <v>8.0238333625060065E-4</v>
      </c>
      <c r="L6815" s="198">
        <v>1.0434204752046693E-2</v>
      </c>
    </row>
    <row r="6816" spans="1:12" ht="14.4" x14ac:dyDescent="0.3">
      <c r="A6816" s="7">
        <v>34254</v>
      </c>
      <c r="B6816" s="191">
        <v>461.040009</v>
      </c>
      <c r="C6816" s="191">
        <v>462.47000100000002</v>
      </c>
      <c r="D6816" s="191">
        <v>460.73001099999999</v>
      </c>
      <c r="E6816" s="191">
        <v>461.11999500000002</v>
      </c>
      <c r="F6816" s="192">
        <v>461.11999500000002</v>
      </c>
      <c r="G6816" s="191">
        <v>263970000</v>
      </c>
      <c r="H6816" s="194">
        <f t="shared" si="106"/>
        <v>5.207212233041751E-4</v>
      </c>
      <c r="I6816" s="193"/>
      <c r="J6816" s="197">
        <v>6814</v>
      </c>
      <c r="K6816" s="234">
        <v>5.207212233041751E-4</v>
      </c>
      <c r="L6816" s="198">
        <v>1.0439635045840022E-2</v>
      </c>
    </row>
    <row r="6817" spans="1:12" ht="14.4" x14ac:dyDescent="0.3">
      <c r="A6817" s="7">
        <v>34253</v>
      </c>
      <c r="B6817" s="191">
        <v>460.30999800000001</v>
      </c>
      <c r="C6817" s="191">
        <v>461.86999500000002</v>
      </c>
      <c r="D6817" s="191">
        <v>460.30999800000001</v>
      </c>
      <c r="E6817" s="191">
        <v>460.88000499999998</v>
      </c>
      <c r="F6817" s="192">
        <v>460.88000499999998</v>
      </c>
      <c r="G6817" s="191">
        <v>183060000</v>
      </c>
      <c r="H6817" s="194">
        <f t="shared" si="106"/>
        <v>1.2383111435263145E-3</v>
      </c>
      <c r="I6817" s="193"/>
      <c r="J6817" s="197">
        <v>6815</v>
      </c>
      <c r="K6817" s="234">
        <v>1.2383111435263145E-3</v>
      </c>
      <c r="L6817" s="198">
        <v>1.0449532633197438E-2</v>
      </c>
    </row>
    <row r="6818" spans="1:12" ht="14.4" x14ac:dyDescent="0.3">
      <c r="A6818" s="7">
        <v>34250</v>
      </c>
      <c r="B6818" s="191">
        <v>459.17999300000002</v>
      </c>
      <c r="C6818" s="191">
        <v>460.98998999999998</v>
      </c>
      <c r="D6818" s="191">
        <v>456.39999399999999</v>
      </c>
      <c r="E6818" s="191">
        <v>460.30999800000001</v>
      </c>
      <c r="F6818" s="192">
        <v>460.30999800000001</v>
      </c>
      <c r="G6818" s="191">
        <v>243600000</v>
      </c>
      <c r="H6818" s="194">
        <f t="shared" si="106"/>
        <v>2.4609195026491122E-3</v>
      </c>
      <c r="I6818" s="193"/>
      <c r="J6818" s="197">
        <v>6816</v>
      </c>
      <c r="K6818" s="234">
        <v>2.4609195026491122E-3</v>
      </c>
      <c r="L6818" s="198">
        <v>1.0453846495095315E-2</v>
      </c>
    </row>
    <row r="6819" spans="1:12" ht="14.4" x14ac:dyDescent="0.3">
      <c r="A6819" s="7">
        <v>34249</v>
      </c>
      <c r="B6819" s="191">
        <v>460.709991</v>
      </c>
      <c r="C6819" s="191">
        <v>461.13000499999998</v>
      </c>
      <c r="D6819" s="191">
        <v>459.07998700000002</v>
      </c>
      <c r="E6819" s="191">
        <v>459.17999300000002</v>
      </c>
      <c r="F6819" s="192">
        <v>459.17999300000002</v>
      </c>
      <c r="G6819" s="191">
        <v>255210000</v>
      </c>
      <c r="H6819" s="194">
        <f t="shared" si="106"/>
        <v>-3.3858510957556626E-3</v>
      </c>
      <c r="I6819" s="193"/>
      <c r="J6819" s="197">
        <v>6817</v>
      </c>
      <c r="K6819" s="234">
        <v>-3.3858510957556626E-3</v>
      </c>
      <c r="L6819" s="198">
        <v>1.0466201198317341E-2</v>
      </c>
    </row>
    <row r="6820" spans="1:12" ht="14.4" x14ac:dyDescent="0.3">
      <c r="A6820" s="7">
        <v>34248</v>
      </c>
      <c r="B6820" s="191">
        <v>461.23998999999998</v>
      </c>
      <c r="C6820" s="191">
        <v>462.60000600000001</v>
      </c>
      <c r="D6820" s="191">
        <v>460.26001000000002</v>
      </c>
      <c r="E6820" s="191">
        <v>460.73998999999998</v>
      </c>
      <c r="F6820" s="192">
        <v>460.73998999999998</v>
      </c>
      <c r="G6820" s="191">
        <v>277070000</v>
      </c>
      <c r="H6820" s="194">
        <f t="shared" si="106"/>
        <v>-9.974457676294199E-4</v>
      </c>
      <c r="I6820" s="193"/>
      <c r="J6820" s="197">
        <v>6818</v>
      </c>
      <c r="K6820" s="234">
        <v>-9.974457676294199E-4</v>
      </c>
      <c r="L6820" s="198">
        <v>1.0468221700745692E-2</v>
      </c>
    </row>
    <row r="6821" spans="1:12" ht="14.4" x14ac:dyDescent="0.3">
      <c r="A6821" s="7">
        <v>34247</v>
      </c>
      <c r="B6821" s="191">
        <v>461.33999599999999</v>
      </c>
      <c r="C6821" s="191">
        <v>463.14999399999999</v>
      </c>
      <c r="D6821" s="191">
        <v>459.45001200000002</v>
      </c>
      <c r="E6821" s="191">
        <v>461.20001200000002</v>
      </c>
      <c r="F6821" s="192">
        <v>461.20001200000002</v>
      </c>
      <c r="G6821" s="191">
        <v>294570000</v>
      </c>
      <c r="H6821" s="194">
        <f t="shared" si="106"/>
        <v>-3.0342914382816685E-4</v>
      </c>
      <c r="I6821" s="193"/>
      <c r="J6821" s="197">
        <v>6819</v>
      </c>
      <c r="K6821" s="234">
        <v>-3.0342914382816685E-4</v>
      </c>
      <c r="L6821" s="198">
        <v>1.0484959191910882E-2</v>
      </c>
    </row>
    <row r="6822" spans="1:12" ht="14.4" x14ac:dyDescent="0.3">
      <c r="A6822" s="7">
        <v>34246</v>
      </c>
      <c r="B6822" s="191">
        <v>461.27999899999998</v>
      </c>
      <c r="C6822" s="191">
        <v>461.79998799999998</v>
      </c>
      <c r="D6822" s="191">
        <v>460.01998900000001</v>
      </c>
      <c r="E6822" s="191">
        <v>461.33999599999999</v>
      </c>
      <c r="F6822" s="192">
        <v>461.33999599999999</v>
      </c>
      <c r="G6822" s="191">
        <v>229380000</v>
      </c>
      <c r="H6822" s="194">
        <f t="shared" si="106"/>
        <v>1.3006633743079299E-4</v>
      </c>
      <c r="I6822" s="193"/>
      <c r="J6822" s="197">
        <v>6820</v>
      </c>
      <c r="K6822" s="234">
        <v>1.3006633743079299E-4</v>
      </c>
      <c r="L6822" s="198">
        <v>1.0488491036131515E-2</v>
      </c>
    </row>
    <row r="6823" spans="1:12" ht="14.4" x14ac:dyDescent="0.3">
      <c r="A6823" s="7">
        <v>34243</v>
      </c>
      <c r="B6823" s="191">
        <v>458.92999300000002</v>
      </c>
      <c r="C6823" s="191">
        <v>461.48001099999999</v>
      </c>
      <c r="D6823" s="191">
        <v>458.35000600000001</v>
      </c>
      <c r="E6823" s="191">
        <v>461.27999899999998</v>
      </c>
      <c r="F6823" s="192">
        <v>461.27999899999998</v>
      </c>
      <c r="G6823" s="191">
        <v>256880000</v>
      </c>
      <c r="H6823" s="194">
        <f t="shared" si="106"/>
        <v>5.1206197804551656E-3</v>
      </c>
      <c r="I6823" s="193"/>
      <c r="J6823" s="197">
        <v>6821</v>
      </c>
      <c r="K6823" s="234">
        <v>5.1206197804551656E-3</v>
      </c>
      <c r="L6823" s="198">
        <v>1.0488886859172739E-2</v>
      </c>
    </row>
    <row r="6824" spans="1:12" ht="14.4" x14ac:dyDescent="0.3">
      <c r="A6824" s="7">
        <v>34242</v>
      </c>
      <c r="B6824" s="191">
        <v>460.10998499999999</v>
      </c>
      <c r="C6824" s="191">
        <v>460.55999800000001</v>
      </c>
      <c r="D6824" s="191">
        <v>458.27999899999998</v>
      </c>
      <c r="E6824" s="191">
        <v>458.92999300000002</v>
      </c>
      <c r="F6824" s="192">
        <v>458.92999300000002</v>
      </c>
      <c r="G6824" s="191">
        <v>280980000</v>
      </c>
      <c r="H6824" s="194">
        <f t="shared" si="106"/>
        <v>-2.5645868128681671E-3</v>
      </c>
      <c r="I6824" s="193"/>
      <c r="J6824" s="197">
        <v>6822</v>
      </c>
      <c r="K6824" s="234">
        <v>-2.5645868128681671E-3</v>
      </c>
      <c r="L6824" s="198">
        <v>1.0497697584650153E-2</v>
      </c>
    </row>
    <row r="6825" spans="1:12" ht="14.4" x14ac:dyDescent="0.3">
      <c r="A6825" s="7">
        <v>34241</v>
      </c>
      <c r="B6825" s="191">
        <v>461.60000600000001</v>
      </c>
      <c r="C6825" s="191">
        <v>462.17001299999998</v>
      </c>
      <c r="D6825" s="191">
        <v>459.51001000000002</v>
      </c>
      <c r="E6825" s="191">
        <v>460.10998499999999</v>
      </c>
      <c r="F6825" s="192">
        <v>460.10998499999999</v>
      </c>
      <c r="G6825" s="191">
        <v>277690000</v>
      </c>
      <c r="H6825" s="194">
        <f t="shared" si="106"/>
        <v>-3.076753413812177E-3</v>
      </c>
      <c r="I6825" s="193"/>
      <c r="J6825" s="197">
        <v>6823</v>
      </c>
      <c r="K6825" s="234">
        <v>-3.076753413812177E-3</v>
      </c>
      <c r="L6825" s="198">
        <v>1.0503758201682535E-2</v>
      </c>
    </row>
    <row r="6826" spans="1:12" ht="14.4" x14ac:dyDescent="0.3">
      <c r="A6826" s="7">
        <v>34240</v>
      </c>
      <c r="B6826" s="191">
        <v>461.83999599999999</v>
      </c>
      <c r="C6826" s="191">
        <v>462.07998700000002</v>
      </c>
      <c r="D6826" s="191">
        <v>460.91000400000001</v>
      </c>
      <c r="E6826" s="191">
        <v>461.52999899999998</v>
      </c>
      <c r="F6826" s="192">
        <v>461.52999899999998</v>
      </c>
      <c r="G6826" s="191">
        <v>243320000</v>
      </c>
      <c r="H6826" s="194">
        <f t="shared" si="106"/>
        <v>-5.8464488310036415E-4</v>
      </c>
      <c r="I6826" s="193"/>
      <c r="J6826" s="197">
        <v>6824</v>
      </c>
      <c r="K6826" s="234">
        <v>-5.8464488310036415E-4</v>
      </c>
      <c r="L6826" s="198">
        <v>1.0507341828241175E-2</v>
      </c>
    </row>
    <row r="6827" spans="1:12" ht="14.4" x14ac:dyDescent="0.3">
      <c r="A6827" s="7">
        <v>34239</v>
      </c>
      <c r="B6827" s="191">
        <v>457.63000499999998</v>
      </c>
      <c r="C6827" s="191">
        <v>461.80999800000001</v>
      </c>
      <c r="D6827" s="191">
        <v>457.63000499999998</v>
      </c>
      <c r="E6827" s="191">
        <v>461.79998799999998</v>
      </c>
      <c r="F6827" s="192">
        <v>461.79998799999998</v>
      </c>
      <c r="G6827" s="191">
        <v>244920000</v>
      </c>
      <c r="H6827" s="194">
        <f t="shared" si="106"/>
        <v>9.1121276018603769E-3</v>
      </c>
      <c r="I6827" s="193"/>
      <c r="J6827" s="197">
        <v>6825</v>
      </c>
      <c r="K6827" s="234">
        <v>9.1121276018603769E-3</v>
      </c>
      <c r="L6827" s="198">
        <v>1.0507619189438957E-2</v>
      </c>
    </row>
    <row r="6828" spans="1:12" ht="14.4" x14ac:dyDescent="0.3">
      <c r="A6828" s="7">
        <v>34236</v>
      </c>
      <c r="B6828" s="191">
        <v>457.73998999999998</v>
      </c>
      <c r="C6828" s="191">
        <v>458.55999800000001</v>
      </c>
      <c r="D6828" s="191">
        <v>456.92001299999998</v>
      </c>
      <c r="E6828" s="191">
        <v>457.63000499999998</v>
      </c>
      <c r="F6828" s="192">
        <v>457.63000499999998</v>
      </c>
      <c r="G6828" s="191">
        <v>248270000</v>
      </c>
      <c r="H6828" s="194">
        <f t="shared" si="106"/>
        <v>-2.4027832918857423E-4</v>
      </c>
      <c r="I6828" s="193"/>
      <c r="J6828" s="197">
        <v>6826</v>
      </c>
      <c r="K6828" s="234">
        <v>-2.4027832918857423E-4</v>
      </c>
      <c r="L6828" s="198">
        <v>1.0512854692432284E-2</v>
      </c>
    </row>
    <row r="6829" spans="1:12" ht="14.4" x14ac:dyDescent="0.3">
      <c r="A6829" s="7">
        <v>34235</v>
      </c>
      <c r="B6829" s="191">
        <v>456.25</v>
      </c>
      <c r="C6829" s="191">
        <v>458.69000199999999</v>
      </c>
      <c r="D6829" s="191">
        <v>456.25</v>
      </c>
      <c r="E6829" s="191">
        <v>457.73998999999998</v>
      </c>
      <c r="F6829" s="192">
        <v>457.73998999999998</v>
      </c>
      <c r="G6829" s="191">
        <v>275350000</v>
      </c>
      <c r="H6829" s="194">
        <f t="shared" si="106"/>
        <v>3.3756640935817474E-3</v>
      </c>
      <c r="I6829" s="193"/>
      <c r="J6829" s="197">
        <v>6827</v>
      </c>
      <c r="K6829" s="234">
        <v>3.3756640935817474E-3</v>
      </c>
      <c r="L6829" s="198">
        <v>1.0517944926164511E-2</v>
      </c>
    </row>
    <row r="6830" spans="1:12" ht="14.4" x14ac:dyDescent="0.3">
      <c r="A6830" s="7">
        <v>34234</v>
      </c>
      <c r="B6830" s="191">
        <v>452.94000199999999</v>
      </c>
      <c r="C6830" s="191">
        <v>456.92001299999998</v>
      </c>
      <c r="D6830" s="191">
        <v>452.94000199999999</v>
      </c>
      <c r="E6830" s="191">
        <v>456.20001200000002</v>
      </c>
      <c r="F6830" s="192">
        <v>456.20001200000002</v>
      </c>
      <c r="G6830" s="191">
        <v>298960000</v>
      </c>
      <c r="H6830" s="194">
        <f t="shared" si="106"/>
        <v>7.1751847089033746E-3</v>
      </c>
      <c r="I6830" s="193"/>
      <c r="J6830" s="197">
        <v>6828</v>
      </c>
      <c r="K6830" s="234">
        <v>7.1751847089033746E-3</v>
      </c>
      <c r="L6830" s="198">
        <v>1.0524075604616276E-2</v>
      </c>
    </row>
    <row r="6831" spans="1:12" ht="14.4" x14ac:dyDescent="0.3">
      <c r="A6831" s="7">
        <v>34233</v>
      </c>
      <c r="B6831" s="191">
        <v>455.04998799999998</v>
      </c>
      <c r="C6831" s="191">
        <v>455.79998799999998</v>
      </c>
      <c r="D6831" s="191">
        <v>449.64001500000001</v>
      </c>
      <c r="E6831" s="191">
        <v>452.95001200000002</v>
      </c>
      <c r="F6831" s="192">
        <v>452.95001200000002</v>
      </c>
      <c r="G6831" s="191">
        <v>300310000</v>
      </c>
      <c r="H6831" s="194">
        <f t="shared" si="106"/>
        <v>-4.6148248662297945E-3</v>
      </c>
      <c r="I6831" s="193"/>
      <c r="J6831" s="197">
        <v>6829</v>
      </c>
      <c r="K6831" s="234">
        <v>-4.6148248662297945E-3</v>
      </c>
      <c r="L6831" s="198">
        <v>1.0534666815752871E-2</v>
      </c>
    </row>
    <row r="6832" spans="1:12" ht="14.4" x14ac:dyDescent="0.3">
      <c r="A6832" s="7">
        <v>34232</v>
      </c>
      <c r="B6832" s="191">
        <v>458.83999599999999</v>
      </c>
      <c r="C6832" s="191">
        <v>459.91000400000001</v>
      </c>
      <c r="D6832" s="191">
        <v>455</v>
      </c>
      <c r="E6832" s="191">
        <v>455.04998799999998</v>
      </c>
      <c r="F6832" s="192">
        <v>455.04998799999998</v>
      </c>
      <c r="G6832" s="191">
        <v>231130000</v>
      </c>
      <c r="H6832" s="194">
        <f t="shared" si="106"/>
        <v>-8.2383434106281118E-3</v>
      </c>
      <c r="I6832" s="193"/>
      <c r="J6832" s="197">
        <v>6830</v>
      </c>
      <c r="K6832" s="234">
        <v>-8.2383434106281118E-3</v>
      </c>
      <c r="L6832" s="198">
        <v>1.0536553015507065E-2</v>
      </c>
    </row>
    <row r="6833" spans="1:12" ht="14.4" x14ac:dyDescent="0.3">
      <c r="A6833" s="7">
        <v>34229</v>
      </c>
      <c r="B6833" s="191">
        <v>459.42999300000002</v>
      </c>
      <c r="C6833" s="191">
        <v>459.42999300000002</v>
      </c>
      <c r="D6833" s="191">
        <v>457.08999599999999</v>
      </c>
      <c r="E6833" s="191">
        <v>458.82998700000002</v>
      </c>
      <c r="F6833" s="192">
        <v>458.82998700000002</v>
      </c>
      <c r="G6833" s="191">
        <v>381370000</v>
      </c>
      <c r="H6833" s="194">
        <f t="shared" si="106"/>
        <v>-1.3059791679730574E-3</v>
      </c>
      <c r="I6833" s="193"/>
      <c r="J6833" s="197">
        <v>6831</v>
      </c>
      <c r="K6833" s="234">
        <v>-1.3059791679730574E-3</v>
      </c>
      <c r="L6833" s="198">
        <v>1.0548694871068609E-2</v>
      </c>
    </row>
    <row r="6834" spans="1:12" ht="14.4" x14ac:dyDescent="0.3">
      <c r="A6834" s="7">
        <v>34228</v>
      </c>
      <c r="B6834" s="191">
        <v>461.540009</v>
      </c>
      <c r="C6834" s="191">
        <v>461.540009</v>
      </c>
      <c r="D6834" s="191">
        <v>459</v>
      </c>
      <c r="E6834" s="191">
        <v>459.42999300000002</v>
      </c>
      <c r="F6834" s="192">
        <v>459.42999300000002</v>
      </c>
      <c r="G6834" s="191">
        <v>229700000</v>
      </c>
      <c r="H6834" s="194">
        <f t="shared" si="106"/>
        <v>-4.7010679631576584E-3</v>
      </c>
      <c r="I6834" s="193"/>
      <c r="J6834" s="197">
        <v>6832</v>
      </c>
      <c r="K6834" s="234">
        <v>-4.7010679631576584E-3</v>
      </c>
      <c r="L6834" s="198">
        <v>1.0550516233988517E-2</v>
      </c>
    </row>
    <row r="6835" spans="1:12" ht="14.4" x14ac:dyDescent="0.3">
      <c r="A6835" s="7">
        <v>34227</v>
      </c>
      <c r="B6835" s="191">
        <v>459.89999399999999</v>
      </c>
      <c r="C6835" s="191">
        <v>461.959991</v>
      </c>
      <c r="D6835" s="191">
        <v>456.30999800000001</v>
      </c>
      <c r="E6835" s="191">
        <v>461.60000600000001</v>
      </c>
      <c r="F6835" s="192">
        <v>461.60000600000001</v>
      </c>
      <c r="G6835" s="191">
        <v>294410000</v>
      </c>
      <c r="H6835" s="194">
        <f t="shared" si="106"/>
        <v>3.6964818921046022E-3</v>
      </c>
      <c r="I6835" s="193"/>
      <c r="J6835" s="197">
        <v>6833</v>
      </c>
      <c r="K6835" s="234">
        <v>3.6964818921046022E-3</v>
      </c>
      <c r="L6835" s="198">
        <v>1.0557843711262267E-2</v>
      </c>
    </row>
    <row r="6836" spans="1:12" ht="14.4" x14ac:dyDescent="0.3">
      <c r="A6836" s="7">
        <v>34226</v>
      </c>
      <c r="B6836" s="191">
        <v>461.92999300000002</v>
      </c>
      <c r="C6836" s="191">
        <v>461.92999300000002</v>
      </c>
      <c r="D6836" s="191">
        <v>458.14999399999999</v>
      </c>
      <c r="E6836" s="191">
        <v>459.89999399999999</v>
      </c>
      <c r="F6836" s="192">
        <v>459.89999399999999</v>
      </c>
      <c r="G6836" s="191">
        <v>258650000</v>
      </c>
      <c r="H6836" s="194">
        <f t="shared" si="106"/>
        <v>-4.6747262462655658E-3</v>
      </c>
      <c r="I6836" s="193"/>
      <c r="J6836" s="197">
        <v>6834</v>
      </c>
      <c r="K6836" s="234">
        <v>-4.6747262462655658E-3</v>
      </c>
      <c r="L6836" s="198">
        <v>1.0568600185438084E-2</v>
      </c>
    </row>
    <row r="6837" spans="1:12" ht="14.4" x14ac:dyDescent="0.3">
      <c r="A6837" s="7">
        <v>34225</v>
      </c>
      <c r="B6837" s="191">
        <v>461.70001200000002</v>
      </c>
      <c r="C6837" s="191">
        <v>463.38000499999998</v>
      </c>
      <c r="D6837" s="191">
        <v>461.41000400000001</v>
      </c>
      <c r="E6837" s="191">
        <v>462.05999800000001</v>
      </c>
      <c r="F6837" s="192">
        <v>462.05999800000001</v>
      </c>
      <c r="G6837" s="191">
        <v>244970000</v>
      </c>
      <c r="H6837" s="194">
        <f t="shared" si="106"/>
        <v>7.3637052599760027E-4</v>
      </c>
      <c r="I6837" s="193"/>
      <c r="J6837" s="197">
        <v>6835</v>
      </c>
      <c r="K6837" s="234">
        <v>7.3637052599760027E-4</v>
      </c>
      <c r="L6837" s="198">
        <v>1.05844644130793E-2</v>
      </c>
    </row>
    <row r="6838" spans="1:12" ht="14.4" x14ac:dyDescent="0.3">
      <c r="A6838" s="7">
        <v>34222</v>
      </c>
      <c r="B6838" s="191">
        <v>457.48998999999998</v>
      </c>
      <c r="C6838" s="191">
        <v>461.85998499999999</v>
      </c>
      <c r="D6838" s="191">
        <v>457.48998999999998</v>
      </c>
      <c r="E6838" s="191">
        <v>461.72000100000002</v>
      </c>
      <c r="F6838" s="192">
        <v>461.72000100000002</v>
      </c>
      <c r="G6838" s="191">
        <v>269950000</v>
      </c>
      <c r="H6838" s="194">
        <f t="shared" si="106"/>
        <v>9.2240459016393987E-3</v>
      </c>
      <c r="I6838" s="193"/>
      <c r="J6838" s="197">
        <v>6836</v>
      </c>
      <c r="K6838" s="234">
        <v>9.2240459016393987E-3</v>
      </c>
      <c r="L6838" s="198">
        <v>1.0592724253794206E-2</v>
      </c>
    </row>
    <row r="6839" spans="1:12" ht="14.4" x14ac:dyDescent="0.3">
      <c r="A6839" s="7">
        <v>34221</v>
      </c>
      <c r="B6839" s="191">
        <v>456.64999399999999</v>
      </c>
      <c r="C6839" s="191">
        <v>458.10998499999999</v>
      </c>
      <c r="D6839" s="191">
        <v>455.17001299999998</v>
      </c>
      <c r="E6839" s="191">
        <v>457.5</v>
      </c>
      <c r="F6839" s="192">
        <v>457.5</v>
      </c>
      <c r="G6839" s="191">
        <v>258070000</v>
      </c>
      <c r="H6839" s="194">
        <f t="shared" si="106"/>
        <v>1.8613949658784132E-3</v>
      </c>
      <c r="I6839" s="193"/>
      <c r="J6839" s="197">
        <v>6837</v>
      </c>
      <c r="K6839" s="234">
        <v>1.8613949658784132E-3</v>
      </c>
      <c r="L6839" s="198">
        <v>1.0593753349405658E-2</v>
      </c>
    </row>
    <row r="6840" spans="1:12" ht="14.4" x14ac:dyDescent="0.3">
      <c r="A6840" s="7">
        <v>34220</v>
      </c>
      <c r="B6840" s="191">
        <v>458.51998900000001</v>
      </c>
      <c r="C6840" s="191">
        <v>458.52999899999998</v>
      </c>
      <c r="D6840" s="191">
        <v>453.75</v>
      </c>
      <c r="E6840" s="191">
        <v>456.64999399999999</v>
      </c>
      <c r="F6840" s="192">
        <v>456.64999399999999</v>
      </c>
      <c r="G6840" s="191">
        <v>283100000</v>
      </c>
      <c r="H6840" s="194">
        <f t="shared" si="106"/>
        <v>-4.078328196941523E-3</v>
      </c>
      <c r="I6840" s="193"/>
      <c r="J6840" s="197">
        <v>6838</v>
      </c>
      <c r="K6840" s="234">
        <v>-4.078328196941523E-3</v>
      </c>
      <c r="L6840" s="198">
        <v>1.0612444399785391E-2</v>
      </c>
    </row>
    <row r="6841" spans="1:12" ht="14.4" x14ac:dyDescent="0.3">
      <c r="A6841" s="7">
        <v>34219</v>
      </c>
      <c r="B6841" s="191">
        <v>461.33999599999999</v>
      </c>
      <c r="C6841" s="191">
        <v>462.07000699999998</v>
      </c>
      <c r="D6841" s="191">
        <v>457.95001200000002</v>
      </c>
      <c r="E6841" s="191">
        <v>458.51998900000001</v>
      </c>
      <c r="F6841" s="192">
        <v>458.51998900000001</v>
      </c>
      <c r="G6841" s="191">
        <v>229500000</v>
      </c>
      <c r="H6841" s="194">
        <f t="shared" si="106"/>
        <v>-6.1126436564151176E-3</v>
      </c>
      <c r="I6841" s="193"/>
      <c r="J6841" s="197">
        <v>6839</v>
      </c>
      <c r="K6841" s="234">
        <v>-6.1126436564151176E-3</v>
      </c>
      <c r="L6841" s="198">
        <v>1.0614027448918541E-2</v>
      </c>
    </row>
    <row r="6842" spans="1:12" ht="14.4" x14ac:dyDescent="0.3">
      <c r="A6842" s="7">
        <v>34215</v>
      </c>
      <c r="B6842" s="191">
        <v>461.29998799999998</v>
      </c>
      <c r="C6842" s="191">
        <v>462.04998799999998</v>
      </c>
      <c r="D6842" s="191">
        <v>459.91000400000001</v>
      </c>
      <c r="E6842" s="191">
        <v>461.33999599999999</v>
      </c>
      <c r="F6842" s="192">
        <v>461.33999599999999</v>
      </c>
      <c r="G6842" s="191">
        <v>197160000</v>
      </c>
      <c r="H6842" s="194">
        <f t="shared" si="106"/>
        <v>8.6728812141222654E-5</v>
      </c>
      <c r="I6842" s="193"/>
      <c r="J6842" s="197">
        <v>6840</v>
      </c>
      <c r="K6842" s="234">
        <v>8.6728812141222654E-5</v>
      </c>
      <c r="L6842" s="198">
        <v>1.0617421789003132E-2</v>
      </c>
    </row>
    <row r="6843" spans="1:12" ht="14.4" x14ac:dyDescent="0.3">
      <c r="A6843" s="7">
        <v>34214</v>
      </c>
      <c r="B6843" s="191">
        <v>463.13000499999998</v>
      </c>
      <c r="C6843" s="191">
        <v>463.540009</v>
      </c>
      <c r="D6843" s="191">
        <v>461.07000699999998</v>
      </c>
      <c r="E6843" s="191">
        <v>461.29998799999998</v>
      </c>
      <c r="F6843" s="192">
        <v>461.29998799999998</v>
      </c>
      <c r="G6843" s="191">
        <v>259870000</v>
      </c>
      <c r="H6843" s="194">
        <f t="shared" si="106"/>
        <v>-3.9943992744605489E-3</v>
      </c>
      <c r="I6843" s="193"/>
      <c r="J6843" s="197">
        <v>6841</v>
      </c>
      <c r="K6843" s="234">
        <v>-3.9943992744605489E-3</v>
      </c>
      <c r="L6843" s="198">
        <v>1.0618561196917325E-2</v>
      </c>
    </row>
    <row r="6844" spans="1:12" ht="14.4" x14ac:dyDescent="0.3">
      <c r="A6844" s="7">
        <v>34213</v>
      </c>
      <c r="B6844" s="191">
        <v>463.54998799999998</v>
      </c>
      <c r="C6844" s="191">
        <v>463.79998799999998</v>
      </c>
      <c r="D6844" s="191">
        <v>461.76998900000001</v>
      </c>
      <c r="E6844" s="191">
        <v>463.14999399999999</v>
      </c>
      <c r="F6844" s="192">
        <v>463.14999399999999</v>
      </c>
      <c r="G6844" s="191">
        <v>245040000</v>
      </c>
      <c r="H6844" s="194">
        <f t="shared" si="106"/>
        <v>-8.8446803384448821E-4</v>
      </c>
      <c r="I6844" s="193"/>
      <c r="J6844" s="197">
        <v>6842</v>
      </c>
      <c r="K6844" s="234">
        <v>-8.8446803384448821E-4</v>
      </c>
      <c r="L6844" s="198">
        <v>1.0627818951052687E-2</v>
      </c>
    </row>
    <row r="6845" spans="1:12" ht="14.4" x14ac:dyDescent="0.3">
      <c r="A6845" s="7">
        <v>34212</v>
      </c>
      <c r="B6845" s="191">
        <v>461.89999399999999</v>
      </c>
      <c r="C6845" s="191">
        <v>463.55999800000001</v>
      </c>
      <c r="D6845" s="191">
        <v>461.290009</v>
      </c>
      <c r="E6845" s="191">
        <v>463.55999800000001</v>
      </c>
      <c r="F6845" s="192">
        <v>463.55999800000001</v>
      </c>
      <c r="G6845" s="191">
        <v>252830000</v>
      </c>
      <c r="H6845" s="194">
        <f t="shared" si="106"/>
        <v>3.5938601895717172E-3</v>
      </c>
      <c r="I6845" s="193"/>
      <c r="J6845" s="197">
        <v>6843</v>
      </c>
      <c r="K6845" s="234">
        <v>3.5938601895717172E-3</v>
      </c>
      <c r="L6845" s="198">
        <v>1.0629762703622645E-2</v>
      </c>
    </row>
    <row r="6846" spans="1:12" ht="14.4" x14ac:dyDescent="0.3">
      <c r="A6846" s="7">
        <v>34211</v>
      </c>
      <c r="B6846" s="191">
        <v>460.540009</v>
      </c>
      <c r="C6846" s="191">
        <v>462.57998700000002</v>
      </c>
      <c r="D6846" s="191">
        <v>460.27999899999998</v>
      </c>
      <c r="E6846" s="191">
        <v>461.89999399999999</v>
      </c>
      <c r="F6846" s="192">
        <v>461.89999399999999</v>
      </c>
      <c r="G6846" s="191">
        <v>194180000</v>
      </c>
      <c r="H6846" s="194">
        <f t="shared" si="106"/>
        <v>2.9530224810500549E-3</v>
      </c>
      <c r="I6846" s="193"/>
      <c r="J6846" s="197">
        <v>6844</v>
      </c>
      <c r="K6846" s="234">
        <v>2.9530224810500549E-3</v>
      </c>
      <c r="L6846" s="198">
        <v>1.0633472332730983E-2</v>
      </c>
    </row>
    <row r="6847" spans="1:12" ht="14.4" x14ac:dyDescent="0.3">
      <c r="A6847" s="7">
        <v>34208</v>
      </c>
      <c r="B6847" s="191">
        <v>461.04998799999998</v>
      </c>
      <c r="C6847" s="191">
        <v>461.04998799999998</v>
      </c>
      <c r="D6847" s="191">
        <v>459.19000199999999</v>
      </c>
      <c r="E6847" s="191">
        <v>460.540009</v>
      </c>
      <c r="F6847" s="192">
        <v>460.540009</v>
      </c>
      <c r="G6847" s="191">
        <v>196140000</v>
      </c>
      <c r="H6847" s="194">
        <f t="shared" si="106"/>
        <v>-1.0845045771287931E-3</v>
      </c>
      <c r="I6847" s="193"/>
      <c r="J6847" s="197">
        <v>6845</v>
      </c>
      <c r="K6847" s="234">
        <v>-1.0845045771287931E-3</v>
      </c>
      <c r="L6847" s="198">
        <v>1.0643619146063535E-2</v>
      </c>
    </row>
    <row r="6848" spans="1:12" ht="14.4" x14ac:dyDescent="0.3">
      <c r="A6848" s="7">
        <v>34207</v>
      </c>
      <c r="B6848" s="191">
        <v>460.040009</v>
      </c>
      <c r="C6848" s="191">
        <v>462.86999500000002</v>
      </c>
      <c r="D6848" s="191">
        <v>458.82000699999998</v>
      </c>
      <c r="E6848" s="191">
        <v>461.040009</v>
      </c>
      <c r="F6848" s="192">
        <v>461.040009</v>
      </c>
      <c r="G6848" s="191">
        <v>254070000</v>
      </c>
      <c r="H6848" s="194">
        <f t="shared" si="106"/>
        <v>1.9777106255003192E-3</v>
      </c>
      <c r="I6848" s="193"/>
      <c r="J6848" s="197">
        <v>6846</v>
      </c>
      <c r="K6848" s="234">
        <v>1.9777106255003192E-3</v>
      </c>
      <c r="L6848" s="198">
        <v>1.0654141469050854E-2</v>
      </c>
    </row>
    <row r="6849" spans="1:12" ht="14.4" x14ac:dyDescent="0.3">
      <c r="A6849" s="7">
        <v>34206</v>
      </c>
      <c r="B6849" s="191">
        <v>459.75</v>
      </c>
      <c r="C6849" s="191">
        <v>462.040009</v>
      </c>
      <c r="D6849" s="191">
        <v>459.29998799999998</v>
      </c>
      <c r="E6849" s="191">
        <v>460.13000499999998</v>
      </c>
      <c r="F6849" s="192">
        <v>460.13000499999998</v>
      </c>
      <c r="G6849" s="191">
        <v>301650000</v>
      </c>
      <c r="H6849" s="194">
        <f t="shared" si="106"/>
        <v>7.8303501449280817E-4</v>
      </c>
      <c r="I6849" s="193"/>
      <c r="J6849" s="197">
        <v>6847</v>
      </c>
      <c r="K6849" s="234">
        <v>7.8303501449280817E-4</v>
      </c>
      <c r="L6849" s="198">
        <v>1.0654906050671311E-2</v>
      </c>
    </row>
    <row r="6850" spans="1:12" ht="14.4" x14ac:dyDescent="0.3">
      <c r="A6850" s="7">
        <v>34205</v>
      </c>
      <c r="B6850" s="191">
        <v>455.23001099999999</v>
      </c>
      <c r="C6850" s="191">
        <v>459.76998900000001</v>
      </c>
      <c r="D6850" s="191">
        <v>455.040009</v>
      </c>
      <c r="E6850" s="191">
        <v>459.76998900000001</v>
      </c>
      <c r="F6850" s="192">
        <v>459.76998900000001</v>
      </c>
      <c r="G6850" s="191">
        <v>270700000</v>
      </c>
      <c r="H6850" s="194">
        <f t="shared" si="106"/>
        <v>9.972932122878031E-3</v>
      </c>
      <c r="I6850" s="193"/>
      <c r="J6850" s="197">
        <v>6848</v>
      </c>
      <c r="K6850" s="234">
        <v>9.972932122878031E-3</v>
      </c>
      <c r="L6850" s="198">
        <v>1.0661504817983032E-2</v>
      </c>
    </row>
    <row r="6851" spans="1:12" ht="14.4" x14ac:dyDescent="0.3">
      <c r="A6851" s="7">
        <v>34204</v>
      </c>
      <c r="B6851" s="191">
        <v>456.11999500000002</v>
      </c>
      <c r="C6851" s="191">
        <v>456.11999500000002</v>
      </c>
      <c r="D6851" s="191">
        <v>454.290009</v>
      </c>
      <c r="E6851" s="191">
        <v>455.23001099999999</v>
      </c>
      <c r="F6851" s="192">
        <v>455.23001099999999</v>
      </c>
      <c r="G6851" s="191">
        <v>212500000</v>
      </c>
      <c r="H6851" s="194">
        <f t="shared" si="106"/>
        <v>-2.0387429670401889E-3</v>
      </c>
      <c r="I6851" s="193"/>
      <c r="J6851" s="197">
        <v>6849</v>
      </c>
      <c r="K6851" s="234">
        <v>-2.0387429670401889E-3</v>
      </c>
      <c r="L6851" s="198">
        <v>1.0665640138205031E-2</v>
      </c>
    </row>
    <row r="6852" spans="1:12" ht="14.4" x14ac:dyDescent="0.3">
      <c r="A6852" s="7">
        <v>34201</v>
      </c>
      <c r="B6852" s="191">
        <v>456.51001000000002</v>
      </c>
      <c r="C6852" s="191">
        <v>456.67999300000002</v>
      </c>
      <c r="D6852" s="191">
        <v>454.60000600000001</v>
      </c>
      <c r="E6852" s="191">
        <v>456.16000400000001</v>
      </c>
      <c r="F6852" s="192">
        <v>456.16000400000001</v>
      </c>
      <c r="G6852" s="191">
        <v>276800000</v>
      </c>
      <c r="H6852" s="194">
        <f t="shared" ref="H6852:H6915" si="107">(F6852-F6853)/F6853</f>
        <v>-5.9152335328675385E-4</v>
      </c>
      <c r="I6852" s="193"/>
      <c r="J6852" s="197">
        <v>6850</v>
      </c>
      <c r="K6852" s="234">
        <v>-5.9152335328675385E-4</v>
      </c>
      <c r="L6852" s="198">
        <v>1.0667432463266338E-2</v>
      </c>
    </row>
    <row r="6853" spans="1:12" ht="14.4" x14ac:dyDescent="0.3">
      <c r="A6853" s="7">
        <v>34200</v>
      </c>
      <c r="B6853" s="191">
        <v>456.01001000000002</v>
      </c>
      <c r="C6853" s="191">
        <v>456.76001000000002</v>
      </c>
      <c r="D6853" s="191">
        <v>455.20001200000002</v>
      </c>
      <c r="E6853" s="191">
        <v>456.42999300000002</v>
      </c>
      <c r="F6853" s="192">
        <v>456.42999300000002</v>
      </c>
      <c r="G6853" s="191">
        <v>293330000</v>
      </c>
      <c r="H6853" s="194">
        <f t="shared" si="107"/>
        <v>8.5515303987292646E-4</v>
      </c>
      <c r="I6853" s="193"/>
      <c r="J6853" s="197">
        <v>6851</v>
      </c>
      <c r="K6853" s="234">
        <v>8.5515303987292646E-4</v>
      </c>
      <c r="L6853" s="198">
        <v>1.0671299475573872E-2</v>
      </c>
    </row>
    <row r="6854" spans="1:12" ht="14.4" x14ac:dyDescent="0.3">
      <c r="A6854" s="7">
        <v>34199</v>
      </c>
      <c r="B6854" s="191">
        <v>453.209991</v>
      </c>
      <c r="C6854" s="191">
        <v>456.98998999999998</v>
      </c>
      <c r="D6854" s="191">
        <v>453.209991</v>
      </c>
      <c r="E6854" s="191">
        <v>456.040009</v>
      </c>
      <c r="F6854" s="192">
        <v>456.040009</v>
      </c>
      <c r="G6854" s="191">
        <v>312940000</v>
      </c>
      <c r="H6854" s="194">
        <f t="shared" si="107"/>
        <v>6.4220068587159994E-3</v>
      </c>
      <c r="I6854" s="193"/>
      <c r="J6854" s="197">
        <v>6852</v>
      </c>
      <c r="K6854" s="234">
        <v>6.4220068587159994E-3</v>
      </c>
      <c r="L6854" s="198">
        <v>1.0675561188404731E-2</v>
      </c>
    </row>
    <row r="6855" spans="1:12" ht="14.4" x14ac:dyDescent="0.3">
      <c r="A6855" s="7">
        <v>34198</v>
      </c>
      <c r="B6855" s="191">
        <v>452.38000499999998</v>
      </c>
      <c r="C6855" s="191">
        <v>453.70001200000002</v>
      </c>
      <c r="D6855" s="191">
        <v>451.959991</v>
      </c>
      <c r="E6855" s="191">
        <v>453.13000499999998</v>
      </c>
      <c r="F6855" s="192">
        <v>453.13000499999998</v>
      </c>
      <c r="G6855" s="191">
        <v>261320000</v>
      </c>
      <c r="H6855" s="194">
        <f t="shared" si="107"/>
        <v>1.6578982088299857E-3</v>
      </c>
      <c r="I6855" s="193"/>
      <c r="J6855" s="197">
        <v>6853</v>
      </c>
      <c r="K6855" s="234">
        <v>1.6578982088299857E-3</v>
      </c>
      <c r="L6855" s="198">
        <v>1.0680573511899315E-2</v>
      </c>
    </row>
    <row r="6856" spans="1:12" ht="14.4" x14ac:dyDescent="0.3">
      <c r="A6856" s="7">
        <v>34197</v>
      </c>
      <c r="B6856" s="191">
        <v>450.25</v>
      </c>
      <c r="C6856" s="191">
        <v>453.41000400000001</v>
      </c>
      <c r="D6856" s="191">
        <v>450.25</v>
      </c>
      <c r="E6856" s="191">
        <v>452.38000499999998</v>
      </c>
      <c r="F6856" s="192">
        <v>452.38000499999998</v>
      </c>
      <c r="G6856" s="191">
        <v>233640000</v>
      </c>
      <c r="H6856" s="194">
        <f t="shared" si="107"/>
        <v>4.9762072363195202E-3</v>
      </c>
      <c r="I6856" s="193"/>
      <c r="J6856" s="197">
        <v>6854</v>
      </c>
      <c r="K6856" s="234">
        <v>4.9762072363195202E-3</v>
      </c>
      <c r="L6856" s="198">
        <v>1.0688382581994645E-2</v>
      </c>
    </row>
    <row r="6857" spans="1:12" ht="14.4" x14ac:dyDescent="0.3">
      <c r="A6857" s="7">
        <v>34194</v>
      </c>
      <c r="B6857" s="191">
        <v>448.97000100000002</v>
      </c>
      <c r="C6857" s="191">
        <v>450.25</v>
      </c>
      <c r="D6857" s="191">
        <v>448.97000100000002</v>
      </c>
      <c r="E6857" s="191">
        <v>450.14001500000001</v>
      </c>
      <c r="F6857" s="192">
        <v>450.14001500000001</v>
      </c>
      <c r="G6857" s="191">
        <v>214370000</v>
      </c>
      <c r="H6857" s="194">
        <f t="shared" si="107"/>
        <v>2.6283500170508579E-3</v>
      </c>
      <c r="I6857" s="193"/>
      <c r="J6857" s="197">
        <v>6855</v>
      </c>
      <c r="K6857" s="234">
        <v>2.6283500170508579E-3</v>
      </c>
      <c r="L6857" s="198">
        <v>1.0696164071379183E-2</v>
      </c>
    </row>
    <row r="6858" spans="1:12" ht="14.4" x14ac:dyDescent="0.3">
      <c r="A6858" s="7">
        <v>34193</v>
      </c>
      <c r="B6858" s="191">
        <v>450.47000100000002</v>
      </c>
      <c r="C6858" s="191">
        <v>451.63000499999998</v>
      </c>
      <c r="D6858" s="191">
        <v>447.52999899999998</v>
      </c>
      <c r="E6858" s="191">
        <v>448.959991</v>
      </c>
      <c r="F6858" s="192">
        <v>448.959991</v>
      </c>
      <c r="G6858" s="191">
        <v>278530000</v>
      </c>
      <c r="H6858" s="194">
        <f t="shared" si="107"/>
        <v>-3.329929472027184E-3</v>
      </c>
      <c r="I6858" s="193"/>
      <c r="J6858" s="197">
        <v>6856</v>
      </c>
      <c r="K6858" s="234">
        <v>-3.329929472027184E-3</v>
      </c>
      <c r="L6858" s="198">
        <v>1.0702509356260173E-2</v>
      </c>
    </row>
    <row r="6859" spans="1:12" ht="14.4" x14ac:dyDescent="0.3">
      <c r="A6859" s="7">
        <v>34192</v>
      </c>
      <c r="B6859" s="191">
        <v>449.60000600000001</v>
      </c>
      <c r="C6859" s="191">
        <v>451</v>
      </c>
      <c r="D6859" s="191">
        <v>449.60000600000001</v>
      </c>
      <c r="E6859" s="191">
        <v>450.459991</v>
      </c>
      <c r="F6859" s="192">
        <v>450.459991</v>
      </c>
      <c r="G6859" s="191">
        <v>268330000</v>
      </c>
      <c r="H6859" s="194">
        <f t="shared" si="107"/>
        <v>2.2471442274652493E-3</v>
      </c>
      <c r="I6859" s="193"/>
      <c r="J6859" s="197">
        <v>6857</v>
      </c>
      <c r="K6859" s="234">
        <v>2.2471442274652493E-3</v>
      </c>
      <c r="L6859" s="198">
        <v>1.0707087512718599E-2</v>
      </c>
    </row>
    <row r="6860" spans="1:12" ht="14.4" x14ac:dyDescent="0.3">
      <c r="A6860" s="7">
        <v>34191</v>
      </c>
      <c r="B6860" s="191">
        <v>450.709991</v>
      </c>
      <c r="C6860" s="191">
        <v>450.709991</v>
      </c>
      <c r="D6860" s="191">
        <v>449.10000600000001</v>
      </c>
      <c r="E6860" s="191">
        <v>449.45001200000002</v>
      </c>
      <c r="F6860" s="192">
        <v>449.45001200000002</v>
      </c>
      <c r="G6860" s="191">
        <v>255520000</v>
      </c>
      <c r="H6860" s="194">
        <f t="shared" si="107"/>
        <v>-2.81768946836688E-3</v>
      </c>
      <c r="I6860" s="193"/>
      <c r="J6860" s="197">
        <v>6858</v>
      </c>
      <c r="K6860" s="234">
        <v>-2.81768946836688E-3</v>
      </c>
      <c r="L6860" s="198">
        <v>1.0707557623559653E-2</v>
      </c>
    </row>
    <row r="6861" spans="1:12" ht="14.4" x14ac:dyDescent="0.3">
      <c r="A6861" s="7">
        <v>34190</v>
      </c>
      <c r="B6861" s="191">
        <v>448.67999300000002</v>
      </c>
      <c r="C6861" s="191">
        <v>451.51001000000002</v>
      </c>
      <c r="D6861" s="191">
        <v>448.30999800000001</v>
      </c>
      <c r="E6861" s="191">
        <v>450.72000100000002</v>
      </c>
      <c r="F6861" s="192">
        <v>450.72000100000002</v>
      </c>
      <c r="G6861" s="191">
        <v>232750000</v>
      </c>
      <c r="H6861" s="194">
        <f t="shared" si="107"/>
        <v>4.5466881336962139E-3</v>
      </c>
      <c r="I6861" s="193"/>
      <c r="J6861" s="197">
        <v>6859</v>
      </c>
      <c r="K6861" s="234">
        <v>4.5466881336962139E-3</v>
      </c>
      <c r="L6861" s="198">
        <v>1.0721688854600295E-2</v>
      </c>
    </row>
    <row r="6862" spans="1:12" ht="14.4" x14ac:dyDescent="0.3">
      <c r="A6862" s="7">
        <v>34187</v>
      </c>
      <c r="B6862" s="191">
        <v>448.13000499999998</v>
      </c>
      <c r="C6862" s="191">
        <v>449.26001000000002</v>
      </c>
      <c r="D6862" s="191">
        <v>447.86999500000002</v>
      </c>
      <c r="E6862" s="191">
        <v>448.67999300000002</v>
      </c>
      <c r="F6862" s="192">
        <v>448.67999300000002</v>
      </c>
      <c r="G6862" s="191">
        <v>221170000</v>
      </c>
      <c r="H6862" s="194">
        <f t="shared" si="107"/>
        <v>1.2272956371221823E-3</v>
      </c>
      <c r="I6862" s="193"/>
      <c r="J6862" s="197">
        <v>6860</v>
      </c>
      <c r="K6862" s="234">
        <v>1.2272956371221823E-3</v>
      </c>
      <c r="L6862" s="198">
        <v>1.0722833563164318E-2</v>
      </c>
    </row>
    <row r="6863" spans="1:12" ht="14.4" x14ac:dyDescent="0.3">
      <c r="A6863" s="7">
        <v>34186</v>
      </c>
      <c r="B6863" s="191">
        <v>448.54998799999998</v>
      </c>
      <c r="C6863" s="191">
        <v>449.60998499999999</v>
      </c>
      <c r="D6863" s="191">
        <v>446.94000199999999</v>
      </c>
      <c r="E6863" s="191">
        <v>448.13000499999998</v>
      </c>
      <c r="F6863" s="192">
        <v>448.13000499999998</v>
      </c>
      <c r="G6863" s="191">
        <v>261900000</v>
      </c>
      <c r="H6863" s="194">
        <f t="shared" si="107"/>
        <v>-9.1408568193080612E-4</v>
      </c>
      <c r="I6863" s="193"/>
      <c r="J6863" s="197">
        <v>6861</v>
      </c>
      <c r="K6863" s="234">
        <v>-9.1408568193080612E-4</v>
      </c>
      <c r="L6863" s="198">
        <v>1.0765492071433683E-2</v>
      </c>
    </row>
    <row r="6864" spans="1:12" ht="14.4" x14ac:dyDescent="0.3">
      <c r="A6864" s="7">
        <v>34185</v>
      </c>
      <c r="B6864" s="191">
        <v>449.26998900000001</v>
      </c>
      <c r="C6864" s="191">
        <v>449.72000100000002</v>
      </c>
      <c r="D6864" s="191">
        <v>447.92999300000002</v>
      </c>
      <c r="E6864" s="191">
        <v>448.540009</v>
      </c>
      <c r="F6864" s="192">
        <v>448.540009</v>
      </c>
      <c r="G6864" s="191">
        <v>230040000</v>
      </c>
      <c r="H6864" s="194">
        <f t="shared" si="107"/>
        <v>-1.6248136262669703E-3</v>
      </c>
      <c r="I6864" s="193"/>
      <c r="J6864" s="197">
        <v>6862</v>
      </c>
      <c r="K6864" s="234">
        <v>-1.6248136262669703E-3</v>
      </c>
      <c r="L6864" s="198">
        <v>1.0765697334864576E-2</v>
      </c>
    </row>
    <row r="6865" spans="1:12" ht="14.4" x14ac:dyDescent="0.3">
      <c r="A6865" s="7">
        <v>34184</v>
      </c>
      <c r="B6865" s="191">
        <v>450.14999399999999</v>
      </c>
      <c r="C6865" s="191">
        <v>450.42999300000002</v>
      </c>
      <c r="D6865" s="191">
        <v>447.58999599999999</v>
      </c>
      <c r="E6865" s="191">
        <v>449.26998900000001</v>
      </c>
      <c r="F6865" s="192">
        <v>449.26998900000001</v>
      </c>
      <c r="G6865" s="191">
        <v>253110000</v>
      </c>
      <c r="H6865" s="194">
        <f t="shared" si="107"/>
        <v>-1.9549150543807024E-3</v>
      </c>
      <c r="I6865" s="193"/>
      <c r="J6865" s="197">
        <v>6863</v>
      </c>
      <c r="K6865" s="234">
        <v>-1.9549150543807024E-3</v>
      </c>
      <c r="L6865" s="198">
        <v>1.0779287015166006E-2</v>
      </c>
    </row>
    <row r="6866" spans="1:12" ht="14.4" x14ac:dyDescent="0.3">
      <c r="A6866" s="7">
        <v>34183</v>
      </c>
      <c r="B6866" s="191">
        <v>448.13000499999998</v>
      </c>
      <c r="C6866" s="191">
        <v>450.14999399999999</v>
      </c>
      <c r="D6866" s="191">
        <v>448.02999899999998</v>
      </c>
      <c r="E6866" s="191">
        <v>450.14999399999999</v>
      </c>
      <c r="F6866" s="192">
        <v>450.14999399999999</v>
      </c>
      <c r="G6866" s="191">
        <v>230380000</v>
      </c>
      <c r="H6866" s="194">
        <f t="shared" si="107"/>
        <v>4.5075959597929835E-3</v>
      </c>
      <c r="I6866" s="193"/>
      <c r="J6866" s="197">
        <v>6864</v>
      </c>
      <c r="K6866" s="234">
        <v>4.5075959597929835E-3</v>
      </c>
      <c r="L6866" s="198">
        <v>1.078307677641312E-2</v>
      </c>
    </row>
    <row r="6867" spans="1:12" ht="14.4" x14ac:dyDescent="0.3">
      <c r="A6867" s="7">
        <v>34180</v>
      </c>
      <c r="B6867" s="191">
        <v>450.19000199999999</v>
      </c>
      <c r="C6867" s="191">
        <v>450.22000100000002</v>
      </c>
      <c r="D6867" s="191">
        <v>446.98001099999999</v>
      </c>
      <c r="E6867" s="191">
        <v>448.13000499999998</v>
      </c>
      <c r="F6867" s="192">
        <v>448.13000499999998</v>
      </c>
      <c r="G6867" s="191">
        <v>254420000</v>
      </c>
      <c r="H6867" s="194">
        <f t="shared" si="107"/>
        <v>-4.686356269686295E-3</v>
      </c>
      <c r="I6867" s="193"/>
      <c r="J6867" s="197">
        <v>6865</v>
      </c>
      <c r="K6867" s="234">
        <v>-4.686356269686295E-3</v>
      </c>
      <c r="L6867" s="198">
        <v>1.0784446647012386E-2</v>
      </c>
    </row>
    <row r="6868" spans="1:12" ht="14.4" x14ac:dyDescent="0.3">
      <c r="A6868" s="7">
        <v>34179</v>
      </c>
      <c r="B6868" s="191">
        <v>447.19000199999999</v>
      </c>
      <c r="C6868" s="191">
        <v>450.76998900000001</v>
      </c>
      <c r="D6868" s="191">
        <v>447.19000199999999</v>
      </c>
      <c r="E6868" s="191">
        <v>450.23998999999998</v>
      </c>
      <c r="F6868" s="192">
        <v>450.23998999999998</v>
      </c>
      <c r="G6868" s="191">
        <v>261240000</v>
      </c>
      <c r="H6868" s="194">
        <f t="shared" si="107"/>
        <v>6.820340317000166E-3</v>
      </c>
      <c r="I6868" s="193"/>
      <c r="J6868" s="197">
        <v>6866</v>
      </c>
      <c r="K6868" s="234">
        <v>6.820340317000166E-3</v>
      </c>
      <c r="L6868" s="198">
        <v>1.0786129000234797E-2</v>
      </c>
    </row>
    <row r="6869" spans="1:12" ht="14.4" x14ac:dyDescent="0.3">
      <c r="A6869" s="7">
        <v>34178</v>
      </c>
      <c r="B6869" s="191">
        <v>448.25</v>
      </c>
      <c r="C6869" s="191">
        <v>448.60998499999999</v>
      </c>
      <c r="D6869" s="191">
        <v>446.58999599999999</v>
      </c>
      <c r="E6869" s="191">
        <v>447.19000199999999</v>
      </c>
      <c r="F6869" s="192">
        <v>447.19000199999999</v>
      </c>
      <c r="G6869" s="191">
        <v>273100000</v>
      </c>
      <c r="H6869" s="194">
        <f t="shared" si="107"/>
        <v>-2.3424683728017772E-3</v>
      </c>
      <c r="I6869" s="193"/>
      <c r="J6869" s="197">
        <v>6867</v>
      </c>
      <c r="K6869" s="234">
        <v>-2.3424683728017772E-3</v>
      </c>
      <c r="L6869" s="198">
        <v>1.081465300706279E-2</v>
      </c>
    </row>
    <row r="6870" spans="1:12" ht="14.4" x14ac:dyDescent="0.3">
      <c r="A6870" s="7">
        <v>34177</v>
      </c>
      <c r="B6870" s="191">
        <v>449</v>
      </c>
      <c r="C6870" s="191">
        <v>449.44000199999999</v>
      </c>
      <c r="D6870" s="191">
        <v>446.76001000000002</v>
      </c>
      <c r="E6870" s="191">
        <v>448.23998999999998</v>
      </c>
      <c r="F6870" s="192">
        <v>448.23998999999998</v>
      </c>
      <c r="G6870" s="191">
        <v>256750000</v>
      </c>
      <c r="H6870" s="194">
        <f t="shared" si="107"/>
        <v>-1.8927297592262725E-3</v>
      </c>
      <c r="I6870" s="193"/>
      <c r="J6870" s="197">
        <v>6868</v>
      </c>
      <c r="K6870" s="234">
        <v>-1.8927297592262725E-3</v>
      </c>
      <c r="L6870" s="198">
        <v>1.081742933649664E-2</v>
      </c>
    </row>
    <row r="6871" spans="1:12" ht="14.4" x14ac:dyDescent="0.3">
      <c r="A6871" s="7">
        <v>34176</v>
      </c>
      <c r="B6871" s="191">
        <v>447.05999800000001</v>
      </c>
      <c r="C6871" s="191">
        <v>449.5</v>
      </c>
      <c r="D6871" s="191">
        <v>447.040009</v>
      </c>
      <c r="E6871" s="191">
        <v>449.08999599999999</v>
      </c>
      <c r="F6871" s="192">
        <v>449.08999599999999</v>
      </c>
      <c r="G6871" s="191">
        <v>222580000</v>
      </c>
      <c r="H6871" s="194">
        <f t="shared" si="107"/>
        <v>4.4508834115291364E-3</v>
      </c>
      <c r="I6871" s="193"/>
      <c r="J6871" s="197">
        <v>6869</v>
      </c>
      <c r="K6871" s="234">
        <v>4.4508834115291364E-3</v>
      </c>
      <c r="L6871" s="198">
        <v>1.0817971927265035E-2</v>
      </c>
    </row>
    <row r="6872" spans="1:12" ht="14.4" x14ac:dyDescent="0.3">
      <c r="A6872" s="7">
        <v>34173</v>
      </c>
      <c r="B6872" s="191">
        <v>444.540009</v>
      </c>
      <c r="C6872" s="191">
        <v>447.10000600000001</v>
      </c>
      <c r="D6872" s="191">
        <v>444.540009</v>
      </c>
      <c r="E6872" s="191">
        <v>447.10000600000001</v>
      </c>
      <c r="F6872" s="192">
        <v>447.10000600000001</v>
      </c>
      <c r="G6872" s="191">
        <v>222170000</v>
      </c>
      <c r="H6872" s="194">
        <f t="shared" si="107"/>
        <v>5.8266314407632459E-3</v>
      </c>
      <c r="I6872" s="193"/>
      <c r="J6872" s="197">
        <v>6870</v>
      </c>
      <c r="K6872" s="234">
        <v>5.8266314407632459E-3</v>
      </c>
      <c r="L6872" s="198">
        <v>1.0824897826097369E-2</v>
      </c>
    </row>
    <row r="6873" spans="1:12" ht="14.4" x14ac:dyDescent="0.3">
      <c r="A6873" s="7">
        <v>34172</v>
      </c>
      <c r="B6873" s="191">
        <v>447.17999300000002</v>
      </c>
      <c r="C6873" s="191">
        <v>447.23001099999999</v>
      </c>
      <c r="D6873" s="191">
        <v>443.72000100000002</v>
      </c>
      <c r="E6873" s="191">
        <v>444.51001000000002</v>
      </c>
      <c r="F6873" s="192">
        <v>444.51001000000002</v>
      </c>
      <c r="G6873" s="191">
        <v>249630000</v>
      </c>
      <c r="H6873" s="194">
        <f t="shared" si="107"/>
        <v>-5.9707121109955422E-3</v>
      </c>
      <c r="I6873" s="193"/>
      <c r="J6873" s="197">
        <v>6871</v>
      </c>
      <c r="K6873" s="234">
        <v>-5.9707121109955422E-3</v>
      </c>
      <c r="L6873" s="198">
        <v>1.0839298999797799E-2</v>
      </c>
    </row>
    <row r="6874" spans="1:12" ht="14.4" x14ac:dyDescent="0.3">
      <c r="A6874" s="7">
        <v>34171</v>
      </c>
      <c r="B6874" s="191">
        <v>447.27999899999998</v>
      </c>
      <c r="C6874" s="191">
        <v>447.5</v>
      </c>
      <c r="D6874" s="191">
        <v>445.83999599999999</v>
      </c>
      <c r="E6874" s="191">
        <v>447.17999300000002</v>
      </c>
      <c r="F6874" s="192">
        <v>447.17999300000002</v>
      </c>
      <c r="G6874" s="191">
        <v>278590000</v>
      </c>
      <c r="H6874" s="194">
        <f t="shared" si="107"/>
        <v>-2.9063736688483951E-4</v>
      </c>
      <c r="I6874" s="193"/>
      <c r="J6874" s="197">
        <v>6872</v>
      </c>
      <c r="K6874" s="234">
        <v>-2.9063736688483951E-4</v>
      </c>
      <c r="L6874" s="198">
        <v>1.0840068991465068E-2</v>
      </c>
    </row>
    <row r="6875" spans="1:12" ht="14.4" x14ac:dyDescent="0.3">
      <c r="A6875" s="7">
        <v>34170</v>
      </c>
      <c r="B6875" s="191">
        <v>446.02999899999998</v>
      </c>
      <c r="C6875" s="191">
        <v>447.63000499999998</v>
      </c>
      <c r="D6875" s="191">
        <v>443.709991</v>
      </c>
      <c r="E6875" s="191">
        <v>447.30999800000001</v>
      </c>
      <c r="F6875" s="192">
        <v>447.30999800000001</v>
      </c>
      <c r="G6875" s="191">
        <v>277420000</v>
      </c>
      <c r="H6875" s="194">
        <f t="shared" si="107"/>
        <v>2.8697598880563909E-3</v>
      </c>
      <c r="I6875" s="193"/>
      <c r="J6875" s="197">
        <v>6873</v>
      </c>
      <c r="K6875" s="234">
        <v>2.8697598880563909E-3</v>
      </c>
      <c r="L6875" s="198">
        <v>1.0842078947640275E-2</v>
      </c>
    </row>
    <row r="6876" spans="1:12" ht="14.4" x14ac:dyDescent="0.3">
      <c r="A6876" s="7">
        <v>34169</v>
      </c>
      <c r="B6876" s="191">
        <v>445.75</v>
      </c>
      <c r="C6876" s="191">
        <v>446.77999899999998</v>
      </c>
      <c r="D6876" s="191">
        <v>444.82998700000002</v>
      </c>
      <c r="E6876" s="191">
        <v>446.02999899999998</v>
      </c>
      <c r="F6876" s="192">
        <v>446.02999899999998</v>
      </c>
      <c r="G6876" s="191">
        <v>216370000</v>
      </c>
      <c r="H6876" s="194">
        <f t="shared" si="107"/>
        <v>6.2815255187880035E-4</v>
      </c>
      <c r="I6876" s="193"/>
      <c r="J6876" s="197">
        <v>6874</v>
      </c>
      <c r="K6876" s="234">
        <v>6.2815255187880035E-4</v>
      </c>
      <c r="L6876" s="198">
        <v>1.0849230126018993E-2</v>
      </c>
    </row>
    <row r="6877" spans="1:12" ht="14.4" x14ac:dyDescent="0.3">
      <c r="A6877" s="7">
        <v>34166</v>
      </c>
      <c r="B6877" s="191">
        <v>449.07000699999998</v>
      </c>
      <c r="C6877" s="191">
        <v>449.07998700000002</v>
      </c>
      <c r="D6877" s="191">
        <v>445.66000400000001</v>
      </c>
      <c r="E6877" s="191">
        <v>445.75</v>
      </c>
      <c r="F6877" s="192">
        <v>445.75</v>
      </c>
      <c r="G6877" s="191">
        <v>263100000</v>
      </c>
      <c r="H6877" s="194">
        <f t="shared" si="107"/>
        <v>-7.7245024537543347E-3</v>
      </c>
      <c r="I6877" s="193"/>
      <c r="J6877" s="197">
        <v>6875</v>
      </c>
      <c r="K6877" s="234">
        <v>-7.7245024537543347E-3</v>
      </c>
      <c r="L6877" s="198">
        <v>1.0851331816018531E-2</v>
      </c>
    </row>
    <row r="6878" spans="1:12" ht="14.4" x14ac:dyDescent="0.3">
      <c r="A6878" s="7">
        <v>34165</v>
      </c>
      <c r="B6878" s="191">
        <v>450.08999599999999</v>
      </c>
      <c r="C6878" s="191">
        <v>450.11999500000002</v>
      </c>
      <c r="D6878" s="191">
        <v>447.26001000000002</v>
      </c>
      <c r="E6878" s="191">
        <v>449.22000100000002</v>
      </c>
      <c r="F6878" s="192">
        <v>449.22000100000002</v>
      </c>
      <c r="G6878" s="191">
        <v>277810000</v>
      </c>
      <c r="H6878" s="194">
        <f t="shared" si="107"/>
        <v>-1.9107403680226113E-3</v>
      </c>
      <c r="I6878" s="193"/>
      <c r="J6878" s="197">
        <v>6876</v>
      </c>
      <c r="K6878" s="234">
        <v>-1.9107403680226113E-3</v>
      </c>
      <c r="L6878" s="198">
        <v>1.0852481284119786E-2</v>
      </c>
    </row>
    <row r="6879" spans="1:12" ht="14.4" x14ac:dyDescent="0.3">
      <c r="A6879" s="7">
        <v>34164</v>
      </c>
      <c r="B6879" s="191">
        <v>448.07998700000002</v>
      </c>
      <c r="C6879" s="191">
        <v>451.11999500000002</v>
      </c>
      <c r="D6879" s="191">
        <v>448.07998700000002</v>
      </c>
      <c r="E6879" s="191">
        <v>450.07998700000002</v>
      </c>
      <c r="F6879" s="192">
        <v>450.07998700000002</v>
      </c>
      <c r="G6879" s="191">
        <v>297430000</v>
      </c>
      <c r="H6879" s="194">
        <f t="shared" si="107"/>
        <v>4.4410520604437507E-3</v>
      </c>
      <c r="I6879" s="193"/>
      <c r="J6879" s="197">
        <v>6877</v>
      </c>
      <c r="K6879" s="234">
        <v>4.4410520604437507E-3</v>
      </c>
      <c r="L6879" s="198">
        <v>1.0870636952068729E-2</v>
      </c>
    </row>
    <row r="6880" spans="1:12" ht="14.4" x14ac:dyDescent="0.3">
      <c r="A6880" s="7">
        <v>34163</v>
      </c>
      <c r="B6880" s="191">
        <v>449</v>
      </c>
      <c r="C6880" s="191">
        <v>450.70001200000002</v>
      </c>
      <c r="D6880" s="191">
        <v>448.07000699999998</v>
      </c>
      <c r="E6880" s="191">
        <v>448.08999599999999</v>
      </c>
      <c r="F6880" s="192">
        <v>448.08999599999999</v>
      </c>
      <c r="G6880" s="191">
        <v>236720000</v>
      </c>
      <c r="H6880" s="194">
        <f t="shared" si="107"/>
        <v>-1.9823042857023882E-3</v>
      </c>
      <c r="I6880" s="193"/>
      <c r="J6880" s="197">
        <v>6878</v>
      </c>
      <c r="K6880" s="234">
        <v>-1.9823042857023882E-3</v>
      </c>
      <c r="L6880" s="198">
        <v>1.0878752906358192E-2</v>
      </c>
    </row>
    <row r="6881" spans="1:12" ht="14.4" x14ac:dyDescent="0.3">
      <c r="A6881" s="7">
        <v>34162</v>
      </c>
      <c r="B6881" s="191">
        <v>448.13000499999998</v>
      </c>
      <c r="C6881" s="191">
        <v>449.10998499999999</v>
      </c>
      <c r="D6881" s="191">
        <v>447.709991</v>
      </c>
      <c r="E6881" s="191">
        <v>448.98001099999999</v>
      </c>
      <c r="F6881" s="192">
        <v>448.98001099999999</v>
      </c>
      <c r="G6881" s="191">
        <v>202310000</v>
      </c>
      <c r="H6881" s="194">
        <f t="shared" si="107"/>
        <v>1.9415456676333508E-3</v>
      </c>
      <c r="I6881" s="193"/>
      <c r="J6881" s="197">
        <v>6879</v>
      </c>
      <c r="K6881" s="234">
        <v>1.9415456676333508E-3</v>
      </c>
      <c r="L6881" s="198">
        <v>1.0892053601088645E-2</v>
      </c>
    </row>
    <row r="6882" spans="1:12" ht="14.4" x14ac:dyDescent="0.3">
      <c r="A6882" s="7">
        <v>34159</v>
      </c>
      <c r="B6882" s="191">
        <v>448.64001500000001</v>
      </c>
      <c r="C6882" s="191">
        <v>448.94000199999999</v>
      </c>
      <c r="D6882" s="191">
        <v>446.73998999999998</v>
      </c>
      <c r="E6882" s="191">
        <v>448.10998499999999</v>
      </c>
      <c r="F6882" s="192">
        <v>448.10998499999999</v>
      </c>
      <c r="G6882" s="191">
        <v>235210000</v>
      </c>
      <c r="H6882" s="194">
        <f t="shared" si="107"/>
        <v>-1.1814149034388086E-3</v>
      </c>
      <c r="I6882" s="193"/>
      <c r="J6882" s="197">
        <v>6880</v>
      </c>
      <c r="K6882" s="234">
        <v>-1.1814149034388086E-3</v>
      </c>
      <c r="L6882" s="198">
        <v>1.0893654228054852E-2</v>
      </c>
    </row>
    <row r="6883" spans="1:12" ht="14.4" x14ac:dyDescent="0.3">
      <c r="A6883" s="7">
        <v>34158</v>
      </c>
      <c r="B6883" s="191">
        <v>442.83999599999999</v>
      </c>
      <c r="C6883" s="191">
        <v>448.64001500000001</v>
      </c>
      <c r="D6883" s="191">
        <v>442.83999599999999</v>
      </c>
      <c r="E6883" s="191">
        <v>448.64001500000001</v>
      </c>
      <c r="F6883" s="192">
        <v>448.64001500000001</v>
      </c>
      <c r="G6883" s="191">
        <v>282910000</v>
      </c>
      <c r="H6883" s="194">
        <f t="shared" si="107"/>
        <v>1.3120222592333135E-2</v>
      </c>
      <c r="I6883" s="193"/>
      <c r="J6883" s="197">
        <v>6881</v>
      </c>
      <c r="K6883" s="234">
        <v>1.3120222592333135E-2</v>
      </c>
      <c r="L6883" s="198">
        <v>1.0894486847997195E-2</v>
      </c>
    </row>
    <row r="6884" spans="1:12" ht="14.4" x14ac:dyDescent="0.3">
      <c r="A6884" s="7">
        <v>34157</v>
      </c>
      <c r="B6884" s="191">
        <v>441.39999399999999</v>
      </c>
      <c r="C6884" s="191">
        <v>443.63000499999998</v>
      </c>
      <c r="D6884" s="191">
        <v>441.39999399999999</v>
      </c>
      <c r="E6884" s="191">
        <v>442.82998700000002</v>
      </c>
      <c r="F6884" s="192">
        <v>442.82998700000002</v>
      </c>
      <c r="G6884" s="191">
        <v>253170000</v>
      </c>
      <c r="H6884" s="194">
        <f t="shared" si="107"/>
        <v>3.1714972299129486E-3</v>
      </c>
      <c r="I6884" s="193"/>
      <c r="J6884" s="197">
        <v>6882</v>
      </c>
      <c r="K6884" s="234">
        <v>3.1714972299129486E-3</v>
      </c>
      <c r="L6884" s="198">
        <v>1.0898901979033268E-2</v>
      </c>
    </row>
    <row r="6885" spans="1:12" ht="14.4" x14ac:dyDescent="0.3">
      <c r="A6885" s="7">
        <v>34156</v>
      </c>
      <c r="B6885" s="191">
        <v>445.85998499999999</v>
      </c>
      <c r="C6885" s="191">
        <v>446.86999500000002</v>
      </c>
      <c r="D6885" s="191">
        <v>441.42001299999998</v>
      </c>
      <c r="E6885" s="191">
        <v>441.42999300000002</v>
      </c>
      <c r="F6885" s="192">
        <v>441.42999300000002</v>
      </c>
      <c r="G6885" s="191">
        <v>234810000</v>
      </c>
      <c r="H6885" s="194">
        <f t="shared" si="107"/>
        <v>-9.8914476932660846E-3</v>
      </c>
      <c r="I6885" s="193"/>
      <c r="J6885" s="197">
        <v>6883</v>
      </c>
      <c r="K6885" s="234">
        <v>-9.8914476932660846E-3</v>
      </c>
      <c r="L6885" s="198">
        <v>1.0915579310363192E-2</v>
      </c>
    </row>
    <row r="6886" spans="1:12" ht="14.4" x14ac:dyDescent="0.3">
      <c r="A6886" s="7">
        <v>34152</v>
      </c>
      <c r="B6886" s="191">
        <v>449.01998900000001</v>
      </c>
      <c r="C6886" s="191">
        <v>449.01998900000001</v>
      </c>
      <c r="D6886" s="191">
        <v>445.20001200000002</v>
      </c>
      <c r="E6886" s="191">
        <v>445.83999599999999</v>
      </c>
      <c r="F6886" s="192">
        <v>445.83999599999999</v>
      </c>
      <c r="G6886" s="191">
        <v>220750000</v>
      </c>
      <c r="H6886" s="194">
        <f t="shared" si="107"/>
        <v>-7.0820744686268845E-3</v>
      </c>
      <c r="I6886" s="193"/>
      <c r="J6886" s="197">
        <v>6884</v>
      </c>
      <c r="K6886" s="234">
        <v>-7.0820744686268845E-3</v>
      </c>
      <c r="L6886" s="198">
        <v>1.0917162154086602E-2</v>
      </c>
    </row>
    <row r="6887" spans="1:12" ht="14.4" x14ac:dyDescent="0.3">
      <c r="A6887" s="7">
        <v>34151</v>
      </c>
      <c r="B6887" s="191">
        <v>450.540009</v>
      </c>
      <c r="C6887" s="191">
        <v>451.14999399999999</v>
      </c>
      <c r="D6887" s="191">
        <v>448.709991</v>
      </c>
      <c r="E6887" s="191">
        <v>449.01998900000001</v>
      </c>
      <c r="F6887" s="192">
        <v>449.01998900000001</v>
      </c>
      <c r="G6887" s="191">
        <v>292040000</v>
      </c>
      <c r="H6887" s="194">
        <f t="shared" si="107"/>
        <v>-3.3516303095278807E-3</v>
      </c>
      <c r="I6887" s="193"/>
      <c r="J6887" s="197">
        <v>6885</v>
      </c>
      <c r="K6887" s="234">
        <v>-3.3516303095278807E-3</v>
      </c>
      <c r="L6887" s="198">
        <v>1.0918212826308456E-2</v>
      </c>
    </row>
    <row r="6888" spans="1:12" ht="14.4" x14ac:dyDescent="0.3">
      <c r="A6888" s="7">
        <v>34150</v>
      </c>
      <c r="B6888" s="191">
        <v>450.69000199999999</v>
      </c>
      <c r="C6888" s="191">
        <v>451.47000100000002</v>
      </c>
      <c r="D6888" s="191">
        <v>450.14999399999999</v>
      </c>
      <c r="E6888" s="191">
        <v>450.52999899999998</v>
      </c>
      <c r="F6888" s="192">
        <v>450.52999899999998</v>
      </c>
      <c r="G6888" s="191">
        <v>281120000</v>
      </c>
      <c r="H6888" s="194">
        <f t="shared" si="107"/>
        <v>-3.5501785992585086E-4</v>
      </c>
      <c r="I6888" s="193"/>
      <c r="J6888" s="197">
        <v>6886</v>
      </c>
      <c r="K6888" s="234">
        <v>-3.5501785992585086E-4</v>
      </c>
      <c r="L6888" s="198">
        <v>1.0923001515586115E-2</v>
      </c>
    </row>
    <row r="6889" spans="1:12" ht="14.4" x14ac:dyDescent="0.3">
      <c r="A6889" s="7">
        <v>34149</v>
      </c>
      <c r="B6889" s="191">
        <v>451.89001500000001</v>
      </c>
      <c r="C6889" s="191">
        <v>451.89999399999999</v>
      </c>
      <c r="D6889" s="191">
        <v>449.67001299999998</v>
      </c>
      <c r="E6889" s="191">
        <v>450.69000199999999</v>
      </c>
      <c r="F6889" s="192">
        <v>450.69000199999999</v>
      </c>
      <c r="G6889" s="191">
        <v>276310000</v>
      </c>
      <c r="H6889" s="194">
        <f t="shared" si="107"/>
        <v>-2.5672324545681535E-3</v>
      </c>
      <c r="I6889" s="193"/>
      <c r="J6889" s="197">
        <v>6887</v>
      </c>
      <c r="K6889" s="234">
        <v>-2.5672324545681535E-3</v>
      </c>
      <c r="L6889" s="198">
        <v>1.0925582944070271E-2</v>
      </c>
    </row>
    <row r="6890" spans="1:12" ht="14.4" x14ac:dyDescent="0.3">
      <c r="A6890" s="7">
        <v>34148</v>
      </c>
      <c r="B6890" s="191">
        <v>447.60000600000001</v>
      </c>
      <c r="C6890" s="191">
        <v>451.89999399999999</v>
      </c>
      <c r="D6890" s="191">
        <v>447.60000600000001</v>
      </c>
      <c r="E6890" s="191">
        <v>451.85000600000001</v>
      </c>
      <c r="F6890" s="192">
        <v>451.85000600000001</v>
      </c>
      <c r="G6890" s="191">
        <v>242090000</v>
      </c>
      <c r="H6890" s="194">
        <f t="shared" si="107"/>
        <v>9.4950847699497125E-3</v>
      </c>
      <c r="I6890" s="193"/>
      <c r="J6890" s="197">
        <v>6888</v>
      </c>
      <c r="K6890" s="234">
        <v>9.4950847699497125E-3</v>
      </c>
      <c r="L6890" s="198">
        <v>1.0926475490383414E-2</v>
      </c>
    </row>
    <row r="6891" spans="1:12" ht="14.4" x14ac:dyDescent="0.3">
      <c r="A6891" s="7">
        <v>34145</v>
      </c>
      <c r="B6891" s="191">
        <v>446.61999500000002</v>
      </c>
      <c r="C6891" s="191">
        <v>448.64001500000001</v>
      </c>
      <c r="D6891" s="191">
        <v>446.61999500000002</v>
      </c>
      <c r="E6891" s="191">
        <v>447.60000600000001</v>
      </c>
      <c r="F6891" s="192">
        <v>447.60000600000001</v>
      </c>
      <c r="G6891" s="191">
        <v>210430000</v>
      </c>
      <c r="H6891" s="194">
        <f t="shared" si="107"/>
        <v>2.1942837557015118E-3</v>
      </c>
      <c r="I6891" s="193"/>
      <c r="J6891" s="197">
        <v>6889</v>
      </c>
      <c r="K6891" s="234">
        <v>2.1942837557015118E-3</v>
      </c>
      <c r="L6891" s="198">
        <v>1.0938977608159015E-2</v>
      </c>
    </row>
    <row r="6892" spans="1:12" ht="14.4" x14ac:dyDescent="0.3">
      <c r="A6892" s="7">
        <v>34144</v>
      </c>
      <c r="B6892" s="191">
        <v>443.040009</v>
      </c>
      <c r="C6892" s="191">
        <v>447.209991</v>
      </c>
      <c r="D6892" s="191">
        <v>442.5</v>
      </c>
      <c r="E6892" s="191">
        <v>446.61999500000002</v>
      </c>
      <c r="F6892" s="192">
        <v>446.61999500000002</v>
      </c>
      <c r="G6892" s="191">
        <v>267450000</v>
      </c>
      <c r="H6892" s="194">
        <f t="shared" si="107"/>
        <v>7.7393284697790284E-3</v>
      </c>
      <c r="I6892" s="193"/>
      <c r="J6892" s="197">
        <v>6890</v>
      </c>
      <c r="K6892" s="234">
        <v>7.7393284697790284E-3</v>
      </c>
      <c r="L6892" s="198">
        <v>1.0939196979821644E-2</v>
      </c>
    </row>
    <row r="6893" spans="1:12" ht="14.4" x14ac:dyDescent="0.3">
      <c r="A6893" s="7">
        <v>34143</v>
      </c>
      <c r="B6893" s="191">
        <v>445.959991</v>
      </c>
      <c r="C6893" s="191">
        <v>445.959991</v>
      </c>
      <c r="D6893" s="191">
        <v>443.19000199999999</v>
      </c>
      <c r="E6893" s="191">
        <v>443.19000199999999</v>
      </c>
      <c r="F6893" s="192">
        <v>443.19000199999999</v>
      </c>
      <c r="G6893" s="191">
        <v>278260000</v>
      </c>
      <c r="H6893" s="194">
        <f t="shared" si="107"/>
        <v>-6.1444420492254969E-3</v>
      </c>
      <c r="I6893" s="193"/>
      <c r="J6893" s="197">
        <v>6891</v>
      </c>
      <c r="K6893" s="234">
        <v>-6.1444420492254969E-3</v>
      </c>
      <c r="L6893" s="198">
        <v>1.0941426018481153E-2</v>
      </c>
    </row>
    <row r="6894" spans="1:12" ht="14.4" x14ac:dyDescent="0.3">
      <c r="A6894" s="7">
        <v>34142</v>
      </c>
      <c r="B6894" s="191">
        <v>446.25</v>
      </c>
      <c r="C6894" s="191">
        <v>446.290009</v>
      </c>
      <c r="D6894" s="191">
        <v>444.94000199999999</v>
      </c>
      <c r="E6894" s="191">
        <v>445.92999300000002</v>
      </c>
      <c r="F6894" s="192">
        <v>445.92999300000002</v>
      </c>
      <c r="G6894" s="191">
        <v>259530000</v>
      </c>
      <c r="H6894" s="194">
        <f t="shared" si="107"/>
        <v>-6.4992156189789499E-4</v>
      </c>
      <c r="I6894" s="193"/>
      <c r="J6894" s="197">
        <v>6892</v>
      </c>
      <c r="K6894" s="234">
        <v>-6.4992156189789499E-4</v>
      </c>
      <c r="L6894" s="198">
        <v>1.0948731267816017E-2</v>
      </c>
    </row>
    <row r="6895" spans="1:12" ht="14.4" x14ac:dyDescent="0.3">
      <c r="A6895" s="7">
        <v>34141</v>
      </c>
      <c r="B6895" s="191">
        <v>443.67999300000002</v>
      </c>
      <c r="C6895" s="191">
        <v>446.22000100000002</v>
      </c>
      <c r="D6895" s="191">
        <v>443.67999300000002</v>
      </c>
      <c r="E6895" s="191">
        <v>446.22000100000002</v>
      </c>
      <c r="F6895" s="192">
        <v>446.22000100000002</v>
      </c>
      <c r="G6895" s="191">
        <v>223650000</v>
      </c>
      <c r="H6895" s="194">
        <f t="shared" si="107"/>
        <v>5.7248648577219036E-3</v>
      </c>
      <c r="I6895" s="193"/>
      <c r="J6895" s="197">
        <v>6893</v>
      </c>
      <c r="K6895" s="234">
        <v>5.7248648577219036E-3</v>
      </c>
      <c r="L6895" s="198">
        <v>1.0959447386074003E-2</v>
      </c>
    </row>
    <row r="6896" spans="1:12" ht="14.4" x14ac:dyDescent="0.3">
      <c r="A6896" s="7">
        <v>34138</v>
      </c>
      <c r="B6896" s="191">
        <v>448.540009</v>
      </c>
      <c r="C6896" s="191">
        <v>448.58999599999999</v>
      </c>
      <c r="D6896" s="191">
        <v>443.67999300000002</v>
      </c>
      <c r="E6896" s="191">
        <v>443.67999300000002</v>
      </c>
      <c r="F6896" s="192">
        <v>443.67999300000002</v>
      </c>
      <c r="G6896" s="191">
        <v>300500000</v>
      </c>
      <c r="H6896" s="194">
        <f t="shared" si="107"/>
        <v>-1.0835189509259525E-2</v>
      </c>
      <c r="I6896" s="193"/>
      <c r="J6896" s="197">
        <v>6894</v>
      </c>
      <c r="K6896" s="234">
        <v>-1.0835189509259525E-2</v>
      </c>
      <c r="L6896" s="198">
        <v>1.0960550233505631E-2</v>
      </c>
    </row>
    <row r="6897" spans="1:12" ht="14.4" x14ac:dyDescent="0.3">
      <c r="A6897" s="7">
        <v>34137</v>
      </c>
      <c r="B6897" s="191">
        <v>447.42999300000002</v>
      </c>
      <c r="C6897" s="191">
        <v>448.98001099999999</v>
      </c>
      <c r="D6897" s="191">
        <v>446.91000400000001</v>
      </c>
      <c r="E6897" s="191">
        <v>448.540009</v>
      </c>
      <c r="F6897" s="192">
        <v>448.540009</v>
      </c>
      <c r="G6897" s="191">
        <v>239810000</v>
      </c>
      <c r="H6897" s="194">
        <f t="shared" si="107"/>
        <v>2.480870789544887E-3</v>
      </c>
      <c r="I6897" s="193"/>
      <c r="J6897" s="197">
        <v>6895</v>
      </c>
      <c r="K6897" s="234">
        <v>2.480870789544887E-3</v>
      </c>
      <c r="L6897" s="198">
        <v>1.0976067206399005E-2</v>
      </c>
    </row>
    <row r="6898" spans="1:12" ht="14.4" x14ac:dyDescent="0.3">
      <c r="A6898" s="7">
        <v>34136</v>
      </c>
      <c r="B6898" s="191">
        <v>446.26998900000001</v>
      </c>
      <c r="C6898" s="191">
        <v>447.42999300000002</v>
      </c>
      <c r="D6898" s="191">
        <v>443.60998499999999</v>
      </c>
      <c r="E6898" s="191">
        <v>447.42999300000002</v>
      </c>
      <c r="F6898" s="192">
        <v>447.42999300000002</v>
      </c>
      <c r="G6898" s="191">
        <v>267500000</v>
      </c>
      <c r="H6898" s="194">
        <f t="shared" si="107"/>
        <v>2.5993323068829862E-3</v>
      </c>
      <c r="I6898" s="193"/>
      <c r="J6898" s="197">
        <v>6896</v>
      </c>
      <c r="K6898" s="234">
        <v>2.5993323068829862E-3</v>
      </c>
      <c r="L6898" s="198">
        <v>1.0978886161193507E-2</v>
      </c>
    </row>
    <row r="6899" spans="1:12" ht="14.4" x14ac:dyDescent="0.3">
      <c r="A6899" s="7">
        <v>34135</v>
      </c>
      <c r="B6899" s="191">
        <v>447.73001099999999</v>
      </c>
      <c r="C6899" s="191">
        <v>448.27999899999998</v>
      </c>
      <c r="D6899" s="191">
        <v>446.17999300000002</v>
      </c>
      <c r="E6899" s="191">
        <v>446.26998900000001</v>
      </c>
      <c r="F6899" s="192">
        <v>446.26998900000001</v>
      </c>
      <c r="G6899" s="191">
        <v>234110000</v>
      </c>
      <c r="H6899" s="194">
        <f t="shared" si="107"/>
        <v>-3.216372269878589E-3</v>
      </c>
      <c r="I6899" s="193"/>
      <c r="J6899" s="197">
        <v>6897</v>
      </c>
      <c r="K6899" s="234">
        <v>-3.216372269878589E-3</v>
      </c>
      <c r="L6899" s="198">
        <v>1.0982987950876637E-2</v>
      </c>
    </row>
    <row r="6900" spans="1:12" ht="14.4" x14ac:dyDescent="0.3">
      <c r="A6900" s="7">
        <v>34134</v>
      </c>
      <c r="B6900" s="191">
        <v>447.26001000000002</v>
      </c>
      <c r="C6900" s="191">
        <v>448.64001500000001</v>
      </c>
      <c r="D6900" s="191">
        <v>447.23001099999999</v>
      </c>
      <c r="E6900" s="191">
        <v>447.709991</v>
      </c>
      <c r="F6900" s="192">
        <v>447.709991</v>
      </c>
      <c r="G6900" s="191">
        <v>210440000</v>
      </c>
      <c r="H6900" s="194">
        <f t="shared" si="107"/>
        <v>1.0060836872046301E-3</v>
      </c>
      <c r="I6900" s="193"/>
      <c r="J6900" s="197">
        <v>6898</v>
      </c>
      <c r="K6900" s="234">
        <v>1.0060836872046301E-3</v>
      </c>
      <c r="L6900" s="198">
        <v>1.0985512551281832E-2</v>
      </c>
    </row>
    <row r="6901" spans="1:12" ht="14.4" x14ac:dyDescent="0.3">
      <c r="A6901" s="7">
        <v>34131</v>
      </c>
      <c r="B6901" s="191">
        <v>445.38000499999998</v>
      </c>
      <c r="C6901" s="191">
        <v>448.19000199999999</v>
      </c>
      <c r="D6901" s="191">
        <v>445.38000499999998</v>
      </c>
      <c r="E6901" s="191">
        <v>447.26001000000002</v>
      </c>
      <c r="F6901" s="192">
        <v>447.26001000000002</v>
      </c>
      <c r="G6901" s="191">
        <v>256750000</v>
      </c>
      <c r="H6901" s="194">
        <f t="shared" si="107"/>
        <v>4.2211257328447866E-3</v>
      </c>
      <c r="I6901" s="193"/>
      <c r="J6901" s="197">
        <v>6899</v>
      </c>
      <c r="K6901" s="234">
        <v>4.2211257328447866E-3</v>
      </c>
      <c r="L6901" s="198">
        <v>1.099218761987855E-2</v>
      </c>
    </row>
    <row r="6902" spans="1:12" ht="14.4" x14ac:dyDescent="0.3">
      <c r="A6902" s="7">
        <v>34130</v>
      </c>
      <c r="B6902" s="191">
        <v>445.77999899999998</v>
      </c>
      <c r="C6902" s="191">
        <v>446.22000100000002</v>
      </c>
      <c r="D6902" s="191">
        <v>444.08999599999999</v>
      </c>
      <c r="E6902" s="191">
        <v>445.38000499999998</v>
      </c>
      <c r="F6902" s="192">
        <v>445.38000499999998</v>
      </c>
      <c r="G6902" s="191">
        <v>232600000</v>
      </c>
      <c r="H6902" s="194">
        <f t="shared" si="107"/>
        <v>-8.9729014513276184E-4</v>
      </c>
      <c r="I6902" s="193"/>
      <c r="J6902" s="197">
        <v>6900</v>
      </c>
      <c r="K6902" s="234">
        <v>-8.9729014513276184E-4</v>
      </c>
      <c r="L6902" s="198">
        <v>1.1013348860111788E-2</v>
      </c>
    </row>
    <row r="6903" spans="1:12" ht="14.4" x14ac:dyDescent="0.3">
      <c r="A6903" s="7">
        <v>34129</v>
      </c>
      <c r="B6903" s="191">
        <v>444.709991</v>
      </c>
      <c r="C6903" s="191">
        <v>447.39001500000001</v>
      </c>
      <c r="D6903" s="191">
        <v>444.66000400000001</v>
      </c>
      <c r="E6903" s="191">
        <v>445.77999899999998</v>
      </c>
      <c r="F6903" s="192">
        <v>445.77999899999998</v>
      </c>
      <c r="G6903" s="191">
        <v>249030000</v>
      </c>
      <c r="H6903" s="194">
        <f t="shared" si="107"/>
        <v>2.4060804156747018E-3</v>
      </c>
      <c r="I6903" s="193"/>
      <c r="J6903" s="197">
        <v>6901</v>
      </c>
      <c r="K6903" s="234">
        <v>2.4060804156747018E-3</v>
      </c>
      <c r="L6903" s="198">
        <v>1.101732777738931E-2</v>
      </c>
    </row>
    <row r="6904" spans="1:12" ht="14.4" x14ac:dyDescent="0.3">
      <c r="A6904" s="7">
        <v>34128</v>
      </c>
      <c r="B6904" s="191">
        <v>447.64999399999999</v>
      </c>
      <c r="C6904" s="191">
        <v>447.64999399999999</v>
      </c>
      <c r="D6904" s="191">
        <v>444.30999800000001</v>
      </c>
      <c r="E6904" s="191">
        <v>444.709991</v>
      </c>
      <c r="F6904" s="192">
        <v>444.709991</v>
      </c>
      <c r="G6904" s="191">
        <v>240640000</v>
      </c>
      <c r="H6904" s="194">
        <f t="shared" si="107"/>
        <v>-6.656416240450218E-3</v>
      </c>
      <c r="I6904" s="193"/>
      <c r="J6904" s="197">
        <v>6902</v>
      </c>
      <c r="K6904" s="234">
        <v>-6.656416240450218E-3</v>
      </c>
      <c r="L6904" s="198">
        <v>1.1020778719276689E-2</v>
      </c>
    </row>
    <row r="6905" spans="1:12" ht="14.4" x14ac:dyDescent="0.3">
      <c r="A6905" s="7">
        <v>34127</v>
      </c>
      <c r="B6905" s="191">
        <v>450.07000699999998</v>
      </c>
      <c r="C6905" s="191">
        <v>450.75</v>
      </c>
      <c r="D6905" s="191">
        <v>447.32000699999998</v>
      </c>
      <c r="E6905" s="191">
        <v>447.69000199999999</v>
      </c>
      <c r="F6905" s="192">
        <v>447.69000199999999</v>
      </c>
      <c r="G6905" s="191">
        <v>236920000</v>
      </c>
      <c r="H6905" s="194">
        <f t="shared" si="107"/>
        <v>-5.2659556737588899E-3</v>
      </c>
      <c r="I6905" s="193"/>
      <c r="J6905" s="197">
        <v>6903</v>
      </c>
      <c r="K6905" s="234">
        <v>-5.2659556737588899E-3</v>
      </c>
      <c r="L6905" s="198">
        <v>1.1025706111770905E-2</v>
      </c>
    </row>
    <row r="6906" spans="1:12" ht="14.4" x14ac:dyDescent="0.3">
      <c r="A6906" s="7">
        <v>34124</v>
      </c>
      <c r="B6906" s="191">
        <v>452.42999300000002</v>
      </c>
      <c r="C6906" s="191">
        <v>452.42999300000002</v>
      </c>
      <c r="D6906" s="191">
        <v>448.92001299999998</v>
      </c>
      <c r="E6906" s="191">
        <v>450.05999800000001</v>
      </c>
      <c r="F6906" s="192">
        <v>450.05999800000001</v>
      </c>
      <c r="G6906" s="191">
        <v>226440000</v>
      </c>
      <c r="H6906" s="194">
        <f t="shared" si="107"/>
        <v>-5.3702668649089234E-3</v>
      </c>
      <c r="I6906" s="193"/>
      <c r="J6906" s="197">
        <v>6904</v>
      </c>
      <c r="K6906" s="234">
        <v>-5.3702668649089234E-3</v>
      </c>
      <c r="L6906" s="198">
        <v>1.1030344256396657E-2</v>
      </c>
    </row>
    <row r="6907" spans="1:12" ht="14.4" x14ac:dyDescent="0.3">
      <c r="A6907" s="7">
        <v>34123</v>
      </c>
      <c r="B6907" s="191">
        <v>453.83999599999999</v>
      </c>
      <c r="C6907" s="191">
        <v>453.85000600000001</v>
      </c>
      <c r="D6907" s="191">
        <v>451.11999500000002</v>
      </c>
      <c r="E6907" s="191">
        <v>452.48998999999998</v>
      </c>
      <c r="F6907" s="192">
        <v>452.48998999999998</v>
      </c>
      <c r="G6907" s="191">
        <v>285570000</v>
      </c>
      <c r="H6907" s="194">
        <f t="shared" si="107"/>
        <v>-2.996619989027895E-3</v>
      </c>
      <c r="I6907" s="193"/>
      <c r="J6907" s="197">
        <v>6905</v>
      </c>
      <c r="K6907" s="234">
        <v>-2.996619989027895E-3</v>
      </c>
      <c r="L6907" s="198">
        <v>1.1032026381792881E-2</v>
      </c>
    </row>
    <row r="6908" spans="1:12" ht="14.4" x14ac:dyDescent="0.3">
      <c r="A6908" s="7">
        <v>34122</v>
      </c>
      <c r="B6908" s="191">
        <v>453.82998700000002</v>
      </c>
      <c r="C6908" s="191">
        <v>454.52999899999998</v>
      </c>
      <c r="D6908" s="191">
        <v>452.67999300000002</v>
      </c>
      <c r="E6908" s="191">
        <v>453.85000600000001</v>
      </c>
      <c r="F6908" s="192">
        <v>453.85000600000001</v>
      </c>
      <c r="G6908" s="191">
        <v>295560000</v>
      </c>
      <c r="H6908" s="194">
        <f t="shared" si="107"/>
        <v>4.4111232341265901E-5</v>
      </c>
      <c r="I6908" s="193"/>
      <c r="J6908" s="197">
        <v>6906</v>
      </c>
      <c r="K6908" s="234">
        <v>4.4111232341265901E-5</v>
      </c>
      <c r="L6908" s="198">
        <v>1.1038276748435777E-2</v>
      </c>
    </row>
    <row r="6909" spans="1:12" ht="14.4" x14ac:dyDescent="0.3">
      <c r="A6909" s="7">
        <v>34121</v>
      </c>
      <c r="B6909" s="191">
        <v>450.23001099999999</v>
      </c>
      <c r="C6909" s="191">
        <v>455.63000499999998</v>
      </c>
      <c r="D6909" s="191">
        <v>450.23001099999999</v>
      </c>
      <c r="E6909" s="191">
        <v>453.82998700000002</v>
      </c>
      <c r="F6909" s="192">
        <v>453.82998700000002</v>
      </c>
      <c r="G6909" s="191">
        <v>229690000</v>
      </c>
      <c r="H6909" s="194">
        <f t="shared" si="107"/>
        <v>8.0854416664722477E-3</v>
      </c>
      <c r="I6909" s="193"/>
      <c r="J6909" s="197">
        <v>6907</v>
      </c>
      <c r="K6909" s="234">
        <v>8.0854416664722477E-3</v>
      </c>
      <c r="L6909" s="198">
        <v>1.1043049218292722E-2</v>
      </c>
    </row>
    <row r="6910" spans="1:12" ht="14.4" x14ac:dyDescent="0.3">
      <c r="A6910" s="7">
        <v>34117</v>
      </c>
      <c r="B6910" s="191">
        <v>452.41000400000001</v>
      </c>
      <c r="C6910" s="191">
        <v>452.41000400000001</v>
      </c>
      <c r="D6910" s="191">
        <v>447.67001299999998</v>
      </c>
      <c r="E6910" s="191">
        <v>450.19000199999999</v>
      </c>
      <c r="F6910" s="192">
        <v>450.19000199999999</v>
      </c>
      <c r="G6910" s="191">
        <v>207820000</v>
      </c>
      <c r="H6910" s="194">
        <f t="shared" si="107"/>
        <v>-4.907057713958116E-3</v>
      </c>
      <c r="I6910" s="193"/>
      <c r="J6910" s="197">
        <v>6908</v>
      </c>
      <c r="K6910" s="234">
        <v>-4.907057713958116E-3</v>
      </c>
      <c r="L6910" s="198">
        <v>1.1062113507929513E-2</v>
      </c>
    </row>
    <row r="6911" spans="1:12" ht="14.4" x14ac:dyDescent="0.3">
      <c r="A6911" s="7">
        <v>34116</v>
      </c>
      <c r="B6911" s="191">
        <v>453.44000199999999</v>
      </c>
      <c r="C6911" s="191">
        <v>454.54998799999998</v>
      </c>
      <c r="D6911" s="191">
        <v>451.14001500000001</v>
      </c>
      <c r="E6911" s="191">
        <v>452.41000400000001</v>
      </c>
      <c r="F6911" s="192">
        <v>452.41000400000001</v>
      </c>
      <c r="G6911" s="191">
        <v>300810000</v>
      </c>
      <c r="H6911" s="194">
        <f t="shared" si="107"/>
        <v>-2.2715199264664297E-3</v>
      </c>
      <c r="I6911" s="193"/>
      <c r="J6911" s="197">
        <v>6909</v>
      </c>
      <c r="K6911" s="234">
        <v>-2.2715199264664297E-3</v>
      </c>
      <c r="L6911" s="198">
        <v>1.1066049496427928E-2</v>
      </c>
    </row>
    <row r="6912" spans="1:12" ht="14.4" x14ac:dyDescent="0.3">
      <c r="A6912" s="7">
        <v>34115</v>
      </c>
      <c r="B6912" s="191">
        <v>448.85000600000001</v>
      </c>
      <c r="C6912" s="191">
        <v>453.51001000000002</v>
      </c>
      <c r="D6912" s="191">
        <v>448.82000699999998</v>
      </c>
      <c r="E6912" s="191">
        <v>453.44000199999999</v>
      </c>
      <c r="F6912" s="192">
        <v>453.44000199999999</v>
      </c>
      <c r="G6912" s="191">
        <v>274230000</v>
      </c>
      <c r="H6912" s="194">
        <f t="shared" si="107"/>
        <v>1.0226124403794673E-2</v>
      </c>
      <c r="I6912" s="193"/>
      <c r="J6912" s="197">
        <v>6910</v>
      </c>
      <c r="K6912" s="234">
        <v>1.0226124403794673E-2</v>
      </c>
      <c r="L6912" s="198">
        <v>1.1077020670818222E-2</v>
      </c>
    </row>
    <row r="6913" spans="1:12" ht="14.4" x14ac:dyDescent="0.3">
      <c r="A6913" s="7">
        <v>34114</v>
      </c>
      <c r="B6913" s="191">
        <v>448</v>
      </c>
      <c r="C6913" s="191">
        <v>449.040009</v>
      </c>
      <c r="D6913" s="191">
        <v>447.70001200000002</v>
      </c>
      <c r="E6913" s="191">
        <v>448.85000600000001</v>
      </c>
      <c r="F6913" s="192">
        <v>448.85000600000001</v>
      </c>
      <c r="G6913" s="191">
        <v>222090000</v>
      </c>
      <c r="H6913" s="194">
        <f t="shared" si="107"/>
        <v>1.8973348214285884E-3</v>
      </c>
      <c r="I6913" s="193"/>
      <c r="J6913" s="197">
        <v>6911</v>
      </c>
      <c r="K6913" s="234">
        <v>1.8973348214285884E-3</v>
      </c>
      <c r="L6913" s="198">
        <v>1.1078977856053704E-2</v>
      </c>
    </row>
    <row r="6914" spans="1:12" ht="14.4" x14ac:dyDescent="0.3">
      <c r="A6914" s="7">
        <v>34113</v>
      </c>
      <c r="B6914" s="191">
        <v>445.83999599999999</v>
      </c>
      <c r="C6914" s="191">
        <v>448.44000199999999</v>
      </c>
      <c r="D6914" s="191">
        <v>445.26001000000002</v>
      </c>
      <c r="E6914" s="191">
        <v>448</v>
      </c>
      <c r="F6914" s="192">
        <v>448</v>
      </c>
      <c r="G6914" s="191">
        <v>197990000</v>
      </c>
      <c r="H6914" s="194">
        <f t="shared" si="107"/>
        <v>4.8447963829607041E-3</v>
      </c>
      <c r="I6914" s="193"/>
      <c r="J6914" s="197">
        <v>6912</v>
      </c>
      <c r="K6914" s="234">
        <v>4.8447963829607041E-3</v>
      </c>
      <c r="L6914" s="198">
        <v>1.1085503748627854E-2</v>
      </c>
    </row>
    <row r="6915" spans="1:12" ht="14.4" x14ac:dyDescent="0.3">
      <c r="A6915" s="7">
        <v>34110</v>
      </c>
      <c r="B6915" s="191">
        <v>450.58999599999999</v>
      </c>
      <c r="C6915" s="191">
        <v>450.58999599999999</v>
      </c>
      <c r="D6915" s="191">
        <v>444.89001500000001</v>
      </c>
      <c r="E6915" s="191">
        <v>445.83999599999999</v>
      </c>
      <c r="F6915" s="192">
        <v>445.83999599999999</v>
      </c>
      <c r="G6915" s="191">
        <v>279120000</v>
      </c>
      <c r="H6915" s="194">
        <f t="shared" si="107"/>
        <v>-1.0541734264335509E-2</v>
      </c>
      <c r="I6915" s="193"/>
      <c r="J6915" s="197">
        <v>6913</v>
      </c>
      <c r="K6915" s="234">
        <v>-1.0541734264335509E-2</v>
      </c>
      <c r="L6915" s="198">
        <v>1.108760185326727E-2</v>
      </c>
    </row>
    <row r="6916" spans="1:12" ht="14.4" x14ac:dyDescent="0.3">
      <c r="A6916" s="7">
        <v>34109</v>
      </c>
      <c r="B6916" s="191">
        <v>447.57000699999998</v>
      </c>
      <c r="C6916" s="191">
        <v>450.58999599999999</v>
      </c>
      <c r="D6916" s="191">
        <v>447.35998499999999</v>
      </c>
      <c r="E6916" s="191">
        <v>450.58999599999999</v>
      </c>
      <c r="F6916" s="192">
        <v>450.58999599999999</v>
      </c>
      <c r="G6916" s="191">
        <v>289160000</v>
      </c>
      <c r="H6916" s="194">
        <f t="shared" ref="H6916:H6979" si="108">(F6916-F6917)/F6917</f>
        <v>6.7475231869145551E-3</v>
      </c>
      <c r="I6916" s="193"/>
      <c r="J6916" s="197">
        <v>6914</v>
      </c>
      <c r="K6916" s="234">
        <v>6.7475231869145551E-3</v>
      </c>
      <c r="L6916" s="198">
        <v>1.1096138822280305E-2</v>
      </c>
    </row>
    <row r="6917" spans="1:12" ht="14.4" x14ac:dyDescent="0.3">
      <c r="A6917" s="7">
        <v>34108</v>
      </c>
      <c r="B6917" s="191">
        <v>440.32000699999998</v>
      </c>
      <c r="C6917" s="191">
        <v>447.85998499999999</v>
      </c>
      <c r="D6917" s="191">
        <v>436.85998499999999</v>
      </c>
      <c r="E6917" s="191">
        <v>447.57000699999998</v>
      </c>
      <c r="F6917" s="192">
        <v>447.57000699999998</v>
      </c>
      <c r="G6917" s="191">
        <v>342420000</v>
      </c>
      <c r="H6917" s="194">
        <f t="shared" si="108"/>
        <v>1.6465297703358733E-2</v>
      </c>
      <c r="I6917" s="193"/>
      <c r="J6917" s="197">
        <v>6915</v>
      </c>
      <c r="K6917" s="234">
        <v>1.6465297703358733E-2</v>
      </c>
      <c r="L6917" s="198">
        <v>1.1104065555555003E-2</v>
      </c>
    </row>
    <row r="6918" spans="1:12" ht="14.4" x14ac:dyDescent="0.3">
      <c r="A6918" s="7">
        <v>34107</v>
      </c>
      <c r="B6918" s="191">
        <v>440.39001500000001</v>
      </c>
      <c r="C6918" s="191">
        <v>441.26001000000002</v>
      </c>
      <c r="D6918" s="191">
        <v>437.95001200000002</v>
      </c>
      <c r="E6918" s="191">
        <v>440.32000699999998</v>
      </c>
      <c r="F6918" s="192">
        <v>440.32000699999998</v>
      </c>
      <c r="G6918" s="191">
        <v>264300000</v>
      </c>
      <c r="H6918" s="194">
        <f t="shared" si="108"/>
        <v>-1.1351363754935589E-4</v>
      </c>
      <c r="I6918" s="193"/>
      <c r="J6918" s="197">
        <v>6916</v>
      </c>
      <c r="K6918" s="234">
        <v>-1.1351363754935589E-4</v>
      </c>
      <c r="L6918" s="198">
        <v>1.1107929001407732E-2</v>
      </c>
    </row>
    <row r="6919" spans="1:12" ht="14.4" x14ac:dyDescent="0.3">
      <c r="A6919" s="7">
        <v>34106</v>
      </c>
      <c r="B6919" s="191">
        <v>439.55999800000001</v>
      </c>
      <c r="C6919" s="191">
        <v>440.38000499999998</v>
      </c>
      <c r="D6919" s="191">
        <v>437.82998700000002</v>
      </c>
      <c r="E6919" s="191">
        <v>440.36999500000002</v>
      </c>
      <c r="F6919" s="192">
        <v>440.36999500000002</v>
      </c>
      <c r="G6919" s="191">
        <v>227580000</v>
      </c>
      <c r="H6919" s="194">
        <f t="shared" si="108"/>
        <v>1.8427450261295384E-3</v>
      </c>
      <c r="I6919" s="193"/>
      <c r="J6919" s="197">
        <v>6917</v>
      </c>
      <c r="K6919" s="234">
        <v>1.8427450261295384E-3</v>
      </c>
      <c r="L6919" s="198">
        <v>1.112759643916914E-2</v>
      </c>
    </row>
    <row r="6920" spans="1:12" ht="14.4" x14ac:dyDescent="0.3">
      <c r="A6920" s="7">
        <v>34103</v>
      </c>
      <c r="B6920" s="191">
        <v>439.22000100000002</v>
      </c>
      <c r="C6920" s="191">
        <v>439.82000699999998</v>
      </c>
      <c r="D6920" s="191">
        <v>438.10000600000001</v>
      </c>
      <c r="E6920" s="191">
        <v>439.55999800000001</v>
      </c>
      <c r="F6920" s="192">
        <v>439.55999800000001</v>
      </c>
      <c r="G6920" s="191">
        <v>252910000</v>
      </c>
      <c r="H6920" s="194">
        <f t="shared" si="108"/>
        <v>7.5128518483682778E-4</v>
      </c>
      <c r="I6920" s="193"/>
      <c r="J6920" s="197">
        <v>6918</v>
      </c>
      <c r="K6920" s="234">
        <v>7.5128518483682778E-4</v>
      </c>
      <c r="L6920" s="198">
        <v>1.1130615523951084E-2</v>
      </c>
    </row>
    <row r="6921" spans="1:12" ht="14.4" x14ac:dyDescent="0.3">
      <c r="A6921" s="7">
        <v>34102</v>
      </c>
      <c r="B6921" s="191">
        <v>444.75</v>
      </c>
      <c r="C6921" s="191">
        <v>444.75</v>
      </c>
      <c r="D6921" s="191">
        <v>439.23001099999999</v>
      </c>
      <c r="E6921" s="191">
        <v>439.23001099999999</v>
      </c>
      <c r="F6921" s="192">
        <v>439.23001099999999</v>
      </c>
      <c r="G6921" s="191">
        <v>293920000</v>
      </c>
      <c r="H6921" s="194">
        <f t="shared" si="108"/>
        <v>-1.2522430643590743E-2</v>
      </c>
      <c r="I6921" s="193"/>
      <c r="J6921" s="197">
        <v>6919</v>
      </c>
      <c r="K6921" s="234">
        <v>-1.2522430643590743E-2</v>
      </c>
      <c r="L6921" s="198">
        <v>1.1150066360683901E-2</v>
      </c>
    </row>
    <row r="6922" spans="1:12" ht="14.4" x14ac:dyDescent="0.3">
      <c r="A6922" s="7">
        <v>34101</v>
      </c>
      <c r="B6922" s="191">
        <v>444.32000699999998</v>
      </c>
      <c r="C6922" s="191">
        <v>445.16000400000001</v>
      </c>
      <c r="D6922" s="191">
        <v>442.86999500000002</v>
      </c>
      <c r="E6922" s="191">
        <v>444.79998799999998</v>
      </c>
      <c r="F6922" s="192">
        <v>444.79998799999998</v>
      </c>
      <c r="G6922" s="191">
        <v>255680000</v>
      </c>
      <c r="H6922" s="194">
        <f t="shared" si="108"/>
        <v>9.9019492045394268E-4</v>
      </c>
      <c r="I6922" s="193"/>
      <c r="J6922" s="197">
        <v>6920</v>
      </c>
      <c r="K6922" s="234">
        <v>9.9019492045394268E-4</v>
      </c>
      <c r="L6922" s="198">
        <v>1.1165509440962328E-2</v>
      </c>
    </row>
    <row r="6923" spans="1:12" ht="14.4" x14ac:dyDescent="0.3">
      <c r="A6923" s="7">
        <v>34100</v>
      </c>
      <c r="B6923" s="191">
        <v>442.79998799999998</v>
      </c>
      <c r="C6923" s="191">
        <v>444.57000699999998</v>
      </c>
      <c r="D6923" s="191">
        <v>441.51998900000001</v>
      </c>
      <c r="E6923" s="191">
        <v>444.35998499999999</v>
      </c>
      <c r="F6923" s="192">
        <v>444.35998499999999</v>
      </c>
      <c r="G6923" s="191">
        <v>218480000</v>
      </c>
      <c r="H6923" s="194">
        <f t="shared" si="108"/>
        <v>3.5230285507596038E-3</v>
      </c>
      <c r="I6923" s="193"/>
      <c r="J6923" s="197">
        <v>6921</v>
      </c>
      <c r="K6923" s="234">
        <v>3.5230285507596038E-3</v>
      </c>
      <c r="L6923" s="198">
        <v>1.1175432678053276E-2</v>
      </c>
    </row>
    <row r="6924" spans="1:12" ht="14.4" x14ac:dyDescent="0.3">
      <c r="A6924" s="7">
        <v>34099</v>
      </c>
      <c r="B6924" s="191">
        <v>442.33999599999999</v>
      </c>
      <c r="C6924" s="191">
        <v>445.42001299999998</v>
      </c>
      <c r="D6924" s="191">
        <v>442.04998799999998</v>
      </c>
      <c r="E6924" s="191">
        <v>442.79998799999998</v>
      </c>
      <c r="F6924" s="192">
        <v>442.79998799999998</v>
      </c>
      <c r="G6924" s="191">
        <v>235580000</v>
      </c>
      <c r="H6924" s="194">
        <f t="shared" si="108"/>
        <v>1.107797703455886E-3</v>
      </c>
      <c r="I6924" s="193"/>
      <c r="J6924" s="197">
        <v>6922</v>
      </c>
      <c r="K6924" s="234">
        <v>1.107797703455886E-3</v>
      </c>
      <c r="L6924" s="198">
        <v>1.1180203916968685E-2</v>
      </c>
    </row>
    <row r="6925" spans="1:12" ht="14.4" x14ac:dyDescent="0.3">
      <c r="A6925" s="7">
        <v>34096</v>
      </c>
      <c r="B6925" s="191">
        <v>443.27999899999998</v>
      </c>
      <c r="C6925" s="191">
        <v>443.70001200000002</v>
      </c>
      <c r="D6925" s="191">
        <v>441.69000199999999</v>
      </c>
      <c r="E6925" s="191">
        <v>442.30999800000001</v>
      </c>
      <c r="F6925" s="192">
        <v>442.30999800000001</v>
      </c>
      <c r="G6925" s="191">
        <v>223570000</v>
      </c>
      <c r="H6925" s="194">
        <f t="shared" si="108"/>
        <v>-2.1432386828670043E-3</v>
      </c>
      <c r="I6925" s="193"/>
      <c r="J6925" s="197">
        <v>6923</v>
      </c>
      <c r="K6925" s="234">
        <v>-2.1432386828670043E-3</v>
      </c>
      <c r="L6925" s="198">
        <v>1.1188902985777148E-2</v>
      </c>
    </row>
    <row r="6926" spans="1:12" ht="14.4" x14ac:dyDescent="0.3">
      <c r="A6926" s="7">
        <v>34095</v>
      </c>
      <c r="B6926" s="191">
        <v>444.60000600000001</v>
      </c>
      <c r="C6926" s="191">
        <v>444.80999800000001</v>
      </c>
      <c r="D6926" s="191">
        <v>442.89999399999999</v>
      </c>
      <c r="E6926" s="191">
        <v>443.26001000000002</v>
      </c>
      <c r="F6926" s="192">
        <v>443.26001000000002</v>
      </c>
      <c r="G6926" s="191">
        <v>255460000</v>
      </c>
      <c r="H6926" s="194">
        <f t="shared" si="108"/>
        <v>-2.834470960089912E-3</v>
      </c>
      <c r="I6926" s="193"/>
      <c r="J6926" s="197">
        <v>6924</v>
      </c>
      <c r="K6926" s="234">
        <v>-2.834470960089912E-3</v>
      </c>
      <c r="L6926" s="198">
        <v>1.1189969492607615E-2</v>
      </c>
    </row>
    <row r="6927" spans="1:12" ht="14.4" x14ac:dyDescent="0.3">
      <c r="A6927" s="7">
        <v>34094</v>
      </c>
      <c r="B6927" s="191">
        <v>443.98001099999999</v>
      </c>
      <c r="C6927" s="191">
        <v>446.08999599999999</v>
      </c>
      <c r="D6927" s="191">
        <v>443.76001000000002</v>
      </c>
      <c r="E6927" s="191">
        <v>444.51998900000001</v>
      </c>
      <c r="F6927" s="192">
        <v>444.51998900000001</v>
      </c>
      <c r="G6927" s="191">
        <v>274240000</v>
      </c>
      <c r="H6927" s="194">
        <f t="shared" si="108"/>
        <v>1.0584416455383956E-3</v>
      </c>
      <c r="I6927" s="193"/>
      <c r="J6927" s="197">
        <v>6925</v>
      </c>
      <c r="K6927" s="234">
        <v>1.0584416455383956E-3</v>
      </c>
      <c r="L6927" s="198">
        <v>1.1200166523855321E-2</v>
      </c>
    </row>
    <row r="6928" spans="1:12" ht="14.4" x14ac:dyDescent="0.3">
      <c r="A6928" s="7">
        <v>34093</v>
      </c>
      <c r="B6928" s="191">
        <v>442.57998700000002</v>
      </c>
      <c r="C6928" s="191">
        <v>445.19000199999999</v>
      </c>
      <c r="D6928" s="191">
        <v>442.45001200000002</v>
      </c>
      <c r="E6928" s="191">
        <v>444.04998799999998</v>
      </c>
      <c r="F6928" s="192">
        <v>444.04998799999998</v>
      </c>
      <c r="G6928" s="191">
        <v>268310000</v>
      </c>
      <c r="H6928" s="194">
        <f t="shared" si="108"/>
        <v>3.5935384720468038E-3</v>
      </c>
      <c r="I6928" s="193"/>
      <c r="J6928" s="197">
        <v>6926</v>
      </c>
      <c r="K6928" s="234">
        <v>3.5935384720468038E-3</v>
      </c>
      <c r="L6928" s="198">
        <v>1.120346933552036E-2</v>
      </c>
    </row>
    <row r="6929" spans="1:12" ht="14.4" x14ac:dyDescent="0.3">
      <c r="A6929" s="7">
        <v>34092</v>
      </c>
      <c r="B6929" s="191">
        <v>440.19000199999999</v>
      </c>
      <c r="C6929" s="191">
        <v>442.58999599999999</v>
      </c>
      <c r="D6929" s="191">
        <v>438.25</v>
      </c>
      <c r="E6929" s="191">
        <v>442.459991</v>
      </c>
      <c r="F6929" s="192">
        <v>442.459991</v>
      </c>
      <c r="G6929" s="191">
        <v>224970000</v>
      </c>
      <c r="H6929" s="194">
        <f t="shared" si="108"/>
        <v>5.1568390687801438E-3</v>
      </c>
      <c r="I6929" s="193"/>
      <c r="J6929" s="197">
        <v>6927</v>
      </c>
      <c r="K6929" s="234">
        <v>5.1568390687801438E-3</v>
      </c>
      <c r="L6929" s="198">
        <v>1.1212507906407073E-2</v>
      </c>
    </row>
    <row r="6930" spans="1:12" ht="14.4" x14ac:dyDescent="0.3">
      <c r="A6930" s="7">
        <v>34089</v>
      </c>
      <c r="B6930" s="191">
        <v>438.89001500000001</v>
      </c>
      <c r="C6930" s="191">
        <v>442.290009</v>
      </c>
      <c r="D6930" s="191">
        <v>438.89001500000001</v>
      </c>
      <c r="E6930" s="191">
        <v>440.19000199999999</v>
      </c>
      <c r="F6930" s="192">
        <v>440.19000199999999</v>
      </c>
      <c r="G6930" s="191">
        <v>247460000</v>
      </c>
      <c r="H6930" s="194">
        <f t="shared" si="108"/>
        <v>2.961988096265957E-3</v>
      </c>
      <c r="I6930" s="193"/>
      <c r="J6930" s="197">
        <v>6928</v>
      </c>
      <c r="K6930" s="234">
        <v>2.961988096265957E-3</v>
      </c>
      <c r="L6930" s="198">
        <v>1.1216744073810354E-2</v>
      </c>
    </row>
    <row r="6931" spans="1:12" ht="14.4" x14ac:dyDescent="0.3">
      <c r="A6931" s="7">
        <v>34088</v>
      </c>
      <c r="B6931" s="191">
        <v>438.01998900000001</v>
      </c>
      <c r="C6931" s="191">
        <v>438.959991</v>
      </c>
      <c r="D6931" s="191">
        <v>435.58999599999999</v>
      </c>
      <c r="E6931" s="191">
        <v>438.89001500000001</v>
      </c>
      <c r="F6931" s="192">
        <v>438.89001500000001</v>
      </c>
      <c r="G6931" s="191">
        <v>249760000</v>
      </c>
      <c r="H6931" s="194">
        <f t="shared" si="108"/>
        <v>1.986270083213019E-3</v>
      </c>
      <c r="I6931" s="193"/>
      <c r="J6931" s="197">
        <v>6929</v>
      </c>
      <c r="K6931" s="234">
        <v>1.986270083213019E-3</v>
      </c>
      <c r="L6931" s="198">
        <v>1.1237870889621875E-2</v>
      </c>
    </row>
    <row r="6932" spans="1:12" ht="14.4" x14ac:dyDescent="0.3">
      <c r="A6932" s="7">
        <v>34087</v>
      </c>
      <c r="B6932" s="191">
        <v>438.01001000000002</v>
      </c>
      <c r="C6932" s="191">
        <v>438.79998799999998</v>
      </c>
      <c r="D6932" s="191">
        <v>436.67999300000002</v>
      </c>
      <c r="E6932" s="191">
        <v>438.01998900000001</v>
      </c>
      <c r="F6932" s="192">
        <v>438.01998900000001</v>
      </c>
      <c r="G6932" s="191">
        <v>267980000</v>
      </c>
      <c r="H6932" s="194">
        <f t="shared" si="108"/>
        <v>2.2782584352323548E-5</v>
      </c>
      <c r="I6932" s="193"/>
      <c r="J6932" s="197">
        <v>6930</v>
      </c>
      <c r="K6932" s="234">
        <v>2.2782584352323548E-5</v>
      </c>
      <c r="L6932" s="198">
        <v>1.1248137884808006E-2</v>
      </c>
    </row>
    <row r="6933" spans="1:12" ht="14.4" x14ac:dyDescent="0.3">
      <c r="A6933" s="7">
        <v>34086</v>
      </c>
      <c r="B6933" s="191">
        <v>433.51998900000001</v>
      </c>
      <c r="C6933" s="191">
        <v>438.01998900000001</v>
      </c>
      <c r="D6933" s="191">
        <v>433.14001500000001</v>
      </c>
      <c r="E6933" s="191">
        <v>438.01001000000002</v>
      </c>
      <c r="F6933" s="192">
        <v>438.01001000000002</v>
      </c>
      <c r="G6933" s="191">
        <v>284140000</v>
      </c>
      <c r="H6933" s="194">
        <f t="shared" si="108"/>
        <v>1.0310469408141809E-2</v>
      </c>
      <c r="I6933" s="193"/>
      <c r="J6933" s="197">
        <v>6931</v>
      </c>
      <c r="K6933" s="234">
        <v>1.0310469408141809E-2</v>
      </c>
      <c r="L6933" s="198">
        <v>1.1250595741116313E-2</v>
      </c>
    </row>
    <row r="6934" spans="1:12" ht="14.4" x14ac:dyDescent="0.3">
      <c r="A6934" s="7">
        <v>34085</v>
      </c>
      <c r="B6934" s="191">
        <v>437.02999899999998</v>
      </c>
      <c r="C6934" s="191">
        <v>438.35000600000001</v>
      </c>
      <c r="D6934" s="191">
        <v>432.29998799999998</v>
      </c>
      <c r="E6934" s="191">
        <v>433.540009</v>
      </c>
      <c r="F6934" s="192">
        <v>433.540009</v>
      </c>
      <c r="G6934" s="191">
        <v>283260000</v>
      </c>
      <c r="H6934" s="194">
        <f t="shared" si="108"/>
        <v>-7.9856989405433874E-3</v>
      </c>
      <c r="I6934" s="193"/>
      <c r="J6934" s="197">
        <v>6932</v>
      </c>
      <c r="K6934" s="234">
        <v>-7.9856989405433874E-3</v>
      </c>
      <c r="L6934" s="198">
        <v>1.1264453366053842E-2</v>
      </c>
    </row>
    <row r="6935" spans="1:12" ht="14.4" x14ac:dyDescent="0.3">
      <c r="A6935" s="7">
        <v>34082</v>
      </c>
      <c r="B6935" s="191">
        <v>439.48998999999998</v>
      </c>
      <c r="C6935" s="191">
        <v>439.48998999999998</v>
      </c>
      <c r="D6935" s="191">
        <v>436.82000699999998</v>
      </c>
      <c r="E6935" s="191">
        <v>437.02999899999998</v>
      </c>
      <c r="F6935" s="192">
        <v>437.02999899999998</v>
      </c>
      <c r="G6935" s="191">
        <v>259810000</v>
      </c>
      <c r="H6935" s="194">
        <f t="shared" si="108"/>
        <v>-5.5294954029160457E-3</v>
      </c>
      <c r="I6935" s="193"/>
      <c r="J6935" s="197">
        <v>6933</v>
      </c>
      <c r="K6935" s="234">
        <v>-5.5294954029160457E-3</v>
      </c>
      <c r="L6935" s="198">
        <v>1.1267044612831258E-2</v>
      </c>
    </row>
    <row r="6936" spans="1:12" ht="14.4" x14ac:dyDescent="0.3">
      <c r="A6936" s="7">
        <v>34081</v>
      </c>
      <c r="B6936" s="191">
        <v>443.54998799999998</v>
      </c>
      <c r="C6936" s="191">
        <v>445.73001099999999</v>
      </c>
      <c r="D6936" s="191">
        <v>439.459991</v>
      </c>
      <c r="E6936" s="191">
        <v>439.459991</v>
      </c>
      <c r="F6936" s="192">
        <v>439.459991</v>
      </c>
      <c r="G6936" s="191">
        <v>310390000</v>
      </c>
      <c r="H6936" s="194">
        <f t="shared" si="108"/>
        <v>-9.3997564479435525E-3</v>
      </c>
      <c r="I6936" s="193"/>
      <c r="J6936" s="197">
        <v>6934</v>
      </c>
      <c r="K6936" s="234">
        <v>-9.3997564479435525E-3</v>
      </c>
      <c r="L6936" s="198">
        <v>1.1273449150480216E-2</v>
      </c>
    </row>
    <row r="6937" spans="1:12" ht="14.4" x14ac:dyDescent="0.3">
      <c r="A6937" s="7">
        <v>34080</v>
      </c>
      <c r="B6937" s="191">
        <v>445.08999599999999</v>
      </c>
      <c r="C6937" s="191">
        <v>445.76998900000001</v>
      </c>
      <c r="D6937" s="191">
        <v>443.07998700000002</v>
      </c>
      <c r="E6937" s="191">
        <v>443.63000499999998</v>
      </c>
      <c r="F6937" s="192">
        <v>443.63000499999998</v>
      </c>
      <c r="G6937" s="191">
        <v>287300000</v>
      </c>
      <c r="H6937" s="194">
        <f t="shared" si="108"/>
        <v>-3.3026308249477416E-3</v>
      </c>
      <c r="I6937" s="193"/>
      <c r="J6937" s="197">
        <v>6935</v>
      </c>
      <c r="K6937" s="234">
        <v>-3.3026308249477416E-3</v>
      </c>
      <c r="L6937" s="198">
        <v>1.1277349752551964E-2</v>
      </c>
    </row>
    <row r="6938" spans="1:12" ht="14.4" x14ac:dyDescent="0.3">
      <c r="A6938" s="7">
        <v>34079</v>
      </c>
      <c r="B6938" s="191">
        <v>447.459991</v>
      </c>
      <c r="C6938" s="191">
        <v>447.459991</v>
      </c>
      <c r="D6938" s="191">
        <v>441.80999800000001</v>
      </c>
      <c r="E6938" s="191">
        <v>445.10000600000001</v>
      </c>
      <c r="F6938" s="192">
        <v>445.10000600000001</v>
      </c>
      <c r="G6938" s="191">
        <v>317990000</v>
      </c>
      <c r="H6938" s="194">
        <f t="shared" si="108"/>
        <v>-5.2741810384562288E-3</v>
      </c>
      <c r="I6938" s="193"/>
      <c r="J6938" s="197">
        <v>6936</v>
      </c>
      <c r="K6938" s="234">
        <v>-5.2741810384562288E-3</v>
      </c>
      <c r="L6938" s="198">
        <v>1.12809497128052E-2</v>
      </c>
    </row>
    <row r="6939" spans="1:12" ht="14.4" x14ac:dyDescent="0.3">
      <c r="A6939" s="7">
        <v>34078</v>
      </c>
      <c r="B6939" s="191">
        <v>448.94000199999999</v>
      </c>
      <c r="C6939" s="191">
        <v>449.14001500000001</v>
      </c>
      <c r="D6939" s="191">
        <v>445.85000600000001</v>
      </c>
      <c r="E6939" s="191">
        <v>447.459991</v>
      </c>
      <c r="F6939" s="192">
        <v>447.459991</v>
      </c>
      <c r="G6939" s="191">
        <v>244710000</v>
      </c>
      <c r="H6939" s="194">
        <f t="shared" si="108"/>
        <v>-3.2966788288114955E-3</v>
      </c>
      <c r="I6939" s="193"/>
      <c r="J6939" s="197">
        <v>6937</v>
      </c>
      <c r="K6939" s="234">
        <v>-3.2966788288114955E-3</v>
      </c>
      <c r="L6939" s="198">
        <v>1.1282371490857757E-2</v>
      </c>
    </row>
    <row r="6940" spans="1:12" ht="14.4" x14ac:dyDescent="0.3">
      <c r="A6940" s="7">
        <v>34075</v>
      </c>
      <c r="B6940" s="191">
        <v>448.41000400000001</v>
      </c>
      <c r="C6940" s="191">
        <v>449.39001500000001</v>
      </c>
      <c r="D6940" s="191">
        <v>447.67001299999998</v>
      </c>
      <c r="E6940" s="191">
        <v>448.94000199999999</v>
      </c>
      <c r="F6940" s="192">
        <v>448.94000199999999</v>
      </c>
      <c r="G6940" s="191">
        <v>305160000</v>
      </c>
      <c r="H6940" s="194">
        <f t="shared" si="108"/>
        <v>1.2042997484964289E-3</v>
      </c>
      <c r="I6940" s="193"/>
      <c r="J6940" s="197">
        <v>6938</v>
      </c>
      <c r="K6940" s="234">
        <v>1.2042997484964289E-3</v>
      </c>
      <c r="L6940" s="198">
        <v>1.1305822478085351E-2</v>
      </c>
    </row>
    <row r="6941" spans="1:12" ht="14.4" x14ac:dyDescent="0.3">
      <c r="A6941" s="7">
        <v>34074</v>
      </c>
      <c r="B6941" s="191">
        <v>448.60000600000001</v>
      </c>
      <c r="C6941" s="191">
        <v>449.10998499999999</v>
      </c>
      <c r="D6941" s="191">
        <v>446.39001500000001</v>
      </c>
      <c r="E6941" s="191">
        <v>448.39999399999999</v>
      </c>
      <c r="F6941" s="192">
        <v>448.39999399999999</v>
      </c>
      <c r="G6941" s="191">
        <v>259500000</v>
      </c>
      <c r="H6941" s="194">
        <f t="shared" si="108"/>
        <v>-5.7952569358070633E-4</v>
      </c>
      <c r="I6941" s="193"/>
      <c r="J6941" s="197">
        <v>6939</v>
      </c>
      <c r="K6941" s="234">
        <v>-5.7952569358070633E-4</v>
      </c>
      <c r="L6941" s="198">
        <v>1.1314827637700498E-2</v>
      </c>
    </row>
    <row r="6942" spans="1:12" ht="14.4" x14ac:dyDescent="0.3">
      <c r="A6942" s="7">
        <v>34073</v>
      </c>
      <c r="B6942" s="191">
        <v>449.22000100000002</v>
      </c>
      <c r="C6942" s="191">
        <v>450</v>
      </c>
      <c r="D6942" s="191">
        <v>448.01998900000001</v>
      </c>
      <c r="E6942" s="191">
        <v>448.66000400000001</v>
      </c>
      <c r="F6942" s="192">
        <v>448.66000400000001</v>
      </c>
      <c r="G6942" s="191">
        <v>257340000</v>
      </c>
      <c r="H6942" s="194">
        <f t="shared" si="108"/>
        <v>-1.2465985458203358E-3</v>
      </c>
      <c r="I6942" s="193"/>
      <c r="J6942" s="197">
        <v>6940</v>
      </c>
      <c r="K6942" s="234">
        <v>-1.2465985458203358E-3</v>
      </c>
      <c r="L6942" s="198">
        <v>1.1332670951888932E-2</v>
      </c>
    </row>
    <row r="6943" spans="1:12" ht="14.4" x14ac:dyDescent="0.3">
      <c r="A6943" s="7">
        <v>34072</v>
      </c>
      <c r="B6943" s="191">
        <v>448.41000400000001</v>
      </c>
      <c r="C6943" s="191">
        <v>450.39999399999999</v>
      </c>
      <c r="D6943" s="191">
        <v>447.66000400000001</v>
      </c>
      <c r="E6943" s="191">
        <v>449.22000100000002</v>
      </c>
      <c r="F6943" s="192">
        <v>449.22000100000002</v>
      </c>
      <c r="G6943" s="191">
        <v>286690000</v>
      </c>
      <c r="H6943" s="194">
        <f t="shared" si="108"/>
        <v>1.895769140394882E-3</v>
      </c>
      <c r="I6943" s="193"/>
      <c r="J6943" s="197">
        <v>6941</v>
      </c>
      <c r="K6943" s="234">
        <v>1.895769140394882E-3</v>
      </c>
      <c r="L6943" s="198">
        <v>1.1334694439613541E-2</v>
      </c>
    </row>
    <row r="6944" spans="1:12" ht="14.4" x14ac:dyDescent="0.3">
      <c r="A6944" s="7">
        <v>34071</v>
      </c>
      <c r="B6944" s="191">
        <v>441.83999599999999</v>
      </c>
      <c r="C6944" s="191">
        <v>448.36999500000002</v>
      </c>
      <c r="D6944" s="191">
        <v>441.83999599999999</v>
      </c>
      <c r="E6944" s="191">
        <v>448.36999500000002</v>
      </c>
      <c r="F6944" s="192">
        <v>448.36999500000002</v>
      </c>
      <c r="G6944" s="191">
        <v>259690000</v>
      </c>
      <c r="H6944" s="194">
        <f t="shared" si="108"/>
        <v>1.4779103429106568E-2</v>
      </c>
      <c r="I6944" s="193"/>
      <c r="J6944" s="197">
        <v>6942</v>
      </c>
      <c r="K6944" s="234">
        <v>1.4779103429106568E-2</v>
      </c>
      <c r="L6944" s="198">
        <v>1.1338687352638245E-2</v>
      </c>
    </row>
    <row r="6945" spans="1:12" ht="14.4" x14ac:dyDescent="0.3">
      <c r="A6945" s="7">
        <v>34067</v>
      </c>
      <c r="B6945" s="191">
        <v>442.709991</v>
      </c>
      <c r="C6945" s="191">
        <v>443.76998900000001</v>
      </c>
      <c r="D6945" s="191">
        <v>440.01998900000001</v>
      </c>
      <c r="E6945" s="191">
        <v>441.83999599999999</v>
      </c>
      <c r="F6945" s="192">
        <v>441.83999599999999</v>
      </c>
      <c r="G6945" s="191">
        <v>284370000</v>
      </c>
      <c r="H6945" s="194">
        <f t="shared" si="108"/>
        <v>-2.0102883877009307E-3</v>
      </c>
      <c r="I6945" s="193"/>
      <c r="J6945" s="197">
        <v>6943</v>
      </c>
      <c r="K6945" s="234">
        <v>-2.0102883877009307E-3</v>
      </c>
      <c r="L6945" s="198">
        <v>1.1346409642179511E-2</v>
      </c>
    </row>
    <row r="6946" spans="1:12" ht="14.4" x14ac:dyDescent="0.3">
      <c r="A6946" s="7">
        <v>34066</v>
      </c>
      <c r="B6946" s="191">
        <v>441.16000400000001</v>
      </c>
      <c r="C6946" s="191">
        <v>442.73001099999999</v>
      </c>
      <c r="D6946" s="191">
        <v>440.5</v>
      </c>
      <c r="E6946" s="191">
        <v>442.73001099999999</v>
      </c>
      <c r="F6946" s="192">
        <v>442.73001099999999</v>
      </c>
      <c r="G6946" s="191">
        <v>300000000</v>
      </c>
      <c r="H6946" s="194">
        <f t="shared" si="108"/>
        <v>3.5588153635069228E-3</v>
      </c>
      <c r="I6946" s="193"/>
      <c r="J6946" s="197">
        <v>6944</v>
      </c>
      <c r="K6946" s="234">
        <v>3.5588153635069228E-3</v>
      </c>
      <c r="L6946" s="198">
        <v>1.1346462980300068E-2</v>
      </c>
    </row>
    <row r="6947" spans="1:12" ht="14.4" x14ac:dyDescent="0.3">
      <c r="A6947" s="7">
        <v>34065</v>
      </c>
      <c r="B6947" s="191">
        <v>442.290009</v>
      </c>
      <c r="C6947" s="191">
        <v>443.38000499999998</v>
      </c>
      <c r="D6947" s="191">
        <v>439.48001099999999</v>
      </c>
      <c r="E6947" s="191">
        <v>441.16000400000001</v>
      </c>
      <c r="F6947" s="192">
        <v>441.16000400000001</v>
      </c>
      <c r="G6947" s="191">
        <v>293680000</v>
      </c>
      <c r="H6947" s="194">
        <f t="shared" si="108"/>
        <v>-2.5548960568991348E-3</v>
      </c>
      <c r="I6947" s="193"/>
      <c r="J6947" s="197">
        <v>6945</v>
      </c>
      <c r="K6947" s="234">
        <v>-2.5548960568991348E-3</v>
      </c>
      <c r="L6947" s="198">
        <v>1.1348275180813881E-2</v>
      </c>
    </row>
    <row r="6948" spans="1:12" ht="14.4" x14ac:dyDescent="0.3">
      <c r="A6948" s="7">
        <v>34064</v>
      </c>
      <c r="B6948" s="191">
        <v>441.42001299999998</v>
      </c>
      <c r="C6948" s="191">
        <v>442.42999300000002</v>
      </c>
      <c r="D6948" s="191">
        <v>440.52999899999998</v>
      </c>
      <c r="E6948" s="191">
        <v>442.290009</v>
      </c>
      <c r="F6948" s="192">
        <v>442.290009</v>
      </c>
      <c r="G6948" s="191">
        <v>296080000</v>
      </c>
      <c r="H6948" s="194">
        <f t="shared" si="108"/>
        <v>2.0389994549378115E-3</v>
      </c>
      <c r="I6948" s="193"/>
      <c r="J6948" s="197">
        <v>6946</v>
      </c>
      <c r="K6948" s="234">
        <v>2.0389994549378115E-3</v>
      </c>
      <c r="L6948" s="198">
        <v>1.1348627087677064E-2</v>
      </c>
    </row>
    <row r="6949" spans="1:12" ht="14.4" x14ac:dyDescent="0.3">
      <c r="A6949" s="7">
        <v>34061</v>
      </c>
      <c r="B6949" s="191">
        <v>450.27999899999998</v>
      </c>
      <c r="C6949" s="191">
        <v>450.27999899999998</v>
      </c>
      <c r="D6949" s="191">
        <v>440.709991</v>
      </c>
      <c r="E6949" s="191">
        <v>441.39001500000001</v>
      </c>
      <c r="F6949" s="192">
        <v>441.39001500000001</v>
      </c>
      <c r="G6949" s="191">
        <v>323330000</v>
      </c>
      <c r="H6949" s="194">
        <f t="shared" si="108"/>
        <v>-1.9786749361405669E-2</v>
      </c>
      <c r="I6949" s="193"/>
      <c r="J6949" s="197">
        <v>6947</v>
      </c>
      <c r="K6949" s="234">
        <v>-1.9786749361405669E-2</v>
      </c>
      <c r="L6949" s="198">
        <v>1.1358585264856221E-2</v>
      </c>
    </row>
    <row r="6950" spans="1:12" ht="14.4" x14ac:dyDescent="0.3">
      <c r="A6950" s="7">
        <v>34060</v>
      </c>
      <c r="B6950" s="191">
        <v>451.67001299999998</v>
      </c>
      <c r="C6950" s="191">
        <v>452.63000499999998</v>
      </c>
      <c r="D6950" s="191">
        <v>449.60000600000001</v>
      </c>
      <c r="E6950" s="191">
        <v>450.29998799999998</v>
      </c>
      <c r="F6950" s="192">
        <v>450.29998799999998</v>
      </c>
      <c r="G6950" s="191">
        <v>234530000</v>
      </c>
      <c r="H6950" s="194">
        <f t="shared" si="108"/>
        <v>-3.0332432097943999E-3</v>
      </c>
      <c r="I6950" s="193"/>
      <c r="J6950" s="197">
        <v>6948</v>
      </c>
      <c r="K6950" s="234">
        <v>-3.0332432097943999E-3</v>
      </c>
      <c r="L6950" s="198">
        <v>1.1364213278559144E-2</v>
      </c>
    </row>
    <row r="6951" spans="1:12" ht="14.4" x14ac:dyDescent="0.3">
      <c r="A6951" s="7">
        <v>34059</v>
      </c>
      <c r="B6951" s="191">
        <v>451.97000100000002</v>
      </c>
      <c r="C6951" s="191">
        <v>454.88000499999998</v>
      </c>
      <c r="D6951" s="191">
        <v>451.67001299999998</v>
      </c>
      <c r="E6951" s="191">
        <v>451.67001299999998</v>
      </c>
      <c r="F6951" s="192">
        <v>451.67001299999998</v>
      </c>
      <c r="G6951" s="191">
        <v>279190000</v>
      </c>
      <c r="H6951" s="194">
        <f t="shared" si="108"/>
        <v>-6.6373431718102377E-4</v>
      </c>
      <c r="I6951" s="193"/>
      <c r="J6951" s="197">
        <v>6949</v>
      </c>
      <c r="K6951" s="234">
        <v>-6.6373431718102377E-4</v>
      </c>
      <c r="L6951" s="198">
        <v>1.1370094324499236E-2</v>
      </c>
    </row>
    <row r="6952" spans="1:12" ht="14.4" x14ac:dyDescent="0.3">
      <c r="A6952" s="7">
        <v>34058</v>
      </c>
      <c r="B6952" s="191">
        <v>450.790009</v>
      </c>
      <c r="C6952" s="191">
        <v>452.05999800000001</v>
      </c>
      <c r="D6952" s="191">
        <v>449.63000499999998</v>
      </c>
      <c r="E6952" s="191">
        <v>451.97000100000002</v>
      </c>
      <c r="F6952" s="192">
        <v>451.97000100000002</v>
      </c>
      <c r="G6952" s="191">
        <v>231190000</v>
      </c>
      <c r="H6952" s="194">
        <f t="shared" si="108"/>
        <v>2.6621381841815898E-3</v>
      </c>
      <c r="I6952" s="193"/>
      <c r="J6952" s="197">
        <v>6950</v>
      </c>
      <c r="K6952" s="234">
        <v>2.6621381841815898E-3</v>
      </c>
      <c r="L6952" s="198">
        <v>1.1370393722323034E-2</v>
      </c>
    </row>
    <row r="6953" spans="1:12" ht="14.4" x14ac:dyDescent="0.3">
      <c r="A6953" s="7">
        <v>34057</v>
      </c>
      <c r="B6953" s="191">
        <v>447.76001000000002</v>
      </c>
      <c r="C6953" s="191">
        <v>452.80999800000001</v>
      </c>
      <c r="D6953" s="191">
        <v>447.75</v>
      </c>
      <c r="E6953" s="191">
        <v>450.76998900000001</v>
      </c>
      <c r="F6953" s="192">
        <v>450.76998900000001</v>
      </c>
      <c r="G6953" s="191">
        <v>199970000</v>
      </c>
      <c r="H6953" s="194">
        <f t="shared" si="108"/>
        <v>6.6773638989624335E-3</v>
      </c>
      <c r="I6953" s="193"/>
      <c r="J6953" s="197">
        <v>6951</v>
      </c>
      <c r="K6953" s="234">
        <v>6.6773638989624335E-3</v>
      </c>
      <c r="L6953" s="198">
        <v>1.1378611805517724E-2</v>
      </c>
    </row>
    <row r="6954" spans="1:12" ht="14.4" x14ac:dyDescent="0.3">
      <c r="A6954" s="7">
        <v>34054</v>
      </c>
      <c r="B6954" s="191">
        <v>450.91000400000001</v>
      </c>
      <c r="C6954" s="191">
        <v>452.08999599999999</v>
      </c>
      <c r="D6954" s="191">
        <v>447.69000199999999</v>
      </c>
      <c r="E6954" s="191">
        <v>447.77999899999998</v>
      </c>
      <c r="F6954" s="192">
        <v>447.77999899999998</v>
      </c>
      <c r="G6954" s="191">
        <v>226650000</v>
      </c>
      <c r="H6954" s="194">
        <f t="shared" si="108"/>
        <v>-6.8754568080702707E-3</v>
      </c>
      <c r="I6954" s="193"/>
      <c r="J6954" s="197">
        <v>6952</v>
      </c>
      <c r="K6954" s="234">
        <v>-6.8754568080702707E-3</v>
      </c>
      <c r="L6954" s="198">
        <v>1.1416550758459808E-2</v>
      </c>
    </row>
    <row r="6955" spans="1:12" ht="14.4" x14ac:dyDescent="0.3">
      <c r="A6955" s="7">
        <v>34053</v>
      </c>
      <c r="B6955" s="191">
        <v>448.08999599999999</v>
      </c>
      <c r="C6955" s="191">
        <v>451.75</v>
      </c>
      <c r="D6955" s="191">
        <v>447.92999300000002</v>
      </c>
      <c r="E6955" s="191">
        <v>450.88000499999998</v>
      </c>
      <c r="F6955" s="192">
        <v>450.88000499999998</v>
      </c>
      <c r="G6955" s="191">
        <v>251530000</v>
      </c>
      <c r="H6955" s="194">
        <f t="shared" si="108"/>
        <v>6.2713369698945446E-3</v>
      </c>
      <c r="I6955" s="193"/>
      <c r="J6955" s="197">
        <v>6953</v>
      </c>
      <c r="K6955" s="234">
        <v>6.2713369698945446E-3</v>
      </c>
      <c r="L6955" s="198">
        <v>1.1422767619401995E-2</v>
      </c>
    </row>
    <row r="6956" spans="1:12" ht="14.4" x14ac:dyDescent="0.3">
      <c r="A6956" s="7">
        <v>34052</v>
      </c>
      <c r="B6956" s="191">
        <v>448.709991</v>
      </c>
      <c r="C6956" s="191">
        <v>450.89999399999999</v>
      </c>
      <c r="D6956" s="191">
        <v>446.10000600000001</v>
      </c>
      <c r="E6956" s="191">
        <v>448.07000699999998</v>
      </c>
      <c r="F6956" s="192">
        <v>448.07000699999998</v>
      </c>
      <c r="G6956" s="191">
        <v>274300000</v>
      </c>
      <c r="H6956" s="194">
        <f t="shared" si="108"/>
        <v>-1.5375768442469884E-3</v>
      </c>
      <c r="I6956" s="193"/>
      <c r="J6956" s="197">
        <v>6954</v>
      </c>
      <c r="K6956" s="234">
        <v>-1.5375768442469884E-3</v>
      </c>
      <c r="L6956" s="198">
        <v>1.1427886923097198E-2</v>
      </c>
    </row>
    <row r="6957" spans="1:12" ht="14.4" x14ac:dyDescent="0.3">
      <c r="A6957" s="7">
        <v>34051</v>
      </c>
      <c r="B6957" s="191">
        <v>448.88000499999998</v>
      </c>
      <c r="C6957" s="191">
        <v>449.79998799999998</v>
      </c>
      <c r="D6957" s="191">
        <v>448.29998799999998</v>
      </c>
      <c r="E6957" s="191">
        <v>448.76001000000002</v>
      </c>
      <c r="F6957" s="192">
        <v>448.76001000000002</v>
      </c>
      <c r="G6957" s="191">
        <v>232730000</v>
      </c>
      <c r="H6957" s="194">
        <f t="shared" si="108"/>
        <v>-2.6732088456459614E-4</v>
      </c>
      <c r="I6957" s="193"/>
      <c r="J6957" s="197">
        <v>6955</v>
      </c>
      <c r="K6957" s="234">
        <v>-2.6732088456459614E-4</v>
      </c>
      <c r="L6957" s="198">
        <v>1.1427952901825356E-2</v>
      </c>
    </row>
    <row r="6958" spans="1:12" ht="14.4" x14ac:dyDescent="0.3">
      <c r="A6958" s="7">
        <v>34050</v>
      </c>
      <c r="B6958" s="191">
        <v>450.17001299999998</v>
      </c>
      <c r="C6958" s="191">
        <v>450.17001299999998</v>
      </c>
      <c r="D6958" s="191">
        <v>446.07998700000002</v>
      </c>
      <c r="E6958" s="191">
        <v>448.88000499999998</v>
      </c>
      <c r="F6958" s="192">
        <v>448.88000499999998</v>
      </c>
      <c r="G6958" s="191">
        <v>233190000</v>
      </c>
      <c r="H6958" s="194">
        <f t="shared" si="108"/>
        <v>-2.8877071842684969E-3</v>
      </c>
      <c r="I6958" s="193"/>
      <c r="J6958" s="197">
        <v>6956</v>
      </c>
      <c r="K6958" s="234">
        <v>-2.8877071842684969E-3</v>
      </c>
      <c r="L6958" s="198">
        <v>1.1431548887515956E-2</v>
      </c>
    </row>
    <row r="6959" spans="1:12" ht="14.4" x14ac:dyDescent="0.3">
      <c r="A6959" s="7">
        <v>34047</v>
      </c>
      <c r="B6959" s="191">
        <v>451.89999399999999</v>
      </c>
      <c r="C6959" s="191">
        <v>453.32000699999998</v>
      </c>
      <c r="D6959" s="191">
        <v>449.91000400000001</v>
      </c>
      <c r="E6959" s="191">
        <v>450.17999300000002</v>
      </c>
      <c r="F6959" s="192">
        <v>450.17999300000002</v>
      </c>
      <c r="G6959" s="191">
        <v>339660000</v>
      </c>
      <c r="H6959" s="194">
        <f t="shared" si="108"/>
        <v>-3.7841553104464606E-3</v>
      </c>
      <c r="I6959" s="193"/>
      <c r="J6959" s="197">
        <v>6957</v>
      </c>
      <c r="K6959" s="234">
        <v>-3.7841553104464606E-3</v>
      </c>
      <c r="L6959" s="198">
        <v>1.1462236598314232E-2</v>
      </c>
    </row>
    <row r="6960" spans="1:12" ht="14.4" x14ac:dyDescent="0.3">
      <c r="A6960" s="7">
        <v>34046</v>
      </c>
      <c r="B6960" s="191">
        <v>448.35998499999999</v>
      </c>
      <c r="C6960" s="191">
        <v>452.39001500000001</v>
      </c>
      <c r="D6960" s="191">
        <v>448.35998499999999</v>
      </c>
      <c r="E6960" s="191">
        <v>451.89001500000001</v>
      </c>
      <c r="F6960" s="192">
        <v>451.89001500000001</v>
      </c>
      <c r="G6960" s="191">
        <v>241180000</v>
      </c>
      <c r="H6960" s="194">
        <f t="shared" si="108"/>
        <v>7.9855836719483504E-3</v>
      </c>
      <c r="I6960" s="193"/>
      <c r="J6960" s="197">
        <v>6958</v>
      </c>
      <c r="K6960" s="234">
        <v>7.9855836719483504E-3</v>
      </c>
      <c r="L6960" s="198">
        <v>1.1481904950084259E-2</v>
      </c>
    </row>
    <row r="6961" spans="1:12" ht="14.4" x14ac:dyDescent="0.3">
      <c r="A6961" s="7">
        <v>34045</v>
      </c>
      <c r="B6961" s="191">
        <v>451.35998499999999</v>
      </c>
      <c r="C6961" s="191">
        <v>451.35998499999999</v>
      </c>
      <c r="D6961" s="191">
        <v>447.98998999999998</v>
      </c>
      <c r="E6961" s="191">
        <v>448.30999800000001</v>
      </c>
      <c r="F6961" s="192">
        <v>448.30999800000001</v>
      </c>
      <c r="G6961" s="191">
        <v>241270000</v>
      </c>
      <c r="H6961" s="194">
        <f t="shared" si="108"/>
        <v>-6.7793540419096967E-3</v>
      </c>
      <c r="I6961" s="193"/>
      <c r="J6961" s="197">
        <v>6959</v>
      </c>
      <c r="K6961" s="234">
        <v>-6.7793540419096967E-3</v>
      </c>
      <c r="L6961" s="198">
        <v>1.1483656612393159E-2</v>
      </c>
    </row>
    <row r="6962" spans="1:12" ht="14.4" x14ac:dyDescent="0.3">
      <c r="A6962" s="7">
        <v>34044</v>
      </c>
      <c r="B6962" s="191">
        <v>451.42999300000002</v>
      </c>
      <c r="C6962" s="191">
        <v>452.35998499999999</v>
      </c>
      <c r="D6962" s="191">
        <v>451.01001000000002</v>
      </c>
      <c r="E6962" s="191">
        <v>451.36999500000002</v>
      </c>
      <c r="F6962" s="192">
        <v>451.36999500000002</v>
      </c>
      <c r="G6962" s="191">
        <v>218820000</v>
      </c>
      <c r="H6962" s="194">
        <f t="shared" si="108"/>
        <v>-1.3290654349589775E-4</v>
      </c>
      <c r="I6962" s="193"/>
      <c r="J6962" s="197">
        <v>6960</v>
      </c>
      <c r="K6962" s="234">
        <v>-1.3290654349589775E-4</v>
      </c>
      <c r="L6962" s="198">
        <v>1.1486656626513448E-2</v>
      </c>
    </row>
    <row r="6963" spans="1:12" ht="14.4" x14ac:dyDescent="0.3">
      <c r="A6963" s="7">
        <v>34043</v>
      </c>
      <c r="B6963" s="191">
        <v>449.82998700000002</v>
      </c>
      <c r="C6963" s="191">
        <v>451.42999300000002</v>
      </c>
      <c r="D6963" s="191">
        <v>449.39999399999999</v>
      </c>
      <c r="E6963" s="191">
        <v>451.42999300000002</v>
      </c>
      <c r="F6963" s="192">
        <v>451.42999300000002</v>
      </c>
      <c r="G6963" s="191">
        <v>195930000</v>
      </c>
      <c r="H6963" s="194">
        <f t="shared" si="108"/>
        <v>3.5569127142250911E-3</v>
      </c>
      <c r="I6963" s="193"/>
      <c r="J6963" s="197">
        <v>6961</v>
      </c>
      <c r="K6963" s="234">
        <v>3.5569127142250911E-3</v>
      </c>
      <c r="L6963" s="198">
        <v>1.1487562728295781E-2</v>
      </c>
    </row>
    <row r="6964" spans="1:12" ht="14.4" x14ac:dyDescent="0.3">
      <c r="A6964" s="7">
        <v>34040</v>
      </c>
      <c r="B6964" s="191">
        <v>453.70001200000002</v>
      </c>
      <c r="C6964" s="191">
        <v>453.70001200000002</v>
      </c>
      <c r="D6964" s="191">
        <v>447.040009</v>
      </c>
      <c r="E6964" s="191">
        <v>449.82998700000002</v>
      </c>
      <c r="F6964" s="192">
        <v>449.82998700000002</v>
      </c>
      <c r="G6964" s="191">
        <v>255420000</v>
      </c>
      <c r="H6964" s="194">
        <f t="shared" si="108"/>
        <v>-8.5736004395362934E-3</v>
      </c>
      <c r="I6964" s="193"/>
      <c r="J6964" s="197">
        <v>6962</v>
      </c>
      <c r="K6964" s="234">
        <v>-8.5736004395362934E-3</v>
      </c>
      <c r="L6964" s="198">
        <v>1.1489123821060491E-2</v>
      </c>
    </row>
    <row r="6965" spans="1:12" ht="14.4" x14ac:dyDescent="0.3">
      <c r="A6965" s="7">
        <v>34039</v>
      </c>
      <c r="B6965" s="191">
        <v>456.35000600000001</v>
      </c>
      <c r="C6965" s="191">
        <v>456.76001000000002</v>
      </c>
      <c r="D6965" s="191">
        <v>453.48001099999999</v>
      </c>
      <c r="E6965" s="191">
        <v>453.72000100000002</v>
      </c>
      <c r="F6965" s="192">
        <v>453.72000100000002</v>
      </c>
      <c r="G6965" s="191">
        <v>257060000</v>
      </c>
      <c r="H6965" s="194">
        <f t="shared" si="108"/>
        <v>-5.7195145494569307E-3</v>
      </c>
      <c r="I6965" s="193"/>
      <c r="J6965" s="197">
        <v>6963</v>
      </c>
      <c r="K6965" s="234">
        <v>-5.7195145494569307E-3</v>
      </c>
      <c r="L6965" s="198">
        <v>1.1494038288288221E-2</v>
      </c>
    </row>
    <row r="6966" spans="1:12" ht="14.4" x14ac:dyDescent="0.3">
      <c r="A6966" s="7">
        <v>34038</v>
      </c>
      <c r="B6966" s="191">
        <v>454.39999399999999</v>
      </c>
      <c r="C6966" s="191">
        <v>456.33999599999999</v>
      </c>
      <c r="D6966" s="191">
        <v>452.70001200000002</v>
      </c>
      <c r="E6966" s="191">
        <v>456.32998700000002</v>
      </c>
      <c r="F6966" s="192">
        <v>456.32998700000002</v>
      </c>
      <c r="G6966" s="191">
        <v>255610000</v>
      </c>
      <c r="H6966" s="194">
        <f t="shared" si="108"/>
        <v>4.2473438060829389E-3</v>
      </c>
      <c r="I6966" s="193"/>
      <c r="J6966" s="197">
        <v>6964</v>
      </c>
      <c r="K6966" s="234">
        <v>4.2473438060829389E-3</v>
      </c>
      <c r="L6966" s="198">
        <v>1.1504630601302208E-2</v>
      </c>
    </row>
    <row r="6967" spans="1:12" ht="14.4" x14ac:dyDescent="0.3">
      <c r="A6967" s="7">
        <v>34037</v>
      </c>
      <c r="B6967" s="191">
        <v>454.67001299999998</v>
      </c>
      <c r="C6967" s="191">
        <v>455.51998900000001</v>
      </c>
      <c r="D6967" s="191">
        <v>453.67999300000002</v>
      </c>
      <c r="E6967" s="191">
        <v>454.39999399999999</v>
      </c>
      <c r="F6967" s="192">
        <v>454.39999399999999</v>
      </c>
      <c r="G6967" s="191">
        <v>290670000</v>
      </c>
      <c r="H6967" s="194">
        <f t="shared" si="108"/>
        <v>-6.817466212217225E-4</v>
      </c>
      <c r="I6967" s="193"/>
      <c r="J6967" s="197">
        <v>6965</v>
      </c>
      <c r="K6967" s="234">
        <v>-6.817466212217225E-4</v>
      </c>
      <c r="L6967" s="198">
        <v>1.152482269503546E-2</v>
      </c>
    </row>
    <row r="6968" spans="1:12" ht="14.4" x14ac:dyDescent="0.3">
      <c r="A6968" s="7">
        <v>34036</v>
      </c>
      <c r="B6968" s="191">
        <v>446.11999500000002</v>
      </c>
      <c r="C6968" s="191">
        <v>454.709991</v>
      </c>
      <c r="D6968" s="191">
        <v>446.11999500000002</v>
      </c>
      <c r="E6968" s="191">
        <v>454.709991</v>
      </c>
      <c r="F6968" s="192">
        <v>454.709991</v>
      </c>
      <c r="G6968" s="191">
        <v>275290000</v>
      </c>
      <c r="H6968" s="194">
        <f t="shared" si="108"/>
        <v>1.9277770704908135E-2</v>
      </c>
      <c r="I6968" s="193"/>
      <c r="J6968" s="197">
        <v>6966</v>
      </c>
      <c r="K6968" s="234">
        <v>1.9277770704908135E-2</v>
      </c>
      <c r="L6968" s="198">
        <v>1.1525139313725875E-2</v>
      </c>
    </row>
    <row r="6969" spans="1:12" ht="14.4" x14ac:dyDescent="0.3">
      <c r="A6969" s="7">
        <v>34033</v>
      </c>
      <c r="B6969" s="191">
        <v>447.33999599999999</v>
      </c>
      <c r="C6969" s="191">
        <v>449.58999599999999</v>
      </c>
      <c r="D6969" s="191">
        <v>445.55999800000001</v>
      </c>
      <c r="E6969" s="191">
        <v>446.10998499999999</v>
      </c>
      <c r="F6969" s="192">
        <v>446.10998499999999</v>
      </c>
      <c r="G6969" s="191">
        <v>253480000</v>
      </c>
      <c r="H6969" s="194">
        <f t="shared" si="108"/>
        <v>-2.7496110586990538E-3</v>
      </c>
      <c r="I6969" s="193"/>
      <c r="J6969" s="197">
        <v>6967</v>
      </c>
      <c r="K6969" s="234">
        <v>-2.7496110586990538E-3</v>
      </c>
      <c r="L6969" s="198">
        <v>1.1531402683690923E-2</v>
      </c>
    </row>
    <row r="6970" spans="1:12" ht="14.4" x14ac:dyDescent="0.3">
      <c r="A6970" s="7">
        <v>34032</v>
      </c>
      <c r="B6970" s="191">
        <v>449.26001000000002</v>
      </c>
      <c r="C6970" s="191">
        <v>449.51998900000001</v>
      </c>
      <c r="D6970" s="191">
        <v>446.72000100000002</v>
      </c>
      <c r="E6970" s="191">
        <v>447.33999599999999</v>
      </c>
      <c r="F6970" s="192">
        <v>447.33999599999999</v>
      </c>
      <c r="G6970" s="191">
        <v>234220000</v>
      </c>
      <c r="H6970" s="194">
        <f t="shared" si="108"/>
        <v>-4.2737255871049757E-3</v>
      </c>
      <c r="I6970" s="193"/>
      <c r="J6970" s="197">
        <v>6968</v>
      </c>
      <c r="K6970" s="234">
        <v>-4.2737255871049757E-3</v>
      </c>
      <c r="L6970" s="198">
        <v>1.1535011665884472E-2</v>
      </c>
    </row>
    <row r="6971" spans="1:12" ht="14.4" x14ac:dyDescent="0.3">
      <c r="A6971" s="7">
        <v>34031</v>
      </c>
      <c r="B6971" s="191">
        <v>447.89999399999999</v>
      </c>
      <c r="C6971" s="191">
        <v>450</v>
      </c>
      <c r="D6971" s="191">
        <v>447.73001099999999</v>
      </c>
      <c r="E6971" s="191">
        <v>449.26001000000002</v>
      </c>
      <c r="F6971" s="192">
        <v>449.26001000000002</v>
      </c>
      <c r="G6971" s="191">
        <v>277380000</v>
      </c>
      <c r="H6971" s="194">
        <f t="shared" si="108"/>
        <v>3.0364278147322998E-3</v>
      </c>
      <c r="I6971" s="193"/>
      <c r="J6971" s="197">
        <v>6969</v>
      </c>
      <c r="K6971" s="234">
        <v>3.0364278147322998E-3</v>
      </c>
      <c r="L6971" s="198">
        <v>1.1535039316239329E-2</v>
      </c>
    </row>
    <row r="6972" spans="1:12" ht="14.4" x14ac:dyDescent="0.3">
      <c r="A6972" s="7">
        <v>34030</v>
      </c>
      <c r="B6972" s="191">
        <v>442</v>
      </c>
      <c r="C6972" s="191">
        <v>447.91000400000001</v>
      </c>
      <c r="D6972" s="191">
        <v>441.07000699999998</v>
      </c>
      <c r="E6972" s="191">
        <v>447.89999399999999</v>
      </c>
      <c r="F6972" s="192">
        <v>447.89999399999999</v>
      </c>
      <c r="G6972" s="191">
        <v>269750000</v>
      </c>
      <c r="H6972" s="194">
        <f t="shared" si="108"/>
        <v>1.33254538737708E-2</v>
      </c>
      <c r="I6972" s="193"/>
      <c r="J6972" s="197">
        <v>6970</v>
      </c>
      <c r="K6972" s="234">
        <v>1.33254538737708E-2</v>
      </c>
      <c r="L6972" s="198">
        <v>1.1545215036517941E-2</v>
      </c>
    </row>
    <row r="6973" spans="1:12" ht="14.4" x14ac:dyDescent="0.3">
      <c r="A6973" s="7">
        <v>34029</v>
      </c>
      <c r="B6973" s="191">
        <v>443.38000499999998</v>
      </c>
      <c r="C6973" s="191">
        <v>444.17999300000002</v>
      </c>
      <c r="D6973" s="191">
        <v>441.33999599999999</v>
      </c>
      <c r="E6973" s="191">
        <v>442.01001000000002</v>
      </c>
      <c r="F6973" s="192">
        <v>442.01001000000002</v>
      </c>
      <c r="G6973" s="191">
        <v>232460000</v>
      </c>
      <c r="H6973" s="194">
        <f t="shared" si="108"/>
        <v>-3.0898889993922038E-3</v>
      </c>
      <c r="I6973" s="193"/>
      <c r="J6973" s="197">
        <v>6971</v>
      </c>
      <c r="K6973" s="234">
        <v>-3.0898889993922038E-3</v>
      </c>
      <c r="L6973" s="198">
        <v>1.155912774602077E-2</v>
      </c>
    </row>
    <row r="6974" spans="1:12" ht="14.4" x14ac:dyDescent="0.3">
      <c r="A6974" s="7">
        <v>34026</v>
      </c>
      <c r="B6974" s="191">
        <v>442.33999599999999</v>
      </c>
      <c r="C6974" s="191">
        <v>443.76998900000001</v>
      </c>
      <c r="D6974" s="191">
        <v>440.98001099999999</v>
      </c>
      <c r="E6974" s="191">
        <v>443.38000499999998</v>
      </c>
      <c r="F6974" s="192">
        <v>443.38000499999998</v>
      </c>
      <c r="G6974" s="191">
        <v>234160000</v>
      </c>
      <c r="H6974" s="194">
        <f t="shared" si="108"/>
        <v>2.3511529805231488E-3</v>
      </c>
      <c r="I6974" s="193"/>
      <c r="J6974" s="197">
        <v>6972</v>
      </c>
      <c r="K6974" s="234">
        <v>2.3511529805231488E-3</v>
      </c>
      <c r="L6974" s="198">
        <v>1.1566482650942907E-2</v>
      </c>
    </row>
    <row r="6975" spans="1:12" ht="14.4" x14ac:dyDescent="0.3">
      <c r="A6975" s="7">
        <v>34025</v>
      </c>
      <c r="B6975" s="191">
        <v>440.70001200000002</v>
      </c>
      <c r="C6975" s="191">
        <v>442.33999599999999</v>
      </c>
      <c r="D6975" s="191">
        <v>439.67001299999998</v>
      </c>
      <c r="E6975" s="191">
        <v>442.33999599999999</v>
      </c>
      <c r="F6975" s="192">
        <v>442.33999599999999</v>
      </c>
      <c r="G6975" s="191">
        <v>252860000</v>
      </c>
      <c r="H6975" s="194">
        <f t="shared" si="108"/>
        <v>3.3343185444043837E-3</v>
      </c>
      <c r="I6975" s="193"/>
      <c r="J6975" s="197">
        <v>6973</v>
      </c>
      <c r="K6975" s="234">
        <v>3.3343185444043837E-3</v>
      </c>
      <c r="L6975" s="198">
        <v>1.1568600103627853E-2</v>
      </c>
    </row>
    <row r="6976" spans="1:12" ht="14.4" x14ac:dyDescent="0.3">
      <c r="A6976" s="7">
        <v>34024</v>
      </c>
      <c r="B6976" s="191">
        <v>434.76001000000002</v>
      </c>
      <c r="C6976" s="191">
        <v>440.86999500000002</v>
      </c>
      <c r="D6976" s="191">
        <v>434.67999300000002</v>
      </c>
      <c r="E6976" s="191">
        <v>440.86999500000002</v>
      </c>
      <c r="F6976" s="192">
        <v>440.86999500000002</v>
      </c>
      <c r="G6976" s="191">
        <v>316750000</v>
      </c>
      <c r="H6976" s="194">
        <f t="shared" si="108"/>
        <v>1.3960458066986038E-2</v>
      </c>
      <c r="I6976" s="193"/>
      <c r="J6976" s="197">
        <v>6974</v>
      </c>
      <c r="K6976" s="234">
        <v>1.3960458066986038E-2</v>
      </c>
      <c r="L6976" s="198">
        <v>1.1571208727626009E-2</v>
      </c>
    </row>
    <row r="6977" spans="1:12" ht="14.4" x14ac:dyDescent="0.3">
      <c r="A6977" s="7">
        <v>34023</v>
      </c>
      <c r="B6977" s="191">
        <v>435.33999599999999</v>
      </c>
      <c r="C6977" s="191">
        <v>436.83999599999999</v>
      </c>
      <c r="D6977" s="191">
        <v>432.41000400000001</v>
      </c>
      <c r="E6977" s="191">
        <v>434.79998799999998</v>
      </c>
      <c r="F6977" s="192">
        <v>434.79998799999998</v>
      </c>
      <c r="G6977" s="191">
        <v>329060000</v>
      </c>
      <c r="H6977" s="194">
        <f t="shared" si="108"/>
        <v>-1.0109411132005418E-3</v>
      </c>
      <c r="I6977" s="193"/>
      <c r="J6977" s="197">
        <v>6975</v>
      </c>
      <c r="K6977" s="234">
        <v>-1.0109411132005418E-3</v>
      </c>
      <c r="L6977" s="198">
        <v>1.1613637050510663E-2</v>
      </c>
    </row>
    <row r="6978" spans="1:12" ht="14.4" x14ac:dyDescent="0.3">
      <c r="A6978" s="7">
        <v>34022</v>
      </c>
      <c r="B6978" s="191">
        <v>434.209991</v>
      </c>
      <c r="C6978" s="191">
        <v>436.48998999999998</v>
      </c>
      <c r="D6978" s="191">
        <v>433.52999899999998</v>
      </c>
      <c r="E6978" s="191">
        <v>435.23998999999998</v>
      </c>
      <c r="F6978" s="192">
        <v>435.23998999999998</v>
      </c>
      <c r="G6978" s="191">
        <v>311570000</v>
      </c>
      <c r="H6978" s="194">
        <f t="shared" si="108"/>
        <v>2.3490143191261074E-3</v>
      </c>
      <c r="I6978" s="193"/>
      <c r="J6978" s="197">
        <v>6976</v>
      </c>
      <c r="K6978" s="234">
        <v>2.3490143191261074E-3</v>
      </c>
      <c r="L6978" s="198">
        <v>1.1628739125747601E-2</v>
      </c>
    </row>
    <row r="6979" spans="1:12" ht="14.4" x14ac:dyDescent="0.3">
      <c r="A6979" s="7">
        <v>34019</v>
      </c>
      <c r="B6979" s="191">
        <v>431.92999300000002</v>
      </c>
      <c r="C6979" s="191">
        <v>434.26001000000002</v>
      </c>
      <c r="D6979" s="191">
        <v>431.67999300000002</v>
      </c>
      <c r="E6979" s="191">
        <v>434.22000100000002</v>
      </c>
      <c r="F6979" s="192">
        <v>434.22000100000002</v>
      </c>
      <c r="G6979" s="191">
        <v>310700000</v>
      </c>
      <c r="H6979" s="194">
        <f t="shared" si="108"/>
        <v>5.3716300815693742E-3</v>
      </c>
      <c r="I6979" s="193"/>
      <c r="J6979" s="197">
        <v>6977</v>
      </c>
      <c r="K6979" s="234">
        <v>5.3716300815693742E-3</v>
      </c>
      <c r="L6979" s="198">
        <v>1.1629842642575248E-2</v>
      </c>
    </row>
    <row r="6980" spans="1:12" ht="14.4" x14ac:dyDescent="0.3">
      <c r="A6980" s="7">
        <v>34018</v>
      </c>
      <c r="B6980" s="191">
        <v>433.29998799999998</v>
      </c>
      <c r="C6980" s="191">
        <v>437.790009</v>
      </c>
      <c r="D6980" s="191">
        <v>428.25</v>
      </c>
      <c r="E6980" s="191">
        <v>431.89999399999999</v>
      </c>
      <c r="F6980" s="192">
        <v>431.89999399999999</v>
      </c>
      <c r="G6980" s="191">
        <v>311180000</v>
      </c>
      <c r="H6980" s="194">
        <f t="shared" ref="H6980:H7043" si="109">(F6980-F6981)/F6981</f>
        <v>-3.2310040128595446E-3</v>
      </c>
      <c r="I6980" s="193"/>
      <c r="J6980" s="197">
        <v>6978</v>
      </c>
      <c r="K6980" s="234">
        <v>-3.2310040128595446E-3</v>
      </c>
      <c r="L6980" s="198">
        <v>1.1635712312230212E-2</v>
      </c>
    </row>
    <row r="6981" spans="1:12" ht="14.4" x14ac:dyDescent="0.3">
      <c r="A6981" s="7">
        <v>34017</v>
      </c>
      <c r="B6981" s="191">
        <v>433.92999300000002</v>
      </c>
      <c r="C6981" s="191">
        <v>433.97000100000002</v>
      </c>
      <c r="D6981" s="191">
        <v>430.92001299999998</v>
      </c>
      <c r="E6981" s="191">
        <v>433.29998799999998</v>
      </c>
      <c r="F6981" s="192">
        <v>433.29998799999998</v>
      </c>
      <c r="G6981" s="191">
        <v>302210000</v>
      </c>
      <c r="H6981" s="194">
        <f t="shared" si="109"/>
        <v>-1.405858344764114E-3</v>
      </c>
      <c r="I6981" s="193"/>
      <c r="J6981" s="197">
        <v>6979</v>
      </c>
      <c r="K6981" s="234">
        <v>-1.405858344764114E-3</v>
      </c>
      <c r="L6981" s="198">
        <v>1.1650737144736689E-2</v>
      </c>
    </row>
    <row r="6982" spans="1:12" ht="14.4" x14ac:dyDescent="0.3">
      <c r="A6982" s="7">
        <v>34016</v>
      </c>
      <c r="B6982" s="191">
        <v>444.52999899999998</v>
      </c>
      <c r="C6982" s="191">
        <v>444.52999899999998</v>
      </c>
      <c r="D6982" s="191">
        <v>433.47000100000002</v>
      </c>
      <c r="E6982" s="191">
        <v>433.91000400000001</v>
      </c>
      <c r="F6982" s="192">
        <v>433.91000400000001</v>
      </c>
      <c r="G6982" s="191">
        <v>332850000</v>
      </c>
      <c r="H6982" s="194">
        <f t="shared" si="109"/>
        <v>-2.4000142408569555E-2</v>
      </c>
      <c r="I6982" s="193"/>
      <c r="J6982" s="197">
        <v>6980</v>
      </c>
      <c r="K6982" s="234">
        <v>-2.4000142408569555E-2</v>
      </c>
      <c r="L6982" s="198">
        <v>1.165459920770537E-2</v>
      </c>
    </row>
    <row r="6983" spans="1:12" ht="14.4" x14ac:dyDescent="0.3">
      <c r="A6983" s="7">
        <v>34012</v>
      </c>
      <c r="B6983" s="191">
        <v>447.66000400000001</v>
      </c>
      <c r="C6983" s="191">
        <v>447.70001200000002</v>
      </c>
      <c r="D6983" s="191">
        <v>444.57998700000002</v>
      </c>
      <c r="E6983" s="191">
        <v>444.57998700000002</v>
      </c>
      <c r="F6983" s="192">
        <v>444.57998700000002</v>
      </c>
      <c r="G6983" s="191">
        <v>216810000</v>
      </c>
      <c r="H6983" s="194">
        <f t="shared" si="109"/>
        <v>-6.8802595105190547E-3</v>
      </c>
      <c r="I6983" s="193"/>
      <c r="J6983" s="197">
        <v>6981</v>
      </c>
      <c r="K6983" s="234">
        <v>-6.8802595105190547E-3</v>
      </c>
      <c r="L6983" s="198">
        <v>1.1673280605423421E-2</v>
      </c>
    </row>
    <row r="6984" spans="1:12" ht="14.4" x14ac:dyDescent="0.3">
      <c r="A6984" s="7">
        <v>34011</v>
      </c>
      <c r="B6984" s="191">
        <v>446.209991</v>
      </c>
      <c r="C6984" s="191">
        <v>449.35998499999999</v>
      </c>
      <c r="D6984" s="191">
        <v>446.209991</v>
      </c>
      <c r="E6984" s="191">
        <v>447.66000400000001</v>
      </c>
      <c r="F6984" s="192">
        <v>447.66000400000001</v>
      </c>
      <c r="G6984" s="191">
        <v>257190000</v>
      </c>
      <c r="H6984" s="194">
        <f t="shared" si="109"/>
        <v>3.2046096514114211E-3</v>
      </c>
      <c r="I6984" s="193"/>
      <c r="J6984" s="197">
        <v>6982</v>
      </c>
      <c r="K6984" s="234">
        <v>3.2046096514114211E-3</v>
      </c>
      <c r="L6984" s="198">
        <v>1.167526697130441E-2</v>
      </c>
    </row>
    <row r="6985" spans="1:12" ht="14.4" x14ac:dyDescent="0.3">
      <c r="A6985" s="7">
        <v>34010</v>
      </c>
      <c r="B6985" s="191">
        <v>445.32998700000002</v>
      </c>
      <c r="C6985" s="191">
        <v>446.36999500000002</v>
      </c>
      <c r="D6985" s="191">
        <v>444.23998999999998</v>
      </c>
      <c r="E6985" s="191">
        <v>446.23001099999999</v>
      </c>
      <c r="F6985" s="192">
        <v>446.23001099999999</v>
      </c>
      <c r="G6985" s="191">
        <v>251910000</v>
      </c>
      <c r="H6985" s="194">
        <f t="shared" si="109"/>
        <v>2.0210271624937163E-3</v>
      </c>
      <c r="I6985" s="193"/>
      <c r="J6985" s="197">
        <v>6983</v>
      </c>
      <c r="K6985" s="234">
        <v>2.0210271624937163E-3</v>
      </c>
      <c r="L6985" s="198">
        <v>1.1679055371947966E-2</v>
      </c>
    </row>
    <row r="6986" spans="1:12" ht="14.4" x14ac:dyDescent="0.3">
      <c r="A6986" s="7">
        <v>34009</v>
      </c>
      <c r="B6986" s="191">
        <v>448.040009</v>
      </c>
      <c r="C6986" s="191">
        <v>448.040009</v>
      </c>
      <c r="D6986" s="191">
        <v>444.51998900000001</v>
      </c>
      <c r="E6986" s="191">
        <v>445.32998700000002</v>
      </c>
      <c r="F6986" s="192">
        <v>445.32998700000002</v>
      </c>
      <c r="G6986" s="191">
        <v>240410000</v>
      </c>
      <c r="H6986" s="194">
        <f t="shared" si="109"/>
        <v>-5.6269263508729097E-3</v>
      </c>
      <c r="I6986" s="193"/>
      <c r="J6986" s="197">
        <v>6984</v>
      </c>
      <c r="K6986" s="234">
        <v>-5.6269263508729097E-3</v>
      </c>
      <c r="L6986" s="198">
        <v>1.16985146074737E-2</v>
      </c>
    </row>
    <row r="6987" spans="1:12" ht="14.4" x14ac:dyDescent="0.3">
      <c r="A6987" s="7">
        <v>34008</v>
      </c>
      <c r="B6987" s="191">
        <v>448.94000199999999</v>
      </c>
      <c r="C6987" s="191">
        <v>450.040009</v>
      </c>
      <c r="D6987" s="191">
        <v>447.70001200000002</v>
      </c>
      <c r="E6987" s="191">
        <v>447.85000600000001</v>
      </c>
      <c r="F6987" s="192">
        <v>447.85000600000001</v>
      </c>
      <c r="G6987" s="191">
        <v>243400000</v>
      </c>
      <c r="H6987" s="194">
        <f t="shared" si="109"/>
        <v>-2.4056913479603864E-3</v>
      </c>
      <c r="I6987" s="193"/>
      <c r="J6987" s="197">
        <v>6985</v>
      </c>
      <c r="K6987" s="234">
        <v>-2.4056913479603864E-3</v>
      </c>
      <c r="L6987" s="198">
        <v>1.1700654804116202E-2</v>
      </c>
    </row>
    <row r="6988" spans="1:12" ht="14.4" x14ac:dyDescent="0.3">
      <c r="A6988" s="7">
        <v>34005</v>
      </c>
      <c r="B6988" s="191">
        <v>449.55999800000001</v>
      </c>
      <c r="C6988" s="191">
        <v>449.55999800000001</v>
      </c>
      <c r="D6988" s="191">
        <v>446.95001200000002</v>
      </c>
      <c r="E6988" s="191">
        <v>448.92999300000002</v>
      </c>
      <c r="F6988" s="192">
        <v>448.92999300000002</v>
      </c>
      <c r="G6988" s="191">
        <v>324710000</v>
      </c>
      <c r="H6988" s="194">
        <f t="shared" si="109"/>
        <v>-1.401381356888392E-3</v>
      </c>
      <c r="I6988" s="193"/>
      <c r="J6988" s="197">
        <v>6986</v>
      </c>
      <c r="K6988" s="234">
        <v>-1.401381356888392E-3</v>
      </c>
      <c r="L6988" s="198">
        <v>1.1705879933273065E-2</v>
      </c>
    </row>
    <row r="6989" spans="1:12" ht="14.4" x14ac:dyDescent="0.3">
      <c r="A6989" s="7">
        <v>34004</v>
      </c>
      <c r="B6989" s="191">
        <v>447.20001200000002</v>
      </c>
      <c r="C6989" s="191">
        <v>449.85998499999999</v>
      </c>
      <c r="D6989" s="191">
        <v>447.20001200000002</v>
      </c>
      <c r="E6989" s="191">
        <v>449.55999800000001</v>
      </c>
      <c r="F6989" s="192">
        <v>449.55999800000001</v>
      </c>
      <c r="G6989" s="191">
        <v>351140000</v>
      </c>
      <c r="H6989" s="194">
        <f t="shared" si="109"/>
        <v>5.2772494111650251E-3</v>
      </c>
      <c r="I6989" s="193"/>
      <c r="J6989" s="197">
        <v>6987</v>
      </c>
      <c r="K6989" s="234">
        <v>5.2772494111650251E-3</v>
      </c>
      <c r="L6989" s="198">
        <v>1.1712885633924267E-2</v>
      </c>
    </row>
    <row r="6990" spans="1:12" ht="14.4" x14ac:dyDescent="0.3">
      <c r="A6990" s="7">
        <v>34003</v>
      </c>
      <c r="B6990" s="191">
        <v>442.55999800000001</v>
      </c>
      <c r="C6990" s="191">
        <v>447.35000600000001</v>
      </c>
      <c r="D6990" s="191">
        <v>442.55999800000001</v>
      </c>
      <c r="E6990" s="191">
        <v>447.20001200000002</v>
      </c>
      <c r="F6990" s="192">
        <v>447.20001200000002</v>
      </c>
      <c r="G6990" s="191">
        <v>345410000</v>
      </c>
      <c r="H6990" s="194">
        <f t="shared" si="109"/>
        <v>1.0507341828241175E-2</v>
      </c>
      <c r="I6990" s="193"/>
      <c r="J6990" s="197">
        <v>6988</v>
      </c>
      <c r="K6990" s="234">
        <v>1.0507341828241175E-2</v>
      </c>
      <c r="L6990" s="198">
        <v>1.1731393837739183E-2</v>
      </c>
    </row>
    <row r="6991" spans="1:12" ht="14.4" x14ac:dyDescent="0.3">
      <c r="A6991" s="7">
        <v>34002</v>
      </c>
      <c r="B6991" s="191">
        <v>442.51998900000001</v>
      </c>
      <c r="C6991" s="191">
        <v>442.86999500000002</v>
      </c>
      <c r="D6991" s="191">
        <v>440.76001000000002</v>
      </c>
      <c r="E6991" s="191">
        <v>442.54998799999998</v>
      </c>
      <c r="F6991" s="192">
        <v>442.54998799999998</v>
      </c>
      <c r="G6991" s="191">
        <v>271560000</v>
      </c>
      <c r="H6991" s="194">
        <f t="shared" si="109"/>
        <v>6.7791287954622185E-5</v>
      </c>
      <c r="I6991" s="193"/>
      <c r="J6991" s="197">
        <v>6989</v>
      </c>
      <c r="K6991" s="234">
        <v>6.7791287954622185E-5</v>
      </c>
      <c r="L6991" s="198">
        <v>1.1731869794995135E-2</v>
      </c>
    </row>
    <row r="6992" spans="1:12" ht="14.4" x14ac:dyDescent="0.3">
      <c r="A6992" s="7">
        <v>34001</v>
      </c>
      <c r="B6992" s="191">
        <v>438.77999899999998</v>
      </c>
      <c r="C6992" s="191">
        <v>442.51998900000001</v>
      </c>
      <c r="D6992" s="191">
        <v>438.77999899999998</v>
      </c>
      <c r="E6992" s="191">
        <v>442.51998900000001</v>
      </c>
      <c r="F6992" s="192">
        <v>442.51998900000001</v>
      </c>
      <c r="G6992" s="191">
        <v>238570000</v>
      </c>
      <c r="H6992" s="194">
        <f t="shared" si="109"/>
        <v>8.5236109406163583E-3</v>
      </c>
      <c r="I6992" s="193"/>
      <c r="J6992" s="197">
        <v>6990</v>
      </c>
      <c r="K6992" s="234">
        <v>8.5236109406163583E-3</v>
      </c>
      <c r="L6992" s="198">
        <v>1.1735639002377363E-2</v>
      </c>
    </row>
    <row r="6993" spans="1:12" ht="14.4" x14ac:dyDescent="0.3">
      <c r="A6993" s="7">
        <v>33998</v>
      </c>
      <c r="B6993" s="191">
        <v>438.67001299999998</v>
      </c>
      <c r="C6993" s="191">
        <v>438.92999300000002</v>
      </c>
      <c r="D6993" s="191">
        <v>436.91000400000001</v>
      </c>
      <c r="E6993" s="191">
        <v>438.77999899999998</v>
      </c>
      <c r="F6993" s="192">
        <v>438.77999899999998</v>
      </c>
      <c r="G6993" s="191">
        <v>247200000</v>
      </c>
      <c r="H6993" s="194">
        <f t="shared" si="109"/>
        <v>2.7354898761173662E-4</v>
      </c>
      <c r="I6993" s="193"/>
      <c r="J6993" s="197">
        <v>6991</v>
      </c>
      <c r="K6993" s="234">
        <v>2.7354898761173662E-4</v>
      </c>
      <c r="L6993" s="198">
        <v>1.1747377515079101E-2</v>
      </c>
    </row>
    <row r="6994" spans="1:12" ht="14.4" x14ac:dyDescent="0.3">
      <c r="A6994" s="7">
        <v>33997</v>
      </c>
      <c r="B6994" s="191">
        <v>438.13000499999998</v>
      </c>
      <c r="C6994" s="191">
        <v>439.14001500000001</v>
      </c>
      <c r="D6994" s="191">
        <v>437.29998799999998</v>
      </c>
      <c r="E6994" s="191">
        <v>438.66000400000001</v>
      </c>
      <c r="F6994" s="192">
        <v>438.66000400000001</v>
      </c>
      <c r="G6994" s="191">
        <v>256980000</v>
      </c>
      <c r="H6994" s="194">
        <f t="shared" si="109"/>
        <v>1.2554358924278346E-3</v>
      </c>
      <c r="I6994" s="193"/>
      <c r="J6994" s="197">
        <v>6992</v>
      </c>
      <c r="K6994" s="234">
        <v>1.2554358924278346E-3</v>
      </c>
      <c r="L6994" s="198">
        <v>1.1747647572126591E-2</v>
      </c>
    </row>
    <row r="6995" spans="1:12" ht="14.4" x14ac:dyDescent="0.3">
      <c r="A6995" s="7">
        <v>33996</v>
      </c>
      <c r="B6995" s="191">
        <v>439.95001200000002</v>
      </c>
      <c r="C6995" s="191">
        <v>440.040009</v>
      </c>
      <c r="D6995" s="191">
        <v>436.82000699999998</v>
      </c>
      <c r="E6995" s="191">
        <v>438.10998499999999</v>
      </c>
      <c r="F6995" s="192">
        <v>438.10998499999999</v>
      </c>
      <c r="G6995" s="191">
        <v>277020000</v>
      </c>
      <c r="H6995" s="194">
        <f t="shared" si="109"/>
        <v>-4.1823546989698014E-3</v>
      </c>
      <c r="I6995" s="193"/>
      <c r="J6995" s="197">
        <v>6993</v>
      </c>
      <c r="K6995" s="234">
        <v>-4.1823546989698014E-3</v>
      </c>
      <c r="L6995" s="198">
        <v>1.1749391893148596E-2</v>
      </c>
    </row>
    <row r="6996" spans="1:12" ht="14.4" x14ac:dyDescent="0.3">
      <c r="A6996" s="7">
        <v>33995</v>
      </c>
      <c r="B6996" s="191">
        <v>440.04998799999998</v>
      </c>
      <c r="C6996" s="191">
        <v>442.66000400000001</v>
      </c>
      <c r="D6996" s="191">
        <v>439.540009</v>
      </c>
      <c r="E6996" s="191">
        <v>439.95001200000002</v>
      </c>
      <c r="F6996" s="192">
        <v>439.95001200000002</v>
      </c>
      <c r="G6996" s="191">
        <v>314110000</v>
      </c>
      <c r="H6996" s="194">
        <f t="shared" si="109"/>
        <v>-1.363559888103621E-4</v>
      </c>
      <c r="I6996" s="193"/>
      <c r="J6996" s="197">
        <v>6994</v>
      </c>
      <c r="K6996" s="234">
        <v>-1.363559888103621E-4</v>
      </c>
      <c r="L6996" s="198">
        <v>1.1757015405636876E-2</v>
      </c>
    </row>
    <row r="6997" spans="1:12" ht="14.4" x14ac:dyDescent="0.3">
      <c r="A6997" s="7">
        <v>33994</v>
      </c>
      <c r="B6997" s="191">
        <v>436.10998499999999</v>
      </c>
      <c r="C6997" s="191">
        <v>440.52999899999998</v>
      </c>
      <c r="D6997" s="191">
        <v>436.10998499999999</v>
      </c>
      <c r="E6997" s="191">
        <v>440.01001000000002</v>
      </c>
      <c r="F6997" s="192">
        <v>440.01001000000002</v>
      </c>
      <c r="G6997" s="191">
        <v>288740000</v>
      </c>
      <c r="H6997" s="194">
        <f t="shared" si="109"/>
        <v>8.9427555757523591E-3</v>
      </c>
      <c r="I6997" s="193"/>
      <c r="J6997" s="197">
        <v>6995</v>
      </c>
      <c r="K6997" s="234">
        <v>8.9427555757523591E-3</v>
      </c>
      <c r="L6997" s="198">
        <v>1.1757647442561534E-2</v>
      </c>
    </row>
    <row r="6998" spans="1:12" ht="14.4" x14ac:dyDescent="0.3">
      <c r="A6998" s="7">
        <v>33991</v>
      </c>
      <c r="B6998" s="191">
        <v>435.48998999999998</v>
      </c>
      <c r="C6998" s="191">
        <v>437.80999800000001</v>
      </c>
      <c r="D6998" s="191">
        <v>435.48998999999998</v>
      </c>
      <c r="E6998" s="191">
        <v>436.10998499999999</v>
      </c>
      <c r="F6998" s="192">
        <v>436.10998499999999</v>
      </c>
      <c r="G6998" s="191">
        <v>293320000</v>
      </c>
      <c r="H6998" s="194">
        <f t="shared" si="109"/>
        <v>1.4236722180457401E-3</v>
      </c>
      <c r="I6998" s="193"/>
      <c r="J6998" s="197">
        <v>6996</v>
      </c>
      <c r="K6998" s="234">
        <v>1.4236722180457401E-3</v>
      </c>
      <c r="L6998" s="198">
        <v>1.1768712609042437E-2</v>
      </c>
    </row>
    <row r="6999" spans="1:12" ht="14.4" x14ac:dyDescent="0.3">
      <c r="A6999" s="7">
        <v>33990</v>
      </c>
      <c r="B6999" s="191">
        <v>433.36999500000002</v>
      </c>
      <c r="C6999" s="191">
        <v>435.75</v>
      </c>
      <c r="D6999" s="191">
        <v>432.48001099999999</v>
      </c>
      <c r="E6999" s="191">
        <v>435.48998999999998</v>
      </c>
      <c r="F6999" s="192">
        <v>435.48998999999998</v>
      </c>
      <c r="G6999" s="191">
        <v>257620000</v>
      </c>
      <c r="H6999" s="194">
        <f t="shared" si="109"/>
        <v>4.8918822817900906E-3</v>
      </c>
      <c r="I6999" s="193"/>
      <c r="J6999" s="197">
        <v>6997</v>
      </c>
      <c r="K6999" s="234">
        <v>4.8918822817900906E-3</v>
      </c>
      <c r="L6999" s="198">
        <v>1.1783440796274098E-2</v>
      </c>
    </row>
    <row r="7000" spans="1:12" ht="14.4" x14ac:dyDescent="0.3">
      <c r="A7000" s="7">
        <v>33989</v>
      </c>
      <c r="B7000" s="191">
        <v>435.14001500000001</v>
      </c>
      <c r="C7000" s="191">
        <v>436.23001099999999</v>
      </c>
      <c r="D7000" s="191">
        <v>433.36999500000002</v>
      </c>
      <c r="E7000" s="191">
        <v>433.36999500000002</v>
      </c>
      <c r="F7000" s="192">
        <v>433.36999500000002</v>
      </c>
      <c r="G7000" s="191">
        <v>268790000</v>
      </c>
      <c r="H7000" s="194">
        <f t="shared" si="109"/>
        <v>-4.0447911653437134E-3</v>
      </c>
      <c r="I7000" s="193"/>
      <c r="J7000" s="197">
        <v>6998</v>
      </c>
      <c r="K7000" s="234">
        <v>-4.0447911653437134E-3</v>
      </c>
      <c r="L7000" s="198">
        <v>1.1788423846682704E-2</v>
      </c>
    </row>
    <row r="7001" spans="1:12" ht="14.4" x14ac:dyDescent="0.3">
      <c r="A7001" s="7">
        <v>33988</v>
      </c>
      <c r="B7001" s="191">
        <v>436.83999599999999</v>
      </c>
      <c r="C7001" s="191">
        <v>437.70001200000002</v>
      </c>
      <c r="D7001" s="191">
        <v>434.58999599999999</v>
      </c>
      <c r="E7001" s="191">
        <v>435.13000499999998</v>
      </c>
      <c r="F7001" s="192">
        <v>435.13000499999998</v>
      </c>
      <c r="G7001" s="191">
        <v>283240000</v>
      </c>
      <c r="H7001" s="194">
        <f t="shared" si="109"/>
        <v>-3.914456129607698E-3</v>
      </c>
      <c r="I7001" s="193"/>
      <c r="J7001" s="197">
        <v>6999</v>
      </c>
      <c r="K7001" s="234">
        <v>-3.914456129607698E-3</v>
      </c>
      <c r="L7001" s="198">
        <v>1.1797780020024021E-2</v>
      </c>
    </row>
    <row r="7002" spans="1:12" ht="14.4" x14ac:dyDescent="0.3">
      <c r="A7002" s="7">
        <v>33987</v>
      </c>
      <c r="B7002" s="191">
        <v>437.13000499999998</v>
      </c>
      <c r="C7002" s="191">
        <v>437.13000499999998</v>
      </c>
      <c r="D7002" s="191">
        <v>435.92001299999998</v>
      </c>
      <c r="E7002" s="191">
        <v>436.83999599999999</v>
      </c>
      <c r="F7002" s="192">
        <v>436.83999599999999</v>
      </c>
      <c r="G7002" s="191">
        <v>196030000</v>
      </c>
      <c r="H7002" s="194">
        <f t="shared" si="109"/>
        <v>-7.091341742075086E-4</v>
      </c>
      <c r="I7002" s="193"/>
      <c r="J7002" s="197">
        <v>7000</v>
      </c>
      <c r="K7002" s="234">
        <v>-7.091341742075086E-4</v>
      </c>
      <c r="L7002" s="198">
        <v>1.1805717698465395E-2</v>
      </c>
    </row>
    <row r="7003" spans="1:12" ht="14.4" x14ac:dyDescent="0.3">
      <c r="A7003" s="7">
        <v>33984</v>
      </c>
      <c r="B7003" s="191">
        <v>435.86999500000002</v>
      </c>
      <c r="C7003" s="191">
        <v>439.48998999999998</v>
      </c>
      <c r="D7003" s="191">
        <v>435.83999599999999</v>
      </c>
      <c r="E7003" s="191">
        <v>437.14999399999999</v>
      </c>
      <c r="F7003" s="192">
        <v>437.14999399999999</v>
      </c>
      <c r="G7003" s="191">
        <v>309720000</v>
      </c>
      <c r="H7003" s="194">
        <f t="shared" si="109"/>
        <v>2.7755929587760099E-3</v>
      </c>
      <c r="I7003" s="193"/>
      <c r="J7003" s="197">
        <v>7001</v>
      </c>
      <c r="K7003" s="234">
        <v>2.7755929587760099E-3</v>
      </c>
      <c r="L7003" s="198">
        <v>1.1810621594956047E-2</v>
      </c>
    </row>
    <row r="7004" spans="1:12" ht="14.4" x14ac:dyDescent="0.3">
      <c r="A7004" s="7">
        <v>33983</v>
      </c>
      <c r="B7004" s="191">
        <v>433.07998700000002</v>
      </c>
      <c r="C7004" s="191">
        <v>435.959991</v>
      </c>
      <c r="D7004" s="191">
        <v>433.07998700000002</v>
      </c>
      <c r="E7004" s="191">
        <v>435.94000199999999</v>
      </c>
      <c r="F7004" s="192">
        <v>435.94000199999999</v>
      </c>
      <c r="G7004" s="191">
        <v>281040000</v>
      </c>
      <c r="H7004" s="194">
        <f t="shared" si="109"/>
        <v>6.7200956209041247E-3</v>
      </c>
      <c r="I7004" s="193"/>
      <c r="J7004" s="197">
        <v>7002</v>
      </c>
      <c r="K7004" s="234">
        <v>6.7200956209041247E-3</v>
      </c>
      <c r="L7004" s="198">
        <v>1.1816428238995867E-2</v>
      </c>
    </row>
    <row r="7005" spans="1:12" ht="14.4" x14ac:dyDescent="0.3">
      <c r="A7005" s="7">
        <v>33982</v>
      </c>
      <c r="B7005" s="191">
        <v>431.02999899999998</v>
      </c>
      <c r="C7005" s="191">
        <v>433.44000199999999</v>
      </c>
      <c r="D7005" s="191">
        <v>429.98998999999998</v>
      </c>
      <c r="E7005" s="191">
        <v>433.02999899999998</v>
      </c>
      <c r="F7005" s="192">
        <v>433.02999899999998</v>
      </c>
      <c r="G7005" s="191">
        <v>245360000</v>
      </c>
      <c r="H7005" s="194">
        <f t="shared" si="109"/>
        <v>4.6167176096174808E-3</v>
      </c>
      <c r="I7005" s="193"/>
      <c r="J7005" s="197">
        <v>7003</v>
      </c>
      <c r="K7005" s="234">
        <v>4.6167176096174808E-3</v>
      </c>
      <c r="L7005" s="198">
        <v>1.1827290822452034E-2</v>
      </c>
    </row>
    <row r="7006" spans="1:12" ht="14.4" x14ac:dyDescent="0.3">
      <c r="A7006" s="7">
        <v>33981</v>
      </c>
      <c r="B7006" s="191">
        <v>430.95001200000002</v>
      </c>
      <c r="C7006" s="191">
        <v>431.39001500000001</v>
      </c>
      <c r="D7006" s="191">
        <v>428.19000199999999</v>
      </c>
      <c r="E7006" s="191">
        <v>431.040009</v>
      </c>
      <c r="F7006" s="192">
        <v>431.040009</v>
      </c>
      <c r="G7006" s="191">
        <v>239410000</v>
      </c>
      <c r="H7006" s="194">
        <f t="shared" si="109"/>
        <v>2.0883396564328803E-4</v>
      </c>
      <c r="I7006" s="193"/>
      <c r="J7006" s="197">
        <v>7004</v>
      </c>
      <c r="K7006" s="234">
        <v>2.0883396564328803E-4</v>
      </c>
      <c r="L7006" s="198">
        <v>1.1840033238402537E-2</v>
      </c>
    </row>
    <row r="7007" spans="1:12" ht="14.4" x14ac:dyDescent="0.3">
      <c r="A7007" s="7">
        <v>33980</v>
      </c>
      <c r="B7007" s="191">
        <v>429.040009</v>
      </c>
      <c r="C7007" s="191">
        <v>431.040009</v>
      </c>
      <c r="D7007" s="191">
        <v>429.01001000000002</v>
      </c>
      <c r="E7007" s="191">
        <v>430.95001200000002</v>
      </c>
      <c r="F7007" s="192">
        <v>430.95001200000002</v>
      </c>
      <c r="G7007" s="191">
        <v>217150000</v>
      </c>
      <c r="H7007" s="194">
        <f t="shared" si="109"/>
        <v>4.4284443611265888E-3</v>
      </c>
      <c r="I7007" s="193"/>
      <c r="J7007" s="197">
        <v>7005</v>
      </c>
      <c r="K7007" s="234">
        <v>4.4284443611265888E-3</v>
      </c>
      <c r="L7007" s="198">
        <v>1.1841196442722527E-2</v>
      </c>
    </row>
    <row r="7008" spans="1:12" ht="14.4" x14ac:dyDescent="0.3">
      <c r="A7008" s="7">
        <v>33977</v>
      </c>
      <c r="B7008" s="191">
        <v>430.73001099999999</v>
      </c>
      <c r="C7008" s="191">
        <v>430.73001099999999</v>
      </c>
      <c r="D7008" s="191">
        <v>426.88000499999998</v>
      </c>
      <c r="E7008" s="191">
        <v>429.04998799999998</v>
      </c>
      <c r="F7008" s="192">
        <v>429.04998799999998</v>
      </c>
      <c r="G7008" s="191">
        <v>263470000</v>
      </c>
      <c r="H7008" s="194">
        <f t="shared" si="109"/>
        <v>-3.9004085090323685E-3</v>
      </c>
      <c r="I7008" s="193"/>
      <c r="J7008" s="197">
        <v>7006</v>
      </c>
      <c r="K7008" s="234">
        <v>-3.9004085090323685E-3</v>
      </c>
      <c r="L7008" s="198">
        <v>1.1870590643830559E-2</v>
      </c>
    </row>
    <row r="7009" spans="1:12" ht="14.4" x14ac:dyDescent="0.3">
      <c r="A7009" s="7">
        <v>33976</v>
      </c>
      <c r="B7009" s="191">
        <v>434.51998900000001</v>
      </c>
      <c r="C7009" s="191">
        <v>435.459991</v>
      </c>
      <c r="D7009" s="191">
        <v>429.76001000000002</v>
      </c>
      <c r="E7009" s="191">
        <v>430.73001099999999</v>
      </c>
      <c r="F7009" s="192">
        <v>430.73001099999999</v>
      </c>
      <c r="G7009" s="191">
        <v>304850000</v>
      </c>
      <c r="H7009" s="194">
        <f t="shared" si="109"/>
        <v>-8.722217840247664E-3</v>
      </c>
      <c r="I7009" s="193"/>
      <c r="J7009" s="197">
        <v>7007</v>
      </c>
      <c r="K7009" s="234">
        <v>-8.722217840247664E-3</v>
      </c>
      <c r="L7009" s="198">
        <v>1.1870628250215112E-2</v>
      </c>
    </row>
    <row r="7010" spans="1:12" ht="14.4" x14ac:dyDescent="0.3">
      <c r="A7010" s="7">
        <v>33975</v>
      </c>
      <c r="B7010" s="191">
        <v>434.33999599999999</v>
      </c>
      <c r="C7010" s="191">
        <v>435.17001299999998</v>
      </c>
      <c r="D7010" s="191">
        <v>432.51998900000001</v>
      </c>
      <c r="E7010" s="191">
        <v>434.51998900000001</v>
      </c>
      <c r="F7010" s="192">
        <v>434.51998900000001</v>
      </c>
      <c r="G7010" s="191">
        <v>295240000</v>
      </c>
      <c r="H7010" s="194">
        <f t="shared" si="109"/>
        <v>4.144057688853147E-4</v>
      </c>
      <c r="I7010" s="193"/>
      <c r="J7010" s="197">
        <v>7008</v>
      </c>
      <c r="K7010" s="234">
        <v>4.144057688853147E-4</v>
      </c>
      <c r="L7010" s="198">
        <v>1.1871052382942851E-2</v>
      </c>
    </row>
    <row r="7011" spans="1:12" ht="14.4" x14ac:dyDescent="0.3">
      <c r="A7011" s="7">
        <v>33974</v>
      </c>
      <c r="B7011" s="191">
        <v>435.38000499999998</v>
      </c>
      <c r="C7011" s="191">
        <v>435.39999399999999</v>
      </c>
      <c r="D7011" s="191">
        <v>433.54998799999998</v>
      </c>
      <c r="E7011" s="191">
        <v>434.33999599999999</v>
      </c>
      <c r="F7011" s="192">
        <v>434.33999599999999</v>
      </c>
      <c r="G7011" s="191">
        <v>240350000</v>
      </c>
      <c r="H7011" s="194">
        <f t="shared" si="109"/>
        <v>-2.3887385457676169E-3</v>
      </c>
      <c r="I7011" s="193"/>
      <c r="J7011" s="197">
        <v>7009</v>
      </c>
      <c r="K7011" s="234">
        <v>-2.3887385457676169E-3</v>
      </c>
      <c r="L7011" s="198">
        <v>1.1873817294504811E-2</v>
      </c>
    </row>
    <row r="7012" spans="1:12" ht="14.4" x14ac:dyDescent="0.3">
      <c r="A7012" s="7">
        <v>33973</v>
      </c>
      <c r="B7012" s="191">
        <v>435.70001200000002</v>
      </c>
      <c r="C7012" s="191">
        <v>437.32000699999998</v>
      </c>
      <c r="D7012" s="191">
        <v>434.48001099999999</v>
      </c>
      <c r="E7012" s="191">
        <v>435.38000499999998</v>
      </c>
      <c r="F7012" s="192">
        <v>435.38000499999998</v>
      </c>
      <c r="G7012" s="191">
        <v>201210000</v>
      </c>
      <c r="H7012" s="194">
        <f t="shared" si="109"/>
        <v>-7.5735238304420571E-4</v>
      </c>
      <c r="I7012" s="193"/>
      <c r="J7012" s="197">
        <v>7010</v>
      </c>
      <c r="K7012" s="234">
        <v>-7.5735238304420571E-4</v>
      </c>
      <c r="L7012" s="198">
        <v>1.1894187046036449E-2</v>
      </c>
    </row>
    <row r="7013" spans="1:12" ht="14.4" x14ac:dyDescent="0.3">
      <c r="A7013" s="7">
        <v>33969</v>
      </c>
      <c r="B7013" s="191">
        <v>438.82000699999998</v>
      </c>
      <c r="C7013" s="191">
        <v>439.58999599999999</v>
      </c>
      <c r="D7013" s="191">
        <v>435.709991</v>
      </c>
      <c r="E7013" s="191">
        <v>435.709991</v>
      </c>
      <c r="F7013" s="192">
        <v>435.709991</v>
      </c>
      <c r="G7013" s="191">
        <v>165910000</v>
      </c>
      <c r="H7013" s="194">
        <f t="shared" si="109"/>
        <v>-7.087224717171962E-3</v>
      </c>
      <c r="I7013" s="193"/>
      <c r="J7013" s="197">
        <v>7011</v>
      </c>
      <c r="K7013" s="234">
        <v>-7.087224717171962E-3</v>
      </c>
      <c r="L7013" s="198">
        <v>1.189558089986774E-2</v>
      </c>
    </row>
    <row r="7014" spans="1:12" ht="14.4" x14ac:dyDescent="0.3">
      <c r="A7014" s="7">
        <v>33968</v>
      </c>
      <c r="B7014" s="191">
        <v>437.98001099999999</v>
      </c>
      <c r="C7014" s="191">
        <v>439.36999500000002</v>
      </c>
      <c r="D7014" s="191">
        <v>437.11999500000002</v>
      </c>
      <c r="E7014" s="191">
        <v>438.82000699999998</v>
      </c>
      <c r="F7014" s="192">
        <v>438.82000699999998</v>
      </c>
      <c r="G7014" s="191">
        <v>183930000</v>
      </c>
      <c r="H7014" s="194">
        <f t="shared" si="109"/>
        <v>1.9178866133230566E-3</v>
      </c>
      <c r="I7014" s="193"/>
      <c r="J7014" s="197">
        <v>7012</v>
      </c>
      <c r="K7014" s="234">
        <v>1.9178866133230566E-3</v>
      </c>
      <c r="L7014" s="198">
        <v>1.1922469293531947E-2</v>
      </c>
    </row>
    <row r="7015" spans="1:12" ht="14.4" x14ac:dyDescent="0.3">
      <c r="A7015" s="7">
        <v>33967</v>
      </c>
      <c r="B7015" s="191">
        <v>439.14999399999999</v>
      </c>
      <c r="C7015" s="191">
        <v>442.64999399999999</v>
      </c>
      <c r="D7015" s="191">
        <v>437.60000600000001</v>
      </c>
      <c r="E7015" s="191">
        <v>437.98001099999999</v>
      </c>
      <c r="F7015" s="192">
        <v>437.98001099999999</v>
      </c>
      <c r="G7015" s="191">
        <v>213660000</v>
      </c>
      <c r="H7015" s="194">
        <f t="shared" si="109"/>
        <v>-2.6641990572360157E-3</v>
      </c>
      <c r="I7015" s="193"/>
      <c r="J7015" s="197">
        <v>7013</v>
      </c>
      <c r="K7015" s="234">
        <v>-2.6641990572360157E-3</v>
      </c>
      <c r="L7015" s="198">
        <v>1.1938101734054749E-2</v>
      </c>
    </row>
    <row r="7016" spans="1:12" ht="14.4" x14ac:dyDescent="0.3">
      <c r="A7016" s="7">
        <v>33966</v>
      </c>
      <c r="B7016" s="191">
        <v>439.76998900000001</v>
      </c>
      <c r="C7016" s="191">
        <v>439.76998900000001</v>
      </c>
      <c r="D7016" s="191">
        <v>437.26001000000002</v>
      </c>
      <c r="E7016" s="191">
        <v>439.14999399999999</v>
      </c>
      <c r="F7016" s="192">
        <v>439.14999399999999</v>
      </c>
      <c r="G7016" s="191">
        <v>143970000</v>
      </c>
      <c r="H7016" s="194">
        <f t="shared" si="109"/>
        <v>-1.409816530249901E-3</v>
      </c>
      <c r="I7016" s="193"/>
      <c r="J7016" s="197">
        <v>7014</v>
      </c>
      <c r="K7016" s="234">
        <v>-1.409816530249901E-3</v>
      </c>
      <c r="L7016" s="198">
        <v>1.1939073087332778E-2</v>
      </c>
    </row>
    <row r="7017" spans="1:12" ht="14.4" x14ac:dyDescent="0.3">
      <c r="A7017" s="7">
        <v>33962</v>
      </c>
      <c r="B7017" s="191">
        <v>439.02999899999998</v>
      </c>
      <c r="C7017" s="191">
        <v>439.80999800000001</v>
      </c>
      <c r="D7017" s="191">
        <v>439.02999899999998</v>
      </c>
      <c r="E7017" s="191">
        <v>439.76998900000001</v>
      </c>
      <c r="F7017" s="192">
        <v>439.76998900000001</v>
      </c>
      <c r="G7017" s="191">
        <v>95240000</v>
      </c>
      <c r="H7017" s="194">
        <f t="shared" si="109"/>
        <v>1.6855112445289516E-3</v>
      </c>
      <c r="I7017" s="193"/>
      <c r="J7017" s="197">
        <v>7015</v>
      </c>
      <c r="K7017" s="234">
        <v>1.6855112445289516E-3</v>
      </c>
      <c r="L7017" s="198">
        <v>1.1947330857108421E-2</v>
      </c>
    </row>
    <row r="7018" spans="1:12" ht="14.4" x14ac:dyDescent="0.3">
      <c r="A7018" s="7">
        <v>33961</v>
      </c>
      <c r="B7018" s="191">
        <v>440.290009</v>
      </c>
      <c r="C7018" s="191">
        <v>441.10998499999999</v>
      </c>
      <c r="D7018" s="191">
        <v>439.02999899999998</v>
      </c>
      <c r="E7018" s="191">
        <v>439.02999899999998</v>
      </c>
      <c r="F7018" s="192">
        <v>439.02999899999998</v>
      </c>
      <c r="G7018" s="191">
        <v>234140000</v>
      </c>
      <c r="H7018" s="194">
        <f t="shared" si="109"/>
        <v>-2.9070405074018602E-3</v>
      </c>
      <c r="I7018" s="193"/>
      <c r="J7018" s="197">
        <v>7016</v>
      </c>
      <c r="K7018" s="234">
        <v>-2.9070405074018602E-3</v>
      </c>
      <c r="L7018" s="198">
        <v>1.1960817086001769E-2</v>
      </c>
    </row>
    <row r="7019" spans="1:12" ht="14.4" x14ac:dyDescent="0.3">
      <c r="A7019" s="7">
        <v>33960</v>
      </c>
      <c r="B7019" s="191">
        <v>440.70001200000002</v>
      </c>
      <c r="C7019" s="191">
        <v>441.64001500000001</v>
      </c>
      <c r="D7019" s="191">
        <v>438.25</v>
      </c>
      <c r="E7019" s="191">
        <v>440.30999800000001</v>
      </c>
      <c r="F7019" s="192">
        <v>440.30999800000001</v>
      </c>
      <c r="G7019" s="191">
        <v>250430000</v>
      </c>
      <c r="H7019" s="194">
        <f t="shared" si="109"/>
        <v>-8.8498749575710892E-4</v>
      </c>
      <c r="I7019" s="193"/>
      <c r="J7019" s="197">
        <v>7017</v>
      </c>
      <c r="K7019" s="234">
        <v>-8.8498749575710892E-4</v>
      </c>
      <c r="L7019" s="198">
        <v>1.1974037701377791E-2</v>
      </c>
    </row>
    <row r="7020" spans="1:12" ht="14.4" x14ac:dyDescent="0.3">
      <c r="A7020" s="7">
        <v>33959</v>
      </c>
      <c r="B7020" s="191">
        <v>441.26001000000002</v>
      </c>
      <c r="C7020" s="191">
        <v>441.26001000000002</v>
      </c>
      <c r="D7020" s="191">
        <v>439.64999399999999</v>
      </c>
      <c r="E7020" s="191">
        <v>440.70001200000002</v>
      </c>
      <c r="F7020" s="192">
        <v>440.70001200000002</v>
      </c>
      <c r="G7020" s="191">
        <v>224680000</v>
      </c>
      <c r="H7020" s="194">
        <f t="shared" si="109"/>
        <v>-1.3143287738267967E-3</v>
      </c>
      <c r="I7020" s="193"/>
      <c r="J7020" s="197">
        <v>7018</v>
      </c>
      <c r="K7020" s="234">
        <v>-1.3143287738267967E-3</v>
      </c>
      <c r="L7020" s="198">
        <v>1.1991995375736532E-2</v>
      </c>
    </row>
    <row r="7021" spans="1:12" ht="14.4" x14ac:dyDescent="0.3">
      <c r="A7021" s="7">
        <v>33956</v>
      </c>
      <c r="B7021" s="191">
        <v>435.459991</v>
      </c>
      <c r="C7021" s="191">
        <v>441.290009</v>
      </c>
      <c r="D7021" s="191">
        <v>435.459991</v>
      </c>
      <c r="E7021" s="191">
        <v>441.27999899999998</v>
      </c>
      <c r="F7021" s="192">
        <v>441.27999899999998</v>
      </c>
      <c r="G7021" s="191">
        <v>389300000</v>
      </c>
      <c r="H7021" s="194">
        <f t="shared" si="109"/>
        <v>1.3435009287474486E-2</v>
      </c>
      <c r="I7021" s="193"/>
      <c r="J7021" s="197">
        <v>7019</v>
      </c>
      <c r="K7021" s="234">
        <v>1.3435009287474486E-2</v>
      </c>
      <c r="L7021" s="198">
        <v>1.2005925424187439E-2</v>
      </c>
    </row>
    <row r="7022" spans="1:12" ht="14.4" x14ac:dyDescent="0.3">
      <c r="A7022" s="7">
        <v>33955</v>
      </c>
      <c r="B7022" s="191">
        <v>431.51998900000001</v>
      </c>
      <c r="C7022" s="191">
        <v>435.44000199999999</v>
      </c>
      <c r="D7022" s="191">
        <v>431.459991</v>
      </c>
      <c r="E7022" s="191">
        <v>435.42999300000002</v>
      </c>
      <c r="F7022" s="192">
        <v>435.42999300000002</v>
      </c>
      <c r="G7022" s="191">
        <v>251640000</v>
      </c>
      <c r="H7022" s="194">
        <f t="shared" si="109"/>
        <v>9.0610031972354708E-3</v>
      </c>
      <c r="I7022" s="193"/>
      <c r="J7022" s="197">
        <v>7020</v>
      </c>
      <c r="K7022" s="234">
        <v>9.0610031972354708E-3</v>
      </c>
      <c r="L7022" s="198">
        <v>1.2012559565256965E-2</v>
      </c>
    </row>
    <row r="7023" spans="1:12" ht="14.4" x14ac:dyDescent="0.3">
      <c r="A7023" s="7">
        <v>33954</v>
      </c>
      <c r="B7023" s="191">
        <v>432.57998700000002</v>
      </c>
      <c r="C7023" s="191">
        <v>434.22000100000002</v>
      </c>
      <c r="D7023" s="191">
        <v>430.88000499999998</v>
      </c>
      <c r="E7023" s="191">
        <v>431.51998900000001</v>
      </c>
      <c r="F7023" s="192">
        <v>431.51998900000001</v>
      </c>
      <c r="G7023" s="191">
        <v>242130000</v>
      </c>
      <c r="H7023" s="194">
        <f t="shared" si="109"/>
        <v>-2.4273943708722412E-3</v>
      </c>
      <c r="I7023" s="193"/>
      <c r="J7023" s="197">
        <v>7021</v>
      </c>
      <c r="K7023" s="234">
        <v>-2.4273943708722412E-3</v>
      </c>
      <c r="L7023" s="198">
        <v>1.2041579439382648E-2</v>
      </c>
    </row>
    <row r="7024" spans="1:12" ht="14.4" x14ac:dyDescent="0.3">
      <c r="A7024" s="7">
        <v>33953</v>
      </c>
      <c r="B7024" s="191">
        <v>432.82000699999998</v>
      </c>
      <c r="C7024" s="191">
        <v>433.66000400000001</v>
      </c>
      <c r="D7024" s="191">
        <v>431.92001299999998</v>
      </c>
      <c r="E7024" s="191">
        <v>432.57000699999998</v>
      </c>
      <c r="F7024" s="192">
        <v>432.57000699999998</v>
      </c>
      <c r="G7024" s="191">
        <v>227770000</v>
      </c>
      <c r="H7024" s="194">
        <f t="shared" si="109"/>
        <v>-6.2376167289311592E-4</v>
      </c>
      <c r="I7024" s="193"/>
      <c r="J7024" s="197">
        <v>7022</v>
      </c>
      <c r="K7024" s="234">
        <v>-6.2376167289311592E-4</v>
      </c>
      <c r="L7024" s="198">
        <v>1.2042424911740781E-2</v>
      </c>
    </row>
    <row r="7025" spans="1:12" ht="14.4" x14ac:dyDescent="0.3">
      <c r="A7025" s="7">
        <v>33952</v>
      </c>
      <c r="B7025" s="191">
        <v>433.73001099999999</v>
      </c>
      <c r="C7025" s="191">
        <v>435.26001000000002</v>
      </c>
      <c r="D7025" s="191">
        <v>432.82998700000002</v>
      </c>
      <c r="E7025" s="191">
        <v>432.83999599999999</v>
      </c>
      <c r="F7025" s="192">
        <v>432.83999599999999</v>
      </c>
      <c r="G7025" s="191">
        <v>187040000</v>
      </c>
      <c r="H7025" s="194">
        <f t="shared" si="109"/>
        <v>-2.0520023457634463E-3</v>
      </c>
      <c r="I7025" s="193"/>
      <c r="J7025" s="197">
        <v>7023</v>
      </c>
      <c r="K7025" s="234">
        <v>-2.0520023457634463E-3</v>
      </c>
      <c r="L7025" s="198">
        <v>1.2049030001628935E-2</v>
      </c>
    </row>
    <row r="7026" spans="1:12" ht="14.4" x14ac:dyDescent="0.3">
      <c r="A7026" s="7">
        <v>33949</v>
      </c>
      <c r="B7026" s="191">
        <v>434.64001500000001</v>
      </c>
      <c r="C7026" s="191">
        <v>434.64001500000001</v>
      </c>
      <c r="D7026" s="191">
        <v>433.33999599999999</v>
      </c>
      <c r="E7026" s="191">
        <v>433.73001099999999</v>
      </c>
      <c r="F7026" s="192">
        <v>433.73001099999999</v>
      </c>
      <c r="G7026" s="191">
        <v>164510000</v>
      </c>
      <c r="H7026" s="194">
        <f t="shared" si="109"/>
        <v>-2.0936958600096104E-3</v>
      </c>
      <c r="I7026" s="193"/>
      <c r="J7026" s="197">
        <v>7024</v>
      </c>
      <c r="K7026" s="234">
        <v>-2.0936958600096104E-3</v>
      </c>
      <c r="L7026" s="198">
        <v>1.2049219109577698E-2</v>
      </c>
    </row>
    <row r="7027" spans="1:12" ht="14.4" x14ac:dyDescent="0.3">
      <c r="A7027" s="7">
        <v>33948</v>
      </c>
      <c r="B7027" s="191">
        <v>435.66000400000001</v>
      </c>
      <c r="C7027" s="191">
        <v>435.66000400000001</v>
      </c>
      <c r="D7027" s="191">
        <v>432.64999399999999</v>
      </c>
      <c r="E7027" s="191">
        <v>434.64001500000001</v>
      </c>
      <c r="F7027" s="192">
        <v>434.64001500000001</v>
      </c>
      <c r="G7027" s="191">
        <v>240640000</v>
      </c>
      <c r="H7027" s="194">
        <f t="shared" si="109"/>
        <v>-2.3183266702856585E-3</v>
      </c>
      <c r="I7027" s="193"/>
      <c r="J7027" s="197">
        <v>7025</v>
      </c>
      <c r="K7027" s="234">
        <v>-2.3183266702856585E-3</v>
      </c>
      <c r="L7027" s="198">
        <v>1.2060449423890642E-2</v>
      </c>
    </row>
    <row r="7028" spans="1:12" ht="14.4" x14ac:dyDescent="0.3">
      <c r="A7028" s="7">
        <v>33947</v>
      </c>
      <c r="B7028" s="191">
        <v>436.98998999999998</v>
      </c>
      <c r="C7028" s="191">
        <v>436.98998999999998</v>
      </c>
      <c r="D7028" s="191">
        <v>433.98001099999999</v>
      </c>
      <c r="E7028" s="191">
        <v>435.64999399999999</v>
      </c>
      <c r="F7028" s="192">
        <v>435.64999399999999</v>
      </c>
      <c r="G7028" s="191">
        <v>230060000</v>
      </c>
      <c r="H7028" s="194">
        <f t="shared" si="109"/>
        <v>-3.0664226427703418E-3</v>
      </c>
      <c r="I7028" s="193"/>
      <c r="J7028" s="197">
        <v>7026</v>
      </c>
      <c r="K7028" s="234">
        <v>-3.0664226427703418E-3</v>
      </c>
      <c r="L7028" s="198">
        <v>1.2061749292466752E-2</v>
      </c>
    </row>
    <row r="7029" spans="1:12" ht="14.4" x14ac:dyDescent="0.3">
      <c r="A7029" s="7">
        <v>33946</v>
      </c>
      <c r="B7029" s="191">
        <v>435.30999800000001</v>
      </c>
      <c r="C7029" s="191">
        <v>436.98998999999998</v>
      </c>
      <c r="D7029" s="191">
        <v>434.67999300000002</v>
      </c>
      <c r="E7029" s="191">
        <v>436.98998999999998</v>
      </c>
      <c r="F7029" s="192">
        <v>436.98998999999998</v>
      </c>
      <c r="G7029" s="191">
        <v>234330000</v>
      </c>
      <c r="H7029" s="194">
        <f t="shared" si="109"/>
        <v>3.859300286505182E-3</v>
      </c>
      <c r="I7029" s="193"/>
      <c r="J7029" s="197">
        <v>7027</v>
      </c>
      <c r="K7029" s="234">
        <v>3.859300286505182E-3</v>
      </c>
      <c r="L7029" s="198">
        <v>1.2069112628291455E-2</v>
      </c>
    </row>
    <row r="7030" spans="1:12" ht="14.4" x14ac:dyDescent="0.3">
      <c r="A7030" s="7">
        <v>33945</v>
      </c>
      <c r="B7030" s="191">
        <v>432.05999800000001</v>
      </c>
      <c r="C7030" s="191">
        <v>435.30999800000001</v>
      </c>
      <c r="D7030" s="191">
        <v>432.05999800000001</v>
      </c>
      <c r="E7030" s="191">
        <v>435.30999800000001</v>
      </c>
      <c r="F7030" s="192">
        <v>435.30999800000001</v>
      </c>
      <c r="G7030" s="191">
        <v>217700000</v>
      </c>
      <c r="H7030" s="194">
        <f t="shared" si="109"/>
        <v>7.5221034463829259E-3</v>
      </c>
      <c r="I7030" s="193"/>
      <c r="J7030" s="197">
        <v>7028</v>
      </c>
      <c r="K7030" s="234">
        <v>7.5221034463829259E-3</v>
      </c>
      <c r="L7030" s="198">
        <v>1.2075226070501847E-2</v>
      </c>
    </row>
    <row r="7031" spans="1:12" ht="14.4" x14ac:dyDescent="0.3">
      <c r="A7031" s="7">
        <v>33942</v>
      </c>
      <c r="B7031" s="191">
        <v>429.92999300000002</v>
      </c>
      <c r="C7031" s="191">
        <v>432.89001500000001</v>
      </c>
      <c r="D7031" s="191">
        <v>429.73998999999998</v>
      </c>
      <c r="E7031" s="191">
        <v>432.05999800000001</v>
      </c>
      <c r="F7031" s="192">
        <v>432.05999800000001</v>
      </c>
      <c r="G7031" s="191">
        <v>234960000</v>
      </c>
      <c r="H7031" s="194">
        <f t="shared" si="109"/>
        <v>5.0010327277706067E-3</v>
      </c>
      <c r="I7031" s="193"/>
      <c r="J7031" s="197">
        <v>7029</v>
      </c>
      <c r="K7031" s="234">
        <v>5.0010327277706067E-3</v>
      </c>
      <c r="L7031" s="198">
        <v>1.2079969592167587E-2</v>
      </c>
    </row>
    <row r="7032" spans="1:12" ht="14.4" x14ac:dyDescent="0.3">
      <c r="A7032" s="7">
        <v>33941</v>
      </c>
      <c r="B7032" s="191">
        <v>429.98001099999999</v>
      </c>
      <c r="C7032" s="191">
        <v>430.98998999999998</v>
      </c>
      <c r="D7032" s="191">
        <v>428.79998799999998</v>
      </c>
      <c r="E7032" s="191">
        <v>429.91000400000001</v>
      </c>
      <c r="F7032" s="192">
        <v>429.91000400000001</v>
      </c>
      <c r="G7032" s="191">
        <v>238050000</v>
      </c>
      <c r="H7032" s="194">
        <f t="shared" si="109"/>
        <v>4.6497939711415682E-5</v>
      </c>
      <c r="I7032" s="193"/>
      <c r="J7032" s="197">
        <v>7030</v>
      </c>
      <c r="K7032" s="234">
        <v>4.6497939711415682E-5</v>
      </c>
      <c r="L7032" s="198">
        <v>1.2105865247517531E-2</v>
      </c>
    </row>
    <row r="7033" spans="1:12" ht="14.4" x14ac:dyDescent="0.3">
      <c r="A7033" s="7">
        <v>33940</v>
      </c>
      <c r="B7033" s="191">
        <v>430.77999899999998</v>
      </c>
      <c r="C7033" s="191">
        <v>430.86999500000002</v>
      </c>
      <c r="D7033" s="191">
        <v>428.60998499999999</v>
      </c>
      <c r="E7033" s="191">
        <v>429.89001500000001</v>
      </c>
      <c r="F7033" s="192">
        <v>429.89001500000001</v>
      </c>
      <c r="G7033" s="191">
        <v>247010000</v>
      </c>
      <c r="H7033" s="194">
        <f t="shared" si="109"/>
        <v>-2.0659826409442235E-3</v>
      </c>
      <c r="I7033" s="193"/>
      <c r="J7033" s="197">
        <v>7031</v>
      </c>
      <c r="K7033" s="234">
        <v>-2.0659826409442235E-3</v>
      </c>
      <c r="L7033" s="198">
        <v>1.2106057547740851E-2</v>
      </c>
    </row>
    <row r="7034" spans="1:12" ht="14.4" x14ac:dyDescent="0.3">
      <c r="A7034" s="7">
        <v>33939</v>
      </c>
      <c r="B7034" s="191">
        <v>431.35000600000001</v>
      </c>
      <c r="C7034" s="191">
        <v>431.47000100000002</v>
      </c>
      <c r="D7034" s="191">
        <v>429.20001200000002</v>
      </c>
      <c r="E7034" s="191">
        <v>430.77999899999998</v>
      </c>
      <c r="F7034" s="192">
        <v>430.77999899999998</v>
      </c>
      <c r="G7034" s="191">
        <v>259050000</v>
      </c>
      <c r="H7034" s="194">
        <f t="shared" si="109"/>
        <v>-1.3214489209953375E-3</v>
      </c>
      <c r="I7034" s="193"/>
      <c r="J7034" s="197">
        <v>7032</v>
      </c>
      <c r="K7034" s="234">
        <v>-1.3214489209953375E-3</v>
      </c>
      <c r="L7034" s="198">
        <v>1.2106298810206676E-2</v>
      </c>
    </row>
    <row r="7035" spans="1:12" ht="14.4" x14ac:dyDescent="0.3">
      <c r="A7035" s="7">
        <v>33938</v>
      </c>
      <c r="B7035" s="191">
        <v>430.19000199999999</v>
      </c>
      <c r="C7035" s="191">
        <v>431.52999899999998</v>
      </c>
      <c r="D7035" s="191">
        <v>429.35998499999999</v>
      </c>
      <c r="E7035" s="191">
        <v>431.35000600000001</v>
      </c>
      <c r="F7035" s="192">
        <v>431.35000600000001</v>
      </c>
      <c r="G7035" s="191">
        <v>230150000</v>
      </c>
      <c r="H7035" s="194">
        <f t="shared" si="109"/>
        <v>2.766417121383495E-3</v>
      </c>
      <c r="I7035" s="193"/>
      <c r="J7035" s="197">
        <v>7033</v>
      </c>
      <c r="K7035" s="234">
        <v>2.766417121383495E-3</v>
      </c>
      <c r="L7035" s="198">
        <v>1.2127194890097311E-2</v>
      </c>
    </row>
    <row r="7036" spans="1:12" ht="14.4" x14ac:dyDescent="0.3">
      <c r="A7036" s="7">
        <v>33935</v>
      </c>
      <c r="B7036" s="191">
        <v>429.19000199999999</v>
      </c>
      <c r="C7036" s="191">
        <v>431.92999300000002</v>
      </c>
      <c r="D7036" s="191">
        <v>429.17001299999998</v>
      </c>
      <c r="E7036" s="191">
        <v>430.16000400000001</v>
      </c>
      <c r="F7036" s="192">
        <v>430.16000400000001</v>
      </c>
      <c r="G7036" s="191">
        <v>106020000</v>
      </c>
      <c r="H7036" s="194">
        <f t="shared" si="109"/>
        <v>2.2600759465035772E-3</v>
      </c>
      <c r="I7036" s="193"/>
      <c r="J7036" s="197">
        <v>7034</v>
      </c>
      <c r="K7036" s="234">
        <v>2.2600759465035772E-3</v>
      </c>
      <c r="L7036" s="198">
        <v>1.2143633527087909E-2</v>
      </c>
    </row>
    <row r="7037" spans="1:12" ht="14.4" x14ac:dyDescent="0.3">
      <c r="A7037" s="7">
        <v>33933</v>
      </c>
      <c r="B7037" s="191">
        <v>427.58999599999999</v>
      </c>
      <c r="C7037" s="191">
        <v>429.41000400000001</v>
      </c>
      <c r="D7037" s="191">
        <v>427.57998700000002</v>
      </c>
      <c r="E7037" s="191">
        <v>429.19000199999999</v>
      </c>
      <c r="F7037" s="192">
        <v>429.19000199999999</v>
      </c>
      <c r="G7037" s="191">
        <v>207700000</v>
      </c>
      <c r="H7037" s="194">
        <f t="shared" si="109"/>
        <v>3.7419163567147806E-3</v>
      </c>
      <c r="I7037" s="193"/>
      <c r="J7037" s="197">
        <v>7035</v>
      </c>
      <c r="K7037" s="234">
        <v>3.7419163567147806E-3</v>
      </c>
      <c r="L7037" s="198">
        <v>1.2151756329509142E-2</v>
      </c>
    </row>
    <row r="7038" spans="1:12" ht="14.4" x14ac:dyDescent="0.3">
      <c r="A7038" s="7">
        <v>33932</v>
      </c>
      <c r="B7038" s="191">
        <v>425.14001500000001</v>
      </c>
      <c r="C7038" s="191">
        <v>429.30999800000001</v>
      </c>
      <c r="D7038" s="191">
        <v>424.82998700000002</v>
      </c>
      <c r="E7038" s="191">
        <v>427.58999599999999</v>
      </c>
      <c r="F7038" s="192">
        <v>427.58999599999999</v>
      </c>
      <c r="G7038" s="191">
        <v>241540000</v>
      </c>
      <c r="H7038" s="194">
        <f t="shared" si="109"/>
        <v>5.8101266208378834E-3</v>
      </c>
      <c r="I7038" s="193"/>
      <c r="J7038" s="197">
        <v>7036</v>
      </c>
      <c r="K7038" s="234">
        <v>5.8101266208378834E-3</v>
      </c>
      <c r="L7038" s="198">
        <v>1.2157108751754384E-2</v>
      </c>
    </row>
    <row r="7039" spans="1:12" ht="14.4" x14ac:dyDescent="0.3">
      <c r="A7039" s="7">
        <v>33931</v>
      </c>
      <c r="B7039" s="191">
        <v>426.64999399999999</v>
      </c>
      <c r="C7039" s="191">
        <v>426.64999399999999</v>
      </c>
      <c r="D7039" s="191">
        <v>424.95001200000002</v>
      </c>
      <c r="E7039" s="191">
        <v>425.11999500000002</v>
      </c>
      <c r="F7039" s="192">
        <v>425.11999500000002</v>
      </c>
      <c r="G7039" s="191">
        <v>192530000</v>
      </c>
      <c r="H7039" s="194">
        <f t="shared" si="109"/>
        <v>-3.5860752877450532E-3</v>
      </c>
      <c r="I7039" s="193"/>
      <c r="J7039" s="197">
        <v>7037</v>
      </c>
      <c r="K7039" s="234">
        <v>-3.5860752877450532E-3</v>
      </c>
      <c r="L7039" s="198">
        <v>1.2158421547431283E-2</v>
      </c>
    </row>
    <row r="7040" spans="1:12" ht="14.4" x14ac:dyDescent="0.3">
      <c r="A7040" s="7">
        <v>33928</v>
      </c>
      <c r="B7040" s="191">
        <v>423.60998499999999</v>
      </c>
      <c r="C7040" s="191">
        <v>426.98001099999999</v>
      </c>
      <c r="D7040" s="191">
        <v>423.60998499999999</v>
      </c>
      <c r="E7040" s="191">
        <v>426.64999399999999</v>
      </c>
      <c r="F7040" s="192">
        <v>426.64999399999999</v>
      </c>
      <c r="G7040" s="191">
        <v>257460000</v>
      </c>
      <c r="H7040" s="194">
        <f t="shared" si="109"/>
        <v>7.1764337660737568E-3</v>
      </c>
      <c r="I7040" s="193"/>
      <c r="J7040" s="197">
        <v>7038</v>
      </c>
      <c r="K7040" s="234">
        <v>7.1764337660737568E-3</v>
      </c>
      <c r="L7040" s="198">
        <v>1.2161126370552524E-2</v>
      </c>
    </row>
    <row r="7041" spans="1:12" ht="14.4" x14ac:dyDescent="0.3">
      <c r="A7041" s="7">
        <v>33927</v>
      </c>
      <c r="B7041" s="191">
        <v>422.85998499999999</v>
      </c>
      <c r="C7041" s="191">
        <v>423.60998499999999</v>
      </c>
      <c r="D7041" s="191">
        <v>422.5</v>
      </c>
      <c r="E7041" s="191">
        <v>423.60998499999999</v>
      </c>
      <c r="F7041" s="192">
        <v>423.60998499999999</v>
      </c>
      <c r="G7041" s="191">
        <v>218720000</v>
      </c>
      <c r="H7041" s="194">
        <f t="shared" si="109"/>
        <v>1.7972779690583404E-3</v>
      </c>
      <c r="I7041" s="193"/>
      <c r="J7041" s="197">
        <v>7039</v>
      </c>
      <c r="K7041" s="234">
        <v>1.7972779690583404E-3</v>
      </c>
      <c r="L7041" s="198">
        <v>1.2169700820387451E-2</v>
      </c>
    </row>
    <row r="7042" spans="1:12" ht="14.4" x14ac:dyDescent="0.3">
      <c r="A7042" s="7">
        <v>33926</v>
      </c>
      <c r="B7042" s="191">
        <v>419.26998900000001</v>
      </c>
      <c r="C7042" s="191">
        <v>423.48998999999998</v>
      </c>
      <c r="D7042" s="191">
        <v>419.23998999999998</v>
      </c>
      <c r="E7042" s="191">
        <v>422.85000600000001</v>
      </c>
      <c r="F7042" s="192">
        <v>422.85000600000001</v>
      </c>
      <c r="G7042" s="191">
        <v>219080000</v>
      </c>
      <c r="H7042" s="194">
        <f t="shared" si="109"/>
        <v>8.5386912822896996E-3</v>
      </c>
      <c r="I7042" s="193"/>
      <c r="J7042" s="197">
        <v>7040</v>
      </c>
      <c r="K7042" s="234">
        <v>8.5386912822896996E-3</v>
      </c>
      <c r="L7042" s="198">
        <v>1.217767303211199E-2</v>
      </c>
    </row>
    <row r="7043" spans="1:12" ht="14.4" x14ac:dyDescent="0.3">
      <c r="A7043" s="7">
        <v>33925</v>
      </c>
      <c r="B7043" s="191">
        <v>420.63000499999998</v>
      </c>
      <c r="C7043" s="191">
        <v>420.97000100000002</v>
      </c>
      <c r="D7043" s="191">
        <v>418.30999800000001</v>
      </c>
      <c r="E7043" s="191">
        <v>419.26998900000001</v>
      </c>
      <c r="F7043" s="192">
        <v>419.26998900000001</v>
      </c>
      <c r="G7043" s="191">
        <v>187660000</v>
      </c>
      <c r="H7043" s="194">
        <f t="shared" si="109"/>
        <v>-3.3517258330847573E-3</v>
      </c>
      <c r="I7043" s="193"/>
      <c r="J7043" s="197">
        <v>7041</v>
      </c>
      <c r="K7043" s="234">
        <v>-3.3517258330847573E-3</v>
      </c>
      <c r="L7043" s="198">
        <v>1.2189132533158021E-2</v>
      </c>
    </row>
    <row r="7044" spans="1:12" ht="14.4" x14ac:dyDescent="0.3">
      <c r="A7044" s="7">
        <v>33924</v>
      </c>
      <c r="B7044" s="191">
        <v>422.44000199999999</v>
      </c>
      <c r="C7044" s="191">
        <v>422.44000199999999</v>
      </c>
      <c r="D7044" s="191">
        <v>420.35000600000001</v>
      </c>
      <c r="E7044" s="191">
        <v>420.67999300000002</v>
      </c>
      <c r="F7044" s="192">
        <v>420.67999300000002</v>
      </c>
      <c r="G7044" s="191">
        <v>173600000</v>
      </c>
      <c r="H7044" s="194">
        <f t="shared" ref="H7044:H7107" si="110">(F7044-F7045)/F7045</f>
        <v>-4.1426982671658921E-3</v>
      </c>
      <c r="I7044" s="193"/>
      <c r="J7044" s="197">
        <v>7042</v>
      </c>
      <c r="K7044" s="234">
        <v>-4.1426982671658921E-3</v>
      </c>
      <c r="L7044" s="198">
        <v>1.2192215845243489E-2</v>
      </c>
    </row>
    <row r="7045" spans="1:12" ht="14.4" x14ac:dyDescent="0.3">
      <c r="A7045" s="7">
        <v>33921</v>
      </c>
      <c r="B7045" s="191">
        <v>422.89001500000001</v>
      </c>
      <c r="C7045" s="191">
        <v>422.91000400000001</v>
      </c>
      <c r="D7045" s="191">
        <v>421.040009</v>
      </c>
      <c r="E7045" s="191">
        <v>422.42999300000002</v>
      </c>
      <c r="F7045" s="192">
        <v>422.42999300000002</v>
      </c>
      <c r="G7045" s="191">
        <v>192950000</v>
      </c>
      <c r="H7045" s="194">
        <f t="shared" si="110"/>
        <v>-1.0405136453344075E-3</v>
      </c>
      <c r="I7045" s="193"/>
      <c r="J7045" s="197">
        <v>7043</v>
      </c>
      <c r="K7045" s="234">
        <v>-1.0405136453344075E-3</v>
      </c>
      <c r="L7045" s="198">
        <v>1.2194780151073155E-2</v>
      </c>
    </row>
    <row r="7046" spans="1:12" ht="14.4" x14ac:dyDescent="0.3">
      <c r="A7046" s="7">
        <v>33920</v>
      </c>
      <c r="B7046" s="191">
        <v>422.20001200000002</v>
      </c>
      <c r="C7046" s="191">
        <v>423.10000600000001</v>
      </c>
      <c r="D7046" s="191">
        <v>421.70001200000002</v>
      </c>
      <c r="E7046" s="191">
        <v>422.86999500000002</v>
      </c>
      <c r="F7046" s="192">
        <v>422.86999500000002</v>
      </c>
      <c r="G7046" s="191">
        <v>226010000</v>
      </c>
      <c r="H7046" s="194">
        <f t="shared" si="110"/>
        <v>1.5868853172841737E-3</v>
      </c>
      <c r="I7046" s="193"/>
      <c r="J7046" s="197">
        <v>7044</v>
      </c>
      <c r="K7046" s="234">
        <v>1.5868853172841737E-3</v>
      </c>
      <c r="L7046" s="198">
        <v>1.222013578632228E-2</v>
      </c>
    </row>
    <row r="7047" spans="1:12" ht="14.4" x14ac:dyDescent="0.3">
      <c r="A7047" s="7">
        <v>33919</v>
      </c>
      <c r="B7047" s="191">
        <v>418.61999500000002</v>
      </c>
      <c r="C7047" s="191">
        <v>422.32998700000002</v>
      </c>
      <c r="D7047" s="191">
        <v>418.39999399999999</v>
      </c>
      <c r="E7047" s="191">
        <v>422.20001200000002</v>
      </c>
      <c r="F7047" s="192">
        <v>422.20001200000002</v>
      </c>
      <c r="G7047" s="191">
        <v>243750000</v>
      </c>
      <c r="H7047" s="194">
        <f t="shared" si="110"/>
        <v>8.5519493640049318E-3</v>
      </c>
      <c r="I7047" s="193"/>
      <c r="J7047" s="197">
        <v>7045</v>
      </c>
      <c r="K7047" s="234">
        <v>8.5519493640049318E-3</v>
      </c>
      <c r="L7047" s="198">
        <v>1.2236644843459649E-2</v>
      </c>
    </row>
    <row r="7048" spans="1:12" ht="14.4" x14ac:dyDescent="0.3">
      <c r="A7048" s="7">
        <v>33918</v>
      </c>
      <c r="B7048" s="191">
        <v>418.58999599999999</v>
      </c>
      <c r="C7048" s="191">
        <v>419.709991</v>
      </c>
      <c r="D7048" s="191">
        <v>417.98001099999999</v>
      </c>
      <c r="E7048" s="191">
        <v>418.61999500000002</v>
      </c>
      <c r="F7048" s="192">
        <v>418.61999500000002</v>
      </c>
      <c r="G7048" s="191">
        <v>223180000</v>
      </c>
      <c r="H7048" s="194">
        <f t="shared" si="110"/>
        <v>7.1666786800208388E-5</v>
      </c>
      <c r="I7048" s="193"/>
      <c r="J7048" s="197">
        <v>7046</v>
      </c>
      <c r="K7048" s="234">
        <v>7.1666786800208388E-5</v>
      </c>
      <c r="L7048" s="198">
        <v>1.2237491857649644E-2</v>
      </c>
    </row>
    <row r="7049" spans="1:12" ht="14.4" x14ac:dyDescent="0.3">
      <c r="A7049" s="7">
        <v>33917</v>
      </c>
      <c r="B7049" s="191">
        <v>417.57998700000002</v>
      </c>
      <c r="C7049" s="191">
        <v>420.13000499999998</v>
      </c>
      <c r="D7049" s="191">
        <v>416.790009</v>
      </c>
      <c r="E7049" s="191">
        <v>418.58999599999999</v>
      </c>
      <c r="F7049" s="192">
        <v>418.58999599999999</v>
      </c>
      <c r="G7049" s="191">
        <v>197560000</v>
      </c>
      <c r="H7049" s="194">
        <f t="shared" si="110"/>
        <v>2.4187198415712586E-3</v>
      </c>
      <c r="I7049" s="193"/>
      <c r="J7049" s="197">
        <v>7047</v>
      </c>
      <c r="K7049" s="234">
        <v>2.4187198415712586E-3</v>
      </c>
      <c r="L7049" s="198">
        <v>1.226929711717779E-2</v>
      </c>
    </row>
    <row r="7050" spans="1:12" ht="14.4" x14ac:dyDescent="0.3">
      <c r="A7050" s="7">
        <v>33914</v>
      </c>
      <c r="B7050" s="191">
        <v>418.35000600000001</v>
      </c>
      <c r="C7050" s="191">
        <v>418.35000600000001</v>
      </c>
      <c r="D7050" s="191">
        <v>417.01001000000002</v>
      </c>
      <c r="E7050" s="191">
        <v>417.57998700000002</v>
      </c>
      <c r="F7050" s="192">
        <v>417.57998700000002</v>
      </c>
      <c r="G7050" s="191">
        <v>205310000</v>
      </c>
      <c r="H7050" s="194">
        <f t="shared" si="110"/>
        <v>-1.8167256472411695E-3</v>
      </c>
      <c r="I7050" s="193"/>
      <c r="J7050" s="197">
        <v>7048</v>
      </c>
      <c r="K7050" s="234">
        <v>-1.8167256472411695E-3</v>
      </c>
      <c r="L7050" s="198">
        <v>1.2273199125661365E-2</v>
      </c>
    </row>
    <row r="7051" spans="1:12" ht="14.4" x14ac:dyDescent="0.3">
      <c r="A7051" s="7">
        <v>33913</v>
      </c>
      <c r="B7051" s="191">
        <v>417.07998700000002</v>
      </c>
      <c r="C7051" s="191">
        <v>418.39999399999999</v>
      </c>
      <c r="D7051" s="191">
        <v>415.57998700000002</v>
      </c>
      <c r="E7051" s="191">
        <v>418.33999599999999</v>
      </c>
      <c r="F7051" s="192">
        <v>418.33999599999999</v>
      </c>
      <c r="G7051" s="191">
        <v>219730000</v>
      </c>
      <c r="H7051" s="194">
        <f t="shared" si="110"/>
        <v>2.9488888883827378E-3</v>
      </c>
      <c r="I7051" s="193"/>
      <c r="J7051" s="197">
        <v>7049</v>
      </c>
      <c r="K7051" s="234">
        <v>2.9488888883827378E-3</v>
      </c>
      <c r="L7051" s="198">
        <v>1.2289184253555263E-2</v>
      </c>
    </row>
    <row r="7052" spans="1:12" ht="14.4" x14ac:dyDescent="0.3">
      <c r="A7052" s="7">
        <v>33912</v>
      </c>
      <c r="B7052" s="191">
        <v>419.91000400000001</v>
      </c>
      <c r="C7052" s="191">
        <v>421.07000699999998</v>
      </c>
      <c r="D7052" s="191">
        <v>416.60998499999999</v>
      </c>
      <c r="E7052" s="191">
        <v>417.10998499999999</v>
      </c>
      <c r="F7052" s="192">
        <v>417.10998499999999</v>
      </c>
      <c r="G7052" s="191">
        <v>194400000</v>
      </c>
      <c r="H7052" s="194">
        <f t="shared" si="110"/>
        <v>-6.6918172818783671E-3</v>
      </c>
      <c r="I7052" s="193"/>
      <c r="J7052" s="197">
        <v>7050</v>
      </c>
      <c r="K7052" s="234">
        <v>-6.6918172818783671E-3</v>
      </c>
      <c r="L7052" s="198">
        <v>1.229759141363183E-2</v>
      </c>
    </row>
    <row r="7053" spans="1:12" ht="14.4" x14ac:dyDescent="0.3">
      <c r="A7053" s="7">
        <v>33911</v>
      </c>
      <c r="B7053" s="191">
        <v>422.75</v>
      </c>
      <c r="C7053" s="191">
        <v>422.80999800000001</v>
      </c>
      <c r="D7053" s="191">
        <v>418.58999599999999</v>
      </c>
      <c r="E7053" s="191">
        <v>419.92001299999998</v>
      </c>
      <c r="F7053" s="192">
        <v>419.92001299999998</v>
      </c>
      <c r="G7053" s="191">
        <v>208140000</v>
      </c>
      <c r="H7053" s="194">
        <f t="shared" si="110"/>
        <v>-6.6942329982259416E-3</v>
      </c>
      <c r="I7053" s="193"/>
      <c r="J7053" s="197">
        <v>7051</v>
      </c>
      <c r="K7053" s="234">
        <v>-6.6942329982259416E-3</v>
      </c>
      <c r="L7053" s="198">
        <v>1.2298337454939013E-2</v>
      </c>
    </row>
    <row r="7054" spans="1:12" ht="14.4" x14ac:dyDescent="0.3">
      <c r="A7054" s="7">
        <v>33910</v>
      </c>
      <c r="B7054" s="191">
        <v>418.66000400000001</v>
      </c>
      <c r="C7054" s="191">
        <v>422.75</v>
      </c>
      <c r="D7054" s="191">
        <v>418.11999500000002</v>
      </c>
      <c r="E7054" s="191">
        <v>422.75</v>
      </c>
      <c r="F7054" s="192">
        <v>422.75</v>
      </c>
      <c r="G7054" s="191">
        <v>203280000</v>
      </c>
      <c r="H7054" s="194">
        <f t="shared" si="110"/>
        <v>9.7210448744800074E-3</v>
      </c>
      <c r="I7054" s="193"/>
      <c r="J7054" s="197">
        <v>7052</v>
      </c>
      <c r="K7054" s="234">
        <v>9.7210448744800074E-3</v>
      </c>
      <c r="L7054" s="198">
        <v>1.2303377173358386E-2</v>
      </c>
    </row>
    <row r="7055" spans="1:12" ht="14.4" x14ac:dyDescent="0.3">
      <c r="A7055" s="7">
        <v>33907</v>
      </c>
      <c r="B7055" s="191">
        <v>420.85998499999999</v>
      </c>
      <c r="C7055" s="191">
        <v>421.13000499999998</v>
      </c>
      <c r="D7055" s="191">
        <v>418.540009</v>
      </c>
      <c r="E7055" s="191">
        <v>418.67999300000002</v>
      </c>
      <c r="F7055" s="192">
        <v>418.67999300000002</v>
      </c>
      <c r="G7055" s="191">
        <v>201930000</v>
      </c>
      <c r="H7055" s="194">
        <f t="shared" si="110"/>
        <v>-5.1798509663492243E-3</v>
      </c>
      <c r="I7055" s="193"/>
      <c r="J7055" s="197">
        <v>7053</v>
      </c>
      <c r="K7055" s="234">
        <v>-5.1798509663492243E-3</v>
      </c>
      <c r="L7055" s="198">
        <v>1.2305528281767087E-2</v>
      </c>
    </row>
    <row r="7056" spans="1:12" ht="14.4" x14ac:dyDescent="0.3">
      <c r="A7056" s="7">
        <v>33906</v>
      </c>
      <c r="B7056" s="191">
        <v>420.14999399999999</v>
      </c>
      <c r="C7056" s="191">
        <v>421.16000400000001</v>
      </c>
      <c r="D7056" s="191">
        <v>419.82998700000002</v>
      </c>
      <c r="E7056" s="191">
        <v>420.85998499999999</v>
      </c>
      <c r="F7056" s="192">
        <v>420.85998499999999</v>
      </c>
      <c r="G7056" s="191">
        <v>206550000</v>
      </c>
      <c r="H7056" s="194">
        <f t="shared" si="110"/>
        <v>1.7375097977113344E-3</v>
      </c>
      <c r="I7056" s="193"/>
      <c r="J7056" s="197">
        <v>7054</v>
      </c>
      <c r="K7056" s="234">
        <v>1.7375097977113344E-3</v>
      </c>
      <c r="L7056" s="198">
        <v>1.2310535578063133E-2</v>
      </c>
    </row>
    <row r="7057" spans="1:12" ht="14.4" x14ac:dyDescent="0.3">
      <c r="A7057" s="7">
        <v>33905</v>
      </c>
      <c r="B7057" s="191">
        <v>418.48998999999998</v>
      </c>
      <c r="C7057" s="191">
        <v>420.13000499999998</v>
      </c>
      <c r="D7057" s="191">
        <v>417.55999800000001</v>
      </c>
      <c r="E7057" s="191">
        <v>420.13000499999998</v>
      </c>
      <c r="F7057" s="192">
        <v>420.13000499999998</v>
      </c>
      <c r="G7057" s="191">
        <v>203910000</v>
      </c>
      <c r="H7057" s="194">
        <f t="shared" si="110"/>
        <v>3.9188870443472388E-3</v>
      </c>
      <c r="I7057" s="193"/>
      <c r="J7057" s="197">
        <v>7055</v>
      </c>
      <c r="K7057" s="234">
        <v>3.9188870443472388E-3</v>
      </c>
      <c r="L7057" s="198">
        <v>1.2323110490272345E-2</v>
      </c>
    </row>
    <row r="7058" spans="1:12" ht="14.4" x14ac:dyDescent="0.3">
      <c r="A7058" s="7">
        <v>33904</v>
      </c>
      <c r="B7058" s="191">
        <v>418.17999300000002</v>
      </c>
      <c r="C7058" s="191">
        <v>419.20001200000002</v>
      </c>
      <c r="D7058" s="191">
        <v>416.97000100000002</v>
      </c>
      <c r="E7058" s="191">
        <v>418.48998999999998</v>
      </c>
      <c r="F7058" s="192">
        <v>418.48998999999998</v>
      </c>
      <c r="G7058" s="191">
        <v>201730000</v>
      </c>
      <c r="H7058" s="194">
        <f t="shared" si="110"/>
        <v>7.8913812139709701E-4</v>
      </c>
      <c r="I7058" s="193"/>
      <c r="J7058" s="197">
        <v>7056</v>
      </c>
      <c r="K7058" s="234">
        <v>7.8913812139709701E-4</v>
      </c>
      <c r="L7058" s="198">
        <v>1.2338484808258832E-2</v>
      </c>
    </row>
    <row r="7059" spans="1:12" ht="14.4" x14ac:dyDescent="0.3">
      <c r="A7059" s="7">
        <v>33903</v>
      </c>
      <c r="B7059" s="191">
        <v>414.08999599999999</v>
      </c>
      <c r="C7059" s="191">
        <v>418.17001299999998</v>
      </c>
      <c r="D7059" s="191">
        <v>413.709991</v>
      </c>
      <c r="E7059" s="191">
        <v>418.16000400000001</v>
      </c>
      <c r="F7059" s="192">
        <v>418.16000400000001</v>
      </c>
      <c r="G7059" s="191">
        <v>188060000</v>
      </c>
      <c r="H7059" s="194">
        <f t="shared" si="110"/>
        <v>9.8043901018441595E-3</v>
      </c>
      <c r="I7059" s="193"/>
      <c r="J7059" s="197">
        <v>7057</v>
      </c>
      <c r="K7059" s="234">
        <v>9.8043901018441595E-3</v>
      </c>
      <c r="L7059" s="198">
        <v>1.2340131711726708E-2</v>
      </c>
    </row>
    <row r="7060" spans="1:12" ht="14.4" x14ac:dyDescent="0.3">
      <c r="A7060" s="7">
        <v>33900</v>
      </c>
      <c r="B7060" s="191">
        <v>414.89999399999999</v>
      </c>
      <c r="C7060" s="191">
        <v>416.23001099999999</v>
      </c>
      <c r="D7060" s="191">
        <v>413.67999300000002</v>
      </c>
      <c r="E7060" s="191">
        <v>414.10000600000001</v>
      </c>
      <c r="F7060" s="192">
        <v>414.10000600000001</v>
      </c>
      <c r="G7060" s="191">
        <v>199060000</v>
      </c>
      <c r="H7060" s="194">
        <f t="shared" si="110"/>
        <v>-1.9281465692187617E-3</v>
      </c>
      <c r="I7060" s="193"/>
      <c r="J7060" s="197">
        <v>7058</v>
      </c>
      <c r="K7060" s="234">
        <v>-1.9281465692187617E-3</v>
      </c>
      <c r="L7060" s="198">
        <v>1.2361202183832892E-2</v>
      </c>
    </row>
    <row r="7061" spans="1:12" ht="14.4" x14ac:dyDescent="0.3">
      <c r="A7061" s="7">
        <v>33899</v>
      </c>
      <c r="B7061" s="191">
        <v>415.67001299999998</v>
      </c>
      <c r="C7061" s="191">
        <v>416.80999800000001</v>
      </c>
      <c r="D7061" s="191">
        <v>413.10000600000001</v>
      </c>
      <c r="E7061" s="191">
        <v>414.89999399999999</v>
      </c>
      <c r="F7061" s="192">
        <v>414.89999399999999</v>
      </c>
      <c r="G7061" s="191">
        <v>216400000</v>
      </c>
      <c r="H7061" s="194">
        <f t="shared" si="110"/>
        <v>-1.8524766663887075E-3</v>
      </c>
      <c r="I7061" s="193"/>
      <c r="J7061" s="197">
        <v>7059</v>
      </c>
      <c r="K7061" s="234">
        <v>-1.8524766663887075E-3</v>
      </c>
      <c r="L7061" s="198">
        <v>1.2386154420169127E-2</v>
      </c>
    </row>
    <row r="7062" spans="1:12" ht="14.4" x14ac:dyDescent="0.3">
      <c r="A7062" s="7">
        <v>33898</v>
      </c>
      <c r="B7062" s="191">
        <v>415.52999899999998</v>
      </c>
      <c r="C7062" s="191">
        <v>416.14999399999999</v>
      </c>
      <c r="D7062" s="191">
        <v>414.540009</v>
      </c>
      <c r="E7062" s="191">
        <v>415.67001299999998</v>
      </c>
      <c r="F7062" s="192">
        <v>415.67001299999998</v>
      </c>
      <c r="G7062" s="191">
        <v>219100000</v>
      </c>
      <c r="H7062" s="194">
        <f t="shared" si="110"/>
        <v>4.5730719882933836E-4</v>
      </c>
      <c r="I7062" s="193"/>
      <c r="J7062" s="197">
        <v>7060</v>
      </c>
      <c r="K7062" s="234">
        <v>4.5730719882933836E-4</v>
      </c>
      <c r="L7062" s="198">
        <v>1.2394477227626852E-2</v>
      </c>
    </row>
    <row r="7063" spans="1:12" ht="14.4" x14ac:dyDescent="0.3">
      <c r="A7063" s="7">
        <v>33897</v>
      </c>
      <c r="B7063" s="191">
        <v>414.98001099999999</v>
      </c>
      <c r="C7063" s="191">
        <v>417.98001099999999</v>
      </c>
      <c r="D7063" s="191">
        <v>414.48998999999998</v>
      </c>
      <c r="E7063" s="191">
        <v>415.48001099999999</v>
      </c>
      <c r="F7063" s="192">
        <v>415.48001099999999</v>
      </c>
      <c r="G7063" s="191">
        <v>258210000</v>
      </c>
      <c r="H7063" s="194">
        <f t="shared" si="110"/>
        <v>1.2048773115483869E-3</v>
      </c>
      <c r="I7063" s="193"/>
      <c r="J7063" s="197">
        <v>7061</v>
      </c>
      <c r="K7063" s="234">
        <v>1.2048773115483869E-3</v>
      </c>
      <c r="L7063" s="198">
        <v>1.2395344298414769E-2</v>
      </c>
    </row>
    <row r="7064" spans="1:12" ht="14.4" x14ac:dyDescent="0.3">
      <c r="A7064" s="7">
        <v>33896</v>
      </c>
      <c r="B7064" s="191">
        <v>411.73001099999999</v>
      </c>
      <c r="C7064" s="191">
        <v>414.98001099999999</v>
      </c>
      <c r="D7064" s="191">
        <v>410.66000400000001</v>
      </c>
      <c r="E7064" s="191">
        <v>414.98001099999999</v>
      </c>
      <c r="F7064" s="192">
        <v>414.98001099999999</v>
      </c>
      <c r="G7064" s="191">
        <v>222150000</v>
      </c>
      <c r="H7064" s="194">
        <f t="shared" si="110"/>
        <v>7.8935222431478283E-3</v>
      </c>
      <c r="I7064" s="193"/>
      <c r="J7064" s="197">
        <v>7062</v>
      </c>
      <c r="K7064" s="234">
        <v>7.8935222431478283E-3</v>
      </c>
      <c r="L7064" s="198">
        <v>1.2400847543081338E-2</v>
      </c>
    </row>
    <row r="7065" spans="1:12" ht="14.4" x14ac:dyDescent="0.3">
      <c r="A7065" s="7">
        <v>33893</v>
      </c>
      <c r="B7065" s="191">
        <v>409.60000600000001</v>
      </c>
      <c r="C7065" s="191">
        <v>411.73001099999999</v>
      </c>
      <c r="D7065" s="191">
        <v>407.42999300000002</v>
      </c>
      <c r="E7065" s="191">
        <v>411.73001099999999</v>
      </c>
      <c r="F7065" s="192">
        <v>411.73001099999999</v>
      </c>
      <c r="G7065" s="191">
        <v>235920000</v>
      </c>
      <c r="H7065" s="194">
        <f t="shared" si="110"/>
        <v>5.2002074433562945E-3</v>
      </c>
      <c r="I7065" s="193"/>
      <c r="J7065" s="197">
        <v>7063</v>
      </c>
      <c r="K7065" s="234">
        <v>5.2002074433562945E-3</v>
      </c>
      <c r="L7065" s="198">
        <v>1.240419647934644E-2</v>
      </c>
    </row>
    <row r="7066" spans="1:12" ht="14.4" x14ac:dyDescent="0.3">
      <c r="A7066" s="7">
        <v>33892</v>
      </c>
      <c r="B7066" s="191">
        <v>409.33999599999999</v>
      </c>
      <c r="C7066" s="191">
        <v>411.02999899999998</v>
      </c>
      <c r="D7066" s="191">
        <v>407.92001299999998</v>
      </c>
      <c r="E7066" s="191">
        <v>409.60000600000001</v>
      </c>
      <c r="F7066" s="192">
        <v>409.60000600000001</v>
      </c>
      <c r="G7066" s="191">
        <v>213590000</v>
      </c>
      <c r="H7066" s="194">
        <f t="shared" si="110"/>
        <v>5.6186580064323079E-4</v>
      </c>
      <c r="I7066" s="193"/>
      <c r="J7066" s="197">
        <v>7064</v>
      </c>
      <c r="K7066" s="234">
        <v>5.6186580064323079E-4</v>
      </c>
      <c r="L7066" s="198">
        <v>1.2406709793038723E-2</v>
      </c>
    </row>
    <row r="7067" spans="1:12" ht="14.4" x14ac:dyDescent="0.3">
      <c r="A7067" s="7">
        <v>33891</v>
      </c>
      <c r="B7067" s="191">
        <v>409.29998799999998</v>
      </c>
      <c r="C7067" s="191">
        <v>411.51998900000001</v>
      </c>
      <c r="D7067" s="191">
        <v>407.85998499999999</v>
      </c>
      <c r="E7067" s="191">
        <v>409.36999500000002</v>
      </c>
      <c r="F7067" s="192">
        <v>409.36999500000002</v>
      </c>
      <c r="G7067" s="191">
        <v>175900000</v>
      </c>
      <c r="H7067" s="194">
        <f t="shared" si="110"/>
        <v>1.7104080638290258E-4</v>
      </c>
      <c r="I7067" s="193"/>
      <c r="J7067" s="197">
        <v>7065</v>
      </c>
      <c r="K7067" s="234">
        <v>1.7104080638290258E-4</v>
      </c>
      <c r="L7067" s="198">
        <v>1.2417962870316598E-2</v>
      </c>
    </row>
    <row r="7068" spans="1:12" ht="14.4" x14ac:dyDescent="0.3">
      <c r="A7068" s="7">
        <v>33890</v>
      </c>
      <c r="B7068" s="191">
        <v>407.44000199999999</v>
      </c>
      <c r="C7068" s="191">
        <v>410.64001500000001</v>
      </c>
      <c r="D7068" s="191">
        <v>406.82998700000002</v>
      </c>
      <c r="E7068" s="191">
        <v>409.29998799999998</v>
      </c>
      <c r="F7068" s="192">
        <v>409.29998799999998</v>
      </c>
      <c r="G7068" s="191">
        <v>186650000</v>
      </c>
      <c r="H7068" s="194">
        <f t="shared" si="110"/>
        <v>4.5650549550114916E-3</v>
      </c>
      <c r="I7068" s="193"/>
      <c r="J7068" s="197">
        <v>7066</v>
      </c>
      <c r="K7068" s="234">
        <v>4.5650549550114916E-3</v>
      </c>
      <c r="L7068" s="198">
        <v>1.2418068122691342E-2</v>
      </c>
    </row>
    <row r="7069" spans="1:12" ht="14.4" x14ac:dyDescent="0.3">
      <c r="A7069" s="7">
        <v>33889</v>
      </c>
      <c r="B7069" s="191">
        <v>402.66000400000001</v>
      </c>
      <c r="C7069" s="191">
        <v>407.44000199999999</v>
      </c>
      <c r="D7069" s="191">
        <v>402.66000400000001</v>
      </c>
      <c r="E7069" s="191">
        <v>407.44000199999999</v>
      </c>
      <c r="F7069" s="192">
        <v>407.44000199999999</v>
      </c>
      <c r="G7069" s="191">
        <v>126670000</v>
      </c>
      <c r="H7069" s="194">
        <f t="shared" si="110"/>
        <v>1.1871052382942851E-2</v>
      </c>
      <c r="I7069" s="193"/>
      <c r="J7069" s="197">
        <v>7067</v>
      </c>
      <c r="K7069" s="234">
        <v>1.1871052382942851E-2</v>
      </c>
      <c r="L7069" s="198">
        <v>1.2428381679718907E-2</v>
      </c>
    </row>
    <row r="7070" spans="1:12" ht="14.4" x14ac:dyDescent="0.3">
      <c r="A7070" s="7">
        <v>33886</v>
      </c>
      <c r="B7070" s="191">
        <v>407.75</v>
      </c>
      <c r="C7070" s="191">
        <v>407.75</v>
      </c>
      <c r="D7070" s="191">
        <v>402.42001299999998</v>
      </c>
      <c r="E7070" s="191">
        <v>402.66000400000001</v>
      </c>
      <c r="F7070" s="192">
        <v>402.66000400000001</v>
      </c>
      <c r="G7070" s="191">
        <v>178940000</v>
      </c>
      <c r="H7070" s="194">
        <f t="shared" si="110"/>
        <v>-1.2483129368485555E-2</v>
      </c>
      <c r="I7070" s="193"/>
      <c r="J7070" s="197">
        <v>7068</v>
      </c>
      <c r="K7070" s="234">
        <v>-1.2483129368485555E-2</v>
      </c>
      <c r="L7070" s="198">
        <v>1.2439792887467223E-2</v>
      </c>
    </row>
    <row r="7071" spans="1:12" ht="14.4" x14ac:dyDescent="0.3">
      <c r="A7071" s="7">
        <v>33885</v>
      </c>
      <c r="B7071" s="191">
        <v>404.290009</v>
      </c>
      <c r="C7071" s="191">
        <v>408.040009</v>
      </c>
      <c r="D7071" s="191">
        <v>404.290009</v>
      </c>
      <c r="E7071" s="191">
        <v>407.75</v>
      </c>
      <c r="F7071" s="192">
        <v>407.75</v>
      </c>
      <c r="G7071" s="191">
        <v>205000000</v>
      </c>
      <c r="H7071" s="194">
        <f t="shared" si="110"/>
        <v>8.658008658008658E-3</v>
      </c>
      <c r="I7071" s="193"/>
      <c r="J7071" s="197">
        <v>7069</v>
      </c>
      <c r="K7071" s="234">
        <v>8.658008658008658E-3</v>
      </c>
      <c r="L7071" s="198">
        <v>1.2443338311830468E-2</v>
      </c>
    </row>
    <row r="7072" spans="1:12" ht="14.4" x14ac:dyDescent="0.3">
      <c r="A7072" s="7">
        <v>33884</v>
      </c>
      <c r="B7072" s="191">
        <v>407.17001299999998</v>
      </c>
      <c r="C7072" s="191">
        <v>408.60000600000001</v>
      </c>
      <c r="D7072" s="191">
        <v>403.91000400000001</v>
      </c>
      <c r="E7072" s="191">
        <v>404.25</v>
      </c>
      <c r="F7072" s="192">
        <v>404.25</v>
      </c>
      <c r="G7072" s="191">
        <v>184380000</v>
      </c>
      <c r="H7072" s="194">
        <f t="shared" si="110"/>
        <v>-7.1958176982434017E-3</v>
      </c>
      <c r="I7072" s="193"/>
      <c r="J7072" s="197">
        <v>7070</v>
      </c>
      <c r="K7072" s="234">
        <v>-7.1958176982434017E-3</v>
      </c>
      <c r="L7072" s="198">
        <v>1.245949207491533E-2</v>
      </c>
    </row>
    <row r="7073" spans="1:12" ht="14.4" x14ac:dyDescent="0.3">
      <c r="A7073" s="7">
        <v>33883</v>
      </c>
      <c r="B7073" s="191">
        <v>407.57000699999998</v>
      </c>
      <c r="C7073" s="191">
        <v>408.55999800000001</v>
      </c>
      <c r="D7073" s="191">
        <v>404.83999599999999</v>
      </c>
      <c r="E7073" s="191">
        <v>407.17999300000002</v>
      </c>
      <c r="F7073" s="192">
        <v>407.17999300000002</v>
      </c>
      <c r="G7073" s="191">
        <v>203500000</v>
      </c>
      <c r="H7073" s="194">
        <f t="shared" si="110"/>
        <v>-9.5692517432950121E-4</v>
      </c>
      <c r="I7073" s="193"/>
      <c r="J7073" s="197">
        <v>7071</v>
      </c>
      <c r="K7073" s="234">
        <v>-9.5692517432950121E-4</v>
      </c>
      <c r="L7073" s="198">
        <v>1.2465961834707119E-2</v>
      </c>
    </row>
    <row r="7074" spans="1:12" ht="14.4" x14ac:dyDescent="0.3">
      <c r="A7074" s="7">
        <v>33882</v>
      </c>
      <c r="B7074" s="191">
        <v>410.47000100000002</v>
      </c>
      <c r="C7074" s="191">
        <v>410.47000100000002</v>
      </c>
      <c r="D7074" s="191">
        <v>396.79998799999998</v>
      </c>
      <c r="E7074" s="191">
        <v>407.57000699999998</v>
      </c>
      <c r="F7074" s="192">
        <v>407.57000699999998</v>
      </c>
      <c r="G7074" s="191">
        <v>286550000</v>
      </c>
      <c r="H7074" s="194">
        <f t="shared" si="110"/>
        <v>-7.065057112419889E-3</v>
      </c>
      <c r="I7074" s="193"/>
      <c r="J7074" s="197">
        <v>7072</v>
      </c>
      <c r="K7074" s="234">
        <v>-7.065057112419889E-3</v>
      </c>
      <c r="L7074" s="198">
        <v>1.2470163241655301E-2</v>
      </c>
    </row>
    <row r="7075" spans="1:12" ht="14.4" x14ac:dyDescent="0.3">
      <c r="A7075" s="7">
        <v>33879</v>
      </c>
      <c r="B7075" s="191">
        <v>416.290009</v>
      </c>
      <c r="C7075" s="191">
        <v>416.35000600000001</v>
      </c>
      <c r="D7075" s="191">
        <v>410.45001200000002</v>
      </c>
      <c r="E7075" s="191">
        <v>410.47000100000002</v>
      </c>
      <c r="F7075" s="192">
        <v>410.47000100000002</v>
      </c>
      <c r="G7075" s="191">
        <v>188030000</v>
      </c>
      <c r="H7075" s="194">
        <f t="shared" si="110"/>
        <v>-1.3980657412318472E-2</v>
      </c>
      <c r="I7075" s="193"/>
      <c r="J7075" s="197">
        <v>7073</v>
      </c>
      <c r="K7075" s="234">
        <v>-1.3980657412318472E-2</v>
      </c>
      <c r="L7075" s="198">
        <v>1.2483643839788859E-2</v>
      </c>
    </row>
    <row r="7076" spans="1:12" ht="14.4" x14ac:dyDescent="0.3">
      <c r="A7076" s="7">
        <v>33878</v>
      </c>
      <c r="B7076" s="191">
        <v>417.79998799999998</v>
      </c>
      <c r="C7076" s="191">
        <v>418.67001299999998</v>
      </c>
      <c r="D7076" s="191">
        <v>415.459991</v>
      </c>
      <c r="E7076" s="191">
        <v>416.290009</v>
      </c>
      <c r="F7076" s="192">
        <v>416.290009</v>
      </c>
      <c r="G7076" s="191">
        <v>204780000</v>
      </c>
      <c r="H7076" s="194">
        <f t="shared" si="110"/>
        <v>-3.6141192995917154E-3</v>
      </c>
      <c r="I7076" s="193"/>
      <c r="J7076" s="197">
        <v>7074</v>
      </c>
      <c r="K7076" s="234">
        <v>-3.6141192995917154E-3</v>
      </c>
      <c r="L7076" s="198">
        <v>1.2493089313274051E-2</v>
      </c>
    </row>
    <row r="7077" spans="1:12" ht="14.4" x14ac:dyDescent="0.3">
      <c r="A7077" s="7">
        <v>33877</v>
      </c>
      <c r="B7077" s="191">
        <v>416.790009</v>
      </c>
      <c r="C7077" s="191">
        <v>418.57998700000002</v>
      </c>
      <c r="D7077" s="191">
        <v>416.67001299999998</v>
      </c>
      <c r="E7077" s="191">
        <v>417.79998799999998</v>
      </c>
      <c r="F7077" s="192">
        <v>417.79998799999998</v>
      </c>
      <c r="G7077" s="191">
        <v>184470000</v>
      </c>
      <c r="H7077" s="194">
        <f t="shared" si="110"/>
        <v>2.3992323147571685E-3</v>
      </c>
      <c r="I7077" s="193"/>
      <c r="J7077" s="197">
        <v>7075</v>
      </c>
      <c r="K7077" s="234">
        <v>2.3992323147571685E-3</v>
      </c>
      <c r="L7077" s="198">
        <v>1.2499626451335694E-2</v>
      </c>
    </row>
    <row r="7078" spans="1:12" ht="14.4" x14ac:dyDescent="0.3">
      <c r="A7078" s="7">
        <v>33876</v>
      </c>
      <c r="B7078" s="191">
        <v>416.61999500000002</v>
      </c>
      <c r="C7078" s="191">
        <v>417.38000499999998</v>
      </c>
      <c r="D7078" s="191">
        <v>415.33999599999999</v>
      </c>
      <c r="E7078" s="191">
        <v>416.79998799999998</v>
      </c>
      <c r="F7078" s="192">
        <v>416.79998799999998</v>
      </c>
      <c r="G7078" s="191">
        <v>170750000</v>
      </c>
      <c r="H7078" s="194">
        <f t="shared" si="110"/>
        <v>4.320315927226864E-4</v>
      </c>
      <c r="I7078" s="193"/>
      <c r="J7078" s="197">
        <v>7076</v>
      </c>
      <c r="K7078" s="234">
        <v>4.320315927226864E-4</v>
      </c>
      <c r="L7078" s="198">
        <v>1.2522759966110216E-2</v>
      </c>
    </row>
    <row r="7079" spans="1:12" ht="14.4" x14ac:dyDescent="0.3">
      <c r="A7079" s="7">
        <v>33875</v>
      </c>
      <c r="B7079" s="191">
        <v>414.35000600000001</v>
      </c>
      <c r="C7079" s="191">
        <v>416.61999500000002</v>
      </c>
      <c r="D7079" s="191">
        <v>413</v>
      </c>
      <c r="E7079" s="191">
        <v>416.61999500000002</v>
      </c>
      <c r="F7079" s="192">
        <v>416.61999500000002</v>
      </c>
      <c r="G7079" s="191">
        <v>158760000</v>
      </c>
      <c r="H7079" s="194">
        <f t="shared" si="110"/>
        <v>5.4784336119932612E-3</v>
      </c>
      <c r="I7079" s="193"/>
      <c r="J7079" s="197">
        <v>7077</v>
      </c>
      <c r="K7079" s="234">
        <v>5.4784336119932612E-3</v>
      </c>
      <c r="L7079" s="198">
        <v>1.2529219429909356E-2</v>
      </c>
    </row>
    <row r="7080" spans="1:12" ht="14.4" x14ac:dyDescent="0.3">
      <c r="A7080" s="7">
        <v>33872</v>
      </c>
      <c r="B7080" s="191">
        <v>418.47000100000002</v>
      </c>
      <c r="C7080" s="191">
        <v>418.63000499999998</v>
      </c>
      <c r="D7080" s="191">
        <v>412.709991</v>
      </c>
      <c r="E7080" s="191">
        <v>414.35000600000001</v>
      </c>
      <c r="F7080" s="192">
        <v>414.35000600000001</v>
      </c>
      <c r="G7080" s="191">
        <v>213670000</v>
      </c>
      <c r="H7080" s="194">
        <f t="shared" si="110"/>
        <v>-9.845377183919134E-3</v>
      </c>
      <c r="I7080" s="193"/>
      <c r="J7080" s="197">
        <v>7078</v>
      </c>
      <c r="K7080" s="234">
        <v>-9.845377183919134E-3</v>
      </c>
      <c r="L7080" s="198">
        <v>1.2534697869571633E-2</v>
      </c>
    </row>
    <row r="7081" spans="1:12" ht="14.4" x14ac:dyDescent="0.3">
      <c r="A7081" s="7">
        <v>33871</v>
      </c>
      <c r="B7081" s="191">
        <v>417.459991</v>
      </c>
      <c r="C7081" s="191">
        <v>419.01001000000002</v>
      </c>
      <c r="D7081" s="191">
        <v>417.459991</v>
      </c>
      <c r="E7081" s="191">
        <v>418.47000100000002</v>
      </c>
      <c r="F7081" s="192">
        <v>418.47000100000002</v>
      </c>
      <c r="G7081" s="191">
        <v>187960000</v>
      </c>
      <c r="H7081" s="194">
        <f t="shared" si="110"/>
        <v>2.467418060236671E-3</v>
      </c>
      <c r="I7081" s="193"/>
      <c r="J7081" s="197">
        <v>7079</v>
      </c>
      <c r="K7081" s="234">
        <v>2.467418060236671E-3</v>
      </c>
      <c r="L7081" s="198">
        <v>1.2540570109573507E-2</v>
      </c>
    </row>
    <row r="7082" spans="1:12" ht="14.4" x14ac:dyDescent="0.3">
      <c r="A7082" s="7">
        <v>33870</v>
      </c>
      <c r="B7082" s="191">
        <v>417.14001500000001</v>
      </c>
      <c r="C7082" s="191">
        <v>417.88000499999998</v>
      </c>
      <c r="D7082" s="191">
        <v>416</v>
      </c>
      <c r="E7082" s="191">
        <v>417.44000199999999</v>
      </c>
      <c r="F7082" s="192">
        <v>417.44000199999999</v>
      </c>
      <c r="G7082" s="191">
        <v>205700000</v>
      </c>
      <c r="H7082" s="194">
        <f t="shared" si="110"/>
        <v>7.1915181764565877E-4</v>
      </c>
      <c r="I7082" s="193"/>
      <c r="J7082" s="197">
        <v>7080</v>
      </c>
      <c r="K7082" s="234">
        <v>7.1915181764565877E-4</v>
      </c>
      <c r="L7082" s="198">
        <v>1.2542729997372935E-2</v>
      </c>
    </row>
    <row r="7083" spans="1:12" ht="14.4" x14ac:dyDescent="0.3">
      <c r="A7083" s="7">
        <v>33869</v>
      </c>
      <c r="B7083" s="191">
        <v>422.14001500000001</v>
      </c>
      <c r="C7083" s="191">
        <v>422.14001500000001</v>
      </c>
      <c r="D7083" s="191">
        <v>417.13000499999998</v>
      </c>
      <c r="E7083" s="191">
        <v>417.14001500000001</v>
      </c>
      <c r="F7083" s="192">
        <v>417.14001500000001</v>
      </c>
      <c r="G7083" s="191">
        <v>188810000</v>
      </c>
      <c r="H7083" s="194">
        <f t="shared" si="110"/>
        <v>-1.1844411385639431E-2</v>
      </c>
      <c r="I7083" s="193"/>
      <c r="J7083" s="197">
        <v>7081</v>
      </c>
      <c r="K7083" s="234">
        <v>-1.1844411385639431E-2</v>
      </c>
      <c r="L7083" s="198">
        <v>1.2549017231134819E-2</v>
      </c>
    </row>
    <row r="7084" spans="1:12" ht="14.4" x14ac:dyDescent="0.3">
      <c r="A7084" s="7">
        <v>33868</v>
      </c>
      <c r="B7084" s="191">
        <v>422.89999399999999</v>
      </c>
      <c r="C7084" s="191">
        <v>422.89999399999999</v>
      </c>
      <c r="D7084" s="191">
        <v>421.17999300000002</v>
      </c>
      <c r="E7084" s="191">
        <v>422.14001500000001</v>
      </c>
      <c r="F7084" s="192">
        <v>422.14001500000001</v>
      </c>
      <c r="G7084" s="191">
        <v>153940000</v>
      </c>
      <c r="H7084" s="194">
        <f t="shared" si="110"/>
        <v>-1.867869418284598E-3</v>
      </c>
      <c r="I7084" s="193"/>
      <c r="J7084" s="197">
        <v>7082</v>
      </c>
      <c r="K7084" s="234">
        <v>-1.867869418284598E-3</v>
      </c>
      <c r="L7084" s="198">
        <v>1.2554692651605963E-2</v>
      </c>
    </row>
    <row r="7085" spans="1:12" ht="14.4" x14ac:dyDescent="0.3">
      <c r="A7085" s="7">
        <v>33865</v>
      </c>
      <c r="B7085" s="191">
        <v>419.92001299999998</v>
      </c>
      <c r="C7085" s="191">
        <v>422.92999300000002</v>
      </c>
      <c r="D7085" s="191">
        <v>419.92001299999998</v>
      </c>
      <c r="E7085" s="191">
        <v>422.92999300000002</v>
      </c>
      <c r="F7085" s="192">
        <v>422.92999300000002</v>
      </c>
      <c r="G7085" s="191">
        <v>237440000</v>
      </c>
      <c r="H7085" s="194">
        <f t="shared" si="110"/>
        <v>7.1440479365807051E-3</v>
      </c>
      <c r="I7085" s="193"/>
      <c r="J7085" s="197">
        <v>7083</v>
      </c>
      <c r="K7085" s="234">
        <v>7.1440479365807051E-3</v>
      </c>
      <c r="L7085" s="198">
        <v>1.2555528958158363E-2</v>
      </c>
    </row>
    <row r="7086" spans="1:12" ht="14.4" x14ac:dyDescent="0.3">
      <c r="A7086" s="7">
        <v>33864</v>
      </c>
      <c r="B7086" s="191">
        <v>419.92001299999998</v>
      </c>
      <c r="C7086" s="191">
        <v>421.42999300000002</v>
      </c>
      <c r="D7086" s="191">
        <v>419.61999500000002</v>
      </c>
      <c r="E7086" s="191">
        <v>419.92999300000002</v>
      </c>
      <c r="F7086" s="192">
        <v>419.92999300000002</v>
      </c>
      <c r="G7086" s="191">
        <v>188270000</v>
      </c>
      <c r="H7086" s="194">
        <f t="shared" si="110"/>
        <v>2.3766430965607255E-5</v>
      </c>
      <c r="I7086" s="193"/>
      <c r="J7086" s="197">
        <v>7084</v>
      </c>
      <c r="K7086" s="234">
        <v>2.3766430965607255E-5</v>
      </c>
      <c r="L7086" s="198">
        <v>1.2601439598289622E-2</v>
      </c>
    </row>
    <row r="7087" spans="1:12" ht="14.4" x14ac:dyDescent="0.3">
      <c r="A7087" s="7">
        <v>33863</v>
      </c>
      <c r="B7087" s="191">
        <v>419.709991</v>
      </c>
      <c r="C7087" s="191">
        <v>422.44000199999999</v>
      </c>
      <c r="D7087" s="191">
        <v>417.76998900000001</v>
      </c>
      <c r="E7087" s="191">
        <v>419.92001299999998</v>
      </c>
      <c r="F7087" s="192">
        <v>419.92001299999998</v>
      </c>
      <c r="G7087" s="191">
        <v>231450000</v>
      </c>
      <c r="H7087" s="194">
        <f t="shared" si="110"/>
        <v>3.5739572606743332E-4</v>
      </c>
      <c r="I7087" s="193"/>
      <c r="J7087" s="197">
        <v>7085</v>
      </c>
      <c r="K7087" s="234">
        <v>3.5739572606743332E-4</v>
      </c>
      <c r="L7087" s="198">
        <v>1.2611779526287536E-2</v>
      </c>
    </row>
    <row r="7088" spans="1:12" ht="14.4" x14ac:dyDescent="0.3">
      <c r="A7088" s="7">
        <v>33862</v>
      </c>
      <c r="B7088" s="191">
        <v>425.22000100000002</v>
      </c>
      <c r="C7088" s="191">
        <v>425.22000100000002</v>
      </c>
      <c r="D7088" s="191">
        <v>419.540009</v>
      </c>
      <c r="E7088" s="191">
        <v>419.76998900000001</v>
      </c>
      <c r="F7088" s="192">
        <v>419.76998900000001</v>
      </c>
      <c r="G7088" s="191">
        <v>211860000</v>
      </c>
      <c r="H7088" s="194">
        <f t="shared" si="110"/>
        <v>-1.2932960571548819E-2</v>
      </c>
      <c r="I7088" s="193"/>
      <c r="J7088" s="197">
        <v>7086</v>
      </c>
      <c r="K7088" s="234">
        <v>-1.2932960571548819E-2</v>
      </c>
      <c r="L7088" s="198">
        <v>1.2612997386116371E-2</v>
      </c>
    </row>
    <row r="7089" spans="1:12" ht="14.4" x14ac:dyDescent="0.3">
      <c r="A7089" s="7">
        <v>33861</v>
      </c>
      <c r="B7089" s="191">
        <v>419.64999399999999</v>
      </c>
      <c r="C7089" s="191">
        <v>425.26998900000001</v>
      </c>
      <c r="D7089" s="191">
        <v>419.64999399999999</v>
      </c>
      <c r="E7089" s="191">
        <v>425.26998900000001</v>
      </c>
      <c r="F7089" s="192">
        <v>425.26998900000001</v>
      </c>
      <c r="G7089" s="191">
        <v>250940000</v>
      </c>
      <c r="H7089" s="194">
        <f t="shared" si="110"/>
        <v>1.3561185414689458E-2</v>
      </c>
      <c r="I7089" s="193"/>
      <c r="J7089" s="197">
        <v>7087</v>
      </c>
      <c r="K7089" s="234">
        <v>1.3561185414689458E-2</v>
      </c>
      <c r="L7089" s="198">
        <v>1.2614865708684865E-2</v>
      </c>
    </row>
    <row r="7090" spans="1:12" ht="14.4" x14ac:dyDescent="0.3">
      <c r="A7090" s="7">
        <v>33858</v>
      </c>
      <c r="B7090" s="191">
        <v>419.95001200000002</v>
      </c>
      <c r="C7090" s="191">
        <v>420.57998700000002</v>
      </c>
      <c r="D7090" s="191">
        <v>419.13000499999998</v>
      </c>
      <c r="E7090" s="191">
        <v>419.57998700000002</v>
      </c>
      <c r="F7090" s="192">
        <v>419.57998700000002</v>
      </c>
      <c r="G7090" s="191">
        <v>180560000</v>
      </c>
      <c r="H7090" s="194">
        <f t="shared" si="110"/>
        <v>-8.8111677444123579E-4</v>
      </c>
      <c r="I7090" s="193"/>
      <c r="J7090" s="197">
        <v>7088</v>
      </c>
      <c r="K7090" s="234">
        <v>-8.8111677444123579E-4</v>
      </c>
      <c r="L7090" s="198">
        <v>1.2618836100904168E-2</v>
      </c>
    </row>
    <row r="7091" spans="1:12" ht="14.4" x14ac:dyDescent="0.3">
      <c r="A7091" s="7">
        <v>33857</v>
      </c>
      <c r="B7091" s="191">
        <v>416.33999599999999</v>
      </c>
      <c r="C7091" s="191">
        <v>420.51998900000001</v>
      </c>
      <c r="D7091" s="191">
        <v>416.33999599999999</v>
      </c>
      <c r="E7091" s="191">
        <v>419.95001200000002</v>
      </c>
      <c r="F7091" s="192">
        <v>419.95001200000002</v>
      </c>
      <c r="G7091" s="191">
        <v>221990000</v>
      </c>
      <c r="H7091" s="194">
        <f t="shared" si="110"/>
        <v>8.6224112050537725E-3</v>
      </c>
      <c r="I7091" s="193"/>
      <c r="J7091" s="197">
        <v>7089</v>
      </c>
      <c r="K7091" s="234">
        <v>8.6224112050537725E-3</v>
      </c>
      <c r="L7091" s="198">
        <v>1.2634041385415417E-2</v>
      </c>
    </row>
    <row r="7092" spans="1:12" ht="14.4" x14ac:dyDescent="0.3">
      <c r="A7092" s="7">
        <v>33856</v>
      </c>
      <c r="B7092" s="191">
        <v>414.44000199999999</v>
      </c>
      <c r="C7092" s="191">
        <v>416.44000199999999</v>
      </c>
      <c r="D7092" s="191">
        <v>414.44000199999999</v>
      </c>
      <c r="E7092" s="191">
        <v>416.35998499999999</v>
      </c>
      <c r="F7092" s="192">
        <v>416.35998499999999</v>
      </c>
      <c r="G7092" s="191">
        <v>178800000</v>
      </c>
      <c r="H7092" s="194">
        <f t="shared" si="110"/>
        <v>4.6327164142808833E-3</v>
      </c>
      <c r="I7092" s="193"/>
      <c r="J7092" s="197">
        <v>7090</v>
      </c>
      <c r="K7092" s="234">
        <v>4.6327164142808833E-3</v>
      </c>
      <c r="L7092" s="198">
        <v>1.2687291892681319E-2</v>
      </c>
    </row>
    <row r="7093" spans="1:12" ht="14.4" x14ac:dyDescent="0.3">
      <c r="A7093" s="7">
        <v>33855</v>
      </c>
      <c r="B7093" s="191">
        <v>417.07998700000002</v>
      </c>
      <c r="C7093" s="191">
        <v>417.17999300000002</v>
      </c>
      <c r="D7093" s="191">
        <v>414.29998799999998</v>
      </c>
      <c r="E7093" s="191">
        <v>414.44000199999999</v>
      </c>
      <c r="F7093" s="192">
        <v>414.44000199999999</v>
      </c>
      <c r="G7093" s="191">
        <v>161440000</v>
      </c>
      <c r="H7093" s="194">
        <f t="shared" si="110"/>
        <v>-6.3296851498176156E-3</v>
      </c>
      <c r="I7093" s="193"/>
      <c r="J7093" s="197">
        <v>7091</v>
      </c>
      <c r="K7093" s="234">
        <v>-6.3296851498176156E-3</v>
      </c>
      <c r="L7093" s="198">
        <v>1.2695791469277327E-2</v>
      </c>
    </row>
    <row r="7094" spans="1:12" ht="14.4" x14ac:dyDescent="0.3">
      <c r="A7094" s="7">
        <v>33851</v>
      </c>
      <c r="B7094" s="191">
        <v>417.98001099999999</v>
      </c>
      <c r="C7094" s="191">
        <v>418.61999500000002</v>
      </c>
      <c r="D7094" s="191">
        <v>416.76001000000002</v>
      </c>
      <c r="E7094" s="191">
        <v>417.07998700000002</v>
      </c>
      <c r="F7094" s="192">
        <v>417.07998700000002</v>
      </c>
      <c r="G7094" s="191">
        <v>124380000</v>
      </c>
      <c r="H7094" s="194">
        <f t="shared" si="110"/>
        <v>-2.1532704347432862E-3</v>
      </c>
      <c r="I7094" s="193"/>
      <c r="J7094" s="197">
        <v>7092</v>
      </c>
      <c r="K7094" s="234">
        <v>-2.1532704347432862E-3</v>
      </c>
      <c r="L7094" s="198">
        <v>1.2725994195380978E-2</v>
      </c>
    </row>
    <row r="7095" spans="1:12" ht="14.4" x14ac:dyDescent="0.3">
      <c r="A7095" s="7">
        <v>33850</v>
      </c>
      <c r="B7095" s="191">
        <v>417.98001099999999</v>
      </c>
      <c r="C7095" s="191">
        <v>420.30999800000001</v>
      </c>
      <c r="D7095" s="191">
        <v>417.48998999999998</v>
      </c>
      <c r="E7095" s="191">
        <v>417.98001099999999</v>
      </c>
      <c r="F7095" s="192">
        <v>417.98001099999999</v>
      </c>
      <c r="G7095" s="191">
        <v>212500000</v>
      </c>
      <c r="H7095" s="194">
        <f t="shared" si="110"/>
        <v>0</v>
      </c>
      <c r="I7095" s="193"/>
      <c r="J7095" s="197">
        <v>7093</v>
      </c>
      <c r="K7095" s="234">
        <v>0</v>
      </c>
      <c r="L7095" s="198">
        <v>1.2726275123565504E-2</v>
      </c>
    </row>
    <row r="7096" spans="1:12" ht="14.4" x14ac:dyDescent="0.3">
      <c r="A7096" s="7">
        <v>33849</v>
      </c>
      <c r="B7096" s="191">
        <v>416.07000699999998</v>
      </c>
      <c r="C7096" s="191">
        <v>418.27999899999998</v>
      </c>
      <c r="D7096" s="191">
        <v>415.30999800000001</v>
      </c>
      <c r="E7096" s="191">
        <v>417.98001099999999</v>
      </c>
      <c r="F7096" s="192">
        <v>417.98001099999999</v>
      </c>
      <c r="G7096" s="191">
        <v>187480000</v>
      </c>
      <c r="H7096" s="194">
        <f t="shared" si="110"/>
        <v>4.5905832380751617E-3</v>
      </c>
      <c r="I7096" s="193"/>
      <c r="J7096" s="197">
        <v>7094</v>
      </c>
      <c r="K7096" s="234">
        <v>4.5905832380751617E-3</v>
      </c>
      <c r="L7096" s="198">
        <v>1.2741828980659219E-2</v>
      </c>
    </row>
    <row r="7097" spans="1:12" ht="14.4" x14ac:dyDescent="0.3">
      <c r="A7097" s="7">
        <v>33848</v>
      </c>
      <c r="B7097" s="191">
        <v>414.02999899999998</v>
      </c>
      <c r="C7097" s="191">
        <v>416.07000699999998</v>
      </c>
      <c r="D7097" s="191">
        <v>413.35000600000001</v>
      </c>
      <c r="E7097" s="191">
        <v>416.07000699999998</v>
      </c>
      <c r="F7097" s="192">
        <v>416.07000699999998</v>
      </c>
      <c r="G7097" s="191">
        <v>172680000</v>
      </c>
      <c r="H7097" s="194">
        <f t="shared" si="110"/>
        <v>4.9271985240856913E-3</v>
      </c>
      <c r="I7097" s="193"/>
      <c r="J7097" s="197">
        <v>7095</v>
      </c>
      <c r="K7097" s="234">
        <v>4.9271985240856913E-3</v>
      </c>
      <c r="L7097" s="198">
        <v>1.2749775367931766E-2</v>
      </c>
    </row>
    <row r="7098" spans="1:12" ht="14.4" x14ac:dyDescent="0.3">
      <c r="A7098" s="7">
        <v>33847</v>
      </c>
      <c r="B7098" s="191">
        <v>414.86999500000002</v>
      </c>
      <c r="C7098" s="191">
        <v>415.290009</v>
      </c>
      <c r="D7098" s="191">
        <v>413.76001000000002</v>
      </c>
      <c r="E7098" s="191">
        <v>414.02999899999998</v>
      </c>
      <c r="F7098" s="192">
        <v>414.02999899999998</v>
      </c>
      <c r="G7098" s="191">
        <v>161480000</v>
      </c>
      <c r="H7098" s="194">
        <f t="shared" si="110"/>
        <v>-1.9525528102647314E-3</v>
      </c>
      <c r="I7098" s="193"/>
      <c r="J7098" s="197">
        <v>7096</v>
      </c>
      <c r="K7098" s="234">
        <v>-1.9525528102647314E-3</v>
      </c>
      <c r="L7098" s="198">
        <v>1.2752823668891598E-2</v>
      </c>
    </row>
    <row r="7099" spans="1:12" ht="14.4" x14ac:dyDescent="0.3">
      <c r="A7099" s="7">
        <v>33844</v>
      </c>
      <c r="B7099" s="191">
        <v>413.540009</v>
      </c>
      <c r="C7099" s="191">
        <v>414.95001200000002</v>
      </c>
      <c r="D7099" s="191">
        <v>413.38000499999998</v>
      </c>
      <c r="E7099" s="191">
        <v>414.83999599999999</v>
      </c>
      <c r="F7099" s="192">
        <v>414.83999599999999</v>
      </c>
      <c r="G7099" s="191">
        <v>152260000</v>
      </c>
      <c r="H7099" s="194">
        <f t="shared" si="110"/>
        <v>3.1678403094523981E-3</v>
      </c>
      <c r="I7099" s="193"/>
      <c r="J7099" s="197">
        <v>7097</v>
      </c>
      <c r="K7099" s="234">
        <v>3.1678403094523981E-3</v>
      </c>
      <c r="L7099" s="198">
        <v>1.2775474756305184E-2</v>
      </c>
    </row>
    <row r="7100" spans="1:12" ht="14.4" x14ac:dyDescent="0.3">
      <c r="A7100" s="7">
        <v>33843</v>
      </c>
      <c r="B7100" s="191">
        <v>413.51001000000002</v>
      </c>
      <c r="C7100" s="191">
        <v>415.82998700000002</v>
      </c>
      <c r="D7100" s="191">
        <v>413.51001000000002</v>
      </c>
      <c r="E7100" s="191">
        <v>413.52999899999998</v>
      </c>
      <c r="F7100" s="192">
        <v>413.52999899999998</v>
      </c>
      <c r="G7100" s="191">
        <v>178600000</v>
      </c>
      <c r="H7100" s="194">
        <f t="shared" si="110"/>
        <v>4.833982132609737E-5</v>
      </c>
      <c r="I7100" s="193"/>
      <c r="J7100" s="197">
        <v>7098</v>
      </c>
      <c r="K7100" s="234">
        <v>4.833982132609737E-5</v>
      </c>
      <c r="L7100" s="198">
        <v>1.2808166814617401E-2</v>
      </c>
    </row>
    <row r="7101" spans="1:12" ht="14.4" x14ac:dyDescent="0.3">
      <c r="A7101" s="7">
        <v>33842</v>
      </c>
      <c r="B7101" s="191">
        <v>411.64999399999999</v>
      </c>
      <c r="C7101" s="191">
        <v>413.60998499999999</v>
      </c>
      <c r="D7101" s="191">
        <v>410.52999899999998</v>
      </c>
      <c r="E7101" s="191">
        <v>413.51001000000002</v>
      </c>
      <c r="F7101" s="192">
        <v>413.51001000000002</v>
      </c>
      <c r="G7101" s="191">
        <v>171860000</v>
      </c>
      <c r="H7101" s="194">
        <f t="shared" si="110"/>
        <v>4.6160809242759933E-3</v>
      </c>
      <c r="I7101" s="193"/>
      <c r="J7101" s="197">
        <v>7099</v>
      </c>
      <c r="K7101" s="234">
        <v>4.6160809242759933E-3</v>
      </c>
      <c r="L7101" s="198">
        <v>1.2811179191865156E-2</v>
      </c>
    </row>
    <row r="7102" spans="1:12" ht="14.4" x14ac:dyDescent="0.3">
      <c r="A7102" s="7">
        <v>33841</v>
      </c>
      <c r="B7102" s="191">
        <v>410.73001099999999</v>
      </c>
      <c r="C7102" s="191">
        <v>411.64001500000001</v>
      </c>
      <c r="D7102" s="191">
        <v>408.29998799999998</v>
      </c>
      <c r="E7102" s="191">
        <v>411.60998499999999</v>
      </c>
      <c r="F7102" s="192">
        <v>411.60998499999999</v>
      </c>
      <c r="G7102" s="191">
        <v>202760000</v>
      </c>
      <c r="H7102" s="194">
        <f t="shared" si="110"/>
        <v>2.1668874119426433E-3</v>
      </c>
      <c r="I7102" s="193"/>
      <c r="J7102" s="197">
        <v>7100</v>
      </c>
      <c r="K7102" s="234">
        <v>2.1668874119426433E-3</v>
      </c>
      <c r="L7102" s="198">
        <v>1.2818562514781327E-2</v>
      </c>
    </row>
    <row r="7103" spans="1:12" ht="14.4" x14ac:dyDescent="0.3">
      <c r="A7103" s="7">
        <v>33840</v>
      </c>
      <c r="B7103" s="191">
        <v>414.79998799999998</v>
      </c>
      <c r="C7103" s="191">
        <v>414.79998799999998</v>
      </c>
      <c r="D7103" s="191">
        <v>410.07000699999998</v>
      </c>
      <c r="E7103" s="191">
        <v>410.72000100000002</v>
      </c>
      <c r="F7103" s="192">
        <v>410.72000100000002</v>
      </c>
      <c r="G7103" s="191">
        <v>165690000</v>
      </c>
      <c r="H7103" s="194">
        <f t="shared" si="110"/>
        <v>-9.9554174768409741E-3</v>
      </c>
      <c r="I7103" s="193"/>
      <c r="J7103" s="197">
        <v>7101</v>
      </c>
      <c r="K7103" s="234">
        <v>-9.9554174768409741E-3</v>
      </c>
      <c r="L7103" s="198">
        <v>1.2819987529521914E-2</v>
      </c>
    </row>
    <row r="7104" spans="1:12" ht="14.4" x14ac:dyDescent="0.3">
      <c r="A7104" s="7">
        <v>33837</v>
      </c>
      <c r="B7104" s="191">
        <v>418.26998900000001</v>
      </c>
      <c r="C7104" s="191">
        <v>420.35000600000001</v>
      </c>
      <c r="D7104" s="191">
        <v>413.57998700000002</v>
      </c>
      <c r="E7104" s="191">
        <v>414.85000600000001</v>
      </c>
      <c r="F7104" s="192">
        <v>414.85000600000001</v>
      </c>
      <c r="G7104" s="191">
        <v>204800000</v>
      </c>
      <c r="H7104" s="194">
        <f t="shared" si="110"/>
        <v>-8.1528329710507455E-3</v>
      </c>
      <c r="I7104" s="193"/>
      <c r="J7104" s="197">
        <v>7102</v>
      </c>
      <c r="K7104" s="234">
        <v>-8.1528329710507455E-3</v>
      </c>
      <c r="L7104" s="198">
        <v>1.2831311668480234E-2</v>
      </c>
    </row>
    <row r="7105" spans="1:12" ht="14.4" x14ac:dyDescent="0.3">
      <c r="A7105" s="7">
        <v>33836</v>
      </c>
      <c r="B7105" s="191">
        <v>418.19000199999999</v>
      </c>
      <c r="C7105" s="191">
        <v>418.85000600000001</v>
      </c>
      <c r="D7105" s="191">
        <v>416.92999300000002</v>
      </c>
      <c r="E7105" s="191">
        <v>418.26001000000002</v>
      </c>
      <c r="F7105" s="192">
        <v>418.26001000000002</v>
      </c>
      <c r="G7105" s="191">
        <v>183420000</v>
      </c>
      <c r="H7105" s="194">
        <f t="shared" si="110"/>
        <v>1.6740715862458572E-4</v>
      </c>
      <c r="I7105" s="193"/>
      <c r="J7105" s="197">
        <v>7103</v>
      </c>
      <c r="K7105" s="234">
        <v>1.6740715862458572E-4</v>
      </c>
      <c r="L7105" s="198">
        <v>1.2831541048059333E-2</v>
      </c>
    </row>
    <row r="7106" spans="1:12" ht="14.4" x14ac:dyDescent="0.3">
      <c r="A7106" s="7">
        <v>33835</v>
      </c>
      <c r="B7106" s="191">
        <v>421.33999599999999</v>
      </c>
      <c r="C7106" s="191">
        <v>421.61999500000002</v>
      </c>
      <c r="D7106" s="191">
        <v>418.19000199999999</v>
      </c>
      <c r="E7106" s="191">
        <v>418.19000199999999</v>
      </c>
      <c r="F7106" s="192">
        <v>418.19000199999999</v>
      </c>
      <c r="G7106" s="191">
        <v>187070000</v>
      </c>
      <c r="H7106" s="194">
        <f t="shared" si="110"/>
        <v>-7.476133360005046E-3</v>
      </c>
      <c r="I7106" s="193"/>
      <c r="J7106" s="197">
        <v>7104</v>
      </c>
      <c r="K7106" s="234">
        <v>-7.476133360005046E-3</v>
      </c>
      <c r="L7106" s="198">
        <v>1.2834524037882137E-2</v>
      </c>
    </row>
    <row r="7107" spans="1:12" ht="14.4" x14ac:dyDescent="0.3">
      <c r="A7107" s="7">
        <v>33834</v>
      </c>
      <c r="B7107" s="191">
        <v>420.73998999999998</v>
      </c>
      <c r="C7107" s="191">
        <v>421.39999399999999</v>
      </c>
      <c r="D7107" s="191">
        <v>419.77999899999998</v>
      </c>
      <c r="E7107" s="191">
        <v>421.33999599999999</v>
      </c>
      <c r="F7107" s="192">
        <v>421.33999599999999</v>
      </c>
      <c r="G7107" s="191">
        <v>171750000</v>
      </c>
      <c r="H7107" s="194">
        <f t="shared" si="110"/>
        <v>1.426073143178065E-3</v>
      </c>
      <c r="I7107" s="193"/>
      <c r="J7107" s="197">
        <v>7105</v>
      </c>
      <c r="K7107" s="234">
        <v>1.426073143178065E-3</v>
      </c>
      <c r="L7107" s="198">
        <v>1.2848176883201437E-2</v>
      </c>
    </row>
    <row r="7108" spans="1:12" ht="14.4" x14ac:dyDescent="0.3">
      <c r="A7108" s="7">
        <v>33833</v>
      </c>
      <c r="B7108" s="191">
        <v>419.89001500000001</v>
      </c>
      <c r="C7108" s="191">
        <v>421.89001500000001</v>
      </c>
      <c r="D7108" s="191">
        <v>419.44000199999999</v>
      </c>
      <c r="E7108" s="191">
        <v>420.73998999999998</v>
      </c>
      <c r="F7108" s="192">
        <v>420.73998999999998</v>
      </c>
      <c r="G7108" s="191">
        <v>152830000</v>
      </c>
      <c r="H7108" s="194">
        <f t="shared" ref="H7108:H7171" si="111">(F7108-F7109)/F7109</f>
        <v>1.9765806770346978E-3</v>
      </c>
      <c r="I7108" s="193"/>
      <c r="J7108" s="197">
        <v>7106</v>
      </c>
      <c r="K7108" s="234">
        <v>1.9765806770346978E-3</v>
      </c>
      <c r="L7108" s="198">
        <v>1.2872958610942935E-2</v>
      </c>
    </row>
    <row r="7109" spans="1:12" ht="14.4" x14ac:dyDescent="0.3">
      <c r="A7109" s="7">
        <v>33830</v>
      </c>
      <c r="B7109" s="191">
        <v>417.73998999999998</v>
      </c>
      <c r="C7109" s="191">
        <v>420.39999399999999</v>
      </c>
      <c r="D7109" s="191">
        <v>417.73998999999998</v>
      </c>
      <c r="E7109" s="191">
        <v>419.91000400000001</v>
      </c>
      <c r="F7109" s="192">
        <v>419.91000400000001</v>
      </c>
      <c r="G7109" s="191">
        <v>166820000</v>
      </c>
      <c r="H7109" s="194">
        <f t="shared" si="111"/>
        <v>5.2186650290731076E-3</v>
      </c>
      <c r="I7109" s="193"/>
      <c r="J7109" s="197">
        <v>7107</v>
      </c>
      <c r="K7109" s="234">
        <v>5.2186650290731076E-3</v>
      </c>
      <c r="L7109" s="198">
        <v>1.2879297300755235E-2</v>
      </c>
    </row>
    <row r="7110" spans="1:12" ht="14.4" x14ac:dyDescent="0.3">
      <c r="A7110" s="7">
        <v>33829</v>
      </c>
      <c r="B7110" s="191">
        <v>417.77999899999998</v>
      </c>
      <c r="C7110" s="191">
        <v>419.88000499999998</v>
      </c>
      <c r="D7110" s="191">
        <v>416.39999399999999</v>
      </c>
      <c r="E7110" s="191">
        <v>417.73001099999999</v>
      </c>
      <c r="F7110" s="192">
        <v>417.73001099999999</v>
      </c>
      <c r="G7110" s="191">
        <v>185750000</v>
      </c>
      <c r="H7110" s="194">
        <f t="shared" si="111"/>
        <v>-1.1965149150183426E-4</v>
      </c>
      <c r="I7110" s="193"/>
      <c r="J7110" s="197">
        <v>7108</v>
      </c>
      <c r="K7110" s="234">
        <v>-1.1965149150183426E-4</v>
      </c>
      <c r="L7110" s="198">
        <v>1.28797148270048E-2</v>
      </c>
    </row>
    <row r="7111" spans="1:12" ht="14.4" x14ac:dyDescent="0.3">
      <c r="A7111" s="7">
        <v>33828</v>
      </c>
      <c r="B7111" s="191">
        <v>418.89001500000001</v>
      </c>
      <c r="C7111" s="191">
        <v>419.75</v>
      </c>
      <c r="D7111" s="191">
        <v>416.42999300000002</v>
      </c>
      <c r="E7111" s="191">
        <v>417.77999899999998</v>
      </c>
      <c r="F7111" s="192">
        <v>417.77999899999998</v>
      </c>
      <c r="G7111" s="191">
        <v>176560000</v>
      </c>
      <c r="H7111" s="194">
        <f t="shared" si="111"/>
        <v>-2.6736572357172611E-3</v>
      </c>
      <c r="I7111" s="193"/>
      <c r="J7111" s="197">
        <v>7109</v>
      </c>
      <c r="K7111" s="234">
        <v>-2.6736572357172611E-3</v>
      </c>
      <c r="L7111" s="198">
        <v>1.2884107384289403E-2</v>
      </c>
    </row>
    <row r="7112" spans="1:12" ht="14.4" x14ac:dyDescent="0.3">
      <c r="A7112" s="7">
        <v>33827</v>
      </c>
      <c r="B7112" s="191">
        <v>419.45001200000002</v>
      </c>
      <c r="C7112" s="191">
        <v>419.72000100000002</v>
      </c>
      <c r="D7112" s="191">
        <v>416.52999899999998</v>
      </c>
      <c r="E7112" s="191">
        <v>418.89999399999999</v>
      </c>
      <c r="F7112" s="192">
        <v>418.89999399999999</v>
      </c>
      <c r="G7112" s="191">
        <v>173940000</v>
      </c>
      <c r="H7112" s="194">
        <f t="shared" si="111"/>
        <v>-1.2398526152351025E-3</v>
      </c>
      <c r="I7112" s="193"/>
      <c r="J7112" s="197">
        <v>7110</v>
      </c>
      <c r="K7112" s="234">
        <v>-1.2398526152351025E-3</v>
      </c>
      <c r="L7112" s="198">
        <v>1.2890224506745563E-2</v>
      </c>
    </row>
    <row r="7113" spans="1:12" ht="14.4" x14ac:dyDescent="0.3">
      <c r="A7113" s="7">
        <v>33826</v>
      </c>
      <c r="B7113" s="191">
        <v>418.86999500000002</v>
      </c>
      <c r="C7113" s="191">
        <v>419.42001299999998</v>
      </c>
      <c r="D7113" s="191">
        <v>417.040009</v>
      </c>
      <c r="E7113" s="191">
        <v>419.42001299999998</v>
      </c>
      <c r="F7113" s="192">
        <v>419.42001299999998</v>
      </c>
      <c r="G7113" s="191">
        <v>142480000</v>
      </c>
      <c r="H7113" s="194">
        <f t="shared" si="111"/>
        <v>1.2891711076063424E-3</v>
      </c>
      <c r="I7113" s="193"/>
      <c r="J7113" s="197">
        <v>7111</v>
      </c>
      <c r="K7113" s="234">
        <v>1.2891711076063424E-3</v>
      </c>
      <c r="L7113" s="198">
        <v>1.2943228070565053E-2</v>
      </c>
    </row>
    <row r="7114" spans="1:12" ht="14.4" x14ac:dyDescent="0.3">
      <c r="A7114" s="7">
        <v>33823</v>
      </c>
      <c r="B7114" s="191">
        <v>420.58999599999999</v>
      </c>
      <c r="C7114" s="191">
        <v>423.45001200000002</v>
      </c>
      <c r="D7114" s="191">
        <v>418.51001000000002</v>
      </c>
      <c r="E7114" s="191">
        <v>418.88000499999998</v>
      </c>
      <c r="F7114" s="192">
        <v>418.88000499999998</v>
      </c>
      <c r="G7114" s="191">
        <v>190640000</v>
      </c>
      <c r="H7114" s="194">
        <f t="shared" si="111"/>
        <v>-4.0656958469359366E-3</v>
      </c>
      <c r="I7114" s="193"/>
      <c r="J7114" s="197">
        <v>7112</v>
      </c>
      <c r="K7114" s="234">
        <v>-4.0656958469359366E-3</v>
      </c>
      <c r="L7114" s="198">
        <v>1.2943251744009156E-2</v>
      </c>
    </row>
    <row r="7115" spans="1:12" ht="14.4" x14ac:dyDescent="0.3">
      <c r="A7115" s="7">
        <v>33822</v>
      </c>
      <c r="B7115" s="191">
        <v>422.19000199999999</v>
      </c>
      <c r="C7115" s="191">
        <v>422.35998499999999</v>
      </c>
      <c r="D7115" s="191">
        <v>420.26001000000002</v>
      </c>
      <c r="E7115" s="191">
        <v>420.58999599999999</v>
      </c>
      <c r="F7115" s="192">
        <v>420.58999599999999</v>
      </c>
      <c r="G7115" s="191">
        <v>181440000</v>
      </c>
      <c r="H7115" s="194">
        <f t="shared" si="111"/>
        <v>-3.7897770966163419E-3</v>
      </c>
      <c r="I7115" s="193"/>
      <c r="J7115" s="197">
        <v>7113</v>
      </c>
      <c r="K7115" s="234">
        <v>-3.7897770966163419E-3</v>
      </c>
      <c r="L7115" s="198">
        <v>1.2944354590004299E-2</v>
      </c>
    </row>
    <row r="7116" spans="1:12" ht="14.4" x14ac:dyDescent="0.3">
      <c r="A7116" s="7">
        <v>33821</v>
      </c>
      <c r="B7116" s="191">
        <v>424.35000600000001</v>
      </c>
      <c r="C7116" s="191">
        <v>424.35000600000001</v>
      </c>
      <c r="D7116" s="191">
        <v>421.92001299999998</v>
      </c>
      <c r="E7116" s="191">
        <v>422.19000199999999</v>
      </c>
      <c r="F7116" s="192">
        <v>422.19000199999999</v>
      </c>
      <c r="G7116" s="191">
        <v>172450000</v>
      </c>
      <c r="H7116" s="194">
        <f t="shared" si="111"/>
        <v>-5.1135429274746583E-3</v>
      </c>
      <c r="I7116" s="193"/>
      <c r="J7116" s="197">
        <v>7114</v>
      </c>
      <c r="K7116" s="234">
        <v>-5.1135429274746583E-3</v>
      </c>
      <c r="L7116" s="198">
        <v>1.2962464037225537E-2</v>
      </c>
    </row>
    <row r="7117" spans="1:12" ht="14.4" x14ac:dyDescent="0.3">
      <c r="A7117" s="7">
        <v>33820</v>
      </c>
      <c r="B7117" s="191">
        <v>425.08999599999999</v>
      </c>
      <c r="C7117" s="191">
        <v>425.14001500000001</v>
      </c>
      <c r="D7117" s="191">
        <v>423.10000600000001</v>
      </c>
      <c r="E7117" s="191">
        <v>424.35998499999999</v>
      </c>
      <c r="F7117" s="192">
        <v>424.35998499999999</v>
      </c>
      <c r="G7117" s="191">
        <v>166760000</v>
      </c>
      <c r="H7117" s="194">
        <f t="shared" si="111"/>
        <v>-1.717309291842263E-3</v>
      </c>
      <c r="I7117" s="193"/>
      <c r="J7117" s="197">
        <v>7115</v>
      </c>
      <c r="K7117" s="234">
        <v>-1.717309291842263E-3</v>
      </c>
      <c r="L7117" s="198">
        <v>1.2966099428217142E-2</v>
      </c>
    </row>
    <row r="7118" spans="1:12" ht="14.4" x14ac:dyDescent="0.3">
      <c r="A7118" s="7">
        <v>33819</v>
      </c>
      <c r="B7118" s="191">
        <v>424.19000199999999</v>
      </c>
      <c r="C7118" s="191">
        <v>425.08999599999999</v>
      </c>
      <c r="D7118" s="191">
        <v>422.83999599999999</v>
      </c>
      <c r="E7118" s="191">
        <v>425.08999599999999</v>
      </c>
      <c r="F7118" s="192">
        <v>425.08999599999999</v>
      </c>
      <c r="G7118" s="191">
        <v>164460000</v>
      </c>
      <c r="H7118" s="194">
        <f t="shared" si="111"/>
        <v>2.0744560917236453E-3</v>
      </c>
      <c r="I7118" s="193"/>
      <c r="J7118" s="197">
        <v>7116</v>
      </c>
      <c r="K7118" s="234">
        <v>2.0744560917236453E-3</v>
      </c>
      <c r="L7118" s="198">
        <v>1.2972948489615166E-2</v>
      </c>
    </row>
    <row r="7119" spans="1:12" ht="14.4" x14ac:dyDescent="0.3">
      <c r="A7119" s="7">
        <v>33816</v>
      </c>
      <c r="B7119" s="191">
        <v>423.92001299999998</v>
      </c>
      <c r="C7119" s="191">
        <v>424.79998799999998</v>
      </c>
      <c r="D7119" s="191">
        <v>422.459991</v>
      </c>
      <c r="E7119" s="191">
        <v>424.209991</v>
      </c>
      <c r="F7119" s="192">
        <v>424.209991</v>
      </c>
      <c r="G7119" s="191">
        <v>172920000</v>
      </c>
      <c r="H7119" s="194">
        <f t="shared" si="111"/>
        <v>6.8403942042721908E-4</v>
      </c>
      <c r="I7119" s="193"/>
      <c r="J7119" s="197">
        <v>7117</v>
      </c>
      <c r="K7119" s="234">
        <v>6.8403942042721908E-4</v>
      </c>
      <c r="L7119" s="198">
        <v>1.2973909968122435E-2</v>
      </c>
    </row>
    <row r="7120" spans="1:12" ht="14.4" x14ac:dyDescent="0.3">
      <c r="A7120" s="7">
        <v>33815</v>
      </c>
      <c r="B7120" s="191">
        <v>422.20001200000002</v>
      </c>
      <c r="C7120" s="191">
        <v>423.94000199999999</v>
      </c>
      <c r="D7120" s="191">
        <v>421.57000699999998</v>
      </c>
      <c r="E7120" s="191">
        <v>423.92001299999998</v>
      </c>
      <c r="F7120" s="192">
        <v>423.92001299999998</v>
      </c>
      <c r="G7120" s="191">
        <v>193410000</v>
      </c>
      <c r="H7120" s="194">
        <f t="shared" si="111"/>
        <v>4.002562480098064E-3</v>
      </c>
      <c r="I7120" s="193"/>
      <c r="J7120" s="197">
        <v>7118</v>
      </c>
      <c r="K7120" s="234">
        <v>4.002562480098064E-3</v>
      </c>
      <c r="L7120" s="198">
        <v>1.2982513795072828E-2</v>
      </c>
    </row>
    <row r="7121" spans="1:12" ht="14.4" x14ac:dyDescent="0.3">
      <c r="A7121" s="7">
        <v>33814</v>
      </c>
      <c r="B7121" s="191">
        <v>417.51998900000001</v>
      </c>
      <c r="C7121" s="191">
        <v>423.01998900000001</v>
      </c>
      <c r="D7121" s="191">
        <v>417.51998900000001</v>
      </c>
      <c r="E7121" s="191">
        <v>422.23001099999999</v>
      </c>
      <c r="F7121" s="192">
        <v>422.23001099999999</v>
      </c>
      <c r="G7121" s="191">
        <v>275850000</v>
      </c>
      <c r="H7121" s="194">
        <f t="shared" si="111"/>
        <v>1.12809497128052E-2</v>
      </c>
      <c r="I7121" s="193"/>
      <c r="J7121" s="197">
        <v>7119</v>
      </c>
      <c r="K7121" s="234">
        <v>1.12809497128052E-2</v>
      </c>
      <c r="L7121" s="198">
        <v>1.2989023346680922E-2</v>
      </c>
    </row>
    <row r="7122" spans="1:12" ht="14.4" x14ac:dyDescent="0.3">
      <c r="A7122" s="7">
        <v>33813</v>
      </c>
      <c r="B7122" s="191">
        <v>411.54998799999998</v>
      </c>
      <c r="C7122" s="191">
        <v>417.54998799999998</v>
      </c>
      <c r="D7122" s="191">
        <v>411.54998799999998</v>
      </c>
      <c r="E7122" s="191">
        <v>417.51998900000001</v>
      </c>
      <c r="F7122" s="192">
        <v>417.51998900000001</v>
      </c>
      <c r="G7122" s="191">
        <v>218060000</v>
      </c>
      <c r="H7122" s="194">
        <f t="shared" si="111"/>
        <v>1.4530737885074042E-2</v>
      </c>
      <c r="I7122" s="193"/>
      <c r="J7122" s="197">
        <v>7120</v>
      </c>
      <c r="K7122" s="234">
        <v>1.4530737885074042E-2</v>
      </c>
      <c r="L7122" s="198">
        <v>1.2990159650584728E-2</v>
      </c>
    </row>
    <row r="7123" spans="1:12" ht="14.4" x14ac:dyDescent="0.3">
      <c r="A7123" s="7">
        <v>33812</v>
      </c>
      <c r="B7123" s="191">
        <v>411.60000600000001</v>
      </c>
      <c r="C7123" s="191">
        <v>412.67001299999998</v>
      </c>
      <c r="D7123" s="191">
        <v>411.26998900000001</v>
      </c>
      <c r="E7123" s="191">
        <v>411.540009</v>
      </c>
      <c r="F7123" s="192">
        <v>411.540009</v>
      </c>
      <c r="G7123" s="191">
        <v>164700000</v>
      </c>
      <c r="H7123" s="194">
        <f t="shared" si="111"/>
        <v>-1.4576530399761426E-4</v>
      </c>
      <c r="I7123" s="193"/>
      <c r="J7123" s="197">
        <v>7121</v>
      </c>
      <c r="K7123" s="234">
        <v>-1.4576530399761426E-4</v>
      </c>
      <c r="L7123" s="198">
        <v>1.300463082570155E-2</v>
      </c>
    </row>
    <row r="7124" spans="1:12" ht="14.4" x14ac:dyDescent="0.3">
      <c r="A7124" s="7">
        <v>33809</v>
      </c>
      <c r="B7124" s="191">
        <v>412.07000699999998</v>
      </c>
      <c r="C7124" s="191">
        <v>412.07000699999998</v>
      </c>
      <c r="D7124" s="191">
        <v>409.92999300000002</v>
      </c>
      <c r="E7124" s="191">
        <v>411.60000600000001</v>
      </c>
      <c r="F7124" s="192">
        <v>411.60000600000001</v>
      </c>
      <c r="G7124" s="191">
        <v>163890000</v>
      </c>
      <c r="H7124" s="194">
        <f t="shared" si="111"/>
        <v>-1.1647762937830059E-3</v>
      </c>
      <c r="I7124" s="193"/>
      <c r="J7124" s="197">
        <v>7122</v>
      </c>
      <c r="K7124" s="234">
        <v>-1.1647762937830059E-3</v>
      </c>
      <c r="L7124" s="198">
        <v>1.3009813744635538E-2</v>
      </c>
    </row>
    <row r="7125" spans="1:12" ht="14.4" x14ac:dyDescent="0.3">
      <c r="A7125" s="7">
        <v>33808</v>
      </c>
      <c r="B7125" s="191">
        <v>410.92999300000002</v>
      </c>
      <c r="C7125" s="191">
        <v>412.07998700000002</v>
      </c>
      <c r="D7125" s="191">
        <v>409.80999800000001</v>
      </c>
      <c r="E7125" s="191">
        <v>412.07998700000002</v>
      </c>
      <c r="F7125" s="192">
        <v>412.07998700000002</v>
      </c>
      <c r="G7125" s="191">
        <v>175490000</v>
      </c>
      <c r="H7125" s="194">
        <f t="shared" si="111"/>
        <v>2.7985156099325959E-3</v>
      </c>
      <c r="I7125" s="193"/>
      <c r="J7125" s="197">
        <v>7123</v>
      </c>
      <c r="K7125" s="234">
        <v>2.7985156099325959E-3</v>
      </c>
      <c r="L7125" s="198">
        <v>1.3016692111959249E-2</v>
      </c>
    </row>
    <row r="7126" spans="1:12" ht="14.4" x14ac:dyDescent="0.3">
      <c r="A7126" s="7">
        <v>33807</v>
      </c>
      <c r="B7126" s="191">
        <v>413.73998999999998</v>
      </c>
      <c r="C7126" s="191">
        <v>413.73998999999998</v>
      </c>
      <c r="D7126" s="191">
        <v>409.95001200000002</v>
      </c>
      <c r="E7126" s="191">
        <v>410.92999300000002</v>
      </c>
      <c r="F7126" s="192">
        <v>410.92999300000002</v>
      </c>
      <c r="G7126" s="191">
        <v>190160000</v>
      </c>
      <c r="H7126" s="194">
        <f t="shared" si="111"/>
        <v>-6.8397547650871282E-3</v>
      </c>
      <c r="I7126" s="193"/>
      <c r="J7126" s="197">
        <v>7124</v>
      </c>
      <c r="K7126" s="234">
        <v>-6.8397547650871282E-3</v>
      </c>
      <c r="L7126" s="198">
        <v>1.3017017418171808E-2</v>
      </c>
    </row>
    <row r="7127" spans="1:12" ht="14.4" x14ac:dyDescent="0.3">
      <c r="A7127" s="7">
        <v>33806</v>
      </c>
      <c r="B7127" s="191">
        <v>413.75</v>
      </c>
      <c r="C7127" s="191">
        <v>414.92001299999998</v>
      </c>
      <c r="D7127" s="191">
        <v>413.10000600000001</v>
      </c>
      <c r="E7127" s="191">
        <v>413.76001000000002</v>
      </c>
      <c r="F7127" s="192">
        <v>413.76001000000002</v>
      </c>
      <c r="G7127" s="191">
        <v>173760000</v>
      </c>
      <c r="H7127" s="194">
        <f t="shared" si="111"/>
        <v>2.4193353474374625E-5</v>
      </c>
      <c r="I7127" s="193"/>
      <c r="J7127" s="197">
        <v>7125</v>
      </c>
      <c r="K7127" s="234">
        <v>2.4193353474374625E-5</v>
      </c>
      <c r="L7127" s="198">
        <v>1.3026314761174733E-2</v>
      </c>
    </row>
    <row r="7128" spans="1:12" ht="14.4" x14ac:dyDescent="0.3">
      <c r="A7128" s="7">
        <v>33805</v>
      </c>
      <c r="B7128" s="191">
        <v>415.61999500000002</v>
      </c>
      <c r="C7128" s="191">
        <v>415.61999500000002</v>
      </c>
      <c r="D7128" s="191">
        <v>410.72000100000002</v>
      </c>
      <c r="E7128" s="191">
        <v>413.75</v>
      </c>
      <c r="F7128" s="192">
        <v>413.75</v>
      </c>
      <c r="G7128" s="191">
        <v>165760000</v>
      </c>
      <c r="H7128" s="194">
        <f t="shared" si="111"/>
        <v>-4.4992902711526598E-3</v>
      </c>
      <c r="I7128" s="193"/>
      <c r="J7128" s="197">
        <v>7126</v>
      </c>
      <c r="K7128" s="234">
        <v>-4.4992902711526598E-3</v>
      </c>
      <c r="L7128" s="198">
        <v>1.3031498761816985E-2</v>
      </c>
    </row>
    <row r="7129" spans="1:12" ht="14.4" x14ac:dyDescent="0.3">
      <c r="A7129" s="7">
        <v>33802</v>
      </c>
      <c r="B7129" s="191">
        <v>417.540009</v>
      </c>
      <c r="C7129" s="191">
        <v>417.540009</v>
      </c>
      <c r="D7129" s="191">
        <v>412.959991</v>
      </c>
      <c r="E7129" s="191">
        <v>415.61999500000002</v>
      </c>
      <c r="F7129" s="192">
        <v>415.61999500000002</v>
      </c>
      <c r="G7129" s="191">
        <v>192120000</v>
      </c>
      <c r="H7129" s="194">
        <f t="shared" si="111"/>
        <v>-4.5983952642008503E-3</v>
      </c>
      <c r="I7129" s="193"/>
      <c r="J7129" s="197">
        <v>7127</v>
      </c>
      <c r="K7129" s="234">
        <v>-4.5983952642008503E-3</v>
      </c>
      <c r="L7129" s="198">
        <v>1.3033617523939167E-2</v>
      </c>
    </row>
    <row r="7130" spans="1:12" ht="14.4" x14ac:dyDescent="0.3">
      <c r="A7130" s="7">
        <v>33801</v>
      </c>
      <c r="B7130" s="191">
        <v>417.040009</v>
      </c>
      <c r="C7130" s="191">
        <v>417.92999300000002</v>
      </c>
      <c r="D7130" s="191">
        <v>414.790009</v>
      </c>
      <c r="E7130" s="191">
        <v>417.540009</v>
      </c>
      <c r="F7130" s="192">
        <v>417.540009</v>
      </c>
      <c r="G7130" s="191">
        <v>206900000</v>
      </c>
      <c r="H7130" s="194">
        <f t="shared" si="111"/>
        <v>1.0549100783278102E-3</v>
      </c>
      <c r="I7130" s="193"/>
      <c r="J7130" s="197">
        <v>7128</v>
      </c>
      <c r="K7130" s="234">
        <v>1.0549100783278102E-3</v>
      </c>
      <c r="L7130" s="198">
        <v>1.3040132984841329E-2</v>
      </c>
    </row>
    <row r="7131" spans="1:12" ht="14.4" x14ac:dyDescent="0.3">
      <c r="A7131" s="7">
        <v>33800</v>
      </c>
      <c r="B7131" s="191">
        <v>417.67999300000002</v>
      </c>
      <c r="C7131" s="191">
        <v>417.80999800000001</v>
      </c>
      <c r="D7131" s="191">
        <v>416.290009</v>
      </c>
      <c r="E7131" s="191">
        <v>417.10000600000001</v>
      </c>
      <c r="F7131" s="192">
        <v>417.10000600000001</v>
      </c>
      <c r="G7131" s="191">
        <v>206560000</v>
      </c>
      <c r="H7131" s="194">
        <f t="shared" si="111"/>
        <v>-1.3885917681482457E-3</v>
      </c>
      <c r="I7131" s="193"/>
      <c r="J7131" s="197">
        <v>7129</v>
      </c>
      <c r="K7131" s="234">
        <v>-1.3885917681482457E-3</v>
      </c>
      <c r="L7131" s="198">
        <v>1.3050453416020595E-2</v>
      </c>
    </row>
    <row r="7132" spans="1:12" ht="14.4" x14ac:dyDescent="0.3">
      <c r="A7132" s="7">
        <v>33799</v>
      </c>
      <c r="B7132" s="191">
        <v>414.85998499999999</v>
      </c>
      <c r="C7132" s="191">
        <v>417.69000199999999</v>
      </c>
      <c r="D7132" s="191">
        <v>414.32998700000002</v>
      </c>
      <c r="E7132" s="191">
        <v>417.67999300000002</v>
      </c>
      <c r="F7132" s="192">
        <v>417.67999300000002</v>
      </c>
      <c r="G7132" s="191">
        <v>195570000</v>
      </c>
      <c r="H7132" s="194">
        <f t="shared" si="111"/>
        <v>6.7732013253935302E-3</v>
      </c>
      <c r="I7132" s="193"/>
      <c r="J7132" s="197">
        <v>7130</v>
      </c>
      <c r="K7132" s="234">
        <v>6.7732013253935302E-3</v>
      </c>
      <c r="L7132" s="198">
        <v>1.306084398255798E-2</v>
      </c>
    </row>
    <row r="7133" spans="1:12" ht="14.4" x14ac:dyDescent="0.3">
      <c r="A7133" s="7">
        <v>33798</v>
      </c>
      <c r="B7133" s="191">
        <v>414.61999500000002</v>
      </c>
      <c r="C7133" s="191">
        <v>415.85998499999999</v>
      </c>
      <c r="D7133" s="191">
        <v>413.92999300000002</v>
      </c>
      <c r="E7133" s="191">
        <v>414.86999500000002</v>
      </c>
      <c r="F7133" s="192">
        <v>414.86999500000002</v>
      </c>
      <c r="G7133" s="191">
        <v>148870000</v>
      </c>
      <c r="H7133" s="194">
        <f t="shared" si="111"/>
        <v>6.0296175537795762E-4</v>
      </c>
      <c r="I7133" s="193"/>
      <c r="J7133" s="197">
        <v>7131</v>
      </c>
      <c r="K7133" s="234">
        <v>6.0296175537795762E-4</v>
      </c>
      <c r="L7133" s="198">
        <v>1.3117533323208135E-2</v>
      </c>
    </row>
    <row r="7134" spans="1:12" ht="14.4" x14ac:dyDescent="0.3">
      <c r="A7134" s="7">
        <v>33795</v>
      </c>
      <c r="B7134" s="191">
        <v>414.23001099999999</v>
      </c>
      <c r="C7134" s="191">
        <v>415.88000499999998</v>
      </c>
      <c r="D7134" s="191">
        <v>413.33999599999999</v>
      </c>
      <c r="E7134" s="191">
        <v>414.61999500000002</v>
      </c>
      <c r="F7134" s="192">
        <v>414.61999500000002</v>
      </c>
      <c r="G7134" s="191">
        <v>164770000</v>
      </c>
      <c r="H7134" s="194">
        <f t="shared" si="111"/>
        <v>9.4146727577405483E-4</v>
      </c>
      <c r="I7134" s="193"/>
      <c r="J7134" s="197">
        <v>7132</v>
      </c>
      <c r="K7134" s="234">
        <v>9.4146727577405483E-4</v>
      </c>
      <c r="L7134" s="198">
        <v>1.3119972740464874E-2</v>
      </c>
    </row>
    <row r="7135" spans="1:12" ht="14.4" x14ac:dyDescent="0.3">
      <c r="A7135" s="7">
        <v>33794</v>
      </c>
      <c r="B7135" s="191">
        <v>410.27999899999998</v>
      </c>
      <c r="C7135" s="191">
        <v>414.69000199999999</v>
      </c>
      <c r="D7135" s="191">
        <v>410.26001000000002</v>
      </c>
      <c r="E7135" s="191">
        <v>414.23001099999999</v>
      </c>
      <c r="F7135" s="192">
        <v>414.23001099999999</v>
      </c>
      <c r="G7135" s="191">
        <v>207980000</v>
      </c>
      <c r="H7135" s="194">
        <f t="shared" si="111"/>
        <v>9.6276006864278452E-3</v>
      </c>
      <c r="I7135" s="193"/>
      <c r="J7135" s="197">
        <v>7133</v>
      </c>
      <c r="K7135" s="234">
        <v>9.6276006864278452E-3</v>
      </c>
      <c r="L7135" s="198">
        <v>1.3120222592333135E-2</v>
      </c>
    </row>
    <row r="7136" spans="1:12" ht="14.4" x14ac:dyDescent="0.3">
      <c r="A7136" s="7">
        <v>33793</v>
      </c>
      <c r="B7136" s="191">
        <v>409.14999399999999</v>
      </c>
      <c r="C7136" s="191">
        <v>410.27999899999998</v>
      </c>
      <c r="D7136" s="191">
        <v>407.20001200000002</v>
      </c>
      <c r="E7136" s="191">
        <v>410.27999899999998</v>
      </c>
      <c r="F7136" s="192">
        <v>410.27999899999998</v>
      </c>
      <c r="G7136" s="191">
        <v>201030000</v>
      </c>
      <c r="H7136" s="194">
        <f t="shared" si="111"/>
        <v>2.7373032286898704E-3</v>
      </c>
      <c r="I7136" s="193"/>
      <c r="J7136" s="197">
        <v>7134</v>
      </c>
      <c r="K7136" s="234">
        <v>2.7373032286898704E-3</v>
      </c>
      <c r="L7136" s="198">
        <v>1.3120587326188413E-2</v>
      </c>
    </row>
    <row r="7137" spans="1:12" ht="14.4" x14ac:dyDescent="0.3">
      <c r="A7137" s="7">
        <v>33792</v>
      </c>
      <c r="B7137" s="191">
        <v>413.82998700000002</v>
      </c>
      <c r="C7137" s="191">
        <v>415.32998700000002</v>
      </c>
      <c r="D7137" s="191">
        <v>408.57998700000002</v>
      </c>
      <c r="E7137" s="191">
        <v>409.16000400000001</v>
      </c>
      <c r="F7137" s="192">
        <v>409.16000400000001</v>
      </c>
      <c r="G7137" s="191">
        <v>226050000</v>
      </c>
      <c r="H7137" s="194">
        <f t="shared" si="111"/>
        <v>-1.1308699123416699E-2</v>
      </c>
      <c r="I7137" s="193"/>
      <c r="J7137" s="197">
        <v>7135</v>
      </c>
      <c r="K7137" s="234">
        <v>-1.1308699123416699E-2</v>
      </c>
      <c r="L7137" s="198">
        <v>1.312961489624671E-2</v>
      </c>
    </row>
    <row r="7138" spans="1:12" ht="14.4" x14ac:dyDescent="0.3">
      <c r="A7138" s="7">
        <v>33791</v>
      </c>
      <c r="B7138" s="191">
        <v>411.76998900000001</v>
      </c>
      <c r="C7138" s="191">
        <v>413.83999599999999</v>
      </c>
      <c r="D7138" s="191">
        <v>410.459991</v>
      </c>
      <c r="E7138" s="191">
        <v>413.83999599999999</v>
      </c>
      <c r="F7138" s="192">
        <v>413.83999599999999</v>
      </c>
      <c r="G7138" s="191">
        <v>186920000</v>
      </c>
      <c r="H7138" s="194">
        <f t="shared" si="111"/>
        <v>5.0270953573548936E-3</v>
      </c>
      <c r="I7138" s="193"/>
      <c r="J7138" s="197">
        <v>7136</v>
      </c>
      <c r="K7138" s="234">
        <v>5.0270953573548936E-3</v>
      </c>
      <c r="L7138" s="198">
        <v>1.3129688064370764E-2</v>
      </c>
    </row>
    <row r="7139" spans="1:12" ht="14.4" x14ac:dyDescent="0.3">
      <c r="A7139" s="7">
        <v>33787</v>
      </c>
      <c r="B7139" s="191">
        <v>412.88000499999998</v>
      </c>
      <c r="C7139" s="191">
        <v>415.709991</v>
      </c>
      <c r="D7139" s="191">
        <v>410.07000699999998</v>
      </c>
      <c r="E7139" s="191">
        <v>411.76998900000001</v>
      </c>
      <c r="F7139" s="192">
        <v>411.76998900000001</v>
      </c>
      <c r="G7139" s="191">
        <v>220200000</v>
      </c>
      <c r="H7139" s="194">
        <f t="shared" si="111"/>
        <v>-2.6884711939488891E-3</v>
      </c>
      <c r="I7139" s="193"/>
      <c r="J7139" s="197">
        <v>7137</v>
      </c>
      <c r="K7139" s="234">
        <v>-2.6884711939488891E-3</v>
      </c>
      <c r="L7139" s="198">
        <v>1.3130352703561707E-2</v>
      </c>
    </row>
    <row r="7140" spans="1:12" ht="14.4" x14ac:dyDescent="0.3">
      <c r="A7140" s="7">
        <v>33786</v>
      </c>
      <c r="B7140" s="191">
        <v>408.20001200000002</v>
      </c>
      <c r="C7140" s="191">
        <v>412.88000499999998</v>
      </c>
      <c r="D7140" s="191">
        <v>408.20001200000002</v>
      </c>
      <c r="E7140" s="191">
        <v>412.88000499999998</v>
      </c>
      <c r="F7140" s="192">
        <v>412.88000499999998</v>
      </c>
      <c r="G7140" s="191">
        <v>214250000</v>
      </c>
      <c r="H7140" s="194">
        <f t="shared" si="111"/>
        <v>1.1613637050510663E-2</v>
      </c>
      <c r="I7140" s="193"/>
      <c r="J7140" s="197">
        <v>7138</v>
      </c>
      <c r="K7140" s="234">
        <v>1.1613637050510663E-2</v>
      </c>
      <c r="L7140" s="198">
        <v>1.316028009457766E-2</v>
      </c>
    </row>
    <row r="7141" spans="1:12" ht="14.4" x14ac:dyDescent="0.3">
      <c r="A7141" s="7">
        <v>33785</v>
      </c>
      <c r="B7141" s="191">
        <v>408.94000199999999</v>
      </c>
      <c r="C7141" s="191">
        <v>409.63000499999998</v>
      </c>
      <c r="D7141" s="191">
        <v>407.85000600000001</v>
      </c>
      <c r="E7141" s="191">
        <v>408.14001500000001</v>
      </c>
      <c r="F7141" s="192">
        <v>408.14001500000001</v>
      </c>
      <c r="G7141" s="191">
        <v>195530000</v>
      </c>
      <c r="H7141" s="194">
        <f t="shared" si="111"/>
        <v>-1.9562454054078754E-3</v>
      </c>
      <c r="I7141" s="193"/>
      <c r="J7141" s="197">
        <v>7139</v>
      </c>
      <c r="K7141" s="234">
        <v>-1.9562454054078754E-3</v>
      </c>
      <c r="L7141" s="198">
        <v>1.3163241734930208E-2</v>
      </c>
    </row>
    <row r="7142" spans="1:12" ht="14.4" x14ac:dyDescent="0.3">
      <c r="A7142" s="7">
        <v>33784</v>
      </c>
      <c r="B7142" s="191">
        <v>403.47000100000002</v>
      </c>
      <c r="C7142" s="191">
        <v>408.959991</v>
      </c>
      <c r="D7142" s="191">
        <v>403.47000100000002</v>
      </c>
      <c r="E7142" s="191">
        <v>408.94000199999999</v>
      </c>
      <c r="F7142" s="192">
        <v>408.94000199999999</v>
      </c>
      <c r="G7142" s="191">
        <v>176750000</v>
      </c>
      <c r="H7142" s="194">
        <f t="shared" si="111"/>
        <v>1.3607608964453266E-2</v>
      </c>
      <c r="I7142" s="193"/>
      <c r="J7142" s="197">
        <v>7140</v>
      </c>
      <c r="K7142" s="234">
        <v>1.3607608964453266E-2</v>
      </c>
      <c r="L7142" s="198">
        <v>1.3183053048657441E-2</v>
      </c>
    </row>
    <row r="7143" spans="1:12" ht="14.4" x14ac:dyDescent="0.3">
      <c r="A7143" s="7">
        <v>33781</v>
      </c>
      <c r="B7143" s="191">
        <v>403.11999500000002</v>
      </c>
      <c r="C7143" s="191">
        <v>403.51001000000002</v>
      </c>
      <c r="D7143" s="191">
        <v>401.94000199999999</v>
      </c>
      <c r="E7143" s="191">
        <v>403.45001200000002</v>
      </c>
      <c r="F7143" s="192">
        <v>403.45001200000002</v>
      </c>
      <c r="G7143" s="191">
        <v>154430000</v>
      </c>
      <c r="H7143" s="194">
        <f t="shared" si="111"/>
        <v>8.18656985744401E-4</v>
      </c>
      <c r="I7143" s="193"/>
      <c r="J7143" s="197">
        <v>7141</v>
      </c>
      <c r="K7143" s="234">
        <v>8.18656985744401E-4</v>
      </c>
      <c r="L7143" s="198">
        <v>1.3187029545544919E-2</v>
      </c>
    </row>
    <row r="7144" spans="1:12" ht="14.4" x14ac:dyDescent="0.3">
      <c r="A7144" s="7">
        <v>33780</v>
      </c>
      <c r="B7144" s="191">
        <v>403.82998700000002</v>
      </c>
      <c r="C7144" s="191">
        <v>405.52999899999998</v>
      </c>
      <c r="D7144" s="191">
        <v>402.01001000000002</v>
      </c>
      <c r="E7144" s="191">
        <v>403.11999500000002</v>
      </c>
      <c r="F7144" s="192">
        <v>403.11999500000002</v>
      </c>
      <c r="G7144" s="191">
        <v>182960000</v>
      </c>
      <c r="H7144" s="194">
        <f t="shared" si="111"/>
        <v>-1.7828868045055347E-3</v>
      </c>
      <c r="I7144" s="193"/>
      <c r="J7144" s="197">
        <v>7142</v>
      </c>
      <c r="K7144" s="234">
        <v>-1.7828868045055347E-3</v>
      </c>
      <c r="L7144" s="198">
        <v>1.3188077616966812E-2</v>
      </c>
    </row>
    <row r="7145" spans="1:12" ht="14.4" x14ac:dyDescent="0.3">
      <c r="A7145" s="7">
        <v>33779</v>
      </c>
      <c r="B7145" s="191">
        <v>404.04998799999998</v>
      </c>
      <c r="C7145" s="191">
        <v>404.76001000000002</v>
      </c>
      <c r="D7145" s="191">
        <v>403.26001000000002</v>
      </c>
      <c r="E7145" s="191">
        <v>403.83999599999999</v>
      </c>
      <c r="F7145" s="192">
        <v>403.83999599999999</v>
      </c>
      <c r="G7145" s="191">
        <v>193870000</v>
      </c>
      <c r="H7145" s="194">
        <f t="shared" si="111"/>
        <v>-4.9503265900583781E-4</v>
      </c>
      <c r="I7145" s="193"/>
      <c r="J7145" s="197">
        <v>7143</v>
      </c>
      <c r="K7145" s="234">
        <v>-4.9503265900583781E-4</v>
      </c>
      <c r="L7145" s="198">
        <v>1.3219002217462663E-2</v>
      </c>
    </row>
    <row r="7146" spans="1:12" ht="14.4" x14ac:dyDescent="0.3">
      <c r="A7146" s="7">
        <v>33778</v>
      </c>
      <c r="B7146" s="191">
        <v>403.39999399999999</v>
      </c>
      <c r="C7146" s="191">
        <v>405.41000400000001</v>
      </c>
      <c r="D7146" s="191">
        <v>403.39999399999999</v>
      </c>
      <c r="E7146" s="191">
        <v>404.040009</v>
      </c>
      <c r="F7146" s="192">
        <v>404.040009</v>
      </c>
      <c r="G7146" s="191">
        <v>189190000</v>
      </c>
      <c r="H7146" s="194">
        <f t="shared" si="111"/>
        <v>1.5865518332159553E-3</v>
      </c>
      <c r="I7146" s="193"/>
      <c r="J7146" s="197">
        <v>7144</v>
      </c>
      <c r="K7146" s="234">
        <v>1.5865518332159553E-3</v>
      </c>
      <c r="L7146" s="198">
        <v>1.3224235237584134E-2</v>
      </c>
    </row>
    <row r="7147" spans="1:12" ht="14.4" x14ac:dyDescent="0.3">
      <c r="A7147" s="7">
        <v>33777</v>
      </c>
      <c r="B7147" s="191">
        <v>403.64001500000001</v>
      </c>
      <c r="C7147" s="191">
        <v>403.64001500000001</v>
      </c>
      <c r="D7147" s="191">
        <v>399.92001299999998</v>
      </c>
      <c r="E7147" s="191">
        <v>403.39999399999999</v>
      </c>
      <c r="F7147" s="192">
        <v>403.39999399999999</v>
      </c>
      <c r="G7147" s="191">
        <v>169370000</v>
      </c>
      <c r="H7147" s="194">
        <f t="shared" si="111"/>
        <v>-6.6891022692832692E-4</v>
      </c>
      <c r="I7147" s="193"/>
      <c r="J7147" s="197">
        <v>7145</v>
      </c>
      <c r="K7147" s="234">
        <v>-6.6891022692832692E-4</v>
      </c>
      <c r="L7147" s="198">
        <v>1.3265480847099814E-2</v>
      </c>
    </row>
    <row r="7148" spans="1:12" ht="14.4" x14ac:dyDescent="0.3">
      <c r="A7148" s="7">
        <v>33774</v>
      </c>
      <c r="B7148" s="191">
        <v>400.959991</v>
      </c>
      <c r="C7148" s="191">
        <v>404.23001099999999</v>
      </c>
      <c r="D7148" s="191">
        <v>400.959991</v>
      </c>
      <c r="E7148" s="191">
        <v>403.67001299999998</v>
      </c>
      <c r="F7148" s="192">
        <v>403.67001299999998</v>
      </c>
      <c r="G7148" s="191">
        <v>233460000</v>
      </c>
      <c r="H7148" s="194">
        <f t="shared" si="111"/>
        <v>6.7588339505922947E-3</v>
      </c>
      <c r="I7148" s="193"/>
      <c r="J7148" s="197">
        <v>7146</v>
      </c>
      <c r="K7148" s="234">
        <v>6.7588339505922947E-3</v>
      </c>
      <c r="L7148" s="198">
        <v>1.3266832823355884E-2</v>
      </c>
    </row>
    <row r="7149" spans="1:12" ht="14.4" x14ac:dyDescent="0.3">
      <c r="A7149" s="7">
        <v>33773</v>
      </c>
      <c r="B7149" s="191">
        <v>402.26001000000002</v>
      </c>
      <c r="C7149" s="191">
        <v>402.67999300000002</v>
      </c>
      <c r="D7149" s="191">
        <v>400.51001000000002</v>
      </c>
      <c r="E7149" s="191">
        <v>400.959991</v>
      </c>
      <c r="F7149" s="192">
        <v>400.959991</v>
      </c>
      <c r="G7149" s="191">
        <v>225600000</v>
      </c>
      <c r="H7149" s="194">
        <f t="shared" si="111"/>
        <v>-3.2317878180334659E-3</v>
      </c>
      <c r="I7149" s="193"/>
      <c r="J7149" s="197">
        <v>7147</v>
      </c>
      <c r="K7149" s="234">
        <v>-3.2317878180334659E-3</v>
      </c>
      <c r="L7149" s="198">
        <v>1.3288663408685187E-2</v>
      </c>
    </row>
    <row r="7150" spans="1:12" ht="14.4" x14ac:dyDescent="0.3">
      <c r="A7150" s="7">
        <v>33772</v>
      </c>
      <c r="B7150" s="191">
        <v>408.32998700000002</v>
      </c>
      <c r="C7150" s="191">
        <v>408.32998700000002</v>
      </c>
      <c r="D7150" s="191">
        <v>401.98001099999999</v>
      </c>
      <c r="E7150" s="191">
        <v>402.26001000000002</v>
      </c>
      <c r="F7150" s="192">
        <v>402.26001000000002</v>
      </c>
      <c r="G7150" s="191">
        <v>227760000</v>
      </c>
      <c r="H7150" s="194">
        <f t="shared" si="111"/>
        <v>-1.4841293338829595E-2</v>
      </c>
      <c r="I7150" s="193"/>
      <c r="J7150" s="197">
        <v>7148</v>
      </c>
      <c r="K7150" s="234">
        <v>-1.4841293338829595E-2</v>
      </c>
      <c r="L7150" s="198">
        <v>1.3289693139020783E-2</v>
      </c>
    </row>
    <row r="7151" spans="1:12" ht="14.4" x14ac:dyDescent="0.3">
      <c r="A7151" s="7">
        <v>33771</v>
      </c>
      <c r="B7151" s="191">
        <v>410.290009</v>
      </c>
      <c r="C7151" s="191">
        <v>411.39999399999999</v>
      </c>
      <c r="D7151" s="191">
        <v>408.32000699999998</v>
      </c>
      <c r="E7151" s="191">
        <v>408.32000699999998</v>
      </c>
      <c r="F7151" s="192">
        <v>408.32000699999998</v>
      </c>
      <c r="G7151" s="191">
        <v>194400000</v>
      </c>
      <c r="H7151" s="194">
        <f t="shared" si="111"/>
        <v>-4.8014866479481402E-3</v>
      </c>
      <c r="I7151" s="193"/>
      <c r="J7151" s="197">
        <v>7149</v>
      </c>
      <c r="K7151" s="234">
        <v>-4.8014866479481402E-3</v>
      </c>
      <c r="L7151" s="198">
        <v>1.3296364927385515E-2</v>
      </c>
    </row>
    <row r="7152" spans="1:12" ht="14.4" x14ac:dyDescent="0.3">
      <c r="A7152" s="7">
        <v>33770</v>
      </c>
      <c r="B7152" s="191">
        <v>409.76001000000002</v>
      </c>
      <c r="C7152" s="191">
        <v>411.67999300000002</v>
      </c>
      <c r="D7152" s="191">
        <v>408.13000499999998</v>
      </c>
      <c r="E7152" s="191">
        <v>410.290009</v>
      </c>
      <c r="F7152" s="192">
        <v>410.290009</v>
      </c>
      <c r="G7152" s="191">
        <v>164080000</v>
      </c>
      <c r="H7152" s="194">
        <f t="shared" si="111"/>
        <v>1.2934375904568511E-3</v>
      </c>
      <c r="I7152" s="193"/>
      <c r="J7152" s="197">
        <v>7150</v>
      </c>
      <c r="K7152" s="234">
        <v>1.2934375904568511E-3</v>
      </c>
      <c r="L7152" s="198">
        <v>1.3301886898100355E-2</v>
      </c>
    </row>
    <row r="7153" spans="1:12" ht="14.4" x14ac:dyDescent="0.3">
      <c r="A7153" s="7">
        <v>33767</v>
      </c>
      <c r="B7153" s="191">
        <v>409.07998700000002</v>
      </c>
      <c r="C7153" s="191">
        <v>411.85998499999999</v>
      </c>
      <c r="D7153" s="191">
        <v>409.07998700000002</v>
      </c>
      <c r="E7153" s="191">
        <v>409.76001000000002</v>
      </c>
      <c r="F7153" s="192">
        <v>409.76001000000002</v>
      </c>
      <c r="G7153" s="191">
        <v>181860000</v>
      </c>
      <c r="H7153" s="194">
        <f t="shared" si="111"/>
        <v>1.7357829625459804E-3</v>
      </c>
      <c r="I7153" s="193"/>
      <c r="J7153" s="197">
        <v>7151</v>
      </c>
      <c r="K7153" s="234">
        <v>1.7357829625459804E-3</v>
      </c>
      <c r="L7153" s="198">
        <v>1.3304550698991171E-2</v>
      </c>
    </row>
    <row r="7154" spans="1:12" ht="14.4" x14ac:dyDescent="0.3">
      <c r="A7154" s="7">
        <v>33766</v>
      </c>
      <c r="B7154" s="191">
        <v>407.25</v>
      </c>
      <c r="C7154" s="191">
        <v>409.04998799999998</v>
      </c>
      <c r="D7154" s="191">
        <v>406.10998499999999</v>
      </c>
      <c r="E7154" s="191">
        <v>409.04998799999998</v>
      </c>
      <c r="F7154" s="192">
        <v>409.04998799999998</v>
      </c>
      <c r="G7154" s="191">
        <v>204780000</v>
      </c>
      <c r="H7154" s="194">
        <f t="shared" si="111"/>
        <v>4.4198600368323751E-3</v>
      </c>
      <c r="I7154" s="193"/>
      <c r="J7154" s="197">
        <v>7152</v>
      </c>
      <c r="K7154" s="234">
        <v>4.4198600368323751E-3</v>
      </c>
      <c r="L7154" s="198">
        <v>1.3317178543416642E-2</v>
      </c>
    </row>
    <row r="7155" spans="1:12" ht="14.4" x14ac:dyDescent="0.3">
      <c r="A7155" s="7">
        <v>33765</v>
      </c>
      <c r="B7155" s="191">
        <v>410.05999800000001</v>
      </c>
      <c r="C7155" s="191">
        <v>410.10000600000001</v>
      </c>
      <c r="D7155" s="191">
        <v>406.80999800000001</v>
      </c>
      <c r="E7155" s="191">
        <v>407.25</v>
      </c>
      <c r="F7155" s="192">
        <v>407.25</v>
      </c>
      <c r="G7155" s="191">
        <v>210750000</v>
      </c>
      <c r="H7155" s="194">
        <f t="shared" si="111"/>
        <v>-6.8526508650083133E-3</v>
      </c>
      <c r="I7155" s="193"/>
      <c r="J7155" s="197">
        <v>7153</v>
      </c>
      <c r="K7155" s="234">
        <v>-6.8526508650083133E-3</v>
      </c>
      <c r="L7155" s="198">
        <v>1.33254538737708E-2</v>
      </c>
    </row>
    <row r="7156" spans="1:12" ht="14.4" x14ac:dyDescent="0.3">
      <c r="A7156" s="7">
        <v>33764</v>
      </c>
      <c r="B7156" s="191">
        <v>413.39999399999999</v>
      </c>
      <c r="C7156" s="191">
        <v>413.55999800000001</v>
      </c>
      <c r="D7156" s="191">
        <v>409.29998799999998</v>
      </c>
      <c r="E7156" s="191">
        <v>410.05999800000001</v>
      </c>
      <c r="F7156" s="192">
        <v>410.05999800000001</v>
      </c>
      <c r="G7156" s="191">
        <v>191170000</v>
      </c>
      <c r="H7156" s="194">
        <f t="shared" si="111"/>
        <v>-7.983324752636585E-3</v>
      </c>
      <c r="I7156" s="193"/>
      <c r="J7156" s="197">
        <v>7154</v>
      </c>
      <c r="K7156" s="234">
        <v>-7.983324752636585E-3</v>
      </c>
      <c r="L7156" s="198">
        <v>1.3364078570495473E-2</v>
      </c>
    </row>
    <row r="7157" spans="1:12" ht="14.4" x14ac:dyDescent="0.3">
      <c r="A7157" s="7">
        <v>33763</v>
      </c>
      <c r="B7157" s="191">
        <v>413.48001099999999</v>
      </c>
      <c r="C7157" s="191">
        <v>413.95001200000002</v>
      </c>
      <c r="D7157" s="191">
        <v>412.02999899999998</v>
      </c>
      <c r="E7157" s="191">
        <v>413.35998499999999</v>
      </c>
      <c r="F7157" s="192">
        <v>413.35998499999999</v>
      </c>
      <c r="G7157" s="191">
        <v>161240000</v>
      </c>
      <c r="H7157" s="194">
        <f t="shared" si="111"/>
        <v>-2.9028247268764765E-4</v>
      </c>
      <c r="I7157" s="193"/>
      <c r="J7157" s="197">
        <v>7155</v>
      </c>
      <c r="K7157" s="234">
        <v>-2.9028247268764765E-4</v>
      </c>
      <c r="L7157" s="198">
        <v>1.3398228894571367E-2</v>
      </c>
    </row>
    <row r="7158" spans="1:12" ht="14.4" x14ac:dyDescent="0.3">
      <c r="A7158" s="7">
        <v>33760</v>
      </c>
      <c r="B7158" s="191">
        <v>413.26001000000002</v>
      </c>
      <c r="C7158" s="191">
        <v>413.85000600000001</v>
      </c>
      <c r="D7158" s="191">
        <v>410.97000100000002</v>
      </c>
      <c r="E7158" s="191">
        <v>413.48001099999999</v>
      </c>
      <c r="F7158" s="192">
        <v>413.48001099999999</v>
      </c>
      <c r="G7158" s="191">
        <v>199050000</v>
      </c>
      <c r="H7158" s="194">
        <f t="shared" si="111"/>
        <v>5.3235492105797486E-4</v>
      </c>
      <c r="I7158" s="193"/>
      <c r="J7158" s="197">
        <v>7156</v>
      </c>
      <c r="K7158" s="234">
        <v>5.3235492105797486E-4</v>
      </c>
      <c r="L7158" s="198">
        <v>1.3398258951747954E-2</v>
      </c>
    </row>
    <row r="7159" spans="1:12" ht="14.4" x14ac:dyDescent="0.3">
      <c r="A7159" s="7">
        <v>33759</v>
      </c>
      <c r="B7159" s="191">
        <v>414.60000600000001</v>
      </c>
      <c r="C7159" s="191">
        <v>414.98001099999999</v>
      </c>
      <c r="D7159" s="191">
        <v>412.97000100000002</v>
      </c>
      <c r="E7159" s="191">
        <v>413.26001000000002</v>
      </c>
      <c r="F7159" s="192">
        <v>413.26001000000002</v>
      </c>
      <c r="G7159" s="191">
        <v>204450000</v>
      </c>
      <c r="H7159" s="194">
        <f t="shared" si="111"/>
        <v>-3.2079548779077693E-3</v>
      </c>
      <c r="I7159" s="193"/>
      <c r="J7159" s="197">
        <v>7157</v>
      </c>
      <c r="K7159" s="234">
        <v>-3.2079548779077693E-3</v>
      </c>
      <c r="L7159" s="198">
        <v>1.340245848225834E-2</v>
      </c>
    </row>
    <row r="7160" spans="1:12" ht="14.4" x14ac:dyDescent="0.3">
      <c r="A7160" s="7">
        <v>33758</v>
      </c>
      <c r="B7160" s="191">
        <v>413.5</v>
      </c>
      <c r="C7160" s="191">
        <v>416.540009</v>
      </c>
      <c r="D7160" s="191">
        <v>413.040009</v>
      </c>
      <c r="E7160" s="191">
        <v>414.58999599999999</v>
      </c>
      <c r="F7160" s="192">
        <v>414.58999599999999</v>
      </c>
      <c r="G7160" s="191">
        <v>215770000</v>
      </c>
      <c r="H7160" s="194">
        <f t="shared" si="111"/>
        <v>2.63602418379682E-3</v>
      </c>
      <c r="I7160" s="193"/>
      <c r="J7160" s="197">
        <v>7158</v>
      </c>
      <c r="K7160" s="234">
        <v>2.63602418379682E-3</v>
      </c>
      <c r="L7160" s="198">
        <v>1.3406370835879812E-2</v>
      </c>
    </row>
    <row r="7161" spans="1:12" ht="14.4" x14ac:dyDescent="0.3">
      <c r="A7161" s="7">
        <v>33757</v>
      </c>
      <c r="B7161" s="191">
        <v>417.29998799999998</v>
      </c>
      <c r="C7161" s="191">
        <v>417.29998799999998</v>
      </c>
      <c r="D7161" s="191">
        <v>413.5</v>
      </c>
      <c r="E7161" s="191">
        <v>413.5</v>
      </c>
      <c r="F7161" s="192">
        <v>413.5</v>
      </c>
      <c r="G7161" s="191">
        <v>202560000</v>
      </c>
      <c r="H7161" s="194">
        <f t="shared" si="111"/>
        <v>-9.1061301444369681E-3</v>
      </c>
      <c r="I7161" s="193"/>
      <c r="J7161" s="197">
        <v>7159</v>
      </c>
      <c r="K7161" s="234">
        <v>-9.1061301444369681E-3</v>
      </c>
      <c r="L7161" s="198">
        <v>1.3414036670333685E-2</v>
      </c>
    </row>
    <row r="7162" spans="1:12" ht="14.4" x14ac:dyDescent="0.3">
      <c r="A7162" s="7">
        <v>33756</v>
      </c>
      <c r="B7162" s="191">
        <v>415.35000600000001</v>
      </c>
      <c r="C7162" s="191">
        <v>417.29998799999998</v>
      </c>
      <c r="D7162" s="191">
        <v>412.44000199999999</v>
      </c>
      <c r="E7162" s="191">
        <v>417.29998799999998</v>
      </c>
      <c r="F7162" s="192">
        <v>417.29998799999998</v>
      </c>
      <c r="G7162" s="191">
        <v>180800000</v>
      </c>
      <c r="H7162" s="194">
        <f t="shared" si="111"/>
        <v>4.6947922759870558E-3</v>
      </c>
      <c r="I7162" s="193"/>
      <c r="J7162" s="197">
        <v>7160</v>
      </c>
      <c r="K7162" s="234">
        <v>4.6947922759870558E-3</v>
      </c>
      <c r="L7162" s="198">
        <v>1.3423476330104215E-2</v>
      </c>
    </row>
    <row r="7163" spans="1:12" ht="14.4" x14ac:dyDescent="0.3">
      <c r="A7163" s="7">
        <v>33753</v>
      </c>
      <c r="B7163" s="191">
        <v>416.73998999999998</v>
      </c>
      <c r="C7163" s="191">
        <v>418.35998499999999</v>
      </c>
      <c r="D7163" s="191">
        <v>415.35000600000001</v>
      </c>
      <c r="E7163" s="191">
        <v>415.35000600000001</v>
      </c>
      <c r="F7163" s="192">
        <v>415.35000600000001</v>
      </c>
      <c r="G7163" s="191">
        <v>204010000</v>
      </c>
      <c r="H7163" s="194">
        <f t="shared" si="111"/>
        <v>-3.3353746541097962E-3</v>
      </c>
      <c r="I7163" s="193"/>
      <c r="J7163" s="197">
        <v>7161</v>
      </c>
      <c r="K7163" s="234">
        <v>-3.3353746541097962E-3</v>
      </c>
      <c r="L7163" s="198">
        <v>1.3424199395451945E-2</v>
      </c>
    </row>
    <row r="7164" spans="1:12" ht="14.4" x14ac:dyDescent="0.3">
      <c r="A7164" s="7">
        <v>33752</v>
      </c>
      <c r="B7164" s="191">
        <v>412.17001299999998</v>
      </c>
      <c r="C7164" s="191">
        <v>416.76998900000001</v>
      </c>
      <c r="D7164" s="191">
        <v>411.80999800000001</v>
      </c>
      <c r="E7164" s="191">
        <v>416.73998999999998</v>
      </c>
      <c r="F7164" s="192">
        <v>416.73998999999998</v>
      </c>
      <c r="G7164" s="191">
        <v>195300000</v>
      </c>
      <c r="H7164" s="194">
        <f t="shared" si="111"/>
        <v>1.108760185326727E-2</v>
      </c>
      <c r="I7164" s="193"/>
      <c r="J7164" s="197">
        <v>7162</v>
      </c>
      <c r="K7164" s="234">
        <v>1.108760185326727E-2</v>
      </c>
      <c r="L7164" s="198">
        <v>1.3427559555698475E-2</v>
      </c>
    </row>
    <row r="7165" spans="1:12" ht="14.4" x14ac:dyDescent="0.3">
      <c r="A7165" s="7">
        <v>33751</v>
      </c>
      <c r="B7165" s="191">
        <v>411.41000400000001</v>
      </c>
      <c r="C7165" s="191">
        <v>412.67999300000002</v>
      </c>
      <c r="D7165" s="191">
        <v>411.05999800000001</v>
      </c>
      <c r="E7165" s="191">
        <v>412.17001299999998</v>
      </c>
      <c r="F7165" s="192">
        <v>412.17001299999998</v>
      </c>
      <c r="G7165" s="191">
        <v>182240000</v>
      </c>
      <c r="H7165" s="194">
        <f t="shared" si="111"/>
        <v>1.8473274655712265E-3</v>
      </c>
      <c r="I7165" s="193"/>
      <c r="J7165" s="197">
        <v>7163</v>
      </c>
      <c r="K7165" s="234">
        <v>1.8473274655712265E-3</v>
      </c>
      <c r="L7165" s="198">
        <v>1.3435009287474486E-2</v>
      </c>
    </row>
    <row r="7166" spans="1:12" ht="14.4" x14ac:dyDescent="0.3">
      <c r="A7166" s="7">
        <v>33750</v>
      </c>
      <c r="B7166" s="191">
        <v>414.01998900000001</v>
      </c>
      <c r="C7166" s="191">
        <v>414.01998900000001</v>
      </c>
      <c r="D7166" s="191">
        <v>410.23001099999999</v>
      </c>
      <c r="E7166" s="191">
        <v>411.41000400000001</v>
      </c>
      <c r="F7166" s="192">
        <v>411.41000400000001</v>
      </c>
      <c r="G7166" s="191">
        <v>197700000</v>
      </c>
      <c r="H7166" s="194">
        <f t="shared" si="111"/>
        <v>-6.3040072202890539E-3</v>
      </c>
      <c r="I7166" s="193"/>
      <c r="J7166" s="197">
        <v>7164</v>
      </c>
      <c r="K7166" s="234">
        <v>-6.3040072202890539E-3</v>
      </c>
      <c r="L7166" s="198">
        <v>1.3439205250865997E-2</v>
      </c>
    </row>
    <row r="7167" spans="1:12" ht="14.4" x14ac:dyDescent="0.3">
      <c r="A7167" s="7">
        <v>33746</v>
      </c>
      <c r="B7167" s="191">
        <v>412.60998499999999</v>
      </c>
      <c r="C7167" s="191">
        <v>414.82000699999998</v>
      </c>
      <c r="D7167" s="191">
        <v>412.60000600000001</v>
      </c>
      <c r="E7167" s="191">
        <v>414.01998900000001</v>
      </c>
      <c r="F7167" s="192">
        <v>414.01998900000001</v>
      </c>
      <c r="G7167" s="191">
        <v>146710000</v>
      </c>
      <c r="H7167" s="194">
        <f t="shared" si="111"/>
        <v>3.4415486654161657E-3</v>
      </c>
      <c r="I7167" s="193"/>
      <c r="J7167" s="197">
        <v>7165</v>
      </c>
      <c r="K7167" s="234">
        <v>3.4415486654161657E-3</v>
      </c>
      <c r="L7167" s="198">
        <v>1.3457901340996115E-2</v>
      </c>
    </row>
    <row r="7168" spans="1:12" ht="14.4" x14ac:dyDescent="0.3">
      <c r="A7168" s="7">
        <v>33745</v>
      </c>
      <c r="B7168" s="191">
        <v>415.39999399999999</v>
      </c>
      <c r="C7168" s="191">
        <v>415.41000400000001</v>
      </c>
      <c r="D7168" s="191">
        <v>411.57000699999998</v>
      </c>
      <c r="E7168" s="191">
        <v>412.60000600000001</v>
      </c>
      <c r="F7168" s="192">
        <v>412.60000600000001</v>
      </c>
      <c r="G7168" s="191">
        <v>184860000</v>
      </c>
      <c r="H7168" s="194">
        <f t="shared" si="111"/>
        <v>-6.716601023739094E-3</v>
      </c>
      <c r="I7168" s="193"/>
      <c r="J7168" s="197">
        <v>7166</v>
      </c>
      <c r="K7168" s="234">
        <v>-6.716601023739094E-3</v>
      </c>
      <c r="L7168" s="198">
        <v>1.3479805150953589E-2</v>
      </c>
    </row>
    <row r="7169" spans="1:12" ht="14.4" x14ac:dyDescent="0.3">
      <c r="A7169" s="7">
        <v>33744</v>
      </c>
      <c r="B7169" s="191">
        <v>416.36999500000002</v>
      </c>
      <c r="C7169" s="191">
        <v>416.82998700000002</v>
      </c>
      <c r="D7169" s="191">
        <v>415.36999500000002</v>
      </c>
      <c r="E7169" s="191">
        <v>415.39001500000001</v>
      </c>
      <c r="F7169" s="192">
        <v>415.39001500000001</v>
      </c>
      <c r="G7169" s="191">
        <v>198180000</v>
      </c>
      <c r="H7169" s="194">
        <f t="shared" si="111"/>
        <v>-2.3536278112451688E-3</v>
      </c>
      <c r="I7169" s="193"/>
      <c r="J7169" s="197">
        <v>7167</v>
      </c>
      <c r="K7169" s="234">
        <v>-2.3536278112451688E-3</v>
      </c>
      <c r="L7169" s="198">
        <v>1.3492063492063493E-2</v>
      </c>
    </row>
    <row r="7170" spans="1:12" ht="14.4" x14ac:dyDescent="0.3">
      <c r="A7170" s="7">
        <v>33743</v>
      </c>
      <c r="B7170" s="191">
        <v>412.82000699999998</v>
      </c>
      <c r="C7170" s="191">
        <v>416.51001000000002</v>
      </c>
      <c r="D7170" s="191">
        <v>412.26001000000002</v>
      </c>
      <c r="E7170" s="191">
        <v>416.36999500000002</v>
      </c>
      <c r="F7170" s="192">
        <v>416.36999500000002</v>
      </c>
      <c r="G7170" s="191">
        <v>187130000</v>
      </c>
      <c r="H7170" s="194">
        <f t="shared" si="111"/>
        <v>8.6238148718481619E-3</v>
      </c>
      <c r="I7170" s="193"/>
      <c r="J7170" s="197">
        <v>7168</v>
      </c>
      <c r="K7170" s="234">
        <v>8.6238148718481619E-3</v>
      </c>
      <c r="L7170" s="198">
        <v>1.351377633934726E-2</v>
      </c>
    </row>
    <row r="7171" spans="1:12" ht="14.4" x14ac:dyDescent="0.3">
      <c r="A7171" s="7">
        <v>33742</v>
      </c>
      <c r="B7171" s="191">
        <v>410.13000499999998</v>
      </c>
      <c r="C7171" s="191">
        <v>413.33999599999999</v>
      </c>
      <c r="D7171" s="191">
        <v>410.13000499999998</v>
      </c>
      <c r="E7171" s="191">
        <v>412.80999800000001</v>
      </c>
      <c r="F7171" s="192">
        <v>412.80999800000001</v>
      </c>
      <c r="G7171" s="191">
        <v>151380000</v>
      </c>
      <c r="H7171" s="194">
        <f t="shared" si="111"/>
        <v>6.6326953267107306E-3</v>
      </c>
      <c r="I7171" s="193"/>
      <c r="J7171" s="197">
        <v>7169</v>
      </c>
      <c r="K7171" s="234">
        <v>6.6326953267107306E-3</v>
      </c>
      <c r="L7171" s="198">
        <v>1.351494725630782E-2</v>
      </c>
    </row>
    <row r="7172" spans="1:12" ht="14.4" x14ac:dyDescent="0.3">
      <c r="A7172" s="7">
        <v>33739</v>
      </c>
      <c r="B7172" s="191">
        <v>413.14001500000001</v>
      </c>
      <c r="C7172" s="191">
        <v>413.14001500000001</v>
      </c>
      <c r="D7172" s="191">
        <v>409.85000600000001</v>
      </c>
      <c r="E7172" s="191">
        <v>410.08999599999999</v>
      </c>
      <c r="F7172" s="192">
        <v>410.08999599999999</v>
      </c>
      <c r="G7172" s="191">
        <v>192740000</v>
      </c>
      <c r="H7172" s="194">
        <f t="shared" ref="H7172:H7235" si="112">(F7172-F7173)/F7173</f>
        <v>-7.3825310772669172E-3</v>
      </c>
      <c r="I7172" s="193"/>
      <c r="J7172" s="197">
        <v>7170</v>
      </c>
      <c r="K7172" s="234">
        <v>-7.3825310772669172E-3</v>
      </c>
      <c r="L7172" s="198">
        <v>1.3531229286189004E-2</v>
      </c>
    </row>
    <row r="7173" spans="1:12" ht="14.4" x14ac:dyDescent="0.3">
      <c r="A7173" s="7">
        <v>33738</v>
      </c>
      <c r="B7173" s="191">
        <v>416.45001200000002</v>
      </c>
      <c r="C7173" s="191">
        <v>416.51998900000001</v>
      </c>
      <c r="D7173" s="191">
        <v>411.82000699999998</v>
      </c>
      <c r="E7173" s="191">
        <v>413.14001500000001</v>
      </c>
      <c r="F7173" s="192">
        <v>413.14001500000001</v>
      </c>
      <c r="G7173" s="191">
        <v>189150000</v>
      </c>
      <c r="H7173" s="194">
        <f t="shared" si="112"/>
        <v>-7.9481255964041365E-3</v>
      </c>
      <c r="I7173" s="193"/>
      <c r="J7173" s="197">
        <v>7171</v>
      </c>
      <c r="K7173" s="234">
        <v>-7.9481255964041365E-3</v>
      </c>
      <c r="L7173" s="198">
        <v>1.3533671143615344E-2</v>
      </c>
    </row>
    <row r="7174" spans="1:12" ht="14.4" x14ac:dyDescent="0.3">
      <c r="A7174" s="7">
        <v>33737</v>
      </c>
      <c r="B7174" s="191">
        <v>416.290009</v>
      </c>
      <c r="C7174" s="191">
        <v>417.040009</v>
      </c>
      <c r="D7174" s="191">
        <v>415.85998499999999</v>
      </c>
      <c r="E7174" s="191">
        <v>416.45001200000002</v>
      </c>
      <c r="F7174" s="192">
        <v>416.45001200000002</v>
      </c>
      <c r="G7174" s="191">
        <v>175850000</v>
      </c>
      <c r="H7174" s="194">
        <f t="shared" si="112"/>
        <v>3.8435464830004467E-4</v>
      </c>
      <c r="I7174" s="193"/>
      <c r="J7174" s="197">
        <v>7172</v>
      </c>
      <c r="K7174" s="234">
        <v>3.8435464830004467E-4</v>
      </c>
      <c r="L7174" s="198">
        <v>1.3546192195566943E-2</v>
      </c>
    </row>
    <row r="7175" spans="1:12" ht="14.4" x14ac:dyDescent="0.3">
      <c r="A7175" s="7">
        <v>33736</v>
      </c>
      <c r="B7175" s="191">
        <v>418.48998999999998</v>
      </c>
      <c r="C7175" s="191">
        <v>418.67999300000002</v>
      </c>
      <c r="D7175" s="191">
        <v>414.69000199999999</v>
      </c>
      <c r="E7175" s="191">
        <v>416.290009</v>
      </c>
      <c r="F7175" s="192">
        <v>416.290009</v>
      </c>
      <c r="G7175" s="191">
        <v>192870000</v>
      </c>
      <c r="H7175" s="194">
        <f t="shared" si="112"/>
        <v>-5.2569501124745659E-3</v>
      </c>
      <c r="I7175" s="193"/>
      <c r="J7175" s="197">
        <v>7173</v>
      </c>
      <c r="K7175" s="234">
        <v>-5.2569501124745659E-3</v>
      </c>
      <c r="L7175" s="198">
        <v>1.3554250261869738E-2</v>
      </c>
    </row>
    <row r="7176" spans="1:12" ht="14.4" x14ac:dyDescent="0.3">
      <c r="A7176" s="7">
        <v>33735</v>
      </c>
      <c r="B7176" s="191">
        <v>416.04998799999998</v>
      </c>
      <c r="C7176" s="191">
        <v>418.75</v>
      </c>
      <c r="D7176" s="191">
        <v>416.04998799999998</v>
      </c>
      <c r="E7176" s="191">
        <v>418.48998999999998</v>
      </c>
      <c r="F7176" s="192">
        <v>418.48998999999998</v>
      </c>
      <c r="G7176" s="191">
        <v>155730000</v>
      </c>
      <c r="H7176" s="194">
        <f t="shared" si="112"/>
        <v>5.8646847022622503E-3</v>
      </c>
      <c r="I7176" s="193"/>
      <c r="J7176" s="197">
        <v>7174</v>
      </c>
      <c r="K7176" s="234">
        <v>5.8646847022622503E-3</v>
      </c>
      <c r="L7176" s="198">
        <v>1.3561185414689458E-2</v>
      </c>
    </row>
    <row r="7177" spans="1:12" ht="14.4" x14ac:dyDescent="0.3">
      <c r="A7177" s="7">
        <v>33732</v>
      </c>
      <c r="B7177" s="191">
        <v>415.86999500000002</v>
      </c>
      <c r="C7177" s="191">
        <v>416.85000600000001</v>
      </c>
      <c r="D7177" s="191">
        <v>414.41000400000001</v>
      </c>
      <c r="E7177" s="191">
        <v>416.04998799999998</v>
      </c>
      <c r="F7177" s="192">
        <v>416.04998799999998</v>
      </c>
      <c r="G7177" s="191">
        <v>168720000</v>
      </c>
      <c r="H7177" s="194">
        <f t="shared" si="112"/>
        <v>4.808993558123869E-4</v>
      </c>
      <c r="I7177" s="193"/>
      <c r="J7177" s="197">
        <v>7175</v>
      </c>
      <c r="K7177" s="234">
        <v>4.808993558123869E-4</v>
      </c>
      <c r="L7177" s="198">
        <v>1.3565044272758035E-2</v>
      </c>
    </row>
    <row r="7178" spans="1:12" ht="14.4" x14ac:dyDescent="0.3">
      <c r="A7178" s="7">
        <v>33731</v>
      </c>
      <c r="B7178" s="191">
        <v>416.790009</v>
      </c>
      <c r="C7178" s="191">
        <v>416.83999599999999</v>
      </c>
      <c r="D7178" s="191">
        <v>415.38000499999998</v>
      </c>
      <c r="E7178" s="191">
        <v>415.85000600000001</v>
      </c>
      <c r="F7178" s="192">
        <v>415.85000600000001</v>
      </c>
      <c r="G7178" s="191">
        <v>168980000</v>
      </c>
      <c r="H7178" s="194">
        <f t="shared" si="112"/>
        <v>-2.2553395707716932E-3</v>
      </c>
      <c r="I7178" s="193"/>
      <c r="J7178" s="197">
        <v>7176</v>
      </c>
      <c r="K7178" s="234">
        <v>-2.2553395707716932E-3</v>
      </c>
      <c r="L7178" s="198">
        <v>1.3569624109823762E-2</v>
      </c>
    </row>
    <row r="7179" spans="1:12" ht="14.4" x14ac:dyDescent="0.3">
      <c r="A7179" s="7">
        <v>33730</v>
      </c>
      <c r="B7179" s="191">
        <v>416.83999599999999</v>
      </c>
      <c r="C7179" s="191">
        <v>418.48001099999999</v>
      </c>
      <c r="D7179" s="191">
        <v>416.39999399999999</v>
      </c>
      <c r="E7179" s="191">
        <v>416.790009</v>
      </c>
      <c r="F7179" s="192">
        <v>416.790009</v>
      </c>
      <c r="G7179" s="191">
        <v>199950000</v>
      </c>
      <c r="H7179" s="194">
        <f t="shared" si="112"/>
        <v>-1.1991891488260006E-4</v>
      </c>
      <c r="I7179" s="193"/>
      <c r="J7179" s="197">
        <v>7177</v>
      </c>
      <c r="K7179" s="234">
        <v>-1.1991891488260006E-4</v>
      </c>
      <c r="L7179" s="198">
        <v>1.3574757969221425E-2</v>
      </c>
    </row>
    <row r="7180" spans="1:12" ht="14.4" x14ac:dyDescent="0.3">
      <c r="A7180" s="7">
        <v>33729</v>
      </c>
      <c r="B7180" s="191">
        <v>416.91000400000001</v>
      </c>
      <c r="C7180" s="191">
        <v>418.52999899999998</v>
      </c>
      <c r="D7180" s="191">
        <v>415.76998900000001</v>
      </c>
      <c r="E7180" s="191">
        <v>416.83999599999999</v>
      </c>
      <c r="F7180" s="192">
        <v>416.83999599999999</v>
      </c>
      <c r="G7180" s="191">
        <v>200550000</v>
      </c>
      <c r="H7180" s="194">
        <f t="shared" si="112"/>
        <v>-1.6792113244667984E-4</v>
      </c>
      <c r="I7180" s="193"/>
      <c r="J7180" s="197">
        <v>7178</v>
      </c>
      <c r="K7180" s="234">
        <v>-1.6792113244667984E-4</v>
      </c>
      <c r="L7180" s="198">
        <v>1.3581999288305535E-2</v>
      </c>
    </row>
    <row r="7181" spans="1:12" ht="14.4" x14ac:dyDescent="0.3">
      <c r="A7181" s="7">
        <v>33728</v>
      </c>
      <c r="B7181" s="191">
        <v>412.540009</v>
      </c>
      <c r="C7181" s="191">
        <v>417.83999599999999</v>
      </c>
      <c r="D7181" s="191">
        <v>412.540009</v>
      </c>
      <c r="E7181" s="191">
        <v>416.91000400000001</v>
      </c>
      <c r="F7181" s="192">
        <v>416.91000400000001</v>
      </c>
      <c r="G7181" s="191">
        <v>174540000</v>
      </c>
      <c r="H7181" s="194">
        <f t="shared" si="112"/>
        <v>1.0617421789003132E-2</v>
      </c>
      <c r="I7181" s="193"/>
      <c r="J7181" s="197">
        <v>7179</v>
      </c>
      <c r="K7181" s="234">
        <v>1.0617421789003132E-2</v>
      </c>
      <c r="L7181" s="198">
        <v>1.3588357617421476E-2</v>
      </c>
    </row>
    <row r="7182" spans="1:12" ht="14.4" x14ac:dyDescent="0.3">
      <c r="A7182" s="7">
        <v>33725</v>
      </c>
      <c r="B7182" s="191">
        <v>414.95001200000002</v>
      </c>
      <c r="C7182" s="191">
        <v>415.209991</v>
      </c>
      <c r="D7182" s="191">
        <v>409.86999500000002</v>
      </c>
      <c r="E7182" s="191">
        <v>412.52999899999998</v>
      </c>
      <c r="F7182" s="192">
        <v>412.52999899999998</v>
      </c>
      <c r="G7182" s="191">
        <v>177390000</v>
      </c>
      <c r="H7182" s="194">
        <f t="shared" si="112"/>
        <v>-5.8320591155930366E-3</v>
      </c>
      <c r="I7182" s="193"/>
      <c r="J7182" s="197">
        <v>7180</v>
      </c>
      <c r="K7182" s="234">
        <v>-5.8320591155930366E-3</v>
      </c>
      <c r="L7182" s="198">
        <v>1.3589855241467852E-2</v>
      </c>
    </row>
    <row r="7183" spans="1:12" ht="14.4" x14ac:dyDescent="0.3">
      <c r="A7183" s="7">
        <v>33724</v>
      </c>
      <c r="B7183" s="191">
        <v>412.01998900000001</v>
      </c>
      <c r="C7183" s="191">
        <v>414.95001200000002</v>
      </c>
      <c r="D7183" s="191">
        <v>412.01998900000001</v>
      </c>
      <c r="E7183" s="191">
        <v>414.95001200000002</v>
      </c>
      <c r="F7183" s="192">
        <v>414.95001200000002</v>
      </c>
      <c r="G7183" s="191">
        <v>223590000</v>
      </c>
      <c r="H7183" s="194">
        <f t="shared" si="112"/>
        <v>7.1113612888330175E-3</v>
      </c>
      <c r="I7183" s="193"/>
      <c r="J7183" s="197">
        <v>7181</v>
      </c>
      <c r="K7183" s="234">
        <v>7.1113612888330175E-3</v>
      </c>
      <c r="L7183" s="198">
        <v>1.360406284125922E-2</v>
      </c>
    </row>
    <row r="7184" spans="1:12" ht="14.4" x14ac:dyDescent="0.3">
      <c r="A7184" s="7">
        <v>33723</v>
      </c>
      <c r="B7184" s="191">
        <v>409.10998499999999</v>
      </c>
      <c r="C7184" s="191">
        <v>412.30999800000001</v>
      </c>
      <c r="D7184" s="191">
        <v>409.10998499999999</v>
      </c>
      <c r="E7184" s="191">
        <v>412.01998900000001</v>
      </c>
      <c r="F7184" s="192">
        <v>412.01998900000001</v>
      </c>
      <c r="G7184" s="191">
        <v>206780000</v>
      </c>
      <c r="H7184" s="194">
        <f t="shared" si="112"/>
        <v>7.1130114313881021E-3</v>
      </c>
      <c r="I7184" s="193"/>
      <c r="J7184" s="197">
        <v>7182</v>
      </c>
      <c r="K7184" s="234">
        <v>7.1130114313881021E-3</v>
      </c>
      <c r="L7184" s="198">
        <v>1.360607946696518E-2</v>
      </c>
    </row>
    <row r="7185" spans="1:12" ht="14.4" x14ac:dyDescent="0.3">
      <c r="A7185" s="7">
        <v>33722</v>
      </c>
      <c r="B7185" s="191">
        <v>408.45001200000002</v>
      </c>
      <c r="C7185" s="191">
        <v>409.69000199999999</v>
      </c>
      <c r="D7185" s="191">
        <v>406.32998700000002</v>
      </c>
      <c r="E7185" s="191">
        <v>409.10998499999999</v>
      </c>
      <c r="F7185" s="192">
        <v>409.10998499999999</v>
      </c>
      <c r="G7185" s="191">
        <v>189220000</v>
      </c>
      <c r="H7185" s="194">
        <f t="shared" si="112"/>
        <v>1.6157987039059738E-3</v>
      </c>
      <c r="I7185" s="193"/>
      <c r="J7185" s="197">
        <v>7183</v>
      </c>
      <c r="K7185" s="234">
        <v>1.6157987039059738E-3</v>
      </c>
      <c r="L7185" s="198">
        <v>1.3607608964453266E-2</v>
      </c>
    </row>
    <row r="7186" spans="1:12" ht="14.4" x14ac:dyDescent="0.3">
      <c r="A7186" s="7">
        <v>33721</v>
      </c>
      <c r="B7186" s="191">
        <v>409.02999899999998</v>
      </c>
      <c r="C7186" s="191">
        <v>409.60000600000001</v>
      </c>
      <c r="D7186" s="191">
        <v>407.64001500000001</v>
      </c>
      <c r="E7186" s="191">
        <v>408.45001200000002</v>
      </c>
      <c r="F7186" s="192">
        <v>408.45001200000002</v>
      </c>
      <c r="G7186" s="191">
        <v>172900000</v>
      </c>
      <c r="H7186" s="194">
        <f t="shared" si="112"/>
        <v>-1.3935186918211824E-3</v>
      </c>
      <c r="I7186" s="193"/>
      <c r="J7186" s="197">
        <v>7184</v>
      </c>
      <c r="K7186" s="234">
        <v>-1.3935186918211824E-3</v>
      </c>
      <c r="L7186" s="198">
        <v>1.3615775377889621E-2</v>
      </c>
    </row>
    <row r="7187" spans="1:12" ht="14.4" x14ac:dyDescent="0.3">
      <c r="A7187" s="7">
        <v>33718</v>
      </c>
      <c r="B7187" s="191">
        <v>411.60000600000001</v>
      </c>
      <c r="C7187" s="191">
        <v>412.48001099999999</v>
      </c>
      <c r="D7187" s="191">
        <v>408.73998999999998</v>
      </c>
      <c r="E7187" s="191">
        <v>409.01998900000001</v>
      </c>
      <c r="F7187" s="192">
        <v>409.01998900000001</v>
      </c>
      <c r="G7187" s="191">
        <v>199310000</v>
      </c>
      <c r="H7187" s="194">
        <f t="shared" si="112"/>
        <v>-6.2682627852051051E-3</v>
      </c>
      <c r="I7187" s="193"/>
      <c r="J7187" s="197">
        <v>7185</v>
      </c>
      <c r="K7187" s="234">
        <v>-6.2682627852051051E-3</v>
      </c>
      <c r="L7187" s="198">
        <v>1.3624083617218384E-2</v>
      </c>
    </row>
    <row r="7188" spans="1:12" ht="14.4" x14ac:dyDescent="0.3">
      <c r="A7188" s="7">
        <v>33717</v>
      </c>
      <c r="B7188" s="191">
        <v>409.80999800000001</v>
      </c>
      <c r="C7188" s="191">
        <v>411.60000600000001</v>
      </c>
      <c r="D7188" s="191">
        <v>406.85998499999999</v>
      </c>
      <c r="E7188" s="191">
        <v>411.60000600000001</v>
      </c>
      <c r="F7188" s="192">
        <v>411.60000600000001</v>
      </c>
      <c r="G7188" s="191">
        <v>235860000</v>
      </c>
      <c r="H7188" s="194">
        <f t="shared" si="112"/>
        <v>4.3678973395861369E-3</v>
      </c>
      <c r="I7188" s="193"/>
      <c r="J7188" s="197">
        <v>7186</v>
      </c>
      <c r="K7188" s="234">
        <v>4.3678973395861369E-3</v>
      </c>
      <c r="L7188" s="198">
        <v>1.3627086778882656E-2</v>
      </c>
    </row>
    <row r="7189" spans="1:12" ht="14.4" x14ac:dyDescent="0.3">
      <c r="A7189" s="7">
        <v>33716</v>
      </c>
      <c r="B7189" s="191">
        <v>410.26001000000002</v>
      </c>
      <c r="C7189" s="191">
        <v>411.29998799999998</v>
      </c>
      <c r="D7189" s="191">
        <v>409.23001099999999</v>
      </c>
      <c r="E7189" s="191">
        <v>409.80999800000001</v>
      </c>
      <c r="F7189" s="192">
        <v>409.80999800000001</v>
      </c>
      <c r="G7189" s="191">
        <v>218850000</v>
      </c>
      <c r="H7189" s="194">
        <f t="shared" si="112"/>
        <v>-1.0968946254352578E-3</v>
      </c>
      <c r="I7189" s="193"/>
      <c r="J7189" s="197">
        <v>7187</v>
      </c>
      <c r="K7189" s="234">
        <v>-1.0968946254352578E-3</v>
      </c>
      <c r="L7189" s="198">
        <v>1.3632320498714393E-2</v>
      </c>
    </row>
    <row r="7190" spans="1:12" ht="14.4" x14ac:dyDescent="0.3">
      <c r="A7190" s="7">
        <v>33715</v>
      </c>
      <c r="B7190" s="191">
        <v>410.16000400000001</v>
      </c>
      <c r="C7190" s="191">
        <v>411.08999599999999</v>
      </c>
      <c r="D7190" s="191">
        <v>408.20001200000002</v>
      </c>
      <c r="E7190" s="191">
        <v>410.26001000000002</v>
      </c>
      <c r="F7190" s="192">
        <v>410.26001000000002</v>
      </c>
      <c r="G7190" s="191">
        <v>214460000</v>
      </c>
      <c r="H7190" s="194">
        <f t="shared" si="112"/>
        <v>1.9507777406392905E-4</v>
      </c>
      <c r="I7190" s="193"/>
      <c r="J7190" s="197">
        <v>7188</v>
      </c>
      <c r="K7190" s="234">
        <v>1.9507777406392905E-4</v>
      </c>
      <c r="L7190" s="198">
        <v>1.3644591642450826E-2</v>
      </c>
    </row>
    <row r="7191" spans="1:12" ht="14.4" x14ac:dyDescent="0.3">
      <c r="A7191" s="7">
        <v>33714</v>
      </c>
      <c r="B7191" s="191">
        <v>416.04998799999998</v>
      </c>
      <c r="C7191" s="191">
        <v>416.04998799999998</v>
      </c>
      <c r="D7191" s="191">
        <v>407.92999300000002</v>
      </c>
      <c r="E7191" s="191">
        <v>410.17999300000002</v>
      </c>
      <c r="F7191" s="192">
        <v>410.17999300000002</v>
      </c>
      <c r="G7191" s="191">
        <v>191980000</v>
      </c>
      <c r="H7191" s="194">
        <f t="shared" si="112"/>
        <v>-1.4085222270053295E-2</v>
      </c>
      <c r="I7191" s="193"/>
      <c r="J7191" s="197">
        <v>7189</v>
      </c>
      <c r="K7191" s="234">
        <v>-1.4085222270053295E-2</v>
      </c>
      <c r="L7191" s="198">
        <v>1.3648979191211871E-2</v>
      </c>
    </row>
    <row r="7192" spans="1:12" ht="14.4" x14ac:dyDescent="0.3">
      <c r="A7192" s="7">
        <v>33710</v>
      </c>
      <c r="B7192" s="191">
        <v>416.27999899999998</v>
      </c>
      <c r="C7192" s="191">
        <v>416.27999899999998</v>
      </c>
      <c r="D7192" s="191">
        <v>413.39999399999999</v>
      </c>
      <c r="E7192" s="191">
        <v>416.040009</v>
      </c>
      <c r="F7192" s="192">
        <v>416.040009</v>
      </c>
      <c r="G7192" s="191">
        <v>233230000</v>
      </c>
      <c r="H7192" s="194">
        <f t="shared" si="112"/>
        <v>-5.7651100359490848E-4</v>
      </c>
      <c r="I7192" s="193"/>
      <c r="J7192" s="197">
        <v>7190</v>
      </c>
      <c r="K7192" s="234">
        <v>-5.7651100359490848E-4</v>
      </c>
      <c r="L7192" s="198">
        <v>1.3655067929096293E-2</v>
      </c>
    </row>
    <row r="7193" spans="1:12" ht="14.4" x14ac:dyDescent="0.3">
      <c r="A7193" s="7">
        <v>33709</v>
      </c>
      <c r="B7193" s="191">
        <v>412.39001500000001</v>
      </c>
      <c r="C7193" s="191">
        <v>416.27999899999998</v>
      </c>
      <c r="D7193" s="191">
        <v>412.39001500000001</v>
      </c>
      <c r="E7193" s="191">
        <v>416.27999899999998</v>
      </c>
      <c r="F7193" s="192">
        <v>416.27999899999998</v>
      </c>
      <c r="G7193" s="191">
        <v>229710000</v>
      </c>
      <c r="H7193" s="194">
        <f t="shared" si="112"/>
        <v>9.4327793072292738E-3</v>
      </c>
      <c r="I7193" s="193"/>
      <c r="J7193" s="197">
        <v>7191</v>
      </c>
      <c r="K7193" s="234">
        <v>9.4327793072292738E-3</v>
      </c>
      <c r="L7193" s="198">
        <v>1.3673854505382556E-2</v>
      </c>
    </row>
    <row r="7194" spans="1:12" ht="14.4" x14ac:dyDescent="0.3">
      <c r="A7194" s="7">
        <v>33708</v>
      </c>
      <c r="B7194" s="191">
        <v>406.07998700000002</v>
      </c>
      <c r="C7194" s="191">
        <v>413.85998499999999</v>
      </c>
      <c r="D7194" s="191">
        <v>406.07998700000002</v>
      </c>
      <c r="E7194" s="191">
        <v>412.39001500000001</v>
      </c>
      <c r="F7194" s="192">
        <v>412.39001500000001</v>
      </c>
      <c r="G7194" s="191">
        <v>231130000</v>
      </c>
      <c r="H7194" s="194">
        <f t="shared" si="112"/>
        <v>1.5538879536065362E-2</v>
      </c>
      <c r="I7194" s="193"/>
      <c r="J7194" s="197">
        <v>7192</v>
      </c>
      <c r="K7194" s="234">
        <v>1.5538879536065362E-2</v>
      </c>
      <c r="L7194" s="198">
        <v>1.3681382915580749E-2</v>
      </c>
    </row>
    <row r="7195" spans="1:12" ht="14.4" x14ac:dyDescent="0.3">
      <c r="A7195" s="7">
        <v>33707</v>
      </c>
      <c r="B7195" s="191">
        <v>404.27999899999998</v>
      </c>
      <c r="C7195" s="191">
        <v>406.07998700000002</v>
      </c>
      <c r="D7195" s="191">
        <v>403.89999399999999</v>
      </c>
      <c r="E7195" s="191">
        <v>406.07998700000002</v>
      </c>
      <c r="F7195" s="192">
        <v>406.07998700000002</v>
      </c>
      <c r="G7195" s="191">
        <v>143140000</v>
      </c>
      <c r="H7195" s="194">
        <f t="shared" si="112"/>
        <v>4.4274603877238507E-3</v>
      </c>
      <c r="I7195" s="193"/>
      <c r="J7195" s="197">
        <v>7193</v>
      </c>
      <c r="K7195" s="234">
        <v>4.4274603877238507E-3</v>
      </c>
      <c r="L7195" s="198">
        <v>1.3696466306181312E-2</v>
      </c>
    </row>
    <row r="7196" spans="1:12" ht="14.4" x14ac:dyDescent="0.3">
      <c r="A7196" s="7">
        <v>33704</v>
      </c>
      <c r="B7196" s="191">
        <v>400.58999599999999</v>
      </c>
      <c r="C7196" s="191">
        <v>405.11999500000002</v>
      </c>
      <c r="D7196" s="191">
        <v>400.58999599999999</v>
      </c>
      <c r="E7196" s="191">
        <v>404.290009</v>
      </c>
      <c r="F7196" s="192">
        <v>404.290009</v>
      </c>
      <c r="G7196" s="191">
        <v>199530000</v>
      </c>
      <c r="H7196" s="194">
        <f t="shared" si="112"/>
        <v>9.1104080055507998E-3</v>
      </c>
      <c r="I7196" s="193"/>
      <c r="J7196" s="197">
        <v>7194</v>
      </c>
      <c r="K7196" s="234">
        <v>9.1104080055507998E-3</v>
      </c>
      <c r="L7196" s="198">
        <v>1.3705486548751457E-2</v>
      </c>
    </row>
    <row r="7197" spans="1:12" ht="14.4" x14ac:dyDescent="0.3">
      <c r="A7197" s="7">
        <v>33703</v>
      </c>
      <c r="B7197" s="191">
        <v>394.5</v>
      </c>
      <c r="C7197" s="191">
        <v>401.040009</v>
      </c>
      <c r="D7197" s="191">
        <v>394.5</v>
      </c>
      <c r="E7197" s="191">
        <v>400.64001500000001</v>
      </c>
      <c r="F7197" s="192">
        <v>400.64001500000001</v>
      </c>
      <c r="G7197" s="191">
        <v>231430000</v>
      </c>
      <c r="H7197" s="194">
        <f t="shared" si="112"/>
        <v>1.5564043092522193E-2</v>
      </c>
      <c r="I7197" s="193"/>
      <c r="J7197" s="197">
        <v>7195</v>
      </c>
      <c r="K7197" s="234">
        <v>1.5564043092522193E-2</v>
      </c>
      <c r="L7197" s="198">
        <v>1.3720987534397657E-2</v>
      </c>
    </row>
    <row r="7198" spans="1:12" ht="14.4" x14ac:dyDescent="0.3">
      <c r="A7198" s="7">
        <v>33702</v>
      </c>
      <c r="B7198" s="191">
        <v>398.04998799999998</v>
      </c>
      <c r="C7198" s="191">
        <v>398.04998799999998</v>
      </c>
      <c r="D7198" s="191">
        <v>392.41000400000001</v>
      </c>
      <c r="E7198" s="191">
        <v>394.5</v>
      </c>
      <c r="F7198" s="192">
        <v>394.5</v>
      </c>
      <c r="G7198" s="191">
        <v>249280000</v>
      </c>
      <c r="H7198" s="194">
        <f t="shared" si="112"/>
        <v>-8.9433703911137724E-3</v>
      </c>
      <c r="I7198" s="193"/>
      <c r="J7198" s="197">
        <v>7196</v>
      </c>
      <c r="K7198" s="234">
        <v>-8.9433703911137724E-3</v>
      </c>
      <c r="L7198" s="198">
        <v>1.3737201635604159E-2</v>
      </c>
    </row>
    <row r="7199" spans="1:12" ht="14.4" x14ac:dyDescent="0.3">
      <c r="A7199" s="7">
        <v>33701</v>
      </c>
      <c r="B7199" s="191">
        <v>405.58999599999999</v>
      </c>
      <c r="C7199" s="191">
        <v>405.75</v>
      </c>
      <c r="D7199" s="191">
        <v>397.97000100000002</v>
      </c>
      <c r="E7199" s="191">
        <v>398.05999800000001</v>
      </c>
      <c r="F7199" s="192">
        <v>398.05999800000001</v>
      </c>
      <c r="G7199" s="191">
        <v>205210000</v>
      </c>
      <c r="H7199" s="194">
        <f t="shared" si="112"/>
        <v>-1.8565541739841082E-2</v>
      </c>
      <c r="I7199" s="193"/>
      <c r="J7199" s="197">
        <v>7197</v>
      </c>
      <c r="K7199" s="234">
        <v>-1.8565541739841082E-2</v>
      </c>
      <c r="L7199" s="198">
        <v>1.3739524017475966E-2</v>
      </c>
    </row>
    <row r="7200" spans="1:12" ht="14.4" x14ac:dyDescent="0.3">
      <c r="A7200" s="7">
        <v>33700</v>
      </c>
      <c r="B7200" s="191">
        <v>401.540009</v>
      </c>
      <c r="C7200" s="191">
        <v>405.92999300000002</v>
      </c>
      <c r="D7200" s="191">
        <v>401.51998900000001</v>
      </c>
      <c r="E7200" s="191">
        <v>405.58999599999999</v>
      </c>
      <c r="F7200" s="192">
        <v>405.58999599999999</v>
      </c>
      <c r="G7200" s="191">
        <v>179910000</v>
      </c>
      <c r="H7200" s="194">
        <f t="shared" si="112"/>
        <v>1.0061033795872011E-2</v>
      </c>
      <c r="I7200" s="193"/>
      <c r="J7200" s="197">
        <v>7198</v>
      </c>
      <c r="K7200" s="234">
        <v>1.0061033795872011E-2</v>
      </c>
      <c r="L7200" s="198">
        <v>1.3745565632390619E-2</v>
      </c>
    </row>
    <row r="7201" spans="1:12" ht="14.4" x14ac:dyDescent="0.3">
      <c r="A7201" s="7">
        <v>33697</v>
      </c>
      <c r="B7201" s="191">
        <v>400.5</v>
      </c>
      <c r="C7201" s="191">
        <v>401.58999599999999</v>
      </c>
      <c r="D7201" s="191">
        <v>398.209991</v>
      </c>
      <c r="E7201" s="191">
        <v>401.54998799999998</v>
      </c>
      <c r="F7201" s="192">
        <v>401.54998799999998</v>
      </c>
      <c r="G7201" s="191">
        <v>188580000</v>
      </c>
      <c r="H7201" s="194">
        <f t="shared" si="112"/>
        <v>2.6216928838950931E-3</v>
      </c>
      <c r="I7201" s="193"/>
      <c r="J7201" s="197">
        <v>7199</v>
      </c>
      <c r="K7201" s="234">
        <v>2.6216928838950931E-3</v>
      </c>
      <c r="L7201" s="198">
        <v>1.3769718618042203E-2</v>
      </c>
    </row>
    <row r="7202" spans="1:12" ht="14.4" x14ac:dyDescent="0.3">
      <c r="A7202" s="7">
        <v>33696</v>
      </c>
      <c r="B7202" s="191">
        <v>404.17001299999998</v>
      </c>
      <c r="C7202" s="191">
        <v>404.63000499999998</v>
      </c>
      <c r="D7202" s="191">
        <v>399.27999899999998</v>
      </c>
      <c r="E7202" s="191">
        <v>400.5</v>
      </c>
      <c r="F7202" s="192">
        <v>400.5</v>
      </c>
      <c r="G7202" s="191">
        <v>185210000</v>
      </c>
      <c r="H7202" s="194">
        <f t="shared" si="112"/>
        <v>-9.2274469942806667E-3</v>
      </c>
      <c r="I7202" s="193"/>
      <c r="J7202" s="197">
        <v>7200</v>
      </c>
      <c r="K7202" s="234">
        <v>-9.2274469942806667E-3</v>
      </c>
      <c r="L7202" s="198">
        <v>1.3772610357819987E-2</v>
      </c>
    </row>
    <row r="7203" spans="1:12" ht="14.4" x14ac:dyDescent="0.3">
      <c r="A7203" s="7">
        <v>33695</v>
      </c>
      <c r="B7203" s="191">
        <v>403.67001299999998</v>
      </c>
      <c r="C7203" s="191">
        <v>404.5</v>
      </c>
      <c r="D7203" s="191">
        <v>400.75</v>
      </c>
      <c r="E7203" s="191">
        <v>404.23001099999999</v>
      </c>
      <c r="F7203" s="192">
        <v>404.23001099999999</v>
      </c>
      <c r="G7203" s="191">
        <v>186530000</v>
      </c>
      <c r="H7203" s="194">
        <f t="shared" si="112"/>
        <v>1.3376823734168124E-3</v>
      </c>
      <c r="I7203" s="193"/>
      <c r="J7203" s="197">
        <v>7201</v>
      </c>
      <c r="K7203" s="234">
        <v>1.3376823734168124E-3</v>
      </c>
      <c r="L7203" s="198">
        <v>1.3779387552802395E-2</v>
      </c>
    </row>
    <row r="7204" spans="1:12" ht="14.4" x14ac:dyDescent="0.3">
      <c r="A7204" s="7">
        <v>33694</v>
      </c>
      <c r="B7204" s="191">
        <v>403</v>
      </c>
      <c r="C7204" s="191">
        <v>405.209991</v>
      </c>
      <c r="D7204" s="191">
        <v>402.22000100000002</v>
      </c>
      <c r="E7204" s="191">
        <v>403.69000199999999</v>
      </c>
      <c r="F7204" s="192">
        <v>403.69000199999999</v>
      </c>
      <c r="G7204" s="191">
        <v>182360000</v>
      </c>
      <c r="H7204" s="194">
        <f t="shared" si="112"/>
        <v>1.7121637717121406E-3</v>
      </c>
      <c r="I7204" s="193"/>
      <c r="J7204" s="197">
        <v>7202</v>
      </c>
      <c r="K7204" s="234">
        <v>1.7121637717121406E-3</v>
      </c>
      <c r="L7204" s="198">
        <v>1.3787641751912692E-2</v>
      </c>
    </row>
    <row r="7205" spans="1:12" ht="14.4" x14ac:dyDescent="0.3">
      <c r="A7205" s="7">
        <v>33693</v>
      </c>
      <c r="B7205" s="191">
        <v>403.5</v>
      </c>
      <c r="C7205" s="191">
        <v>404.29998799999998</v>
      </c>
      <c r="D7205" s="191">
        <v>402.97000100000002</v>
      </c>
      <c r="E7205" s="191">
        <v>403</v>
      </c>
      <c r="F7205" s="192">
        <v>403</v>
      </c>
      <c r="G7205" s="191">
        <v>133990000</v>
      </c>
      <c r="H7205" s="194">
        <f t="shared" si="112"/>
        <v>-1.2391573729863693E-3</v>
      </c>
      <c r="I7205" s="193"/>
      <c r="J7205" s="197">
        <v>7203</v>
      </c>
      <c r="K7205" s="234">
        <v>-1.2391573729863693E-3</v>
      </c>
      <c r="L7205" s="198">
        <v>1.3798134824269954E-2</v>
      </c>
    </row>
    <row r="7206" spans="1:12" ht="14.4" x14ac:dyDescent="0.3">
      <c r="A7206" s="7">
        <v>33690</v>
      </c>
      <c r="B7206" s="191">
        <v>407.85998499999999</v>
      </c>
      <c r="C7206" s="191">
        <v>407.85998499999999</v>
      </c>
      <c r="D7206" s="191">
        <v>402.86999500000002</v>
      </c>
      <c r="E7206" s="191">
        <v>403.5</v>
      </c>
      <c r="F7206" s="192">
        <v>403.5</v>
      </c>
      <c r="G7206" s="191">
        <v>166140000</v>
      </c>
      <c r="H7206" s="194">
        <f t="shared" si="112"/>
        <v>-1.0689906243192734E-2</v>
      </c>
      <c r="I7206" s="193"/>
      <c r="J7206" s="197">
        <v>7204</v>
      </c>
      <c r="K7206" s="234">
        <v>-1.0689906243192734E-2</v>
      </c>
      <c r="L7206" s="198">
        <v>1.380637760263566E-2</v>
      </c>
    </row>
    <row r="7207" spans="1:12" ht="14.4" x14ac:dyDescent="0.3">
      <c r="A7207" s="7">
        <v>33689</v>
      </c>
      <c r="B7207" s="191">
        <v>407.51998900000001</v>
      </c>
      <c r="C7207" s="191">
        <v>409.44000199999999</v>
      </c>
      <c r="D7207" s="191">
        <v>406.75</v>
      </c>
      <c r="E7207" s="191">
        <v>407.85998499999999</v>
      </c>
      <c r="F7207" s="192">
        <v>407.85998499999999</v>
      </c>
      <c r="G7207" s="191">
        <v>176720000</v>
      </c>
      <c r="H7207" s="194">
        <f t="shared" si="112"/>
        <v>8.3430508730207359E-4</v>
      </c>
      <c r="I7207" s="193"/>
      <c r="J7207" s="197">
        <v>7205</v>
      </c>
      <c r="K7207" s="234">
        <v>8.3430508730207359E-4</v>
      </c>
      <c r="L7207" s="198">
        <v>1.3812671702367116E-2</v>
      </c>
    </row>
    <row r="7208" spans="1:12" ht="14.4" x14ac:dyDescent="0.3">
      <c r="A7208" s="7">
        <v>33688</v>
      </c>
      <c r="B7208" s="191">
        <v>408.88000499999998</v>
      </c>
      <c r="C7208" s="191">
        <v>409.86999500000002</v>
      </c>
      <c r="D7208" s="191">
        <v>407.51998900000001</v>
      </c>
      <c r="E7208" s="191">
        <v>407.51998900000001</v>
      </c>
      <c r="F7208" s="192">
        <v>407.51998900000001</v>
      </c>
      <c r="G7208" s="191">
        <v>192650000</v>
      </c>
      <c r="H7208" s="194">
        <f t="shared" si="112"/>
        <v>-3.3261983549427252E-3</v>
      </c>
      <c r="I7208" s="193"/>
      <c r="J7208" s="197">
        <v>7206</v>
      </c>
      <c r="K7208" s="234">
        <v>-3.3261983549427252E-3</v>
      </c>
      <c r="L7208" s="198">
        <v>1.3814686380867844E-2</v>
      </c>
    </row>
    <row r="7209" spans="1:12" ht="14.4" x14ac:dyDescent="0.3">
      <c r="A7209" s="7">
        <v>33687</v>
      </c>
      <c r="B7209" s="191">
        <v>409.91000400000001</v>
      </c>
      <c r="C7209" s="191">
        <v>411.42999300000002</v>
      </c>
      <c r="D7209" s="191">
        <v>407.98998999999998</v>
      </c>
      <c r="E7209" s="191">
        <v>408.88000499999998</v>
      </c>
      <c r="F7209" s="192">
        <v>408.88000499999998</v>
      </c>
      <c r="G7209" s="191">
        <v>191610000</v>
      </c>
      <c r="H7209" s="194">
        <f t="shared" si="112"/>
        <v>-2.5127442364154453E-3</v>
      </c>
      <c r="I7209" s="193"/>
      <c r="J7209" s="197">
        <v>7207</v>
      </c>
      <c r="K7209" s="234">
        <v>-2.5127442364154453E-3</v>
      </c>
      <c r="L7209" s="198">
        <v>1.3827532115576408E-2</v>
      </c>
    </row>
    <row r="7210" spans="1:12" ht="14.4" x14ac:dyDescent="0.3">
      <c r="A7210" s="7">
        <v>33686</v>
      </c>
      <c r="B7210" s="191">
        <v>411.290009</v>
      </c>
      <c r="C7210" s="191">
        <v>411.290009</v>
      </c>
      <c r="D7210" s="191">
        <v>408.86999500000002</v>
      </c>
      <c r="E7210" s="191">
        <v>409.91000400000001</v>
      </c>
      <c r="F7210" s="192">
        <v>409.91000400000001</v>
      </c>
      <c r="G7210" s="191">
        <v>157050000</v>
      </c>
      <c r="H7210" s="194">
        <f t="shared" si="112"/>
        <v>-3.3794895223774476E-3</v>
      </c>
      <c r="I7210" s="193"/>
      <c r="J7210" s="197">
        <v>7208</v>
      </c>
      <c r="K7210" s="234">
        <v>-3.3794895223774476E-3</v>
      </c>
      <c r="L7210" s="198">
        <v>1.3830353157146013E-2</v>
      </c>
    </row>
    <row r="7211" spans="1:12" ht="14.4" x14ac:dyDescent="0.3">
      <c r="A7211" s="7">
        <v>33683</v>
      </c>
      <c r="B7211" s="191">
        <v>409.79998799999998</v>
      </c>
      <c r="C7211" s="191">
        <v>411.29998799999998</v>
      </c>
      <c r="D7211" s="191">
        <v>408.52999899999998</v>
      </c>
      <c r="E7211" s="191">
        <v>411.29998799999998</v>
      </c>
      <c r="F7211" s="192">
        <v>411.29998799999998</v>
      </c>
      <c r="G7211" s="191">
        <v>246210000</v>
      </c>
      <c r="H7211" s="194">
        <f t="shared" si="112"/>
        <v>3.660322215529201E-3</v>
      </c>
      <c r="I7211" s="193"/>
      <c r="J7211" s="197">
        <v>7209</v>
      </c>
      <c r="K7211" s="234">
        <v>3.660322215529201E-3</v>
      </c>
      <c r="L7211" s="198">
        <v>1.3839702385019517E-2</v>
      </c>
    </row>
    <row r="7212" spans="1:12" ht="14.4" x14ac:dyDescent="0.3">
      <c r="A7212" s="7">
        <v>33682</v>
      </c>
      <c r="B7212" s="191">
        <v>409.14999399999999</v>
      </c>
      <c r="C7212" s="191">
        <v>410.57000699999998</v>
      </c>
      <c r="D7212" s="191">
        <v>409.11999500000002</v>
      </c>
      <c r="E7212" s="191">
        <v>409.79998799999998</v>
      </c>
      <c r="F7212" s="192">
        <v>409.79998799999998</v>
      </c>
      <c r="G7212" s="191">
        <v>197310000</v>
      </c>
      <c r="H7212" s="194">
        <f t="shared" si="112"/>
        <v>1.5886447746104389E-3</v>
      </c>
      <c r="I7212" s="193"/>
      <c r="J7212" s="197">
        <v>7210</v>
      </c>
      <c r="K7212" s="234">
        <v>1.5886447746104389E-3</v>
      </c>
      <c r="L7212" s="198">
        <v>1.3846894413943938E-2</v>
      </c>
    </row>
    <row r="7213" spans="1:12" ht="14.4" x14ac:dyDescent="0.3">
      <c r="A7213" s="7">
        <v>33681</v>
      </c>
      <c r="B7213" s="191">
        <v>409.57998700000002</v>
      </c>
      <c r="C7213" s="191">
        <v>410.83999599999999</v>
      </c>
      <c r="D7213" s="191">
        <v>408.23001099999999</v>
      </c>
      <c r="E7213" s="191">
        <v>409.14999399999999</v>
      </c>
      <c r="F7213" s="192">
        <v>409.14999399999999</v>
      </c>
      <c r="G7213" s="191">
        <v>191720000</v>
      </c>
      <c r="H7213" s="194">
        <f t="shared" si="112"/>
        <v>-1.0498388926410715E-3</v>
      </c>
      <c r="I7213" s="193"/>
      <c r="J7213" s="197">
        <v>7211</v>
      </c>
      <c r="K7213" s="234">
        <v>-1.0498388926410715E-3</v>
      </c>
      <c r="L7213" s="198">
        <v>1.3868890051994692E-2</v>
      </c>
    </row>
    <row r="7214" spans="1:12" ht="14.4" x14ac:dyDescent="0.3">
      <c r="A7214" s="7">
        <v>33680</v>
      </c>
      <c r="B7214" s="191">
        <v>406.39001500000001</v>
      </c>
      <c r="C7214" s="191">
        <v>409.72000100000002</v>
      </c>
      <c r="D7214" s="191">
        <v>406.39001500000001</v>
      </c>
      <c r="E7214" s="191">
        <v>409.57998700000002</v>
      </c>
      <c r="F7214" s="192">
        <v>409.57998700000002</v>
      </c>
      <c r="G7214" s="191">
        <v>187250000</v>
      </c>
      <c r="H7214" s="194">
        <f t="shared" si="112"/>
        <v>7.8495334094269304E-3</v>
      </c>
      <c r="I7214" s="193"/>
      <c r="J7214" s="197">
        <v>7212</v>
      </c>
      <c r="K7214" s="234">
        <v>7.8495334094269304E-3</v>
      </c>
      <c r="L7214" s="198">
        <v>1.388582517359928E-2</v>
      </c>
    </row>
    <row r="7215" spans="1:12" ht="14.4" x14ac:dyDescent="0.3">
      <c r="A7215" s="7">
        <v>33679</v>
      </c>
      <c r="B7215" s="191">
        <v>405.85000600000001</v>
      </c>
      <c r="C7215" s="191">
        <v>406.39999399999999</v>
      </c>
      <c r="D7215" s="191">
        <v>403.54998799999998</v>
      </c>
      <c r="E7215" s="191">
        <v>406.39001500000001</v>
      </c>
      <c r="F7215" s="192">
        <v>406.39001500000001</v>
      </c>
      <c r="G7215" s="191">
        <v>155950000</v>
      </c>
      <c r="H7215" s="194">
        <f t="shared" si="112"/>
        <v>1.3552607072271415E-3</v>
      </c>
      <c r="I7215" s="193"/>
      <c r="J7215" s="197">
        <v>7213</v>
      </c>
      <c r="K7215" s="234">
        <v>1.3552607072271415E-3</v>
      </c>
      <c r="L7215" s="198">
        <v>1.3914584687517094E-2</v>
      </c>
    </row>
    <row r="7216" spans="1:12" ht="14.4" x14ac:dyDescent="0.3">
      <c r="A7216" s="7">
        <v>33676</v>
      </c>
      <c r="B7216" s="191">
        <v>403.92001299999998</v>
      </c>
      <c r="C7216" s="191">
        <v>406.69000199999999</v>
      </c>
      <c r="D7216" s="191">
        <v>403.92001299999998</v>
      </c>
      <c r="E7216" s="191">
        <v>405.83999599999999</v>
      </c>
      <c r="F7216" s="192">
        <v>405.83999599999999</v>
      </c>
      <c r="G7216" s="191">
        <v>177900000</v>
      </c>
      <c r="H7216" s="194">
        <f t="shared" si="112"/>
        <v>4.8280000187674353E-3</v>
      </c>
      <c r="I7216" s="193"/>
      <c r="J7216" s="197">
        <v>7214</v>
      </c>
      <c r="K7216" s="234">
        <v>4.8280000187674353E-3</v>
      </c>
      <c r="L7216" s="198">
        <v>1.3915319942190706E-2</v>
      </c>
    </row>
    <row r="7217" spans="1:12" ht="14.4" x14ac:dyDescent="0.3">
      <c r="A7217" s="7">
        <v>33675</v>
      </c>
      <c r="B7217" s="191">
        <v>404.02999899999998</v>
      </c>
      <c r="C7217" s="191">
        <v>404.72000100000002</v>
      </c>
      <c r="D7217" s="191">
        <v>401.94000199999999</v>
      </c>
      <c r="E7217" s="191">
        <v>403.89001500000001</v>
      </c>
      <c r="F7217" s="192">
        <v>403.89001500000001</v>
      </c>
      <c r="G7217" s="191">
        <v>180310000</v>
      </c>
      <c r="H7217" s="194">
        <f t="shared" si="112"/>
        <v>-3.4646932244248999E-4</v>
      </c>
      <c r="I7217" s="193"/>
      <c r="J7217" s="197">
        <v>7215</v>
      </c>
      <c r="K7217" s="234">
        <v>-3.4646932244248999E-4</v>
      </c>
      <c r="L7217" s="198">
        <v>1.3918057158487129E-2</v>
      </c>
    </row>
    <row r="7218" spans="1:12" ht="14.4" x14ac:dyDescent="0.3">
      <c r="A7218" s="7">
        <v>33674</v>
      </c>
      <c r="B7218" s="191">
        <v>406.88000499999998</v>
      </c>
      <c r="C7218" s="191">
        <v>407.01998900000001</v>
      </c>
      <c r="D7218" s="191">
        <v>402.64001500000001</v>
      </c>
      <c r="E7218" s="191">
        <v>404.02999899999998</v>
      </c>
      <c r="F7218" s="192">
        <v>404.02999899999998</v>
      </c>
      <c r="G7218" s="191">
        <v>186330000</v>
      </c>
      <c r="H7218" s="194">
        <f t="shared" si="112"/>
        <v>-7.0289658005002406E-3</v>
      </c>
      <c r="I7218" s="193"/>
      <c r="J7218" s="197">
        <v>7216</v>
      </c>
      <c r="K7218" s="234">
        <v>-7.0289658005002406E-3</v>
      </c>
      <c r="L7218" s="198">
        <v>1.3944220526501046E-2</v>
      </c>
    </row>
    <row r="7219" spans="1:12" ht="14.4" x14ac:dyDescent="0.3">
      <c r="A7219" s="7">
        <v>33673</v>
      </c>
      <c r="B7219" s="191">
        <v>405.209991</v>
      </c>
      <c r="C7219" s="191">
        <v>409.16000400000001</v>
      </c>
      <c r="D7219" s="191">
        <v>405.209991</v>
      </c>
      <c r="E7219" s="191">
        <v>406.89001500000001</v>
      </c>
      <c r="F7219" s="192">
        <v>406.89001500000001</v>
      </c>
      <c r="G7219" s="191">
        <v>203000000</v>
      </c>
      <c r="H7219" s="194">
        <f t="shared" si="112"/>
        <v>4.14605769184996E-3</v>
      </c>
      <c r="I7219" s="193"/>
      <c r="J7219" s="197">
        <v>7217</v>
      </c>
      <c r="K7219" s="234">
        <v>4.14605769184996E-3</v>
      </c>
      <c r="L7219" s="198">
        <v>1.3949185506482956E-2</v>
      </c>
    </row>
    <row r="7220" spans="1:12" ht="14.4" x14ac:dyDescent="0.3">
      <c r="A7220" s="7">
        <v>33672</v>
      </c>
      <c r="B7220" s="191">
        <v>404.45001200000002</v>
      </c>
      <c r="C7220" s="191">
        <v>405.64001500000001</v>
      </c>
      <c r="D7220" s="191">
        <v>404.25</v>
      </c>
      <c r="E7220" s="191">
        <v>405.209991</v>
      </c>
      <c r="F7220" s="192">
        <v>405.209991</v>
      </c>
      <c r="G7220" s="191">
        <v>160650000</v>
      </c>
      <c r="H7220" s="194">
        <f t="shared" si="112"/>
        <v>1.9038398679466172E-3</v>
      </c>
      <c r="I7220" s="193"/>
      <c r="J7220" s="197">
        <v>7218</v>
      </c>
      <c r="K7220" s="234">
        <v>1.9038398679466172E-3</v>
      </c>
      <c r="L7220" s="198">
        <v>1.3957412556053829E-2</v>
      </c>
    </row>
    <row r="7221" spans="1:12" ht="14.4" x14ac:dyDescent="0.3">
      <c r="A7221" s="7">
        <v>33669</v>
      </c>
      <c r="B7221" s="191">
        <v>406.51001000000002</v>
      </c>
      <c r="C7221" s="191">
        <v>407.51001000000002</v>
      </c>
      <c r="D7221" s="191">
        <v>403.64999399999999</v>
      </c>
      <c r="E7221" s="191">
        <v>404.44000199999999</v>
      </c>
      <c r="F7221" s="192">
        <v>404.44000199999999</v>
      </c>
      <c r="G7221" s="191">
        <v>185190000</v>
      </c>
      <c r="H7221" s="194">
        <f t="shared" si="112"/>
        <v>-5.0921452094132439E-3</v>
      </c>
      <c r="I7221" s="193"/>
      <c r="J7221" s="197">
        <v>7219</v>
      </c>
      <c r="K7221" s="234">
        <v>-5.0921452094132439E-3</v>
      </c>
      <c r="L7221" s="198">
        <v>1.395787070295919E-2</v>
      </c>
    </row>
    <row r="7222" spans="1:12" ht="14.4" x14ac:dyDescent="0.3">
      <c r="A7222" s="7">
        <v>33668</v>
      </c>
      <c r="B7222" s="191">
        <v>409.32998700000002</v>
      </c>
      <c r="C7222" s="191">
        <v>409.32998700000002</v>
      </c>
      <c r="D7222" s="191">
        <v>405.42001299999998</v>
      </c>
      <c r="E7222" s="191">
        <v>406.51001000000002</v>
      </c>
      <c r="F7222" s="192">
        <v>406.51001000000002</v>
      </c>
      <c r="G7222" s="191">
        <v>205770000</v>
      </c>
      <c r="H7222" s="194">
        <f t="shared" si="112"/>
        <v>-6.8892509455946464E-3</v>
      </c>
      <c r="I7222" s="193"/>
      <c r="J7222" s="197">
        <v>7220</v>
      </c>
      <c r="K7222" s="234">
        <v>-6.8892509455946464E-3</v>
      </c>
      <c r="L7222" s="198">
        <v>1.3960458066986038E-2</v>
      </c>
    </row>
    <row r="7223" spans="1:12" ht="14.4" x14ac:dyDescent="0.3">
      <c r="A7223" s="7">
        <v>33667</v>
      </c>
      <c r="B7223" s="191">
        <v>412.85998499999999</v>
      </c>
      <c r="C7223" s="191">
        <v>413.26998900000001</v>
      </c>
      <c r="D7223" s="191">
        <v>409.32998700000002</v>
      </c>
      <c r="E7223" s="191">
        <v>409.32998700000002</v>
      </c>
      <c r="F7223" s="192">
        <v>409.32998700000002</v>
      </c>
      <c r="G7223" s="191">
        <v>206860000</v>
      </c>
      <c r="H7223" s="194">
        <f t="shared" si="112"/>
        <v>-8.5261449651038417E-3</v>
      </c>
      <c r="I7223" s="193"/>
      <c r="J7223" s="197">
        <v>7221</v>
      </c>
      <c r="K7223" s="234">
        <v>-8.5261449651038417E-3</v>
      </c>
      <c r="L7223" s="198">
        <v>1.3990842083319344E-2</v>
      </c>
    </row>
    <row r="7224" spans="1:12" ht="14.4" x14ac:dyDescent="0.3">
      <c r="A7224" s="7">
        <v>33666</v>
      </c>
      <c r="B7224" s="191">
        <v>412.45001200000002</v>
      </c>
      <c r="C7224" s="191">
        <v>413.77999899999998</v>
      </c>
      <c r="D7224" s="191">
        <v>411.88000499999998</v>
      </c>
      <c r="E7224" s="191">
        <v>412.85000600000001</v>
      </c>
      <c r="F7224" s="192">
        <v>412.85000600000001</v>
      </c>
      <c r="G7224" s="191">
        <v>200890000</v>
      </c>
      <c r="H7224" s="194">
        <f t="shared" si="112"/>
        <v>9.6979994753883627E-4</v>
      </c>
      <c r="I7224" s="193"/>
      <c r="J7224" s="197">
        <v>7222</v>
      </c>
      <c r="K7224" s="234">
        <v>9.6979994753883627E-4</v>
      </c>
      <c r="L7224" s="198">
        <v>1.3996549716919158E-2</v>
      </c>
    </row>
    <row r="7225" spans="1:12" ht="14.4" x14ac:dyDescent="0.3">
      <c r="A7225" s="7">
        <v>33665</v>
      </c>
      <c r="B7225" s="191">
        <v>412.67999300000002</v>
      </c>
      <c r="C7225" s="191">
        <v>413.73998999999998</v>
      </c>
      <c r="D7225" s="191">
        <v>411.51998900000001</v>
      </c>
      <c r="E7225" s="191">
        <v>412.45001200000002</v>
      </c>
      <c r="F7225" s="192">
        <v>412.45001200000002</v>
      </c>
      <c r="G7225" s="191">
        <v>180380000</v>
      </c>
      <c r="H7225" s="194">
        <f t="shared" si="112"/>
        <v>-6.0576688328276571E-4</v>
      </c>
      <c r="I7225" s="193"/>
      <c r="J7225" s="197">
        <v>7223</v>
      </c>
      <c r="K7225" s="234">
        <v>-6.0576688328276571E-4</v>
      </c>
      <c r="L7225" s="198">
        <v>1.4007480525941926E-2</v>
      </c>
    </row>
    <row r="7226" spans="1:12" ht="14.4" x14ac:dyDescent="0.3">
      <c r="A7226" s="7">
        <v>33662</v>
      </c>
      <c r="B7226" s="191">
        <v>413.85998499999999</v>
      </c>
      <c r="C7226" s="191">
        <v>416.07000699999998</v>
      </c>
      <c r="D7226" s="191">
        <v>411.79998799999998</v>
      </c>
      <c r="E7226" s="191">
        <v>412.70001200000002</v>
      </c>
      <c r="F7226" s="192">
        <v>412.70001200000002</v>
      </c>
      <c r="G7226" s="191">
        <v>202320000</v>
      </c>
      <c r="H7226" s="194">
        <f t="shared" si="112"/>
        <v>-2.8028150631667845E-3</v>
      </c>
      <c r="I7226" s="193"/>
      <c r="J7226" s="197">
        <v>7224</v>
      </c>
      <c r="K7226" s="234">
        <v>-2.8028150631667845E-3</v>
      </c>
      <c r="L7226" s="198">
        <v>1.4051600247297092E-2</v>
      </c>
    </row>
    <row r="7227" spans="1:12" ht="14.4" x14ac:dyDescent="0.3">
      <c r="A7227" s="7">
        <v>33661</v>
      </c>
      <c r="B7227" s="191">
        <v>415.35000600000001</v>
      </c>
      <c r="C7227" s="191">
        <v>415.98998999999998</v>
      </c>
      <c r="D7227" s="191">
        <v>413.47000100000002</v>
      </c>
      <c r="E7227" s="191">
        <v>413.85998499999999</v>
      </c>
      <c r="F7227" s="192">
        <v>413.85998499999999</v>
      </c>
      <c r="G7227" s="191">
        <v>215110000</v>
      </c>
      <c r="H7227" s="194">
        <f t="shared" si="112"/>
        <v>-3.5873864896489561E-3</v>
      </c>
      <c r="I7227" s="193"/>
      <c r="J7227" s="197">
        <v>7225</v>
      </c>
      <c r="K7227" s="234">
        <v>-3.5873864896489561E-3</v>
      </c>
      <c r="L7227" s="198">
        <v>1.405414355669723E-2</v>
      </c>
    </row>
    <row r="7228" spans="1:12" ht="14.4" x14ac:dyDescent="0.3">
      <c r="A7228" s="7">
        <v>33660</v>
      </c>
      <c r="B7228" s="191">
        <v>410.48001099999999</v>
      </c>
      <c r="C7228" s="191">
        <v>415.35000600000001</v>
      </c>
      <c r="D7228" s="191">
        <v>410.48001099999999</v>
      </c>
      <c r="E7228" s="191">
        <v>415.35000600000001</v>
      </c>
      <c r="F7228" s="192">
        <v>415.35000600000001</v>
      </c>
      <c r="G7228" s="191">
        <v>241500000</v>
      </c>
      <c r="H7228" s="194">
        <f t="shared" si="112"/>
        <v>1.1938101734054749E-2</v>
      </c>
      <c r="I7228" s="193"/>
      <c r="J7228" s="197">
        <v>7226</v>
      </c>
      <c r="K7228" s="234">
        <v>1.1938101734054749E-2</v>
      </c>
      <c r="L7228" s="198">
        <v>1.4071841830015266E-2</v>
      </c>
    </row>
    <row r="7229" spans="1:12" ht="14.4" x14ac:dyDescent="0.3">
      <c r="A7229" s="7">
        <v>33659</v>
      </c>
      <c r="B7229" s="191">
        <v>412.26998900000001</v>
      </c>
      <c r="C7229" s="191">
        <v>412.26998900000001</v>
      </c>
      <c r="D7229" s="191">
        <v>408.01998900000001</v>
      </c>
      <c r="E7229" s="191">
        <v>410.45001200000002</v>
      </c>
      <c r="F7229" s="192">
        <v>410.45001200000002</v>
      </c>
      <c r="G7229" s="191">
        <v>210350000</v>
      </c>
      <c r="H7229" s="194">
        <f t="shared" si="112"/>
        <v>-4.4145270055055948E-3</v>
      </c>
      <c r="I7229" s="193"/>
      <c r="J7229" s="197">
        <v>7227</v>
      </c>
      <c r="K7229" s="234">
        <v>-4.4145270055055948E-3</v>
      </c>
      <c r="L7229" s="198">
        <v>1.4091477087341889E-2</v>
      </c>
    </row>
    <row r="7230" spans="1:12" ht="14.4" x14ac:dyDescent="0.3">
      <c r="A7230" s="7">
        <v>33658</v>
      </c>
      <c r="B7230" s="191">
        <v>411.459991</v>
      </c>
      <c r="C7230" s="191">
        <v>412.94000199999999</v>
      </c>
      <c r="D7230" s="191">
        <v>410.33999599999999</v>
      </c>
      <c r="E7230" s="191">
        <v>412.26998900000001</v>
      </c>
      <c r="F7230" s="192">
        <v>412.26998900000001</v>
      </c>
      <c r="G7230" s="191">
        <v>177540000</v>
      </c>
      <c r="H7230" s="194">
        <f t="shared" si="112"/>
        <v>2.041649890118694E-3</v>
      </c>
      <c r="I7230" s="193"/>
      <c r="J7230" s="197">
        <v>7228</v>
      </c>
      <c r="K7230" s="234">
        <v>2.041649890118694E-3</v>
      </c>
      <c r="L7230" s="198">
        <v>1.414433568220359E-2</v>
      </c>
    </row>
    <row r="7231" spans="1:12" ht="14.4" x14ac:dyDescent="0.3">
      <c r="A7231" s="7">
        <v>33655</v>
      </c>
      <c r="B7231" s="191">
        <v>413.89999399999999</v>
      </c>
      <c r="C7231" s="191">
        <v>414.26001000000002</v>
      </c>
      <c r="D7231" s="191">
        <v>409.72000100000002</v>
      </c>
      <c r="E7231" s="191">
        <v>411.42999300000002</v>
      </c>
      <c r="F7231" s="192">
        <v>411.42999300000002</v>
      </c>
      <c r="G7231" s="191">
        <v>261650000</v>
      </c>
      <c r="H7231" s="194">
        <f t="shared" si="112"/>
        <v>-5.9676275327512273E-3</v>
      </c>
      <c r="I7231" s="193"/>
      <c r="J7231" s="197">
        <v>7229</v>
      </c>
      <c r="K7231" s="234">
        <v>-5.9676275327512273E-3</v>
      </c>
      <c r="L7231" s="198">
        <v>1.4158340954397891E-2</v>
      </c>
    </row>
    <row r="7232" spans="1:12" ht="14.4" x14ac:dyDescent="0.3">
      <c r="A7232" s="7">
        <v>33654</v>
      </c>
      <c r="B7232" s="191">
        <v>408.26001000000002</v>
      </c>
      <c r="C7232" s="191">
        <v>413.89999399999999</v>
      </c>
      <c r="D7232" s="191">
        <v>408.26001000000002</v>
      </c>
      <c r="E7232" s="191">
        <v>413.89999399999999</v>
      </c>
      <c r="F7232" s="192">
        <v>413.89999399999999</v>
      </c>
      <c r="G7232" s="191">
        <v>270650000</v>
      </c>
      <c r="H7232" s="194">
        <f t="shared" si="112"/>
        <v>1.3814686380867844E-2</v>
      </c>
      <c r="I7232" s="193"/>
      <c r="J7232" s="197">
        <v>7230</v>
      </c>
      <c r="K7232" s="234">
        <v>1.3814686380867844E-2</v>
      </c>
      <c r="L7232" s="198">
        <v>1.4206197963573476E-2</v>
      </c>
    </row>
    <row r="7233" spans="1:12" ht="14.4" x14ac:dyDescent="0.3">
      <c r="A7233" s="7">
        <v>33653</v>
      </c>
      <c r="B7233" s="191">
        <v>407.38000499999998</v>
      </c>
      <c r="C7233" s="191">
        <v>408.70001200000002</v>
      </c>
      <c r="D7233" s="191">
        <v>406.540009</v>
      </c>
      <c r="E7233" s="191">
        <v>408.26001000000002</v>
      </c>
      <c r="F7233" s="192">
        <v>408.26001000000002</v>
      </c>
      <c r="G7233" s="191">
        <v>232970000</v>
      </c>
      <c r="H7233" s="194">
        <f t="shared" si="112"/>
        <v>2.160157565907143E-3</v>
      </c>
      <c r="I7233" s="193"/>
      <c r="J7233" s="197">
        <v>7231</v>
      </c>
      <c r="K7233" s="234">
        <v>2.160157565907143E-3</v>
      </c>
      <c r="L7233" s="198">
        <v>1.4216897600648972E-2</v>
      </c>
    </row>
    <row r="7234" spans="1:12" ht="14.4" x14ac:dyDescent="0.3">
      <c r="A7234" s="7">
        <v>33652</v>
      </c>
      <c r="B7234" s="191">
        <v>412.48001099999999</v>
      </c>
      <c r="C7234" s="191">
        <v>413.26998900000001</v>
      </c>
      <c r="D7234" s="191">
        <v>406.33999599999999</v>
      </c>
      <c r="E7234" s="191">
        <v>407.38000499999998</v>
      </c>
      <c r="F7234" s="192">
        <v>407.38000499999998</v>
      </c>
      <c r="G7234" s="191">
        <v>234300000</v>
      </c>
      <c r="H7234" s="194">
        <f t="shared" si="112"/>
        <v>-1.2364250058168292E-2</v>
      </c>
      <c r="I7234" s="193"/>
      <c r="J7234" s="197">
        <v>7232</v>
      </c>
      <c r="K7234" s="234">
        <v>-1.2364250058168292E-2</v>
      </c>
      <c r="L7234" s="198">
        <v>1.4256572887361199E-2</v>
      </c>
    </row>
    <row r="7235" spans="1:12" ht="14.4" x14ac:dyDescent="0.3">
      <c r="A7235" s="7">
        <v>33648</v>
      </c>
      <c r="B7235" s="191">
        <v>413.69000199999999</v>
      </c>
      <c r="C7235" s="191">
        <v>413.83999599999999</v>
      </c>
      <c r="D7235" s="191">
        <v>411.20001200000002</v>
      </c>
      <c r="E7235" s="191">
        <v>412.48001099999999</v>
      </c>
      <c r="F7235" s="192">
        <v>412.48001099999999</v>
      </c>
      <c r="G7235" s="191">
        <v>215110000</v>
      </c>
      <c r="H7235" s="194">
        <f t="shared" si="112"/>
        <v>-2.9248736835559355E-3</v>
      </c>
      <c r="I7235" s="193"/>
      <c r="J7235" s="197">
        <v>7233</v>
      </c>
      <c r="K7235" s="234">
        <v>-2.9248736835559355E-3</v>
      </c>
      <c r="L7235" s="198">
        <v>1.4258325040660777E-2</v>
      </c>
    </row>
    <row r="7236" spans="1:12" ht="14.4" x14ac:dyDescent="0.3">
      <c r="A7236" s="7">
        <v>33647</v>
      </c>
      <c r="B7236" s="191">
        <v>417.13000499999998</v>
      </c>
      <c r="C7236" s="191">
        <v>417.76998900000001</v>
      </c>
      <c r="D7236" s="191">
        <v>412.07000699999998</v>
      </c>
      <c r="E7236" s="191">
        <v>413.69000199999999</v>
      </c>
      <c r="F7236" s="192">
        <v>413.69000199999999</v>
      </c>
      <c r="G7236" s="191">
        <v>229360000</v>
      </c>
      <c r="H7236" s="194">
        <f t="shared" ref="H7236:H7299" si="113">(F7236-F7237)/F7237</f>
        <v>-8.2468366187179228E-3</v>
      </c>
      <c r="I7236" s="193"/>
      <c r="J7236" s="197">
        <v>7234</v>
      </c>
      <c r="K7236" s="234">
        <v>-8.2468366187179228E-3</v>
      </c>
      <c r="L7236" s="198">
        <v>1.4266108627050402E-2</v>
      </c>
    </row>
    <row r="7237" spans="1:12" ht="14.4" x14ac:dyDescent="0.3">
      <c r="A7237" s="7">
        <v>33646</v>
      </c>
      <c r="B7237" s="191">
        <v>413.76998900000001</v>
      </c>
      <c r="C7237" s="191">
        <v>418.07998700000002</v>
      </c>
      <c r="D7237" s="191">
        <v>413.35998499999999</v>
      </c>
      <c r="E7237" s="191">
        <v>417.13000499999998</v>
      </c>
      <c r="F7237" s="192">
        <v>417.13000499999998</v>
      </c>
      <c r="G7237" s="191">
        <v>237630000</v>
      </c>
      <c r="H7237" s="194">
        <f t="shared" si="113"/>
        <v>8.144805970978105E-3</v>
      </c>
      <c r="I7237" s="193"/>
      <c r="J7237" s="197">
        <v>7235</v>
      </c>
      <c r="K7237" s="234">
        <v>8.144805970978105E-3</v>
      </c>
      <c r="L7237" s="198">
        <v>1.4278366908008142E-2</v>
      </c>
    </row>
    <row r="7238" spans="1:12" ht="14.4" x14ac:dyDescent="0.3">
      <c r="A7238" s="7">
        <v>33645</v>
      </c>
      <c r="B7238" s="191">
        <v>413.76998900000001</v>
      </c>
      <c r="C7238" s="191">
        <v>414.38000499999998</v>
      </c>
      <c r="D7238" s="191">
        <v>412.23998999999998</v>
      </c>
      <c r="E7238" s="191">
        <v>413.76001000000002</v>
      </c>
      <c r="F7238" s="192">
        <v>413.76001000000002</v>
      </c>
      <c r="G7238" s="191">
        <v>200130000</v>
      </c>
      <c r="H7238" s="194">
        <f t="shared" si="113"/>
        <v>-2.4117263854984614E-5</v>
      </c>
      <c r="I7238" s="193"/>
      <c r="J7238" s="197">
        <v>7236</v>
      </c>
      <c r="K7238" s="234">
        <v>-2.4117263854984614E-5</v>
      </c>
      <c r="L7238" s="198">
        <v>1.4298191807921194E-2</v>
      </c>
    </row>
    <row r="7239" spans="1:12" ht="14.4" x14ac:dyDescent="0.3">
      <c r="A7239" s="7">
        <v>33644</v>
      </c>
      <c r="B7239" s="191">
        <v>411.07000699999998</v>
      </c>
      <c r="C7239" s="191">
        <v>413.76998900000001</v>
      </c>
      <c r="D7239" s="191">
        <v>411.07000699999998</v>
      </c>
      <c r="E7239" s="191">
        <v>413.76998900000001</v>
      </c>
      <c r="F7239" s="192">
        <v>413.76998900000001</v>
      </c>
      <c r="G7239" s="191">
        <v>184410000</v>
      </c>
      <c r="H7239" s="194">
        <f t="shared" si="113"/>
        <v>6.5192367269380708E-3</v>
      </c>
      <c r="I7239" s="193"/>
      <c r="J7239" s="197">
        <v>7237</v>
      </c>
      <c r="K7239" s="234">
        <v>6.5192367269380708E-3</v>
      </c>
      <c r="L7239" s="198">
        <v>1.4307223333897015E-2</v>
      </c>
    </row>
    <row r="7240" spans="1:12" ht="14.4" x14ac:dyDescent="0.3">
      <c r="A7240" s="7">
        <v>33641</v>
      </c>
      <c r="B7240" s="191">
        <v>413.82000699999998</v>
      </c>
      <c r="C7240" s="191">
        <v>415.290009</v>
      </c>
      <c r="D7240" s="191">
        <v>408.040009</v>
      </c>
      <c r="E7240" s="191">
        <v>411.08999599999999</v>
      </c>
      <c r="F7240" s="192">
        <v>411.08999599999999</v>
      </c>
      <c r="G7240" s="191">
        <v>231120000</v>
      </c>
      <c r="H7240" s="194">
        <f t="shared" si="113"/>
        <v>-6.5970976603844838E-3</v>
      </c>
      <c r="I7240" s="193"/>
      <c r="J7240" s="197">
        <v>7238</v>
      </c>
      <c r="K7240" s="234">
        <v>-6.5970976603844838E-3</v>
      </c>
      <c r="L7240" s="198">
        <v>1.4315289254205485E-2</v>
      </c>
    </row>
    <row r="7241" spans="1:12" ht="14.4" x14ac:dyDescent="0.3">
      <c r="A7241" s="7">
        <v>33640</v>
      </c>
      <c r="B7241" s="191">
        <v>413.86999500000002</v>
      </c>
      <c r="C7241" s="191">
        <v>414.54998799999998</v>
      </c>
      <c r="D7241" s="191">
        <v>411.92999300000002</v>
      </c>
      <c r="E7241" s="191">
        <v>413.82000699999998</v>
      </c>
      <c r="F7241" s="192">
        <v>413.82000699999998</v>
      </c>
      <c r="G7241" s="191">
        <v>242050000</v>
      </c>
      <c r="H7241" s="194">
        <f t="shared" si="113"/>
        <v>-4.830127632228564E-5</v>
      </c>
      <c r="I7241" s="193"/>
      <c r="J7241" s="197">
        <v>7239</v>
      </c>
      <c r="K7241" s="234">
        <v>-4.830127632228564E-5</v>
      </c>
      <c r="L7241" s="198">
        <v>1.4340160201296043E-2</v>
      </c>
    </row>
    <row r="7242" spans="1:12" ht="14.4" x14ac:dyDescent="0.3">
      <c r="A7242" s="7">
        <v>33639</v>
      </c>
      <c r="B7242" s="191">
        <v>413.88000499999998</v>
      </c>
      <c r="C7242" s="191">
        <v>416.17001299999998</v>
      </c>
      <c r="D7242" s="191">
        <v>413.17999300000002</v>
      </c>
      <c r="E7242" s="191">
        <v>413.83999599999999</v>
      </c>
      <c r="F7242" s="192">
        <v>413.83999599999999</v>
      </c>
      <c r="G7242" s="191">
        <v>262440000</v>
      </c>
      <c r="H7242" s="194">
        <f t="shared" si="113"/>
        <v>-2.4187507200428796E-5</v>
      </c>
      <c r="I7242" s="193"/>
      <c r="J7242" s="197">
        <v>7240</v>
      </c>
      <c r="K7242" s="234">
        <v>-2.4187507200428796E-5</v>
      </c>
      <c r="L7242" s="198">
        <v>1.4370969456509003E-2</v>
      </c>
    </row>
    <row r="7243" spans="1:12" ht="14.4" x14ac:dyDescent="0.3">
      <c r="A7243" s="7">
        <v>33638</v>
      </c>
      <c r="B7243" s="191">
        <v>409.60000600000001</v>
      </c>
      <c r="C7243" s="191">
        <v>413.85000600000001</v>
      </c>
      <c r="D7243" s="191">
        <v>409.27999899999998</v>
      </c>
      <c r="E7243" s="191">
        <v>413.85000600000001</v>
      </c>
      <c r="F7243" s="192">
        <v>413.85000600000001</v>
      </c>
      <c r="G7243" s="191">
        <v>233680000</v>
      </c>
      <c r="H7243" s="194">
        <f t="shared" si="113"/>
        <v>1.0548694871068609E-2</v>
      </c>
      <c r="I7243" s="193"/>
      <c r="J7243" s="197">
        <v>7241</v>
      </c>
      <c r="K7243" s="234">
        <v>1.0548694871068609E-2</v>
      </c>
      <c r="L7243" s="198">
        <v>1.4385592075877446E-2</v>
      </c>
    </row>
    <row r="7244" spans="1:12" ht="14.4" x14ac:dyDescent="0.3">
      <c r="A7244" s="7">
        <v>33637</v>
      </c>
      <c r="B7244" s="191">
        <v>408.790009</v>
      </c>
      <c r="C7244" s="191">
        <v>409.95001200000002</v>
      </c>
      <c r="D7244" s="191">
        <v>407.45001200000002</v>
      </c>
      <c r="E7244" s="191">
        <v>409.52999899999998</v>
      </c>
      <c r="F7244" s="192">
        <v>409.52999899999998</v>
      </c>
      <c r="G7244" s="191">
        <v>185290000</v>
      </c>
      <c r="H7244" s="194">
        <f t="shared" si="113"/>
        <v>1.8347277308937027E-3</v>
      </c>
      <c r="I7244" s="193"/>
      <c r="J7244" s="197">
        <v>7242</v>
      </c>
      <c r="K7244" s="234">
        <v>1.8347277308937027E-3</v>
      </c>
      <c r="L7244" s="198">
        <v>1.4405855072776162E-2</v>
      </c>
    </row>
    <row r="7245" spans="1:12" ht="14.4" x14ac:dyDescent="0.3">
      <c r="A7245" s="7">
        <v>33634</v>
      </c>
      <c r="B7245" s="191">
        <v>411.64999399999999</v>
      </c>
      <c r="C7245" s="191">
        <v>412.63000499999998</v>
      </c>
      <c r="D7245" s="191">
        <v>408.64001500000001</v>
      </c>
      <c r="E7245" s="191">
        <v>408.77999899999998</v>
      </c>
      <c r="F7245" s="192">
        <v>408.77999899999998</v>
      </c>
      <c r="G7245" s="191">
        <v>197620000</v>
      </c>
      <c r="H7245" s="194">
        <f t="shared" si="113"/>
        <v>-6.8995579284238653E-3</v>
      </c>
      <c r="I7245" s="193"/>
      <c r="J7245" s="197">
        <v>7243</v>
      </c>
      <c r="K7245" s="234">
        <v>-6.8995579284238653E-3</v>
      </c>
      <c r="L7245" s="198">
        <v>1.4409701950459236E-2</v>
      </c>
    </row>
    <row r="7246" spans="1:12" ht="14.4" x14ac:dyDescent="0.3">
      <c r="A7246" s="7">
        <v>33633</v>
      </c>
      <c r="B7246" s="191">
        <v>410.33999599999999</v>
      </c>
      <c r="C7246" s="191">
        <v>412.17001299999998</v>
      </c>
      <c r="D7246" s="191">
        <v>409.26001000000002</v>
      </c>
      <c r="E7246" s="191">
        <v>411.61999500000002</v>
      </c>
      <c r="F7246" s="192">
        <v>411.61999500000002</v>
      </c>
      <c r="G7246" s="191">
        <v>194680000</v>
      </c>
      <c r="H7246" s="194">
        <f t="shared" si="113"/>
        <v>3.1193620229016919E-3</v>
      </c>
      <c r="I7246" s="193"/>
      <c r="J7246" s="197">
        <v>7244</v>
      </c>
      <c r="K7246" s="234">
        <v>3.1193620229016919E-3</v>
      </c>
      <c r="L7246" s="198">
        <v>1.4426124661553555E-2</v>
      </c>
    </row>
    <row r="7247" spans="1:12" ht="14.4" x14ac:dyDescent="0.3">
      <c r="A7247" s="7">
        <v>33632</v>
      </c>
      <c r="B7247" s="191">
        <v>414.959991</v>
      </c>
      <c r="C7247" s="191">
        <v>417.82998700000002</v>
      </c>
      <c r="D7247" s="191">
        <v>409.17001299999998</v>
      </c>
      <c r="E7247" s="191">
        <v>410.33999599999999</v>
      </c>
      <c r="F7247" s="192">
        <v>410.33999599999999</v>
      </c>
      <c r="G7247" s="191">
        <v>248940000</v>
      </c>
      <c r="H7247" s="194">
        <f t="shared" si="113"/>
        <v>-1.1133591430986939E-2</v>
      </c>
      <c r="I7247" s="193"/>
      <c r="J7247" s="197">
        <v>7245</v>
      </c>
      <c r="K7247" s="234">
        <v>-1.1133591430986939E-2</v>
      </c>
      <c r="L7247" s="198">
        <v>1.4431973447262669E-2</v>
      </c>
    </row>
    <row r="7248" spans="1:12" ht="14.4" x14ac:dyDescent="0.3">
      <c r="A7248" s="7">
        <v>33631</v>
      </c>
      <c r="B7248" s="191">
        <v>414.98001099999999</v>
      </c>
      <c r="C7248" s="191">
        <v>416.41000400000001</v>
      </c>
      <c r="D7248" s="191">
        <v>414.540009</v>
      </c>
      <c r="E7248" s="191">
        <v>414.959991</v>
      </c>
      <c r="F7248" s="192">
        <v>414.959991</v>
      </c>
      <c r="G7248" s="191">
        <v>218400000</v>
      </c>
      <c r="H7248" s="194">
        <f t="shared" si="113"/>
        <v>-7.2288490621123761E-5</v>
      </c>
      <c r="I7248" s="193"/>
      <c r="J7248" s="197">
        <v>7246</v>
      </c>
      <c r="K7248" s="234">
        <v>-7.2288490621123761E-5</v>
      </c>
      <c r="L7248" s="198">
        <v>1.4439300443771388E-2</v>
      </c>
    </row>
    <row r="7249" spans="1:12" ht="14.4" x14ac:dyDescent="0.3">
      <c r="A7249" s="7">
        <v>33630</v>
      </c>
      <c r="B7249" s="191">
        <v>415.44000199999999</v>
      </c>
      <c r="C7249" s="191">
        <v>416.83999599999999</v>
      </c>
      <c r="D7249" s="191">
        <v>414.48001099999999</v>
      </c>
      <c r="E7249" s="191">
        <v>414.98998999999998</v>
      </c>
      <c r="F7249" s="192">
        <v>414.98998999999998</v>
      </c>
      <c r="G7249" s="191">
        <v>190970000</v>
      </c>
      <c r="H7249" s="194">
        <f t="shared" si="113"/>
        <v>-1.1794093266258552E-3</v>
      </c>
      <c r="I7249" s="193"/>
      <c r="J7249" s="197">
        <v>7247</v>
      </c>
      <c r="K7249" s="234">
        <v>-1.1794093266258552E-3</v>
      </c>
      <c r="L7249" s="198">
        <v>1.4439494938539686E-2</v>
      </c>
    </row>
    <row r="7250" spans="1:12" ht="14.4" x14ac:dyDescent="0.3">
      <c r="A7250" s="7">
        <v>33627</v>
      </c>
      <c r="B7250" s="191">
        <v>414.959991</v>
      </c>
      <c r="C7250" s="191">
        <v>417.26998900000001</v>
      </c>
      <c r="D7250" s="191">
        <v>414.290009</v>
      </c>
      <c r="E7250" s="191">
        <v>415.48001099999999</v>
      </c>
      <c r="F7250" s="192">
        <v>415.48001099999999</v>
      </c>
      <c r="G7250" s="191">
        <v>213630000</v>
      </c>
      <c r="H7250" s="194">
        <f t="shared" si="113"/>
        <v>1.2531810566768307E-3</v>
      </c>
      <c r="I7250" s="193"/>
      <c r="J7250" s="197">
        <v>7248</v>
      </c>
      <c r="K7250" s="234">
        <v>1.2531810566768307E-3</v>
      </c>
      <c r="L7250" s="198">
        <v>1.4440428034550326E-2</v>
      </c>
    </row>
    <row r="7251" spans="1:12" ht="14.4" x14ac:dyDescent="0.3">
      <c r="A7251" s="7">
        <v>33626</v>
      </c>
      <c r="B7251" s="191">
        <v>418.13000499999998</v>
      </c>
      <c r="C7251" s="191">
        <v>419.77999899999998</v>
      </c>
      <c r="D7251" s="191">
        <v>414.35998499999999</v>
      </c>
      <c r="E7251" s="191">
        <v>414.959991</v>
      </c>
      <c r="F7251" s="192">
        <v>414.959991</v>
      </c>
      <c r="G7251" s="191">
        <v>234580000</v>
      </c>
      <c r="H7251" s="194">
        <f t="shared" si="113"/>
        <v>-7.5814076055125022E-3</v>
      </c>
      <c r="I7251" s="193"/>
      <c r="J7251" s="197">
        <v>7249</v>
      </c>
      <c r="K7251" s="234">
        <v>-7.5814076055125022E-3</v>
      </c>
      <c r="L7251" s="198">
        <v>1.4445832032330718E-2</v>
      </c>
    </row>
    <row r="7252" spans="1:12" ht="14.4" x14ac:dyDescent="0.3">
      <c r="A7252" s="7">
        <v>33625</v>
      </c>
      <c r="B7252" s="191">
        <v>412.64999399999999</v>
      </c>
      <c r="C7252" s="191">
        <v>418.13000499999998</v>
      </c>
      <c r="D7252" s="191">
        <v>412.48998999999998</v>
      </c>
      <c r="E7252" s="191">
        <v>418.13000499999998</v>
      </c>
      <c r="F7252" s="192">
        <v>418.13000499999998</v>
      </c>
      <c r="G7252" s="191">
        <v>228140000</v>
      </c>
      <c r="H7252" s="194">
        <f t="shared" si="113"/>
        <v>1.3304550698991171E-2</v>
      </c>
      <c r="I7252" s="193"/>
      <c r="J7252" s="197">
        <v>7250</v>
      </c>
      <c r="K7252" s="234">
        <v>1.3304550698991171E-2</v>
      </c>
      <c r="L7252" s="198">
        <v>1.4454197343192787E-2</v>
      </c>
    </row>
    <row r="7253" spans="1:12" ht="14.4" x14ac:dyDescent="0.3">
      <c r="A7253" s="7">
        <v>33624</v>
      </c>
      <c r="B7253" s="191">
        <v>416.35998499999999</v>
      </c>
      <c r="C7253" s="191">
        <v>416.39001500000001</v>
      </c>
      <c r="D7253" s="191">
        <v>411.32000699999998</v>
      </c>
      <c r="E7253" s="191">
        <v>412.64001500000001</v>
      </c>
      <c r="F7253" s="192">
        <v>412.64001500000001</v>
      </c>
      <c r="G7253" s="191">
        <v>218750000</v>
      </c>
      <c r="H7253" s="194">
        <f t="shared" si="113"/>
        <v>-8.9345041166719926E-3</v>
      </c>
      <c r="I7253" s="193"/>
      <c r="J7253" s="197">
        <v>7251</v>
      </c>
      <c r="K7253" s="234">
        <v>-8.9345041166719926E-3</v>
      </c>
      <c r="L7253" s="198">
        <v>1.4467634789253184E-2</v>
      </c>
    </row>
    <row r="7254" spans="1:12" ht="14.4" x14ac:dyDescent="0.3">
      <c r="A7254" s="7">
        <v>33623</v>
      </c>
      <c r="B7254" s="191">
        <v>418.85998499999999</v>
      </c>
      <c r="C7254" s="191">
        <v>418.85998499999999</v>
      </c>
      <c r="D7254" s="191">
        <v>415.79998799999998</v>
      </c>
      <c r="E7254" s="191">
        <v>416.35998499999999</v>
      </c>
      <c r="F7254" s="192">
        <v>416.35998499999999</v>
      </c>
      <c r="G7254" s="191">
        <v>180900000</v>
      </c>
      <c r="H7254" s="194">
        <f t="shared" si="113"/>
        <v>-5.9685816013195911E-3</v>
      </c>
      <c r="I7254" s="193"/>
      <c r="J7254" s="197">
        <v>7252</v>
      </c>
      <c r="K7254" s="234">
        <v>-5.9685816013195911E-3</v>
      </c>
      <c r="L7254" s="198">
        <v>1.4487410195618923E-2</v>
      </c>
    </row>
    <row r="7255" spans="1:12" ht="14.4" x14ac:dyDescent="0.3">
      <c r="A7255" s="7">
        <v>33620</v>
      </c>
      <c r="B7255" s="191">
        <v>418.20001200000002</v>
      </c>
      <c r="C7255" s="191">
        <v>419.45001200000002</v>
      </c>
      <c r="D7255" s="191">
        <v>416</v>
      </c>
      <c r="E7255" s="191">
        <v>418.85998499999999</v>
      </c>
      <c r="F7255" s="192">
        <v>418.85998499999999</v>
      </c>
      <c r="G7255" s="191">
        <v>287370000</v>
      </c>
      <c r="H7255" s="194">
        <f t="shared" si="113"/>
        <v>1.5542287702064784E-3</v>
      </c>
      <c r="I7255" s="193"/>
      <c r="J7255" s="197">
        <v>7253</v>
      </c>
      <c r="K7255" s="234">
        <v>1.5542287702064784E-3</v>
      </c>
      <c r="L7255" s="198">
        <v>1.4492320813471819E-2</v>
      </c>
    </row>
    <row r="7256" spans="1:12" ht="14.4" x14ac:dyDescent="0.3">
      <c r="A7256" s="7">
        <v>33619</v>
      </c>
      <c r="B7256" s="191">
        <v>420.76998900000001</v>
      </c>
      <c r="C7256" s="191">
        <v>420.85000600000001</v>
      </c>
      <c r="D7256" s="191">
        <v>415.36999500000002</v>
      </c>
      <c r="E7256" s="191">
        <v>418.209991</v>
      </c>
      <c r="F7256" s="192">
        <v>418.209991</v>
      </c>
      <c r="G7256" s="191">
        <v>336240000</v>
      </c>
      <c r="H7256" s="194">
        <f t="shared" si="113"/>
        <v>-6.0840793472084036E-3</v>
      </c>
      <c r="I7256" s="193"/>
      <c r="J7256" s="197">
        <v>7254</v>
      </c>
      <c r="K7256" s="234">
        <v>-6.0840793472084036E-3</v>
      </c>
      <c r="L7256" s="198">
        <v>1.4509575429141599E-2</v>
      </c>
    </row>
    <row r="7257" spans="1:12" ht="14.4" x14ac:dyDescent="0.3">
      <c r="A7257" s="7">
        <v>33618</v>
      </c>
      <c r="B7257" s="191">
        <v>420.45001200000002</v>
      </c>
      <c r="C7257" s="191">
        <v>421.17999300000002</v>
      </c>
      <c r="D7257" s="191">
        <v>418.790009</v>
      </c>
      <c r="E7257" s="191">
        <v>420.76998900000001</v>
      </c>
      <c r="F7257" s="192">
        <v>420.76998900000001</v>
      </c>
      <c r="G7257" s="191">
        <v>314830000</v>
      </c>
      <c r="H7257" s="194">
        <f t="shared" si="113"/>
        <v>7.8486109416395851E-4</v>
      </c>
      <c r="I7257" s="193"/>
      <c r="J7257" s="197">
        <v>7255</v>
      </c>
      <c r="K7257" s="234">
        <v>7.8486109416395851E-4</v>
      </c>
      <c r="L7257" s="198">
        <v>1.4514969343641774E-2</v>
      </c>
    </row>
    <row r="7258" spans="1:12" ht="14.4" x14ac:dyDescent="0.3">
      <c r="A7258" s="7">
        <v>33617</v>
      </c>
      <c r="B7258" s="191">
        <v>414.33999599999999</v>
      </c>
      <c r="C7258" s="191">
        <v>420.44000199999999</v>
      </c>
      <c r="D7258" s="191">
        <v>414.32000699999998</v>
      </c>
      <c r="E7258" s="191">
        <v>420.44000199999999</v>
      </c>
      <c r="F7258" s="192">
        <v>420.44000199999999</v>
      </c>
      <c r="G7258" s="191">
        <v>265900000</v>
      </c>
      <c r="H7258" s="194">
        <f t="shared" si="113"/>
        <v>1.4722223437005603E-2</v>
      </c>
      <c r="I7258" s="193"/>
      <c r="J7258" s="197">
        <v>7256</v>
      </c>
      <c r="K7258" s="234">
        <v>1.4722223437005603E-2</v>
      </c>
      <c r="L7258" s="198">
        <v>1.4526150206638456E-2</v>
      </c>
    </row>
    <row r="7259" spans="1:12" ht="14.4" x14ac:dyDescent="0.3">
      <c r="A7259" s="7">
        <v>33616</v>
      </c>
      <c r="B7259" s="191">
        <v>415.04998799999998</v>
      </c>
      <c r="C7259" s="191">
        <v>415.35998499999999</v>
      </c>
      <c r="D7259" s="191">
        <v>413.540009</v>
      </c>
      <c r="E7259" s="191">
        <v>414.33999599999999</v>
      </c>
      <c r="F7259" s="192">
        <v>414.33999599999999</v>
      </c>
      <c r="G7259" s="191">
        <v>200270000</v>
      </c>
      <c r="H7259" s="194">
        <f t="shared" si="113"/>
        <v>-1.8309081884234483E-3</v>
      </c>
      <c r="I7259" s="193"/>
      <c r="J7259" s="197">
        <v>7257</v>
      </c>
      <c r="K7259" s="234">
        <v>-1.8309081884234483E-3</v>
      </c>
      <c r="L7259" s="198">
        <v>1.4530737885074042E-2</v>
      </c>
    </row>
    <row r="7260" spans="1:12" ht="14.4" x14ac:dyDescent="0.3">
      <c r="A7260" s="7">
        <v>33613</v>
      </c>
      <c r="B7260" s="191">
        <v>417.61999500000002</v>
      </c>
      <c r="C7260" s="191">
        <v>417.61999500000002</v>
      </c>
      <c r="D7260" s="191">
        <v>413.30999800000001</v>
      </c>
      <c r="E7260" s="191">
        <v>415.10000600000001</v>
      </c>
      <c r="F7260" s="192">
        <v>415.10000600000001</v>
      </c>
      <c r="G7260" s="191">
        <v>236130000</v>
      </c>
      <c r="H7260" s="194">
        <f t="shared" si="113"/>
        <v>-6.0103424011760326E-3</v>
      </c>
      <c r="I7260" s="193"/>
      <c r="J7260" s="197">
        <v>7258</v>
      </c>
      <c r="K7260" s="234">
        <v>-6.0103424011760326E-3</v>
      </c>
      <c r="L7260" s="198">
        <v>1.456728696757483E-2</v>
      </c>
    </row>
    <row r="7261" spans="1:12" ht="14.4" x14ac:dyDescent="0.3">
      <c r="A7261" s="7">
        <v>33612</v>
      </c>
      <c r="B7261" s="191">
        <v>418.08999599999999</v>
      </c>
      <c r="C7261" s="191">
        <v>420.5</v>
      </c>
      <c r="D7261" s="191">
        <v>415.85000600000001</v>
      </c>
      <c r="E7261" s="191">
        <v>417.60998499999999</v>
      </c>
      <c r="F7261" s="192">
        <v>417.60998499999999</v>
      </c>
      <c r="G7261" s="191">
        <v>292350000</v>
      </c>
      <c r="H7261" s="194">
        <f t="shared" si="113"/>
        <v>-1.1720186390047861E-3</v>
      </c>
      <c r="I7261" s="193"/>
      <c r="J7261" s="197">
        <v>7259</v>
      </c>
      <c r="K7261" s="234">
        <v>-1.1720186390047861E-3</v>
      </c>
      <c r="L7261" s="198">
        <v>1.458518696479996E-2</v>
      </c>
    </row>
    <row r="7262" spans="1:12" ht="14.4" x14ac:dyDescent="0.3">
      <c r="A7262" s="7">
        <v>33611</v>
      </c>
      <c r="B7262" s="191">
        <v>417.35998499999999</v>
      </c>
      <c r="C7262" s="191">
        <v>420.23001099999999</v>
      </c>
      <c r="D7262" s="191">
        <v>415.01998900000001</v>
      </c>
      <c r="E7262" s="191">
        <v>418.10000600000001</v>
      </c>
      <c r="F7262" s="192">
        <v>418.10000600000001</v>
      </c>
      <c r="G7262" s="191">
        <v>290750000</v>
      </c>
      <c r="H7262" s="194">
        <f t="shared" si="113"/>
        <v>1.6770771683336805E-3</v>
      </c>
      <c r="I7262" s="193"/>
      <c r="J7262" s="197">
        <v>7260</v>
      </c>
      <c r="K7262" s="234">
        <v>1.6770771683336805E-3</v>
      </c>
      <c r="L7262" s="198">
        <v>1.4589856207865246E-2</v>
      </c>
    </row>
    <row r="7263" spans="1:12" ht="14.4" x14ac:dyDescent="0.3">
      <c r="A7263" s="7">
        <v>33610</v>
      </c>
      <c r="B7263" s="191">
        <v>417.959991</v>
      </c>
      <c r="C7263" s="191">
        <v>417.959991</v>
      </c>
      <c r="D7263" s="191">
        <v>415.20001200000002</v>
      </c>
      <c r="E7263" s="191">
        <v>417.39999399999999</v>
      </c>
      <c r="F7263" s="192">
        <v>417.39999399999999</v>
      </c>
      <c r="G7263" s="191">
        <v>252780000</v>
      </c>
      <c r="H7263" s="194">
        <f t="shared" si="113"/>
        <v>-1.3398339842533155E-3</v>
      </c>
      <c r="I7263" s="193"/>
      <c r="J7263" s="197">
        <v>7261</v>
      </c>
      <c r="K7263" s="234">
        <v>-1.3398339842533155E-3</v>
      </c>
      <c r="L7263" s="198">
        <v>1.4605356632309205E-2</v>
      </c>
    </row>
    <row r="7264" spans="1:12" ht="14.4" x14ac:dyDescent="0.3">
      <c r="A7264" s="7">
        <v>33609</v>
      </c>
      <c r="B7264" s="191">
        <v>419.30999800000001</v>
      </c>
      <c r="C7264" s="191">
        <v>419.44000199999999</v>
      </c>
      <c r="D7264" s="191">
        <v>416.92001299999998</v>
      </c>
      <c r="E7264" s="191">
        <v>417.959991</v>
      </c>
      <c r="F7264" s="192">
        <v>417.959991</v>
      </c>
      <c r="G7264" s="191">
        <v>251210000</v>
      </c>
      <c r="H7264" s="194">
        <f t="shared" si="113"/>
        <v>-3.2908976323832054E-3</v>
      </c>
      <c r="I7264" s="193"/>
      <c r="J7264" s="197">
        <v>7262</v>
      </c>
      <c r="K7264" s="234">
        <v>-3.2908976323832054E-3</v>
      </c>
      <c r="L7264" s="198">
        <v>1.4633001625038496E-2</v>
      </c>
    </row>
    <row r="7265" spans="1:12" ht="14.4" x14ac:dyDescent="0.3">
      <c r="A7265" s="7">
        <v>33606</v>
      </c>
      <c r="B7265" s="191">
        <v>417.26998900000001</v>
      </c>
      <c r="C7265" s="191">
        <v>419.790009</v>
      </c>
      <c r="D7265" s="191">
        <v>416.16000400000001</v>
      </c>
      <c r="E7265" s="191">
        <v>419.33999599999999</v>
      </c>
      <c r="F7265" s="192">
        <v>419.33999599999999</v>
      </c>
      <c r="G7265" s="191">
        <v>224270000</v>
      </c>
      <c r="H7265" s="194">
        <f t="shared" si="113"/>
        <v>4.9848678285751907E-3</v>
      </c>
      <c r="I7265" s="193"/>
      <c r="J7265" s="197">
        <v>7263</v>
      </c>
      <c r="K7265" s="234">
        <v>4.9848678285751907E-3</v>
      </c>
      <c r="L7265" s="198">
        <v>1.4666042063348398E-2</v>
      </c>
    </row>
    <row r="7266" spans="1:12" ht="14.4" x14ac:dyDescent="0.3">
      <c r="A7266" s="7">
        <v>33605</v>
      </c>
      <c r="B7266" s="191">
        <v>417.02999899999998</v>
      </c>
      <c r="C7266" s="191">
        <v>417.26998900000001</v>
      </c>
      <c r="D7266" s="191">
        <v>411.040009</v>
      </c>
      <c r="E7266" s="191">
        <v>417.26001000000002</v>
      </c>
      <c r="F7266" s="192">
        <v>417.26001000000002</v>
      </c>
      <c r="G7266" s="191">
        <v>207570000</v>
      </c>
      <c r="H7266" s="194">
        <f t="shared" si="113"/>
        <v>4.076194625392967E-4</v>
      </c>
      <c r="I7266" s="193"/>
      <c r="J7266" s="197">
        <v>7264</v>
      </c>
      <c r="K7266" s="234">
        <v>4.076194625392967E-4</v>
      </c>
      <c r="L7266" s="198">
        <v>1.4677052525391822E-2</v>
      </c>
    </row>
    <row r="7267" spans="1:12" ht="14.4" x14ac:dyDescent="0.3">
      <c r="A7267" s="7">
        <v>33603</v>
      </c>
      <c r="B7267" s="191">
        <v>415.14001500000001</v>
      </c>
      <c r="C7267" s="191">
        <v>418.32000699999998</v>
      </c>
      <c r="D7267" s="191">
        <v>412.73001099999999</v>
      </c>
      <c r="E7267" s="191">
        <v>417.08999599999999</v>
      </c>
      <c r="F7267" s="192">
        <v>417.08999599999999</v>
      </c>
      <c r="G7267" s="191">
        <v>247080000</v>
      </c>
      <c r="H7267" s="194">
        <f t="shared" si="113"/>
        <v>4.6971646421508648E-3</v>
      </c>
      <c r="I7267" s="193"/>
      <c r="J7267" s="197">
        <v>7265</v>
      </c>
      <c r="K7267" s="234">
        <v>4.6971646421508648E-3</v>
      </c>
      <c r="L7267" s="198">
        <v>1.4678329063322254E-2</v>
      </c>
    </row>
    <row r="7268" spans="1:12" ht="14.4" x14ac:dyDescent="0.3">
      <c r="A7268" s="7">
        <v>33602</v>
      </c>
      <c r="B7268" s="191">
        <v>406.48998999999998</v>
      </c>
      <c r="C7268" s="191">
        <v>415.14001500000001</v>
      </c>
      <c r="D7268" s="191">
        <v>406.48998999999998</v>
      </c>
      <c r="E7268" s="191">
        <v>415.14001500000001</v>
      </c>
      <c r="F7268" s="192">
        <v>415.14001500000001</v>
      </c>
      <c r="G7268" s="191">
        <v>245600000</v>
      </c>
      <c r="H7268" s="194">
        <f t="shared" si="113"/>
        <v>2.1355174413710015E-2</v>
      </c>
      <c r="I7268" s="193"/>
      <c r="J7268" s="197">
        <v>7266</v>
      </c>
      <c r="K7268" s="234">
        <v>2.1355174413710015E-2</v>
      </c>
      <c r="L7268" s="198">
        <v>1.4685678297270518E-2</v>
      </c>
    </row>
    <row r="7269" spans="1:12" ht="14.4" x14ac:dyDescent="0.3">
      <c r="A7269" s="7">
        <v>33599</v>
      </c>
      <c r="B7269" s="191">
        <v>404.83999599999999</v>
      </c>
      <c r="C7269" s="191">
        <v>406.57998700000002</v>
      </c>
      <c r="D7269" s="191">
        <v>404.58999599999999</v>
      </c>
      <c r="E7269" s="191">
        <v>406.459991</v>
      </c>
      <c r="F7269" s="192">
        <v>406.459991</v>
      </c>
      <c r="G7269" s="191">
        <v>157950000</v>
      </c>
      <c r="H7269" s="194">
        <f t="shared" si="113"/>
        <v>4.0015685604344719E-3</v>
      </c>
      <c r="I7269" s="193"/>
      <c r="J7269" s="197">
        <v>7267</v>
      </c>
      <c r="K7269" s="234">
        <v>4.0015685604344719E-3</v>
      </c>
      <c r="L7269" s="198">
        <v>1.4689789583055866E-2</v>
      </c>
    </row>
    <row r="7270" spans="1:12" ht="14.4" x14ac:dyDescent="0.3">
      <c r="A7270" s="7">
        <v>33598</v>
      </c>
      <c r="B7270" s="191">
        <v>399.32998700000002</v>
      </c>
      <c r="C7270" s="191">
        <v>404.92001299999998</v>
      </c>
      <c r="D7270" s="191">
        <v>399.30999800000001</v>
      </c>
      <c r="E7270" s="191">
        <v>404.83999599999999</v>
      </c>
      <c r="F7270" s="192">
        <v>404.83999599999999</v>
      </c>
      <c r="G7270" s="191">
        <v>149230000</v>
      </c>
      <c r="H7270" s="194">
        <f t="shared" si="113"/>
        <v>1.3798134824269954E-2</v>
      </c>
      <c r="I7270" s="193"/>
      <c r="J7270" s="197">
        <v>7268</v>
      </c>
      <c r="K7270" s="234">
        <v>1.3798134824269954E-2</v>
      </c>
      <c r="L7270" s="198">
        <v>1.470460061793873E-2</v>
      </c>
    </row>
    <row r="7271" spans="1:12" ht="14.4" x14ac:dyDescent="0.3">
      <c r="A7271" s="7">
        <v>33596</v>
      </c>
      <c r="B7271" s="191">
        <v>396.82000699999998</v>
      </c>
      <c r="C7271" s="191">
        <v>401.790009</v>
      </c>
      <c r="D7271" s="191">
        <v>396.82000699999998</v>
      </c>
      <c r="E7271" s="191">
        <v>399.32998700000002</v>
      </c>
      <c r="F7271" s="192">
        <v>399.32998700000002</v>
      </c>
      <c r="G7271" s="191">
        <v>162640000</v>
      </c>
      <c r="H7271" s="194">
        <f t="shared" si="113"/>
        <v>6.3252355116259085E-3</v>
      </c>
      <c r="I7271" s="193"/>
      <c r="J7271" s="197">
        <v>7269</v>
      </c>
      <c r="K7271" s="234">
        <v>6.3252355116259085E-3</v>
      </c>
      <c r="L7271" s="198">
        <v>1.4708520255679409E-2</v>
      </c>
    </row>
    <row r="7272" spans="1:12" ht="14.4" x14ac:dyDescent="0.3">
      <c r="A7272" s="7">
        <v>33595</v>
      </c>
      <c r="B7272" s="191">
        <v>387.04998799999998</v>
      </c>
      <c r="C7272" s="191">
        <v>397.44000199999999</v>
      </c>
      <c r="D7272" s="191">
        <v>386.959991</v>
      </c>
      <c r="E7272" s="191">
        <v>396.82000699999998</v>
      </c>
      <c r="F7272" s="192">
        <v>396.82000699999998</v>
      </c>
      <c r="G7272" s="191">
        <v>228900000</v>
      </c>
      <c r="H7272" s="194">
        <f t="shared" si="113"/>
        <v>2.5268700321883202E-2</v>
      </c>
      <c r="I7272" s="193"/>
      <c r="J7272" s="197">
        <v>7270</v>
      </c>
      <c r="K7272" s="234">
        <v>2.5268700321883202E-2</v>
      </c>
      <c r="L7272" s="198">
        <v>1.4714069723394013E-2</v>
      </c>
    </row>
    <row r="7273" spans="1:12" ht="14.4" x14ac:dyDescent="0.3">
      <c r="A7273" s="7">
        <v>33592</v>
      </c>
      <c r="B7273" s="191">
        <v>382.51998900000001</v>
      </c>
      <c r="C7273" s="191">
        <v>388.23998999999998</v>
      </c>
      <c r="D7273" s="191">
        <v>382.51998900000001</v>
      </c>
      <c r="E7273" s="191">
        <v>387.040009</v>
      </c>
      <c r="F7273" s="192">
        <v>387.040009</v>
      </c>
      <c r="G7273" s="191">
        <v>316140000</v>
      </c>
      <c r="H7273" s="194">
        <f t="shared" si="113"/>
        <v>1.1816428238995867E-2</v>
      </c>
      <c r="I7273" s="193"/>
      <c r="J7273" s="197">
        <v>7271</v>
      </c>
      <c r="K7273" s="234">
        <v>1.1816428238995867E-2</v>
      </c>
      <c r="L7273" s="198">
        <v>1.4722223437005603E-2</v>
      </c>
    </row>
    <row r="7274" spans="1:12" ht="14.4" x14ac:dyDescent="0.3">
      <c r="A7274" s="7">
        <v>33591</v>
      </c>
      <c r="B7274" s="191">
        <v>383.459991</v>
      </c>
      <c r="C7274" s="191">
        <v>383.459991</v>
      </c>
      <c r="D7274" s="191">
        <v>380.64001500000001</v>
      </c>
      <c r="E7274" s="191">
        <v>382.51998900000001</v>
      </c>
      <c r="F7274" s="192">
        <v>382.51998900000001</v>
      </c>
      <c r="G7274" s="191">
        <v>199330000</v>
      </c>
      <c r="H7274" s="194">
        <f t="shared" si="113"/>
        <v>-2.5034473048452604E-3</v>
      </c>
      <c r="I7274" s="193"/>
      <c r="J7274" s="197">
        <v>7272</v>
      </c>
      <c r="K7274" s="234">
        <v>-2.5034473048452604E-3</v>
      </c>
      <c r="L7274" s="198">
        <v>1.4756963384597298E-2</v>
      </c>
    </row>
    <row r="7275" spans="1:12" ht="14.4" x14ac:dyDescent="0.3">
      <c r="A7275" s="7">
        <v>33590</v>
      </c>
      <c r="B7275" s="191">
        <v>382.73998999999998</v>
      </c>
      <c r="C7275" s="191">
        <v>383.51001000000002</v>
      </c>
      <c r="D7275" s="191">
        <v>380.88000499999998</v>
      </c>
      <c r="E7275" s="191">
        <v>383.48001099999999</v>
      </c>
      <c r="F7275" s="192">
        <v>383.48001099999999</v>
      </c>
      <c r="G7275" s="191">
        <v>192410000</v>
      </c>
      <c r="H7275" s="194">
        <f t="shared" si="113"/>
        <v>1.9334823100142029E-3</v>
      </c>
      <c r="I7275" s="193"/>
      <c r="J7275" s="197">
        <v>7273</v>
      </c>
      <c r="K7275" s="234">
        <v>1.9334823100142029E-3</v>
      </c>
      <c r="L7275" s="198">
        <v>1.4776856245596059E-2</v>
      </c>
    </row>
    <row r="7276" spans="1:12" ht="14.4" x14ac:dyDescent="0.3">
      <c r="A7276" s="7">
        <v>33589</v>
      </c>
      <c r="B7276" s="191">
        <v>384.459991</v>
      </c>
      <c r="C7276" s="191">
        <v>385.04998799999998</v>
      </c>
      <c r="D7276" s="191">
        <v>382.60000600000001</v>
      </c>
      <c r="E7276" s="191">
        <v>382.73998999999998</v>
      </c>
      <c r="F7276" s="192">
        <v>382.73998999999998</v>
      </c>
      <c r="G7276" s="191">
        <v>191310000</v>
      </c>
      <c r="H7276" s="194">
        <f t="shared" si="113"/>
        <v>-4.4738101239773084E-3</v>
      </c>
      <c r="I7276" s="193"/>
      <c r="J7276" s="197">
        <v>7274</v>
      </c>
      <c r="K7276" s="234">
        <v>-4.4738101239773084E-3</v>
      </c>
      <c r="L7276" s="198">
        <v>1.4779103429106568E-2</v>
      </c>
    </row>
    <row r="7277" spans="1:12" ht="14.4" x14ac:dyDescent="0.3">
      <c r="A7277" s="7">
        <v>33588</v>
      </c>
      <c r="B7277" s="191">
        <v>384.48001099999999</v>
      </c>
      <c r="C7277" s="191">
        <v>385.83999599999999</v>
      </c>
      <c r="D7277" s="191">
        <v>384.36999500000002</v>
      </c>
      <c r="E7277" s="191">
        <v>384.459991</v>
      </c>
      <c r="F7277" s="192">
        <v>384.459991</v>
      </c>
      <c r="G7277" s="191">
        <v>173080000</v>
      </c>
      <c r="H7277" s="194">
        <f t="shared" si="113"/>
        <v>-2.6035841480444922E-5</v>
      </c>
      <c r="I7277" s="193"/>
      <c r="J7277" s="197">
        <v>7275</v>
      </c>
      <c r="K7277" s="234">
        <v>-2.6035841480444922E-5</v>
      </c>
      <c r="L7277" s="198">
        <v>1.4784290864184198E-2</v>
      </c>
    </row>
    <row r="7278" spans="1:12" ht="14.4" x14ac:dyDescent="0.3">
      <c r="A7278" s="7">
        <v>33585</v>
      </c>
      <c r="B7278" s="191">
        <v>381.54998799999998</v>
      </c>
      <c r="C7278" s="191">
        <v>385.040009</v>
      </c>
      <c r="D7278" s="191">
        <v>381.54998799999998</v>
      </c>
      <c r="E7278" s="191">
        <v>384.47000100000002</v>
      </c>
      <c r="F7278" s="192">
        <v>384.47000100000002</v>
      </c>
      <c r="G7278" s="191">
        <v>194470000</v>
      </c>
      <c r="H7278" s="194">
        <f t="shared" si="113"/>
        <v>7.6530286773329424E-3</v>
      </c>
      <c r="I7278" s="193"/>
      <c r="J7278" s="197">
        <v>7276</v>
      </c>
      <c r="K7278" s="234">
        <v>7.6530286773329424E-3</v>
      </c>
      <c r="L7278" s="198">
        <v>1.4816622810295081E-2</v>
      </c>
    </row>
    <row r="7279" spans="1:12" ht="14.4" x14ac:dyDescent="0.3">
      <c r="A7279" s="7">
        <v>33584</v>
      </c>
      <c r="B7279" s="191">
        <v>377.70001200000002</v>
      </c>
      <c r="C7279" s="191">
        <v>381.61999500000002</v>
      </c>
      <c r="D7279" s="191">
        <v>377.70001200000002</v>
      </c>
      <c r="E7279" s="191">
        <v>381.54998799999998</v>
      </c>
      <c r="F7279" s="192">
        <v>381.54998799999998</v>
      </c>
      <c r="G7279" s="191">
        <v>192950000</v>
      </c>
      <c r="H7279" s="194">
        <f t="shared" si="113"/>
        <v>1.0193211219701973E-2</v>
      </c>
      <c r="I7279" s="193"/>
      <c r="J7279" s="197">
        <v>7277</v>
      </c>
      <c r="K7279" s="234">
        <v>1.0193211219701973E-2</v>
      </c>
      <c r="L7279" s="198">
        <v>1.4827297119582786E-2</v>
      </c>
    </row>
    <row r="7280" spans="1:12" ht="14.4" x14ac:dyDescent="0.3">
      <c r="A7280" s="7">
        <v>33583</v>
      </c>
      <c r="B7280" s="191">
        <v>377.89999399999999</v>
      </c>
      <c r="C7280" s="191">
        <v>379.42001299999998</v>
      </c>
      <c r="D7280" s="191">
        <v>374.77999899999998</v>
      </c>
      <c r="E7280" s="191">
        <v>377.70001200000002</v>
      </c>
      <c r="F7280" s="192">
        <v>377.70001200000002</v>
      </c>
      <c r="G7280" s="191">
        <v>207430000</v>
      </c>
      <c r="H7280" s="194">
        <f t="shared" si="113"/>
        <v>-5.2919291657881648E-4</v>
      </c>
      <c r="I7280" s="193"/>
      <c r="J7280" s="197">
        <v>7278</v>
      </c>
      <c r="K7280" s="234">
        <v>-5.2919291657881648E-4</v>
      </c>
      <c r="L7280" s="198">
        <v>1.4828497403598739E-2</v>
      </c>
    </row>
    <row r="7281" spans="1:12" ht="14.4" x14ac:dyDescent="0.3">
      <c r="A7281" s="7">
        <v>33582</v>
      </c>
      <c r="B7281" s="191">
        <v>378.26001000000002</v>
      </c>
      <c r="C7281" s="191">
        <v>379.57000699999998</v>
      </c>
      <c r="D7281" s="191">
        <v>376.64001500000001</v>
      </c>
      <c r="E7281" s="191">
        <v>377.89999399999999</v>
      </c>
      <c r="F7281" s="192">
        <v>377.89999399999999</v>
      </c>
      <c r="G7281" s="191">
        <v>192920000</v>
      </c>
      <c r="H7281" s="194">
        <f t="shared" si="113"/>
        <v>-9.5176859959378226E-4</v>
      </c>
      <c r="I7281" s="193"/>
      <c r="J7281" s="197">
        <v>7279</v>
      </c>
      <c r="K7281" s="234">
        <v>-9.5176859959378226E-4</v>
      </c>
      <c r="L7281" s="198">
        <v>1.4840144418515848E-2</v>
      </c>
    </row>
    <row r="7282" spans="1:12" ht="14.4" x14ac:dyDescent="0.3">
      <c r="A7282" s="7">
        <v>33581</v>
      </c>
      <c r="B7282" s="191">
        <v>379.08999599999999</v>
      </c>
      <c r="C7282" s="191">
        <v>381.42001299999998</v>
      </c>
      <c r="D7282" s="191">
        <v>377.67001299999998</v>
      </c>
      <c r="E7282" s="191">
        <v>378.26001000000002</v>
      </c>
      <c r="F7282" s="192">
        <v>378.26001000000002</v>
      </c>
      <c r="G7282" s="191">
        <v>174760000</v>
      </c>
      <c r="H7282" s="194">
        <f t="shared" si="113"/>
        <v>-2.2157636156829421E-3</v>
      </c>
      <c r="I7282" s="193"/>
      <c r="J7282" s="197">
        <v>7280</v>
      </c>
      <c r="K7282" s="234">
        <v>-2.2157636156829421E-3</v>
      </c>
      <c r="L7282" s="198">
        <v>1.4852773562122789E-2</v>
      </c>
    </row>
    <row r="7283" spans="1:12" ht="14.4" x14ac:dyDescent="0.3">
      <c r="A7283" s="7">
        <v>33578</v>
      </c>
      <c r="B7283" s="191">
        <v>377.39001500000001</v>
      </c>
      <c r="C7283" s="191">
        <v>382.39001500000001</v>
      </c>
      <c r="D7283" s="191">
        <v>375.41000400000001</v>
      </c>
      <c r="E7283" s="191">
        <v>379.10000600000001</v>
      </c>
      <c r="F7283" s="192">
        <v>379.10000600000001</v>
      </c>
      <c r="G7283" s="191">
        <v>199160000</v>
      </c>
      <c r="H7283" s="194">
        <f t="shared" si="113"/>
        <v>4.5310976232373354E-3</v>
      </c>
      <c r="I7283" s="193"/>
      <c r="J7283" s="197">
        <v>7281</v>
      </c>
      <c r="K7283" s="234">
        <v>4.5310976232373354E-3</v>
      </c>
      <c r="L7283" s="198">
        <v>1.4854437913976401E-2</v>
      </c>
    </row>
    <row r="7284" spans="1:12" ht="14.4" x14ac:dyDescent="0.3">
      <c r="A7284" s="7">
        <v>33577</v>
      </c>
      <c r="B7284" s="191">
        <v>380.07000699999998</v>
      </c>
      <c r="C7284" s="191">
        <v>380.07000699999998</v>
      </c>
      <c r="D7284" s="191">
        <v>376.57998700000002</v>
      </c>
      <c r="E7284" s="191">
        <v>377.39001500000001</v>
      </c>
      <c r="F7284" s="192">
        <v>377.39001500000001</v>
      </c>
      <c r="G7284" s="191">
        <v>166350000</v>
      </c>
      <c r="H7284" s="194">
        <f t="shared" si="113"/>
        <v>-7.0513114706259108E-3</v>
      </c>
      <c r="I7284" s="193"/>
      <c r="J7284" s="197">
        <v>7282</v>
      </c>
      <c r="K7284" s="234">
        <v>-7.0513114706259108E-3</v>
      </c>
      <c r="L7284" s="198">
        <v>1.4858704043083077E-2</v>
      </c>
    </row>
    <row r="7285" spans="1:12" ht="14.4" x14ac:dyDescent="0.3">
      <c r="A7285" s="7">
        <v>33576</v>
      </c>
      <c r="B7285" s="191">
        <v>380.959991</v>
      </c>
      <c r="C7285" s="191">
        <v>381.51001000000002</v>
      </c>
      <c r="D7285" s="191">
        <v>378.07000699999998</v>
      </c>
      <c r="E7285" s="191">
        <v>380.07000699999998</v>
      </c>
      <c r="F7285" s="192">
        <v>380.07000699999998</v>
      </c>
      <c r="G7285" s="191">
        <v>187960000</v>
      </c>
      <c r="H7285" s="194">
        <f t="shared" si="113"/>
        <v>-2.3361613319652424E-3</v>
      </c>
      <c r="I7285" s="193"/>
      <c r="J7285" s="197">
        <v>7283</v>
      </c>
      <c r="K7285" s="234">
        <v>-2.3361613319652424E-3</v>
      </c>
      <c r="L7285" s="198">
        <v>1.487500178512214E-2</v>
      </c>
    </row>
    <row r="7286" spans="1:12" ht="14.4" x14ac:dyDescent="0.3">
      <c r="A7286" s="7">
        <v>33575</v>
      </c>
      <c r="B7286" s="191">
        <v>381.39999399999999</v>
      </c>
      <c r="C7286" s="191">
        <v>381.48001099999999</v>
      </c>
      <c r="D7286" s="191">
        <v>379.92001299999998</v>
      </c>
      <c r="E7286" s="191">
        <v>380.959991</v>
      </c>
      <c r="F7286" s="192">
        <v>380.959991</v>
      </c>
      <c r="G7286" s="191">
        <v>187230000</v>
      </c>
      <c r="H7286" s="194">
        <f t="shared" si="113"/>
        <v>-1.153652351656802E-3</v>
      </c>
      <c r="I7286" s="193"/>
      <c r="J7286" s="197">
        <v>7284</v>
      </c>
      <c r="K7286" s="234">
        <v>-1.153652351656802E-3</v>
      </c>
      <c r="L7286" s="198">
        <v>1.4879353553993183E-2</v>
      </c>
    </row>
    <row r="7287" spans="1:12" ht="14.4" x14ac:dyDescent="0.3">
      <c r="A7287" s="7">
        <v>33574</v>
      </c>
      <c r="B7287" s="191">
        <v>375.10998499999999</v>
      </c>
      <c r="C7287" s="191">
        <v>381.39999399999999</v>
      </c>
      <c r="D7287" s="191">
        <v>371.35998499999999</v>
      </c>
      <c r="E7287" s="191">
        <v>381.39999399999999</v>
      </c>
      <c r="F7287" s="192">
        <v>381.39999399999999</v>
      </c>
      <c r="G7287" s="191">
        <v>188410000</v>
      </c>
      <c r="H7287" s="194">
        <f t="shared" si="113"/>
        <v>1.6470318702440298E-2</v>
      </c>
      <c r="I7287" s="193"/>
      <c r="J7287" s="197">
        <v>7285</v>
      </c>
      <c r="K7287" s="234">
        <v>1.6470318702440298E-2</v>
      </c>
      <c r="L7287" s="198">
        <v>1.4903265095486383E-2</v>
      </c>
    </row>
    <row r="7288" spans="1:12" ht="14.4" x14ac:dyDescent="0.3">
      <c r="A7288" s="7">
        <v>33571</v>
      </c>
      <c r="B7288" s="191">
        <v>376.54998799999998</v>
      </c>
      <c r="C7288" s="191">
        <v>376.54998799999998</v>
      </c>
      <c r="D7288" s="191">
        <v>374.64999399999999</v>
      </c>
      <c r="E7288" s="191">
        <v>375.22000100000002</v>
      </c>
      <c r="F7288" s="192">
        <v>375.22000100000002</v>
      </c>
      <c r="G7288" s="191">
        <v>76830000</v>
      </c>
      <c r="H7288" s="194">
        <f t="shared" si="113"/>
        <v>-3.5320330431134156E-3</v>
      </c>
      <c r="I7288" s="193"/>
      <c r="J7288" s="197">
        <v>7286</v>
      </c>
      <c r="K7288" s="234">
        <v>-3.5320330431134156E-3</v>
      </c>
      <c r="L7288" s="198">
        <v>1.4922968247151563E-2</v>
      </c>
    </row>
    <row r="7289" spans="1:12" ht="14.4" x14ac:dyDescent="0.3">
      <c r="A7289" s="7">
        <v>33569</v>
      </c>
      <c r="B7289" s="191">
        <v>377.959991</v>
      </c>
      <c r="C7289" s="191">
        <v>378.10998499999999</v>
      </c>
      <c r="D7289" s="191">
        <v>375.98001099999999</v>
      </c>
      <c r="E7289" s="191">
        <v>376.54998799999998</v>
      </c>
      <c r="F7289" s="192">
        <v>376.54998799999998</v>
      </c>
      <c r="G7289" s="191">
        <v>167720000</v>
      </c>
      <c r="H7289" s="194">
        <f t="shared" si="113"/>
        <v>-3.7305615239048343E-3</v>
      </c>
      <c r="I7289" s="193"/>
      <c r="J7289" s="197">
        <v>7287</v>
      </c>
      <c r="K7289" s="234">
        <v>-3.7305615239048343E-3</v>
      </c>
      <c r="L7289" s="198">
        <v>1.4930152664810414E-2</v>
      </c>
    </row>
    <row r="7290" spans="1:12" ht="14.4" x14ac:dyDescent="0.3">
      <c r="A7290" s="7">
        <v>33568</v>
      </c>
      <c r="B7290" s="191">
        <v>375.33999599999999</v>
      </c>
      <c r="C7290" s="191">
        <v>378.290009</v>
      </c>
      <c r="D7290" s="191">
        <v>371.63000499999998</v>
      </c>
      <c r="E7290" s="191">
        <v>377.959991</v>
      </c>
      <c r="F7290" s="192">
        <v>377.959991</v>
      </c>
      <c r="G7290" s="191">
        <v>213810000</v>
      </c>
      <c r="H7290" s="194">
        <f t="shared" si="113"/>
        <v>6.9803245801708198E-3</v>
      </c>
      <c r="I7290" s="193"/>
      <c r="J7290" s="197">
        <v>7288</v>
      </c>
      <c r="K7290" s="234">
        <v>6.9803245801708198E-3</v>
      </c>
      <c r="L7290" s="198">
        <v>1.4933956380320614E-2</v>
      </c>
    </row>
    <row r="7291" spans="1:12" ht="14.4" x14ac:dyDescent="0.3">
      <c r="A7291" s="7">
        <v>33567</v>
      </c>
      <c r="B7291" s="191">
        <v>376.14001500000001</v>
      </c>
      <c r="C7291" s="191">
        <v>377.07000699999998</v>
      </c>
      <c r="D7291" s="191">
        <v>374</v>
      </c>
      <c r="E7291" s="191">
        <v>375.33999599999999</v>
      </c>
      <c r="F7291" s="192">
        <v>375.33999599999999</v>
      </c>
      <c r="G7291" s="191">
        <v>175870000</v>
      </c>
      <c r="H7291" s="194">
        <f t="shared" si="113"/>
        <v>-2.1269180839481282E-3</v>
      </c>
      <c r="I7291" s="193"/>
      <c r="J7291" s="197">
        <v>7289</v>
      </c>
      <c r="K7291" s="234">
        <v>-2.1269180839481282E-3</v>
      </c>
      <c r="L7291" s="198">
        <v>1.4936090275087154E-2</v>
      </c>
    </row>
    <row r="7292" spans="1:12" ht="14.4" x14ac:dyDescent="0.3">
      <c r="A7292" s="7">
        <v>33564</v>
      </c>
      <c r="B7292" s="191">
        <v>380.04998799999998</v>
      </c>
      <c r="C7292" s="191">
        <v>380.04998799999998</v>
      </c>
      <c r="D7292" s="191">
        <v>374.51998900000001</v>
      </c>
      <c r="E7292" s="191">
        <v>376.14001500000001</v>
      </c>
      <c r="F7292" s="192">
        <v>376.14001500000001</v>
      </c>
      <c r="G7292" s="191">
        <v>188240000</v>
      </c>
      <c r="H7292" s="194">
        <f t="shared" si="113"/>
        <v>-1.031411624645644E-2</v>
      </c>
      <c r="I7292" s="193"/>
      <c r="J7292" s="197">
        <v>7290</v>
      </c>
      <c r="K7292" s="234">
        <v>-1.031411624645644E-2</v>
      </c>
      <c r="L7292" s="198">
        <v>1.4951227451709995E-2</v>
      </c>
    </row>
    <row r="7293" spans="1:12" ht="14.4" x14ac:dyDescent="0.3">
      <c r="A7293" s="7">
        <v>33563</v>
      </c>
      <c r="B7293" s="191">
        <v>378.52999899999998</v>
      </c>
      <c r="C7293" s="191">
        <v>381.11999500000002</v>
      </c>
      <c r="D7293" s="191">
        <v>377.41000400000001</v>
      </c>
      <c r="E7293" s="191">
        <v>380.05999800000001</v>
      </c>
      <c r="F7293" s="192">
        <v>380.05999800000001</v>
      </c>
      <c r="G7293" s="191">
        <v>195130000</v>
      </c>
      <c r="H7293" s="194">
        <f t="shared" si="113"/>
        <v>4.0419491296382884E-3</v>
      </c>
      <c r="I7293" s="193"/>
      <c r="J7293" s="197">
        <v>7291</v>
      </c>
      <c r="K7293" s="234">
        <v>4.0419491296382884E-3</v>
      </c>
      <c r="L7293" s="198">
        <v>1.4952332872656706E-2</v>
      </c>
    </row>
    <row r="7294" spans="1:12" ht="14.4" x14ac:dyDescent="0.3">
      <c r="A7294" s="7">
        <v>33562</v>
      </c>
      <c r="B7294" s="191">
        <v>379.42001299999998</v>
      </c>
      <c r="C7294" s="191">
        <v>381.51001000000002</v>
      </c>
      <c r="D7294" s="191">
        <v>377.83999599999999</v>
      </c>
      <c r="E7294" s="191">
        <v>378.52999899999998</v>
      </c>
      <c r="F7294" s="192">
        <v>378.52999899999998</v>
      </c>
      <c r="G7294" s="191">
        <v>192760000</v>
      </c>
      <c r="H7294" s="194">
        <f t="shared" si="113"/>
        <v>-2.3457223380570803E-3</v>
      </c>
      <c r="I7294" s="193"/>
      <c r="J7294" s="197">
        <v>7292</v>
      </c>
      <c r="K7294" s="234">
        <v>-2.3457223380570803E-3</v>
      </c>
      <c r="L7294" s="198">
        <v>1.4955773316977115E-2</v>
      </c>
    </row>
    <row r="7295" spans="1:12" ht="14.4" x14ac:dyDescent="0.3">
      <c r="A7295" s="7">
        <v>33561</v>
      </c>
      <c r="B7295" s="191">
        <v>385.23998999999998</v>
      </c>
      <c r="C7295" s="191">
        <v>385.23998999999998</v>
      </c>
      <c r="D7295" s="191">
        <v>374.89999399999999</v>
      </c>
      <c r="E7295" s="191">
        <v>379.42001299999998</v>
      </c>
      <c r="F7295" s="192">
        <v>379.42001299999998</v>
      </c>
      <c r="G7295" s="191">
        <v>243880000</v>
      </c>
      <c r="H7295" s="194">
        <f t="shared" si="113"/>
        <v>-1.5107406165180293E-2</v>
      </c>
      <c r="I7295" s="193"/>
      <c r="J7295" s="197">
        <v>7293</v>
      </c>
      <c r="K7295" s="234">
        <v>-1.5107406165180293E-2</v>
      </c>
      <c r="L7295" s="198">
        <v>1.4966787413428179E-2</v>
      </c>
    </row>
    <row r="7296" spans="1:12" ht="14.4" x14ac:dyDescent="0.3">
      <c r="A7296" s="7">
        <v>33560</v>
      </c>
      <c r="B7296" s="191">
        <v>382.61999500000002</v>
      </c>
      <c r="C7296" s="191">
        <v>385.39999399999999</v>
      </c>
      <c r="D7296" s="191">
        <v>379.70001200000002</v>
      </c>
      <c r="E7296" s="191">
        <v>385.23998999999998</v>
      </c>
      <c r="F7296" s="192">
        <v>385.23998999999998</v>
      </c>
      <c r="G7296" s="191">
        <v>241940000</v>
      </c>
      <c r="H7296" s="194">
        <f t="shared" si="113"/>
        <v>6.8475119811758928E-3</v>
      </c>
      <c r="I7296" s="193"/>
      <c r="J7296" s="197">
        <v>7294</v>
      </c>
      <c r="K7296" s="234">
        <v>6.8475119811758928E-3</v>
      </c>
      <c r="L7296" s="198">
        <v>1.4980414158696486E-2</v>
      </c>
    </row>
    <row r="7297" spans="1:12" ht="14.4" x14ac:dyDescent="0.3">
      <c r="A7297" s="7">
        <v>33557</v>
      </c>
      <c r="B7297" s="191">
        <v>397.14999399999999</v>
      </c>
      <c r="C7297" s="191">
        <v>397.16000400000001</v>
      </c>
      <c r="D7297" s="191">
        <v>382.61999500000002</v>
      </c>
      <c r="E7297" s="191">
        <v>382.61999500000002</v>
      </c>
      <c r="F7297" s="192">
        <v>382.61999500000002</v>
      </c>
      <c r="G7297" s="191">
        <v>239690000</v>
      </c>
      <c r="H7297" s="194">
        <f t="shared" si="113"/>
        <v>-3.658567095433464E-2</v>
      </c>
      <c r="I7297" s="193"/>
      <c r="J7297" s="197">
        <v>7295</v>
      </c>
      <c r="K7297" s="234">
        <v>-3.658567095433464E-2</v>
      </c>
      <c r="L7297" s="198">
        <v>1.4985846408680335E-2</v>
      </c>
    </row>
    <row r="7298" spans="1:12" ht="14.4" x14ac:dyDescent="0.3">
      <c r="A7298" s="7">
        <v>33556</v>
      </c>
      <c r="B7298" s="191">
        <v>397.41000400000001</v>
      </c>
      <c r="C7298" s="191">
        <v>398.22000100000002</v>
      </c>
      <c r="D7298" s="191">
        <v>395.85000600000001</v>
      </c>
      <c r="E7298" s="191">
        <v>397.14999399999999</v>
      </c>
      <c r="F7298" s="192">
        <v>397.14999399999999</v>
      </c>
      <c r="G7298" s="191">
        <v>200030000</v>
      </c>
      <c r="H7298" s="194">
        <f t="shared" si="113"/>
        <v>-6.5426133560548844E-4</v>
      </c>
      <c r="I7298" s="193"/>
      <c r="J7298" s="197">
        <v>7296</v>
      </c>
      <c r="K7298" s="234">
        <v>-6.5426133560548844E-4</v>
      </c>
      <c r="L7298" s="198">
        <v>1.500990563117803E-2</v>
      </c>
    </row>
    <row r="7299" spans="1:12" ht="14.4" x14ac:dyDescent="0.3">
      <c r="A7299" s="7">
        <v>33555</v>
      </c>
      <c r="B7299" s="191">
        <v>396.73998999999998</v>
      </c>
      <c r="C7299" s="191">
        <v>397.42001299999998</v>
      </c>
      <c r="D7299" s="191">
        <v>394.01001000000002</v>
      </c>
      <c r="E7299" s="191">
        <v>397.41000400000001</v>
      </c>
      <c r="F7299" s="192">
        <v>397.41000400000001</v>
      </c>
      <c r="G7299" s="191">
        <v>184480000</v>
      </c>
      <c r="H7299" s="194">
        <f t="shared" si="113"/>
        <v>1.6887987520492638E-3</v>
      </c>
      <c r="I7299" s="193"/>
      <c r="J7299" s="197">
        <v>7297</v>
      </c>
      <c r="K7299" s="234">
        <v>1.6887987520492638E-3</v>
      </c>
      <c r="L7299" s="198">
        <v>1.5024380136833127E-2</v>
      </c>
    </row>
    <row r="7300" spans="1:12" ht="14.4" x14ac:dyDescent="0.3">
      <c r="A7300" s="7">
        <v>33554</v>
      </c>
      <c r="B7300" s="191">
        <v>393.11999500000002</v>
      </c>
      <c r="C7300" s="191">
        <v>397.13000499999998</v>
      </c>
      <c r="D7300" s="191">
        <v>393.11999500000002</v>
      </c>
      <c r="E7300" s="191">
        <v>396.73998999999998</v>
      </c>
      <c r="F7300" s="192">
        <v>396.73998999999998</v>
      </c>
      <c r="G7300" s="191">
        <v>198610000</v>
      </c>
      <c r="H7300" s="194">
        <f t="shared" ref="H7300:H7363" si="114">(F7300-F7301)/F7301</f>
        <v>9.2083716067404824E-3</v>
      </c>
      <c r="I7300" s="193"/>
      <c r="J7300" s="197">
        <v>7298</v>
      </c>
      <c r="K7300" s="234">
        <v>9.2083716067404824E-3</v>
      </c>
      <c r="L7300" s="198">
        <v>1.5036906047522225E-2</v>
      </c>
    </row>
    <row r="7301" spans="1:12" ht="14.4" x14ac:dyDescent="0.3">
      <c r="A7301" s="7">
        <v>33553</v>
      </c>
      <c r="B7301" s="191">
        <v>392.89999399999999</v>
      </c>
      <c r="C7301" s="191">
        <v>393.57000699999998</v>
      </c>
      <c r="D7301" s="191">
        <v>392.32000699999998</v>
      </c>
      <c r="E7301" s="191">
        <v>393.11999500000002</v>
      </c>
      <c r="F7301" s="192">
        <v>393.11999500000002</v>
      </c>
      <c r="G7301" s="191">
        <v>128920000</v>
      </c>
      <c r="H7301" s="194">
        <f t="shared" si="114"/>
        <v>5.8535465707880571E-4</v>
      </c>
      <c r="I7301" s="193"/>
      <c r="J7301" s="197">
        <v>7299</v>
      </c>
      <c r="K7301" s="234">
        <v>5.8535465707880571E-4</v>
      </c>
      <c r="L7301" s="198">
        <v>1.5038774615808478E-2</v>
      </c>
    </row>
    <row r="7302" spans="1:12" ht="14.4" x14ac:dyDescent="0.3">
      <c r="A7302" s="7">
        <v>33550</v>
      </c>
      <c r="B7302" s="191">
        <v>393.72000100000002</v>
      </c>
      <c r="C7302" s="191">
        <v>396.42999300000002</v>
      </c>
      <c r="D7302" s="191">
        <v>392.42001299999998</v>
      </c>
      <c r="E7302" s="191">
        <v>392.89001500000001</v>
      </c>
      <c r="F7302" s="192">
        <v>392.89001500000001</v>
      </c>
      <c r="G7302" s="191">
        <v>183260000</v>
      </c>
      <c r="H7302" s="194">
        <f t="shared" si="114"/>
        <v>-2.1080615612413841E-3</v>
      </c>
      <c r="I7302" s="193"/>
      <c r="J7302" s="197">
        <v>7300</v>
      </c>
      <c r="K7302" s="234">
        <v>-2.1080615612413841E-3</v>
      </c>
      <c r="L7302" s="198">
        <v>1.5046261260593417E-2</v>
      </c>
    </row>
    <row r="7303" spans="1:12" ht="14.4" x14ac:dyDescent="0.3">
      <c r="A7303" s="7">
        <v>33549</v>
      </c>
      <c r="B7303" s="191">
        <v>389.97000100000002</v>
      </c>
      <c r="C7303" s="191">
        <v>393.72000100000002</v>
      </c>
      <c r="D7303" s="191">
        <v>389.97000100000002</v>
      </c>
      <c r="E7303" s="191">
        <v>393.72000100000002</v>
      </c>
      <c r="F7303" s="192">
        <v>393.72000100000002</v>
      </c>
      <c r="G7303" s="191">
        <v>205480000</v>
      </c>
      <c r="H7303" s="194">
        <f t="shared" si="114"/>
        <v>9.6161242925965479E-3</v>
      </c>
      <c r="I7303" s="193"/>
      <c r="J7303" s="197">
        <v>7301</v>
      </c>
      <c r="K7303" s="234">
        <v>9.6161242925965479E-3</v>
      </c>
      <c r="L7303" s="198">
        <v>1.5096498512345236E-2</v>
      </c>
    </row>
    <row r="7304" spans="1:12" ht="14.4" x14ac:dyDescent="0.3">
      <c r="A7304" s="7">
        <v>33548</v>
      </c>
      <c r="B7304" s="191">
        <v>388.709991</v>
      </c>
      <c r="C7304" s="191">
        <v>389.97000100000002</v>
      </c>
      <c r="D7304" s="191">
        <v>387.57998700000002</v>
      </c>
      <c r="E7304" s="191">
        <v>389.97000100000002</v>
      </c>
      <c r="F7304" s="192">
        <v>389.97000100000002</v>
      </c>
      <c r="G7304" s="191">
        <v>167440000</v>
      </c>
      <c r="H7304" s="194">
        <f t="shared" si="114"/>
        <v>3.2415168870717874E-3</v>
      </c>
      <c r="I7304" s="193"/>
      <c r="J7304" s="197">
        <v>7302</v>
      </c>
      <c r="K7304" s="234">
        <v>3.2415168870717874E-3</v>
      </c>
      <c r="L7304" s="198">
        <v>1.5097438962210254E-2</v>
      </c>
    </row>
    <row r="7305" spans="1:12" ht="14.4" x14ac:dyDescent="0.3">
      <c r="A7305" s="7">
        <v>33547</v>
      </c>
      <c r="B7305" s="191">
        <v>390.27999899999998</v>
      </c>
      <c r="C7305" s="191">
        <v>392.17001299999998</v>
      </c>
      <c r="D7305" s="191">
        <v>388.19000199999999</v>
      </c>
      <c r="E7305" s="191">
        <v>388.709991</v>
      </c>
      <c r="F7305" s="192">
        <v>388.709991</v>
      </c>
      <c r="G7305" s="191">
        <v>172090000</v>
      </c>
      <c r="H7305" s="194">
        <f t="shared" si="114"/>
        <v>-4.0227734037684391E-3</v>
      </c>
      <c r="I7305" s="193"/>
      <c r="J7305" s="197">
        <v>7303</v>
      </c>
      <c r="K7305" s="234">
        <v>-4.0227734037684391E-3</v>
      </c>
      <c r="L7305" s="198">
        <v>1.5104327829756783E-2</v>
      </c>
    </row>
    <row r="7306" spans="1:12" ht="14.4" x14ac:dyDescent="0.3">
      <c r="A7306" s="7">
        <v>33546</v>
      </c>
      <c r="B7306" s="191">
        <v>391.290009</v>
      </c>
      <c r="C7306" s="191">
        <v>391.290009</v>
      </c>
      <c r="D7306" s="191">
        <v>388.08999599999999</v>
      </c>
      <c r="E7306" s="191">
        <v>390.27999899999998</v>
      </c>
      <c r="F7306" s="192">
        <v>390.27999899999998</v>
      </c>
      <c r="G7306" s="191">
        <v>155660000</v>
      </c>
      <c r="H7306" s="194">
        <f t="shared" si="114"/>
        <v>-2.6576918670043882E-3</v>
      </c>
      <c r="I7306" s="193"/>
      <c r="J7306" s="197">
        <v>7304</v>
      </c>
      <c r="K7306" s="234">
        <v>-2.6576918670043882E-3</v>
      </c>
      <c r="L7306" s="198">
        <v>1.5106774110032365E-2</v>
      </c>
    </row>
    <row r="7307" spans="1:12" ht="14.4" x14ac:dyDescent="0.3">
      <c r="A7307" s="7">
        <v>33543</v>
      </c>
      <c r="B7307" s="191">
        <v>392.459991</v>
      </c>
      <c r="C7307" s="191">
        <v>395.10000600000001</v>
      </c>
      <c r="D7307" s="191">
        <v>389.67001299999998</v>
      </c>
      <c r="E7307" s="191">
        <v>391.32000699999998</v>
      </c>
      <c r="F7307" s="192">
        <v>391.32000699999998</v>
      </c>
      <c r="G7307" s="191">
        <v>205780000</v>
      </c>
      <c r="H7307" s="194">
        <f t="shared" si="114"/>
        <v>-2.8793603400374965E-3</v>
      </c>
      <c r="I7307" s="193"/>
      <c r="J7307" s="197">
        <v>7305</v>
      </c>
      <c r="K7307" s="234">
        <v>-2.8793603400374965E-3</v>
      </c>
      <c r="L7307" s="198">
        <v>1.5109712246510261E-2</v>
      </c>
    </row>
    <row r="7308" spans="1:12" ht="14.4" x14ac:dyDescent="0.3">
      <c r="A7308" s="7">
        <v>33542</v>
      </c>
      <c r="B7308" s="191">
        <v>392.959991</v>
      </c>
      <c r="C7308" s="191">
        <v>392.959991</v>
      </c>
      <c r="D7308" s="191">
        <v>391.57998700000002</v>
      </c>
      <c r="E7308" s="191">
        <v>392.45001200000002</v>
      </c>
      <c r="F7308" s="192">
        <v>392.45001200000002</v>
      </c>
      <c r="G7308" s="191">
        <v>179680000</v>
      </c>
      <c r="H7308" s="194">
        <f t="shared" si="114"/>
        <v>-1.2977886087135702E-3</v>
      </c>
      <c r="I7308" s="193"/>
      <c r="J7308" s="197">
        <v>7306</v>
      </c>
      <c r="K7308" s="234">
        <v>-1.2977886087135702E-3</v>
      </c>
      <c r="L7308" s="198">
        <v>1.5121609890334276E-2</v>
      </c>
    </row>
    <row r="7309" spans="1:12" ht="14.4" x14ac:dyDescent="0.3">
      <c r="A7309" s="7">
        <v>33541</v>
      </c>
      <c r="B7309" s="191">
        <v>391.48001099999999</v>
      </c>
      <c r="C7309" s="191">
        <v>393.10998499999999</v>
      </c>
      <c r="D7309" s="191">
        <v>390.77999899999998</v>
      </c>
      <c r="E7309" s="191">
        <v>392.959991</v>
      </c>
      <c r="F7309" s="192">
        <v>392.959991</v>
      </c>
      <c r="G7309" s="191">
        <v>195400000</v>
      </c>
      <c r="H7309" s="194">
        <f t="shared" si="114"/>
        <v>3.7804739920680444E-3</v>
      </c>
      <c r="I7309" s="193"/>
      <c r="J7309" s="197">
        <v>7307</v>
      </c>
      <c r="K7309" s="234">
        <v>3.7804739920680444E-3</v>
      </c>
      <c r="L7309" s="198">
        <v>1.5131688258040262E-2</v>
      </c>
    </row>
    <row r="7310" spans="1:12" ht="14.4" x14ac:dyDescent="0.3">
      <c r="A7310" s="7">
        <v>33540</v>
      </c>
      <c r="B7310" s="191">
        <v>389.51998900000001</v>
      </c>
      <c r="C7310" s="191">
        <v>391.70001200000002</v>
      </c>
      <c r="D7310" s="191">
        <v>386.88000499999998</v>
      </c>
      <c r="E7310" s="191">
        <v>391.48001099999999</v>
      </c>
      <c r="F7310" s="192">
        <v>391.48001099999999</v>
      </c>
      <c r="G7310" s="191">
        <v>192810000</v>
      </c>
      <c r="H7310" s="194">
        <f t="shared" si="114"/>
        <v>5.0318906740367073E-3</v>
      </c>
      <c r="I7310" s="193"/>
      <c r="J7310" s="197">
        <v>7308</v>
      </c>
      <c r="K7310" s="234">
        <v>5.0318906740367073E-3</v>
      </c>
      <c r="L7310" s="198">
        <v>1.5180646223643341E-2</v>
      </c>
    </row>
    <row r="7311" spans="1:12" ht="14.4" x14ac:dyDescent="0.3">
      <c r="A7311" s="7">
        <v>33539</v>
      </c>
      <c r="B7311" s="191">
        <v>384.20001200000002</v>
      </c>
      <c r="C7311" s="191">
        <v>389.51998900000001</v>
      </c>
      <c r="D7311" s="191">
        <v>384.20001200000002</v>
      </c>
      <c r="E7311" s="191">
        <v>389.51998900000001</v>
      </c>
      <c r="F7311" s="192">
        <v>389.51998900000001</v>
      </c>
      <c r="G7311" s="191">
        <v>161630000</v>
      </c>
      <c r="H7311" s="194">
        <f t="shared" si="114"/>
        <v>1.3846894413943938E-2</v>
      </c>
      <c r="I7311" s="193"/>
      <c r="J7311" s="197">
        <v>7309</v>
      </c>
      <c r="K7311" s="234">
        <v>1.3846894413943938E-2</v>
      </c>
      <c r="L7311" s="198">
        <v>1.5184222371064943E-2</v>
      </c>
    </row>
    <row r="7312" spans="1:12" ht="14.4" x14ac:dyDescent="0.3">
      <c r="A7312" s="7">
        <v>33536</v>
      </c>
      <c r="B7312" s="191">
        <v>385.07000699999998</v>
      </c>
      <c r="C7312" s="191">
        <v>386.13000499999998</v>
      </c>
      <c r="D7312" s="191">
        <v>382.97000100000002</v>
      </c>
      <c r="E7312" s="191">
        <v>384.20001200000002</v>
      </c>
      <c r="F7312" s="192">
        <v>384.20001200000002</v>
      </c>
      <c r="G7312" s="191">
        <v>167310000</v>
      </c>
      <c r="H7312" s="194">
        <f t="shared" si="114"/>
        <v>-2.2593164468401724E-3</v>
      </c>
      <c r="I7312" s="193"/>
      <c r="J7312" s="197">
        <v>7310</v>
      </c>
      <c r="K7312" s="234">
        <v>-2.2593164468401724E-3</v>
      </c>
      <c r="L7312" s="198">
        <v>1.5187254685697945E-2</v>
      </c>
    </row>
    <row r="7313" spans="1:12" ht="14.4" x14ac:dyDescent="0.3">
      <c r="A7313" s="7">
        <v>33535</v>
      </c>
      <c r="B7313" s="191">
        <v>387.94000199999999</v>
      </c>
      <c r="C7313" s="191">
        <v>388.32000699999998</v>
      </c>
      <c r="D7313" s="191">
        <v>383.45001200000002</v>
      </c>
      <c r="E7313" s="191">
        <v>385.07000699999998</v>
      </c>
      <c r="F7313" s="192">
        <v>385.07000699999998</v>
      </c>
      <c r="G7313" s="191">
        <v>179040000</v>
      </c>
      <c r="H7313" s="194">
        <f t="shared" si="114"/>
        <v>-7.3980383183068019E-3</v>
      </c>
      <c r="I7313" s="193"/>
      <c r="J7313" s="197">
        <v>7311</v>
      </c>
      <c r="K7313" s="234">
        <v>-7.3980383183068019E-3</v>
      </c>
      <c r="L7313" s="198">
        <v>1.5190130099046968E-2</v>
      </c>
    </row>
    <row r="7314" spans="1:12" ht="14.4" x14ac:dyDescent="0.3">
      <c r="A7314" s="7">
        <v>33534</v>
      </c>
      <c r="B7314" s="191">
        <v>387.82998700000002</v>
      </c>
      <c r="C7314" s="191">
        <v>389.07998700000002</v>
      </c>
      <c r="D7314" s="191">
        <v>386.51998900000001</v>
      </c>
      <c r="E7314" s="191">
        <v>387.94000199999999</v>
      </c>
      <c r="F7314" s="192">
        <v>387.94000199999999</v>
      </c>
      <c r="G7314" s="191">
        <v>185390000</v>
      </c>
      <c r="H7314" s="194">
        <f t="shared" si="114"/>
        <v>2.8366811151190268E-4</v>
      </c>
      <c r="I7314" s="193"/>
      <c r="J7314" s="197">
        <v>7312</v>
      </c>
      <c r="K7314" s="234">
        <v>2.8366811151190268E-4</v>
      </c>
      <c r="L7314" s="198">
        <v>1.5208340643376256E-2</v>
      </c>
    </row>
    <row r="7315" spans="1:12" ht="14.4" x14ac:dyDescent="0.3">
      <c r="A7315" s="7">
        <v>33533</v>
      </c>
      <c r="B7315" s="191">
        <v>390.01998900000001</v>
      </c>
      <c r="C7315" s="191">
        <v>391.20001200000002</v>
      </c>
      <c r="D7315" s="191">
        <v>387.39999399999999</v>
      </c>
      <c r="E7315" s="191">
        <v>387.82998700000002</v>
      </c>
      <c r="F7315" s="192">
        <v>387.82998700000002</v>
      </c>
      <c r="G7315" s="191">
        <v>194160000</v>
      </c>
      <c r="H7315" s="194">
        <f t="shared" si="114"/>
        <v>-5.6151019480183426E-3</v>
      </c>
      <c r="I7315" s="193"/>
      <c r="J7315" s="197">
        <v>7313</v>
      </c>
      <c r="K7315" s="234">
        <v>-5.6151019480183426E-3</v>
      </c>
      <c r="L7315" s="198">
        <v>1.52097970994173E-2</v>
      </c>
    </row>
    <row r="7316" spans="1:12" ht="14.4" x14ac:dyDescent="0.3">
      <c r="A7316" s="7">
        <v>33532</v>
      </c>
      <c r="B7316" s="191">
        <v>392.48998999999998</v>
      </c>
      <c r="C7316" s="191">
        <v>392.48998999999998</v>
      </c>
      <c r="D7316" s="191">
        <v>388.959991</v>
      </c>
      <c r="E7316" s="191">
        <v>390.01998900000001</v>
      </c>
      <c r="F7316" s="192">
        <v>390.01998900000001</v>
      </c>
      <c r="G7316" s="191">
        <v>154140000</v>
      </c>
      <c r="H7316" s="194">
        <f t="shared" si="114"/>
        <v>-6.3184993630573004E-3</v>
      </c>
      <c r="I7316" s="193"/>
      <c r="J7316" s="197">
        <v>7314</v>
      </c>
      <c r="K7316" s="234">
        <v>-6.3184993630573004E-3</v>
      </c>
      <c r="L7316" s="198">
        <v>1.5234072548597839E-2</v>
      </c>
    </row>
    <row r="7317" spans="1:12" ht="14.4" x14ac:dyDescent="0.3">
      <c r="A7317" s="7">
        <v>33529</v>
      </c>
      <c r="B7317" s="191">
        <v>391.92001299999998</v>
      </c>
      <c r="C7317" s="191">
        <v>392.79998799999998</v>
      </c>
      <c r="D7317" s="191">
        <v>391.76998900000001</v>
      </c>
      <c r="E7317" s="191">
        <v>392.5</v>
      </c>
      <c r="F7317" s="192">
        <v>392.5</v>
      </c>
      <c r="G7317" s="191">
        <v>204090000</v>
      </c>
      <c r="H7317" s="194">
        <f t="shared" si="114"/>
        <v>1.4798606367672706E-3</v>
      </c>
      <c r="I7317" s="193"/>
      <c r="J7317" s="197">
        <v>7315</v>
      </c>
      <c r="K7317" s="234">
        <v>1.4798606367672706E-3</v>
      </c>
      <c r="L7317" s="198">
        <v>1.5253349299217423E-2</v>
      </c>
    </row>
    <row r="7318" spans="1:12" ht="14.4" x14ac:dyDescent="0.3">
      <c r="A7318" s="7">
        <v>33528</v>
      </c>
      <c r="B7318" s="191">
        <v>392.790009</v>
      </c>
      <c r="C7318" s="191">
        <v>393.80999800000001</v>
      </c>
      <c r="D7318" s="191">
        <v>390.32000699999998</v>
      </c>
      <c r="E7318" s="191">
        <v>391.92001299999998</v>
      </c>
      <c r="F7318" s="192">
        <v>391.92001299999998</v>
      </c>
      <c r="G7318" s="191">
        <v>206030000</v>
      </c>
      <c r="H7318" s="194">
        <f t="shared" si="114"/>
        <v>-2.2402622883990562E-3</v>
      </c>
      <c r="I7318" s="193"/>
      <c r="J7318" s="197">
        <v>7316</v>
      </c>
      <c r="K7318" s="234">
        <v>-2.2402622883990562E-3</v>
      </c>
      <c r="L7318" s="198">
        <v>1.5260820452486815E-2</v>
      </c>
    </row>
    <row r="7319" spans="1:12" ht="14.4" x14ac:dyDescent="0.3">
      <c r="A7319" s="7">
        <v>33527</v>
      </c>
      <c r="B7319" s="191">
        <v>391.01001000000002</v>
      </c>
      <c r="C7319" s="191">
        <v>393.290009</v>
      </c>
      <c r="D7319" s="191">
        <v>390.14001500000001</v>
      </c>
      <c r="E7319" s="191">
        <v>392.79998799999998</v>
      </c>
      <c r="F7319" s="192">
        <v>392.79998799999998</v>
      </c>
      <c r="G7319" s="191">
        <v>225380000</v>
      </c>
      <c r="H7319" s="194">
        <f t="shared" si="114"/>
        <v>4.5778316519312695E-3</v>
      </c>
      <c r="I7319" s="193"/>
      <c r="J7319" s="197">
        <v>7317</v>
      </c>
      <c r="K7319" s="234">
        <v>4.5778316519312695E-3</v>
      </c>
      <c r="L7319" s="198">
        <v>1.5263336834820706E-2</v>
      </c>
    </row>
    <row r="7320" spans="1:12" ht="14.4" x14ac:dyDescent="0.3">
      <c r="A7320" s="7">
        <v>33526</v>
      </c>
      <c r="B7320" s="191">
        <v>386.47000100000002</v>
      </c>
      <c r="C7320" s="191">
        <v>391.5</v>
      </c>
      <c r="D7320" s="191">
        <v>385.95001200000002</v>
      </c>
      <c r="E7320" s="191">
        <v>391.01001000000002</v>
      </c>
      <c r="F7320" s="192">
        <v>391.01001000000002</v>
      </c>
      <c r="G7320" s="191">
        <v>213540000</v>
      </c>
      <c r="H7320" s="194">
        <f t="shared" si="114"/>
        <v>1.1747377515079101E-2</v>
      </c>
      <c r="I7320" s="193"/>
      <c r="J7320" s="197">
        <v>7318</v>
      </c>
      <c r="K7320" s="234">
        <v>1.1747377515079101E-2</v>
      </c>
      <c r="L7320" s="198">
        <v>1.5267701291821638E-2</v>
      </c>
    </row>
    <row r="7321" spans="1:12" ht="14.4" x14ac:dyDescent="0.3">
      <c r="A7321" s="7">
        <v>33525</v>
      </c>
      <c r="B7321" s="191">
        <v>381.45001200000002</v>
      </c>
      <c r="C7321" s="191">
        <v>386.47000100000002</v>
      </c>
      <c r="D7321" s="191">
        <v>381.45001200000002</v>
      </c>
      <c r="E7321" s="191">
        <v>386.47000100000002</v>
      </c>
      <c r="F7321" s="192">
        <v>386.47000100000002</v>
      </c>
      <c r="G7321" s="191">
        <v>130120000</v>
      </c>
      <c r="H7321" s="194">
        <f t="shared" si="114"/>
        <v>1.316028009457766E-2</v>
      </c>
      <c r="I7321" s="193"/>
      <c r="J7321" s="197">
        <v>7319</v>
      </c>
      <c r="K7321" s="234">
        <v>1.316028009457766E-2</v>
      </c>
      <c r="L7321" s="198">
        <v>1.5269721805970466E-2</v>
      </c>
    </row>
    <row r="7322" spans="1:12" ht="14.4" x14ac:dyDescent="0.3">
      <c r="A7322" s="7">
        <v>33522</v>
      </c>
      <c r="B7322" s="191">
        <v>380.54998799999998</v>
      </c>
      <c r="C7322" s="191">
        <v>381.459991</v>
      </c>
      <c r="D7322" s="191">
        <v>379.89999399999999</v>
      </c>
      <c r="E7322" s="191">
        <v>381.45001200000002</v>
      </c>
      <c r="F7322" s="192">
        <v>381.45001200000002</v>
      </c>
      <c r="G7322" s="191">
        <v>148850000</v>
      </c>
      <c r="H7322" s="194">
        <f t="shared" si="114"/>
        <v>2.3650611703607003E-3</v>
      </c>
      <c r="I7322" s="193"/>
      <c r="J7322" s="197">
        <v>7320</v>
      </c>
      <c r="K7322" s="234">
        <v>2.3650611703607003E-3</v>
      </c>
      <c r="L7322" s="198">
        <v>1.5296087776131569E-2</v>
      </c>
    </row>
    <row r="7323" spans="1:12" ht="14.4" x14ac:dyDescent="0.3">
      <c r="A7323" s="7">
        <v>33521</v>
      </c>
      <c r="B7323" s="191">
        <v>376.79998799999998</v>
      </c>
      <c r="C7323" s="191">
        <v>380.54998799999998</v>
      </c>
      <c r="D7323" s="191">
        <v>376.10998499999999</v>
      </c>
      <c r="E7323" s="191">
        <v>380.54998799999998</v>
      </c>
      <c r="F7323" s="192">
        <v>380.54998799999998</v>
      </c>
      <c r="G7323" s="191">
        <v>164240000</v>
      </c>
      <c r="H7323" s="194">
        <f t="shared" si="114"/>
        <v>9.9522296163130457E-3</v>
      </c>
      <c r="I7323" s="193"/>
      <c r="J7323" s="197">
        <v>7321</v>
      </c>
      <c r="K7323" s="234">
        <v>9.9522296163130457E-3</v>
      </c>
      <c r="L7323" s="198">
        <v>1.531817390230689E-2</v>
      </c>
    </row>
    <row r="7324" spans="1:12" ht="14.4" x14ac:dyDescent="0.3">
      <c r="A7324" s="7">
        <v>33520</v>
      </c>
      <c r="B7324" s="191">
        <v>380.57000699999998</v>
      </c>
      <c r="C7324" s="191">
        <v>380.57000699999998</v>
      </c>
      <c r="D7324" s="191">
        <v>376.35000600000001</v>
      </c>
      <c r="E7324" s="191">
        <v>376.79998799999998</v>
      </c>
      <c r="F7324" s="192">
        <v>376.79998799999998</v>
      </c>
      <c r="G7324" s="191">
        <v>186710000</v>
      </c>
      <c r="H7324" s="194">
        <f t="shared" si="114"/>
        <v>-1.0166351085815626E-2</v>
      </c>
      <c r="I7324" s="193"/>
      <c r="J7324" s="197">
        <v>7322</v>
      </c>
      <c r="K7324" s="234">
        <v>-1.0166351085815626E-2</v>
      </c>
      <c r="L7324" s="198">
        <v>1.5321430336579428E-2</v>
      </c>
    </row>
    <row r="7325" spans="1:12" ht="14.4" x14ac:dyDescent="0.3">
      <c r="A7325" s="7">
        <v>33519</v>
      </c>
      <c r="B7325" s="191">
        <v>379.5</v>
      </c>
      <c r="C7325" s="191">
        <v>381.23001099999999</v>
      </c>
      <c r="D7325" s="191">
        <v>379.17999300000002</v>
      </c>
      <c r="E7325" s="191">
        <v>380.67001299999998</v>
      </c>
      <c r="F7325" s="192">
        <v>380.67001299999998</v>
      </c>
      <c r="G7325" s="191">
        <v>177120000</v>
      </c>
      <c r="H7325" s="194">
        <f t="shared" si="114"/>
        <v>3.0830382081685984E-3</v>
      </c>
      <c r="I7325" s="193"/>
      <c r="J7325" s="197">
        <v>7323</v>
      </c>
      <c r="K7325" s="234">
        <v>3.0830382081685984E-3</v>
      </c>
      <c r="L7325" s="198">
        <v>1.5323527662504721E-2</v>
      </c>
    </row>
    <row r="7326" spans="1:12" ht="14.4" x14ac:dyDescent="0.3">
      <c r="A7326" s="7">
        <v>33518</v>
      </c>
      <c r="B7326" s="191">
        <v>381.22000100000002</v>
      </c>
      <c r="C7326" s="191">
        <v>381.26998900000001</v>
      </c>
      <c r="D7326" s="191">
        <v>379.07000699999998</v>
      </c>
      <c r="E7326" s="191">
        <v>379.5</v>
      </c>
      <c r="F7326" s="192">
        <v>379.5</v>
      </c>
      <c r="G7326" s="191">
        <v>148430000</v>
      </c>
      <c r="H7326" s="194">
        <f t="shared" si="114"/>
        <v>-4.5901639344262295E-3</v>
      </c>
      <c r="I7326" s="193"/>
      <c r="J7326" s="197">
        <v>7324</v>
      </c>
      <c r="K7326" s="234">
        <v>-4.5901639344262295E-3</v>
      </c>
      <c r="L7326" s="198">
        <v>1.5342108505328916E-2</v>
      </c>
    </row>
    <row r="7327" spans="1:12" ht="14.4" x14ac:dyDescent="0.3">
      <c r="A7327" s="7">
        <v>33515</v>
      </c>
      <c r="B7327" s="191">
        <v>384.47000100000002</v>
      </c>
      <c r="C7327" s="191">
        <v>385.19000199999999</v>
      </c>
      <c r="D7327" s="191">
        <v>381.23998999999998</v>
      </c>
      <c r="E7327" s="191">
        <v>381.25</v>
      </c>
      <c r="F7327" s="192">
        <v>381.25</v>
      </c>
      <c r="G7327" s="191">
        <v>164000000</v>
      </c>
      <c r="H7327" s="194">
        <f t="shared" si="114"/>
        <v>-8.3751683918767555E-3</v>
      </c>
      <c r="I7327" s="193"/>
      <c r="J7327" s="197">
        <v>7325</v>
      </c>
      <c r="K7327" s="234">
        <v>-8.3751683918767555E-3</v>
      </c>
      <c r="L7327" s="198">
        <v>1.5357312994466887E-2</v>
      </c>
    </row>
    <row r="7328" spans="1:12" ht="14.4" x14ac:dyDescent="0.3">
      <c r="A7328" s="7">
        <v>33514</v>
      </c>
      <c r="B7328" s="191">
        <v>388.23001099999999</v>
      </c>
      <c r="C7328" s="191">
        <v>388.23001099999999</v>
      </c>
      <c r="D7328" s="191">
        <v>384.47000100000002</v>
      </c>
      <c r="E7328" s="191">
        <v>384.47000100000002</v>
      </c>
      <c r="F7328" s="192">
        <v>384.47000100000002</v>
      </c>
      <c r="G7328" s="191">
        <v>174360000</v>
      </c>
      <c r="H7328" s="194">
        <f t="shared" si="114"/>
        <v>-9.7615229546818318E-3</v>
      </c>
      <c r="I7328" s="193"/>
      <c r="J7328" s="197">
        <v>7326</v>
      </c>
      <c r="K7328" s="234">
        <v>-9.7615229546818318E-3</v>
      </c>
      <c r="L7328" s="198">
        <v>1.5365398007666248E-2</v>
      </c>
    </row>
    <row r="7329" spans="1:12" ht="14.4" x14ac:dyDescent="0.3">
      <c r="A7329" s="7">
        <v>33513</v>
      </c>
      <c r="B7329" s="191">
        <v>389.20001200000002</v>
      </c>
      <c r="C7329" s="191">
        <v>390.02999899999998</v>
      </c>
      <c r="D7329" s="191">
        <v>387.61999500000002</v>
      </c>
      <c r="E7329" s="191">
        <v>388.26001000000002</v>
      </c>
      <c r="F7329" s="192">
        <v>388.26001000000002</v>
      </c>
      <c r="G7329" s="191">
        <v>166380000</v>
      </c>
      <c r="H7329" s="194">
        <f t="shared" si="114"/>
        <v>-2.4152157528710269E-3</v>
      </c>
      <c r="I7329" s="193"/>
      <c r="J7329" s="197">
        <v>7327</v>
      </c>
      <c r="K7329" s="234">
        <v>-2.4152157528710269E-3</v>
      </c>
      <c r="L7329" s="198">
        <v>1.5365910284791237E-2</v>
      </c>
    </row>
    <row r="7330" spans="1:12" ht="14.4" x14ac:dyDescent="0.3">
      <c r="A7330" s="7">
        <v>33512</v>
      </c>
      <c r="B7330" s="191">
        <v>387.85998499999999</v>
      </c>
      <c r="C7330" s="191">
        <v>389.55999800000001</v>
      </c>
      <c r="D7330" s="191">
        <v>387.85998499999999</v>
      </c>
      <c r="E7330" s="191">
        <v>389.20001200000002</v>
      </c>
      <c r="F7330" s="192">
        <v>389.20001200000002</v>
      </c>
      <c r="G7330" s="191">
        <v>163570000</v>
      </c>
      <c r="H7330" s="194">
        <f t="shared" si="114"/>
        <v>3.4549245908933363E-3</v>
      </c>
      <c r="I7330" s="193"/>
      <c r="J7330" s="197">
        <v>7328</v>
      </c>
      <c r="K7330" s="234">
        <v>3.4549245908933363E-3</v>
      </c>
      <c r="L7330" s="198">
        <v>1.5378879258400931E-2</v>
      </c>
    </row>
    <row r="7331" spans="1:12" ht="14.4" x14ac:dyDescent="0.3">
      <c r="A7331" s="7">
        <v>33511</v>
      </c>
      <c r="B7331" s="191">
        <v>385.91000400000001</v>
      </c>
      <c r="C7331" s="191">
        <v>388.290009</v>
      </c>
      <c r="D7331" s="191">
        <v>384.32000699999998</v>
      </c>
      <c r="E7331" s="191">
        <v>387.85998499999999</v>
      </c>
      <c r="F7331" s="192">
        <v>387.85998499999999</v>
      </c>
      <c r="G7331" s="191">
        <v>146780000</v>
      </c>
      <c r="H7331" s="194">
        <f t="shared" si="114"/>
        <v>5.0790127765588987E-3</v>
      </c>
      <c r="I7331" s="193"/>
      <c r="J7331" s="197">
        <v>7329</v>
      </c>
      <c r="K7331" s="234">
        <v>5.0790127765588987E-3</v>
      </c>
      <c r="L7331" s="198">
        <v>1.5409875789030244E-2</v>
      </c>
    </row>
    <row r="7332" spans="1:12" ht="14.4" x14ac:dyDescent="0.3">
      <c r="A7332" s="7">
        <v>33508</v>
      </c>
      <c r="B7332" s="191">
        <v>386.48998999999998</v>
      </c>
      <c r="C7332" s="191">
        <v>389.08999599999999</v>
      </c>
      <c r="D7332" s="191">
        <v>384.86999500000002</v>
      </c>
      <c r="E7332" s="191">
        <v>385.89999399999999</v>
      </c>
      <c r="F7332" s="192">
        <v>385.89999399999999</v>
      </c>
      <c r="G7332" s="191">
        <v>160660000</v>
      </c>
      <c r="H7332" s="194">
        <f t="shared" si="114"/>
        <v>-1.5265492387008138E-3</v>
      </c>
      <c r="I7332" s="193"/>
      <c r="J7332" s="197">
        <v>7330</v>
      </c>
      <c r="K7332" s="234">
        <v>-1.5265492387008138E-3</v>
      </c>
      <c r="L7332" s="198">
        <v>1.5418918136337854E-2</v>
      </c>
    </row>
    <row r="7333" spans="1:12" ht="14.4" x14ac:dyDescent="0.3">
      <c r="A7333" s="7">
        <v>33507</v>
      </c>
      <c r="B7333" s="191">
        <v>386.86999500000002</v>
      </c>
      <c r="C7333" s="191">
        <v>388.39001500000001</v>
      </c>
      <c r="D7333" s="191">
        <v>385.29998799999998</v>
      </c>
      <c r="E7333" s="191">
        <v>386.48998999999998</v>
      </c>
      <c r="F7333" s="192">
        <v>386.48998999999998</v>
      </c>
      <c r="G7333" s="191">
        <v>158980000</v>
      </c>
      <c r="H7333" s="194">
        <f t="shared" si="114"/>
        <v>-1.0081032748125748E-3</v>
      </c>
      <c r="I7333" s="193"/>
      <c r="J7333" s="197">
        <v>7331</v>
      </c>
      <c r="K7333" s="234">
        <v>-1.0081032748125748E-3</v>
      </c>
      <c r="L7333" s="198">
        <v>1.5420516499187286E-2</v>
      </c>
    </row>
    <row r="7334" spans="1:12" ht="14.4" x14ac:dyDescent="0.3">
      <c r="A7334" s="7">
        <v>33506</v>
      </c>
      <c r="B7334" s="191">
        <v>387.72000100000002</v>
      </c>
      <c r="C7334" s="191">
        <v>388.25</v>
      </c>
      <c r="D7334" s="191">
        <v>385.98998999999998</v>
      </c>
      <c r="E7334" s="191">
        <v>386.88000499999998</v>
      </c>
      <c r="F7334" s="192">
        <v>386.88000499999998</v>
      </c>
      <c r="G7334" s="191">
        <v>153910000</v>
      </c>
      <c r="H7334" s="194">
        <f t="shared" si="114"/>
        <v>-2.1407392619913665E-3</v>
      </c>
      <c r="I7334" s="193"/>
      <c r="J7334" s="197">
        <v>7332</v>
      </c>
      <c r="K7334" s="234">
        <v>-2.1407392619913665E-3</v>
      </c>
      <c r="L7334" s="198">
        <v>1.5427274379682608E-2</v>
      </c>
    </row>
    <row r="7335" spans="1:12" ht="14.4" x14ac:dyDescent="0.3">
      <c r="A7335" s="7">
        <v>33505</v>
      </c>
      <c r="B7335" s="191">
        <v>385.92001299999998</v>
      </c>
      <c r="C7335" s="191">
        <v>388.13000499999998</v>
      </c>
      <c r="D7335" s="191">
        <v>384.459991</v>
      </c>
      <c r="E7335" s="191">
        <v>387.709991</v>
      </c>
      <c r="F7335" s="192">
        <v>387.709991</v>
      </c>
      <c r="G7335" s="191">
        <v>170350000</v>
      </c>
      <c r="H7335" s="194">
        <f t="shared" si="114"/>
        <v>4.638209835466655E-3</v>
      </c>
      <c r="I7335" s="193"/>
      <c r="J7335" s="197">
        <v>7333</v>
      </c>
      <c r="K7335" s="234">
        <v>4.638209835466655E-3</v>
      </c>
      <c r="L7335" s="198">
        <v>1.5465146555447132E-2</v>
      </c>
    </row>
    <row r="7336" spans="1:12" ht="14.4" x14ac:dyDescent="0.3">
      <c r="A7336" s="7">
        <v>33504</v>
      </c>
      <c r="B7336" s="191">
        <v>387.89999399999999</v>
      </c>
      <c r="C7336" s="191">
        <v>388.54998799999998</v>
      </c>
      <c r="D7336" s="191">
        <v>385.76001000000002</v>
      </c>
      <c r="E7336" s="191">
        <v>385.92001299999998</v>
      </c>
      <c r="F7336" s="192">
        <v>385.92001299999998</v>
      </c>
      <c r="G7336" s="191">
        <v>145940000</v>
      </c>
      <c r="H7336" s="194">
        <f t="shared" si="114"/>
        <v>-5.155702033862326E-3</v>
      </c>
      <c r="I7336" s="193"/>
      <c r="J7336" s="197">
        <v>7334</v>
      </c>
      <c r="K7336" s="234">
        <v>-5.155702033862326E-3</v>
      </c>
      <c r="L7336" s="198">
        <v>1.5467434303143849E-2</v>
      </c>
    </row>
    <row r="7337" spans="1:12" ht="14.4" x14ac:dyDescent="0.3">
      <c r="A7337" s="7">
        <v>33501</v>
      </c>
      <c r="B7337" s="191">
        <v>387.55999800000001</v>
      </c>
      <c r="C7337" s="191">
        <v>388.82000699999998</v>
      </c>
      <c r="D7337" s="191">
        <v>386.48998999999998</v>
      </c>
      <c r="E7337" s="191">
        <v>387.92001299999998</v>
      </c>
      <c r="F7337" s="192">
        <v>387.92001299999998</v>
      </c>
      <c r="G7337" s="191">
        <v>254520000</v>
      </c>
      <c r="H7337" s="194">
        <f t="shared" si="114"/>
        <v>9.2892713865680161E-4</v>
      </c>
      <c r="I7337" s="193"/>
      <c r="J7337" s="197">
        <v>7335</v>
      </c>
      <c r="K7337" s="234">
        <v>9.2892713865680161E-4</v>
      </c>
      <c r="L7337" s="198">
        <v>1.5473984869096357E-2</v>
      </c>
    </row>
    <row r="7338" spans="1:12" ht="14.4" x14ac:dyDescent="0.3">
      <c r="A7338" s="7">
        <v>33500</v>
      </c>
      <c r="B7338" s="191">
        <v>386.94000199999999</v>
      </c>
      <c r="C7338" s="191">
        <v>389.42001299999998</v>
      </c>
      <c r="D7338" s="191">
        <v>386.26998900000001</v>
      </c>
      <c r="E7338" s="191">
        <v>387.55999800000001</v>
      </c>
      <c r="F7338" s="192">
        <v>387.55999800000001</v>
      </c>
      <c r="G7338" s="191">
        <v>211010000</v>
      </c>
      <c r="H7338" s="194">
        <f t="shared" si="114"/>
        <v>1.6023052586845612E-3</v>
      </c>
      <c r="I7338" s="193"/>
      <c r="J7338" s="197">
        <v>7336</v>
      </c>
      <c r="K7338" s="234">
        <v>1.6023052586845612E-3</v>
      </c>
      <c r="L7338" s="198">
        <v>1.5486673800010458E-2</v>
      </c>
    </row>
    <row r="7339" spans="1:12" ht="14.4" x14ac:dyDescent="0.3">
      <c r="A7339" s="7">
        <v>33499</v>
      </c>
      <c r="B7339" s="191">
        <v>385.48998999999998</v>
      </c>
      <c r="C7339" s="191">
        <v>386.94000199999999</v>
      </c>
      <c r="D7339" s="191">
        <v>384.27999899999998</v>
      </c>
      <c r="E7339" s="191">
        <v>386.94000199999999</v>
      </c>
      <c r="F7339" s="192">
        <v>386.94000199999999</v>
      </c>
      <c r="G7339" s="191">
        <v>141340000</v>
      </c>
      <c r="H7339" s="194">
        <f t="shared" si="114"/>
        <v>3.7354137483787101E-3</v>
      </c>
      <c r="I7339" s="193"/>
      <c r="J7339" s="197">
        <v>7337</v>
      </c>
      <c r="K7339" s="234">
        <v>3.7354137483787101E-3</v>
      </c>
      <c r="L7339" s="198">
        <v>1.5493580675245162E-2</v>
      </c>
    </row>
    <row r="7340" spans="1:12" ht="14.4" x14ac:dyDescent="0.3">
      <c r="A7340" s="7">
        <v>33498</v>
      </c>
      <c r="B7340" s="191">
        <v>385.77999899999998</v>
      </c>
      <c r="C7340" s="191">
        <v>387.13000499999998</v>
      </c>
      <c r="D7340" s="191">
        <v>384.97000100000002</v>
      </c>
      <c r="E7340" s="191">
        <v>385.5</v>
      </c>
      <c r="F7340" s="192">
        <v>385.5</v>
      </c>
      <c r="G7340" s="191">
        <v>168340000</v>
      </c>
      <c r="H7340" s="194">
        <f t="shared" si="114"/>
        <v>-7.2579968045459833E-4</v>
      </c>
      <c r="I7340" s="193"/>
      <c r="J7340" s="197">
        <v>7338</v>
      </c>
      <c r="K7340" s="234">
        <v>-7.2579968045459833E-4</v>
      </c>
      <c r="L7340" s="198">
        <v>1.5525792997936006E-2</v>
      </c>
    </row>
    <row r="7341" spans="1:12" ht="14.4" x14ac:dyDescent="0.3">
      <c r="A7341" s="7">
        <v>33497</v>
      </c>
      <c r="B7341" s="191">
        <v>383.58999599999999</v>
      </c>
      <c r="C7341" s="191">
        <v>385.790009</v>
      </c>
      <c r="D7341" s="191">
        <v>382.76998900000001</v>
      </c>
      <c r="E7341" s="191">
        <v>385.77999899999998</v>
      </c>
      <c r="F7341" s="192">
        <v>385.77999899999998</v>
      </c>
      <c r="G7341" s="191">
        <v>172560000</v>
      </c>
      <c r="H7341" s="194">
        <f t="shared" si="114"/>
        <v>5.7092286629914883E-3</v>
      </c>
      <c r="I7341" s="193"/>
      <c r="J7341" s="197">
        <v>7339</v>
      </c>
      <c r="K7341" s="234">
        <v>5.7092286629914883E-3</v>
      </c>
      <c r="L7341" s="198">
        <v>1.5532368144919935E-2</v>
      </c>
    </row>
    <row r="7342" spans="1:12" ht="14.4" x14ac:dyDescent="0.3">
      <c r="A7342" s="7">
        <v>33494</v>
      </c>
      <c r="B7342" s="191">
        <v>387.16000400000001</v>
      </c>
      <c r="C7342" s="191">
        <v>387.95001200000002</v>
      </c>
      <c r="D7342" s="191">
        <v>382.85000600000001</v>
      </c>
      <c r="E7342" s="191">
        <v>383.58999599999999</v>
      </c>
      <c r="F7342" s="192">
        <v>383.58999599999999</v>
      </c>
      <c r="G7342" s="191">
        <v>169630000</v>
      </c>
      <c r="H7342" s="194">
        <f t="shared" si="114"/>
        <v>-9.681416943062085E-3</v>
      </c>
      <c r="I7342" s="193"/>
      <c r="J7342" s="197">
        <v>7340</v>
      </c>
      <c r="K7342" s="234">
        <v>-9.681416943062085E-3</v>
      </c>
      <c r="L7342" s="198">
        <v>1.5535730267259922E-2</v>
      </c>
    </row>
    <row r="7343" spans="1:12" ht="14.4" x14ac:dyDescent="0.3">
      <c r="A7343" s="7">
        <v>33493</v>
      </c>
      <c r="B7343" s="191">
        <v>385.08999599999999</v>
      </c>
      <c r="C7343" s="191">
        <v>387.33999599999999</v>
      </c>
      <c r="D7343" s="191">
        <v>385.08999599999999</v>
      </c>
      <c r="E7343" s="191">
        <v>387.33999599999999</v>
      </c>
      <c r="F7343" s="192">
        <v>387.33999599999999</v>
      </c>
      <c r="G7343" s="191">
        <v>160420000</v>
      </c>
      <c r="H7343" s="194">
        <f t="shared" si="114"/>
        <v>5.8427900578336498E-3</v>
      </c>
      <c r="I7343" s="193"/>
      <c r="J7343" s="197">
        <v>7341</v>
      </c>
      <c r="K7343" s="234">
        <v>5.8427900578336498E-3</v>
      </c>
      <c r="L7343" s="198">
        <v>1.5538800120974621E-2</v>
      </c>
    </row>
    <row r="7344" spans="1:12" ht="14.4" x14ac:dyDescent="0.3">
      <c r="A7344" s="7">
        <v>33492</v>
      </c>
      <c r="B7344" s="191">
        <v>384.55999800000001</v>
      </c>
      <c r="C7344" s="191">
        <v>385.60000600000001</v>
      </c>
      <c r="D7344" s="191">
        <v>383.58999599999999</v>
      </c>
      <c r="E7344" s="191">
        <v>385.08999599999999</v>
      </c>
      <c r="F7344" s="192">
        <v>385.08999599999999</v>
      </c>
      <c r="G7344" s="191">
        <v>148000000</v>
      </c>
      <c r="H7344" s="194">
        <f t="shared" si="114"/>
        <v>1.3781932669969948E-3</v>
      </c>
      <c r="I7344" s="193"/>
      <c r="J7344" s="197">
        <v>7342</v>
      </c>
      <c r="K7344" s="234">
        <v>1.3781932669969948E-3</v>
      </c>
      <c r="L7344" s="198">
        <v>1.5538879536065362E-2</v>
      </c>
    </row>
    <row r="7345" spans="1:12" ht="14.4" x14ac:dyDescent="0.3">
      <c r="A7345" s="7">
        <v>33491</v>
      </c>
      <c r="B7345" s="191">
        <v>388.57000699999998</v>
      </c>
      <c r="C7345" s="191">
        <v>388.63000499999998</v>
      </c>
      <c r="D7345" s="191">
        <v>383.77999899999998</v>
      </c>
      <c r="E7345" s="191">
        <v>384.55999800000001</v>
      </c>
      <c r="F7345" s="192">
        <v>384.55999800000001</v>
      </c>
      <c r="G7345" s="191">
        <v>143390000</v>
      </c>
      <c r="H7345" s="194">
        <f t="shared" si="114"/>
        <v>-1.0319913857890654E-2</v>
      </c>
      <c r="I7345" s="193"/>
      <c r="J7345" s="197">
        <v>7343</v>
      </c>
      <c r="K7345" s="234">
        <v>-1.0319913857890654E-2</v>
      </c>
      <c r="L7345" s="198">
        <v>1.5549260984848464E-2</v>
      </c>
    </row>
    <row r="7346" spans="1:12" ht="14.4" x14ac:dyDescent="0.3">
      <c r="A7346" s="7">
        <v>33490</v>
      </c>
      <c r="B7346" s="191">
        <v>389.10998499999999</v>
      </c>
      <c r="C7346" s="191">
        <v>389.33999599999999</v>
      </c>
      <c r="D7346" s="191">
        <v>387.88000499999998</v>
      </c>
      <c r="E7346" s="191">
        <v>388.57000699999998</v>
      </c>
      <c r="F7346" s="192">
        <v>388.57000699999998</v>
      </c>
      <c r="G7346" s="191">
        <v>115100000</v>
      </c>
      <c r="H7346" s="194">
        <f t="shared" si="114"/>
        <v>-1.3621151164927817E-3</v>
      </c>
      <c r="I7346" s="193"/>
      <c r="J7346" s="197">
        <v>7344</v>
      </c>
      <c r="K7346" s="234">
        <v>-1.3621151164927817E-3</v>
      </c>
      <c r="L7346" s="198">
        <v>1.5564043092522193E-2</v>
      </c>
    </row>
    <row r="7347" spans="1:12" ht="14.4" x14ac:dyDescent="0.3">
      <c r="A7347" s="7">
        <v>33487</v>
      </c>
      <c r="B7347" s="191">
        <v>389.14001500000001</v>
      </c>
      <c r="C7347" s="191">
        <v>390.709991</v>
      </c>
      <c r="D7347" s="191">
        <v>387.35998499999999</v>
      </c>
      <c r="E7347" s="191">
        <v>389.10000600000001</v>
      </c>
      <c r="F7347" s="192">
        <v>389.10000600000001</v>
      </c>
      <c r="G7347" s="191">
        <v>166560000</v>
      </c>
      <c r="H7347" s="194">
        <f t="shared" si="114"/>
        <v>-1.0281389334889587E-4</v>
      </c>
      <c r="I7347" s="193"/>
      <c r="J7347" s="197">
        <v>7345</v>
      </c>
      <c r="K7347" s="234">
        <v>-1.0281389334889587E-4</v>
      </c>
      <c r="L7347" s="198">
        <v>1.5616217108962058E-2</v>
      </c>
    </row>
    <row r="7348" spans="1:12" ht="14.4" x14ac:dyDescent="0.3">
      <c r="A7348" s="7">
        <v>33486</v>
      </c>
      <c r="B7348" s="191">
        <v>389.97000100000002</v>
      </c>
      <c r="C7348" s="191">
        <v>390.97000100000002</v>
      </c>
      <c r="D7348" s="191">
        <v>388.48998999999998</v>
      </c>
      <c r="E7348" s="191">
        <v>389.14001500000001</v>
      </c>
      <c r="F7348" s="192">
        <v>389.14001500000001</v>
      </c>
      <c r="G7348" s="191">
        <v>162380000</v>
      </c>
      <c r="H7348" s="194">
        <f t="shared" si="114"/>
        <v>-2.1283329432307267E-3</v>
      </c>
      <c r="I7348" s="193"/>
      <c r="J7348" s="197">
        <v>7346</v>
      </c>
      <c r="K7348" s="234">
        <v>-2.1283329432307267E-3</v>
      </c>
      <c r="L7348" s="198">
        <v>1.5649271051366081E-2</v>
      </c>
    </row>
    <row r="7349" spans="1:12" ht="14.4" x14ac:dyDescent="0.3">
      <c r="A7349" s="7">
        <v>33485</v>
      </c>
      <c r="B7349" s="191">
        <v>392.14999399999999</v>
      </c>
      <c r="C7349" s="191">
        <v>392.61999500000002</v>
      </c>
      <c r="D7349" s="191">
        <v>388.67999300000002</v>
      </c>
      <c r="E7349" s="191">
        <v>389.97000100000002</v>
      </c>
      <c r="F7349" s="192">
        <v>389.97000100000002</v>
      </c>
      <c r="G7349" s="191">
        <v>157520000</v>
      </c>
      <c r="H7349" s="194">
        <f t="shared" si="114"/>
        <v>-5.5590795189454159E-3</v>
      </c>
      <c r="I7349" s="193"/>
      <c r="J7349" s="197">
        <v>7347</v>
      </c>
      <c r="K7349" s="234">
        <v>-5.5590795189454159E-3</v>
      </c>
      <c r="L7349" s="198">
        <v>1.5666780123047824E-2</v>
      </c>
    </row>
    <row r="7350" spans="1:12" ht="14.4" x14ac:dyDescent="0.3">
      <c r="A7350" s="7">
        <v>33484</v>
      </c>
      <c r="B7350" s="191">
        <v>395.42999300000002</v>
      </c>
      <c r="C7350" s="191">
        <v>397.61999500000002</v>
      </c>
      <c r="D7350" s="191">
        <v>392.10000600000001</v>
      </c>
      <c r="E7350" s="191">
        <v>392.14999399999999</v>
      </c>
      <c r="F7350" s="192">
        <v>392.14999399999999</v>
      </c>
      <c r="G7350" s="191">
        <v>153600000</v>
      </c>
      <c r="H7350" s="194">
        <f t="shared" si="114"/>
        <v>-8.2947653391583567E-3</v>
      </c>
      <c r="I7350" s="193"/>
      <c r="J7350" s="197">
        <v>7348</v>
      </c>
      <c r="K7350" s="234">
        <v>-8.2947653391583567E-3</v>
      </c>
      <c r="L7350" s="198">
        <v>1.5731259588465489E-2</v>
      </c>
    </row>
    <row r="7351" spans="1:12" ht="14.4" x14ac:dyDescent="0.3">
      <c r="A7351" s="7">
        <v>33480</v>
      </c>
      <c r="B7351" s="191">
        <v>396.47000100000002</v>
      </c>
      <c r="C7351" s="191">
        <v>396.47000100000002</v>
      </c>
      <c r="D7351" s="191">
        <v>393.60000600000001</v>
      </c>
      <c r="E7351" s="191">
        <v>395.42999300000002</v>
      </c>
      <c r="F7351" s="192">
        <v>395.42999300000002</v>
      </c>
      <c r="G7351" s="191">
        <v>143440000</v>
      </c>
      <c r="H7351" s="194">
        <f t="shared" si="114"/>
        <v>-2.6231694639615374E-3</v>
      </c>
      <c r="I7351" s="193"/>
      <c r="J7351" s="197">
        <v>7349</v>
      </c>
      <c r="K7351" s="234">
        <v>-2.6231694639615374E-3</v>
      </c>
      <c r="L7351" s="198">
        <v>1.5731930079640508E-2</v>
      </c>
    </row>
    <row r="7352" spans="1:12" ht="14.4" x14ac:dyDescent="0.3">
      <c r="A7352" s="7">
        <v>33479</v>
      </c>
      <c r="B7352" s="191">
        <v>396.64999399999999</v>
      </c>
      <c r="C7352" s="191">
        <v>396.82000699999998</v>
      </c>
      <c r="D7352" s="191">
        <v>395.14001500000001</v>
      </c>
      <c r="E7352" s="191">
        <v>396.47000100000002</v>
      </c>
      <c r="F7352" s="192">
        <v>396.47000100000002</v>
      </c>
      <c r="G7352" s="191">
        <v>154150000</v>
      </c>
      <c r="H7352" s="194">
        <f t="shared" si="114"/>
        <v>-4.2863552231355316E-4</v>
      </c>
      <c r="I7352" s="193"/>
      <c r="J7352" s="197">
        <v>7350</v>
      </c>
      <c r="K7352" s="234">
        <v>-4.2863552231355316E-4</v>
      </c>
      <c r="L7352" s="198">
        <v>1.5735616550000206E-2</v>
      </c>
    </row>
    <row r="7353" spans="1:12" ht="14.4" x14ac:dyDescent="0.3">
      <c r="A7353" s="7">
        <v>33478</v>
      </c>
      <c r="B7353" s="191">
        <v>393.05999800000001</v>
      </c>
      <c r="C7353" s="191">
        <v>396.64001500000001</v>
      </c>
      <c r="D7353" s="191">
        <v>393.04998799999998</v>
      </c>
      <c r="E7353" s="191">
        <v>396.64001500000001</v>
      </c>
      <c r="F7353" s="192">
        <v>396.64001500000001</v>
      </c>
      <c r="G7353" s="191">
        <v>169890000</v>
      </c>
      <c r="H7353" s="194">
        <f t="shared" si="114"/>
        <v>9.108067516959582E-3</v>
      </c>
      <c r="I7353" s="193"/>
      <c r="J7353" s="197">
        <v>7351</v>
      </c>
      <c r="K7353" s="234">
        <v>9.108067516959582E-3</v>
      </c>
      <c r="L7353" s="198">
        <v>1.5765937571539178E-2</v>
      </c>
    </row>
    <row r="7354" spans="1:12" ht="14.4" x14ac:dyDescent="0.3">
      <c r="A7354" s="7">
        <v>33477</v>
      </c>
      <c r="B7354" s="191">
        <v>393.85000600000001</v>
      </c>
      <c r="C7354" s="191">
        <v>393.86999500000002</v>
      </c>
      <c r="D7354" s="191">
        <v>391.76998900000001</v>
      </c>
      <c r="E7354" s="191">
        <v>393.05999800000001</v>
      </c>
      <c r="F7354" s="192">
        <v>393.05999800000001</v>
      </c>
      <c r="G7354" s="191">
        <v>144670000</v>
      </c>
      <c r="H7354" s="194">
        <f t="shared" si="114"/>
        <v>-2.0058600684647451E-3</v>
      </c>
      <c r="I7354" s="193"/>
      <c r="J7354" s="197">
        <v>7352</v>
      </c>
      <c r="K7354" s="234">
        <v>-2.0058600684647451E-3</v>
      </c>
      <c r="L7354" s="198">
        <v>1.5833989106818106E-2</v>
      </c>
    </row>
    <row r="7355" spans="1:12" ht="14.4" x14ac:dyDescent="0.3">
      <c r="A7355" s="7">
        <v>33476</v>
      </c>
      <c r="B7355" s="191">
        <v>394.17001299999998</v>
      </c>
      <c r="C7355" s="191">
        <v>394.39001500000001</v>
      </c>
      <c r="D7355" s="191">
        <v>392.75</v>
      </c>
      <c r="E7355" s="191">
        <v>393.85000600000001</v>
      </c>
      <c r="F7355" s="192">
        <v>393.85000600000001</v>
      </c>
      <c r="G7355" s="191">
        <v>130570000</v>
      </c>
      <c r="H7355" s="194">
        <f t="shared" si="114"/>
        <v>-8.118501901360404E-4</v>
      </c>
      <c r="I7355" s="193"/>
      <c r="J7355" s="197">
        <v>7353</v>
      </c>
      <c r="K7355" s="234">
        <v>-8.118501901360404E-4</v>
      </c>
      <c r="L7355" s="198">
        <v>1.5851748380222651E-2</v>
      </c>
    </row>
    <row r="7356" spans="1:12" ht="14.4" x14ac:dyDescent="0.3">
      <c r="A7356" s="7">
        <v>33473</v>
      </c>
      <c r="B7356" s="191">
        <v>391.32998700000002</v>
      </c>
      <c r="C7356" s="191">
        <v>395.33999599999999</v>
      </c>
      <c r="D7356" s="191">
        <v>390.69000199999999</v>
      </c>
      <c r="E7356" s="191">
        <v>394.17001299999998</v>
      </c>
      <c r="F7356" s="192">
        <v>394.17001299999998</v>
      </c>
      <c r="G7356" s="191">
        <v>188870000</v>
      </c>
      <c r="H7356" s="194">
        <f t="shared" si="114"/>
        <v>7.2573687024908877E-3</v>
      </c>
      <c r="I7356" s="193"/>
      <c r="J7356" s="197">
        <v>7354</v>
      </c>
      <c r="K7356" s="234">
        <v>7.2573687024908877E-3</v>
      </c>
      <c r="L7356" s="198">
        <v>1.5881725886237669E-2</v>
      </c>
    </row>
    <row r="7357" spans="1:12" ht="14.4" x14ac:dyDescent="0.3">
      <c r="A7357" s="7">
        <v>33472</v>
      </c>
      <c r="B7357" s="191">
        <v>390.58999599999999</v>
      </c>
      <c r="C7357" s="191">
        <v>391.98001099999999</v>
      </c>
      <c r="D7357" s="191">
        <v>390.209991</v>
      </c>
      <c r="E7357" s="191">
        <v>391.32998700000002</v>
      </c>
      <c r="F7357" s="192">
        <v>391.32998700000002</v>
      </c>
      <c r="G7357" s="191">
        <v>173090000</v>
      </c>
      <c r="H7357" s="194">
        <f t="shared" si="114"/>
        <v>1.8945467307873187E-3</v>
      </c>
      <c r="I7357" s="193"/>
      <c r="J7357" s="197">
        <v>7355</v>
      </c>
      <c r="K7357" s="234">
        <v>1.8945467307873187E-3</v>
      </c>
      <c r="L7357" s="198">
        <v>1.5940891020269913E-2</v>
      </c>
    </row>
    <row r="7358" spans="1:12" ht="14.4" x14ac:dyDescent="0.3">
      <c r="A7358" s="7">
        <v>33471</v>
      </c>
      <c r="B7358" s="191">
        <v>379.54998799999998</v>
      </c>
      <c r="C7358" s="191">
        <v>390.58999599999999</v>
      </c>
      <c r="D7358" s="191">
        <v>379.54998799999998</v>
      </c>
      <c r="E7358" s="191">
        <v>390.58999599999999</v>
      </c>
      <c r="F7358" s="192">
        <v>390.58999599999999</v>
      </c>
      <c r="G7358" s="191">
        <v>232690000</v>
      </c>
      <c r="H7358" s="194">
        <f t="shared" si="114"/>
        <v>2.9412548311645886E-2</v>
      </c>
      <c r="I7358" s="193"/>
      <c r="J7358" s="197">
        <v>7356</v>
      </c>
      <c r="K7358" s="234">
        <v>2.9412548311645886E-2</v>
      </c>
      <c r="L7358" s="198">
        <v>1.5943321386540671E-2</v>
      </c>
    </row>
    <row r="7359" spans="1:12" ht="14.4" x14ac:dyDescent="0.3">
      <c r="A7359" s="7">
        <v>33470</v>
      </c>
      <c r="B7359" s="191">
        <v>376.47000100000002</v>
      </c>
      <c r="C7359" s="191">
        <v>380.35000600000001</v>
      </c>
      <c r="D7359" s="191">
        <v>376.47000100000002</v>
      </c>
      <c r="E7359" s="191">
        <v>379.42999300000002</v>
      </c>
      <c r="F7359" s="192">
        <v>379.42999300000002</v>
      </c>
      <c r="G7359" s="191">
        <v>184260000</v>
      </c>
      <c r="H7359" s="194">
        <f t="shared" si="114"/>
        <v>7.862491014257466E-3</v>
      </c>
      <c r="I7359" s="193"/>
      <c r="J7359" s="197">
        <v>7357</v>
      </c>
      <c r="K7359" s="234">
        <v>7.862491014257466E-3</v>
      </c>
      <c r="L7359" s="198">
        <v>1.596440445434295E-2</v>
      </c>
    </row>
    <row r="7360" spans="1:12" ht="14.4" x14ac:dyDescent="0.3">
      <c r="A7360" s="7">
        <v>33469</v>
      </c>
      <c r="B7360" s="191">
        <v>385.57998700000002</v>
      </c>
      <c r="C7360" s="191">
        <v>385.57998700000002</v>
      </c>
      <c r="D7360" s="191">
        <v>374.08999599999999</v>
      </c>
      <c r="E7360" s="191">
        <v>376.47000100000002</v>
      </c>
      <c r="F7360" s="192">
        <v>376.47000100000002</v>
      </c>
      <c r="G7360" s="191">
        <v>230350000</v>
      </c>
      <c r="H7360" s="194">
        <f t="shared" si="114"/>
        <v>-2.3626708613380371E-2</v>
      </c>
      <c r="I7360" s="193"/>
      <c r="J7360" s="197">
        <v>7358</v>
      </c>
      <c r="K7360" s="234">
        <v>-2.3626708613380371E-2</v>
      </c>
      <c r="L7360" s="198">
        <v>1.5973429267552863E-2</v>
      </c>
    </row>
    <row r="7361" spans="1:12" ht="14.4" x14ac:dyDescent="0.3">
      <c r="A7361" s="7">
        <v>33466</v>
      </c>
      <c r="B7361" s="191">
        <v>389.32998700000002</v>
      </c>
      <c r="C7361" s="191">
        <v>390.41000400000001</v>
      </c>
      <c r="D7361" s="191">
        <v>383.16000400000001</v>
      </c>
      <c r="E7361" s="191">
        <v>385.57998700000002</v>
      </c>
      <c r="F7361" s="192">
        <v>385.57998700000002</v>
      </c>
      <c r="G7361" s="191">
        <v>189480000</v>
      </c>
      <c r="H7361" s="194">
        <f t="shared" si="114"/>
        <v>-9.6319321018547687E-3</v>
      </c>
      <c r="I7361" s="193"/>
      <c r="J7361" s="197">
        <v>7359</v>
      </c>
      <c r="K7361" s="234">
        <v>-9.6319321018547687E-3</v>
      </c>
      <c r="L7361" s="198">
        <v>1.5976723760637596E-2</v>
      </c>
    </row>
    <row r="7362" spans="1:12" ht="14.4" x14ac:dyDescent="0.3">
      <c r="A7362" s="7">
        <v>33465</v>
      </c>
      <c r="B7362" s="191">
        <v>389.91000400000001</v>
      </c>
      <c r="C7362" s="191">
        <v>391.92001299999998</v>
      </c>
      <c r="D7362" s="191">
        <v>389.290009</v>
      </c>
      <c r="E7362" s="191">
        <v>389.32998700000002</v>
      </c>
      <c r="F7362" s="192">
        <v>389.32998700000002</v>
      </c>
      <c r="G7362" s="191">
        <v>174690000</v>
      </c>
      <c r="H7362" s="194">
        <f t="shared" si="114"/>
        <v>-1.4619312869237323E-3</v>
      </c>
      <c r="I7362" s="193"/>
      <c r="J7362" s="197">
        <v>7360</v>
      </c>
      <c r="K7362" s="234">
        <v>-1.4619312869237323E-3</v>
      </c>
      <c r="L7362" s="198">
        <v>1.5997751836714764E-2</v>
      </c>
    </row>
    <row r="7363" spans="1:12" ht="14.4" x14ac:dyDescent="0.3">
      <c r="A7363" s="7">
        <v>33464</v>
      </c>
      <c r="B7363" s="191">
        <v>389.61999500000002</v>
      </c>
      <c r="C7363" s="191">
        <v>391.85000600000001</v>
      </c>
      <c r="D7363" s="191">
        <v>389.13000499999998</v>
      </c>
      <c r="E7363" s="191">
        <v>389.89999399999999</v>
      </c>
      <c r="F7363" s="192">
        <v>389.89999399999999</v>
      </c>
      <c r="G7363" s="191">
        <v>124230000</v>
      </c>
      <c r="H7363" s="194">
        <f t="shared" si="114"/>
        <v>7.186463826117939E-4</v>
      </c>
      <c r="I7363" s="193"/>
      <c r="J7363" s="197">
        <v>7361</v>
      </c>
      <c r="K7363" s="234">
        <v>7.186463826117939E-4</v>
      </c>
      <c r="L7363" s="198">
        <v>1.6028376390592538E-2</v>
      </c>
    </row>
    <row r="7364" spans="1:12" ht="14.4" x14ac:dyDescent="0.3">
      <c r="A7364" s="7">
        <v>33463</v>
      </c>
      <c r="B7364" s="191">
        <v>388.01998900000001</v>
      </c>
      <c r="C7364" s="191">
        <v>392.11999500000002</v>
      </c>
      <c r="D7364" s="191">
        <v>388.01998900000001</v>
      </c>
      <c r="E7364" s="191">
        <v>389.61999500000002</v>
      </c>
      <c r="F7364" s="192">
        <v>389.61999500000002</v>
      </c>
      <c r="G7364" s="191">
        <v>212760000</v>
      </c>
      <c r="H7364" s="194">
        <f t="shared" ref="H7364:H7427" si="115">(F7364-F7365)/F7365</f>
        <v>4.1235143687404401E-3</v>
      </c>
      <c r="I7364" s="193"/>
      <c r="J7364" s="197">
        <v>7362</v>
      </c>
      <c r="K7364" s="234">
        <v>4.1235143687404401E-3</v>
      </c>
      <c r="L7364" s="198">
        <v>1.6035900823830062E-2</v>
      </c>
    </row>
    <row r="7365" spans="1:12" ht="14.4" x14ac:dyDescent="0.3">
      <c r="A7365" s="7">
        <v>33462</v>
      </c>
      <c r="B7365" s="191">
        <v>387.10998499999999</v>
      </c>
      <c r="C7365" s="191">
        <v>388.17001299999998</v>
      </c>
      <c r="D7365" s="191">
        <v>385.89999399999999</v>
      </c>
      <c r="E7365" s="191">
        <v>388.01998900000001</v>
      </c>
      <c r="F7365" s="192">
        <v>388.01998900000001</v>
      </c>
      <c r="G7365" s="191">
        <v>145440000</v>
      </c>
      <c r="H7365" s="194">
        <f t="shared" si="115"/>
        <v>2.3248450393268693E-3</v>
      </c>
      <c r="I7365" s="193"/>
      <c r="J7365" s="197">
        <v>7363</v>
      </c>
      <c r="K7365" s="234">
        <v>2.3248450393268693E-3</v>
      </c>
      <c r="L7365" s="198">
        <v>1.6043417079223455E-2</v>
      </c>
    </row>
    <row r="7366" spans="1:12" ht="14.4" x14ac:dyDescent="0.3">
      <c r="A7366" s="7">
        <v>33459</v>
      </c>
      <c r="B7366" s="191">
        <v>389.32000699999998</v>
      </c>
      <c r="C7366" s="191">
        <v>389.89001500000001</v>
      </c>
      <c r="D7366" s="191">
        <v>387.040009</v>
      </c>
      <c r="E7366" s="191">
        <v>387.11999500000002</v>
      </c>
      <c r="F7366" s="192">
        <v>387.11999500000002</v>
      </c>
      <c r="G7366" s="191">
        <v>143740000</v>
      </c>
      <c r="H7366" s="194">
        <f t="shared" si="115"/>
        <v>-5.6509091761111534E-3</v>
      </c>
      <c r="I7366" s="193"/>
      <c r="J7366" s="197">
        <v>7364</v>
      </c>
      <c r="K7366" s="234">
        <v>-5.6509091761111534E-3</v>
      </c>
      <c r="L7366" s="198">
        <v>1.6079857990085274E-2</v>
      </c>
    </row>
    <row r="7367" spans="1:12" ht="14.4" x14ac:dyDescent="0.3">
      <c r="A7367" s="7">
        <v>33458</v>
      </c>
      <c r="B7367" s="191">
        <v>390.55999800000001</v>
      </c>
      <c r="C7367" s="191">
        <v>391.79998799999998</v>
      </c>
      <c r="D7367" s="191">
        <v>388.14999399999999</v>
      </c>
      <c r="E7367" s="191">
        <v>389.32000699999998</v>
      </c>
      <c r="F7367" s="192">
        <v>389.32000699999998</v>
      </c>
      <c r="G7367" s="191">
        <v>163890000</v>
      </c>
      <c r="H7367" s="194">
        <f t="shared" si="115"/>
        <v>-3.1749052804942706E-3</v>
      </c>
      <c r="I7367" s="193"/>
      <c r="J7367" s="197">
        <v>7365</v>
      </c>
      <c r="K7367" s="234">
        <v>-3.1749052804942706E-3</v>
      </c>
      <c r="L7367" s="198">
        <v>1.6103572591521422E-2</v>
      </c>
    </row>
    <row r="7368" spans="1:12" ht="14.4" x14ac:dyDescent="0.3">
      <c r="A7368" s="7">
        <v>33457</v>
      </c>
      <c r="B7368" s="191">
        <v>390.61999500000002</v>
      </c>
      <c r="C7368" s="191">
        <v>391.58999599999999</v>
      </c>
      <c r="D7368" s="191">
        <v>389.85998499999999</v>
      </c>
      <c r="E7368" s="191">
        <v>390.55999800000001</v>
      </c>
      <c r="F7368" s="192">
        <v>390.55999800000001</v>
      </c>
      <c r="G7368" s="191">
        <v>172220000</v>
      </c>
      <c r="H7368" s="194">
        <f t="shared" si="115"/>
        <v>-1.5359428797291814E-4</v>
      </c>
      <c r="I7368" s="193"/>
      <c r="J7368" s="197">
        <v>7366</v>
      </c>
      <c r="K7368" s="234">
        <v>-1.5359428797291814E-4</v>
      </c>
      <c r="L7368" s="198">
        <v>1.6104667673248068E-2</v>
      </c>
    </row>
    <row r="7369" spans="1:12" ht="14.4" x14ac:dyDescent="0.3">
      <c r="A7369" s="7">
        <v>33456</v>
      </c>
      <c r="B7369" s="191">
        <v>385.05999800000001</v>
      </c>
      <c r="C7369" s="191">
        <v>390.79998799999998</v>
      </c>
      <c r="D7369" s="191">
        <v>384.290009</v>
      </c>
      <c r="E7369" s="191">
        <v>390.61999500000002</v>
      </c>
      <c r="F7369" s="192">
        <v>390.61999500000002</v>
      </c>
      <c r="G7369" s="191">
        <v>174460000</v>
      </c>
      <c r="H7369" s="194">
        <f t="shared" si="115"/>
        <v>1.4439300443771388E-2</v>
      </c>
      <c r="I7369" s="193"/>
      <c r="J7369" s="197">
        <v>7367</v>
      </c>
      <c r="K7369" s="234">
        <v>1.4439300443771388E-2</v>
      </c>
      <c r="L7369" s="198">
        <v>1.6110590284045552E-2</v>
      </c>
    </row>
    <row r="7370" spans="1:12" ht="14.4" x14ac:dyDescent="0.3">
      <c r="A7370" s="7">
        <v>33455</v>
      </c>
      <c r="B7370" s="191">
        <v>387.17001299999998</v>
      </c>
      <c r="C7370" s="191">
        <v>387.17001299999998</v>
      </c>
      <c r="D7370" s="191">
        <v>384.48001099999999</v>
      </c>
      <c r="E7370" s="191">
        <v>385.05999800000001</v>
      </c>
      <c r="F7370" s="192">
        <v>385.05999800000001</v>
      </c>
      <c r="G7370" s="191">
        <v>128050000</v>
      </c>
      <c r="H7370" s="194">
        <f t="shared" si="115"/>
        <v>-5.4754766215412819E-3</v>
      </c>
      <c r="I7370" s="193"/>
      <c r="J7370" s="197">
        <v>7368</v>
      </c>
      <c r="K7370" s="234">
        <v>-5.4754766215412819E-3</v>
      </c>
      <c r="L7370" s="198">
        <v>1.615374750765981E-2</v>
      </c>
    </row>
    <row r="7371" spans="1:12" ht="14.4" x14ac:dyDescent="0.3">
      <c r="A7371" s="7">
        <v>33452</v>
      </c>
      <c r="B7371" s="191">
        <v>387.11999500000002</v>
      </c>
      <c r="C7371" s="191">
        <v>389.55999800000001</v>
      </c>
      <c r="D7371" s="191">
        <v>386.04998799999998</v>
      </c>
      <c r="E7371" s="191">
        <v>387.17999300000002</v>
      </c>
      <c r="F7371" s="192">
        <v>387.17999300000002</v>
      </c>
      <c r="G7371" s="191">
        <v>162270000</v>
      </c>
      <c r="H7371" s="194">
        <f t="shared" si="115"/>
        <v>1.5498553620307658E-4</v>
      </c>
      <c r="I7371" s="193"/>
      <c r="J7371" s="197">
        <v>7369</v>
      </c>
      <c r="K7371" s="234">
        <v>1.5498553620307658E-4</v>
      </c>
      <c r="L7371" s="198">
        <v>1.6156485122172565E-2</v>
      </c>
    </row>
    <row r="7372" spans="1:12" ht="14.4" x14ac:dyDescent="0.3">
      <c r="A7372" s="7">
        <v>33451</v>
      </c>
      <c r="B7372" s="191">
        <v>387.80999800000001</v>
      </c>
      <c r="C7372" s="191">
        <v>387.95001200000002</v>
      </c>
      <c r="D7372" s="191">
        <v>386.48001099999999</v>
      </c>
      <c r="E7372" s="191">
        <v>387.11999500000002</v>
      </c>
      <c r="F7372" s="192">
        <v>387.11999500000002</v>
      </c>
      <c r="G7372" s="191">
        <v>170610000</v>
      </c>
      <c r="H7372" s="194">
        <f t="shared" si="115"/>
        <v>-1.7792295287858725E-3</v>
      </c>
      <c r="I7372" s="193"/>
      <c r="J7372" s="197">
        <v>7370</v>
      </c>
      <c r="K7372" s="234">
        <v>-1.7792295287858725E-3</v>
      </c>
      <c r="L7372" s="198">
        <v>1.6162451938893374E-2</v>
      </c>
    </row>
    <row r="7373" spans="1:12" ht="14.4" x14ac:dyDescent="0.3">
      <c r="A7373" s="7">
        <v>33450</v>
      </c>
      <c r="B7373" s="191">
        <v>386.69000199999999</v>
      </c>
      <c r="C7373" s="191">
        <v>387.80999800000001</v>
      </c>
      <c r="D7373" s="191">
        <v>386.19000199999999</v>
      </c>
      <c r="E7373" s="191">
        <v>387.80999800000001</v>
      </c>
      <c r="F7373" s="192">
        <v>387.80999800000001</v>
      </c>
      <c r="G7373" s="191">
        <v>166830000</v>
      </c>
      <c r="H7373" s="194">
        <f t="shared" si="115"/>
        <v>2.8963665835870633E-3</v>
      </c>
      <c r="I7373" s="193"/>
      <c r="J7373" s="197">
        <v>7371</v>
      </c>
      <c r="K7373" s="234">
        <v>2.8963665835870633E-3</v>
      </c>
      <c r="L7373" s="198">
        <v>1.6176424823274062E-2</v>
      </c>
    </row>
    <row r="7374" spans="1:12" ht="14.4" x14ac:dyDescent="0.3">
      <c r="A7374" s="7">
        <v>33449</v>
      </c>
      <c r="B7374" s="191">
        <v>383.14999399999999</v>
      </c>
      <c r="C7374" s="191">
        <v>386.92001299999998</v>
      </c>
      <c r="D7374" s="191">
        <v>383.14999399999999</v>
      </c>
      <c r="E7374" s="191">
        <v>386.69000199999999</v>
      </c>
      <c r="F7374" s="192">
        <v>386.69000199999999</v>
      </c>
      <c r="G7374" s="191">
        <v>169010000</v>
      </c>
      <c r="H7374" s="194">
        <f t="shared" si="115"/>
        <v>9.2392223814050239E-3</v>
      </c>
      <c r="I7374" s="193"/>
      <c r="J7374" s="197">
        <v>7372</v>
      </c>
      <c r="K7374" s="234">
        <v>9.2392223814050239E-3</v>
      </c>
      <c r="L7374" s="198">
        <v>1.6210194329184018E-2</v>
      </c>
    </row>
    <row r="7375" spans="1:12" ht="14.4" x14ac:dyDescent="0.3">
      <c r="A7375" s="7">
        <v>33448</v>
      </c>
      <c r="B7375" s="191">
        <v>380.92999300000002</v>
      </c>
      <c r="C7375" s="191">
        <v>383.14999399999999</v>
      </c>
      <c r="D7375" s="191">
        <v>380.45001200000002</v>
      </c>
      <c r="E7375" s="191">
        <v>383.14999399999999</v>
      </c>
      <c r="F7375" s="192">
        <v>383.14999399999999</v>
      </c>
      <c r="G7375" s="191">
        <v>136000000</v>
      </c>
      <c r="H7375" s="194">
        <f t="shared" si="115"/>
        <v>5.8278451179872509E-3</v>
      </c>
      <c r="I7375" s="193"/>
      <c r="J7375" s="197">
        <v>7373</v>
      </c>
      <c r="K7375" s="234">
        <v>5.8278451179872509E-3</v>
      </c>
      <c r="L7375" s="198">
        <v>1.6227423044398382E-2</v>
      </c>
    </row>
    <row r="7376" spans="1:12" ht="14.4" x14ac:dyDescent="0.3">
      <c r="A7376" s="7">
        <v>33445</v>
      </c>
      <c r="B7376" s="191">
        <v>380.959991</v>
      </c>
      <c r="C7376" s="191">
        <v>381.76001000000002</v>
      </c>
      <c r="D7376" s="191">
        <v>379.80999800000001</v>
      </c>
      <c r="E7376" s="191">
        <v>380.92999300000002</v>
      </c>
      <c r="F7376" s="192">
        <v>380.92999300000002</v>
      </c>
      <c r="G7376" s="191">
        <v>127760000</v>
      </c>
      <c r="H7376" s="194">
        <f t="shared" si="115"/>
        <v>-7.8743176996709256E-5</v>
      </c>
      <c r="I7376" s="193"/>
      <c r="J7376" s="197">
        <v>7374</v>
      </c>
      <c r="K7376" s="234">
        <v>-7.8743176996709256E-5</v>
      </c>
      <c r="L7376" s="198">
        <v>1.6308708146076233E-2</v>
      </c>
    </row>
    <row r="7377" spans="1:12" ht="14.4" x14ac:dyDescent="0.3">
      <c r="A7377" s="7">
        <v>33444</v>
      </c>
      <c r="B7377" s="191">
        <v>378.64001500000001</v>
      </c>
      <c r="C7377" s="191">
        <v>381.13000499999998</v>
      </c>
      <c r="D7377" s="191">
        <v>378.14999399999999</v>
      </c>
      <c r="E7377" s="191">
        <v>380.959991</v>
      </c>
      <c r="F7377" s="192">
        <v>380.959991</v>
      </c>
      <c r="G7377" s="191">
        <v>145800000</v>
      </c>
      <c r="H7377" s="194">
        <f t="shared" si="115"/>
        <v>6.127128428304116E-3</v>
      </c>
      <c r="I7377" s="193"/>
      <c r="J7377" s="197">
        <v>7375</v>
      </c>
      <c r="K7377" s="234">
        <v>6.127128428304116E-3</v>
      </c>
      <c r="L7377" s="198">
        <v>1.6309746921621831E-2</v>
      </c>
    </row>
    <row r="7378" spans="1:12" ht="14.4" x14ac:dyDescent="0.3">
      <c r="A7378" s="7">
        <v>33443</v>
      </c>
      <c r="B7378" s="191">
        <v>379.42001299999998</v>
      </c>
      <c r="C7378" s="191">
        <v>380.459991</v>
      </c>
      <c r="D7378" s="191">
        <v>378.290009</v>
      </c>
      <c r="E7378" s="191">
        <v>378.64001500000001</v>
      </c>
      <c r="F7378" s="192">
        <v>378.64001500000001</v>
      </c>
      <c r="G7378" s="191">
        <v>158700000</v>
      </c>
      <c r="H7378" s="194">
        <f t="shared" si="115"/>
        <v>-2.0557639904987767E-3</v>
      </c>
      <c r="I7378" s="193"/>
      <c r="J7378" s="197">
        <v>7376</v>
      </c>
      <c r="K7378" s="234">
        <v>-2.0557639904987767E-3</v>
      </c>
      <c r="L7378" s="198">
        <v>1.6359641510120499E-2</v>
      </c>
    </row>
    <row r="7379" spans="1:12" ht="14.4" x14ac:dyDescent="0.3">
      <c r="A7379" s="7">
        <v>33442</v>
      </c>
      <c r="B7379" s="191">
        <v>382.88000499999998</v>
      </c>
      <c r="C7379" s="191">
        <v>384.85998499999999</v>
      </c>
      <c r="D7379" s="191">
        <v>379.39001500000001</v>
      </c>
      <c r="E7379" s="191">
        <v>379.42001299999998</v>
      </c>
      <c r="F7379" s="192">
        <v>379.42001299999998</v>
      </c>
      <c r="G7379" s="191">
        <v>160190000</v>
      </c>
      <c r="H7379" s="194">
        <f t="shared" si="115"/>
        <v>-9.0367529116596196E-3</v>
      </c>
      <c r="I7379" s="193"/>
      <c r="J7379" s="197">
        <v>7377</v>
      </c>
      <c r="K7379" s="234">
        <v>-9.0367529116596196E-3</v>
      </c>
      <c r="L7379" s="198">
        <v>1.6365339283328579E-2</v>
      </c>
    </row>
    <row r="7380" spans="1:12" ht="14.4" x14ac:dyDescent="0.3">
      <c r="A7380" s="7">
        <v>33441</v>
      </c>
      <c r="B7380" s="191">
        <v>384.209991</v>
      </c>
      <c r="C7380" s="191">
        <v>384.54998799999998</v>
      </c>
      <c r="D7380" s="191">
        <v>381.83999599999999</v>
      </c>
      <c r="E7380" s="191">
        <v>382.88000499999998</v>
      </c>
      <c r="F7380" s="192">
        <v>382.88000499999998</v>
      </c>
      <c r="G7380" s="191">
        <v>149050000</v>
      </c>
      <c r="H7380" s="194">
        <f t="shared" si="115"/>
        <v>-3.487574817845159E-3</v>
      </c>
      <c r="I7380" s="193"/>
      <c r="J7380" s="197">
        <v>7378</v>
      </c>
      <c r="K7380" s="234">
        <v>-3.487574817845159E-3</v>
      </c>
      <c r="L7380" s="198">
        <v>1.636566373155653E-2</v>
      </c>
    </row>
    <row r="7381" spans="1:12" ht="14.4" x14ac:dyDescent="0.3">
      <c r="A7381" s="7">
        <v>33438</v>
      </c>
      <c r="B7381" s="191">
        <v>385.38000499999998</v>
      </c>
      <c r="C7381" s="191">
        <v>385.82998700000002</v>
      </c>
      <c r="D7381" s="191">
        <v>383.64999399999999</v>
      </c>
      <c r="E7381" s="191">
        <v>384.22000100000002</v>
      </c>
      <c r="F7381" s="192">
        <v>384.22000100000002</v>
      </c>
      <c r="G7381" s="191">
        <v>190700000</v>
      </c>
      <c r="H7381" s="194">
        <f t="shared" si="115"/>
        <v>-2.9841295765644454E-3</v>
      </c>
      <c r="I7381" s="193"/>
      <c r="J7381" s="197">
        <v>7379</v>
      </c>
      <c r="K7381" s="234">
        <v>-2.9841295765644454E-3</v>
      </c>
      <c r="L7381" s="198">
        <v>1.6395500477669567E-2</v>
      </c>
    </row>
    <row r="7382" spans="1:12" ht="14.4" x14ac:dyDescent="0.3">
      <c r="A7382" s="7">
        <v>33437</v>
      </c>
      <c r="B7382" s="191">
        <v>381.17999300000002</v>
      </c>
      <c r="C7382" s="191">
        <v>385.36999500000002</v>
      </c>
      <c r="D7382" s="191">
        <v>381.17999300000002</v>
      </c>
      <c r="E7382" s="191">
        <v>385.36999500000002</v>
      </c>
      <c r="F7382" s="192">
        <v>385.36999500000002</v>
      </c>
      <c r="G7382" s="191">
        <v>200930000</v>
      </c>
      <c r="H7382" s="194">
        <f t="shared" si="115"/>
        <v>1.099218761987855E-2</v>
      </c>
      <c r="I7382" s="193"/>
      <c r="J7382" s="197">
        <v>7380</v>
      </c>
      <c r="K7382" s="234">
        <v>1.099218761987855E-2</v>
      </c>
      <c r="L7382" s="198">
        <v>1.6415812925706742E-2</v>
      </c>
    </row>
    <row r="7383" spans="1:12" ht="14.4" x14ac:dyDescent="0.3">
      <c r="A7383" s="7">
        <v>33436</v>
      </c>
      <c r="B7383" s="191">
        <v>381.5</v>
      </c>
      <c r="C7383" s="191">
        <v>382.85998499999999</v>
      </c>
      <c r="D7383" s="191">
        <v>381.13000499999998</v>
      </c>
      <c r="E7383" s="191">
        <v>381.17999300000002</v>
      </c>
      <c r="F7383" s="192">
        <v>381.17999300000002</v>
      </c>
      <c r="G7383" s="191">
        <v>195460000</v>
      </c>
      <c r="H7383" s="194">
        <f t="shared" si="115"/>
        <v>-9.4358649553833091E-4</v>
      </c>
      <c r="I7383" s="193"/>
      <c r="J7383" s="197">
        <v>7381</v>
      </c>
      <c r="K7383" s="234">
        <v>-9.4358649553833091E-4</v>
      </c>
      <c r="L7383" s="198">
        <v>1.6430484390014398E-2</v>
      </c>
    </row>
    <row r="7384" spans="1:12" ht="14.4" x14ac:dyDescent="0.3">
      <c r="A7384" s="7">
        <v>33435</v>
      </c>
      <c r="B7384" s="191">
        <v>382.39001500000001</v>
      </c>
      <c r="C7384" s="191">
        <v>382.94000199999999</v>
      </c>
      <c r="D7384" s="191">
        <v>380.79998799999998</v>
      </c>
      <c r="E7384" s="191">
        <v>381.540009</v>
      </c>
      <c r="F7384" s="192">
        <v>381.540009</v>
      </c>
      <c r="G7384" s="191">
        <v>182990000</v>
      </c>
      <c r="H7384" s="194">
        <f t="shared" si="115"/>
        <v>-2.2228770800932331E-3</v>
      </c>
      <c r="I7384" s="193"/>
      <c r="J7384" s="197">
        <v>7382</v>
      </c>
      <c r="K7384" s="234">
        <v>-2.2228770800932331E-3</v>
      </c>
      <c r="L7384" s="198">
        <v>1.643362235372995E-2</v>
      </c>
    </row>
    <row r="7385" spans="1:12" ht="14.4" x14ac:dyDescent="0.3">
      <c r="A7385" s="7">
        <v>33434</v>
      </c>
      <c r="B7385" s="191">
        <v>380.27999899999998</v>
      </c>
      <c r="C7385" s="191">
        <v>383</v>
      </c>
      <c r="D7385" s="191">
        <v>380.23998999999998</v>
      </c>
      <c r="E7385" s="191">
        <v>382.39001500000001</v>
      </c>
      <c r="F7385" s="192">
        <v>382.39001500000001</v>
      </c>
      <c r="G7385" s="191">
        <v>161750000</v>
      </c>
      <c r="H7385" s="194">
        <f t="shared" si="115"/>
        <v>5.6279158448389356E-3</v>
      </c>
      <c r="I7385" s="193"/>
      <c r="J7385" s="197">
        <v>7383</v>
      </c>
      <c r="K7385" s="234">
        <v>5.6279158448389356E-3</v>
      </c>
      <c r="L7385" s="198">
        <v>1.6465297703358733E-2</v>
      </c>
    </row>
    <row r="7386" spans="1:12" ht="14.4" x14ac:dyDescent="0.3">
      <c r="A7386" s="7">
        <v>33431</v>
      </c>
      <c r="B7386" s="191">
        <v>376.97000100000002</v>
      </c>
      <c r="C7386" s="191">
        <v>381.41000400000001</v>
      </c>
      <c r="D7386" s="191">
        <v>375.790009</v>
      </c>
      <c r="E7386" s="191">
        <v>380.25</v>
      </c>
      <c r="F7386" s="192">
        <v>380.25</v>
      </c>
      <c r="G7386" s="191">
        <v>174770000</v>
      </c>
      <c r="H7386" s="194">
        <f t="shared" si="115"/>
        <v>8.7009549600737986E-3</v>
      </c>
      <c r="I7386" s="193"/>
      <c r="J7386" s="197">
        <v>7384</v>
      </c>
      <c r="K7386" s="234">
        <v>8.7009549600737986E-3</v>
      </c>
      <c r="L7386" s="198">
        <v>1.6470318702440298E-2</v>
      </c>
    </row>
    <row r="7387" spans="1:12" ht="14.4" x14ac:dyDescent="0.3">
      <c r="A7387" s="7">
        <v>33430</v>
      </c>
      <c r="B7387" s="191">
        <v>375.73001099999999</v>
      </c>
      <c r="C7387" s="191">
        <v>377.67999300000002</v>
      </c>
      <c r="D7387" s="191">
        <v>375.51001000000002</v>
      </c>
      <c r="E7387" s="191">
        <v>376.97000100000002</v>
      </c>
      <c r="F7387" s="192">
        <v>376.97000100000002</v>
      </c>
      <c r="G7387" s="191">
        <v>157930000</v>
      </c>
      <c r="H7387" s="194">
        <f t="shared" si="115"/>
        <v>3.2735695766640312E-3</v>
      </c>
      <c r="I7387" s="193"/>
      <c r="J7387" s="197">
        <v>7385</v>
      </c>
      <c r="K7387" s="234">
        <v>3.2735695766640312E-3</v>
      </c>
      <c r="L7387" s="198">
        <v>1.6480439087318579E-2</v>
      </c>
    </row>
    <row r="7388" spans="1:12" ht="14.4" x14ac:dyDescent="0.3">
      <c r="A7388" s="7">
        <v>33429</v>
      </c>
      <c r="B7388" s="191">
        <v>376.10998499999999</v>
      </c>
      <c r="C7388" s="191">
        <v>380.35000600000001</v>
      </c>
      <c r="D7388" s="191">
        <v>375.20001200000002</v>
      </c>
      <c r="E7388" s="191">
        <v>375.73998999999998</v>
      </c>
      <c r="F7388" s="192">
        <v>375.73998999999998</v>
      </c>
      <c r="G7388" s="191">
        <v>178290000</v>
      </c>
      <c r="H7388" s="194">
        <f t="shared" si="115"/>
        <v>-9.8374149784940471E-4</v>
      </c>
      <c r="I7388" s="193"/>
      <c r="J7388" s="197">
        <v>7386</v>
      </c>
      <c r="K7388" s="234">
        <v>-9.8374149784940471E-4</v>
      </c>
      <c r="L7388" s="198">
        <v>1.6497361948984407E-2</v>
      </c>
    </row>
    <row r="7389" spans="1:12" ht="14.4" x14ac:dyDescent="0.3">
      <c r="A7389" s="7">
        <v>33428</v>
      </c>
      <c r="B7389" s="191">
        <v>377.94000199999999</v>
      </c>
      <c r="C7389" s="191">
        <v>378.57998700000002</v>
      </c>
      <c r="D7389" s="191">
        <v>375.36999500000002</v>
      </c>
      <c r="E7389" s="191">
        <v>376.10998499999999</v>
      </c>
      <c r="F7389" s="192">
        <v>376.10998499999999</v>
      </c>
      <c r="G7389" s="191">
        <v>151820000</v>
      </c>
      <c r="H7389" s="194">
        <f t="shared" si="115"/>
        <v>-4.8420833738578384E-3</v>
      </c>
      <c r="I7389" s="193"/>
      <c r="J7389" s="197">
        <v>7387</v>
      </c>
      <c r="K7389" s="234">
        <v>-4.8420833738578384E-3</v>
      </c>
      <c r="L7389" s="198">
        <v>1.651665425466653E-2</v>
      </c>
    </row>
    <row r="7390" spans="1:12" ht="14.4" x14ac:dyDescent="0.3">
      <c r="A7390" s="7">
        <v>33427</v>
      </c>
      <c r="B7390" s="191">
        <v>374.08999599999999</v>
      </c>
      <c r="C7390" s="191">
        <v>377.94000199999999</v>
      </c>
      <c r="D7390" s="191">
        <v>370.92001299999998</v>
      </c>
      <c r="E7390" s="191">
        <v>377.94000199999999</v>
      </c>
      <c r="F7390" s="192">
        <v>377.94000199999999</v>
      </c>
      <c r="G7390" s="191">
        <v>138330000</v>
      </c>
      <c r="H7390" s="194">
        <f t="shared" si="115"/>
        <v>1.0318688874419725E-2</v>
      </c>
      <c r="I7390" s="193"/>
      <c r="J7390" s="197">
        <v>7388</v>
      </c>
      <c r="K7390" s="234">
        <v>1.0318688874419725E-2</v>
      </c>
      <c r="L7390" s="198">
        <v>1.6540974782594503E-2</v>
      </c>
    </row>
    <row r="7391" spans="1:12" ht="14.4" x14ac:dyDescent="0.3">
      <c r="A7391" s="7">
        <v>33424</v>
      </c>
      <c r="B7391" s="191">
        <v>373.33999599999999</v>
      </c>
      <c r="C7391" s="191">
        <v>375.51001000000002</v>
      </c>
      <c r="D7391" s="191">
        <v>372.17001299999998</v>
      </c>
      <c r="E7391" s="191">
        <v>374.07998700000002</v>
      </c>
      <c r="F7391" s="192">
        <v>374.07998700000002</v>
      </c>
      <c r="G7391" s="191">
        <v>69910000</v>
      </c>
      <c r="H7391" s="194">
        <f t="shared" si="115"/>
        <v>2.0089465784059826E-3</v>
      </c>
      <c r="I7391" s="193"/>
      <c r="J7391" s="197">
        <v>7389</v>
      </c>
      <c r="K7391" s="234">
        <v>2.0089465784059826E-3</v>
      </c>
      <c r="L7391" s="198">
        <v>1.6549333788121092E-2</v>
      </c>
    </row>
    <row r="7392" spans="1:12" ht="14.4" x14ac:dyDescent="0.3">
      <c r="A7392" s="7">
        <v>33422</v>
      </c>
      <c r="B7392" s="191">
        <v>377.47000100000002</v>
      </c>
      <c r="C7392" s="191">
        <v>377.47000100000002</v>
      </c>
      <c r="D7392" s="191">
        <v>372.07998700000002</v>
      </c>
      <c r="E7392" s="191">
        <v>373.32998700000002</v>
      </c>
      <c r="F7392" s="192">
        <v>373.32998700000002</v>
      </c>
      <c r="G7392" s="191">
        <v>140580000</v>
      </c>
      <c r="H7392" s="194">
        <f t="shared" si="115"/>
        <v>-1.0967796087191596E-2</v>
      </c>
      <c r="I7392" s="193"/>
      <c r="J7392" s="197">
        <v>7390</v>
      </c>
      <c r="K7392" s="234">
        <v>-1.0967796087191596E-2</v>
      </c>
      <c r="L7392" s="198">
        <v>1.6556609576476155E-2</v>
      </c>
    </row>
    <row r="7393" spans="1:12" ht="14.4" x14ac:dyDescent="0.3">
      <c r="A7393" s="7">
        <v>33421</v>
      </c>
      <c r="B7393" s="191">
        <v>377.92001299999998</v>
      </c>
      <c r="C7393" s="191">
        <v>377.92999300000002</v>
      </c>
      <c r="D7393" s="191">
        <v>376.61999500000002</v>
      </c>
      <c r="E7393" s="191">
        <v>377.47000100000002</v>
      </c>
      <c r="F7393" s="192">
        <v>377.47000100000002</v>
      </c>
      <c r="G7393" s="191">
        <v>157290000</v>
      </c>
      <c r="H7393" s="194">
        <f t="shared" si="115"/>
        <v>-1.1907599082347576E-3</v>
      </c>
      <c r="I7393" s="193"/>
      <c r="J7393" s="197">
        <v>7391</v>
      </c>
      <c r="K7393" s="234">
        <v>-1.1907599082347576E-3</v>
      </c>
      <c r="L7393" s="198">
        <v>1.658676828270688E-2</v>
      </c>
    </row>
    <row r="7394" spans="1:12" ht="14.4" x14ac:dyDescent="0.3">
      <c r="A7394" s="7">
        <v>33420</v>
      </c>
      <c r="B7394" s="191">
        <v>371.17999300000002</v>
      </c>
      <c r="C7394" s="191">
        <v>377.92001299999998</v>
      </c>
      <c r="D7394" s="191">
        <v>371.17999300000002</v>
      </c>
      <c r="E7394" s="191">
        <v>377.92001299999998</v>
      </c>
      <c r="F7394" s="192">
        <v>377.92001299999998</v>
      </c>
      <c r="G7394" s="191">
        <v>167480000</v>
      </c>
      <c r="H7394" s="194">
        <f t="shared" si="115"/>
        <v>1.8213193574596383E-2</v>
      </c>
      <c r="I7394" s="193"/>
      <c r="J7394" s="197">
        <v>7392</v>
      </c>
      <c r="K7394" s="234">
        <v>1.8213193574596383E-2</v>
      </c>
      <c r="L7394" s="198">
        <v>1.6602390678070449E-2</v>
      </c>
    </row>
    <row r="7395" spans="1:12" ht="14.4" x14ac:dyDescent="0.3">
      <c r="A7395" s="7">
        <v>33417</v>
      </c>
      <c r="B7395" s="191">
        <v>374.39999399999999</v>
      </c>
      <c r="C7395" s="191">
        <v>374.39999399999999</v>
      </c>
      <c r="D7395" s="191">
        <v>367.98001099999999</v>
      </c>
      <c r="E7395" s="191">
        <v>371.16000400000001</v>
      </c>
      <c r="F7395" s="192">
        <v>371.16000400000001</v>
      </c>
      <c r="G7395" s="191">
        <v>163770000</v>
      </c>
      <c r="H7395" s="194">
        <f t="shared" si="115"/>
        <v>-8.6538195831273902E-3</v>
      </c>
      <c r="I7395" s="193"/>
      <c r="J7395" s="197">
        <v>7393</v>
      </c>
      <c r="K7395" s="234">
        <v>-8.6538195831273902E-3</v>
      </c>
      <c r="L7395" s="198">
        <v>1.6625139565439997E-2</v>
      </c>
    </row>
    <row r="7396" spans="1:12" ht="14.4" x14ac:dyDescent="0.3">
      <c r="A7396" s="7">
        <v>33416</v>
      </c>
      <c r="B7396" s="191">
        <v>371.58999599999999</v>
      </c>
      <c r="C7396" s="191">
        <v>374.39999399999999</v>
      </c>
      <c r="D7396" s="191">
        <v>371.58999599999999</v>
      </c>
      <c r="E7396" s="191">
        <v>374.39999399999999</v>
      </c>
      <c r="F7396" s="192">
        <v>374.39999399999999</v>
      </c>
      <c r="G7396" s="191">
        <v>163080000</v>
      </c>
      <c r="H7396" s="194">
        <f t="shared" si="115"/>
        <v>7.5620927103753552E-3</v>
      </c>
      <c r="I7396" s="193"/>
      <c r="J7396" s="197">
        <v>7394</v>
      </c>
      <c r="K7396" s="234">
        <v>7.5620927103753552E-3</v>
      </c>
      <c r="L7396" s="198">
        <v>1.6627571884764589E-2</v>
      </c>
    </row>
    <row r="7397" spans="1:12" ht="14.4" x14ac:dyDescent="0.3">
      <c r="A7397" s="7">
        <v>33415</v>
      </c>
      <c r="B7397" s="191">
        <v>370.64999399999999</v>
      </c>
      <c r="C7397" s="191">
        <v>372.73001099999999</v>
      </c>
      <c r="D7397" s="191">
        <v>368.33999599999999</v>
      </c>
      <c r="E7397" s="191">
        <v>371.58999599999999</v>
      </c>
      <c r="F7397" s="192">
        <v>371.58999599999999</v>
      </c>
      <c r="G7397" s="191">
        <v>187170000</v>
      </c>
      <c r="H7397" s="194">
        <f t="shared" si="115"/>
        <v>2.5360906926117275E-3</v>
      </c>
      <c r="I7397" s="193"/>
      <c r="J7397" s="197">
        <v>7395</v>
      </c>
      <c r="K7397" s="234">
        <v>2.5360906926117275E-3</v>
      </c>
      <c r="L7397" s="198">
        <v>1.6647964065131967E-2</v>
      </c>
    </row>
    <row r="7398" spans="1:12" ht="14.4" x14ac:dyDescent="0.3">
      <c r="A7398" s="7">
        <v>33414</v>
      </c>
      <c r="B7398" s="191">
        <v>370.94000199999999</v>
      </c>
      <c r="C7398" s="191">
        <v>372.61999500000002</v>
      </c>
      <c r="D7398" s="191">
        <v>369.55999800000001</v>
      </c>
      <c r="E7398" s="191">
        <v>370.64999399999999</v>
      </c>
      <c r="F7398" s="192">
        <v>370.64999399999999</v>
      </c>
      <c r="G7398" s="191">
        <v>155710000</v>
      </c>
      <c r="H7398" s="194">
        <f t="shared" si="115"/>
        <v>-7.8181915791330657E-4</v>
      </c>
      <c r="I7398" s="193"/>
      <c r="J7398" s="197">
        <v>7396</v>
      </c>
      <c r="K7398" s="234">
        <v>-7.8181915791330657E-4</v>
      </c>
      <c r="L7398" s="198">
        <v>1.6651100256048636E-2</v>
      </c>
    </row>
    <row r="7399" spans="1:12" ht="14.4" x14ac:dyDescent="0.3">
      <c r="A7399" s="7">
        <v>33413</v>
      </c>
      <c r="B7399" s="191">
        <v>377.73998999999998</v>
      </c>
      <c r="C7399" s="191">
        <v>377.73998999999998</v>
      </c>
      <c r="D7399" s="191">
        <v>370.73001099999999</v>
      </c>
      <c r="E7399" s="191">
        <v>370.94000199999999</v>
      </c>
      <c r="F7399" s="192">
        <v>370.94000199999999</v>
      </c>
      <c r="G7399" s="191">
        <v>137940000</v>
      </c>
      <c r="H7399" s="194">
        <f t="shared" si="115"/>
        <v>-1.8027790866975531E-2</v>
      </c>
      <c r="I7399" s="193"/>
      <c r="J7399" s="197">
        <v>7397</v>
      </c>
      <c r="K7399" s="234">
        <v>-1.8027790866975531E-2</v>
      </c>
      <c r="L7399" s="198">
        <v>1.6669839522333234E-2</v>
      </c>
    </row>
    <row r="7400" spans="1:12" ht="14.4" x14ac:dyDescent="0.3">
      <c r="A7400" s="7">
        <v>33410</v>
      </c>
      <c r="B7400" s="191">
        <v>375.42001299999998</v>
      </c>
      <c r="C7400" s="191">
        <v>377.75</v>
      </c>
      <c r="D7400" s="191">
        <v>375.32998700000002</v>
      </c>
      <c r="E7400" s="191">
        <v>377.75</v>
      </c>
      <c r="F7400" s="192">
        <v>377.75</v>
      </c>
      <c r="G7400" s="191">
        <v>193310000</v>
      </c>
      <c r="H7400" s="194">
        <f t="shared" si="115"/>
        <v>6.2063473424897493E-3</v>
      </c>
      <c r="I7400" s="193"/>
      <c r="J7400" s="197">
        <v>7398</v>
      </c>
      <c r="K7400" s="234">
        <v>6.2063473424897493E-3</v>
      </c>
      <c r="L7400" s="198">
        <v>1.6671991622013535E-2</v>
      </c>
    </row>
    <row r="7401" spans="1:12" ht="14.4" x14ac:dyDescent="0.3">
      <c r="A7401" s="7">
        <v>33409</v>
      </c>
      <c r="B7401" s="191">
        <v>375.08999599999999</v>
      </c>
      <c r="C7401" s="191">
        <v>376.290009</v>
      </c>
      <c r="D7401" s="191">
        <v>373.86999500000002</v>
      </c>
      <c r="E7401" s="191">
        <v>375.42001299999998</v>
      </c>
      <c r="F7401" s="192">
        <v>375.42001299999998</v>
      </c>
      <c r="G7401" s="191">
        <v>163980000</v>
      </c>
      <c r="H7401" s="194">
        <f t="shared" si="115"/>
        <v>8.7983418251442254E-4</v>
      </c>
      <c r="I7401" s="193"/>
      <c r="J7401" s="197">
        <v>7399</v>
      </c>
      <c r="K7401" s="234">
        <v>8.7983418251442254E-4</v>
      </c>
      <c r="L7401" s="198">
        <v>1.6692197911967906E-2</v>
      </c>
    </row>
    <row r="7402" spans="1:12" ht="14.4" x14ac:dyDescent="0.3">
      <c r="A7402" s="7">
        <v>33408</v>
      </c>
      <c r="B7402" s="191">
        <v>378.57000699999998</v>
      </c>
      <c r="C7402" s="191">
        <v>378.57000699999998</v>
      </c>
      <c r="D7402" s="191">
        <v>374.35998499999999</v>
      </c>
      <c r="E7402" s="191">
        <v>375.08999599999999</v>
      </c>
      <c r="F7402" s="192">
        <v>375.08999599999999</v>
      </c>
      <c r="G7402" s="191">
        <v>156440000</v>
      </c>
      <c r="H7402" s="194">
        <f t="shared" si="115"/>
        <v>-9.2448295966066681E-3</v>
      </c>
      <c r="I7402" s="193"/>
      <c r="J7402" s="197">
        <v>7400</v>
      </c>
      <c r="K7402" s="234">
        <v>-9.2448295966066681E-3</v>
      </c>
      <c r="L7402" s="198">
        <v>1.6693598640459661E-2</v>
      </c>
    </row>
    <row r="7403" spans="1:12" ht="14.4" x14ac:dyDescent="0.3">
      <c r="A7403" s="7">
        <v>33407</v>
      </c>
      <c r="B7403" s="191">
        <v>380.13000499999998</v>
      </c>
      <c r="C7403" s="191">
        <v>381.82998700000002</v>
      </c>
      <c r="D7403" s="191">
        <v>377.98998999999998</v>
      </c>
      <c r="E7403" s="191">
        <v>378.58999599999999</v>
      </c>
      <c r="F7403" s="192">
        <v>378.58999599999999</v>
      </c>
      <c r="G7403" s="191">
        <v>155200000</v>
      </c>
      <c r="H7403" s="194">
        <f t="shared" si="115"/>
        <v>-4.051269249319053E-3</v>
      </c>
      <c r="I7403" s="193"/>
      <c r="J7403" s="197">
        <v>7401</v>
      </c>
      <c r="K7403" s="234">
        <v>-4.051269249319053E-3</v>
      </c>
      <c r="L7403" s="198">
        <v>1.6695905641396367E-2</v>
      </c>
    </row>
    <row r="7404" spans="1:12" ht="14.4" x14ac:dyDescent="0.3">
      <c r="A7404" s="7">
        <v>33406</v>
      </c>
      <c r="B7404" s="191">
        <v>382.29998799999998</v>
      </c>
      <c r="C7404" s="191">
        <v>382.30999800000001</v>
      </c>
      <c r="D7404" s="191">
        <v>380.13000499999998</v>
      </c>
      <c r="E7404" s="191">
        <v>380.13000499999998</v>
      </c>
      <c r="F7404" s="192">
        <v>380.13000499999998</v>
      </c>
      <c r="G7404" s="191">
        <v>134230000</v>
      </c>
      <c r="H7404" s="194">
        <f t="shared" si="115"/>
        <v>-5.6501712028786365E-3</v>
      </c>
      <c r="I7404" s="193"/>
      <c r="J7404" s="197">
        <v>7402</v>
      </c>
      <c r="K7404" s="234">
        <v>-5.6501712028786365E-3</v>
      </c>
      <c r="L7404" s="198">
        <v>1.6702795240003149E-2</v>
      </c>
    </row>
    <row r="7405" spans="1:12" ht="14.4" x14ac:dyDescent="0.3">
      <c r="A7405" s="7">
        <v>33403</v>
      </c>
      <c r="B7405" s="191">
        <v>377.63000499999998</v>
      </c>
      <c r="C7405" s="191">
        <v>382.29998799999998</v>
      </c>
      <c r="D7405" s="191">
        <v>377.63000499999998</v>
      </c>
      <c r="E7405" s="191">
        <v>382.290009</v>
      </c>
      <c r="F7405" s="192">
        <v>382.290009</v>
      </c>
      <c r="G7405" s="191">
        <v>167950000</v>
      </c>
      <c r="H7405" s="194">
        <f t="shared" si="115"/>
        <v>1.2340131711726708E-2</v>
      </c>
      <c r="I7405" s="193"/>
      <c r="J7405" s="197">
        <v>7403</v>
      </c>
      <c r="K7405" s="234">
        <v>1.2340131711726708E-2</v>
      </c>
      <c r="L7405" s="198">
        <v>1.672695375406473E-2</v>
      </c>
    </row>
    <row r="7406" spans="1:12" ht="14.4" x14ac:dyDescent="0.3">
      <c r="A7406" s="7">
        <v>33402</v>
      </c>
      <c r="B7406" s="191">
        <v>376.64999399999999</v>
      </c>
      <c r="C7406" s="191">
        <v>377.89999399999999</v>
      </c>
      <c r="D7406" s="191">
        <v>376.07998700000002</v>
      </c>
      <c r="E7406" s="191">
        <v>377.63000499999998</v>
      </c>
      <c r="F7406" s="192">
        <v>377.63000499999998</v>
      </c>
      <c r="G7406" s="191">
        <v>145650000</v>
      </c>
      <c r="H7406" s="194">
        <f t="shared" si="115"/>
        <v>2.601914285441328E-3</v>
      </c>
      <c r="I7406" s="193"/>
      <c r="J7406" s="197">
        <v>7404</v>
      </c>
      <c r="K7406" s="234">
        <v>2.601914285441328E-3</v>
      </c>
      <c r="L7406" s="198">
        <v>1.6772253494543542E-2</v>
      </c>
    </row>
    <row r="7407" spans="1:12" ht="14.4" x14ac:dyDescent="0.3">
      <c r="A7407" s="7">
        <v>33401</v>
      </c>
      <c r="B7407" s="191">
        <v>381.04998799999998</v>
      </c>
      <c r="C7407" s="191">
        <v>381.04998799999998</v>
      </c>
      <c r="D7407" s="191">
        <v>374.459991</v>
      </c>
      <c r="E7407" s="191">
        <v>376.64999399999999</v>
      </c>
      <c r="F7407" s="192">
        <v>376.64999399999999</v>
      </c>
      <c r="G7407" s="191">
        <v>166140000</v>
      </c>
      <c r="H7407" s="194">
        <f t="shared" si="115"/>
        <v>-1.1547025688398637E-2</v>
      </c>
      <c r="I7407" s="193"/>
      <c r="J7407" s="197">
        <v>7405</v>
      </c>
      <c r="K7407" s="234">
        <v>-1.1547025688398637E-2</v>
      </c>
      <c r="L7407" s="198">
        <v>1.6777049288667804E-2</v>
      </c>
    </row>
    <row r="7408" spans="1:12" ht="14.4" x14ac:dyDescent="0.3">
      <c r="A7408" s="7">
        <v>33400</v>
      </c>
      <c r="B7408" s="191">
        <v>378.57000699999998</v>
      </c>
      <c r="C7408" s="191">
        <v>381.63000499999998</v>
      </c>
      <c r="D7408" s="191">
        <v>378.57000699999998</v>
      </c>
      <c r="E7408" s="191">
        <v>381.04998799999998</v>
      </c>
      <c r="F7408" s="192">
        <v>381.04998799999998</v>
      </c>
      <c r="G7408" s="191">
        <v>161610000</v>
      </c>
      <c r="H7408" s="194">
        <f t="shared" si="115"/>
        <v>6.5509178068615705E-3</v>
      </c>
      <c r="I7408" s="193"/>
      <c r="J7408" s="197">
        <v>7406</v>
      </c>
      <c r="K7408" s="234">
        <v>6.5509178068615705E-3</v>
      </c>
      <c r="L7408" s="198">
        <v>1.679734867775716E-2</v>
      </c>
    </row>
    <row r="7409" spans="1:12" ht="14.4" x14ac:dyDescent="0.3">
      <c r="A7409" s="7">
        <v>33399</v>
      </c>
      <c r="B7409" s="191">
        <v>379.42999300000002</v>
      </c>
      <c r="C7409" s="191">
        <v>379.75</v>
      </c>
      <c r="D7409" s="191">
        <v>377.95001200000002</v>
      </c>
      <c r="E7409" s="191">
        <v>378.57000699999998</v>
      </c>
      <c r="F7409" s="192">
        <v>378.57000699999998</v>
      </c>
      <c r="G7409" s="191">
        <v>127720000</v>
      </c>
      <c r="H7409" s="194">
        <f t="shared" si="115"/>
        <v>-2.2665208756969535E-3</v>
      </c>
      <c r="I7409" s="193"/>
      <c r="J7409" s="197">
        <v>7407</v>
      </c>
      <c r="K7409" s="234">
        <v>-2.2665208756969535E-3</v>
      </c>
      <c r="L7409" s="198">
        <v>1.6800271394862603E-2</v>
      </c>
    </row>
    <row r="7410" spans="1:12" ht="14.4" x14ac:dyDescent="0.3">
      <c r="A7410" s="7">
        <v>33396</v>
      </c>
      <c r="B7410" s="191">
        <v>383.63000499999998</v>
      </c>
      <c r="C7410" s="191">
        <v>383.63000499999998</v>
      </c>
      <c r="D7410" s="191">
        <v>378.76001000000002</v>
      </c>
      <c r="E7410" s="191">
        <v>379.42999300000002</v>
      </c>
      <c r="F7410" s="192">
        <v>379.42999300000002</v>
      </c>
      <c r="G7410" s="191">
        <v>169570000</v>
      </c>
      <c r="H7410" s="194">
        <f t="shared" si="115"/>
        <v>-1.0948080038734088E-2</v>
      </c>
      <c r="I7410" s="193"/>
      <c r="J7410" s="197">
        <v>7408</v>
      </c>
      <c r="K7410" s="234">
        <v>-1.0948080038734088E-2</v>
      </c>
      <c r="L7410" s="198">
        <v>1.6868209990460414E-2</v>
      </c>
    </row>
    <row r="7411" spans="1:12" ht="14.4" x14ac:dyDescent="0.3">
      <c r="A7411" s="7">
        <v>33395</v>
      </c>
      <c r="B7411" s="191">
        <v>385.10000600000001</v>
      </c>
      <c r="C7411" s="191">
        <v>385.85000600000001</v>
      </c>
      <c r="D7411" s="191">
        <v>383.13000499999998</v>
      </c>
      <c r="E7411" s="191">
        <v>383.63000499999998</v>
      </c>
      <c r="F7411" s="192">
        <v>383.63000499999998</v>
      </c>
      <c r="G7411" s="191">
        <v>168260000</v>
      </c>
      <c r="H7411" s="194">
        <f t="shared" si="115"/>
        <v>-3.7912981774784987E-3</v>
      </c>
      <c r="I7411" s="193"/>
      <c r="J7411" s="197">
        <v>7409</v>
      </c>
      <c r="K7411" s="234">
        <v>-3.7912981774784987E-3</v>
      </c>
      <c r="L7411" s="198">
        <v>1.6869141782254984E-2</v>
      </c>
    </row>
    <row r="7412" spans="1:12" ht="14.4" x14ac:dyDescent="0.3">
      <c r="A7412" s="7">
        <v>33394</v>
      </c>
      <c r="B7412" s="191">
        <v>387.73998999999998</v>
      </c>
      <c r="C7412" s="191">
        <v>388.23001099999999</v>
      </c>
      <c r="D7412" s="191">
        <v>384.45001200000002</v>
      </c>
      <c r="E7412" s="191">
        <v>385.08999599999999</v>
      </c>
      <c r="F7412" s="192">
        <v>385.08999599999999</v>
      </c>
      <c r="G7412" s="191">
        <v>186560000</v>
      </c>
      <c r="H7412" s="194">
        <f t="shared" si="115"/>
        <v>-6.8344614131753412E-3</v>
      </c>
      <c r="I7412" s="193"/>
      <c r="J7412" s="197">
        <v>7410</v>
      </c>
      <c r="K7412" s="234">
        <v>-6.8344614131753412E-3</v>
      </c>
      <c r="L7412" s="198">
        <v>1.6871538841735756E-2</v>
      </c>
    </row>
    <row r="7413" spans="1:12" ht="14.4" x14ac:dyDescent="0.3">
      <c r="A7413" s="7">
        <v>33393</v>
      </c>
      <c r="B7413" s="191">
        <v>388.05999800000001</v>
      </c>
      <c r="C7413" s="191">
        <v>388.05999800000001</v>
      </c>
      <c r="D7413" s="191">
        <v>385.14001500000001</v>
      </c>
      <c r="E7413" s="191">
        <v>387.73998999999998</v>
      </c>
      <c r="F7413" s="192">
        <v>387.73998999999998</v>
      </c>
      <c r="G7413" s="191">
        <v>180450000</v>
      </c>
      <c r="H7413" s="194">
        <f t="shared" si="115"/>
        <v>-8.2463536991522074E-4</v>
      </c>
      <c r="I7413" s="193"/>
      <c r="J7413" s="197">
        <v>7411</v>
      </c>
      <c r="K7413" s="234">
        <v>-8.2463536991522074E-4</v>
      </c>
      <c r="L7413" s="198">
        <v>1.687871543051216E-2</v>
      </c>
    </row>
    <row r="7414" spans="1:12" ht="14.4" x14ac:dyDescent="0.3">
      <c r="A7414" s="7">
        <v>33392</v>
      </c>
      <c r="B7414" s="191">
        <v>389.80999800000001</v>
      </c>
      <c r="C7414" s="191">
        <v>389.80999800000001</v>
      </c>
      <c r="D7414" s="191">
        <v>386.97000100000002</v>
      </c>
      <c r="E7414" s="191">
        <v>388.05999800000001</v>
      </c>
      <c r="F7414" s="192">
        <v>388.05999800000001</v>
      </c>
      <c r="G7414" s="191">
        <v>173990000</v>
      </c>
      <c r="H7414" s="194">
        <f t="shared" si="115"/>
        <v>-4.5404126389076618E-3</v>
      </c>
      <c r="I7414" s="193"/>
      <c r="J7414" s="197">
        <v>7412</v>
      </c>
      <c r="K7414" s="234">
        <v>-4.5404126389076618E-3</v>
      </c>
      <c r="L7414" s="198">
        <v>1.6883351889821013E-2</v>
      </c>
    </row>
    <row r="7415" spans="1:12" ht="14.4" x14ac:dyDescent="0.3">
      <c r="A7415" s="7">
        <v>33389</v>
      </c>
      <c r="B7415" s="191">
        <v>386.959991</v>
      </c>
      <c r="C7415" s="191">
        <v>389.85000600000001</v>
      </c>
      <c r="D7415" s="191">
        <v>385.01001000000002</v>
      </c>
      <c r="E7415" s="191">
        <v>389.82998700000002</v>
      </c>
      <c r="F7415" s="192">
        <v>389.82998700000002</v>
      </c>
      <c r="G7415" s="191">
        <v>232040000</v>
      </c>
      <c r="H7415" s="194">
        <f t="shared" si="115"/>
        <v>7.4167771003488953E-3</v>
      </c>
      <c r="I7415" s="193"/>
      <c r="J7415" s="197">
        <v>7413</v>
      </c>
      <c r="K7415" s="234">
        <v>7.4167771003488953E-3</v>
      </c>
      <c r="L7415" s="198">
        <v>1.6883715026215006E-2</v>
      </c>
    </row>
    <row r="7416" spans="1:12" ht="14.4" x14ac:dyDescent="0.3">
      <c r="A7416" s="7">
        <v>33388</v>
      </c>
      <c r="B7416" s="191">
        <v>382.790009</v>
      </c>
      <c r="C7416" s="191">
        <v>388.17001299999998</v>
      </c>
      <c r="D7416" s="191">
        <v>382.5</v>
      </c>
      <c r="E7416" s="191">
        <v>386.959991</v>
      </c>
      <c r="F7416" s="192">
        <v>386.959991</v>
      </c>
      <c r="G7416" s="191">
        <v>234440000</v>
      </c>
      <c r="H7416" s="194">
        <f t="shared" si="115"/>
        <v>1.0893654228054852E-2</v>
      </c>
      <c r="I7416" s="193"/>
      <c r="J7416" s="197">
        <v>7414</v>
      </c>
      <c r="K7416" s="234">
        <v>1.0893654228054852E-2</v>
      </c>
      <c r="L7416" s="198">
        <v>1.6890483749790332E-2</v>
      </c>
    </row>
    <row r="7417" spans="1:12" ht="14.4" x14ac:dyDescent="0.3">
      <c r="A7417" s="7">
        <v>33387</v>
      </c>
      <c r="B7417" s="191">
        <v>381.94000199999999</v>
      </c>
      <c r="C7417" s="191">
        <v>383.66000400000001</v>
      </c>
      <c r="D7417" s="191">
        <v>381.36999500000002</v>
      </c>
      <c r="E7417" s="191">
        <v>382.790009</v>
      </c>
      <c r="F7417" s="192">
        <v>382.790009</v>
      </c>
      <c r="G7417" s="191">
        <v>188450000</v>
      </c>
      <c r="H7417" s="194">
        <f t="shared" si="115"/>
        <v>2.2254987577865833E-3</v>
      </c>
      <c r="I7417" s="193"/>
      <c r="J7417" s="197">
        <v>7415</v>
      </c>
      <c r="K7417" s="234">
        <v>2.2254987577865833E-3</v>
      </c>
      <c r="L7417" s="198">
        <v>1.6898378298119143E-2</v>
      </c>
    </row>
    <row r="7418" spans="1:12" ht="14.4" x14ac:dyDescent="0.3">
      <c r="A7418" s="7">
        <v>33386</v>
      </c>
      <c r="B7418" s="191">
        <v>377.48998999999998</v>
      </c>
      <c r="C7418" s="191">
        <v>382.10000600000001</v>
      </c>
      <c r="D7418" s="191">
        <v>377.11999500000002</v>
      </c>
      <c r="E7418" s="191">
        <v>381.94000199999999</v>
      </c>
      <c r="F7418" s="192">
        <v>381.94000199999999</v>
      </c>
      <c r="G7418" s="191">
        <v>162350000</v>
      </c>
      <c r="H7418" s="194">
        <f t="shared" si="115"/>
        <v>1.1788423846682704E-2</v>
      </c>
      <c r="I7418" s="193"/>
      <c r="J7418" s="197">
        <v>7416</v>
      </c>
      <c r="K7418" s="234">
        <v>1.1788423846682704E-2</v>
      </c>
      <c r="L7418" s="198">
        <v>1.6941940834933195E-2</v>
      </c>
    </row>
    <row r="7419" spans="1:12" ht="14.4" x14ac:dyDescent="0.3">
      <c r="A7419" s="7">
        <v>33382</v>
      </c>
      <c r="B7419" s="191">
        <v>374.97000100000002</v>
      </c>
      <c r="C7419" s="191">
        <v>378.07998700000002</v>
      </c>
      <c r="D7419" s="191">
        <v>374.97000100000002</v>
      </c>
      <c r="E7419" s="191">
        <v>377.48998999999998</v>
      </c>
      <c r="F7419" s="192">
        <v>377.48998999999998</v>
      </c>
      <c r="G7419" s="191">
        <v>124640000</v>
      </c>
      <c r="H7419" s="194">
        <f t="shared" si="115"/>
        <v>6.7473838828846552E-3</v>
      </c>
      <c r="I7419" s="193"/>
      <c r="J7419" s="197">
        <v>7417</v>
      </c>
      <c r="K7419" s="234">
        <v>6.7473838828846552E-3</v>
      </c>
      <c r="L7419" s="198">
        <v>1.6986082114904946E-2</v>
      </c>
    </row>
    <row r="7420" spans="1:12" ht="14.4" x14ac:dyDescent="0.3">
      <c r="A7420" s="7">
        <v>33381</v>
      </c>
      <c r="B7420" s="191">
        <v>376.19000199999999</v>
      </c>
      <c r="C7420" s="191">
        <v>378.07000699999998</v>
      </c>
      <c r="D7420" s="191">
        <v>373.54998799999998</v>
      </c>
      <c r="E7420" s="191">
        <v>374.959991</v>
      </c>
      <c r="F7420" s="192">
        <v>374.959991</v>
      </c>
      <c r="G7420" s="191">
        <v>173080000</v>
      </c>
      <c r="H7420" s="194">
        <f t="shared" si="115"/>
        <v>-3.2696536150899364E-3</v>
      </c>
      <c r="I7420" s="193"/>
      <c r="J7420" s="197">
        <v>7418</v>
      </c>
      <c r="K7420" s="234">
        <v>-3.2696536150899364E-3</v>
      </c>
      <c r="L7420" s="198">
        <v>1.6989455352024768E-2</v>
      </c>
    </row>
    <row r="7421" spans="1:12" ht="14.4" x14ac:dyDescent="0.3">
      <c r="A7421" s="7">
        <v>33380</v>
      </c>
      <c r="B7421" s="191">
        <v>375.35000600000001</v>
      </c>
      <c r="C7421" s="191">
        <v>376.5</v>
      </c>
      <c r="D7421" s="191">
        <v>374.39999399999999</v>
      </c>
      <c r="E7421" s="191">
        <v>376.19000199999999</v>
      </c>
      <c r="F7421" s="192">
        <v>376.19000199999999</v>
      </c>
      <c r="G7421" s="191">
        <v>159310000</v>
      </c>
      <c r="H7421" s="194">
        <f t="shared" si="115"/>
        <v>2.2379005903092621E-3</v>
      </c>
      <c r="I7421" s="193"/>
      <c r="J7421" s="197">
        <v>7419</v>
      </c>
      <c r="K7421" s="234">
        <v>2.2379005903092621E-3</v>
      </c>
      <c r="L7421" s="198">
        <v>1.700114392614176E-2</v>
      </c>
    </row>
    <row r="7422" spans="1:12" ht="14.4" x14ac:dyDescent="0.3">
      <c r="A7422" s="7">
        <v>33379</v>
      </c>
      <c r="B7422" s="191">
        <v>372.27999899999998</v>
      </c>
      <c r="C7422" s="191">
        <v>376.66000400000001</v>
      </c>
      <c r="D7422" s="191">
        <v>372.27999899999998</v>
      </c>
      <c r="E7422" s="191">
        <v>375.35000600000001</v>
      </c>
      <c r="F7422" s="192">
        <v>375.35000600000001</v>
      </c>
      <c r="G7422" s="191">
        <v>176620000</v>
      </c>
      <c r="H7422" s="194">
        <f t="shared" si="115"/>
        <v>8.2464999684284217E-3</v>
      </c>
      <c r="I7422" s="193"/>
      <c r="J7422" s="197">
        <v>7420</v>
      </c>
      <c r="K7422" s="234">
        <v>8.2464999684284217E-3</v>
      </c>
      <c r="L7422" s="198">
        <v>1.7032672710494526E-2</v>
      </c>
    </row>
    <row r="7423" spans="1:12" ht="14.4" x14ac:dyDescent="0.3">
      <c r="A7423" s="7">
        <v>33378</v>
      </c>
      <c r="B7423" s="191">
        <v>372.39001500000001</v>
      </c>
      <c r="C7423" s="191">
        <v>373.64999399999999</v>
      </c>
      <c r="D7423" s="191">
        <v>371.26001000000002</v>
      </c>
      <c r="E7423" s="191">
        <v>372.27999899999998</v>
      </c>
      <c r="F7423" s="192">
        <v>372.27999899999998</v>
      </c>
      <c r="G7423" s="191">
        <v>109510000</v>
      </c>
      <c r="H7423" s="194">
        <f t="shared" si="115"/>
        <v>-2.9543219626882339E-4</v>
      </c>
      <c r="I7423" s="193"/>
      <c r="J7423" s="197">
        <v>7421</v>
      </c>
      <c r="K7423" s="234">
        <v>-2.9543219626882339E-4</v>
      </c>
      <c r="L7423" s="198">
        <v>1.7077383824702499E-2</v>
      </c>
    </row>
    <row r="7424" spans="1:12" ht="14.4" x14ac:dyDescent="0.3">
      <c r="A7424" s="7">
        <v>33375</v>
      </c>
      <c r="B7424" s="191">
        <v>372.19000199999999</v>
      </c>
      <c r="C7424" s="191">
        <v>373.01001000000002</v>
      </c>
      <c r="D7424" s="191">
        <v>369.44000199999999</v>
      </c>
      <c r="E7424" s="191">
        <v>372.39001500000001</v>
      </c>
      <c r="F7424" s="192">
        <v>372.39001500000001</v>
      </c>
      <c r="G7424" s="191">
        <v>174210000</v>
      </c>
      <c r="H7424" s="194">
        <f t="shared" si="115"/>
        <v>5.3739487607196027E-4</v>
      </c>
      <c r="I7424" s="193"/>
      <c r="J7424" s="197">
        <v>7422</v>
      </c>
      <c r="K7424" s="234">
        <v>5.3739487607196027E-4</v>
      </c>
      <c r="L7424" s="198">
        <v>1.7080348310130555E-2</v>
      </c>
    </row>
    <row r="7425" spans="1:12" ht="14.4" x14ac:dyDescent="0.3">
      <c r="A7425" s="7">
        <v>33374</v>
      </c>
      <c r="B7425" s="191">
        <v>368.57000699999998</v>
      </c>
      <c r="C7425" s="191">
        <v>372.51001000000002</v>
      </c>
      <c r="D7425" s="191">
        <v>368.57000699999998</v>
      </c>
      <c r="E7425" s="191">
        <v>372.19000199999999</v>
      </c>
      <c r="F7425" s="192">
        <v>372.19000199999999</v>
      </c>
      <c r="G7425" s="191">
        <v>154460000</v>
      </c>
      <c r="H7425" s="194">
        <f t="shared" si="115"/>
        <v>9.8217297426483694E-3</v>
      </c>
      <c r="I7425" s="193"/>
      <c r="J7425" s="197">
        <v>7423</v>
      </c>
      <c r="K7425" s="234">
        <v>9.8217297426483694E-3</v>
      </c>
      <c r="L7425" s="198">
        <v>1.7080881545474578E-2</v>
      </c>
    </row>
    <row r="7426" spans="1:12" ht="14.4" x14ac:dyDescent="0.3">
      <c r="A7426" s="7">
        <v>33373</v>
      </c>
      <c r="B7426" s="191">
        <v>371.54998799999998</v>
      </c>
      <c r="C7426" s="191">
        <v>372.47000100000002</v>
      </c>
      <c r="D7426" s="191">
        <v>365.82998700000002</v>
      </c>
      <c r="E7426" s="191">
        <v>368.57000699999998</v>
      </c>
      <c r="F7426" s="192">
        <v>368.57000699999998</v>
      </c>
      <c r="G7426" s="191">
        <v>193110000</v>
      </c>
      <c r="H7426" s="194">
        <f t="shared" si="115"/>
        <v>-8.2072763603584942E-3</v>
      </c>
      <c r="I7426" s="193"/>
      <c r="J7426" s="197">
        <v>7424</v>
      </c>
      <c r="K7426" s="234">
        <v>-8.2072763603584942E-3</v>
      </c>
      <c r="L7426" s="198">
        <v>1.7118865199800392E-2</v>
      </c>
    </row>
    <row r="7427" spans="1:12" ht="14.4" x14ac:dyDescent="0.3">
      <c r="A7427" s="7">
        <v>33372</v>
      </c>
      <c r="B7427" s="191">
        <v>375.51001000000002</v>
      </c>
      <c r="C7427" s="191">
        <v>375.52999899999998</v>
      </c>
      <c r="D7427" s="191">
        <v>370.82000699999998</v>
      </c>
      <c r="E7427" s="191">
        <v>371.61999500000002</v>
      </c>
      <c r="F7427" s="192">
        <v>371.61999500000002</v>
      </c>
      <c r="G7427" s="191">
        <v>207890000</v>
      </c>
      <c r="H7427" s="194">
        <f t="shared" si="115"/>
        <v>-1.3642676673673528E-2</v>
      </c>
      <c r="I7427" s="193"/>
      <c r="J7427" s="197">
        <v>7425</v>
      </c>
      <c r="K7427" s="234">
        <v>-1.3642676673673528E-2</v>
      </c>
      <c r="L7427" s="198">
        <v>1.7140713041220161E-2</v>
      </c>
    </row>
    <row r="7428" spans="1:12" ht="14.4" x14ac:dyDescent="0.3">
      <c r="A7428" s="7">
        <v>33371</v>
      </c>
      <c r="B7428" s="191">
        <v>375.73998999999998</v>
      </c>
      <c r="C7428" s="191">
        <v>377.01998900000001</v>
      </c>
      <c r="D7428" s="191">
        <v>374.61999500000002</v>
      </c>
      <c r="E7428" s="191">
        <v>376.76001000000002</v>
      </c>
      <c r="F7428" s="192">
        <v>376.76001000000002</v>
      </c>
      <c r="G7428" s="191">
        <v>129620000</v>
      </c>
      <c r="H7428" s="194">
        <f t="shared" ref="H7428:H7491" si="116">(F7428-F7429)/F7429</f>
        <v>2.7146964048198464E-3</v>
      </c>
      <c r="I7428" s="193"/>
      <c r="J7428" s="197">
        <v>7426</v>
      </c>
      <c r="K7428" s="234">
        <v>2.7146964048198464E-3</v>
      </c>
      <c r="L7428" s="198">
        <v>1.7160417978228679E-2</v>
      </c>
    </row>
    <row r="7429" spans="1:12" ht="14.4" x14ac:dyDescent="0.3">
      <c r="A7429" s="7">
        <v>33368</v>
      </c>
      <c r="B7429" s="191">
        <v>383.26001000000002</v>
      </c>
      <c r="C7429" s="191">
        <v>383.91000400000001</v>
      </c>
      <c r="D7429" s="191">
        <v>375.60998499999999</v>
      </c>
      <c r="E7429" s="191">
        <v>375.73998999999998</v>
      </c>
      <c r="F7429" s="192">
        <v>375.73998999999998</v>
      </c>
      <c r="G7429" s="191">
        <v>172730000</v>
      </c>
      <c r="H7429" s="194">
        <f t="shared" si="116"/>
        <v>-1.9595590345727391E-2</v>
      </c>
      <c r="I7429" s="193"/>
      <c r="J7429" s="197">
        <v>7427</v>
      </c>
      <c r="K7429" s="234">
        <v>-1.9595590345727391E-2</v>
      </c>
      <c r="L7429" s="198">
        <v>1.7167166005665757E-2</v>
      </c>
    </row>
    <row r="7430" spans="1:12" ht="14.4" x14ac:dyDescent="0.3">
      <c r="A7430" s="7">
        <v>33367</v>
      </c>
      <c r="B7430" s="191">
        <v>378.51001000000002</v>
      </c>
      <c r="C7430" s="191">
        <v>383.55999800000001</v>
      </c>
      <c r="D7430" s="191">
        <v>378.51001000000002</v>
      </c>
      <c r="E7430" s="191">
        <v>383.25</v>
      </c>
      <c r="F7430" s="192">
        <v>383.25</v>
      </c>
      <c r="G7430" s="191">
        <v>180460000</v>
      </c>
      <c r="H7430" s="194">
        <f t="shared" si="116"/>
        <v>1.2522759966110216E-2</v>
      </c>
      <c r="I7430" s="193"/>
      <c r="J7430" s="197">
        <v>7428</v>
      </c>
      <c r="K7430" s="234">
        <v>1.2522759966110216E-2</v>
      </c>
      <c r="L7430" s="198">
        <v>1.718707311631236E-2</v>
      </c>
    </row>
    <row r="7431" spans="1:12" ht="14.4" x14ac:dyDescent="0.3">
      <c r="A7431" s="7">
        <v>33366</v>
      </c>
      <c r="B7431" s="191">
        <v>377.32998700000002</v>
      </c>
      <c r="C7431" s="191">
        <v>379.26001000000002</v>
      </c>
      <c r="D7431" s="191">
        <v>376.209991</v>
      </c>
      <c r="E7431" s="191">
        <v>378.51001000000002</v>
      </c>
      <c r="F7431" s="192">
        <v>378.51001000000002</v>
      </c>
      <c r="G7431" s="191">
        <v>157240000</v>
      </c>
      <c r="H7431" s="194">
        <f t="shared" si="116"/>
        <v>3.1538295821139616E-3</v>
      </c>
      <c r="I7431" s="193"/>
      <c r="J7431" s="197">
        <v>7429</v>
      </c>
      <c r="K7431" s="234">
        <v>3.1538295821139616E-3</v>
      </c>
      <c r="L7431" s="198">
        <v>1.7217402861892675E-2</v>
      </c>
    </row>
    <row r="7432" spans="1:12" ht="14.4" x14ac:dyDescent="0.3">
      <c r="A7432" s="7">
        <v>33365</v>
      </c>
      <c r="B7432" s="191">
        <v>380.07998700000002</v>
      </c>
      <c r="C7432" s="191">
        <v>380.91000400000001</v>
      </c>
      <c r="D7432" s="191">
        <v>377.30999800000001</v>
      </c>
      <c r="E7432" s="191">
        <v>377.32000699999998</v>
      </c>
      <c r="F7432" s="192">
        <v>377.32000699999998</v>
      </c>
      <c r="G7432" s="191">
        <v>153290000</v>
      </c>
      <c r="H7432" s="194">
        <f t="shared" si="116"/>
        <v>-7.2615767585785598E-3</v>
      </c>
      <c r="I7432" s="193"/>
      <c r="J7432" s="197">
        <v>7430</v>
      </c>
      <c r="K7432" s="234">
        <v>-7.2615767585785598E-3</v>
      </c>
      <c r="L7432" s="198">
        <v>1.7219002029837834E-2</v>
      </c>
    </row>
    <row r="7433" spans="1:12" ht="14.4" x14ac:dyDescent="0.3">
      <c r="A7433" s="7">
        <v>33364</v>
      </c>
      <c r="B7433" s="191">
        <v>380.77999899999998</v>
      </c>
      <c r="C7433" s="191">
        <v>380.77999899999998</v>
      </c>
      <c r="D7433" s="191">
        <v>377.85998499999999</v>
      </c>
      <c r="E7433" s="191">
        <v>380.07998700000002</v>
      </c>
      <c r="F7433" s="192">
        <v>380.07998700000002</v>
      </c>
      <c r="G7433" s="191">
        <v>129110000</v>
      </c>
      <c r="H7433" s="194">
        <f t="shared" si="116"/>
        <v>-1.8907589881540857E-3</v>
      </c>
      <c r="I7433" s="193"/>
      <c r="J7433" s="197">
        <v>7431</v>
      </c>
      <c r="K7433" s="234">
        <v>-1.8907589881540857E-3</v>
      </c>
      <c r="L7433" s="198">
        <v>1.7286576385717883E-2</v>
      </c>
    </row>
    <row r="7434" spans="1:12" ht="14.4" x14ac:dyDescent="0.3">
      <c r="A7434" s="7">
        <v>33361</v>
      </c>
      <c r="B7434" s="191">
        <v>380.51998900000001</v>
      </c>
      <c r="C7434" s="191">
        <v>381</v>
      </c>
      <c r="D7434" s="191">
        <v>378.82000699999998</v>
      </c>
      <c r="E7434" s="191">
        <v>380.79998799999998</v>
      </c>
      <c r="F7434" s="192">
        <v>380.79998799999998</v>
      </c>
      <c r="G7434" s="191">
        <v>158150000</v>
      </c>
      <c r="H7434" s="194">
        <f t="shared" si="116"/>
        <v>7.3583256620974842E-4</v>
      </c>
      <c r="I7434" s="193"/>
      <c r="J7434" s="197">
        <v>7432</v>
      </c>
      <c r="K7434" s="234">
        <v>7.3583256620974842E-4</v>
      </c>
      <c r="L7434" s="198">
        <v>1.7333931568641738E-2</v>
      </c>
    </row>
    <row r="7435" spans="1:12" ht="14.4" x14ac:dyDescent="0.3">
      <c r="A7435" s="7">
        <v>33360</v>
      </c>
      <c r="B7435" s="191">
        <v>380.290009</v>
      </c>
      <c r="C7435" s="191">
        <v>382.14001500000001</v>
      </c>
      <c r="D7435" s="191">
        <v>379.82000699999998</v>
      </c>
      <c r="E7435" s="191">
        <v>380.51998900000001</v>
      </c>
      <c r="F7435" s="192">
        <v>380.51998900000001</v>
      </c>
      <c r="G7435" s="191">
        <v>187090000</v>
      </c>
      <c r="H7435" s="194">
        <f t="shared" si="116"/>
        <v>6.0474899302445737E-4</v>
      </c>
      <c r="I7435" s="193"/>
      <c r="J7435" s="197">
        <v>7433</v>
      </c>
      <c r="K7435" s="234">
        <v>6.0474899302445737E-4</v>
      </c>
      <c r="L7435" s="198">
        <v>1.7378831277445942E-2</v>
      </c>
    </row>
    <row r="7436" spans="1:12" ht="14.4" x14ac:dyDescent="0.3">
      <c r="A7436" s="7">
        <v>33359</v>
      </c>
      <c r="B7436" s="191">
        <v>375.35000600000001</v>
      </c>
      <c r="C7436" s="191">
        <v>380.459991</v>
      </c>
      <c r="D7436" s="191">
        <v>375.26998900000001</v>
      </c>
      <c r="E7436" s="191">
        <v>380.290009</v>
      </c>
      <c r="F7436" s="192">
        <v>380.290009</v>
      </c>
      <c r="G7436" s="191">
        <v>181900000</v>
      </c>
      <c r="H7436" s="194">
        <f t="shared" si="116"/>
        <v>1.3188077616966812E-2</v>
      </c>
      <c r="I7436" s="193"/>
      <c r="J7436" s="197">
        <v>7434</v>
      </c>
      <c r="K7436" s="234">
        <v>1.3188077616966812E-2</v>
      </c>
      <c r="L7436" s="198">
        <v>1.7380258053828548E-2</v>
      </c>
    </row>
    <row r="7437" spans="1:12" ht="14.4" x14ac:dyDescent="0.3">
      <c r="A7437" s="7">
        <v>33358</v>
      </c>
      <c r="B7437" s="191">
        <v>373.66000400000001</v>
      </c>
      <c r="C7437" s="191">
        <v>377.85998499999999</v>
      </c>
      <c r="D7437" s="191">
        <v>373.01001000000002</v>
      </c>
      <c r="E7437" s="191">
        <v>375.33999599999999</v>
      </c>
      <c r="F7437" s="192">
        <v>375.33999599999999</v>
      </c>
      <c r="G7437" s="191">
        <v>206230000</v>
      </c>
      <c r="H7437" s="194">
        <f t="shared" si="116"/>
        <v>4.4960444843327946E-3</v>
      </c>
      <c r="I7437" s="193"/>
      <c r="J7437" s="197">
        <v>7435</v>
      </c>
      <c r="K7437" s="234">
        <v>4.4960444843327946E-3</v>
      </c>
      <c r="L7437" s="198">
        <v>1.7381721148302241E-2</v>
      </c>
    </row>
    <row r="7438" spans="1:12" ht="14.4" x14ac:dyDescent="0.3">
      <c r="A7438" s="7">
        <v>33357</v>
      </c>
      <c r="B7438" s="191">
        <v>379.01001000000002</v>
      </c>
      <c r="C7438" s="191">
        <v>380.959991</v>
      </c>
      <c r="D7438" s="191">
        <v>373.66000400000001</v>
      </c>
      <c r="E7438" s="191">
        <v>373.66000400000001</v>
      </c>
      <c r="F7438" s="192">
        <v>373.66000400000001</v>
      </c>
      <c r="G7438" s="191">
        <v>149860000</v>
      </c>
      <c r="H7438" s="194">
        <f t="shared" si="116"/>
        <v>-1.4141694780113548E-2</v>
      </c>
      <c r="I7438" s="193"/>
      <c r="J7438" s="197">
        <v>7436</v>
      </c>
      <c r="K7438" s="234">
        <v>-1.4141694780113548E-2</v>
      </c>
      <c r="L7438" s="198">
        <v>1.7396754658478352E-2</v>
      </c>
    </row>
    <row r="7439" spans="1:12" ht="14.4" x14ac:dyDescent="0.3">
      <c r="A7439" s="7">
        <v>33354</v>
      </c>
      <c r="B7439" s="191">
        <v>379.25</v>
      </c>
      <c r="C7439" s="191">
        <v>380.10998499999999</v>
      </c>
      <c r="D7439" s="191">
        <v>376.76998900000001</v>
      </c>
      <c r="E7439" s="191">
        <v>379.01998900000001</v>
      </c>
      <c r="F7439" s="192">
        <v>379.01998900000001</v>
      </c>
      <c r="G7439" s="191">
        <v>154550000</v>
      </c>
      <c r="H7439" s="194">
        <f t="shared" si="116"/>
        <v>-6.0648912326958582E-4</v>
      </c>
      <c r="I7439" s="193"/>
      <c r="J7439" s="197">
        <v>7437</v>
      </c>
      <c r="K7439" s="234">
        <v>-6.0648912326958582E-4</v>
      </c>
      <c r="L7439" s="198">
        <v>1.7400180743280702E-2</v>
      </c>
    </row>
    <row r="7440" spans="1:12" ht="14.4" x14ac:dyDescent="0.3">
      <c r="A7440" s="7">
        <v>33353</v>
      </c>
      <c r="B7440" s="191">
        <v>382.89001500000001</v>
      </c>
      <c r="C7440" s="191">
        <v>382.89001500000001</v>
      </c>
      <c r="D7440" s="191">
        <v>378.42999300000002</v>
      </c>
      <c r="E7440" s="191">
        <v>379.25</v>
      </c>
      <c r="F7440" s="192">
        <v>379.25</v>
      </c>
      <c r="G7440" s="191">
        <v>166940000</v>
      </c>
      <c r="H7440" s="194">
        <f t="shared" si="116"/>
        <v>-9.1702631108198113E-3</v>
      </c>
      <c r="I7440" s="193"/>
      <c r="J7440" s="197">
        <v>7438</v>
      </c>
      <c r="K7440" s="234">
        <v>-9.1702631108198113E-3</v>
      </c>
      <c r="L7440" s="198">
        <v>1.7404338580274497E-2</v>
      </c>
    </row>
    <row r="7441" spans="1:12" ht="14.4" x14ac:dyDescent="0.3">
      <c r="A7441" s="7">
        <v>33352</v>
      </c>
      <c r="B7441" s="191">
        <v>381.76001000000002</v>
      </c>
      <c r="C7441" s="191">
        <v>383.01998900000001</v>
      </c>
      <c r="D7441" s="191">
        <v>379.98998999999998</v>
      </c>
      <c r="E7441" s="191">
        <v>382.76001000000002</v>
      </c>
      <c r="F7441" s="192">
        <v>382.76001000000002</v>
      </c>
      <c r="G7441" s="191">
        <v>166800000</v>
      </c>
      <c r="H7441" s="194">
        <f t="shared" si="116"/>
        <v>2.6194467042265634E-3</v>
      </c>
      <c r="I7441" s="193"/>
      <c r="J7441" s="197">
        <v>7439</v>
      </c>
      <c r="K7441" s="234">
        <v>2.6194467042265634E-3</v>
      </c>
      <c r="L7441" s="198">
        <v>1.7440920907613715E-2</v>
      </c>
    </row>
    <row r="7442" spans="1:12" ht="14.4" x14ac:dyDescent="0.3">
      <c r="A7442" s="7">
        <v>33351</v>
      </c>
      <c r="B7442" s="191">
        <v>380.95001200000002</v>
      </c>
      <c r="C7442" s="191">
        <v>383.54998799999998</v>
      </c>
      <c r="D7442" s="191">
        <v>379.67001299999998</v>
      </c>
      <c r="E7442" s="191">
        <v>381.76001000000002</v>
      </c>
      <c r="F7442" s="192">
        <v>381.76001000000002</v>
      </c>
      <c r="G7442" s="191">
        <v>167840000</v>
      </c>
      <c r="H7442" s="194">
        <f t="shared" si="116"/>
        <v>2.126257972135219E-3</v>
      </c>
      <c r="I7442" s="193"/>
      <c r="J7442" s="197">
        <v>7440</v>
      </c>
      <c r="K7442" s="234">
        <v>2.126257972135219E-3</v>
      </c>
      <c r="L7442" s="198">
        <v>1.7444401232370926E-2</v>
      </c>
    </row>
    <row r="7443" spans="1:12" ht="14.4" x14ac:dyDescent="0.3">
      <c r="A7443" s="7">
        <v>33350</v>
      </c>
      <c r="B7443" s="191">
        <v>384.19000199999999</v>
      </c>
      <c r="C7443" s="191">
        <v>384.19000199999999</v>
      </c>
      <c r="D7443" s="191">
        <v>380.16000400000001</v>
      </c>
      <c r="E7443" s="191">
        <v>380.95001200000002</v>
      </c>
      <c r="F7443" s="192">
        <v>380.95001200000002</v>
      </c>
      <c r="G7443" s="191">
        <v>164410000</v>
      </c>
      <c r="H7443" s="194">
        <f t="shared" si="116"/>
        <v>-8.4591356025256973E-3</v>
      </c>
      <c r="I7443" s="193"/>
      <c r="J7443" s="197">
        <v>7441</v>
      </c>
      <c r="K7443" s="234">
        <v>-8.4591356025256973E-3</v>
      </c>
      <c r="L7443" s="198">
        <v>1.7461650260492782E-2</v>
      </c>
    </row>
    <row r="7444" spans="1:12" ht="14.4" x14ac:dyDescent="0.3">
      <c r="A7444" s="7">
        <v>33347</v>
      </c>
      <c r="B7444" s="191">
        <v>388.459991</v>
      </c>
      <c r="C7444" s="191">
        <v>388.459991</v>
      </c>
      <c r="D7444" s="191">
        <v>383.89999399999999</v>
      </c>
      <c r="E7444" s="191">
        <v>384.20001200000002</v>
      </c>
      <c r="F7444" s="192">
        <v>384.20001200000002</v>
      </c>
      <c r="G7444" s="191">
        <v>195520000</v>
      </c>
      <c r="H7444" s="194">
        <f t="shared" si="116"/>
        <v>-1.09663262593238E-2</v>
      </c>
      <c r="I7444" s="193"/>
      <c r="J7444" s="197">
        <v>7442</v>
      </c>
      <c r="K7444" s="234">
        <v>-1.09663262593238E-2</v>
      </c>
      <c r="L7444" s="198">
        <v>1.7489958151276509E-2</v>
      </c>
    </row>
    <row r="7445" spans="1:12" ht="14.4" x14ac:dyDescent="0.3">
      <c r="A7445" s="7">
        <v>33346</v>
      </c>
      <c r="B7445" s="191">
        <v>390.45001200000002</v>
      </c>
      <c r="C7445" s="191">
        <v>390.97000100000002</v>
      </c>
      <c r="D7445" s="191">
        <v>388.13000499999998</v>
      </c>
      <c r="E7445" s="191">
        <v>388.459991</v>
      </c>
      <c r="F7445" s="192">
        <v>388.459991</v>
      </c>
      <c r="G7445" s="191">
        <v>217410000</v>
      </c>
      <c r="H7445" s="194">
        <f t="shared" si="116"/>
        <v>-5.0967369415781012E-3</v>
      </c>
      <c r="I7445" s="193"/>
      <c r="J7445" s="197">
        <v>7443</v>
      </c>
      <c r="K7445" s="234">
        <v>-5.0967369415781012E-3</v>
      </c>
      <c r="L7445" s="198">
        <v>1.7492214462132366E-2</v>
      </c>
    </row>
    <row r="7446" spans="1:12" ht="14.4" x14ac:dyDescent="0.3">
      <c r="A7446" s="7">
        <v>33345</v>
      </c>
      <c r="B7446" s="191">
        <v>387.61999500000002</v>
      </c>
      <c r="C7446" s="191">
        <v>391.26001000000002</v>
      </c>
      <c r="D7446" s="191">
        <v>387.29998799999998</v>
      </c>
      <c r="E7446" s="191">
        <v>390.45001200000002</v>
      </c>
      <c r="F7446" s="192">
        <v>390.45001200000002</v>
      </c>
      <c r="G7446" s="191">
        <v>246930000</v>
      </c>
      <c r="H7446" s="194">
        <f t="shared" si="116"/>
        <v>7.3010088140576905E-3</v>
      </c>
      <c r="I7446" s="193"/>
      <c r="J7446" s="197">
        <v>7444</v>
      </c>
      <c r="K7446" s="234">
        <v>7.3010088140576905E-3</v>
      </c>
      <c r="L7446" s="198">
        <v>1.7494527830162046E-2</v>
      </c>
    </row>
    <row r="7447" spans="1:12" ht="14.4" x14ac:dyDescent="0.3">
      <c r="A7447" s="7">
        <v>33344</v>
      </c>
      <c r="B7447" s="191">
        <v>381.19000199999999</v>
      </c>
      <c r="C7447" s="191">
        <v>387.61999500000002</v>
      </c>
      <c r="D7447" s="191">
        <v>379.64001500000001</v>
      </c>
      <c r="E7447" s="191">
        <v>387.61999500000002</v>
      </c>
      <c r="F7447" s="192">
        <v>387.61999500000002</v>
      </c>
      <c r="G7447" s="191">
        <v>214480000</v>
      </c>
      <c r="H7447" s="194">
        <f t="shared" si="116"/>
        <v>1.6868209990460414E-2</v>
      </c>
      <c r="I7447" s="193"/>
      <c r="J7447" s="197">
        <v>7445</v>
      </c>
      <c r="K7447" s="234">
        <v>1.6868209990460414E-2</v>
      </c>
      <c r="L7447" s="198">
        <v>1.7516689425828791E-2</v>
      </c>
    </row>
    <row r="7448" spans="1:12" ht="14.4" x14ac:dyDescent="0.3">
      <c r="A7448" s="7">
        <v>33343</v>
      </c>
      <c r="B7448" s="191">
        <v>380.39999399999999</v>
      </c>
      <c r="C7448" s="191">
        <v>382.32000699999998</v>
      </c>
      <c r="D7448" s="191">
        <v>378.77999899999998</v>
      </c>
      <c r="E7448" s="191">
        <v>381.19000199999999</v>
      </c>
      <c r="F7448" s="192">
        <v>381.19000199999999</v>
      </c>
      <c r="G7448" s="191">
        <v>161800000</v>
      </c>
      <c r="H7448" s="194">
        <f t="shared" si="116"/>
        <v>2.0767823671416783E-3</v>
      </c>
      <c r="I7448" s="193"/>
      <c r="J7448" s="197">
        <v>7446</v>
      </c>
      <c r="K7448" s="234">
        <v>2.0767823671416783E-3</v>
      </c>
      <c r="L7448" s="198">
        <v>1.7523288218865628E-2</v>
      </c>
    </row>
    <row r="7449" spans="1:12" ht="14.4" x14ac:dyDescent="0.3">
      <c r="A7449" s="7">
        <v>33340</v>
      </c>
      <c r="B7449" s="191">
        <v>377.64999399999999</v>
      </c>
      <c r="C7449" s="191">
        <v>381.07000699999998</v>
      </c>
      <c r="D7449" s="191">
        <v>376.89001500000001</v>
      </c>
      <c r="E7449" s="191">
        <v>380.39999399999999</v>
      </c>
      <c r="F7449" s="192">
        <v>380.39999399999999</v>
      </c>
      <c r="G7449" s="191">
        <v>198610000</v>
      </c>
      <c r="H7449" s="194">
        <f t="shared" si="116"/>
        <v>7.3351930813866598E-3</v>
      </c>
      <c r="I7449" s="193"/>
      <c r="J7449" s="197">
        <v>7447</v>
      </c>
      <c r="K7449" s="234">
        <v>7.3351930813866598E-3</v>
      </c>
      <c r="L7449" s="198">
        <v>1.7545895913312366E-2</v>
      </c>
    </row>
    <row r="7450" spans="1:12" ht="14.4" x14ac:dyDescent="0.3">
      <c r="A7450" s="7">
        <v>33339</v>
      </c>
      <c r="B7450" s="191">
        <v>373.14999399999999</v>
      </c>
      <c r="C7450" s="191">
        <v>379.52999899999998</v>
      </c>
      <c r="D7450" s="191">
        <v>373.14999399999999</v>
      </c>
      <c r="E7450" s="191">
        <v>377.63000499999998</v>
      </c>
      <c r="F7450" s="192">
        <v>377.63000499999998</v>
      </c>
      <c r="G7450" s="191">
        <v>196570000</v>
      </c>
      <c r="H7450" s="194">
        <f t="shared" si="116"/>
        <v>1.2005925424187439E-2</v>
      </c>
      <c r="I7450" s="193"/>
      <c r="J7450" s="197">
        <v>7448</v>
      </c>
      <c r="K7450" s="234">
        <v>1.2005925424187439E-2</v>
      </c>
      <c r="L7450" s="198">
        <v>1.7548324650517311E-2</v>
      </c>
    </row>
    <row r="7451" spans="1:12" ht="14.4" x14ac:dyDescent="0.3">
      <c r="A7451" s="7">
        <v>33338</v>
      </c>
      <c r="B7451" s="191">
        <v>373.57000699999998</v>
      </c>
      <c r="C7451" s="191">
        <v>374.82998700000002</v>
      </c>
      <c r="D7451" s="191">
        <v>371.209991</v>
      </c>
      <c r="E7451" s="191">
        <v>373.14999399999999</v>
      </c>
      <c r="F7451" s="192">
        <v>373.14999399999999</v>
      </c>
      <c r="G7451" s="191">
        <v>167940000</v>
      </c>
      <c r="H7451" s="194">
        <f t="shared" si="116"/>
        <v>-1.0975586309967132E-3</v>
      </c>
      <c r="I7451" s="193"/>
      <c r="J7451" s="197">
        <v>7449</v>
      </c>
      <c r="K7451" s="234">
        <v>-1.0975586309967132E-3</v>
      </c>
      <c r="L7451" s="198">
        <v>1.7575201062441943E-2</v>
      </c>
    </row>
    <row r="7452" spans="1:12" ht="14.4" x14ac:dyDescent="0.3">
      <c r="A7452" s="7">
        <v>33337</v>
      </c>
      <c r="B7452" s="191">
        <v>378.64999399999999</v>
      </c>
      <c r="C7452" s="191">
        <v>379.01998900000001</v>
      </c>
      <c r="D7452" s="191">
        <v>373.10998499999999</v>
      </c>
      <c r="E7452" s="191">
        <v>373.55999800000001</v>
      </c>
      <c r="F7452" s="192">
        <v>373.55999800000001</v>
      </c>
      <c r="G7452" s="191">
        <v>169940000</v>
      </c>
      <c r="H7452" s="194">
        <f t="shared" si="116"/>
        <v>-1.3468562684534297E-2</v>
      </c>
      <c r="I7452" s="193"/>
      <c r="J7452" s="197">
        <v>7450</v>
      </c>
      <c r="K7452" s="234">
        <v>-1.3468562684534297E-2</v>
      </c>
      <c r="L7452" s="198">
        <v>1.7626684648662825E-2</v>
      </c>
    </row>
    <row r="7453" spans="1:12" ht="14.4" x14ac:dyDescent="0.3">
      <c r="A7453" s="7">
        <v>33336</v>
      </c>
      <c r="B7453" s="191">
        <v>375.35000600000001</v>
      </c>
      <c r="C7453" s="191">
        <v>378.76001000000002</v>
      </c>
      <c r="D7453" s="191">
        <v>374.69000199999999</v>
      </c>
      <c r="E7453" s="191">
        <v>378.66000400000001</v>
      </c>
      <c r="F7453" s="192">
        <v>378.66000400000001</v>
      </c>
      <c r="G7453" s="191">
        <v>138580000</v>
      </c>
      <c r="H7453" s="194">
        <f t="shared" si="116"/>
        <v>8.7916110717023294E-3</v>
      </c>
      <c r="I7453" s="193"/>
      <c r="J7453" s="197">
        <v>7451</v>
      </c>
      <c r="K7453" s="234">
        <v>8.7916110717023294E-3</v>
      </c>
      <c r="L7453" s="198">
        <v>1.7664080221576329E-2</v>
      </c>
    </row>
    <row r="7454" spans="1:12" ht="14.4" x14ac:dyDescent="0.3">
      <c r="A7454" s="7">
        <v>33333</v>
      </c>
      <c r="B7454" s="191">
        <v>379.77999899999998</v>
      </c>
      <c r="C7454" s="191">
        <v>381.11999500000002</v>
      </c>
      <c r="D7454" s="191">
        <v>374.14999399999999</v>
      </c>
      <c r="E7454" s="191">
        <v>375.35998499999999</v>
      </c>
      <c r="F7454" s="192">
        <v>375.35998499999999</v>
      </c>
      <c r="G7454" s="191">
        <v>187410000</v>
      </c>
      <c r="H7454" s="194">
        <f t="shared" si="116"/>
        <v>-1.1612302519249395E-2</v>
      </c>
      <c r="I7454" s="193"/>
      <c r="J7454" s="197">
        <v>7452</v>
      </c>
      <c r="K7454" s="234">
        <v>-1.1612302519249395E-2</v>
      </c>
      <c r="L7454" s="198">
        <v>1.7770165208875394E-2</v>
      </c>
    </row>
    <row r="7455" spans="1:12" ht="14.4" x14ac:dyDescent="0.3">
      <c r="A7455" s="7">
        <v>33332</v>
      </c>
      <c r="B7455" s="191">
        <v>378.94000199999999</v>
      </c>
      <c r="C7455" s="191">
        <v>381.88000499999998</v>
      </c>
      <c r="D7455" s="191">
        <v>377.04998799999998</v>
      </c>
      <c r="E7455" s="191">
        <v>379.76998900000001</v>
      </c>
      <c r="F7455" s="192">
        <v>379.76998900000001</v>
      </c>
      <c r="G7455" s="191">
        <v>198120000</v>
      </c>
      <c r="H7455" s="194">
        <f t="shared" si="116"/>
        <v>2.1902860495578319E-3</v>
      </c>
      <c r="I7455" s="193"/>
      <c r="J7455" s="197">
        <v>7453</v>
      </c>
      <c r="K7455" s="234">
        <v>2.1902860495578319E-3</v>
      </c>
      <c r="L7455" s="198">
        <v>1.7774090568230282E-2</v>
      </c>
    </row>
    <row r="7456" spans="1:12" ht="14.4" x14ac:dyDescent="0.3">
      <c r="A7456" s="7">
        <v>33331</v>
      </c>
      <c r="B7456" s="191">
        <v>379.5</v>
      </c>
      <c r="C7456" s="191">
        <v>381.55999800000001</v>
      </c>
      <c r="D7456" s="191">
        <v>378.48998999999998</v>
      </c>
      <c r="E7456" s="191">
        <v>378.94000199999999</v>
      </c>
      <c r="F7456" s="192">
        <v>378.94000199999999</v>
      </c>
      <c r="G7456" s="191">
        <v>213720000</v>
      </c>
      <c r="H7456" s="194">
        <f t="shared" si="116"/>
        <v>-1.4756205533597031E-3</v>
      </c>
      <c r="I7456" s="193"/>
      <c r="J7456" s="197">
        <v>7454</v>
      </c>
      <c r="K7456" s="234">
        <v>-1.4756205533597031E-3</v>
      </c>
      <c r="L7456" s="198">
        <v>1.7799046228951867E-2</v>
      </c>
    </row>
    <row r="7457" spans="1:12" ht="14.4" x14ac:dyDescent="0.3">
      <c r="A7457" s="7">
        <v>33330</v>
      </c>
      <c r="B7457" s="191">
        <v>371.29998799999998</v>
      </c>
      <c r="C7457" s="191">
        <v>379.5</v>
      </c>
      <c r="D7457" s="191">
        <v>371.29998799999998</v>
      </c>
      <c r="E7457" s="191">
        <v>379.5</v>
      </c>
      <c r="F7457" s="192">
        <v>379.5</v>
      </c>
      <c r="G7457" s="191">
        <v>189530000</v>
      </c>
      <c r="H7457" s="194">
        <f t="shared" si="116"/>
        <v>2.2084600767614395E-2</v>
      </c>
      <c r="I7457" s="193"/>
      <c r="J7457" s="197">
        <v>7455</v>
      </c>
      <c r="K7457" s="234">
        <v>2.2084600767614395E-2</v>
      </c>
      <c r="L7457" s="198">
        <v>1.7809585506187556E-2</v>
      </c>
    </row>
    <row r="7458" spans="1:12" ht="14.4" x14ac:dyDescent="0.3">
      <c r="A7458" s="7">
        <v>33329</v>
      </c>
      <c r="B7458" s="191">
        <v>375.22000100000002</v>
      </c>
      <c r="C7458" s="191">
        <v>375.22000100000002</v>
      </c>
      <c r="D7458" s="191">
        <v>370.26998900000001</v>
      </c>
      <c r="E7458" s="191">
        <v>371.29998799999998</v>
      </c>
      <c r="F7458" s="192">
        <v>371.29998799999998</v>
      </c>
      <c r="G7458" s="191">
        <v>144010000</v>
      </c>
      <c r="H7458" s="194">
        <f t="shared" si="116"/>
        <v>-1.0447238925304624E-2</v>
      </c>
      <c r="I7458" s="193"/>
      <c r="J7458" s="197">
        <v>7456</v>
      </c>
      <c r="K7458" s="234">
        <v>-1.0447238925304624E-2</v>
      </c>
      <c r="L7458" s="198">
        <v>1.7834724842480016E-2</v>
      </c>
    </row>
    <row r="7459" spans="1:12" ht="14.4" x14ac:dyDescent="0.3">
      <c r="A7459" s="7">
        <v>33325</v>
      </c>
      <c r="B7459" s="191">
        <v>375.35000600000001</v>
      </c>
      <c r="C7459" s="191">
        <v>376.60000600000001</v>
      </c>
      <c r="D7459" s="191">
        <v>374.39999399999999</v>
      </c>
      <c r="E7459" s="191">
        <v>375.22000100000002</v>
      </c>
      <c r="F7459" s="192">
        <v>375.22000100000002</v>
      </c>
      <c r="G7459" s="191">
        <v>150750000</v>
      </c>
      <c r="H7459" s="194">
        <f t="shared" si="116"/>
        <v>-3.4635672817861319E-4</v>
      </c>
      <c r="I7459" s="193"/>
      <c r="J7459" s="197">
        <v>7457</v>
      </c>
      <c r="K7459" s="234">
        <v>-3.4635672817861319E-4</v>
      </c>
      <c r="L7459" s="198">
        <v>1.7857533735746979E-2</v>
      </c>
    </row>
    <row r="7460" spans="1:12" ht="14.4" x14ac:dyDescent="0.3">
      <c r="A7460" s="7">
        <v>33324</v>
      </c>
      <c r="B7460" s="191">
        <v>376.27999899999998</v>
      </c>
      <c r="C7460" s="191">
        <v>378.48001099999999</v>
      </c>
      <c r="D7460" s="191">
        <v>374.73001099999999</v>
      </c>
      <c r="E7460" s="191">
        <v>375.35000600000001</v>
      </c>
      <c r="F7460" s="192">
        <v>375.35000600000001</v>
      </c>
      <c r="G7460" s="191">
        <v>201830000</v>
      </c>
      <c r="H7460" s="194">
        <f t="shared" si="116"/>
        <v>-2.5245336973010409E-3</v>
      </c>
      <c r="I7460" s="193"/>
      <c r="J7460" s="197">
        <v>7458</v>
      </c>
      <c r="K7460" s="234">
        <v>-2.5245336973010409E-3</v>
      </c>
      <c r="L7460" s="198">
        <v>1.7865633591722056E-2</v>
      </c>
    </row>
    <row r="7461" spans="1:12" ht="14.4" x14ac:dyDescent="0.3">
      <c r="A7461" s="7">
        <v>33323</v>
      </c>
      <c r="B7461" s="191">
        <v>369.82998700000002</v>
      </c>
      <c r="C7461" s="191">
        <v>376.29998799999998</v>
      </c>
      <c r="D7461" s="191">
        <v>369.36999500000002</v>
      </c>
      <c r="E7461" s="191">
        <v>376.29998799999998</v>
      </c>
      <c r="F7461" s="192">
        <v>376.29998799999998</v>
      </c>
      <c r="G7461" s="191">
        <v>198720000</v>
      </c>
      <c r="H7461" s="194">
        <f t="shared" si="116"/>
        <v>1.7494527830162046E-2</v>
      </c>
      <c r="I7461" s="193"/>
      <c r="J7461" s="197">
        <v>7459</v>
      </c>
      <c r="K7461" s="234">
        <v>1.7494527830162046E-2</v>
      </c>
      <c r="L7461" s="198">
        <v>1.7888281045797549E-2</v>
      </c>
    </row>
    <row r="7462" spans="1:12" ht="14.4" x14ac:dyDescent="0.3">
      <c r="A7462" s="7">
        <v>33322</v>
      </c>
      <c r="B7462" s="191">
        <v>367.48001099999999</v>
      </c>
      <c r="C7462" s="191">
        <v>371.30999800000001</v>
      </c>
      <c r="D7462" s="191">
        <v>367.459991</v>
      </c>
      <c r="E7462" s="191">
        <v>369.82998700000002</v>
      </c>
      <c r="F7462" s="192">
        <v>369.82998700000002</v>
      </c>
      <c r="G7462" s="191">
        <v>153920000</v>
      </c>
      <c r="H7462" s="194">
        <f t="shared" si="116"/>
        <v>6.3948403441188165E-3</v>
      </c>
      <c r="I7462" s="193"/>
      <c r="J7462" s="197">
        <v>7460</v>
      </c>
      <c r="K7462" s="234">
        <v>6.3948403441188165E-3</v>
      </c>
      <c r="L7462" s="198">
        <v>1.7902468546168979E-2</v>
      </c>
    </row>
    <row r="7463" spans="1:12" ht="14.4" x14ac:dyDescent="0.3">
      <c r="A7463" s="7">
        <v>33319</v>
      </c>
      <c r="B7463" s="191">
        <v>366.57998700000002</v>
      </c>
      <c r="C7463" s="191">
        <v>368.22000100000002</v>
      </c>
      <c r="D7463" s="191">
        <v>365.57998700000002</v>
      </c>
      <c r="E7463" s="191">
        <v>367.48001099999999</v>
      </c>
      <c r="F7463" s="192">
        <v>367.48001099999999</v>
      </c>
      <c r="G7463" s="191">
        <v>160890000</v>
      </c>
      <c r="H7463" s="194">
        <f t="shared" si="116"/>
        <v>2.4551913140854944E-3</v>
      </c>
      <c r="I7463" s="193"/>
      <c r="J7463" s="197">
        <v>7461</v>
      </c>
      <c r="K7463" s="234">
        <v>2.4551913140854944E-3</v>
      </c>
      <c r="L7463" s="198">
        <v>1.7947957971506376E-2</v>
      </c>
    </row>
    <row r="7464" spans="1:12" ht="14.4" x14ac:dyDescent="0.3">
      <c r="A7464" s="7">
        <v>33318</v>
      </c>
      <c r="B7464" s="191">
        <v>367.94000199999999</v>
      </c>
      <c r="C7464" s="191">
        <v>371.01001000000002</v>
      </c>
      <c r="D7464" s="191">
        <v>366.51001000000002</v>
      </c>
      <c r="E7464" s="191">
        <v>366.57998700000002</v>
      </c>
      <c r="F7464" s="192">
        <v>366.57998700000002</v>
      </c>
      <c r="G7464" s="191">
        <v>199830000</v>
      </c>
      <c r="H7464" s="194">
        <f t="shared" si="116"/>
        <v>-3.6421666466943895E-3</v>
      </c>
      <c r="I7464" s="193"/>
      <c r="J7464" s="197">
        <v>7462</v>
      </c>
      <c r="K7464" s="234">
        <v>-3.6421666466943895E-3</v>
      </c>
      <c r="L7464" s="198">
        <v>1.7972708740800477E-2</v>
      </c>
    </row>
    <row r="7465" spans="1:12" ht="14.4" x14ac:dyDescent="0.3">
      <c r="A7465" s="7">
        <v>33317</v>
      </c>
      <c r="B7465" s="191">
        <v>366.58999599999999</v>
      </c>
      <c r="C7465" s="191">
        <v>368.85000600000001</v>
      </c>
      <c r="D7465" s="191">
        <v>365.79998799999998</v>
      </c>
      <c r="E7465" s="191">
        <v>367.92001299999998</v>
      </c>
      <c r="F7465" s="192">
        <v>367.92001299999998</v>
      </c>
      <c r="G7465" s="191">
        <v>196810000</v>
      </c>
      <c r="H7465" s="194">
        <f t="shared" si="116"/>
        <v>3.6280777285586322E-3</v>
      </c>
      <c r="I7465" s="193"/>
      <c r="J7465" s="197">
        <v>7463</v>
      </c>
      <c r="K7465" s="234">
        <v>3.6280777285586322E-3</v>
      </c>
      <c r="L7465" s="198">
        <v>1.7975196919875043E-2</v>
      </c>
    </row>
    <row r="7466" spans="1:12" ht="14.4" x14ac:dyDescent="0.3">
      <c r="A7466" s="7">
        <v>33316</v>
      </c>
      <c r="B7466" s="191">
        <v>372.10998499999999</v>
      </c>
      <c r="C7466" s="191">
        <v>372.10998499999999</v>
      </c>
      <c r="D7466" s="191">
        <v>366.540009</v>
      </c>
      <c r="E7466" s="191">
        <v>366.58999599999999</v>
      </c>
      <c r="F7466" s="192">
        <v>366.58999599999999</v>
      </c>
      <c r="G7466" s="191">
        <v>177070000</v>
      </c>
      <c r="H7466" s="194">
        <f t="shared" si="116"/>
        <v>-1.4834294220833686E-2</v>
      </c>
      <c r="I7466" s="193"/>
      <c r="J7466" s="197">
        <v>7464</v>
      </c>
      <c r="K7466" s="234">
        <v>-1.4834294220833686E-2</v>
      </c>
      <c r="L7466" s="198">
        <v>1.8000748314746091E-2</v>
      </c>
    </row>
    <row r="7467" spans="1:12" ht="14.4" x14ac:dyDescent="0.3">
      <c r="A7467" s="7">
        <v>33315</v>
      </c>
      <c r="B7467" s="191">
        <v>373.58999599999999</v>
      </c>
      <c r="C7467" s="191">
        <v>374.08999599999999</v>
      </c>
      <c r="D7467" s="191">
        <v>369.459991</v>
      </c>
      <c r="E7467" s="191">
        <v>372.10998499999999</v>
      </c>
      <c r="F7467" s="192">
        <v>372.10998499999999</v>
      </c>
      <c r="G7467" s="191">
        <v>163100000</v>
      </c>
      <c r="H7467" s="194">
        <f t="shared" si="116"/>
        <v>-3.9615916267736204E-3</v>
      </c>
      <c r="I7467" s="193"/>
      <c r="J7467" s="197">
        <v>7465</v>
      </c>
      <c r="K7467" s="234">
        <v>-3.9615916267736204E-3</v>
      </c>
      <c r="L7467" s="198">
        <v>1.8035958399941165E-2</v>
      </c>
    </row>
    <row r="7468" spans="1:12" ht="14.4" x14ac:dyDescent="0.3">
      <c r="A7468" s="7">
        <v>33312</v>
      </c>
      <c r="B7468" s="191">
        <v>373.5</v>
      </c>
      <c r="C7468" s="191">
        <v>374.57998700000002</v>
      </c>
      <c r="D7468" s="191">
        <v>370.209991</v>
      </c>
      <c r="E7468" s="191">
        <v>373.58999599999999</v>
      </c>
      <c r="F7468" s="192">
        <v>373.58999599999999</v>
      </c>
      <c r="G7468" s="191">
        <v>237650000</v>
      </c>
      <c r="H7468" s="194">
        <f t="shared" si="116"/>
        <v>2.4095314591696142E-4</v>
      </c>
      <c r="I7468" s="193"/>
      <c r="J7468" s="197">
        <v>7466</v>
      </c>
      <c r="K7468" s="234">
        <v>2.4095314591696142E-4</v>
      </c>
      <c r="L7468" s="198">
        <v>1.8083154641138702E-2</v>
      </c>
    </row>
    <row r="7469" spans="1:12" ht="14.4" x14ac:dyDescent="0.3">
      <c r="A7469" s="7">
        <v>33311</v>
      </c>
      <c r="B7469" s="191">
        <v>374.58999599999999</v>
      </c>
      <c r="C7469" s="191">
        <v>378.27999899999998</v>
      </c>
      <c r="D7469" s="191">
        <v>371.76001000000002</v>
      </c>
      <c r="E7469" s="191">
        <v>373.5</v>
      </c>
      <c r="F7469" s="192">
        <v>373.5</v>
      </c>
      <c r="G7469" s="191">
        <v>232070000</v>
      </c>
      <c r="H7469" s="194">
        <f t="shared" si="116"/>
        <v>-2.8566275462626016E-3</v>
      </c>
      <c r="I7469" s="193"/>
      <c r="J7469" s="197">
        <v>7467</v>
      </c>
      <c r="K7469" s="234">
        <v>-2.8566275462626016E-3</v>
      </c>
      <c r="L7469" s="198">
        <v>1.8131549071521723E-2</v>
      </c>
    </row>
    <row r="7470" spans="1:12" ht="14.4" x14ac:dyDescent="0.3">
      <c r="A7470" s="7">
        <v>33310</v>
      </c>
      <c r="B7470" s="191">
        <v>370.02999899999998</v>
      </c>
      <c r="C7470" s="191">
        <v>374.64999399999999</v>
      </c>
      <c r="D7470" s="191">
        <v>370.02999899999998</v>
      </c>
      <c r="E7470" s="191">
        <v>374.57000699999998</v>
      </c>
      <c r="F7470" s="192">
        <v>374.57000699999998</v>
      </c>
      <c r="G7470" s="191">
        <v>176000000</v>
      </c>
      <c r="H7470" s="194">
        <f t="shared" si="116"/>
        <v>1.226929711717779E-2</v>
      </c>
      <c r="I7470" s="193"/>
      <c r="J7470" s="197">
        <v>7468</v>
      </c>
      <c r="K7470" s="234">
        <v>1.226929711717779E-2</v>
      </c>
      <c r="L7470" s="198">
        <v>1.8139002262660738E-2</v>
      </c>
    </row>
    <row r="7471" spans="1:12" ht="14.4" x14ac:dyDescent="0.3">
      <c r="A7471" s="7">
        <v>33309</v>
      </c>
      <c r="B7471" s="191">
        <v>372.959991</v>
      </c>
      <c r="C7471" s="191">
        <v>374.35000600000001</v>
      </c>
      <c r="D7471" s="191">
        <v>369.54998799999998</v>
      </c>
      <c r="E7471" s="191">
        <v>370.02999899999998</v>
      </c>
      <c r="F7471" s="192">
        <v>370.02999899999998</v>
      </c>
      <c r="G7471" s="191">
        <v>176440000</v>
      </c>
      <c r="H7471" s="194">
        <f t="shared" si="116"/>
        <v>-7.8560490956254524E-3</v>
      </c>
      <c r="I7471" s="193"/>
      <c r="J7471" s="197">
        <v>7469</v>
      </c>
      <c r="K7471" s="234">
        <v>-7.8560490956254524E-3</v>
      </c>
      <c r="L7471" s="198">
        <v>1.8209798599033586E-2</v>
      </c>
    </row>
    <row r="7472" spans="1:12" ht="14.4" x14ac:dyDescent="0.3">
      <c r="A7472" s="7">
        <v>33308</v>
      </c>
      <c r="B7472" s="191">
        <v>374.94000199999999</v>
      </c>
      <c r="C7472" s="191">
        <v>375.10000600000001</v>
      </c>
      <c r="D7472" s="191">
        <v>372.51998900000001</v>
      </c>
      <c r="E7472" s="191">
        <v>372.959991</v>
      </c>
      <c r="F7472" s="192">
        <v>372.959991</v>
      </c>
      <c r="G7472" s="191">
        <v>161600000</v>
      </c>
      <c r="H7472" s="194">
        <f t="shared" si="116"/>
        <v>-5.3074301541828272E-3</v>
      </c>
      <c r="I7472" s="193"/>
      <c r="J7472" s="197">
        <v>7470</v>
      </c>
      <c r="K7472" s="234">
        <v>-5.3074301541828272E-3</v>
      </c>
      <c r="L7472" s="198">
        <v>1.8213193574596383E-2</v>
      </c>
    </row>
    <row r="7473" spans="1:12" ht="14.4" x14ac:dyDescent="0.3">
      <c r="A7473" s="7">
        <v>33305</v>
      </c>
      <c r="B7473" s="191">
        <v>375.91000400000001</v>
      </c>
      <c r="C7473" s="191">
        <v>378.69000199999999</v>
      </c>
      <c r="D7473" s="191">
        <v>374.42999300000002</v>
      </c>
      <c r="E7473" s="191">
        <v>374.95001200000002</v>
      </c>
      <c r="F7473" s="192">
        <v>374.95001200000002</v>
      </c>
      <c r="G7473" s="191">
        <v>206850000</v>
      </c>
      <c r="H7473" s="194">
        <f t="shared" si="116"/>
        <v>-2.5537814630759328E-3</v>
      </c>
      <c r="I7473" s="193"/>
      <c r="J7473" s="197">
        <v>7471</v>
      </c>
      <c r="K7473" s="234">
        <v>-2.5537814630759328E-3</v>
      </c>
      <c r="L7473" s="198">
        <v>1.8289841072045912E-2</v>
      </c>
    </row>
    <row r="7474" spans="1:12" ht="14.4" x14ac:dyDescent="0.3">
      <c r="A7474" s="7">
        <v>33304</v>
      </c>
      <c r="B7474" s="191">
        <v>376.16000400000001</v>
      </c>
      <c r="C7474" s="191">
        <v>377.48998999999998</v>
      </c>
      <c r="D7474" s="191">
        <v>375.57998700000002</v>
      </c>
      <c r="E7474" s="191">
        <v>375.91000400000001</v>
      </c>
      <c r="F7474" s="192">
        <v>375.91000400000001</v>
      </c>
      <c r="G7474" s="191">
        <v>197060000</v>
      </c>
      <c r="H7474" s="194">
        <f t="shared" si="116"/>
        <v>-6.912007629910899E-4</v>
      </c>
      <c r="I7474" s="193"/>
      <c r="J7474" s="197">
        <v>7472</v>
      </c>
      <c r="K7474" s="234">
        <v>-6.912007629910899E-4</v>
      </c>
      <c r="L7474" s="198">
        <v>1.8292974600429224E-2</v>
      </c>
    </row>
    <row r="7475" spans="1:12" ht="14.4" x14ac:dyDescent="0.3">
      <c r="A7475" s="7">
        <v>33303</v>
      </c>
      <c r="B7475" s="191">
        <v>376.72000100000002</v>
      </c>
      <c r="C7475" s="191">
        <v>379.66000400000001</v>
      </c>
      <c r="D7475" s="191">
        <v>375.01998900000001</v>
      </c>
      <c r="E7475" s="191">
        <v>376.17001299999998</v>
      </c>
      <c r="F7475" s="192">
        <v>376.17001299999998</v>
      </c>
      <c r="G7475" s="191">
        <v>262290000</v>
      </c>
      <c r="H7475" s="194">
        <f t="shared" si="116"/>
        <v>-1.4599384119242493E-3</v>
      </c>
      <c r="I7475" s="193"/>
      <c r="J7475" s="197">
        <v>7473</v>
      </c>
      <c r="K7475" s="234">
        <v>-1.4599384119242493E-3</v>
      </c>
      <c r="L7475" s="198">
        <v>1.8295471355118019E-2</v>
      </c>
    </row>
    <row r="7476" spans="1:12" ht="14.4" x14ac:dyDescent="0.3">
      <c r="A7476" s="7">
        <v>33302</v>
      </c>
      <c r="B7476" s="191">
        <v>369.32998700000002</v>
      </c>
      <c r="C7476" s="191">
        <v>377.89001500000001</v>
      </c>
      <c r="D7476" s="191">
        <v>369.32998700000002</v>
      </c>
      <c r="E7476" s="191">
        <v>376.72000100000002</v>
      </c>
      <c r="F7476" s="192">
        <v>376.72000100000002</v>
      </c>
      <c r="G7476" s="191">
        <v>253700000</v>
      </c>
      <c r="H7476" s="194">
        <f t="shared" si="116"/>
        <v>2.0009244470040845E-2</v>
      </c>
      <c r="I7476" s="193"/>
      <c r="J7476" s="197">
        <v>7474</v>
      </c>
      <c r="K7476" s="234">
        <v>2.0009244470040845E-2</v>
      </c>
      <c r="L7476" s="198">
        <v>1.8303664649697734E-2</v>
      </c>
    </row>
    <row r="7477" spans="1:12" ht="14.4" x14ac:dyDescent="0.3">
      <c r="A7477" s="7">
        <v>33301</v>
      </c>
      <c r="B7477" s="191">
        <v>370.47000100000002</v>
      </c>
      <c r="C7477" s="191">
        <v>371.98998999999998</v>
      </c>
      <c r="D7477" s="191">
        <v>369.07000699999998</v>
      </c>
      <c r="E7477" s="191">
        <v>369.32998700000002</v>
      </c>
      <c r="F7477" s="192">
        <v>369.32998700000002</v>
      </c>
      <c r="G7477" s="191">
        <v>199830000</v>
      </c>
      <c r="H7477" s="194">
        <f t="shared" si="116"/>
        <v>-3.0772100221955834E-3</v>
      </c>
      <c r="I7477" s="193"/>
      <c r="J7477" s="197">
        <v>7475</v>
      </c>
      <c r="K7477" s="234">
        <v>-3.0772100221955834E-3</v>
      </c>
      <c r="L7477" s="198">
        <v>1.8330028954268586E-2</v>
      </c>
    </row>
    <row r="7478" spans="1:12" ht="14.4" x14ac:dyDescent="0.3">
      <c r="A7478" s="7">
        <v>33298</v>
      </c>
      <c r="B7478" s="191">
        <v>367.07000699999998</v>
      </c>
      <c r="C7478" s="191">
        <v>370.47000100000002</v>
      </c>
      <c r="D7478" s="191">
        <v>363.73001099999999</v>
      </c>
      <c r="E7478" s="191">
        <v>370.47000100000002</v>
      </c>
      <c r="F7478" s="192">
        <v>370.47000100000002</v>
      </c>
      <c r="G7478" s="191">
        <v>221510000</v>
      </c>
      <c r="H7478" s="194">
        <f t="shared" si="116"/>
        <v>9.2625219581071623E-3</v>
      </c>
      <c r="I7478" s="193"/>
      <c r="J7478" s="197">
        <v>7476</v>
      </c>
      <c r="K7478" s="234">
        <v>9.2625219581071623E-3</v>
      </c>
      <c r="L7478" s="198">
        <v>1.8335248333184326E-2</v>
      </c>
    </row>
    <row r="7479" spans="1:12" ht="14.4" x14ac:dyDescent="0.3">
      <c r="A7479" s="7">
        <v>33297</v>
      </c>
      <c r="B7479" s="191">
        <v>367.73001099999999</v>
      </c>
      <c r="C7479" s="191">
        <v>369.91000400000001</v>
      </c>
      <c r="D7479" s="191">
        <v>365.95001200000002</v>
      </c>
      <c r="E7479" s="191">
        <v>367.07000699999998</v>
      </c>
      <c r="F7479" s="192">
        <v>367.07000699999998</v>
      </c>
      <c r="G7479" s="191">
        <v>223010000</v>
      </c>
      <c r="H7479" s="194">
        <f t="shared" si="116"/>
        <v>-1.8218932349457072E-3</v>
      </c>
      <c r="I7479" s="193"/>
      <c r="J7479" s="197">
        <v>7477</v>
      </c>
      <c r="K7479" s="234">
        <v>-1.8218932349457072E-3</v>
      </c>
      <c r="L7479" s="198">
        <v>1.8345887072220363E-2</v>
      </c>
    </row>
    <row r="7480" spans="1:12" ht="14.4" x14ac:dyDescent="0.3">
      <c r="A7480" s="7">
        <v>33296</v>
      </c>
      <c r="B7480" s="191">
        <v>362.80999800000001</v>
      </c>
      <c r="C7480" s="191">
        <v>368.38000499999998</v>
      </c>
      <c r="D7480" s="191">
        <v>362.80999800000001</v>
      </c>
      <c r="E7480" s="191">
        <v>367.73998999999998</v>
      </c>
      <c r="F7480" s="192">
        <v>367.73998999999998</v>
      </c>
      <c r="G7480" s="191">
        <v>211410000</v>
      </c>
      <c r="H7480" s="194">
        <f t="shared" si="116"/>
        <v>1.3588357617421476E-2</v>
      </c>
      <c r="I7480" s="193"/>
      <c r="J7480" s="197">
        <v>7478</v>
      </c>
      <c r="K7480" s="234">
        <v>1.3588357617421476E-2</v>
      </c>
      <c r="L7480" s="198">
        <v>1.8416605629523332E-2</v>
      </c>
    </row>
    <row r="7481" spans="1:12" ht="14.4" x14ac:dyDescent="0.3">
      <c r="A7481" s="7">
        <v>33295</v>
      </c>
      <c r="B7481" s="191">
        <v>367.26001000000002</v>
      </c>
      <c r="C7481" s="191">
        <v>367.26001000000002</v>
      </c>
      <c r="D7481" s="191">
        <v>362.19000199999999</v>
      </c>
      <c r="E7481" s="191">
        <v>362.80999800000001</v>
      </c>
      <c r="F7481" s="192">
        <v>362.80999800000001</v>
      </c>
      <c r="G7481" s="191">
        <v>164170000</v>
      </c>
      <c r="H7481" s="194">
        <f t="shared" si="116"/>
        <v>-1.2116788865741236E-2</v>
      </c>
      <c r="I7481" s="193"/>
      <c r="J7481" s="197">
        <v>7479</v>
      </c>
      <c r="K7481" s="234">
        <v>-1.2116788865741236E-2</v>
      </c>
      <c r="L7481" s="198">
        <v>1.8480845616890427E-2</v>
      </c>
    </row>
    <row r="7482" spans="1:12" ht="14.4" x14ac:dyDescent="0.3">
      <c r="A7482" s="7">
        <v>33294</v>
      </c>
      <c r="B7482" s="191">
        <v>365.64999399999999</v>
      </c>
      <c r="C7482" s="191">
        <v>370.19000199999999</v>
      </c>
      <c r="D7482" s="191">
        <v>365.16000400000001</v>
      </c>
      <c r="E7482" s="191">
        <v>367.26001000000002</v>
      </c>
      <c r="F7482" s="192">
        <v>367.26001000000002</v>
      </c>
      <c r="G7482" s="191">
        <v>193820000</v>
      </c>
      <c r="H7482" s="194">
        <f t="shared" si="116"/>
        <v>4.4031615654833841E-3</v>
      </c>
      <c r="I7482" s="193"/>
      <c r="J7482" s="197">
        <v>7480</v>
      </c>
      <c r="K7482" s="234">
        <v>4.4031615654833841E-3</v>
      </c>
      <c r="L7482" s="198">
        <v>1.8550004441274248E-2</v>
      </c>
    </row>
    <row r="7483" spans="1:12" ht="14.4" x14ac:dyDescent="0.3">
      <c r="A7483" s="7">
        <v>33291</v>
      </c>
      <c r="B7483" s="191">
        <v>364.97000100000002</v>
      </c>
      <c r="C7483" s="191">
        <v>370.959991</v>
      </c>
      <c r="D7483" s="191">
        <v>364.23001099999999</v>
      </c>
      <c r="E7483" s="191">
        <v>365.64999399999999</v>
      </c>
      <c r="F7483" s="192">
        <v>365.64999399999999</v>
      </c>
      <c r="G7483" s="191">
        <v>218760000</v>
      </c>
      <c r="H7483" s="194">
        <f t="shared" si="116"/>
        <v>1.8631476508667011E-3</v>
      </c>
      <c r="I7483" s="193"/>
      <c r="J7483" s="197">
        <v>7481</v>
      </c>
      <c r="K7483" s="234">
        <v>1.8631476508667011E-3</v>
      </c>
      <c r="L7483" s="198">
        <v>1.8555110746831912E-2</v>
      </c>
    </row>
    <row r="7484" spans="1:12" ht="14.4" x14ac:dyDescent="0.3">
      <c r="A7484" s="7">
        <v>33290</v>
      </c>
      <c r="B7484" s="191">
        <v>365.14001500000001</v>
      </c>
      <c r="C7484" s="191">
        <v>366.790009</v>
      </c>
      <c r="D7484" s="191">
        <v>364.5</v>
      </c>
      <c r="E7484" s="191">
        <v>364.97000100000002</v>
      </c>
      <c r="F7484" s="192">
        <v>364.97000100000002</v>
      </c>
      <c r="G7484" s="191">
        <v>180770000</v>
      </c>
      <c r="H7484" s="194">
        <f t="shared" si="116"/>
        <v>-4.6561317033407191E-4</v>
      </c>
      <c r="I7484" s="193"/>
      <c r="J7484" s="197">
        <v>7482</v>
      </c>
      <c r="K7484" s="234">
        <v>-4.6561317033407191E-4</v>
      </c>
      <c r="L7484" s="198">
        <v>1.8563403303845653E-2</v>
      </c>
    </row>
    <row r="7485" spans="1:12" ht="14.4" x14ac:dyDescent="0.3">
      <c r="A7485" s="7">
        <v>33289</v>
      </c>
      <c r="B7485" s="191">
        <v>369.36999500000002</v>
      </c>
      <c r="C7485" s="191">
        <v>369.36999500000002</v>
      </c>
      <c r="D7485" s="191">
        <v>364.38000499999998</v>
      </c>
      <c r="E7485" s="191">
        <v>365.14001500000001</v>
      </c>
      <c r="F7485" s="192">
        <v>365.14001500000001</v>
      </c>
      <c r="G7485" s="191">
        <v>185680000</v>
      </c>
      <c r="H7485" s="194">
        <f t="shared" si="116"/>
        <v>-1.1505454472016521E-2</v>
      </c>
      <c r="I7485" s="193"/>
      <c r="J7485" s="197">
        <v>7483</v>
      </c>
      <c r="K7485" s="234">
        <v>-1.1505454472016521E-2</v>
      </c>
      <c r="L7485" s="198">
        <v>1.8622760349339136E-2</v>
      </c>
    </row>
    <row r="7486" spans="1:12" ht="14.4" x14ac:dyDescent="0.3">
      <c r="A7486" s="7">
        <v>33288</v>
      </c>
      <c r="B7486" s="191">
        <v>369.05999800000001</v>
      </c>
      <c r="C7486" s="191">
        <v>370.10998499999999</v>
      </c>
      <c r="D7486" s="191">
        <v>367.04998799999998</v>
      </c>
      <c r="E7486" s="191">
        <v>369.39001500000001</v>
      </c>
      <c r="F7486" s="192">
        <v>369.39001500000001</v>
      </c>
      <c r="G7486" s="191">
        <v>189900000</v>
      </c>
      <c r="H7486" s="194">
        <f t="shared" si="116"/>
        <v>8.9420961845883393E-4</v>
      </c>
      <c r="I7486" s="193"/>
      <c r="J7486" s="197">
        <v>7484</v>
      </c>
      <c r="K7486" s="234">
        <v>8.9420961845883393E-4</v>
      </c>
      <c r="L7486" s="198">
        <v>1.8625039785680586E-2</v>
      </c>
    </row>
    <row r="7487" spans="1:12" ht="14.4" x14ac:dyDescent="0.3">
      <c r="A7487" s="7">
        <v>33284</v>
      </c>
      <c r="B7487" s="191">
        <v>364.23001099999999</v>
      </c>
      <c r="C7487" s="191">
        <v>369.48998999999998</v>
      </c>
      <c r="D7487" s="191">
        <v>364.23001099999999</v>
      </c>
      <c r="E7487" s="191">
        <v>369.05999800000001</v>
      </c>
      <c r="F7487" s="192">
        <v>369.05999800000001</v>
      </c>
      <c r="G7487" s="191">
        <v>228480000</v>
      </c>
      <c r="H7487" s="194">
        <f t="shared" si="116"/>
        <v>1.3288663408685187E-2</v>
      </c>
      <c r="I7487" s="193"/>
      <c r="J7487" s="197">
        <v>7485</v>
      </c>
      <c r="K7487" s="234">
        <v>1.3288663408685187E-2</v>
      </c>
      <c r="L7487" s="198">
        <v>1.87277116320194E-2</v>
      </c>
    </row>
    <row r="7488" spans="1:12" ht="14.4" x14ac:dyDescent="0.3">
      <c r="A7488" s="7">
        <v>33283</v>
      </c>
      <c r="B7488" s="191">
        <v>369.01998900000001</v>
      </c>
      <c r="C7488" s="191">
        <v>370.26001000000002</v>
      </c>
      <c r="D7488" s="191">
        <v>362.76998900000001</v>
      </c>
      <c r="E7488" s="191">
        <v>364.22000100000002</v>
      </c>
      <c r="F7488" s="192">
        <v>364.22000100000002</v>
      </c>
      <c r="G7488" s="191">
        <v>230750000</v>
      </c>
      <c r="H7488" s="194">
        <f t="shared" si="116"/>
        <v>-1.3007392940982351E-2</v>
      </c>
      <c r="I7488" s="193"/>
      <c r="J7488" s="197">
        <v>7486</v>
      </c>
      <c r="K7488" s="234">
        <v>-1.3007392940982351E-2</v>
      </c>
      <c r="L7488" s="198">
        <v>1.87555038029651E-2</v>
      </c>
    </row>
    <row r="7489" spans="1:12" ht="14.4" x14ac:dyDescent="0.3">
      <c r="A7489" s="7">
        <v>33282</v>
      </c>
      <c r="B7489" s="191">
        <v>365.5</v>
      </c>
      <c r="C7489" s="191">
        <v>369.48998999999998</v>
      </c>
      <c r="D7489" s="191">
        <v>364.64001500000001</v>
      </c>
      <c r="E7489" s="191">
        <v>369.01998900000001</v>
      </c>
      <c r="F7489" s="192">
        <v>369.01998900000001</v>
      </c>
      <c r="G7489" s="191">
        <v>209960000</v>
      </c>
      <c r="H7489" s="194">
        <f t="shared" si="116"/>
        <v>9.630612859097153E-3</v>
      </c>
      <c r="I7489" s="193"/>
      <c r="J7489" s="197">
        <v>7487</v>
      </c>
      <c r="K7489" s="234">
        <v>9.630612859097153E-3</v>
      </c>
      <c r="L7489" s="198">
        <v>1.876230361349452E-2</v>
      </c>
    </row>
    <row r="7490" spans="1:12" ht="14.4" x14ac:dyDescent="0.3">
      <c r="A7490" s="7">
        <v>33281</v>
      </c>
      <c r="B7490" s="191">
        <v>368.57998700000002</v>
      </c>
      <c r="C7490" s="191">
        <v>370.540009</v>
      </c>
      <c r="D7490" s="191">
        <v>365.5</v>
      </c>
      <c r="E7490" s="191">
        <v>365.5</v>
      </c>
      <c r="F7490" s="192">
        <v>365.5</v>
      </c>
      <c r="G7490" s="191">
        <v>256160000</v>
      </c>
      <c r="H7490" s="194">
        <f t="shared" si="116"/>
        <v>-8.3563598367591696E-3</v>
      </c>
      <c r="I7490" s="193"/>
      <c r="J7490" s="197">
        <v>7488</v>
      </c>
      <c r="K7490" s="234">
        <v>-8.3563598367591696E-3</v>
      </c>
      <c r="L7490" s="198">
        <v>1.8781807536341077E-2</v>
      </c>
    </row>
    <row r="7491" spans="1:12" ht="14.4" x14ac:dyDescent="0.3">
      <c r="A7491" s="7">
        <v>33280</v>
      </c>
      <c r="B7491" s="191">
        <v>359.35998499999999</v>
      </c>
      <c r="C7491" s="191">
        <v>368.57998700000002</v>
      </c>
      <c r="D7491" s="191">
        <v>359.32000699999998</v>
      </c>
      <c r="E7491" s="191">
        <v>368.57998700000002</v>
      </c>
      <c r="F7491" s="192">
        <v>368.57998700000002</v>
      </c>
      <c r="G7491" s="191">
        <v>265350000</v>
      </c>
      <c r="H7491" s="194">
        <f t="shared" si="116"/>
        <v>2.5685211759812823E-2</v>
      </c>
      <c r="I7491" s="193"/>
      <c r="J7491" s="197">
        <v>7489</v>
      </c>
      <c r="K7491" s="234">
        <v>2.5685211759812823E-2</v>
      </c>
      <c r="L7491" s="198">
        <v>1.8808764855617194E-2</v>
      </c>
    </row>
    <row r="7492" spans="1:12" ht="14.4" x14ac:dyDescent="0.3">
      <c r="A7492" s="7">
        <v>33277</v>
      </c>
      <c r="B7492" s="191">
        <v>356.51998900000001</v>
      </c>
      <c r="C7492" s="191">
        <v>359.35000600000001</v>
      </c>
      <c r="D7492" s="191">
        <v>356.01998900000001</v>
      </c>
      <c r="E7492" s="191">
        <v>359.35000600000001</v>
      </c>
      <c r="F7492" s="192">
        <v>359.35000600000001</v>
      </c>
      <c r="G7492" s="191">
        <v>187830000</v>
      </c>
      <c r="H7492" s="194">
        <f t="shared" ref="H7492:H7555" si="117">(F7492-F7493)/F7493</f>
        <v>7.9378915273106837E-3</v>
      </c>
      <c r="I7492" s="193"/>
      <c r="J7492" s="197">
        <v>7490</v>
      </c>
      <c r="K7492" s="234">
        <v>7.9378915273106837E-3</v>
      </c>
      <c r="L7492" s="198">
        <v>1.8886543415220908E-2</v>
      </c>
    </row>
    <row r="7493" spans="1:12" ht="14.4" x14ac:dyDescent="0.3">
      <c r="A7493" s="7">
        <v>33276</v>
      </c>
      <c r="B7493" s="191">
        <v>358.07000699999998</v>
      </c>
      <c r="C7493" s="191">
        <v>363.42999300000002</v>
      </c>
      <c r="D7493" s="191">
        <v>355.52999899999998</v>
      </c>
      <c r="E7493" s="191">
        <v>356.51998900000001</v>
      </c>
      <c r="F7493" s="192">
        <v>356.51998900000001</v>
      </c>
      <c r="G7493" s="191">
        <v>292190000</v>
      </c>
      <c r="H7493" s="194">
        <f t="shared" si="117"/>
        <v>-4.3288127173409588E-3</v>
      </c>
      <c r="I7493" s="193"/>
      <c r="J7493" s="197">
        <v>7491</v>
      </c>
      <c r="K7493" s="234">
        <v>-4.3288127173409588E-3</v>
      </c>
      <c r="L7493" s="198">
        <v>1.8953738107897959E-2</v>
      </c>
    </row>
    <row r="7494" spans="1:12" ht="14.4" x14ac:dyDescent="0.3">
      <c r="A7494" s="7">
        <v>33275</v>
      </c>
      <c r="B7494" s="191">
        <v>351.26001000000002</v>
      </c>
      <c r="C7494" s="191">
        <v>358.07000699999998</v>
      </c>
      <c r="D7494" s="191">
        <v>349.57998700000002</v>
      </c>
      <c r="E7494" s="191">
        <v>358.07000699999998</v>
      </c>
      <c r="F7494" s="192">
        <v>358.07000699999998</v>
      </c>
      <c r="G7494" s="191">
        <v>276940000</v>
      </c>
      <c r="H7494" s="194">
        <f t="shared" si="117"/>
        <v>1.9387339310273186E-2</v>
      </c>
      <c r="I7494" s="193"/>
      <c r="J7494" s="197">
        <v>7492</v>
      </c>
      <c r="K7494" s="234">
        <v>1.9387339310273186E-2</v>
      </c>
      <c r="L7494" s="198">
        <v>1.8962398081031073E-2</v>
      </c>
    </row>
    <row r="7495" spans="1:12" ht="14.4" x14ac:dyDescent="0.3">
      <c r="A7495" s="7">
        <v>33274</v>
      </c>
      <c r="B7495" s="191">
        <v>348.33999599999999</v>
      </c>
      <c r="C7495" s="191">
        <v>351.83999599999999</v>
      </c>
      <c r="D7495" s="191">
        <v>347.209991</v>
      </c>
      <c r="E7495" s="191">
        <v>351.26001000000002</v>
      </c>
      <c r="F7495" s="192">
        <v>351.26001000000002</v>
      </c>
      <c r="G7495" s="191">
        <v>290570000</v>
      </c>
      <c r="H7495" s="194">
        <f t="shared" si="117"/>
        <v>8.3826549736770329E-3</v>
      </c>
      <c r="I7495" s="193"/>
      <c r="J7495" s="197">
        <v>7493</v>
      </c>
      <c r="K7495" s="234">
        <v>8.3826549736770329E-3</v>
      </c>
      <c r="L7495" s="198">
        <v>1.8991549936188887E-2</v>
      </c>
    </row>
    <row r="7496" spans="1:12" ht="14.4" x14ac:dyDescent="0.3">
      <c r="A7496" s="7">
        <v>33273</v>
      </c>
      <c r="B7496" s="191">
        <v>343.04998799999998</v>
      </c>
      <c r="C7496" s="191">
        <v>348.709991</v>
      </c>
      <c r="D7496" s="191">
        <v>342.959991</v>
      </c>
      <c r="E7496" s="191">
        <v>348.33999599999999</v>
      </c>
      <c r="F7496" s="192">
        <v>348.33999599999999</v>
      </c>
      <c r="G7496" s="191">
        <v>250750000</v>
      </c>
      <c r="H7496" s="194">
        <f t="shared" si="117"/>
        <v>1.5420516499187286E-2</v>
      </c>
      <c r="I7496" s="193"/>
      <c r="J7496" s="197">
        <v>7494</v>
      </c>
      <c r="K7496" s="234">
        <v>1.5420516499187286E-2</v>
      </c>
      <c r="L7496" s="198">
        <v>1.9040285714285739E-2</v>
      </c>
    </row>
    <row r="7497" spans="1:12" ht="14.4" x14ac:dyDescent="0.3">
      <c r="A7497" s="7">
        <v>33270</v>
      </c>
      <c r="B7497" s="191">
        <v>343.91000400000001</v>
      </c>
      <c r="C7497" s="191">
        <v>344.89999399999999</v>
      </c>
      <c r="D7497" s="191">
        <v>340.36999500000002</v>
      </c>
      <c r="E7497" s="191">
        <v>343.04998799999998</v>
      </c>
      <c r="F7497" s="192">
        <v>343.04998799999998</v>
      </c>
      <c r="G7497" s="191">
        <v>246670000</v>
      </c>
      <c r="H7497" s="194">
        <f t="shared" si="117"/>
        <v>-2.5586747823997998E-3</v>
      </c>
      <c r="I7497" s="193"/>
      <c r="J7497" s="197">
        <v>7495</v>
      </c>
      <c r="K7497" s="234">
        <v>-2.5586747823997998E-3</v>
      </c>
      <c r="L7497" s="198">
        <v>1.9054979594834136E-2</v>
      </c>
    </row>
    <row r="7498" spans="1:12" ht="14.4" x14ac:dyDescent="0.3">
      <c r="A7498" s="7">
        <v>33269</v>
      </c>
      <c r="B7498" s="191">
        <v>340.92001299999998</v>
      </c>
      <c r="C7498" s="191">
        <v>343.92999300000002</v>
      </c>
      <c r="D7498" s="191">
        <v>340.47000100000002</v>
      </c>
      <c r="E7498" s="191">
        <v>343.92999300000002</v>
      </c>
      <c r="F7498" s="192">
        <v>343.92999300000002</v>
      </c>
      <c r="G7498" s="191">
        <v>204520000</v>
      </c>
      <c r="H7498" s="194">
        <f t="shared" si="117"/>
        <v>8.8586106730972006E-3</v>
      </c>
      <c r="I7498" s="193"/>
      <c r="J7498" s="197">
        <v>7496</v>
      </c>
      <c r="K7498" s="234">
        <v>8.8586106730972006E-3</v>
      </c>
      <c r="L7498" s="198">
        <v>1.9075555652102023E-2</v>
      </c>
    </row>
    <row r="7499" spans="1:12" ht="14.4" x14ac:dyDescent="0.3">
      <c r="A7499" s="7">
        <v>33268</v>
      </c>
      <c r="B7499" s="191">
        <v>335.79998799999998</v>
      </c>
      <c r="C7499" s="191">
        <v>340.91000400000001</v>
      </c>
      <c r="D7499" s="191">
        <v>335.709991</v>
      </c>
      <c r="E7499" s="191">
        <v>340.91000400000001</v>
      </c>
      <c r="F7499" s="192">
        <v>340.91000400000001</v>
      </c>
      <c r="G7499" s="191">
        <v>226790000</v>
      </c>
      <c r="H7499" s="194">
        <f t="shared" si="117"/>
        <v>1.5096498512345236E-2</v>
      </c>
      <c r="I7499" s="193"/>
      <c r="J7499" s="197">
        <v>7497</v>
      </c>
      <c r="K7499" s="234">
        <v>1.5096498512345236E-2</v>
      </c>
      <c r="L7499" s="198">
        <v>1.908056544638222E-2</v>
      </c>
    </row>
    <row r="7500" spans="1:12" ht="14.4" x14ac:dyDescent="0.3">
      <c r="A7500" s="7">
        <v>33267</v>
      </c>
      <c r="B7500" s="191">
        <v>336.02999899999998</v>
      </c>
      <c r="C7500" s="191">
        <v>336.02999899999998</v>
      </c>
      <c r="D7500" s="191">
        <v>334.26001000000002</v>
      </c>
      <c r="E7500" s="191">
        <v>335.83999599999999</v>
      </c>
      <c r="F7500" s="192">
        <v>335.83999599999999</v>
      </c>
      <c r="G7500" s="191">
        <v>155740000</v>
      </c>
      <c r="H7500" s="194">
        <f t="shared" si="117"/>
        <v>-5.6543463549511884E-4</v>
      </c>
      <c r="I7500" s="193"/>
      <c r="J7500" s="197">
        <v>7498</v>
      </c>
      <c r="K7500" s="234">
        <v>-5.6543463549511884E-4</v>
      </c>
      <c r="L7500" s="198">
        <v>1.9183978364235594E-2</v>
      </c>
    </row>
    <row r="7501" spans="1:12" ht="14.4" x14ac:dyDescent="0.3">
      <c r="A7501" s="7">
        <v>33266</v>
      </c>
      <c r="B7501" s="191">
        <v>336.05999800000001</v>
      </c>
      <c r="C7501" s="191">
        <v>337.41000400000001</v>
      </c>
      <c r="D7501" s="191">
        <v>335.80999800000001</v>
      </c>
      <c r="E7501" s="191">
        <v>336.02999899999998</v>
      </c>
      <c r="F7501" s="192">
        <v>336.02999899999998</v>
      </c>
      <c r="G7501" s="191">
        <v>141270000</v>
      </c>
      <c r="H7501" s="194">
        <f t="shared" si="117"/>
        <v>-1.1904662471114321E-4</v>
      </c>
      <c r="I7501" s="193"/>
      <c r="J7501" s="197">
        <v>7499</v>
      </c>
      <c r="K7501" s="234">
        <v>-1.1904662471114321E-4</v>
      </c>
      <c r="L7501" s="198">
        <v>1.922770125649257E-2</v>
      </c>
    </row>
    <row r="7502" spans="1:12" ht="14.4" x14ac:dyDescent="0.3">
      <c r="A7502" s="7">
        <v>33263</v>
      </c>
      <c r="B7502" s="191">
        <v>334.77999899999998</v>
      </c>
      <c r="C7502" s="191">
        <v>336.92001299999998</v>
      </c>
      <c r="D7502" s="191">
        <v>334.20001200000002</v>
      </c>
      <c r="E7502" s="191">
        <v>336.07000699999998</v>
      </c>
      <c r="F7502" s="192">
        <v>336.07000699999998</v>
      </c>
      <c r="G7502" s="191">
        <v>194350000</v>
      </c>
      <c r="H7502" s="194">
        <f t="shared" si="117"/>
        <v>3.8533006865801452E-3</v>
      </c>
      <c r="I7502" s="193"/>
      <c r="J7502" s="197">
        <v>7500</v>
      </c>
      <c r="K7502" s="234">
        <v>3.8533006865801452E-3</v>
      </c>
      <c r="L7502" s="198">
        <v>1.9235551839464866E-2</v>
      </c>
    </row>
    <row r="7503" spans="1:12" ht="14.4" x14ac:dyDescent="0.3">
      <c r="A7503" s="7">
        <v>33262</v>
      </c>
      <c r="B7503" s="191">
        <v>330.209991</v>
      </c>
      <c r="C7503" s="191">
        <v>335.82998700000002</v>
      </c>
      <c r="D7503" s="191">
        <v>330.19000199999999</v>
      </c>
      <c r="E7503" s="191">
        <v>334.77999899999998</v>
      </c>
      <c r="F7503" s="192">
        <v>334.77999899999998</v>
      </c>
      <c r="G7503" s="191">
        <v>223150000</v>
      </c>
      <c r="H7503" s="194">
        <f t="shared" si="117"/>
        <v>1.3839702385019517E-2</v>
      </c>
      <c r="I7503" s="193"/>
      <c r="J7503" s="197">
        <v>7501</v>
      </c>
      <c r="K7503" s="234">
        <v>1.3839702385019517E-2</v>
      </c>
      <c r="L7503" s="198">
        <v>1.9277770704908135E-2</v>
      </c>
    </row>
    <row r="7504" spans="1:12" ht="14.4" x14ac:dyDescent="0.3">
      <c r="A7504" s="7">
        <v>33261</v>
      </c>
      <c r="B7504" s="191">
        <v>328.29998799999998</v>
      </c>
      <c r="C7504" s="191">
        <v>331.040009</v>
      </c>
      <c r="D7504" s="191">
        <v>327.92999300000002</v>
      </c>
      <c r="E7504" s="191">
        <v>330.209991</v>
      </c>
      <c r="F7504" s="192">
        <v>330.209991</v>
      </c>
      <c r="G7504" s="191">
        <v>168620000</v>
      </c>
      <c r="H7504" s="194">
        <f t="shared" si="117"/>
        <v>5.787192018441043E-3</v>
      </c>
      <c r="I7504" s="193"/>
      <c r="J7504" s="197">
        <v>7502</v>
      </c>
      <c r="K7504" s="234">
        <v>5.787192018441043E-3</v>
      </c>
      <c r="L7504" s="198">
        <v>1.9282863160732872E-2</v>
      </c>
    </row>
    <row r="7505" spans="1:12" ht="14.4" x14ac:dyDescent="0.3">
      <c r="A7505" s="7">
        <v>33260</v>
      </c>
      <c r="B7505" s="191">
        <v>331.05999800000001</v>
      </c>
      <c r="C7505" s="191">
        <v>331.26001000000002</v>
      </c>
      <c r="D7505" s="191">
        <v>327.82998700000002</v>
      </c>
      <c r="E7505" s="191">
        <v>328.30999800000001</v>
      </c>
      <c r="F7505" s="192">
        <v>328.30999800000001</v>
      </c>
      <c r="G7505" s="191">
        <v>177060000</v>
      </c>
      <c r="H7505" s="194">
        <f t="shared" si="117"/>
        <v>-8.3066514124729741E-3</v>
      </c>
      <c r="I7505" s="193"/>
      <c r="J7505" s="197">
        <v>7503</v>
      </c>
      <c r="K7505" s="234">
        <v>-8.3066514124729741E-3</v>
      </c>
      <c r="L7505" s="198">
        <v>1.9386122158520896E-2</v>
      </c>
    </row>
    <row r="7506" spans="1:12" ht="14.4" x14ac:dyDescent="0.3">
      <c r="A7506" s="7">
        <v>33259</v>
      </c>
      <c r="B7506" s="191">
        <v>332.23001099999999</v>
      </c>
      <c r="C7506" s="191">
        <v>332.23001099999999</v>
      </c>
      <c r="D7506" s="191">
        <v>328.86999500000002</v>
      </c>
      <c r="E7506" s="191">
        <v>331.05999800000001</v>
      </c>
      <c r="F7506" s="192">
        <v>331.05999800000001</v>
      </c>
      <c r="G7506" s="191">
        <v>136290000</v>
      </c>
      <c r="H7506" s="194">
        <f t="shared" si="117"/>
        <v>-3.5216956965395375E-3</v>
      </c>
      <c r="I7506" s="193"/>
      <c r="J7506" s="197">
        <v>7504</v>
      </c>
      <c r="K7506" s="234">
        <v>-3.5216956965395375E-3</v>
      </c>
      <c r="L7506" s="198">
        <v>1.9387339310273186E-2</v>
      </c>
    </row>
    <row r="7507" spans="1:12" ht="14.4" x14ac:dyDescent="0.3">
      <c r="A7507" s="7">
        <v>33256</v>
      </c>
      <c r="B7507" s="191">
        <v>327.92999300000002</v>
      </c>
      <c r="C7507" s="191">
        <v>332.23001099999999</v>
      </c>
      <c r="D7507" s="191">
        <v>327.07998700000002</v>
      </c>
      <c r="E7507" s="191">
        <v>332.23001099999999</v>
      </c>
      <c r="F7507" s="192">
        <v>332.23001099999999</v>
      </c>
      <c r="G7507" s="191">
        <v>226770000</v>
      </c>
      <c r="H7507" s="194">
        <f t="shared" si="117"/>
        <v>1.2989023346680922E-2</v>
      </c>
      <c r="I7507" s="193"/>
      <c r="J7507" s="197">
        <v>7505</v>
      </c>
      <c r="K7507" s="234">
        <v>1.2989023346680922E-2</v>
      </c>
      <c r="L7507" s="198">
        <v>1.9414807183964211E-2</v>
      </c>
    </row>
    <row r="7508" spans="1:12" ht="14.4" x14ac:dyDescent="0.3">
      <c r="A7508" s="7">
        <v>33255</v>
      </c>
      <c r="B7508" s="191">
        <v>316.25</v>
      </c>
      <c r="C7508" s="191">
        <v>327.97000100000002</v>
      </c>
      <c r="D7508" s="191">
        <v>316.25</v>
      </c>
      <c r="E7508" s="191">
        <v>327.97000100000002</v>
      </c>
      <c r="F7508" s="192">
        <v>327.97000100000002</v>
      </c>
      <c r="G7508" s="191">
        <v>319080000</v>
      </c>
      <c r="H7508" s="194">
        <f t="shared" si="117"/>
        <v>3.7321654536542154E-2</v>
      </c>
      <c r="I7508" s="193"/>
      <c r="J7508" s="197">
        <v>7506</v>
      </c>
      <c r="K7508" s="234">
        <v>3.7321654536542154E-2</v>
      </c>
      <c r="L7508" s="198">
        <v>1.9438489252326201E-2</v>
      </c>
    </row>
    <row r="7509" spans="1:12" ht="14.4" x14ac:dyDescent="0.3">
      <c r="A7509" s="7">
        <v>33254</v>
      </c>
      <c r="B7509" s="191">
        <v>313.73001099999999</v>
      </c>
      <c r="C7509" s="191">
        <v>316.94000199999999</v>
      </c>
      <c r="D7509" s="191">
        <v>312.94000199999999</v>
      </c>
      <c r="E7509" s="191">
        <v>316.17001299999998</v>
      </c>
      <c r="F7509" s="192">
        <v>316.17001299999998</v>
      </c>
      <c r="G7509" s="191">
        <v>134560000</v>
      </c>
      <c r="H7509" s="194">
        <f t="shared" si="117"/>
        <v>7.7773943022619941E-3</v>
      </c>
      <c r="I7509" s="193"/>
      <c r="J7509" s="197">
        <v>7507</v>
      </c>
      <c r="K7509" s="234">
        <v>7.7773943022619941E-3</v>
      </c>
      <c r="L7509" s="198">
        <v>1.948054041667048E-2</v>
      </c>
    </row>
    <row r="7510" spans="1:12" ht="14.4" x14ac:dyDescent="0.3">
      <c r="A7510" s="7">
        <v>33253</v>
      </c>
      <c r="B7510" s="191">
        <v>312.48998999999998</v>
      </c>
      <c r="C7510" s="191">
        <v>313.73001099999999</v>
      </c>
      <c r="D7510" s="191">
        <v>311.83999599999999</v>
      </c>
      <c r="E7510" s="191">
        <v>313.73001099999999</v>
      </c>
      <c r="F7510" s="192">
        <v>313.73001099999999</v>
      </c>
      <c r="G7510" s="191">
        <v>110000000</v>
      </c>
      <c r="H7510" s="194">
        <f t="shared" si="117"/>
        <v>3.9681943092001537E-3</v>
      </c>
      <c r="I7510" s="193"/>
      <c r="J7510" s="197">
        <v>7508</v>
      </c>
      <c r="K7510" s="234">
        <v>3.9681943092001537E-3</v>
      </c>
      <c r="L7510" s="198">
        <v>1.9491364430145808E-2</v>
      </c>
    </row>
    <row r="7511" spans="1:12" ht="14.4" x14ac:dyDescent="0.3">
      <c r="A7511" s="7">
        <v>33252</v>
      </c>
      <c r="B7511" s="191">
        <v>315.23001099999999</v>
      </c>
      <c r="C7511" s="191">
        <v>315.23001099999999</v>
      </c>
      <c r="D7511" s="191">
        <v>309.35000600000001</v>
      </c>
      <c r="E7511" s="191">
        <v>312.48998999999998</v>
      </c>
      <c r="F7511" s="192">
        <v>312.48998999999998</v>
      </c>
      <c r="G7511" s="191">
        <v>120830000</v>
      </c>
      <c r="H7511" s="194">
        <f t="shared" si="117"/>
        <v>-8.6921324251706886E-3</v>
      </c>
      <c r="I7511" s="193"/>
      <c r="J7511" s="197">
        <v>7509</v>
      </c>
      <c r="K7511" s="234">
        <v>-8.6921324251706886E-3</v>
      </c>
      <c r="L7511" s="198">
        <v>1.9496150853406391E-2</v>
      </c>
    </row>
    <row r="7512" spans="1:12" ht="14.4" x14ac:dyDescent="0.3">
      <c r="A7512" s="7">
        <v>33249</v>
      </c>
      <c r="B7512" s="191">
        <v>314.52999899999998</v>
      </c>
      <c r="C7512" s="191">
        <v>315.23998999999998</v>
      </c>
      <c r="D7512" s="191">
        <v>313.58999599999999</v>
      </c>
      <c r="E7512" s="191">
        <v>315.23001099999999</v>
      </c>
      <c r="F7512" s="192">
        <v>315.23001099999999</v>
      </c>
      <c r="G7512" s="191">
        <v>123050000</v>
      </c>
      <c r="H7512" s="194">
        <f t="shared" si="117"/>
        <v>2.2255810327332726E-3</v>
      </c>
      <c r="I7512" s="193"/>
      <c r="J7512" s="197">
        <v>7510</v>
      </c>
      <c r="K7512" s="234">
        <v>2.2255810327332726E-3</v>
      </c>
      <c r="L7512" s="198">
        <v>1.949786045603397E-2</v>
      </c>
    </row>
    <row r="7513" spans="1:12" ht="14.4" x14ac:dyDescent="0.3">
      <c r="A7513" s="7">
        <v>33248</v>
      </c>
      <c r="B7513" s="191">
        <v>311.51001000000002</v>
      </c>
      <c r="C7513" s="191">
        <v>314.76998900000001</v>
      </c>
      <c r="D7513" s="191">
        <v>311.51001000000002</v>
      </c>
      <c r="E7513" s="191">
        <v>314.52999899999998</v>
      </c>
      <c r="F7513" s="192">
        <v>314.52999899999998</v>
      </c>
      <c r="G7513" s="191">
        <v>124510000</v>
      </c>
      <c r="H7513" s="194">
        <f t="shared" si="117"/>
        <v>9.7595720491692132E-3</v>
      </c>
      <c r="I7513" s="193"/>
      <c r="J7513" s="197">
        <v>7511</v>
      </c>
      <c r="K7513" s="234">
        <v>9.7595720491692132E-3</v>
      </c>
      <c r="L7513" s="198">
        <v>1.9499536115544579E-2</v>
      </c>
    </row>
    <row r="7514" spans="1:12" ht="14.4" x14ac:dyDescent="0.3">
      <c r="A7514" s="7">
        <v>33247</v>
      </c>
      <c r="B7514" s="191">
        <v>314.89999399999999</v>
      </c>
      <c r="C7514" s="191">
        <v>320.73001099999999</v>
      </c>
      <c r="D7514" s="191">
        <v>310.92999300000002</v>
      </c>
      <c r="E7514" s="191">
        <v>311.48998999999998</v>
      </c>
      <c r="F7514" s="192">
        <v>311.48998999999998</v>
      </c>
      <c r="G7514" s="191">
        <v>191100000</v>
      </c>
      <c r="H7514" s="194">
        <f t="shared" si="117"/>
        <v>-1.0828847459425531E-2</v>
      </c>
      <c r="I7514" s="193"/>
      <c r="J7514" s="197">
        <v>7512</v>
      </c>
      <c r="K7514" s="234">
        <v>-1.0828847459425531E-2</v>
      </c>
      <c r="L7514" s="198">
        <v>1.9518049434029211E-2</v>
      </c>
    </row>
    <row r="7515" spans="1:12" ht="14.4" x14ac:dyDescent="0.3">
      <c r="A7515" s="7">
        <v>33246</v>
      </c>
      <c r="B7515" s="191">
        <v>315.44000199999999</v>
      </c>
      <c r="C7515" s="191">
        <v>316.97000100000002</v>
      </c>
      <c r="D7515" s="191">
        <v>313.790009</v>
      </c>
      <c r="E7515" s="191">
        <v>314.89999399999999</v>
      </c>
      <c r="F7515" s="192">
        <v>314.89999399999999</v>
      </c>
      <c r="G7515" s="191">
        <v>143390000</v>
      </c>
      <c r="H7515" s="194">
        <f t="shared" si="117"/>
        <v>-1.7119198471219903E-3</v>
      </c>
      <c r="I7515" s="193"/>
      <c r="J7515" s="197">
        <v>7513</v>
      </c>
      <c r="K7515" s="234">
        <v>-1.7119198471219903E-3</v>
      </c>
      <c r="L7515" s="198">
        <v>1.9566671918125902E-2</v>
      </c>
    </row>
    <row r="7516" spans="1:12" ht="14.4" x14ac:dyDescent="0.3">
      <c r="A7516" s="7">
        <v>33245</v>
      </c>
      <c r="B7516" s="191">
        <v>320.97000100000002</v>
      </c>
      <c r="C7516" s="191">
        <v>320.97000100000002</v>
      </c>
      <c r="D7516" s="191">
        <v>315.44000199999999</v>
      </c>
      <c r="E7516" s="191">
        <v>315.44000199999999</v>
      </c>
      <c r="F7516" s="192">
        <v>315.44000199999999</v>
      </c>
      <c r="G7516" s="191">
        <v>130610000</v>
      </c>
      <c r="H7516" s="194">
        <f t="shared" si="117"/>
        <v>-1.7320866043613731E-2</v>
      </c>
      <c r="I7516" s="193"/>
      <c r="J7516" s="197">
        <v>7514</v>
      </c>
      <c r="K7516" s="234">
        <v>-1.7320866043613731E-2</v>
      </c>
      <c r="L7516" s="198">
        <v>1.9574486900938114E-2</v>
      </c>
    </row>
    <row r="7517" spans="1:12" ht="14.4" x14ac:dyDescent="0.3">
      <c r="A7517" s="7">
        <v>33242</v>
      </c>
      <c r="B7517" s="191">
        <v>321.91000400000001</v>
      </c>
      <c r="C7517" s="191">
        <v>322.35000600000001</v>
      </c>
      <c r="D7517" s="191">
        <v>318.86999500000002</v>
      </c>
      <c r="E7517" s="191">
        <v>321</v>
      </c>
      <c r="F7517" s="192">
        <v>321</v>
      </c>
      <c r="G7517" s="191">
        <v>140820000</v>
      </c>
      <c r="H7517" s="194">
        <f t="shared" si="117"/>
        <v>-2.8268894681509026E-3</v>
      </c>
      <c r="I7517" s="193"/>
      <c r="J7517" s="197">
        <v>7515</v>
      </c>
      <c r="K7517" s="234">
        <v>-2.8268894681509026E-3</v>
      </c>
      <c r="L7517" s="198">
        <v>1.9604752364532126E-2</v>
      </c>
    </row>
    <row r="7518" spans="1:12" ht="14.4" x14ac:dyDescent="0.3">
      <c r="A7518" s="7">
        <v>33241</v>
      </c>
      <c r="B7518" s="191">
        <v>326.459991</v>
      </c>
      <c r="C7518" s="191">
        <v>326.52999899999998</v>
      </c>
      <c r="D7518" s="191">
        <v>321.89999399999999</v>
      </c>
      <c r="E7518" s="191">
        <v>321.91000400000001</v>
      </c>
      <c r="F7518" s="192">
        <v>321.91000400000001</v>
      </c>
      <c r="G7518" s="191">
        <v>141450000</v>
      </c>
      <c r="H7518" s="194">
        <f t="shared" si="117"/>
        <v>-1.3907207330719902E-2</v>
      </c>
      <c r="I7518" s="193"/>
      <c r="J7518" s="197">
        <v>7516</v>
      </c>
      <c r="K7518" s="234">
        <v>-1.3907207330719902E-2</v>
      </c>
      <c r="L7518" s="198">
        <v>1.9636770757677391E-2</v>
      </c>
    </row>
    <row r="7519" spans="1:12" ht="14.4" x14ac:dyDescent="0.3">
      <c r="A7519" s="7">
        <v>33240</v>
      </c>
      <c r="B7519" s="191">
        <v>330.20001200000002</v>
      </c>
      <c r="C7519" s="191">
        <v>330.75</v>
      </c>
      <c r="D7519" s="191">
        <v>326.45001200000002</v>
      </c>
      <c r="E7519" s="191">
        <v>326.45001200000002</v>
      </c>
      <c r="F7519" s="192">
        <v>326.45001200000002</v>
      </c>
      <c r="G7519" s="191">
        <v>126280000</v>
      </c>
      <c r="H7519" s="194">
        <f t="shared" si="117"/>
        <v>-1.1416597990986044E-2</v>
      </c>
      <c r="I7519" s="193"/>
      <c r="J7519" s="197">
        <v>7517</v>
      </c>
      <c r="K7519" s="234">
        <v>-1.1416597990986044E-2</v>
      </c>
      <c r="L7519" s="198">
        <v>1.9654319947892851E-2</v>
      </c>
    </row>
    <row r="7520" spans="1:12" ht="14.4" x14ac:dyDescent="0.3">
      <c r="A7520" s="7">
        <v>33238</v>
      </c>
      <c r="B7520" s="191">
        <v>328.709991</v>
      </c>
      <c r="C7520" s="191">
        <v>330.23001099999999</v>
      </c>
      <c r="D7520" s="191">
        <v>327.5</v>
      </c>
      <c r="E7520" s="191">
        <v>330.22000100000002</v>
      </c>
      <c r="F7520" s="192">
        <v>330.22000100000002</v>
      </c>
      <c r="G7520" s="191">
        <v>114130000</v>
      </c>
      <c r="H7520" s="194">
        <f t="shared" si="117"/>
        <v>4.5631540381992144E-3</v>
      </c>
      <c r="I7520" s="193"/>
      <c r="J7520" s="197">
        <v>7518</v>
      </c>
      <c r="K7520" s="234">
        <v>4.5631540381992144E-3</v>
      </c>
      <c r="L7520" s="198">
        <v>1.9656504590117325E-2</v>
      </c>
    </row>
    <row r="7521" spans="1:12" ht="14.4" x14ac:dyDescent="0.3">
      <c r="A7521" s="7">
        <v>33235</v>
      </c>
      <c r="B7521" s="191">
        <v>328.290009</v>
      </c>
      <c r="C7521" s="191">
        <v>328.72000100000002</v>
      </c>
      <c r="D7521" s="191">
        <v>327.23998999999998</v>
      </c>
      <c r="E7521" s="191">
        <v>328.72000100000002</v>
      </c>
      <c r="F7521" s="192">
        <v>328.72000100000002</v>
      </c>
      <c r="G7521" s="191">
        <v>111030000</v>
      </c>
      <c r="H7521" s="194">
        <f t="shared" si="117"/>
        <v>1.3097931347646557E-3</v>
      </c>
      <c r="I7521" s="193"/>
      <c r="J7521" s="197">
        <v>7519</v>
      </c>
      <c r="K7521" s="234">
        <v>1.3097931347646557E-3</v>
      </c>
      <c r="L7521" s="198">
        <v>1.9684821453775547E-2</v>
      </c>
    </row>
    <row r="7522" spans="1:12" ht="14.4" x14ac:dyDescent="0.3">
      <c r="A7522" s="7">
        <v>33234</v>
      </c>
      <c r="B7522" s="191">
        <v>330.85000600000001</v>
      </c>
      <c r="C7522" s="191">
        <v>331.040009</v>
      </c>
      <c r="D7522" s="191">
        <v>328.23001099999999</v>
      </c>
      <c r="E7522" s="191">
        <v>328.290009</v>
      </c>
      <c r="F7522" s="192">
        <v>328.290009</v>
      </c>
      <c r="G7522" s="191">
        <v>102900000</v>
      </c>
      <c r="H7522" s="194">
        <f t="shared" si="117"/>
        <v>-7.7376362507909696E-3</v>
      </c>
      <c r="I7522" s="193"/>
      <c r="J7522" s="197">
        <v>7520</v>
      </c>
      <c r="K7522" s="234">
        <v>-7.7376362507909696E-3</v>
      </c>
      <c r="L7522" s="198">
        <v>1.9736220659340709E-2</v>
      </c>
    </row>
    <row r="7523" spans="1:12" ht="14.4" x14ac:dyDescent="0.3">
      <c r="A7523" s="7">
        <v>33233</v>
      </c>
      <c r="B7523" s="191">
        <v>329.89001500000001</v>
      </c>
      <c r="C7523" s="191">
        <v>331.69000199999999</v>
      </c>
      <c r="D7523" s="191">
        <v>329.89001500000001</v>
      </c>
      <c r="E7523" s="191">
        <v>330.85000600000001</v>
      </c>
      <c r="F7523" s="192">
        <v>330.85000600000001</v>
      </c>
      <c r="G7523" s="191">
        <v>78730000</v>
      </c>
      <c r="H7523" s="194">
        <f t="shared" si="117"/>
        <v>2.8796969302158134E-3</v>
      </c>
      <c r="I7523" s="193"/>
      <c r="J7523" s="197">
        <v>7521</v>
      </c>
      <c r="K7523" s="234">
        <v>2.8796969302158134E-3</v>
      </c>
      <c r="L7523" s="198">
        <v>1.9837043916186282E-2</v>
      </c>
    </row>
    <row r="7524" spans="1:12" ht="14.4" x14ac:dyDescent="0.3">
      <c r="A7524" s="7">
        <v>33231</v>
      </c>
      <c r="B7524" s="191">
        <v>331.73998999999998</v>
      </c>
      <c r="C7524" s="191">
        <v>331.73998999999998</v>
      </c>
      <c r="D7524" s="191">
        <v>329.16000400000001</v>
      </c>
      <c r="E7524" s="191">
        <v>329.89999399999999</v>
      </c>
      <c r="F7524" s="192">
        <v>329.89999399999999</v>
      </c>
      <c r="G7524" s="191">
        <v>57200000</v>
      </c>
      <c r="H7524" s="194">
        <f t="shared" si="117"/>
        <v>-5.5765064054257955E-3</v>
      </c>
      <c r="I7524" s="193"/>
      <c r="J7524" s="197">
        <v>7522</v>
      </c>
      <c r="K7524" s="234">
        <v>-5.5765064054257955E-3</v>
      </c>
      <c r="L7524" s="198">
        <v>1.9857865322109466E-2</v>
      </c>
    </row>
    <row r="7525" spans="1:12" ht="14.4" x14ac:dyDescent="0.3">
      <c r="A7525" s="7">
        <v>33228</v>
      </c>
      <c r="B7525" s="191">
        <v>330.11999500000002</v>
      </c>
      <c r="C7525" s="191">
        <v>332.47000100000002</v>
      </c>
      <c r="D7525" s="191">
        <v>330.11999500000002</v>
      </c>
      <c r="E7525" s="191">
        <v>331.75</v>
      </c>
      <c r="F7525" s="192">
        <v>331.75</v>
      </c>
      <c r="G7525" s="191">
        <v>233400000</v>
      </c>
      <c r="H7525" s="194">
        <f t="shared" si="117"/>
        <v>4.9376136698414249E-3</v>
      </c>
      <c r="I7525" s="193"/>
      <c r="J7525" s="197">
        <v>7523</v>
      </c>
      <c r="K7525" s="234">
        <v>4.9376136698414249E-3</v>
      </c>
      <c r="L7525" s="198">
        <v>1.9862053931736401E-2</v>
      </c>
    </row>
    <row r="7526" spans="1:12" ht="14.4" x14ac:dyDescent="0.3">
      <c r="A7526" s="7">
        <v>33227</v>
      </c>
      <c r="B7526" s="191">
        <v>330.20001200000002</v>
      </c>
      <c r="C7526" s="191">
        <v>330.73998999999998</v>
      </c>
      <c r="D7526" s="191">
        <v>326.94000199999999</v>
      </c>
      <c r="E7526" s="191">
        <v>330.11999500000002</v>
      </c>
      <c r="F7526" s="192">
        <v>330.11999500000002</v>
      </c>
      <c r="G7526" s="191">
        <v>174700000</v>
      </c>
      <c r="H7526" s="194">
        <f t="shared" si="117"/>
        <v>-2.4232888277423201E-4</v>
      </c>
      <c r="I7526" s="193"/>
      <c r="J7526" s="197">
        <v>7524</v>
      </c>
      <c r="K7526" s="234">
        <v>-2.4232888277423201E-4</v>
      </c>
      <c r="L7526" s="198">
        <v>1.9909090066035508E-2</v>
      </c>
    </row>
    <row r="7527" spans="1:12" ht="14.4" x14ac:dyDescent="0.3">
      <c r="A7527" s="7">
        <v>33226</v>
      </c>
      <c r="B7527" s="191">
        <v>330.040009</v>
      </c>
      <c r="C7527" s="191">
        <v>330.79998799999998</v>
      </c>
      <c r="D7527" s="191">
        <v>329.39001500000001</v>
      </c>
      <c r="E7527" s="191">
        <v>330.20001200000002</v>
      </c>
      <c r="F7527" s="192">
        <v>330.20001200000002</v>
      </c>
      <c r="G7527" s="191">
        <v>180380000</v>
      </c>
      <c r="H7527" s="194">
        <f t="shared" si="117"/>
        <v>4.5454932723715285E-4</v>
      </c>
      <c r="I7527" s="193"/>
      <c r="J7527" s="197">
        <v>7525</v>
      </c>
      <c r="K7527" s="234">
        <v>4.5454932723715285E-4</v>
      </c>
      <c r="L7527" s="198">
        <v>1.9927210178342883E-2</v>
      </c>
    </row>
    <row r="7528" spans="1:12" ht="14.4" x14ac:dyDescent="0.3">
      <c r="A7528" s="7">
        <v>33225</v>
      </c>
      <c r="B7528" s="191">
        <v>326.01998900000001</v>
      </c>
      <c r="C7528" s="191">
        <v>330.42999300000002</v>
      </c>
      <c r="D7528" s="191">
        <v>325.75</v>
      </c>
      <c r="E7528" s="191">
        <v>330.04998799999998</v>
      </c>
      <c r="F7528" s="192">
        <v>330.04998799999998</v>
      </c>
      <c r="G7528" s="191">
        <v>176460000</v>
      </c>
      <c r="H7528" s="194">
        <f t="shared" si="117"/>
        <v>1.2361202183832892E-2</v>
      </c>
      <c r="I7528" s="193"/>
      <c r="J7528" s="197">
        <v>7526</v>
      </c>
      <c r="K7528" s="234">
        <v>1.2361202183832892E-2</v>
      </c>
      <c r="L7528" s="198">
        <v>1.9927847920801343E-2</v>
      </c>
    </row>
    <row r="7529" spans="1:12" ht="14.4" x14ac:dyDescent="0.3">
      <c r="A7529" s="7">
        <v>33224</v>
      </c>
      <c r="B7529" s="191">
        <v>326.82000699999998</v>
      </c>
      <c r="C7529" s="191">
        <v>326.82000699999998</v>
      </c>
      <c r="D7529" s="191">
        <v>324.459991</v>
      </c>
      <c r="E7529" s="191">
        <v>326.01998900000001</v>
      </c>
      <c r="F7529" s="192">
        <v>326.01998900000001</v>
      </c>
      <c r="G7529" s="191">
        <v>118560000</v>
      </c>
      <c r="H7529" s="194">
        <f t="shared" si="117"/>
        <v>-2.447885633880321E-3</v>
      </c>
      <c r="I7529" s="193"/>
      <c r="J7529" s="197">
        <v>7527</v>
      </c>
      <c r="K7529" s="234">
        <v>-2.447885633880321E-3</v>
      </c>
      <c r="L7529" s="198">
        <v>1.9940960362198046E-2</v>
      </c>
    </row>
    <row r="7530" spans="1:12" ht="14.4" x14ac:dyDescent="0.3">
      <c r="A7530" s="7">
        <v>33221</v>
      </c>
      <c r="B7530" s="191">
        <v>329.33999599999999</v>
      </c>
      <c r="C7530" s="191">
        <v>329.33999599999999</v>
      </c>
      <c r="D7530" s="191">
        <v>325.16000400000001</v>
      </c>
      <c r="E7530" s="191">
        <v>326.82000699999998</v>
      </c>
      <c r="F7530" s="192">
        <v>326.82000699999998</v>
      </c>
      <c r="G7530" s="191">
        <v>151010000</v>
      </c>
      <c r="H7530" s="194">
        <f t="shared" si="117"/>
        <v>-7.6516336631036143E-3</v>
      </c>
      <c r="I7530" s="193"/>
      <c r="J7530" s="197">
        <v>7528</v>
      </c>
      <c r="K7530" s="234">
        <v>-7.6516336631036143E-3</v>
      </c>
      <c r="L7530" s="198">
        <v>2.0009244470040845E-2</v>
      </c>
    </row>
    <row r="7531" spans="1:12" ht="14.4" x14ac:dyDescent="0.3">
      <c r="A7531" s="7">
        <v>33220</v>
      </c>
      <c r="B7531" s="191">
        <v>330.14001500000001</v>
      </c>
      <c r="C7531" s="191">
        <v>330.57998700000002</v>
      </c>
      <c r="D7531" s="191">
        <v>328.76998900000001</v>
      </c>
      <c r="E7531" s="191">
        <v>329.33999599999999</v>
      </c>
      <c r="F7531" s="192">
        <v>329.33999599999999</v>
      </c>
      <c r="G7531" s="191">
        <v>162110000</v>
      </c>
      <c r="H7531" s="194">
        <f t="shared" si="117"/>
        <v>-2.5742935729471529E-3</v>
      </c>
      <c r="I7531" s="193"/>
      <c r="J7531" s="197">
        <v>7529</v>
      </c>
      <c r="K7531" s="234">
        <v>-2.5742935729471529E-3</v>
      </c>
      <c r="L7531" s="198">
        <v>2.0010019963388522E-2</v>
      </c>
    </row>
    <row r="7532" spans="1:12" ht="14.4" x14ac:dyDescent="0.3">
      <c r="A7532" s="7">
        <v>33219</v>
      </c>
      <c r="B7532" s="191">
        <v>326.44000199999999</v>
      </c>
      <c r="C7532" s="191">
        <v>330.35998499999999</v>
      </c>
      <c r="D7532" s="191">
        <v>326.44000199999999</v>
      </c>
      <c r="E7532" s="191">
        <v>330.19000199999999</v>
      </c>
      <c r="F7532" s="192">
        <v>330.19000199999999</v>
      </c>
      <c r="G7532" s="191">
        <v>182270000</v>
      </c>
      <c r="H7532" s="194">
        <f t="shared" si="117"/>
        <v>1.1487562728295781E-2</v>
      </c>
      <c r="I7532" s="193"/>
      <c r="J7532" s="197">
        <v>7530</v>
      </c>
      <c r="K7532" s="234">
        <v>1.1487562728295781E-2</v>
      </c>
      <c r="L7532" s="198">
        <v>2.0144986322044665E-2</v>
      </c>
    </row>
    <row r="7533" spans="1:12" ht="14.4" x14ac:dyDescent="0.3">
      <c r="A7533" s="7">
        <v>33218</v>
      </c>
      <c r="B7533" s="191">
        <v>328.88000499999998</v>
      </c>
      <c r="C7533" s="191">
        <v>328.88000499999998</v>
      </c>
      <c r="D7533" s="191">
        <v>325.64999399999999</v>
      </c>
      <c r="E7533" s="191">
        <v>326.44000199999999</v>
      </c>
      <c r="F7533" s="192">
        <v>326.44000199999999</v>
      </c>
      <c r="G7533" s="191">
        <v>145330000</v>
      </c>
      <c r="H7533" s="194">
        <f t="shared" si="117"/>
        <v>-7.4493383449175631E-3</v>
      </c>
      <c r="I7533" s="193"/>
      <c r="J7533" s="197">
        <v>7531</v>
      </c>
      <c r="K7533" s="234">
        <v>-7.4493383449175631E-3</v>
      </c>
      <c r="L7533" s="198">
        <v>2.0168027248230271E-2</v>
      </c>
    </row>
    <row r="7534" spans="1:12" ht="14.4" x14ac:dyDescent="0.3">
      <c r="A7534" s="7">
        <v>33217</v>
      </c>
      <c r="B7534" s="191">
        <v>327.75</v>
      </c>
      <c r="C7534" s="191">
        <v>328.97000100000002</v>
      </c>
      <c r="D7534" s="191">
        <v>326.14999399999999</v>
      </c>
      <c r="E7534" s="191">
        <v>328.89001500000001</v>
      </c>
      <c r="F7534" s="192">
        <v>328.89001500000001</v>
      </c>
      <c r="G7534" s="191">
        <v>138650000</v>
      </c>
      <c r="H7534" s="194">
        <f t="shared" si="117"/>
        <v>3.4783066361556226E-3</v>
      </c>
      <c r="I7534" s="193"/>
      <c r="J7534" s="197">
        <v>7532</v>
      </c>
      <c r="K7534" s="234">
        <v>3.4783066361556226E-3</v>
      </c>
      <c r="L7534" s="198">
        <v>2.0274225992692685E-2</v>
      </c>
    </row>
    <row r="7535" spans="1:12" ht="14.4" x14ac:dyDescent="0.3">
      <c r="A7535" s="7">
        <v>33214</v>
      </c>
      <c r="B7535" s="191">
        <v>329.08999599999999</v>
      </c>
      <c r="C7535" s="191">
        <v>329.39001500000001</v>
      </c>
      <c r="D7535" s="191">
        <v>326.39001500000001</v>
      </c>
      <c r="E7535" s="191">
        <v>327.75</v>
      </c>
      <c r="F7535" s="192">
        <v>327.75</v>
      </c>
      <c r="G7535" s="191">
        <v>164950000</v>
      </c>
      <c r="H7535" s="194">
        <f t="shared" si="117"/>
        <v>-4.0113257723909659E-3</v>
      </c>
      <c r="I7535" s="193"/>
      <c r="J7535" s="197">
        <v>7533</v>
      </c>
      <c r="K7535" s="234">
        <v>-4.0113257723909659E-3</v>
      </c>
      <c r="L7535" s="198">
        <v>2.0283700930896903E-2</v>
      </c>
    </row>
    <row r="7536" spans="1:12" ht="14.4" x14ac:dyDescent="0.3">
      <c r="A7536" s="7">
        <v>33213</v>
      </c>
      <c r="B7536" s="191">
        <v>329.94000199999999</v>
      </c>
      <c r="C7536" s="191">
        <v>333.98001099999999</v>
      </c>
      <c r="D7536" s="191">
        <v>328.36999500000002</v>
      </c>
      <c r="E7536" s="191">
        <v>329.07000699999998</v>
      </c>
      <c r="F7536" s="192">
        <v>329.07000699999998</v>
      </c>
      <c r="G7536" s="191">
        <v>256380000</v>
      </c>
      <c r="H7536" s="194">
        <f t="shared" si="117"/>
        <v>-2.5764002379570941E-3</v>
      </c>
      <c r="I7536" s="193"/>
      <c r="J7536" s="197">
        <v>7534</v>
      </c>
      <c r="K7536" s="234">
        <v>-2.5764002379570941E-3</v>
      </c>
      <c r="L7536" s="198">
        <v>2.035241603228204E-2</v>
      </c>
    </row>
    <row r="7537" spans="1:12" ht="14.4" x14ac:dyDescent="0.3">
      <c r="A7537" s="7">
        <v>33212</v>
      </c>
      <c r="B7537" s="191">
        <v>326.35998499999999</v>
      </c>
      <c r="C7537" s="191">
        <v>329.92001299999998</v>
      </c>
      <c r="D7537" s="191">
        <v>325.66000400000001</v>
      </c>
      <c r="E7537" s="191">
        <v>329.92001299999998</v>
      </c>
      <c r="F7537" s="192">
        <v>329.92001299999998</v>
      </c>
      <c r="G7537" s="191">
        <v>205820000</v>
      </c>
      <c r="H7537" s="194">
        <f t="shared" si="117"/>
        <v>1.0939196979821644E-2</v>
      </c>
      <c r="I7537" s="193"/>
      <c r="J7537" s="197">
        <v>7535</v>
      </c>
      <c r="K7537" s="234">
        <v>1.0939196979821644E-2</v>
      </c>
      <c r="L7537" s="198">
        <v>2.0418716841497497E-2</v>
      </c>
    </row>
    <row r="7538" spans="1:12" ht="14.4" x14ac:dyDescent="0.3">
      <c r="A7538" s="7">
        <v>33211</v>
      </c>
      <c r="B7538" s="191">
        <v>324.10998499999999</v>
      </c>
      <c r="C7538" s="191">
        <v>326.76998900000001</v>
      </c>
      <c r="D7538" s="191">
        <v>321.97000100000002</v>
      </c>
      <c r="E7538" s="191">
        <v>326.35000600000001</v>
      </c>
      <c r="F7538" s="192">
        <v>326.35000600000001</v>
      </c>
      <c r="G7538" s="191">
        <v>185820000</v>
      </c>
      <c r="H7538" s="194">
        <f t="shared" si="117"/>
        <v>6.9423016301949714E-3</v>
      </c>
      <c r="I7538" s="193"/>
      <c r="J7538" s="197">
        <v>7536</v>
      </c>
      <c r="K7538" s="234">
        <v>6.9423016301949714E-3</v>
      </c>
      <c r="L7538" s="198">
        <v>2.0435540675552089E-2</v>
      </c>
    </row>
    <row r="7539" spans="1:12" ht="14.4" x14ac:dyDescent="0.3">
      <c r="A7539" s="7">
        <v>33210</v>
      </c>
      <c r="B7539" s="191">
        <v>322.23001099999999</v>
      </c>
      <c r="C7539" s="191">
        <v>324.89999399999999</v>
      </c>
      <c r="D7539" s="191">
        <v>322.23001099999999</v>
      </c>
      <c r="E7539" s="191">
        <v>324.10000600000001</v>
      </c>
      <c r="F7539" s="192">
        <v>324.10000600000001</v>
      </c>
      <c r="G7539" s="191">
        <v>177000000</v>
      </c>
      <c r="H7539" s="194">
        <f t="shared" si="117"/>
        <v>5.8345384959513505E-3</v>
      </c>
      <c r="I7539" s="193"/>
      <c r="J7539" s="197">
        <v>7537</v>
      </c>
      <c r="K7539" s="234">
        <v>5.8345384959513505E-3</v>
      </c>
      <c r="L7539" s="198">
        <v>2.047447430375695E-2</v>
      </c>
    </row>
    <row r="7540" spans="1:12" ht="14.4" x14ac:dyDescent="0.3">
      <c r="A7540" s="7">
        <v>33207</v>
      </c>
      <c r="B7540" s="191">
        <v>316.42001299999998</v>
      </c>
      <c r="C7540" s="191">
        <v>323.01998900000001</v>
      </c>
      <c r="D7540" s="191">
        <v>315.42001299999998</v>
      </c>
      <c r="E7540" s="191">
        <v>322.22000100000002</v>
      </c>
      <c r="F7540" s="192">
        <v>322.22000100000002</v>
      </c>
      <c r="G7540" s="191">
        <v>192350000</v>
      </c>
      <c r="H7540" s="194">
        <f t="shared" si="117"/>
        <v>1.8330028954268586E-2</v>
      </c>
      <c r="I7540" s="193"/>
      <c r="J7540" s="197">
        <v>7538</v>
      </c>
      <c r="K7540" s="234">
        <v>1.8330028954268586E-2</v>
      </c>
      <c r="L7540" s="198">
        <v>2.0510161545749885E-2</v>
      </c>
    </row>
    <row r="7541" spans="1:12" ht="14.4" x14ac:dyDescent="0.3">
      <c r="A7541" s="7">
        <v>33206</v>
      </c>
      <c r="B7541" s="191">
        <v>317.95001200000002</v>
      </c>
      <c r="C7541" s="191">
        <v>317.95001200000002</v>
      </c>
      <c r="D7541" s="191">
        <v>315.02999899999998</v>
      </c>
      <c r="E7541" s="191">
        <v>316.42001299999998</v>
      </c>
      <c r="F7541" s="192">
        <v>316.42001299999998</v>
      </c>
      <c r="G7541" s="191">
        <v>140920000</v>
      </c>
      <c r="H7541" s="194">
        <f t="shared" si="117"/>
        <v>-4.8120740438909997E-3</v>
      </c>
      <c r="I7541" s="193"/>
      <c r="J7541" s="197">
        <v>7539</v>
      </c>
      <c r="K7541" s="234">
        <v>-4.8120740438909997E-3</v>
      </c>
      <c r="L7541" s="198">
        <v>2.0525668952536026E-2</v>
      </c>
    </row>
    <row r="7542" spans="1:12" ht="14.4" x14ac:dyDescent="0.3">
      <c r="A7542" s="7">
        <v>33205</v>
      </c>
      <c r="B7542" s="191">
        <v>318.10998499999999</v>
      </c>
      <c r="C7542" s="191">
        <v>319.959991</v>
      </c>
      <c r="D7542" s="191">
        <v>317.61999500000002</v>
      </c>
      <c r="E7542" s="191">
        <v>317.95001200000002</v>
      </c>
      <c r="F7542" s="192">
        <v>317.95001200000002</v>
      </c>
      <c r="G7542" s="191">
        <v>145490000</v>
      </c>
      <c r="H7542" s="194">
        <f t="shared" si="117"/>
        <v>-4.7153095621127531E-4</v>
      </c>
      <c r="I7542" s="193"/>
      <c r="J7542" s="197">
        <v>7540</v>
      </c>
      <c r="K7542" s="234">
        <v>-4.7153095621127531E-4</v>
      </c>
      <c r="L7542" s="198">
        <v>2.0746690363104087E-2</v>
      </c>
    </row>
    <row r="7543" spans="1:12" ht="14.4" x14ac:dyDescent="0.3">
      <c r="A7543" s="7">
        <v>33204</v>
      </c>
      <c r="B7543" s="191">
        <v>316.51001000000002</v>
      </c>
      <c r="C7543" s="191">
        <v>318.69000199999999</v>
      </c>
      <c r="D7543" s="191">
        <v>315.79998799999998</v>
      </c>
      <c r="E7543" s="191">
        <v>318.10000600000001</v>
      </c>
      <c r="F7543" s="192">
        <v>318.10000600000001</v>
      </c>
      <c r="G7543" s="191">
        <v>147590000</v>
      </c>
      <c r="H7543" s="194">
        <f t="shared" si="117"/>
        <v>5.0235251643383572E-3</v>
      </c>
      <c r="I7543" s="193"/>
      <c r="J7543" s="197">
        <v>7541</v>
      </c>
      <c r="K7543" s="234">
        <v>5.0235251643383572E-3</v>
      </c>
      <c r="L7543" s="198">
        <v>2.0857941068587953E-2</v>
      </c>
    </row>
    <row r="7544" spans="1:12" ht="14.4" x14ac:dyDescent="0.3">
      <c r="A7544" s="7">
        <v>33203</v>
      </c>
      <c r="B7544" s="191">
        <v>315.07998700000002</v>
      </c>
      <c r="C7544" s="191">
        <v>316.51001000000002</v>
      </c>
      <c r="D7544" s="191">
        <v>311.48001099999999</v>
      </c>
      <c r="E7544" s="191">
        <v>316.51001000000002</v>
      </c>
      <c r="F7544" s="192">
        <v>316.51001000000002</v>
      </c>
      <c r="G7544" s="191">
        <v>131540000</v>
      </c>
      <c r="H7544" s="194">
        <f t="shared" si="117"/>
        <v>4.4747825234887966E-3</v>
      </c>
      <c r="I7544" s="193"/>
      <c r="J7544" s="197">
        <v>7542</v>
      </c>
      <c r="K7544" s="234">
        <v>4.4747825234887966E-3</v>
      </c>
      <c r="L7544" s="198">
        <v>2.0861340857339827E-2</v>
      </c>
    </row>
    <row r="7545" spans="1:12" ht="14.4" x14ac:dyDescent="0.3">
      <c r="A7545" s="7">
        <v>33200</v>
      </c>
      <c r="B7545" s="191">
        <v>316.02999899999998</v>
      </c>
      <c r="C7545" s="191">
        <v>317.29998799999998</v>
      </c>
      <c r="D7545" s="191">
        <v>315.05999800000001</v>
      </c>
      <c r="E7545" s="191">
        <v>315.10000600000001</v>
      </c>
      <c r="F7545" s="192">
        <v>315.10000600000001</v>
      </c>
      <c r="G7545" s="191">
        <v>63350000</v>
      </c>
      <c r="H7545" s="194">
        <f t="shared" si="117"/>
        <v>-2.9427364583827619E-3</v>
      </c>
      <c r="I7545" s="193"/>
      <c r="J7545" s="197">
        <v>7543</v>
      </c>
      <c r="K7545" s="234">
        <v>-2.9427364583827619E-3</v>
      </c>
      <c r="L7545" s="198">
        <v>2.1143508740817721E-2</v>
      </c>
    </row>
    <row r="7546" spans="1:12" ht="14.4" x14ac:dyDescent="0.3">
      <c r="A7546" s="7">
        <v>33198</v>
      </c>
      <c r="B7546" s="191">
        <v>315.30999800000001</v>
      </c>
      <c r="C7546" s="191">
        <v>316.14999399999999</v>
      </c>
      <c r="D7546" s="191">
        <v>312.42001299999998</v>
      </c>
      <c r="E7546" s="191">
        <v>316.02999899999998</v>
      </c>
      <c r="F7546" s="192">
        <v>316.02999899999998</v>
      </c>
      <c r="G7546" s="191">
        <v>140660000</v>
      </c>
      <c r="H7546" s="194">
        <f t="shared" si="117"/>
        <v>2.2834702501249829E-3</v>
      </c>
      <c r="I7546" s="193"/>
      <c r="J7546" s="197">
        <v>7544</v>
      </c>
      <c r="K7546" s="234">
        <v>2.2834702501249829E-3</v>
      </c>
      <c r="L7546" s="198">
        <v>2.1179254099958567E-2</v>
      </c>
    </row>
    <row r="7547" spans="1:12" ht="14.4" x14ac:dyDescent="0.3">
      <c r="A7547" s="7">
        <v>33197</v>
      </c>
      <c r="B7547" s="191">
        <v>319.33999599999999</v>
      </c>
      <c r="C7547" s="191">
        <v>319.33999599999999</v>
      </c>
      <c r="D7547" s="191">
        <v>315.30999800000001</v>
      </c>
      <c r="E7547" s="191">
        <v>315.30999800000001</v>
      </c>
      <c r="F7547" s="192">
        <v>315.30999800000001</v>
      </c>
      <c r="G7547" s="191">
        <v>161170000</v>
      </c>
      <c r="H7547" s="194">
        <f t="shared" si="117"/>
        <v>-1.2619772187884595E-2</v>
      </c>
      <c r="I7547" s="193"/>
      <c r="J7547" s="197">
        <v>7545</v>
      </c>
      <c r="K7547" s="234">
        <v>-1.2619772187884595E-2</v>
      </c>
      <c r="L7547" s="198">
        <v>2.119368395127804E-2</v>
      </c>
    </row>
    <row r="7548" spans="1:12" ht="14.4" x14ac:dyDescent="0.3">
      <c r="A7548" s="7">
        <v>33196</v>
      </c>
      <c r="B7548" s="191">
        <v>317.14999399999999</v>
      </c>
      <c r="C7548" s="191">
        <v>319.39001500000001</v>
      </c>
      <c r="D7548" s="191">
        <v>317.14999399999999</v>
      </c>
      <c r="E7548" s="191">
        <v>319.33999599999999</v>
      </c>
      <c r="F7548" s="192">
        <v>319.33999599999999</v>
      </c>
      <c r="G7548" s="191">
        <v>140950000</v>
      </c>
      <c r="H7548" s="194">
        <f t="shared" si="117"/>
        <v>7.0005078046244543E-3</v>
      </c>
      <c r="I7548" s="193"/>
      <c r="J7548" s="197">
        <v>7546</v>
      </c>
      <c r="K7548" s="234">
        <v>7.0005078046244543E-3</v>
      </c>
      <c r="L7548" s="198">
        <v>2.1194392870525509E-2</v>
      </c>
    </row>
    <row r="7549" spans="1:12" ht="14.4" x14ac:dyDescent="0.3">
      <c r="A7549" s="7">
        <v>33193</v>
      </c>
      <c r="B7549" s="191">
        <v>317.01998900000001</v>
      </c>
      <c r="C7549" s="191">
        <v>318.79998799999998</v>
      </c>
      <c r="D7549" s="191">
        <v>314.98998999999998</v>
      </c>
      <c r="E7549" s="191">
        <v>317.11999500000002</v>
      </c>
      <c r="F7549" s="192">
        <v>317.11999500000002</v>
      </c>
      <c r="G7549" s="191">
        <v>165440000</v>
      </c>
      <c r="H7549" s="194">
        <f t="shared" si="117"/>
        <v>3.1545644902538809E-4</v>
      </c>
      <c r="I7549" s="193"/>
      <c r="J7549" s="197">
        <v>7547</v>
      </c>
      <c r="K7549" s="234">
        <v>3.1545644902538809E-4</v>
      </c>
      <c r="L7549" s="198">
        <v>2.1208856280910172E-2</v>
      </c>
    </row>
    <row r="7550" spans="1:12" ht="14.4" x14ac:dyDescent="0.3">
      <c r="A7550" s="7">
        <v>33192</v>
      </c>
      <c r="B7550" s="191">
        <v>320.39999399999999</v>
      </c>
      <c r="C7550" s="191">
        <v>320.39999399999999</v>
      </c>
      <c r="D7550" s="191">
        <v>316.13000499999998</v>
      </c>
      <c r="E7550" s="191">
        <v>317.01998900000001</v>
      </c>
      <c r="F7550" s="192">
        <v>317.01998900000001</v>
      </c>
      <c r="G7550" s="191">
        <v>151370000</v>
      </c>
      <c r="H7550" s="194">
        <f t="shared" si="117"/>
        <v>-1.0549329161348183E-2</v>
      </c>
      <c r="I7550" s="193"/>
      <c r="J7550" s="197">
        <v>7548</v>
      </c>
      <c r="K7550" s="234">
        <v>-1.0549329161348183E-2</v>
      </c>
      <c r="L7550" s="198">
        <v>2.1235077047764311E-2</v>
      </c>
    </row>
    <row r="7551" spans="1:12" ht="14.4" x14ac:dyDescent="0.3">
      <c r="A7551" s="7">
        <v>33191</v>
      </c>
      <c r="B7551" s="191">
        <v>317.66000400000001</v>
      </c>
      <c r="C7551" s="191">
        <v>321.70001200000002</v>
      </c>
      <c r="D7551" s="191">
        <v>317.23001099999999</v>
      </c>
      <c r="E7551" s="191">
        <v>320.39999399999999</v>
      </c>
      <c r="F7551" s="192">
        <v>320.39999399999999</v>
      </c>
      <c r="G7551" s="191">
        <v>179310000</v>
      </c>
      <c r="H7551" s="194">
        <f t="shared" si="117"/>
        <v>8.593763617216239E-3</v>
      </c>
      <c r="I7551" s="193"/>
      <c r="J7551" s="197">
        <v>7549</v>
      </c>
      <c r="K7551" s="234">
        <v>8.593763617216239E-3</v>
      </c>
      <c r="L7551" s="198">
        <v>2.1252059348645658E-2</v>
      </c>
    </row>
    <row r="7552" spans="1:12" ht="14.4" x14ac:dyDescent="0.3">
      <c r="A7552" s="7">
        <v>33190</v>
      </c>
      <c r="B7552" s="191">
        <v>319.48001099999999</v>
      </c>
      <c r="C7552" s="191">
        <v>319.48001099999999</v>
      </c>
      <c r="D7552" s="191">
        <v>317.26001000000002</v>
      </c>
      <c r="E7552" s="191">
        <v>317.67001299999998</v>
      </c>
      <c r="F7552" s="192">
        <v>317.67001299999998</v>
      </c>
      <c r="G7552" s="191">
        <v>160240000</v>
      </c>
      <c r="H7552" s="194">
        <f t="shared" si="117"/>
        <v>-5.6654499113561359E-3</v>
      </c>
      <c r="I7552" s="193"/>
      <c r="J7552" s="197">
        <v>7550</v>
      </c>
      <c r="K7552" s="234">
        <v>-5.6654499113561359E-3</v>
      </c>
      <c r="L7552" s="198">
        <v>2.1304608556076708E-2</v>
      </c>
    </row>
    <row r="7553" spans="1:12" ht="14.4" x14ac:dyDescent="0.3">
      <c r="A7553" s="7">
        <v>33189</v>
      </c>
      <c r="B7553" s="191">
        <v>313.73998999999998</v>
      </c>
      <c r="C7553" s="191">
        <v>319.76998900000001</v>
      </c>
      <c r="D7553" s="191">
        <v>313.73001099999999</v>
      </c>
      <c r="E7553" s="191">
        <v>319.48001099999999</v>
      </c>
      <c r="F7553" s="192">
        <v>319.48001099999999</v>
      </c>
      <c r="G7553" s="191">
        <v>161390000</v>
      </c>
      <c r="H7553" s="194">
        <f t="shared" si="117"/>
        <v>1.8295471355118019E-2</v>
      </c>
      <c r="I7553" s="193"/>
      <c r="J7553" s="197">
        <v>7551</v>
      </c>
      <c r="K7553" s="234">
        <v>1.8295471355118019E-2</v>
      </c>
      <c r="L7553" s="198">
        <v>2.1336134981703621E-2</v>
      </c>
    </row>
    <row r="7554" spans="1:12" ht="14.4" x14ac:dyDescent="0.3">
      <c r="A7554" s="7">
        <v>33186</v>
      </c>
      <c r="B7554" s="191">
        <v>307.60998499999999</v>
      </c>
      <c r="C7554" s="191">
        <v>313.77999899999998</v>
      </c>
      <c r="D7554" s="191">
        <v>307.60998499999999</v>
      </c>
      <c r="E7554" s="191">
        <v>313.73998999999998</v>
      </c>
      <c r="F7554" s="192">
        <v>313.73998999999998</v>
      </c>
      <c r="G7554" s="191">
        <v>145160000</v>
      </c>
      <c r="H7554" s="194">
        <f t="shared" si="117"/>
        <v>1.9927847920801343E-2</v>
      </c>
      <c r="I7554" s="193"/>
      <c r="J7554" s="197">
        <v>7552</v>
      </c>
      <c r="K7554" s="234">
        <v>1.9927847920801343E-2</v>
      </c>
      <c r="L7554" s="198">
        <v>2.1347844077458402E-2</v>
      </c>
    </row>
    <row r="7555" spans="1:12" ht="14.4" x14ac:dyDescent="0.3">
      <c r="A7555" s="7">
        <v>33185</v>
      </c>
      <c r="B7555" s="191">
        <v>306.01001000000002</v>
      </c>
      <c r="C7555" s="191">
        <v>309.76998900000001</v>
      </c>
      <c r="D7555" s="191">
        <v>305.02999899999998</v>
      </c>
      <c r="E7555" s="191">
        <v>307.60998499999999</v>
      </c>
      <c r="F7555" s="192">
        <v>307.60998499999999</v>
      </c>
      <c r="G7555" s="191">
        <v>155570000</v>
      </c>
      <c r="H7555" s="194">
        <f t="shared" si="117"/>
        <v>5.2285054335313146E-3</v>
      </c>
      <c r="I7555" s="193"/>
      <c r="J7555" s="197">
        <v>7553</v>
      </c>
      <c r="K7555" s="234">
        <v>5.2285054335313146E-3</v>
      </c>
      <c r="L7555" s="198">
        <v>2.1355174413710015E-2</v>
      </c>
    </row>
    <row r="7556" spans="1:12" ht="14.4" x14ac:dyDescent="0.3">
      <c r="A7556" s="7">
        <v>33184</v>
      </c>
      <c r="B7556" s="191">
        <v>311.61999500000002</v>
      </c>
      <c r="C7556" s="191">
        <v>311.61999500000002</v>
      </c>
      <c r="D7556" s="191">
        <v>305.790009</v>
      </c>
      <c r="E7556" s="191">
        <v>306.01001000000002</v>
      </c>
      <c r="F7556" s="192">
        <v>306.01001000000002</v>
      </c>
      <c r="G7556" s="191">
        <v>149130000</v>
      </c>
      <c r="H7556" s="194">
        <f t="shared" ref="H7556:H7619" si="118">(F7556-F7557)/F7557</f>
        <v>-1.8002647744089703E-2</v>
      </c>
      <c r="I7556" s="193"/>
      <c r="J7556" s="197">
        <v>7554</v>
      </c>
      <c r="K7556" s="234">
        <v>-1.8002647744089703E-2</v>
      </c>
      <c r="L7556" s="198">
        <v>2.141223974685302E-2</v>
      </c>
    </row>
    <row r="7557" spans="1:12" ht="14.4" x14ac:dyDescent="0.3">
      <c r="A7557" s="7">
        <v>33183</v>
      </c>
      <c r="B7557" s="191">
        <v>314.58999599999999</v>
      </c>
      <c r="C7557" s="191">
        <v>314.76001000000002</v>
      </c>
      <c r="D7557" s="191">
        <v>311.42999300000002</v>
      </c>
      <c r="E7557" s="191">
        <v>311.61999500000002</v>
      </c>
      <c r="F7557" s="192">
        <v>311.61999500000002</v>
      </c>
      <c r="G7557" s="191">
        <v>142660000</v>
      </c>
      <c r="H7557" s="194">
        <f t="shared" si="118"/>
        <v>-9.4408628302343339E-3</v>
      </c>
      <c r="I7557" s="193"/>
      <c r="J7557" s="197">
        <v>7555</v>
      </c>
      <c r="K7557" s="234">
        <v>-9.4408628302343339E-3</v>
      </c>
      <c r="L7557" s="198">
        <v>2.1432370802960902E-2</v>
      </c>
    </row>
    <row r="7558" spans="1:12" ht="14.4" x14ac:dyDescent="0.3">
      <c r="A7558" s="7">
        <v>33182</v>
      </c>
      <c r="B7558" s="191">
        <v>311.85000600000001</v>
      </c>
      <c r="C7558" s="191">
        <v>314.60998499999999</v>
      </c>
      <c r="D7558" s="191">
        <v>311.41000400000001</v>
      </c>
      <c r="E7558" s="191">
        <v>314.58999599999999</v>
      </c>
      <c r="F7558" s="192">
        <v>314.58999599999999</v>
      </c>
      <c r="G7558" s="191">
        <v>147510000</v>
      </c>
      <c r="H7558" s="194">
        <f t="shared" si="118"/>
        <v>8.7862432171958247E-3</v>
      </c>
      <c r="I7558" s="193"/>
      <c r="J7558" s="197">
        <v>7556</v>
      </c>
      <c r="K7558" s="234">
        <v>8.7862432171958247E-3</v>
      </c>
      <c r="L7558" s="198">
        <v>2.143462582083152E-2</v>
      </c>
    </row>
    <row r="7559" spans="1:12" ht="14.4" x14ac:dyDescent="0.3">
      <c r="A7559" s="7">
        <v>33179</v>
      </c>
      <c r="B7559" s="191">
        <v>307.01998900000001</v>
      </c>
      <c r="C7559" s="191">
        <v>311.94000199999999</v>
      </c>
      <c r="D7559" s="191">
        <v>306.88000499999998</v>
      </c>
      <c r="E7559" s="191">
        <v>311.85000600000001</v>
      </c>
      <c r="F7559" s="192">
        <v>311.85000600000001</v>
      </c>
      <c r="G7559" s="191">
        <v>168700000</v>
      </c>
      <c r="H7559" s="194">
        <f t="shared" si="118"/>
        <v>1.5731930079640508E-2</v>
      </c>
      <c r="I7559" s="193"/>
      <c r="J7559" s="197">
        <v>7557</v>
      </c>
      <c r="K7559" s="234">
        <v>1.5731930079640508E-2</v>
      </c>
      <c r="L7559" s="198">
        <v>2.1442179320869875E-2</v>
      </c>
    </row>
    <row r="7560" spans="1:12" ht="14.4" x14ac:dyDescent="0.3">
      <c r="A7560" s="7">
        <v>33178</v>
      </c>
      <c r="B7560" s="191">
        <v>303.98998999999998</v>
      </c>
      <c r="C7560" s="191">
        <v>307.26998900000001</v>
      </c>
      <c r="D7560" s="191">
        <v>301.60998499999999</v>
      </c>
      <c r="E7560" s="191">
        <v>307.01998900000001</v>
      </c>
      <c r="F7560" s="192">
        <v>307.01998900000001</v>
      </c>
      <c r="G7560" s="191">
        <v>159270000</v>
      </c>
      <c r="H7560" s="194">
        <f t="shared" si="118"/>
        <v>9.9341743421052942E-3</v>
      </c>
      <c r="I7560" s="193"/>
      <c r="J7560" s="197">
        <v>7558</v>
      </c>
      <c r="K7560" s="234">
        <v>9.9341743421052942E-3</v>
      </c>
      <c r="L7560" s="198">
        <v>2.1444278150721866E-2</v>
      </c>
    </row>
    <row r="7561" spans="1:12" ht="14.4" x14ac:dyDescent="0.3">
      <c r="A7561" s="7">
        <v>33177</v>
      </c>
      <c r="B7561" s="191">
        <v>304.05999800000001</v>
      </c>
      <c r="C7561" s="191">
        <v>305.70001200000002</v>
      </c>
      <c r="D7561" s="191">
        <v>302.32998700000002</v>
      </c>
      <c r="E7561" s="191">
        <v>304</v>
      </c>
      <c r="F7561" s="192">
        <v>304</v>
      </c>
      <c r="G7561" s="191">
        <v>156060000</v>
      </c>
      <c r="H7561" s="194">
        <f t="shared" si="118"/>
        <v>-1.9732289809462974E-4</v>
      </c>
      <c r="I7561" s="193"/>
      <c r="J7561" s="197">
        <v>7559</v>
      </c>
      <c r="K7561" s="234">
        <v>-1.9732289809462974E-4</v>
      </c>
      <c r="L7561" s="198">
        <v>2.1451605847138209E-2</v>
      </c>
    </row>
    <row r="7562" spans="1:12" ht="14.4" x14ac:dyDescent="0.3">
      <c r="A7562" s="7">
        <v>33176</v>
      </c>
      <c r="B7562" s="191">
        <v>301.88000499999998</v>
      </c>
      <c r="C7562" s="191">
        <v>304.35998499999999</v>
      </c>
      <c r="D7562" s="191">
        <v>299.44000199999999</v>
      </c>
      <c r="E7562" s="191">
        <v>304.05999800000001</v>
      </c>
      <c r="F7562" s="192">
        <v>304.05999800000001</v>
      </c>
      <c r="G7562" s="191">
        <v>153450000</v>
      </c>
      <c r="H7562" s="194">
        <f t="shared" si="118"/>
        <v>7.221389174152242E-3</v>
      </c>
      <c r="I7562" s="193"/>
      <c r="J7562" s="197">
        <v>7560</v>
      </c>
      <c r="K7562" s="234">
        <v>7.221389174152242E-3</v>
      </c>
      <c r="L7562" s="198">
        <v>2.1495600231814009E-2</v>
      </c>
    </row>
    <row r="7563" spans="1:12" ht="14.4" x14ac:dyDescent="0.3">
      <c r="A7563" s="7">
        <v>33175</v>
      </c>
      <c r="B7563" s="191">
        <v>304.73998999999998</v>
      </c>
      <c r="C7563" s="191">
        <v>307.41000400000001</v>
      </c>
      <c r="D7563" s="191">
        <v>300.69000199999999</v>
      </c>
      <c r="E7563" s="191">
        <v>301.88000499999998</v>
      </c>
      <c r="F7563" s="192">
        <v>301.88000499999998</v>
      </c>
      <c r="G7563" s="191">
        <v>133980000</v>
      </c>
      <c r="H7563" s="194">
        <f t="shared" si="118"/>
        <v>-9.2874736096199076E-3</v>
      </c>
      <c r="I7563" s="193"/>
      <c r="J7563" s="197">
        <v>7561</v>
      </c>
      <c r="K7563" s="234">
        <v>-9.2874736096199076E-3</v>
      </c>
      <c r="L7563" s="198">
        <v>2.1565004012841105E-2</v>
      </c>
    </row>
    <row r="7564" spans="1:12" ht="14.4" x14ac:dyDescent="0.3">
      <c r="A7564" s="7">
        <v>33172</v>
      </c>
      <c r="B7564" s="191">
        <v>310.17001299999998</v>
      </c>
      <c r="C7564" s="191">
        <v>310.17001299999998</v>
      </c>
      <c r="D7564" s="191">
        <v>304.709991</v>
      </c>
      <c r="E7564" s="191">
        <v>304.709991</v>
      </c>
      <c r="F7564" s="192">
        <v>304.709991</v>
      </c>
      <c r="G7564" s="191">
        <v>130190000</v>
      </c>
      <c r="H7564" s="194">
        <f t="shared" si="118"/>
        <v>-1.760332002178425E-2</v>
      </c>
      <c r="I7564" s="193"/>
      <c r="J7564" s="197">
        <v>7562</v>
      </c>
      <c r="K7564" s="234">
        <v>-1.760332002178425E-2</v>
      </c>
      <c r="L7564" s="198">
        <v>2.1610040908684944E-2</v>
      </c>
    </row>
    <row r="7565" spans="1:12" ht="14.4" x14ac:dyDescent="0.3">
      <c r="A7565" s="7">
        <v>33171</v>
      </c>
      <c r="B7565" s="191">
        <v>312.60000600000001</v>
      </c>
      <c r="C7565" s="191">
        <v>313.709991</v>
      </c>
      <c r="D7565" s="191">
        <v>309.70001200000002</v>
      </c>
      <c r="E7565" s="191">
        <v>310.17001299999998</v>
      </c>
      <c r="F7565" s="192">
        <v>310.17001299999998</v>
      </c>
      <c r="G7565" s="191">
        <v>141460000</v>
      </c>
      <c r="H7565" s="194">
        <f t="shared" si="118"/>
        <v>-7.7734899339702013E-3</v>
      </c>
      <c r="I7565" s="193"/>
      <c r="J7565" s="197">
        <v>7563</v>
      </c>
      <c r="K7565" s="234">
        <v>-7.7734899339702013E-3</v>
      </c>
      <c r="L7565" s="198">
        <v>2.1616954759027019E-2</v>
      </c>
    </row>
    <row r="7566" spans="1:12" ht="14.4" x14ac:dyDescent="0.3">
      <c r="A7566" s="7">
        <v>33170</v>
      </c>
      <c r="B7566" s="191">
        <v>312.35998499999999</v>
      </c>
      <c r="C7566" s="191">
        <v>313.51001000000002</v>
      </c>
      <c r="D7566" s="191">
        <v>310.73998999999998</v>
      </c>
      <c r="E7566" s="191">
        <v>312.60000600000001</v>
      </c>
      <c r="F7566" s="192">
        <v>312.60000600000001</v>
      </c>
      <c r="G7566" s="191">
        <v>149290000</v>
      </c>
      <c r="H7566" s="194">
        <f t="shared" si="118"/>
        <v>7.6841148522917529E-4</v>
      </c>
      <c r="I7566" s="193"/>
      <c r="J7566" s="197">
        <v>7564</v>
      </c>
      <c r="K7566" s="234">
        <v>7.6841148522917529E-4</v>
      </c>
      <c r="L7566" s="198">
        <v>2.170377549911133E-2</v>
      </c>
    </row>
    <row r="7567" spans="1:12" ht="14.4" x14ac:dyDescent="0.3">
      <c r="A7567" s="7">
        <v>33169</v>
      </c>
      <c r="B7567" s="191">
        <v>314.76001000000002</v>
      </c>
      <c r="C7567" s="191">
        <v>315.05999800000001</v>
      </c>
      <c r="D7567" s="191">
        <v>312.05999800000001</v>
      </c>
      <c r="E7567" s="191">
        <v>312.35998499999999</v>
      </c>
      <c r="F7567" s="192">
        <v>312.35998499999999</v>
      </c>
      <c r="G7567" s="191">
        <v>146300000</v>
      </c>
      <c r="H7567" s="194">
        <f t="shared" si="118"/>
        <v>-7.6249362172787693E-3</v>
      </c>
      <c r="I7567" s="193"/>
      <c r="J7567" s="197">
        <v>7565</v>
      </c>
      <c r="K7567" s="234">
        <v>-7.6249362172787693E-3</v>
      </c>
      <c r="L7567" s="198">
        <v>2.1707650517415127E-2</v>
      </c>
    </row>
    <row r="7568" spans="1:12" ht="14.4" x14ac:dyDescent="0.3">
      <c r="A7568" s="7">
        <v>33168</v>
      </c>
      <c r="B7568" s="191">
        <v>312.48001099999999</v>
      </c>
      <c r="C7568" s="191">
        <v>315.82998700000002</v>
      </c>
      <c r="D7568" s="191">
        <v>310.47000100000002</v>
      </c>
      <c r="E7568" s="191">
        <v>314.76001000000002</v>
      </c>
      <c r="F7568" s="192">
        <v>314.76001000000002</v>
      </c>
      <c r="G7568" s="191">
        <v>152650000</v>
      </c>
      <c r="H7568" s="194">
        <f t="shared" si="118"/>
        <v>7.2964635168296646E-3</v>
      </c>
      <c r="I7568" s="193"/>
      <c r="J7568" s="197">
        <v>7566</v>
      </c>
      <c r="K7568" s="234">
        <v>7.2964635168296646E-3</v>
      </c>
      <c r="L7568" s="198">
        <v>2.1784621537573871E-2</v>
      </c>
    </row>
    <row r="7569" spans="1:12" ht="14.4" x14ac:dyDescent="0.3">
      <c r="A7569" s="7">
        <v>33165</v>
      </c>
      <c r="B7569" s="191">
        <v>305.73998999999998</v>
      </c>
      <c r="C7569" s="191">
        <v>312.48001099999999</v>
      </c>
      <c r="D7569" s="191">
        <v>305.73998999999998</v>
      </c>
      <c r="E7569" s="191">
        <v>312.48001099999999</v>
      </c>
      <c r="F7569" s="192">
        <v>312.48001099999999</v>
      </c>
      <c r="G7569" s="191">
        <v>221480000</v>
      </c>
      <c r="H7569" s="194">
        <f t="shared" si="118"/>
        <v>2.2044944137010056E-2</v>
      </c>
      <c r="I7569" s="193"/>
      <c r="J7569" s="197">
        <v>7567</v>
      </c>
      <c r="K7569" s="234">
        <v>2.2044944137010056E-2</v>
      </c>
      <c r="L7569" s="198">
        <v>2.1830496544353997E-2</v>
      </c>
    </row>
    <row r="7570" spans="1:12" ht="14.4" x14ac:dyDescent="0.3">
      <c r="A7570" s="7">
        <v>33164</v>
      </c>
      <c r="B7570" s="191">
        <v>298.75</v>
      </c>
      <c r="C7570" s="191">
        <v>305.73998999999998</v>
      </c>
      <c r="D7570" s="191">
        <v>298.75</v>
      </c>
      <c r="E7570" s="191">
        <v>305.73998999999998</v>
      </c>
      <c r="F7570" s="192">
        <v>305.73998999999998</v>
      </c>
      <c r="G7570" s="191">
        <v>204110000</v>
      </c>
      <c r="H7570" s="194">
        <f t="shared" si="118"/>
        <v>2.3363166978070306E-2</v>
      </c>
      <c r="I7570" s="193"/>
      <c r="J7570" s="197">
        <v>7568</v>
      </c>
      <c r="K7570" s="234">
        <v>2.3363166978070306E-2</v>
      </c>
      <c r="L7570" s="198">
        <v>2.1921880902027513E-2</v>
      </c>
    </row>
    <row r="7571" spans="1:12" ht="14.4" x14ac:dyDescent="0.3">
      <c r="A7571" s="7">
        <v>33163</v>
      </c>
      <c r="B7571" s="191">
        <v>298.92001299999998</v>
      </c>
      <c r="C7571" s="191">
        <v>301.5</v>
      </c>
      <c r="D7571" s="191">
        <v>297.790009</v>
      </c>
      <c r="E7571" s="191">
        <v>298.76001000000002</v>
      </c>
      <c r="F7571" s="192">
        <v>298.76001000000002</v>
      </c>
      <c r="G7571" s="191">
        <v>161260000</v>
      </c>
      <c r="H7571" s="194">
        <f t="shared" si="118"/>
        <v>-5.3527028315752349E-4</v>
      </c>
      <c r="I7571" s="193"/>
      <c r="J7571" s="197">
        <v>7569</v>
      </c>
      <c r="K7571" s="234">
        <v>-5.3527028315752349E-4</v>
      </c>
      <c r="L7571" s="198">
        <v>2.1921988129735483E-2</v>
      </c>
    </row>
    <row r="7572" spans="1:12" ht="14.4" x14ac:dyDescent="0.3">
      <c r="A7572" s="7">
        <v>33162</v>
      </c>
      <c r="B7572" s="191">
        <v>303.23001099999999</v>
      </c>
      <c r="C7572" s="191">
        <v>304.33999599999999</v>
      </c>
      <c r="D7572" s="191">
        <v>298.11999500000002</v>
      </c>
      <c r="E7572" s="191">
        <v>298.92001299999998</v>
      </c>
      <c r="F7572" s="192">
        <v>298.92001299999998</v>
      </c>
      <c r="G7572" s="191">
        <v>149570000</v>
      </c>
      <c r="H7572" s="194">
        <f t="shared" si="118"/>
        <v>-1.4213626104442569E-2</v>
      </c>
      <c r="I7572" s="193"/>
      <c r="J7572" s="197">
        <v>7570</v>
      </c>
      <c r="K7572" s="234">
        <v>-1.4213626104442569E-2</v>
      </c>
      <c r="L7572" s="198">
        <v>2.1978171430327747E-2</v>
      </c>
    </row>
    <row r="7573" spans="1:12" ht="14.4" x14ac:dyDescent="0.3">
      <c r="A7573" s="7">
        <v>33161</v>
      </c>
      <c r="B7573" s="191">
        <v>300.02999899999998</v>
      </c>
      <c r="C7573" s="191">
        <v>304.790009</v>
      </c>
      <c r="D7573" s="191">
        <v>296.41000400000001</v>
      </c>
      <c r="E7573" s="191">
        <v>303.23001099999999</v>
      </c>
      <c r="F7573" s="192">
        <v>303.23001099999999</v>
      </c>
      <c r="G7573" s="191">
        <v>164980000</v>
      </c>
      <c r="H7573" s="194">
        <f t="shared" si="118"/>
        <v>1.0665640138205031E-2</v>
      </c>
      <c r="I7573" s="193"/>
      <c r="J7573" s="197">
        <v>7571</v>
      </c>
      <c r="K7573" s="234">
        <v>1.0665640138205031E-2</v>
      </c>
      <c r="L7573" s="198">
        <v>2.2022521358515429E-2</v>
      </c>
    </row>
    <row r="7574" spans="1:12" ht="14.4" x14ac:dyDescent="0.3">
      <c r="A7574" s="7">
        <v>33158</v>
      </c>
      <c r="B7574" s="191">
        <v>295.45001200000002</v>
      </c>
      <c r="C7574" s="191">
        <v>301.67999300000002</v>
      </c>
      <c r="D7574" s="191">
        <v>295.22000100000002</v>
      </c>
      <c r="E7574" s="191">
        <v>300.02999899999998</v>
      </c>
      <c r="F7574" s="192">
        <v>300.02999899999998</v>
      </c>
      <c r="G7574" s="191">
        <v>187940000</v>
      </c>
      <c r="H7574" s="194">
        <f t="shared" si="118"/>
        <v>1.5467434303143849E-2</v>
      </c>
      <c r="I7574" s="193"/>
      <c r="J7574" s="197">
        <v>7572</v>
      </c>
      <c r="K7574" s="234">
        <v>1.5467434303143849E-2</v>
      </c>
      <c r="L7574" s="198">
        <v>2.2044944137010056E-2</v>
      </c>
    </row>
    <row r="7575" spans="1:12" ht="14.4" x14ac:dyDescent="0.3">
      <c r="A7575" s="7">
        <v>33157</v>
      </c>
      <c r="B7575" s="191">
        <v>300.39001500000001</v>
      </c>
      <c r="C7575" s="191">
        <v>301.45001200000002</v>
      </c>
      <c r="D7575" s="191">
        <v>294.51001000000002</v>
      </c>
      <c r="E7575" s="191">
        <v>295.459991</v>
      </c>
      <c r="F7575" s="192">
        <v>295.459991</v>
      </c>
      <c r="G7575" s="191">
        <v>180060000</v>
      </c>
      <c r="H7575" s="194">
        <f t="shared" si="118"/>
        <v>-1.6412076812872767E-2</v>
      </c>
      <c r="I7575" s="193"/>
      <c r="J7575" s="197">
        <v>7573</v>
      </c>
      <c r="K7575" s="234">
        <v>-1.6412076812872767E-2</v>
      </c>
      <c r="L7575" s="198">
        <v>2.2084600767614395E-2</v>
      </c>
    </row>
    <row r="7576" spans="1:12" ht="14.4" x14ac:dyDescent="0.3">
      <c r="A7576" s="7">
        <v>33156</v>
      </c>
      <c r="B7576" s="191">
        <v>305.08999599999999</v>
      </c>
      <c r="C7576" s="191">
        <v>306.42999300000002</v>
      </c>
      <c r="D7576" s="191">
        <v>299.209991</v>
      </c>
      <c r="E7576" s="191">
        <v>300.39001500000001</v>
      </c>
      <c r="F7576" s="192">
        <v>300.39001500000001</v>
      </c>
      <c r="G7576" s="191">
        <v>169190000</v>
      </c>
      <c r="H7576" s="194">
        <f t="shared" si="118"/>
        <v>-1.5437531653145894E-2</v>
      </c>
      <c r="I7576" s="193"/>
      <c r="J7576" s="197">
        <v>7574</v>
      </c>
      <c r="K7576" s="234">
        <v>-1.5437531653145894E-2</v>
      </c>
      <c r="L7576" s="198">
        <v>2.2097754237847964E-2</v>
      </c>
    </row>
    <row r="7577" spans="1:12" ht="14.4" x14ac:dyDescent="0.3">
      <c r="A7577" s="7">
        <v>33155</v>
      </c>
      <c r="B7577" s="191">
        <v>313.459991</v>
      </c>
      <c r="C7577" s="191">
        <v>313.459991</v>
      </c>
      <c r="D7577" s="191">
        <v>305.08999599999999</v>
      </c>
      <c r="E7577" s="191">
        <v>305.10000600000001</v>
      </c>
      <c r="F7577" s="192">
        <v>305.10000600000001</v>
      </c>
      <c r="G7577" s="191">
        <v>145610000</v>
      </c>
      <c r="H7577" s="194">
        <f t="shared" si="118"/>
        <v>-2.6732182933348128E-2</v>
      </c>
      <c r="I7577" s="193"/>
      <c r="J7577" s="197">
        <v>7575</v>
      </c>
      <c r="K7577" s="234">
        <v>-2.6732182933348128E-2</v>
      </c>
      <c r="L7577" s="198">
        <v>2.2140407427760869E-2</v>
      </c>
    </row>
    <row r="7578" spans="1:12" ht="14.4" x14ac:dyDescent="0.3">
      <c r="A7578" s="7">
        <v>33154</v>
      </c>
      <c r="B7578" s="191">
        <v>311.5</v>
      </c>
      <c r="C7578" s="191">
        <v>315.02999899999998</v>
      </c>
      <c r="D7578" s="191">
        <v>311.5</v>
      </c>
      <c r="E7578" s="191">
        <v>313.48001099999999</v>
      </c>
      <c r="F7578" s="192">
        <v>313.48001099999999</v>
      </c>
      <c r="G7578" s="191">
        <v>99470000</v>
      </c>
      <c r="H7578" s="194">
        <f t="shared" si="118"/>
        <v>6.3563756019261331E-3</v>
      </c>
      <c r="I7578" s="193"/>
      <c r="J7578" s="197">
        <v>7576</v>
      </c>
      <c r="K7578" s="234">
        <v>6.3563756019261331E-3</v>
      </c>
      <c r="L7578" s="198">
        <v>2.2223544015960692E-2</v>
      </c>
    </row>
    <row r="7579" spans="1:12" ht="14.4" x14ac:dyDescent="0.3">
      <c r="A7579" s="7">
        <v>33151</v>
      </c>
      <c r="B7579" s="191">
        <v>312.69000199999999</v>
      </c>
      <c r="C7579" s="191">
        <v>314.790009</v>
      </c>
      <c r="D7579" s="191">
        <v>305.76001000000002</v>
      </c>
      <c r="E7579" s="191">
        <v>311.5</v>
      </c>
      <c r="F7579" s="192">
        <v>311.5</v>
      </c>
      <c r="G7579" s="191">
        <v>153380000</v>
      </c>
      <c r="H7579" s="194">
        <f t="shared" si="118"/>
        <v>-3.805692514594671E-3</v>
      </c>
      <c r="I7579" s="193"/>
      <c r="J7579" s="197">
        <v>7577</v>
      </c>
      <c r="K7579" s="234">
        <v>-3.805692514594671E-3</v>
      </c>
      <c r="L7579" s="198">
        <v>2.2235217480180886E-2</v>
      </c>
    </row>
    <row r="7580" spans="1:12" ht="14.4" x14ac:dyDescent="0.3">
      <c r="A7580" s="7">
        <v>33150</v>
      </c>
      <c r="B7580" s="191">
        <v>311.39999399999999</v>
      </c>
      <c r="C7580" s="191">
        <v>313.39999399999999</v>
      </c>
      <c r="D7580" s="191">
        <v>308.58999599999999</v>
      </c>
      <c r="E7580" s="191">
        <v>312.69000199999999</v>
      </c>
      <c r="F7580" s="192">
        <v>312.69000199999999</v>
      </c>
      <c r="G7580" s="191">
        <v>145410000</v>
      </c>
      <c r="H7580" s="194">
        <f t="shared" si="118"/>
        <v>4.1426076584959734E-3</v>
      </c>
      <c r="I7580" s="193"/>
      <c r="J7580" s="197">
        <v>7578</v>
      </c>
      <c r="K7580" s="234">
        <v>4.1426076584959734E-3</v>
      </c>
      <c r="L7580" s="198">
        <v>2.2238759852521148E-2</v>
      </c>
    </row>
    <row r="7581" spans="1:12" ht="14.4" x14ac:dyDescent="0.3">
      <c r="A7581" s="7">
        <v>33149</v>
      </c>
      <c r="B7581" s="191">
        <v>315.209991</v>
      </c>
      <c r="C7581" s="191">
        <v>316.26001000000002</v>
      </c>
      <c r="D7581" s="191">
        <v>310.70001200000002</v>
      </c>
      <c r="E7581" s="191">
        <v>311.39999399999999</v>
      </c>
      <c r="F7581" s="192">
        <v>311.39999399999999</v>
      </c>
      <c r="G7581" s="191">
        <v>135490000</v>
      </c>
      <c r="H7581" s="194">
        <f t="shared" si="118"/>
        <v>-1.2087170802907735E-2</v>
      </c>
      <c r="I7581" s="193"/>
      <c r="J7581" s="197">
        <v>7579</v>
      </c>
      <c r="K7581" s="234">
        <v>-1.2087170802907735E-2</v>
      </c>
      <c r="L7581" s="198">
        <v>2.2286262965352212E-2</v>
      </c>
    </row>
    <row r="7582" spans="1:12" ht="14.4" x14ac:dyDescent="0.3">
      <c r="A7582" s="7">
        <v>33148</v>
      </c>
      <c r="B7582" s="191">
        <v>314.94000199999999</v>
      </c>
      <c r="C7582" s="191">
        <v>319.69000199999999</v>
      </c>
      <c r="D7582" s="191">
        <v>314.94000199999999</v>
      </c>
      <c r="E7582" s="191">
        <v>315.209991</v>
      </c>
      <c r="F7582" s="192">
        <v>315.209991</v>
      </c>
      <c r="G7582" s="191">
        <v>188360000</v>
      </c>
      <c r="H7582" s="194">
        <f t="shared" si="118"/>
        <v>8.57271220821322E-4</v>
      </c>
      <c r="I7582" s="193"/>
      <c r="J7582" s="197">
        <v>7580</v>
      </c>
      <c r="K7582" s="234">
        <v>8.57271220821322E-4</v>
      </c>
      <c r="L7582" s="198">
        <v>2.2301797113978776E-2</v>
      </c>
    </row>
    <row r="7583" spans="1:12" ht="14.4" x14ac:dyDescent="0.3">
      <c r="A7583" s="7">
        <v>33147</v>
      </c>
      <c r="B7583" s="191">
        <v>306.10000600000001</v>
      </c>
      <c r="C7583" s="191">
        <v>314.94000199999999</v>
      </c>
      <c r="D7583" s="191">
        <v>306.10000600000001</v>
      </c>
      <c r="E7583" s="191">
        <v>314.94000199999999</v>
      </c>
      <c r="F7583" s="192">
        <v>314.94000199999999</v>
      </c>
      <c r="G7583" s="191">
        <v>202210000</v>
      </c>
      <c r="H7583" s="194">
        <f t="shared" si="118"/>
        <v>2.9047588134523985E-2</v>
      </c>
      <c r="I7583" s="193"/>
      <c r="J7583" s="197">
        <v>7581</v>
      </c>
      <c r="K7583" s="234">
        <v>2.9047588134523985E-2</v>
      </c>
      <c r="L7583" s="198">
        <v>2.231824415304513E-2</v>
      </c>
    </row>
    <row r="7584" spans="1:12" ht="14.4" x14ac:dyDescent="0.3">
      <c r="A7584" s="7">
        <v>33144</v>
      </c>
      <c r="B7584" s="191">
        <v>300.97000100000002</v>
      </c>
      <c r="C7584" s="191">
        <v>306.04998799999998</v>
      </c>
      <c r="D7584" s="191">
        <v>295.98001099999999</v>
      </c>
      <c r="E7584" s="191">
        <v>306.04998799999998</v>
      </c>
      <c r="F7584" s="192">
        <v>306.04998799999998</v>
      </c>
      <c r="G7584" s="191">
        <v>201010000</v>
      </c>
      <c r="H7584" s="194">
        <f t="shared" si="118"/>
        <v>1.687871543051216E-2</v>
      </c>
      <c r="I7584" s="193"/>
      <c r="J7584" s="197">
        <v>7582</v>
      </c>
      <c r="K7584" s="234">
        <v>1.687871543051216E-2</v>
      </c>
      <c r="L7584" s="198">
        <v>2.2340030972680801E-2</v>
      </c>
    </row>
    <row r="7585" spans="1:12" ht="14.4" x14ac:dyDescent="0.3">
      <c r="A7585" s="7">
        <v>33143</v>
      </c>
      <c r="B7585" s="191">
        <v>305.05999800000001</v>
      </c>
      <c r="C7585" s="191">
        <v>307.47000100000002</v>
      </c>
      <c r="D7585" s="191">
        <v>299.10000600000001</v>
      </c>
      <c r="E7585" s="191">
        <v>300.97000100000002</v>
      </c>
      <c r="F7585" s="192">
        <v>300.97000100000002</v>
      </c>
      <c r="G7585" s="191">
        <v>182690000</v>
      </c>
      <c r="H7585" s="194">
        <f t="shared" si="118"/>
        <v>-1.340718883765279E-2</v>
      </c>
      <c r="I7585" s="193"/>
      <c r="J7585" s="197">
        <v>7583</v>
      </c>
      <c r="K7585" s="234">
        <v>-1.340718883765279E-2</v>
      </c>
      <c r="L7585" s="198">
        <v>2.2384970145734449E-2</v>
      </c>
    </row>
    <row r="7586" spans="1:12" ht="14.4" x14ac:dyDescent="0.3">
      <c r="A7586" s="7">
        <v>33142</v>
      </c>
      <c r="B7586" s="191">
        <v>308.26001000000002</v>
      </c>
      <c r="C7586" s="191">
        <v>308.27999899999998</v>
      </c>
      <c r="D7586" s="191">
        <v>303.04998799999998</v>
      </c>
      <c r="E7586" s="191">
        <v>305.05999800000001</v>
      </c>
      <c r="F7586" s="192">
        <v>305.05999800000001</v>
      </c>
      <c r="G7586" s="191">
        <v>155570000</v>
      </c>
      <c r="H7586" s="194">
        <f t="shared" si="118"/>
        <v>-1.0380885928083941E-2</v>
      </c>
      <c r="I7586" s="193"/>
      <c r="J7586" s="197">
        <v>7584</v>
      </c>
      <c r="K7586" s="234">
        <v>-1.0380885928083941E-2</v>
      </c>
      <c r="L7586" s="198">
        <v>2.2474364007079292E-2</v>
      </c>
    </row>
    <row r="7587" spans="1:12" ht="14.4" x14ac:dyDescent="0.3">
      <c r="A7587" s="7">
        <v>33141</v>
      </c>
      <c r="B7587" s="191">
        <v>305.459991</v>
      </c>
      <c r="C7587" s="191">
        <v>308.26998900000001</v>
      </c>
      <c r="D7587" s="191">
        <v>304.23001099999999</v>
      </c>
      <c r="E7587" s="191">
        <v>308.26001000000002</v>
      </c>
      <c r="F7587" s="192">
        <v>308.26001000000002</v>
      </c>
      <c r="G7587" s="191">
        <v>155940000</v>
      </c>
      <c r="H7587" s="194">
        <f t="shared" si="118"/>
        <v>1.2049030001628935E-2</v>
      </c>
      <c r="I7587" s="193"/>
      <c r="J7587" s="197">
        <v>7585</v>
      </c>
      <c r="K7587" s="234">
        <v>1.2049030001628935E-2</v>
      </c>
      <c r="L7587" s="198">
        <v>2.2479940388331971E-2</v>
      </c>
    </row>
    <row r="7588" spans="1:12" ht="14.4" x14ac:dyDescent="0.3">
      <c r="A7588" s="7">
        <v>33140</v>
      </c>
      <c r="B7588" s="191">
        <v>311.29998799999998</v>
      </c>
      <c r="C7588" s="191">
        <v>311.29998799999998</v>
      </c>
      <c r="D7588" s="191">
        <v>303.57998700000002</v>
      </c>
      <c r="E7588" s="191">
        <v>304.58999599999999</v>
      </c>
      <c r="F7588" s="192">
        <v>304.58999599999999</v>
      </c>
      <c r="G7588" s="191">
        <v>164070000</v>
      </c>
      <c r="H7588" s="194">
        <f t="shared" si="118"/>
        <v>-2.1617663011294971E-2</v>
      </c>
      <c r="I7588" s="193"/>
      <c r="J7588" s="197">
        <v>7586</v>
      </c>
      <c r="K7588" s="234">
        <v>-2.1617663011294971E-2</v>
      </c>
      <c r="L7588" s="198">
        <v>2.2488443228231444E-2</v>
      </c>
    </row>
    <row r="7589" spans="1:12" ht="14.4" x14ac:dyDescent="0.3">
      <c r="A7589" s="7">
        <v>33137</v>
      </c>
      <c r="B7589" s="191">
        <v>311.52999899999998</v>
      </c>
      <c r="C7589" s="191">
        <v>312.17001299999998</v>
      </c>
      <c r="D7589" s="191">
        <v>307.98001099999999</v>
      </c>
      <c r="E7589" s="191">
        <v>311.32000699999998</v>
      </c>
      <c r="F7589" s="192">
        <v>311.32000699999998</v>
      </c>
      <c r="G7589" s="191">
        <v>201050000</v>
      </c>
      <c r="H7589" s="194">
        <f t="shared" si="118"/>
        <v>-5.1368946432975087E-4</v>
      </c>
      <c r="I7589" s="193"/>
      <c r="J7589" s="197">
        <v>7587</v>
      </c>
      <c r="K7589" s="234">
        <v>-5.1368946432975087E-4</v>
      </c>
      <c r="L7589" s="198">
        <v>2.251337312938102E-2</v>
      </c>
    </row>
    <row r="7590" spans="1:12" ht="14.4" x14ac:dyDescent="0.3">
      <c r="A7590" s="7">
        <v>33136</v>
      </c>
      <c r="B7590" s="191">
        <v>316.60000600000001</v>
      </c>
      <c r="C7590" s="191">
        <v>316.60000600000001</v>
      </c>
      <c r="D7590" s="191">
        <v>310.54998799999998</v>
      </c>
      <c r="E7590" s="191">
        <v>311.48001099999999</v>
      </c>
      <c r="F7590" s="192">
        <v>311.48001099999999</v>
      </c>
      <c r="G7590" s="191">
        <v>145100000</v>
      </c>
      <c r="H7590" s="194">
        <f t="shared" si="118"/>
        <v>-1.6171809548228552E-2</v>
      </c>
      <c r="I7590" s="193"/>
      <c r="J7590" s="197">
        <v>7588</v>
      </c>
      <c r="K7590" s="234">
        <v>-1.6171809548228552E-2</v>
      </c>
      <c r="L7590" s="198">
        <v>2.2519954238224775E-2</v>
      </c>
    </row>
    <row r="7591" spans="1:12" ht="14.4" x14ac:dyDescent="0.3">
      <c r="A7591" s="7">
        <v>33135</v>
      </c>
      <c r="B7591" s="191">
        <v>318.60000600000001</v>
      </c>
      <c r="C7591" s="191">
        <v>319.35000600000001</v>
      </c>
      <c r="D7591" s="191">
        <v>316.25</v>
      </c>
      <c r="E7591" s="191">
        <v>316.60000600000001</v>
      </c>
      <c r="F7591" s="192">
        <v>316.60000600000001</v>
      </c>
      <c r="G7591" s="191">
        <v>147530000</v>
      </c>
      <c r="H7591" s="194">
        <f t="shared" si="118"/>
        <v>-6.2774637863628911E-3</v>
      </c>
      <c r="I7591" s="193"/>
      <c r="J7591" s="197">
        <v>7589</v>
      </c>
      <c r="K7591" s="234">
        <v>-6.2774637863628911E-3</v>
      </c>
      <c r="L7591" s="198">
        <v>2.2634291518876123E-2</v>
      </c>
    </row>
    <row r="7592" spans="1:12" ht="14.4" x14ac:dyDescent="0.3">
      <c r="A7592" s="7">
        <v>33134</v>
      </c>
      <c r="B7592" s="191">
        <v>317.76998900000001</v>
      </c>
      <c r="C7592" s="191">
        <v>318.85000600000001</v>
      </c>
      <c r="D7592" s="191">
        <v>314.26998900000001</v>
      </c>
      <c r="E7592" s="191">
        <v>318.60000600000001</v>
      </c>
      <c r="F7592" s="192">
        <v>318.60000600000001</v>
      </c>
      <c r="G7592" s="191">
        <v>141130000</v>
      </c>
      <c r="H7592" s="194">
        <f t="shared" si="118"/>
        <v>2.6120056290148846E-3</v>
      </c>
      <c r="I7592" s="193"/>
      <c r="J7592" s="197">
        <v>7590</v>
      </c>
      <c r="K7592" s="234">
        <v>2.6120056290148846E-3</v>
      </c>
      <c r="L7592" s="198">
        <v>2.2691265764912167E-2</v>
      </c>
    </row>
    <row r="7593" spans="1:12" ht="14.4" x14ac:dyDescent="0.3">
      <c r="A7593" s="7">
        <v>33133</v>
      </c>
      <c r="B7593" s="191">
        <v>316.82998700000002</v>
      </c>
      <c r="C7593" s="191">
        <v>318.04998799999998</v>
      </c>
      <c r="D7593" s="191">
        <v>315.209991</v>
      </c>
      <c r="E7593" s="191">
        <v>317.76998900000001</v>
      </c>
      <c r="F7593" s="192">
        <v>317.76998900000001</v>
      </c>
      <c r="G7593" s="191">
        <v>110600000</v>
      </c>
      <c r="H7593" s="194">
        <f t="shared" si="118"/>
        <v>2.9668971958768304E-3</v>
      </c>
      <c r="I7593" s="193"/>
      <c r="J7593" s="197">
        <v>7591</v>
      </c>
      <c r="K7593" s="234">
        <v>2.9668971958768304E-3</v>
      </c>
      <c r="L7593" s="198">
        <v>2.2739892791985253E-2</v>
      </c>
    </row>
    <row r="7594" spans="1:12" ht="14.4" x14ac:dyDescent="0.3">
      <c r="A7594" s="7">
        <v>33130</v>
      </c>
      <c r="B7594" s="191">
        <v>318.64999399999999</v>
      </c>
      <c r="C7594" s="191">
        <v>318.64999399999999</v>
      </c>
      <c r="D7594" s="191">
        <v>314.76001000000002</v>
      </c>
      <c r="E7594" s="191">
        <v>316.82998700000002</v>
      </c>
      <c r="F7594" s="192">
        <v>316.82998700000002</v>
      </c>
      <c r="G7594" s="191">
        <v>133390000</v>
      </c>
      <c r="H7594" s="194">
        <f t="shared" si="118"/>
        <v>-5.7116178699817442E-3</v>
      </c>
      <c r="I7594" s="193"/>
      <c r="J7594" s="197">
        <v>7592</v>
      </c>
      <c r="K7594" s="234">
        <v>-5.7116178699817442E-3</v>
      </c>
      <c r="L7594" s="198">
        <v>2.2829347095729653E-2</v>
      </c>
    </row>
    <row r="7595" spans="1:12" ht="14.4" x14ac:dyDescent="0.3">
      <c r="A7595" s="7">
        <v>33129</v>
      </c>
      <c r="B7595" s="191">
        <v>322.51001000000002</v>
      </c>
      <c r="C7595" s="191">
        <v>322.51001000000002</v>
      </c>
      <c r="D7595" s="191">
        <v>318.01998900000001</v>
      </c>
      <c r="E7595" s="191">
        <v>318.64999399999999</v>
      </c>
      <c r="F7595" s="192">
        <v>318.64999399999999</v>
      </c>
      <c r="G7595" s="191">
        <v>123390000</v>
      </c>
      <c r="H7595" s="194">
        <f t="shared" si="118"/>
        <v>-1.2060565794800375E-2</v>
      </c>
      <c r="I7595" s="193"/>
      <c r="J7595" s="197">
        <v>7593</v>
      </c>
      <c r="K7595" s="234">
        <v>-1.2060565794800375E-2</v>
      </c>
      <c r="L7595" s="198">
        <v>2.2929595681341515E-2</v>
      </c>
    </row>
    <row r="7596" spans="1:12" ht="14.4" x14ac:dyDescent="0.3">
      <c r="A7596" s="7">
        <v>33128</v>
      </c>
      <c r="B7596" s="191">
        <v>321.040009</v>
      </c>
      <c r="C7596" s="191">
        <v>322.54998799999998</v>
      </c>
      <c r="D7596" s="191">
        <v>319.60000600000001</v>
      </c>
      <c r="E7596" s="191">
        <v>322.540009</v>
      </c>
      <c r="F7596" s="192">
        <v>322.540009</v>
      </c>
      <c r="G7596" s="191">
        <v>129890000</v>
      </c>
      <c r="H7596" s="194">
        <f t="shared" si="118"/>
        <v>4.6723148453437779E-3</v>
      </c>
      <c r="I7596" s="193"/>
      <c r="J7596" s="197">
        <v>7594</v>
      </c>
      <c r="K7596" s="234">
        <v>4.6723148453437779E-3</v>
      </c>
      <c r="L7596" s="198">
        <v>2.2930247700439745E-2</v>
      </c>
    </row>
    <row r="7597" spans="1:12" ht="14.4" x14ac:dyDescent="0.3">
      <c r="A7597" s="7">
        <v>33127</v>
      </c>
      <c r="B7597" s="191">
        <v>321.63000499999998</v>
      </c>
      <c r="C7597" s="191">
        <v>322.17999300000002</v>
      </c>
      <c r="D7597" s="191">
        <v>319.60000600000001</v>
      </c>
      <c r="E7597" s="191">
        <v>321.040009</v>
      </c>
      <c r="F7597" s="192">
        <v>321.040009</v>
      </c>
      <c r="G7597" s="191">
        <v>113220000</v>
      </c>
      <c r="H7597" s="194">
        <f t="shared" si="118"/>
        <v>-1.8343935292976946E-3</v>
      </c>
      <c r="I7597" s="193"/>
      <c r="J7597" s="197">
        <v>7595</v>
      </c>
      <c r="K7597" s="234">
        <v>-1.8343935292976946E-3</v>
      </c>
      <c r="L7597" s="198">
        <v>2.2938244617932372E-2</v>
      </c>
    </row>
    <row r="7598" spans="1:12" ht="14.4" x14ac:dyDescent="0.3">
      <c r="A7598" s="7">
        <v>33126</v>
      </c>
      <c r="B7598" s="191">
        <v>323.42001299999998</v>
      </c>
      <c r="C7598" s="191">
        <v>326.52999899999998</v>
      </c>
      <c r="D7598" s="191">
        <v>320.30999800000001</v>
      </c>
      <c r="E7598" s="191">
        <v>321.63000499999998</v>
      </c>
      <c r="F7598" s="192">
        <v>321.63000499999998</v>
      </c>
      <c r="G7598" s="191">
        <v>119730000</v>
      </c>
      <c r="H7598" s="194">
        <f t="shared" si="118"/>
        <v>-5.4730644181768592E-3</v>
      </c>
      <c r="I7598" s="193"/>
      <c r="J7598" s="197">
        <v>7596</v>
      </c>
      <c r="K7598" s="234">
        <v>-5.4730644181768592E-3</v>
      </c>
      <c r="L7598" s="198">
        <v>2.2948108413543198E-2</v>
      </c>
    </row>
    <row r="7599" spans="1:12" ht="14.4" x14ac:dyDescent="0.3">
      <c r="A7599" s="7">
        <v>33123</v>
      </c>
      <c r="B7599" s="191">
        <v>320.459991</v>
      </c>
      <c r="C7599" s="191">
        <v>324.17999300000002</v>
      </c>
      <c r="D7599" s="191">
        <v>319.709991</v>
      </c>
      <c r="E7599" s="191">
        <v>323.39999399999999</v>
      </c>
      <c r="F7599" s="192">
        <v>323.39999399999999</v>
      </c>
      <c r="G7599" s="191">
        <v>123800000</v>
      </c>
      <c r="H7599" s="194">
        <f t="shared" si="118"/>
        <v>9.1743215458056672E-3</v>
      </c>
      <c r="I7599" s="193"/>
      <c r="J7599" s="197">
        <v>7597</v>
      </c>
      <c r="K7599" s="234">
        <v>9.1743215458056672E-3</v>
      </c>
      <c r="L7599" s="198">
        <v>2.2973979573244926E-2</v>
      </c>
    </row>
    <row r="7600" spans="1:12" ht="14.4" x14ac:dyDescent="0.3">
      <c r="A7600" s="7">
        <v>33122</v>
      </c>
      <c r="B7600" s="191">
        <v>324.39001500000001</v>
      </c>
      <c r="C7600" s="191">
        <v>324.39001500000001</v>
      </c>
      <c r="D7600" s="191">
        <v>319.36999500000002</v>
      </c>
      <c r="E7600" s="191">
        <v>320.459991</v>
      </c>
      <c r="F7600" s="192">
        <v>320.459991</v>
      </c>
      <c r="G7600" s="191">
        <v>125620000</v>
      </c>
      <c r="H7600" s="194">
        <f t="shared" si="118"/>
        <v>-1.2115120127849814E-2</v>
      </c>
      <c r="I7600" s="193"/>
      <c r="J7600" s="197">
        <v>7598</v>
      </c>
      <c r="K7600" s="234">
        <v>-1.2115120127849814E-2</v>
      </c>
      <c r="L7600" s="198">
        <v>2.2976686869030222E-2</v>
      </c>
    </row>
    <row r="7601" spans="1:12" ht="14.4" x14ac:dyDescent="0.3">
      <c r="A7601" s="7">
        <v>33121</v>
      </c>
      <c r="B7601" s="191">
        <v>323.08999599999999</v>
      </c>
      <c r="C7601" s="191">
        <v>324.51998900000001</v>
      </c>
      <c r="D7601" s="191">
        <v>320.98998999999998</v>
      </c>
      <c r="E7601" s="191">
        <v>324.39001500000001</v>
      </c>
      <c r="F7601" s="192">
        <v>324.39001500000001</v>
      </c>
      <c r="G7601" s="191">
        <v>120610000</v>
      </c>
      <c r="H7601" s="194">
        <f t="shared" si="118"/>
        <v>4.0237055188797003E-3</v>
      </c>
      <c r="I7601" s="193"/>
      <c r="J7601" s="197">
        <v>7599</v>
      </c>
      <c r="K7601" s="234">
        <v>4.0237055188797003E-3</v>
      </c>
      <c r="L7601" s="198">
        <v>2.3046397303116424E-2</v>
      </c>
    </row>
    <row r="7602" spans="1:12" ht="14.4" x14ac:dyDescent="0.3">
      <c r="A7602" s="7">
        <v>33120</v>
      </c>
      <c r="B7602" s="191">
        <v>322.55999800000001</v>
      </c>
      <c r="C7602" s="191">
        <v>323.08999599999999</v>
      </c>
      <c r="D7602" s="191">
        <v>319.10998499999999</v>
      </c>
      <c r="E7602" s="191">
        <v>323.08999599999999</v>
      </c>
      <c r="F7602" s="192">
        <v>323.08999599999999</v>
      </c>
      <c r="G7602" s="191">
        <v>92940000</v>
      </c>
      <c r="H7602" s="194">
        <f t="shared" si="118"/>
        <v>1.64309896852113E-3</v>
      </c>
      <c r="I7602" s="193"/>
      <c r="J7602" s="197">
        <v>7600</v>
      </c>
      <c r="K7602" s="234">
        <v>1.64309896852113E-3</v>
      </c>
      <c r="L7602" s="198">
        <v>2.3049401011279644E-2</v>
      </c>
    </row>
    <row r="7603" spans="1:12" ht="14.4" x14ac:dyDescent="0.3">
      <c r="A7603" s="7">
        <v>33116</v>
      </c>
      <c r="B7603" s="191">
        <v>318.709991</v>
      </c>
      <c r="C7603" s="191">
        <v>322.57000699999998</v>
      </c>
      <c r="D7603" s="191">
        <v>316.58999599999999</v>
      </c>
      <c r="E7603" s="191">
        <v>322.55999800000001</v>
      </c>
      <c r="F7603" s="192">
        <v>322.55999800000001</v>
      </c>
      <c r="G7603" s="191">
        <v>96480000</v>
      </c>
      <c r="H7603" s="194">
        <f t="shared" si="118"/>
        <v>1.2079969592167587E-2</v>
      </c>
      <c r="I7603" s="193"/>
      <c r="J7603" s="197">
        <v>7601</v>
      </c>
      <c r="K7603" s="234">
        <v>1.2079969592167587E-2</v>
      </c>
      <c r="L7603" s="198">
        <v>2.3126127553349904E-2</v>
      </c>
    </row>
    <row r="7604" spans="1:12" ht="14.4" x14ac:dyDescent="0.3">
      <c r="A7604" s="7">
        <v>33115</v>
      </c>
      <c r="B7604" s="191">
        <v>324.19000199999999</v>
      </c>
      <c r="C7604" s="191">
        <v>324.57000699999998</v>
      </c>
      <c r="D7604" s="191">
        <v>317.82000699999998</v>
      </c>
      <c r="E7604" s="191">
        <v>318.709991</v>
      </c>
      <c r="F7604" s="192">
        <v>318.709991</v>
      </c>
      <c r="G7604" s="191">
        <v>120890000</v>
      </c>
      <c r="H7604" s="194">
        <f t="shared" si="118"/>
        <v>-1.6903701428768896E-2</v>
      </c>
      <c r="I7604" s="193"/>
      <c r="J7604" s="197">
        <v>7602</v>
      </c>
      <c r="K7604" s="234">
        <v>-1.6903701428768896E-2</v>
      </c>
      <c r="L7604" s="198">
        <v>2.3127597208240848E-2</v>
      </c>
    </row>
    <row r="7605" spans="1:12" ht="14.4" x14ac:dyDescent="0.3">
      <c r="A7605" s="7">
        <v>33114</v>
      </c>
      <c r="B7605" s="191">
        <v>321.33999599999999</v>
      </c>
      <c r="C7605" s="191">
        <v>325.82998700000002</v>
      </c>
      <c r="D7605" s="191">
        <v>320.86999500000002</v>
      </c>
      <c r="E7605" s="191">
        <v>324.19000199999999</v>
      </c>
      <c r="F7605" s="192">
        <v>324.19000199999999</v>
      </c>
      <c r="G7605" s="191">
        <v>134240000</v>
      </c>
      <c r="H7605" s="194">
        <f t="shared" si="118"/>
        <v>8.8691293815787806E-3</v>
      </c>
      <c r="I7605" s="193"/>
      <c r="J7605" s="197">
        <v>7603</v>
      </c>
      <c r="K7605" s="234">
        <v>8.8691293815787806E-3</v>
      </c>
      <c r="L7605" s="198">
        <v>2.3289665157663831E-2</v>
      </c>
    </row>
    <row r="7606" spans="1:12" ht="14.4" x14ac:dyDescent="0.3">
      <c r="A7606" s="7">
        <v>33113</v>
      </c>
      <c r="B7606" s="191">
        <v>321.44000199999999</v>
      </c>
      <c r="C7606" s="191">
        <v>322.20001200000002</v>
      </c>
      <c r="D7606" s="191">
        <v>320.25</v>
      </c>
      <c r="E7606" s="191">
        <v>321.33999599999999</v>
      </c>
      <c r="F7606" s="192">
        <v>321.33999599999999</v>
      </c>
      <c r="G7606" s="191">
        <v>127660000</v>
      </c>
      <c r="H7606" s="194">
        <f t="shared" si="118"/>
        <v>-3.1111871384323722E-4</v>
      </c>
      <c r="I7606" s="193"/>
      <c r="J7606" s="197">
        <v>7604</v>
      </c>
      <c r="K7606" s="234">
        <v>-3.1111871384323722E-4</v>
      </c>
      <c r="L7606" s="198">
        <v>2.3320366495550002E-2</v>
      </c>
    </row>
    <row r="7607" spans="1:12" ht="14.4" x14ac:dyDescent="0.3">
      <c r="A7607" s="7">
        <v>33112</v>
      </c>
      <c r="B7607" s="191">
        <v>311.54998799999998</v>
      </c>
      <c r="C7607" s="191">
        <v>323.10998499999999</v>
      </c>
      <c r="D7607" s="191">
        <v>311.54998799999998</v>
      </c>
      <c r="E7607" s="191">
        <v>321.44000199999999</v>
      </c>
      <c r="F7607" s="192">
        <v>321.44000199999999</v>
      </c>
      <c r="G7607" s="191">
        <v>160150000</v>
      </c>
      <c r="H7607" s="194">
        <f t="shared" si="118"/>
        <v>3.1876959587911702E-2</v>
      </c>
      <c r="I7607" s="193"/>
      <c r="J7607" s="197">
        <v>7605</v>
      </c>
      <c r="K7607" s="234">
        <v>3.1876959587911702E-2</v>
      </c>
      <c r="L7607" s="198">
        <v>2.3336145420173947E-2</v>
      </c>
    </row>
    <row r="7608" spans="1:12" ht="14.4" x14ac:dyDescent="0.3">
      <c r="A7608" s="7">
        <v>33109</v>
      </c>
      <c r="B7608" s="191">
        <v>307.05999800000001</v>
      </c>
      <c r="C7608" s="191">
        <v>311.64999399999999</v>
      </c>
      <c r="D7608" s="191">
        <v>306.17999300000002</v>
      </c>
      <c r="E7608" s="191">
        <v>311.51001000000002</v>
      </c>
      <c r="F7608" s="192">
        <v>311.51001000000002</v>
      </c>
      <c r="G7608" s="191">
        <v>199040000</v>
      </c>
      <c r="H7608" s="194">
        <f t="shared" si="118"/>
        <v>1.4492320813471819E-2</v>
      </c>
      <c r="I7608" s="193"/>
      <c r="J7608" s="197">
        <v>7606</v>
      </c>
      <c r="K7608" s="234">
        <v>1.4492320813471819E-2</v>
      </c>
      <c r="L7608" s="198">
        <v>2.335600842274203E-2</v>
      </c>
    </row>
    <row r="7609" spans="1:12" ht="14.4" x14ac:dyDescent="0.3">
      <c r="A7609" s="7">
        <v>33108</v>
      </c>
      <c r="B7609" s="191">
        <v>316.54998799999998</v>
      </c>
      <c r="C7609" s="191">
        <v>316.54998799999998</v>
      </c>
      <c r="D7609" s="191">
        <v>306.55999800000001</v>
      </c>
      <c r="E7609" s="191">
        <v>307.05999800000001</v>
      </c>
      <c r="F7609" s="192">
        <v>307.05999800000001</v>
      </c>
      <c r="G7609" s="191">
        <v>250440000</v>
      </c>
      <c r="H7609" s="194">
        <f t="shared" si="118"/>
        <v>-2.9979435664991963E-2</v>
      </c>
      <c r="I7609" s="193"/>
      <c r="J7609" s="197">
        <v>7607</v>
      </c>
      <c r="K7609" s="234">
        <v>-2.9979435664991963E-2</v>
      </c>
      <c r="L7609" s="198">
        <v>2.3363166978070306E-2</v>
      </c>
    </row>
    <row r="7610" spans="1:12" ht="14.4" x14ac:dyDescent="0.3">
      <c r="A7610" s="7">
        <v>33107</v>
      </c>
      <c r="B7610" s="191">
        <v>321.85998499999999</v>
      </c>
      <c r="C7610" s="191">
        <v>324.14999399999999</v>
      </c>
      <c r="D7610" s="191">
        <v>316.54998799999998</v>
      </c>
      <c r="E7610" s="191">
        <v>316.54998799999998</v>
      </c>
      <c r="F7610" s="192">
        <v>316.54998799999998</v>
      </c>
      <c r="G7610" s="191">
        <v>175550000</v>
      </c>
      <c r="H7610" s="194">
        <f t="shared" si="118"/>
        <v>-1.6497847658819752E-2</v>
      </c>
      <c r="I7610" s="193"/>
      <c r="J7610" s="197">
        <v>7608</v>
      </c>
      <c r="K7610" s="234">
        <v>-1.6497847658819752E-2</v>
      </c>
      <c r="L7610" s="198">
        <v>2.3418389054917246E-2</v>
      </c>
    </row>
    <row r="7611" spans="1:12" ht="14.4" x14ac:dyDescent="0.3">
      <c r="A7611" s="7">
        <v>33106</v>
      </c>
      <c r="B7611" s="191">
        <v>328.51001000000002</v>
      </c>
      <c r="C7611" s="191">
        <v>328.51001000000002</v>
      </c>
      <c r="D7611" s="191">
        <v>318.77999899999998</v>
      </c>
      <c r="E7611" s="191">
        <v>321.85998499999999</v>
      </c>
      <c r="F7611" s="192">
        <v>321.85998499999999</v>
      </c>
      <c r="G7611" s="191">
        <v>194630000</v>
      </c>
      <c r="H7611" s="194">
        <f t="shared" si="118"/>
        <v>-2.0242990464735086E-2</v>
      </c>
      <c r="I7611" s="193"/>
      <c r="J7611" s="197">
        <v>7609</v>
      </c>
      <c r="K7611" s="234">
        <v>-2.0242990464735086E-2</v>
      </c>
      <c r="L7611" s="198">
        <v>2.3452141531221729E-2</v>
      </c>
    </row>
    <row r="7612" spans="1:12" ht="14.4" x14ac:dyDescent="0.3">
      <c r="A7612" s="7">
        <v>33105</v>
      </c>
      <c r="B7612" s="191">
        <v>327.82998700000002</v>
      </c>
      <c r="C7612" s="191">
        <v>329.89999399999999</v>
      </c>
      <c r="D7612" s="191">
        <v>327.07000699999998</v>
      </c>
      <c r="E7612" s="191">
        <v>328.51001000000002</v>
      </c>
      <c r="F7612" s="192">
        <v>328.51001000000002</v>
      </c>
      <c r="G7612" s="191">
        <v>129630000</v>
      </c>
      <c r="H7612" s="194">
        <f t="shared" si="118"/>
        <v>2.0743160386972334E-3</v>
      </c>
      <c r="I7612" s="193"/>
      <c r="J7612" s="197">
        <v>7610</v>
      </c>
      <c r="K7612" s="234">
        <v>2.0743160386972334E-3</v>
      </c>
      <c r="L7612" s="198">
        <v>2.349419058077433E-2</v>
      </c>
    </row>
    <row r="7613" spans="1:12" ht="14.4" x14ac:dyDescent="0.3">
      <c r="A7613" s="7">
        <v>33102</v>
      </c>
      <c r="B7613" s="191">
        <v>332.35998499999999</v>
      </c>
      <c r="C7613" s="191">
        <v>332.35998499999999</v>
      </c>
      <c r="D7613" s="191">
        <v>324.63000499999998</v>
      </c>
      <c r="E7613" s="191">
        <v>327.82998700000002</v>
      </c>
      <c r="F7613" s="192">
        <v>327.82998700000002</v>
      </c>
      <c r="G7613" s="191">
        <v>212560000</v>
      </c>
      <c r="H7613" s="194">
        <f t="shared" si="118"/>
        <v>-1.3718907891983424E-2</v>
      </c>
      <c r="I7613" s="193"/>
      <c r="J7613" s="197">
        <v>7611</v>
      </c>
      <c r="K7613" s="234">
        <v>-1.3718907891983424E-2</v>
      </c>
      <c r="L7613" s="198">
        <v>2.3519409621788313E-2</v>
      </c>
    </row>
    <row r="7614" spans="1:12" ht="14.4" x14ac:dyDescent="0.3">
      <c r="A7614" s="7">
        <v>33101</v>
      </c>
      <c r="B7614" s="191">
        <v>340.05999800000001</v>
      </c>
      <c r="C7614" s="191">
        <v>340.05999800000001</v>
      </c>
      <c r="D7614" s="191">
        <v>332.39001500000001</v>
      </c>
      <c r="E7614" s="191">
        <v>332.39001500000001</v>
      </c>
      <c r="F7614" s="192">
        <v>332.39001500000001</v>
      </c>
      <c r="G7614" s="191">
        <v>138850000</v>
      </c>
      <c r="H7614" s="194">
        <f t="shared" si="118"/>
        <v>-2.2554793404427422E-2</v>
      </c>
      <c r="I7614" s="193"/>
      <c r="J7614" s="197">
        <v>7612</v>
      </c>
      <c r="K7614" s="234">
        <v>-2.2554793404427422E-2</v>
      </c>
      <c r="L7614" s="198">
        <v>2.3611864646535391E-2</v>
      </c>
    </row>
    <row r="7615" spans="1:12" ht="14.4" x14ac:dyDescent="0.3">
      <c r="A7615" s="7">
        <v>33100</v>
      </c>
      <c r="B7615" s="191">
        <v>339.39001500000001</v>
      </c>
      <c r="C7615" s="191">
        <v>341.92001299999998</v>
      </c>
      <c r="D7615" s="191">
        <v>339.38000499999998</v>
      </c>
      <c r="E7615" s="191">
        <v>340.05999800000001</v>
      </c>
      <c r="F7615" s="192">
        <v>340.05999800000001</v>
      </c>
      <c r="G7615" s="191">
        <v>136710000</v>
      </c>
      <c r="H7615" s="194">
        <f t="shared" si="118"/>
        <v>1.9740798797513296E-3</v>
      </c>
      <c r="I7615" s="193"/>
      <c r="J7615" s="197">
        <v>7613</v>
      </c>
      <c r="K7615" s="234">
        <v>1.9740798797513296E-3</v>
      </c>
      <c r="L7615" s="198">
        <v>2.3691267197098406E-2</v>
      </c>
    </row>
    <row r="7616" spans="1:12" ht="14.4" x14ac:dyDescent="0.3">
      <c r="A7616" s="7">
        <v>33099</v>
      </c>
      <c r="B7616" s="191">
        <v>338.83999599999999</v>
      </c>
      <c r="C7616" s="191">
        <v>340.959991</v>
      </c>
      <c r="D7616" s="191">
        <v>337.19000199999999</v>
      </c>
      <c r="E7616" s="191">
        <v>339.39001500000001</v>
      </c>
      <c r="F7616" s="192">
        <v>339.39001500000001</v>
      </c>
      <c r="G7616" s="191">
        <v>130320000</v>
      </c>
      <c r="H7616" s="194">
        <f t="shared" si="118"/>
        <v>1.6232410768887515E-3</v>
      </c>
      <c r="I7616" s="193"/>
      <c r="J7616" s="197">
        <v>7614</v>
      </c>
      <c r="K7616" s="234">
        <v>1.6232410768887515E-3</v>
      </c>
      <c r="L7616" s="198">
        <v>2.3753073393646362E-2</v>
      </c>
    </row>
    <row r="7617" spans="1:12" ht="14.4" x14ac:dyDescent="0.3">
      <c r="A7617" s="7">
        <v>33098</v>
      </c>
      <c r="B7617" s="191">
        <v>335.39001500000001</v>
      </c>
      <c r="C7617" s="191">
        <v>338.88000499999998</v>
      </c>
      <c r="D7617" s="191">
        <v>332.01998900000001</v>
      </c>
      <c r="E7617" s="191">
        <v>338.83999599999999</v>
      </c>
      <c r="F7617" s="192">
        <v>338.83999599999999</v>
      </c>
      <c r="G7617" s="191">
        <v>122820000</v>
      </c>
      <c r="H7617" s="194">
        <f t="shared" si="118"/>
        <v>9.8951094088166984E-3</v>
      </c>
      <c r="I7617" s="193"/>
      <c r="J7617" s="197">
        <v>7615</v>
      </c>
      <c r="K7617" s="234">
        <v>9.8951094088166984E-3</v>
      </c>
      <c r="L7617" s="198">
        <v>2.3791497974113021E-2</v>
      </c>
    </row>
    <row r="7618" spans="1:12" ht="14.4" x14ac:dyDescent="0.3">
      <c r="A7618" s="7">
        <v>33095</v>
      </c>
      <c r="B7618" s="191">
        <v>339.89999399999999</v>
      </c>
      <c r="C7618" s="191">
        <v>339.89999399999999</v>
      </c>
      <c r="D7618" s="191">
        <v>334.22000100000002</v>
      </c>
      <c r="E7618" s="191">
        <v>335.51998900000001</v>
      </c>
      <c r="F7618" s="192">
        <v>335.51998900000001</v>
      </c>
      <c r="G7618" s="191">
        <v>145340000</v>
      </c>
      <c r="H7618" s="194">
        <f t="shared" si="118"/>
        <v>-1.300233268810766E-2</v>
      </c>
      <c r="I7618" s="193"/>
      <c r="J7618" s="197">
        <v>7616</v>
      </c>
      <c r="K7618" s="234">
        <v>-1.300233268810766E-2</v>
      </c>
      <c r="L7618" s="198">
        <v>2.3868792264572926E-2</v>
      </c>
    </row>
    <row r="7619" spans="1:12" ht="14.4" x14ac:dyDescent="0.3">
      <c r="A7619" s="7">
        <v>33094</v>
      </c>
      <c r="B7619" s="191">
        <v>338.35000600000001</v>
      </c>
      <c r="C7619" s="191">
        <v>340.55999800000001</v>
      </c>
      <c r="D7619" s="191">
        <v>337.55999800000001</v>
      </c>
      <c r="E7619" s="191">
        <v>339.94000199999999</v>
      </c>
      <c r="F7619" s="192">
        <v>339.94000199999999</v>
      </c>
      <c r="G7619" s="191">
        <v>155810000</v>
      </c>
      <c r="H7619" s="194">
        <f t="shared" si="118"/>
        <v>4.6992639923286571E-3</v>
      </c>
      <c r="I7619" s="193"/>
      <c r="J7619" s="197">
        <v>7617</v>
      </c>
      <c r="K7619" s="234">
        <v>4.6992639923286571E-3</v>
      </c>
      <c r="L7619" s="198">
        <v>2.3892834748641921E-2</v>
      </c>
    </row>
    <row r="7620" spans="1:12" ht="14.4" x14ac:dyDescent="0.3">
      <c r="A7620" s="7">
        <v>33093</v>
      </c>
      <c r="B7620" s="191">
        <v>334.82998700000002</v>
      </c>
      <c r="C7620" s="191">
        <v>339.209991</v>
      </c>
      <c r="D7620" s="191">
        <v>334.82998700000002</v>
      </c>
      <c r="E7620" s="191">
        <v>338.35000600000001</v>
      </c>
      <c r="F7620" s="192">
        <v>338.35000600000001</v>
      </c>
      <c r="G7620" s="191">
        <v>190400000</v>
      </c>
      <c r="H7620" s="194">
        <f t="shared" ref="H7620:H7683" si="119">(F7620-F7621)/F7621</f>
        <v>1.0512854692432284E-2</v>
      </c>
      <c r="I7620" s="193"/>
      <c r="J7620" s="197">
        <v>7618</v>
      </c>
      <c r="K7620" s="234">
        <v>1.0512854692432284E-2</v>
      </c>
      <c r="L7620" s="198">
        <v>2.3944459378663137E-2</v>
      </c>
    </row>
    <row r="7621" spans="1:12" ht="14.4" x14ac:dyDescent="0.3">
      <c r="A7621" s="7">
        <v>33092</v>
      </c>
      <c r="B7621" s="191">
        <v>334.42999300000002</v>
      </c>
      <c r="C7621" s="191">
        <v>338.63000499999998</v>
      </c>
      <c r="D7621" s="191">
        <v>332.22000100000002</v>
      </c>
      <c r="E7621" s="191">
        <v>334.82998700000002</v>
      </c>
      <c r="F7621" s="192">
        <v>334.82998700000002</v>
      </c>
      <c r="G7621" s="191">
        <v>231580000</v>
      </c>
      <c r="H7621" s="194">
        <f t="shared" si="119"/>
        <v>1.1960470303869915E-3</v>
      </c>
      <c r="I7621" s="193"/>
      <c r="J7621" s="197">
        <v>7619</v>
      </c>
      <c r="K7621" s="234">
        <v>1.1960470303869915E-3</v>
      </c>
      <c r="L7621" s="198">
        <v>2.4015204327992118E-2</v>
      </c>
    </row>
    <row r="7622" spans="1:12" ht="14.4" x14ac:dyDescent="0.3">
      <c r="A7622" s="7">
        <v>33091</v>
      </c>
      <c r="B7622" s="191">
        <v>344.85998499999999</v>
      </c>
      <c r="C7622" s="191">
        <v>344.85998499999999</v>
      </c>
      <c r="D7622" s="191">
        <v>333.26998900000001</v>
      </c>
      <c r="E7622" s="191">
        <v>334.42999300000002</v>
      </c>
      <c r="F7622" s="192">
        <v>334.42999300000002</v>
      </c>
      <c r="G7622" s="191">
        <v>240400000</v>
      </c>
      <c r="H7622" s="194">
        <f t="shared" si="119"/>
        <v>-3.0244135166914102E-2</v>
      </c>
      <c r="I7622" s="193"/>
      <c r="J7622" s="197">
        <v>7620</v>
      </c>
      <c r="K7622" s="234">
        <v>-3.0244135166914102E-2</v>
      </c>
      <c r="L7622" s="198">
        <v>2.4068994190992954E-2</v>
      </c>
    </row>
    <row r="7623" spans="1:12" ht="14.4" x14ac:dyDescent="0.3">
      <c r="A7623" s="7">
        <v>33088</v>
      </c>
      <c r="B7623" s="191">
        <v>351.48001099999999</v>
      </c>
      <c r="C7623" s="191">
        <v>351.48001099999999</v>
      </c>
      <c r="D7623" s="191">
        <v>338.20001200000002</v>
      </c>
      <c r="E7623" s="191">
        <v>344.85998499999999</v>
      </c>
      <c r="F7623" s="192">
        <v>344.85998499999999</v>
      </c>
      <c r="G7623" s="191">
        <v>295880000</v>
      </c>
      <c r="H7623" s="194">
        <f t="shared" si="119"/>
        <v>-1.8834715468357022E-2</v>
      </c>
      <c r="I7623" s="193"/>
      <c r="J7623" s="197">
        <v>7621</v>
      </c>
      <c r="K7623" s="234">
        <v>-1.8834715468357022E-2</v>
      </c>
      <c r="L7623" s="198">
        <v>2.415110572836086E-2</v>
      </c>
    </row>
    <row r="7624" spans="1:12" ht="14.4" x14ac:dyDescent="0.3">
      <c r="A7624" s="7">
        <v>33087</v>
      </c>
      <c r="B7624" s="191">
        <v>355.51998900000001</v>
      </c>
      <c r="C7624" s="191">
        <v>355.51998900000001</v>
      </c>
      <c r="D7624" s="191">
        <v>349.73001099999999</v>
      </c>
      <c r="E7624" s="191">
        <v>351.48001099999999</v>
      </c>
      <c r="F7624" s="192">
        <v>351.48001099999999</v>
      </c>
      <c r="G7624" s="191">
        <v>253090000</v>
      </c>
      <c r="H7624" s="194">
        <f t="shared" si="119"/>
        <v>-1.1363574834044054E-2</v>
      </c>
      <c r="I7624" s="193"/>
      <c r="J7624" s="197">
        <v>7622</v>
      </c>
      <c r="K7624" s="234">
        <v>-1.1363574834044054E-2</v>
      </c>
      <c r="L7624" s="198">
        <v>2.4272516217826973E-2</v>
      </c>
    </row>
    <row r="7625" spans="1:12" ht="14.4" x14ac:dyDescent="0.3">
      <c r="A7625" s="7">
        <v>33086</v>
      </c>
      <c r="B7625" s="191">
        <v>356.14999399999999</v>
      </c>
      <c r="C7625" s="191">
        <v>357.35000600000001</v>
      </c>
      <c r="D7625" s="191">
        <v>353.82000699999998</v>
      </c>
      <c r="E7625" s="191">
        <v>355.51998900000001</v>
      </c>
      <c r="F7625" s="192">
        <v>355.51998900000001</v>
      </c>
      <c r="G7625" s="191">
        <v>178260000</v>
      </c>
      <c r="H7625" s="194">
        <f t="shared" si="119"/>
        <v>-1.768931659732059E-3</v>
      </c>
      <c r="I7625" s="193"/>
      <c r="J7625" s="197">
        <v>7623</v>
      </c>
      <c r="K7625" s="234">
        <v>-1.768931659732059E-3</v>
      </c>
      <c r="L7625" s="198">
        <v>2.4297748404812421E-2</v>
      </c>
    </row>
    <row r="7626" spans="1:12" ht="14.4" x14ac:dyDescent="0.3">
      <c r="A7626" s="7">
        <v>33085</v>
      </c>
      <c r="B7626" s="191">
        <v>355.54998799999998</v>
      </c>
      <c r="C7626" s="191">
        <v>357.540009</v>
      </c>
      <c r="D7626" s="191">
        <v>353.91000400000001</v>
      </c>
      <c r="E7626" s="191">
        <v>356.14999399999999</v>
      </c>
      <c r="F7626" s="192">
        <v>356.14999399999999</v>
      </c>
      <c r="G7626" s="191">
        <v>175380000</v>
      </c>
      <c r="H7626" s="194">
        <f t="shared" si="119"/>
        <v>1.6875432998186674E-3</v>
      </c>
      <c r="I7626" s="193"/>
      <c r="J7626" s="197">
        <v>7624</v>
      </c>
      <c r="K7626" s="234">
        <v>1.6875432998186674E-3</v>
      </c>
      <c r="L7626" s="198">
        <v>2.4386965130135451E-2</v>
      </c>
    </row>
    <row r="7627" spans="1:12" ht="14.4" x14ac:dyDescent="0.3">
      <c r="A7627" s="7">
        <v>33084</v>
      </c>
      <c r="B7627" s="191">
        <v>353.44000199999999</v>
      </c>
      <c r="C7627" s="191">
        <v>355.54998799999998</v>
      </c>
      <c r="D7627" s="191">
        <v>351.14999399999999</v>
      </c>
      <c r="E7627" s="191">
        <v>355.54998799999998</v>
      </c>
      <c r="F7627" s="192">
        <v>355.54998799999998</v>
      </c>
      <c r="G7627" s="191">
        <v>146470000</v>
      </c>
      <c r="H7627" s="194">
        <f t="shared" si="119"/>
        <v>5.9698562360238792E-3</v>
      </c>
      <c r="I7627" s="193"/>
      <c r="J7627" s="197">
        <v>7625</v>
      </c>
      <c r="K7627" s="234">
        <v>5.9698562360238792E-3</v>
      </c>
      <c r="L7627" s="198">
        <v>2.4407113265074269E-2</v>
      </c>
    </row>
    <row r="7628" spans="1:12" ht="14.4" x14ac:dyDescent="0.3">
      <c r="A7628" s="7">
        <v>33081</v>
      </c>
      <c r="B7628" s="191">
        <v>355.89999399999999</v>
      </c>
      <c r="C7628" s="191">
        <v>355.94000199999999</v>
      </c>
      <c r="D7628" s="191">
        <v>352.14001500000001</v>
      </c>
      <c r="E7628" s="191">
        <v>353.44000199999999</v>
      </c>
      <c r="F7628" s="192">
        <v>353.44000199999999</v>
      </c>
      <c r="G7628" s="191">
        <v>149070000</v>
      </c>
      <c r="H7628" s="194">
        <f t="shared" si="119"/>
        <v>-6.9399622720355512E-3</v>
      </c>
      <c r="I7628" s="193"/>
      <c r="J7628" s="197">
        <v>7626</v>
      </c>
      <c r="K7628" s="234">
        <v>-6.9399622720355512E-3</v>
      </c>
      <c r="L7628" s="198">
        <v>2.4566468860438315E-2</v>
      </c>
    </row>
    <row r="7629" spans="1:12" ht="14.4" x14ac:dyDescent="0.3">
      <c r="A7629" s="7">
        <v>33080</v>
      </c>
      <c r="B7629" s="191">
        <v>357.08999599999999</v>
      </c>
      <c r="C7629" s="191">
        <v>357.47000100000002</v>
      </c>
      <c r="D7629" s="191">
        <v>353.95001200000002</v>
      </c>
      <c r="E7629" s="191">
        <v>355.91000400000001</v>
      </c>
      <c r="F7629" s="192">
        <v>355.91000400000001</v>
      </c>
      <c r="G7629" s="191">
        <v>155040000</v>
      </c>
      <c r="H7629" s="194">
        <f t="shared" si="119"/>
        <v>-3.3044666980812597E-3</v>
      </c>
      <c r="I7629" s="193"/>
      <c r="J7629" s="197">
        <v>7627</v>
      </c>
      <c r="K7629" s="234">
        <v>-3.3044666980812597E-3</v>
      </c>
      <c r="L7629" s="198">
        <v>2.4633712492065276E-2</v>
      </c>
    </row>
    <row r="7630" spans="1:12" ht="14.4" x14ac:dyDescent="0.3">
      <c r="A7630" s="7">
        <v>33079</v>
      </c>
      <c r="B7630" s="191">
        <v>355.790009</v>
      </c>
      <c r="C7630" s="191">
        <v>357.51998900000001</v>
      </c>
      <c r="D7630" s="191">
        <v>354.79998799999998</v>
      </c>
      <c r="E7630" s="191">
        <v>357.08999599999999</v>
      </c>
      <c r="F7630" s="192">
        <v>357.08999599999999</v>
      </c>
      <c r="G7630" s="191">
        <v>163530000</v>
      </c>
      <c r="H7630" s="194">
        <f t="shared" si="119"/>
        <v>3.6538041179227923E-3</v>
      </c>
      <c r="I7630" s="193"/>
      <c r="J7630" s="197">
        <v>7628</v>
      </c>
      <c r="K7630" s="234">
        <v>3.6538041179227923E-3</v>
      </c>
      <c r="L7630" s="198">
        <v>2.4760217481832957E-2</v>
      </c>
    </row>
    <row r="7631" spans="1:12" ht="14.4" x14ac:dyDescent="0.3">
      <c r="A7631" s="7">
        <v>33078</v>
      </c>
      <c r="B7631" s="191">
        <v>355.30999800000001</v>
      </c>
      <c r="C7631" s="191">
        <v>356.08999599999999</v>
      </c>
      <c r="D7631" s="191">
        <v>351.459991</v>
      </c>
      <c r="E7631" s="191">
        <v>355.790009</v>
      </c>
      <c r="F7631" s="192">
        <v>355.790009</v>
      </c>
      <c r="G7631" s="191">
        <v>181920000</v>
      </c>
      <c r="H7631" s="194">
        <f t="shared" si="119"/>
        <v>1.3509639545802772E-3</v>
      </c>
      <c r="I7631" s="193"/>
      <c r="J7631" s="197">
        <v>7629</v>
      </c>
      <c r="K7631" s="234">
        <v>1.3509639545802772E-3</v>
      </c>
      <c r="L7631" s="198">
        <v>2.4862985691251817E-2</v>
      </c>
    </row>
    <row r="7632" spans="1:12" ht="14.4" x14ac:dyDescent="0.3">
      <c r="A7632" s="7">
        <v>33077</v>
      </c>
      <c r="B7632" s="191">
        <v>361.60998499999999</v>
      </c>
      <c r="C7632" s="191">
        <v>361.60998499999999</v>
      </c>
      <c r="D7632" s="191">
        <v>350.08999599999999</v>
      </c>
      <c r="E7632" s="191">
        <v>355.30999800000001</v>
      </c>
      <c r="F7632" s="192">
        <v>355.30999800000001</v>
      </c>
      <c r="G7632" s="191">
        <v>209030000</v>
      </c>
      <c r="H7632" s="194">
        <f t="shared" si="119"/>
        <v>-1.7422049338598842E-2</v>
      </c>
      <c r="I7632" s="193"/>
      <c r="J7632" s="197">
        <v>7630</v>
      </c>
      <c r="K7632" s="234">
        <v>-1.7422049338598842E-2</v>
      </c>
      <c r="L7632" s="198">
        <v>2.4919283052556224E-2</v>
      </c>
    </row>
    <row r="7633" spans="1:12" ht="14.4" x14ac:dyDescent="0.3">
      <c r="A7633" s="7">
        <v>33074</v>
      </c>
      <c r="B7633" s="191">
        <v>365.32000699999998</v>
      </c>
      <c r="C7633" s="191">
        <v>366.64001500000001</v>
      </c>
      <c r="D7633" s="191">
        <v>361.57998700000002</v>
      </c>
      <c r="E7633" s="191">
        <v>361.60998499999999</v>
      </c>
      <c r="F7633" s="192">
        <v>361.60998499999999</v>
      </c>
      <c r="G7633" s="191">
        <v>177810000</v>
      </c>
      <c r="H7633" s="194">
        <f t="shared" si="119"/>
        <v>-1.0155540153594657E-2</v>
      </c>
      <c r="I7633" s="193"/>
      <c r="J7633" s="197">
        <v>7631</v>
      </c>
      <c r="K7633" s="234">
        <v>-1.0155540153594657E-2</v>
      </c>
      <c r="L7633" s="198">
        <v>2.4920238689663751E-2</v>
      </c>
    </row>
    <row r="7634" spans="1:12" ht="14.4" x14ac:dyDescent="0.3">
      <c r="A7634" s="7">
        <v>33073</v>
      </c>
      <c r="B7634" s="191">
        <v>364.22000100000002</v>
      </c>
      <c r="C7634" s="191">
        <v>365.32000699999998</v>
      </c>
      <c r="D7634" s="191">
        <v>361.290009</v>
      </c>
      <c r="E7634" s="191">
        <v>365.32000699999998</v>
      </c>
      <c r="F7634" s="192">
        <v>365.32000699999998</v>
      </c>
      <c r="G7634" s="191">
        <v>161990000</v>
      </c>
      <c r="H7634" s="194">
        <f t="shared" si="119"/>
        <v>3.0201691202563878E-3</v>
      </c>
      <c r="I7634" s="193"/>
      <c r="J7634" s="197">
        <v>7632</v>
      </c>
      <c r="K7634" s="234">
        <v>3.0201691202563878E-3</v>
      </c>
      <c r="L7634" s="198">
        <v>2.4933721833325439E-2</v>
      </c>
    </row>
    <row r="7635" spans="1:12" ht="14.4" x14ac:dyDescent="0.3">
      <c r="A7635" s="7">
        <v>33072</v>
      </c>
      <c r="B7635" s="191">
        <v>367.51998900000001</v>
      </c>
      <c r="C7635" s="191">
        <v>367.51998900000001</v>
      </c>
      <c r="D7635" s="191">
        <v>362.95001200000002</v>
      </c>
      <c r="E7635" s="191">
        <v>364.22000100000002</v>
      </c>
      <c r="F7635" s="192">
        <v>364.22000100000002</v>
      </c>
      <c r="G7635" s="191">
        <v>168760000</v>
      </c>
      <c r="H7635" s="194">
        <f t="shared" si="119"/>
        <v>-8.979070795520688E-3</v>
      </c>
      <c r="I7635" s="193"/>
      <c r="J7635" s="197">
        <v>7633</v>
      </c>
      <c r="K7635" s="234">
        <v>-8.979070795520688E-3</v>
      </c>
      <c r="L7635" s="198">
        <v>2.5063543923286139E-2</v>
      </c>
    </row>
    <row r="7636" spans="1:12" ht="14.4" x14ac:dyDescent="0.3">
      <c r="A7636" s="7">
        <v>33071</v>
      </c>
      <c r="B7636" s="191">
        <v>368.95001200000002</v>
      </c>
      <c r="C7636" s="191">
        <v>369.39999399999999</v>
      </c>
      <c r="D7636" s="191">
        <v>364.98998999999998</v>
      </c>
      <c r="E7636" s="191">
        <v>367.51998900000001</v>
      </c>
      <c r="F7636" s="192">
        <v>367.51998900000001</v>
      </c>
      <c r="G7636" s="191">
        <v>176790000</v>
      </c>
      <c r="H7636" s="194">
        <f t="shared" si="119"/>
        <v>-3.8759261512098975E-3</v>
      </c>
      <c r="I7636" s="193"/>
      <c r="J7636" s="197">
        <v>7634</v>
      </c>
      <c r="K7636" s="234">
        <v>-3.8759261512098975E-3</v>
      </c>
      <c r="L7636" s="198">
        <v>2.5083053334552293E-2</v>
      </c>
    </row>
    <row r="7637" spans="1:12" ht="14.4" x14ac:dyDescent="0.3">
      <c r="A7637" s="7">
        <v>33070</v>
      </c>
      <c r="B7637" s="191">
        <v>367.30999800000001</v>
      </c>
      <c r="C7637" s="191">
        <v>369.77999899999998</v>
      </c>
      <c r="D7637" s="191">
        <v>367.30999800000001</v>
      </c>
      <c r="E7637" s="191">
        <v>368.95001200000002</v>
      </c>
      <c r="F7637" s="192">
        <v>368.95001200000002</v>
      </c>
      <c r="G7637" s="191">
        <v>149430000</v>
      </c>
      <c r="H7637" s="194">
        <f t="shared" si="119"/>
        <v>4.4649315535375319E-3</v>
      </c>
      <c r="I7637" s="193"/>
      <c r="J7637" s="197">
        <v>7635</v>
      </c>
      <c r="K7637" s="234">
        <v>4.4649315535375319E-3</v>
      </c>
      <c r="L7637" s="198">
        <v>2.5217567155777807E-2</v>
      </c>
    </row>
    <row r="7638" spans="1:12" ht="14.4" x14ac:dyDescent="0.3">
      <c r="A7638" s="7">
        <v>33067</v>
      </c>
      <c r="B7638" s="191">
        <v>365.45001200000002</v>
      </c>
      <c r="C7638" s="191">
        <v>369.67999300000002</v>
      </c>
      <c r="D7638" s="191">
        <v>365.45001200000002</v>
      </c>
      <c r="E7638" s="191">
        <v>367.30999800000001</v>
      </c>
      <c r="F7638" s="192">
        <v>367.30999800000001</v>
      </c>
      <c r="G7638" s="191">
        <v>215600000</v>
      </c>
      <c r="H7638" s="194">
        <f t="shared" si="119"/>
        <v>5.1171081156025575E-3</v>
      </c>
      <c r="I7638" s="193"/>
      <c r="J7638" s="197">
        <v>7636</v>
      </c>
      <c r="K7638" s="234">
        <v>5.1171081156025575E-3</v>
      </c>
      <c r="L7638" s="198">
        <v>2.5268700321883202E-2</v>
      </c>
    </row>
    <row r="7639" spans="1:12" ht="14.4" x14ac:dyDescent="0.3">
      <c r="A7639" s="7">
        <v>33066</v>
      </c>
      <c r="B7639" s="191">
        <v>361.23001099999999</v>
      </c>
      <c r="C7639" s="191">
        <v>365.459991</v>
      </c>
      <c r="D7639" s="191">
        <v>360.57000699999998</v>
      </c>
      <c r="E7639" s="191">
        <v>365.44000199999999</v>
      </c>
      <c r="F7639" s="192">
        <v>365.44000199999999</v>
      </c>
      <c r="G7639" s="191">
        <v>213180000</v>
      </c>
      <c r="H7639" s="194">
        <f t="shared" si="119"/>
        <v>1.165459920770537E-2</v>
      </c>
      <c r="I7639" s="193"/>
      <c r="J7639" s="197">
        <v>7637</v>
      </c>
      <c r="K7639" s="234">
        <v>1.165459920770537E-2</v>
      </c>
      <c r="L7639" s="198">
        <v>2.5403420651387044E-2</v>
      </c>
    </row>
    <row r="7640" spans="1:12" ht="14.4" x14ac:dyDescent="0.3">
      <c r="A7640" s="7">
        <v>33065</v>
      </c>
      <c r="B7640" s="191">
        <v>356.48998999999998</v>
      </c>
      <c r="C7640" s="191">
        <v>361.23001099999999</v>
      </c>
      <c r="D7640" s="191">
        <v>356.48998999999998</v>
      </c>
      <c r="E7640" s="191">
        <v>361.23001099999999</v>
      </c>
      <c r="F7640" s="192">
        <v>361.23001099999999</v>
      </c>
      <c r="G7640" s="191">
        <v>162220000</v>
      </c>
      <c r="H7640" s="194">
        <f t="shared" si="119"/>
        <v>1.3296364927385515E-2</v>
      </c>
      <c r="I7640" s="193"/>
      <c r="J7640" s="197">
        <v>7638</v>
      </c>
      <c r="K7640" s="234">
        <v>1.3296364927385515E-2</v>
      </c>
      <c r="L7640" s="198">
        <v>2.5565853972642858E-2</v>
      </c>
    </row>
    <row r="7641" spans="1:12" ht="14.4" x14ac:dyDescent="0.3">
      <c r="A7641" s="7">
        <v>33064</v>
      </c>
      <c r="B7641" s="191">
        <v>359.51998900000001</v>
      </c>
      <c r="C7641" s="191">
        <v>359.73998999999998</v>
      </c>
      <c r="D7641" s="191">
        <v>356.41000400000001</v>
      </c>
      <c r="E7641" s="191">
        <v>356.48998999999998</v>
      </c>
      <c r="F7641" s="192">
        <v>356.48998999999998</v>
      </c>
      <c r="G7641" s="191">
        <v>147630000</v>
      </c>
      <c r="H7641" s="194">
        <f t="shared" si="119"/>
        <v>-8.4279013482057939E-3</v>
      </c>
      <c r="I7641" s="193"/>
      <c r="J7641" s="197">
        <v>7639</v>
      </c>
      <c r="K7641" s="234">
        <v>-8.4279013482057939E-3</v>
      </c>
      <c r="L7641" s="198">
        <v>2.5575050107945609E-2</v>
      </c>
    </row>
    <row r="7642" spans="1:12" ht="14.4" x14ac:dyDescent="0.3">
      <c r="A7642" s="7">
        <v>33063</v>
      </c>
      <c r="B7642" s="191">
        <v>358.42001299999998</v>
      </c>
      <c r="C7642" s="191">
        <v>360.04998799999998</v>
      </c>
      <c r="D7642" s="191">
        <v>358.10998499999999</v>
      </c>
      <c r="E7642" s="191">
        <v>359.51998900000001</v>
      </c>
      <c r="F7642" s="192">
        <v>359.51998900000001</v>
      </c>
      <c r="G7642" s="191">
        <v>119390000</v>
      </c>
      <c r="H7642" s="194">
        <f t="shared" si="119"/>
        <v>3.0689580941453362E-3</v>
      </c>
      <c r="I7642" s="193"/>
      <c r="J7642" s="197">
        <v>7640</v>
      </c>
      <c r="K7642" s="234">
        <v>3.0689580941453362E-3</v>
      </c>
      <c r="L7642" s="198">
        <v>2.5601808190889468E-2</v>
      </c>
    </row>
    <row r="7643" spans="1:12" ht="14.4" x14ac:dyDescent="0.3">
      <c r="A7643" s="7">
        <v>33060</v>
      </c>
      <c r="B7643" s="191">
        <v>355.69000199999999</v>
      </c>
      <c r="C7643" s="191">
        <v>359.01998900000001</v>
      </c>
      <c r="D7643" s="191">
        <v>354.64001500000001</v>
      </c>
      <c r="E7643" s="191">
        <v>358.42001299999998</v>
      </c>
      <c r="F7643" s="192">
        <v>358.42001299999998</v>
      </c>
      <c r="G7643" s="191">
        <v>111730000</v>
      </c>
      <c r="H7643" s="194">
        <f t="shared" si="119"/>
        <v>7.7036101381163669E-3</v>
      </c>
      <c r="I7643" s="193"/>
      <c r="J7643" s="197">
        <v>7641</v>
      </c>
      <c r="K7643" s="234">
        <v>7.7036101381163669E-3</v>
      </c>
      <c r="L7643" s="198">
        <v>2.5631353593289611E-2</v>
      </c>
    </row>
    <row r="7644" spans="1:12" ht="14.4" x14ac:dyDescent="0.3">
      <c r="A7644" s="7">
        <v>33059</v>
      </c>
      <c r="B7644" s="191">
        <v>360.16000400000001</v>
      </c>
      <c r="C7644" s="191">
        <v>360.16000400000001</v>
      </c>
      <c r="D7644" s="191">
        <v>354.85998499999999</v>
      </c>
      <c r="E7644" s="191">
        <v>355.67999300000002</v>
      </c>
      <c r="F7644" s="192">
        <v>355.67999300000002</v>
      </c>
      <c r="G7644" s="191">
        <v>128320000</v>
      </c>
      <c r="H7644" s="194">
        <f t="shared" si="119"/>
        <v>-1.2438946441148947E-2</v>
      </c>
      <c r="I7644" s="193"/>
      <c r="J7644" s="197">
        <v>7642</v>
      </c>
      <c r="K7644" s="234">
        <v>-1.2438946441148947E-2</v>
      </c>
      <c r="L7644" s="198">
        <v>2.5685211759812823E-2</v>
      </c>
    </row>
    <row r="7645" spans="1:12" ht="14.4" x14ac:dyDescent="0.3">
      <c r="A7645" s="7">
        <v>33057</v>
      </c>
      <c r="B7645" s="191">
        <v>359.540009</v>
      </c>
      <c r="C7645" s="191">
        <v>360.73001099999999</v>
      </c>
      <c r="D7645" s="191">
        <v>359.44000199999999</v>
      </c>
      <c r="E7645" s="191">
        <v>360.16000400000001</v>
      </c>
      <c r="F7645" s="192">
        <v>360.16000400000001</v>
      </c>
      <c r="G7645" s="191">
        <v>130050000</v>
      </c>
      <c r="H7645" s="194">
        <f t="shared" si="119"/>
        <v>1.7244117051797069E-3</v>
      </c>
      <c r="I7645" s="193"/>
      <c r="J7645" s="197">
        <v>7643</v>
      </c>
      <c r="K7645" s="234">
        <v>1.7244117051797069E-3</v>
      </c>
      <c r="L7645" s="198">
        <v>2.5803953706945833E-2</v>
      </c>
    </row>
    <row r="7646" spans="1:12" ht="14.4" x14ac:dyDescent="0.3">
      <c r="A7646" s="7">
        <v>33056</v>
      </c>
      <c r="B7646" s="191">
        <v>358.01998900000001</v>
      </c>
      <c r="C7646" s="191">
        <v>359.57998700000002</v>
      </c>
      <c r="D7646" s="191">
        <v>357.540009</v>
      </c>
      <c r="E7646" s="191">
        <v>359.540009</v>
      </c>
      <c r="F7646" s="192">
        <v>359.540009</v>
      </c>
      <c r="G7646" s="191">
        <v>130200000</v>
      </c>
      <c r="H7646" s="194">
        <f t="shared" si="119"/>
        <v>4.2456288662697768E-3</v>
      </c>
      <c r="I7646" s="193"/>
      <c r="J7646" s="197">
        <v>7644</v>
      </c>
      <c r="K7646" s="234">
        <v>4.2456288662697768E-3</v>
      </c>
      <c r="L7646" s="198">
        <v>2.5817589934869791E-2</v>
      </c>
    </row>
    <row r="7647" spans="1:12" ht="14.4" x14ac:dyDescent="0.3">
      <c r="A7647" s="7">
        <v>33053</v>
      </c>
      <c r="B7647" s="191">
        <v>357.64001500000001</v>
      </c>
      <c r="C7647" s="191">
        <v>359.08999599999999</v>
      </c>
      <c r="D7647" s="191">
        <v>357.29998799999998</v>
      </c>
      <c r="E7647" s="191">
        <v>358.01998900000001</v>
      </c>
      <c r="F7647" s="192">
        <v>358.01998900000001</v>
      </c>
      <c r="G7647" s="191">
        <v>145510000</v>
      </c>
      <c r="H7647" s="194">
        <f t="shared" si="119"/>
        <v>1.0904677866725046E-3</v>
      </c>
      <c r="I7647" s="193"/>
      <c r="J7647" s="197">
        <v>7645</v>
      </c>
      <c r="K7647" s="234">
        <v>1.0904677866725046E-3</v>
      </c>
      <c r="L7647" s="198">
        <v>2.5836161274811097E-2</v>
      </c>
    </row>
    <row r="7648" spans="1:12" ht="14.4" x14ac:dyDescent="0.3">
      <c r="A7648" s="7">
        <v>33052</v>
      </c>
      <c r="B7648" s="191">
        <v>355.16000400000001</v>
      </c>
      <c r="C7648" s="191">
        <v>357.63000499999998</v>
      </c>
      <c r="D7648" s="191">
        <v>355.16000400000001</v>
      </c>
      <c r="E7648" s="191">
        <v>357.63000499999998</v>
      </c>
      <c r="F7648" s="192">
        <v>357.63000499999998</v>
      </c>
      <c r="G7648" s="191">
        <v>136120000</v>
      </c>
      <c r="H7648" s="194">
        <f t="shared" si="119"/>
        <v>7.0112910255972632E-3</v>
      </c>
      <c r="I7648" s="193"/>
      <c r="J7648" s="197">
        <v>7646</v>
      </c>
      <c r="K7648" s="234">
        <v>7.0112910255972632E-3</v>
      </c>
      <c r="L7648" s="198">
        <v>2.5842707182958544E-2</v>
      </c>
    </row>
    <row r="7649" spans="1:12" ht="14.4" x14ac:dyDescent="0.3">
      <c r="A7649" s="7">
        <v>33051</v>
      </c>
      <c r="B7649" s="191">
        <v>352.05999800000001</v>
      </c>
      <c r="C7649" s="191">
        <v>355.89001500000001</v>
      </c>
      <c r="D7649" s="191">
        <v>351.23001099999999</v>
      </c>
      <c r="E7649" s="191">
        <v>355.14001500000001</v>
      </c>
      <c r="F7649" s="192">
        <v>355.14001500000001</v>
      </c>
      <c r="G7649" s="191">
        <v>146620000</v>
      </c>
      <c r="H7649" s="194">
        <f t="shared" si="119"/>
        <v>8.748557113836028E-3</v>
      </c>
      <c r="I7649" s="193"/>
      <c r="J7649" s="197">
        <v>7647</v>
      </c>
      <c r="K7649" s="234">
        <v>8.748557113836028E-3</v>
      </c>
      <c r="L7649" s="198">
        <v>2.6004766267812854E-2</v>
      </c>
    </row>
    <row r="7650" spans="1:12" ht="14.4" x14ac:dyDescent="0.3">
      <c r="A7650" s="7">
        <v>33050</v>
      </c>
      <c r="B7650" s="191">
        <v>352.32000699999998</v>
      </c>
      <c r="C7650" s="191">
        <v>356.08999599999999</v>
      </c>
      <c r="D7650" s="191">
        <v>351.85000600000001</v>
      </c>
      <c r="E7650" s="191">
        <v>352.05999800000001</v>
      </c>
      <c r="F7650" s="192">
        <v>352.05999800000001</v>
      </c>
      <c r="G7650" s="191">
        <v>141420000</v>
      </c>
      <c r="H7650" s="194">
        <f t="shared" si="119"/>
        <v>-7.0960234287759268E-4</v>
      </c>
      <c r="I7650" s="193"/>
      <c r="J7650" s="197">
        <v>7648</v>
      </c>
      <c r="K7650" s="234">
        <v>-7.0960234287759268E-4</v>
      </c>
      <c r="L7650" s="198">
        <v>2.6115977684185571E-2</v>
      </c>
    </row>
    <row r="7651" spans="1:12" ht="14.4" x14ac:dyDescent="0.3">
      <c r="A7651" s="7">
        <v>33049</v>
      </c>
      <c r="B7651" s="191">
        <v>355.42001299999998</v>
      </c>
      <c r="C7651" s="191">
        <v>356.41000400000001</v>
      </c>
      <c r="D7651" s="191">
        <v>351.91000400000001</v>
      </c>
      <c r="E7651" s="191">
        <v>352.30999800000001</v>
      </c>
      <c r="F7651" s="192">
        <v>352.30999800000001</v>
      </c>
      <c r="G7651" s="191">
        <v>133100000</v>
      </c>
      <c r="H7651" s="194">
        <f t="shared" si="119"/>
        <v>-8.7780858718921259E-3</v>
      </c>
      <c r="I7651" s="193"/>
      <c r="J7651" s="197">
        <v>7649</v>
      </c>
      <c r="K7651" s="234">
        <v>-8.7780858718921259E-3</v>
      </c>
      <c r="L7651" s="198">
        <v>2.6211650820524152E-2</v>
      </c>
    </row>
    <row r="7652" spans="1:12" ht="14.4" x14ac:dyDescent="0.3">
      <c r="A7652" s="7">
        <v>33046</v>
      </c>
      <c r="B7652" s="191">
        <v>360.51998900000001</v>
      </c>
      <c r="C7652" s="191">
        <v>363.20001200000002</v>
      </c>
      <c r="D7652" s="191">
        <v>355.30999800000001</v>
      </c>
      <c r="E7652" s="191">
        <v>355.42999300000002</v>
      </c>
      <c r="F7652" s="192">
        <v>355.42999300000002</v>
      </c>
      <c r="G7652" s="191">
        <v>172570000</v>
      </c>
      <c r="H7652" s="194">
        <f t="shared" si="119"/>
        <v>-1.3981768208223241E-2</v>
      </c>
      <c r="I7652" s="193"/>
      <c r="J7652" s="197">
        <v>7650</v>
      </c>
      <c r="K7652" s="234">
        <v>-1.3981768208223241E-2</v>
      </c>
      <c r="L7652" s="198">
        <v>2.6302161217587369E-2</v>
      </c>
    </row>
    <row r="7653" spans="1:12" ht="14.4" x14ac:dyDescent="0.3">
      <c r="A7653" s="7">
        <v>33045</v>
      </c>
      <c r="B7653" s="191">
        <v>359.10000600000001</v>
      </c>
      <c r="C7653" s="191">
        <v>360.88000499999998</v>
      </c>
      <c r="D7653" s="191">
        <v>357.63000499999998</v>
      </c>
      <c r="E7653" s="191">
        <v>360.47000100000002</v>
      </c>
      <c r="F7653" s="192">
        <v>360.47000100000002</v>
      </c>
      <c r="G7653" s="191">
        <v>138570000</v>
      </c>
      <c r="H7653" s="194">
        <f t="shared" si="119"/>
        <v>3.8150793013353979E-3</v>
      </c>
      <c r="I7653" s="193"/>
      <c r="J7653" s="197">
        <v>7651</v>
      </c>
      <c r="K7653" s="234">
        <v>3.8150793013353979E-3</v>
      </c>
      <c r="L7653" s="198">
        <v>2.6565133527855292E-2</v>
      </c>
    </row>
    <row r="7654" spans="1:12" ht="14.4" x14ac:dyDescent="0.3">
      <c r="A7654" s="7">
        <v>33044</v>
      </c>
      <c r="B7654" s="191">
        <v>358.47000100000002</v>
      </c>
      <c r="C7654" s="191">
        <v>359.91000400000001</v>
      </c>
      <c r="D7654" s="191">
        <v>357</v>
      </c>
      <c r="E7654" s="191">
        <v>359.10000600000001</v>
      </c>
      <c r="F7654" s="192">
        <v>359.10000600000001</v>
      </c>
      <c r="G7654" s="191">
        <v>137420000</v>
      </c>
      <c r="H7654" s="194">
        <f t="shared" si="119"/>
        <v>1.757483187554048E-3</v>
      </c>
      <c r="I7654" s="193"/>
      <c r="J7654" s="197">
        <v>7652</v>
      </c>
      <c r="K7654" s="234">
        <v>1.757483187554048E-3</v>
      </c>
      <c r="L7654" s="198">
        <v>2.658391621276842E-2</v>
      </c>
    </row>
    <row r="7655" spans="1:12" ht="14.4" x14ac:dyDescent="0.3">
      <c r="A7655" s="7">
        <v>33043</v>
      </c>
      <c r="B7655" s="191">
        <v>356.88000499999998</v>
      </c>
      <c r="C7655" s="191">
        <v>358.89999399999999</v>
      </c>
      <c r="D7655" s="191">
        <v>356.17999300000002</v>
      </c>
      <c r="E7655" s="191">
        <v>358.47000100000002</v>
      </c>
      <c r="F7655" s="192">
        <v>358.47000100000002</v>
      </c>
      <c r="G7655" s="191">
        <v>134930000</v>
      </c>
      <c r="H7655" s="194">
        <f t="shared" si="119"/>
        <v>4.4552678147380155E-3</v>
      </c>
      <c r="I7655" s="193"/>
      <c r="J7655" s="197">
        <v>7653</v>
      </c>
      <c r="K7655" s="234">
        <v>4.4552678147380155E-3</v>
      </c>
      <c r="L7655" s="198">
        <v>2.6644940120732891E-2</v>
      </c>
    </row>
    <row r="7656" spans="1:12" ht="14.4" x14ac:dyDescent="0.3">
      <c r="A7656" s="7">
        <v>33042</v>
      </c>
      <c r="B7656" s="191">
        <v>362.91000400000001</v>
      </c>
      <c r="C7656" s="191">
        <v>362.91000400000001</v>
      </c>
      <c r="D7656" s="191">
        <v>356.88000499999998</v>
      </c>
      <c r="E7656" s="191">
        <v>356.88000499999998</v>
      </c>
      <c r="F7656" s="192">
        <v>356.88000499999998</v>
      </c>
      <c r="G7656" s="191">
        <v>133470000</v>
      </c>
      <c r="H7656" s="194">
        <f t="shared" si="119"/>
        <v>-1.6615686901813906E-2</v>
      </c>
      <c r="I7656" s="193"/>
      <c r="J7656" s="197">
        <v>7654</v>
      </c>
      <c r="K7656" s="234">
        <v>-1.6615686901813906E-2</v>
      </c>
      <c r="L7656" s="198">
        <v>2.6793594930297305E-2</v>
      </c>
    </row>
    <row r="7657" spans="1:12" ht="14.4" x14ac:dyDescent="0.3">
      <c r="A7657" s="7">
        <v>33039</v>
      </c>
      <c r="B7657" s="191">
        <v>362.89001500000001</v>
      </c>
      <c r="C7657" s="191">
        <v>363.14001500000001</v>
      </c>
      <c r="D7657" s="191">
        <v>360.709991</v>
      </c>
      <c r="E7657" s="191">
        <v>362.91000400000001</v>
      </c>
      <c r="F7657" s="192">
        <v>362.91000400000001</v>
      </c>
      <c r="G7657" s="191">
        <v>205130000</v>
      </c>
      <c r="H7657" s="194">
        <f t="shared" si="119"/>
        <v>2.7583356752611302E-5</v>
      </c>
      <c r="I7657" s="193"/>
      <c r="J7657" s="197">
        <v>7655</v>
      </c>
      <c r="K7657" s="234">
        <v>2.7583356752611302E-5</v>
      </c>
      <c r="L7657" s="198">
        <v>2.6896022516408987E-2</v>
      </c>
    </row>
    <row r="7658" spans="1:12" ht="14.4" x14ac:dyDescent="0.3">
      <c r="A7658" s="7">
        <v>33038</v>
      </c>
      <c r="B7658" s="191">
        <v>364.89999399999999</v>
      </c>
      <c r="C7658" s="191">
        <v>364.89999399999999</v>
      </c>
      <c r="D7658" s="191">
        <v>361.64001500000001</v>
      </c>
      <c r="E7658" s="191">
        <v>362.89999399999999</v>
      </c>
      <c r="F7658" s="192">
        <v>362.89999399999999</v>
      </c>
      <c r="G7658" s="191">
        <v>135770000</v>
      </c>
      <c r="H7658" s="194">
        <f t="shared" si="119"/>
        <v>-5.4809537760639156E-3</v>
      </c>
      <c r="I7658" s="193"/>
      <c r="J7658" s="197">
        <v>7656</v>
      </c>
      <c r="K7658" s="234">
        <v>-5.4809537760639156E-3</v>
      </c>
      <c r="L7658" s="198">
        <v>2.7066025475122713E-2</v>
      </c>
    </row>
    <row r="7659" spans="1:12" ht="14.4" x14ac:dyDescent="0.3">
      <c r="A7659" s="7">
        <v>33037</v>
      </c>
      <c r="B7659" s="191">
        <v>366.25</v>
      </c>
      <c r="C7659" s="191">
        <v>367.08999599999999</v>
      </c>
      <c r="D7659" s="191">
        <v>364.51001000000002</v>
      </c>
      <c r="E7659" s="191">
        <v>364.89999399999999</v>
      </c>
      <c r="F7659" s="192">
        <v>364.89999399999999</v>
      </c>
      <c r="G7659" s="191">
        <v>158910000</v>
      </c>
      <c r="H7659" s="194">
        <f t="shared" si="119"/>
        <v>-3.6860232081911471E-3</v>
      </c>
      <c r="I7659" s="193"/>
      <c r="J7659" s="197">
        <v>7657</v>
      </c>
      <c r="K7659" s="234">
        <v>-3.6860232081911471E-3</v>
      </c>
      <c r="L7659" s="198">
        <v>2.709039960627704E-2</v>
      </c>
    </row>
    <row r="7660" spans="1:12" ht="14.4" x14ac:dyDescent="0.3">
      <c r="A7660" s="7">
        <v>33036</v>
      </c>
      <c r="B7660" s="191">
        <v>361.63000499999998</v>
      </c>
      <c r="C7660" s="191">
        <v>367.26998900000001</v>
      </c>
      <c r="D7660" s="191">
        <v>361.14999399999999</v>
      </c>
      <c r="E7660" s="191">
        <v>366.25</v>
      </c>
      <c r="F7660" s="192">
        <v>366.25</v>
      </c>
      <c r="G7660" s="191">
        <v>157100000</v>
      </c>
      <c r="H7660" s="194">
        <f t="shared" si="119"/>
        <v>1.2775474756305184E-2</v>
      </c>
      <c r="I7660" s="193"/>
      <c r="J7660" s="197">
        <v>7658</v>
      </c>
      <c r="K7660" s="234">
        <v>1.2775474756305184E-2</v>
      </c>
      <c r="L7660" s="198">
        <v>2.7157255734905853E-2</v>
      </c>
    </row>
    <row r="7661" spans="1:12" ht="14.4" x14ac:dyDescent="0.3">
      <c r="A7661" s="7">
        <v>33035</v>
      </c>
      <c r="B7661" s="191">
        <v>358.709991</v>
      </c>
      <c r="C7661" s="191">
        <v>361.63000499999998</v>
      </c>
      <c r="D7661" s="191">
        <v>357.70001200000002</v>
      </c>
      <c r="E7661" s="191">
        <v>361.63000499999998</v>
      </c>
      <c r="F7661" s="192">
        <v>361.63000499999998</v>
      </c>
      <c r="G7661" s="191">
        <v>119550000</v>
      </c>
      <c r="H7661" s="194">
        <f t="shared" si="119"/>
        <v>8.1403196823697632E-3</v>
      </c>
      <c r="I7661" s="193"/>
      <c r="J7661" s="197">
        <v>7659</v>
      </c>
      <c r="K7661" s="234">
        <v>8.1403196823697632E-3</v>
      </c>
      <c r="L7661" s="198">
        <v>2.7284678896368594E-2</v>
      </c>
    </row>
    <row r="7662" spans="1:12" ht="14.4" x14ac:dyDescent="0.3">
      <c r="A7662" s="7">
        <v>33032</v>
      </c>
      <c r="B7662" s="191">
        <v>363.14999399999999</v>
      </c>
      <c r="C7662" s="191">
        <v>363.48998999999998</v>
      </c>
      <c r="D7662" s="191">
        <v>357.67999300000002</v>
      </c>
      <c r="E7662" s="191">
        <v>358.709991</v>
      </c>
      <c r="F7662" s="192">
        <v>358.709991</v>
      </c>
      <c r="G7662" s="191">
        <v>142600000</v>
      </c>
      <c r="H7662" s="194">
        <f t="shared" si="119"/>
        <v>-1.2226361209853112E-2</v>
      </c>
      <c r="I7662" s="193"/>
      <c r="J7662" s="197">
        <v>7660</v>
      </c>
      <c r="K7662" s="234">
        <v>-1.2226361209853112E-2</v>
      </c>
      <c r="L7662" s="198">
        <v>2.7986113210161166E-2</v>
      </c>
    </row>
    <row r="7663" spans="1:12" ht="14.4" x14ac:dyDescent="0.3">
      <c r="A7663" s="7">
        <v>33031</v>
      </c>
      <c r="B7663" s="191">
        <v>365.92001299999998</v>
      </c>
      <c r="C7663" s="191">
        <v>365.92001299999998</v>
      </c>
      <c r="D7663" s="191">
        <v>361.60000600000001</v>
      </c>
      <c r="E7663" s="191">
        <v>363.14999399999999</v>
      </c>
      <c r="F7663" s="192">
        <v>363.14999399999999</v>
      </c>
      <c r="G7663" s="191">
        <v>160360000</v>
      </c>
      <c r="H7663" s="194">
        <f t="shared" si="119"/>
        <v>-4.9594395129191294E-3</v>
      </c>
      <c r="I7663" s="193"/>
      <c r="J7663" s="197">
        <v>7661</v>
      </c>
      <c r="K7663" s="234">
        <v>-4.9594395129191294E-3</v>
      </c>
      <c r="L7663" s="198">
        <v>2.812659081886568E-2</v>
      </c>
    </row>
    <row r="7664" spans="1:12" ht="14.4" x14ac:dyDescent="0.3">
      <c r="A7664" s="7">
        <v>33030</v>
      </c>
      <c r="B7664" s="191">
        <v>366.64001500000001</v>
      </c>
      <c r="C7664" s="191">
        <v>366.64001500000001</v>
      </c>
      <c r="D7664" s="191">
        <v>364.42001299999998</v>
      </c>
      <c r="E7664" s="191">
        <v>364.959991</v>
      </c>
      <c r="F7664" s="192">
        <v>364.959991</v>
      </c>
      <c r="G7664" s="191">
        <v>164030000</v>
      </c>
      <c r="H7664" s="194">
        <f t="shared" si="119"/>
        <v>-4.5822167010330364E-3</v>
      </c>
      <c r="I7664" s="193"/>
      <c r="J7664" s="197">
        <v>7662</v>
      </c>
      <c r="K7664" s="234">
        <v>-4.5822167010330364E-3</v>
      </c>
      <c r="L7664" s="198">
        <v>2.8280001371753932E-2</v>
      </c>
    </row>
    <row r="7665" spans="1:12" ht="14.4" x14ac:dyDescent="0.3">
      <c r="A7665" s="7">
        <v>33029</v>
      </c>
      <c r="B7665" s="191">
        <v>367.39999399999999</v>
      </c>
      <c r="C7665" s="191">
        <v>368.77999899999998</v>
      </c>
      <c r="D7665" s="191">
        <v>365.48998999999998</v>
      </c>
      <c r="E7665" s="191">
        <v>366.64001500000001</v>
      </c>
      <c r="F7665" s="192">
        <v>366.64001500000001</v>
      </c>
      <c r="G7665" s="191">
        <v>199720000</v>
      </c>
      <c r="H7665" s="194">
        <f t="shared" si="119"/>
        <v>-2.0685329679128602E-3</v>
      </c>
      <c r="I7665" s="193"/>
      <c r="J7665" s="197">
        <v>7663</v>
      </c>
      <c r="K7665" s="234">
        <v>-2.0685329679128602E-3</v>
      </c>
      <c r="L7665" s="198">
        <v>2.8452787391723012E-2</v>
      </c>
    </row>
    <row r="7666" spans="1:12" ht="14.4" x14ac:dyDescent="0.3">
      <c r="A7666" s="7">
        <v>33028</v>
      </c>
      <c r="B7666" s="191">
        <v>363.16000400000001</v>
      </c>
      <c r="C7666" s="191">
        <v>367.85000600000001</v>
      </c>
      <c r="D7666" s="191">
        <v>362.42999300000002</v>
      </c>
      <c r="E7666" s="191">
        <v>367.39999399999999</v>
      </c>
      <c r="F7666" s="192">
        <v>367.39999399999999</v>
      </c>
      <c r="G7666" s="191">
        <v>175520000</v>
      </c>
      <c r="H7666" s="194">
        <f t="shared" si="119"/>
        <v>1.167526697130441E-2</v>
      </c>
      <c r="I7666" s="193"/>
      <c r="J7666" s="197">
        <v>7664</v>
      </c>
      <c r="K7666" s="234">
        <v>1.167526697130441E-2</v>
      </c>
      <c r="L7666" s="198">
        <v>2.8559854204992855E-2</v>
      </c>
    </row>
    <row r="7667" spans="1:12" ht="14.4" x14ac:dyDescent="0.3">
      <c r="A7667" s="7">
        <v>33025</v>
      </c>
      <c r="B7667" s="191">
        <v>361.26001000000002</v>
      </c>
      <c r="C7667" s="191">
        <v>363.51998900000001</v>
      </c>
      <c r="D7667" s="191">
        <v>361.209991</v>
      </c>
      <c r="E7667" s="191">
        <v>363.16000400000001</v>
      </c>
      <c r="F7667" s="192">
        <v>363.16000400000001</v>
      </c>
      <c r="G7667" s="191">
        <v>187860000</v>
      </c>
      <c r="H7667" s="194">
        <f t="shared" si="119"/>
        <v>5.3428368109758873E-3</v>
      </c>
      <c r="I7667" s="193"/>
      <c r="J7667" s="197">
        <v>7665</v>
      </c>
      <c r="K7667" s="234">
        <v>5.3428368109758873E-3</v>
      </c>
      <c r="L7667" s="198">
        <v>2.8646463635358055E-2</v>
      </c>
    </row>
    <row r="7668" spans="1:12" ht="14.4" x14ac:dyDescent="0.3">
      <c r="A7668" s="7">
        <v>33024</v>
      </c>
      <c r="B7668" s="191">
        <v>360.85998499999999</v>
      </c>
      <c r="C7668" s="191">
        <v>361.83999599999999</v>
      </c>
      <c r="D7668" s="191">
        <v>360.23001099999999</v>
      </c>
      <c r="E7668" s="191">
        <v>361.23001099999999</v>
      </c>
      <c r="F7668" s="192">
        <v>361.23001099999999</v>
      </c>
      <c r="G7668" s="191">
        <v>165690000</v>
      </c>
      <c r="H7668" s="194">
        <f t="shared" si="119"/>
        <v>1.0254004749238011E-3</v>
      </c>
      <c r="I7668" s="193"/>
      <c r="J7668" s="197">
        <v>7666</v>
      </c>
      <c r="K7668" s="234">
        <v>1.0254004749238011E-3</v>
      </c>
      <c r="L7668" s="198">
        <v>2.8663407417471313E-2</v>
      </c>
    </row>
    <row r="7669" spans="1:12" ht="14.4" x14ac:dyDescent="0.3">
      <c r="A7669" s="7">
        <v>33023</v>
      </c>
      <c r="B7669" s="191">
        <v>360.64999399999999</v>
      </c>
      <c r="C7669" s="191">
        <v>362.26001000000002</v>
      </c>
      <c r="D7669" s="191">
        <v>360</v>
      </c>
      <c r="E7669" s="191">
        <v>360.85998499999999</v>
      </c>
      <c r="F7669" s="192">
        <v>360.85998499999999</v>
      </c>
      <c r="G7669" s="191">
        <v>199540000</v>
      </c>
      <c r="H7669" s="194">
        <f t="shared" si="119"/>
        <v>5.8225704559418975E-4</v>
      </c>
      <c r="I7669" s="193"/>
      <c r="J7669" s="197">
        <v>7667</v>
      </c>
      <c r="K7669" s="234">
        <v>5.8225704559418975E-4</v>
      </c>
      <c r="L7669" s="198">
        <v>2.86914366814967E-2</v>
      </c>
    </row>
    <row r="7670" spans="1:12" ht="14.4" x14ac:dyDescent="0.3">
      <c r="A7670" s="7">
        <v>33022</v>
      </c>
      <c r="B7670" s="191">
        <v>354.57998700000002</v>
      </c>
      <c r="C7670" s="191">
        <v>360.64999399999999</v>
      </c>
      <c r="D7670" s="191">
        <v>354.54998799999998</v>
      </c>
      <c r="E7670" s="191">
        <v>360.64999399999999</v>
      </c>
      <c r="F7670" s="192">
        <v>360.64999399999999</v>
      </c>
      <c r="G7670" s="191">
        <v>137410000</v>
      </c>
      <c r="H7670" s="194">
        <f t="shared" si="119"/>
        <v>1.7118865199800392E-2</v>
      </c>
      <c r="I7670" s="193"/>
      <c r="J7670" s="197">
        <v>7668</v>
      </c>
      <c r="K7670" s="234">
        <v>1.7118865199800392E-2</v>
      </c>
      <c r="L7670" s="198">
        <v>2.8718741013132487E-2</v>
      </c>
    </row>
    <row r="7671" spans="1:12" ht="14.4" x14ac:dyDescent="0.3">
      <c r="A7671" s="7">
        <v>33018</v>
      </c>
      <c r="B7671" s="191">
        <v>358.41000400000001</v>
      </c>
      <c r="C7671" s="191">
        <v>358.41000400000001</v>
      </c>
      <c r="D7671" s="191">
        <v>354.32000699999998</v>
      </c>
      <c r="E7671" s="191">
        <v>354.57998700000002</v>
      </c>
      <c r="F7671" s="192">
        <v>354.57998700000002</v>
      </c>
      <c r="G7671" s="191">
        <v>120250000</v>
      </c>
      <c r="H7671" s="194">
        <f t="shared" si="119"/>
        <v>-1.0686133080146942E-2</v>
      </c>
      <c r="I7671" s="193"/>
      <c r="J7671" s="197">
        <v>7669</v>
      </c>
      <c r="K7671" s="234">
        <v>-1.0686133080146942E-2</v>
      </c>
      <c r="L7671" s="198">
        <v>2.8727113862552459E-2</v>
      </c>
    </row>
    <row r="7672" spans="1:12" ht="14.4" x14ac:dyDescent="0.3">
      <c r="A7672" s="7">
        <v>33017</v>
      </c>
      <c r="B7672" s="191">
        <v>359.290009</v>
      </c>
      <c r="C7672" s="191">
        <v>359.55999800000001</v>
      </c>
      <c r="D7672" s="191">
        <v>357.86999500000002</v>
      </c>
      <c r="E7672" s="191">
        <v>358.41000400000001</v>
      </c>
      <c r="F7672" s="192">
        <v>358.41000400000001</v>
      </c>
      <c r="G7672" s="191">
        <v>155140000</v>
      </c>
      <c r="H7672" s="194">
        <f t="shared" si="119"/>
        <v>-2.4492888139285357E-3</v>
      </c>
      <c r="I7672" s="193"/>
      <c r="J7672" s="197">
        <v>7670</v>
      </c>
      <c r="K7672" s="234">
        <v>-2.4492888139285357E-3</v>
      </c>
      <c r="L7672" s="198">
        <v>2.8854638024629634E-2</v>
      </c>
    </row>
    <row r="7673" spans="1:12" ht="14.4" x14ac:dyDescent="0.3">
      <c r="A7673" s="7">
        <v>33016</v>
      </c>
      <c r="B7673" s="191">
        <v>358.42999300000002</v>
      </c>
      <c r="C7673" s="191">
        <v>359.290009</v>
      </c>
      <c r="D7673" s="191">
        <v>356.98998999999998</v>
      </c>
      <c r="E7673" s="191">
        <v>359.290009</v>
      </c>
      <c r="F7673" s="192">
        <v>359.290009</v>
      </c>
      <c r="G7673" s="191">
        <v>172330000</v>
      </c>
      <c r="H7673" s="194">
        <f t="shared" si="119"/>
        <v>2.3993974187310079E-3</v>
      </c>
      <c r="I7673" s="193"/>
      <c r="J7673" s="197">
        <v>7671</v>
      </c>
      <c r="K7673" s="234">
        <v>2.3993974187310079E-3</v>
      </c>
      <c r="L7673" s="198">
        <v>2.8905857308024228E-2</v>
      </c>
    </row>
    <row r="7674" spans="1:12" ht="14.4" x14ac:dyDescent="0.3">
      <c r="A7674" s="7">
        <v>33015</v>
      </c>
      <c r="B7674" s="191">
        <v>358</v>
      </c>
      <c r="C7674" s="191">
        <v>360.5</v>
      </c>
      <c r="D7674" s="191">
        <v>356.08999599999999</v>
      </c>
      <c r="E7674" s="191">
        <v>358.42999300000002</v>
      </c>
      <c r="F7674" s="192">
        <v>358.42999300000002</v>
      </c>
      <c r="G7674" s="191">
        <v>203350000</v>
      </c>
      <c r="H7674" s="194">
        <f t="shared" si="119"/>
        <v>1.201097765363197E-3</v>
      </c>
      <c r="I7674" s="193"/>
      <c r="J7674" s="197">
        <v>7672</v>
      </c>
      <c r="K7674" s="234">
        <v>1.201097765363197E-3</v>
      </c>
      <c r="L7674" s="198">
        <v>2.9047588134523985E-2</v>
      </c>
    </row>
    <row r="7675" spans="1:12" ht="14.4" x14ac:dyDescent="0.3">
      <c r="A7675" s="7">
        <v>33014</v>
      </c>
      <c r="B7675" s="191">
        <v>354.64001500000001</v>
      </c>
      <c r="C7675" s="191">
        <v>359.07000699999998</v>
      </c>
      <c r="D7675" s="191">
        <v>353.77999899999998</v>
      </c>
      <c r="E7675" s="191">
        <v>358</v>
      </c>
      <c r="F7675" s="192">
        <v>358</v>
      </c>
      <c r="G7675" s="191">
        <v>166280000</v>
      </c>
      <c r="H7675" s="194">
        <f t="shared" si="119"/>
        <v>9.4743538740262988E-3</v>
      </c>
      <c r="I7675" s="193"/>
      <c r="J7675" s="197">
        <v>7673</v>
      </c>
      <c r="K7675" s="234">
        <v>9.4743538740262988E-3</v>
      </c>
      <c r="L7675" s="198">
        <v>2.9092951145083073E-2</v>
      </c>
    </row>
    <row r="7676" spans="1:12" ht="14.4" x14ac:dyDescent="0.3">
      <c r="A7676" s="7">
        <v>33011</v>
      </c>
      <c r="B7676" s="191">
        <v>354.47000100000002</v>
      </c>
      <c r="C7676" s="191">
        <v>354.64001500000001</v>
      </c>
      <c r="D7676" s="191">
        <v>352.51998900000001</v>
      </c>
      <c r="E7676" s="191">
        <v>354.64001500000001</v>
      </c>
      <c r="F7676" s="192">
        <v>354.64001500000001</v>
      </c>
      <c r="G7676" s="191">
        <v>162520000</v>
      </c>
      <c r="H7676" s="194">
        <f t="shared" si="119"/>
        <v>4.7962874014825465E-4</v>
      </c>
      <c r="I7676" s="193"/>
      <c r="J7676" s="197">
        <v>7674</v>
      </c>
      <c r="K7676" s="234">
        <v>4.7962874014825465E-4</v>
      </c>
      <c r="L7676" s="198">
        <v>2.9208007516342938E-2</v>
      </c>
    </row>
    <row r="7677" spans="1:12" ht="14.4" x14ac:dyDescent="0.3">
      <c r="A7677" s="7">
        <v>33010</v>
      </c>
      <c r="B7677" s="191">
        <v>354</v>
      </c>
      <c r="C7677" s="191">
        <v>356.92001299999998</v>
      </c>
      <c r="D7677" s="191">
        <v>354</v>
      </c>
      <c r="E7677" s="191">
        <v>354.47000100000002</v>
      </c>
      <c r="F7677" s="192">
        <v>354.47000100000002</v>
      </c>
      <c r="G7677" s="191">
        <v>164770000</v>
      </c>
      <c r="H7677" s="194">
        <f t="shared" si="119"/>
        <v>1.327686440678036E-3</v>
      </c>
      <c r="I7677" s="193"/>
      <c r="J7677" s="197">
        <v>7675</v>
      </c>
      <c r="K7677" s="234">
        <v>1.327686440678036E-3</v>
      </c>
      <c r="L7677" s="198">
        <v>2.9240425413121308E-2</v>
      </c>
    </row>
    <row r="7678" spans="1:12" ht="14.4" x14ac:dyDescent="0.3">
      <c r="A7678" s="7">
        <v>33009</v>
      </c>
      <c r="B7678" s="191">
        <v>354.26998900000001</v>
      </c>
      <c r="C7678" s="191">
        <v>354.67999300000002</v>
      </c>
      <c r="D7678" s="191">
        <v>351.95001200000002</v>
      </c>
      <c r="E7678" s="191">
        <v>354</v>
      </c>
      <c r="F7678" s="192">
        <v>354</v>
      </c>
      <c r="G7678" s="191">
        <v>159810000</v>
      </c>
      <c r="H7678" s="194">
        <f t="shared" si="119"/>
        <v>-7.9033250759373314E-4</v>
      </c>
      <c r="I7678" s="193"/>
      <c r="J7678" s="197">
        <v>7676</v>
      </c>
      <c r="K7678" s="234">
        <v>-7.9033250759373314E-4</v>
      </c>
      <c r="L7678" s="198">
        <v>2.9412548311645886E-2</v>
      </c>
    </row>
    <row r="7679" spans="1:12" ht="14.4" x14ac:dyDescent="0.3">
      <c r="A7679" s="7">
        <v>33008</v>
      </c>
      <c r="B7679" s="191">
        <v>354.75</v>
      </c>
      <c r="C7679" s="191">
        <v>355.08999599999999</v>
      </c>
      <c r="D7679" s="191">
        <v>352.83999599999999</v>
      </c>
      <c r="E7679" s="191">
        <v>354.27999899999998</v>
      </c>
      <c r="F7679" s="192">
        <v>354.27999899999998</v>
      </c>
      <c r="G7679" s="191">
        <v>165730000</v>
      </c>
      <c r="H7679" s="194">
        <f t="shared" si="119"/>
        <v>-1.3248794926004927E-3</v>
      </c>
      <c r="I7679" s="193"/>
      <c r="J7679" s="197">
        <v>7677</v>
      </c>
      <c r="K7679" s="234">
        <v>-1.3248794926004927E-3</v>
      </c>
      <c r="L7679" s="198">
        <v>2.9453469165256697E-2</v>
      </c>
    </row>
    <row r="7680" spans="1:12" ht="14.4" x14ac:dyDescent="0.3">
      <c r="A7680" s="7">
        <v>33007</v>
      </c>
      <c r="B7680" s="191">
        <v>352</v>
      </c>
      <c r="C7680" s="191">
        <v>358.41000400000001</v>
      </c>
      <c r="D7680" s="191">
        <v>351.95001200000002</v>
      </c>
      <c r="E7680" s="191">
        <v>354.75</v>
      </c>
      <c r="F7680" s="192">
        <v>354.75</v>
      </c>
      <c r="G7680" s="191">
        <v>225410000</v>
      </c>
      <c r="H7680" s="194">
        <f t="shared" si="119"/>
        <v>7.8125E-3</v>
      </c>
      <c r="I7680" s="193"/>
      <c r="J7680" s="197">
        <v>7678</v>
      </c>
      <c r="K7680" s="234">
        <v>7.8125E-3</v>
      </c>
      <c r="L7680" s="198">
        <v>2.9504621328088666E-2</v>
      </c>
    </row>
    <row r="7681" spans="1:12" ht="14.4" x14ac:dyDescent="0.3">
      <c r="A7681" s="7">
        <v>33004</v>
      </c>
      <c r="B7681" s="191">
        <v>343.82000699999998</v>
      </c>
      <c r="C7681" s="191">
        <v>352.30999800000001</v>
      </c>
      <c r="D7681" s="191">
        <v>343.82000699999998</v>
      </c>
      <c r="E7681" s="191">
        <v>352</v>
      </c>
      <c r="F7681" s="192">
        <v>352</v>
      </c>
      <c r="G7681" s="191">
        <v>234040000</v>
      </c>
      <c r="H7681" s="194">
        <f t="shared" si="119"/>
        <v>2.3791497974113021E-2</v>
      </c>
      <c r="I7681" s="193"/>
      <c r="J7681" s="197">
        <v>7679</v>
      </c>
      <c r="K7681" s="234">
        <v>2.3791497974113021E-2</v>
      </c>
      <c r="L7681" s="198">
        <v>2.95067934155867E-2</v>
      </c>
    </row>
    <row r="7682" spans="1:12" ht="14.4" x14ac:dyDescent="0.3">
      <c r="A7682" s="7">
        <v>33003</v>
      </c>
      <c r="B7682" s="191">
        <v>342.86999500000002</v>
      </c>
      <c r="C7682" s="191">
        <v>344.98001099999999</v>
      </c>
      <c r="D7682" s="191">
        <v>342.76998900000001</v>
      </c>
      <c r="E7682" s="191">
        <v>343.82000699999998</v>
      </c>
      <c r="F7682" s="192">
        <v>343.82000699999998</v>
      </c>
      <c r="G7682" s="191">
        <v>158460000</v>
      </c>
      <c r="H7682" s="194">
        <f t="shared" si="119"/>
        <v>2.8000409554937737E-3</v>
      </c>
      <c r="I7682" s="193"/>
      <c r="J7682" s="197">
        <v>7680</v>
      </c>
      <c r="K7682" s="234">
        <v>2.8000409554937737E-3</v>
      </c>
      <c r="L7682" s="198">
        <v>2.962991830786034E-2</v>
      </c>
    </row>
    <row r="7683" spans="1:12" ht="14.4" x14ac:dyDescent="0.3">
      <c r="A7683" s="7">
        <v>33002</v>
      </c>
      <c r="B7683" s="191">
        <v>342.01001000000002</v>
      </c>
      <c r="C7683" s="191">
        <v>343.07998700000002</v>
      </c>
      <c r="D7683" s="191">
        <v>340.89999399999999</v>
      </c>
      <c r="E7683" s="191">
        <v>342.85998499999999</v>
      </c>
      <c r="F7683" s="192">
        <v>342.85998499999999</v>
      </c>
      <c r="G7683" s="191">
        <v>152220000</v>
      </c>
      <c r="H7683" s="194">
        <f t="shared" si="119"/>
        <v>2.485234277207185E-3</v>
      </c>
      <c r="I7683" s="193"/>
      <c r="J7683" s="197">
        <v>7681</v>
      </c>
      <c r="K7683" s="234">
        <v>2.485234277207185E-3</v>
      </c>
      <c r="L7683" s="198">
        <v>2.9825423085253353E-2</v>
      </c>
    </row>
    <row r="7684" spans="1:12" ht="14.4" x14ac:dyDescent="0.3">
      <c r="A7684" s="7">
        <v>33001</v>
      </c>
      <c r="B7684" s="191">
        <v>340.52999899999998</v>
      </c>
      <c r="C7684" s="191">
        <v>342.02999899999998</v>
      </c>
      <c r="D7684" s="191">
        <v>340.17001299999998</v>
      </c>
      <c r="E7684" s="191">
        <v>342.01001000000002</v>
      </c>
      <c r="F7684" s="192">
        <v>342.01001000000002</v>
      </c>
      <c r="G7684" s="191">
        <v>144230000</v>
      </c>
      <c r="H7684" s="194">
        <f t="shared" ref="H7684:H7747" si="120">(F7684-F7685)/F7685</f>
        <v>4.3461985855761491E-3</v>
      </c>
      <c r="I7684" s="193"/>
      <c r="J7684" s="197">
        <v>7682</v>
      </c>
      <c r="K7684" s="234">
        <v>4.3461985855761491E-3</v>
      </c>
      <c r="L7684" s="198">
        <v>2.9918561847646234E-2</v>
      </c>
    </row>
    <row r="7685" spans="1:12" ht="14.4" x14ac:dyDescent="0.3">
      <c r="A7685" s="7">
        <v>33000</v>
      </c>
      <c r="B7685" s="191">
        <v>338.39001500000001</v>
      </c>
      <c r="C7685" s="191">
        <v>341.07000699999998</v>
      </c>
      <c r="D7685" s="191">
        <v>338.10998499999999</v>
      </c>
      <c r="E7685" s="191">
        <v>340.52999899999998</v>
      </c>
      <c r="F7685" s="192">
        <v>340.52999899999998</v>
      </c>
      <c r="G7685" s="191">
        <v>132760000</v>
      </c>
      <c r="H7685" s="194">
        <f t="shared" si="120"/>
        <v>6.3240163868309466E-3</v>
      </c>
      <c r="I7685" s="193"/>
      <c r="J7685" s="197">
        <v>7683</v>
      </c>
      <c r="K7685" s="234">
        <v>6.3240163868309466E-3</v>
      </c>
      <c r="L7685" s="198">
        <v>3.0389199945693637E-2</v>
      </c>
    </row>
    <row r="7686" spans="1:12" ht="14.4" x14ac:dyDescent="0.3">
      <c r="A7686" s="7">
        <v>32997</v>
      </c>
      <c r="B7686" s="191">
        <v>335.57998700000002</v>
      </c>
      <c r="C7686" s="191">
        <v>338.459991</v>
      </c>
      <c r="D7686" s="191">
        <v>335.17001299999998</v>
      </c>
      <c r="E7686" s="191">
        <v>338.39001500000001</v>
      </c>
      <c r="F7686" s="192">
        <v>338.39001500000001</v>
      </c>
      <c r="G7686" s="191">
        <v>140550000</v>
      </c>
      <c r="H7686" s="194">
        <f t="shared" si="120"/>
        <v>8.4036354297898561E-3</v>
      </c>
      <c r="I7686" s="193"/>
      <c r="J7686" s="197">
        <v>7684</v>
      </c>
      <c r="K7686" s="234">
        <v>8.4036354297898561E-3</v>
      </c>
      <c r="L7686" s="198">
        <v>3.0572589223390817E-2</v>
      </c>
    </row>
    <row r="7687" spans="1:12" ht="14.4" x14ac:dyDescent="0.3">
      <c r="A7687" s="7">
        <v>32996</v>
      </c>
      <c r="B7687" s="191">
        <v>334.48001099999999</v>
      </c>
      <c r="C7687" s="191">
        <v>337.01998900000001</v>
      </c>
      <c r="D7687" s="191">
        <v>334.47000100000002</v>
      </c>
      <c r="E7687" s="191">
        <v>335.57000699999998</v>
      </c>
      <c r="F7687" s="192">
        <v>335.57000699999998</v>
      </c>
      <c r="G7687" s="191">
        <v>145560000</v>
      </c>
      <c r="H7687" s="194">
        <f t="shared" si="120"/>
        <v>3.2587776971819853E-3</v>
      </c>
      <c r="I7687" s="193"/>
      <c r="J7687" s="197">
        <v>7685</v>
      </c>
      <c r="K7687" s="234">
        <v>3.2587776971819853E-3</v>
      </c>
      <c r="L7687" s="198">
        <v>3.125178928291316E-2</v>
      </c>
    </row>
    <row r="7688" spans="1:12" ht="14.4" x14ac:dyDescent="0.3">
      <c r="A7688" s="7">
        <v>32995</v>
      </c>
      <c r="B7688" s="191">
        <v>332.25</v>
      </c>
      <c r="C7688" s="191">
        <v>334.48001099999999</v>
      </c>
      <c r="D7688" s="191">
        <v>332.14999399999999</v>
      </c>
      <c r="E7688" s="191">
        <v>334.48001099999999</v>
      </c>
      <c r="F7688" s="192">
        <v>334.48001099999999</v>
      </c>
      <c r="G7688" s="191">
        <v>141610000</v>
      </c>
      <c r="H7688" s="194">
        <f t="shared" si="120"/>
        <v>6.7118465011286391E-3</v>
      </c>
      <c r="I7688" s="193"/>
      <c r="J7688" s="197">
        <v>7686</v>
      </c>
      <c r="K7688" s="234">
        <v>6.7118465011286391E-3</v>
      </c>
      <c r="L7688" s="198">
        <v>3.1330816442116077E-2</v>
      </c>
    </row>
    <row r="7689" spans="1:12" ht="14.4" x14ac:dyDescent="0.3">
      <c r="A7689" s="7">
        <v>32994</v>
      </c>
      <c r="B7689" s="191">
        <v>330.79998799999998</v>
      </c>
      <c r="C7689" s="191">
        <v>332.82998700000002</v>
      </c>
      <c r="D7689" s="191">
        <v>330.79998799999998</v>
      </c>
      <c r="E7689" s="191">
        <v>332.25</v>
      </c>
      <c r="F7689" s="192">
        <v>332.25</v>
      </c>
      <c r="G7689" s="191">
        <v>149020000</v>
      </c>
      <c r="H7689" s="194">
        <f t="shared" si="120"/>
        <v>4.3833496148736719E-3</v>
      </c>
      <c r="I7689" s="193"/>
      <c r="J7689" s="197">
        <v>7687</v>
      </c>
      <c r="K7689" s="234">
        <v>4.3833496148736719E-3</v>
      </c>
      <c r="L7689" s="198">
        <v>3.1501191655396311E-2</v>
      </c>
    </row>
    <row r="7690" spans="1:12" ht="14.4" x14ac:dyDescent="0.3">
      <c r="A7690" s="7">
        <v>32993</v>
      </c>
      <c r="B7690" s="191">
        <v>329.10998499999999</v>
      </c>
      <c r="C7690" s="191">
        <v>331.30999800000001</v>
      </c>
      <c r="D7690" s="191">
        <v>327.76001000000002</v>
      </c>
      <c r="E7690" s="191">
        <v>330.79998799999998</v>
      </c>
      <c r="F7690" s="192">
        <v>330.79998799999998</v>
      </c>
      <c r="G7690" s="191">
        <v>122750000</v>
      </c>
      <c r="H7690" s="194">
        <f t="shared" si="120"/>
        <v>5.1350705752667763E-3</v>
      </c>
      <c r="I7690" s="193"/>
      <c r="J7690" s="197">
        <v>7688</v>
      </c>
      <c r="K7690" s="234">
        <v>5.1350705752667763E-3</v>
      </c>
      <c r="L7690" s="198">
        <v>3.1608068641018526E-2</v>
      </c>
    </row>
    <row r="7691" spans="1:12" ht="14.4" x14ac:dyDescent="0.3">
      <c r="A7691" s="7">
        <v>32990</v>
      </c>
      <c r="B7691" s="191">
        <v>332.92001299999998</v>
      </c>
      <c r="C7691" s="191">
        <v>333.57000699999998</v>
      </c>
      <c r="D7691" s="191">
        <v>328.709991</v>
      </c>
      <c r="E7691" s="191">
        <v>329.10998499999999</v>
      </c>
      <c r="F7691" s="192">
        <v>329.10998499999999</v>
      </c>
      <c r="G7691" s="191">
        <v>130630000</v>
      </c>
      <c r="H7691" s="194">
        <f t="shared" si="120"/>
        <v>-1.1444274453996218E-2</v>
      </c>
      <c r="I7691" s="193"/>
      <c r="J7691" s="197">
        <v>7689</v>
      </c>
      <c r="K7691" s="234">
        <v>-1.1444274453996218E-2</v>
      </c>
      <c r="L7691" s="198">
        <v>3.1876959587911702E-2</v>
      </c>
    </row>
    <row r="7692" spans="1:12" ht="14.4" x14ac:dyDescent="0.3">
      <c r="A7692" s="7">
        <v>32989</v>
      </c>
      <c r="B7692" s="191">
        <v>332.02999899999998</v>
      </c>
      <c r="C7692" s="191">
        <v>333.76001000000002</v>
      </c>
      <c r="D7692" s="191">
        <v>330.67001299999998</v>
      </c>
      <c r="E7692" s="191">
        <v>332.92001299999998</v>
      </c>
      <c r="F7692" s="192">
        <v>332.92001299999998</v>
      </c>
      <c r="G7692" s="191">
        <v>141330000</v>
      </c>
      <c r="H7692" s="194">
        <f t="shared" si="120"/>
        <v>2.6805228523944548E-3</v>
      </c>
      <c r="I7692" s="193"/>
      <c r="J7692" s="197">
        <v>7690</v>
      </c>
      <c r="K7692" s="234">
        <v>2.6805228523944548E-3</v>
      </c>
      <c r="L7692" s="198">
        <v>3.213994020069369E-2</v>
      </c>
    </row>
    <row r="7693" spans="1:12" ht="14.4" x14ac:dyDescent="0.3">
      <c r="A7693" s="7">
        <v>32988</v>
      </c>
      <c r="B7693" s="191">
        <v>330.35998499999999</v>
      </c>
      <c r="C7693" s="191">
        <v>332.73998999999998</v>
      </c>
      <c r="D7693" s="191">
        <v>330.35998499999999</v>
      </c>
      <c r="E7693" s="191">
        <v>332.02999899999998</v>
      </c>
      <c r="F7693" s="192">
        <v>332.02999899999998</v>
      </c>
      <c r="G7693" s="191">
        <v>133480000</v>
      </c>
      <c r="H7693" s="194">
        <f t="shared" si="120"/>
        <v>5.0551340229658282E-3</v>
      </c>
      <c r="I7693" s="193"/>
      <c r="J7693" s="197">
        <v>7691</v>
      </c>
      <c r="K7693" s="234">
        <v>5.0551340229658282E-3</v>
      </c>
      <c r="L7693" s="198">
        <v>3.2241861769178162E-2</v>
      </c>
    </row>
    <row r="7694" spans="1:12" ht="14.4" x14ac:dyDescent="0.3">
      <c r="A7694" s="7">
        <v>32987</v>
      </c>
      <c r="B7694" s="191">
        <v>331.04998799999998</v>
      </c>
      <c r="C7694" s="191">
        <v>332.97000100000002</v>
      </c>
      <c r="D7694" s="191">
        <v>329.709991</v>
      </c>
      <c r="E7694" s="191">
        <v>330.35998499999999</v>
      </c>
      <c r="F7694" s="192">
        <v>330.35998499999999</v>
      </c>
      <c r="G7694" s="191">
        <v>137360000</v>
      </c>
      <c r="H7694" s="194">
        <f t="shared" si="120"/>
        <v>-2.0842864371286131E-3</v>
      </c>
      <c r="I7694" s="193"/>
      <c r="J7694" s="197">
        <v>7692</v>
      </c>
      <c r="K7694" s="234">
        <v>-2.0842864371286131E-3</v>
      </c>
      <c r="L7694" s="198">
        <v>3.2722380265693775E-2</v>
      </c>
    </row>
    <row r="7695" spans="1:12" ht="14.4" x14ac:dyDescent="0.3">
      <c r="A7695" s="7">
        <v>32986</v>
      </c>
      <c r="B7695" s="191">
        <v>335.11999500000002</v>
      </c>
      <c r="C7695" s="191">
        <v>335.11999500000002</v>
      </c>
      <c r="D7695" s="191">
        <v>330.08999599999999</v>
      </c>
      <c r="E7695" s="191">
        <v>331.04998799999998</v>
      </c>
      <c r="F7695" s="192">
        <v>331.04998799999998</v>
      </c>
      <c r="G7695" s="191">
        <v>136150000</v>
      </c>
      <c r="H7695" s="194">
        <f t="shared" si="120"/>
        <v>-1.2144924387457191E-2</v>
      </c>
      <c r="I7695" s="193"/>
      <c r="J7695" s="197">
        <v>7693</v>
      </c>
      <c r="K7695" s="234">
        <v>-1.2144924387457191E-2</v>
      </c>
      <c r="L7695" s="198">
        <v>3.2876173613869901E-2</v>
      </c>
    </row>
    <row r="7696" spans="1:12" ht="14.4" x14ac:dyDescent="0.3">
      <c r="A7696" s="7">
        <v>32983</v>
      </c>
      <c r="B7696" s="191">
        <v>338.08999599999999</v>
      </c>
      <c r="C7696" s="191">
        <v>338.51998900000001</v>
      </c>
      <c r="D7696" s="191">
        <v>333.41000400000001</v>
      </c>
      <c r="E7696" s="191">
        <v>335.11999500000002</v>
      </c>
      <c r="F7696" s="192">
        <v>335.11999500000002</v>
      </c>
      <c r="G7696" s="191">
        <v>174260000</v>
      </c>
      <c r="H7696" s="194">
        <f t="shared" si="120"/>
        <v>-8.7846462040833892E-3</v>
      </c>
      <c r="I7696" s="193"/>
      <c r="J7696" s="197">
        <v>7694</v>
      </c>
      <c r="K7696" s="234">
        <v>-8.7846462040833892E-3</v>
      </c>
      <c r="L7696" s="198">
        <v>3.3083593831506268E-2</v>
      </c>
    </row>
    <row r="7697" spans="1:12" ht="14.4" x14ac:dyDescent="0.3">
      <c r="A7697" s="7">
        <v>32982</v>
      </c>
      <c r="B7697" s="191">
        <v>340.72000100000002</v>
      </c>
      <c r="C7697" s="191">
        <v>340.72000100000002</v>
      </c>
      <c r="D7697" s="191">
        <v>337.58999599999999</v>
      </c>
      <c r="E7697" s="191">
        <v>338.08999599999999</v>
      </c>
      <c r="F7697" s="192">
        <v>338.08999599999999</v>
      </c>
      <c r="G7697" s="191">
        <v>152930000</v>
      </c>
      <c r="H7697" s="194">
        <f t="shared" si="120"/>
        <v>-7.718962762036501E-3</v>
      </c>
      <c r="I7697" s="193"/>
      <c r="J7697" s="197">
        <v>7695</v>
      </c>
      <c r="K7697" s="234">
        <v>-7.718962762036501E-3</v>
      </c>
      <c r="L7697" s="198">
        <v>3.3199997462662813E-2</v>
      </c>
    </row>
    <row r="7698" spans="1:12" ht="14.4" x14ac:dyDescent="0.3">
      <c r="A7698" s="7">
        <v>32981</v>
      </c>
      <c r="B7698" s="191">
        <v>344.67999300000002</v>
      </c>
      <c r="C7698" s="191">
        <v>345.32998700000002</v>
      </c>
      <c r="D7698" s="191">
        <v>340.10998499999999</v>
      </c>
      <c r="E7698" s="191">
        <v>340.72000100000002</v>
      </c>
      <c r="F7698" s="192">
        <v>340.72000100000002</v>
      </c>
      <c r="G7698" s="191">
        <v>147130000</v>
      </c>
      <c r="H7698" s="194">
        <f t="shared" si="120"/>
        <v>-1.1488894279976382E-2</v>
      </c>
      <c r="I7698" s="193"/>
      <c r="J7698" s="197">
        <v>7696</v>
      </c>
      <c r="K7698" s="234">
        <v>-1.1488894279976382E-2</v>
      </c>
      <c r="L7698" s="198">
        <v>3.3275954638313787E-2</v>
      </c>
    </row>
    <row r="7699" spans="1:12" ht="14.4" x14ac:dyDescent="0.3">
      <c r="A7699" s="7">
        <v>32980</v>
      </c>
      <c r="B7699" s="191">
        <v>344.73998999999998</v>
      </c>
      <c r="C7699" s="191">
        <v>345.19000199999999</v>
      </c>
      <c r="D7699" s="191">
        <v>342.05999800000001</v>
      </c>
      <c r="E7699" s="191">
        <v>344.67999300000002</v>
      </c>
      <c r="F7699" s="192">
        <v>344.67999300000002</v>
      </c>
      <c r="G7699" s="191">
        <v>127990000</v>
      </c>
      <c r="H7699" s="194">
        <f t="shared" si="120"/>
        <v>-1.740355100664504E-4</v>
      </c>
      <c r="I7699" s="193"/>
      <c r="J7699" s="197">
        <v>7697</v>
      </c>
      <c r="K7699" s="234">
        <v>-1.740355100664504E-4</v>
      </c>
      <c r="L7699" s="198">
        <v>3.3381472147225297E-2</v>
      </c>
    </row>
    <row r="7700" spans="1:12" ht="14.4" x14ac:dyDescent="0.3">
      <c r="A7700" s="7">
        <v>32979</v>
      </c>
      <c r="B7700" s="191">
        <v>344.33999599999999</v>
      </c>
      <c r="C7700" s="191">
        <v>347.29998799999998</v>
      </c>
      <c r="D7700" s="191">
        <v>344.10000600000001</v>
      </c>
      <c r="E7700" s="191">
        <v>344.73998999999998</v>
      </c>
      <c r="F7700" s="192">
        <v>344.73998999999998</v>
      </c>
      <c r="G7700" s="191">
        <v>142810000</v>
      </c>
      <c r="H7700" s="194">
        <f t="shared" si="120"/>
        <v>1.1616251514389646E-3</v>
      </c>
      <c r="I7700" s="193"/>
      <c r="J7700" s="197">
        <v>7698</v>
      </c>
      <c r="K7700" s="234">
        <v>1.1616251514389646E-3</v>
      </c>
      <c r="L7700" s="198">
        <v>3.3516009227716401E-2</v>
      </c>
    </row>
    <row r="7701" spans="1:12" ht="14.4" x14ac:dyDescent="0.3">
      <c r="A7701" s="7">
        <v>32975</v>
      </c>
      <c r="B7701" s="191">
        <v>341.92001299999998</v>
      </c>
      <c r="C7701" s="191">
        <v>344.790009</v>
      </c>
      <c r="D7701" s="191">
        <v>341.91000400000001</v>
      </c>
      <c r="E7701" s="191">
        <v>344.33999599999999</v>
      </c>
      <c r="F7701" s="192">
        <v>344.33999599999999</v>
      </c>
      <c r="G7701" s="191">
        <v>142470000</v>
      </c>
      <c r="H7701" s="194">
        <f t="shared" si="120"/>
        <v>7.0776290009090578E-3</v>
      </c>
      <c r="I7701" s="193"/>
      <c r="J7701" s="197">
        <v>7699</v>
      </c>
      <c r="K7701" s="234">
        <v>7.0776290009090578E-3</v>
      </c>
      <c r="L7701" s="198">
        <v>3.355760752708685E-2</v>
      </c>
    </row>
    <row r="7702" spans="1:12" ht="14.4" x14ac:dyDescent="0.3">
      <c r="A7702" s="7">
        <v>32974</v>
      </c>
      <c r="B7702" s="191">
        <v>342.07000699999998</v>
      </c>
      <c r="C7702" s="191">
        <v>343</v>
      </c>
      <c r="D7702" s="191">
        <v>341.26001000000002</v>
      </c>
      <c r="E7702" s="191">
        <v>341.92001299999998</v>
      </c>
      <c r="F7702" s="192">
        <v>341.92001299999998</v>
      </c>
      <c r="G7702" s="191">
        <v>141080000</v>
      </c>
      <c r="H7702" s="194">
        <f t="shared" si="120"/>
        <v>-4.3848918914423394E-4</v>
      </c>
      <c r="I7702" s="193"/>
      <c r="J7702" s="197">
        <v>7700</v>
      </c>
      <c r="K7702" s="234">
        <v>-4.3848918914423394E-4</v>
      </c>
      <c r="L7702" s="198">
        <v>3.3868138985592586E-2</v>
      </c>
    </row>
    <row r="7703" spans="1:12" ht="14.4" x14ac:dyDescent="0.3">
      <c r="A7703" s="7">
        <v>32973</v>
      </c>
      <c r="B7703" s="191">
        <v>341.36999500000002</v>
      </c>
      <c r="C7703" s="191">
        <v>342.41000400000001</v>
      </c>
      <c r="D7703" s="191">
        <v>340.61999500000002</v>
      </c>
      <c r="E7703" s="191">
        <v>342.07000699999998</v>
      </c>
      <c r="F7703" s="192">
        <v>342.07000699999998</v>
      </c>
      <c r="G7703" s="191">
        <v>136020000</v>
      </c>
      <c r="H7703" s="194">
        <f t="shared" si="120"/>
        <v>2.0505961574038114E-3</v>
      </c>
      <c r="I7703" s="193"/>
      <c r="J7703" s="197">
        <v>7701</v>
      </c>
      <c r="K7703" s="234">
        <v>2.0505961574038114E-3</v>
      </c>
      <c r="L7703" s="198">
        <v>3.4056452745897713E-2</v>
      </c>
    </row>
    <row r="7704" spans="1:12" ht="14.4" x14ac:dyDescent="0.3">
      <c r="A7704" s="7">
        <v>32972</v>
      </c>
      <c r="B7704" s="191">
        <v>340.07998700000002</v>
      </c>
      <c r="C7704" s="191">
        <v>341.82998700000002</v>
      </c>
      <c r="D7704" s="191">
        <v>339.88000499999998</v>
      </c>
      <c r="E7704" s="191">
        <v>341.36999500000002</v>
      </c>
      <c r="F7704" s="192">
        <v>341.36999500000002</v>
      </c>
      <c r="G7704" s="191">
        <v>114970000</v>
      </c>
      <c r="H7704" s="194">
        <f t="shared" si="120"/>
        <v>3.7932487923789536E-3</v>
      </c>
      <c r="I7704" s="193"/>
      <c r="J7704" s="197">
        <v>7702</v>
      </c>
      <c r="K7704" s="234">
        <v>3.7932487923789536E-3</v>
      </c>
      <c r="L7704" s="198">
        <v>3.4124985140874066E-2</v>
      </c>
    </row>
    <row r="7705" spans="1:12" ht="14.4" x14ac:dyDescent="0.3">
      <c r="A7705" s="7">
        <v>32969</v>
      </c>
      <c r="B7705" s="191">
        <v>340.73001099999999</v>
      </c>
      <c r="C7705" s="191">
        <v>341.73001099999999</v>
      </c>
      <c r="D7705" s="191">
        <v>338.94000199999999</v>
      </c>
      <c r="E7705" s="191">
        <v>340.07998700000002</v>
      </c>
      <c r="F7705" s="192">
        <v>340.07998700000002</v>
      </c>
      <c r="G7705" s="191">
        <v>137490000</v>
      </c>
      <c r="H7705" s="194">
        <f t="shared" si="120"/>
        <v>-1.9077392041054273E-3</v>
      </c>
      <c r="I7705" s="193"/>
      <c r="J7705" s="197">
        <v>7703</v>
      </c>
      <c r="K7705" s="234">
        <v>-1.9077392041054273E-3</v>
      </c>
      <c r="L7705" s="198">
        <v>3.428487822906099E-2</v>
      </c>
    </row>
    <row r="7706" spans="1:12" ht="14.4" x14ac:dyDescent="0.3">
      <c r="A7706" s="7">
        <v>32968</v>
      </c>
      <c r="B7706" s="191">
        <v>341.08999599999999</v>
      </c>
      <c r="C7706" s="191">
        <v>342.85000600000001</v>
      </c>
      <c r="D7706" s="191">
        <v>340.63000499999998</v>
      </c>
      <c r="E7706" s="191">
        <v>340.73001099999999</v>
      </c>
      <c r="F7706" s="192">
        <v>340.73001099999999</v>
      </c>
      <c r="G7706" s="191">
        <v>144170000</v>
      </c>
      <c r="H7706" s="194">
        <f t="shared" si="120"/>
        <v>-1.055395948933063E-3</v>
      </c>
      <c r="I7706" s="193"/>
      <c r="J7706" s="197">
        <v>7704</v>
      </c>
      <c r="K7706" s="234">
        <v>-1.055395948933063E-3</v>
      </c>
      <c r="L7706" s="198">
        <v>3.4291438003220612E-2</v>
      </c>
    </row>
    <row r="7707" spans="1:12" ht="14.4" x14ac:dyDescent="0.3">
      <c r="A7707" s="7">
        <v>32967</v>
      </c>
      <c r="B7707" s="191">
        <v>343.64001500000001</v>
      </c>
      <c r="C7707" s="191">
        <v>344.11999500000002</v>
      </c>
      <c r="D7707" s="191">
        <v>340.39999399999999</v>
      </c>
      <c r="E7707" s="191">
        <v>341.08999599999999</v>
      </c>
      <c r="F7707" s="192">
        <v>341.08999599999999</v>
      </c>
      <c r="G7707" s="191">
        <v>159530000</v>
      </c>
      <c r="H7707" s="194">
        <f t="shared" si="120"/>
        <v>-7.4206113627367292E-3</v>
      </c>
      <c r="I7707" s="193"/>
      <c r="J7707" s="197">
        <v>7705</v>
      </c>
      <c r="K7707" s="234">
        <v>-7.4206113627367292E-3</v>
      </c>
      <c r="L7707" s="198">
        <v>3.433571429840454E-2</v>
      </c>
    </row>
    <row r="7708" spans="1:12" ht="14.4" x14ac:dyDescent="0.3">
      <c r="A7708" s="7">
        <v>32966</v>
      </c>
      <c r="B7708" s="191">
        <v>338.70001200000002</v>
      </c>
      <c r="C7708" s="191">
        <v>343.76001000000002</v>
      </c>
      <c r="D7708" s="191">
        <v>338.70001200000002</v>
      </c>
      <c r="E7708" s="191">
        <v>343.64001500000001</v>
      </c>
      <c r="F7708" s="192">
        <v>343.64001500000001</v>
      </c>
      <c r="G7708" s="191">
        <v>154310000</v>
      </c>
      <c r="H7708" s="194">
        <f t="shared" si="120"/>
        <v>1.458518696479996E-2</v>
      </c>
      <c r="I7708" s="193"/>
      <c r="J7708" s="197">
        <v>7706</v>
      </c>
      <c r="K7708" s="234">
        <v>1.458518696479996E-2</v>
      </c>
      <c r="L7708" s="198">
        <v>3.4457058569599054E-2</v>
      </c>
    </row>
    <row r="7709" spans="1:12" ht="14.4" x14ac:dyDescent="0.3">
      <c r="A7709" s="7">
        <v>32965</v>
      </c>
      <c r="B7709" s="191">
        <v>339.94000199999999</v>
      </c>
      <c r="C7709" s="191">
        <v>339.94000199999999</v>
      </c>
      <c r="D7709" s="191">
        <v>336.32998700000002</v>
      </c>
      <c r="E7709" s="191">
        <v>338.70001200000002</v>
      </c>
      <c r="F7709" s="192">
        <v>338.70001200000002</v>
      </c>
      <c r="G7709" s="191">
        <v>124360000</v>
      </c>
      <c r="H7709" s="194">
        <f t="shared" si="120"/>
        <v>-3.6476730973249143E-3</v>
      </c>
      <c r="I7709" s="193"/>
      <c r="J7709" s="197">
        <v>7707</v>
      </c>
      <c r="K7709" s="234">
        <v>-3.6476730973249143E-3</v>
      </c>
      <c r="L7709" s="198">
        <v>3.4743284798256176E-2</v>
      </c>
    </row>
    <row r="7710" spans="1:12" ht="14.4" x14ac:dyDescent="0.3">
      <c r="A7710" s="7">
        <v>32962</v>
      </c>
      <c r="B7710" s="191">
        <v>340.790009</v>
      </c>
      <c r="C7710" s="191">
        <v>341.41000400000001</v>
      </c>
      <c r="D7710" s="191">
        <v>338.209991</v>
      </c>
      <c r="E7710" s="191">
        <v>339.94000199999999</v>
      </c>
      <c r="F7710" s="192">
        <v>339.94000199999999</v>
      </c>
      <c r="G7710" s="191">
        <v>139340000</v>
      </c>
      <c r="H7710" s="194">
        <f t="shared" si="120"/>
        <v>-2.4942251167932718E-3</v>
      </c>
      <c r="I7710" s="193"/>
      <c r="J7710" s="197">
        <v>7708</v>
      </c>
      <c r="K7710" s="234">
        <v>-2.4942251167932718E-3</v>
      </c>
      <c r="L7710" s="198">
        <v>3.4965719978298108E-2</v>
      </c>
    </row>
    <row r="7711" spans="1:12" ht="14.4" x14ac:dyDescent="0.3">
      <c r="A7711" s="7">
        <v>32961</v>
      </c>
      <c r="B7711" s="191">
        <v>342</v>
      </c>
      <c r="C7711" s="191">
        <v>342.07000699999998</v>
      </c>
      <c r="D7711" s="191">
        <v>339.76998900000001</v>
      </c>
      <c r="E7711" s="191">
        <v>340.790009</v>
      </c>
      <c r="F7711" s="192">
        <v>340.790009</v>
      </c>
      <c r="G7711" s="191">
        <v>132190000</v>
      </c>
      <c r="H7711" s="194">
        <f t="shared" si="120"/>
        <v>-3.5379853801169657E-3</v>
      </c>
      <c r="I7711" s="193"/>
      <c r="J7711" s="197">
        <v>7709</v>
      </c>
      <c r="K7711" s="234">
        <v>-3.5379853801169657E-3</v>
      </c>
      <c r="L7711" s="198">
        <v>3.5266159261037766E-2</v>
      </c>
    </row>
    <row r="7712" spans="1:12" ht="14.4" x14ac:dyDescent="0.3">
      <c r="A7712" s="7">
        <v>32960</v>
      </c>
      <c r="B7712" s="191">
        <v>341.5</v>
      </c>
      <c r="C7712" s="191">
        <v>342.57998700000002</v>
      </c>
      <c r="D7712" s="191">
        <v>340.60000600000001</v>
      </c>
      <c r="E7712" s="191">
        <v>342</v>
      </c>
      <c r="F7712" s="192">
        <v>342</v>
      </c>
      <c r="G7712" s="191">
        <v>142300000</v>
      </c>
      <c r="H7712" s="194">
        <f t="shared" si="120"/>
        <v>1.4641288433382138E-3</v>
      </c>
      <c r="I7712" s="193"/>
      <c r="J7712" s="197">
        <v>7710</v>
      </c>
      <c r="K7712" s="234">
        <v>1.4641288433382138E-3</v>
      </c>
      <c r="L7712" s="198">
        <v>3.5328120773601521E-2</v>
      </c>
    </row>
    <row r="7713" spans="1:12" ht="14.4" x14ac:dyDescent="0.3">
      <c r="A7713" s="7">
        <v>32959</v>
      </c>
      <c r="B7713" s="191">
        <v>337.63000499999998</v>
      </c>
      <c r="C7713" s="191">
        <v>341.5</v>
      </c>
      <c r="D7713" s="191">
        <v>337.02999899999998</v>
      </c>
      <c r="E7713" s="191">
        <v>341.5</v>
      </c>
      <c r="F7713" s="192">
        <v>341.5</v>
      </c>
      <c r="G7713" s="191">
        <v>131610000</v>
      </c>
      <c r="H7713" s="194">
        <f t="shared" si="120"/>
        <v>1.1462236598314232E-2</v>
      </c>
      <c r="I7713" s="193"/>
      <c r="J7713" s="197">
        <v>7711</v>
      </c>
      <c r="K7713" s="234">
        <v>1.1462236598314232E-2</v>
      </c>
      <c r="L7713" s="198">
        <v>3.5410740579573552E-2</v>
      </c>
    </row>
    <row r="7714" spans="1:12" ht="14.4" x14ac:dyDescent="0.3">
      <c r="A7714" s="7">
        <v>32958</v>
      </c>
      <c r="B7714" s="191">
        <v>337.22000100000002</v>
      </c>
      <c r="C7714" s="191">
        <v>339.73998999999998</v>
      </c>
      <c r="D7714" s="191">
        <v>337.22000100000002</v>
      </c>
      <c r="E7714" s="191">
        <v>337.63000499999998</v>
      </c>
      <c r="F7714" s="192">
        <v>337.63000499999998</v>
      </c>
      <c r="G7714" s="191">
        <v>116110000</v>
      </c>
      <c r="H7714" s="194">
        <f t="shared" si="120"/>
        <v>1.2158353561002393E-3</v>
      </c>
      <c r="I7714" s="193"/>
      <c r="J7714" s="197">
        <v>7712</v>
      </c>
      <c r="K7714" s="234">
        <v>1.2158353561002393E-3</v>
      </c>
      <c r="L7714" s="198">
        <v>3.5426641174489841E-2</v>
      </c>
    </row>
    <row r="7715" spans="1:12" ht="14.4" x14ac:dyDescent="0.3">
      <c r="A7715" s="7">
        <v>32955</v>
      </c>
      <c r="B7715" s="191">
        <v>335.69000199999999</v>
      </c>
      <c r="C7715" s="191">
        <v>337.57998700000002</v>
      </c>
      <c r="D7715" s="191">
        <v>335.69000199999999</v>
      </c>
      <c r="E7715" s="191">
        <v>337.22000100000002</v>
      </c>
      <c r="F7715" s="192">
        <v>337.22000100000002</v>
      </c>
      <c r="G7715" s="191">
        <v>132070000</v>
      </c>
      <c r="H7715" s="194">
        <f t="shared" si="120"/>
        <v>4.5577735139101109E-3</v>
      </c>
      <c r="I7715" s="193"/>
      <c r="J7715" s="197">
        <v>7713</v>
      </c>
      <c r="K7715" s="234">
        <v>4.5577735139101109E-3</v>
      </c>
      <c r="L7715" s="198">
        <v>3.5896351976201044E-2</v>
      </c>
    </row>
    <row r="7716" spans="1:12" ht="14.4" x14ac:dyDescent="0.3">
      <c r="A7716" s="7">
        <v>32954</v>
      </c>
      <c r="B7716" s="191">
        <v>339.73998999999998</v>
      </c>
      <c r="C7716" s="191">
        <v>339.76998900000001</v>
      </c>
      <c r="D7716" s="191">
        <v>333.61999500000002</v>
      </c>
      <c r="E7716" s="191">
        <v>335.69000199999999</v>
      </c>
      <c r="F7716" s="192">
        <v>335.69000199999999</v>
      </c>
      <c r="G7716" s="191">
        <v>175930000</v>
      </c>
      <c r="H7716" s="194">
        <f t="shared" si="120"/>
        <v>-1.1920845703209637E-2</v>
      </c>
      <c r="I7716" s="193"/>
      <c r="J7716" s="197">
        <v>7714</v>
      </c>
      <c r="K7716" s="234">
        <v>-1.1920845703209637E-2</v>
      </c>
      <c r="L7716" s="198">
        <v>3.6499416789100035E-2</v>
      </c>
    </row>
    <row r="7717" spans="1:12" ht="14.4" x14ac:dyDescent="0.3">
      <c r="A7717" s="7">
        <v>32953</v>
      </c>
      <c r="B7717" s="191">
        <v>341.57000699999998</v>
      </c>
      <c r="C7717" s="191">
        <v>342.33999599999999</v>
      </c>
      <c r="D7717" s="191">
        <v>339.55999800000001</v>
      </c>
      <c r="E7717" s="191">
        <v>339.73998999999998</v>
      </c>
      <c r="F7717" s="192">
        <v>339.73998999999998</v>
      </c>
      <c r="G7717" s="191">
        <v>130990000</v>
      </c>
      <c r="H7717" s="194">
        <f t="shared" si="120"/>
        <v>-5.3576630339208856E-3</v>
      </c>
      <c r="I7717" s="193"/>
      <c r="J7717" s="197">
        <v>7715</v>
      </c>
      <c r="K7717" s="234">
        <v>-5.3576630339208856E-3</v>
      </c>
      <c r="L7717" s="198">
        <v>3.6729986024276816E-2</v>
      </c>
    </row>
    <row r="7718" spans="1:12" ht="14.4" x14ac:dyDescent="0.3">
      <c r="A7718" s="7">
        <v>32952</v>
      </c>
      <c r="B7718" s="191">
        <v>343.52999899999998</v>
      </c>
      <c r="C7718" s="191">
        <v>344.48998999999998</v>
      </c>
      <c r="D7718" s="191">
        <v>340.86999500000002</v>
      </c>
      <c r="E7718" s="191">
        <v>341.57000699999998</v>
      </c>
      <c r="F7718" s="192">
        <v>341.57000699999998</v>
      </c>
      <c r="G7718" s="191">
        <v>177320000</v>
      </c>
      <c r="H7718" s="194">
        <f t="shared" si="120"/>
        <v>-5.7054464113918619E-3</v>
      </c>
      <c r="I7718" s="193"/>
      <c r="J7718" s="197">
        <v>7716</v>
      </c>
      <c r="K7718" s="234">
        <v>-5.7054464113918619E-3</v>
      </c>
      <c r="L7718" s="198">
        <v>3.7129843789039503E-2</v>
      </c>
    </row>
    <row r="7719" spans="1:12" ht="14.4" x14ac:dyDescent="0.3">
      <c r="A7719" s="7">
        <v>32951</v>
      </c>
      <c r="B7719" s="191">
        <v>341.91000400000001</v>
      </c>
      <c r="C7719" s="191">
        <v>343.76001000000002</v>
      </c>
      <c r="D7719" s="191">
        <v>339.11999500000002</v>
      </c>
      <c r="E7719" s="191">
        <v>343.52999899999998</v>
      </c>
      <c r="F7719" s="192">
        <v>343.52999899999998</v>
      </c>
      <c r="G7719" s="191">
        <v>142300000</v>
      </c>
      <c r="H7719" s="194">
        <f t="shared" si="120"/>
        <v>4.7380742916196166E-3</v>
      </c>
      <c r="I7719" s="193"/>
      <c r="J7719" s="197">
        <v>7717</v>
      </c>
      <c r="K7719" s="234">
        <v>4.7380742916196166E-3</v>
      </c>
      <c r="L7719" s="198">
        <v>3.7321654536542154E-2</v>
      </c>
    </row>
    <row r="7720" spans="1:12" ht="14.4" x14ac:dyDescent="0.3">
      <c r="A7720" s="7">
        <v>32948</v>
      </c>
      <c r="B7720" s="191">
        <v>338.07000699999998</v>
      </c>
      <c r="C7720" s="191">
        <v>341.91000400000001</v>
      </c>
      <c r="D7720" s="191">
        <v>338.07000699999998</v>
      </c>
      <c r="E7720" s="191">
        <v>341.91000400000001</v>
      </c>
      <c r="F7720" s="192">
        <v>341.91000400000001</v>
      </c>
      <c r="G7720" s="191">
        <v>222520000</v>
      </c>
      <c r="H7720" s="194">
        <f t="shared" si="120"/>
        <v>1.1358585264856221E-2</v>
      </c>
      <c r="I7720" s="193"/>
      <c r="J7720" s="197">
        <v>7718</v>
      </c>
      <c r="K7720" s="234">
        <v>1.1358585264856221E-2</v>
      </c>
      <c r="L7720" s="198">
        <v>3.7503917498060112E-2</v>
      </c>
    </row>
    <row r="7721" spans="1:12" ht="14.4" x14ac:dyDescent="0.3">
      <c r="A7721" s="7">
        <v>32947</v>
      </c>
      <c r="B7721" s="191">
        <v>336.86999500000002</v>
      </c>
      <c r="C7721" s="191">
        <v>338.91000400000001</v>
      </c>
      <c r="D7721" s="191">
        <v>336.86999500000002</v>
      </c>
      <c r="E7721" s="191">
        <v>338.07000699999998</v>
      </c>
      <c r="F7721" s="192">
        <v>338.07000699999998</v>
      </c>
      <c r="G7721" s="191">
        <v>144410000</v>
      </c>
      <c r="H7721" s="194">
        <f t="shared" si="120"/>
        <v>3.5622406798205886E-3</v>
      </c>
      <c r="I7721" s="193"/>
      <c r="J7721" s="197">
        <v>7719</v>
      </c>
      <c r="K7721" s="234">
        <v>3.5622406798205886E-3</v>
      </c>
      <c r="L7721" s="198">
        <v>3.8053257583302469E-2</v>
      </c>
    </row>
    <row r="7722" spans="1:12" ht="14.4" x14ac:dyDescent="0.3">
      <c r="A7722" s="7">
        <v>32946</v>
      </c>
      <c r="B7722" s="191">
        <v>336</v>
      </c>
      <c r="C7722" s="191">
        <v>337.63000499999998</v>
      </c>
      <c r="D7722" s="191">
        <v>334.92999300000002</v>
      </c>
      <c r="E7722" s="191">
        <v>336.86999500000002</v>
      </c>
      <c r="F7722" s="192">
        <v>336.86999500000002</v>
      </c>
      <c r="G7722" s="191">
        <v>145060000</v>
      </c>
      <c r="H7722" s="194">
        <f t="shared" si="120"/>
        <v>2.5892708333333844E-3</v>
      </c>
      <c r="I7722" s="193"/>
      <c r="J7722" s="197">
        <v>7720</v>
      </c>
      <c r="K7722" s="234">
        <v>2.5892708333333844E-3</v>
      </c>
      <c r="L7722" s="198">
        <v>3.838734887770217E-2</v>
      </c>
    </row>
    <row r="7723" spans="1:12" ht="14.4" x14ac:dyDescent="0.3">
      <c r="A7723" s="7">
        <v>32945</v>
      </c>
      <c r="B7723" s="191">
        <v>338.67001299999998</v>
      </c>
      <c r="C7723" s="191">
        <v>338.67001299999998</v>
      </c>
      <c r="D7723" s="191">
        <v>335.35998499999999</v>
      </c>
      <c r="E7723" s="191">
        <v>336</v>
      </c>
      <c r="F7723" s="192">
        <v>336</v>
      </c>
      <c r="G7723" s="191">
        <v>145440000</v>
      </c>
      <c r="H7723" s="194">
        <f t="shared" si="120"/>
        <v>-7.8838187542750737E-3</v>
      </c>
      <c r="I7723" s="193"/>
      <c r="J7723" s="197">
        <v>7721</v>
      </c>
      <c r="K7723" s="234">
        <v>-7.8838187542750737E-3</v>
      </c>
      <c r="L7723" s="198">
        <v>3.8630264791620295E-2</v>
      </c>
    </row>
    <row r="7724" spans="1:12" ht="14.4" x14ac:dyDescent="0.3">
      <c r="A7724" s="7">
        <v>32944</v>
      </c>
      <c r="B7724" s="191">
        <v>337.92999300000002</v>
      </c>
      <c r="C7724" s="191">
        <v>339.07998700000002</v>
      </c>
      <c r="D7724" s="191">
        <v>336.14001500000001</v>
      </c>
      <c r="E7724" s="191">
        <v>338.67001299999998</v>
      </c>
      <c r="F7724" s="192">
        <v>338.67001299999998</v>
      </c>
      <c r="G7724" s="191">
        <v>114790000</v>
      </c>
      <c r="H7724" s="194">
        <f t="shared" si="120"/>
        <v>2.1898618510608455E-3</v>
      </c>
      <c r="I7724" s="193"/>
      <c r="J7724" s="197">
        <v>7722</v>
      </c>
      <c r="K7724" s="234">
        <v>2.1898618510608455E-3</v>
      </c>
      <c r="L7724" s="198">
        <v>3.8890404263654643E-2</v>
      </c>
    </row>
    <row r="7725" spans="1:12" ht="14.4" x14ac:dyDescent="0.3">
      <c r="A7725" s="7">
        <v>32941</v>
      </c>
      <c r="B7725" s="191">
        <v>340.11999500000002</v>
      </c>
      <c r="C7725" s="191">
        <v>340.26998900000001</v>
      </c>
      <c r="D7725" s="191">
        <v>336.83999599999999</v>
      </c>
      <c r="E7725" s="191">
        <v>337.92999300000002</v>
      </c>
      <c r="F7725" s="192">
        <v>337.92999300000002</v>
      </c>
      <c r="G7725" s="191">
        <v>150410000</v>
      </c>
      <c r="H7725" s="194">
        <f t="shared" si="120"/>
        <v>-6.8768803469176501E-3</v>
      </c>
      <c r="I7725" s="193"/>
      <c r="J7725" s="197">
        <v>7723</v>
      </c>
      <c r="K7725" s="234">
        <v>-6.8768803469176501E-3</v>
      </c>
      <c r="L7725" s="198">
        <v>3.8921688135375859E-2</v>
      </c>
    </row>
    <row r="7726" spans="1:12" ht="14.4" x14ac:dyDescent="0.3">
      <c r="A7726" s="7">
        <v>32940</v>
      </c>
      <c r="B7726" s="191">
        <v>336.95001200000002</v>
      </c>
      <c r="C7726" s="191">
        <v>340.66000400000001</v>
      </c>
      <c r="D7726" s="191">
        <v>336.95001200000002</v>
      </c>
      <c r="E7726" s="191">
        <v>340.26998900000001</v>
      </c>
      <c r="F7726" s="192">
        <v>340.26998900000001</v>
      </c>
      <c r="G7726" s="191">
        <v>170900000</v>
      </c>
      <c r="H7726" s="194">
        <f t="shared" si="120"/>
        <v>9.853025320562963E-3</v>
      </c>
      <c r="I7726" s="193"/>
      <c r="J7726" s="197">
        <v>7724</v>
      </c>
      <c r="K7726" s="234">
        <v>9.853025320562963E-3</v>
      </c>
      <c r="L7726" s="198">
        <v>3.8983251675087024E-2</v>
      </c>
    </row>
    <row r="7727" spans="1:12" ht="14.4" x14ac:dyDescent="0.3">
      <c r="A7727" s="7">
        <v>32939</v>
      </c>
      <c r="B7727" s="191">
        <v>337.92999300000002</v>
      </c>
      <c r="C7727" s="191">
        <v>338.83999599999999</v>
      </c>
      <c r="D7727" s="191">
        <v>336.32998700000002</v>
      </c>
      <c r="E7727" s="191">
        <v>336.95001200000002</v>
      </c>
      <c r="F7727" s="192">
        <v>336.95001200000002</v>
      </c>
      <c r="G7727" s="191">
        <v>163580000</v>
      </c>
      <c r="H7727" s="194">
        <f t="shared" si="120"/>
        <v>-2.8999527129869446E-3</v>
      </c>
      <c r="I7727" s="193"/>
      <c r="J7727" s="197">
        <v>7725</v>
      </c>
      <c r="K7727" s="234">
        <v>-2.8999527129869446E-3</v>
      </c>
      <c r="L7727" s="198">
        <v>3.9033859095586231E-2</v>
      </c>
    </row>
    <row r="7728" spans="1:12" ht="14.4" x14ac:dyDescent="0.3">
      <c r="A7728" s="7">
        <v>32938</v>
      </c>
      <c r="B7728" s="191">
        <v>333.73998999999998</v>
      </c>
      <c r="C7728" s="191">
        <v>337.92999300000002</v>
      </c>
      <c r="D7728" s="191">
        <v>333.57000699999998</v>
      </c>
      <c r="E7728" s="191">
        <v>337.92999300000002</v>
      </c>
      <c r="F7728" s="192">
        <v>337.92999300000002</v>
      </c>
      <c r="G7728" s="191">
        <v>143640000</v>
      </c>
      <c r="H7728" s="194">
        <f t="shared" si="120"/>
        <v>1.2554692651605963E-2</v>
      </c>
      <c r="I7728" s="193"/>
      <c r="J7728" s="197">
        <v>7726</v>
      </c>
      <c r="K7728" s="234">
        <v>1.2554692651605963E-2</v>
      </c>
      <c r="L7728" s="198">
        <v>3.9058643476959115E-2</v>
      </c>
    </row>
    <row r="7729" spans="1:12" ht="14.4" x14ac:dyDescent="0.3">
      <c r="A7729" s="7">
        <v>32937</v>
      </c>
      <c r="B7729" s="191">
        <v>335.540009</v>
      </c>
      <c r="C7729" s="191">
        <v>336.38000499999998</v>
      </c>
      <c r="D7729" s="191">
        <v>333.48998999999998</v>
      </c>
      <c r="E7729" s="191">
        <v>333.73998999999998</v>
      </c>
      <c r="F7729" s="192">
        <v>333.73998999999998</v>
      </c>
      <c r="G7729" s="191">
        <v>140110000</v>
      </c>
      <c r="H7729" s="194">
        <f t="shared" si="120"/>
        <v>-5.3645435766797641E-3</v>
      </c>
      <c r="I7729" s="193"/>
      <c r="J7729" s="197">
        <v>7727</v>
      </c>
      <c r="K7729" s="234">
        <v>-5.3645435766797641E-3</v>
      </c>
      <c r="L7729" s="198">
        <v>3.9940671054391891E-2</v>
      </c>
    </row>
    <row r="7730" spans="1:12" ht="14.4" x14ac:dyDescent="0.3">
      <c r="A7730" s="7">
        <v>32934</v>
      </c>
      <c r="B7730" s="191">
        <v>332.73998999999998</v>
      </c>
      <c r="C7730" s="191">
        <v>335.540009</v>
      </c>
      <c r="D7730" s="191">
        <v>332.72000100000002</v>
      </c>
      <c r="E7730" s="191">
        <v>335.540009</v>
      </c>
      <c r="F7730" s="192">
        <v>335.540009</v>
      </c>
      <c r="G7730" s="191">
        <v>164330000</v>
      </c>
      <c r="H7730" s="194">
        <f t="shared" si="120"/>
        <v>8.4150360165606199E-3</v>
      </c>
      <c r="I7730" s="193"/>
      <c r="J7730" s="197">
        <v>7728</v>
      </c>
      <c r="K7730" s="234">
        <v>8.4150360165606199E-3</v>
      </c>
      <c r="L7730" s="198">
        <v>4.0022989450659074E-2</v>
      </c>
    </row>
    <row r="7731" spans="1:12" ht="14.4" x14ac:dyDescent="0.3">
      <c r="A7731" s="7">
        <v>32933</v>
      </c>
      <c r="B7731" s="191">
        <v>331.89001500000001</v>
      </c>
      <c r="C7731" s="191">
        <v>334.39999399999999</v>
      </c>
      <c r="D7731" s="191">
        <v>331.07998700000002</v>
      </c>
      <c r="E7731" s="191">
        <v>332.73998999999998</v>
      </c>
      <c r="F7731" s="192">
        <v>332.73998999999998</v>
      </c>
      <c r="G7731" s="191">
        <v>157930000</v>
      </c>
      <c r="H7731" s="194">
        <f t="shared" si="120"/>
        <v>2.561014075702073E-3</v>
      </c>
      <c r="I7731" s="193"/>
      <c r="J7731" s="197">
        <v>7729</v>
      </c>
      <c r="K7731" s="234">
        <v>2.561014075702073E-3</v>
      </c>
      <c r="L7731" s="198">
        <v>4.0047016114911259E-2</v>
      </c>
    </row>
    <row r="7732" spans="1:12" ht="14.4" x14ac:dyDescent="0.3">
      <c r="A7732" s="7">
        <v>32932</v>
      </c>
      <c r="B7732" s="191">
        <v>330.26001000000002</v>
      </c>
      <c r="C7732" s="191">
        <v>333.48001099999999</v>
      </c>
      <c r="D7732" s="191">
        <v>330.16000400000001</v>
      </c>
      <c r="E7732" s="191">
        <v>331.89001500000001</v>
      </c>
      <c r="F7732" s="192">
        <v>331.89001500000001</v>
      </c>
      <c r="G7732" s="191">
        <v>184400000</v>
      </c>
      <c r="H7732" s="194">
        <f t="shared" si="120"/>
        <v>4.9355203495572552E-3</v>
      </c>
      <c r="I7732" s="193"/>
      <c r="J7732" s="197">
        <v>7730</v>
      </c>
      <c r="K7732" s="234">
        <v>4.9355203495572552E-3</v>
      </c>
      <c r="L7732" s="198">
        <v>4.0103315241203225E-2</v>
      </c>
    </row>
    <row r="7733" spans="1:12" ht="14.4" x14ac:dyDescent="0.3">
      <c r="A7733" s="7">
        <v>32931</v>
      </c>
      <c r="B7733" s="191">
        <v>328.67999300000002</v>
      </c>
      <c r="C7733" s="191">
        <v>331.94000199999999</v>
      </c>
      <c r="D7733" s="191">
        <v>328.47000100000002</v>
      </c>
      <c r="E7733" s="191">
        <v>330.26001000000002</v>
      </c>
      <c r="F7733" s="192">
        <v>330.26001000000002</v>
      </c>
      <c r="G7733" s="191">
        <v>152590000</v>
      </c>
      <c r="H7733" s="194">
        <f t="shared" si="120"/>
        <v>4.8376698120008886E-3</v>
      </c>
      <c r="I7733" s="193"/>
      <c r="J7733" s="197">
        <v>7731</v>
      </c>
      <c r="K7733" s="234">
        <v>4.8376698120008886E-3</v>
      </c>
      <c r="L7733" s="198">
        <v>4.0256562811277527E-2</v>
      </c>
    </row>
    <row r="7734" spans="1:12" ht="14.4" x14ac:dyDescent="0.3">
      <c r="A7734" s="7">
        <v>32930</v>
      </c>
      <c r="B7734" s="191">
        <v>324.16000400000001</v>
      </c>
      <c r="C7734" s="191">
        <v>328.67001299999998</v>
      </c>
      <c r="D7734" s="191">
        <v>323.98001099999999</v>
      </c>
      <c r="E7734" s="191">
        <v>328.67001299999998</v>
      </c>
      <c r="F7734" s="192">
        <v>328.67001299999998</v>
      </c>
      <c r="G7734" s="191">
        <v>148900000</v>
      </c>
      <c r="H7734" s="194">
        <f t="shared" si="120"/>
        <v>1.3944220526501046E-2</v>
      </c>
      <c r="I7734" s="193"/>
      <c r="J7734" s="197">
        <v>7732</v>
      </c>
      <c r="K7734" s="234">
        <v>1.3944220526501046E-2</v>
      </c>
      <c r="L7734" s="198">
        <v>4.0728631489033842E-2</v>
      </c>
    </row>
    <row r="7735" spans="1:12" ht="14.4" x14ac:dyDescent="0.3">
      <c r="A7735" s="7">
        <v>32927</v>
      </c>
      <c r="B7735" s="191">
        <v>325.70001200000002</v>
      </c>
      <c r="C7735" s="191">
        <v>326.14999399999999</v>
      </c>
      <c r="D7735" s="191">
        <v>322.10000600000001</v>
      </c>
      <c r="E7735" s="191">
        <v>324.14999399999999</v>
      </c>
      <c r="F7735" s="192">
        <v>324.14999399999999</v>
      </c>
      <c r="G7735" s="191">
        <v>148490000</v>
      </c>
      <c r="H7735" s="194">
        <f t="shared" si="120"/>
        <v>-4.7590357472876684E-3</v>
      </c>
      <c r="I7735" s="193"/>
      <c r="J7735" s="197">
        <v>7733</v>
      </c>
      <c r="K7735" s="234">
        <v>-4.7590357472876684E-3</v>
      </c>
      <c r="L7735" s="198">
        <v>4.0825843412925736E-2</v>
      </c>
    </row>
    <row r="7736" spans="1:12" ht="14.4" x14ac:dyDescent="0.3">
      <c r="A7736" s="7">
        <v>32926</v>
      </c>
      <c r="B7736" s="191">
        <v>327.67001299999998</v>
      </c>
      <c r="C7736" s="191">
        <v>330.98001099999999</v>
      </c>
      <c r="D7736" s="191">
        <v>325.70001200000002</v>
      </c>
      <c r="E7736" s="191">
        <v>325.70001200000002</v>
      </c>
      <c r="F7736" s="192">
        <v>325.70001200000002</v>
      </c>
      <c r="G7736" s="191">
        <v>184320000</v>
      </c>
      <c r="H7736" s="194">
        <f t="shared" si="120"/>
        <v>-6.0121491800959152E-3</v>
      </c>
      <c r="I7736" s="193"/>
      <c r="J7736" s="197">
        <v>7734</v>
      </c>
      <c r="K7736" s="234">
        <v>-6.0121491800959152E-3</v>
      </c>
      <c r="L7736" s="198">
        <v>4.1729197328625997E-2</v>
      </c>
    </row>
    <row r="7737" spans="1:12" ht="14.4" x14ac:dyDescent="0.3">
      <c r="A7737" s="7">
        <v>32925</v>
      </c>
      <c r="B7737" s="191">
        <v>327.91000400000001</v>
      </c>
      <c r="C7737" s="191">
        <v>328.17001299999998</v>
      </c>
      <c r="D7737" s="191">
        <v>324.47000100000002</v>
      </c>
      <c r="E7737" s="191">
        <v>327.67001299999998</v>
      </c>
      <c r="F7737" s="192">
        <v>327.67001299999998</v>
      </c>
      <c r="G7737" s="191">
        <v>159240000</v>
      </c>
      <c r="H7737" s="194">
        <f t="shared" si="120"/>
        <v>-9.7556940685901547E-4</v>
      </c>
      <c r="I7737" s="193"/>
      <c r="J7737" s="197">
        <v>7735</v>
      </c>
      <c r="K7737" s="234">
        <v>-9.7556940685901547E-4</v>
      </c>
      <c r="L7737" s="198">
        <v>4.2202590777125987E-2</v>
      </c>
    </row>
    <row r="7738" spans="1:12" ht="14.4" x14ac:dyDescent="0.3">
      <c r="A7738" s="7">
        <v>32924</v>
      </c>
      <c r="B7738" s="191">
        <v>332.72000100000002</v>
      </c>
      <c r="C7738" s="191">
        <v>332.72000100000002</v>
      </c>
      <c r="D7738" s="191">
        <v>326.26001000000002</v>
      </c>
      <c r="E7738" s="191">
        <v>327.98998999999998</v>
      </c>
      <c r="F7738" s="192">
        <v>327.98998999999998</v>
      </c>
      <c r="G7738" s="191">
        <v>147300000</v>
      </c>
      <c r="H7738" s="194">
        <f t="shared" si="120"/>
        <v>-1.4216190748328493E-2</v>
      </c>
      <c r="I7738" s="193"/>
      <c r="J7738" s="197">
        <v>7736</v>
      </c>
      <c r="K7738" s="234">
        <v>-1.4216190748328493E-2</v>
      </c>
      <c r="L7738" s="198">
        <v>4.240953706550913E-2</v>
      </c>
    </row>
    <row r="7739" spans="1:12" ht="14.4" x14ac:dyDescent="0.3">
      <c r="A7739" s="7">
        <v>32920</v>
      </c>
      <c r="B7739" s="191">
        <v>334.89001500000001</v>
      </c>
      <c r="C7739" s="191">
        <v>335.64001500000001</v>
      </c>
      <c r="D7739" s="191">
        <v>332.42001299999998</v>
      </c>
      <c r="E7739" s="191">
        <v>332.72000100000002</v>
      </c>
      <c r="F7739" s="192">
        <v>332.72000100000002</v>
      </c>
      <c r="G7739" s="191">
        <v>166840000</v>
      </c>
      <c r="H7739" s="194">
        <f t="shared" si="120"/>
        <v>-6.4797811305302147E-3</v>
      </c>
      <c r="I7739" s="193"/>
      <c r="J7739" s="197">
        <v>7737</v>
      </c>
      <c r="K7739" s="234">
        <v>-6.4797811305302147E-3</v>
      </c>
      <c r="L7739" s="198">
        <v>4.2507451590917796E-2</v>
      </c>
    </row>
    <row r="7740" spans="1:12" ht="14.4" x14ac:dyDescent="0.3">
      <c r="A7740" s="7">
        <v>32919</v>
      </c>
      <c r="B7740" s="191">
        <v>332.01001000000002</v>
      </c>
      <c r="C7740" s="191">
        <v>335.209991</v>
      </c>
      <c r="D7740" s="191">
        <v>331.60998499999999</v>
      </c>
      <c r="E7740" s="191">
        <v>334.89001500000001</v>
      </c>
      <c r="F7740" s="192">
        <v>334.89001500000001</v>
      </c>
      <c r="G7740" s="191">
        <v>174620000</v>
      </c>
      <c r="H7740" s="194">
        <f t="shared" si="120"/>
        <v>8.6744523154587503E-3</v>
      </c>
      <c r="I7740" s="193"/>
      <c r="J7740" s="197">
        <v>7738</v>
      </c>
      <c r="K7740" s="234">
        <v>8.6744523154587503E-3</v>
      </c>
      <c r="L7740" s="198">
        <v>4.3315307654517757E-2</v>
      </c>
    </row>
    <row r="7741" spans="1:12" ht="14.4" x14ac:dyDescent="0.3">
      <c r="A7741" s="7">
        <v>32918</v>
      </c>
      <c r="B7741" s="191">
        <v>331.01998900000001</v>
      </c>
      <c r="C7741" s="191">
        <v>333.20001200000002</v>
      </c>
      <c r="D7741" s="191">
        <v>330.64001500000001</v>
      </c>
      <c r="E7741" s="191">
        <v>332.01001000000002</v>
      </c>
      <c r="F7741" s="192">
        <v>332.01001000000002</v>
      </c>
      <c r="G7741" s="191">
        <v>138530000</v>
      </c>
      <c r="H7741" s="194">
        <f t="shared" si="120"/>
        <v>2.9908193852305788E-3</v>
      </c>
      <c r="I7741" s="193"/>
      <c r="J7741" s="197">
        <v>7739</v>
      </c>
      <c r="K7741" s="234">
        <v>2.9908193852305788E-3</v>
      </c>
      <c r="L7741" s="198">
        <v>4.3341774271546285E-2</v>
      </c>
    </row>
    <row r="7742" spans="1:12" ht="14.4" x14ac:dyDescent="0.3">
      <c r="A7742" s="7">
        <v>32917</v>
      </c>
      <c r="B7742" s="191">
        <v>330.07998700000002</v>
      </c>
      <c r="C7742" s="191">
        <v>331.60998499999999</v>
      </c>
      <c r="D7742" s="191">
        <v>327.92001299999998</v>
      </c>
      <c r="E7742" s="191">
        <v>331.01998900000001</v>
      </c>
      <c r="F7742" s="192">
        <v>331.01998900000001</v>
      </c>
      <c r="G7742" s="191">
        <v>144490000</v>
      </c>
      <c r="H7742" s="194">
        <f t="shared" si="120"/>
        <v>2.8478006453629455E-3</v>
      </c>
      <c r="I7742" s="193"/>
      <c r="J7742" s="197">
        <v>7740</v>
      </c>
      <c r="K7742" s="234">
        <v>2.8478006453629455E-3</v>
      </c>
      <c r="L7742" s="198">
        <v>4.3491244953237813E-2</v>
      </c>
    </row>
    <row r="7743" spans="1:12" ht="14.4" x14ac:dyDescent="0.3">
      <c r="A7743" s="7">
        <v>32916</v>
      </c>
      <c r="B7743" s="191">
        <v>333.61999500000002</v>
      </c>
      <c r="C7743" s="191">
        <v>333.61999500000002</v>
      </c>
      <c r="D7743" s="191">
        <v>329.97000100000002</v>
      </c>
      <c r="E7743" s="191">
        <v>330.07998700000002</v>
      </c>
      <c r="F7743" s="192">
        <v>330.07998700000002</v>
      </c>
      <c r="G7743" s="191">
        <v>118390000</v>
      </c>
      <c r="H7743" s="194">
        <f t="shared" si="120"/>
        <v>-1.0610898786207345E-2</v>
      </c>
      <c r="I7743" s="193"/>
      <c r="J7743" s="197">
        <v>7741</v>
      </c>
      <c r="K7743" s="234">
        <v>-1.0610898786207345E-2</v>
      </c>
      <c r="L7743" s="198">
        <v>4.3679982778155532E-2</v>
      </c>
    </row>
    <row r="7744" spans="1:12" ht="14.4" x14ac:dyDescent="0.3">
      <c r="A7744" s="7">
        <v>32913</v>
      </c>
      <c r="B7744" s="191">
        <v>333.01998900000001</v>
      </c>
      <c r="C7744" s="191">
        <v>334.60000600000001</v>
      </c>
      <c r="D7744" s="191">
        <v>332.41000400000001</v>
      </c>
      <c r="E7744" s="191">
        <v>333.61999500000002</v>
      </c>
      <c r="F7744" s="192">
        <v>333.61999500000002</v>
      </c>
      <c r="G7744" s="191">
        <v>146910000</v>
      </c>
      <c r="H7744" s="194">
        <f t="shared" si="120"/>
        <v>1.9822321535322689E-3</v>
      </c>
      <c r="I7744" s="193"/>
      <c r="J7744" s="197">
        <v>7742</v>
      </c>
      <c r="K7744" s="234">
        <v>1.9822321535322689E-3</v>
      </c>
      <c r="L7744" s="198">
        <v>4.3974123919891861E-2</v>
      </c>
    </row>
    <row r="7745" spans="1:12" ht="14.4" x14ac:dyDescent="0.3">
      <c r="A7745" s="7">
        <v>32912</v>
      </c>
      <c r="B7745" s="191">
        <v>333.75</v>
      </c>
      <c r="C7745" s="191">
        <v>336.08999599999999</v>
      </c>
      <c r="D7745" s="191">
        <v>332</v>
      </c>
      <c r="E7745" s="191">
        <v>332.959991</v>
      </c>
      <c r="F7745" s="192">
        <v>332.959991</v>
      </c>
      <c r="G7745" s="191">
        <v>176240000</v>
      </c>
      <c r="H7745" s="194">
        <f t="shared" si="120"/>
        <v>-2.3670681647940009E-3</v>
      </c>
      <c r="I7745" s="193"/>
      <c r="J7745" s="197">
        <v>7743</v>
      </c>
      <c r="K7745" s="234">
        <v>-2.3670681647940009E-3</v>
      </c>
      <c r="L7745" s="198">
        <v>4.603922874232038E-2</v>
      </c>
    </row>
    <row r="7746" spans="1:12" ht="14.4" x14ac:dyDescent="0.3">
      <c r="A7746" s="7">
        <v>32911</v>
      </c>
      <c r="B7746" s="191">
        <v>329.66000400000001</v>
      </c>
      <c r="C7746" s="191">
        <v>333.76001000000002</v>
      </c>
      <c r="D7746" s="191">
        <v>326.54998799999998</v>
      </c>
      <c r="E7746" s="191">
        <v>333.75</v>
      </c>
      <c r="F7746" s="192">
        <v>333.75</v>
      </c>
      <c r="G7746" s="191">
        <v>186710000</v>
      </c>
      <c r="H7746" s="194">
        <f t="shared" si="120"/>
        <v>1.2406709793038723E-2</v>
      </c>
      <c r="I7746" s="193"/>
      <c r="J7746" s="197">
        <v>7744</v>
      </c>
      <c r="K7746" s="234">
        <v>1.2406709793038723E-2</v>
      </c>
      <c r="L7746" s="198">
        <v>4.6290021536367972E-2</v>
      </c>
    </row>
    <row r="7747" spans="1:12" ht="14.4" x14ac:dyDescent="0.3">
      <c r="A7747" s="7">
        <v>32910</v>
      </c>
      <c r="B7747" s="191">
        <v>331.85000600000001</v>
      </c>
      <c r="C7747" s="191">
        <v>331.85998499999999</v>
      </c>
      <c r="D7747" s="191">
        <v>328.20001200000002</v>
      </c>
      <c r="E7747" s="191">
        <v>329.66000400000001</v>
      </c>
      <c r="F7747" s="192">
        <v>329.66000400000001</v>
      </c>
      <c r="G7747" s="191">
        <v>134070000</v>
      </c>
      <c r="H7747" s="194">
        <f t="shared" si="120"/>
        <v>-6.599373091468296E-3</v>
      </c>
      <c r="I7747" s="193"/>
      <c r="J7747" s="197">
        <v>7745</v>
      </c>
      <c r="K7747" s="234">
        <v>-6.599373091468296E-3</v>
      </c>
      <c r="L7747" s="198">
        <v>4.7335541340236868E-2</v>
      </c>
    </row>
    <row r="7748" spans="1:12" ht="14.4" x14ac:dyDescent="0.3">
      <c r="A7748" s="7">
        <v>32909</v>
      </c>
      <c r="B7748" s="191">
        <v>330.92001299999998</v>
      </c>
      <c r="C7748" s="191">
        <v>332.16000400000001</v>
      </c>
      <c r="D7748" s="191">
        <v>330.45001200000002</v>
      </c>
      <c r="E7748" s="191">
        <v>331.85000600000001</v>
      </c>
      <c r="F7748" s="192">
        <v>331.85000600000001</v>
      </c>
      <c r="G7748" s="191">
        <v>130950000</v>
      </c>
      <c r="H7748" s="194">
        <f t="shared" ref="H7748:H7772" si="121">(F7748-F7749)/F7749</f>
        <v>2.8103256480895415E-3</v>
      </c>
      <c r="I7748" s="193"/>
      <c r="J7748" s="197">
        <v>7746</v>
      </c>
      <c r="K7748" s="234">
        <v>2.8103256480895415E-3</v>
      </c>
      <c r="L7748" s="198">
        <v>4.7406847809539472E-2</v>
      </c>
    </row>
    <row r="7749" spans="1:12" ht="14.4" x14ac:dyDescent="0.3">
      <c r="A7749" s="7">
        <v>32906</v>
      </c>
      <c r="B7749" s="191">
        <v>328.790009</v>
      </c>
      <c r="C7749" s="191">
        <v>332.10000600000001</v>
      </c>
      <c r="D7749" s="191">
        <v>328.08999599999999</v>
      </c>
      <c r="E7749" s="191">
        <v>330.92001299999998</v>
      </c>
      <c r="F7749" s="192">
        <v>330.92001299999998</v>
      </c>
      <c r="G7749" s="191">
        <v>164400000</v>
      </c>
      <c r="H7749" s="194">
        <f t="shared" si="121"/>
        <v>6.4783112068347104E-3</v>
      </c>
      <c r="I7749" s="193"/>
      <c r="J7749" s="197">
        <v>7747</v>
      </c>
      <c r="K7749" s="234">
        <v>6.4783112068347104E-3</v>
      </c>
      <c r="L7749" s="198">
        <v>4.7646037959766595E-2</v>
      </c>
    </row>
    <row r="7750" spans="1:12" ht="14.4" x14ac:dyDescent="0.3">
      <c r="A7750" s="7">
        <v>32905</v>
      </c>
      <c r="B7750" s="191">
        <v>329.07998700000002</v>
      </c>
      <c r="C7750" s="191">
        <v>329.85998499999999</v>
      </c>
      <c r="D7750" s="191">
        <v>327.76001000000002</v>
      </c>
      <c r="E7750" s="191">
        <v>328.790009</v>
      </c>
      <c r="F7750" s="192">
        <v>328.790009</v>
      </c>
      <c r="G7750" s="191">
        <v>154580000</v>
      </c>
      <c r="H7750" s="194">
        <f t="shared" si="121"/>
        <v>-8.8117786390947913E-4</v>
      </c>
      <c r="I7750" s="193"/>
      <c r="J7750" s="197">
        <v>7748</v>
      </c>
      <c r="K7750" s="234">
        <v>-8.8117786390947913E-4</v>
      </c>
      <c r="L7750" s="198">
        <v>4.7684904122288978E-2</v>
      </c>
    </row>
    <row r="7751" spans="1:12" ht="14.4" x14ac:dyDescent="0.3">
      <c r="A7751" s="7">
        <v>32904</v>
      </c>
      <c r="B7751" s="191">
        <v>322.98001099999999</v>
      </c>
      <c r="C7751" s="191">
        <v>329.07998700000002</v>
      </c>
      <c r="D7751" s="191">
        <v>322.98001099999999</v>
      </c>
      <c r="E7751" s="191">
        <v>329.07998700000002</v>
      </c>
      <c r="F7751" s="192">
        <v>329.07998700000002</v>
      </c>
      <c r="G7751" s="191">
        <v>189660000</v>
      </c>
      <c r="H7751" s="194">
        <f t="shared" si="121"/>
        <v>1.8886543415220908E-2</v>
      </c>
      <c r="I7751" s="193"/>
      <c r="J7751" s="197">
        <v>7749</v>
      </c>
      <c r="K7751" s="234">
        <v>1.8886543415220908E-2</v>
      </c>
      <c r="L7751" s="198">
        <v>4.9396305955674777E-2</v>
      </c>
    </row>
    <row r="7752" spans="1:12" ht="14.4" x14ac:dyDescent="0.3">
      <c r="A7752" s="7">
        <v>32903</v>
      </c>
      <c r="B7752" s="191">
        <v>325.20001200000002</v>
      </c>
      <c r="C7752" s="191">
        <v>325.73001099999999</v>
      </c>
      <c r="D7752" s="191">
        <v>319.82998700000002</v>
      </c>
      <c r="E7752" s="191">
        <v>322.98001099999999</v>
      </c>
      <c r="F7752" s="192">
        <v>322.98001099999999</v>
      </c>
      <c r="G7752" s="191">
        <v>186030000</v>
      </c>
      <c r="H7752" s="194">
        <f t="shared" si="121"/>
        <v>-6.8265710888104911E-3</v>
      </c>
      <c r="I7752" s="193"/>
      <c r="J7752" s="197">
        <v>7750</v>
      </c>
      <c r="K7752" s="234">
        <v>-6.8265710888104911E-3</v>
      </c>
      <c r="L7752" s="198">
        <v>4.9593742562976224E-2</v>
      </c>
    </row>
    <row r="7753" spans="1:12" ht="14.4" x14ac:dyDescent="0.3">
      <c r="A7753" s="7">
        <v>32902</v>
      </c>
      <c r="B7753" s="191">
        <v>325.79998799999998</v>
      </c>
      <c r="C7753" s="191">
        <v>327.30999800000001</v>
      </c>
      <c r="D7753" s="191">
        <v>321.790009</v>
      </c>
      <c r="E7753" s="191">
        <v>325.20001200000002</v>
      </c>
      <c r="F7753" s="192">
        <v>325.20001200000002</v>
      </c>
      <c r="G7753" s="191">
        <v>150770000</v>
      </c>
      <c r="H7753" s="194">
        <f t="shared" si="121"/>
        <v>-1.8415470291544937E-3</v>
      </c>
      <c r="I7753" s="193"/>
      <c r="J7753" s="197">
        <v>7751</v>
      </c>
      <c r="K7753" s="234">
        <v>-1.8415470291544937E-3</v>
      </c>
      <c r="L7753" s="198">
        <v>5.009860590368969E-2</v>
      </c>
    </row>
    <row r="7754" spans="1:12" ht="14.4" x14ac:dyDescent="0.3">
      <c r="A7754" s="7">
        <v>32899</v>
      </c>
      <c r="B7754" s="191">
        <v>326.08999599999999</v>
      </c>
      <c r="C7754" s="191">
        <v>328.57998700000002</v>
      </c>
      <c r="D7754" s="191">
        <v>321.44000199999999</v>
      </c>
      <c r="E7754" s="191">
        <v>325.79998799999998</v>
      </c>
      <c r="F7754" s="192">
        <v>325.79998799999998</v>
      </c>
      <c r="G7754" s="191">
        <v>198190000</v>
      </c>
      <c r="H7754" s="194">
        <f t="shared" si="121"/>
        <v>-8.5868195278121149E-4</v>
      </c>
      <c r="I7754" s="193"/>
      <c r="J7754" s="197">
        <v>7752</v>
      </c>
      <c r="K7754" s="234">
        <v>-8.5868195278121149E-4</v>
      </c>
      <c r="L7754" s="198">
        <v>5.0898978566897041E-2</v>
      </c>
    </row>
    <row r="7755" spans="1:12" ht="14.4" x14ac:dyDescent="0.3">
      <c r="A7755" s="7">
        <v>32898</v>
      </c>
      <c r="B7755" s="191">
        <v>330.26001000000002</v>
      </c>
      <c r="C7755" s="191">
        <v>332.32998700000002</v>
      </c>
      <c r="D7755" s="191">
        <v>325.32998700000002</v>
      </c>
      <c r="E7755" s="191">
        <v>326.07998700000002</v>
      </c>
      <c r="F7755" s="192">
        <v>326.07998700000002</v>
      </c>
      <c r="G7755" s="191">
        <v>172270000</v>
      </c>
      <c r="H7755" s="194">
        <f t="shared" si="121"/>
        <v>-1.2656763984231713E-2</v>
      </c>
      <c r="I7755" s="193"/>
      <c r="J7755" s="197">
        <v>7753</v>
      </c>
      <c r="K7755" s="234">
        <v>-1.2656763984231713E-2</v>
      </c>
      <c r="L7755" s="198">
        <v>5.1152221247131834E-2</v>
      </c>
    </row>
    <row r="7756" spans="1:12" ht="14.4" x14ac:dyDescent="0.3">
      <c r="A7756" s="7">
        <v>32897</v>
      </c>
      <c r="B7756" s="191">
        <v>331.60998499999999</v>
      </c>
      <c r="C7756" s="191">
        <v>331.709991</v>
      </c>
      <c r="D7756" s="191">
        <v>324.17001299999998</v>
      </c>
      <c r="E7756" s="191">
        <v>330.26001000000002</v>
      </c>
      <c r="F7756" s="192">
        <v>330.26001000000002</v>
      </c>
      <c r="G7756" s="191">
        <v>207830000</v>
      </c>
      <c r="H7756" s="194">
        <f t="shared" si="121"/>
        <v>-4.0709721089971767E-3</v>
      </c>
      <c r="I7756" s="193"/>
      <c r="J7756" s="197">
        <v>7754</v>
      </c>
      <c r="K7756" s="234">
        <v>-4.0709721089971767E-3</v>
      </c>
      <c r="L7756" s="198">
        <v>5.1360265310197308E-2</v>
      </c>
    </row>
    <row r="7757" spans="1:12" ht="14.4" x14ac:dyDescent="0.3">
      <c r="A7757" s="7">
        <v>32896</v>
      </c>
      <c r="B7757" s="191">
        <v>330.38000499999998</v>
      </c>
      <c r="C7757" s="191">
        <v>332.76001000000002</v>
      </c>
      <c r="D7757" s="191">
        <v>328.67001299999998</v>
      </c>
      <c r="E7757" s="191">
        <v>331.60998499999999</v>
      </c>
      <c r="F7757" s="192">
        <v>331.60998499999999</v>
      </c>
      <c r="G7757" s="191">
        <v>179300000</v>
      </c>
      <c r="H7757" s="194">
        <f t="shared" si="121"/>
        <v>3.7229250601894383E-3</v>
      </c>
      <c r="I7757" s="193"/>
      <c r="J7757" s="197">
        <v>7755</v>
      </c>
      <c r="K7757" s="234">
        <v>3.7229250601894383E-3</v>
      </c>
      <c r="L7757" s="198">
        <v>5.4078131349245433E-2</v>
      </c>
    </row>
    <row r="7758" spans="1:12" ht="14.4" x14ac:dyDescent="0.3">
      <c r="A7758" s="7">
        <v>32895</v>
      </c>
      <c r="B7758" s="191">
        <v>339.14001500000001</v>
      </c>
      <c r="C7758" s="191">
        <v>339.959991</v>
      </c>
      <c r="D7758" s="191">
        <v>330.27999899999998</v>
      </c>
      <c r="E7758" s="191">
        <v>330.38000499999998</v>
      </c>
      <c r="F7758" s="192">
        <v>330.38000499999998</v>
      </c>
      <c r="G7758" s="191">
        <v>148380000</v>
      </c>
      <c r="H7758" s="194">
        <f t="shared" si="121"/>
        <v>-2.5858732581903007E-2</v>
      </c>
      <c r="I7758" s="193"/>
      <c r="J7758" s="197">
        <v>7756</v>
      </c>
      <c r="K7758" s="234">
        <v>-2.5858732581903007E-2</v>
      </c>
      <c r="L7758" s="198">
        <v>5.4174670212319559E-2</v>
      </c>
    </row>
    <row r="7759" spans="1:12" ht="14.4" x14ac:dyDescent="0.3">
      <c r="A7759" s="7">
        <v>32892</v>
      </c>
      <c r="B7759" s="191">
        <v>338.19000199999999</v>
      </c>
      <c r="C7759" s="191">
        <v>340.48001099999999</v>
      </c>
      <c r="D7759" s="191">
        <v>338.19000199999999</v>
      </c>
      <c r="E7759" s="191">
        <v>339.14999399999999</v>
      </c>
      <c r="F7759" s="192">
        <v>339.14999399999999</v>
      </c>
      <c r="G7759" s="191">
        <v>185590000</v>
      </c>
      <c r="H7759" s="194">
        <f t="shared" si="121"/>
        <v>2.8386173284921643E-3</v>
      </c>
      <c r="I7759" s="193"/>
      <c r="J7759" s="197">
        <v>7757</v>
      </c>
      <c r="K7759" s="234">
        <v>2.8386173284921643E-3</v>
      </c>
      <c r="L7759" s="198">
        <v>5.7327291352729667E-2</v>
      </c>
    </row>
    <row r="7760" spans="1:12" ht="14.4" x14ac:dyDescent="0.3">
      <c r="A7760" s="7">
        <v>32891</v>
      </c>
      <c r="B7760" s="191">
        <v>337.39999399999999</v>
      </c>
      <c r="C7760" s="191">
        <v>338.38000499999998</v>
      </c>
      <c r="D7760" s="191">
        <v>333.98001099999999</v>
      </c>
      <c r="E7760" s="191">
        <v>338.19000199999999</v>
      </c>
      <c r="F7760" s="192">
        <v>338.19000199999999</v>
      </c>
      <c r="G7760" s="191">
        <v>178590000</v>
      </c>
      <c r="H7760" s="194">
        <f t="shared" si="121"/>
        <v>2.3414582514782152E-3</v>
      </c>
      <c r="I7760" s="193"/>
      <c r="J7760" s="197">
        <v>7758</v>
      </c>
      <c r="K7760" s="234">
        <v>2.3414582514782152E-3</v>
      </c>
      <c r="L7760" s="198">
        <v>5.9954849490479314E-2</v>
      </c>
    </row>
    <row r="7761" spans="1:12" ht="14.4" x14ac:dyDescent="0.3">
      <c r="A7761" s="7">
        <v>32890</v>
      </c>
      <c r="B7761" s="191">
        <v>340.76998900000001</v>
      </c>
      <c r="C7761" s="191">
        <v>342.01001000000002</v>
      </c>
      <c r="D7761" s="191">
        <v>336.26001000000002</v>
      </c>
      <c r="E7761" s="191">
        <v>337.39999399999999</v>
      </c>
      <c r="F7761" s="192">
        <v>337.39999399999999</v>
      </c>
      <c r="G7761" s="191">
        <v>170470000</v>
      </c>
      <c r="H7761" s="194">
        <f t="shared" si="121"/>
        <v>-9.8312721936904112E-3</v>
      </c>
      <c r="I7761" s="193"/>
      <c r="J7761" s="197">
        <v>7759</v>
      </c>
      <c r="K7761" s="234">
        <v>-9.8312721936904112E-3</v>
      </c>
      <c r="L7761" s="198">
        <v>6.2414162984360901E-2</v>
      </c>
    </row>
    <row r="7762" spans="1:12" ht="14.4" x14ac:dyDescent="0.3">
      <c r="A7762" s="7">
        <v>32889</v>
      </c>
      <c r="B7762" s="191">
        <v>337</v>
      </c>
      <c r="C7762" s="191">
        <v>340.75</v>
      </c>
      <c r="D7762" s="191">
        <v>333.36999500000002</v>
      </c>
      <c r="E7762" s="191">
        <v>340.75</v>
      </c>
      <c r="F7762" s="192">
        <v>340.75</v>
      </c>
      <c r="G7762" s="191">
        <v>186070000</v>
      </c>
      <c r="H7762" s="194">
        <f t="shared" si="121"/>
        <v>1.112759643916914E-2</v>
      </c>
      <c r="I7762" s="193"/>
      <c r="J7762" s="197">
        <v>7760</v>
      </c>
      <c r="K7762" s="234">
        <v>1.112759643916914E-2</v>
      </c>
      <c r="L7762" s="198">
        <v>6.3247603627538077E-2</v>
      </c>
    </row>
    <row r="7763" spans="1:12" ht="14.4" x14ac:dyDescent="0.3">
      <c r="A7763" s="7">
        <v>32888</v>
      </c>
      <c r="B7763" s="191">
        <v>339.92999300000002</v>
      </c>
      <c r="C7763" s="191">
        <v>339.94000199999999</v>
      </c>
      <c r="D7763" s="191">
        <v>336.57000699999998</v>
      </c>
      <c r="E7763" s="191">
        <v>337</v>
      </c>
      <c r="F7763" s="192">
        <v>337</v>
      </c>
      <c r="G7763" s="191">
        <v>140590000</v>
      </c>
      <c r="H7763" s="194">
        <f t="shared" si="121"/>
        <v>-8.6194012306528775E-3</v>
      </c>
      <c r="I7763" s="193"/>
      <c r="J7763" s="197">
        <v>7761</v>
      </c>
      <c r="K7763" s="234">
        <v>-8.6194012306528775E-3</v>
      </c>
      <c r="L7763" s="198">
        <v>6.3663023300921287E-2</v>
      </c>
    </row>
    <row r="7764" spans="1:12" ht="14.4" x14ac:dyDescent="0.3">
      <c r="A7764" s="7">
        <v>32885</v>
      </c>
      <c r="B7764" s="191">
        <v>348.52999899999998</v>
      </c>
      <c r="C7764" s="191">
        <v>348.52999899999998</v>
      </c>
      <c r="D7764" s="191">
        <v>339.48998999999998</v>
      </c>
      <c r="E7764" s="191">
        <v>339.92999300000002</v>
      </c>
      <c r="F7764" s="192">
        <v>339.92999300000002</v>
      </c>
      <c r="G7764" s="191">
        <v>183880000</v>
      </c>
      <c r="H7764" s="194">
        <f t="shared" si="121"/>
        <v>-2.4675081125512963E-2</v>
      </c>
      <c r="I7764" s="193"/>
      <c r="J7764" s="197">
        <v>7762</v>
      </c>
      <c r="K7764" s="234">
        <v>-2.4675081125512963E-2</v>
      </c>
      <c r="L7764" s="198">
        <v>6.4722531808865308E-2</v>
      </c>
    </row>
    <row r="7765" spans="1:12" ht="14.4" x14ac:dyDescent="0.3">
      <c r="A7765" s="7">
        <v>32884</v>
      </c>
      <c r="B7765" s="191">
        <v>347.30999800000001</v>
      </c>
      <c r="C7765" s="191">
        <v>350.14001500000001</v>
      </c>
      <c r="D7765" s="191">
        <v>347.30999800000001</v>
      </c>
      <c r="E7765" s="191">
        <v>348.52999899999998</v>
      </c>
      <c r="F7765" s="192">
        <v>348.52999899999998</v>
      </c>
      <c r="G7765" s="191">
        <v>154390000</v>
      </c>
      <c r="H7765" s="194">
        <f t="shared" si="121"/>
        <v>3.5127148859099874E-3</v>
      </c>
      <c r="I7765" s="193"/>
      <c r="J7765" s="197">
        <v>7763</v>
      </c>
      <c r="K7765" s="234">
        <v>3.5127148859099874E-3</v>
      </c>
      <c r="L7765" s="198">
        <v>6.9212707767866394E-2</v>
      </c>
    </row>
    <row r="7766" spans="1:12" ht="14.4" x14ac:dyDescent="0.3">
      <c r="A7766" s="7">
        <v>32883</v>
      </c>
      <c r="B7766" s="191">
        <v>349.61999500000002</v>
      </c>
      <c r="C7766" s="191">
        <v>349.61999500000002</v>
      </c>
      <c r="D7766" s="191">
        <v>344.32000699999998</v>
      </c>
      <c r="E7766" s="191">
        <v>347.30999800000001</v>
      </c>
      <c r="F7766" s="192">
        <v>347.30999800000001</v>
      </c>
      <c r="G7766" s="191">
        <v>175990000</v>
      </c>
      <c r="H7766" s="194">
        <f t="shared" si="121"/>
        <v>-6.6071650164059113E-3</v>
      </c>
      <c r="I7766" s="193"/>
      <c r="J7766" s="197">
        <v>7764</v>
      </c>
      <c r="K7766" s="234">
        <v>-6.6071650164059113E-3</v>
      </c>
      <c r="L7766" s="198">
        <v>7.0331318944997945E-2</v>
      </c>
    </row>
    <row r="7767" spans="1:12" ht="14.4" x14ac:dyDescent="0.3">
      <c r="A7767" s="7">
        <v>32882</v>
      </c>
      <c r="B7767" s="191">
        <v>353.82998700000002</v>
      </c>
      <c r="C7767" s="191">
        <v>354.17001299999998</v>
      </c>
      <c r="D7767" s="191">
        <v>349.60998499999999</v>
      </c>
      <c r="E7767" s="191">
        <v>349.61999500000002</v>
      </c>
      <c r="F7767" s="192">
        <v>349.61999500000002</v>
      </c>
      <c r="G7767" s="191">
        <v>155210000</v>
      </c>
      <c r="H7767" s="194">
        <f t="shared" si="121"/>
        <v>-1.1786692370953812E-2</v>
      </c>
      <c r="I7767" s="193"/>
      <c r="J7767" s="197">
        <v>7765</v>
      </c>
      <c r="K7767" s="234">
        <v>-1.1786692370953812E-2</v>
      </c>
      <c r="L7767" s="198">
        <v>7.0757548802490508E-2</v>
      </c>
    </row>
    <row r="7768" spans="1:12" ht="14.4" x14ac:dyDescent="0.3">
      <c r="A7768" s="7">
        <v>32881</v>
      </c>
      <c r="B7768" s="191">
        <v>352.20001200000002</v>
      </c>
      <c r="C7768" s="191">
        <v>354.23998999999998</v>
      </c>
      <c r="D7768" s="191">
        <v>350.540009</v>
      </c>
      <c r="E7768" s="191">
        <v>353.790009</v>
      </c>
      <c r="F7768" s="192">
        <v>353.790009</v>
      </c>
      <c r="G7768" s="191">
        <v>140110000</v>
      </c>
      <c r="H7768" s="194">
        <f t="shared" si="121"/>
        <v>4.5144717371559387E-3</v>
      </c>
      <c r="I7768" s="193"/>
      <c r="J7768" s="197">
        <v>7766</v>
      </c>
      <c r="K7768" s="234">
        <v>4.5144717371559387E-3</v>
      </c>
      <c r="L7768" s="198">
        <v>9.2871249732820405E-2</v>
      </c>
    </row>
    <row r="7769" spans="1:12" ht="14.4" x14ac:dyDescent="0.3">
      <c r="A7769" s="7">
        <v>32878</v>
      </c>
      <c r="B7769" s="191">
        <v>355.67001299999998</v>
      </c>
      <c r="C7769" s="191">
        <v>355.67001299999998</v>
      </c>
      <c r="D7769" s="191">
        <v>351.35000600000001</v>
      </c>
      <c r="E7769" s="191">
        <v>352.20001200000002</v>
      </c>
      <c r="F7769" s="192">
        <v>352.20001200000002</v>
      </c>
      <c r="G7769" s="191">
        <v>158530000</v>
      </c>
      <c r="H7769" s="194">
        <f t="shared" si="121"/>
        <v>-9.7562371669493771E-3</v>
      </c>
      <c r="I7769" s="193"/>
      <c r="J7769" s="197">
        <v>7767</v>
      </c>
      <c r="K7769" s="234">
        <v>-9.7562371669493771E-3</v>
      </c>
      <c r="L7769" s="198">
        <v>9.3827739874460692E-2</v>
      </c>
    </row>
    <row r="7770" spans="1:12" ht="14.4" x14ac:dyDescent="0.3">
      <c r="A7770" s="7">
        <v>32877</v>
      </c>
      <c r="B7770" s="191">
        <v>358.76001000000002</v>
      </c>
      <c r="C7770" s="191">
        <v>358.76001000000002</v>
      </c>
      <c r="D7770" s="191">
        <v>352.89001500000001</v>
      </c>
      <c r="E7770" s="191">
        <v>355.67001299999998</v>
      </c>
      <c r="F7770" s="192">
        <v>355.67001299999998</v>
      </c>
      <c r="G7770" s="191">
        <v>177000000</v>
      </c>
      <c r="H7770" s="194">
        <f t="shared" si="121"/>
        <v>-8.612991732272611E-3</v>
      </c>
      <c r="I7770" s="193"/>
      <c r="J7770" s="197">
        <v>7768</v>
      </c>
      <c r="K7770" s="234">
        <v>-8.612991732272611E-3</v>
      </c>
      <c r="L7770" s="198">
        <v>0.10789005893857015</v>
      </c>
    </row>
    <row r="7771" spans="1:12" ht="14.4" x14ac:dyDescent="0.3">
      <c r="A7771" s="7">
        <v>32876</v>
      </c>
      <c r="B7771" s="191">
        <v>359.69000199999999</v>
      </c>
      <c r="C7771" s="191">
        <v>360.58999599999999</v>
      </c>
      <c r="D7771" s="191">
        <v>357.89001500000001</v>
      </c>
      <c r="E7771" s="191">
        <v>358.76001000000002</v>
      </c>
      <c r="F7771" s="192">
        <v>358.76001000000002</v>
      </c>
      <c r="G7771" s="191">
        <v>192330000</v>
      </c>
      <c r="H7771" s="194">
        <f t="shared" si="121"/>
        <v>-2.5855375318437966E-3</v>
      </c>
      <c r="I7771" s="193"/>
      <c r="J7771" s="197">
        <v>7769</v>
      </c>
      <c r="K7771" s="234">
        <v>-2.5855375318437966E-3</v>
      </c>
      <c r="L7771" s="198">
        <v>0.11580036960722705</v>
      </c>
    </row>
    <row r="7772" spans="1:12" ht="14.4" x14ac:dyDescent="0.3">
      <c r="A7772" s="7">
        <v>32875</v>
      </c>
      <c r="B7772" s="191">
        <v>353.39999399999999</v>
      </c>
      <c r="C7772" s="191">
        <v>359.69000199999999</v>
      </c>
      <c r="D7772" s="191">
        <v>351.98001099999999</v>
      </c>
      <c r="E7772" s="191">
        <v>359.69000199999999</v>
      </c>
      <c r="F7772" s="192">
        <v>359.69000199999999</v>
      </c>
      <c r="G7772" s="191">
        <v>162070000</v>
      </c>
      <c r="H7772" s="195" t="e">
        <f t="shared" si="121"/>
        <v>#DIV/0!</v>
      </c>
      <c r="I7772" s="188" t="s">
        <v>260</v>
      </c>
      <c r="J7772" s="234"/>
      <c r="K7772" s="234"/>
      <c r="L7772" s="234"/>
    </row>
  </sheetData>
  <sortState ref="L3:L7771">
    <sortCondition ref="L3"/>
  </sortState>
  <mergeCells count="5">
    <mergeCell ref="J1:J2"/>
    <mergeCell ref="Q12:V12"/>
    <mergeCell ref="Q8:V8"/>
    <mergeCell ref="A1:H1"/>
    <mergeCell ref="N7:V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7772"/>
  <sheetViews>
    <sheetView workbookViewId="0">
      <selection activeCell="L43" sqref="L43"/>
    </sheetView>
  </sheetViews>
  <sheetFormatPr defaultRowHeight="13.2" x14ac:dyDescent="0.25"/>
  <cols>
    <col min="1" max="1" width="27.5546875" bestFit="1" customWidth="1"/>
    <col min="2" max="2" width="17.5546875" customWidth="1"/>
    <col min="3" max="3" width="14.109375" bestFit="1" customWidth="1"/>
    <col min="4" max="4" width="1.6640625" customWidth="1"/>
    <col min="7" max="7" width="1.6640625" customWidth="1"/>
    <col min="9" max="9" width="12" bestFit="1" customWidth="1"/>
    <col min="10" max="10" width="13.6640625" bestFit="1" customWidth="1"/>
    <col min="11" max="11" width="6.5546875" customWidth="1"/>
  </cols>
  <sheetData>
    <row r="1" spans="1:20" ht="15" thickBot="1" x14ac:dyDescent="0.35">
      <c r="A1" s="190" t="s">
        <v>261</v>
      </c>
      <c r="B1" s="1"/>
      <c r="C1" s="1"/>
      <c r="D1" s="193"/>
      <c r="E1" s="234"/>
      <c r="F1" s="234"/>
      <c r="G1" s="193"/>
      <c r="H1" s="190" t="s">
        <v>262</v>
      </c>
      <c r="I1" s="234"/>
      <c r="J1" s="234"/>
      <c r="K1" s="234"/>
      <c r="L1" s="234"/>
      <c r="M1" s="234"/>
      <c r="N1" s="234"/>
      <c r="O1" s="234"/>
      <c r="P1" s="234"/>
      <c r="Q1" s="234"/>
      <c r="R1" s="234"/>
      <c r="S1" s="234"/>
      <c r="T1" s="234"/>
    </row>
    <row r="2" spans="1:20" ht="15" thickBot="1" x14ac:dyDescent="0.35">
      <c r="A2" s="210" t="s">
        <v>263</v>
      </c>
      <c r="B2" s="211">
        <v>0</v>
      </c>
      <c r="C2" s="212"/>
      <c r="D2" s="193"/>
      <c r="E2" s="234"/>
      <c r="F2" s="234"/>
      <c r="G2" s="193"/>
      <c r="H2" s="234"/>
      <c r="I2" s="234"/>
      <c r="J2" s="234"/>
      <c r="K2" s="234"/>
      <c r="L2" s="234"/>
      <c r="M2" s="234"/>
      <c r="N2" s="234"/>
      <c r="O2" s="234"/>
      <c r="P2" s="234"/>
      <c r="Q2" s="234"/>
      <c r="R2" s="234"/>
      <c r="S2" s="234"/>
      <c r="T2" s="234"/>
    </row>
    <row r="3" spans="1:20" ht="15" thickBot="1" x14ac:dyDescent="0.35">
      <c r="A3" s="213" t="s">
        <v>264</v>
      </c>
      <c r="B3" s="214">
        <f>+VAR('VaR inv'!X3:X256)</f>
        <v>8.2693933650382237E-4</v>
      </c>
      <c r="C3" s="215">
        <f>+B3*100</f>
        <v>8.2693933650382231E-2</v>
      </c>
      <c r="D3" s="193"/>
      <c r="E3" s="130"/>
      <c r="F3" s="234"/>
      <c r="G3" s="193"/>
      <c r="H3" s="210" t="s">
        <v>264</v>
      </c>
      <c r="I3" s="169">
        <f>+VAR('VaR inv'!X3:X255)</f>
        <v>8.3018804473213763E-4</v>
      </c>
      <c r="J3" s="170">
        <f>+I3*100</f>
        <v>8.3018804473213761E-2</v>
      </c>
      <c r="K3" s="234"/>
      <c r="L3" s="234"/>
      <c r="M3" s="234"/>
      <c r="N3" s="234"/>
      <c r="O3" s="234"/>
      <c r="P3" s="234"/>
      <c r="Q3" s="234"/>
      <c r="R3" s="234"/>
      <c r="S3" s="234"/>
      <c r="T3" s="234"/>
    </row>
    <row r="4" spans="1:20" ht="12.75" customHeight="1" thickBot="1" x14ac:dyDescent="0.35">
      <c r="A4" s="213" t="s">
        <v>265</v>
      </c>
      <c r="B4" s="214">
        <f>+SQRT(B3)</f>
        <v>2.8756552931528883E-2</v>
      </c>
      <c r="C4" s="216">
        <f>+SQRT(C3)</f>
        <v>0.28756552931528884</v>
      </c>
      <c r="D4" s="193"/>
      <c r="E4" s="234"/>
      <c r="F4" s="234"/>
      <c r="G4" s="193"/>
      <c r="H4" s="221" t="s">
        <v>265</v>
      </c>
      <c r="I4" s="173">
        <f>+SQRT(I3)</f>
        <v>2.8812983960918342E-2</v>
      </c>
      <c r="J4" s="174">
        <f>+SQRT(J3)</f>
        <v>0.28812983960918342</v>
      </c>
      <c r="K4" s="234"/>
      <c r="L4" s="530" t="s">
        <v>266</v>
      </c>
      <c r="M4" s="531"/>
      <c r="N4" s="531"/>
      <c r="O4" s="531"/>
      <c r="P4" s="531"/>
      <c r="Q4" s="531"/>
      <c r="R4" s="532"/>
      <c r="S4" s="208"/>
      <c r="T4" s="208"/>
    </row>
    <row r="5" spans="1:20" ht="12.75" customHeight="1" x14ac:dyDescent="0.3">
      <c r="A5" s="213" t="s">
        <v>267</v>
      </c>
      <c r="B5" s="214" t="s">
        <v>212</v>
      </c>
      <c r="C5" s="216"/>
      <c r="D5" s="193"/>
      <c r="E5" s="234"/>
      <c r="F5" s="234"/>
      <c r="G5" s="193"/>
      <c r="H5" s="234"/>
      <c r="I5" s="234"/>
      <c r="J5" s="234"/>
      <c r="K5" s="234"/>
      <c r="L5" s="533"/>
      <c r="M5" s="534"/>
      <c r="N5" s="534"/>
      <c r="O5" s="534"/>
      <c r="P5" s="534"/>
      <c r="Q5" s="534"/>
      <c r="R5" s="535"/>
      <c r="S5" s="208"/>
      <c r="T5" s="208"/>
    </row>
    <row r="6" spans="1:20" ht="12.75" customHeight="1" x14ac:dyDescent="0.3">
      <c r="A6" s="213" t="s">
        <v>268</v>
      </c>
      <c r="B6" s="214" t="s">
        <v>269</v>
      </c>
      <c r="C6" s="216"/>
      <c r="D6" s="193"/>
      <c r="E6" s="234"/>
      <c r="F6" s="234"/>
      <c r="G6" s="193"/>
      <c r="H6" s="234"/>
      <c r="I6" s="234"/>
      <c r="J6" s="234"/>
      <c r="K6" s="234"/>
      <c r="L6" s="533"/>
      <c r="M6" s="534"/>
      <c r="N6" s="534"/>
      <c r="O6" s="534"/>
      <c r="P6" s="534"/>
      <c r="Q6" s="534"/>
      <c r="R6" s="535"/>
      <c r="S6" s="208"/>
      <c r="T6" s="208"/>
    </row>
    <row r="7" spans="1:20" ht="12.75" customHeight="1" x14ac:dyDescent="0.3">
      <c r="A7" s="217" t="s">
        <v>270</v>
      </c>
      <c r="B7" s="214">
        <f ca="1">+NORMSINV(RAND())</f>
        <v>0.84792070839247069</v>
      </c>
      <c r="C7" s="216"/>
      <c r="D7" s="193"/>
      <c r="E7" s="234"/>
      <c r="F7" s="234"/>
      <c r="G7" s="193"/>
      <c r="H7" s="222" t="s">
        <v>271</v>
      </c>
      <c r="I7" s="1">
        <f ca="1">+NORMSINV(RAND())</f>
        <v>-1.0400543886382683</v>
      </c>
      <c r="J7" s="234"/>
      <c r="K7" s="234"/>
      <c r="L7" s="533"/>
      <c r="M7" s="534"/>
      <c r="N7" s="534"/>
      <c r="O7" s="534"/>
      <c r="P7" s="534"/>
      <c r="Q7" s="534"/>
      <c r="R7" s="535"/>
      <c r="S7" s="208"/>
      <c r="T7" s="208"/>
    </row>
    <row r="8" spans="1:20" ht="18" customHeight="1" thickBot="1" x14ac:dyDescent="0.35">
      <c r="A8" s="218" t="s">
        <v>272</v>
      </c>
      <c r="B8" s="219">
        <v>300000000</v>
      </c>
      <c r="C8" s="220"/>
      <c r="D8" s="193"/>
      <c r="E8" s="234"/>
      <c r="F8" s="107"/>
      <c r="G8" s="193"/>
      <c r="H8" s="234"/>
      <c r="I8" s="18"/>
      <c r="J8" s="107"/>
      <c r="K8" s="18"/>
      <c r="L8" s="533"/>
      <c r="M8" s="534"/>
      <c r="N8" s="534"/>
      <c r="O8" s="534"/>
      <c r="P8" s="534"/>
      <c r="Q8" s="534"/>
      <c r="R8" s="535"/>
      <c r="S8" s="208"/>
      <c r="T8" s="208"/>
    </row>
    <row r="9" spans="1:20" ht="12.75" customHeight="1" x14ac:dyDescent="0.3">
      <c r="A9" s="234"/>
      <c r="B9" s="234"/>
      <c r="C9" s="234"/>
      <c r="D9" s="193"/>
      <c r="E9" s="190" t="s">
        <v>261</v>
      </c>
      <c r="F9" s="234"/>
      <c r="G9" s="193"/>
      <c r="H9" s="190" t="s">
        <v>262</v>
      </c>
      <c r="I9" s="234"/>
      <c r="J9" s="234"/>
      <c r="K9" s="234"/>
      <c r="L9" s="533"/>
      <c r="M9" s="534"/>
      <c r="N9" s="534"/>
      <c r="O9" s="534"/>
      <c r="P9" s="534"/>
      <c r="Q9" s="534"/>
      <c r="R9" s="535"/>
      <c r="S9" s="208"/>
      <c r="T9" s="208"/>
    </row>
    <row r="10" spans="1:20" ht="12.75" customHeight="1" thickBot="1" x14ac:dyDescent="0.35">
      <c r="A10" s="190" t="s">
        <v>273</v>
      </c>
      <c r="B10" s="190" t="s">
        <v>274</v>
      </c>
      <c r="C10" s="190" t="s">
        <v>275</v>
      </c>
      <c r="D10" s="193"/>
      <c r="E10" s="190" t="s">
        <v>276</v>
      </c>
      <c r="F10" s="234">
        <f ca="1">+EXP(($B$2-0.5*$C$3)*1/252+$C$4*SQRT(1/252)*B7)</f>
        <v>1.015311990740714</v>
      </c>
      <c r="G10" s="193"/>
      <c r="H10" s="190" t="s">
        <v>276</v>
      </c>
      <c r="I10" s="234"/>
      <c r="J10" s="234">
        <f ca="1">+EXP(($B$2-0.5*$J$3)*1/252+$J$4*SQRT(1/252)*I7)</f>
        <v>0.98113795752989841</v>
      </c>
      <c r="K10" s="234"/>
      <c r="L10" s="533"/>
      <c r="M10" s="534"/>
      <c r="N10" s="534"/>
      <c r="O10" s="534"/>
      <c r="P10" s="534"/>
      <c r="Q10" s="534"/>
      <c r="R10" s="535"/>
      <c r="S10" s="208"/>
      <c r="T10" s="208"/>
    </row>
    <row r="11" spans="1:20" ht="12.75" customHeight="1" thickBot="1" x14ac:dyDescent="0.35">
      <c r="A11" s="223">
        <v>0.95</v>
      </c>
      <c r="B11" s="224">
        <f ca="1">+$B$8*C11</f>
        <v>9578500.7013503779</v>
      </c>
      <c r="C11" s="225">
        <f ca="1">1-PERCENTILE($F$10:$F$1010,1-A11)</f>
        <v>3.1928335671167929E-2</v>
      </c>
      <c r="D11" s="193"/>
      <c r="E11" s="234">
        <v>1</v>
      </c>
      <c r="F11" s="234">
        <f t="dataTable" ref="F11:F1010" dt2D="0" dtr="0" r1="F8" ca="1"/>
        <v>0.97333992797447888</v>
      </c>
      <c r="G11" s="193"/>
      <c r="H11" s="234"/>
      <c r="I11" s="234">
        <v>1</v>
      </c>
      <c r="J11" s="234">
        <f t="dataTable" ref="J11:J1010" dt2D="0" dtr="0" r1="J8" ca="1"/>
        <v>1.0039212268240045</v>
      </c>
      <c r="K11" s="234"/>
      <c r="L11" s="536"/>
      <c r="M11" s="537"/>
      <c r="N11" s="537"/>
      <c r="O11" s="537"/>
      <c r="P11" s="537"/>
      <c r="Q11" s="537"/>
      <c r="R11" s="538"/>
      <c r="S11" s="208"/>
      <c r="T11" s="208"/>
    </row>
    <row r="12" spans="1:20" ht="12.75" customHeight="1" x14ac:dyDescent="0.3">
      <c r="A12" s="226">
        <v>0.99</v>
      </c>
      <c r="B12" s="209">
        <f ca="1">+$B$8*C12</f>
        <v>11975921.407400392</v>
      </c>
      <c r="C12" s="227">
        <f t="shared" ref="C12:C13" ca="1" si="0">1-PERCENTILE($F$10:$F$1010,1-A12)</f>
        <v>3.9919738024667972E-2</v>
      </c>
      <c r="D12" s="193"/>
      <c r="E12" s="234">
        <v>2</v>
      </c>
      <c r="F12" s="234">
        <v>0.97316882335274346</v>
      </c>
      <c r="G12" s="193"/>
      <c r="H12" s="234"/>
      <c r="I12" s="234">
        <v>2</v>
      </c>
      <c r="J12" s="234">
        <v>1.0115490007735912</v>
      </c>
      <c r="K12" s="234"/>
      <c r="L12" s="208"/>
      <c r="M12" s="208"/>
      <c r="N12" s="208"/>
      <c r="O12" s="208"/>
      <c r="P12" s="208"/>
      <c r="Q12" s="208"/>
      <c r="R12" s="208"/>
      <c r="S12" s="208"/>
      <c r="T12" s="208"/>
    </row>
    <row r="13" spans="1:20" ht="12.75" customHeight="1" thickBot="1" x14ac:dyDescent="0.35">
      <c r="A13" s="228">
        <v>0.999</v>
      </c>
      <c r="B13" s="219">
        <f ca="1">+$B$8*C13</f>
        <v>16411425.37705701</v>
      </c>
      <c r="C13" s="229">
        <f t="shared" ca="1" si="0"/>
        <v>5.4704751256856698E-2</v>
      </c>
      <c r="D13" s="193"/>
      <c r="E13" s="234">
        <v>3</v>
      </c>
      <c r="F13" s="234">
        <v>1.0118418635904241</v>
      </c>
      <c r="G13" s="193"/>
      <c r="H13" s="234"/>
      <c r="I13" s="234">
        <v>3</v>
      </c>
      <c r="J13" s="234">
        <v>1.0002700032447982</v>
      </c>
      <c r="K13" s="234"/>
      <c r="L13" s="208"/>
      <c r="M13" s="208"/>
      <c r="N13" s="208"/>
      <c r="O13" s="208"/>
      <c r="P13" s="208"/>
      <c r="Q13" s="208"/>
      <c r="R13" s="208"/>
      <c r="S13" s="208"/>
      <c r="T13" s="208"/>
    </row>
    <row r="14" spans="1:20" ht="12.75" customHeight="1" x14ac:dyDescent="0.3">
      <c r="A14" s="1"/>
      <c r="B14" s="1"/>
      <c r="C14" s="1"/>
      <c r="D14" s="193"/>
      <c r="E14" s="234">
        <v>4</v>
      </c>
      <c r="F14" s="234">
        <v>0.9922663411916951</v>
      </c>
      <c r="G14" s="193"/>
      <c r="H14" s="234"/>
      <c r="I14" s="234">
        <v>4</v>
      </c>
      <c r="J14" s="234">
        <v>1.0232219400051086</v>
      </c>
      <c r="K14" s="234"/>
      <c r="L14" s="208"/>
      <c r="M14" s="208"/>
      <c r="N14" s="208"/>
      <c r="O14" s="208"/>
      <c r="P14" s="208"/>
      <c r="Q14" s="208"/>
      <c r="R14" s="208"/>
      <c r="S14" s="208"/>
      <c r="T14" s="208"/>
    </row>
    <row r="15" spans="1:20" ht="12.75" customHeight="1" x14ac:dyDescent="0.3">
      <c r="A15" s="1"/>
      <c r="B15" s="1"/>
      <c r="C15" s="1"/>
      <c r="D15" s="193"/>
      <c r="E15" s="234">
        <v>5</v>
      </c>
      <c r="F15" s="234">
        <v>1.0339754618906636</v>
      </c>
      <c r="G15" s="193"/>
      <c r="H15" s="234"/>
      <c r="I15" s="234">
        <v>5</v>
      </c>
      <c r="J15" s="234">
        <v>0.99699625694222349</v>
      </c>
      <c r="K15" s="234"/>
      <c r="L15" s="208"/>
      <c r="M15" s="208"/>
      <c r="N15" s="208"/>
      <c r="O15" s="208"/>
      <c r="P15" s="208"/>
      <c r="Q15" s="208"/>
      <c r="R15" s="208"/>
      <c r="S15" s="208"/>
      <c r="T15" s="208"/>
    </row>
    <row r="16" spans="1:20" ht="12.75" customHeight="1" x14ac:dyDescent="0.3">
      <c r="A16" s="1"/>
      <c r="B16" s="1"/>
      <c r="C16" s="1"/>
      <c r="D16" s="193"/>
      <c r="E16" s="234">
        <v>6</v>
      </c>
      <c r="F16" s="234">
        <v>1.0372646031472206</v>
      </c>
      <c r="G16" s="193"/>
      <c r="H16" s="234"/>
      <c r="I16" s="234">
        <v>6</v>
      </c>
      <c r="J16" s="234">
        <v>1.0300948955235916</v>
      </c>
      <c r="K16" s="234"/>
      <c r="L16" s="208"/>
      <c r="M16" s="208"/>
      <c r="N16" s="208"/>
      <c r="O16" s="208"/>
      <c r="P16" s="208"/>
      <c r="Q16" s="208"/>
      <c r="R16" s="208"/>
      <c r="S16" s="208"/>
      <c r="T16" s="208"/>
    </row>
    <row r="17" spans="1:20" ht="12.75" customHeight="1" thickBot="1" x14ac:dyDescent="0.35">
      <c r="A17" s="190" t="s">
        <v>273</v>
      </c>
      <c r="B17" s="190" t="s">
        <v>274</v>
      </c>
      <c r="C17" s="190" t="s">
        <v>275</v>
      </c>
      <c r="D17" s="193"/>
      <c r="E17" s="234">
        <v>7</v>
      </c>
      <c r="F17" s="234">
        <v>1.0224862436710054</v>
      </c>
      <c r="G17" s="193"/>
      <c r="H17" s="234"/>
      <c r="I17" s="234">
        <v>7</v>
      </c>
      <c r="J17" s="234">
        <v>1.011447390084905</v>
      </c>
      <c r="K17" s="234"/>
      <c r="L17" s="208"/>
      <c r="M17" s="208"/>
      <c r="N17" s="208"/>
      <c r="O17" s="208"/>
      <c r="P17" s="208"/>
      <c r="Q17" s="208"/>
      <c r="R17" s="208"/>
      <c r="S17" s="208"/>
      <c r="T17" s="208"/>
    </row>
    <row r="18" spans="1:20" ht="12.75" customHeight="1" x14ac:dyDescent="0.3">
      <c r="A18" s="223">
        <v>0.95</v>
      </c>
      <c r="B18" s="224">
        <f ca="1">+C18*$B$8</f>
        <v>9140986.5677851923</v>
      </c>
      <c r="C18" s="225">
        <f ca="1">1-PERCENTILE($J$10:$J$1010,1-A18)</f>
        <v>3.046995522595064E-2</v>
      </c>
      <c r="D18" s="193"/>
      <c r="E18" s="234">
        <v>8</v>
      </c>
      <c r="F18" s="234">
        <v>1.0052700457817747</v>
      </c>
      <c r="G18" s="193"/>
      <c r="H18" s="234"/>
      <c r="I18" s="234">
        <v>8</v>
      </c>
      <c r="J18" s="234">
        <v>1.0030891252607665</v>
      </c>
      <c r="K18" s="234"/>
      <c r="L18" s="208"/>
      <c r="M18" s="208"/>
      <c r="N18" s="208"/>
      <c r="O18" s="208"/>
      <c r="P18" s="208"/>
      <c r="Q18" s="208"/>
      <c r="R18" s="208"/>
      <c r="S18" s="208"/>
      <c r="T18" s="208"/>
    </row>
    <row r="19" spans="1:20" ht="12.75" customHeight="1" x14ac:dyDescent="0.3">
      <c r="A19" s="226">
        <v>0.99</v>
      </c>
      <c r="B19" s="209">
        <f t="shared" ref="B19:B20" ca="1" si="1">+C19*$B$8</f>
        <v>12480842.165437544</v>
      </c>
      <c r="C19" s="227">
        <f t="shared" ref="C19:C20" ca="1" si="2">1-PERCENTILE($J$10:$J$1010,1-A19)</f>
        <v>4.1602807218125148E-2</v>
      </c>
      <c r="D19" s="193"/>
      <c r="E19" s="234">
        <v>9</v>
      </c>
      <c r="F19" s="234">
        <v>0.99324023584458077</v>
      </c>
      <c r="G19" s="193"/>
      <c r="H19" s="234"/>
      <c r="I19" s="234">
        <v>9</v>
      </c>
      <c r="J19" s="234">
        <v>1.0338698773437727</v>
      </c>
      <c r="K19" s="234"/>
      <c r="L19" s="208"/>
      <c r="M19" s="208"/>
      <c r="N19" s="208"/>
      <c r="O19" s="208"/>
      <c r="P19" s="208"/>
      <c r="Q19" s="208"/>
      <c r="R19" s="208"/>
      <c r="S19" s="208"/>
      <c r="T19" s="208"/>
    </row>
    <row r="20" spans="1:20" ht="12.75" customHeight="1" thickBot="1" x14ac:dyDescent="0.35">
      <c r="A20" s="228">
        <v>0.999</v>
      </c>
      <c r="B20" s="219">
        <f t="shared" ca="1" si="1"/>
        <v>18042945.135140009</v>
      </c>
      <c r="C20" s="229">
        <f t="shared" ca="1" si="2"/>
        <v>6.0143150450466698E-2</v>
      </c>
      <c r="D20" s="193"/>
      <c r="E20" s="234">
        <v>10</v>
      </c>
      <c r="F20" s="234">
        <v>0.99388236589544809</v>
      </c>
      <c r="G20" s="193"/>
      <c r="H20" s="234"/>
      <c r="I20" s="234">
        <v>10</v>
      </c>
      <c r="J20" s="234">
        <v>0.98440637594971636</v>
      </c>
      <c r="K20" s="234"/>
      <c r="L20" s="208"/>
      <c r="M20" s="208"/>
      <c r="N20" s="208"/>
      <c r="O20" s="208"/>
      <c r="P20" s="208"/>
      <c r="Q20" s="208"/>
      <c r="R20" s="208"/>
      <c r="S20" s="208"/>
      <c r="T20" s="208"/>
    </row>
    <row r="21" spans="1:20" ht="12.75" customHeight="1" x14ac:dyDescent="0.3">
      <c r="A21" s="234"/>
      <c r="B21" s="234"/>
      <c r="C21" s="234"/>
      <c r="D21" s="193"/>
      <c r="E21" s="234">
        <v>11</v>
      </c>
      <c r="F21" s="234">
        <v>1.0306374317153584</v>
      </c>
      <c r="G21" s="193"/>
      <c r="H21" s="234"/>
      <c r="I21" s="234">
        <v>11</v>
      </c>
      <c r="J21" s="234">
        <v>0.99375131817376661</v>
      </c>
      <c r="K21" s="234"/>
      <c r="L21" s="208"/>
      <c r="M21" s="208"/>
      <c r="N21" s="208"/>
      <c r="O21" s="208"/>
      <c r="P21" s="208"/>
      <c r="Q21" s="208"/>
      <c r="R21" s="208"/>
      <c r="S21" s="208"/>
      <c r="T21" s="208"/>
    </row>
    <row r="22" spans="1:20" ht="12.75" customHeight="1" x14ac:dyDescent="0.3">
      <c r="A22" s="234"/>
      <c r="B22" s="234"/>
      <c r="C22" s="234"/>
      <c r="D22" s="193"/>
      <c r="E22" s="234">
        <v>12</v>
      </c>
      <c r="F22" s="234">
        <v>1.0183654507757893</v>
      </c>
      <c r="G22" s="193"/>
      <c r="H22" s="234"/>
      <c r="I22" s="234">
        <v>12</v>
      </c>
      <c r="J22" s="234">
        <v>0.98300076904580136</v>
      </c>
      <c r="K22" s="234"/>
      <c r="L22" s="208"/>
      <c r="M22" s="208"/>
      <c r="N22" s="208"/>
      <c r="O22" s="208"/>
      <c r="P22" s="208"/>
      <c r="Q22" s="208"/>
      <c r="R22" s="208"/>
      <c r="S22" s="208"/>
      <c r="T22" s="208"/>
    </row>
    <row r="23" spans="1:20" ht="12.75" customHeight="1" x14ac:dyDescent="0.3">
      <c r="A23" s="234"/>
      <c r="B23" s="234"/>
      <c r="C23" s="234"/>
      <c r="D23" s="193"/>
      <c r="E23" s="234">
        <v>13</v>
      </c>
      <c r="F23" s="234">
        <v>0.98091799654352663</v>
      </c>
      <c r="G23" s="193"/>
      <c r="H23" s="234"/>
      <c r="I23" s="234">
        <v>13</v>
      </c>
      <c r="J23" s="234">
        <v>0.98238447639047455</v>
      </c>
      <c r="K23" s="234"/>
      <c r="L23" s="208"/>
      <c r="M23" s="208"/>
      <c r="N23" s="208"/>
      <c r="O23" s="208"/>
      <c r="P23" s="208"/>
      <c r="Q23" s="208"/>
      <c r="R23" s="208"/>
      <c r="S23" s="208"/>
      <c r="T23" s="208"/>
    </row>
    <row r="24" spans="1:20" ht="12.75" customHeight="1" x14ac:dyDescent="0.3">
      <c r="A24" s="234"/>
      <c r="B24" s="234"/>
      <c r="C24" s="234"/>
      <c r="D24" s="193"/>
      <c r="E24" s="234">
        <v>14</v>
      </c>
      <c r="F24" s="234">
        <v>0.98769702007174798</v>
      </c>
      <c r="G24" s="193"/>
      <c r="H24" s="234"/>
      <c r="I24" s="234">
        <v>14</v>
      </c>
      <c r="J24" s="234">
        <v>1.0168511419011175</v>
      </c>
      <c r="K24" s="234"/>
      <c r="L24" s="208"/>
      <c r="M24" s="208"/>
      <c r="N24" s="208"/>
      <c r="O24" s="208"/>
      <c r="P24" s="208"/>
      <c r="Q24" s="208"/>
      <c r="R24" s="208"/>
      <c r="S24" s="208"/>
      <c r="T24" s="208"/>
    </row>
    <row r="25" spans="1:20" ht="12.75" customHeight="1" x14ac:dyDescent="0.3">
      <c r="A25" s="234"/>
      <c r="B25" s="234"/>
      <c r="C25" s="234"/>
      <c r="D25" s="193"/>
      <c r="E25" s="234">
        <v>15</v>
      </c>
      <c r="F25" s="234">
        <v>0.98537054439977279</v>
      </c>
      <c r="G25" s="193"/>
      <c r="H25" s="234"/>
      <c r="I25" s="234">
        <v>15</v>
      </c>
      <c r="J25" s="234">
        <v>0.98985322383798802</v>
      </c>
      <c r="K25" s="234"/>
      <c r="L25" s="208"/>
      <c r="M25" s="208"/>
      <c r="N25" s="208"/>
      <c r="O25" s="208"/>
      <c r="P25" s="208"/>
      <c r="Q25" s="208"/>
      <c r="R25" s="208"/>
      <c r="S25" s="208"/>
      <c r="T25" s="208"/>
    </row>
    <row r="26" spans="1:20" ht="12.75" customHeight="1" x14ac:dyDescent="0.3">
      <c r="A26" s="234"/>
      <c r="B26" s="234"/>
      <c r="C26" s="234"/>
      <c r="D26" s="193"/>
      <c r="E26" s="234">
        <v>16</v>
      </c>
      <c r="F26" s="234">
        <v>0.96837314249094975</v>
      </c>
      <c r="G26" s="193"/>
      <c r="H26" s="234"/>
      <c r="I26" s="234">
        <v>16</v>
      </c>
      <c r="J26" s="234">
        <v>1.0243717714433935</v>
      </c>
      <c r="K26" s="234"/>
      <c r="L26" s="208"/>
      <c r="M26" s="208"/>
      <c r="N26" s="208"/>
      <c r="O26" s="208"/>
      <c r="P26" s="208"/>
      <c r="Q26" s="208"/>
      <c r="R26" s="208"/>
      <c r="S26" s="208"/>
      <c r="T26" s="208"/>
    </row>
    <row r="27" spans="1:20" ht="12.75" customHeight="1" x14ac:dyDescent="0.3">
      <c r="A27" s="234"/>
      <c r="B27" s="234"/>
      <c r="C27" s="234"/>
      <c r="D27" s="193"/>
      <c r="E27" s="234">
        <v>17</v>
      </c>
      <c r="F27" s="234">
        <v>0.96331993898357315</v>
      </c>
      <c r="G27" s="193"/>
      <c r="H27" s="234"/>
      <c r="I27" s="234">
        <v>17</v>
      </c>
      <c r="J27" s="234">
        <v>1.0008418974264395</v>
      </c>
      <c r="K27" s="234"/>
      <c r="L27" s="208"/>
      <c r="M27" s="208"/>
      <c r="N27" s="208"/>
      <c r="O27" s="208"/>
      <c r="P27" s="208"/>
      <c r="Q27" s="208"/>
      <c r="R27" s="208"/>
      <c r="S27" s="208"/>
      <c r="T27" s="208"/>
    </row>
    <row r="28" spans="1:20" ht="14.4" x14ac:dyDescent="0.3">
      <c r="A28" s="234"/>
      <c r="B28" s="234"/>
      <c r="C28" s="234"/>
      <c r="D28" s="193"/>
      <c r="E28" s="234">
        <v>18</v>
      </c>
      <c r="F28" s="234">
        <v>0.98559291140514993</v>
      </c>
      <c r="G28" s="193"/>
      <c r="H28" s="234"/>
      <c r="I28" s="234">
        <v>18</v>
      </c>
      <c r="J28" s="234">
        <v>0.97932948394753938</v>
      </c>
      <c r="K28" s="234"/>
      <c r="L28" s="234"/>
      <c r="M28" s="234"/>
      <c r="N28" s="234"/>
      <c r="O28" s="234"/>
      <c r="P28" s="234"/>
      <c r="Q28" s="234"/>
      <c r="R28" s="234"/>
      <c r="S28" s="234"/>
      <c r="T28" s="234"/>
    </row>
    <row r="29" spans="1:20" ht="14.4" x14ac:dyDescent="0.3">
      <c r="A29" s="234"/>
      <c r="B29" s="234"/>
      <c r="C29" s="234"/>
      <c r="D29" s="193"/>
      <c r="E29" s="234">
        <v>19</v>
      </c>
      <c r="F29" s="234">
        <v>1.0047461444353412</v>
      </c>
      <c r="G29" s="193"/>
      <c r="H29" s="234"/>
      <c r="I29" s="234">
        <v>19</v>
      </c>
      <c r="J29" s="234">
        <v>1.0327763365897022</v>
      </c>
      <c r="K29" s="234"/>
      <c r="L29" s="234"/>
      <c r="M29" s="234"/>
      <c r="N29" s="234"/>
      <c r="O29" s="234"/>
      <c r="P29" s="234"/>
      <c r="Q29" s="234"/>
      <c r="R29" s="234"/>
      <c r="S29" s="234"/>
      <c r="T29" s="234"/>
    </row>
    <row r="30" spans="1:20" ht="14.4" x14ac:dyDescent="0.3">
      <c r="A30" s="234"/>
      <c r="B30" s="234"/>
      <c r="C30" s="234"/>
      <c r="D30" s="193"/>
      <c r="E30" s="234">
        <v>20</v>
      </c>
      <c r="F30" s="234">
        <v>1.0129635860193231</v>
      </c>
      <c r="G30" s="193"/>
      <c r="H30" s="234"/>
      <c r="I30" s="234">
        <v>20</v>
      </c>
      <c r="J30" s="234">
        <v>0.98490866956513023</v>
      </c>
      <c r="K30" s="234"/>
      <c r="L30" s="234"/>
      <c r="M30" s="234"/>
      <c r="N30" s="234"/>
      <c r="O30" s="234"/>
      <c r="P30" s="234"/>
      <c r="Q30" s="234"/>
      <c r="R30" s="234"/>
      <c r="S30" s="234"/>
      <c r="T30" s="234"/>
    </row>
    <row r="31" spans="1:20" ht="14.4" x14ac:dyDescent="0.3">
      <c r="A31" s="234"/>
      <c r="B31" s="234"/>
      <c r="C31" s="234"/>
      <c r="D31" s="193"/>
      <c r="E31" s="234">
        <v>21</v>
      </c>
      <c r="F31" s="234">
        <v>0.9606595928185937</v>
      </c>
      <c r="G31" s="193"/>
      <c r="H31" s="234"/>
      <c r="I31" s="234">
        <v>21</v>
      </c>
      <c r="J31" s="234">
        <v>0.99851930093767838</v>
      </c>
      <c r="K31" s="234"/>
      <c r="L31" s="234"/>
      <c r="M31" s="234"/>
      <c r="N31" s="234"/>
      <c r="O31" s="234"/>
      <c r="P31" s="234"/>
      <c r="Q31" s="234"/>
      <c r="R31" s="234"/>
      <c r="S31" s="234"/>
      <c r="T31" s="234"/>
    </row>
    <row r="32" spans="1:20" ht="14.4" x14ac:dyDescent="0.3">
      <c r="A32" s="234"/>
      <c r="B32" s="234"/>
      <c r="C32" s="234"/>
      <c r="D32" s="193"/>
      <c r="E32" s="234">
        <v>22</v>
      </c>
      <c r="F32" s="234">
        <v>0.97958586605474529</v>
      </c>
      <c r="G32" s="193"/>
      <c r="H32" s="234"/>
      <c r="I32" s="234">
        <v>22</v>
      </c>
      <c r="J32" s="234">
        <v>1.0311600382141926</v>
      </c>
      <c r="K32" s="234"/>
      <c r="L32" s="234"/>
      <c r="M32" s="234"/>
      <c r="N32" s="234"/>
      <c r="O32" s="234"/>
      <c r="P32" s="234"/>
      <c r="Q32" s="234"/>
      <c r="R32" s="234"/>
      <c r="S32" s="234"/>
      <c r="T32" s="234"/>
    </row>
    <row r="33" spans="4:10" ht="14.4" x14ac:dyDescent="0.3">
      <c r="D33" s="193"/>
      <c r="E33" s="234">
        <v>23</v>
      </c>
      <c r="F33" s="234">
        <v>0.99404121628950892</v>
      </c>
      <c r="G33" s="193"/>
      <c r="H33" s="234"/>
      <c r="I33" s="234">
        <v>23</v>
      </c>
      <c r="J33" s="234">
        <v>1.0136374554263408</v>
      </c>
    </row>
    <row r="34" spans="4:10" ht="14.4" x14ac:dyDescent="0.3">
      <c r="D34" s="193"/>
      <c r="E34" s="234">
        <v>24</v>
      </c>
      <c r="F34" s="234">
        <v>0.99396363981948388</v>
      </c>
      <c r="G34" s="193"/>
      <c r="H34" s="234"/>
      <c r="I34" s="234">
        <v>24</v>
      </c>
      <c r="J34" s="234">
        <v>0.98295099062781788</v>
      </c>
    </row>
    <row r="35" spans="4:10" ht="14.4" x14ac:dyDescent="0.3">
      <c r="D35" s="193"/>
      <c r="E35" s="234">
        <v>25</v>
      </c>
      <c r="F35" s="234">
        <v>1.0157158683227259</v>
      </c>
      <c r="G35" s="193"/>
      <c r="H35" s="234"/>
      <c r="I35" s="234">
        <v>25</v>
      </c>
      <c r="J35" s="234">
        <v>1.0453929717439179</v>
      </c>
    </row>
    <row r="36" spans="4:10" ht="14.4" x14ac:dyDescent="0.3">
      <c r="D36" s="193"/>
      <c r="E36" s="234">
        <v>26</v>
      </c>
      <c r="F36" s="234">
        <v>1.0160362046068829</v>
      </c>
      <c r="G36" s="193"/>
      <c r="H36" s="234"/>
      <c r="I36" s="234">
        <v>26</v>
      </c>
      <c r="J36" s="234">
        <v>0.98847496150504832</v>
      </c>
    </row>
    <row r="37" spans="4:10" ht="14.4" x14ac:dyDescent="0.3">
      <c r="D37" s="193"/>
      <c r="E37" s="234">
        <v>27</v>
      </c>
      <c r="F37" s="234">
        <v>0.98945743064235026</v>
      </c>
      <c r="G37" s="193"/>
      <c r="H37" s="234"/>
      <c r="I37" s="234">
        <v>27</v>
      </c>
      <c r="J37" s="234">
        <v>0.98152853130974571</v>
      </c>
    </row>
    <row r="38" spans="4:10" ht="14.4" x14ac:dyDescent="0.3">
      <c r="D38" s="193"/>
      <c r="E38" s="234">
        <v>28</v>
      </c>
      <c r="F38" s="234">
        <v>0.97891772710902236</v>
      </c>
      <c r="G38" s="193"/>
      <c r="H38" s="234"/>
      <c r="I38" s="234">
        <v>28</v>
      </c>
      <c r="J38" s="234">
        <v>0.9972501088107073</v>
      </c>
    </row>
    <row r="39" spans="4:10" ht="14.4" x14ac:dyDescent="0.3">
      <c r="D39" s="193"/>
      <c r="E39" s="234">
        <v>29</v>
      </c>
      <c r="F39" s="234">
        <v>0.99713636014920526</v>
      </c>
      <c r="G39" s="193"/>
      <c r="H39" s="234"/>
      <c r="I39" s="234">
        <v>29</v>
      </c>
      <c r="J39" s="234">
        <v>1.0305086952083606</v>
      </c>
    </row>
    <row r="40" spans="4:10" ht="14.4" x14ac:dyDescent="0.3">
      <c r="D40" s="193"/>
      <c r="E40" s="234">
        <v>30</v>
      </c>
      <c r="F40" s="234">
        <v>1.0061202850714563</v>
      </c>
      <c r="G40" s="193"/>
      <c r="H40" s="234"/>
      <c r="I40" s="234">
        <v>30</v>
      </c>
      <c r="J40" s="234">
        <v>0.9944621265139636</v>
      </c>
    </row>
    <row r="41" spans="4:10" ht="14.4" x14ac:dyDescent="0.3">
      <c r="D41" s="193"/>
      <c r="E41" s="234">
        <v>31</v>
      </c>
      <c r="F41" s="234">
        <v>1.0059399576849621</v>
      </c>
      <c r="G41" s="193"/>
      <c r="H41" s="234"/>
      <c r="I41" s="234">
        <v>31</v>
      </c>
      <c r="J41" s="234">
        <v>1.0332484297675666</v>
      </c>
    </row>
    <row r="42" spans="4:10" ht="14.4" x14ac:dyDescent="0.3">
      <c r="D42" s="193"/>
      <c r="E42" s="234">
        <v>32</v>
      </c>
      <c r="F42" s="234">
        <v>1.0229130789035996</v>
      </c>
      <c r="G42" s="193"/>
      <c r="H42" s="234"/>
      <c r="I42" s="234">
        <v>32</v>
      </c>
      <c r="J42" s="234">
        <v>1.0228658803797275</v>
      </c>
    </row>
    <row r="43" spans="4:10" ht="14.4" x14ac:dyDescent="0.3">
      <c r="D43" s="193"/>
      <c r="E43" s="234">
        <v>33</v>
      </c>
      <c r="F43" s="234">
        <v>1.0016144921585914</v>
      </c>
      <c r="G43" s="193"/>
      <c r="H43" s="234"/>
      <c r="I43" s="234">
        <v>33</v>
      </c>
      <c r="J43" s="234">
        <v>0.98630107270246148</v>
      </c>
    </row>
    <row r="44" spans="4:10" ht="14.4" x14ac:dyDescent="0.3">
      <c r="D44" s="193"/>
      <c r="E44" s="234">
        <v>34</v>
      </c>
      <c r="F44" s="234">
        <v>0.97851115667651956</v>
      </c>
      <c r="G44" s="193"/>
      <c r="H44" s="234"/>
      <c r="I44" s="234">
        <v>34</v>
      </c>
      <c r="J44" s="234">
        <v>1.0115374397216113</v>
      </c>
    </row>
    <row r="45" spans="4:10" ht="14.4" x14ac:dyDescent="0.3">
      <c r="D45" s="193"/>
      <c r="E45" s="234">
        <v>35</v>
      </c>
      <c r="F45" s="234">
        <v>1.0077872832925241</v>
      </c>
      <c r="G45" s="193"/>
      <c r="H45" s="234"/>
      <c r="I45" s="234">
        <v>35</v>
      </c>
      <c r="J45" s="234">
        <v>1.0021591882035066</v>
      </c>
    </row>
    <row r="46" spans="4:10" ht="14.4" x14ac:dyDescent="0.3">
      <c r="D46" s="193"/>
      <c r="E46" s="234">
        <v>36</v>
      </c>
      <c r="F46" s="234">
        <v>1.0178211783692166</v>
      </c>
      <c r="G46" s="193"/>
      <c r="H46" s="234"/>
      <c r="I46" s="234">
        <v>36</v>
      </c>
      <c r="J46" s="234">
        <v>1.0128647627199432</v>
      </c>
    </row>
    <row r="47" spans="4:10" ht="14.4" x14ac:dyDescent="0.3">
      <c r="D47" s="193"/>
      <c r="E47" s="234">
        <v>37</v>
      </c>
      <c r="F47" s="234">
        <v>1.0177451349629567</v>
      </c>
      <c r="G47" s="193"/>
      <c r="H47" s="234"/>
      <c r="I47" s="234">
        <v>37</v>
      </c>
      <c r="J47" s="234">
        <v>1.0369754155866486</v>
      </c>
    </row>
    <row r="48" spans="4:10" ht="14.4" x14ac:dyDescent="0.3">
      <c r="D48" s="193"/>
      <c r="E48" s="234">
        <v>38</v>
      </c>
      <c r="F48" s="234">
        <v>1.0132585284865667</v>
      </c>
      <c r="G48" s="193"/>
      <c r="H48" s="234"/>
      <c r="I48" s="234">
        <v>38</v>
      </c>
      <c r="J48" s="234">
        <v>1.0204617003821626</v>
      </c>
    </row>
    <row r="49" spans="4:10" ht="14.4" x14ac:dyDescent="0.3">
      <c r="D49" s="193"/>
      <c r="E49" s="234">
        <v>39</v>
      </c>
      <c r="F49" s="234">
        <v>0.9700840878750373</v>
      </c>
      <c r="G49" s="193"/>
      <c r="H49" s="234"/>
      <c r="I49" s="234">
        <v>39</v>
      </c>
      <c r="J49" s="234">
        <v>1.003118901556693</v>
      </c>
    </row>
    <row r="50" spans="4:10" ht="14.4" x14ac:dyDescent="0.3">
      <c r="D50" s="193"/>
      <c r="E50" s="234">
        <v>40</v>
      </c>
      <c r="F50" s="234">
        <v>1.0357074635216039</v>
      </c>
      <c r="G50" s="193"/>
      <c r="H50" s="234"/>
      <c r="I50" s="234">
        <v>40</v>
      </c>
      <c r="J50" s="234">
        <v>0.99541051325108221</v>
      </c>
    </row>
    <row r="51" spans="4:10" ht="14.4" x14ac:dyDescent="0.3">
      <c r="D51" s="193"/>
      <c r="E51" s="234">
        <v>41</v>
      </c>
      <c r="F51" s="234">
        <v>0.99168734735229203</v>
      </c>
      <c r="G51" s="193"/>
      <c r="H51" s="234"/>
      <c r="I51" s="234">
        <v>41</v>
      </c>
      <c r="J51" s="234">
        <v>0.97123266999483393</v>
      </c>
    </row>
    <row r="52" spans="4:10" ht="14.4" x14ac:dyDescent="0.3">
      <c r="D52" s="193"/>
      <c r="E52" s="234">
        <v>42</v>
      </c>
      <c r="F52" s="234">
        <v>1.0008706590742802</v>
      </c>
      <c r="G52" s="193"/>
      <c r="H52" s="234"/>
      <c r="I52" s="234">
        <v>42</v>
      </c>
      <c r="J52" s="234">
        <v>0.99446338395896972</v>
      </c>
    </row>
    <row r="53" spans="4:10" ht="14.4" x14ac:dyDescent="0.3">
      <c r="D53" s="193"/>
      <c r="E53" s="234">
        <v>43</v>
      </c>
      <c r="F53" s="234">
        <v>0.984573152897257</v>
      </c>
      <c r="G53" s="193"/>
      <c r="H53" s="234"/>
      <c r="I53" s="234">
        <v>43</v>
      </c>
      <c r="J53" s="234">
        <v>1.0122485806308246</v>
      </c>
    </row>
    <row r="54" spans="4:10" ht="14.4" x14ac:dyDescent="0.3">
      <c r="D54" s="193"/>
      <c r="E54" s="234">
        <v>44</v>
      </c>
      <c r="F54" s="234">
        <v>1.0174864700402699</v>
      </c>
      <c r="G54" s="193"/>
      <c r="H54" s="234"/>
      <c r="I54" s="234">
        <v>44</v>
      </c>
      <c r="J54" s="234">
        <v>1.0121206542764905</v>
      </c>
    </row>
    <row r="55" spans="4:10" ht="14.4" x14ac:dyDescent="0.3">
      <c r="D55" s="193"/>
      <c r="E55" s="234">
        <v>45</v>
      </c>
      <c r="F55" s="234">
        <v>1.0136141959403653</v>
      </c>
      <c r="G55" s="193"/>
      <c r="H55" s="234"/>
      <c r="I55" s="234">
        <v>45</v>
      </c>
      <c r="J55" s="234">
        <v>0.97159011615135971</v>
      </c>
    </row>
    <row r="56" spans="4:10" ht="14.4" x14ac:dyDescent="0.3">
      <c r="D56" s="193"/>
      <c r="E56" s="234">
        <v>46</v>
      </c>
      <c r="F56" s="234">
        <v>0.96708351672003512</v>
      </c>
      <c r="G56" s="193"/>
      <c r="H56" s="234"/>
      <c r="I56" s="234">
        <v>46</v>
      </c>
      <c r="J56" s="234">
        <v>1.0193675340202708</v>
      </c>
    </row>
    <row r="57" spans="4:10" ht="14.4" x14ac:dyDescent="0.3">
      <c r="D57" s="193"/>
      <c r="E57" s="234">
        <v>47</v>
      </c>
      <c r="F57" s="234">
        <v>0.9938657662622703</v>
      </c>
      <c r="G57" s="193"/>
      <c r="H57" s="234"/>
      <c r="I57" s="234">
        <v>47</v>
      </c>
      <c r="J57" s="234">
        <v>0.98271298817533748</v>
      </c>
    </row>
    <row r="58" spans="4:10" ht="14.4" x14ac:dyDescent="0.3">
      <c r="D58" s="193"/>
      <c r="E58" s="234">
        <v>48</v>
      </c>
      <c r="F58" s="234">
        <v>1.0026885945291666</v>
      </c>
      <c r="G58" s="193"/>
      <c r="H58" s="234"/>
      <c r="I58" s="234">
        <v>48</v>
      </c>
      <c r="J58" s="234">
        <v>1.034746545923404</v>
      </c>
    </row>
    <row r="59" spans="4:10" ht="14.4" x14ac:dyDescent="0.3">
      <c r="D59" s="193"/>
      <c r="E59" s="234">
        <v>49</v>
      </c>
      <c r="F59" s="234">
        <v>1.0006728258750321</v>
      </c>
      <c r="G59" s="193"/>
      <c r="H59" s="234"/>
      <c r="I59" s="234">
        <v>49</v>
      </c>
      <c r="J59" s="234">
        <v>1.006837767251257</v>
      </c>
    </row>
    <row r="60" spans="4:10" ht="14.4" x14ac:dyDescent="0.3">
      <c r="D60" s="193"/>
      <c r="E60" s="234">
        <v>50</v>
      </c>
      <c r="F60" s="234">
        <v>0.99337416486826358</v>
      </c>
      <c r="G60" s="193"/>
      <c r="H60" s="234"/>
      <c r="I60" s="234">
        <v>50</v>
      </c>
      <c r="J60" s="234">
        <v>0.9865403322819537</v>
      </c>
    </row>
    <row r="61" spans="4:10" ht="14.4" x14ac:dyDescent="0.3">
      <c r="D61" s="193"/>
      <c r="E61" s="234">
        <v>51</v>
      </c>
      <c r="F61" s="234">
        <v>0.98694416106534233</v>
      </c>
      <c r="G61" s="193"/>
      <c r="H61" s="234"/>
      <c r="I61" s="234">
        <v>51</v>
      </c>
      <c r="J61" s="234">
        <v>1.0095058041230032</v>
      </c>
    </row>
    <row r="62" spans="4:10" ht="14.4" x14ac:dyDescent="0.3">
      <c r="D62" s="193"/>
      <c r="E62" s="234">
        <v>52</v>
      </c>
      <c r="F62" s="234">
        <v>0.98753813376995003</v>
      </c>
      <c r="G62" s="193"/>
      <c r="H62" s="234"/>
      <c r="I62" s="234">
        <v>52</v>
      </c>
      <c r="J62" s="234">
        <v>1.0230533722240662</v>
      </c>
    </row>
    <row r="63" spans="4:10" ht="14.4" x14ac:dyDescent="0.3">
      <c r="D63" s="193"/>
      <c r="E63" s="234">
        <v>53</v>
      </c>
      <c r="F63" s="234">
        <v>1.01556094199608</v>
      </c>
      <c r="G63" s="193"/>
      <c r="H63" s="234"/>
      <c r="I63" s="234">
        <v>53</v>
      </c>
      <c r="J63" s="234">
        <v>1.005331106482658</v>
      </c>
    </row>
    <row r="64" spans="4:10" ht="14.4" x14ac:dyDescent="0.3">
      <c r="D64" s="193"/>
      <c r="E64" s="234">
        <v>54</v>
      </c>
      <c r="F64" s="234">
        <v>0.99681465114348566</v>
      </c>
      <c r="G64" s="193"/>
      <c r="H64" s="234"/>
      <c r="I64" s="234">
        <v>54</v>
      </c>
      <c r="J64" s="234">
        <v>0.98203381425212566</v>
      </c>
    </row>
    <row r="65" spans="4:10" ht="14.4" x14ac:dyDescent="0.3">
      <c r="D65" s="193"/>
      <c r="E65" s="234">
        <v>55</v>
      </c>
      <c r="F65" s="234">
        <v>1.0083504792580145</v>
      </c>
      <c r="G65" s="193"/>
      <c r="H65" s="234"/>
      <c r="I65" s="234">
        <v>55</v>
      </c>
      <c r="J65" s="234">
        <v>1.0301592232714016</v>
      </c>
    </row>
    <row r="66" spans="4:10" ht="14.4" x14ac:dyDescent="0.3">
      <c r="D66" s="193"/>
      <c r="E66" s="234">
        <v>56</v>
      </c>
      <c r="F66" s="234">
        <v>0.99774954174013242</v>
      </c>
      <c r="G66" s="193"/>
      <c r="H66" s="234"/>
      <c r="I66" s="234">
        <v>56</v>
      </c>
      <c r="J66" s="234">
        <v>1.0109340855745217</v>
      </c>
    </row>
    <row r="67" spans="4:10" ht="14.4" x14ac:dyDescent="0.3">
      <c r="D67" s="193"/>
      <c r="E67" s="234">
        <v>57</v>
      </c>
      <c r="F67" s="234">
        <v>1.0124991294318273</v>
      </c>
      <c r="G67" s="193"/>
      <c r="H67" s="234"/>
      <c r="I67" s="234">
        <v>57</v>
      </c>
      <c r="J67" s="234">
        <v>1.0029425306919326</v>
      </c>
    </row>
    <row r="68" spans="4:10" ht="14.4" x14ac:dyDescent="0.3">
      <c r="D68" s="193"/>
      <c r="E68" s="234">
        <v>58</v>
      </c>
      <c r="F68" s="234">
        <v>1.0087776219867082</v>
      </c>
      <c r="G68" s="193"/>
      <c r="H68" s="234"/>
      <c r="I68" s="234">
        <v>58</v>
      </c>
      <c r="J68" s="234">
        <v>0.98266869219443842</v>
      </c>
    </row>
    <row r="69" spans="4:10" ht="14.4" x14ac:dyDescent="0.3">
      <c r="D69" s="193"/>
      <c r="E69" s="234">
        <v>59</v>
      </c>
      <c r="F69" s="234">
        <v>1.0060919939701758</v>
      </c>
      <c r="G69" s="193"/>
      <c r="H69" s="234"/>
      <c r="I69" s="234">
        <v>59</v>
      </c>
      <c r="J69" s="234">
        <v>1.0249310933834195</v>
      </c>
    </row>
    <row r="70" spans="4:10" ht="14.4" x14ac:dyDescent="0.3">
      <c r="D70" s="193"/>
      <c r="E70" s="234">
        <v>60</v>
      </c>
      <c r="F70" s="234">
        <v>0.98235350559267498</v>
      </c>
      <c r="G70" s="193"/>
      <c r="H70" s="234"/>
      <c r="I70" s="234">
        <v>60</v>
      </c>
      <c r="J70" s="234">
        <v>1.0267588187203831</v>
      </c>
    </row>
    <row r="71" spans="4:10" ht="14.4" x14ac:dyDescent="0.3">
      <c r="D71" s="193"/>
      <c r="E71" s="234">
        <v>61</v>
      </c>
      <c r="F71" s="234">
        <v>0.96873331194272616</v>
      </c>
      <c r="G71" s="193"/>
      <c r="H71" s="234"/>
      <c r="I71" s="234">
        <v>61</v>
      </c>
      <c r="J71" s="234">
        <v>1.0042807225906765</v>
      </c>
    </row>
    <row r="72" spans="4:10" ht="14.4" x14ac:dyDescent="0.3">
      <c r="D72" s="193"/>
      <c r="E72" s="234">
        <v>62</v>
      </c>
      <c r="F72" s="234">
        <v>0.99835638806085347</v>
      </c>
      <c r="G72" s="193"/>
      <c r="H72" s="234"/>
      <c r="I72" s="234">
        <v>62</v>
      </c>
      <c r="J72" s="234">
        <v>0.99023749401107442</v>
      </c>
    </row>
    <row r="73" spans="4:10" ht="14.4" x14ac:dyDescent="0.3">
      <c r="D73" s="193"/>
      <c r="E73" s="234">
        <v>63</v>
      </c>
      <c r="F73" s="234">
        <v>1.0414232249327997</v>
      </c>
      <c r="G73" s="193"/>
      <c r="H73" s="234"/>
      <c r="I73" s="234">
        <v>63</v>
      </c>
      <c r="J73" s="234">
        <v>1.0084459006240429</v>
      </c>
    </row>
    <row r="74" spans="4:10" ht="14.4" x14ac:dyDescent="0.3">
      <c r="D74" s="193"/>
      <c r="E74" s="234">
        <v>64</v>
      </c>
      <c r="F74" s="234">
        <v>0.98611115107245406</v>
      </c>
      <c r="G74" s="193"/>
      <c r="H74" s="234"/>
      <c r="I74" s="234">
        <v>64</v>
      </c>
      <c r="J74" s="234">
        <v>0.9952884772919719</v>
      </c>
    </row>
    <row r="75" spans="4:10" ht="14.4" x14ac:dyDescent="0.3">
      <c r="D75" s="193"/>
      <c r="E75" s="234">
        <v>65</v>
      </c>
      <c r="F75" s="234">
        <v>0.97216714850431496</v>
      </c>
      <c r="G75" s="193"/>
      <c r="H75" s="234"/>
      <c r="I75" s="234">
        <v>65</v>
      </c>
      <c r="J75" s="234">
        <v>0.99216668978092426</v>
      </c>
    </row>
    <row r="76" spans="4:10" ht="14.4" x14ac:dyDescent="0.3">
      <c r="D76" s="193"/>
      <c r="E76" s="234">
        <v>66</v>
      </c>
      <c r="F76" s="234">
        <v>1.0016733669790696</v>
      </c>
      <c r="G76" s="193"/>
      <c r="H76" s="234"/>
      <c r="I76" s="234">
        <v>66</v>
      </c>
      <c r="J76" s="234">
        <v>1.0096731803451404</v>
      </c>
    </row>
    <row r="77" spans="4:10" ht="14.4" x14ac:dyDescent="0.3">
      <c r="D77" s="193"/>
      <c r="E77" s="234">
        <v>67</v>
      </c>
      <c r="F77" s="234">
        <v>1.0109276048732037</v>
      </c>
      <c r="G77" s="193"/>
      <c r="H77" s="234"/>
      <c r="I77" s="234">
        <v>67</v>
      </c>
      <c r="J77" s="234">
        <v>0.9989379620535227</v>
      </c>
    </row>
    <row r="78" spans="4:10" ht="14.4" x14ac:dyDescent="0.3">
      <c r="D78" s="193"/>
      <c r="E78" s="234">
        <v>68</v>
      </c>
      <c r="F78" s="234">
        <v>0.99980399425780186</v>
      </c>
      <c r="G78" s="193"/>
      <c r="H78" s="234"/>
      <c r="I78" s="234">
        <v>68</v>
      </c>
      <c r="J78" s="234">
        <v>1.0093349453292222</v>
      </c>
    </row>
    <row r="79" spans="4:10" ht="14.4" x14ac:dyDescent="0.3">
      <c r="D79" s="193"/>
      <c r="E79" s="234">
        <v>69</v>
      </c>
      <c r="F79" s="234">
        <v>1.0099969160824276</v>
      </c>
      <c r="G79" s="193"/>
      <c r="H79" s="234"/>
      <c r="I79" s="234">
        <v>69</v>
      </c>
      <c r="J79" s="234">
        <v>0.97675069047133356</v>
      </c>
    </row>
    <row r="80" spans="4:10" ht="14.4" x14ac:dyDescent="0.3">
      <c r="D80" s="193"/>
      <c r="E80" s="234">
        <v>70</v>
      </c>
      <c r="F80" s="234">
        <v>0.99589843141680301</v>
      </c>
      <c r="G80" s="193"/>
      <c r="H80" s="234"/>
      <c r="I80" s="234">
        <v>70</v>
      </c>
      <c r="J80" s="234">
        <v>0.99818423902583286</v>
      </c>
    </row>
    <row r="81" spans="4:10" ht="14.4" x14ac:dyDescent="0.3">
      <c r="D81" s="193"/>
      <c r="E81" s="234">
        <v>71</v>
      </c>
      <c r="F81" s="234">
        <v>0.98942553599441807</v>
      </c>
      <c r="G81" s="193"/>
      <c r="H81" s="234"/>
      <c r="I81" s="234">
        <v>71</v>
      </c>
      <c r="J81" s="234">
        <v>0.99462853576775978</v>
      </c>
    </row>
    <row r="82" spans="4:10" ht="14.4" x14ac:dyDescent="0.3">
      <c r="D82" s="193"/>
      <c r="E82" s="234">
        <v>72</v>
      </c>
      <c r="F82" s="234">
        <v>0.98688068236799731</v>
      </c>
      <c r="G82" s="193"/>
      <c r="H82" s="234"/>
      <c r="I82" s="234">
        <v>72</v>
      </c>
      <c r="J82" s="234">
        <v>1.0000418343209387</v>
      </c>
    </row>
    <row r="83" spans="4:10" ht="14.4" x14ac:dyDescent="0.3">
      <c r="D83" s="193"/>
      <c r="E83" s="234">
        <v>73</v>
      </c>
      <c r="F83" s="234">
        <v>1.0036811300614688</v>
      </c>
      <c r="G83" s="193"/>
      <c r="H83" s="234"/>
      <c r="I83" s="234">
        <v>73</v>
      </c>
      <c r="J83" s="234">
        <v>0.97786262861873507</v>
      </c>
    </row>
    <row r="84" spans="4:10" ht="14.4" x14ac:dyDescent="0.3">
      <c r="D84" s="193"/>
      <c r="E84" s="234">
        <v>74</v>
      </c>
      <c r="F84" s="234">
        <v>1.017129830754725</v>
      </c>
      <c r="G84" s="193"/>
      <c r="H84" s="234"/>
      <c r="I84" s="234">
        <v>74</v>
      </c>
      <c r="J84" s="234">
        <v>0.98812961024372314</v>
      </c>
    </row>
    <row r="85" spans="4:10" ht="14.4" x14ac:dyDescent="0.3">
      <c r="D85" s="193"/>
      <c r="E85" s="234">
        <v>75</v>
      </c>
      <c r="F85" s="234">
        <v>1.0045888238301424</v>
      </c>
      <c r="G85" s="193"/>
      <c r="H85" s="234"/>
      <c r="I85" s="234">
        <v>75</v>
      </c>
      <c r="J85" s="234">
        <v>0.98885092361489291</v>
      </c>
    </row>
    <row r="86" spans="4:10" ht="14.4" x14ac:dyDescent="0.3">
      <c r="D86" s="193"/>
      <c r="E86" s="234">
        <v>76</v>
      </c>
      <c r="F86" s="234">
        <v>0.99751955465044018</v>
      </c>
      <c r="G86" s="193"/>
      <c r="H86" s="234"/>
      <c r="I86" s="234">
        <v>76</v>
      </c>
      <c r="J86" s="234">
        <v>1.001541946448357</v>
      </c>
    </row>
    <row r="87" spans="4:10" ht="14.4" x14ac:dyDescent="0.3">
      <c r="D87" s="193"/>
      <c r="E87" s="234">
        <v>77</v>
      </c>
      <c r="F87" s="234">
        <v>0.99051478255736369</v>
      </c>
      <c r="G87" s="193"/>
      <c r="H87" s="234"/>
      <c r="I87" s="234">
        <v>77</v>
      </c>
      <c r="J87" s="234">
        <v>0.9957124845227151</v>
      </c>
    </row>
    <row r="88" spans="4:10" ht="14.4" x14ac:dyDescent="0.3">
      <c r="D88" s="193"/>
      <c r="E88" s="234">
        <v>78</v>
      </c>
      <c r="F88" s="234">
        <v>0.99527197525850131</v>
      </c>
      <c r="G88" s="193"/>
      <c r="H88" s="234"/>
      <c r="I88" s="234">
        <v>78</v>
      </c>
      <c r="J88" s="234">
        <v>0.99445114984229244</v>
      </c>
    </row>
    <row r="89" spans="4:10" ht="14.4" x14ac:dyDescent="0.3">
      <c r="D89" s="193"/>
      <c r="E89" s="234">
        <v>79</v>
      </c>
      <c r="F89" s="234">
        <v>0.97409479619605865</v>
      </c>
      <c r="G89" s="193"/>
      <c r="H89" s="234"/>
      <c r="I89" s="234">
        <v>79</v>
      </c>
      <c r="J89" s="234">
        <v>0.98829448284062127</v>
      </c>
    </row>
    <row r="90" spans="4:10" ht="14.4" x14ac:dyDescent="0.3">
      <c r="D90" s="193"/>
      <c r="E90" s="234">
        <v>80</v>
      </c>
      <c r="F90" s="234">
        <v>1.0152186457761041</v>
      </c>
      <c r="G90" s="193"/>
      <c r="H90" s="234"/>
      <c r="I90" s="234">
        <v>80</v>
      </c>
      <c r="J90" s="234">
        <v>1.0187484810458003</v>
      </c>
    </row>
    <row r="91" spans="4:10" ht="14.4" x14ac:dyDescent="0.3">
      <c r="D91" s="193"/>
      <c r="E91" s="234">
        <v>81</v>
      </c>
      <c r="F91" s="234">
        <v>0.98222989963499818</v>
      </c>
      <c r="G91" s="193"/>
      <c r="H91" s="234"/>
      <c r="I91" s="234">
        <v>81</v>
      </c>
      <c r="J91" s="234">
        <v>1.0010046609329775</v>
      </c>
    </row>
    <row r="92" spans="4:10" ht="14.4" x14ac:dyDescent="0.3">
      <c r="D92" s="193"/>
      <c r="E92" s="234">
        <v>82</v>
      </c>
      <c r="F92" s="234">
        <v>1.0342958174387284</v>
      </c>
      <c r="G92" s="193"/>
      <c r="H92" s="234"/>
      <c r="I92" s="234">
        <v>82</v>
      </c>
      <c r="J92" s="234">
        <v>1.0048442396977781</v>
      </c>
    </row>
    <row r="93" spans="4:10" ht="14.4" x14ac:dyDescent="0.3">
      <c r="D93" s="193"/>
      <c r="E93" s="234">
        <v>83</v>
      </c>
      <c r="F93" s="234">
        <v>0.9704133320192676</v>
      </c>
      <c r="G93" s="193"/>
      <c r="H93" s="234"/>
      <c r="I93" s="234">
        <v>83</v>
      </c>
      <c r="J93" s="234">
        <v>1.0271345949168602</v>
      </c>
    </row>
    <row r="94" spans="4:10" ht="14.4" x14ac:dyDescent="0.3">
      <c r="D94" s="193"/>
      <c r="E94" s="234">
        <v>84</v>
      </c>
      <c r="F94" s="234">
        <v>1.0023463350389812</v>
      </c>
      <c r="G94" s="193"/>
      <c r="H94" s="234"/>
      <c r="I94" s="234">
        <v>84</v>
      </c>
      <c r="J94" s="234">
        <v>0.98768537218110264</v>
      </c>
    </row>
    <row r="95" spans="4:10" ht="14.4" x14ac:dyDescent="0.3">
      <c r="D95" s="193"/>
      <c r="E95" s="234">
        <v>85</v>
      </c>
      <c r="F95" s="234">
        <v>0.98274221275368123</v>
      </c>
      <c r="G95" s="193"/>
      <c r="H95" s="234"/>
      <c r="I95" s="234">
        <v>85</v>
      </c>
      <c r="J95" s="234">
        <v>1.0080660172592515</v>
      </c>
    </row>
    <row r="96" spans="4:10" ht="14.4" x14ac:dyDescent="0.3">
      <c r="D96" s="193"/>
      <c r="E96" s="234">
        <v>86</v>
      </c>
      <c r="F96" s="234">
        <v>0.98860989064032512</v>
      </c>
      <c r="G96" s="193"/>
      <c r="H96" s="234"/>
      <c r="I96" s="234">
        <v>86</v>
      </c>
      <c r="J96" s="234">
        <v>0.96091847713147494</v>
      </c>
    </row>
    <row r="97" spans="4:10" ht="14.4" x14ac:dyDescent="0.3">
      <c r="D97" s="193"/>
      <c r="E97" s="234">
        <v>87</v>
      </c>
      <c r="F97" s="234">
        <v>0.96008026197533203</v>
      </c>
      <c r="G97" s="193"/>
      <c r="H97" s="234"/>
      <c r="I97" s="234">
        <v>87</v>
      </c>
      <c r="J97" s="234">
        <v>0.96281150897688539</v>
      </c>
    </row>
    <row r="98" spans="4:10" ht="14.4" x14ac:dyDescent="0.3">
      <c r="D98" s="193"/>
      <c r="E98" s="234">
        <v>88</v>
      </c>
      <c r="F98" s="234">
        <v>1.0124821821450405</v>
      </c>
      <c r="G98" s="193"/>
      <c r="H98" s="234"/>
      <c r="I98" s="234">
        <v>88</v>
      </c>
      <c r="J98" s="234">
        <v>1.0062349942727917</v>
      </c>
    </row>
    <row r="99" spans="4:10" ht="14.4" x14ac:dyDescent="0.3">
      <c r="D99" s="193"/>
      <c r="E99" s="234">
        <v>89</v>
      </c>
      <c r="F99" s="234">
        <v>1.0046261317940028</v>
      </c>
      <c r="G99" s="193"/>
      <c r="H99" s="234"/>
      <c r="I99" s="234">
        <v>89</v>
      </c>
      <c r="J99" s="234">
        <v>0.98818814125225019</v>
      </c>
    </row>
    <row r="100" spans="4:10" ht="14.4" x14ac:dyDescent="0.3">
      <c r="D100" s="193"/>
      <c r="E100" s="234">
        <v>90</v>
      </c>
      <c r="F100" s="234">
        <v>1.0212416290924748</v>
      </c>
      <c r="G100" s="193"/>
      <c r="H100" s="234"/>
      <c r="I100" s="234">
        <v>90</v>
      </c>
      <c r="J100" s="234">
        <v>0.95475754108455257</v>
      </c>
    </row>
    <row r="101" spans="4:10" ht="14.4" x14ac:dyDescent="0.3">
      <c r="D101" s="193"/>
      <c r="E101" s="234">
        <v>91</v>
      </c>
      <c r="F101" s="234">
        <v>1.0090853397948734</v>
      </c>
      <c r="G101" s="193"/>
      <c r="H101" s="234"/>
      <c r="I101" s="234">
        <v>91</v>
      </c>
      <c r="J101" s="234">
        <v>0.96767078342370638</v>
      </c>
    </row>
    <row r="102" spans="4:10" ht="14.4" x14ac:dyDescent="0.3">
      <c r="D102" s="193"/>
      <c r="E102" s="234">
        <v>92</v>
      </c>
      <c r="F102" s="234">
        <v>0.97890451937873402</v>
      </c>
      <c r="G102" s="193"/>
      <c r="H102" s="234"/>
      <c r="I102" s="234">
        <v>92</v>
      </c>
      <c r="J102" s="234">
        <v>1.0001064759915357</v>
      </c>
    </row>
    <row r="103" spans="4:10" ht="14.4" x14ac:dyDescent="0.3">
      <c r="D103" s="193"/>
      <c r="E103" s="234">
        <v>93</v>
      </c>
      <c r="F103" s="234">
        <v>1.0056149332501703</v>
      </c>
      <c r="G103" s="193"/>
      <c r="H103" s="234"/>
      <c r="I103" s="234">
        <v>93</v>
      </c>
      <c r="J103" s="234">
        <v>0.99136394403588191</v>
      </c>
    </row>
    <row r="104" spans="4:10" ht="14.4" x14ac:dyDescent="0.3">
      <c r="D104" s="193"/>
      <c r="E104" s="234">
        <v>94</v>
      </c>
      <c r="F104" s="234">
        <v>1.005107861016221</v>
      </c>
      <c r="G104" s="193"/>
      <c r="H104" s="234"/>
      <c r="I104" s="234">
        <v>94</v>
      </c>
      <c r="J104" s="234">
        <v>0.99789506124354388</v>
      </c>
    </row>
    <row r="105" spans="4:10" ht="14.4" x14ac:dyDescent="0.3">
      <c r="D105" s="193"/>
      <c r="E105" s="234">
        <v>95</v>
      </c>
      <c r="F105" s="234">
        <v>0.97771020108462703</v>
      </c>
      <c r="G105" s="193"/>
      <c r="H105" s="234"/>
      <c r="I105" s="234">
        <v>95</v>
      </c>
      <c r="J105" s="234">
        <v>1.0246246139038431</v>
      </c>
    </row>
    <row r="106" spans="4:10" ht="14.4" x14ac:dyDescent="0.3">
      <c r="D106" s="193"/>
      <c r="E106" s="234">
        <v>96</v>
      </c>
      <c r="F106" s="234">
        <v>1.0065558436747533</v>
      </c>
      <c r="G106" s="193"/>
      <c r="H106" s="234"/>
      <c r="I106" s="234">
        <v>96</v>
      </c>
      <c r="J106" s="234">
        <v>0.96487061916800132</v>
      </c>
    </row>
    <row r="107" spans="4:10" ht="14.4" x14ac:dyDescent="0.3">
      <c r="D107" s="193"/>
      <c r="E107" s="234">
        <v>97</v>
      </c>
      <c r="F107" s="234">
        <v>0.96052805061094704</v>
      </c>
      <c r="G107" s="193"/>
      <c r="H107" s="234"/>
      <c r="I107" s="234">
        <v>97</v>
      </c>
      <c r="J107" s="234">
        <v>0.9743927124272489</v>
      </c>
    </row>
    <row r="108" spans="4:10" ht="14.4" x14ac:dyDescent="0.3">
      <c r="D108" s="193"/>
      <c r="E108" s="234">
        <v>98</v>
      </c>
      <c r="F108" s="234">
        <v>0.99830642143310455</v>
      </c>
      <c r="G108" s="193"/>
      <c r="H108" s="234"/>
      <c r="I108" s="234">
        <v>98</v>
      </c>
      <c r="J108" s="234">
        <v>1.009298597440673</v>
      </c>
    </row>
    <row r="109" spans="4:10" ht="14.4" x14ac:dyDescent="0.3">
      <c r="D109" s="193"/>
      <c r="E109" s="234">
        <v>99</v>
      </c>
      <c r="F109" s="234">
        <v>1.0120768981382133</v>
      </c>
      <c r="G109" s="193"/>
      <c r="H109" s="234"/>
      <c r="I109" s="234">
        <v>99</v>
      </c>
      <c r="J109" s="234">
        <v>1.0091976559760565</v>
      </c>
    </row>
    <row r="110" spans="4:10" ht="14.4" x14ac:dyDescent="0.3">
      <c r="D110" s="193"/>
      <c r="E110" s="234">
        <v>100</v>
      </c>
      <c r="F110" s="234">
        <v>1.0016371160966095</v>
      </c>
      <c r="G110" s="193"/>
      <c r="H110" s="234"/>
      <c r="I110" s="234">
        <v>100</v>
      </c>
      <c r="J110" s="234">
        <v>1.0078921806645591</v>
      </c>
    </row>
    <row r="111" spans="4:10" ht="14.4" x14ac:dyDescent="0.3">
      <c r="D111" s="193"/>
      <c r="E111" s="234">
        <v>101</v>
      </c>
      <c r="F111" s="234">
        <v>0.99917191060789423</v>
      </c>
      <c r="G111" s="193"/>
      <c r="H111" s="234"/>
      <c r="I111" s="234">
        <v>101</v>
      </c>
      <c r="J111" s="234">
        <v>1.0377426043714602</v>
      </c>
    </row>
    <row r="112" spans="4:10" ht="14.4" x14ac:dyDescent="0.3">
      <c r="D112" s="193"/>
      <c r="E112" s="234">
        <v>102</v>
      </c>
      <c r="F112" s="234">
        <v>1.0018483805331446</v>
      </c>
      <c r="G112" s="193"/>
      <c r="H112" s="234"/>
      <c r="I112" s="234">
        <v>102</v>
      </c>
      <c r="J112" s="234">
        <v>1.0306942690241878</v>
      </c>
    </row>
    <row r="113" spans="4:10" ht="14.4" x14ac:dyDescent="0.3">
      <c r="D113" s="193"/>
      <c r="E113" s="234">
        <v>103</v>
      </c>
      <c r="F113" s="234">
        <v>0.9932471281250107</v>
      </c>
      <c r="G113" s="193"/>
      <c r="H113" s="234"/>
      <c r="I113" s="234">
        <v>103</v>
      </c>
      <c r="J113" s="234">
        <v>0.97506385885375968</v>
      </c>
    </row>
    <row r="114" spans="4:10" ht="14.4" x14ac:dyDescent="0.3">
      <c r="D114" s="193"/>
      <c r="E114" s="234">
        <v>104</v>
      </c>
      <c r="F114" s="234">
        <v>0.96853909798157878</v>
      </c>
      <c r="G114" s="193"/>
      <c r="H114" s="234"/>
      <c r="I114" s="234">
        <v>104</v>
      </c>
      <c r="J114" s="234">
        <v>0.97902770662894845</v>
      </c>
    </row>
    <row r="115" spans="4:10" ht="14.4" x14ac:dyDescent="0.3">
      <c r="D115" s="193"/>
      <c r="E115" s="234">
        <v>105</v>
      </c>
      <c r="F115" s="234">
        <v>0.96082067053816134</v>
      </c>
      <c r="G115" s="193"/>
      <c r="H115" s="234"/>
      <c r="I115" s="234">
        <v>105</v>
      </c>
      <c r="J115" s="234">
        <v>1.0187832279822355</v>
      </c>
    </row>
    <row r="116" spans="4:10" ht="14.4" x14ac:dyDescent="0.3">
      <c r="D116" s="193"/>
      <c r="E116" s="234">
        <v>106</v>
      </c>
      <c r="F116" s="234">
        <v>0.98952409637604311</v>
      </c>
      <c r="G116" s="193"/>
      <c r="H116" s="234"/>
      <c r="I116" s="234">
        <v>106</v>
      </c>
      <c r="J116" s="234">
        <v>1.0573068398121983</v>
      </c>
    </row>
    <row r="117" spans="4:10" ht="14.4" x14ac:dyDescent="0.3">
      <c r="D117" s="193"/>
      <c r="E117" s="234">
        <v>107</v>
      </c>
      <c r="F117" s="234">
        <v>1.0144065565168208</v>
      </c>
      <c r="G117" s="193"/>
      <c r="H117" s="234"/>
      <c r="I117" s="234">
        <v>107</v>
      </c>
      <c r="J117" s="234">
        <v>0.98275429630692868</v>
      </c>
    </row>
    <row r="118" spans="4:10" ht="14.4" x14ac:dyDescent="0.3">
      <c r="D118" s="193"/>
      <c r="E118" s="234">
        <v>108</v>
      </c>
      <c r="F118" s="234">
        <v>0.96871692095493345</v>
      </c>
      <c r="G118" s="193"/>
      <c r="H118" s="234"/>
      <c r="I118" s="234">
        <v>108</v>
      </c>
      <c r="J118" s="234">
        <v>1.0088667326754699</v>
      </c>
    </row>
    <row r="119" spans="4:10" ht="14.4" x14ac:dyDescent="0.3">
      <c r="D119" s="193"/>
      <c r="E119" s="234">
        <v>109</v>
      </c>
      <c r="F119" s="234">
        <v>0.99699166953512963</v>
      </c>
      <c r="G119" s="193"/>
      <c r="H119" s="234"/>
      <c r="I119" s="234">
        <v>109</v>
      </c>
      <c r="J119" s="234">
        <v>0.97113114165014092</v>
      </c>
    </row>
    <row r="120" spans="4:10" ht="14.4" x14ac:dyDescent="0.3">
      <c r="D120" s="193"/>
      <c r="E120" s="234">
        <v>110</v>
      </c>
      <c r="F120" s="234">
        <v>0.97777132098605257</v>
      </c>
      <c r="G120" s="193"/>
      <c r="H120" s="234"/>
      <c r="I120" s="234">
        <v>110</v>
      </c>
      <c r="J120" s="234">
        <v>0.97745529542814724</v>
      </c>
    </row>
    <row r="121" spans="4:10" ht="14.4" x14ac:dyDescent="0.3">
      <c r="D121" s="193"/>
      <c r="E121" s="234">
        <v>111</v>
      </c>
      <c r="F121" s="234">
        <v>0.99932276085194338</v>
      </c>
      <c r="G121" s="193"/>
      <c r="H121" s="234"/>
      <c r="I121" s="234">
        <v>111</v>
      </c>
      <c r="J121" s="234">
        <v>1.0081550891942539</v>
      </c>
    </row>
    <row r="122" spans="4:10" ht="14.4" x14ac:dyDescent="0.3">
      <c r="D122" s="193"/>
      <c r="E122" s="234">
        <v>112</v>
      </c>
      <c r="F122" s="234">
        <v>0.98506899373461143</v>
      </c>
      <c r="G122" s="193"/>
      <c r="H122" s="234"/>
      <c r="I122" s="234">
        <v>112</v>
      </c>
      <c r="J122" s="234">
        <v>1.0586312068581518</v>
      </c>
    </row>
    <row r="123" spans="4:10" ht="14.4" x14ac:dyDescent="0.3">
      <c r="D123" s="193"/>
      <c r="E123" s="234">
        <v>113</v>
      </c>
      <c r="F123" s="234">
        <v>1.022304039451654</v>
      </c>
      <c r="G123" s="193"/>
      <c r="H123" s="234"/>
      <c r="I123" s="234">
        <v>113</v>
      </c>
      <c r="J123" s="234">
        <v>1.0081490679470373</v>
      </c>
    </row>
    <row r="124" spans="4:10" ht="14.4" x14ac:dyDescent="0.3">
      <c r="D124" s="193"/>
      <c r="E124" s="234">
        <v>114</v>
      </c>
      <c r="F124" s="234">
        <v>1.0110711215245045</v>
      </c>
      <c r="G124" s="193"/>
      <c r="H124" s="234"/>
      <c r="I124" s="234">
        <v>114</v>
      </c>
      <c r="J124" s="234">
        <v>0.98806120206267889</v>
      </c>
    </row>
    <row r="125" spans="4:10" ht="14.4" x14ac:dyDescent="0.3">
      <c r="D125" s="193"/>
      <c r="E125" s="234">
        <v>115</v>
      </c>
      <c r="F125" s="234">
        <v>1.0087265955455356</v>
      </c>
      <c r="G125" s="193"/>
      <c r="H125" s="234"/>
      <c r="I125" s="234">
        <v>115</v>
      </c>
      <c r="J125" s="234">
        <v>1.0062908211945687</v>
      </c>
    </row>
    <row r="126" spans="4:10" ht="14.4" x14ac:dyDescent="0.3">
      <c r="D126" s="193"/>
      <c r="E126" s="234">
        <v>116</v>
      </c>
      <c r="F126" s="234">
        <v>0.98767007008796959</v>
      </c>
      <c r="G126" s="193"/>
      <c r="H126" s="234"/>
      <c r="I126" s="234">
        <v>116</v>
      </c>
      <c r="J126" s="234">
        <v>0.98069902151492427</v>
      </c>
    </row>
    <row r="127" spans="4:10" ht="14.4" x14ac:dyDescent="0.3">
      <c r="D127" s="193"/>
      <c r="E127" s="234">
        <v>117</v>
      </c>
      <c r="F127" s="234">
        <v>1.0086874093101728</v>
      </c>
      <c r="G127" s="193"/>
      <c r="H127" s="234"/>
      <c r="I127" s="234">
        <v>117</v>
      </c>
      <c r="J127" s="234">
        <v>0.97257455662846015</v>
      </c>
    </row>
    <row r="128" spans="4:10" ht="14.4" x14ac:dyDescent="0.3">
      <c r="D128" s="193"/>
      <c r="E128" s="234">
        <v>118</v>
      </c>
      <c r="F128" s="234">
        <v>1.0120610314101042</v>
      </c>
      <c r="G128" s="193"/>
      <c r="H128" s="234"/>
      <c r="I128" s="234">
        <v>118</v>
      </c>
      <c r="J128" s="234">
        <v>0.98414785642776792</v>
      </c>
    </row>
    <row r="129" spans="4:10" ht="14.4" x14ac:dyDescent="0.3">
      <c r="D129" s="193"/>
      <c r="E129" s="234">
        <v>119</v>
      </c>
      <c r="F129" s="234">
        <v>1.0067533988715363</v>
      </c>
      <c r="G129" s="193"/>
      <c r="H129" s="234"/>
      <c r="I129" s="234">
        <v>119</v>
      </c>
      <c r="J129" s="234">
        <v>1.0078843265515163</v>
      </c>
    </row>
    <row r="130" spans="4:10" ht="14.4" x14ac:dyDescent="0.3">
      <c r="D130" s="193"/>
      <c r="E130" s="234">
        <v>120</v>
      </c>
      <c r="F130" s="234">
        <v>1.0002563664651019</v>
      </c>
      <c r="G130" s="193"/>
      <c r="H130" s="234"/>
      <c r="I130" s="234">
        <v>120</v>
      </c>
      <c r="J130" s="234">
        <v>0.99145520592894054</v>
      </c>
    </row>
    <row r="131" spans="4:10" ht="14.4" x14ac:dyDescent="0.3">
      <c r="D131" s="193"/>
      <c r="E131" s="234">
        <v>121</v>
      </c>
      <c r="F131" s="234">
        <v>1.0036810205916973</v>
      </c>
      <c r="G131" s="193"/>
      <c r="H131" s="234"/>
      <c r="I131" s="234">
        <v>121</v>
      </c>
      <c r="J131" s="234">
        <v>1.0028373689567116</v>
      </c>
    </row>
    <row r="132" spans="4:10" ht="14.4" x14ac:dyDescent="0.3">
      <c r="D132" s="193"/>
      <c r="E132" s="234">
        <v>122</v>
      </c>
      <c r="F132" s="234">
        <v>0.97619834777317005</v>
      </c>
      <c r="G132" s="193"/>
      <c r="H132" s="234"/>
      <c r="I132" s="234">
        <v>122</v>
      </c>
      <c r="J132" s="234">
        <v>0.96886298465146825</v>
      </c>
    </row>
    <row r="133" spans="4:10" ht="14.4" x14ac:dyDescent="0.3">
      <c r="D133" s="193"/>
      <c r="E133" s="234">
        <v>123</v>
      </c>
      <c r="F133" s="234">
        <v>1.005485014386607</v>
      </c>
      <c r="G133" s="193"/>
      <c r="H133" s="234"/>
      <c r="I133" s="234">
        <v>123</v>
      </c>
      <c r="J133" s="234">
        <v>0.96746911208838848</v>
      </c>
    </row>
    <row r="134" spans="4:10" ht="14.4" x14ac:dyDescent="0.3">
      <c r="D134" s="193"/>
      <c r="E134" s="234">
        <v>124</v>
      </c>
      <c r="F134" s="234">
        <v>1.0384325487541732</v>
      </c>
      <c r="G134" s="193"/>
      <c r="H134" s="234"/>
      <c r="I134" s="234">
        <v>124</v>
      </c>
      <c r="J134" s="234">
        <v>0.98644230085283136</v>
      </c>
    </row>
    <row r="135" spans="4:10" ht="14.4" x14ac:dyDescent="0.3">
      <c r="D135" s="193"/>
      <c r="E135" s="234">
        <v>125</v>
      </c>
      <c r="F135" s="234">
        <v>1.048737706133626</v>
      </c>
      <c r="G135" s="193"/>
      <c r="H135" s="234"/>
      <c r="I135" s="234">
        <v>125</v>
      </c>
      <c r="J135" s="234">
        <v>0.9891493141312403</v>
      </c>
    </row>
    <row r="136" spans="4:10" ht="14.4" x14ac:dyDescent="0.3">
      <c r="D136" s="193"/>
      <c r="E136" s="234">
        <v>126</v>
      </c>
      <c r="F136" s="234">
        <v>0.98745131959797638</v>
      </c>
      <c r="G136" s="193"/>
      <c r="H136" s="234"/>
      <c r="I136" s="234">
        <v>126</v>
      </c>
      <c r="J136" s="234">
        <v>1.0094051425755892</v>
      </c>
    </row>
    <row r="137" spans="4:10" ht="14.4" x14ac:dyDescent="0.3">
      <c r="D137" s="193"/>
      <c r="E137" s="234">
        <v>127</v>
      </c>
      <c r="F137" s="234">
        <v>1.0097421787563616</v>
      </c>
      <c r="G137" s="193"/>
      <c r="H137" s="234"/>
      <c r="I137" s="234">
        <v>127</v>
      </c>
      <c r="J137" s="234">
        <v>1.0160124371463282</v>
      </c>
    </row>
    <row r="138" spans="4:10" ht="14.4" x14ac:dyDescent="0.3">
      <c r="D138" s="193"/>
      <c r="E138" s="234">
        <v>128</v>
      </c>
      <c r="F138" s="234">
        <v>0.99077491199001344</v>
      </c>
      <c r="G138" s="193"/>
      <c r="H138" s="234"/>
      <c r="I138" s="234">
        <v>128</v>
      </c>
      <c r="J138" s="234">
        <v>0.9992733555091009</v>
      </c>
    </row>
    <row r="139" spans="4:10" ht="14.4" x14ac:dyDescent="0.3">
      <c r="D139" s="193"/>
      <c r="E139" s="234">
        <v>129</v>
      </c>
      <c r="F139" s="234">
        <v>0.99855638942208602</v>
      </c>
      <c r="G139" s="193"/>
      <c r="H139" s="234"/>
      <c r="I139" s="234">
        <v>129</v>
      </c>
      <c r="J139" s="234">
        <v>1.0116258974180954</v>
      </c>
    </row>
    <row r="140" spans="4:10" ht="14.4" x14ac:dyDescent="0.3">
      <c r="D140" s="193"/>
      <c r="E140" s="234">
        <v>130</v>
      </c>
      <c r="F140" s="234">
        <v>0.96645294009959248</v>
      </c>
      <c r="G140" s="193"/>
      <c r="H140" s="234"/>
      <c r="I140" s="234">
        <v>130</v>
      </c>
      <c r="J140" s="234">
        <v>0.98788379076161403</v>
      </c>
    </row>
    <row r="141" spans="4:10" ht="14.4" x14ac:dyDescent="0.3">
      <c r="D141" s="193"/>
      <c r="E141" s="234">
        <v>131</v>
      </c>
      <c r="F141" s="234">
        <v>0.99626404806335422</v>
      </c>
      <c r="G141" s="193"/>
      <c r="H141" s="234"/>
      <c r="I141" s="234">
        <v>131</v>
      </c>
      <c r="J141" s="234">
        <v>1.0173220876229558</v>
      </c>
    </row>
    <row r="142" spans="4:10" ht="14.4" x14ac:dyDescent="0.3">
      <c r="D142" s="193"/>
      <c r="E142" s="234">
        <v>132</v>
      </c>
      <c r="F142" s="234">
        <v>1.0040427278126514</v>
      </c>
      <c r="G142" s="193"/>
      <c r="H142" s="234"/>
      <c r="I142" s="234">
        <v>132</v>
      </c>
      <c r="J142" s="234">
        <v>1.0029964191402232</v>
      </c>
    </row>
    <row r="143" spans="4:10" ht="14.4" x14ac:dyDescent="0.3">
      <c r="D143" s="193"/>
      <c r="E143" s="234">
        <v>133</v>
      </c>
      <c r="F143" s="234">
        <v>0.98641289542370691</v>
      </c>
      <c r="G143" s="193"/>
      <c r="H143" s="234"/>
      <c r="I143" s="234">
        <v>133</v>
      </c>
      <c r="J143" s="234">
        <v>0.98096465128032562</v>
      </c>
    </row>
    <row r="144" spans="4:10" ht="14.4" x14ac:dyDescent="0.3">
      <c r="D144" s="193"/>
      <c r="E144" s="234">
        <v>134</v>
      </c>
      <c r="F144" s="234">
        <v>0.98498630550142718</v>
      </c>
      <c r="G144" s="193"/>
      <c r="H144" s="234"/>
      <c r="I144" s="234">
        <v>134</v>
      </c>
      <c r="J144" s="234">
        <v>0.99560007775600945</v>
      </c>
    </row>
    <row r="145" spans="4:10" ht="14.4" x14ac:dyDescent="0.3">
      <c r="D145" s="193"/>
      <c r="E145" s="234">
        <v>135</v>
      </c>
      <c r="F145" s="234">
        <v>0.9906939503122929</v>
      </c>
      <c r="G145" s="193"/>
      <c r="H145" s="234"/>
      <c r="I145" s="234">
        <v>135</v>
      </c>
      <c r="J145" s="234">
        <v>1.0088080059340794</v>
      </c>
    </row>
    <row r="146" spans="4:10" ht="14.4" x14ac:dyDescent="0.3">
      <c r="D146" s="193"/>
      <c r="E146" s="234">
        <v>136</v>
      </c>
      <c r="F146" s="234">
        <v>0.99817362325462633</v>
      </c>
      <c r="G146" s="193"/>
      <c r="H146" s="234"/>
      <c r="I146" s="234">
        <v>136</v>
      </c>
      <c r="J146" s="234">
        <v>0.99298393612130442</v>
      </c>
    </row>
    <row r="147" spans="4:10" ht="14.4" x14ac:dyDescent="0.3">
      <c r="D147" s="193"/>
      <c r="E147" s="234">
        <v>137</v>
      </c>
      <c r="F147" s="234">
        <v>1.0100174263672461</v>
      </c>
      <c r="G147" s="193"/>
      <c r="H147" s="234"/>
      <c r="I147" s="234">
        <v>137</v>
      </c>
      <c r="J147" s="234">
        <v>0.95904368763868697</v>
      </c>
    </row>
    <row r="148" spans="4:10" ht="14.4" x14ac:dyDescent="0.3">
      <c r="D148" s="193"/>
      <c r="E148" s="234">
        <v>138</v>
      </c>
      <c r="F148" s="234">
        <v>0.98491081259643987</v>
      </c>
      <c r="G148" s="193"/>
      <c r="H148" s="234"/>
      <c r="I148" s="234">
        <v>138</v>
      </c>
      <c r="J148" s="234">
        <v>0.98681170882813529</v>
      </c>
    </row>
    <row r="149" spans="4:10" ht="14.4" x14ac:dyDescent="0.3">
      <c r="D149" s="193"/>
      <c r="E149" s="234">
        <v>139</v>
      </c>
      <c r="F149" s="234">
        <v>0.99197089012703521</v>
      </c>
      <c r="G149" s="193"/>
      <c r="H149" s="234"/>
      <c r="I149" s="234">
        <v>139</v>
      </c>
      <c r="J149" s="234">
        <v>0.9660651646262165</v>
      </c>
    </row>
    <row r="150" spans="4:10" ht="14.4" x14ac:dyDescent="0.3">
      <c r="D150" s="193"/>
      <c r="E150" s="234">
        <v>140</v>
      </c>
      <c r="F150" s="234">
        <v>1.0249081101176254</v>
      </c>
      <c r="G150" s="193"/>
      <c r="H150" s="234"/>
      <c r="I150" s="234">
        <v>140</v>
      </c>
      <c r="J150" s="234">
        <v>1.0158816998127131</v>
      </c>
    </row>
    <row r="151" spans="4:10" ht="14.4" x14ac:dyDescent="0.3">
      <c r="D151" s="193"/>
      <c r="E151" s="234">
        <v>141</v>
      </c>
      <c r="F151" s="234">
        <v>0.9821564621184653</v>
      </c>
      <c r="G151" s="193"/>
      <c r="H151" s="234"/>
      <c r="I151" s="234">
        <v>141</v>
      </c>
      <c r="J151" s="234">
        <v>1.0388060428542312</v>
      </c>
    </row>
    <row r="152" spans="4:10" ht="14.4" x14ac:dyDescent="0.3">
      <c r="D152" s="193"/>
      <c r="E152" s="234">
        <v>142</v>
      </c>
      <c r="F152" s="234">
        <v>0.97149311760034041</v>
      </c>
      <c r="G152" s="193"/>
      <c r="H152" s="234"/>
      <c r="I152" s="234">
        <v>142</v>
      </c>
      <c r="J152" s="234">
        <v>0.9830282949330037</v>
      </c>
    </row>
    <row r="153" spans="4:10" ht="14.4" x14ac:dyDescent="0.3">
      <c r="D153" s="193"/>
      <c r="E153" s="234">
        <v>143</v>
      </c>
      <c r="F153" s="234">
        <v>1.0224610021395555</v>
      </c>
      <c r="G153" s="193"/>
      <c r="H153" s="234"/>
      <c r="I153" s="234">
        <v>143</v>
      </c>
      <c r="J153" s="234">
        <v>1.0020990735297388</v>
      </c>
    </row>
    <row r="154" spans="4:10" ht="14.4" x14ac:dyDescent="0.3">
      <c r="D154" s="193"/>
      <c r="E154" s="234">
        <v>144</v>
      </c>
      <c r="F154" s="234">
        <v>1.0222007743077879</v>
      </c>
      <c r="G154" s="193"/>
      <c r="H154" s="234"/>
      <c r="I154" s="234">
        <v>144</v>
      </c>
      <c r="J154" s="234">
        <v>1.0015849325753565</v>
      </c>
    </row>
    <row r="155" spans="4:10" ht="14.4" x14ac:dyDescent="0.3">
      <c r="D155" s="193"/>
      <c r="E155" s="234">
        <v>145</v>
      </c>
      <c r="F155" s="234">
        <v>1.0208045906863774</v>
      </c>
      <c r="G155" s="193"/>
      <c r="H155" s="234"/>
      <c r="I155" s="234">
        <v>145</v>
      </c>
      <c r="J155" s="234">
        <v>0.99240456563099366</v>
      </c>
    </row>
    <row r="156" spans="4:10" ht="14.4" x14ac:dyDescent="0.3">
      <c r="D156" s="193"/>
      <c r="E156" s="234">
        <v>146</v>
      </c>
      <c r="F156" s="234">
        <v>0.98348665060209839</v>
      </c>
      <c r="G156" s="193"/>
      <c r="H156" s="234"/>
      <c r="I156" s="234">
        <v>146</v>
      </c>
      <c r="J156" s="234">
        <v>0.9895645097690462</v>
      </c>
    </row>
    <row r="157" spans="4:10" ht="14.4" x14ac:dyDescent="0.3">
      <c r="D157" s="193"/>
      <c r="E157" s="234">
        <v>147</v>
      </c>
      <c r="F157" s="234">
        <v>1.0218331435056303</v>
      </c>
      <c r="G157" s="193"/>
      <c r="H157" s="234"/>
      <c r="I157" s="234">
        <v>147</v>
      </c>
      <c r="J157" s="234">
        <v>0.99609596884847762</v>
      </c>
    </row>
    <row r="158" spans="4:10" ht="14.4" x14ac:dyDescent="0.3">
      <c r="D158" s="193"/>
      <c r="E158" s="234">
        <v>148</v>
      </c>
      <c r="F158" s="234">
        <v>0.98206145572271231</v>
      </c>
      <c r="G158" s="193"/>
      <c r="H158" s="234"/>
      <c r="I158" s="234">
        <v>148</v>
      </c>
      <c r="J158" s="234">
        <v>1.0030296434077619</v>
      </c>
    </row>
    <row r="159" spans="4:10" ht="14.4" x14ac:dyDescent="0.3">
      <c r="D159" s="193"/>
      <c r="E159" s="234">
        <v>149</v>
      </c>
      <c r="F159" s="234">
        <v>1.0323316310949247</v>
      </c>
      <c r="G159" s="193"/>
      <c r="H159" s="234"/>
      <c r="I159" s="234">
        <v>149</v>
      </c>
      <c r="J159" s="234">
        <v>1.0045988378466788</v>
      </c>
    </row>
    <row r="160" spans="4:10" ht="14.4" x14ac:dyDescent="0.3">
      <c r="D160" s="193"/>
      <c r="E160" s="234">
        <v>150</v>
      </c>
      <c r="F160" s="234">
        <v>0.96405375000529037</v>
      </c>
      <c r="G160" s="193"/>
      <c r="H160" s="234"/>
      <c r="I160" s="234">
        <v>150</v>
      </c>
      <c r="J160" s="234">
        <v>1.0036679862278104</v>
      </c>
    </row>
    <row r="161" spans="4:10" ht="14.4" x14ac:dyDescent="0.3">
      <c r="D161" s="193"/>
      <c r="E161" s="234">
        <v>151</v>
      </c>
      <c r="F161" s="234">
        <v>0.98226857341828633</v>
      </c>
      <c r="G161" s="193"/>
      <c r="H161" s="234"/>
      <c r="I161" s="234">
        <v>151</v>
      </c>
      <c r="J161" s="234">
        <v>0.97859447781867004</v>
      </c>
    </row>
    <row r="162" spans="4:10" ht="14.4" x14ac:dyDescent="0.3">
      <c r="D162" s="193"/>
      <c r="E162" s="234">
        <v>152</v>
      </c>
      <c r="F162" s="234">
        <v>0.97966045789817735</v>
      </c>
      <c r="G162" s="193"/>
      <c r="H162" s="234"/>
      <c r="I162" s="234">
        <v>152</v>
      </c>
      <c r="J162" s="234">
        <v>0.97286804050890907</v>
      </c>
    </row>
    <row r="163" spans="4:10" ht="14.4" x14ac:dyDescent="0.3">
      <c r="D163" s="193"/>
      <c r="E163" s="234">
        <v>153</v>
      </c>
      <c r="F163" s="234">
        <v>0.98715355332633092</v>
      </c>
      <c r="G163" s="193"/>
      <c r="H163" s="234"/>
      <c r="I163" s="234">
        <v>153</v>
      </c>
      <c r="J163" s="234">
        <v>0.97890604488985289</v>
      </c>
    </row>
    <row r="164" spans="4:10" ht="14.4" x14ac:dyDescent="0.3">
      <c r="D164" s="193"/>
      <c r="E164" s="234">
        <v>154</v>
      </c>
      <c r="F164" s="234">
        <v>1.049089813620639</v>
      </c>
      <c r="G164" s="193"/>
      <c r="H164" s="234"/>
      <c r="I164" s="234">
        <v>154</v>
      </c>
      <c r="J164" s="234">
        <v>1.0030699978150481</v>
      </c>
    </row>
    <row r="165" spans="4:10" ht="14.4" x14ac:dyDescent="0.3">
      <c r="D165" s="193"/>
      <c r="E165" s="234">
        <v>155</v>
      </c>
      <c r="F165" s="234">
        <v>0.99753552810782997</v>
      </c>
      <c r="G165" s="193"/>
      <c r="H165" s="234"/>
      <c r="I165" s="234">
        <v>155</v>
      </c>
      <c r="J165" s="234">
        <v>0.9686143860729951</v>
      </c>
    </row>
    <row r="166" spans="4:10" ht="14.4" x14ac:dyDescent="0.3">
      <c r="D166" s="193"/>
      <c r="E166" s="234">
        <v>156</v>
      </c>
      <c r="F166" s="234">
        <v>1.0025708368891044</v>
      </c>
      <c r="G166" s="193"/>
      <c r="H166" s="234"/>
      <c r="I166" s="234">
        <v>156</v>
      </c>
      <c r="J166" s="234">
        <v>0.98518968358072168</v>
      </c>
    </row>
    <row r="167" spans="4:10" ht="14.4" x14ac:dyDescent="0.3">
      <c r="D167" s="193"/>
      <c r="E167" s="234">
        <v>157</v>
      </c>
      <c r="F167" s="234">
        <v>1.028018671645621</v>
      </c>
      <c r="G167" s="193"/>
      <c r="H167" s="234"/>
      <c r="I167" s="234">
        <v>157</v>
      </c>
      <c r="J167" s="234">
        <v>1.0160390967435231</v>
      </c>
    </row>
    <row r="168" spans="4:10" ht="14.4" x14ac:dyDescent="0.3">
      <c r="D168" s="193"/>
      <c r="E168" s="234">
        <v>158</v>
      </c>
      <c r="F168" s="234">
        <v>1.007066218284369</v>
      </c>
      <c r="G168" s="193"/>
      <c r="H168" s="234"/>
      <c r="I168" s="234">
        <v>158</v>
      </c>
      <c r="J168" s="234">
        <v>0.9988507284182202</v>
      </c>
    </row>
    <row r="169" spans="4:10" ht="14.4" x14ac:dyDescent="0.3">
      <c r="D169" s="193"/>
      <c r="E169" s="234">
        <v>159</v>
      </c>
      <c r="F169" s="234">
        <v>1.0111201884449841</v>
      </c>
      <c r="G169" s="193"/>
      <c r="H169" s="234"/>
      <c r="I169" s="234">
        <v>159</v>
      </c>
      <c r="J169" s="234">
        <v>0.99888644543947047</v>
      </c>
    </row>
    <row r="170" spans="4:10" ht="14.4" x14ac:dyDescent="0.3">
      <c r="D170" s="193"/>
      <c r="E170" s="234">
        <v>160</v>
      </c>
      <c r="F170" s="234">
        <v>1.0141859294476983</v>
      </c>
      <c r="G170" s="193"/>
      <c r="H170" s="234"/>
      <c r="I170" s="234">
        <v>160</v>
      </c>
      <c r="J170" s="234">
        <v>0.98537122667136401</v>
      </c>
    </row>
    <row r="171" spans="4:10" ht="14.4" x14ac:dyDescent="0.3">
      <c r="D171" s="193"/>
      <c r="E171" s="234">
        <v>161</v>
      </c>
      <c r="F171" s="234">
        <v>1.0080574029808496</v>
      </c>
      <c r="G171" s="193"/>
      <c r="H171" s="234"/>
      <c r="I171" s="234">
        <v>161</v>
      </c>
      <c r="J171" s="234">
        <v>0.99643501259458223</v>
      </c>
    </row>
    <row r="172" spans="4:10" ht="14.4" x14ac:dyDescent="0.3">
      <c r="D172" s="193"/>
      <c r="E172" s="234">
        <v>162</v>
      </c>
      <c r="F172" s="234">
        <v>1.0097844954031066</v>
      </c>
      <c r="G172" s="193"/>
      <c r="H172" s="234"/>
      <c r="I172" s="234">
        <v>162</v>
      </c>
      <c r="J172" s="234">
        <v>0.98210608131362243</v>
      </c>
    </row>
    <row r="173" spans="4:10" ht="14.4" x14ac:dyDescent="0.3">
      <c r="D173" s="193"/>
      <c r="E173" s="234">
        <v>163</v>
      </c>
      <c r="F173" s="234">
        <v>0.99836862035787544</v>
      </c>
      <c r="G173" s="193"/>
      <c r="H173" s="234"/>
      <c r="I173" s="234">
        <v>163</v>
      </c>
      <c r="J173" s="234">
        <v>0.97181946754427029</v>
      </c>
    </row>
    <row r="174" spans="4:10" ht="14.4" x14ac:dyDescent="0.3">
      <c r="D174" s="193"/>
      <c r="E174" s="234">
        <v>164</v>
      </c>
      <c r="F174" s="234">
        <v>0.98940466740229516</v>
      </c>
      <c r="G174" s="193"/>
      <c r="H174" s="234"/>
      <c r="I174" s="234">
        <v>164</v>
      </c>
      <c r="J174" s="234">
        <v>1.0057495137679338</v>
      </c>
    </row>
    <row r="175" spans="4:10" ht="14.4" x14ac:dyDescent="0.3">
      <c r="D175" s="193"/>
      <c r="E175" s="234">
        <v>165</v>
      </c>
      <c r="F175" s="234">
        <v>0.98436093060237106</v>
      </c>
      <c r="G175" s="193"/>
      <c r="H175" s="234"/>
      <c r="I175" s="234">
        <v>165</v>
      </c>
      <c r="J175" s="234">
        <v>1.0543418926801789</v>
      </c>
    </row>
    <row r="176" spans="4:10" ht="14.4" x14ac:dyDescent="0.3">
      <c r="D176" s="193"/>
      <c r="E176" s="234">
        <v>166</v>
      </c>
      <c r="F176" s="234">
        <v>0.99779877200417511</v>
      </c>
      <c r="G176" s="193"/>
      <c r="H176" s="234"/>
      <c r="I176" s="234">
        <v>166</v>
      </c>
      <c r="J176" s="234">
        <v>1.0394079588289289</v>
      </c>
    </row>
    <row r="177" spans="4:10" ht="14.4" x14ac:dyDescent="0.3">
      <c r="D177" s="193"/>
      <c r="E177" s="234">
        <v>167</v>
      </c>
      <c r="F177" s="234">
        <v>0.97105016336870054</v>
      </c>
      <c r="G177" s="193"/>
      <c r="H177" s="234"/>
      <c r="I177" s="234">
        <v>167</v>
      </c>
      <c r="J177" s="234">
        <v>1.0189946537261043</v>
      </c>
    </row>
    <row r="178" spans="4:10" ht="14.4" x14ac:dyDescent="0.3">
      <c r="D178" s="193"/>
      <c r="E178" s="234">
        <v>168</v>
      </c>
      <c r="F178" s="234">
        <v>0.9826565853439041</v>
      </c>
      <c r="G178" s="193"/>
      <c r="H178" s="234"/>
      <c r="I178" s="234">
        <v>168</v>
      </c>
      <c r="J178" s="234">
        <v>1.0330369281157212</v>
      </c>
    </row>
    <row r="179" spans="4:10" ht="14.4" x14ac:dyDescent="0.3">
      <c r="D179" s="193"/>
      <c r="E179" s="234">
        <v>169</v>
      </c>
      <c r="F179" s="234">
        <v>1.0399777471451965</v>
      </c>
      <c r="G179" s="193"/>
      <c r="H179" s="234"/>
      <c r="I179" s="234">
        <v>169</v>
      </c>
      <c r="J179" s="234">
        <v>0.97437334870412617</v>
      </c>
    </row>
    <row r="180" spans="4:10" ht="14.4" x14ac:dyDescent="0.3">
      <c r="D180" s="193"/>
      <c r="E180" s="234">
        <v>170</v>
      </c>
      <c r="F180" s="234">
        <v>1.0056171915882459</v>
      </c>
      <c r="G180" s="193"/>
      <c r="H180" s="234"/>
      <c r="I180" s="234">
        <v>170</v>
      </c>
      <c r="J180" s="234">
        <v>0.99793648435260063</v>
      </c>
    </row>
    <row r="181" spans="4:10" ht="14.4" x14ac:dyDescent="0.3">
      <c r="D181" s="193"/>
      <c r="E181" s="234">
        <v>171</v>
      </c>
      <c r="F181" s="234">
        <v>0.95533324647527629</v>
      </c>
      <c r="G181" s="193"/>
      <c r="H181" s="234"/>
      <c r="I181" s="234">
        <v>171</v>
      </c>
      <c r="J181" s="234">
        <v>0.99628914929667178</v>
      </c>
    </row>
    <row r="182" spans="4:10" ht="14.4" x14ac:dyDescent="0.3">
      <c r="D182" s="193"/>
      <c r="E182" s="234">
        <v>172</v>
      </c>
      <c r="F182" s="234">
        <v>0.99770931068551238</v>
      </c>
      <c r="G182" s="193"/>
      <c r="H182" s="234"/>
      <c r="I182" s="234">
        <v>172</v>
      </c>
      <c r="J182" s="234">
        <v>0.99080893296003325</v>
      </c>
    </row>
    <row r="183" spans="4:10" ht="14.4" x14ac:dyDescent="0.3">
      <c r="D183" s="193"/>
      <c r="E183" s="234">
        <v>173</v>
      </c>
      <c r="F183" s="234">
        <v>1.001158285374729</v>
      </c>
      <c r="G183" s="193"/>
      <c r="H183" s="234"/>
      <c r="I183" s="234">
        <v>173</v>
      </c>
      <c r="J183" s="234">
        <v>0.99219995971474118</v>
      </c>
    </row>
    <row r="184" spans="4:10" ht="14.4" x14ac:dyDescent="0.3">
      <c r="D184" s="193"/>
      <c r="E184" s="234">
        <v>174</v>
      </c>
      <c r="F184" s="234">
        <v>1.0079206934750424</v>
      </c>
      <c r="G184" s="193"/>
      <c r="H184" s="234"/>
      <c r="I184" s="234">
        <v>174</v>
      </c>
      <c r="J184" s="234">
        <v>1.0168889741954674</v>
      </c>
    </row>
    <row r="185" spans="4:10" ht="14.4" x14ac:dyDescent="0.3">
      <c r="D185" s="193"/>
      <c r="E185" s="234">
        <v>175</v>
      </c>
      <c r="F185" s="234">
        <v>1.0158090113968243</v>
      </c>
      <c r="G185" s="193"/>
      <c r="H185" s="234"/>
      <c r="I185" s="234">
        <v>175</v>
      </c>
      <c r="J185" s="234">
        <v>1.008659528175943</v>
      </c>
    </row>
    <row r="186" spans="4:10" ht="14.4" x14ac:dyDescent="0.3">
      <c r="D186" s="193"/>
      <c r="E186" s="234">
        <v>176</v>
      </c>
      <c r="F186" s="234">
        <v>0.98252924170867095</v>
      </c>
      <c r="G186" s="193"/>
      <c r="H186" s="234"/>
      <c r="I186" s="234">
        <v>176</v>
      </c>
      <c r="J186" s="234">
        <v>1.0009253988619593</v>
      </c>
    </row>
    <row r="187" spans="4:10" ht="14.4" x14ac:dyDescent="0.3">
      <c r="D187" s="193"/>
      <c r="E187" s="234">
        <v>177</v>
      </c>
      <c r="F187" s="234">
        <v>1.0110710294749781</v>
      </c>
      <c r="G187" s="193"/>
      <c r="H187" s="234"/>
      <c r="I187" s="234">
        <v>177</v>
      </c>
      <c r="J187" s="234">
        <v>1.0260767027998769</v>
      </c>
    </row>
    <row r="188" spans="4:10" ht="14.4" x14ac:dyDescent="0.3">
      <c r="D188" s="193"/>
      <c r="E188" s="234">
        <v>178</v>
      </c>
      <c r="F188" s="234">
        <v>0.99982079254884038</v>
      </c>
      <c r="G188" s="193"/>
      <c r="H188" s="234"/>
      <c r="I188" s="234">
        <v>178</v>
      </c>
      <c r="J188" s="234">
        <v>0.98270541433862579</v>
      </c>
    </row>
    <row r="189" spans="4:10" ht="14.4" x14ac:dyDescent="0.3">
      <c r="D189" s="193"/>
      <c r="E189" s="234">
        <v>179</v>
      </c>
      <c r="F189" s="234">
        <v>0.96648538202924417</v>
      </c>
      <c r="G189" s="193"/>
      <c r="H189" s="234"/>
      <c r="I189" s="234">
        <v>179</v>
      </c>
      <c r="J189" s="234">
        <v>1.0243078145525921</v>
      </c>
    </row>
    <row r="190" spans="4:10" ht="14.4" x14ac:dyDescent="0.3">
      <c r="D190" s="193"/>
      <c r="E190" s="234">
        <v>180</v>
      </c>
      <c r="F190" s="234">
        <v>0.99935246164521652</v>
      </c>
      <c r="G190" s="193"/>
      <c r="H190" s="234"/>
      <c r="I190" s="234">
        <v>180</v>
      </c>
      <c r="J190" s="234">
        <v>0.99102535560732496</v>
      </c>
    </row>
    <row r="191" spans="4:10" ht="14.4" x14ac:dyDescent="0.3">
      <c r="D191" s="193"/>
      <c r="E191" s="234">
        <v>181</v>
      </c>
      <c r="F191" s="234">
        <v>0.96285054515758217</v>
      </c>
      <c r="G191" s="193"/>
      <c r="H191" s="234"/>
      <c r="I191" s="234">
        <v>181</v>
      </c>
      <c r="J191" s="234">
        <v>1.0003370260956916</v>
      </c>
    </row>
    <row r="192" spans="4:10" ht="14.4" x14ac:dyDescent="0.3">
      <c r="D192" s="193"/>
      <c r="E192" s="234">
        <v>182</v>
      </c>
      <c r="F192" s="234">
        <v>0.99883539744611638</v>
      </c>
      <c r="G192" s="193"/>
      <c r="H192" s="234"/>
      <c r="I192" s="234">
        <v>182</v>
      </c>
      <c r="J192" s="234">
        <v>1.0140271615037364</v>
      </c>
    </row>
    <row r="193" spans="4:10" ht="14.4" x14ac:dyDescent="0.3">
      <c r="D193" s="193"/>
      <c r="E193" s="234">
        <v>183</v>
      </c>
      <c r="F193" s="234">
        <v>0.97897388586896394</v>
      </c>
      <c r="G193" s="193"/>
      <c r="H193" s="234"/>
      <c r="I193" s="234">
        <v>183</v>
      </c>
      <c r="J193" s="234">
        <v>1.0045400259707506</v>
      </c>
    </row>
    <row r="194" spans="4:10" ht="14.4" x14ac:dyDescent="0.3">
      <c r="D194" s="193"/>
      <c r="E194" s="234">
        <v>184</v>
      </c>
      <c r="F194" s="234">
        <v>0.97974703965213805</v>
      </c>
      <c r="G194" s="193"/>
      <c r="H194" s="234"/>
      <c r="I194" s="234">
        <v>184</v>
      </c>
      <c r="J194" s="234">
        <v>0.98417591014917738</v>
      </c>
    </row>
    <row r="195" spans="4:10" ht="14.4" x14ac:dyDescent="0.3">
      <c r="D195" s="193"/>
      <c r="E195" s="234">
        <v>185</v>
      </c>
      <c r="F195" s="234">
        <v>0.98463684631906512</v>
      </c>
      <c r="G195" s="193"/>
      <c r="H195" s="234"/>
      <c r="I195" s="234">
        <v>185</v>
      </c>
      <c r="J195" s="234">
        <v>1.0068994554661457</v>
      </c>
    </row>
    <row r="196" spans="4:10" ht="14.4" x14ac:dyDescent="0.3">
      <c r="D196" s="193"/>
      <c r="E196" s="234">
        <v>186</v>
      </c>
      <c r="F196" s="234">
        <v>0.98208252211149472</v>
      </c>
      <c r="G196" s="193"/>
      <c r="H196" s="234"/>
      <c r="I196" s="234">
        <v>186</v>
      </c>
      <c r="J196" s="234">
        <v>0.99770386279656531</v>
      </c>
    </row>
    <row r="197" spans="4:10" ht="14.4" x14ac:dyDescent="0.3">
      <c r="D197" s="193"/>
      <c r="E197" s="234">
        <v>187</v>
      </c>
      <c r="F197" s="234">
        <v>0.9998377947207453</v>
      </c>
      <c r="G197" s="193"/>
      <c r="H197" s="234"/>
      <c r="I197" s="234">
        <v>187</v>
      </c>
      <c r="J197" s="234">
        <v>0.96889573297396259</v>
      </c>
    </row>
    <row r="198" spans="4:10" ht="14.4" x14ac:dyDescent="0.3">
      <c r="D198" s="193"/>
      <c r="E198" s="234">
        <v>188</v>
      </c>
      <c r="F198" s="234">
        <v>1.0493460127588303</v>
      </c>
      <c r="G198" s="193"/>
      <c r="H198" s="234"/>
      <c r="I198" s="234">
        <v>188</v>
      </c>
      <c r="J198" s="234">
        <v>1.0155433419174866</v>
      </c>
    </row>
    <row r="199" spans="4:10" ht="14.4" x14ac:dyDescent="0.3">
      <c r="D199" s="193"/>
      <c r="E199" s="234">
        <v>189</v>
      </c>
      <c r="F199" s="234">
        <v>1.0071553047499651</v>
      </c>
      <c r="G199" s="193"/>
      <c r="H199" s="234"/>
      <c r="I199" s="234">
        <v>189</v>
      </c>
      <c r="J199" s="234">
        <v>0.98753862532822967</v>
      </c>
    </row>
    <row r="200" spans="4:10" ht="14.4" x14ac:dyDescent="0.3">
      <c r="D200" s="193"/>
      <c r="E200" s="234">
        <v>190</v>
      </c>
      <c r="F200" s="234">
        <v>0.99819176257302233</v>
      </c>
      <c r="G200" s="193"/>
      <c r="H200" s="234"/>
      <c r="I200" s="234">
        <v>190</v>
      </c>
      <c r="J200" s="234">
        <v>1.003566116033179</v>
      </c>
    </row>
    <row r="201" spans="4:10" ht="14.4" x14ac:dyDescent="0.3">
      <c r="D201" s="193"/>
      <c r="E201" s="234">
        <v>191</v>
      </c>
      <c r="F201" s="234">
        <v>0.98855004121940648</v>
      </c>
      <c r="G201" s="193"/>
      <c r="H201" s="234"/>
      <c r="I201" s="234">
        <v>191</v>
      </c>
      <c r="J201" s="234">
        <v>1.0198329339425722</v>
      </c>
    </row>
    <row r="202" spans="4:10" ht="14.4" x14ac:dyDescent="0.3">
      <c r="D202" s="193"/>
      <c r="E202" s="234">
        <v>192</v>
      </c>
      <c r="F202" s="234">
        <v>1.0103075261354952</v>
      </c>
      <c r="G202" s="193"/>
      <c r="H202" s="234"/>
      <c r="I202" s="234">
        <v>192</v>
      </c>
      <c r="J202" s="234">
        <v>0.96707382405934816</v>
      </c>
    </row>
    <row r="203" spans="4:10" ht="14.4" x14ac:dyDescent="0.3">
      <c r="D203" s="193"/>
      <c r="E203" s="234">
        <v>193</v>
      </c>
      <c r="F203" s="234">
        <v>1.0066032968602019</v>
      </c>
      <c r="G203" s="193"/>
      <c r="H203" s="234"/>
      <c r="I203" s="234">
        <v>193</v>
      </c>
      <c r="J203" s="234">
        <v>0.97706572664902602</v>
      </c>
    </row>
    <row r="204" spans="4:10" ht="14.4" x14ac:dyDescent="0.3">
      <c r="D204" s="193"/>
      <c r="E204" s="234">
        <v>194</v>
      </c>
      <c r="F204" s="234">
        <v>1.0058456111567997</v>
      </c>
      <c r="G204" s="193"/>
      <c r="H204" s="234"/>
      <c r="I204" s="234">
        <v>194</v>
      </c>
      <c r="J204" s="234">
        <v>0.99696547405558478</v>
      </c>
    </row>
    <row r="205" spans="4:10" ht="14.4" x14ac:dyDescent="0.3">
      <c r="D205" s="193"/>
      <c r="E205" s="234">
        <v>195</v>
      </c>
      <c r="F205" s="234">
        <v>1.0124455987001608</v>
      </c>
      <c r="G205" s="193"/>
      <c r="H205" s="234"/>
      <c r="I205" s="234">
        <v>195</v>
      </c>
      <c r="J205" s="234">
        <v>1.0234477610290542</v>
      </c>
    </row>
    <row r="206" spans="4:10" ht="14.4" x14ac:dyDescent="0.3">
      <c r="D206" s="193"/>
      <c r="E206" s="234">
        <v>196</v>
      </c>
      <c r="F206" s="234">
        <v>1.0111560944443738</v>
      </c>
      <c r="G206" s="193"/>
      <c r="H206" s="234"/>
      <c r="I206" s="234">
        <v>196</v>
      </c>
      <c r="J206" s="234">
        <v>1.0072523351627287</v>
      </c>
    </row>
    <row r="207" spans="4:10" ht="14.4" x14ac:dyDescent="0.3">
      <c r="D207" s="193"/>
      <c r="E207" s="234">
        <v>197</v>
      </c>
      <c r="F207" s="234">
        <v>1.0038840654317933</v>
      </c>
      <c r="G207" s="193"/>
      <c r="H207" s="234"/>
      <c r="I207" s="234">
        <v>197</v>
      </c>
      <c r="J207" s="234">
        <v>0.98953498163462295</v>
      </c>
    </row>
    <row r="208" spans="4:10" ht="14.4" x14ac:dyDescent="0.3">
      <c r="D208" s="193"/>
      <c r="E208" s="234">
        <v>198</v>
      </c>
      <c r="F208" s="234">
        <v>1.0176111162053327</v>
      </c>
      <c r="G208" s="193"/>
      <c r="H208" s="234"/>
      <c r="I208" s="234">
        <v>198</v>
      </c>
      <c r="J208" s="234">
        <v>0.98713352125945542</v>
      </c>
    </row>
    <row r="209" spans="4:10" ht="14.4" x14ac:dyDescent="0.3">
      <c r="D209" s="193"/>
      <c r="E209" s="234">
        <v>199</v>
      </c>
      <c r="F209" s="234">
        <v>1.0187137748552433</v>
      </c>
      <c r="G209" s="193"/>
      <c r="H209" s="234"/>
      <c r="I209" s="234">
        <v>199</v>
      </c>
      <c r="J209" s="234">
        <v>0.99955264157214396</v>
      </c>
    </row>
    <row r="210" spans="4:10" ht="14.4" x14ac:dyDescent="0.3">
      <c r="D210" s="193"/>
      <c r="E210" s="234">
        <v>200</v>
      </c>
      <c r="F210" s="234">
        <v>1.0138942927138932</v>
      </c>
      <c r="G210" s="193"/>
      <c r="H210" s="234"/>
      <c r="I210" s="234">
        <v>200</v>
      </c>
      <c r="J210" s="234">
        <v>0.98852785601700621</v>
      </c>
    </row>
    <row r="211" spans="4:10" ht="14.4" x14ac:dyDescent="0.3">
      <c r="D211" s="193"/>
      <c r="E211" s="234">
        <v>201</v>
      </c>
      <c r="F211" s="234">
        <v>0.99179099569513285</v>
      </c>
      <c r="G211" s="193"/>
      <c r="H211" s="234"/>
      <c r="I211" s="234">
        <v>201</v>
      </c>
      <c r="J211" s="234">
        <v>1.0228320204484704</v>
      </c>
    </row>
    <row r="212" spans="4:10" ht="14.4" x14ac:dyDescent="0.3">
      <c r="D212" s="193"/>
      <c r="E212" s="234">
        <v>202</v>
      </c>
      <c r="F212" s="234">
        <v>1.0151759367725852</v>
      </c>
      <c r="G212" s="193"/>
      <c r="H212" s="234"/>
      <c r="I212" s="234">
        <v>202</v>
      </c>
      <c r="J212" s="234">
        <v>0.99671414886237042</v>
      </c>
    </row>
    <row r="213" spans="4:10" ht="14.4" x14ac:dyDescent="0.3">
      <c r="D213" s="193"/>
      <c r="E213" s="234">
        <v>203</v>
      </c>
      <c r="F213" s="234">
        <v>1.0276368795144641</v>
      </c>
      <c r="G213" s="193"/>
      <c r="H213" s="234"/>
      <c r="I213" s="234">
        <v>203</v>
      </c>
      <c r="J213" s="234">
        <v>1.0118946699400737</v>
      </c>
    </row>
    <row r="214" spans="4:10" ht="14.4" x14ac:dyDescent="0.3">
      <c r="D214" s="193"/>
      <c r="E214" s="234">
        <v>204</v>
      </c>
      <c r="F214" s="234">
        <v>0.98230421164825099</v>
      </c>
      <c r="G214" s="193"/>
      <c r="H214" s="234"/>
      <c r="I214" s="234">
        <v>204</v>
      </c>
      <c r="J214" s="234">
        <v>1.0040022830650985</v>
      </c>
    </row>
    <row r="215" spans="4:10" ht="14.4" x14ac:dyDescent="0.3">
      <c r="D215" s="193"/>
      <c r="E215" s="234">
        <v>205</v>
      </c>
      <c r="F215" s="234">
        <v>0.97156569311916807</v>
      </c>
      <c r="G215" s="193"/>
      <c r="H215" s="234"/>
      <c r="I215" s="234">
        <v>205</v>
      </c>
      <c r="J215" s="234">
        <v>0.99953233427329635</v>
      </c>
    </row>
    <row r="216" spans="4:10" ht="14.4" x14ac:dyDescent="0.3">
      <c r="D216" s="193"/>
      <c r="E216" s="234">
        <v>206</v>
      </c>
      <c r="F216" s="234">
        <v>1.0018219161420641</v>
      </c>
      <c r="G216" s="193"/>
      <c r="H216" s="234"/>
      <c r="I216" s="234">
        <v>206</v>
      </c>
      <c r="J216" s="234">
        <v>1.0151341496109503</v>
      </c>
    </row>
    <row r="217" spans="4:10" ht="14.4" x14ac:dyDescent="0.3">
      <c r="D217" s="193"/>
      <c r="E217" s="234">
        <v>207</v>
      </c>
      <c r="F217" s="234">
        <v>0.98709437969322722</v>
      </c>
      <c r="G217" s="193"/>
      <c r="H217" s="234"/>
      <c r="I217" s="234">
        <v>207</v>
      </c>
      <c r="J217" s="234">
        <v>0.97835338224211343</v>
      </c>
    </row>
    <row r="218" spans="4:10" ht="14.4" x14ac:dyDescent="0.3">
      <c r="D218" s="193"/>
      <c r="E218" s="234">
        <v>208</v>
      </c>
      <c r="F218" s="234">
        <v>0.99910470302860055</v>
      </c>
      <c r="G218" s="193"/>
      <c r="H218" s="234"/>
      <c r="I218" s="234">
        <v>208</v>
      </c>
      <c r="J218" s="234">
        <v>1.0069075956441262</v>
      </c>
    </row>
    <row r="219" spans="4:10" ht="14.4" x14ac:dyDescent="0.3">
      <c r="D219" s="193"/>
      <c r="E219" s="234">
        <v>209</v>
      </c>
      <c r="F219" s="234">
        <v>1.0267159245713808</v>
      </c>
      <c r="G219" s="193"/>
      <c r="H219" s="234"/>
      <c r="I219" s="234">
        <v>209</v>
      </c>
      <c r="J219" s="234">
        <v>0.99453139738448137</v>
      </c>
    </row>
    <row r="220" spans="4:10" ht="14.4" x14ac:dyDescent="0.3">
      <c r="D220" s="193"/>
      <c r="E220" s="234">
        <v>210</v>
      </c>
      <c r="F220" s="234">
        <v>1.0006797002400432</v>
      </c>
      <c r="G220" s="193"/>
      <c r="H220" s="234"/>
      <c r="I220" s="234">
        <v>210</v>
      </c>
      <c r="J220" s="234">
        <v>1.02593755514598</v>
      </c>
    </row>
    <row r="221" spans="4:10" ht="14.4" x14ac:dyDescent="0.3">
      <c r="D221" s="193"/>
      <c r="E221" s="234">
        <v>211</v>
      </c>
      <c r="F221" s="234">
        <v>1.0069262718509806</v>
      </c>
      <c r="G221" s="193"/>
      <c r="H221" s="234"/>
      <c r="I221" s="234">
        <v>211</v>
      </c>
      <c r="J221" s="234">
        <v>1.0142687711899712</v>
      </c>
    </row>
    <row r="222" spans="4:10" ht="14.4" x14ac:dyDescent="0.3">
      <c r="D222" s="193"/>
      <c r="E222" s="234">
        <v>212</v>
      </c>
      <c r="F222" s="234">
        <v>0.97586101887361509</v>
      </c>
      <c r="G222" s="193"/>
      <c r="H222" s="234"/>
      <c r="I222" s="234">
        <v>212</v>
      </c>
      <c r="J222" s="234">
        <v>1.0339769333724111</v>
      </c>
    </row>
    <row r="223" spans="4:10" ht="14.4" x14ac:dyDescent="0.3">
      <c r="D223" s="193"/>
      <c r="E223" s="234">
        <v>213</v>
      </c>
      <c r="F223" s="234">
        <v>1.0018829714641806</v>
      </c>
      <c r="G223" s="193"/>
      <c r="H223" s="234"/>
      <c r="I223" s="234">
        <v>213</v>
      </c>
      <c r="J223" s="234">
        <v>0.99603397224955659</v>
      </c>
    </row>
    <row r="224" spans="4:10" ht="14.4" x14ac:dyDescent="0.3">
      <c r="D224" s="193"/>
      <c r="E224" s="234">
        <v>214</v>
      </c>
      <c r="F224" s="234">
        <v>0.99420713466217481</v>
      </c>
      <c r="G224" s="193"/>
      <c r="H224" s="234"/>
      <c r="I224" s="234">
        <v>214</v>
      </c>
      <c r="J224" s="234">
        <v>0.99914861972324376</v>
      </c>
    </row>
    <row r="225" spans="4:10" ht="14.4" x14ac:dyDescent="0.3">
      <c r="D225" s="193"/>
      <c r="E225" s="234">
        <v>215</v>
      </c>
      <c r="F225" s="234">
        <v>1.0254300323309391</v>
      </c>
      <c r="G225" s="193"/>
      <c r="H225" s="234"/>
      <c r="I225" s="234">
        <v>215</v>
      </c>
      <c r="J225" s="234">
        <v>1.0157621580435483</v>
      </c>
    </row>
    <row r="226" spans="4:10" ht="14.4" x14ac:dyDescent="0.3">
      <c r="D226" s="193"/>
      <c r="E226" s="234">
        <v>216</v>
      </c>
      <c r="F226" s="234">
        <v>1.0321665369690423</v>
      </c>
      <c r="G226" s="193"/>
      <c r="H226" s="234"/>
      <c r="I226" s="234">
        <v>216</v>
      </c>
      <c r="J226" s="234">
        <v>1.0030141436533715</v>
      </c>
    </row>
    <row r="227" spans="4:10" ht="14.4" x14ac:dyDescent="0.3">
      <c r="D227" s="193"/>
      <c r="E227" s="234">
        <v>217</v>
      </c>
      <c r="F227" s="234">
        <v>0.9773754912177498</v>
      </c>
      <c r="G227" s="193"/>
      <c r="H227" s="234"/>
      <c r="I227" s="234">
        <v>217</v>
      </c>
      <c r="J227" s="234">
        <v>0.98817070665858386</v>
      </c>
    </row>
    <row r="228" spans="4:10" ht="14.4" x14ac:dyDescent="0.3">
      <c r="D228" s="193"/>
      <c r="E228" s="234">
        <v>218</v>
      </c>
      <c r="F228" s="234">
        <v>0.97079125034296387</v>
      </c>
      <c r="G228" s="193"/>
      <c r="H228" s="234"/>
      <c r="I228" s="234">
        <v>218</v>
      </c>
      <c r="J228" s="234">
        <v>0.98610114456455433</v>
      </c>
    </row>
    <row r="229" spans="4:10" ht="14.4" x14ac:dyDescent="0.3">
      <c r="D229" s="193"/>
      <c r="E229" s="234">
        <v>219</v>
      </c>
      <c r="F229" s="234">
        <v>1.0074055325652465</v>
      </c>
      <c r="G229" s="193"/>
      <c r="H229" s="234"/>
      <c r="I229" s="234">
        <v>219</v>
      </c>
      <c r="J229" s="234">
        <v>0.97000876025128391</v>
      </c>
    </row>
    <row r="230" spans="4:10" ht="14.4" x14ac:dyDescent="0.3">
      <c r="D230" s="193"/>
      <c r="E230" s="234">
        <v>220</v>
      </c>
      <c r="F230" s="234">
        <v>1.0083619718088042</v>
      </c>
      <c r="G230" s="193"/>
      <c r="H230" s="234"/>
      <c r="I230" s="234">
        <v>220</v>
      </c>
      <c r="J230" s="234">
        <v>1.0195005556076611</v>
      </c>
    </row>
    <row r="231" spans="4:10" ht="14.4" x14ac:dyDescent="0.3">
      <c r="D231" s="193"/>
      <c r="E231" s="234">
        <v>221</v>
      </c>
      <c r="F231" s="234">
        <v>0.99597873302633921</v>
      </c>
      <c r="G231" s="193"/>
      <c r="H231" s="234"/>
      <c r="I231" s="234">
        <v>221</v>
      </c>
      <c r="J231" s="234">
        <v>0.99716064804581572</v>
      </c>
    </row>
    <row r="232" spans="4:10" ht="14.4" x14ac:dyDescent="0.3">
      <c r="D232" s="193"/>
      <c r="E232" s="234">
        <v>222</v>
      </c>
      <c r="F232" s="234">
        <v>1.0031265982031026</v>
      </c>
      <c r="G232" s="193"/>
      <c r="H232" s="234"/>
      <c r="I232" s="234">
        <v>222</v>
      </c>
      <c r="J232" s="234">
        <v>0.98570713852960479</v>
      </c>
    </row>
    <row r="233" spans="4:10" ht="14.4" x14ac:dyDescent="0.3">
      <c r="D233" s="193"/>
      <c r="E233" s="234">
        <v>223</v>
      </c>
      <c r="F233" s="234">
        <v>1.0033989018327627</v>
      </c>
      <c r="G233" s="193"/>
      <c r="H233" s="234"/>
      <c r="I233" s="234">
        <v>223</v>
      </c>
      <c r="J233" s="234">
        <v>0.9782853256490841</v>
      </c>
    </row>
    <row r="234" spans="4:10" ht="14.4" x14ac:dyDescent="0.3">
      <c r="D234" s="193"/>
      <c r="E234" s="234">
        <v>224</v>
      </c>
      <c r="F234" s="234">
        <v>0.99036512922533404</v>
      </c>
      <c r="G234" s="193"/>
      <c r="H234" s="234"/>
      <c r="I234" s="234">
        <v>224</v>
      </c>
      <c r="J234" s="234">
        <v>1.0028712790368908</v>
      </c>
    </row>
    <row r="235" spans="4:10" ht="14.4" x14ac:dyDescent="0.3">
      <c r="D235" s="193"/>
      <c r="E235" s="234">
        <v>225</v>
      </c>
      <c r="F235" s="234">
        <v>1.0071550481845515</v>
      </c>
      <c r="G235" s="193"/>
      <c r="H235" s="234"/>
      <c r="I235" s="234">
        <v>225</v>
      </c>
      <c r="J235" s="234">
        <v>1.0243340099862286</v>
      </c>
    </row>
    <row r="236" spans="4:10" ht="14.4" x14ac:dyDescent="0.3">
      <c r="D236" s="193"/>
      <c r="E236" s="234">
        <v>226</v>
      </c>
      <c r="F236" s="234">
        <v>1.0192410087693176</v>
      </c>
      <c r="G236" s="193"/>
      <c r="H236" s="234"/>
      <c r="I236" s="234">
        <v>226</v>
      </c>
      <c r="J236" s="234">
        <v>1.0248650980582654</v>
      </c>
    </row>
    <row r="237" spans="4:10" ht="14.4" x14ac:dyDescent="0.3">
      <c r="D237" s="193"/>
      <c r="E237" s="234">
        <v>227</v>
      </c>
      <c r="F237" s="234">
        <v>0.99806228502428318</v>
      </c>
      <c r="G237" s="193"/>
      <c r="H237" s="234"/>
      <c r="I237" s="234">
        <v>227</v>
      </c>
      <c r="J237" s="234">
        <v>0.95639811297483901</v>
      </c>
    </row>
    <row r="238" spans="4:10" ht="14.4" x14ac:dyDescent="0.3">
      <c r="D238" s="193"/>
      <c r="E238" s="234">
        <v>228</v>
      </c>
      <c r="F238" s="234">
        <v>1.0467656970692383</v>
      </c>
      <c r="G238" s="193"/>
      <c r="H238" s="234"/>
      <c r="I238" s="234">
        <v>228</v>
      </c>
      <c r="J238" s="234">
        <v>0.98774548998230316</v>
      </c>
    </row>
    <row r="239" spans="4:10" ht="14.4" x14ac:dyDescent="0.3">
      <c r="D239" s="193"/>
      <c r="E239" s="234">
        <v>229</v>
      </c>
      <c r="F239" s="234">
        <v>1.0394260086877256</v>
      </c>
      <c r="G239" s="193"/>
      <c r="H239" s="234"/>
      <c r="I239" s="234">
        <v>229</v>
      </c>
      <c r="J239" s="234">
        <v>1.0207739073726465</v>
      </c>
    </row>
    <row r="240" spans="4:10" ht="14.4" x14ac:dyDescent="0.3">
      <c r="D240" s="193"/>
      <c r="E240" s="234">
        <v>230</v>
      </c>
      <c r="F240" s="234">
        <v>1.0103372623865234</v>
      </c>
      <c r="G240" s="193"/>
      <c r="H240" s="234"/>
      <c r="I240" s="234">
        <v>230</v>
      </c>
      <c r="J240" s="234">
        <v>1.0268389215390263</v>
      </c>
    </row>
    <row r="241" spans="4:10" ht="14.4" x14ac:dyDescent="0.3">
      <c r="D241" s="193"/>
      <c r="E241" s="234">
        <v>231</v>
      </c>
      <c r="F241" s="234">
        <v>0.99605634629473083</v>
      </c>
      <c r="G241" s="193"/>
      <c r="H241" s="234"/>
      <c r="I241" s="234">
        <v>231</v>
      </c>
      <c r="J241" s="234">
        <v>1.0135550232143697</v>
      </c>
    </row>
    <row r="242" spans="4:10" ht="14.4" x14ac:dyDescent="0.3">
      <c r="D242" s="193"/>
      <c r="E242" s="234">
        <v>232</v>
      </c>
      <c r="F242" s="234">
        <v>1.008444772774209</v>
      </c>
      <c r="G242" s="193"/>
      <c r="H242" s="234"/>
      <c r="I242" s="234">
        <v>232</v>
      </c>
      <c r="J242" s="234">
        <v>1.008982790521546</v>
      </c>
    </row>
    <row r="243" spans="4:10" ht="14.4" x14ac:dyDescent="0.3">
      <c r="D243" s="193"/>
      <c r="E243" s="234">
        <v>233</v>
      </c>
      <c r="F243" s="234">
        <v>0.95784630186353226</v>
      </c>
      <c r="G243" s="193"/>
      <c r="H243" s="234"/>
      <c r="I243" s="234">
        <v>233</v>
      </c>
      <c r="J243" s="234">
        <v>0.98579671539440561</v>
      </c>
    </row>
    <row r="244" spans="4:10" ht="14.4" x14ac:dyDescent="0.3">
      <c r="D244" s="193"/>
      <c r="E244" s="234">
        <v>234</v>
      </c>
      <c r="F244" s="234">
        <v>1.0282307520249583</v>
      </c>
      <c r="G244" s="193"/>
      <c r="H244" s="234"/>
      <c r="I244" s="234">
        <v>234</v>
      </c>
      <c r="J244" s="234">
        <v>1.0432047488214222</v>
      </c>
    </row>
    <row r="245" spans="4:10" ht="14.4" x14ac:dyDescent="0.3">
      <c r="D245" s="193"/>
      <c r="E245" s="234">
        <v>235</v>
      </c>
      <c r="F245" s="234">
        <v>1.0070089724749811</v>
      </c>
      <c r="G245" s="193"/>
      <c r="H245" s="234"/>
      <c r="I245" s="234">
        <v>235</v>
      </c>
      <c r="J245" s="234">
        <v>0.99620324501784274</v>
      </c>
    </row>
    <row r="246" spans="4:10" ht="14.4" x14ac:dyDescent="0.3">
      <c r="D246" s="193"/>
      <c r="E246" s="234">
        <v>236</v>
      </c>
      <c r="F246" s="234">
        <v>0.97856590544281885</v>
      </c>
      <c r="G246" s="193"/>
      <c r="H246" s="234"/>
      <c r="I246" s="234">
        <v>236</v>
      </c>
      <c r="J246" s="234">
        <v>0.98912527096990888</v>
      </c>
    </row>
    <row r="247" spans="4:10" ht="14.4" x14ac:dyDescent="0.3">
      <c r="D247" s="193"/>
      <c r="E247" s="234">
        <v>237</v>
      </c>
      <c r="F247" s="234">
        <v>1.0136324243249848</v>
      </c>
      <c r="G247" s="193"/>
      <c r="H247" s="234"/>
      <c r="I247" s="234">
        <v>237</v>
      </c>
      <c r="J247" s="234">
        <v>0.98629292916605305</v>
      </c>
    </row>
    <row r="248" spans="4:10" ht="14.4" x14ac:dyDescent="0.3">
      <c r="D248" s="193"/>
      <c r="E248" s="234">
        <v>238</v>
      </c>
      <c r="F248" s="234">
        <v>1.0359626121361569</v>
      </c>
      <c r="G248" s="193"/>
      <c r="H248" s="234"/>
      <c r="I248" s="234">
        <v>238</v>
      </c>
      <c r="J248" s="234">
        <v>0.9819316180299934</v>
      </c>
    </row>
    <row r="249" spans="4:10" ht="14.4" x14ac:dyDescent="0.3">
      <c r="D249" s="193"/>
      <c r="E249" s="234">
        <v>239</v>
      </c>
      <c r="F249" s="234">
        <v>1.0243227303178581</v>
      </c>
      <c r="G249" s="193"/>
      <c r="H249" s="234"/>
      <c r="I249" s="234">
        <v>239</v>
      </c>
      <c r="J249" s="234">
        <v>0.98768110490318772</v>
      </c>
    </row>
    <row r="250" spans="4:10" ht="14.4" x14ac:dyDescent="0.3">
      <c r="D250" s="193"/>
      <c r="E250" s="234">
        <v>240</v>
      </c>
      <c r="F250" s="234">
        <v>1.0143110636012591</v>
      </c>
      <c r="G250" s="193"/>
      <c r="H250" s="234"/>
      <c r="I250" s="234">
        <v>240</v>
      </c>
      <c r="J250" s="234">
        <v>0.9786134502394167</v>
      </c>
    </row>
    <row r="251" spans="4:10" ht="14.4" x14ac:dyDescent="0.3">
      <c r="D251" s="193"/>
      <c r="E251" s="234">
        <v>241</v>
      </c>
      <c r="F251" s="234">
        <v>0.98668037239766027</v>
      </c>
      <c r="G251" s="193"/>
      <c r="H251" s="234"/>
      <c r="I251" s="234">
        <v>241</v>
      </c>
      <c r="J251" s="234">
        <v>0.98004480271064254</v>
      </c>
    </row>
    <row r="252" spans="4:10" ht="14.4" x14ac:dyDescent="0.3">
      <c r="D252" s="193"/>
      <c r="E252" s="234">
        <v>242</v>
      </c>
      <c r="F252" s="234">
        <v>1.007774243189492</v>
      </c>
      <c r="G252" s="193"/>
      <c r="H252" s="234"/>
      <c r="I252" s="234">
        <v>242</v>
      </c>
      <c r="J252" s="234">
        <v>1.0018227428484525</v>
      </c>
    </row>
    <row r="253" spans="4:10" ht="14.4" x14ac:dyDescent="0.3">
      <c r="D253" s="193"/>
      <c r="E253" s="234">
        <v>243</v>
      </c>
      <c r="F253" s="234">
        <v>0.97677393971225002</v>
      </c>
      <c r="G253" s="193"/>
      <c r="H253" s="234"/>
      <c r="I253" s="234">
        <v>243</v>
      </c>
      <c r="J253" s="234">
        <v>1.0189622903925672</v>
      </c>
    </row>
    <row r="254" spans="4:10" ht="14.4" x14ac:dyDescent="0.3">
      <c r="D254" s="193"/>
      <c r="E254" s="234">
        <v>244</v>
      </c>
      <c r="F254" s="234">
        <v>1.0026544978753429</v>
      </c>
      <c r="G254" s="193"/>
      <c r="H254" s="234"/>
      <c r="I254" s="234">
        <v>244</v>
      </c>
      <c r="J254" s="234">
        <v>0.96225996896700261</v>
      </c>
    </row>
    <row r="255" spans="4:10" ht="14.4" x14ac:dyDescent="0.3">
      <c r="D255" s="193"/>
      <c r="E255" s="234">
        <v>245</v>
      </c>
      <c r="F255" s="234">
        <v>1.007042577045379</v>
      </c>
      <c r="G255" s="193"/>
      <c r="H255" s="234"/>
      <c r="I255" s="234">
        <v>245</v>
      </c>
      <c r="J255" s="234">
        <v>0.98621871442439357</v>
      </c>
    </row>
    <row r="256" spans="4:10" ht="14.4" x14ac:dyDescent="0.3">
      <c r="D256" s="193"/>
      <c r="E256" s="234">
        <v>246</v>
      </c>
      <c r="F256" s="234">
        <v>1.008943639647701</v>
      </c>
      <c r="G256" s="193"/>
      <c r="H256" s="234"/>
      <c r="I256" s="234">
        <v>246</v>
      </c>
      <c r="J256" s="234">
        <v>0.97760591594537349</v>
      </c>
    </row>
    <row r="257" spans="4:10" ht="14.4" x14ac:dyDescent="0.3">
      <c r="D257" s="193"/>
      <c r="E257" s="234">
        <v>247</v>
      </c>
      <c r="F257" s="234">
        <v>1.0426307038398979</v>
      </c>
      <c r="G257" s="193"/>
      <c r="H257" s="234"/>
      <c r="I257" s="234">
        <v>247</v>
      </c>
      <c r="J257" s="234">
        <v>1.0037161958792653</v>
      </c>
    </row>
    <row r="258" spans="4:10" ht="14.4" x14ac:dyDescent="0.3">
      <c r="D258" s="193"/>
      <c r="E258" s="234">
        <v>248</v>
      </c>
      <c r="F258" s="234">
        <v>1.0173749870772826</v>
      </c>
      <c r="G258" s="193"/>
      <c r="H258" s="234"/>
      <c r="I258" s="234">
        <v>248</v>
      </c>
      <c r="J258" s="234">
        <v>1.003572545935129</v>
      </c>
    </row>
    <row r="259" spans="4:10" ht="14.4" x14ac:dyDescent="0.3">
      <c r="D259" s="193"/>
      <c r="E259" s="234">
        <v>249</v>
      </c>
      <c r="F259" s="234">
        <v>1.0079343862019827</v>
      </c>
      <c r="G259" s="193"/>
      <c r="H259" s="234"/>
      <c r="I259" s="234">
        <v>249</v>
      </c>
      <c r="J259" s="234">
        <v>0.99632786350170666</v>
      </c>
    </row>
    <row r="260" spans="4:10" ht="14.4" x14ac:dyDescent="0.3">
      <c r="D260" s="193"/>
      <c r="E260" s="234">
        <v>250</v>
      </c>
      <c r="F260" s="234">
        <v>0.9795009973977099</v>
      </c>
      <c r="G260" s="193"/>
      <c r="H260" s="234"/>
      <c r="I260" s="234">
        <v>250</v>
      </c>
      <c r="J260" s="234">
        <v>1.0232106932995713</v>
      </c>
    </row>
    <row r="261" spans="4:10" ht="14.4" x14ac:dyDescent="0.3">
      <c r="D261" s="193"/>
      <c r="E261" s="234">
        <v>251</v>
      </c>
      <c r="F261" s="234">
        <v>0.96861247468465461</v>
      </c>
      <c r="G261" s="193"/>
      <c r="H261" s="234"/>
      <c r="I261" s="234">
        <v>251</v>
      </c>
      <c r="J261" s="234">
        <v>1.012136055309715</v>
      </c>
    </row>
    <row r="262" spans="4:10" ht="14.4" x14ac:dyDescent="0.3">
      <c r="D262" s="193"/>
      <c r="E262" s="234">
        <v>252</v>
      </c>
      <c r="F262" s="234">
        <v>1.0171737854333696</v>
      </c>
      <c r="G262" s="193"/>
      <c r="H262" s="234"/>
      <c r="I262" s="234">
        <v>252</v>
      </c>
      <c r="J262" s="234">
        <v>0.99733364845630645</v>
      </c>
    </row>
    <row r="263" spans="4:10" ht="14.4" x14ac:dyDescent="0.3">
      <c r="D263" s="193"/>
      <c r="E263" s="234">
        <v>253</v>
      </c>
      <c r="F263" s="234">
        <v>0.96814884846303628</v>
      </c>
      <c r="G263" s="193"/>
      <c r="H263" s="234"/>
      <c r="I263" s="234">
        <v>253</v>
      </c>
      <c r="J263" s="234">
        <v>1.0047392685931449</v>
      </c>
    </row>
    <row r="264" spans="4:10" ht="14.4" x14ac:dyDescent="0.3">
      <c r="D264" s="193"/>
      <c r="E264" s="234">
        <v>254</v>
      </c>
      <c r="F264" s="234">
        <v>0.99919428181253411</v>
      </c>
      <c r="G264" s="193"/>
      <c r="H264" s="234"/>
      <c r="I264" s="234">
        <v>254</v>
      </c>
      <c r="J264" s="234">
        <v>0.99484079203240006</v>
      </c>
    </row>
    <row r="265" spans="4:10" ht="14.4" x14ac:dyDescent="0.3">
      <c r="D265" s="193"/>
      <c r="E265" s="234">
        <v>255</v>
      </c>
      <c r="F265" s="234">
        <v>1.0491351743870558</v>
      </c>
      <c r="G265" s="193"/>
      <c r="H265" s="234"/>
      <c r="I265" s="234">
        <v>255</v>
      </c>
      <c r="J265" s="234">
        <v>1.0033719699181549</v>
      </c>
    </row>
    <row r="266" spans="4:10" ht="14.4" x14ac:dyDescent="0.3">
      <c r="D266" s="193"/>
      <c r="E266" s="234">
        <v>256</v>
      </c>
      <c r="F266" s="234">
        <v>0.99852155150752397</v>
      </c>
      <c r="G266" s="193"/>
      <c r="H266" s="234"/>
      <c r="I266" s="234">
        <v>256</v>
      </c>
      <c r="J266" s="234">
        <v>0.99802355239099194</v>
      </c>
    </row>
    <row r="267" spans="4:10" ht="14.4" x14ac:dyDescent="0.3">
      <c r="D267" s="193"/>
      <c r="E267" s="234">
        <v>257</v>
      </c>
      <c r="F267" s="234">
        <v>0.9634085582345514</v>
      </c>
      <c r="G267" s="193"/>
      <c r="H267" s="234"/>
      <c r="I267" s="234">
        <v>257</v>
      </c>
      <c r="J267" s="234">
        <v>1.0049854067721655</v>
      </c>
    </row>
    <row r="268" spans="4:10" ht="14.4" x14ac:dyDescent="0.3">
      <c r="D268" s="193"/>
      <c r="E268" s="234">
        <v>258</v>
      </c>
      <c r="F268" s="234">
        <v>0.95341885200818044</v>
      </c>
      <c r="G268" s="193"/>
      <c r="H268" s="234"/>
      <c r="I268" s="234">
        <v>258</v>
      </c>
      <c r="J268" s="234">
        <v>0.99744267564955269</v>
      </c>
    </row>
    <row r="269" spans="4:10" ht="14.4" x14ac:dyDescent="0.3">
      <c r="D269" s="193"/>
      <c r="E269" s="234">
        <v>259</v>
      </c>
      <c r="F269" s="234">
        <v>0.98211625196445629</v>
      </c>
      <c r="G269" s="193"/>
      <c r="H269" s="234"/>
      <c r="I269" s="234">
        <v>259</v>
      </c>
      <c r="J269" s="234">
        <v>0.97335974327092745</v>
      </c>
    </row>
    <row r="270" spans="4:10" ht="14.4" x14ac:dyDescent="0.3">
      <c r="D270" s="193"/>
      <c r="E270" s="234">
        <v>260</v>
      </c>
      <c r="F270" s="234">
        <v>0.9996597161891686</v>
      </c>
      <c r="G270" s="193"/>
      <c r="H270" s="234"/>
      <c r="I270" s="234">
        <v>260</v>
      </c>
      <c r="J270" s="234">
        <v>0.98462904013496211</v>
      </c>
    </row>
    <row r="271" spans="4:10" ht="14.4" x14ac:dyDescent="0.3">
      <c r="D271" s="193"/>
      <c r="E271" s="234">
        <v>261</v>
      </c>
      <c r="F271" s="234">
        <v>1.0168002240733101</v>
      </c>
      <c r="G271" s="193"/>
      <c r="H271" s="234"/>
      <c r="I271" s="234">
        <v>261</v>
      </c>
      <c r="J271" s="234">
        <v>1.0220250164486013</v>
      </c>
    </row>
    <row r="272" spans="4:10" ht="14.4" x14ac:dyDescent="0.3">
      <c r="D272" s="193"/>
      <c r="E272" s="234">
        <v>262</v>
      </c>
      <c r="F272" s="234">
        <v>1.0215332056723556</v>
      </c>
      <c r="G272" s="193"/>
      <c r="H272" s="234"/>
      <c r="I272" s="234">
        <v>262</v>
      </c>
      <c r="J272" s="234">
        <v>1.0308467486137209</v>
      </c>
    </row>
    <row r="273" spans="4:10" ht="14.4" x14ac:dyDescent="0.3">
      <c r="D273" s="193"/>
      <c r="E273" s="234">
        <v>263</v>
      </c>
      <c r="F273" s="234">
        <v>0.9908554305825229</v>
      </c>
      <c r="G273" s="193"/>
      <c r="H273" s="234"/>
      <c r="I273" s="234">
        <v>263</v>
      </c>
      <c r="J273" s="234">
        <v>0.98517796106098932</v>
      </c>
    </row>
    <row r="274" spans="4:10" ht="14.4" x14ac:dyDescent="0.3">
      <c r="D274" s="193"/>
      <c r="E274" s="234">
        <v>264</v>
      </c>
      <c r="F274" s="234">
        <v>0.99100989345975588</v>
      </c>
      <c r="G274" s="193"/>
      <c r="H274" s="234"/>
      <c r="I274" s="234">
        <v>264</v>
      </c>
      <c r="J274" s="234">
        <v>1.0040345099181214</v>
      </c>
    </row>
    <row r="275" spans="4:10" ht="14.4" x14ac:dyDescent="0.3">
      <c r="D275" s="193"/>
      <c r="E275" s="234">
        <v>265</v>
      </c>
      <c r="F275" s="234">
        <v>0.99846987148755939</v>
      </c>
      <c r="G275" s="193"/>
      <c r="H275" s="234"/>
      <c r="I275" s="234">
        <v>265</v>
      </c>
      <c r="J275" s="234">
        <v>1.0202053091935843</v>
      </c>
    </row>
    <row r="276" spans="4:10" ht="14.4" x14ac:dyDescent="0.3">
      <c r="D276" s="193"/>
      <c r="E276" s="234">
        <v>266</v>
      </c>
      <c r="F276" s="234">
        <v>1.0064333655451609</v>
      </c>
      <c r="G276" s="193"/>
      <c r="H276" s="234"/>
      <c r="I276" s="234">
        <v>266</v>
      </c>
      <c r="J276" s="234">
        <v>1.0311007356208333</v>
      </c>
    </row>
    <row r="277" spans="4:10" ht="14.4" x14ac:dyDescent="0.3">
      <c r="D277" s="193"/>
      <c r="E277" s="234">
        <v>267</v>
      </c>
      <c r="F277" s="234">
        <v>0.99288176190186861</v>
      </c>
      <c r="G277" s="193"/>
      <c r="H277" s="234"/>
      <c r="I277" s="234">
        <v>267</v>
      </c>
      <c r="J277" s="234">
        <v>0.99149964493188358</v>
      </c>
    </row>
    <row r="278" spans="4:10" ht="14.4" x14ac:dyDescent="0.3">
      <c r="D278" s="193"/>
      <c r="E278" s="234">
        <v>268</v>
      </c>
      <c r="F278" s="234">
        <v>1.0175158022303841</v>
      </c>
      <c r="G278" s="193"/>
      <c r="H278" s="234"/>
      <c r="I278" s="234">
        <v>268</v>
      </c>
      <c r="J278" s="234">
        <v>0.95509739469499155</v>
      </c>
    </row>
    <row r="279" spans="4:10" ht="14.4" x14ac:dyDescent="0.3">
      <c r="D279" s="193"/>
      <c r="E279" s="234">
        <v>269</v>
      </c>
      <c r="F279" s="234">
        <v>1.0159502865139978</v>
      </c>
      <c r="G279" s="193"/>
      <c r="H279" s="234"/>
      <c r="I279" s="234">
        <v>269</v>
      </c>
      <c r="J279" s="234">
        <v>0.99261482979636351</v>
      </c>
    </row>
    <row r="280" spans="4:10" ht="14.4" x14ac:dyDescent="0.3">
      <c r="D280" s="193"/>
      <c r="E280" s="234">
        <v>270</v>
      </c>
      <c r="F280" s="234">
        <v>0.96334339287480864</v>
      </c>
      <c r="G280" s="193"/>
      <c r="H280" s="234"/>
      <c r="I280" s="234">
        <v>270</v>
      </c>
      <c r="J280" s="234">
        <v>1.0001770907021903</v>
      </c>
    </row>
    <row r="281" spans="4:10" ht="14.4" x14ac:dyDescent="0.3">
      <c r="D281" s="193"/>
      <c r="E281" s="234">
        <v>271</v>
      </c>
      <c r="F281" s="234">
        <v>1.0101605086847423</v>
      </c>
      <c r="G281" s="193"/>
      <c r="H281" s="234"/>
      <c r="I281" s="234">
        <v>271</v>
      </c>
      <c r="J281" s="234">
        <v>0.99969711470344969</v>
      </c>
    </row>
    <row r="282" spans="4:10" ht="14.4" x14ac:dyDescent="0.3">
      <c r="D282" s="193"/>
      <c r="E282" s="234">
        <v>272</v>
      </c>
      <c r="F282" s="234">
        <v>0.99596753075244593</v>
      </c>
      <c r="G282" s="193"/>
      <c r="H282" s="234"/>
      <c r="I282" s="234">
        <v>272</v>
      </c>
      <c r="J282" s="234">
        <v>1.0098257817487608</v>
      </c>
    </row>
    <row r="283" spans="4:10" ht="14.4" x14ac:dyDescent="0.3">
      <c r="D283" s="193"/>
      <c r="E283" s="234">
        <v>273</v>
      </c>
      <c r="F283" s="234">
        <v>1.0100196800194832</v>
      </c>
      <c r="G283" s="193"/>
      <c r="H283" s="234"/>
      <c r="I283" s="234">
        <v>273</v>
      </c>
      <c r="J283" s="234">
        <v>1.0060669713705341</v>
      </c>
    </row>
    <row r="284" spans="4:10" ht="14.4" x14ac:dyDescent="0.3">
      <c r="D284" s="193"/>
      <c r="E284" s="234">
        <v>274</v>
      </c>
      <c r="F284" s="234">
        <v>1.0120125806810929</v>
      </c>
      <c r="G284" s="193"/>
      <c r="H284" s="234"/>
      <c r="I284" s="234">
        <v>274</v>
      </c>
      <c r="J284" s="234">
        <v>1.021939624752713</v>
      </c>
    </row>
    <row r="285" spans="4:10" ht="14.4" x14ac:dyDescent="0.3">
      <c r="D285" s="193"/>
      <c r="E285" s="234">
        <v>275</v>
      </c>
      <c r="F285" s="234">
        <v>0.98039623857045599</v>
      </c>
      <c r="G285" s="193"/>
      <c r="H285" s="234"/>
      <c r="I285" s="234">
        <v>275</v>
      </c>
      <c r="J285" s="234">
        <v>1.006378790158976</v>
      </c>
    </row>
    <row r="286" spans="4:10" ht="14.4" x14ac:dyDescent="0.3">
      <c r="D286" s="193"/>
      <c r="E286" s="234">
        <v>276</v>
      </c>
      <c r="F286" s="234">
        <v>0.96411007044273445</v>
      </c>
      <c r="G286" s="193"/>
      <c r="H286" s="234"/>
      <c r="I286" s="234">
        <v>276</v>
      </c>
      <c r="J286" s="234">
        <v>0.99849156551914353</v>
      </c>
    </row>
    <row r="287" spans="4:10" ht="14.4" x14ac:dyDescent="0.3">
      <c r="D287" s="193"/>
      <c r="E287" s="234">
        <v>277</v>
      </c>
      <c r="F287" s="234">
        <v>0.99393415834023846</v>
      </c>
      <c r="G287" s="193"/>
      <c r="H287" s="234"/>
      <c r="I287" s="234">
        <v>277</v>
      </c>
      <c r="J287" s="234">
        <v>1.0263481039783402</v>
      </c>
    </row>
    <row r="288" spans="4:10" ht="14.4" x14ac:dyDescent="0.3">
      <c r="D288" s="193"/>
      <c r="E288" s="234">
        <v>278</v>
      </c>
      <c r="F288" s="234">
        <v>0.98097327744320051</v>
      </c>
      <c r="G288" s="193"/>
      <c r="H288" s="234"/>
      <c r="I288" s="234">
        <v>278</v>
      </c>
      <c r="J288" s="234">
        <v>0.99722845224271717</v>
      </c>
    </row>
    <row r="289" spans="4:10" ht="14.4" x14ac:dyDescent="0.3">
      <c r="D289" s="193"/>
      <c r="E289" s="234">
        <v>279</v>
      </c>
      <c r="F289" s="234">
        <v>0.98477377048580494</v>
      </c>
      <c r="G289" s="193"/>
      <c r="H289" s="234"/>
      <c r="I289" s="234">
        <v>279</v>
      </c>
      <c r="J289" s="234">
        <v>0.98785051938632684</v>
      </c>
    </row>
    <row r="290" spans="4:10" ht="14.4" x14ac:dyDescent="0.3">
      <c r="D290" s="193"/>
      <c r="E290" s="234">
        <v>280</v>
      </c>
      <c r="F290" s="234">
        <v>0.99702967300856582</v>
      </c>
      <c r="G290" s="193"/>
      <c r="H290" s="234"/>
      <c r="I290" s="234">
        <v>280</v>
      </c>
      <c r="J290" s="234">
        <v>0.99121530427632909</v>
      </c>
    </row>
    <row r="291" spans="4:10" ht="14.4" x14ac:dyDescent="0.3">
      <c r="D291" s="193"/>
      <c r="E291" s="234">
        <v>281</v>
      </c>
      <c r="F291" s="234">
        <v>1.0070622451948841</v>
      </c>
      <c r="G291" s="193"/>
      <c r="H291" s="234"/>
      <c r="I291" s="234">
        <v>281</v>
      </c>
      <c r="J291" s="234">
        <v>1.0189517600136009</v>
      </c>
    </row>
    <row r="292" spans="4:10" ht="14.4" x14ac:dyDescent="0.3">
      <c r="D292" s="193"/>
      <c r="E292" s="234">
        <v>282</v>
      </c>
      <c r="F292" s="234">
        <v>1.0036675357187692</v>
      </c>
      <c r="G292" s="193"/>
      <c r="H292" s="234"/>
      <c r="I292" s="234">
        <v>282</v>
      </c>
      <c r="J292" s="234">
        <v>0.97347960005228884</v>
      </c>
    </row>
    <row r="293" spans="4:10" ht="14.4" x14ac:dyDescent="0.3">
      <c r="D293" s="193"/>
      <c r="E293" s="234">
        <v>283</v>
      </c>
      <c r="F293" s="234">
        <v>1.0075843814097452</v>
      </c>
      <c r="G293" s="193"/>
      <c r="H293" s="234"/>
      <c r="I293" s="234">
        <v>283</v>
      </c>
      <c r="J293" s="234">
        <v>1.0344797292822698</v>
      </c>
    </row>
    <row r="294" spans="4:10" ht="14.4" x14ac:dyDescent="0.3">
      <c r="D294" s="193"/>
      <c r="E294" s="234">
        <v>284</v>
      </c>
      <c r="F294" s="234">
        <v>0.98170578264576136</v>
      </c>
      <c r="G294" s="193"/>
      <c r="H294" s="234"/>
      <c r="I294" s="234">
        <v>284</v>
      </c>
      <c r="J294" s="234">
        <v>0.98215267199591194</v>
      </c>
    </row>
    <row r="295" spans="4:10" ht="14.4" x14ac:dyDescent="0.3">
      <c r="D295" s="193"/>
      <c r="E295" s="234">
        <v>285</v>
      </c>
      <c r="F295" s="234">
        <v>1.0287859873330805</v>
      </c>
      <c r="G295" s="193"/>
      <c r="H295" s="234"/>
      <c r="I295" s="234">
        <v>285</v>
      </c>
      <c r="J295" s="234">
        <v>1.0365971759191053</v>
      </c>
    </row>
    <row r="296" spans="4:10" ht="14.4" x14ac:dyDescent="0.3">
      <c r="D296" s="193"/>
      <c r="E296" s="234">
        <v>286</v>
      </c>
      <c r="F296" s="234">
        <v>1.0019151054301136</v>
      </c>
      <c r="G296" s="193"/>
      <c r="H296" s="234"/>
      <c r="I296" s="234">
        <v>286</v>
      </c>
      <c r="J296" s="234">
        <v>1.0185401821281796</v>
      </c>
    </row>
    <row r="297" spans="4:10" ht="14.4" x14ac:dyDescent="0.3">
      <c r="D297" s="193"/>
      <c r="E297" s="234">
        <v>287</v>
      </c>
      <c r="F297" s="234">
        <v>0.99758867878478308</v>
      </c>
      <c r="G297" s="193"/>
      <c r="H297" s="234"/>
      <c r="I297" s="234">
        <v>287</v>
      </c>
      <c r="J297" s="234">
        <v>1.0252886333594338</v>
      </c>
    </row>
    <row r="298" spans="4:10" ht="14.4" x14ac:dyDescent="0.3">
      <c r="D298" s="193"/>
      <c r="E298" s="234">
        <v>288</v>
      </c>
      <c r="F298" s="234">
        <v>1.0004391757934206</v>
      </c>
      <c r="G298" s="193"/>
      <c r="H298" s="234"/>
      <c r="I298" s="234">
        <v>288</v>
      </c>
      <c r="J298" s="234">
        <v>1.0207087703347808</v>
      </c>
    </row>
    <row r="299" spans="4:10" ht="14.4" x14ac:dyDescent="0.3">
      <c r="D299" s="193"/>
      <c r="E299" s="234">
        <v>289</v>
      </c>
      <c r="F299" s="234">
        <v>1.0071602798620864</v>
      </c>
      <c r="G299" s="193"/>
      <c r="H299" s="234"/>
      <c r="I299" s="234">
        <v>289</v>
      </c>
      <c r="J299" s="234">
        <v>0.99784544773721762</v>
      </c>
    </row>
    <row r="300" spans="4:10" ht="14.4" x14ac:dyDescent="0.3">
      <c r="D300" s="193"/>
      <c r="E300" s="234">
        <v>290</v>
      </c>
      <c r="F300" s="234">
        <v>0.99111009698154628</v>
      </c>
      <c r="G300" s="193"/>
      <c r="H300" s="234"/>
      <c r="I300" s="234">
        <v>290</v>
      </c>
      <c r="J300" s="234">
        <v>0.98321037427555735</v>
      </c>
    </row>
    <row r="301" spans="4:10" ht="14.4" x14ac:dyDescent="0.3">
      <c r="D301" s="193"/>
      <c r="E301" s="234">
        <v>291</v>
      </c>
      <c r="F301" s="234">
        <v>1.0036116398518129</v>
      </c>
      <c r="G301" s="193"/>
      <c r="H301" s="234"/>
      <c r="I301" s="234">
        <v>291</v>
      </c>
      <c r="J301" s="234">
        <v>1.0208321269927119</v>
      </c>
    </row>
    <row r="302" spans="4:10" ht="14.4" x14ac:dyDescent="0.3">
      <c r="D302" s="193"/>
      <c r="E302" s="234">
        <v>292</v>
      </c>
      <c r="F302" s="234">
        <v>1.0255481970071512</v>
      </c>
      <c r="G302" s="193"/>
      <c r="H302" s="234"/>
      <c r="I302" s="234">
        <v>292</v>
      </c>
      <c r="J302" s="234">
        <v>0.99613809838243139</v>
      </c>
    </row>
    <row r="303" spans="4:10" ht="14.4" x14ac:dyDescent="0.3">
      <c r="D303" s="193"/>
      <c r="E303" s="234">
        <v>293</v>
      </c>
      <c r="F303" s="234">
        <v>0.99635797470843468</v>
      </c>
      <c r="G303" s="193"/>
      <c r="H303" s="234"/>
      <c r="I303" s="234">
        <v>293</v>
      </c>
      <c r="J303" s="234">
        <v>1.0113131028469247</v>
      </c>
    </row>
    <row r="304" spans="4:10" ht="14.4" x14ac:dyDescent="0.3">
      <c r="D304" s="193"/>
      <c r="E304" s="234">
        <v>294</v>
      </c>
      <c r="F304" s="234">
        <v>1.0391743807819958</v>
      </c>
      <c r="G304" s="193"/>
      <c r="H304" s="234"/>
      <c r="I304" s="234">
        <v>294</v>
      </c>
      <c r="J304" s="234">
        <v>0.99743478572605537</v>
      </c>
    </row>
    <row r="305" spans="4:10" ht="14.4" x14ac:dyDescent="0.3">
      <c r="D305" s="193"/>
      <c r="E305" s="234">
        <v>295</v>
      </c>
      <c r="F305" s="234">
        <v>0.99820694056607706</v>
      </c>
      <c r="G305" s="193"/>
      <c r="H305" s="234"/>
      <c r="I305" s="234">
        <v>295</v>
      </c>
      <c r="J305" s="234">
        <v>1.0167319828454482</v>
      </c>
    </row>
    <row r="306" spans="4:10" ht="14.4" x14ac:dyDescent="0.3">
      <c r="D306" s="193"/>
      <c r="E306" s="234">
        <v>296</v>
      </c>
      <c r="F306" s="234">
        <v>0.96903362985287655</v>
      </c>
      <c r="G306" s="193"/>
      <c r="H306" s="234"/>
      <c r="I306" s="234">
        <v>296</v>
      </c>
      <c r="J306" s="234">
        <v>1.0066884625722663</v>
      </c>
    </row>
    <row r="307" spans="4:10" ht="14.4" x14ac:dyDescent="0.3">
      <c r="D307" s="193"/>
      <c r="E307" s="234">
        <v>297</v>
      </c>
      <c r="F307" s="234">
        <v>0.98928563386249146</v>
      </c>
      <c r="G307" s="193"/>
      <c r="H307" s="234"/>
      <c r="I307" s="234">
        <v>297</v>
      </c>
      <c r="J307" s="234">
        <v>0.96619004783857121</v>
      </c>
    </row>
    <row r="308" spans="4:10" ht="14.4" x14ac:dyDescent="0.3">
      <c r="D308" s="193"/>
      <c r="E308" s="234">
        <v>298</v>
      </c>
      <c r="F308" s="234">
        <v>1.0184808627407644</v>
      </c>
      <c r="G308" s="193"/>
      <c r="H308" s="234"/>
      <c r="I308" s="234">
        <v>298</v>
      </c>
      <c r="J308" s="234">
        <v>1.0058712042374189</v>
      </c>
    </row>
    <row r="309" spans="4:10" ht="14.4" x14ac:dyDescent="0.3">
      <c r="D309" s="193"/>
      <c r="E309" s="234">
        <v>299</v>
      </c>
      <c r="F309" s="234">
        <v>0.98850637324192503</v>
      </c>
      <c r="G309" s="193"/>
      <c r="H309" s="234"/>
      <c r="I309" s="234">
        <v>299</v>
      </c>
      <c r="J309" s="234">
        <v>1.0204415174073675</v>
      </c>
    </row>
    <row r="310" spans="4:10" ht="14.4" x14ac:dyDescent="0.3">
      <c r="D310" s="193"/>
      <c r="E310" s="234">
        <v>300</v>
      </c>
      <c r="F310" s="234">
        <v>1.0043634365138003</v>
      </c>
      <c r="G310" s="193"/>
      <c r="H310" s="234"/>
      <c r="I310" s="234">
        <v>300</v>
      </c>
      <c r="J310" s="234">
        <v>0.99112221445811166</v>
      </c>
    </row>
    <row r="311" spans="4:10" ht="14.4" x14ac:dyDescent="0.3">
      <c r="D311" s="193"/>
      <c r="E311" s="234">
        <v>301</v>
      </c>
      <c r="F311" s="234">
        <v>1.0326951420433486</v>
      </c>
      <c r="G311" s="193"/>
      <c r="H311" s="234"/>
      <c r="I311" s="234">
        <v>301</v>
      </c>
      <c r="J311" s="234">
        <v>0.9727981307353728</v>
      </c>
    </row>
    <row r="312" spans="4:10" ht="14.4" x14ac:dyDescent="0.3">
      <c r="D312" s="193"/>
      <c r="E312" s="234">
        <v>302</v>
      </c>
      <c r="F312" s="234">
        <v>0.97058408301359755</v>
      </c>
      <c r="G312" s="193"/>
      <c r="H312" s="234"/>
      <c r="I312" s="234">
        <v>302</v>
      </c>
      <c r="J312" s="234">
        <v>0.98439618327854095</v>
      </c>
    </row>
    <row r="313" spans="4:10" ht="14.4" x14ac:dyDescent="0.3">
      <c r="D313" s="193"/>
      <c r="E313" s="234">
        <v>303</v>
      </c>
      <c r="F313" s="234">
        <v>1.0091049093276445</v>
      </c>
      <c r="G313" s="193"/>
      <c r="H313" s="234"/>
      <c r="I313" s="234">
        <v>303</v>
      </c>
      <c r="J313" s="234">
        <v>1.0272991051934506</v>
      </c>
    </row>
    <row r="314" spans="4:10" ht="14.4" x14ac:dyDescent="0.3">
      <c r="D314" s="193"/>
      <c r="E314" s="234">
        <v>304</v>
      </c>
      <c r="F314" s="234">
        <v>1.0169574389533078</v>
      </c>
      <c r="G314" s="193"/>
      <c r="H314" s="234"/>
      <c r="I314" s="234">
        <v>304</v>
      </c>
      <c r="J314" s="234">
        <v>1.0127579453759084</v>
      </c>
    </row>
    <row r="315" spans="4:10" ht="14.4" x14ac:dyDescent="0.3">
      <c r="D315" s="193"/>
      <c r="E315" s="234">
        <v>305</v>
      </c>
      <c r="F315" s="234">
        <v>1.0047170946084403</v>
      </c>
      <c r="G315" s="193"/>
      <c r="H315" s="234"/>
      <c r="I315" s="234">
        <v>305</v>
      </c>
      <c r="J315" s="234">
        <v>0.99016396914071758</v>
      </c>
    </row>
    <row r="316" spans="4:10" ht="14.4" x14ac:dyDescent="0.3">
      <c r="D316" s="193"/>
      <c r="E316" s="234">
        <v>306</v>
      </c>
      <c r="F316" s="234">
        <v>0.99786142965437785</v>
      </c>
      <c r="G316" s="193"/>
      <c r="H316" s="234"/>
      <c r="I316" s="234">
        <v>306</v>
      </c>
      <c r="J316" s="234">
        <v>1.0092764505571297</v>
      </c>
    </row>
    <row r="317" spans="4:10" ht="14.4" x14ac:dyDescent="0.3">
      <c r="D317" s="193"/>
      <c r="E317" s="234">
        <v>307</v>
      </c>
      <c r="F317" s="234">
        <v>0.96360222588617328</v>
      </c>
      <c r="G317" s="193"/>
      <c r="H317" s="234"/>
      <c r="I317" s="234">
        <v>307</v>
      </c>
      <c r="J317" s="234">
        <v>1.010760525974906</v>
      </c>
    </row>
    <row r="318" spans="4:10" ht="14.4" x14ac:dyDescent="0.3">
      <c r="D318" s="193"/>
      <c r="E318" s="234">
        <v>308</v>
      </c>
      <c r="F318" s="234">
        <v>1.0082149273954264</v>
      </c>
      <c r="G318" s="193"/>
      <c r="H318" s="234"/>
      <c r="I318" s="234">
        <v>308</v>
      </c>
      <c r="J318" s="234">
        <v>1.0399207126133634</v>
      </c>
    </row>
    <row r="319" spans="4:10" ht="14.4" x14ac:dyDescent="0.3">
      <c r="D319" s="193"/>
      <c r="E319" s="234">
        <v>309</v>
      </c>
      <c r="F319" s="234">
        <v>1.0146128243895016</v>
      </c>
      <c r="G319" s="193"/>
      <c r="H319" s="234"/>
      <c r="I319" s="234">
        <v>309</v>
      </c>
      <c r="J319" s="234">
        <v>1.0336527878231319</v>
      </c>
    </row>
    <row r="320" spans="4:10" ht="14.4" x14ac:dyDescent="0.3">
      <c r="D320" s="193"/>
      <c r="E320" s="234">
        <v>310</v>
      </c>
      <c r="F320" s="234">
        <v>0.97754570361864435</v>
      </c>
      <c r="G320" s="193"/>
      <c r="H320" s="234"/>
      <c r="I320" s="234">
        <v>310</v>
      </c>
      <c r="J320" s="234">
        <v>0.95987722064360725</v>
      </c>
    </row>
    <row r="321" spans="4:10" ht="14.4" x14ac:dyDescent="0.3">
      <c r="D321" s="193"/>
      <c r="E321" s="234">
        <v>311</v>
      </c>
      <c r="F321" s="234">
        <v>1.0002025638859937</v>
      </c>
      <c r="G321" s="193"/>
      <c r="H321" s="234"/>
      <c r="I321" s="234">
        <v>311</v>
      </c>
      <c r="J321" s="234">
        <v>1.0091307204309692</v>
      </c>
    </row>
    <row r="322" spans="4:10" ht="14.4" x14ac:dyDescent="0.3">
      <c r="D322" s="193"/>
      <c r="E322" s="234">
        <v>312</v>
      </c>
      <c r="F322" s="234">
        <v>0.99090437549931132</v>
      </c>
      <c r="G322" s="193"/>
      <c r="H322" s="234"/>
      <c r="I322" s="234">
        <v>312</v>
      </c>
      <c r="J322" s="234">
        <v>1.0076360922806147</v>
      </c>
    </row>
    <row r="323" spans="4:10" ht="14.4" x14ac:dyDescent="0.3">
      <c r="D323" s="193"/>
      <c r="E323" s="234">
        <v>313</v>
      </c>
      <c r="F323" s="234">
        <v>0.97273249620586955</v>
      </c>
      <c r="G323" s="193"/>
      <c r="H323" s="234"/>
      <c r="I323" s="234">
        <v>313</v>
      </c>
      <c r="J323" s="234">
        <v>1.0163751375139758</v>
      </c>
    </row>
    <row r="324" spans="4:10" ht="14.4" x14ac:dyDescent="0.3">
      <c r="D324" s="193"/>
      <c r="E324" s="234">
        <v>314</v>
      </c>
      <c r="F324" s="234">
        <v>0.99478584615758026</v>
      </c>
      <c r="G324" s="193"/>
      <c r="H324" s="234"/>
      <c r="I324" s="234">
        <v>314</v>
      </c>
      <c r="J324" s="234">
        <v>1.0263843636413388</v>
      </c>
    </row>
    <row r="325" spans="4:10" ht="14.4" x14ac:dyDescent="0.3">
      <c r="D325" s="193"/>
      <c r="E325" s="234">
        <v>315</v>
      </c>
      <c r="F325" s="234">
        <v>0.98990868069911442</v>
      </c>
      <c r="G325" s="193"/>
      <c r="H325" s="234"/>
      <c r="I325" s="234">
        <v>315</v>
      </c>
      <c r="J325" s="234">
        <v>1.0285725550999012</v>
      </c>
    </row>
    <row r="326" spans="4:10" ht="14.4" x14ac:dyDescent="0.3">
      <c r="D326" s="193"/>
      <c r="E326" s="234">
        <v>316</v>
      </c>
      <c r="F326" s="234">
        <v>0.99347441772316614</v>
      </c>
      <c r="G326" s="193"/>
      <c r="H326" s="234"/>
      <c r="I326" s="234">
        <v>316</v>
      </c>
      <c r="J326" s="234">
        <v>0.98098327759425408</v>
      </c>
    </row>
    <row r="327" spans="4:10" ht="14.4" x14ac:dyDescent="0.3">
      <c r="D327" s="193"/>
      <c r="E327" s="234">
        <v>317</v>
      </c>
      <c r="F327" s="234">
        <v>1.0100055003869353</v>
      </c>
      <c r="G327" s="193"/>
      <c r="H327" s="234"/>
      <c r="I327" s="234">
        <v>317</v>
      </c>
      <c r="J327" s="234">
        <v>1.0252852132661809</v>
      </c>
    </row>
    <row r="328" spans="4:10" ht="14.4" x14ac:dyDescent="0.3">
      <c r="D328" s="193"/>
      <c r="E328" s="234">
        <v>318</v>
      </c>
      <c r="F328" s="234">
        <v>1.0205395854202992</v>
      </c>
      <c r="G328" s="193"/>
      <c r="H328" s="234"/>
      <c r="I328" s="234">
        <v>318</v>
      </c>
      <c r="J328" s="234">
        <v>1.0134047584733044</v>
      </c>
    </row>
    <row r="329" spans="4:10" ht="14.4" x14ac:dyDescent="0.3">
      <c r="D329" s="193"/>
      <c r="E329" s="234">
        <v>319</v>
      </c>
      <c r="F329" s="234">
        <v>1.0257394475803363</v>
      </c>
      <c r="G329" s="193"/>
      <c r="H329" s="234"/>
      <c r="I329" s="234">
        <v>319</v>
      </c>
      <c r="J329" s="234">
        <v>1.0192711830996597</v>
      </c>
    </row>
    <row r="330" spans="4:10" ht="14.4" x14ac:dyDescent="0.3">
      <c r="D330" s="193"/>
      <c r="E330" s="234">
        <v>320</v>
      </c>
      <c r="F330" s="234">
        <v>1.0090288895440971</v>
      </c>
      <c r="G330" s="193"/>
      <c r="H330" s="234"/>
      <c r="I330" s="234">
        <v>320</v>
      </c>
      <c r="J330" s="234">
        <v>0.99461961922589759</v>
      </c>
    </row>
    <row r="331" spans="4:10" ht="14.4" x14ac:dyDescent="0.3">
      <c r="D331" s="193"/>
      <c r="E331" s="234">
        <v>321</v>
      </c>
      <c r="F331" s="234">
        <v>0.97630732874382886</v>
      </c>
      <c r="G331" s="193"/>
      <c r="H331" s="234"/>
      <c r="I331" s="234">
        <v>321</v>
      </c>
      <c r="J331" s="234">
        <v>0.9952016933714164</v>
      </c>
    </row>
    <row r="332" spans="4:10" ht="14.4" x14ac:dyDescent="0.3">
      <c r="D332" s="193"/>
      <c r="E332" s="234">
        <v>322</v>
      </c>
      <c r="F332" s="234">
        <v>1.0474380745470535</v>
      </c>
      <c r="G332" s="193"/>
      <c r="H332" s="234"/>
      <c r="I332" s="234">
        <v>322</v>
      </c>
      <c r="J332" s="234">
        <v>1.0249815557805957</v>
      </c>
    </row>
    <row r="333" spans="4:10" ht="14.4" x14ac:dyDescent="0.3">
      <c r="D333" s="193"/>
      <c r="E333" s="234">
        <v>323</v>
      </c>
      <c r="F333" s="234">
        <v>1.014817645816682</v>
      </c>
      <c r="G333" s="193"/>
      <c r="H333" s="234"/>
      <c r="I333" s="234">
        <v>323</v>
      </c>
      <c r="J333" s="234">
        <v>1.0024410286101268</v>
      </c>
    </row>
    <row r="334" spans="4:10" ht="14.4" x14ac:dyDescent="0.3">
      <c r="D334" s="193"/>
      <c r="E334" s="234">
        <v>324</v>
      </c>
      <c r="F334" s="234">
        <v>1.0115356640112034</v>
      </c>
      <c r="G334" s="193"/>
      <c r="H334" s="234"/>
      <c r="I334" s="234">
        <v>324</v>
      </c>
      <c r="J334" s="234">
        <v>0.99144623688854583</v>
      </c>
    </row>
    <row r="335" spans="4:10" ht="14.4" x14ac:dyDescent="0.3">
      <c r="D335" s="193"/>
      <c r="E335" s="234">
        <v>325</v>
      </c>
      <c r="F335" s="234">
        <v>0.97328123277080447</v>
      </c>
      <c r="G335" s="193"/>
      <c r="H335" s="234"/>
      <c r="I335" s="234">
        <v>325</v>
      </c>
      <c r="J335" s="234">
        <v>1.0121465208667926</v>
      </c>
    </row>
    <row r="336" spans="4:10" ht="14.4" x14ac:dyDescent="0.3">
      <c r="D336" s="193"/>
      <c r="E336" s="234">
        <v>326</v>
      </c>
      <c r="F336" s="234">
        <v>0.99071472385841708</v>
      </c>
      <c r="G336" s="193"/>
      <c r="H336" s="234"/>
      <c r="I336" s="234">
        <v>326</v>
      </c>
      <c r="J336" s="234">
        <v>0.97582428907121987</v>
      </c>
    </row>
    <row r="337" spans="4:10" ht="14.4" x14ac:dyDescent="0.3">
      <c r="D337" s="193"/>
      <c r="E337" s="234">
        <v>327</v>
      </c>
      <c r="F337" s="234">
        <v>1.0119403323776262</v>
      </c>
      <c r="G337" s="193"/>
      <c r="H337" s="234"/>
      <c r="I337" s="234">
        <v>327</v>
      </c>
      <c r="J337" s="234">
        <v>1.0199972628075986</v>
      </c>
    </row>
    <row r="338" spans="4:10" ht="14.4" x14ac:dyDescent="0.3">
      <c r="D338" s="193"/>
      <c r="E338" s="234">
        <v>328</v>
      </c>
      <c r="F338" s="234">
        <v>0.98529741664664727</v>
      </c>
      <c r="G338" s="193"/>
      <c r="H338" s="234"/>
      <c r="I338" s="234">
        <v>328</v>
      </c>
      <c r="J338" s="234">
        <v>1.0111048623431991</v>
      </c>
    </row>
    <row r="339" spans="4:10" ht="14.4" x14ac:dyDescent="0.3">
      <c r="D339" s="193"/>
      <c r="E339" s="234">
        <v>329</v>
      </c>
      <c r="F339" s="234">
        <v>1.0122443465888749</v>
      </c>
      <c r="G339" s="193"/>
      <c r="H339" s="234"/>
      <c r="I339" s="234">
        <v>329</v>
      </c>
      <c r="J339" s="234">
        <v>1.0142111221108987</v>
      </c>
    </row>
    <row r="340" spans="4:10" ht="14.4" x14ac:dyDescent="0.3">
      <c r="D340" s="193"/>
      <c r="E340" s="234">
        <v>330</v>
      </c>
      <c r="F340" s="234">
        <v>1.0201229554146023</v>
      </c>
      <c r="G340" s="193"/>
      <c r="H340" s="234"/>
      <c r="I340" s="234">
        <v>330</v>
      </c>
      <c r="J340" s="234">
        <v>1.0082656111432127</v>
      </c>
    </row>
    <row r="341" spans="4:10" ht="14.4" x14ac:dyDescent="0.3">
      <c r="D341" s="193"/>
      <c r="E341" s="234">
        <v>331</v>
      </c>
      <c r="F341" s="234">
        <v>1.0079828198637175</v>
      </c>
      <c r="G341" s="193"/>
      <c r="H341" s="234"/>
      <c r="I341" s="234">
        <v>331</v>
      </c>
      <c r="J341" s="234">
        <v>0.99628431404374429</v>
      </c>
    </row>
    <row r="342" spans="4:10" ht="14.4" x14ac:dyDescent="0.3">
      <c r="D342" s="193"/>
      <c r="E342" s="234">
        <v>332</v>
      </c>
      <c r="F342" s="234">
        <v>0.97218454659799802</v>
      </c>
      <c r="G342" s="193"/>
      <c r="H342" s="234"/>
      <c r="I342" s="234">
        <v>332</v>
      </c>
      <c r="J342" s="234">
        <v>0.99645099882549026</v>
      </c>
    </row>
    <row r="343" spans="4:10" ht="14.4" x14ac:dyDescent="0.3">
      <c r="D343" s="193"/>
      <c r="E343" s="234">
        <v>333</v>
      </c>
      <c r="F343" s="234">
        <v>0.98059150946363793</v>
      </c>
      <c r="G343" s="193"/>
      <c r="H343" s="234"/>
      <c r="I343" s="234">
        <v>333</v>
      </c>
      <c r="J343" s="234">
        <v>1.0078758647628452</v>
      </c>
    </row>
    <row r="344" spans="4:10" ht="14.4" x14ac:dyDescent="0.3">
      <c r="D344" s="193"/>
      <c r="E344" s="234">
        <v>334</v>
      </c>
      <c r="F344" s="234">
        <v>0.99630157100760008</v>
      </c>
      <c r="G344" s="193"/>
      <c r="H344" s="234"/>
      <c r="I344" s="234">
        <v>334</v>
      </c>
      <c r="J344" s="234">
        <v>1.0034879881233825</v>
      </c>
    </row>
    <row r="345" spans="4:10" ht="14.4" x14ac:dyDescent="0.3">
      <c r="D345" s="193"/>
      <c r="E345" s="234">
        <v>335</v>
      </c>
      <c r="F345" s="234">
        <v>0.9712688337662756</v>
      </c>
      <c r="G345" s="193"/>
      <c r="H345" s="234"/>
      <c r="I345" s="234">
        <v>335</v>
      </c>
      <c r="J345" s="234">
        <v>0.98175438893378608</v>
      </c>
    </row>
    <row r="346" spans="4:10" ht="14.4" x14ac:dyDescent="0.3">
      <c r="D346" s="193"/>
      <c r="E346" s="234">
        <v>336</v>
      </c>
      <c r="F346" s="234">
        <v>0.96256584700656644</v>
      </c>
      <c r="G346" s="193"/>
      <c r="H346" s="234"/>
      <c r="I346" s="234">
        <v>336</v>
      </c>
      <c r="J346" s="234">
        <v>0.98322608684388868</v>
      </c>
    </row>
    <row r="347" spans="4:10" ht="14.4" x14ac:dyDescent="0.3">
      <c r="D347" s="193"/>
      <c r="E347" s="234">
        <v>337</v>
      </c>
      <c r="F347" s="234">
        <v>1.0065741661107714</v>
      </c>
      <c r="G347" s="193"/>
      <c r="H347" s="234"/>
      <c r="I347" s="234">
        <v>337</v>
      </c>
      <c r="J347" s="234">
        <v>0.98650790222450024</v>
      </c>
    </row>
    <row r="348" spans="4:10" ht="14.4" x14ac:dyDescent="0.3">
      <c r="D348" s="193"/>
      <c r="E348" s="234">
        <v>338</v>
      </c>
      <c r="F348" s="234">
        <v>1.0100080420757016</v>
      </c>
      <c r="G348" s="193"/>
      <c r="H348" s="234"/>
      <c r="I348" s="234">
        <v>338</v>
      </c>
      <c r="J348" s="234">
        <v>1.0002256947105479</v>
      </c>
    </row>
    <row r="349" spans="4:10" ht="14.4" x14ac:dyDescent="0.3">
      <c r="D349" s="193"/>
      <c r="E349" s="234">
        <v>339</v>
      </c>
      <c r="F349" s="234">
        <v>0.98938889936504015</v>
      </c>
      <c r="G349" s="193"/>
      <c r="H349" s="234"/>
      <c r="I349" s="234">
        <v>339</v>
      </c>
      <c r="J349" s="234">
        <v>1.0156654813240844</v>
      </c>
    </row>
    <row r="350" spans="4:10" ht="14.4" x14ac:dyDescent="0.3">
      <c r="D350" s="193"/>
      <c r="E350" s="234">
        <v>340</v>
      </c>
      <c r="F350" s="234">
        <v>1.0186501454254453</v>
      </c>
      <c r="G350" s="193"/>
      <c r="H350" s="234"/>
      <c r="I350" s="234">
        <v>340</v>
      </c>
      <c r="J350" s="234">
        <v>1.0014063739494399</v>
      </c>
    </row>
    <row r="351" spans="4:10" ht="14.4" x14ac:dyDescent="0.3">
      <c r="D351" s="193"/>
      <c r="E351" s="234">
        <v>341</v>
      </c>
      <c r="F351" s="234">
        <v>1.0265521067897039</v>
      </c>
      <c r="G351" s="193"/>
      <c r="H351" s="234"/>
      <c r="I351" s="234">
        <v>341</v>
      </c>
      <c r="J351" s="234">
        <v>1.0058350790099657</v>
      </c>
    </row>
    <row r="352" spans="4:10" ht="14.4" x14ac:dyDescent="0.3">
      <c r="D352" s="193"/>
      <c r="E352" s="234">
        <v>342</v>
      </c>
      <c r="F352" s="234">
        <v>1.0143108563170502</v>
      </c>
      <c r="G352" s="193"/>
      <c r="H352" s="234"/>
      <c r="I352" s="234">
        <v>342</v>
      </c>
      <c r="J352" s="234">
        <v>1.0232703001951602</v>
      </c>
    </row>
    <row r="353" spans="4:10" ht="14.4" x14ac:dyDescent="0.3">
      <c r="D353" s="193"/>
      <c r="E353" s="234">
        <v>343</v>
      </c>
      <c r="F353" s="234">
        <v>0.9890070695721499</v>
      </c>
      <c r="G353" s="193"/>
      <c r="H353" s="234"/>
      <c r="I353" s="234">
        <v>343</v>
      </c>
      <c r="J353" s="234">
        <v>1.0121520608762777</v>
      </c>
    </row>
    <row r="354" spans="4:10" ht="14.4" x14ac:dyDescent="0.3">
      <c r="D354" s="193"/>
      <c r="E354" s="234">
        <v>344</v>
      </c>
      <c r="F354" s="234">
        <v>1.0100188897348497</v>
      </c>
      <c r="G354" s="193"/>
      <c r="H354" s="234"/>
      <c r="I354" s="234">
        <v>344</v>
      </c>
      <c r="J354" s="234">
        <v>0.94973118204652385</v>
      </c>
    </row>
    <row r="355" spans="4:10" ht="14.4" x14ac:dyDescent="0.3">
      <c r="D355" s="193"/>
      <c r="E355" s="234">
        <v>345</v>
      </c>
      <c r="F355" s="234">
        <v>1.0061636038447044</v>
      </c>
      <c r="G355" s="193"/>
      <c r="H355" s="234"/>
      <c r="I355" s="234">
        <v>345</v>
      </c>
      <c r="J355" s="234">
        <v>0.98438512583042104</v>
      </c>
    </row>
    <row r="356" spans="4:10" ht="14.4" x14ac:dyDescent="0.3">
      <c r="D356" s="193"/>
      <c r="E356" s="234">
        <v>346</v>
      </c>
      <c r="F356" s="234">
        <v>0.97343334492434452</v>
      </c>
      <c r="G356" s="193"/>
      <c r="H356" s="234"/>
      <c r="I356" s="234">
        <v>346</v>
      </c>
      <c r="J356" s="234">
        <v>0.9892959310467988</v>
      </c>
    </row>
    <row r="357" spans="4:10" ht="14.4" x14ac:dyDescent="0.3">
      <c r="D357" s="193"/>
      <c r="E357" s="234">
        <v>347</v>
      </c>
      <c r="F357" s="234">
        <v>1.0057648799261623</v>
      </c>
      <c r="G357" s="193"/>
      <c r="H357" s="234"/>
      <c r="I357" s="234">
        <v>347</v>
      </c>
      <c r="J357" s="234">
        <v>1.0075918814139597</v>
      </c>
    </row>
    <row r="358" spans="4:10" ht="14.4" x14ac:dyDescent="0.3">
      <c r="D358" s="193"/>
      <c r="E358" s="234">
        <v>348</v>
      </c>
      <c r="F358" s="234">
        <v>0.99140640578380268</v>
      </c>
      <c r="G358" s="193"/>
      <c r="H358" s="234"/>
      <c r="I358" s="234">
        <v>348</v>
      </c>
      <c r="J358" s="234">
        <v>1.0144461909715994</v>
      </c>
    </row>
    <row r="359" spans="4:10" ht="14.4" x14ac:dyDescent="0.3">
      <c r="D359" s="193"/>
      <c r="E359" s="234">
        <v>349</v>
      </c>
      <c r="F359" s="234">
        <v>0.98250897878798227</v>
      </c>
      <c r="G359" s="193"/>
      <c r="H359" s="234"/>
      <c r="I359" s="234">
        <v>349</v>
      </c>
      <c r="J359" s="234">
        <v>0.96226344470831726</v>
      </c>
    </row>
    <row r="360" spans="4:10" ht="14.4" x14ac:dyDescent="0.3">
      <c r="D360" s="193"/>
      <c r="E360" s="234">
        <v>350</v>
      </c>
      <c r="F360" s="234">
        <v>0.99893509609563524</v>
      </c>
      <c r="G360" s="193"/>
      <c r="H360" s="234"/>
      <c r="I360" s="234">
        <v>350</v>
      </c>
      <c r="J360" s="234">
        <v>0.99332794154519033</v>
      </c>
    </row>
    <row r="361" spans="4:10" ht="14.4" x14ac:dyDescent="0.3">
      <c r="D361" s="193"/>
      <c r="E361" s="234">
        <v>351</v>
      </c>
      <c r="F361" s="234">
        <v>1.0255904764179331</v>
      </c>
      <c r="G361" s="193"/>
      <c r="H361" s="234"/>
      <c r="I361" s="234">
        <v>351</v>
      </c>
      <c r="J361" s="234">
        <v>0.98057687738421617</v>
      </c>
    </row>
    <row r="362" spans="4:10" ht="14.4" x14ac:dyDescent="0.3">
      <c r="D362" s="193"/>
      <c r="E362" s="234">
        <v>352</v>
      </c>
      <c r="F362" s="234">
        <v>1.0006752710855078</v>
      </c>
      <c r="G362" s="193"/>
      <c r="H362" s="234"/>
      <c r="I362" s="234">
        <v>352</v>
      </c>
      <c r="J362" s="234">
        <v>1.0085650029717665</v>
      </c>
    </row>
    <row r="363" spans="4:10" ht="14.4" x14ac:dyDescent="0.3">
      <c r="D363" s="193"/>
      <c r="E363" s="234">
        <v>353</v>
      </c>
      <c r="F363" s="234">
        <v>0.99946037960927481</v>
      </c>
      <c r="G363" s="193"/>
      <c r="H363" s="234"/>
      <c r="I363" s="234">
        <v>353</v>
      </c>
      <c r="J363" s="234">
        <v>1.0028384564484598</v>
      </c>
    </row>
    <row r="364" spans="4:10" ht="14.4" x14ac:dyDescent="0.3">
      <c r="D364" s="193"/>
      <c r="E364" s="234">
        <v>354</v>
      </c>
      <c r="F364" s="234">
        <v>0.97618478624816674</v>
      </c>
      <c r="G364" s="193"/>
      <c r="H364" s="234"/>
      <c r="I364" s="234">
        <v>354</v>
      </c>
      <c r="J364" s="234">
        <v>0.98759526074042114</v>
      </c>
    </row>
    <row r="365" spans="4:10" ht="14.4" x14ac:dyDescent="0.3">
      <c r="D365" s="193"/>
      <c r="E365" s="234">
        <v>355</v>
      </c>
      <c r="F365" s="234">
        <v>1.0000263811178136</v>
      </c>
      <c r="G365" s="193"/>
      <c r="H365" s="234"/>
      <c r="I365" s="234">
        <v>355</v>
      </c>
      <c r="J365" s="234">
        <v>1.0141503782082517</v>
      </c>
    </row>
    <row r="366" spans="4:10" ht="14.4" x14ac:dyDescent="0.3">
      <c r="D366" s="193"/>
      <c r="E366" s="234">
        <v>356</v>
      </c>
      <c r="F366" s="234">
        <v>1.010247202195127</v>
      </c>
      <c r="G366" s="193"/>
      <c r="H366" s="234"/>
      <c r="I366" s="234">
        <v>356</v>
      </c>
      <c r="J366" s="234">
        <v>0.98225318536338357</v>
      </c>
    </row>
    <row r="367" spans="4:10" ht="14.4" x14ac:dyDescent="0.3">
      <c r="D367" s="193"/>
      <c r="E367" s="234">
        <v>357</v>
      </c>
      <c r="F367" s="234">
        <v>0.98701090332070762</v>
      </c>
      <c r="G367" s="193"/>
      <c r="H367" s="234"/>
      <c r="I367" s="234">
        <v>357</v>
      </c>
      <c r="J367" s="234">
        <v>0.988295452156987</v>
      </c>
    </row>
    <row r="368" spans="4:10" ht="14.4" x14ac:dyDescent="0.3">
      <c r="D368" s="193"/>
      <c r="E368" s="234">
        <v>358</v>
      </c>
      <c r="F368" s="234">
        <v>1.0388818607953276</v>
      </c>
      <c r="G368" s="193"/>
      <c r="H368" s="234"/>
      <c r="I368" s="234">
        <v>358</v>
      </c>
      <c r="J368" s="234">
        <v>1.0337958618143295</v>
      </c>
    </row>
    <row r="369" spans="4:10" ht="14.4" x14ac:dyDescent="0.3">
      <c r="D369" s="193"/>
      <c r="E369" s="234">
        <v>359</v>
      </c>
      <c r="F369" s="234">
        <v>0.98659372902098585</v>
      </c>
      <c r="G369" s="193"/>
      <c r="H369" s="234"/>
      <c r="I369" s="234">
        <v>359</v>
      </c>
      <c r="J369" s="234">
        <v>1.0248796019033191</v>
      </c>
    </row>
    <row r="370" spans="4:10" ht="14.4" x14ac:dyDescent="0.3">
      <c r="D370" s="193"/>
      <c r="E370" s="234">
        <v>360</v>
      </c>
      <c r="F370" s="234">
        <v>0.9872986191821872</v>
      </c>
      <c r="G370" s="193"/>
      <c r="H370" s="234"/>
      <c r="I370" s="234">
        <v>360</v>
      </c>
      <c r="J370" s="234">
        <v>1.0262766403342545</v>
      </c>
    </row>
    <row r="371" spans="4:10" ht="14.4" x14ac:dyDescent="0.3">
      <c r="D371" s="193"/>
      <c r="E371" s="234">
        <v>361</v>
      </c>
      <c r="F371" s="234">
        <v>0.98757620191292872</v>
      </c>
      <c r="G371" s="193"/>
      <c r="H371" s="234"/>
      <c r="I371" s="234">
        <v>361</v>
      </c>
      <c r="J371" s="234">
        <v>0.9770681288726063</v>
      </c>
    </row>
    <row r="372" spans="4:10" ht="14.4" x14ac:dyDescent="0.3">
      <c r="D372" s="193"/>
      <c r="E372" s="234">
        <v>362</v>
      </c>
      <c r="F372" s="234">
        <v>1.0093689948504632</v>
      </c>
      <c r="G372" s="193"/>
      <c r="H372" s="234"/>
      <c r="I372" s="234">
        <v>362</v>
      </c>
      <c r="J372" s="234">
        <v>0.99708291983688435</v>
      </c>
    </row>
    <row r="373" spans="4:10" ht="14.4" x14ac:dyDescent="0.3">
      <c r="D373" s="193"/>
      <c r="E373" s="234">
        <v>363</v>
      </c>
      <c r="F373" s="234">
        <v>0.99386317608221486</v>
      </c>
      <c r="G373" s="193"/>
      <c r="H373" s="234"/>
      <c r="I373" s="234">
        <v>363</v>
      </c>
      <c r="J373" s="234">
        <v>0.99496801073423291</v>
      </c>
    </row>
    <row r="374" spans="4:10" ht="14.4" x14ac:dyDescent="0.3">
      <c r="D374" s="193"/>
      <c r="E374" s="234">
        <v>364</v>
      </c>
      <c r="F374" s="234">
        <v>1.0324730036718084</v>
      </c>
      <c r="G374" s="193"/>
      <c r="H374" s="234"/>
      <c r="I374" s="234">
        <v>364</v>
      </c>
      <c r="J374" s="234">
        <v>1.0031220313433158</v>
      </c>
    </row>
    <row r="375" spans="4:10" ht="14.4" x14ac:dyDescent="0.3">
      <c r="D375" s="193"/>
      <c r="E375" s="234">
        <v>365</v>
      </c>
      <c r="F375" s="234">
        <v>1.0152798163896783</v>
      </c>
      <c r="G375" s="193"/>
      <c r="H375" s="234"/>
      <c r="I375" s="234">
        <v>365</v>
      </c>
      <c r="J375" s="234">
        <v>1.0001665417795556</v>
      </c>
    </row>
    <row r="376" spans="4:10" ht="14.4" x14ac:dyDescent="0.3">
      <c r="D376" s="193"/>
      <c r="E376" s="234">
        <v>366</v>
      </c>
      <c r="F376" s="234">
        <v>1.0071152739476124</v>
      </c>
      <c r="G376" s="193"/>
      <c r="H376" s="234"/>
      <c r="I376" s="234">
        <v>366</v>
      </c>
      <c r="J376" s="234">
        <v>1.0122184303597812</v>
      </c>
    </row>
    <row r="377" spans="4:10" ht="14.4" x14ac:dyDescent="0.3">
      <c r="D377" s="193"/>
      <c r="E377" s="234">
        <v>367</v>
      </c>
      <c r="F377" s="234">
        <v>1.0057450226550577</v>
      </c>
      <c r="G377" s="193"/>
      <c r="H377" s="234"/>
      <c r="I377" s="234">
        <v>367</v>
      </c>
      <c r="J377" s="234">
        <v>1.0259758177520317</v>
      </c>
    </row>
    <row r="378" spans="4:10" ht="14.4" x14ac:dyDescent="0.3">
      <c r="D378" s="193"/>
      <c r="E378" s="234">
        <v>368</v>
      </c>
      <c r="F378" s="234">
        <v>1.0044879826185431</v>
      </c>
      <c r="G378" s="193"/>
      <c r="H378" s="234"/>
      <c r="I378" s="234">
        <v>368</v>
      </c>
      <c r="J378" s="234">
        <v>0.95521795682215049</v>
      </c>
    </row>
    <row r="379" spans="4:10" ht="14.4" x14ac:dyDescent="0.3">
      <c r="D379" s="193"/>
      <c r="E379" s="234">
        <v>369</v>
      </c>
      <c r="F379" s="234">
        <v>0.99008404760981716</v>
      </c>
      <c r="G379" s="193"/>
      <c r="H379" s="234"/>
      <c r="I379" s="234">
        <v>369</v>
      </c>
      <c r="J379" s="234">
        <v>0.98271784003701312</v>
      </c>
    </row>
    <row r="380" spans="4:10" ht="14.4" x14ac:dyDescent="0.3">
      <c r="D380" s="193"/>
      <c r="E380" s="234">
        <v>370</v>
      </c>
      <c r="F380" s="234">
        <v>1.0106631694198818</v>
      </c>
      <c r="G380" s="193"/>
      <c r="H380" s="234"/>
      <c r="I380" s="234">
        <v>370</v>
      </c>
      <c r="J380" s="234">
        <v>0.98354253302349159</v>
      </c>
    </row>
    <row r="381" spans="4:10" ht="14.4" x14ac:dyDescent="0.3">
      <c r="D381" s="193"/>
      <c r="E381" s="234">
        <v>371</v>
      </c>
      <c r="F381" s="234">
        <v>0.99336955972178553</v>
      </c>
      <c r="G381" s="193"/>
      <c r="H381" s="234"/>
      <c r="I381" s="234">
        <v>371</v>
      </c>
      <c r="J381" s="234">
        <v>1.0080477896952995</v>
      </c>
    </row>
    <row r="382" spans="4:10" ht="14.4" x14ac:dyDescent="0.3">
      <c r="D382" s="193"/>
      <c r="E382" s="234">
        <v>372</v>
      </c>
      <c r="F382" s="234">
        <v>0.96945757307552471</v>
      </c>
      <c r="G382" s="193"/>
      <c r="H382" s="234"/>
      <c r="I382" s="234">
        <v>372</v>
      </c>
      <c r="J382" s="234">
        <v>1.0205883720595093</v>
      </c>
    </row>
    <row r="383" spans="4:10" ht="14.4" x14ac:dyDescent="0.3">
      <c r="D383" s="193"/>
      <c r="E383" s="234">
        <v>373</v>
      </c>
      <c r="F383" s="234">
        <v>0.99457327668898321</v>
      </c>
      <c r="G383" s="193"/>
      <c r="H383" s="234"/>
      <c r="I383" s="234">
        <v>373</v>
      </c>
      <c r="J383" s="234">
        <v>1.0212862651840717</v>
      </c>
    </row>
    <row r="384" spans="4:10" ht="14.4" x14ac:dyDescent="0.3">
      <c r="D384" s="193"/>
      <c r="E384" s="234">
        <v>374</v>
      </c>
      <c r="F384" s="234">
        <v>0.98025477580494258</v>
      </c>
      <c r="G384" s="193"/>
      <c r="H384" s="234"/>
      <c r="I384" s="234">
        <v>374</v>
      </c>
      <c r="J384" s="234">
        <v>0.99592711228677189</v>
      </c>
    </row>
    <row r="385" spans="4:10" ht="14.4" x14ac:dyDescent="0.3">
      <c r="D385" s="193"/>
      <c r="E385" s="234">
        <v>375</v>
      </c>
      <c r="F385" s="234">
        <v>1.0053965345967626</v>
      </c>
      <c r="G385" s="193"/>
      <c r="H385" s="234"/>
      <c r="I385" s="234">
        <v>375</v>
      </c>
      <c r="J385" s="234">
        <v>0.9905705607390306</v>
      </c>
    </row>
    <row r="386" spans="4:10" ht="14.4" x14ac:dyDescent="0.3">
      <c r="D386" s="193"/>
      <c r="E386" s="234">
        <v>376</v>
      </c>
      <c r="F386" s="234">
        <v>0.96018407020020591</v>
      </c>
      <c r="G386" s="193"/>
      <c r="H386" s="234"/>
      <c r="I386" s="234">
        <v>376</v>
      </c>
      <c r="J386" s="234">
        <v>0.99950358997395661</v>
      </c>
    </row>
    <row r="387" spans="4:10" ht="14.4" x14ac:dyDescent="0.3">
      <c r="D387" s="193"/>
      <c r="E387" s="234">
        <v>377</v>
      </c>
      <c r="F387" s="234">
        <v>1.0216164230959608</v>
      </c>
      <c r="G387" s="193"/>
      <c r="H387" s="234"/>
      <c r="I387" s="234">
        <v>377</v>
      </c>
      <c r="J387" s="234">
        <v>1.0129390420852622</v>
      </c>
    </row>
    <row r="388" spans="4:10" ht="14.4" x14ac:dyDescent="0.3">
      <c r="D388" s="193"/>
      <c r="E388" s="234">
        <v>378</v>
      </c>
      <c r="F388" s="234">
        <v>1.0136324557877627</v>
      </c>
      <c r="G388" s="193"/>
      <c r="H388" s="234"/>
      <c r="I388" s="234">
        <v>378</v>
      </c>
      <c r="J388" s="234">
        <v>1.0226528235655006</v>
      </c>
    </row>
    <row r="389" spans="4:10" ht="14.4" x14ac:dyDescent="0.3">
      <c r="D389" s="193"/>
      <c r="E389" s="234">
        <v>379</v>
      </c>
      <c r="F389" s="234">
        <v>0.99056882008077396</v>
      </c>
      <c r="G389" s="193"/>
      <c r="H389" s="234"/>
      <c r="I389" s="234">
        <v>379</v>
      </c>
      <c r="J389" s="234">
        <v>1.0118734443759811</v>
      </c>
    </row>
    <row r="390" spans="4:10" ht="14.4" x14ac:dyDescent="0.3">
      <c r="D390" s="193"/>
      <c r="E390" s="234">
        <v>380</v>
      </c>
      <c r="F390" s="234">
        <v>1.0090094756337078</v>
      </c>
      <c r="G390" s="193"/>
      <c r="H390" s="234"/>
      <c r="I390" s="234">
        <v>380</v>
      </c>
      <c r="J390" s="234">
        <v>1.0015291365590313</v>
      </c>
    </row>
    <row r="391" spans="4:10" ht="14.4" x14ac:dyDescent="0.3">
      <c r="D391" s="193"/>
      <c r="E391" s="234">
        <v>381</v>
      </c>
      <c r="F391" s="234">
        <v>1.0157880715729455</v>
      </c>
      <c r="G391" s="193"/>
      <c r="H391" s="234"/>
      <c r="I391" s="234">
        <v>381</v>
      </c>
      <c r="J391" s="234">
        <v>1.0038994520608298</v>
      </c>
    </row>
    <row r="392" spans="4:10" ht="14.4" x14ac:dyDescent="0.3">
      <c r="D392" s="193"/>
      <c r="E392" s="234">
        <v>382</v>
      </c>
      <c r="F392" s="234">
        <v>0.99365938046786373</v>
      </c>
      <c r="G392" s="193"/>
      <c r="H392" s="234"/>
      <c r="I392" s="234">
        <v>382</v>
      </c>
      <c r="J392" s="234">
        <v>0.98944594814098963</v>
      </c>
    </row>
    <row r="393" spans="4:10" ht="14.4" x14ac:dyDescent="0.3">
      <c r="D393" s="193"/>
      <c r="E393" s="234">
        <v>383</v>
      </c>
      <c r="F393" s="234">
        <v>0.99015704809448846</v>
      </c>
      <c r="G393" s="193"/>
      <c r="H393" s="234"/>
      <c r="I393" s="234">
        <v>383</v>
      </c>
      <c r="J393" s="234">
        <v>0.99632610195686466</v>
      </c>
    </row>
    <row r="394" spans="4:10" ht="14.4" x14ac:dyDescent="0.3">
      <c r="D394" s="193"/>
      <c r="E394" s="234">
        <v>384</v>
      </c>
      <c r="F394" s="234">
        <v>1.0089338551858211</v>
      </c>
      <c r="G394" s="193"/>
      <c r="H394" s="234"/>
      <c r="I394" s="234">
        <v>384</v>
      </c>
      <c r="J394" s="234">
        <v>0.96945207922070287</v>
      </c>
    </row>
    <row r="395" spans="4:10" ht="14.4" x14ac:dyDescent="0.3">
      <c r="D395" s="193"/>
      <c r="E395" s="234">
        <v>385</v>
      </c>
      <c r="F395" s="234">
        <v>0.99480402008326041</v>
      </c>
      <c r="G395" s="193"/>
      <c r="H395" s="234"/>
      <c r="I395" s="234">
        <v>385</v>
      </c>
      <c r="J395" s="234">
        <v>1.025254832384032</v>
      </c>
    </row>
    <row r="396" spans="4:10" ht="14.4" x14ac:dyDescent="0.3">
      <c r="D396" s="193"/>
      <c r="E396" s="234">
        <v>386</v>
      </c>
      <c r="F396" s="234">
        <v>1.0202816806299977</v>
      </c>
      <c r="G396" s="193"/>
      <c r="H396" s="234"/>
      <c r="I396" s="234">
        <v>386</v>
      </c>
      <c r="J396" s="234">
        <v>1.0011007412857484</v>
      </c>
    </row>
    <row r="397" spans="4:10" ht="14.4" x14ac:dyDescent="0.3">
      <c r="D397" s="193"/>
      <c r="E397" s="234">
        <v>387</v>
      </c>
      <c r="F397" s="234">
        <v>0.96766680411983697</v>
      </c>
      <c r="G397" s="193"/>
      <c r="H397" s="234"/>
      <c r="I397" s="234">
        <v>387</v>
      </c>
      <c r="J397" s="234">
        <v>1.0152091407279848</v>
      </c>
    </row>
    <row r="398" spans="4:10" ht="14.4" x14ac:dyDescent="0.3">
      <c r="D398" s="193"/>
      <c r="E398" s="234">
        <v>388</v>
      </c>
      <c r="F398" s="234">
        <v>0.98927735785229309</v>
      </c>
      <c r="G398" s="193"/>
      <c r="H398" s="234"/>
      <c r="I398" s="234">
        <v>388</v>
      </c>
      <c r="J398" s="234">
        <v>1.0182818193563345</v>
      </c>
    </row>
    <row r="399" spans="4:10" ht="14.4" x14ac:dyDescent="0.3">
      <c r="D399" s="193"/>
      <c r="E399" s="234">
        <v>389</v>
      </c>
      <c r="F399" s="234">
        <v>1.0084275429815643</v>
      </c>
      <c r="G399" s="193"/>
      <c r="H399" s="234"/>
      <c r="I399" s="234">
        <v>389</v>
      </c>
      <c r="J399" s="234">
        <v>0.99853954560307523</v>
      </c>
    </row>
    <row r="400" spans="4:10" ht="14.4" x14ac:dyDescent="0.3">
      <c r="D400" s="193"/>
      <c r="E400" s="234">
        <v>390</v>
      </c>
      <c r="F400" s="234">
        <v>1.0334137280009659</v>
      </c>
      <c r="G400" s="193"/>
      <c r="H400" s="234"/>
      <c r="I400" s="234">
        <v>390</v>
      </c>
      <c r="J400" s="234">
        <v>0.98460832314334812</v>
      </c>
    </row>
    <row r="401" spans="4:10" ht="14.4" x14ac:dyDescent="0.3">
      <c r="D401" s="193"/>
      <c r="E401" s="234">
        <v>391</v>
      </c>
      <c r="F401" s="234">
        <v>1.0034303828374089</v>
      </c>
      <c r="G401" s="193"/>
      <c r="H401" s="234"/>
      <c r="I401" s="234">
        <v>391</v>
      </c>
      <c r="J401" s="234">
        <v>1.0079765152170801</v>
      </c>
    </row>
    <row r="402" spans="4:10" ht="14.4" x14ac:dyDescent="0.3">
      <c r="D402" s="193"/>
      <c r="E402" s="234">
        <v>392</v>
      </c>
      <c r="F402" s="234">
        <v>0.97206195251130811</v>
      </c>
      <c r="G402" s="193"/>
      <c r="H402" s="234"/>
      <c r="I402" s="234">
        <v>392</v>
      </c>
      <c r="J402" s="234">
        <v>1.0135577933095017</v>
      </c>
    </row>
    <row r="403" spans="4:10" ht="14.4" x14ac:dyDescent="0.3">
      <c r="D403" s="193"/>
      <c r="E403" s="234">
        <v>393</v>
      </c>
      <c r="F403" s="234">
        <v>0.98040421458911531</v>
      </c>
      <c r="G403" s="193"/>
      <c r="H403" s="234"/>
      <c r="I403" s="234">
        <v>393</v>
      </c>
      <c r="J403" s="234">
        <v>1.0152211695569664</v>
      </c>
    </row>
    <row r="404" spans="4:10" ht="14.4" x14ac:dyDescent="0.3">
      <c r="D404" s="193"/>
      <c r="E404" s="234">
        <v>394</v>
      </c>
      <c r="F404" s="234">
        <v>0.99453751905271481</v>
      </c>
      <c r="G404" s="193"/>
      <c r="H404" s="234"/>
      <c r="I404" s="234">
        <v>394</v>
      </c>
      <c r="J404" s="234">
        <v>1.0219158754054836</v>
      </c>
    </row>
    <row r="405" spans="4:10" ht="14.4" x14ac:dyDescent="0.3">
      <c r="D405" s="193"/>
      <c r="E405" s="234">
        <v>395</v>
      </c>
      <c r="F405" s="234">
        <v>1.0102494661036965</v>
      </c>
      <c r="G405" s="193"/>
      <c r="H405" s="234"/>
      <c r="I405" s="234">
        <v>395</v>
      </c>
      <c r="J405" s="234">
        <v>0.99402596849726255</v>
      </c>
    </row>
    <row r="406" spans="4:10" ht="14.4" x14ac:dyDescent="0.3">
      <c r="D406" s="193"/>
      <c r="E406" s="234">
        <v>396</v>
      </c>
      <c r="F406" s="234">
        <v>1.0188443973874157</v>
      </c>
      <c r="G406" s="193"/>
      <c r="H406" s="234"/>
      <c r="I406" s="234">
        <v>396</v>
      </c>
      <c r="J406" s="234">
        <v>1.0535625852466117</v>
      </c>
    </row>
    <row r="407" spans="4:10" ht="14.4" x14ac:dyDescent="0.3">
      <c r="D407" s="193"/>
      <c r="E407" s="234">
        <v>397</v>
      </c>
      <c r="F407" s="234">
        <v>0.99398070209314004</v>
      </c>
      <c r="G407" s="193"/>
      <c r="H407" s="234"/>
      <c r="I407" s="234">
        <v>397</v>
      </c>
      <c r="J407" s="234">
        <v>0.99409355187137116</v>
      </c>
    </row>
    <row r="408" spans="4:10" ht="14.4" x14ac:dyDescent="0.3">
      <c r="D408" s="193"/>
      <c r="E408" s="234">
        <v>398</v>
      </c>
      <c r="F408" s="234">
        <v>1.0037857721995243</v>
      </c>
      <c r="G408" s="193"/>
      <c r="H408" s="234"/>
      <c r="I408" s="234">
        <v>398</v>
      </c>
      <c r="J408" s="234">
        <v>0.99129099064213066</v>
      </c>
    </row>
    <row r="409" spans="4:10" ht="14.4" x14ac:dyDescent="0.3">
      <c r="D409" s="193"/>
      <c r="E409" s="234">
        <v>399</v>
      </c>
      <c r="F409" s="234">
        <v>1.0001958831825286</v>
      </c>
      <c r="G409" s="193"/>
      <c r="H409" s="234"/>
      <c r="I409" s="234">
        <v>399</v>
      </c>
      <c r="J409" s="234">
        <v>1.0102262783196843</v>
      </c>
    </row>
    <row r="410" spans="4:10" ht="14.4" x14ac:dyDescent="0.3">
      <c r="D410" s="193"/>
      <c r="E410" s="234">
        <v>400</v>
      </c>
      <c r="F410" s="234">
        <v>0.99949769135572097</v>
      </c>
      <c r="G410" s="193"/>
      <c r="H410" s="234"/>
      <c r="I410" s="234">
        <v>400</v>
      </c>
      <c r="J410" s="234">
        <v>1.0082627159430144</v>
      </c>
    </row>
    <row r="411" spans="4:10" ht="14.4" x14ac:dyDescent="0.3">
      <c r="D411" s="193"/>
      <c r="E411" s="234">
        <v>401</v>
      </c>
      <c r="F411" s="234">
        <v>0.98898232404373487</v>
      </c>
      <c r="G411" s="193"/>
      <c r="H411" s="234"/>
      <c r="I411" s="234">
        <v>401</v>
      </c>
      <c r="J411" s="234">
        <v>1.0036292994413056</v>
      </c>
    </row>
    <row r="412" spans="4:10" ht="14.4" x14ac:dyDescent="0.3">
      <c r="D412" s="193"/>
      <c r="E412" s="234">
        <v>402</v>
      </c>
      <c r="F412" s="234">
        <v>1.0128411054936926</v>
      </c>
      <c r="G412" s="193"/>
      <c r="H412" s="234"/>
      <c r="I412" s="234">
        <v>402</v>
      </c>
      <c r="J412" s="234">
        <v>1.0171609913925161</v>
      </c>
    </row>
    <row r="413" spans="4:10" ht="14.4" x14ac:dyDescent="0.3">
      <c r="D413" s="193"/>
      <c r="E413" s="234">
        <v>403</v>
      </c>
      <c r="F413" s="234">
        <v>0.98991428370596646</v>
      </c>
      <c r="G413" s="193"/>
      <c r="H413" s="234"/>
      <c r="I413" s="234">
        <v>403</v>
      </c>
      <c r="J413" s="234">
        <v>1.0150031006167348</v>
      </c>
    </row>
    <row r="414" spans="4:10" ht="14.4" x14ac:dyDescent="0.3">
      <c r="D414" s="193"/>
      <c r="E414" s="234">
        <v>404</v>
      </c>
      <c r="F414" s="234">
        <v>1.0113318101414681</v>
      </c>
      <c r="G414" s="193"/>
      <c r="H414" s="234"/>
      <c r="I414" s="234">
        <v>404</v>
      </c>
      <c r="J414" s="234">
        <v>1.0034918156699528</v>
      </c>
    </row>
    <row r="415" spans="4:10" ht="14.4" x14ac:dyDescent="0.3">
      <c r="D415" s="193"/>
      <c r="E415" s="234">
        <v>405</v>
      </c>
      <c r="F415" s="234">
        <v>0.97111564859313815</v>
      </c>
      <c r="G415" s="193"/>
      <c r="H415" s="234"/>
      <c r="I415" s="234">
        <v>405</v>
      </c>
      <c r="J415" s="234">
        <v>0.99972985438627726</v>
      </c>
    </row>
    <row r="416" spans="4:10" ht="14.4" x14ac:dyDescent="0.3">
      <c r="D416" s="193"/>
      <c r="E416" s="234">
        <v>406</v>
      </c>
      <c r="F416" s="234">
        <v>0.9806321265953819</v>
      </c>
      <c r="G416" s="193"/>
      <c r="H416" s="234"/>
      <c r="I416" s="234">
        <v>406</v>
      </c>
      <c r="J416" s="234">
        <v>0.9752316288539008</v>
      </c>
    </row>
    <row r="417" spans="4:10" ht="14.4" x14ac:dyDescent="0.3">
      <c r="D417" s="193"/>
      <c r="E417" s="234">
        <v>407</v>
      </c>
      <c r="F417" s="234">
        <v>1.0031342278004789</v>
      </c>
      <c r="G417" s="193"/>
      <c r="H417" s="234"/>
      <c r="I417" s="234">
        <v>407</v>
      </c>
      <c r="J417" s="234">
        <v>0.98571831839918078</v>
      </c>
    </row>
    <row r="418" spans="4:10" ht="14.4" x14ac:dyDescent="0.3">
      <c r="D418" s="193"/>
      <c r="E418" s="234">
        <v>408</v>
      </c>
      <c r="F418" s="234">
        <v>0.96554851762251903</v>
      </c>
      <c r="G418" s="193"/>
      <c r="H418" s="234"/>
      <c r="I418" s="234">
        <v>408</v>
      </c>
      <c r="J418" s="234">
        <v>0.98714464379442013</v>
      </c>
    </row>
    <row r="419" spans="4:10" ht="14.4" x14ac:dyDescent="0.3">
      <c r="D419" s="193"/>
      <c r="E419" s="234">
        <v>409</v>
      </c>
      <c r="F419" s="234">
        <v>0.98274290729907188</v>
      </c>
      <c r="G419" s="193"/>
      <c r="H419" s="234"/>
      <c r="I419" s="234">
        <v>409</v>
      </c>
      <c r="J419" s="234">
        <v>0.99539877565910329</v>
      </c>
    </row>
    <row r="420" spans="4:10" ht="14.4" x14ac:dyDescent="0.3">
      <c r="D420" s="193"/>
      <c r="E420" s="234">
        <v>410</v>
      </c>
      <c r="F420" s="234">
        <v>0.97182478002685535</v>
      </c>
      <c r="G420" s="193"/>
      <c r="H420" s="234"/>
      <c r="I420" s="234">
        <v>410</v>
      </c>
      <c r="J420" s="234">
        <v>1.0020792232155238</v>
      </c>
    </row>
    <row r="421" spans="4:10" ht="14.4" x14ac:dyDescent="0.3">
      <c r="D421" s="193"/>
      <c r="E421" s="234">
        <v>411</v>
      </c>
      <c r="F421" s="234">
        <v>0.99436746815843569</v>
      </c>
      <c r="G421" s="193"/>
      <c r="H421" s="234"/>
      <c r="I421" s="234">
        <v>411</v>
      </c>
      <c r="J421" s="234">
        <v>0.99763154560765854</v>
      </c>
    </row>
    <row r="422" spans="4:10" ht="14.4" x14ac:dyDescent="0.3">
      <c r="D422" s="193"/>
      <c r="E422" s="234">
        <v>412</v>
      </c>
      <c r="F422" s="234">
        <v>0.99709267882743213</v>
      </c>
      <c r="G422" s="193"/>
      <c r="H422" s="234"/>
      <c r="I422" s="234">
        <v>412</v>
      </c>
      <c r="J422" s="234">
        <v>1.0228674282606138</v>
      </c>
    </row>
    <row r="423" spans="4:10" ht="14.4" x14ac:dyDescent="0.3">
      <c r="D423" s="193"/>
      <c r="E423" s="234">
        <v>413</v>
      </c>
      <c r="F423" s="234">
        <v>1.0496708356159379</v>
      </c>
      <c r="G423" s="193"/>
      <c r="H423" s="234"/>
      <c r="I423" s="234">
        <v>413</v>
      </c>
      <c r="J423" s="234">
        <v>1.0061565239823498</v>
      </c>
    </row>
    <row r="424" spans="4:10" ht="14.4" x14ac:dyDescent="0.3">
      <c r="D424" s="193"/>
      <c r="E424" s="234">
        <v>414</v>
      </c>
      <c r="F424" s="234">
        <v>1.0013676857540648</v>
      </c>
      <c r="G424" s="193"/>
      <c r="H424" s="234"/>
      <c r="I424" s="234">
        <v>414</v>
      </c>
      <c r="J424" s="234">
        <v>1.0042498346634596</v>
      </c>
    </row>
    <row r="425" spans="4:10" ht="14.4" x14ac:dyDescent="0.3">
      <c r="D425" s="193"/>
      <c r="E425" s="234">
        <v>415</v>
      </c>
      <c r="F425" s="234">
        <v>1.0261318254420901</v>
      </c>
      <c r="G425" s="193"/>
      <c r="H425" s="234"/>
      <c r="I425" s="234">
        <v>415</v>
      </c>
      <c r="J425" s="234">
        <v>1.0225074270389201</v>
      </c>
    </row>
    <row r="426" spans="4:10" ht="14.4" x14ac:dyDescent="0.3">
      <c r="D426" s="193"/>
      <c r="E426" s="234">
        <v>416</v>
      </c>
      <c r="F426" s="234">
        <v>1.021357895309845</v>
      </c>
      <c r="G426" s="193"/>
      <c r="H426" s="234"/>
      <c r="I426" s="234">
        <v>416</v>
      </c>
      <c r="J426" s="234">
        <v>0.98387171316422606</v>
      </c>
    </row>
    <row r="427" spans="4:10" ht="14.4" x14ac:dyDescent="0.3">
      <c r="D427" s="193"/>
      <c r="E427" s="234">
        <v>417</v>
      </c>
      <c r="F427" s="234">
        <v>0.98214261923845381</v>
      </c>
      <c r="G427" s="193"/>
      <c r="H427" s="234"/>
      <c r="I427" s="234">
        <v>417</v>
      </c>
      <c r="J427" s="234">
        <v>0.98974903722450303</v>
      </c>
    </row>
    <row r="428" spans="4:10" ht="14.4" x14ac:dyDescent="0.3">
      <c r="D428" s="193"/>
      <c r="E428" s="234">
        <v>418</v>
      </c>
      <c r="F428" s="234">
        <v>0.99209754796680172</v>
      </c>
      <c r="G428" s="193"/>
      <c r="H428" s="234"/>
      <c r="I428" s="234">
        <v>418</v>
      </c>
      <c r="J428" s="234">
        <v>0.99999334833011599</v>
      </c>
    </row>
    <row r="429" spans="4:10" ht="14.4" x14ac:dyDescent="0.3">
      <c r="D429" s="193"/>
      <c r="E429" s="234">
        <v>419</v>
      </c>
      <c r="F429" s="234">
        <v>0.99021844951677196</v>
      </c>
      <c r="G429" s="193"/>
      <c r="H429" s="234"/>
      <c r="I429" s="234">
        <v>419</v>
      </c>
      <c r="J429" s="234">
        <v>0.98471588394722098</v>
      </c>
    </row>
    <row r="430" spans="4:10" ht="14.4" x14ac:dyDescent="0.3">
      <c r="D430" s="193"/>
      <c r="E430" s="234">
        <v>420</v>
      </c>
      <c r="F430" s="234">
        <v>1.026796242755829</v>
      </c>
      <c r="G430" s="193"/>
      <c r="H430" s="234"/>
      <c r="I430" s="234">
        <v>420</v>
      </c>
      <c r="J430" s="234">
        <v>0.99102997363557432</v>
      </c>
    </row>
    <row r="431" spans="4:10" ht="14.4" x14ac:dyDescent="0.3">
      <c r="D431" s="193"/>
      <c r="E431" s="234">
        <v>421</v>
      </c>
      <c r="F431" s="234">
        <v>0.991875457715787</v>
      </c>
      <c r="G431" s="193"/>
      <c r="H431" s="234"/>
      <c r="I431" s="234">
        <v>421</v>
      </c>
      <c r="J431" s="234">
        <v>1.0186224258259704</v>
      </c>
    </row>
    <row r="432" spans="4:10" ht="14.4" x14ac:dyDescent="0.3">
      <c r="D432" s="193"/>
      <c r="E432" s="234">
        <v>422</v>
      </c>
      <c r="F432" s="234">
        <v>1.0091801377594907</v>
      </c>
      <c r="G432" s="193"/>
      <c r="H432" s="234"/>
      <c r="I432" s="234">
        <v>422</v>
      </c>
      <c r="J432" s="234">
        <v>0.98821971305887268</v>
      </c>
    </row>
    <row r="433" spans="4:10" ht="14.4" x14ac:dyDescent="0.3">
      <c r="D433" s="193"/>
      <c r="E433" s="234">
        <v>423</v>
      </c>
      <c r="F433" s="234">
        <v>0.99310878708853767</v>
      </c>
      <c r="G433" s="193"/>
      <c r="H433" s="234"/>
      <c r="I433" s="234">
        <v>423</v>
      </c>
      <c r="J433" s="234">
        <v>1.0006243419249188</v>
      </c>
    </row>
    <row r="434" spans="4:10" ht="14.4" x14ac:dyDescent="0.3">
      <c r="D434" s="193"/>
      <c r="E434" s="234">
        <v>424</v>
      </c>
      <c r="F434" s="234">
        <v>0.99805692705716542</v>
      </c>
      <c r="G434" s="193"/>
      <c r="H434" s="234"/>
      <c r="I434" s="234">
        <v>424</v>
      </c>
      <c r="J434" s="234">
        <v>0.97654675590303364</v>
      </c>
    </row>
    <row r="435" spans="4:10" ht="14.4" x14ac:dyDescent="0.3">
      <c r="D435" s="193"/>
      <c r="E435" s="234">
        <v>425</v>
      </c>
      <c r="F435" s="234">
        <v>0.97250266457551637</v>
      </c>
      <c r="G435" s="193"/>
      <c r="H435" s="234"/>
      <c r="I435" s="234">
        <v>425</v>
      </c>
      <c r="J435" s="234">
        <v>0.97321201741186658</v>
      </c>
    </row>
    <row r="436" spans="4:10" ht="14.4" x14ac:dyDescent="0.3">
      <c r="D436" s="193"/>
      <c r="E436" s="234">
        <v>426</v>
      </c>
      <c r="F436" s="234">
        <v>1.0144092324709961</v>
      </c>
      <c r="G436" s="193"/>
      <c r="H436" s="234"/>
      <c r="I436" s="234">
        <v>426</v>
      </c>
      <c r="J436" s="234">
        <v>0.9885055888440244</v>
      </c>
    </row>
    <row r="437" spans="4:10" ht="14.4" x14ac:dyDescent="0.3">
      <c r="D437" s="193"/>
      <c r="E437" s="234">
        <v>427</v>
      </c>
      <c r="F437" s="234">
        <v>0.97592495107035171</v>
      </c>
      <c r="G437" s="193"/>
      <c r="H437" s="234"/>
      <c r="I437" s="234">
        <v>427</v>
      </c>
      <c r="J437" s="234">
        <v>1.0038159129915432</v>
      </c>
    </row>
    <row r="438" spans="4:10" ht="14.4" x14ac:dyDescent="0.3">
      <c r="D438" s="193"/>
      <c r="E438" s="234">
        <v>428</v>
      </c>
      <c r="F438" s="234">
        <v>0.99641298142196233</v>
      </c>
      <c r="G438" s="193"/>
      <c r="H438" s="234"/>
      <c r="I438" s="234">
        <v>428</v>
      </c>
      <c r="J438" s="234">
        <v>0.98738906943578553</v>
      </c>
    </row>
    <row r="439" spans="4:10" ht="14.4" x14ac:dyDescent="0.3">
      <c r="D439" s="193"/>
      <c r="E439" s="234">
        <v>429</v>
      </c>
      <c r="F439" s="234">
        <v>0.99046926538752689</v>
      </c>
      <c r="G439" s="193"/>
      <c r="H439" s="234"/>
      <c r="I439" s="234">
        <v>429</v>
      </c>
      <c r="J439" s="234">
        <v>0.99918775112738256</v>
      </c>
    </row>
    <row r="440" spans="4:10" ht="14.4" x14ac:dyDescent="0.3">
      <c r="D440" s="193"/>
      <c r="E440" s="234">
        <v>430</v>
      </c>
      <c r="F440" s="234">
        <v>1.0285086674071053</v>
      </c>
      <c r="G440" s="193"/>
      <c r="H440" s="234"/>
      <c r="I440" s="234">
        <v>430</v>
      </c>
      <c r="J440" s="234">
        <v>1.0440919096228052</v>
      </c>
    </row>
    <row r="441" spans="4:10" ht="14.4" x14ac:dyDescent="0.3">
      <c r="D441" s="193"/>
      <c r="E441" s="234">
        <v>431</v>
      </c>
      <c r="F441" s="234">
        <v>1.0105501593338708</v>
      </c>
      <c r="G441" s="193"/>
      <c r="H441" s="234"/>
      <c r="I441" s="234">
        <v>431</v>
      </c>
      <c r="J441" s="234">
        <v>1.0195289528569882</v>
      </c>
    </row>
    <row r="442" spans="4:10" ht="14.4" x14ac:dyDescent="0.3">
      <c r="D442" s="193"/>
      <c r="E442" s="234">
        <v>432</v>
      </c>
      <c r="F442" s="234">
        <v>1.0109604346572765</v>
      </c>
      <c r="G442" s="193"/>
      <c r="H442" s="234"/>
      <c r="I442" s="234">
        <v>432</v>
      </c>
      <c r="J442" s="234">
        <v>0.98402201143247936</v>
      </c>
    </row>
    <row r="443" spans="4:10" ht="14.4" x14ac:dyDescent="0.3">
      <c r="D443" s="193"/>
      <c r="E443" s="234">
        <v>433</v>
      </c>
      <c r="F443" s="234">
        <v>1.0353902213119626</v>
      </c>
      <c r="G443" s="193"/>
      <c r="H443" s="234"/>
      <c r="I443" s="234">
        <v>433</v>
      </c>
      <c r="J443" s="234">
        <v>0.9707540685651348</v>
      </c>
    </row>
    <row r="444" spans="4:10" ht="14.4" x14ac:dyDescent="0.3">
      <c r="D444" s="193"/>
      <c r="E444" s="234">
        <v>434</v>
      </c>
      <c r="F444" s="234">
        <v>0.99546328652566529</v>
      </c>
      <c r="G444" s="193"/>
      <c r="H444" s="234"/>
      <c r="I444" s="234">
        <v>434</v>
      </c>
      <c r="J444" s="234">
        <v>0.99753113675226524</v>
      </c>
    </row>
    <row r="445" spans="4:10" ht="14.4" x14ac:dyDescent="0.3">
      <c r="D445" s="193"/>
      <c r="E445" s="234">
        <v>435</v>
      </c>
      <c r="F445" s="234">
        <v>1.0100402345676662</v>
      </c>
      <c r="G445" s="193"/>
      <c r="H445" s="234"/>
      <c r="I445" s="234">
        <v>435</v>
      </c>
      <c r="J445" s="234">
        <v>0.99235773903776381</v>
      </c>
    </row>
    <row r="446" spans="4:10" ht="14.4" x14ac:dyDescent="0.3">
      <c r="D446" s="193"/>
      <c r="E446" s="234">
        <v>436</v>
      </c>
      <c r="F446" s="234">
        <v>1.0195882775933556</v>
      </c>
      <c r="G446" s="193"/>
      <c r="H446" s="234"/>
      <c r="I446" s="234">
        <v>436</v>
      </c>
      <c r="J446" s="234">
        <v>1.0022669845379863</v>
      </c>
    </row>
    <row r="447" spans="4:10" ht="14.4" x14ac:dyDescent="0.3">
      <c r="D447" s="193"/>
      <c r="E447" s="234">
        <v>437</v>
      </c>
      <c r="F447" s="234">
        <v>1.0072594318706245</v>
      </c>
      <c r="G447" s="193"/>
      <c r="H447" s="234"/>
      <c r="I447" s="234">
        <v>437</v>
      </c>
      <c r="J447" s="234">
        <v>1.0176615074397197</v>
      </c>
    </row>
    <row r="448" spans="4:10" ht="14.4" x14ac:dyDescent="0.3">
      <c r="D448" s="193"/>
      <c r="E448" s="234">
        <v>438</v>
      </c>
      <c r="F448" s="234">
        <v>1.0221005726859491</v>
      </c>
      <c r="G448" s="193"/>
      <c r="H448" s="234"/>
      <c r="I448" s="234">
        <v>438</v>
      </c>
      <c r="J448" s="234">
        <v>0.97196242495046714</v>
      </c>
    </row>
    <row r="449" spans="4:10" ht="14.4" x14ac:dyDescent="0.3">
      <c r="D449" s="193"/>
      <c r="E449" s="234">
        <v>439</v>
      </c>
      <c r="F449" s="234">
        <v>0.9986929812332227</v>
      </c>
      <c r="G449" s="193"/>
      <c r="H449" s="234"/>
      <c r="I449" s="234">
        <v>439</v>
      </c>
      <c r="J449" s="234">
        <v>1.0005776748121895</v>
      </c>
    </row>
    <row r="450" spans="4:10" ht="14.4" x14ac:dyDescent="0.3">
      <c r="D450" s="193"/>
      <c r="E450" s="234">
        <v>440</v>
      </c>
      <c r="F450" s="234">
        <v>1.0214796991497299</v>
      </c>
      <c r="G450" s="193"/>
      <c r="H450" s="234"/>
      <c r="I450" s="234">
        <v>440</v>
      </c>
      <c r="J450" s="234">
        <v>1.0466948145013961</v>
      </c>
    </row>
    <row r="451" spans="4:10" ht="14.4" x14ac:dyDescent="0.3">
      <c r="D451" s="193"/>
      <c r="E451" s="234">
        <v>441</v>
      </c>
      <c r="F451" s="234">
        <v>0.98988776183328397</v>
      </c>
      <c r="G451" s="193"/>
      <c r="H451" s="234"/>
      <c r="I451" s="234">
        <v>441</v>
      </c>
      <c r="J451" s="234">
        <v>0.98754979235609863</v>
      </c>
    </row>
    <row r="452" spans="4:10" ht="14.4" x14ac:dyDescent="0.3">
      <c r="D452" s="193"/>
      <c r="E452" s="234">
        <v>442</v>
      </c>
      <c r="F452" s="234">
        <v>0.97222649714022613</v>
      </c>
      <c r="G452" s="193"/>
      <c r="H452" s="234"/>
      <c r="I452" s="234">
        <v>442</v>
      </c>
      <c r="J452" s="234">
        <v>0.99872132019082849</v>
      </c>
    </row>
    <row r="453" spans="4:10" ht="14.4" x14ac:dyDescent="0.3">
      <c r="D453" s="193"/>
      <c r="E453" s="234">
        <v>443</v>
      </c>
      <c r="F453" s="234">
        <v>0.96807166432883207</v>
      </c>
      <c r="G453" s="193"/>
      <c r="H453" s="234"/>
      <c r="I453" s="234">
        <v>443</v>
      </c>
      <c r="J453" s="234">
        <v>0.99698199030233403</v>
      </c>
    </row>
    <row r="454" spans="4:10" ht="14.4" x14ac:dyDescent="0.3">
      <c r="D454" s="193"/>
      <c r="E454" s="234">
        <v>444</v>
      </c>
      <c r="F454" s="234">
        <v>0.99453817508661524</v>
      </c>
      <c r="G454" s="193"/>
      <c r="H454" s="234"/>
      <c r="I454" s="234">
        <v>444</v>
      </c>
      <c r="J454" s="234">
        <v>0.98408109932799337</v>
      </c>
    </row>
    <row r="455" spans="4:10" ht="14.4" x14ac:dyDescent="0.3">
      <c r="D455" s="193"/>
      <c r="E455" s="234">
        <v>445</v>
      </c>
      <c r="F455" s="234">
        <v>0.9864154099863317</v>
      </c>
      <c r="G455" s="193"/>
      <c r="H455" s="234"/>
      <c r="I455" s="234">
        <v>445</v>
      </c>
      <c r="J455" s="234">
        <v>0.98792067266007022</v>
      </c>
    </row>
    <row r="456" spans="4:10" ht="14.4" x14ac:dyDescent="0.3">
      <c r="D456" s="193"/>
      <c r="E456" s="234">
        <v>446</v>
      </c>
      <c r="F456" s="234">
        <v>1.0325694224730171</v>
      </c>
      <c r="G456" s="193"/>
      <c r="H456" s="234"/>
      <c r="I456" s="234">
        <v>446</v>
      </c>
      <c r="J456" s="234">
        <v>1.00208302103859</v>
      </c>
    </row>
    <row r="457" spans="4:10" ht="14.4" x14ac:dyDescent="0.3">
      <c r="D457" s="193"/>
      <c r="E457" s="234">
        <v>447</v>
      </c>
      <c r="F457" s="234">
        <v>0.97837087810626044</v>
      </c>
      <c r="G457" s="193"/>
      <c r="H457" s="234"/>
      <c r="I457" s="234">
        <v>447</v>
      </c>
      <c r="J457" s="234">
        <v>1.0118437869020815</v>
      </c>
    </row>
    <row r="458" spans="4:10" ht="14.4" x14ac:dyDescent="0.3">
      <c r="D458" s="193"/>
      <c r="E458" s="234">
        <v>448</v>
      </c>
      <c r="F458" s="234">
        <v>0.9452952487431433</v>
      </c>
      <c r="G458" s="193"/>
      <c r="H458" s="234"/>
      <c r="I458" s="234">
        <v>448</v>
      </c>
      <c r="J458" s="234">
        <v>0.9654328618481326</v>
      </c>
    </row>
    <row r="459" spans="4:10" ht="14.4" x14ac:dyDescent="0.3">
      <c r="D459" s="193"/>
      <c r="E459" s="234">
        <v>449</v>
      </c>
      <c r="F459" s="234">
        <v>0.95882658563793088</v>
      </c>
      <c r="G459" s="193"/>
      <c r="H459" s="234"/>
      <c r="I459" s="234">
        <v>449</v>
      </c>
      <c r="J459" s="234">
        <v>1.0137748277735468</v>
      </c>
    </row>
    <row r="460" spans="4:10" ht="14.4" x14ac:dyDescent="0.3">
      <c r="D460" s="193"/>
      <c r="E460" s="234">
        <v>450</v>
      </c>
      <c r="F460" s="234">
        <v>0.98338877286856785</v>
      </c>
      <c r="G460" s="193"/>
      <c r="H460" s="234"/>
      <c r="I460" s="234">
        <v>450</v>
      </c>
      <c r="J460" s="234">
        <v>0.96558531347827226</v>
      </c>
    </row>
    <row r="461" spans="4:10" ht="14.4" x14ac:dyDescent="0.3">
      <c r="D461" s="193"/>
      <c r="E461" s="234">
        <v>451</v>
      </c>
      <c r="F461" s="234">
        <v>0.99571198590277621</v>
      </c>
      <c r="G461" s="193"/>
      <c r="H461" s="234"/>
      <c r="I461" s="234">
        <v>451</v>
      </c>
      <c r="J461" s="234">
        <v>0.96899874374036166</v>
      </c>
    </row>
    <row r="462" spans="4:10" ht="14.4" x14ac:dyDescent="0.3">
      <c r="D462" s="193"/>
      <c r="E462" s="234">
        <v>452</v>
      </c>
      <c r="F462" s="234">
        <v>1.0083572604773035</v>
      </c>
      <c r="G462" s="193"/>
      <c r="H462" s="234"/>
      <c r="I462" s="234">
        <v>452</v>
      </c>
      <c r="J462" s="234">
        <v>1.030150154175222</v>
      </c>
    </row>
    <row r="463" spans="4:10" ht="14.4" x14ac:dyDescent="0.3">
      <c r="D463" s="193"/>
      <c r="E463" s="234">
        <v>453</v>
      </c>
      <c r="F463" s="234">
        <v>0.97158774116113367</v>
      </c>
      <c r="G463" s="193"/>
      <c r="H463" s="234"/>
      <c r="I463" s="234">
        <v>453</v>
      </c>
      <c r="J463" s="234">
        <v>0.98182773270551937</v>
      </c>
    </row>
    <row r="464" spans="4:10" ht="14.4" x14ac:dyDescent="0.3">
      <c r="D464" s="193"/>
      <c r="E464" s="234">
        <v>454</v>
      </c>
      <c r="F464" s="234">
        <v>0.98325321384270392</v>
      </c>
      <c r="G464" s="193"/>
      <c r="H464" s="234"/>
      <c r="I464" s="234">
        <v>454</v>
      </c>
      <c r="J464" s="234">
        <v>0.99282684900901075</v>
      </c>
    </row>
    <row r="465" spans="4:10" ht="14.4" x14ac:dyDescent="0.3">
      <c r="D465" s="193"/>
      <c r="E465" s="234">
        <v>455</v>
      </c>
      <c r="F465" s="234">
        <v>0.97949939422240151</v>
      </c>
      <c r="G465" s="193"/>
      <c r="H465" s="234"/>
      <c r="I465" s="234">
        <v>455</v>
      </c>
      <c r="J465" s="234">
        <v>1.016289441288853</v>
      </c>
    </row>
    <row r="466" spans="4:10" ht="14.4" x14ac:dyDescent="0.3">
      <c r="D466" s="193"/>
      <c r="E466" s="234">
        <v>456</v>
      </c>
      <c r="F466" s="234">
        <v>0.99832307299005196</v>
      </c>
      <c r="G466" s="193"/>
      <c r="H466" s="234"/>
      <c r="I466" s="234">
        <v>456</v>
      </c>
      <c r="J466" s="234">
        <v>0.97596430974546533</v>
      </c>
    </row>
    <row r="467" spans="4:10" ht="14.4" x14ac:dyDescent="0.3">
      <c r="D467" s="193"/>
      <c r="E467" s="234">
        <v>457</v>
      </c>
      <c r="F467" s="234">
        <v>0.99036624490939562</v>
      </c>
      <c r="G467" s="193"/>
      <c r="H467" s="234"/>
      <c r="I467" s="234">
        <v>457</v>
      </c>
      <c r="J467" s="234">
        <v>0.96924698680492072</v>
      </c>
    </row>
    <row r="468" spans="4:10" ht="14.4" x14ac:dyDescent="0.3">
      <c r="D468" s="193"/>
      <c r="E468" s="234">
        <v>458</v>
      </c>
      <c r="F468" s="234">
        <v>0.98464871111846231</v>
      </c>
      <c r="G468" s="193"/>
      <c r="H468" s="234"/>
      <c r="I468" s="234">
        <v>458</v>
      </c>
      <c r="J468" s="234">
        <v>1.018833725692363</v>
      </c>
    </row>
    <row r="469" spans="4:10" ht="14.4" x14ac:dyDescent="0.3">
      <c r="D469" s="193"/>
      <c r="E469" s="234">
        <v>459</v>
      </c>
      <c r="F469" s="234">
        <v>0.99231044546019598</v>
      </c>
      <c r="G469" s="193"/>
      <c r="H469" s="234"/>
      <c r="I469" s="234">
        <v>459</v>
      </c>
      <c r="J469" s="234">
        <v>1.0030417380582686</v>
      </c>
    </row>
    <row r="470" spans="4:10" ht="14.4" x14ac:dyDescent="0.3">
      <c r="D470" s="193"/>
      <c r="E470" s="234">
        <v>460</v>
      </c>
      <c r="F470" s="234">
        <v>0.9652692229718729</v>
      </c>
      <c r="G470" s="193"/>
      <c r="H470" s="234"/>
      <c r="I470" s="234">
        <v>460</v>
      </c>
      <c r="J470" s="234">
        <v>0.9765890544185637</v>
      </c>
    </row>
    <row r="471" spans="4:10" ht="14.4" x14ac:dyDescent="0.3">
      <c r="D471" s="193"/>
      <c r="E471" s="234">
        <v>461</v>
      </c>
      <c r="F471" s="234">
        <v>1.0041486968692035</v>
      </c>
      <c r="G471" s="193"/>
      <c r="H471" s="234"/>
      <c r="I471" s="234">
        <v>461</v>
      </c>
      <c r="J471" s="234">
        <v>0.98867683319359168</v>
      </c>
    </row>
    <row r="472" spans="4:10" ht="14.4" x14ac:dyDescent="0.3">
      <c r="D472" s="193"/>
      <c r="E472" s="234">
        <v>462</v>
      </c>
      <c r="F472" s="234">
        <v>1.0042223655007747</v>
      </c>
      <c r="G472" s="193"/>
      <c r="H472" s="234"/>
      <c r="I472" s="234">
        <v>462</v>
      </c>
      <c r="J472" s="234">
        <v>0.98228684417176604</v>
      </c>
    </row>
    <row r="473" spans="4:10" ht="14.4" x14ac:dyDescent="0.3">
      <c r="D473" s="193"/>
      <c r="E473" s="234">
        <v>463</v>
      </c>
      <c r="F473" s="234">
        <v>1.0226201555145018</v>
      </c>
      <c r="G473" s="193"/>
      <c r="H473" s="234"/>
      <c r="I473" s="234">
        <v>463</v>
      </c>
      <c r="J473" s="234">
        <v>1.0079727705556969</v>
      </c>
    </row>
    <row r="474" spans="4:10" ht="14.4" x14ac:dyDescent="0.3">
      <c r="D474" s="193"/>
      <c r="E474" s="234">
        <v>464</v>
      </c>
      <c r="F474" s="234">
        <v>1.0006284290976732</v>
      </c>
      <c r="G474" s="193"/>
      <c r="H474" s="234"/>
      <c r="I474" s="234">
        <v>464</v>
      </c>
      <c r="J474" s="234">
        <v>1.0175053821508624</v>
      </c>
    </row>
    <row r="475" spans="4:10" ht="14.4" x14ac:dyDescent="0.3">
      <c r="D475" s="193"/>
      <c r="E475" s="234">
        <v>465</v>
      </c>
      <c r="F475" s="234">
        <v>1.0052849951232514</v>
      </c>
      <c r="G475" s="193"/>
      <c r="H475" s="234"/>
      <c r="I475" s="234">
        <v>465</v>
      </c>
      <c r="J475" s="234">
        <v>0.9976059009939735</v>
      </c>
    </row>
    <row r="476" spans="4:10" ht="14.4" x14ac:dyDescent="0.3">
      <c r="D476" s="193"/>
      <c r="E476" s="234">
        <v>466</v>
      </c>
      <c r="F476" s="234">
        <v>1.0135283909261092</v>
      </c>
      <c r="G476" s="193"/>
      <c r="H476" s="234"/>
      <c r="I476" s="234">
        <v>466</v>
      </c>
      <c r="J476" s="234">
        <v>1.0136004436087356</v>
      </c>
    </row>
    <row r="477" spans="4:10" ht="14.4" x14ac:dyDescent="0.3">
      <c r="D477" s="193"/>
      <c r="E477" s="234">
        <v>467</v>
      </c>
      <c r="F477" s="234">
        <v>1.0263689367912006</v>
      </c>
      <c r="G477" s="193"/>
      <c r="H477" s="234"/>
      <c r="I477" s="234">
        <v>467</v>
      </c>
      <c r="J477" s="234">
        <v>0.97081067918884489</v>
      </c>
    </row>
    <row r="478" spans="4:10" ht="14.4" x14ac:dyDescent="0.3">
      <c r="D478" s="193"/>
      <c r="E478" s="234">
        <v>468</v>
      </c>
      <c r="F478" s="234">
        <v>0.98735069819028609</v>
      </c>
      <c r="G478" s="193"/>
      <c r="H478" s="234"/>
      <c r="I478" s="234">
        <v>468</v>
      </c>
      <c r="J478" s="234">
        <v>1.0178876136201118</v>
      </c>
    </row>
    <row r="479" spans="4:10" ht="14.4" x14ac:dyDescent="0.3">
      <c r="D479" s="193"/>
      <c r="E479" s="234">
        <v>469</v>
      </c>
      <c r="F479" s="234">
        <v>0.99283218159834508</v>
      </c>
      <c r="G479" s="193"/>
      <c r="H479" s="234"/>
      <c r="I479" s="234">
        <v>469</v>
      </c>
      <c r="J479" s="234">
        <v>0.97421931717671073</v>
      </c>
    </row>
    <row r="480" spans="4:10" ht="14.4" x14ac:dyDescent="0.3">
      <c r="D480" s="193"/>
      <c r="E480" s="234">
        <v>470</v>
      </c>
      <c r="F480" s="234">
        <v>1.0104414965379029</v>
      </c>
      <c r="G480" s="193"/>
      <c r="H480" s="234"/>
      <c r="I480" s="234">
        <v>470</v>
      </c>
      <c r="J480" s="234">
        <v>0.99141599379215217</v>
      </c>
    </row>
    <row r="481" spans="4:10" ht="14.4" x14ac:dyDescent="0.3">
      <c r="D481" s="193"/>
      <c r="E481" s="234">
        <v>471</v>
      </c>
      <c r="F481" s="234">
        <v>1.0098226253691618</v>
      </c>
      <c r="G481" s="193"/>
      <c r="H481" s="234"/>
      <c r="I481" s="234">
        <v>471</v>
      </c>
      <c r="J481" s="234">
        <v>1.0176585682505455</v>
      </c>
    </row>
    <row r="482" spans="4:10" ht="14.4" x14ac:dyDescent="0.3">
      <c r="D482" s="193"/>
      <c r="E482" s="234">
        <v>472</v>
      </c>
      <c r="F482" s="234">
        <v>1.0103425436399907</v>
      </c>
      <c r="G482" s="193"/>
      <c r="H482" s="234"/>
      <c r="I482" s="234">
        <v>472</v>
      </c>
      <c r="J482" s="234">
        <v>1.0180687820048464</v>
      </c>
    </row>
    <row r="483" spans="4:10" ht="14.4" x14ac:dyDescent="0.3">
      <c r="D483" s="193"/>
      <c r="E483" s="234">
        <v>473</v>
      </c>
      <c r="F483" s="234">
        <v>0.99016818883097024</v>
      </c>
      <c r="G483" s="193"/>
      <c r="H483" s="234"/>
      <c r="I483" s="234">
        <v>473</v>
      </c>
      <c r="J483" s="234">
        <v>1.0095042230011546</v>
      </c>
    </row>
    <row r="484" spans="4:10" ht="14.4" x14ac:dyDescent="0.3">
      <c r="D484" s="193"/>
      <c r="E484" s="234">
        <v>474</v>
      </c>
      <c r="F484" s="234">
        <v>0.98880035875871941</v>
      </c>
      <c r="G484" s="193"/>
      <c r="H484" s="234"/>
      <c r="I484" s="234">
        <v>474</v>
      </c>
      <c r="J484" s="234">
        <v>0.97413871414620989</v>
      </c>
    </row>
    <row r="485" spans="4:10" ht="14.4" x14ac:dyDescent="0.3">
      <c r="D485" s="193"/>
      <c r="E485" s="234">
        <v>475</v>
      </c>
      <c r="F485" s="234">
        <v>0.98918536899041065</v>
      </c>
      <c r="G485" s="193"/>
      <c r="H485" s="234"/>
      <c r="I485" s="234">
        <v>475</v>
      </c>
      <c r="J485" s="234">
        <v>0.99871078368653032</v>
      </c>
    </row>
    <row r="486" spans="4:10" ht="14.4" x14ac:dyDescent="0.3">
      <c r="D486" s="193"/>
      <c r="E486" s="234">
        <v>476</v>
      </c>
      <c r="F486" s="234">
        <v>0.9871895209797884</v>
      </c>
      <c r="G486" s="193"/>
      <c r="H486" s="234"/>
      <c r="I486" s="234">
        <v>476</v>
      </c>
      <c r="J486" s="234">
        <v>0.99326754508432058</v>
      </c>
    </row>
    <row r="487" spans="4:10" ht="14.4" x14ac:dyDescent="0.3">
      <c r="D487" s="193"/>
      <c r="E487" s="234">
        <v>477</v>
      </c>
      <c r="F487" s="234">
        <v>1.0159103449385973</v>
      </c>
      <c r="G487" s="193"/>
      <c r="H487" s="234"/>
      <c r="I487" s="234">
        <v>477</v>
      </c>
      <c r="J487" s="234">
        <v>1.0197227429831579</v>
      </c>
    </row>
    <row r="488" spans="4:10" ht="14.4" x14ac:dyDescent="0.3">
      <c r="D488" s="193"/>
      <c r="E488" s="234">
        <v>478</v>
      </c>
      <c r="F488" s="234">
        <v>1.0082929949717461</v>
      </c>
      <c r="G488" s="193"/>
      <c r="H488" s="234"/>
      <c r="I488" s="234">
        <v>478</v>
      </c>
      <c r="J488" s="234">
        <v>1.0063013901180589</v>
      </c>
    </row>
    <row r="489" spans="4:10" ht="14.4" x14ac:dyDescent="0.3">
      <c r="D489" s="193"/>
      <c r="E489" s="234">
        <v>479</v>
      </c>
      <c r="F489" s="234">
        <v>0.99260558951882838</v>
      </c>
      <c r="G489" s="193"/>
      <c r="H489" s="234"/>
      <c r="I489" s="234">
        <v>479</v>
      </c>
      <c r="J489" s="234">
        <v>1.0037156759719057</v>
      </c>
    </row>
    <row r="490" spans="4:10" ht="14.4" x14ac:dyDescent="0.3">
      <c r="D490" s="193"/>
      <c r="E490" s="234">
        <v>480</v>
      </c>
      <c r="F490" s="234">
        <v>0.99041338350152075</v>
      </c>
      <c r="G490" s="193"/>
      <c r="H490" s="234"/>
      <c r="I490" s="234">
        <v>480</v>
      </c>
      <c r="J490" s="234">
        <v>1.0254968663620894</v>
      </c>
    </row>
    <row r="491" spans="4:10" ht="14.4" x14ac:dyDescent="0.3">
      <c r="D491" s="193"/>
      <c r="E491" s="234">
        <v>481</v>
      </c>
      <c r="F491" s="234">
        <v>1.0240768841760788</v>
      </c>
      <c r="G491" s="193"/>
      <c r="H491" s="234"/>
      <c r="I491" s="234">
        <v>481</v>
      </c>
      <c r="J491" s="234">
        <v>1.0040513647162195</v>
      </c>
    </row>
    <row r="492" spans="4:10" ht="14.4" x14ac:dyDescent="0.3">
      <c r="D492" s="193"/>
      <c r="E492" s="234">
        <v>482</v>
      </c>
      <c r="F492" s="234">
        <v>0.99459312313125248</v>
      </c>
      <c r="G492" s="193"/>
      <c r="H492" s="234"/>
      <c r="I492" s="234">
        <v>482</v>
      </c>
      <c r="J492" s="234">
        <v>0.9854025509308153</v>
      </c>
    </row>
    <row r="493" spans="4:10" ht="14.4" x14ac:dyDescent="0.3">
      <c r="D493" s="193"/>
      <c r="E493" s="234">
        <v>483</v>
      </c>
      <c r="F493" s="234">
        <v>1.0081635651598053</v>
      </c>
      <c r="G493" s="193"/>
      <c r="H493" s="234"/>
      <c r="I493" s="234">
        <v>483</v>
      </c>
      <c r="J493" s="234">
        <v>0.99106433543668471</v>
      </c>
    </row>
    <row r="494" spans="4:10" ht="14.4" x14ac:dyDescent="0.3">
      <c r="D494" s="193"/>
      <c r="E494" s="234">
        <v>484</v>
      </c>
      <c r="F494" s="234">
        <v>0.99340270100103922</v>
      </c>
      <c r="G494" s="193"/>
      <c r="H494" s="234"/>
      <c r="I494" s="234">
        <v>484</v>
      </c>
      <c r="J494" s="234">
        <v>0.99557331176545316</v>
      </c>
    </row>
    <row r="495" spans="4:10" ht="14.4" x14ac:dyDescent="0.3">
      <c r="D495" s="193"/>
      <c r="E495" s="234">
        <v>485</v>
      </c>
      <c r="F495" s="234">
        <v>0.98666188306035829</v>
      </c>
      <c r="G495" s="193"/>
      <c r="H495" s="234"/>
      <c r="I495" s="234">
        <v>485</v>
      </c>
      <c r="J495" s="234">
        <v>0.97414543881777282</v>
      </c>
    </row>
    <row r="496" spans="4:10" ht="14.4" x14ac:dyDescent="0.3">
      <c r="D496" s="193"/>
      <c r="E496" s="234">
        <v>486</v>
      </c>
      <c r="F496" s="234">
        <v>0.99307015179920199</v>
      </c>
      <c r="G496" s="193"/>
      <c r="H496" s="234"/>
      <c r="I496" s="234">
        <v>486</v>
      </c>
      <c r="J496" s="234">
        <v>1.001618548762657</v>
      </c>
    </row>
    <row r="497" spans="4:10" ht="14.4" x14ac:dyDescent="0.3">
      <c r="D497" s="193"/>
      <c r="E497" s="234">
        <v>487</v>
      </c>
      <c r="F497" s="234">
        <v>0.98896851683155029</v>
      </c>
      <c r="G497" s="193"/>
      <c r="H497" s="234"/>
      <c r="I497" s="234">
        <v>487</v>
      </c>
      <c r="J497" s="234">
        <v>1.0088838317669628</v>
      </c>
    </row>
    <row r="498" spans="4:10" ht="14.4" x14ac:dyDescent="0.3">
      <c r="D498" s="193"/>
      <c r="E498" s="234">
        <v>488</v>
      </c>
      <c r="F498" s="234">
        <v>1.020820016561149</v>
      </c>
      <c r="G498" s="193"/>
      <c r="H498" s="234"/>
      <c r="I498" s="234">
        <v>488</v>
      </c>
      <c r="J498" s="234">
        <v>1.0144423182305315</v>
      </c>
    </row>
    <row r="499" spans="4:10" ht="14.4" x14ac:dyDescent="0.3">
      <c r="D499" s="193"/>
      <c r="E499" s="234">
        <v>489</v>
      </c>
      <c r="F499" s="234">
        <v>1.0068306570242571</v>
      </c>
      <c r="G499" s="193"/>
      <c r="H499" s="234"/>
      <c r="I499" s="234">
        <v>489</v>
      </c>
      <c r="J499" s="234">
        <v>0.98063656666080878</v>
      </c>
    </row>
    <row r="500" spans="4:10" ht="14.4" x14ac:dyDescent="0.3">
      <c r="D500" s="193"/>
      <c r="E500" s="234">
        <v>490</v>
      </c>
      <c r="F500" s="234">
        <v>1.0391954282683047</v>
      </c>
      <c r="G500" s="193"/>
      <c r="H500" s="234"/>
      <c r="I500" s="234">
        <v>490</v>
      </c>
      <c r="J500" s="234">
        <v>0.9706704506920919</v>
      </c>
    </row>
    <row r="501" spans="4:10" ht="14.4" x14ac:dyDescent="0.3">
      <c r="D501" s="193"/>
      <c r="E501" s="234">
        <v>491</v>
      </c>
      <c r="F501" s="234">
        <v>1.0029051766430497</v>
      </c>
      <c r="G501" s="193"/>
      <c r="H501" s="234"/>
      <c r="I501" s="234">
        <v>491</v>
      </c>
      <c r="J501" s="234">
        <v>0.98372541394512525</v>
      </c>
    </row>
    <row r="502" spans="4:10" ht="14.4" x14ac:dyDescent="0.3">
      <c r="D502" s="193"/>
      <c r="E502" s="234">
        <v>492</v>
      </c>
      <c r="F502" s="234">
        <v>1.0082528323553521</v>
      </c>
      <c r="G502" s="193"/>
      <c r="H502" s="234"/>
      <c r="I502" s="234">
        <v>492</v>
      </c>
      <c r="J502" s="234">
        <v>1.0073027192500381</v>
      </c>
    </row>
    <row r="503" spans="4:10" ht="14.4" x14ac:dyDescent="0.3">
      <c r="D503" s="193"/>
      <c r="E503" s="234">
        <v>493</v>
      </c>
      <c r="F503" s="234">
        <v>0.9952558579878269</v>
      </c>
      <c r="G503" s="193"/>
      <c r="H503" s="234"/>
      <c r="I503" s="234">
        <v>493</v>
      </c>
      <c r="J503" s="234">
        <v>0.9902416675392518</v>
      </c>
    </row>
    <row r="504" spans="4:10" ht="14.4" x14ac:dyDescent="0.3">
      <c r="D504" s="193"/>
      <c r="E504" s="234">
        <v>494</v>
      </c>
      <c r="F504" s="234">
        <v>1.043353385255233</v>
      </c>
      <c r="G504" s="193"/>
      <c r="H504" s="234"/>
      <c r="I504" s="234">
        <v>494</v>
      </c>
      <c r="J504" s="234">
        <v>1.0149775053621604</v>
      </c>
    </row>
    <row r="505" spans="4:10" ht="14.4" x14ac:dyDescent="0.3">
      <c r="D505" s="193"/>
      <c r="E505" s="234">
        <v>495</v>
      </c>
      <c r="F505" s="234">
        <v>1.020549525533119</v>
      </c>
      <c r="G505" s="193"/>
      <c r="H505" s="234"/>
      <c r="I505" s="234">
        <v>495</v>
      </c>
      <c r="J505" s="234">
        <v>0.98489611309460956</v>
      </c>
    </row>
    <row r="506" spans="4:10" ht="14.4" x14ac:dyDescent="0.3">
      <c r="D506" s="193"/>
      <c r="E506" s="234">
        <v>496</v>
      </c>
      <c r="F506" s="234">
        <v>1.0249782536480747</v>
      </c>
      <c r="G506" s="193"/>
      <c r="H506" s="234"/>
      <c r="I506" s="234">
        <v>496</v>
      </c>
      <c r="J506" s="234">
        <v>1.0261821453611923</v>
      </c>
    </row>
    <row r="507" spans="4:10" ht="14.4" x14ac:dyDescent="0.3">
      <c r="D507" s="193"/>
      <c r="E507" s="234">
        <v>497</v>
      </c>
      <c r="F507" s="234">
        <v>0.98980283740700248</v>
      </c>
      <c r="G507" s="193"/>
      <c r="H507" s="234"/>
      <c r="I507" s="234">
        <v>497</v>
      </c>
      <c r="J507" s="234">
        <v>1.0148146924854651</v>
      </c>
    </row>
    <row r="508" spans="4:10" ht="14.4" x14ac:dyDescent="0.3">
      <c r="D508" s="193"/>
      <c r="E508" s="234">
        <v>498</v>
      </c>
      <c r="F508" s="234">
        <v>0.99223574936625558</v>
      </c>
      <c r="G508" s="193"/>
      <c r="H508" s="234"/>
      <c r="I508" s="234">
        <v>498</v>
      </c>
      <c r="J508" s="234">
        <v>1.0019293371159623</v>
      </c>
    </row>
    <row r="509" spans="4:10" ht="14.4" x14ac:dyDescent="0.3">
      <c r="D509" s="193"/>
      <c r="E509" s="234">
        <v>499</v>
      </c>
      <c r="F509" s="234">
        <v>1.0038188972720059</v>
      </c>
      <c r="G509" s="193"/>
      <c r="H509" s="234"/>
      <c r="I509" s="234">
        <v>499</v>
      </c>
      <c r="J509" s="234">
        <v>0.99526327717104868</v>
      </c>
    </row>
    <row r="510" spans="4:10" ht="14.4" x14ac:dyDescent="0.3">
      <c r="D510" s="193"/>
      <c r="E510" s="234">
        <v>500</v>
      </c>
      <c r="F510" s="234">
        <v>0.9992323155953643</v>
      </c>
      <c r="G510" s="193"/>
      <c r="H510" s="234"/>
      <c r="I510" s="234">
        <v>500</v>
      </c>
      <c r="J510" s="234">
        <v>0.99586956993389142</v>
      </c>
    </row>
    <row r="511" spans="4:10" ht="14.4" x14ac:dyDescent="0.3">
      <c r="D511" s="193"/>
      <c r="E511" s="234">
        <v>501</v>
      </c>
      <c r="F511" s="234">
        <v>0.9843917215480732</v>
      </c>
      <c r="G511" s="193"/>
      <c r="H511" s="234"/>
      <c r="I511" s="234">
        <v>501</v>
      </c>
      <c r="J511" s="234">
        <v>1.0054743584439505</v>
      </c>
    </row>
    <row r="512" spans="4:10" ht="14.4" x14ac:dyDescent="0.3">
      <c r="D512" s="193"/>
      <c r="E512" s="234">
        <v>502</v>
      </c>
      <c r="F512" s="234">
        <v>1.0096408969508106</v>
      </c>
      <c r="G512" s="193"/>
      <c r="H512" s="234"/>
      <c r="I512" s="234">
        <v>502</v>
      </c>
      <c r="J512" s="234">
        <v>0.98596420815783514</v>
      </c>
    </row>
    <row r="513" spans="4:10" ht="14.4" x14ac:dyDescent="0.3">
      <c r="D513" s="193"/>
      <c r="E513" s="234">
        <v>503</v>
      </c>
      <c r="F513" s="234">
        <v>0.98916673190850901</v>
      </c>
      <c r="G513" s="193"/>
      <c r="H513" s="234"/>
      <c r="I513" s="234">
        <v>503</v>
      </c>
      <c r="J513" s="234">
        <v>1.0092114573935174</v>
      </c>
    </row>
    <row r="514" spans="4:10" ht="14.4" x14ac:dyDescent="0.3">
      <c r="D514" s="193"/>
      <c r="E514" s="234">
        <v>504</v>
      </c>
      <c r="F514" s="234">
        <v>0.98090500739563524</v>
      </c>
      <c r="G514" s="193"/>
      <c r="H514" s="234"/>
      <c r="I514" s="234">
        <v>504</v>
      </c>
      <c r="J514" s="234">
        <v>1.0191813051007743</v>
      </c>
    </row>
    <row r="515" spans="4:10" ht="14.4" x14ac:dyDescent="0.3">
      <c r="D515" s="193"/>
      <c r="E515" s="234">
        <v>505</v>
      </c>
      <c r="F515" s="234">
        <v>0.97475050222777893</v>
      </c>
      <c r="G515" s="193"/>
      <c r="H515" s="234"/>
      <c r="I515" s="234">
        <v>505</v>
      </c>
      <c r="J515" s="234">
        <v>1.0012667004082041</v>
      </c>
    </row>
    <row r="516" spans="4:10" ht="14.4" x14ac:dyDescent="0.3">
      <c r="D516" s="193"/>
      <c r="E516" s="234">
        <v>506</v>
      </c>
      <c r="F516" s="234">
        <v>0.98559962453235572</v>
      </c>
      <c r="G516" s="193"/>
      <c r="H516" s="234"/>
      <c r="I516" s="234">
        <v>506</v>
      </c>
      <c r="J516" s="234">
        <v>1.0033084128580865</v>
      </c>
    </row>
    <row r="517" spans="4:10" ht="14.4" x14ac:dyDescent="0.3">
      <c r="D517" s="193"/>
      <c r="E517" s="234">
        <v>507</v>
      </c>
      <c r="F517" s="234">
        <v>0.99439127243398162</v>
      </c>
      <c r="G517" s="193"/>
      <c r="H517" s="234"/>
      <c r="I517" s="234">
        <v>507</v>
      </c>
      <c r="J517" s="234">
        <v>1.0159423152752542</v>
      </c>
    </row>
    <row r="518" spans="4:10" ht="14.4" x14ac:dyDescent="0.3">
      <c r="D518" s="193"/>
      <c r="E518" s="234">
        <v>508</v>
      </c>
      <c r="F518" s="234">
        <v>1.0138702846081746</v>
      </c>
      <c r="G518" s="193"/>
      <c r="H518" s="234"/>
      <c r="I518" s="234">
        <v>508</v>
      </c>
      <c r="J518" s="234">
        <v>0.99854400376477537</v>
      </c>
    </row>
    <row r="519" spans="4:10" ht="14.4" x14ac:dyDescent="0.3">
      <c r="D519" s="193"/>
      <c r="E519" s="234">
        <v>509</v>
      </c>
      <c r="F519" s="234">
        <v>0.9629115903570189</v>
      </c>
      <c r="G519" s="193"/>
      <c r="H519" s="234"/>
      <c r="I519" s="234">
        <v>509</v>
      </c>
      <c r="J519" s="234">
        <v>1.0002082110873562</v>
      </c>
    </row>
    <row r="520" spans="4:10" ht="14.4" x14ac:dyDescent="0.3">
      <c r="D520" s="193"/>
      <c r="E520" s="234">
        <v>510</v>
      </c>
      <c r="F520" s="234">
        <v>0.99347988605467707</v>
      </c>
      <c r="G520" s="193"/>
      <c r="H520" s="234"/>
      <c r="I520" s="234">
        <v>510</v>
      </c>
      <c r="J520" s="234">
        <v>0.95986834338632754</v>
      </c>
    </row>
    <row r="521" spans="4:10" ht="14.4" x14ac:dyDescent="0.3">
      <c r="D521" s="193"/>
      <c r="E521" s="234">
        <v>511</v>
      </c>
      <c r="F521" s="234">
        <v>0.99742924404941757</v>
      </c>
      <c r="G521" s="193"/>
      <c r="H521" s="234"/>
      <c r="I521" s="234">
        <v>511</v>
      </c>
      <c r="J521" s="234">
        <v>1.0360372138031648</v>
      </c>
    </row>
    <row r="522" spans="4:10" ht="14.4" x14ac:dyDescent="0.3">
      <c r="D522" s="193"/>
      <c r="E522" s="234">
        <v>512</v>
      </c>
      <c r="F522" s="234">
        <v>0.98628728052735681</v>
      </c>
      <c r="G522" s="193"/>
      <c r="H522" s="234"/>
      <c r="I522" s="234">
        <v>512</v>
      </c>
      <c r="J522" s="234">
        <v>0.97828383659588758</v>
      </c>
    </row>
    <row r="523" spans="4:10" ht="14.4" x14ac:dyDescent="0.3">
      <c r="D523" s="193"/>
      <c r="E523" s="234">
        <v>513</v>
      </c>
      <c r="F523" s="234">
        <v>0.99995256325294657</v>
      </c>
      <c r="G523" s="193"/>
      <c r="H523" s="234"/>
      <c r="I523" s="234">
        <v>513</v>
      </c>
      <c r="J523" s="234">
        <v>0.97971476837394456</v>
      </c>
    </row>
    <row r="524" spans="4:10" ht="14.4" x14ac:dyDescent="0.3">
      <c r="D524" s="193"/>
      <c r="E524" s="234">
        <v>514</v>
      </c>
      <c r="F524" s="234">
        <v>1.0218120451205099</v>
      </c>
      <c r="G524" s="193"/>
      <c r="H524" s="234"/>
      <c r="I524" s="234">
        <v>514</v>
      </c>
      <c r="J524" s="234">
        <v>1.0008123920012824</v>
      </c>
    </row>
    <row r="525" spans="4:10" ht="14.4" x14ac:dyDescent="0.3">
      <c r="D525" s="193"/>
      <c r="E525" s="234">
        <v>515</v>
      </c>
      <c r="F525" s="234">
        <v>1.0035012388182689</v>
      </c>
      <c r="G525" s="193"/>
      <c r="H525" s="234"/>
      <c r="I525" s="234">
        <v>515</v>
      </c>
      <c r="J525" s="234">
        <v>1.0243840862111668</v>
      </c>
    </row>
    <row r="526" spans="4:10" ht="14.4" x14ac:dyDescent="0.3">
      <c r="D526" s="193"/>
      <c r="E526" s="234">
        <v>516</v>
      </c>
      <c r="F526" s="234">
        <v>1.0031762996078537</v>
      </c>
      <c r="G526" s="193"/>
      <c r="H526" s="234"/>
      <c r="I526" s="234">
        <v>516</v>
      </c>
      <c r="J526" s="234">
        <v>0.98307955392110036</v>
      </c>
    </row>
    <row r="527" spans="4:10" ht="14.4" x14ac:dyDescent="0.3">
      <c r="D527" s="193"/>
      <c r="E527" s="234">
        <v>517</v>
      </c>
      <c r="F527" s="234">
        <v>1.0092151285478681</v>
      </c>
      <c r="G527" s="193"/>
      <c r="H527" s="234"/>
      <c r="I527" s="234">
        <v>517</v>
      </c>
      <c r="J527" s="234">
        <v>0.98924202151070895</v>
      </c>
    </row>
    <row r="528" spans="4:10" ht="14.4" x14ac:dyDescent="0.3">
      <c r="D528" s="193"/>
      <c r="E528" s="234">
        <v>518</v>
      </c>
      <c r="F528" s="234">
        <v>1.0057422976704311</v>
      </c>
      <c r="G528" s="193"/>
      <c r="H528" s="234"/>
      <c r="I528" s="234">
        <v>518</v>
      </c>
      <c r="J528" s="234">
        <v>0.97725523478676302</v>
      </c>
    </row>
    <row r="529" spans="4:10" ht="14.4" x14ac:dyDescent="0.3">
      <c r="D529" s="193"/>
      <c r="E529" s="234">
        <v>519</v>
      </c>
      <c r="F529" s="234">
        <v>0.96398862938562502</v>
      </c>
      <c r="G529" s="193"/>
      <c r="H529" s="234"/>
      <c r="I529" s="234">
        <v>519</v>
      </c>
      <c r="J529" s="234">
        <v>0.98510091272743405</v>
      </c>
    </row>
    <row r="530" spans="4:10" ht="14.4" x14ac:dyDescent="0.3">
      <c r="D530" s="193"/>
      <c r="E530" s="234">
        <v>520</v>
      </c>
      <c r="F530" s="234">
        <v>1.0068450037181147</v>
      </c>
      <c r="G530" s="193"/>
      <c r="H530" s="234"/>
      <c r="I530" s="234">
        <v>520</v>
      </c>
      <c r="J530" s="234">
        <v>1.0173545261372774</v>
      </c>
    </row>
    <row r="531" spans="4:10" ht="14.4" x14ac:dyDescent="0.3">
      <c r="D531" s="193"/>
      <c r="E531" s="234">
        <v>521</v>
      </c>
      <c r="F531" s="234">
        <v>1.0081379044297065</v>
      </c>
      <c r="G531" s="193"/>
      <c r="H531" s="234"/>
      <c r="I531" s="234">
        <v>521</v>
      </c>
      <c r="J531" s="234">
        <v>0.99327455426566547</v>
      </c>
    </row>
    <row r="532" spans="4:10" ht="14.4" x14ac:dyDescent="0.3">
      <c r="D532" s="193"/>
      <c r="E532" s="234">
        <v>522</v>
      </c>
      <c r="F532" s="234">
        <v>0.99199385575540233</v>
      </c>
      <c r="G532" s="193"/>
      <c r="H532" s="234"/>
      <c r="I532" s="234">
        <v>522</v>
      </c>
      <c r="J532" s="234">
        <v>0.98428095743097077</v>
      </c>
    </row>
    <row r="533" spans="4:10" ht="14.4" x14ac:dyDescent="0.3">
      <c r="D533" s="193"/>
      <c r="E533" s="234">
        <v>523</v>
      </c>
      <c r="F533" s="234">
        <v>1.006073573252118</v>
      </c>
      <c r="G533" s="193"/>
      <c r="H533" s="234"/>
      <c r="I533" s="234">
        <v>523</v>
      </c>
      <c r="J533" s="234">
        <v>0.98038802164185623</v>
      </c>
    </row>
    <row r="534" spans="4:10" ht="14.4" x14ac:dyDescent="0.3">
      <c r="D534" s="193"/>
      <c r="E534" s="234">
        <v>524</v>
      </c>
      <c r="F534" s="234">
        <v>1.017488877769803</v>
      </c>
      <c r="G534" s="193"/>
      <c r="H534" s="234"/>
      <c r="I534" s="234">
        <v>524</v>
      </c>
      <c r="J534" s="234">
        <v>1.0181633752977877</v>
      </c>
    </row>
    <row r="535" spans="4:10" ht="14.4" x14ac:dyDescent="0.3">
      <c r="D535" s="193"/>
      <c r="E535" s="234">
        <v>525</v>
      </c>
      <c r="F535" s="234">
        <v>0.98180799583472422</v>
      </c>
      <c r="G535" s="193"/>
      <c r="H535" s="234"/>
      <c r="I535" s="234">
        <v>525</v>
      </c>
      <c r="J535" s="234">
        <v>0.99095870321064883</v>
      </c>
    </row>
    <row r="536" spans="4:10" ht="14.4" x14ac:dyDescent="0.3">
      <c r="D536" s="193"/>
      <c r="E536" s="234">
        <v>526</v>
      </c>
      <c r="F536" s="234">
        <v>0.98859957489427364</v>
      </c>
      <c r="G536" s="193"/>
      <c r="H536" s="234"/>
      <c r="I536" s="234">
        <v>526</v>
      </c>
      <c r="J536" s="234">
        <v>1.0007315703986179</v>
      </c>
    </row>
    <row r="537" spans="4:10" ht="14.4" x14ac:dyDescent="0.3">
      <c r="D537" s="193"/>
      <c r="E537" s="234">
        <v>527</v>
      </c>
      <c r="F537" s="234">
        <v>1.0066884147199542</v>
      </c>
      <c r="G537" s="193"/>
      <c r="H537" s="234"/>
      <c r="I537" s="234">
        <v>527</v>
      </c>
      <c r="J537" s="234">
        <v>0.98345236548669357</v>
      </c>
    </row>
    <row r="538" spans="4:10" ht="14.4" x14ac:dyDescent="0.3">
      <c r="D538" s="193"/>
      <c r="E538" s="234">
        <v>528</v>
      </c>
      <c r="F538" s="234">
        <v>1.0205762345793343</v>
      </c>
      <c r="G538" s="193"/>
      <c r="H538" s="234"/>
      <c r="I538" s="234">
        <v>528</v>
      </c>
      <c r="J538" s="234">
        <v>1.0097939934246487</v>
      </c>
    </row>
    <row r="539" spans="4:10" ht="14.4" x14ac:dyDescent="0.3">
      <c r="D539" s="193"/>
      <c r="E539" s="234">
        <v>529</v>
      </c>
      <c r="F539" s="234">
        <v>0.99820821045624253</v>
      </c>
      <c r="G539" s="193"/>
      <c r="H539" s="234"/>
      <c r="I539" s="234">
        <v>529</v>
      </c>
      <c r="J539" s="234">
        <v>1.0390313941556917</v>
      </c>
    </row>
    <row r="540" spans="4:10" ht="14.4" x14ac:dyDescent="0.3">
      <c r="D540" s="193"/>
      <c r="E540" s="234">
        <v>530</v>
      </c>
      <c r="F540" s="234">
        <v>1.0285491070304724</v>
      </c>
      <c r="G540" s="193"/>
      <c r="H540" s="234"/>
      <c r="I540" s="234">
        <v>530</v>
      </c>
      <c r="J540" s="234">
        <v>0.97186324834918558</v>
      </c>
    </row>
    <row r="541" spans="4:10" ht="14.4" x14ac:dyDescent="0.3">
      <c r="D541" s="193"/>
      <c r="E541" s="234">
        <v>531</v>
      </c>
      <c r="F541" s="234">
        <v>1.0092482407841823</v>
      </c>
      <c r="G541" s="193"/>
      <c r="H541" s="234"/>
      <c r="I541" s="234">
        <v>531</v>
      </c>
      <c r="J541" s="234">
        <v>1.0029120574528121</v>
      </c>
    </row>
    <row r="542" spans="4:10" ht="14.4" x14ac:dyDescent="0.3">
      <c r="D542" s="193"/>
      <c r="E542" s="234">
        <v>532</v>
      </c>
      <c r="F542" s="234">
        <v>0.97762624118585995</v>
      </c>
      <c r="G542" s="193"/>
      <c r="H542" s="234"/>
      <c r="I542" s="234">
        <v>532</v>
      </c>
      <c r="J542" s="234">
        <v>0.98357389972306453</v>
      </c>
    </row>
    <row r="543" spans="4:10" ht="14.4" x14ac:dyDescent="0.3">
      <c r="D543" s="193"/>
      <c r="E543" s="234">
        <v>533</v>
      </c>
      <c r="F543" s="234">
        <v>0.98587245222414743</v>
      </c>
      <c r="G543" s="193"/>
      <c r="H543" s="234"/>
      <c r="I543" s="234">
        <v>533</v>
      </c>
      <c r="J543" s="234">
        <v>0.97892674044258154</v>
      </c>
    </row>
    <row r="544" spans="4:10" ht="14.4" x14ac:dyDescent="0.3">
      <c r="D544" s="193"/>
      <c r="E544" s="234">
        <v>534</v>
      </c>
      <c r="F544" s="234">
        <v>1.0259072962497464</v>
      </c>
      <c r="G544" s="193"/>
      <c r="H544" s="234"/>
      <c r="I544" s="234">
        <v>534</v>
      </c>
      <c r="J544" s="234">
        <v>1.0030217709326206</v>
      </c>
    </row>
    <row r="545" spans="4:10" ht="14.4" x14ac:dyDescent="0.3">
      <c r="D545" s="193"/>
      <c r="E545" s="234">
        <v>535</v>
      </c>
      <c r="F545" s="234">
        <v>0.96782590509021738</v>
      </c>
      <c r="G545" s="193"/>
      <c r="H545" s="234"/>
      <c r="I545" s="234">
        <v>535</v>
      </c>
      <c r="J545" s="234">
        <v>0.99407170256167943</v>
      </c>
    </row>
    <row r="546" spans="4:10" ht="14.4" x14ac:dyDescent="0.3">
      <c r="D546" s="193"/>
      <c r="E546" s="234">
        <v>536</v>
      </c>
      <c r="F546" s="234">
        <v>0.97665384719395953</v>
      </c>
      <c r="G546" s="193"/>
      <c r="H546" s="234"/>
      <c r="I546" s="234">
        <v>536</v>
      </c>
      <c r="J546" s="234">
        <v>0.98399410621895256</v>
      </c>
    </row>
    <row r="547" spans="4:10" ht="14.4" x14ac:dyDescent="0.3">
      <c r="D547" s="193"/>
      <c r="E547" s="234">
        <v>537</v>
      </c>
      <c r="F547" s="234">
        <v>0.96456570268081609</v>
      </c>
      <c r="G547" s="193"/>
      <c r="H547" s="234"/>
      <c r="I547" s="234">
        <v>537</v>
      </c>
      <c r="J547" s="234">
        <v>1.0400645219196392</v>
      </c>
    </row>
    <row r="548" spans="4:10" ht="14.4" x14ac:dyDescent="0.3">
      <c r="D548" s="193"/>
      <c r="E548" s="234">
        <v>538</v>
      </c>
      <c r="F548" s="234">
        <v>1.0180857892509645</v>
      </c>
      <c r="G548" s="193"/>
      <c r="H548" s="234"/>
      <c r="I548" s="234">
        <v>538</v>
      </c>
      <c r="J548" s="234">
        <v>1.0000751134584096</v>
      </c>
    </row>
    <row r="549" spans="4:10" ht="14.4" x14ac:dyDescent="0.3">
      <c r="D549" s="193"/>
      <c r="E549" s="234">
        <v>539</v>
      </c>
      <c r="F549" s="234">
        <v>0.99040976336395814</v>
      </c>
      <c r="G549" s="193"/>
      <c r="H549" s="234"/>
      <c r="I549" s="234">
        <v>539</v>
      </c>
      <c r="J549" s="234">
        <v>1.011752151569707</v>
      </c>
    </row>
    <row r="550" spans="4:10" ht="14.4" x14ac:dyDescent="0.3">
      <c r="D550" s="193"/>
      <c r="E550" s="234">
        <v>540</v>
      </c>
      <c r="F550" s="234">
        <v>0.97636395869299231</v>
      </c>
      <c r="G550" s="193"/>
      <c r="H550" s="234"/>
      <c r="I550" s="234">
        <v>540</v>
      </c>
      <c r="J550" s="234">
        <v>1.0191813909404783</v>
      </c>
    </row>
    <row r="551" spans="4:10" ht="14.4" x14ac:dyDescent="0.3">
      <c r="D551" s="193"/>
      <c r="E551" s="234">
        <v>541</v>
      </c>
      <c r="F551" s="234">
        <v>1.0008286475739132</v>
      </c>
      <c r="G551" s="193"/>
      <c r="H551" s="234"/>
      <c r="I551" s="234">
        <v>541</v>
      </c>
      <c r="J551" s="234">
        <v>0.9816039111420638</v>
      </c>
    </row>
    <row r="552" spans="4:10" ht="14.4" x14ac:dyDescent="0.3">
      <c r="D552" s="193"/>
      <c r="E552" s="234">
        <v>542</v>
      </c>
      <c r="F552" s="234">
        <v>0.99754474764084422</v>
      </c>
      <c r="G552" s="193"/>
      <c r="H552" s="234"/>
      <c r="I552" s="234">
        <v>542</v>
      </c>
      <c r="J552" s="234">
        <v>1.0049635190887563</v>
      </c>
    </row>
    <row r="553" spans="4:10" ht="14.4" x14ac:dyDescent="0.3">
      <c r="D553" s="193"/>
      <c r="E553" s="234">
        <v>543</v>
      </c>
      <c r="F553" s="234">
        <v>1.0031933342534716</v>
      </c>
      <c r="G553" s="193"/>
      <c r="H553" s="234"/>
      <c r="I553" s="234">
        <v>543</v>
      </c>
      <c r="J553" s="234">
        <v>0.98417814317496854</v>
      </c>
    </row>
    <row r="554" spans="4:10" ht="14.4" x14ac:dyDescent="0.3">
      <c r="D554" s="193"/>
      <c r="E554" s="234">
        <v>544</v>
      </c>
      <c r="F554" s="234">
        <v>1.0068595058977963</v>
      </c>
      <c r="G554" s="193"/>
      <c r="H554" s="234"/>
      <c r="I554" s="234">
        <v>544</v>
      </c>
      <c r="J554" s="234">
        <v>1.0014395683239421</v>
      </c>
    </row>
    <row r="555" spans="4:10" ht="14.4" x14ac:dyDescent="0.3">
      <c r="D555" s="193"/>
      <c r="E555" s="234">
        <v>545</v>
      </c>
      <c r="F555" s="234">
        <v>0.97267430178982961</v>
      </c>
      <c r="G555" s="193"/>
      <c r="H555" s="234"/>
      <c r="I555" s="234">
        <v>545</v>
      </c>
      <c r="J555" s="234">
        <v>1.0341189840109879</v>
      </c>
    </row>
    <row r="556" spans="4:10" ht="14.4" x14ac:dyDescent="0.3">
      <c r="D556" s="193"/>
      <c r="E556" s="234">
        <v>546</v>
      </c>
      <c r="F556" s="234">
        <v>1.0322012172660469</v>
      </c>
      <c r="G556" s="193"/>
      <c r="H556" s="234"/>
      <c r="I556" s="234">
        <v>546</v>
      </c>
      <c r="J556" s="234">
        <v>0.99791571120278033</v>
      </c>
    </row>
    <row r="557" spans="4:10" ht="14.4" x14ac:dyDescent="0.3">
      <c r="D557" s="193"/>
      <c r="E557" s="234">
        <v>547</v>
      </c>
      <c r="F557" s="234">
        <v>1.0052189498967972</v>
      </c>
      <c r="G557" s="193"/>
      <c r="H557" s="234"/>
      <c r="I557" s="234">
        <v>547</v>
      </c>
      <c r="J557" s="234">
        <v>0.97445564249017824</v>
      </c>
    </row>
    <row r="558" spans="4:10" ht="14.4" x14ac:dyDescent="0.3">
      <c r="D558" s="193"/>
      <c r="E558" s="234">
        <v>548</v>
      </c>
      <c r="F558" s="234">
        <v>0.97332252039502198</v>
      </c>
      <c r="G558" s="193"/>
      <c r="H558" s="234"/>
      <c r="I558" s="234">
        <v>548</v>
      </c>
      <c r="J558" s="234">
        <v>1.005159956271461</v>
      </c>
    </row>
    <row r="559" spans="4:10" ht="14.4" x14ac:dyDescent="0.3">
      <c r="D559" s="193"/>
      <c r="E559" s="234">
        <v>549</v>
      </c>
      <c r="F559" s="234">
        <v>0.97466906732345748</v>
      </c>
      <c r="G559" s="193"/>
      <c r="H559" s="234"/>
      <c r="I559" s="234">
        <v>549</v>
      </c>
      <c r="J559" s="234">
        <v>1.0051520954458031</v>
      </c>
    </row>
    <row r="560" spans="4:10" ht="14.4" x14ac:dyDescent="0.3">
      <c r="D560" s="193"/>
      <c r="E560" s="234">
        <v>550</v>
      </c>
      <c r="F560" s="234">
        <v>1.0181974362647499</v>
      </c>
      <c r="G560" s="193"/>
      <c r="H560" s="234"/>
      <c r="I560" s="234">
        <v>550</v>
      </c>
      <c r="J560" s="234">
        <v>0.98405752054421003</v>
      </c>
    </row>
    <row r="561" spans="4:10" ht="14.4" x14ac:dyDescent="0.3">
      <c r="D561" s="193"/>
      <c r="E561" s="234">
        <v>551</v>
      </c>
      <c r="F561" s="234">
        <v>0.97790201869297544</v>
      </c>
      <c r="G561" s="193"/>
      <c r="H561" s="234"/>
      <c r="I561" s="234">
        <v>551</v>
      </c>
      <c r="J561" s="234">
        <v>0.98530340680169493</v>
      </c>
    </row>
    <row r="562" spans="4:10" ht="14.4" x14ac:dyDescent="0.3">
      <c r="D562" s="193"/>
      <c r="E562" s="234">
        <v>552</v>
      </c>
      <c r="F562" s="234">
        <v>0.98980349367115761</v>
      </c>
      <c r="G562" s="193"/>
      <c r="H562" s="234"/>
      <c r="I562" s="234">
        <v>552</v>
      </c>
      <c r="J562" s="234">
        <v>0.99283126214261264</v>
      </c>
    </row>
    <row r="563" spans="4:10" ht="14.4" x14ac:dyDescent="0.3">
      <c r="D563" s="193"/>
      <c r="E563" s="234">
        <v>553</v>
      </c>
      <c r="F563" s="234">
        <v>0.97840759040908021</v>
      </c>
      <c r="G563" s="193"/>
      <c r="H563" s="234"/>
      <c r="I563" s="234">
        <v>553</v>
      </c>
      <c r="J563" s="234">
        <v>0.97994222037374357</v>
      </c>
    </row>
    <row r="564" spans="4:10" ht="14.4" x14ac:dyDescent="0.3">
      <c r="D564" s="193"/>
      <c r="E564" s="234">
        <v>554</v>
      </c>
      <c r="F564" s="234">
        <v>1.0126895801223144</v>
      </c>
      <c r="G564" s="193"/>
      <c r="H564" s="234"/>
      <c r="I564" s="234">
        <v>554</v>
      </c>
      <c r="J564" s="234">
        <v>1.0044600564541191</v>
      </c>
    </row>
    <row r="565" spans="4:10" ht="14.4" x14ac:dyDescent="0.3">
      <c r="D565" s="193"/>
      <c r="E565" s="234">
        <v>555</v>
      </c>
      <c r="F565" s="234">
        <v>0.97281571094988939</v>
      </c>
      <c r="G565" s="193"/>
      <c r="H565" s="234"/>
      <c r="I565" s="234">
        <v>555</v>
      </c>
      <c r="J565" s="234">
        <v>0.98712422589635962</v>
      </c>
    </row>
    <row r="566" spans="4:10" ht="14.4" x14ac:dyDescent="0.3">
      <c r="D566" s="193"/>
      <c r="E566" s="234">
        <v>556</v>
      </c>
      <c r="F566" s="234">
        <v>0.99436990524851243</v>
      </c>
      <c r="G566" s="193"/>
      <c r="H566" s="234"/>
      <c r="I566" s="234">
        <v>556</v>
      </c>
      <c r="J566" s="234">
        <v>1.030024215650124</v>
      </c>
    </row>
    <row r="567" spans="4:10" ht="14.4" x14ac:dyDescent="0.3">
      <c r="D567" s="193"/>
      <c r="E567" s="234">
        <v>557</v>
      </c>
      <c r="F567" s="234">
        <v>1.018069603398841</v>
      </c>
      <c r="G567" s="193"/>
      <c r="H567" s="234"/>
      <c r="I567" s="234">
        <v>557</v>
      </c>
      <c r="J567" s="234">
        <v>0.97940475399962668</v>
      </c>
    </row>
    <row r="568" spans="4:10" ht="14.4" x14ac:dyDescent="0.3">
      <c r="D568" s="193"/>
      <c r="E568" s="234">
        <v>558</v>
      </c>
      <c r="F568" s="234">
        <v>1.0043698563709251</v>
      </c>
      <c r="G568" s="193"/>
      <c r="H568" s="234"/>
      <c r="I568" s="234">
        <v>558</v>
      </c>
      <c r="J568" s="234">
        <v>1.0066382323820493</v>
      </c>
    </row>
    <row r="569" spans="4:10" ht="14.4" x14ac:dyDescent="0.3">
      <c r="D569" s="193"/>
      <c r="E569" s="234">
        <v>559</v>
      </c>
      <c r="F569" s="234">
        <v>0.98889674530792782</v>
      </c>
      <c r="G569" s="193"/>
      <c r="H569" s="234"/>
      <c r="I569" s="234">
        <v>559</v>
      </c>
      <c r="J569" s="234">
        <v>0.98085229034807886</v>
      </c>
    </row>
    <row r="570" spans="4:10" ht="14.4" x14ac:dyDescent="0.3">
      <c r="D570" s="193"/>
      <c r="E570" s="234">
        <v>560</v>
      </c>
      <c r="F570" s="234">
        <v>0.97651950820026856</v>
      </c>
      <c r="G570" s="193"/>
      <c r="H570" s="234"/>
      <c r="I570" s="234">
        <v>560</v>
      </c>
      <c r="J570" s="234">
        <v>0.99810814571346118</v>
      </c>
    </row>
    <row r="571" spans="4:10" ht="14.4" x14ac:dyDescent="0.3">
      <c r="D571" s="193"/>
      <c r="E571" s="234">
        <v>561</v>
      </c>
      <c r="F571" s="234">
        <v>0.99922576073206593</v>
      </c>
      <c r="G571" s="193"/>
      <c r="H571" s="234"/>
      <c r="I571" s="234">
        <v>561</v>
      </c>
      <c r="J571" s="234">
        <v>1.0053552505170047</v>
      </c>
    </row>
    <row r="572" spans="4:10" ht="14.4" x14ac:dyDescent="0.3">
      <c r="D572" s="193"/>
      <c r="E572" s="234">
        <v>562</v>
      </c>
      <c r="F572" s="234">
        <v>1.0123247621055751</v>
      </c>
      <c r="G572" s="193"/>
      <c r="H572" s="234"/>
      <c r="I572" s="234">
        <v>562</v>
      </c>
      <c r="J572" s="234">
        <v>1.0214752764870416</v>
      </c>
    </row>
    <row r="573" spans="4:10" ht="14.4" x14ac:dyDescent="0.3">
      <c r="D573" s="193"/>
      <c r="E573" s="234">
        <v>563</v>
      </c>
      <c r="F573" s="234">
        <v>1.0163538840767075</v>
      </c>
      <c r="G573" s="193"/>
      <c r="H573" s="234"/>
      <c r="I573" s="234">
        <v>563</v>
      </c>
      <c r="J573" s="234">
        <v>1.0201768976869963</v>
      </c>
    </row>
    <row r="574" spans="4:10" ht="14.4" x14ac:dyDescent="0.3">
      <c r="D574" s="193"/>
      <c r="E574" s="234">
        <v>564</v>
      </c>
      <c r="F574" s="234">
        <v>0.98606723848321931</v>
      </c>
      <c r="G574" s="193"/>
      <c r="H574" s="234"/>
      <c r="I574" s="234">
        <v>564</v>
      </c>
      <c r="J574" s="234">
        <v>0.99779642515986133</v>
      </c>
    </row>
    <row r="575" spans="4:10" ht="14.4" x14ac:dyDescent="0.3">
      <c r="D575" s="193"/>
      <c r="E575" s="234">
        <v>565</v>
      </c>
      <c r="F575" s="234">
        <v>0.99765881422942737</v>
      </c>
      <c r="G575" s="193"/>
      <c r="H575" s="234"/>
      <c r="I575" s="234">
        <v>565</v>
      </c>
      <c r="J575" s="234">
        <v>0.95830001229375239</v>
      </c>
    </row>
    <row r="576" spans="4:10" ht="14.4" x14ac:dyDescent="0.3">
      <c r="D576" s="193"/>
      <c r="E576" s="234">
        <v>566</v>
      </c>
      <c r="F576" s="234">
        <v>1.01498710022323</v>
      </c>
      <c r="G576" s="193"/>
      <c r="H576" s="234"/>
      <c r="I576" s="234">
        <v>566</v>
      </c>
      <c r="J576" s="234">
        <v>1.0085814402197097</v>
      </c>
    </row>
    <row r="577" spans="4:10" ht="14.4" x14ac:dyDescent="0.3">
      <c r="D577" s="193"/>
      <c r="E577" s="234">
        <v>567</v>
      </c>
      <c r="F577" s="234">
        <v>1.0117851150147419</v>
      </c>
      <c r="G577" s="193"/>
      <c r="H577" s="234"/>
      <c r="I577" s="234">
        <v>567</v>
      </c>
      <c r="J577" s="234">
        <v>1.0162007458420019</v>
      </c>
    </row>
    <row r="578" spans="4:10" ht="14.4" x14ac:dyDescent="0.3">
      <c r="D578" s="193"/>
      <c r="E578" s="234">
        <v>568</v>
      </c>
      <c r="F578" s="234">
        <v>1.0185075596089015</v>
      </c>
      <c r="G578" s="193"/>
      <c r="H578" s="234"/>
      <c r="I578" s="234">
        <v>568</v>
      </c>
      <c r="J578" s="234">
        <v>0.97854373775613013</v>
      </c>
    </row>
    <row r="579" spans="4:10" ht="14.4" x14ac:dyDescent="0.3">
      <c r="D579" s="193"/>
      <c r="E579" s="234">
        <v>569</v>
      </c>
      <c r="F579" s="234">
        <v>1.0078297264930101</v>
      </c>
      <c r="G579" s="193"/>
      <c r="H579" s="234"/>
      <c r="I579" s="234">
        <v>569</v>
      </c>
      <c r="J579" s="234">
        <v>1.0257781220740971</v>
      </c>
    </row>
    <row r="580" spans="4:10" ht="14.4" x14ac:dyDescent="0.3">
      <c r="D580" s="193"/>
      <c r="E580" s="234">
        <v>570</v>
      </c>
      <c r="F580" s="234">
        <v>0.99482745464173639</v>
      </c>
      <c r="G580" s="193"/>
      <c r="H580" s="234"/>
      <c r="I580" s="234">
        <v>570</v>
      </c>
      <c r="J580" s="234">
        <v>1.0016573219355647</v>
      </c>
    </row>
    <row r="581" spans="4:10" ht="14.4" x14ac:dyDescent="0.3">
      <c r="D581" s="193"/>
      <c r="E581" s="234">
        <v>571</v>
      </c>
      <c r="F581" s="234">
        <v>1.0230875351918636</v>
      </c>
      <c r="G581" s="193"/>
      <c r="H581" s="234"/>
      <c r="I581" s="234">
        <v>571</v>
      </c>
      <c r="J581" s="234">
        <v>0.98283834251165747</v>
      </c>
    </row>
    <row r="582" spans="4:10" ht="14.4" x14ac:dyDescent="0.3">
      <c r="D582" s="193"/>
      <c r="E582" s="234">
        <v>572</v>
      </c>
      <c r="F582" s="234">
        <v>1.020855349937233</v>
      </c>
      <c r="G582" s="193"/>
      <c r="H582" s="234"/>
      <c r="I582" s="234">
        <v>572</v>
      </c>
      <c r="J582" s="234">
        <v>1.0213334779479897</v>
      </c>
    </row>
    <row r="583" spans="4:10" ht="14.4" x14ac:dyDescent="0.3">
      <c r="D583" s="193"/>
      <c r="E583" s="234">
        <v>573</v>
      </c>
      <c r="F583" s="234">
        <v>1.0050772738659364</v>
      </c>
      <c r="G583" s="193"/>
      <c r="H583" s="234"/>
      <c r="I583" s="234">
        <v>573</v>
      </c>
      <c r="J583" s="234">
        <v>1.030423893236118</v>
      </c>
    </row>
    <row r="584" spans="4:10" ht="14.4" x14ac:dyDescent="0.3">
      <c r="D584" s="193"/>
      <c r="E584" s="234">
        <v>574</v>
      </c>
      <c r="F584" s="234">
        <v>1.0154591642929225</v>
      </c>
      <c r="G584" s="193"/>
      <c r="H584" s="234"/>
      <c r="I584" s="234">
        <v>574</v>
      </c>
      <c r="J584" s="234">
        <v>1.0376577940833358</v>
      </c>
    </row>
    <row r="585" spans="4:10" ht="14.4" x14ac:dyDescent="0.3">
      <c r="D585" s="193"/>
      <c r="E585" s="234">
        <v>575</v>
      </c>
      <c r="F585" s="234">
        <v>1.0103577552794683</v>
      </c>
      <c r="G585" s="193"/>
      <c r="H585" s="234"/>
      <c r="I585" s="234">
        <v>575</v>
      </c>
      <c r="J585" s="234">
        <v>1.0021610123638436</v>
      </c>
    </row>
    <row r="586" spans="4:10" ht="14.4" x14ac:dyDescent="0.3">
      <c r="D586" s="193"/>
      <c r="E586" s="234">
        <v>576</v>
      </c>
      <c r="F586" s="234">
        <v>1.0171998133884856</v>
      </c>
      <c r="G586" s="193"/>
      <c r="H586" s="234"/>
      <c r="I586" s="234">
        <v>576</v>
      </c>
      <c r="J586" s="234">
        <v>0.99892043815235765</v>
      </c>
    </row>
    <row r="587" spans="4:10" ht="14.4" x14ac:dyDescent="0.3">
      <c r="D587" s="193"/>
      <c r="E587" s="234">
        <v>577</v>
      </c>
      <c r="F587" s="234">
        <v>0.99968552086195728</v>
      </c>
      <c r="G587" s="193"/>
      <c r="H587" s="234"/>
      <c r="I587" s="234">
        <v>577</v>
      </c>
      <c r="J587" s="234">
        <v>0.97020124386038986</v>
      </c>
    </row>
    <row r="588" spans="4:10" ht="14.4" x14ac:dyDescent="0.3">
      <c r="D588" s="193"/>
      <c r="E588" s="234">
        <v>578</v>
      </c>
      <c r="F588" s="234">
        <v>0.98208874515180844</v>
      </c>
      <c r="G588" s="193"/>
      <c r="H588" s="234"/>
      <c r="I588" s="234">
        <v>578</v>
      </c>
      <c r="J588" s="234">
        <v>0.972683654849263</v>
      </c>
    </row>
    <row r="589" spans="4:10" ht="14.4" x14ac:dyDescent="0.3">
      <c r="D589" s="193"/>
      <c r="E589" s="234">
        <v>579</v>
      </c>
      <c r="F589" s="234">
        <v>0.98342104178075385</v>
      </c>
      <c r="G589" s="193"/>
      <c r="H589" s="234"/>
      <c r="I589" s="234">
        <v>579</v>
      </c>
      <c r="J589" s="234">
        <v>1.0071652795032606</v>
      </c>
    </row>
    <row r="590" spans="4:10" ht="14.4" x14ac:dyDescent="0.3">
      <c r="D590" s="193"/>
      <c r="E590" s="234">
        <v>580</v>
      </c>
      <c r="F590" s="234">
        <v>0.9752750608831583</v>
      </c>
      <c r="G590" s="193"/>
      <c r="H590" s="234"/>
      <c r="I590" s="234">
        <v>580</v>
      </c>
      <c r="J590" s="234">
        <v>1.0049864572570826</v>
      </c>
    </row>
    <row r="591" spans="4:10" ht="14.4" x14ac:dyDescent="0.3">
      <c r="D591" s="193"/>
      <c r="E591" s="234">
        <v>581</v>
      </c>
      <c r="F591" s="234">
        <v>0.99347609566425599</v>
      </c>
      <c r="G591" s="193"/>
      <c r="H591" s="234"/>
      <c r="I591" s="234">
        <v>581</v>
      </c>
      <c r="J591" s="234">
        <v>1.0023090512534125</v>
      </c>
    </row>
    <row r="592" spans="4:10" ht="14.4" x14ac:dyDescent="0.3">
      <c r="D592" s="193"/>
      <c r="E592" s="234">
        <v>582</v>
      </c>
      <c r="F592" s="234">
        <v>0.99083731698482469</v>
      </c>
      <c r="G592" s="193"/>
      <c r="H592" s="234"/>
      <c r="I592" s="234">
        <v>582</v>
      </c>
      <c r="J592" s="234">
        <v>0.97312611629474022</v>
      </c>
    </row>
    <row r="593" spans="4:10" ht="14.4" x14ac:dyDescent="0.3">
      <c r="D593" s="193"/>
      <c r="E593" s="234">
        <v>583</v>
      </c>
      <c r="F593" s="234">
        <v>1.0120686292312941</v>
      </c>
      <c r="G593" s="193"/>
      <c r="H593" s="234"/>
      <c r="I593" s="234">
        <v>583</v>
      </c>
      <c r="J593" s="234">
        <v>0.99993828314446276</v>
      </c>
    </row>
    <row r="594" spans="4:10" ht="14.4" x14ac:dyDescent="0.3">
      <c r="D594" s="193"/>
      <c r="E594" s="234">
        <v>584</v>
      </c>
      <c r="F594" s="234">
        <v>1.0035643848177735</v>
      </c>
      <c r="G594" s="193"/>
      <c r="H594" s="234"/>
      <c r="I594" s="234">
        <v>584</v>
      </c>
      <c r="J594" s="234">
        <v>0.97542132189211717</v>
      </c>
    </row>
    <row r="595" spans="4:10" ht="14.4" x14ac:dyDescent="0.3">
      <c r="D595" s="193"/>
      <c r="E595" s="234">
        <v>585</v>
      </c>
      <c r="F595" s="234">
        <v>1.0386644845726978</v>
      </c>
      <c r="G595" s="193"/>
      <c r="H595" s="234"/>
      <c r="I595" s="234">
        <v>585</v>
      </c>
      <c r="J595" s="234">
        <v>0.98418623440065423</v>
      </c>
    </row>
    <row r="596" spans="4:10" ht="14.4" x14ac:dyDescent="0.3">
      <c r="D596" s="193"/>
      <c r="E596" s="234">
        <v>586</v>
      </c>
      <c r="F596" s="234">
        <v>0.9786304892349289</v>
      </c>
      <c r="G596" s="193"/>
      <c r="H596" s="234"/>
      <c r="I596" s="234">
        <v>586</v>
      </c>
      <c r="J596" s="234">
        <v>1.0203392511800224</v>
      </c>
    </row>
    <row r="597" spans="4:10" ht="14.4" x14ac:dyDescent="0.3">
      <c r="D597" s="193"/>
      <c r="E597" s="234">
        <v>587</v>
      </c>
      <c r="F597" s="234">
        <v>1.0002758050713785</v>
      </c>
      <c r="G597" s="193"/>
      <c r="H597" s="234"/>
      <c r="I597" s="234">
        <v>587</v>
      </c>
      <c r="J597" s="234">
        <v>0.98240425746762428</v>
      </c>
    </row>
    <row r="598" spans="4:10" ht="14.4" x14ac:dyDescent="0.3">
      <c r="D598" s="193"/>
      <c r="E598" s="234">
        <v>588</v>
      </c>
      <c r="F598" s="234">
        <v>0.99704008953117629</v>
      </c>
      <c r="G598" s="193"/>
      <c r="H598" s="234"/>
      <c r="I598" s="234">
        <v>588</v>
      </c>
      <c r="J598" s="234">
        <v>1.0046767851837248</v>
      </c>
    </row>
    <row r="599" spans="4:10" ht="14.4" x14ac:dyDescent="0.3">
      <c r="D599" s="193"/>
      <c r="E599" s="234">
        <v>589</v>
      </c>
      <c r="F599" s="234">
        <v>1.00218275558473</v>
      </c>
      <c r="G599" s="193"/>
      <c r="H599" s="234"/>
      <c r="I599" s="234">
        <v>589</v>
      </c>
      <c r="J599" s="234">
        <v>1.0105870750258217</v>
      </c>
    </row>
    <row r="600" spans="4:10" ht="14.4" x14ac:dyDescent="0.3">
      <c r="D600" s="193"/>
      <c r="E600" s="234">
        <v>590</v>
      </c>
      <c r="F600" s="234">
        <v>1.0125441951726628</v>
      </c>
      <c r="G600" s="193"/>
      <c r="H600" s="234"/>
      <c r="I600" s="234">
        <v>590</v>
      </c>
      <c r="J600" s="234">
        <v>1.0063484935562217</v>
      </c>
    </row>
    <row r="601" spans="4:10" ht="14.4" x14ac:dyDescent="0.3">
      <c r="D601" s="193"/>
      <c r="E601" s="234">
        <v>591</v>
      </c>
      <c r="F601" s="234">
        <v>1.0102008507744551</v>
      </c>
      <c r="G601" s="193"/>
      <c r="H601" s="234"/>
      <c r="I601" s="234">
        <v>591</v>
      </c>
      <c r="J601" s="234">
        <v>1.03036229795718</v>
      </c>
    </row>
    <row r="602" spans="4:10" ht="14.4" x14ac:dyDescent="0.3">
      <c r="D602" s="193"/>
      <c r="E602" s="234">
        <v>592</v>
      </c>
      <c r="F602" s="234">
        <v>0.97369917684808305</v>
      </c>
      <c r="G602" s="193"/>
      <c r="H602" s="234"/>
      <c r="I602" s="234">
        <v>592</v>
      </c>
      <c r="J602" s="234">
        <v>1.0069822895457268</v>
      </c>
    </row>
    <row r="603" spans="4:10" ht="14.4" x14ac:dyDescent="0.3">
      <c r="D603" s="193"/>
      <c r="E603" s="234">
        <v>593</v>
      </c>
      <c r="F603" s="234">
        <v>0.97573544920221289</v>
      </c>
      <c r="G603" s="193"/>
      <c r="H603" s="234"/>
      <c r="I603" s="234">
        <v>593</v>
      </c>
      <c r="J603" s="234">
        <v>0.99509042878963994</v>
      </c>
    </row>
    <row r="604" spans="4:10" ht="14.4" x14ac:dyDescent="0.3">
      <c r="D604" s="193"/>
      <c r="E604" s="234">
        <v>594</v>
      </c>
      <c r="F604" s="234">
        <v>1.0160420409344544</v>
      </c>
      <c r="G604" s="193"/>
      <c r="H604" s="234"/>
      <c r="I604" s="234">
        <v>594</v>
      </c>
      <c r="J604" s="234">
        <v>1.0124579768180952</v>
      </c>
    </row>
    <row r="605" spans="4:10" ht="14.4" x14ac:dyDescent="0.3">
      <c r="D605" s="193"/>
      <c r="E605" s="234">
        <v>595</v>
      </c>
      <c r="F605" s="234">
        <v>0.98636545305259227</v>
      </c>
      <c r="G605" s="193"/>
      <c r="H605" s="234"/>
      <c r="I605" s="234">
        <v>595</v>
      </c>
      <c r="J605" s="234">
        <v>0.97514106326635142</v>
      </c>
    </row>
    <row r="606" spans="4:10" ht="14.4" x14ac:dyDescent="0.3">
      <c r="D606" s="193"/>
      <c r="E606" s="234">
        <v>596</v>
      </c>
      <c r="F606" s="234">
        <v>1.0253865164608356</v>
      </c>
      <c r="G606" s="193"/>
      <c r="H606" s="234"/>
      <c r="I606" s="234">
        <v>596</v>
      </c>
      <c r="J606" s="234">
        <v>1.0063438467867101</v>
      </c>
    </row>
    <row r="607" spans="4:10" ht="14.4" x14ac:dyDescent="0.3">
      <c r="D607" s="193"/>
      <c r="E607" s="234">
        <v>597</v>
      </c>
      <c r="F607" s="234">
        <v>0.97112919839398848</v>
      </c>
      <c r="G607" s="193"/>
      <c r="H607" s="234"/>
      <c r="I607" s="234">
        <v>597</v>
      </c>
      <c r="J607" s="234">
        <v>0.99423799575796856</v>
      </c>
    </row>
    <row r="608" spans="4:10" ht="14.4" x14ac:dyDescent="0.3">
      <c r="D608" s="193"/>
      <c r="E608" s="234">
        <v>598</v>
      </c>
      <c r="F608" s="234">
        <v>1.0176202759181088</v>
      </c>
      <c r="G608" s="193"/>
      <c r="H608" s="234"/>
      <c r="I608" s="234">
        <v>598</v>
      </c>
      <c r="J608" s="234">
        <v>1.0034744783775957</v>
      </c>
    </row>
    <row r="609" spans="4:10" ht="14.4" x14ac:dyDescent="0.3">
      <c r="D609" s="193"/>
      <c r="E609" s="234">
        <v>599</v>
      </c>
      <c r="F609" s="234">
        <v>1.0296460805885235</v>
      </c>
      <c r="G609" s="193"/>
      <c r="H609" s="234"/>
      <c r="I609" s="234">
        <v>599</v>
      </c>
      <c r="J609" s="234">
        <v>1.0187893345417869</v>
      </c>
    </row>
    <row r="610" spans="4:10" ht="14.4" x14ac:dyDescent="0.3">
      <c r="D610" s="193"/>
      <c r="E610" s="234">
        <v>600</v>
      </c>
      <c r="F610" s="234">
        <v>1.000431358511616</v>
      </c>
      <c r="G610" s="193"/>
      <c r="H610" s="234"/>
      <c r="I610" s="234">
        <v>600</v>
      </c>
      <c r="J610" s="234">
        <v>0.99860540045808888</v>
      </c>
    </row>
    <row r="611" spans="4:10" ht="14.4" x14ac:dyDescent="0.3">
      <c r="D611" s="193"/>
      <c r="E611" s="234">
        <v>601</v>
      </c>
      <c r="F611" s="234">
        <v>1.0081286245312595</v>
      </c>
      <c r="G611" s="193"/>
      <c r="H611" s="234"/>
      <c r="I611" s="234">
        <v>601</v>
      </c>
      <c r="J611" s="234">
        <v>1.0051924184650036</v>
      </c>
    </row>
    <row r="612" spans="4:10" ht="14.4" x14ac:dyDescent="0.3">
      <c r="D612" s="193"/>
      <c r="E612" s="234">
        <v>602</v>
      </c>
      <c r="F612" s="234">
        <v>0.98868080949817061</v>
      </c>
      <c r="G612" s="193"/>
      <c r="H612" s="234"/>
      <c r="I612" s="234">
        <v>602</v>
      </c>
      <c r="J612" s="234">
        <v>1.0035116515375277</v>
      </c>
    </row>
    <row r="613" spans="4:10" ht="14.4" x14ac:dyDescent="0.3">
      <c r="D613" s="193"/>
      <c r="E613" s="234">
        <v>603</v>
      </c>
      <c r="F613" s="234">
        <v>1.018633300418323</v>
      </c>
      <c r="G613" s="193"/>
      <c r="H613" s="234"/>
      <c r="I613" s="234">
        <v>603</v>
      </c>
      <c r="J613" s="234">
        <v>0.98924748891683845</v>
      </c>
    </row>
    <row r="614" spans="4:10" ht="14.4" x14ac:dyDescent="0.3">
      <c r="D614" s="193"/>
      <c r="E614" s="234">
        <v>604</v>
      </c>
      <c r="F614" s="234">
        <v>0.97898760162884024</v>
      </c>
      <c r="G614" s="193"/>
      <c r="H614" s="234"/>
      <c r="I614" s="234">
        <v>604</v>
      </c>
      <c r="J614" s="234">
        <v>1.0163618874912868</v>
      </c>
    </row>
    <row r="615" spans="4:10" ht="14.4" x14ac:dyDescent="0.3">
      <c r="D615" s="193"/>
      <c r="E615" s="234">
        <v>605</v>
      </c>
      <c r="F615" s="234">
        <v>0.99394683804447204</v>
      </c>
      <c r="G615" s="193"/>
      <c r="H615" s="234"/>
      <c r="I615" s="234">
        <v>605</v>
      </c>
      <c r="J615" s="234">
        <v>1.0077269827484285</v>
      </c>
    </row>
    <row r="616" spans="4:10" ht="14.4" x14ac:dyDescent="0.3">
      <c r="D616" s="193"/>
      <c r="E616" s="234">
        <v>606</v>
      </c>
      <c r="F616" s="234">
        <v>1.0268990848670836</v>
      </c>
      <c r="G616" s="193"/>
      <c r="H616" s="234"/>
      <c r="I616" s="234">
        <v>606</v>
      </c>
      <c r="J616" s="234">
        <v>0.98298964348280726</v>
      </c>
    </row>
    <row r="617" spans="4:10" ht="14.4" x14ac:dyDescent="0.3">
      <c r="D617" s="193"/>
      <c r="E617" s="234">
        <v>607</v>
      </c>
      <c r="F617" s="234">
        <v>1.0154275829955142</v>
      </c>
      <c r="G617" s="193"/>
      <c r="H617" s="234"/>
      <c r="I617" s="234">
        <v>607</v>
      </c>
      <c r="J617" s="234">
        <v>1.0033262476569655</v>
      </c>
    </row>
    <row r="618" spans="4:10" ht="14.4" x14ac:dyDescent="0.3">
      <c r="D618" s="193"/>
      <c r="E618" s="234">
        <v>608</v>
      </c>
      <c r="F618" s="234">
        <v>0.9986860852174948</v>
      </c>
      <c r="G618" s="193"/>
      <c r="H618" s="234"/>
      <c r="I618" s="234">
        <v>608</v>
      </c>
      <c r="J618" s="234">
        <v>1.0064740356879405</v>
      </c>
    </row>
    <row r="619" spans="4:10" ht="14.4" x14ac:dyDescent="0.3">
      <c r="D619" s="193"/>
      <c r="E619" s="234">
        <v>609</v>
      </c>
      <c r="F619" s="234">
        <v>0.94321832899648517</v>
      </c>
      <c r="G619" s="193"/>
      <c r="H619" s="234"/>
      <c r="I619" s="234">
        <v>609</v>
      </c>
      <c r="J619" s="234">
        <v>0.98447946621918003</v>
      </c>
    </row>
    <row r="620" spans="4:10" ht="14.4" x14ac:dyDescent="0.3">
      <c r="D620" s="193"/>
      <c r="E620" s="234">
        <v>610</v>
      </c>
      <c r="F620" s="234">
        <v>1.0023349904315044</v>
      </c>
      <c r="G620" s="193"/>
      <c r="H620" s="234"/>
      <c r="I620" s="234">
        <v>610</v>
      </c>
      <c r="J620" s="234">
        <v>0.99030269434006879</v>
      </c>
    </row>
    <row r="621" spans="4:10" ht="14.4" x14ac:dyDescent="0.3">
      <c r="D621" s="193"/>
      <c r="E621" s="234">
        <v>611</v>
      </c>
      <c r="F621" s="234">
        <v>0.98169607809918602</v>
      </c>
      <c r="G621" s="193"/>
      <c r="H621" s="234"/>
      <c r="I621" s="234">
        <v>611</v>
      </c>
      <c r="J621" s="234">
        <v>0.97434325072508599</v>
      </c>
    </row>
    <row r="622" spans="4:10" ht="14.4" x14ac:dyDescent="0.3">
      <c r="D622" s="193"/>
      <c r="E622" s="234">
        <v>612</v>
      </c>
      <c r="F622" s="234">
        <v>0.98996319994114745</v>
      </c>
      <c r="G622" s="193"/>
      <c r="H622" s="234"/>
      <c r="I622" s="234">
        <v>612</v>
      </c>
      <c r="J622" s="234">
        <v>1.0203261991191113</v>
      </c>
    </row>
    <row r="623" spans="4:10" ht="14.4" x14ac:dyDescent="0.3">
      <c r="D623" s="193"/>
      <c r="E623" s="234">
        <v>613</v>
      </c>
      <c r="F623" s="234">
        <v>1.0205110139233056</v>
      </c>
      <c r="G623" s="193"/>
      <c r="H623" s="234"/>
      <c r="I623" s="234">
        <v>613</v>
      </c>
      <c r="J623" s="234">
        <v>0.99400830597864098</v>
      </c>
    </row>
    <row r="624" spans="4:10" ht="14.4" x14ac:dyDescent="0.3">
      <c r="D624" s="193"/>
      <c r="E624" s="234">
        <v>614</v>
      </c>
      <c r="F624" s="234">
        <v>1.0021281642564404</v>
      </c>
      <c r="G624" s="193"/>
      <c r="H624" s="234"/>
      <c r="I624" s="234">
        <v>614</v>
      </c>
      <c r="J624" s="234">
        <v>1.0174948168612172</v>
      </c>
    </row>
    <row r="625" spans="4:10" ht="14.4" x14ac:dyDescent="0.3">
      <c r="D625" s="193"/>
      <c r="E625" s="234">
        <v>615</v>
      </c>
      <c r="F625" s="234">
        <v>0.98741856133447814</v>
      </c>
      <c r="G625" s="193"/>
      <c r="H625" s="234"/>
      <c r="I625" s="234">
        <v>615</v>
      </c>
      <c r="J625" s="234">
        <v>0.98201340241443735</v>
      </c>
    </row>
    <row r="626" spans="4:10" ht="14.4" x14ac:dyDescent="0.3">
      <c r="D626" s="193"/>
      <c r="E626" s="234">
        <v>616</v>
      </c>
      <c r="F626" s="234">
        <v>0.97644908361247518</v>
      </c>
      <c r="G626" s="193"/>
      <c r="H626" s="234"/>
      <c r="I626" s="234">
        <v>616</v>
      </c>
      <c r="J626" s="234">
        <v>0.98732209388177716</v>
      </c>
    </row>
    <row r="627" spans="4:10" ht="14.4" x14ac:dyDescent="0.3">
      <c r="D627" s="193"/>
      <c r="E627" s="234">
        <v>617</v>
      </c>
      <c r="F627" s="234">
        <v>0.9657595858080007</v>
      </c>
      <c r="G627" s="193"/>
      <c r="H627" s="234"/>
      <c r="I627" s="234">
        <v>617</v>
      </c>
      <c r="J627" s="234">
        <v>0.98160266903599858</v>
      </c>
    </row>
    <row r="628" spans="4:10" ht="14.4" x14ac:dyDescent="0.3">
      <c r="D628" s="193"/>
      <c r="E628" s="234">
        <v>618</v>
      </c>
      <c r="F628" s="234">
        <v>0.97738512698865276</v>
      </c>
      <c r="G628" s="193"/>
      <c r="H628" s="234"/>
      <c r="I628" s="234">
        <v>618</v>
      </c>
      <c r="J628" s="234">
        <v>1.0334566449442779</v>
      </c>
    </row>
    <row r="629" spans="4:10" ht="14.4" x14ac:dyDescent="0.3">
      <c r="D629" s="193"/>
      <c r="E629" s="234">
        <v>619</v>
      </c>
      <c r="F629" s="234">
        <v>1.0000256753184547</v>
      </c>
      <c r="G629" s="193"/>
      <c r="H629" s="234"/>
      <c r="I629" s="234">
        <v>619</v>
      </c>
      <c r="J629" s="234">
        <v>1.0007237418600234</v>
      </c>
    </row>
    <row r="630" spans="4:10" ht="14.4" x14ac:dyDescent="0.3">
      <c r="D630" s="193"/>
      <c r="E630" s="234">
        <v>620</v>
      </c>
      <c r="F630" s="234">
        <v>0.98410197703552316</v>
      </c>
      <c r="G630" s="193"/>
      <c r="H630" s="234"/>
      <c r="I630" s="234">
        <v>620</v>
      </c>
      <c r="J630" s="234">
        <v>1.0379959558352858</v>
      </c>
    </row>
    <row r="631" spans="4:10" ht="14.4" x14ac:dyDescent="0.3">
      <c r="D631" s="193"/>
      <c r="E631" s="234">
        <v>621</v>
      </c>
      <c r="F631" s="234">
        <v>1.0066233591637586</v>
      </c>
      <c r="G631" s="193"/>
      <c r="H631" s="234"/>
      <c r="I631" s="234">
        <v>621</v>
      </c>
      <c r="J631" s="234">
        <v>0.99038955198034528</v>
      </c>
    </row>
    <row r="632" spans="4:10" ht="14.4" x14ac:dyDescent="0.3">
      <c r="D632" s="193"/>
      <c r="E632" s="234">
        <v>622</v>
      </c>
      <c r="F632" s="234">
        <v>0.99946276634578091</v>
      </c>
      <c r="G632" s="193"/>
      <c r="H632" s="234"/>
      <c r="I632" s="234">
        <v>622</v>
      </c>
      <c r="J632" s="234">
        <v>0.99343877555584514</v>
      </c>
    </row>
    <row r="633" spans="4:10" ht="14.4" x14ac:dyDescent="0.3">
      <c r="D633" s="193"/>
      <c r="E633" s="234">
        <v>623</v>
      </c>
      <c r="F633" s="234">
        <v>0.9947716334655875</v>
      </c>
      <c r="G633" s="193"/>
      <c r="H633" s="234"/>
      <c r="I633" s="234">
        <v>623</v>
      </c>
      <c r="J633" s="234">
        <v>0.97118454620134953</v>
      </c>
    </row>
    <row r="634" spans="4:10" ht="14.4" x14ac:dyDescent="0.3">
      <c r="D634" s="193"/>
      <c r="E634" s="234">
        <v>624</v>
      </c>
      <c r="F634" s="234">
        <v>1.0087816456672976</v>
      </c>
      <c r="G634" s="193"/>
      <c r="H634" s="234"/>
      <c r="I634" s="234">
        <v>624</v>
      </c>
      <c r="J634" s="234">
        <v>0.97770654105299892</v>
      </c>
    </row>
    <row r="635" spans="4:10" ht="14.4" x14ac:dyDescent="0.3">
      <c r="D635" s="193"/>
      <c r="E635" s="234">
        <v>625</v>
      </c>
      <c r="F635" s="234">
        <v>0.96563056552301563</v>
      </c>
      <c r="G635" s="193"/>
      <c r="H635" s="234"/>
      <c r="I635" s="234">
        <v>625</v>
      </c>
      <c r="J635" s="234">
        <v>1.0037550716760333</v>
      </c>
    </row>
    <row r="636" spans="4:10" ht="14.4" x14ac:dyDescent="0.3">
      <c r="D636" s="193"/>
      <c r="E636" s="234">
        <v>626</v>
      </c>
      <c r="F636" s="234">
        <v>1.0013507753534459</v>
      </c>
      <c r="G636" s="193"/>
      <c r="H636" s="234"/>
      <c r="I636" s="234">
        <v>626</v>
      </c>
      <c r="J636" s="234">
        <v>1.0263271768360476</v>
      </c>
    </row>
    <row r="637" spans="4:10" ht="14.4" x14ac:dyDescent="0.3">
      <c r="D637" s="193"/>
      <c r="E637" s="234">
        <v>627</v>
      </c>
      <c r="F637" s="234">
        <v>1.0147971683796757</v>
      </c>
      <c r="G637" s="193"/>
      <c r="H637" s="234"/>
      <c r="I637" s="234">
        <v>627</v>
      </c>
      <c r="J637" s="234">
        <v>1.0071808575426902</v>
      </c>
    </row>
    <row r="638" spans="4:10" ht="14.4" x14ac:dyDescent="0.3">
      <c r="D638" s="193"/>
      <c r="E638" s="234">
        <v>628</v>
      </c>
      <c r="F638" s="234">
        <v>0.98632418479567097</v>
      </c>
      <c r="G638" s="193"/>
      <c r="H638" s="234"/>
      <c r="I638" s="234">
        <v>628</v>
      </c>
      <c r="J638" s="234">
        <v>0.99887257800012463</v>
      </c>
    </row>
    <row r="639" spans="4:10" ht="14.4" x14ac:dyDescent="0.3">
      <c r="D639" s="193"/>
      <c r="E639" s="234">
        <v>629</v>
      </c>
      <c r="F639" s="234">
        <v>1.0188437071049319</v>
      </c>
      <c r="G639" s="193"/>
      <c r="H639" s="234"/>
      <c r="I639" s="234">
        <v>629</v>
      </c>
      <c r="J639" s="234">
        <v>1.0031428632748165</v>
      </c>
    </row>
    <row r="640" spans="4:10" ht="14.4" x14ac:dyDescent="0.3">
      <c r="D640" s="193"/>
      <c r="E640" s="234">
        <v>630</v>
      </c>
      <c r="F640" s="234">
        <v>0.99786016943470546</v>
      </c>
      <c r="G640" s="193"/>
      <c r="H640" s="234"/>
      <c r="I640" s="234">
        <v>630</v>
      </c>
      <c r="J640" s="234">
        <v>0.97719143605074643</v>
      </c>
    </row>
    <row r="641" spans="4:10" ht="14.4" x14ac:dyDescent="0.3">
      <c r="D641" s="193"/>
      <c r="E641" s="234">
        <v>631</v>
      </c>
      <c r="F641" s="234">
        <v>1.0278765917334953</v>
      </c>
      <c r="G641" s="193"/>
      <c r="H641" s="234"/>
      <c r="I641" s="234">
        <v>631</v>
      </c>
      <c r="J641" s="234">
        <v>0.98725683776913431</v>
      </c>
    </row>
    <row r="642" spans="4:10" ht="14.4" x14ac:dyDescent="0.3">
      <c r="D642" s="193"/>
      <c r="E642" s="234">
        <v>632</v>
      </c>
      <c r="F642" s="234">
        <v>1.0148562632405931</v>
      </c>
      <c r="G642" s="193"/>
      <c r="H642" s="234"/>
      <c r="I642" s="234">
        <v>632</v>
      </c>
      <c r="J642" s="234">
        <v>1.0105072644701105</v>
      </c>
    </row>
    <row r="643" spans="4:10" ht="14.4" x14ac:dyDescent="0.3">
      <c r="D643" s="193"/>
      <c r="E643" s="234">
        <v>633</v>
      </c>
      <c r="F643" s="234">
        <v>0.99871267490040039</v>
      </c>
      <c r="G643" s="193"/>
      <c r="H643" s="234"/>
      <c r="I643" s="234">
        <v>633</v>
      </c>
      <c r="J643" s="234">
        <v>0.96585833553016642</v>
      </c>
    </row>
    <row r="644" spans="4:10" ht="14.4" x14ac:dyDescent="0.3">
      <c r="D644" s="193"/>
      <c r="E644" s="234">
        <v>634</v>
      </c>
      <c r="F644" s="234">
        <v>1.0215621590323822</v>
      </c>
      <c r="G644" s="193"/>
      <c r="H644" s="234"/>
      <c r="I644" s="234">
        <v>634</v>
      </c>
      <c r="J644" s="234">
        <v>0.99308881517400271</v>
      </c>
    </row>
    <row r="645" spans="4:10" ht="14.4" x14ac:dyDescent="0.3">
      <c r="D645" s="193"/>
      <c r="E645" s="234">
        <v>635</v>
      </c>
      <c r="F645" s="234">
        <v>0.98617323120873435</v>
      </c>
      <c r="G645" s="193"/>
      <c r="H645" s="234"/>
      <c r="I645" s="234">
        <v>635</v>
      </c>
      <c r="J645" s="234">
        <v>1.0013265773830886</v>
      </c>
    </row>
    <row r="646" spans="4:10" ht="14.4" x14ac:dyDescent="0.3">
      <c r="D646" s="193"/>
      <c r="E646" s="234">
        <v>636</v>
      </c>
      <c r="F646" s="234">
        <v>1.0098177676308211</v>
      </c>
      <c r="G646" s="193"/>
      <c r="H646" s="234"/>
      <c r="I646" s="234">
        <v>636</v>
      </c>
      <c r="J646" s="234">
        <v>1.0178899468064713</v>
      </c>
    </row>
    <row r="647" spans="4:10" ht="14.4" x14ac:dyDescent="0.3">
      <c r="D647" s="193"/>
      <c r="E647" s="234">
        <v>637</v>
      </c>
      <c r="F647" s="234">
        <v>1.0043824235150098</v>
      </c>
      <c r="G647" s="193"/>
      <c r="H647" s="234"/>
      <c r="I647" s="234">
        <v>637</v>
      </c>
      <c r="J647" s="234">
        <v>0.99711616528135139</v>
      </c>
    </row>
    <row r="648" spans="4:10" ht="14.4" x14ac:dyDescent="0.3">
      <c r="D648" s="193"/>
      <c r="E648" s="234">
        <v>638</v>
      </c>
      <c r="F648" s="234">
        <v>1.0009268510920462</v>
      </c>
      <c r="G648" s="193"/>
      <c r="H648" s="234"/>
      <c r="I648" s="234">
        <v>638</v>
      </c>
      <c r="J648" s="234">
        <v>1.0005605751328517</v>
      </c>
    </row>
    <row r="649" spans="4:10" ht="14.4" x14ac:dyDescent="0.3">
      <c r="D649" s="193"/>
      <c r="E649" s="234">
        <v>639</v>
      </c>
      <c r="F649" s="234">
        <v>1.0040184066529902</v>
      </c>
      <c r="G649" s="193"/>
      <c r="H649" s="234"/>
      <c r="I649" s="234">
        <v>639</v>
      </c>
      <c r="J649" s="234">
        <v>0.99271866591796931</v>
      </c>
    </row>
    <row r="650" spans="4:10" ht="14.4" x14ac:dyDescent="0.3">
      <c r="D650" s="193"/>
      <c r="E650" s="234">
        <v>640</v>
      </c>
      <c r="F650" s="234">
        <v>0.99401885543805102</v>
      </c>
      <c r="G650" s="193"/>
      <c r="H650" s="234"/>
      <c r="I650" s="234">
        <v>640</v>
      </c>
      <c r="J650" s="234">
        <v>1.0162864121513535</v>
      </c>
    </row>
    <row r="651" spans="4:10" ht="14.4" x14ac:dyDescent="0.3">
      <c r="D651" s="193"/>
      <c r="E651" s="234">
        <v>641</v>
      </c>
      <c r="F651" s="234">
        <v>0.9884213446632969</v>
      </c>
      <c r="G651" s="193"/>
      <c r="H651" s="234"/>
      <c r="I651" s="234">
        <v>641</v>
      </c>
      <c r="J651" s="234">
        <v>0.98553964862210797</v>
      </c>
    </row>
    <row r="652" spans="4:10" ht="14.4" x14ac:dyDescent="0.3">
      <c r="D652" s="193"/>
      <c r="E652" s="234">
        <v>642</v>
      </c>
      <c r="F652" s="234">
        <v>1.0271409140900838</v>
      </c>
      <c r="G652" s="193"/>
      <c r="H652" s="234"/>
      <c r="I652" s="234">
        <v>642</v>
      </c>
      <c r="J652" s="234">
        <v>1.0287496406077303</v>
      </c>
    </row>
    <row r="653" spans="4:10" ht="14.4" x14ac:dyDescent="0.3">
      <c r="D653" s="193"/>
      <c r="E653" s="234">
        <v>643</v>
      </c>
      <c r="F653" s="234">
        <v>1.0107106697971744</v>
      </c>
      <c r="G653" s="193"/>
      <c r="H653" s="234"/>
      <c r="I653" s="234">
        <v>643</v>
      </c>
      <c r="J653" s="234">
        <v>1.0193057154230929</v>
      </c>
    </row>
    <row r="654" spans="4:10" ht="14.4" x14ac:dyDescent="0.3">
      <c r="D654" s="193"/>
      <c r="E654" s="234">
        <v>644</v>
      </c>
      <c r="F654" s="234">
        <v>1.0040466000840924</v>
      </c>
      <c r="G654" s="193"/>
      <c r="H654" s="234"/>
      <c r="I654" s="234">
        <v>644</v>
      </c>
      <c r="J654" s="234">
        <v>0.98780215990942855</v>
      </c>
    </row>
    <row r="655" spans="4:10" ht="14.4" x14ac:dyDescent="0.3">
      <c r="D655" s="193"/>
      <c r="E655" s="234">
        <v>645</v>
      </c>
      <c r="F655" s="234">
        <v>0.96742150495059764</v>
      </c>
      <c r="G655" s="193"/>
      <c r="H655" s="234"/>
      <c r="I655" s="234">
        <v>645</v>
      </c>
      <c r="J655" s="234">
        <v>0.99569385379294129</v>
      </c>
    </row>
    <row r="656" spans="4:10" ht="14.4" x14ac:dyDescent="0.3">
      <c r="D656" s="193"/>
      <c r="E656" s="234">
        <v>646</v>
      </c>
      <c r="F656" s="234">
        <v>0.9988866970892708</v>
      </c>
      <c r="G656" s="193"/>
      <c r="H656" s="234"/>
      <c r="I656" s="234">
        <v>646</v>
      </c>
      <c r="J656" s="234">
        <v>0.99065549283164522</v>
      </c>
    </row>
    <row r="657" spans="4:10" ht="14.4" x14ac:dyDescent="0.3">
      <c r="D657" s="193"/>
      <c r="E657" s="234">
        <v>647</v>
      </c>
      <c r="F657" s="234">
        <v>1.0084066181235023</v>
      </c>
      <c r="G657" s="193"/>
      <c r="H657" s="234"/>
      <c r="I657" s="234">
        <v>647</v>
      </c>
      <c r="J657" s="234">
        <v>0.98546016026304817</v>
      </c>
    </row>
    <row r="658" spans="4:10" ht="14.4" x14ac:dyDescent="0.3">
      <c r="D658" s="193"/>
      <c r="E658" s="234">
        <v>648</v>
      </c>
      <c r="F658" s="234">
        <v>0.99515322463372036</v>
      </c>
      <c r="G658" s="193"/>
      <c r="H658" s="234"/>
      <c r="I658" s="234">
        <v>648</v>
      </c>
      <c r="J658" s="234">
        <v>0.99793851755888308</v>
      </c>
    </row>
    <row r="659" spans="4:10" ht="14.4" x14ac:dyDescent="0.3">
      <c r="D659" s="193"/>
      <c r="E659" s="234">
        <v>649</v>
      </c>
      <c r="F659" s="234">
        <v>0.97982722360962948</v>
      </c>
      <c r="G659" s="193"/>
      <c r="H659" s="234"/>
      <c r="I659" s="234">
        <v>649</v>
      </c>
      <c r="J659" s="234">
        <v>0.96636610249942601</v>
      </c>
    </row>
    <row r="660" spans="4:10" ht="14.4" x14ac:dyDescent="0.3">
      <c r="D660" s="193"/>
      <c r="E660" s="234">
        <v>650</v>
      </c>
      <c r="F660" s="234">
        <v>1.0006876082163509</v>
      </c>
      <c r="G660" s="193"/>
      <c r="H660" s="234"/>
      <c r="I660" s="234">
        <v>650</v>
      </c>
      <c r="J660" s="234">
        <v>0.99661150305232715</v>
      </c>
    </row>
    <row r="661" spans="4:10" ht="14.4" x14ac:dyDescent="0.3">
      <c r="D661" s="193"/>
      <c r="E661" s="234">
        <v>651</v>
      </c>
      <c r="F661" s="234">
        <v>1.002441220832774</v>
      </c>
      <c r="G661" s="193"/>
      <c r="H661" s="234"/>
      <c r="I661" s="234">
        <v>651</v>
      </c>
      <c r="J661" s="234">
        <v>1.0089536287341465</v>
      </c>
    </row>
    <row r="662" spans="4:10" ht="14.4" x14ac:dyDescent="0.3">
      <c r="D662" s="193"/>
      <c r="E662" s="234">
        <v>652</v>
      </c>
      <c r="F662" s="234">
        <v>1.0010403038703279</v>
      </c>
      <c r="G662" s="193"/>
      <c r="H662" s="234"/>
      <c r="I662" s="234">
        <v>652</v>
      </c>
      <c r="J662" s="234">
        <v>1.0104891146408623</v>
      </c>
    </row>
    <row r="663" spans="4:10" ht="14.4" x14ac:dyDescent="0.3">
      <c r="D663" s="193"/>
      <c r="E663" s="234">
        <v>653</v>
      </c>
      <c r="F663" s="234">
        <v>1.0110172486698608</v>
      </c>
      <c r="G663" s="193"/>
      <c r="H663" s="234"/>
      <c r="I663" s="234">
        <v>653</v>
      </c>
      <c r="J663" s="234">
        <v>1.0121238534454076</v>
      </c>
    </row>
    <row r="664" spans="4:10" ht="14.4" x14ac:dyDescent="0.3">
      <c r="D664" s="193"/>
      <c r="E664" s="234">
        <v>654</v>
      </c>
      <c r="F664" s="234">
        <v>0.97590194081159543</v>
      </c>
      <c r="G664" s="193"/>
      <c r="H664" s="234"/>
      <c r="I664" s="234">
        <v>654</v>
      </c>
      <c r="J664" s="234">
        <v>1.0257821021623723</v>
      </c>
    </row>
    <row r="665" spans="4:10" ht="14.4" x14ac:dyDescent="0.3">
      <c r="D665" s="193"/>
      <c r="E665" s="234">
        <v>655</v>
      </c>
      <c r="F665" s="234">
        <v>1.0048626207921894</v>
      </c>
      <c r="G665" s="193"/>
      <c r="H665" s="234"/>
      <c r="I665" s="234">
        <v>655</v>
      </c>
      <c r="J665" s="234">
        <v>0.96916001351600356</v>
      </c>
    </row>
    <row r="666" spans="4:10" ht="14.4" x14ac:dyDescent="0.3">
      <c r="D666" s="193"/>
      <c r="E666" s="234">
        <v>656</v>
      </c>
      <c r="F666" s="234">
        <v>0.99287492602082739</v>
      </c>
      <c r="G666" s="193"/>
      <c r="H666" s="234"/>
      <c r="I666" s="234">
        <v>656</v>
      </c>
      <c r="J666" s="234">
        <v>0.98997327832657667</v>
      </c>
    </row>
    <row r="667" spans="4:10" ht="14.4" x14ac:dyDescent="0.3">
      <c r="D667" s="193"/>
      <c r="E667" s="234">
        <v>657</v>
      </c>
      <c r="F667" s="234">
        <v>0.99782109813129494</v>
      </c>
      <c r="G667" s="193"/>
      <c r="H667" s="234"/>
      <c r="I667" s="234">
        <v>657</v>
      </c>
      <c r="J667" s="234">
        <v>1.0052155914667973</v>
      </c>
    </row>
    <row r="668" spans="4:10" ht="14.4" x14ac:dyDescent="0.3">
      <c r="D668" s="193"/>
      <c r="E668" s="234">
        <v>658</v>
      </c>
      <c r="F668" s="234">
        <v>1.0137818242800449</v>
      </c>
      <c r="G668" s="193"/>
      <c r="H668" s="234"/>
      <c r="I668" s="234">
        <v>658</v>
      </c>
      <c r="J668" s="234">
        <v>0.95878098501941422</v>
      </c>
    </row>
    <row r="669" spans="4:10" ht="14.4" x14ac:dyDescent="0.3">
      <c r="D669" s="193"/>
      <c r="E669" s="234">
        <v>659</v>
      </c>
      <c r="F669" s="234">
        <v>1.0487057215916571</v>
      </c>
      <c r="G669" s="193"/>
      <c r="H669" s="234"/>
      <c r="I669" s="234">
        <v>659</v>
      </c>
      <c r="J669" s="234">
        <v>1.019845756065169</v>
      </c>
    </row>
    <row r="670" spans="4:10" ht="14.4" x14ac:dyDescent="0.3">
      <c r="D670" s="193"/>
      <c r="E670" s="234">
        <v>660</v>
      </c>
      <c r="F670" s="234">
        <v>1.0352203148017722</v>
      </c>
      <c r="G670" s="193"/>
      <c r="H670" s="234"/>
      <c r="I670" s="234">
        <v>660</v>
      </c>
      <c r="J670" s="234">
        <v>0.98492241731004437</v>
      </c>
    </row>
    <row r="671" spans="4:10" ht="14.4" x14ac:dyDescent="0.3">
      <c r="D671" s="193"/>
      <c r="E671" s="234">
        <v>661</v>
      </c>
      <c r="F671" s="234">
        <v>1.0354999804942129</v>
      </c>
      <c r="G671" s="193"/>
      <c r="H671" s="234"/>
      <c r="I671" s="234">
        <v>661</v>
      </c>
      <c r="J671" s="234">
        <v>1.0202627786942611</v>
      </c>
    </row>
    <row r="672" spans="4:10" ht="14.4" x14ac:dyDescent="0.3">
      <c r="D672" s="193"/>
      <c r="E672" s="234">
        <v>662</v>
      </c>
      <c r="F672" s="234">
        <v>0.99618789602425362</v>
      </c>
      <c r="G672" s="193"/>
      <c r="H672" s="234"/>
      <c r="I672" s="234">
        <v>662</v>
      </c>
      <c r="J672" s="234">
        <v>0.95960415828115664</v>
      </c>
    </row>
    <row r="673" spans="4:10" ht="14.4" x14ac:dyDescent="0.3">
      <c r="D673" s="193"/>
      <c r="E673" s="234">
        <v>663</v>
      </c>
      <c r="F673" s="234">
        <v>1.0064833129967534</v>
      </c>
      <c r="G673" s="193"/>
      <c r="H673" s="234"/>
      <c r="I673" s="234">
        <v>663</v>
      </c>
      <c r="J673" s="234">
        <v>1.0069596519524637</v>
      </c>
    </row>
    <row r="674" spans="4:10" ht="14.4" x14ac:dyDescent="0.3">
      <c r="D674" s="193"/>
      <c r="E674" s="234">
        <v>664</v>
      </c>
      <c r="F674" s="234">
        <v>1.0021678995520746</v>
      </c>
      <c r="G674" s="193"/>
      <c r="H674" s="234"/>
      <c r="I674" s="234">
        <v>664</v>
      </c>
      <c r="J674" s="234">
        <v>1.0078691046763895</v>
      </c>
    </row>
    <row r="675" spans="4:10" ht="14.4" x14ac:dyDescent="0.3">
      <c r="D675" s="193"/>
      <c r="E675" s="234">
        <v>665</v>
      </c>
      <c r="F675" s="234">
        <v>1.0219959753005148</v>
      </c>
      <c r="G675" s="193"/>
      <c r="H675" s="234"/>
      <c r="I675" s="234">
        <v>665</v>
      </c>
      <c r="J675" s="234">
        <v>0.99507805839475527</v>
      </c>
    </row>
    <row r="676" spans="4:10" ht="14.4" x14ac:dyDescent="0.3">
      <c r="D676" s="193"/>
      <c r="E676" s="234">
        <v>666</v>
      </c>
      <c r="F676" s="234">
        <v>1.0049651540692295</v>
      </c>
      <c r="G676" s="193"/>
      <c r="H676" s="234"/>
      <c r="I676" s="234">
        <v>666</v>
      </c>
      <c r="J676" s="234">
        <v>0.9806918674343349</v>
      </c>
    </row>
    <row r="677" spans="4:10" ht="14.4" x14ac:dyDescent="0.3">
      <c r="D677" s="193"/>
      <c r="E677" s="234">
        <v>667</v>
      </c>
      <c r="F677" s="234">
        <v>0.98482273264896403</v>
      </c>
      <c r="G677" s="193"/>
      <c r="H677" s="234"/>
      <c r="I677" s="234">
        <v>667</v>
      </c>
      <c r="J677" s="234">
        <v>0.95978759750170561</v>
      </c>
    </row>
    <row r="678" spans="4:10" ht="14.4" x14ac:dyDescent="0.3">
      <c r="D678" s="193"/>
      <c r="E678" s="234">
        <v>668</v>
      </c>
      <c r="F678" s="234">
        <v>1.0008610561533979</v>
      </c>
      <c r="G678" s="193"/>
      <c r="H678" s="234"/>
      <c r="I678" s="234">
        <v>668</v>
      </c>
      <c r="J678" s="234">
        <v>0.98327802595268621</v>
      </c>
    </row>
    <row r="679" spans="4:10" ht="14.4" x14ac:dyDescent="0.3">
      <c r="D679" s="193"/>
      <c r="E679" s="234">
        <v>669</v>
      </c>
      <c r="F679" s="234">
        <v>1.0065077896595851</v>
      </c>
      <c r="G679" s="193"/>
      <c r="H679" s="234"/>
      <c r="I679" s="234">
        <v>669</v>
      </c>
      <c r="J679" s="234">
        <v>1.0166492507897391</v>
      </c>
    </row>
    <row r="680" spans="4:10" ht="14.4" x14ac:dyDescent="0.3">
      <c r="D680" s="193"/>
      <c r="E680" s="234">
        <v>670</v>
      </c>
      <c r="F680" s="234">
        <v>1.0076771477198947</v>
      </c>
      <c r="G680" s="193"/>
      <c r="H680" s="234"/>
      <c r="I680" s="234">
        <v>670</v>
      </c>
      <c r="J680" s="234">
        <v>1.0161252356967936</v>
      </c>
    </row>
    <row r="681" spans="4:10" ht="14.4" x14ac:dyDescent="0.3">
      <c r="D681" s="193"/>
      <c r="E681" s="234">
        <v>671</v>
      </c>
      <c r="F681" s="234">
        <v>1.0187578443038592</v>
      </c>
      <c r="G681" s="193"/>
      <c r="H681" s="234"/>
      <c r="I681" s="234">
        <v>671</v>
      </c>
      <c r="J681" s="234">
        <v>0.96712803656703716</v>
      </c>
    </row>
    <row r="682" spans="4:10" ht="14.4" x14ac:dyDescent="0.3">
      <c r="D682" s="193"/>
      <c r="E682" s="234">
        <v>672</v>
      </c>
      <c r="F682" s="234">
        <v>1.0036679726698208</v>
      </c>
      <c r="G682" s="193"/>
      <c r="H682" s="234"/>
      <c r="I682" s="234">
        <v>672</v>
      </c>
      <c r="J682" s="234">
        <v>1.0181088014174062</v>
      </c>
    </row>
    <row r="683" spans="4:10" ht="14.4" x14ac:dyDescent="0.3">
      <c r="D683" s="193"/>
      <c r="E683" s="234">
        <v>673</v>
      </c>
      <c r="F683" s="234">
        <v>0.96556236359022185</v>
      </c>
      <c r="G683" s="193"/>
      <c r="H683" s="234"/>
      <c r="I683" s="234">
        <v>673</v>
      </c>
      <c r="J683" s="234">
        <v>1.0013549626375726</v>
      </c>
    </row>
    <row r="684" spans="4:10" ht="14.4" x14ac:dyDescent="0.3">
      <c r="D684" s="193"/>
      <c r="E684" s="234">
        <v>674</v>
      </c>
      <c r="F684" s="234">
        <v>0.99100759055277987</v>
      </c>
      <c r="G684" s="193"/>
      <c r="H684" s="234"/>
      <c r="I684" s="234">
        <v>674</v>
      </c>
      <c r="J684" s="234">
        <v>0.99998342789161598</v>
      </c>
    </row>
    <row r="685" spans="4:10" ht="14.4" x14ac:dyDescent="0.3">
      <c r="D685" s="193"/>
      <c r="E685" s="234">
        <v>675</v>
      </c>
      <c r="F685" s="234">
        <v>1.0446063608597205</v>
      </c>
      <c r="G685" s="193"/>
      <c r="H685" s="234"/>
      <c r="I685" s="234">
        <v>675</v>
      </c>
      <c r="J685" s="234">
        <v>0.98272158649705377</v>
      </c>
    </row>
    <row r="686" spans="4:10" ht="14.4" x14ac:dyDescent="0.3">
      <c r="D686" s="193"/>
      <c r="E686" s="234">
        <v>676</v>
      </c>
      <c r="F686" s="234">
        <v>0.99094663611280209</v>
      </c>
      <c r="G686" s="193"/>
      <c r="H686" s="234"/>
      <c r="I686" s="234">
        <v>676</v>
      </c>
      <c r="J686" s="234">
        <v>1.0009971029010136</v>
      </c>
    </row>
    <row r="687" spans="4:10" ht="14.4" x14ac:dyDescent="0.3">
      <c r="D687" s="193"/>
      <c r="E687" s="234">
        <v>677</v>
      </c>
      <c r="F687" s="234">
        <v>0.98115052808666248</v>
      </c>
      <c r="G687" s="193"/>
      <c r="H687" s="234"/>
      <c r="I687" s="234">
        <v>677</v>
      </c>
      <c r="J687" s="234">
        <v>0.99083347229066043</v>
      </c>
    </row>
    <row r="688" spans="4:10" ht="14.4" x14ac:dyDescent="0.3">
      <c r="D688" s="193"/>
      <c r="E688" s="234">
        <v>678</v>
      </c>
      <c r="F688" s="234">
        <v>0.99826941805073666</v>
      </c>
      <c r="G688" s="193"/>
      <c r="H688" s="234"/>
      <c r="I688" s="234">
        <v>678</v>
      </c>
      <c r="J688" s="234">
        <v>0.99283763153593851</v>
      </c>
    </row>
    <row r="689" spans="4:10" ht="14.4" x14ac:dyDescent="0.3">
      <c r="D689" s="193"/>
      <c r="E689" s="234">
        <v>679</v>
      </c>
      <c r="F689" s="234">
        <v>0.97399624893323533</v>
      </c>
      <c r="G689" s="193"/>
      <c r="H689" s="234"/>
      <c r="I689" s="234">
        <v>679</v>
      </c>
      <c r="J689" s="234">
        <v>0.98080035181355607</v>
      </c>
    </row>
    <row r="690" spans="4:10" ht="14.4" x14ac:dyDescent="0.3">
      <c r="D690" s="193"/>
      <c r="E690" s="234">
        <v>680</v>
      </c>
      <c r="F690" s="234">
        <v>1.0172952759000777</v>
      </c>
      <c r="G690" s="193"/>
      <c r="H690" s="234"/>
      <c r="I690" s="234">
        <v>680</v>
      </c>
      <c r="J690" s="234">
        <v>1.013280808424782</v>
      </c>
    </row>
    <row r="691" spans="4:10" ht="14.4" x14ac:dyDescent="0.3">
      <c r="D691" s="193"/>
      <c r="E691" s="234">
        <v>681</v>
      </c>
      <c r="F691" s="234">
        <v>0.98608867153534718</v>
      </c>
      <c r="G691" s="193"/>
      <c r="H691" s="234"/>
      <c r="I691" s="234">
        <v>681</v>
      </c>
      <c r="J691" s="234">
        <v>0.98157601529489036</v>
      </c>
    </row>
    <row r="692" spans="4:10" ht="14.4" x14ac:dyDescent="0.3">
      <c r="D692" s="193"/>
      <c r="E692" s="234">
        <v>682</v>
      </c>
      <c r="F692" s="234">
        <v>1.0044244348710614</v>
      </c>
      <c r="G692" s="193"/>
      <c r="H692" s="234"/>
      <c r="I692" s="234">
        <v>682</v>
      </c>
      <c r="J692" s="234">
        <v>1.0013225218254698</v>
      </c>
    </row>
    <row r="693" spans="4:10" ht="14.4" x14ac:dyDescent="0.3">
      <c r="D693" s="193"/>
      <c r="E693" s="234">
        <v>683</v>
      </c>
      <c r="F693" s="234">
        <v>0.99810753255413143</v>
      </c>
      <c r="G693" s="193"/>
      <c r="H693" s="234"/>
      <c r="I693" s="234">
        <v>683</v>
      </c>
      <c r="J693" s="234">
        <v>1.0314978245676596</v>
      </c>
    </row>
    <row r="694" spans="4:10" ht="14.4" x14ac:dyDescent="0.3">
      <c r="D694" s="193"/>
      <c r="E694" s="234">
        <v>684</v>
      </c>
      <c r="F694" s="234">
        <v>0.98768004936353326</v>
      </c>
      <c r="G694" s="193"/>
      <c r="H694" s="234"/>
      <c r="I694" s="234">
        <v>684</v>
      </c>
      <c r="J694" s="234">
        <v>0.98471757994187725</v>
      </c>
    </row>
    <row r="695" spans="4:10" ht="14.4" x14ac:dyDescent="0.3">
      <c r="D695" s="193"/>
      <c r="E695" s="234">
        <v>685</v>
      </c>
      <c r="F695" s="234">
        <v>0.99330814632730247</v>
      </c>
      <c r="G695" s="193"/>
      <c r="H695" s="234"/>
      <c r="I695" s="234">
        <v>685</v>
      </c>
      <c r="J695" s="234">
        <v>0.98747044695526409</v>
      </c>
    </row>
    <row r="696" spans="4:10" ht="14.4" x14ac:dyDescent="0.3">
      <c r="D696" s="193"/>
      <c r="E696" s="234">
        <v>686</v>
      </c>
      <c r="F696" s="234">
        <v>0.97548270391094782</v>
      </c>
      <c r="G696" s="193"/>
      <c r="H696" s="234"/>
      <c r="I696" s="234">
        <v>686</v>
      </c>
      <c r="J696" s="234">
        <v>1.0059237213679371</v>
      </c>
    </row>
    <row r="697" spans="4:10" ht="14.4" x14ac:dyDescent="0.3">
      <c r="D697" s="193"/>
      <c r="E697" s="234">
        <v>687</v>
      </c>
      <c r="F697" s="234">
        <v>0.99303795395718686</v>
      </c>
      <c r="G697" s="193"/>
      <c r="H697" s="234"/>
      <c r="I697" s="234">
        <v>687</v>
      </c>
      <c r="J697" s="234">
        <v>1.00332896821024</v>
      </c>
    </row>
    <row r="698" spans="4:10" ht="14.4" x14ac:dyDescent="0.3">
      <c r="D698" s="193"/>
      <c r="E698" s="234">
        <v>688</v>
      </c>
      <c r="F698" s="234">
        <v>1.001566631719794</v>
      </c>
      <c r="G698" s="193"/>
      <c r="H698" s="234"/>
      <c r="I698" s="234">
        <v>688</v>
      </c>
      <c r="J698" s="234">
        <v>0.98716105072520188</v>
      </c>
    </row>
    <row r="699" spans="4:10" ht="14.4" x14ac:dyDescent="0.3">
      <c r="D699" s="193"/>
      <c r="E699" s="234">
        <v>689</v>
      </c>
      <c r="F699" s="234">
        <v>1.0071250858325302</v>
      </c>
      <c r="G699" s="193"/>
      <c r="H699" s="234"/>
      <c r="I699" s="234">
        <v>689</v>
      </c>
      <c r="J699" s="234">
        <v>0.98410165740195543</v>
      </c>
    </row>
    <row r="700" spans="4:10" ht="14.4" x14ac:dyDescent="0.3">
      <c r="D700" s="193"/>
      <c r="E700" s="234">
        <v>690</v>
      </c>
      <c r="F700" s="234">
        <v>1.0078417425568471</v>
      </c>
      <c r="G700" s="193"/>
      <c r="H700" s="234"/>
      <c r="I700" s="234">
        <v>690</v>
      </c>
      <c r="J700" s="234">
        <v>0.95839719278187485</v>
      </c>
    </row>
    <row r="701" spans="4:10" ht="14.4" x14ac:dyDescent="0.3">
      <c r="D701" s="193"/>
      <c r="E701" s="234">
        <v>691</v>
      </c>
      <c r="F701" s="234">
        <v>1.0207186661515717</v>
      </c>
      <c r="G701" s="193"/>
      <c r="H701" s="234"/>
      <c r="I701" s="234">
        <v>691</v>
      </c>
      <c r="J701" s="234">
        <v>1.0348883133179596</v>
      </c>
    </row>
    <row r="702" spans="4:10" ht="14.4" x14ac:dyDescent="0.3">
      <c r="D702" s="193"/>
      <c r="E702" s="234">
        <v>692</v>
      </c>
      <c r="F702" s="234">
        <v>0.95630096874276549</v>
      </c>
      <c r="G702" s="193"/>
      <c r="H702" s="234"/>
      <c r="I702" s="234">
        <v>692</v>
      </c>
      <c r="J702" s="234">
        <v>0.99763672237441159</v>
      </c>
    </row>
    <row r="703" spans="4:10" ht="14.4" x14ac:dyDescent="0.3">
      <c r="D703" s="193"/>
      <c r="E703" s="234">
        <v>693</v>
      </c>
      <c r="F703" s="234">
        <v>0.99628245282105277</v>
      </c>
      <c r="G703" s="193"/>
      <c r="H703" s="234"/>
      <c r="I703" s="234">
        <v>693</v>
      </c>
      <c r="J703" s="234">
        <v>1.0032264119576657</v>
      </c>
    </row>
    <row r="704" spans="4:10" ht="14.4" x14ac:dyDescent="0.3">
      <c r="D704" s="193"/>
      <c r="E704" s="234">
        <v>694</v>
      </c>
      <c r="F704" s="234">
        <v>0.98723261150427932</v>
      </c>
      <c r="G704" s="193"/>
      <c r="H704" s="234"/>
      <c r="I704" s="234">
        <v>694</v>
      </c>
      <c r="J704" s="234">
        <v>1.0323150618176657</v>
      </c>
    </row>
    <row r="705" spans="4:10" ht="14.4" x14ac:dyDescent="0.3">
      <c r="D705" s="193"/>
      <c r="E705" s="234">
        <v>695</v>
      </c>
      <c r="F705" s="234">
        <v>1.0336875372703727</v>
      </c>
      <c r="G705" s="193"/>
      <c r="H705" s="234"/>
      <c r="I705" s="234">
        <v>695</v>
      </c>
      <c r="J705" s="234">
        <v>1.0060814924486565</v>
      </c>
    </row>
    <row r="706" spans="4:10" ht="14.4" x14ac:dyDescent="0.3">
      <c r="D706" s="193"/>
      <c r="E706" s="234">
        <v>696</v>
      </c>
      <c r="F706" s="234">
        <v>0.9994797514232594</v>
      </c>
      <c r="G706" s="193"/>
      <c r="H706" s="234"/>
      <c r="I706" s="234">
        <v>696</v>
      </c>
      <c r="J706" s="234">
        <v>1.0017170913705309</v>
      </c>
    </row>
    <row r="707" spans="4:10" ht="14.4" x14ac:dyDescent="0.3">
      <c r="D707" s="193"/>
      <c r="E707" s="234">
        <v>697</v>
      </c>
      <c r="F707" s="234">
        <v>0.98923593039197877</v>
      </c>
      <c r="G707" s="193"/>
      <c r="H707" s="234"/>
      <c r="I707" s="234">
        <v>697</v>
      </c>
      <c r="J707" s="234">
        <v>0.99833652003425299</v>
      </c>
    </row>
    <row r="708" spans="4:10" ht="14.4" x14ac:dyDescent="0.3">
      <c r="D708" s="193"/>
      <c r="E708" s="234">
        <v>698</v>
      </c>
      <c r="F708" s="234">
        <v>0.96620043500419839</v>
      </c>
      <c r="G708" s="193"/>
      <c r="H708" s="234"/>
      <c r="I708" s="234">
        <v>698</v>
      </c>
      <c r="J708" s="234">
        <v>1.0058009229022038</v>
      </c>
    </row>
    <row r="709" spans="4:10" ht="14.4" x14ac:dyDescent="0.3">
      <c r="D709" s="193"/>
      <c r="E709" s="234">
        <v>699</v>
      </c>
      <c r="F709" s="234">
        <v>1.0023759171401936</v>
      </c>
      <c r="G709" s="193"/>
      <c r="H709" s="234"/>
      <c r="I709" s="234">
        <v>699</v>
      </c>
      <c r="J709" s="234">
        <v>1.0046632061059864</v>
      </c>
    </row>
    <row r="710" spans="4:10" ht="14.4" x14ac:dyDescent="0.3">
      <c r="D710" s="193"/>
      <c r="E710" s="234">
        <v>700</v>
      </c>
      <c r="F710" s="234">
        <v>0.99998501688107444</v>
      </c>
      <c r="G710" s="193"/>
      <c r="H710" s="234"/>
      <c r="I710" s="234">
        <v>700</v>
      </c>
      <c r="J710" s="234">
        <v>1.0212712498671732</v>
      </c>
    </row>
    <row r="711" spans="4:10" ht="14.4" x14ac:dyDescent="0.3">
      <c r="D711" s="193"/>
      <c r="E711" s="234">
        <v>701</v>
      </c>
      <c r="F711" s="234">
        <v>0.96776135078300207</v>
      </c>
      <c r="G711" s="193"/>
      <c r="H711" s="234"/>
      <c r="I711" s="234">
        <v>701</v>
      </c>
      <c r="J711" s="234">
        <v>0.98340924535395635</v>
      </c>
    </row>
    <row r="712" spans="4:10" ht="14.4" x14ac:dyDescent="0.3">
      <c r="D712" s="193"/>
      <c r="E712" s="234">
        <v>702</v>
      </c>
      <c r="F712" s="234">
        <v>0.9853872682418362</v>
      </c>
      <c r="G712" s="193"/>
      <c r="H712" s="234"/>
      <c r="I712" s="234">
        <v>702</v>
      </c>
      <c r="J712" s="234">
        <v>1.0243229695993452</v>
      </c>
    </row>
    <row r="713" spans="4:10" ht="14.4" x14ac:dyDescent="0.3">
      <c r="D713" s="193"/>
      <c r="E713" s="234">
        <v>703</v>
      </c>
      <c r="F713" s="234">
        <v>0.99523300362397416</v>
      </c>
      <c r="G713" s="193"/>
      <c r="H713" s="234"/>
      <c r="I713" s="234">
        <v>703</v>
      </c>
      <c r="J713" s="234">
        <v>0.9730838607986827</v>
      </c>
    </row>
    <row r="714" spans="4:10" ht="14.4" x14ac:dyDescent="0.3">
      <c r="D714" s="193"/>
      <c r="E714" s="234">
        <v>704</v>
      </c>
      <c r="F714" s="234">
        <v>1.0317508499561681</v>
      </c>
      <c r="G714" s="193"/>
      <c r="H714" s="234"/>
      <c r="I714" s="234">
        <v>704</v>
      </c>
      <c r="J714" s="234">
        <v>0.99486176314622199</v>
      </c>
    </row>
    <row r="715" spans="4:10" ht="14.4" x14ac:dyDescent="0.3">
      <c r="D715" s="193"/>
      <c r="E715" s="234">
        <v>705</v>
      </c>
      <c r="F715" s="234">
        <v>1.0047821834734303</v>
      </c>
      <c r="G715" s="193"/>
      <c r="H715" s="234"/>
      <c r="I715" s="234">
        <v>705</v>
      </c>
      <c r="J715" s="234">
        <v>1.0210180580907109</v>
      </c>
    </row>
    <row r="716" spans="4:10" ht="14.4" x14ac:dyDescent="0.3">
      <c r="D716" s="193"/>
      <c r="E716" s="234">
        <v>706</v>
      </c>
      <c r="F716" s="234">
        <v>1.0030362381576012</v>
      </c>
      <c r="G716" s="193"/>
      <c r="H716" s="234"/>
      <c r="I716" s="234">
        <v>706</v>
      </c>
      <c r="J716" s="234">
        <v>0.99444521415358955</v>
      </c>
    </row>
    <row r="717" spans="4:10" ht="14.4" x14ac:dyDescent="0.3">
      <c r="D717" s="193"/>
      <c r="E717" s="234">
        <v>707</v>
      </c>
      <c r="F717" s="234">
        <v>0.99513282681369042</v>
      </c>
      <c r="G717" s="193"/>
      <c r="H717" s="234"/>
      <c r="I717" s="234">
        <v>707</v>
      </c>
      <c r="J717" s="234">
        <v>0.97826244726955158</v>
      </c>
    </row>
    <row r="718" spans="4:10" ht="14.4" x14ac:dyDescent="0.3">
      <c r="D718" s="193"/>
      <c r="E718" s="234">
        <v>708</v>
      </c>
      <c r="F718" s="234">
        <v>1.0041711007115304</v>
      </c>
      <c r="G718" s="193"/>
      <c r="H718" s="234"/>
      <c r="I718" s="234">
        <v>708</v>
      </c>
      <c r="J718" s="234">
        <v>0.96702483838305286</v>
      </c>
    </row>
    <row r="719" spans="4:10" ht="14.4" x14ac:dyDescent="0.3">
      <c r="D719" s="193"/>
      <c r="E719" s="234">
        <v>709</v>
      </c>
      <c r="F719" s="234">
        <v>0.98135424270580718</v>
      </c>
      <c r="G719" s="193"/>
      <c r="H719" s="234"/>
      <c r="I719" s="234">
        <v>709</v>
      </c>
      <c r="J719" s="234">
        <v>0.9853661237428909</v>
      </c>
    </row>
    <row r="720" spans="4:10" ht="14.4" x14ac:dyDescent="0.3">
      <c r="D720" s="193"/>
      <c r="E720" s="234">
        <v>710</v>
      </c>
      <c r="F720" s="234">
        <v>1.0182816612709349</v>
      </c>
      <c r="G720" s="193"/>
      <c r="H720" s="234"/>
      <c r="I720" s="234">
        <v>710</v>
      </c>
      <c r="J720" s="234">
        <v>0.97960378554430372</v>
      </c>
    </row>
    <row r="721" spans="4:10" ht="14.4" x14ac:dyDescent="0.3">
      <c r="D721" s="193"/>
      <c r="E721" s="234">
        <v>711</v>
      </c>
      <c r="F721" s="234">
        <v>0.98261681629743214</v>
      </c>
      <c r="G721" s="193"/>
      <c r="H721" s="234"/>
      <c r="I721" s="234">
        <v>711</v>
      </c>
      <c r="J721" s="234">
        <v>0.9659761464472546</v>
      </c>
    </row>
    <row r="722" spans="4:10" ht="14.4" x14ac:dyDescent="0.3">
      <c r="D722" s="193"/>
      <c r="E722" s="234">
        <v>712</v>
      </c>
      <c r="F722" s="234">
        <v>1.0087168772627535</v>
      </c>
      <c r="G722" s="193"/>
      <c r="H722" s="234"/>
      <c r="I722" s="234">
        <v>712</v>
      </c>
      <c r="J722" s="234">
        <v>1.0029022010278759</v>
      </c>
    </row>
    <row r="723" spans="4:10" ht="14.4" x14ac:dyDescent="0.3">
      <c r="D723" s="193"/>
      <c r="E723" s="234">
        <v>713</v>
      </c>
      <c r="F723" s="234">
        <v>1.0233552271594184</v>
      </c>
      <c r="G723" s="193"/>
      <c r="H723" s="234"/>
      <c r="I723" s="234">
        <v>713</v>
      </c>
      <c r="J723" s="234">
        <v>0.96640412542670695</v>
      </c>
    </row>
    <row r="724" spans="4:10" ht="14.4" x14ac:dyDescent="0.3">
      <c r="D724" s="193"/>
      <c r="E724" s="234">
        <v>714</v>
      </c>
      <c r="F724" s="234">
        <v>0.99245646050756575</v>
      </c>
      <c r="G724" s="193"/>
      <c r="H724" s="234"/>
      <c r="I724" s="234">
        <v>714</v>
      </c>
      <c r="J724" s="234">
        <v>1.0088782061575572</v>
      </c>
    </row>
    <row r="725" spans="4:10" ht="14.4" x14ac:dyDescent="0.3">
      <c r="D725" s="193"/>
      <c r="E725" s="234">
        <v>715</v>
      </c>
      <c r="F725" s="234">
        <v>0.9953122413264901</v>
      </c>
      <c r="G725" s="193"/>
      <c r="H725" s="234"/>
      <c r="I725" s="234">
        <v>715</v>
      </c>
      <c r="J725" s="234">
        <v>1.0111765993185962</v>
      </c>
    </row>
    <row r="726" spans="4:10" ht="14.4" x14ac:dyDescent="0.3">
      <c r="D726" s="193"/>
      <c r="E726" s="234">
        <v>716</v>
      </c>
      <c r="F726" s="234">
        <v>1.017856035739505</v>
      </c>
      <c r="G726" s="193"/>
      <c r="H726" s="234"/>
      <c r="I726" s="234">
        <v>716</v>
      </c>
      <c r="J726" s="234">
        <v>1.0167308120473655</v>
      </c>
    </row>
    <row r="727" spans="4:10" ht="14.4" x14ac:dyDescent="0.3">
      <c r="D727" s="193"/>
      <c r="E727" s="234">
        <v>717</v>
      </c>
      <c r="F727" s="234">
        <v>1.0078020865818222</v>
      </c>
      <c r="G727" s="193"/>
      <c r="H727" s="234"/>
      <c r="I727" s="234">
        <v>717</v>
      </c>
      <c r="J727" s="234">
        <v>0.99334767117343503</v>
      </c>
    </row>
    <row r="728" spans="4:10" ht="14.4" x14ac:dyDescent="0.3">
      <c r="D728" s="193"/>
      <c r="E728" s="234">
        <v>718</v>
      </c>
      <c r="F728" s="234">
        <v>1.0169480511619902</v>
      </c>
      <c r="G728" s="193"/>
      <c r="H728" s="234"/>
      <c r="I728" s="234">
        <v>718</v>
      </c>
      <c r="J728" s="234">
        <v>1.0296844336041324</v>
      </c>
    </row>
    <row r="729" spans="4:10" ht="14.4" x14ac:dyDescent="0.3">
      <c r="D729" s="193"/>
      <c r="E729" s="234">
        <v>719</v>
      </c>
      <c r="F729" s="234">
        <v>0.99427303725454086</v>
      </c>
      <c r="G729" s="193"/>
      <c r="H729" s="234"/>
      <c r="I729" s="234">
        <v>719</v>
      </c>
      <c r="J729" s="234">
        <v>1.0258419819181896</v>
      </c>
    </row>
    <row r="730" spans="4:10" ht="14.4" x14ac:dyDescent="0.3">
      <c r="D730" s="193"/>
      <c r="E730" s="234">
        <v>720</v>
      </c>
      <c r="F730" s="234">
        <v>1.0066319244722104</v>
      </c>
      <c r="G730" s="193"/>
      <c r="H730" s="234"/>
      <c r="I730" s="234">
        <v>720</v>
      </c>
      <c r="J730" s="234">
        <v>0.98933705319250476</v>
      </c>
    </row>
    <row r="731" spans="4:10" ht="14.4" x14ac:dyDescent="0.3">
      <c r="D731" s="193"/>
      <c r="E731" s="234">
        <v>721</v>
      </c>
      <c r="F731" s="234">
        <v>0.98272667929198665</v>
      </c>
      <c r="G731" s="193"/>
      <c r="H731" s="234"/>
      <c r="I731" s="234">
        <v>721</v>
      </c>
      <c r="J731" s="234">
        <v>0.96953004477404936</v>
      </c>
    </row>
    <row r="732" spans="4:10" ht="14.4" x14ac:dyDescent="0.3">
      <c r="D732" s="193"/>
      <c r="E732" s="234">
        <v>722</v>
      </c>
      <c r="F732" s="234">
        <v>0.9709373274048807</v>
      </c>
      <c r="G732" s="193"/>
      <c r="H732" s="234"/>
      <c r="I732" s="234">
        <v>722</v>
      </c>
      <c r="J732" s="234">
        <v>1.0056207096489265</v>
      </c>
    </row>
    <row r="733" spans="4:10" ht="14.4" x14ac:dyDescent="0.3">
      <c r="D733" s="193"/>
      <c r="E733" s="234">
        <v>723</v>
      </c>
      <c r="F733" s="234">
        <v>1.0090756787001196</v>
      </c>
      <c r="G733" s="193"/>
      <c r="H733" s="234"/>
      <c r="I733" s="234">
        <v>723</v>
      </c>
      <c r="J733" s="234">
        <v>1.0158656258066809</v>
      </c>
    </row>
    <row r="734" spans="4:10" ht="14.4" x14ac:dyDescent="0.3">
      <c r="D734" s="193"/>
      <c r="E734" s="234">
        <v>724</v>
      </c>
      <c r="F734" s="234">
        <v>0.98485929761561519</v>
      </c>
      <c r="G734" s="193"/>
      <c r="H734" s="234"/>
      <c r="I734" s="234">
        <v>724</v>
      </c>
      <c r="J734" s="234">
        <v>0.9882450660542712</v>
      </c>
    </row>
    <row r="735" spans="4:10" ht="14.4" x14ac:dyDescent="0.3">
      <c r="D735" s="193"/>
      <c r="E735" s="234">
        <v>725</v>
      </c>
      <c r="F735" s="234">
        <v>1.0103525301174341</v>
      </c>
      <c r="G735" s="193"/>
      <c r="H735" s="234"/>
      <c r="I735" s="234">
        <v>725</v>
      </c>
      <c r="J735" s="234">
        <v>1.002843413359668</v>
      </c>
    </row>
    <row r="736" spans="4:10" ht="14.4" x14ac:dyDescent="0.3">
      <c r="D736" s="193"/>
      <c r="E736" s="234">
        <v>726</v>
      </c>
      <c r="F736" s="234">
        <v>1.030952754129238</v>
      </c>
      <c r="G736" s="193"/>
      <c r="H736" s="234"/>
      <c r="I736" s="234">
        <v>726</v>
      </c>
      <c r="J736" s="234">
        <v>1.0331106853913969</v>
      </c>
    </row>
    <row r="737" spans="4:10" ht="14.4" x14ac:dyDescent="0.3">
      <c r="D737" s="193"/>
      <c r="E737" s="234">
        <v>727</v>
      </c>
      <c r="F737" s="234">
        <v>1.0032291499011126</v>
      </c>
      <c r="G737" s="193"/>
      <c r="H737" s="234"/>
      <c r="I737" s="234">
        <v>727</v>
      </c>
      <c r="J737" s="234">
        <v>1.0123076060706762</v>
      </c>
    </row>
    <row r="738" spans="4:10" ht="14.4" x14ac:dyDescent="0.3">
      <c r="D738" s="193"/>
      <c r="E738" s="234">
        <v>728</v>
      </c>
      <c r="F738" s="234">
        <v>1.0036726968964373</v>
      </c>
      <c r="G738" s="193"/>
      <c r="H738" s="234"/>
      <c r="I738" s="234">
        <v>728</v>
      </c>
      <c r="J738" s="234">
        <v>1.0135665836092063</v>
      </c>
    </row>
    <row r="739" spans="4:10" ht="14.4" x14ac:dyDescent="0.3">
      <c r="D739" s="193"/>
      <c r="E739" s="234">
        <v>729</v>
      </c>
      <c r="F739" s="234">
        <v>1.0028891541665463</v>
      </c>
      <c r="G739" s="193"/>
      <c r="H739" s="234"/>
      <c r="I739" s="234">
        <v>729</v>
      </c>
      <c r="J739" s="234">
        <v>1.0083306063069588</v>
      </c>
    </row>
    <row r="740" spans="4:10" ht="14.4" x14ac:dyDescent="0.3">
      <c r="D740" s="193"/>
      <c r="E740" s="234">
        <v>730</v>
      </c>
      <c r="F740" s="234">
        <v>0.96028761395758278</v>
      </c>
      <c r="G740" s="193"/>
      <c r="H740" s="234"/>
      <c r="I740" s="234">
        <v>730</v>
      </c>
      <c r="J740" s="234">
        <v>1.0047772309743856</v>
      </c>
    </row>
    <row r="741" spans="4:10" ht="14.4" x14ac:dyDescent="0.3">
      <c r="D741" s="193"/>
      <c r="E741" s="234">
        <v>731</v>
      </c>
      <c r="F741" s="234">
        <v>1.0093379021647191</v>
      </c>
      <c r="G741" s="193"/>
      <c r="H741" s="234"/>
      <c r="I741" s="234">
        <v>731</v>
      </c>
      <c r="J741" s="234">
        <v>1.0167676481337169</v>
      </c>
    </row>
    <row r="742" spans="4:10" ht="14.4" x14ac:dyDescent="0.3">
      <c r="D742" s="193"/>
      <c r="E742" s="234">
        <v>732</v>
      </c>
      <c r="F742" s="234">
        <v>0.98346540231040347</v>
      </c>
      <c r="G742" s="193"/>
      <c r="H742" s="234"/>
      <c r="I742" s="234">
        <v>732</v>
      </c>
      <c r="J742" s="234">
        <v>0.99318185260711667</v>
      </c>
    </row>
    <row r="743" spans="4:10" ht="14.4" x14ac:dyDescent="0.3">
      <c r="D743" s="193"/>
      <c r="E743" s="234">
        <v>733</v>
      </c>
      <c r="F743" s="234">
        <v>0.97858384630429618</v>
      </c>
      <c r="G743" s="193"/>
      <c r="H743" s="234"/>
      <c r="I743" s="234">
        <v>733</v>
      </c>
      <c r="J743" s="234">
        <v>0.99037675536318714</v>
      </c>
    </row>
    <row r="744" spans="4:10" ht="14.4" x14ac:dyDescent="0.3">
      <c r="D744" s="193"/>
      <c r="E744" s="234">
        <v>734</v>
      </c>
      <c r="F744" s="234">
        <v>0.9810932493276171</v>
      </c>
      <c r="G744" s="193"/>
      <c r="H744" s="234"/>
      <c r="I744" s="234">
        <v>734</v>
      </c>
      <c r="J744" s="234">
        <v>1.0168002115313228</v>
      </c>
    </row>
    <row r="745" spans="4:10" ht="14.4" x14ac:dyDescent="0.3">
      <c r="D745" s="193"/>
      <c r="E745" s="234">
        <v>735</v>
      </c>
      <c r="F745" s="234">
        <v>1.0041464439987331</v>
      </c>
      <c r="G745" s="193"/>
      <c r="H745" s="234"/>
      <c r="I745" s="234">
        <v>735</v>
      </c>
      <c r="J745" s="234">
        <v>1.0329254539335055</v>
      </c>
    </row>
    <row r="746" spans="4:10" ht="14.4" x14ac:dyDescent="0.3">
      <c r="D746" s="193"/>
      <c r="E746" s="234">
        <v>736</v>
      </c>
      <c r="F746" s="234">
        <v>1.0182725165779589</v>
      </c>
      <c r="G746" s="193"/>
      <c r="H746" s="234"/>
      <c r="I746" s="234">
        <v>736</v>
      </c>
      <c r="J746" s="234">
        <v>0.9398568495495333</v>
      </c>
    </row>
    <row r="747" spans="4:10" ht="14.4" x14ac:dyDescent="0.3">
      <c r="D747" s="193"/>
      <c r="E747" s="234">
        <v>737</v>
      </c>
      <c r="F747" s="234">
        <v>1.0286275180206086</v>
      </c>
      <c r="G747" s="193"/>
      <c r="H747" s="234"/>
      <c r="I747" s="234">
        <v>737</v>
      </c>
      <c r="J747" s="234">
        <v>0.99288100396101131</v>
      </c>
    </row>
    <row r="748" spans="4:10" ht="14.4" x14ac:dyDescent="0.3">
      <c r="D748" s="193"/>
      <c r="E748" s="234">
        <v>738</v>
      </c>
      <c r="F748" s="234">
        <v>1.00292973760469</v>
      </c>
      <c r="G748" s="193"/>
      <c r="H748" s="234"/>
      <c r="I748" s="234">
        <v>738</v>
      </c>
      <c r="J748" s="234">
        <v>1.0169713651537924</v>
      </c>
    </row>
    <row r="749" spans="4:10" ht="14.4" x14ac:dyDescent="0.3">
      <c r="D749" s="193"/>
      <c r="E749" s="234">
        <v>739</v>
      </c>
      <c r="F749" s="234">
        <v>1.0338066566722863</v>
      </c>
      <c r="G749" s="193"/>
      <c r="H749" s="234"/>
      <c r="I749" s="234">
        <v>739</v>
      </c>
      <c r="J749" s="234">
        <v>1.0104575563538889</v>
      </c>
    </row>
    <row r="750" spans="4:10" ht="14.4" x14ac:dyDescent="0.3">
      <c r="D750" s="193"/>
      <c r="E750" s="234">
        <v>740</v>
      </c>
      <c r="F750" s="234">
        <v>1.0296286914718347</v>
      </c>
      <c r="G750" s="193"/>
      <c r="H750" s="234"/>
      <c r="I750" s="234">
        <v>740</v>
      </c>
      <c r="J750" s="234">
        <v>1.0001924752891662</v>
      </c>
    </row>
    <row r="751" spans="4:10" ht="14.4" x14ac:dyDescent="0.3">
      <c r="D751" s="193"/>
      <c r="E751" s="234">
        <v>741</v>
      </c>
      <c r="F751" s="234">
        <v>0.96876076469394357</v>
      </c>
      <c r="G751" s="193"/>
      <c r="H751" s="234"/>
      <c r="I751" s="234">
        <v>741</v>
      </c>
      <c r="J751" s="234">
        <v>0.97964466735415867</v>
      </c>
    </row>
    <row r="752" spans="4:10" ht="14.4" x14ac:dyDescent="0.3">
      <c r="D752" s="193"/>
      <c r="E752" s="234">
        <v>742</v>
      </c>
      <c r="F752" s="234">
        <v>0.99257318174561215</v>
      </c>
      <c r="G752" s="193"/>
      <c r="H752" s="234"/>
      <c r="I752" s="234">
        <v>742</v>
      </c>
      <c r="J752" s="234">
        <v>0.978688228473096</v>
      </c>
    </row>
    <row r="753" spans="4:10" ht="14.4" x14ac:dyDescent="0.3">
      <c r="D753" s="193"/>
      <c r="E753" s="234">
        <v>743</v>
      </c>
      <c r="F753" s="234">
        <v>1.0063760417445811</v>
      </c>
      <c r="G753" s="193"/>
      <c r="H753" s="234"/>
      <c r="I753" s="234">
        <v>743</v>
      </c>
      <c r="J753" s="234">
        <v>1.0347468087464953</v>
      </c>
    </row>
    <row r="754" spans="4:10" ht="14.4" x14ac:dyDescent="0.3">
      <c r="D754" s="193"/>
      <c r="E754" s="234">
        <v>744</v>
      </c>
      <c r="F754" s="234">
        <v>0.99716372779837126</v>
      </c>
      <c r="G754" s="193"/>
      <c r="H754" s="234"/>
      <c r="I754" s="234">
        <v>744</v>
      </c>
      <c r="J754" s="234">
        <v>1.0020207212873258</v>
      </c>
    </row>
    <row r="755" spans="4:10" ht="14.4" x14ac:dyDescent="0.3">
      <c r="D755" s="193"/>
      <c r="E755" s="234">
        <v>745</v>
      </c>
      <c r="F755" s="234">
        <v>0.98068210944201961</v>
      </c>
      <c r="G755" s="193"/>
      <c r="H755" s="234"/>
      <c r="I755" s="234">
        <v>745</v>
      </c>
      <c r="J755" s="234">
        <v>0.99435379503971877</v>
      </c>
    </row>
    <row r="756" spans="4:10" ht="14.4" x14ac:dyDescent="0.3">
      <c r="D756" s="193"/>
      <c r="E756" s="234">
        <v>746</v>
      </c>
      <c r="F756" s="234">
        <v>0.99571258412822017</v>
      </c>
      <c r="G756" s="193"/>
      <c r="H756" s="234"/>
      <c r="I756" s="234">
        <v>746</v>
      </c>
      <c r="J756" s="234">
        <v>1.000099555576919</v>
      </c>
    </row>
    <row r="757" spans="4:10" ht="14.4" x14ac:dyDescent="0.3">
      <c r="D757" s="193"/>
      <c r="E757" s="234">
        <v>747</v>
      </c>
      <c r="F757" s="234">
        <v>0.97361458328250228</v>
      </c>
      <c r="G757" s="193"/>
      <c r="H757" s="234"/>
      <c r="I757" s="234">
        <v>747</v>
      </c>
      <c r="J757" s="234">
        <v>0.99782876474288629</v>
      </c>
    </row>
    <row r="758" spans="4:10" ht="14.4" x14ac:dyDescent="0.3">
      <c r="D758" s="193"/>
      <c r="E758" s="234">
        <v>748</v>
      </c>
      <c r="F758" s="234">
        <v>0.96694644467010593</v>
      </c>
      <c r="G758" s="193"/>
      <c r="H758" s="234"/>
      <c r="I758" s="234">
        <v>748</v>
      </c>
      <c r="J758" s="234">
        <v>0.99103077807668116</v>
      </c>
    </row>
    <row r="759" spans="4:10" ht="14.4" x14ac:dyDescent="0.3">
      <c r="D759" s="193"/>
      <c r="E759" s="234">
        <v>749</v>
      </c>
      <c r="F759" s="234">
        <v>0.99462208128810636</v>
      </c>
      <c r="G759" s="193"/>
      <c r="H759" s="234"/>
      <c r="I759" s="234">
        <v>749</v>
      </c>
      <c r="J759" s="234">
        <v>0.96850446927958034</v>
      </c>
    </row>
    <row r="760" spans="4:10" ht="14.4" x14ac:dyDescent="0.3">
      <c r="D760" s="193"/>
      <c r="E760" s="234">
        <v>750</v>
      </c>
      <c r="F760" s="234">
        <v>1.0192779906784255</v>
      </c>
      <c r="G760" s="193"/>
      <c r="H760" s="234"/>
      <c r="I760" s="234">
        <v>750</v>
      </c>
      <c r="J760" s="234">
        <v>0.99679256651043302</v>
      </c>
    </row>
    <row r="761" spans="4:10" ht="14.4" x14ac:dyDescent="0.3">
      <c r="D761" s="193"/>
      <c r="E761" s="234">
        <v>751</v>
      </c>
      <c r="F761" s="234">
        <v>1.002153393590983</v>
      </c>
      <c r="G761" s="193"/>
      <c r="H761" s="234"/>
      <c r="I761" s="234">
        <v>751</v>
      </c>
      <c r="J761" s="234">
        <v>0.98858785073994038</v>
      </c>
    </row>
    <row r="762" spans="4:10" ht="14.4" x14ac:dyDescent="0.3">
      <c r="D762" s="193"/>
      <c r="E762" s="234">
        <v>752</v>
      </c>
      <c r="F762" s="234">
        <v>0.96701561216965715</v>
      </c>
      <c r="G762" s="193"/>
      <c r="H762" s="234"/>
      <c r="I762" s="234">
        <v>752</v>
      </c>
      <c r="J762" s="234">
        <v>1.007967428734371</v>
      </c>
    </row>
    <row r="763" spans="4:10" ht="14.4" x14ac:dyDescent="0.3">
      <c r="D763" s="193"/>
      <c r="E763" s="234">
        <v>753</v>
      </c>
      <c r="F763" s="234">
        <v>0.97504202286870745</v>
      </c>
      <c r="G763" s="193"/>
      <c r="H763" s="234"/>
      <c r="I763" s="234">
        <v>753</v>
      </c>
      <c r="J763" s="234">
        <v>0.97686898688665924</v>
      </c>
    </row>
    <row r="764" spans="4:10" ht="14.4" x14ac:dyDescent="0.3">
      <c r="D764" s="193"/>
      <c r="E764" s="234">
        <v>754</v>
      </c>
      <c r="F764" s="234">
        <v>1.0132727905665497</v>
      </c>
      <c r="G764" s="193"/>
      <c r="H764" s="234"/>
      <c r="I764" s="234">
        <v>754</v>
      </c>
      <c r="J764" s="234">
        <v>1.009829309073778</v>
      </c>
    </row>
    <row r="765" spans="4:10" ht="14.4" x14ac:dyDescent="0.3">
      <c r="D765" s="193"/>
      <c r="E765" s="234">
        <v>755</v>
      </c>
      <c r="F765" s="234">
        <v>1.0093153719474015</v>
      </c>
      <c r="G765" s="193"/>
      <c r="H765" s="234"/>
      <c r="I765" s="234">
        <v>755</v>
      </c>
      <c r="J765" s="234">
        <v>1.0038622891859292</v>
      </c>
    </row>
    <row r="766" spans="4:10" ht="14.4" x14ac:dyDescent="0.3">
      <c r="D766" s="193"/>
      <c r="E766" s="234">
        <v>756</v>
      </c>
      <c r="F766" s="234">
        <v>0.98776060431686208</v>
      </c>
      <c r="G766" s="193"/>
      <c r="H766" s="234"/>
      <c r="I766" s="234">
        <v>756</v>
      </c>
      <c r="J766" s="234">
        <v>0.98914236809133527</v>
      </c>
    </row>
    <row r="767" spans="4:10" ht="14.4" x14ac:dyDescent="0.3">
      <c r="D767" s="193"/>
      <c r="E767" s="234">
        <v>757</v>
      </c>
      <c r="F767" s="234">
        <v>0.99235676124348238</v>
      </c>
      <c r="G767" s="193"/>
      <c r="H767" s="234"/>
      <c r="I767" s="234">
        <v>757</v>
      </c>
      <c r="J767" s="234">
        <v>1.0372285179166145</v>
      </c>
    </row>
    <row r="768" spans="4:10" ht="14.4" x14ac:dyDescent="0.3">
      <c r="D768" s="193"/>
      <c r="E768" s="234">
        <v>758</v>
      </c>
      <c r="F768" s="234">
        <v>0.96389529650132022</v>
      </c>
      <c r="G768" s="193"/>
      <c r="H768" s="234"/>
      <c r="I768" s="234">
        <v>758</v>
      </c>
      <c r="J768" s="234">
        <v>1.0245455799201091</v>
      </c>
    </row>
    <row r="769" spans="4:10" ht="14.4" x14ac:dyDescent="0.3">
      <c r="D769" s="193"/>
      <c r="E769" s="234">
        <v>759</v>
      </c>
      <c r="F769" s="234">
        <v>0.9893943667789642</v>
      </c>
      <c r="G769" s="193"/>
      <c r="H769" s="234"/>
      <c r="I769" s="234">
        <v>759</v>
      </c>
      <c r="J769" s="234">
        <v>1.0033015837272858</v>
      </c>
    </row>
    <row r="770" spans="4:10" ht="14.4" x14ac:dyDescent="0.3">
      <c r="D770" s="193"/>
      <c r="E770" s="234">
        <v>760</v>
      </c>
      <c r="F770" s="234">
        <v>0.97954620988300556</v>
      </c>
      <c r="G770" s="193"/>
      <c r="H770" s="234"/>
      <c r="I770" s="234">
        <v>760</v>
      </c>
      <c r="J770" s="234">
        <v>0.9708985045424624</v>
      </c>
    </row>
    <row r="771" spans="4:10" ht="14.4" x14ac:dyDescent="0.3">
      <c r="D771" s="193"/>
      <c r="E771" s="234">
        <v>761</v>
      </c>
      <c r="F771" s="234">
        <v>0.9851583680017173</v>
      </c>
      <c r="G771" s="193"/>
      <c r="H771" s="234"/>
      <c r="I771" s="234">
        <v>761</v>
      </c>
      <c r="J771" s="234">
        <v>1.0124616044919303</v>
      </c>
    </row>
    <row r="772" spans="4:10" ht="14.4" x14ac:dyDescent="0.3">
      <c r="D772" s="193"/>
      <c r="E772" s="234">
        <v>762</v>
      </c>
      <c r="F772" s="234">
        <v>0.96568705853459624</v>
      </c>
      <c r="G772" s="193"/>
      <c r="H772" s="234"/>
      <c r="I772" s="234">
        <v>762</v>
      </c>
      <c r="J772" s="234">
        <v>1.0147278491724621</v>
      </c>
    </row>
    <row r="773" spans="4:10" ht="14.4" x14ac:dyDescent="0.3">
      <c r="D773" s="193"/>
      <c r="E773" s="234">
        <v>763</v>
      </c>
      <c r="F773" s="234">
        <v>0.97432020316030743</v>
      </c>
      <c r="G773" s="193"/>
      <c r="H773" s="234"/>
      <c r="I773" s="234">
        <v>763</v>
      </c>
      <c r="J773" s="234">
        <v>0.97354486868408174</v>
      </c>
    </row>
    <row r="774" spans="4:10" ht="14.4" x14ac:dyDescent="0.3">
      <c r="D774" s="193"/>
      <c r="E774" s="234">
        <v>764</v>
      </c>
      <c r="F774" s="234">
        <v>1.0245168460253922</v>
      </c>
      <c r="G774" s="193"/>
      <c r="H774" s="234"/>
      <c r="I774" s="234">
        <v>764</v>
      </c>
      <c r="J774" s="234">
        <v>1.0003364936993664</v>
      </c>
    </row>
    <row r="775" spans="4:10" ht="14.4" x14ac:dyDescent="0.3">
      <c r="D775" s="193"/>
      <c r="E775" s="234">
        <v>765</v>
      </c>
      <c r="F775" s="234">
        <v>0.9915156225667785</v>
      </c>
      <c r="G775" s="193"/>
      <c r="H775" s="234"/>
      <c r="I775" s="234">
        <v>765</v>
      </c>
      <c r="J775" s="234">
        <v>1.0162723682850894</v>
      </c>
    </row>
    <row r="776" spans="4:10" ht="14.4" x14ac:dyDescent="0.3">
      <c r="D776" s="193"/>
      <c r="E776" s="234">
        <v>766</v>
      </c>
      <c r="F776" s="234">
        <v>1.0112521601925071</v>
      </c>
      <c r="G776" s="193"/>
      <c r="H776" s="234"/>
      <c r="I776" s="234">
        <v>766</v>
      </c>
      <c r="J776" s="234">
        <v>0.99248149083236992</v>
      </c>
    </row>
    <row r="777" spans="4:10" ht="14.4" x14ac:dyDescent="0.3">
      <c r="D777" s="193"/>
      <c r="E777" s="234">
        <v>767</v>
      </c>
      <c r="F777" s="234">
        <v>1.0180313685104747</v>
      </c>
      <c r="G777" s="193"/>
      <c r="H777" s="234"/>
      <c r="I777" s="234">
        <v>767</v>
      </c>
      <c r="J777" s="234">
        <v>1.0019143428122756</v>
      </c>
    </row>
    <row r="778" spans="4:10" ht="14.4" x14ac:dyDescent="0.3">
      <c r="D778" s="193"/>
      <c r="E778" s="234">
        <v>768</v>
      </c>
      <c r="F778" s="234">
        <v>0.97780072893847703</v>
      </c>
      <c r="G778" s="193"/>
      <c r="H778" s="234"/>
      <c r="I778" s="234">
        <v>768</v>
      </c>
      <c r="J778" s="234">
        <v>1.0027537481605304</v>
      </c>
    </row>
    <row r="779" spans="4:10" ht="14.4" x14ac:dyDescent="0.3">
      <c r="D779" s="193"/>
      <c r="E779" s="234">
        <v>769</v>
      </c>
      <c r="F779" s="234">
        <v>1.0134569949281356</v>
      </c>
      <c r="G779" s="193"/>
      <c r="H779" s="234"/>
      <c r="I779" s="234">
        <v>769</v>
      </c>
      <c r="J779" s="234">
        <v>1.0263662158750051</v>
      </c>
    </row>
    <row r="780" spans="4:10" ht="14.4" x14ac:dyDescent="0.3">
      <c r="D780" s="193"/>
      <c r="E780" s="234">
        <v>770</v>
      </c>
      <c r="F780" s="234">
        <v>1.0161625002902823</v>
      </c>
      <c r="G780" s="193"/>
      <c r="H780" s="234"/>
      <c r="I780" s="234">
        <v>770</v>
      </c>
      <c r="J780" s="234">
        <v>1.0022388504709601</v>
      </c>
    </row>
    <row r="781" spans="4:10" ht="14.4" x14ac:dyDescent="0.3">
      <c r="D781" s="193"/>
      <c r="E781" s="234">
        <v>771</v>
      </c>
      <c r="F781" s="234">
        <v>1.0015080825506655</v>
      </c>
      <c r="G781" s="193"/>
      <c r="H781" s="234"/>
      <c r="I781" s="234">
        <v>771</v>
      </c>
      <c r="J781" s="234">
        <v>0.996049602477308</v>
      </c>
    </row>
    <row r="782" spans="4:10" ht="14.4" x14ac:dyDescent="0.3">
      <c r="D782" s="193"/>
      <c r="E782" s="234">
        <v>772</v>
      </c>
      <c r="F782" s="234">
        <v>0.96522954629058388</v>
      </c>
      <c r="G782" s="193"/>
      <c r="H782" s="234"/>
      <c r="I782" s="234">
        <v>772</v>
      </c>
      <c r="J782" s="234">
        <v>0.973654606919926</v>
      </c>
    </row>
    <row r="783" spans="4:10" ht="14.4" x14ac:dyDescent="0.3">
      <c r="D783" s="193"/>
      <c r="E783" s="234">
        <v>773</v>
      </c>
      <c r="F783" s="234">
        <v>0.99057721593990689</v>
      </c>
      <c r="G783" s="193"/>
      <c r="H783" s="234"/>
      <c r="I783" s="234">
        <v>773</v>
      </c>
      <c r="J783" s="234">
        <v>1.0353015613013676</v>
      </c>
    </row>
    <row r="784" spans="4:10" ht="14.4" x14ac:dyDescent="0.3">
      <c r="D784" s="193"/>
      <c r="E784" s="234">
        <v>774</v>
      </c>
      <c r="F784" s="234">
        <v>1.022058059500873</v>
      </c>
      <c r="G784" s="193"/>
      <c r="H784" s="234"/>
      <c r="I784" s="234">
        <v>774</v>
      </c>
      <c r="J784" s="234">
        <v>0.99784095335190692</v>
      </c>
    </row>
    <row r="785" spans="4:10" ht="14.4" x14ac:dyDescent="0.3">
      <c r="D785" s="193"/>
      <c r="E785" s="234">
        <v>775</v>
      </c>
      <c r="F785" s="234">
        <v>0.98703112060186571</v>
      </c>
      <c r="G785" s="193"/>
      <c r="H785" s="234"/>
      <c r="I785" s="234">
        <v>775</v>
      </c>
      <c r="J785" s="234">
        <v>0.99040621609526591</v>
      </c>
    </row>
    <row r="786" spans="4:10" ht="14.4" x14ac:dyDescent="0.3">
      <c r="D786" s="193"/>
      <c r="E786" s="234">
        <v>776</v>
      </c>
      <c r="F786" s="234">
        <v>1.0292200008600658</v>
      </c>
      <c r="G786" s="193"/>
      <c r="H786" s="234"/>
      <c r="I786" s="234">
        <v>776</v>
      </c>
      <c r="J786" s="234">
        <v>1.024051862824034</v>
      </c>
    </row>
    <row r="787" spans="4:10" ht="14.4" x14ac:dyDescent="0.3">
      <c r="D787" s="193"/>
      <c r="E787" s="234">
        <v>777</v>
      </c>
      <c r="F787" s="234">
        <v>1.0188266285936567</v>
      </c>
      <c r="G787" s="193"/>
      <c r="H787" s="234"/>
      <c r="I787" s="234">
        <v>777</v>
      </c>
      <c r="J787" s="234">
        <v>1.0063848959603996</v>
      </c>
    </row>
    <row r="788" spans="4:10" ht="14.4" x14ac:dyDescent="0.3">
      <c r="D788" s="193"/>
      <c r="E788" s="234">
        <v>778</v>
      </c>
      <c r="F788" s="234">
        <v>0.98455556836717895</v>
      </c>
      <c r="G788" s="193"/>
      <c r="H788" s="234"/>
      <c r="I788" s="234">
        <v>778</v>
      </c>
      <c r="J788" s="234">
        <v>0.97032273729771668</v>
      </c>
    </row>
    <row r="789" spans="4:10" ht="14.4" x14ac:dyDescent="0.3">
      <c r="D789" s="193"/>
      <c r="E789" s="234">
        <v>779</v>
      </c>
      <c r="F789" s="234">
        <v>0.98497064117790623</v>
      </c>
      <c r="G789" s="193"/>
      <c r="H789" s="234"/>
      <c r="I789" s="234">
        <v>779</v>
      </c>
      <c r="J789" s="234">
        <v>0.98854956948454342</v>
      </c>
    </row>
    <row r="790" spans="4:10" ht="14.4" x14ac:dyDescent="0.3">
      <c r="D790" s="193"/>
      <c r="E790" s="234">
        <v>780</v>
      </c>
      <c r="F790" s="234">
        <v>0.97339378788055875</v>
      </c>
      <c r="G790" s="193"/>
      <c r="H790" s="234"/>
      <c r="I790" s="234">
        <v>780</v>
      </c>
      <c r="J790" s="234">
        <v>0.98846241264187196</v>
      </c>
    </row>
    <row r="791" spans="4:10" ht="14.4" x14ac:dyDescent="0.3">
      <c r="D791" s="193"/>
      <c r="E791" s="234">
        <v>781</v>
      </c>
      <c r="F791" s="234">
        <v>1.0071739026174056</v>
      </c>
      <c r="G791" s="193"/>
      <c r="H791" s="234"/>
      <c r="I791" s="234">
        <v>781</v>
      </c>
      <c r="J791" s="234">
        <v>1.0013899101221417</v>
      </c>
    </row>
    <row r="792" spans="4:10" ht="14.4" x14ac:dyDescent="0.3">
      <c r="D792" s="193"/>
      <c r="E792" s="234">
        <v>782</v>
      </c>
      <c r="F792" s="234">
        <v>1.0113870274858778</v>
      </c>
      <c r="G792" s="193"/>
      <c r="H792" s="234"/>
      <c r="I792" s="234">
        <v>782</v>
      </c>
      <c r="J792" s="234">
        <v>1.0259893927564987</v>
      </c>
    </row>
    <row r="793" spans="4:10" ht="14.4" x14ac:dyDescent="0.3">
      <c r="D793" s="193"/>
      <c r="E793" s="234">
        <v>783</v>
      </c>
      <c r="F793" s="234">
        <v>0.99743294748875644</v>
      </c>
      <c r="G793" s="193"/>
      <c r="H793" s="234"/>
      <c r="I793" s="234">
        <v>783</v>
      </c>
      <c r="J793" s="234">
        <v>0.96746593140092141</v>
      </c>
    </row>
    <row r="794" spans="4:10" ht="14.4" x14ac:dyDescent="0.3">
      <c r="D794" s="193"/>
      <c r="E794" s="234">
        <v>784</v>
      </c>
      <c r="F794" s="234">
        <v>0.99844785159262817</v>
      </c>
      <c r="G794" s="193"/>
      <c r="H794" s="234"/>
      <c r="I794" s="234">
        <v>784</v>
      </c>
      <c r="J794" s="234">
        <v>1.0108202943318458</v>
      </c>
    </row>
    <row r="795" spans="4:10" ht="14.4" x14ac:dyDescent="0.3">
      <c r="D795" s="193"/>
      <c r="E795" s="234">
        <v>785</v>
      </c>
      <c r="F795" s="234">
        <v>1.0207221229308692</v>
      </c>
      <c r="G795" s="193"/>
      <c r="H795" s="234"/>
      <c r="I795" s="234">
        <v>785</v>
      </c>
      <c r="J795" s="234">
        <v>0.98406453223491797</v>
      </c>
    </row>
    <row r="796" spans="4:10" ht="14.4" x14ac:dyDescent="0.3">
      <c r="D796" s="193"/>
      <c r="E796" s="234">
        <v>786</v>
      </c>
      <c r="F796" s="234">
        <v>0.99022000292328205</v>
      </c>
      <c r="G796" s="193"/>
      <c r="H796" s="234"/>
      <c r="I796" s="234">
        <v>786</v>
      </c>
      <c r="J796" s="234">
        <v>0.99259932412688068</v>
      </c>
    </row>
    <row r="797" spans="4:10" ht="14.4" x14ac:dyDescent="0.3">
      <c r="D797" s="193"/>
      <c r="E797" s="234">
        <v>787</v>
      </c>
      <c r="F797" s="234">
        <v>0.97648664606962376</v>
      </c>
      <c r="G797" s="193"/>
      <c r="H797" s="234"/>
      <c r="I797" s="234">
        <v>787</v>
      </c>
      <c r="J797" s="234">
        <v>0.98580874912878713</v>
      </c>
    </row>
    <row r="798" spans="4:10" ht="14.4" x14ac:dyDescent="0.3">
      <c r="D798" s="193"/>
      <c r="E798" s="234">
        <v>788</v>
      </c>
      <c r="F798" s="234">
        <v>0.99190591325476796</v>
      </c>
      <c r="G798" s="193"/>
      <c r="H798" s="234"/>
      <c r="I798" s="234">
        <v>788</v>
      </c>
      <c r="J798" s="234">
        <v>1.0108615601670681</v>
      </c>
    </row>
    <row r="799" spans="4:10" ht="14.4" x14ac:dyDescent="0.3">
      <c r="D799" s="193"/>
      <c r="E799" s="234">
        <v>789</v>
      </c>
      <c r="F799" s="234">
        <v>0.99344122724697181</v>
      </c>
      <c r="G799" s="193"/>
      <c r="H799" s="234"/>
      <c r="I799" s="234">
        <v>789</v>
      </c>
      <c r="J799" s="234">
        <v>0.97571398419606903</v>
      </c>
    </row>
    <row r="800" spans="4:10" ht="14.4" x14ac:dyDescent="0.3">
      <c r="D800" s="193"/>
      <c r="E800" s="234">
        <v>790</v>
      </c>
      <c r="F800" s="234">
        <v>1.0201263754779415</v>
      </c>
      <c r="G800" s="193"/>
      <c r="H800" s="234"/>
      <c r="I800" s="234">
        <v>790</v>
      </c>
      <c r="J800" s="234">
        <v>0.99834440150016146</v>
      </c>
    </row>
    <row r="801" spans="4:10" ht="14.4" x14ac:dyDescent="0.3">
      <c r="D801" s="193"/>
      <c r="E801" s="234">
        <v>791</v>
      </c>
      <c r="F801" s="234">
        <v>0.99996968211948833</v>
      </c>
      <c r="G801" s="193"/>
      <c r="H801" s="234"/>
      <c r="I801" s="234">
        <v>791</v>
      </c>
      <c r="J801" s="234">
        <v>0.99885127569081988</v>
      </c>
    </row>
    <row r="802" spans="4:10" ht="14.4" x14ac:dyDescent="0.3">
      <c r="D802" s="193"/>
      <c r="E802" s="234">
        <v>792</v>
      </c>
      <c r="F802" s="234">
        <v>0.99870145073136407</v>
      </c>
      <c r="G802" s="193"/>
      <c r="H802" s="234"/>
      <c r="I802" s="234">
        <v>792</v>
      </c>
      <c r="J802" s="234">
        <v>1.0158672094516332</v>
      </c>
    </row>
    <row r="803" spans="4:10" ht="14.4" x14ac:dyDescent="0.3">
      <c r="D803" s="193"/>
      <c r="E803" s="234">
        <v>793</v>
      </c>
      <c r="F803" s="234">
        <v>0.99048081195537896</v>
      </c>
      <c r="G803" s="193"/>
      <c r="H803" s="234"/>
      <c r="I803" s="234">
        <v>793</v>
      </c>
      <c r="J803" s="234">
        <v>0.98673639950465974</v>
      </c>
    </row>
    <row r="804" spans="4:10" ht="14.4" x14ac:dyDescent="0.3">
      <c r="D804" s="193"/>
      <c r="E804" s="234">
        <v>794</v>
      </c>
      <c r="F804" s="234">
        <v>0.99448293593465931</v>
      </c>
      <c r="G804" s="193"/>
      <c r="H804" s="234"/>
      <c r="I804" s="234">
        <v>794</v>
      </c>
      <c r="J804" s="234">
        <v>0.99466154560466136</v>
      </c>
    </row>
    <row r="805" spans="4:10" ht="14.4" x14ac:dyDescent="0.3">
      <c r="D805" s="193"/>
      <c r="E805" s="234">
        <v>795</v>
      </c>
      <c r="F805" s="234">
        <v>1.0344221583767594</v>
      </c>
      <c r="G805" s="193"/>
      <c r="H805" s="234"/>
      <c r="I805" s="234">
        <v>795</v>
      </c>
      <c r="J805" s="234">
        <v>0.99676840214651785</v>
      </c>
    </row>
    <row r="806" spans="4:10" ht="14.4" x14ac:dyDescent="0.3">
      <c r="D806" s="193"/>
      <c r="E806" s="234">
        <v>796</v>
      </c>
      <c r="F806" s="234">
        <v>1.0102178022505661</v>
      </c>
      <c r="G806" s="193"/>
      <c r="H806" s="234"/>
      <c r="I806" s="234">
        <v>796</v>
      </c>
      <c r="J806" s="234">
        <v>1.003465506522137</v>
      </c>
    </row>
    <row r="807" spans="4:10" ht="14.4" x14ac:dyDescent="0.3">
      <c r="D807" s="193"/>
      <c r="E807" s="234">
        <v>797</v>
      </c>
      <c r="F807" s="234">
        <v>1.0006134593326563</v>
      </c>
      <c r="G807" s="193"/>
      <c r="H807" s="234"/>
      <c r="I807" s="234">
        <v>797</v>
      </c>
      <c r="J807" s="234">
        <v>0.98016371290109772</v>
      </c>
    </row>
    <row r="808" spans="4:10" ht="14.4" x14ac:dyDescent="0.3">
      <c r="D808" s="193"/>
      <c r="E808" s="234">
        <v>798</v>
      </c>
      <c r="F808" s="234">
        <v>1.0023677036745984</v>
      </c>
      <c r="G808" s="193"/>
      <c r="H808" s="234"/>
      <c r="I808" s="234">
        <v>798</v>
      </c>
      <c r="J808" s="234">
        <v>1.0186253698358367</v>
      </c>
    </row>
    <row r="809" spans="4:10" ht="14.4" x14ac:dyDescent="0.3">
      <c r="D809" s="193"/>
      <c r="E809" s="234">
        <v>799</v>
      </c>
      <c r="F809" s="234">
        <v>0.99680163425709534</v>
      </c>
      <c r="G809" s="193"/>
      <c r="H809" s="234"/>
      <c r="I809" s="234">
        <v>799</v>
      </c>
      <c r="J809" s="234">
        <v>1.0168687192122368</v>
      </c>
    </row>
    <row r="810" spans="4:10" ht="14.4" x14ac:dyDescent="0.3">
      <c r="D810" s="193"/>
      <c r="E810" s="234">
        <v>800</v>
      </c>
      <c r="F810" s="234">
        <v>1.0302453258160427</v>
      </c>
      <c r="G810" s="193"/>
      <c r="H810" s="234"/>
      <c r="I810" s="234">
        <v>800</v>
      </c>
      <c r="J810" s="234">
        <v>1.0024150891560586</v>
      </c>
    </row>
    <row r="811" spans="4:10" ht="14.4" x14ac:dyDescent="0.3">
      <c r="D811" s="193"/>
      <c r="E811" s="234">
        <v>801</v>
      </c>
      <c r="F811" s="234">
        <v>1.0155226705360672</v>
      </c>
      <c r="G811" s="193"/>
      <c r="H811" s="234"/>
      <c r="I811" s="234">
        <v>801</v>
      </c>
      <c r="J811" s="234">
        <v>0.9972514204986106</v>
      </c>
    </row>
    <row r="812" spans="4:10" ht="14.4" x14ac:dyDescent="0.3">
      <c r="D812" s="193"/>
      <c r="E812" s="234">
        <v>802</v>
      </c>
      <c r="F812" s="234">
        <v>1.0190894334861107</v>
      </c>
      <c r="G812" s="193"/>
      <c r="H812" s="234"/>
      <c r="I812" s="234">
        <v>802</v>
      </c>
      <c r="J812" s="234">
        <v>1.0315282479359065</v>
      </c>
    </row>
    <row r="813" spans="4:10" ht="14.4" x14ac:dyDescent="0.3">
      <c r="D813" s="193"/>
      <c r="E813" s="234">
        <v>803</v>
      </c>
      <c r="F813" s="234">
        <v>1.0212713160213922</v>
      </c>
      <c r="G813" s="193"/>
      <c r="H813" s="234"/>
      <c r="I813" s="234">
        <v>803</v>
      </c>
      <c r="J813" s="234">
        <v>1.030869441051639</v>
      </c>
    </row>
    <row r="814" spans="4:10" ht="14.4" x14ac:dyDescent="0.3">
      <c r="D814" s="193"/>
      <c r="E814" s="234">
        <v>804</v>
      </c>
      <c r="F814" s="234">
        <v>0.97975190395675171</v>
      </c>
      <c r="G814" s="193"/>
      <c r="H814" s="234"/>
      <c r="I814" s="234">
        <v>804</v>
      </c>
      <c r="J814" s="234">
        <v>0.99102583624333329</v>
      </c>
    </row>
    <row r="815" spans="4:10" ht="14.4" x14ac:dyDescent="0.3">
      <c r="D815" s="193"/>
      <c r="E815" s="234">
        <v>805</v>
      </c>
      <c r="F815" s="234">
        <v>0.99024660998222624</v>
      </c>
      <c r="G815" s="193"/>
      <c r="H815" s="234"/>
      <c r="I815" s="234">
        <v>805</v>
      </c>
      <c r="J815" s="234">
        <v>0.97861000400866938</v>
      </c>
    </row>
    <row r="816" spans="4:10" ht="14.4" x14ac:dyDescent="0.3">
      <c r="D816" s="193"/>
      <c r="E816" s="234">
        <v>806</v>
      </c>
      <c r="F816" s="234">
        <v>0.9828860496504177</v>
      </c>
      <c r="G816" s="193"/>
      <c r="H816" s="234"/>
      <c r="I816" s="234">
        <v>806</v>
      </c>
      <c r="J816" s="234">
        <v>1.0305027043806143</v>
      </c>
    </row>
    <row r="817" spans="4:10" ht="14.4" x14ac:dyDescent="0.3">
      <c r="D817" s="193"/>
      <c r="E817" s="234">
        <v>807</v>
      </c>
      <c r="F817" s="234">
        <v>1.0115702694073996</v>
      </c>
      <c r="G817" s="193"/>
      <c r="H817" s="234"/>
      <c r="I817" s="234">
        <v>807</v>
      </c>
      <c r="J817" s="234">
        <v>1.0475713020610384</v>
      </c>
    </row>
    <row r="818" spans="4:10" ht="14.4" x14ac:dyDescent="0.3">
      <c r="D818" s="193"/>
      <c r="E818" s="234">
        <v>808</v>
      </c>
      <c r="F818" s="234">
        <v>0.98828655975224478</v>
      </c>
      <c r="G818" s="193"/>
      <c r="H818" s="234"/>
      <c r="I818" s="234">
        <v>808</v>
      </c>
      <c r="J818" s="234">
        <v>0.96570787074021747</v>
      </c>
    </row>
    <row r="819" spans="4:10" ht="14.4" x14ac:dyDescent="0.3">
      <c r="D819" s="193"/>
      <c r="E819" s="234">
        <v>809</v>
      </c>
      <c r="F819" s="234">
        <v>1.0375319456026091</v>
      </c>
      <c r="G819" s="193"/>
      <c r="H819" s="234"/>
      <c r="I819" s="234">
        <v>809</v>
      </c>
      <c r="J819" s="234">
        <v>0.97120109018675005</v>
      </c>
    </row>
    <row r="820" spans="4:10" ht="14.4" x14ac:dyDescent="0.3">
      <c r="D820" s="193"/>
      <c r="E820" s="234">
        <v>810</v>
      </c>
      <c r="F820" s="234">
        <v>0.97013656618007527</v>
      </c>
      <c r="G820" s="193"/>
      <c r="H820" s="234"/>
      <c r="I820" s="234">
        <v>810</v>
      </c>
      <c r="J820" s="234">
        <v>1.0103364482950794</v>
      </c>
    </row>
    <row r="821" spans="4:10" ht="14.4" x14ac:dyDescent="0.3">
      <c r="D821" s="193"/>
      <c r="E821" s="234">
        <v>811</v>
      </c>
      <c r="F821" s="234">
        <v>0.98741640392484298</v>
      </c>
      <c r="G821" s="193"/>
      <c r="H821" s="234"/>
      <c r="I821" s="234">
        <v>811</v>
      </c>
      <c r="J821" s="234">
        <v>0.99926558439329694</v>
      </c>
    </row>
    <row r="822" spans="4:10" ht="14.4" x14ac:dyDescent="0.3">
      <c r="D822" s="193"/>
      <c r="E822" s="234">
        <v>812</v>
      </c>
      <c r="F822" s="234">
        <v>0.98127748203982579</v>
      </c>
      <c r="G822" s="193"/>
      <c r="H822" s="234"/>
      <c r="I822" s="234">
        <v>812</v>
      </c>
      <c r="J822" s="234">
        <v>0.98229742990584368</v>
      </c>
    </row>
    <row r="823" spans="4:10" ht="14.4" x14ac:dyDescent="0.3">
      <c r="D823" s="193"/>
      <c r="E823" s="234">
        <v>813</v>
      </c>
      <c r="F823" s="234">
        <v>0.9814204860037592</v>
      </c>
      <c r="G823" s="193"/>
      <c r="H823" s="234"/>
      <c r="I823" s="234">
        <v>813</v>
      </c>
      <c r="J823" s="234">
        <v>1.0052594977013145</v>
      </c>
    </row>
    <row r="824" spans="4:10" ht="14.4" x14ac:dyDescent="0.3">
      <c r="D824" s="193"/>
      <c r="E824" s="234">
        <v>814</v>
      </c>
      <c r="F824" s="234">
        <v>1.00263720470818</v>
      </c>
      <c r="G824" s="193"/>
      <c r="H824" s="234"/>
      <c r="I824" s="234">
        <v>814</v>
      </c>
      <c r="J824" s="234">
        <v>0.97216601337099862</v>
      </c>
    </row>
    <row r="825" spans="4:10" ht="14.4" x14ac:dyDescent="0.3">
      <c r="D825" s="193"/>
      <c r="E825" s="234">
        <v>815</v>
      </c>
      <c r="F825" s="234">
        <v>1.010430754253661</v>
      </c>
      <c r="G825" s="193"/>
      <c r="H825" s="234"/>
      <c r="I825" s="234">
        <v>815</v>
      </c>
      <c r="J825" s="234">
        <v>1.0123770025497107</v>
      </c>
    </row>
    <row r="826" spans="4:10" ht="14.4" x14ac:dyDescent="0.3">
      <c r="D826" s="193"/>
      <c r="E826" s="234">
        <v>816</v>
      </c>
      <c r="F826" s="234">
        <v>0.99155037607198104</v>
      </c>
      <c r="G826" s="193"/>
      <c r="H826" s="234"/>
      <c r="I826" s="234">
        <v>816</v>
      </c>
      <c r="J826" s="234">
        <v>0.98026859982938352</v>
      </c>
    </row>
    <row r="827" spans="4:10" ht="14.4" x14ac:dyDescent="0.3">
      <c r="D827" s="193"/>
      <c r="E827" s="234">
        <v>817</v>
      </c>
      <c r="F827" s="234">
        <v>0.97750257791089601</v>
      </c>
      <c r="G827" s="193"/>
      <c r="H827" s="234"/>
      <c r="I827" s="234">
        <v>817</v>
      </c>
      <c r="J827" s="234">
        <v>0.99577363782507178</v>
      </c>
    </row>
    <row r="828" spans="4:10" ht="14.4" x14ac:dyDescent="0.3">
      <c r="D828" s="193"/>
      <c r="E828" s="234">
        <v>818</v>
      </c>
      <c r="F828" s="234">
        <v>0.98698726469655562</v>
      </c>
      <c r="G828" s="193"/>
      <c r="H828" s="234"/>
      <c r="I828" s="234">
        <v>818</v>
      </c>
      <c r="J828" s="234">
        <v>0.9804965005599996</v>
      </c>
    </row>
    <row r="829" spans="4:10" ht="14.4" x14ac:dyDescent="0.3">
      <c r="D829" s="193"/>
      <c r="E829" s="234">
        <v>819</v>
      </c>
      <c r="F829" s="234">
        <v>0.98924177554400772</v>
      </c>
      <c r="G829" s="193"/>
      <c r="H829" s="234"/>
      <c r="I829" s="234">
        <v>819</v>
      </c>
      <c r="J829" s="234">
        <v>0.98467751191192798</v>
      </c>
    </row>
    <row r="830" spans="4:10" ht="14.4" x14ac:dyDescent="0.3">
      <c r="D830" s="193"/>
      <c r="E830" s="234">
        <v>820</v>
      </c>
      <c r="F830" s="234">
        <v>1.0004277663261221</v>
      </c>
      <c r="G830" s="193"/>
      <c r="H830" s="234"/>
      <c r="I830" s="234">
        <v>820</v>
      </c>
      <c r="J830" s="234">
        <v>0.95527861758708532</v>
      </c>
    </row>
    <row r="831" spans="4:10" ht="14.4" x14ac:dyDescent="0.3">
      <c r="D831" s="193"/>
      <c r="E831" s="234">
        <v>821</v>
      </c>
      <c r="F831" s="234">
        <v>1.0161361510179088</v>
      </c>
      <c r="G831" s="193"/>
      <c r="H831" s="234"/>
      <c r="I831" s="234">
        <v>821</v>
      </c>
      <c r="J831" s="234">
        <v>0.99321871015372176</v>
      </c>
    </row>
    <row r="832" spans="4:10" ht="14.4" x14ac:dyDescent="0.3">
      <c r="D832" s="193"/>
      <c r="E832" s="234">
        <v>822</v>
      </c>
      <c r="F832" s="234">
        <v>0.97044483786927294</v>
      </c>
      <c r="G832" s="193"/>
      <c r="H832" s="234"/>
      <c r="I832" s="234">
        <v>822</v>
      </c>
      <c r="J832" s="234">
        <v>0.99101071560719778</v>
      </c>
    </row>
    <row r="833" spans="4:10" ht="14.4" x14ac:dyDescent="0.3">
      <c r="D833" s="193"/>
      <c r="E833" s="234">
        <v>823</v>
      </c>
      <c r="F833" s="234">
        <v>1.0123174346180535</v>
      </c>
      <c r="G833" s="193"/>
      <c r="H833" s="234"/>
      <c r="I833" s="234">
        <v>823</v>
      </c>
      <c r="J833" s="234">
        <v>1.00679461866257</v>
      </c>
    </row>
    <row r="834" spans="4:10" ht="14.4" x14ac:dyDescent="0.3">
      <c r="D834" s="193"/>
      <c r="E834" s="234">
        <v>824</v>
      </c>
      <c r="F834" s="234">
        <v>0.97797149152042395</v>
      </c>
      <c r="G834" s="193"/>
      <c r="H834" s="234"/>
      <c r="I834" s="234">
        <v>824</v>
      </c>
      <c r="J834" s="234">
        <v>1.0067573555148779</v>
      </c>
    </row>
    <row r="835" spans="4:10" ht="14.4" x14ac:dyDescent="0.3">
      <c r="D835" s="193"/>
      <c r="E835" s="234">
        <v>825</v>
      </c>
      <c r="F835" s="234">
        <v>0.98014501742489835</v>
      </c>
      <c r="G835" s="193"/>
      <c r="H835" s="234"/>
      <c r="I835" s="234">
        <v>825</v>
      </c>
      <c r="J835" s="234">
        <v>1.0178903503463428</v>
      </c>
    </row>
    <row r="836" spans="4:10" ht="14.4" x14ac:dyDescent="0.3">
      <c r="D836" s="193"/>
      <c r="E836" s="234">
        <v>826</v>
      </c>
      <c r="F836" s="234">
        <v>0.97591621698427455</v>
      </c>
      <c r="G836" s="193"/>
      <c r="H836" s="234"/>
      <c r="I836" s="234">
        <v>826</v>
      </c>
      <c r="J836" s="234">
        <v>0.98473787800144563</v>
      </c>
    </row>
    <row r="837" spans="4:10" ht="14.4" x14ac:dyDescent="0.3">
      <c r="D837" s="193"/>
      <c r="E837" s="234">
        <v>827</v>
      </c>
      <c r="F837" s="234">
        <v>0.9788689526600961</v>
      </c>
      <c r="G837" s="193"/>
      <c r="H837" s="234"/>
      <c r="I837" s="234">
        <v>827</v>
      </c>
      <c r="J837" s="234">
        <v>0.98964888027500764</v>
      </c>
    </row>
    <row r="838" spans="4:10" ht="14.4" x14ac:dyDescent="0.3">
      <c r="D838" s="193"/>
      <c r="E838" s="234">
        <v>828</v>
      </c>
      <c r="F838" s="234">
        <v>0.98095190402160914</v>
      </c>
      <c r="G838" s="193"/>
      <c r="H838" s="234"/>
      <c r="I838" s="234">
        <v>828</v>
      </c>
      <c r="J838" s="234">
        <v>0.98756512654073403</v>
      </c>
    </row>
    <row r="839" spans="4:10" ht="14.4" x14ac:dyDescent="0.3">
      <c r="D839" s="193"/>
      <c r="E839" s="234">
        <v>829</v>
      </c>
      <c r="F839" s="234">
        <v>1.0015841986338041</v>
      </c>
      <c r="G839" s="193"/>
      <c r="H839" s="234"/>
      <c r="I839" s="234">
        <v>829</v>
      </c>
      <c r="J839" s="234">
        <v>0.99708508548951691</v>
      </c>
    </row>
    <row r="840" spans="4:10" ht="14.4" x14ac:dyDescent="0.3">
      <c r="D840" s="193"/>
      <c r="E840" s="234">
        <v>830</v>
      </c>
      <c r="F840" s="234">
        <v>1.0037544045521463</v>
      </c>
      <c r="G840" s="193"/>
      <c r="H840" s="234"/>
      <c r="I840" s="234">
        <v>830</v>
      </c>
      <c r="J840" s="234">
        <v>0.99697519232605392</v>
      </c>
    </row>
    <row r="841" spans="4:10" ht="14.4" x14ac:dyDescent="0.3">
      <c r="D841" s="193"/>
      <c r="E841" s="234">
        <v>831</v>
      </c>
      <c r="F841" s="234">
        <v>0.96754654186271605</v>
      </c>
      <c r="G841" s="193"/>
      <c r="H841" s="234"/>
      <c r="I841" s="234">
        <v>831</v>
      </c>
      <c r="J841" s="234">
        <v>1.026401843873155</v>
      </c>
    </row>
    <row r="842" spans="4:10" ht="14.4" x14ac:dyDescent="0.3">
      <c r="D842" s="193"/>
      <c r="E842" s="234">
        <v>832</v>
      </c>
      <c r="F842" s="234">
        <v>0.98078206613858887</v>
      </c>
      <c r="G842" s="193"/>
      <c r="H842" s="234"/>
      <c r="I842" s="234">
        <v>832</v>
      </c>
      <c r="J842" s="234">
        <v>0.98726106233950217</v>
      </c>
    </row>
    <row r="843" spans="4:10" ht="14.4" x14ac:dyDescent="0.3">
      <c r="D843" s="193"/>
      <c r="E843" s="234">
        <v>833</v>
      </c>
      <c r="F843" s="234">
        <v>0.99986901227231684</v>
      </c>
      <c r="G843" s="193"/>
      <c r="H843" s="234"/>
      <c r="I843" s="234">
        <v>833</v>
      </c>
      <c r="J843" s="234">
        <v>1.0116421345647812</v>
      </c>
    </row>
    <row r="844" spans="4:10" ht="14.4" x14ac:dyDescent="0.3">
      <c r="D844" s="193"/>
      <c r="E844" s="234">
        <v>834</v>
      </c>
      <c r="F844" s="234">
        <v>0.99810667851772639</v>
      </c>
      <c r="G844" s="193"/>
      <c r="H844" s="234"/>
      <c r="I844" s="234">
        <v>834</v>
      </c>
      <c r="J844" s="234">
        <v>1.0226355234933788</v>
      </c>
    </row>
    <row r="845" spans="4:10" ht="14.4" x14ac:dyDescent="0.3">
      <c r="D845" s="193"/>
      <c r="E845" s="234">
        <v>835</v>
      </c>
      <c r="F845" s="234">
        <v>1.0489964712384592</v>
      </c>
      <c r="G845" s="193"/>
      <c r="H845" s="234"/>
      <c r="I845" s="234">
        <v>835</v>
      </c>
      <c r="J845" s="234">
        <v>0.98786375301578522</v>
      </c>
    </row>
    <row r="846" spans="4:10" ht="14.4" x14ac:dyDescent="0.3">
      <c r="D846" s="193"/>
      <c r="E846" s="234">
        <v>836</v>
      </c>
      <c r="F846" s="234">
        <v>0.98751020567250591</v>
      </c>
      <c r="G846" s="193"/>
      <c r="H846" s="234"/>
      <c r="I846" s="234">
        <v>836</v>
      </c>
      <c r="J846" s="234">
        <v>0.93922037200514719</v>
      </c>
    </row>
    <row r="847" spans="4:10" ht="14.4" x14ac:dyDescent="0.3">
      <c r="D847" s="193"/>
      <c r="E847" s="234">
        <v>837</v>
      </c>
      <c r="F847" s="234">
        <v>1.02914818036245</v>
      </c>
      <c r="G847" s="193"/>
      <c r="H847" s="234"/>
      <c r="I847" s="234">
        <v>837</v>
      </c>
      <c r="J847" s="234">
        <v>0.97008041510998755</v>
      </c>
    </row>
    <row r="848" spans="4:10" ht="14.4" x14ac:dyDescent="0.3">
      <c r="D848" s="193"/>
      <c r="E848" s="234">
        <v>838</v>
      </c>
      <c r="F848" s="234">
        <v>1.0114717891140257</v>
      </c>
      <c r="G848" s="193"/>
      <c r="H848" s="234"/>
      <c r="I848" s="234">
        <v>838</v>
      </c>
      <c r="J848" s="234">
        <v>1.0133248417360812</v>
      </c>
    </row>
    <row r="849" spans="4:10" ht="14.4" x14ac:dyDescent="0.3">
      <c r="D849" s="193"/>
      <c r="E849" s="234">
        <v>839</v>
      </c>
      <c r="F849" s="234">
        <v>1.0400343780349854</v>
      </c>
      <c r="G849" s="193"/>
      <c r="H849" s="234"/>
      <c r="I849" s="234">
        <v>839</v>
      </c>
      <c r="J849" s="234">
        <v>1.0041008781538068</v>
      </c>
    </row>
    <row r="850" spans="4:10" ht="14.4" x14ac:dyDescent="0.3">
      <c r="D850" s="193"/>
      <c r="E850" s="234">
        <v>840</v>
      </c>
      <c r="F850" s="234">
        <v>1.0379005559735515</v>
      </c>
      <c r="G850" s="193"/>
      <c r="H850" s="234"/>
      <c r="I850" s="234">
        <v>840</v>
      </c>
      <c r="J850" s="234">
        <v>1.0120314214513892</v>
      </c>
    </row>
    <row r="851" spans="4:10" ht="14.4" x14ac:dyDescent="0.3">
      <c r="D851" s="193"/>
      <c r="E851" s="234">
        <v>841</v>
      </c>
      <c r="F851" s="234">
        <v>0.99146667046777959</v>
      </c>
      <c r="G851" s="193"/>
      <c r="H851" s="234"/>
      <c r="I851" s="234">
        <v>841</v>
      </c>
      <c r="J851" s="234">
        <v>0.9837597198274689</v>
      </c>
    </row>
    <row r="852" spans="4:10" ht="14.4" x14ac:dyDescent="0.3">
      <c r="D852" s="193"/>
      <c r="E852" s="234">
        <v>842</v>
      </c>
      <c r="F852" s="234">
        <v>0.98138624464388124</v>
      </c>
      <c r="G852" s="193"/>
      <c r="H852" s="234"/>
      <c r="I852" s="234">
        <v>842</v>
      </c>
      <c r="J852" s="234">
        <v>1.0119762409240798</v>
      </c>
    </row>
    <row r="853" spans="4:10" ht="14.4" x14ac:dyDescent="0.3">
      <c r="D853" s="193"/>
      <c r="E853" s="234">
        <v>843</v>
      </c>
      <c r="F853" s="234">
        <v>0.99283362621714988</v>
      </c>
      <c r="G853" s="193"/>
      <c r="H853" s="234"/>
      <c r="I853" s="234">
        <v>843</v>
      </c>
      <c r="J853" s="234">
        <v>1.0093677927147999</v>
      </c>
    </row>
    <row r="854" spans="4:10" ht="14.4" x14ac:dyDescent="0.3">
      <c r="D854" s="193"/>
      <c r="E854" s="234">
        <v>844</v>
      </c>
      <c r="F854" s="234">
        <v>1.0037882822695705</v>
      </c>
      <c r="G854" s="193"/>
      <c r="H854" s="234"/>
      <c r="I854" s="234">
        <v>844</v>
      </c>
      <c r="J854" s="234">
        <v>1.0215938880488569</v>
      </c>
    </row>
    <row r="855" spans="4:10" ht="14.4" x14ac:dyDescent="0.3">
      <c r="D855" s="193"/>
      <c r="E855" s="234">
        <v>845</v>
      </c>
      <c r="F855" s="234">
        <v>1.0063758701342731</v>
      </c>
      <c r="G855" s="193"/>
      <c r="H855" s="234"/>
      <c r="I855" s="234">
        <v>845</v>
      </c>
      <c r="J855" s="234">
        <v>1.0079919527631855</v>
      </c>
    </row>
    <row r="856" spans="4:10" ht="14.4" x14ac:dyDescent="0.3">
      <c r="D856" s="193"/>
      <c r="E856" s="234">
        <v>846</v>
      </c>
      <c r="F856" s="234">
        <v>1.020790664487901</v>
      </c>
      <c r="G856" s="193"/>
      <c r="H856" s="234"/>
      <c r="I856" s="234">
        <v>846</v>
      </c>
      <c r="J856" s="234">
        <v>1.0084875664737682</v>
      </c>
    </row>
    <row r="857" spans="4:10" ht="14.4" x14ac:dyDescent="0.3">
      <c r="D857" s="193"/>
      <c r="E857" s="234">
        <v>847</v>
      </c>
      <c r="F857" s="234">
        <v>0.99838836270394893</v>
      </c>
      <c r="G857" s="193"/>
      <c r="H857" s="234"/>
      <c r="I857" s="234">
        <v>847</v>
      </c>
      <c r="J857" s="234">
        <v>1.0045965120842024</v>
      </c>
    </row>
    <row r="858" spans="4:10" ht="14.4" x14ac:dyDescent="0.3">
      <c r="D858" s="193"/>
      <c r="E858" s="234">
        <v>848</v>
      </c>
      <c r="F858" s="234">
        <v>0.99168019438372179</v>
      </c>
      <c r="G858" s="193"/>
      <c r="H858" s="234"/>
      <c r="I858" s="234">
        <v>848</v>
      </c>
      <c r="J858" s="234">
        <v>0.98086929424745317</v>
      </c>
    </row>
    <row r="859" spans="4:10" ht="14.4" x14ac:dyDescent="0.3">
      <c r="D859" s="193"/>
      <c r="E859" s="234">
        <v>849</v>
      </c>
      <c r="F859" s="234">
        <v>0.99895561276892109</v>
      </c>
      <c r="G859" s="193"/>
      <c r="H859" s="234"/>
      <c r="I859" s="234">
        <v>849</v>
      </c>
      <c r="J859" s="234">
        <v>0.98061293161167506</v>
      </c>
    </row>
    <row r="860" spans="4:10" ht="14.4" x14ac:dyDescent="0.3">
      <c r="D860" s="193"/>
      <c r="E860" s="234">
        <v>850</v>
      </c>
      <c r="F860" s="234">
        <v>0.99979393296762775</v>
      </c>
      <c r="G860" s="193"/>
      <c r="H860" s="234"/>
      <c r="I860" s="234">
        <v>850</v>
      </c>
      <c r="J860" s="234">
        <v>0.99326380705275397</v>
      </c>
    </row>
    <row r="861" spans="4:10" ht="14.4" x14ac:dyDescent="0.3">
      <c r="D861" s="193"/>
      <c r="E861" s="234">
        <v>851</v>
      </c>
      <c r="F861" s="234">
        <v>1.0024439409091868</v>
      </c>
      <c r="G861" s="193"/>
      <c r="H861" s="234"/>
      <c r="I861" s="234">
        <v>851</v>
      </c>
      <c r="J861" s="234">
        <v>1.0090761984149019</v>
      </c>
    </row>
    <row r="862" spans="4:10" ht="14.4" x14ac:dyDescent="0.3">
      <c r="D862" s="193"/>
      <c r="E862" s="234">
        <v>852</v>
      </c>
      <c r="F862" s="234">
        <v>1.0068216492706807</v>
      </c>
      <c r="G862" s="193"/>
      <c r="H862" s="234"/>
      <c r="I862" s="234">
        <v>852</v>
      </c>
      <c r="J862" s="234">
        <v>0.98878852082222179</v>
      </c>
    </row>
    <row r="863" spans="4:10" ht="14.4" x14ac:dyDescent="0.3">
      <c r="D863" s="193"/>
      <c r="E863" s="234">
        <v>853</v>
      </c>
      <c r="F863" s="234">
        <v>1.0040976608724907</v>
      </c>
      <c r="G863" s="193"/>
      <c r="H863" s="234"/>
      <c r="I863" s="234">
        <v>853</v>
      </c>
      <c r="J863" s="234">
        <v>1.000559179838364</v>
      </c>
    </row>
    <row r="864" spans="4:10" ht="14.4" x14ac:dyDescent="0.3">
      <c r="D864" s="193"/>
      <c r="E864" s="234">
        <v>854</v>
      </c>
      <c r="F864" s="234">
        <v>1.0280054277164115</v>
      </c>
      <c r="G864" s="193"/>
      <c r="H864" s="234"/>
      <c r="I864" s="234">
        <v>854</v>
      </c>
      <c r="J864" s="234">
        <v>1.0138528525547426</v>
      </c>
    </row>
    <row r="865" spans="4:10" ht="14.4" x14ac:dyDescent="0.3">
      <c r="D865" s="193"/>
      <c r="E865" s="234">
        <v>855</v>
      </c>
      <c r="F865" s="234">
        <v>0.97158859312854429</v>
      </c>
      <c r="G865" s="193"/>
      <c r="H865" s="234"/>
      <c r="I865" s="234">
        <v>855</v>
      </c>
      <c r="J865" s="234">
        <v>1.0183065917977205</v>
      </c>
    </row>
    <row r="866" spans="4:10" ht="14.4" x14ac:dyDescent="0.3">
      <c r="D866" s="193"/>
      <c r="E866" s="234">
        <v>856</v>
      </c>
      <c r="F866" s="234">
        <v>0.9734246409566627</v>
      </c>
      <c r="G866" s="193"/>
      <c r="H866" s="234"/>
      <c r="I866" s="234">
        <v>856</v>
      </c>
      <c r="J866" s="234">
        <v>0.96908939738564326</v>
      </c>
    </row>
    <row r="867" spans="4:10" ht="14.4" x14ac:dyDescent="0.3">
      <c r="D867" s="193"/>
      <c r="E867" s="234">
        <v>857</v>
      </c>
      <c r="F867" s="234">
        <v>1.01891983082723</v>
      </c>
      <c r="G867" s="193"/>
      <c r="H867" s="234"/>
      <c r="I867" s="234">
        <v>857</v>
      </c>
      <c r="J867" s="234">
        <v>0.99656721681978178</v>
      </c>
    </row>
    <row r="868" spans="4:10" ht="14.4" x14ac:dyDescent="0.3">
      <c r="D868" s="193"/>
      <c r="E868" s="234">
        <v>858</v>
      </c>
      <c r="F868" s="234">
        <v>0.99250844229878277</v>
      </c>
      <c r="G868" s="193"/>
      <c r="H868" s="234"/>
      <c r="I868" s="234">
        <v>858</v>
      </c>
      <c r="J868" s="234">
        <v>0.97849734234302777</v>
      </c>
    </row>
    <row r="869" spans="4:10" ht="14.4" x14ac:dyDescent="0.3">
      <c r="D869" s="193"/>
      <c r="E869" s="234">
        <v>859</v>
      </c>
      <c r="F869" s="234">
        <v>1.0120135452526835</v>
      </c>
      <c r="G869" s="193"/>
      <c r="H869" s="234"/>
      <c r="I869" s="234">
        <v>859</v>
      </c>
      <c r="J869" s="234">
        <v>0.98656624824070871</v>
      </c>
    </row>
    <row r="870" spans="4:10" ht="14.4" x14ac:dyDescent="0.3">
      <c r="D870" s="193"/>
      <c r="E870" s="234">
        <v>860</v>
      </c>
      <c r="F870" s="234">
        <v>1.0176282675823252</v>
      </c>
      <c r="G870" s="193"/>
      <c r="H870" s="234"/>
      <c r="I870" s="234">
        <v>860</v>
      </c>
      <c r="J870" s="234">
        <v>0.98681317902574839</v>
      </c>
    </row>
    <row r="871" spans="4:10" ht="14.4" x14ac:dyDescent="0.3">
      <c r="D871" s="193"/>
      <c r="E871" s="234">
        <v>861</v>
      </c>
      <c r="F871" s="234">
        <v>0.98573193273395221</v>
      </c>
      <c r="G871" s="193"/>
      <c r="H871" s="234"/>
      <c r="I871" s="234">
        <v>861</v>
      </c>
      <c r="J871" s="234">
        <v>1.0271637142872423</v>
      </c>
    </row>
    <row r="872" spans="4:10" ht="14.4" x14ac:dyDescent="0.3">
      <c r="D872" s="193"/>
      <c r="E872" s="234">
        <v>862</v>
      </c>
      <c r="F872" s="234">
        <v>0.96598495335959722</v>
      </c>
      <c r="G872" s="193"/>
      <c r="H872" s="234"/>
      <c r="I872" s="234">
        <v>862</v>
      </c>
      <c r="J872" s="234">
        <v>1.0029381526627188</v>
      </c>
    </row>
    <row r="873" spans="4:10" ht="14.4" x14ac:dyDescent="0.3">
      <c r="D873" s="193"/>
      <c r="E873" s="234">
        <v>863</v>
      </c>
      <c r="F873" s="234">
        <v>1.0097721818983285</v>
      </c>
      <c r="G873" s="193"/>
      <c r="H873" s="234"/>
      <c r="I873" s="234">
        <v>863</v>
      </c>
      <c r="J873" s="234">
        <v>0.99319132518048192</v>
      </c>
    </row>
    <row r="874" spans="4:10" ht="14.4" x14ac:dyDescent="0.3">
      <c r="D874" s="193"/>
      <c r="E874" s="234">
        <v>864</v>
      </c>
      <c r="F874" s="234">
        <v>0.99240301670714315</v>
      </c>
      <c r="G874" s="193"/>
      <c r="H874" s="234"/>
      <c r="I874" s="234">
        <v>864</v>
      </c>
      <c r="J874" s="234">
        <v>1.0136054642732364</v>
      </c>
    </row>
    <row r="875" spans="4:10" ht="14.4" x14ac:dyDescent="0.3">
      <c r="D875" s="193"/>
      <c r="E875" s="234">
        <v>865</v>
      </c>
      <c r="F875" s="234">
        <v>0.9901511519560654</v>
      </c>
      <c r="G875" s="193"/>
      <c r="H875" s="234"/>
      <c r="I875" s="234">
        <v>865</v>
      </c>
      <c r="J875" s="234">
        <v>0.98127223086325976</v>
      </c>
    </row>
    <row r="876" spans="4:10" ht="14.4" x14ac:dyDescent="0.3">
      <c r="D876" s="193"/>
      <c r="E876" s="234">
        <v>866</v>
      </c>
      <c r="F876" s="234">
        <v>0.97720656019043717</v>
      </c>
      <c r="G876" s="193"/>
      <c r="H876" s="234"/>
      <c r="I876" s="234">
        <v>866</v>
      </c>
      <c r="J876" s="234">
        <v>0.98447414692747826</v>
      </c>
    </row>
    <row r="877" spans="4:10" ht="14.4" x14ac:dyDescent="0.3">
      <c r="D877" s="193"/>
      <c r="E877" s="234">
        <v>867</v>
      </c>
      <c r="F877" s="234">
        <v>0.9898486540317567</v>
      </c>
      <c r="G877" s="193"/>
      <c r="H877" s="234"/>
      <c r="I877" s="234">
        <v>867</v>
      </c>
      <c r="J877" s="234">
        <v>0.98266291235443359</v>
      </c>
    </row>
    <row r="878" spans="4:10" ht="14.4" x14ac:dyDescent="0.3">
      <c r="D878" s="193"/>
      <c r="E878" s="234">
        <v>868</v>
      </c>
      <c r="F878" s="234">
        <v>1.0457543111568288</v>
      </c>
      <c r="G878" s="193"/>
      <c r="H878" s="234"/>
      <c r="I878" s="234">
        <v>868</v>
      </c>
      <c r="J878" s="234">
        <v>1.000637000746585</v>
      </c>
    </row>
    <row r="879" spans="4:10" ht="14.4" x14ac:dyDescent="0.3">
      <c r="D879" s="193"/>
      <c r="E879" s="234">
        <v>869</v>
      </c>
      <c r="F879" s="234">
        <v>1.0000694028209958</v>
      </c>
      <c r="G879" s="193"/>
      <c r="H879" s="234"/>
      <c r="I879" s="234">
        <v>869</v>
      </c>
      <c r="J879" s="234">
        <v>0.98796825093369633</v>
      </c>
    </row>
    <row r="880" spans="4:10" ht="14.4" x14ac:dyDescent="0.3">
      <c r="D880" s="193"/>
      <c r="E880" s="234">
        <v>870</v>
      </c>
      <c r="F880" s="234">
        <v>1.010463083974217</v>
      </c>
      <c r="G880" s="193"/>
      <c r="H880" s="234"/>
      <c r="I880" s="234">
        <v>870</v>
      </c>
      <c r="J880" s="234">
        <v>1.0210413231896462</v>
      </c>
    </row>
    <row r="881" spans="4:10" ht="14.4" x14ac:dyDescent="0.3">
      <c r="D881" s="193"/>
      <c r="E881" s="234">
        <v>871</v>
      </c>
      <c r="F881" s="234">
        <v>0.98189019098634656</v>
      </c>
      <c r="G881" s="193"/>
      <c r="H881" s="234"/>
      <c r="I881" s="234">
        <v>871</v>
      </c>
      <c r="J881" s="234">
        <v>1.0030046571783962</v>
      </c>
    </row>
    <row r="882" spans="4:10" ht="14.4" x14ac:dyDescent="0.3">
      <c r="D882" s="193"/>
      <c r="E882" s="234">
        <v>872</v>
      </c>
      <c r="F882" s="234">
        <v>0.98937987616309508</v>
      </c>
      <c r="G882" s="193"/>
      <c r="H882" s="234"/>
      <c r="I882" s="234">
        <v>872</v>
      </c>
      <c r="J882" s="234">
        <v>0.99192827254021421</v>
      </c>
    </row>
    <row r="883" spans="4:10" ht="14.4" x14ac:dyDescent="0.3">
      <c r="D883" s="193"/>
      <c r="E883" s="234">
        <v>873</v>
      </c>
      <c r="F883" s="234">
        <v>1.0079906713470377</v>
      </c>
      <c r="G883" s="193"/>
      <c r="H883" s="234"/>
      <c r="I883" s="234">
        <v>873</v>
      </c>
      <c r="J883" s="234">
        <v>1.0194222629475136</v>
      </c>
    </row>
    <row r="884" spans="4:10" ht="14.4" x14ac:dyDescent="0.3">
      <c r="D884" s="193"/>
      <c r="E884" s="234">
        <v>874</v>
      </c>
      <c r="F884" s="234">
        <v>1.0248049327623334</v>
      </c>
      <c r="G884" s="193"/>
      <c r="H884" s="234"/>
      <c r="I884" s="234">
        <v>874</v>
      </c>
      <c r="J884" s="234">
        <v>0.99164554952285489</v>
      </c>
    </row>
    <row r="885" spans="4:10" ht="14.4" x14ac:dyDescent="0.3">
      <c r="D885" s="193"/>
      <c r="E885" s="234">
        <v>875</v>
      </c>
      <c r="F885" s="234">
        <v>1.0173272235620667</v>
      </c>
      <c r="G885" s="193"/>
      <c r="H885" s="234"/>
      <c r="I885" s="234">
        <v>875</v>
      </c>
      <c r="J885" s="234">
        <v>1.0035260106872192</v>
      </c>
    </row>
    <row r="886" spans="4:10" ht="14.4" x14ac:dyDescent="0.3">
      <c r="D886" s="193"/>
      <c r="E886" s="234">
        <v>876</v>
      </c>
      <c r="F886" s="234">
        <v>1.001780073837814</v>
      </c>
      <c r="G886" s="193"/>
      <c r="H886" s="234"/>
      <c r="I886" s="234">
        <v>876</v>
      </c>
      <c r="J886" s="234">
        <v>1.0327125515353841</v>
      </c>
    </row>
    <row r="887" spans="4:10" ht="14.4" x14ac:dyDescent="0.3">
      <c r="D887" s="193"/>
      <c r="E887" s="234">
        <v>877</v>
      </c>
      <c r="F887" s="234">
        <v>1.0146562906012444</v>
      </c>
      <c r="G887" s="193"/>
      <c r="H887" s="234"/>
      <c r="I887" s="234">
        <v>877</v>
      </c>
      <c r="J887" s="234">
        <v>0.99044818898261289</v>
      </c>
    </row>
    <row r="888" spans="4:10" ht="14.4" x14ac:dyDescent="0.3">
      <c r="D888" s="193"/>
      <c r="E888" s="234">
        <v>878</v>
      </c>
      <c r="F888" s="234">
        <v>0.98118747563448594</v>
      </c>
      <c r="G888" s="193"/>
      <c r="H888" s="234"/>
      <c r="I888" s="234">
        <v>878</v>
      </c>
      <c r="J888" s="234">
        <v>0.99153244677523289</v>
      </c>
    </row>
    <row r="889" spans="4:10" ht="14.4" x14ac:dyDescent="0.3">
      <c r="D889" s="193"/>
      <c r="E889" s="234">
        <v>879</v>
      </c>
      <c r="F889" s="234">
        <v>0.99330320373974479</v>
      </c>
      <c r="G889" s="193"/>
      <c r="H889" s="234"/>
      <c r="I889" s="234">
        <v>879</v>
      </c>
      <c r="J889" s="234">
        <v>1.0023612614501123</v>
      </c>
    </row>
    <row r="890" spans="4:10" ht="14.4" x14ac:dyDescent="0.3">
      <c r="D890" s="193"/>
      <c r="E890" s="234">
        <v>880</v>
      </c>
      <c r="F890" s="234">
        <v>0.99374636892714929</v>
      </c>
      <c r="G890" s="193"/>
      <c r="H890" s="234"/>
      <c r="I890" s="234">
        <v>880</v>
      </c>
      <c r="J890" s="234">
        <v>0.9968089773572778</v>
      </c>
    </row>
    <row r="891" spans="4:10" ht="14.4" x14ac:dyDescent="0.3">
      <c r="D891" s="193"/>
      <c r="E891" s="234">
        <v>881</v>
      </c>
      <c r="F891" s="234">
        <v>1.0245031057248146</v>
      </c>
      <c r="G891" s="193"/>
      <c r="H891" s="234"/>
      <c r="I891" s="234">
        <v>881</v>
      </c>
      <c r="J891" s="234">
        <v>1.0077906419100258</v>
      </c>
    </row>
    <row r="892" spans="4:10" ht="14.4" x14ac:dyDescent="0.3">
      <c r="D892" s="193"/>
      <c r="E892" s="234">
        <v>882</v>
      </c>
      <c r="F892" s="234">
        <v>0.97931529642895521</v>
      </c>
      <c r="G892" s="193"/>
      <c r="H892" s="234"/>
      <c r="I892" s="234">
        <v>882</v>
      </c>
      <c r="J892" s="234">
        <v>0.98026106515210809</v>
      </c>
    </row>
    <row r="893" spans="4:10" ht="14.4" x14ac:dyDescent="0.3">
      <c r="D893" s="193"/>
      <c r="E893" s="234">
        <v>883</v>
      </c>
      <c r="F893" s="234">
        <v>0.98340339653434372</v>
      </c>
      <c r="G893" s="193"/>
      <c r="H893" s="234"/>
      <c r="I893" s="234">
        <v>883</v>
      </c>
      <c r="J893" s="234">
        <v>1.0330440047396703</v>
      </c>
    </row>
    <row r="894" spans="4:10" ht="14.4" x14ac:dyDescent="0.3">
      <c r="D894" s="193"/>
      <c r="E894" s="234">
        <v>884</v>
      </c>
      <c r="F894" s="234">
        <v>0.98803803423951908</v>
      </c>
      <c r="G894" s="193"/>
      <c r="H894" s="234"/>
      <c r="I894" s="234">
        <v>884</v>
      </c>
      <c r="J894" s="234">
        <v>1.0179496613263304</v>
      </c>
    </row>
    <row r="895" spans="4:10" ht="14.4" x14ac:dyDescent="0.3">
      <c r="D895" s="193"/>
      <c r="E895" s="234">
        <v>885</v>
      </c>
      <c r="F895" s="234">
        <v>1.0031892772242923</v>
      </c>
      <c r="G895" s="193"/>
      <c r="H895" s="234"/>
      <c r="I895" s="234">
        <v>885</v>
      </c>
      <c r="J895" s="234">
        <v>1.0237813790753669</v>
      </c>
    </row>
    <row r="896" spans="4:10" ht="14.4" x14ac:dyDescent="0.3">
      <c r="D896" s="193"/>
      <c r="E896" s="234">
        <v>886</v>
      </c>
      <c r="F896" s="234">
        <v>1.0004487747525257</v>
      </c>
      <c r="G896" s="193"/>
      <c r="H896" s="234"/>
      <c r="I896" s="234">
        <v>886</v>
      </c>
      <c r="J896" s="234">
        <v>1.0122788831644776</v>
      </c>
    </row>
    <row r="897" spans="4:10" ht="14.4" x14ac:dyDescent="0.3">
      <c r="D897" s="193"/>
      <c r="E897" s="234">
        <v>887</v>
      </c>
      <c r="F897" s="234">
        <v>0.97713041758141905</v>
      </c>
      <c r="G897" s="193"/>
      <c r="H897" s="234"/>
      <c r="I897" s="234">
        <v>887</v>
      </c>
      <c r="J897" s="234">
        <v>0.98661094594200482</v>
      </c>
    </row>
    <row r="898" spans="4:10" ht="14.4" x14ac:dyDescent="0.3">
      <c r="D898" s="193"/>
      <c r="E898" s="234">
        <v>888</v>
      </c>
      <c r="F898" s="234">
        <v>1.0087906946069669</v>
      </c>
      <c r="G898" s="193"/>
      <c r="H898" s="234"/>
      <c r="I898" s="234">
        <v>888</v>
      </c>
      <c r="J898" s="234">
        <v>1.0202825577428452</v>
      </c>
    </row>
    <row r="899" spans="4:10" ht="14.4" x14ac:dyDescent="0.3">
      <c r="D899" s="193"/>
      <c r="E899" s="234">
        <v>889</v>
      </c>
      <c r="F899" s="234">
        <v>1.0087615882778358</v>
      </c>
      <c r="G899" s="193"/>
      <c r="H899" s="234"/>
      <c r="I899" s="234">
        <v>889</v>
      </c>
      <c r="J899" s="234">
        <v>1.008193437678206</v>
      </c>
    </row>
    <row r="900" spans="4:10" ht="14.4" x14ac:dyDescent="0.3">
      <c r="D900" s="193"/>
      <c r="E900" s="234">
        <v>890</v>
      </c>
      <c r="F900" s="234">
        <v>0.99392781842439537</v>
      </c>
      <c r="G900" s="193"/>
      <c r="H900" s="234"/>
      <c r="I900" s="234">
        <v>890</v>
      </c>
      <c r="J900" s="234">
        <v>1.0028985986993537</v>
      </c>
    </row>
    <row r="901" spans="4:10" ht="14.4" x14ac:dyDescent="0.3">
      <c r="D901" s="193"/>
      <c r="E901" s="234">
        <v>891</v>
      </c>
      <c r="F901" s="234">
        <v>1.0243719786782335</v>
      </c>
      <c r="G901" s="193"/>
      <c r="H901" s="234"/>
      <c r="I901" s="234">
        <v>891</v>
      </c>
      <c r="J901" s="234">
        <v>1.0035978612094756</v>
      </c>
    </row>
    <row r="902" spans="4:10" ht="14.4" x14ac:dyDescent="0.3">
      <c r="D902" s="193"/>
      <c r="E902" s="234">
        <v>892</v>
      </c>
      <c r="F902" s="234">
        <v>1.0006251636996368</v>
      </c>
      <c r="G902" s="193"/>
      <c r="H902" s="234"/>
      <c r="I902" s="234">
        <v>892</v>
      </c>
      <c r="J902" s="234">
        <v>0.99098419381484915</v>
      </c>
    </row>
    <row r="903" spans="4:10" ht="14.4" x14ac:dyDescent="0.3">
      <c r="D903" s="193"/>
      <c r="E903" s="234">
        <v>893</v>
      </c>
      <c r="F903" s="234">
        <v>0.95118901182040061</v>
      </c>
      <c r="G903" s="193"/>
      <c r="H903" s="234"/>
      <c r="I903" s="234">
        <v>893</v>
      </c>
      <c r="J903" s="234">
        <v>1.0308104604755708</v>
      </c>
    </row>
    <row r="904" spans="4:10" ht="14.4" x14ac:dyDescent="0.3">
      <c r="D904" s="193"/>
      <c r="E904" s="234">
        <v>894</v>
      </c>
      <c r="F904" s="234">
        <v>1.0053996446195372</v>
      </c>
      <c r="G904" s="193"/>
      <c r="H904" s="234"/>
      <c r="I904" s="234">
        <v>894</v>
      </c>
      <c r="J904" s="234">
        <v>1.0268174833362687</v>
      </c>
    </row>
    <row r="905" spans="4:10" ht="14.4" x14ac:dyDescent="0.3">
      <c r="D905" s="193"/>
      <c r="E905" s="234">
        <v>895</v>
      </c>
      <c r="F905" s="234">
        <v>0.97478805464139262</v>
      </c>
      <c r="G905" s="193"/>
      <c r="H905" s="234"/>
      <c r="I905" s="234">
        <v>895</v>
      </c>
      <c r="J905" s="234">
        <v>1.0183689015296369</v>
      </c>
    </row>
    <row r="906" spans="4:10" ht="14.4" x14ac:dyDescent="0.3">
      <c r="D906" s="193"/>
      <c r="E906" s="234">
        <v>896</v>
      </c>
      <c r="F906" s="234">
        <v>1.0038454396021503</v>
      </c>
      <c r="G906" s="193"/>
      <c r="H906" s="234"/>
      <c r="I906" s="234">
        <v>896</v>
      </c>
      <c r="J906" s="234">
        <v>1.0184025102008518</v>
      </c>
    </row>
    <row r="907" spans="4:10" ht="14.4" x14ac:dyDescent="0.3">
      <c r="D907" s="193"/>
      <c r="E907" s="234">
        <v>897</v>
      </c>
      <c r="F907" s="234">
        <v>0.99610558788213499</v>
      </c>
      <c r="G907" s="193"/>
      <c r="H907" s="234"/>
      <c r="I907" s="234">
        <v>897</v>
      </c>
      <c r="J907" s="234">
        <v>1.01336914579482</v>
      </c>
    </row>
    <row r="908" spans="4:10" ht="14.4" x14ac:dyDescent="0.3">
      <c r="D908" s="193"/>
      <c r="E908" s="234">
        <v>898</v>
      </c>
      <c r="F908" s="234">
        <v>1.0561158260871653</v>
      </c>
      <c r="G908" s="193"/>
      <c r="H908" s="234"/>
      <c r="I908" s="234">
        <v>898</v>
      </c>
      <c r="J908" s="234">
        <v>1.0235644692494854</v>
      </c>
    </row>
    <row r="909" spans="4:10" ht="14.4" x14ac:dyDescent="0.3">
      <c r="D909" s="193"/>
      <c r="E909" s="234">
        <v>899</v>
      </c>
      <c r="F909" s="234">
        <v>0.99795052785204663</v>
      </c>
      <c r="G909" s="193"/>
      <c r="H909" s="234"/>
      <c r="I909" s="234">
        <v>899</v>
      </c>
      <c r="J909" s="234">
        <v>1.000325155648651</v>
      </c>
    </row>
    <row r="910" spans="4:10" ht="14.4" x14ac:dyDescent="0.3">
      <c r="D910" s="193"/>
      <c r="E910" s="234">
        <v>900</v>
      </c>
      <c r="F910" s="234">
        <v>1.0092779372409522</v>
      </c>
      <c r="G910" s="193"/>
      <c r="H910" s="234"/>
      <c r="I910" s="234">
        <v>900</v>
      </c>
      <c r="J910" s="234">
        <v>0.98386923400379711</v>
      </c>
    </row>
    <row r="911" spans="4:10" ht="14.4" x14ac:dyDescent="0.3">
      <c r="D911" s="193"/>
      <c r="E911" s="234">
        <v>901</v>
      </c>
      <c r="F911" s="234">
        <v>1.013748202278173</v>
      </c>
      <c r="G911" s="193"/>
      <c r="H911" s="234"/>
      <c r="I911" s="234">
        <v>901</v>
      </c>
      <c r="J911" s="234">
        <v>1.0262140812199314</v>
      </c>
    </row>
    <row r="912" spans="4:10" ht="14.4" x14ac:dyDescent="0.3">
      <c r="D912" s="193"/>
      <c r="E912" s="234">
        <v>902</v>
      </c>
      <c r="F912" s="234">
        <v>0.98337638658655013</v>
      </c>
      <c r="G912" s="193"/>
      <c r="H912" s="234"/>
      <c r="I912" s="234">
        <v>902</v>
      </c>
      <c r="J912" s="234">
        <v>1.0188418452083621</v>
      </c>
    </row>
    <row r="913" spans="4:10" ht="14.4" x14ac:dyDescent="0.3">
      <c r="D913" s="193"/>
      <c r="E913" s="234">
        <v>903</v>
      </c>
      <c r="F913" s="234">
        <v>0.97504253801128826</v>
      </c>
      <c r="G913" s="193"/>
      <c r="H913" s="234"/>
      <c r="I913" s="234">
        <v>903</v>
      </c>
      <c r="J913" s="234">
        <v>1.0037619871001973</v>
      </c>
    </row>
    <row r="914" spans="4:10" ht="14.4" x14ac:dyDescent="0.3">
      <c r="D914" s="193"/>
      <c r="E914" s="234">
        <v>904</v>
      </c>
      <c r="F914" s="234">
        <v>0.99535011267548201</v>
      </c>
      <c r="G914" s="193"/>
      <c r="H914" s="234"/>
      <c r="I914" s="234">
        <v>904</v>
      </c>
      <c r="J914" s="234">
        <v>1.0172247647652439</v>
      </c>
    </row>
    <row r="915" spans="4:10" ht="14.4" x14ac:dyDescent="0.3">
      <c r="D915" s="193"/>
      <c r="E915" s="234">
        <v>905</v>
      </c>
      <c r="F915" s="234">
        <v>0.97771082744583193</v>
      </c>
      <c r="G915" s="193"/>
      <c r="H915" s="234"/>
      <c r="I915" s="234">
        <v>905</v>
      </c>
      <c r="J915" s="234">
        <v>1.0067282118807224</v>
      </c>
    </row>
    <row r="916" spans="4:10" ht="14.4" x14ac:dyDescent="0.3">
      <c r="D916" s="193"/>
      <c r="E916" s="234">
        <v>906</v>
      </c>
      <c r="F916" s="234">
        <v>0.99748192812426217</v>
      </c>
      <c r="G916" s="193"/>
      <c r="H916" s="234"/>
      <c r="I916" s="234">
        <v>906</v>
      </c>
      <c r="J916" s="234">
        <v>0.98896630735426738</v>
      </c>
    </row>
    <row r="917" spans="4:10" ht="14.4" x14ac:dyDescent="0.3">
      <c r="D917" s="193"/>
      <c r="E917" s="234">
        <v>907</v>
      </c>
      <c r="F917" s="234">
        <v>0.99482705604801391</v>
      </c>
      <c r="G917" s="193"/>
      <c r="H917" s="234"/>
      <c r="I917" s="234">
        <v>907</v>
      </c>
      <c r="J917" s="234">
        <v>0.98937560529927726</v>
      </c>
    </row>
    <row r="918" spans="4:10" ht="14.4" x14ac:dyDescent="0.3">
      <c r="D918" s="193"/>
      <c r="E918" s="234">
        <v>908</v>
      </c>
      <c r="F918" s="234">
        <v>1.0289818450683101</v>
      </c>
      <c r="G918" s="193"/>
      <c r="H918" s="234"/>
      <c r="I918" s="234">
        <v>908</v>
      </c>
      <c r="J918" s="234">
        <v>1.0249011865973874</v>
      </c>
    </row>
    <row r="919" spans="4:10" ht="14.4" x14ac:dyDescent="0.3">
      <c r="D919" s="193"/>
      <c r="E919" s="234">
        <v>909</v>
      </c>
      <c r="F919" s="234">
        <v>0.99546021505166749</v>
      </c>
      <c r="G919" s="193"/>
      <c r="H919" s="234"/>
      <c r="I919" s="234">
        <v>909</v>
      </c>
      <c r="J919" s="234">
        <v>1.0220724758538955</v>
      </c>
    </row>
    <row r="920" spans="4:10" ht="14.4" x14ac:dyDescent="0.3">
      <c r="D920" s="193"/>
      <c r="E920" s="234">
        <v>910</v>
      </c>
      <c r="F920" s="234">
        <v>0.99503939409194431</v>
      </c>
      <c r="G920" s="193"/>
      <c r="H920" s="234"/>
      <c r="I920" s="234">
        <v>910</v>
      </c>
      <c r="J920" s="234">
        <v>0.98821465394568297</v>
      </c>
    </row>
    <row r="921" spans="4:10" ht="14.4" x14ac:dyDescent="0.3">
      <c r="D921" s="193"/>
      <c r="E921" s="234">
        <v>911</v>
      </c>
      <c r="F921" s="234">
        <v>0.96466792038005877</v>
      </c>
      <c r="G921" s="193"/>
      <c r="H921" s="234"/>
      <c r="I921" s="234">
        <v>911</v>
      </c>
      <c r="J921" s="234">
        <v>1.0222792775733329</v>
      </c>
    </row>
    <row r="922" spans="4:10" ht="14.4" x14ac:dyDescent="0.3">
      <c r="D922" s="193"/>
      <c r="E922" s="234">
        <v>912</v>
      </c>
      <c r="F922" s="234">
        <v>1.0058929208038678</v>
      </c>
      <c r="G922" s="193"/>
      <c r="H922" s="234"/>
      <c r="I922" s="234">
        <v>912</v>
      </c>
      <c r="J922" s="234">
        <v>0.99292552298840475</v>
      </c>
    </row>
    <row r="923" spans="4:10" ht="14.4" x14ac:dyDescent="0.3">
      <c r="D923" s="193"/>
      <c r="E923" s="234">
        <v>913</v>
      </c>
      <c r="F923" s="234">
        <v>0.95118777852061209</v>
      </c>
      <c r="G923" s="193"/>
      <c r="H923" s="234"/>
      <c r="I923" s="234">
        <v>913</v>
      </c>
      <c r="J923" s="234">
        <v>1.0253401754314393</v>
      </c>
    </row>
    <row r="924" spans="4:10" ht="14.4" x14ac:dyDescent="0.3">
      <c r="D924" s="193"/>
      <c r="E924" s="234">
        <v>914</v>
      </c>
      <c r="F924" s="234">
        <v>0.98112377536942763</v>
      </c>
      <c r="G924" s="193"/>
      <c r="H924" s="234"/>
      <c r="I924" s="234">
        <v>914</v>
      </c>
      <c r="J924" s="234">
        <v>1.0127038420835146</v>
      </c>
    </row>
    <row r="925" spans="4:10" ht="14.4" x14ac:dyDescent="0.3">
      <c r="D925" s="193"/>
      <c r="E925" s="234">
        <v>915</v>
      </c>
      <c r="F925" s="234">
        <v>0.98597904694732752</v>
      </c>
      <c r="G925" s="193"/>
      <c r="H925" s="234"/>
      <c r="I925" s="234">
        <v>915</v>
      </c>
      <c r="J925" s="234">
        <v>1.0084896248997888</v>
      </c>
    </row>
    <row r="926" spans="4:10" ht="14.4" x14ac:dyDescent="0.3">
      <c r="D926" s="193"/>
      <c r="E926" s="234">
        <v>916</v>
      </c>
      <c r="F926" s="234">
        <v>0.9875006419036364</v>
      </c>
      <c r="G926" s="193"/>
      <c r="H926" s="234"/>
      <c r="I926" s="234">
        <v>916</v>
      </c>
      <c r="J926" s="234">
        <v>0.96724744176841027</v>
      </c>
    </row>
    <row r="927" spans="4:10" ht="14.4" x14ac:dyDescent="0.3">
      <c r="D927" s="193"/>
      <c r="E927" s="234">
        <v>917</v>
      </c>
      <c r="F927" s="234">
        <v>1.0093522958998666</v>
      </c>
      <c r="G927" s="193"/>
      <c r="H927" s="234"/>
      <c r="I927" s="234">
        <v>917</v>
      </c>
      <c r="J927" s="234">
        <v>1.0091349225773789</v>
      </c>
    </row>
    <row r="928" spans="4:10" ht="14.4" x14ac:dyDescent="0.3">
      <c r="D928" s="193"/>
      <c r="E928" s="234">
        <v>918</v>
      </c>
      <c r="F928" s="234">
        <v>0.98963086001570477</v>
      </c>
      <c r="G928" s="193"/>
      <c r="H928" s="234"/>
      <c r="I928" s="234">
        <v>918</v>
      </c>
      <c r="J928" s="234">
        <v>1.0169556680921639</v>
      </c>
    </row>
    <row r="929" spans="4:10" ht="14.4" x14ac:dyDescent="0.3">
      <c r="D929" s="193"/>
      <c r="E929" s="234">
        <v>919</v>
      </c>
      <c r="F929" s="234">
        <v>1.0266294236163105</v>
      </c>
      <c r="G929" s="193"/>
      <c r="H929" s="234"/>
      <c r="I929" s="234">
        <v>919</v>
      </c>
      <c r="J929" s="234">
        <v>1.0075336772676056</v>
      </c>
    </row>
    <row r="930" spans="4:10" ht="14.4" x14ac:dyDescent="0.3">
      <c r="D930" s="193"/>
      <c r="E930" s="234">
        <v>920</v>
      </c>
      <c r="F930" s="234">
        <v>1.0267398225445679</v>
      </c>
      <c r="G930" s="193"/>
      <c r="H930" s="234"/>
      <c r="I930" s="234">
        <v>920</v>
      </c>
      <c r="J930" s="234">
        <v>1.0218050455692465</v>
      </c>
    </row>
    <row r="931" spans="4:10" ht="14.4" x14ac:dyDescent="0.3">
      <c r="D931" s="193"/>
      <c r="E931" s="234">
        <v>921</v>
      </c>
      <c r="F931" s="234">
        <v>0.98121582228297244</v>
      </c>
      <c r="G931" s="193"/>
      <c r="H931" s="234"/>
      <c r="I931" s="234">
        <v>921</v>
      </c>
      <c r="J931" s="234">
        <v>0.98844358483630557</v>
      </c>
    </row>
    <row r="932" spans="4:10" ht="14.4" x14ac:dyDescent="0.3">
      <c r="D932" s="193"/>
      <c r="E932" s="234">
        <v>922</v>
      </c>
      <c r="F932" s="234">
        <v>0.9970437533541282</v>
      </c>
      <c r="G932" s="193"/>
      <c r="H932" s="234"/>
      <c r="I932" s="234">
        <v>922</v>
      </c>
      <c r="J932" s="234">
        <v>1.0050790595964678</v>
      </c>
    </row>
    <row r="933" spans="4:10" ht="14.4" x14ac:dyDescent="0.3">
      <c r="D933" s="193"/>
      <c r="E933" s="234">
        <v>923</v>
      </c>
      <c r="F933" s="234">
        <v>0.99246008948469089</v>
      </c>
      <c r="G933" s="193"/>
      <c r="H933" s="234"/>
      <c r="I933" s="234">
        <v>923</v>
      </c>
      <c r="J933" s="234">
        <v>1.0020696073445345</v>
      </c>
    </row>
    <row r="934" spans="4:10" ht="14.4" x14ac:dyDescent="0.3">
      <c r="D934" s="193"/>
      <c r="E934" s="234">
        <v>924</v>
      </c>
      <c r="F934" s="234">
        <v>0.97972484774224622</v>
      </c>
      <c r="G934" s="193"/>
      <c r="H934" s="234"/>
      <c r="I934" s="234">
        <v>924</v>
      </c>
      <c r="J934" s="234">
        <v>1.0114914391399648</v>
      </c>
    </row>
    <row r="935" spans="4:10" ht="14.4" x14ac:dyDescent="0.3">
      <c r="D935" s="193"/>
      <c r="E935" s="234">
        <v>925</v>
      </c>
      <c r="F935" s="234">
        <v>1.0016842648554551</v>
      </c>
      <c r="G935" s="193"/>
      <c r="H935" s="234"/>
      <c r="I935" s="234">
        <v>925</v>
      </c>
      <c r="J935" s="234">
        <v>0.97527810236949308</v>
      </c>
    </row>
    <row r="936" spans="4:10" ht="14.4" x14ac:dyDescent="0.3">
      <c r="D936" s="193"/>
      <c r="E936" s="234">
        <v>926</v>
      </c>
      <c r="F936" s="234">
        <v>1.0041627502732235</v>
      </c>
      <c r="G936" s="193"/>
      <c r="H936" s="234"/>
      <c r="I936" s="234">
        <v>926</v>
      </c>
      <c r="J936" s="234">
        <v>0.99091879955466089</v>
      </c>
    </row>
    <row r="937" spans="4:10" ht="14.4" x14ac:dyDescent="0.3">
      <c r="D937" s="193"/>
      <c r="E937" s="234">
        <v>927</v>
      </c>
      <c r="F937" s="234">
        <v>1.0096316549043947</v>
      </c>
      <c r="G937" s="193"/>
      <c r="H937" s="234"/>
      <c r="I937" s="234">
        <v>927</v>
      </c>
      <c r="J937" s="234">
        <v>1.0120637025105557</v>
      </c>
    </row>
    <row r="938" spans="4:10" ht="14.4" x14ac:dyDescent="0.3">
      <c r="D938" s="193"/>
      <c r="E938" s="234">
        <v>928</v>
      </c>
      <c r="F938" s="234">
        <v>0.98450374269409979</v>
      </c>
      <c r="G938" s="193"/>
      <c r="H938" s="234"/>
      <c r="I938" s="234">
        <v>928</v>
      </c>
      <c r="J938" s="234">
        <v>1.020261122119499</v>
      </c>
    </row>
    <row r="939" spans="4:10" ht="14.4" x14ac:dyDescent="0.3">
      <c r="D939" s="193"/>
      <c r="E939" s="234">
        <v>929</v>
      </c>
      <c r="F939" s="234">
        <v>1.0074720583023626</v>
      </c>
      <c r="G939" s="193"/>
      <c r="H939" s="234"/>
      <c r="I939" s="234">
        <v>929</v>
      </c>
      <c r="J939" s="234">
        <v>0.99639523566048505</v>
      </c>
    </row>
    <row r="940" spans="4:10" ht="14.4" x14ac:dyDescent="0.3">
      <c r="D940" s="193"/>
      <c r="E940" s="234">
        <v>930</v>
      </c>
      <c r="F940" s="234">
        <v>1.0003495430200808</v>
      </c>
      <c r="G940" s="193"/>
      <c r="H940" s="234"/>
      <c r="I940" s="234">
        <v>930</v>
      </c>
      <c r="J940" s="234">
        <v>1.0282941447219713</v>
      </c>
    </row>
    <row r="941" spans="4:10" ht="14.4" x14ac:dyDescent="0.3">
      <c r="D941" s="193"/>
      <c r="E941" s="234">
        <v>931</v>
      </c>
      <c r="F941" s="234">
        <v>1.002404201607217</v>
      </c>
      <c r="G941" s="193"/>
      <c r="H941" s="234"/>
      <c r="I941" s="234">
        <v>931</v>
      </c>
      <c r="J941" s="234">
        <v>1.0074651800083396</v>
      </c>
    </row>
    <row r="942" spans="4:10" ht="14.4" x14ac:dyDescent="0.3">
      <c r="D942" s="193"/>
      <c r="E942" s="234">
        <v>932</v>
      </c>
      <c r="F942" s="234">
        <v>1.0009181522295119</v>
      </c>
      <c r="G942" s="193"/>
      <c r="H942" s="234"/>
      <c r="I942" s="234">
        <v>932</v>
      </c>
      <c r="J942" s="234">
        <v>0.99816800664819139</v>
      </c>
    </row>
    <row r="943" spans="4:10" ht="14.4" x14ac:dyDescent="0.3">
      <c r="D943" s="193"/>
      <c r="E943" s="234">
        <v>933</v>
      </c>
      <c r="F943" s="234">
        <v>0.99639521538289688</v>
      </c>
      <c r="G943" s="193"/>
      <c r="H943" s="234"/>
      <c r="I943" s="234">
        <v>933</v>
      </c>
      <c r="J943" s="234">
        <v>0.96860393960845337</v>
      </c>
    </row>
    <row r="944" spans="4:10" ht="14.4" x14ac:dyDescent="0.3">
      <c r="D944" s="193"/>
      <c r="E944" s="234">
        <v>934</v>
      </c>
      <c r="F944" s="234">
        <v>0.99760677431018208</v>
      </c>
      <c r="G944" s="193"/>
      <c r="H944" s="234"/>
      <c r="I944" s="234">
        <v>934</v>
      </c>
      <c r="J944" s="234">
        <v>1.0071555724494814</v>
      </c>
    </row>
    <row r="945" spans="4:10" ht="14.4" x14ac:dyDescent="0.3">
      <c r="D945" s="193"/>
      <c r="E945" s="234">
        <v>935</v>
      </c>
      <c r="F945" s="234">
        <v>0.98033732487925163</v>
      </c>
      <c r="G945" s="193"/>
      <c r="H945" s="234"/>
      <c r="I945" s="234">
        <v>935</v>
      </c>
      <c r="J945" s="234">
        <v>1.0118385038743416</v>
      </c>
    </row>
    <row r="946" spans="4:10" ht="14.4" x14ac:dyDescent="0.3">
      <c r="D946" s="193"/>
      <c r="E946" s="234">
        <v>936</v>
      </c>
      <c r="F946" s="234">
        <v>0.98886550267223616</v>
      </c>
      <c r="G946" s="193"/>
      <c r="H946" s="234"/>
      <c r="I946" s="234">
        <v>936</v>
      </c>
      <c r="J946" s="234">
        <v>1.0162398821019243</v>
      </c>
    </row>
    <row r="947" spans="4:10" ht="14.4" x14ac:dyDescent="0.3">
      <c r="D947" s="193"/>
      <c r="E947" s="234">
        <v>937</v>
      </c>
      <c r="F947" s="234">
        <v>1.0103146948283928</v>
      </c>
      <c r="G947" s="193"/>
      <c r="H947" s="234"/>
      <c r="I947" s="234">
        <v>937</v>
      </c>
      <c r="J947" s="234">
        <v>0.99813324124327985</v>
      </c>
    </row>
    <row r="948" spans="4:10" ht="14.4" x14ac:dyDescent="0.3">
      <c r="D948" s="193"/>
      <c r="E948" s="234">
        <v>938</v>
      </c>
      <c r="F948" s="234">
        <v>0.9978691934574162</v>
      </c>
      <c r="G948" s="193"/>
      <c r="H948" s="234"/>
      <c r="I948" s="234">
        <v>938</v>
      </c>
      <c r="J948" s="234">
        <v>1.005516303108164</v>
      </c>
    </row>
    <row r="949" spans="4:10" ht="14.4" x14ac:dyDescent="0.3">
      <c r="D949" s="193"/>
      <c r="E949" s="234">
        <v>939</v>
      </c>
      <c r="F949" s="234">
        <v>1.0012294625977978</v>
      </c>
      <c r="G949" s="193"/>
      <c r="H949" s="234"/>
      <c r="I949" s="234">
        <v>939</v>
      </c>
      <c r="J949" s="234">
        <v>0.99420755989675658</v>
      </c>
    </row>
    <row r="950" spans="4:10" ht="14.4" x14ac:dyDescent="0.3">
      <c r="D950" s="193"/>
      <c r="E950" s="234">
        <v>940</v>
      </c>
      <c r="F950" s="234">
        <v>0.99682739068397264</v>
      </c>
      <c r="G950" s="193"/>
      <c r="H950" s="234"/>
      <c r="I950" s="234">
        <v>940</v>
      </c>
      <c r="J950" s="234">
        <v>1.0015261592534725</v>
      </c>
    </row>
    <row r="951" spans="4:10" ht="14.4" x14ac:dyDescent="0.3">
      <c r="D951" s="193"/>
      <c r="E951" s="234">
        <v>941</v>
      </c>
      <c r="F951" s="234">
        <v>1.0245389230294994</v>
      </c>
      <c r="G951" s="193"/>
      <c r="H951" s="234"/>
      <c r="I951" s="234">
        <v>941</v>
      </c>
      <c r="J951" s="234">
        <v>0.99715744930691497</v>
      </c>
    </row>
    <row r="952" spans="4:10" ht="14.4" x14ac:dyDescent="0.3">
      <c r="D952" s="193"/>
      <c r="E952" s="234">
        <v>942</v>
      </c>
      <c r="F952" s="234">
        <v>0.97520282052021467</v>
      </c>
      <c r="G952" s="193"/>
      <c r="H952" s="234"/>
      <c r="I952" s="234">
        <v>942</v>
      </c>
      <c r="J952" s="234">
        <v>0.99727615525298519</v>
      </c>
    </row>
    <row r="953" spans="4:10" ht="14.4" x14ac:dyDescent="0.3">
      <c r="D953" s="193"/>
      <c r="E953" s="234">
        <v>943</v>
      </c>
      <c r="F953" s="234">
        <v>1.0066696599802185</v>
      </c>
      <c r="G953" s="193"/>
      <c r="H953" s="234"/>
      <c r="I953" s="234">
        <v>943</v>
      </c>
      <c r="J953" s="234">
        <v>1.00059942651283</v>
      </c>
    </row>
    <row r="954" spans="4:10" ht="14.4" x14ac:dyDescent="0.3">
      <c r="D954" s="193"/>
      <c r="E954" s="234">
        <v>944</v>
      </c>
      <c r="F954" s="234">
        <v>0.99048774996620148</v>
      </c>
      <c r="G954" s="193"/>
      <c r="H954" s="234"/>
      <c r="I954" s="234">
        <v>944</v>
      </c>
      <c r="J954" s="234">
        <v>1.0097280604192811</v>
      </c>
    </row>
    <row r="955" spans="4:10" ht="14.4" x14ac:dyDescent="0.3">
      <c r="D955" s="193"/>
      <c r="E955" s="234">
        <v>945</v>
      </c>
      <c r="F955" s="234">
        <v>0.98322536668318516</v>
      </c>
      <c r="G955" s="193"/>
      <c r="H955" s="234"/>
      <c r="I955" s="234">
        <v>945</v>
      </c>
      <c r="J955" s="234">
        <v>0.99248733810030398</v>
      </c>
    </row>
    <row r="956" spans="4:10" ht="14.4" x14ac:dyDescent="0.3">
      <c r="D956" s="193"/>
      <c r="E956" s="234">
        <v>946</v>
      </c>
      <c r="F956" s="234">
        <v>0.9630032124428558</v>
      </c>
      <c r="G956" s="193"/>
      <c r="H956" s="234"/>
      <c r="I956" s="234">
        <v>946</v>
      </c>
      <c r="J956" s="234">
        <v>0.998414826292917</v>
      </c>
    </row>
    <row r="957" spans="4:10" ht="14.4" x14ac:dyDescent="0.3">
      <c r="D957" s="193"/>
      <c r="E957" s="234">
        <v>947</v>
      </c>
      <c r="F957" s="234">
        <v>0.99833625080445387</v>
      </c>
      <c r="G957" s="193"/>
      <c r="H957" s="234"/>
      <c r="I957" s="234">
        <v>947</v>
      </c>
      <c r="J957" s="234">
        <v>0.9885114192122505</v>
      </c>
    </row>
    <row r="958" spans="4:10" ht="14.4" x14ac:dyDescent="0.3">
      <c r="D958" s="193"/>
      <c r="E958" s="234">
        <v>948</v>
      </c>
      <c r="F958" s="234">
        <v>0.98529538782516601</v>
      </c>
      <c r="G958" s="193"/>
      <c r="H958" s="234"/>
      <c r="I958" s="234">
        <v>948</v>
      </c>
      <c r="J958" s="234">
        <v>0.98133797387873301</v>
      </c>
    </row>
    <row r="959" spans="4:10" ht="14.4" x14ac:dyDescent="0.3">
      <c r="D959" s="193"/>
      <c r="E959" s="234">
        <v>949</v>
      </c>
      <c r="F959" s="234">
        <v>1.0263888109198234</v>
      </c>
      <c r="G959" s="193"/>
      <c r="H959" s="234"/>
      <c r="I959" s="234">
        <v>949</v>
      </c>
      <c r="J959" s="234">
        <v>0.98714224881127488</v>
      </c>
    </row>
    <row r="960" spans="4:10" ht="14.4" x14ac:dyDescent="0.3">
      <c r="D960" s="193"/>
      <c r="E960" s="234">
        <v>950</v>
      </c>
      <c r="F960" s="234">
        <v>0.96965226825062356</v>
      </c>
      <c r="G960" s="193"/>
      <c r="H960" s="234"/>
      <c r="I960" s="234">
        <v>950</v>
      </c>
      <c r="J960" s="234">
        <v>1.0143150788251734</v>
      </c>
    </row>
    <row r="961" spans="4:10" ht="14.4" x14ac:dyDescent="0.3">
      <c r="D961" s="193"/>
      <c r="E961" s="234">
        <v>951</v>
      </c>
      <c r="F961" s="234">
        <v>0.99005333560545594</v>
      </c>
      <c r="G961" s="193"/>
      <c r="H961" s="234"/>
      <c r="I961" s="234">
        <v>951</v>
      </c>
      <c r="J961" s="234">
        <v>1.0074177171874739</v>
      </c>
    </row>
    <row r="962" spans="4:10" ht="14.4" x14ac:dyDescent="0.3">
      <c r="D962" s="193"/>
      <c r="E962" s="234">
        <v>952</v>
      </c>
      <c r="F962" s="234">
        <v>1.007763796522555</v>
      </c>
      <c r="G962" s="193"/>
      <c r="H962" s="234"/>
      <c r="I962" s="234">
        <v>952</v>
      </c>
      <c r="J962" s="234">
        <v>1.0200040668730459</v>
      </c>
    </row>
    <row r="963" spans="4:10" ht="14.4" x14ac:dyDescent="0.3">
      <c r="D963" s="193"/>
      <c r="E963" s="234">
        <v>953</v>
      </c>
      <c r="F963" s="234">
        <v>0.99745164687495358</v>
      </c>
      <c r="G963" s="193"/>
      <c r="H963" s="234"/>
      <c r="I963" s="234">
        <v>953</v>
      </c>
      <c r="J963" s="234">
        <v>1.0258226239963264</v>
      </c>
    </row>
    <row r="964" spans="4:10" ht="14.4" x14ac:dyDescent="0.3">
      <c r="D964" s="193"/>
      <c r="E964" s="234">
        <v>954</v>
      </c>
      <c r="F964" s="234">
        <v>0.96542262119680444</v>
      </c>
      <c r="G964" s="193"/>
      <c r="H964" s="234"/>
      <c r="I964" s="234">
        <v>954</v>
      </c>
      <c r="J964" s="234">
        <v>1.0028244589499038</v>
      </c>
    </row>
    <row r="965" spans="4:10" ht="14.4" x14ac:dyDescent="0.3">
      <c r="D965" s="193"/>
      <c r="E965" s="234">
        <v>955</v>
      </c>
      <c r="F965" s="234">
        <v>0.9889562807701181</v>
      </c>
      <c r="G965" s="193"/>
      <c r="H965" s="234"/>
      <c r="I965" s="234">
        <v>955</v>
      </c>
      <c r="J965" s="234">
        <v>0.97627258672211403</v>
      </c>
    </row>
    <row r="966" spans="4:10" ht="14.4" x14ac:dyDescent="0.3">
      <c r="D966" s="193"/>
      <c r="E966" s="234">
        <v>956</v>
      </c>
      <c r="F966" s="234">
        <v>1.0001769765301007</v>
      </c>
      <c r="G966" s="193"/>
      <c r="H966" s="234"/>
      <c r="I966" s="234">
        <v>956</v>
      </c>
      <c r="J966" s="234">
        <v>0.99502286032739096</v>
      </c>
    </row>
    <row r="967" spans="4:10" ht="14.4" x14ac:dyDescent="0.3">
      <c r="D967" s="193"/>
      <c r="E967" s="234">
        <v>957</v>
      </c>
      <c r="F967" s="234">
        <v>0.97692399201904923</v>
      </c>
      <c r="G967" s="193"/>
      <c r="H967" s="234"/>
      <c r="I967" s="234">
        <v>957</v>
      </c>
      <c r="J967" s="234">
        <v>1.025458738141251</v>
      </c>
    </row>
    <row r="968" spans="4:10" ht="14.4" x14ac:dyDescent="0.3">
      <c r="D968" s="193"/>
      <c r="E968" s="234">
        <v>958</v>
      </c>
      <c r="F968" s="234">
        <v>1.0243783933334933</v>
      </c>
      <c r="G968" s="193"/>
      <c r="H968" s="234"/>
      <c r="I968" s="234">
        <v>958</v>
      </c>
      <c r="J968" s="234">
        <v>1.0138415751316268</v>
      </c>
    </row>
    <row r="969" spans="4:10" ht="14.4" x14ac:dyDescent="0.3">
      <c r="D969" s="193"/>
      <c r="E969" s="234">
        <v>959</v>
      </c>
      <c r="F969" s="234">
        <v>1.0036652320419932</v>
      </c>
      <c r="G969" s="193"/>
      <c r="H969" s="234"/>
      <c r="I969" s="234">
        <v>959</v>
      </c>
      <c r="J969" s="234">
        <v>0.97584911872408087</v>
      </c>
    </row>
    <row r="970" spans="4:10" ht="14.4" x14ac:dyDescent="0.3">
      <c r="D970" s="193"/>
      <c r="E970" s="234">
        <v>960</v>
      </c>
      <c r="F970" s="234">
        <v>1.0310167622313056</v>
      </c>
      <c r="G970" s="193"/>
      <c r="H970" s="234"/>
      <c r="I970" s="234">
        <v>960</v>
      </c>
      <c r="J970" s="234">
        <v>0.9919361945731574</v>
      </c>
    </row>
    <row r="971" spans="4:10" ht="14.4" x14ac:dyDescent="0.3">
      <c r="D971" s="193"/>
      <c r="E971" s="234">
        <v>961</v>
      </c>
      <c r="F971" s="234">
        <v>1.010991516395886</v>
      </c>
      <c r="G971" s="193"/>
      <c r="H971" s="234"/>
      <c r="I971" s="234">
        <v>961</v>
      </c>
      <c r="J971" s="234">
        <v>1.0012656576718117</v>
      </c>
    </row>
    <row r="972" spans="4:10" ht="14.4" x14ac:dyDescent="0.3">
      <c r="D972" s="193"/>
      <c r="E972" s="234">
        <v>962</v>
      </c>
      <c r="F972" s="234">
        <v>0.99454939852765045</v>
      </c>
      <c r="G972" s="193"/>
      <c r="H972" s="234"/>
      <c r="I972" s="234">
        <v>962</v>
      </c>
      <c r="J972" s="234">
        <v>1.0360885174462575</v>
      </c>
    </row>
    <row r="973" spans="4:10" ht="14.4" x14ac:dyDescent="0.3">
      <c r="D973" s="193"/>
      <c r="E973" s="234">
        <v>963</v>
      </c>
      <c r="F973" s="234">
        <v>1.0028664853283413</v>
      </c>
      <c r="G973" s="193"/>
      <c r="H973" s="234"/>
      <c r="I973" s="234">
        <v>963</v>
      </c>
      <c r="J973" s="234">
        <v>1.0124945955167719</v>
      </c>
    </row>
    <row r="974" spans="4:10" ht="14.4" x14ac:dyDescent="0.3">
      <c r="D974" s="193"/>
      <c r="E974" s="234">
        <v>964</v>
      </c>
      <c r="F974" s="234">
        <v>1.0091707157147871</v>
      </c>
      <c r="G974" s="193"/>
      <c r="H974" s="234"/>
      <c r="I974" s="234">
        <v>964</v>
      </c>
      <c r="J974" s="234">
        <v>1.0086751313820739</v>
      </c>
    </row>
    <row r="975" spans="4:10" ht="14.4" x14ac:dyDescent="0.3">
      <c r="D975" s="193"/>
      <c r="E975" s="234">
        <v>965</v>
      </c>
      <c r="F975" s="234">
        <v>0.99754288509102973</v>
      </c>
      <c r="G975" s="193"/>
      <c r="H975" s="234"/>
      <c r="I975" s="234">
        <v>965</v>
      </c>
      <c r="J975" s="234">
        <v>1.0242356745058054</v>
      </c>
    </row>
    <row r="976" spans="4:10" ht="14.4" x14ac:dyDescent="0.3">
      <c r="D976" s="193"/>
      <c r="E976" s="234">
        <v>966</v>
      </c>
      <c r="F976" s="234">
        <v>1.0186374048066875</v>
      </c>
      <c r="G976" s="193"/>
      <c r="H976" s="234"/>
      <c r="I976" s="234">
        <v>966</v>
      </c>
      <c r="J976" s="234">
        <v>0.99508815646675941</v>
      </c>
    </row>
    <row r="977" spans="4:10" ht="14.4" x14ac:dyDescent="0.3">
      <c r="D977" s="193"/>
      <c r="E977" s="234">
        <v>967</v>
      </c>
      <c r="F977" s="234">
        <v>1.0111828001737149</v>
      </c>
      <c r="G977" s="193"/>
      <c r="H977" s="234"/>
      <c r="I977" s="234">
        <v>967</v>
      </c>
      <c r="J977" s="234">
        <v>0.99088358659265252</v>
      </c>
    </row>
    <row r="978" spans="4:10" ht="14.4" x14ac:dyDescent="0.3">
      <c r="D978" s="193"/>
      <c r="E978" s="234">
        <v>968</v>
      </c>
      <c r="F978" s="234">
        <v>0.98117986709126814</v>
      </c>
      <c r="G978" s="193"/>
      <c r="H978" s="234"/>
      <c r="I978" s="234">
        <v>968</v>
      </c>
      <c r="J978" s="234">
        <v>1.0105260640537639</v>
      </c>
    </row>
    <row r="979" spans="4:10" ht="14.4" x14ac:dyDescent="0.3">
      <c r="D979" s="193"/>
      <c r="E979" s="234">
        <v>969</v>
      </c>
      <c r="F979" s="234">
        <v>0.97820210603509783</v>
      </c>
      <c r="G979" s="193"/>
      <c r="H979" s="234"/>
      <c r="I979" s="234">
        <v>969</v>
      </c>
      <c r="J979" s="234">
        <v>1.0245481565525529</v>
      </c>
    </row>
    <row r="980" spans="4:10" ht="14.4" x14ac:dyDescent="0.3">
      <c r="D980" s="193"/>
      <c r="E980" s="234">
        <v>970</v>
      </c>
      <c r="F980" s="234">
        <v>0.98004410296953082</v>
      </c>
      <c r="G980" s="193"/>
      <c r="H980" s="234"/>
      <c r="I980" s="234">
        <v>970</v>
      </c>
      <c r="J980" s="234">
        <v>1.0068430172909495</v>
      </c>
    </row>
    <row r="981" spans="4:10" ht="14.4" x14ac:dyDescent="0.3">
      <c r="D981" s="193"/>
      <c r="E981" s="234">
        <v>971</v>
      </c>
      <c r="F981" s="234">
        <v>0.98499099113114164</v>
      </c>
      <c r="G981" s="193"/>
      <c r="H981" s="234"/>
      <c r="I981" s="234">
        <v>971</v>
      </c>
      <c r="J981" s="234">
        <v>0.97504784238947462</v>
      </c>
    </row>
    <row r="982" spans="4:10" ht="14.4" x14ac:dyDescent="0.3">
      <c r="D982" s="193"/>
      <c r="E982" s="234">
        <v>972</v>
      </c>
      <c r="F982" s="234">
        <v>0.97818474766646113</v>
      </c>
      <c r="G982" s="193"/>
      <c r="H982" s="234"/>
      <c r="I982" s="234">
        <v>972</v>
      </c>
      <c r="J982" s="234">
        <v>1.0145192992754253</v>
      </c>
    </row>
    <row r="983" spans="4:10" ht="14.4" x14ac:dyDescent="0.3">
      <c r="D983" s="193"/>
      <c r="E983" s="234">
        <v>973</v>
      </c>
      <c r="F983" s="234">
        <v>1.0150071193260666</v>
      </c>
      <c r="G983" s="193"/>
      <c r="H983" s="234"/>
      <c r="I983" s="234">
        <v>973</v>
      </c>
      <c r="J983" s="234">
        <v>1.0083668449347905</v>
      </c>
    </row>
    <row r="984" spans="4:10" ht="14.4" x14ac:dyDescent="0.3">
      <c r="D984" s="193"/>
      <c r="E984" s="234">
        <v>974</v>
      </c>
      <c r="F984" s="234">
        <v>1.0109679139932504</v>
      </c>
      <c r="G984" s="193"/>
      <c r="H984" s="234"/>
      <c r="I984" s="234">
        <v>974</v>
      </c>
      <c r="J984" s="234">
        <v>0.9888015913462872</v>
      </c>
    </row>
    <row r="985" spans="4:10" ht="14.4" x14ac:dyDescent="0.3">
      <c r="D985" s="193"/>
      <c r="E985" s="234">
        <v>975</v>
      </c>
      <c r="F985" s="234">
        <v>1.0020834296058092</v>
      </c>
      <c r="G985" s="193"/>
      <c r="H985" s="234"/>
      <c r="I985" s="234">
        <v>975</v>
      </c>
      <c r="J985" s="234">
        <v>1.0310551228239915</v>
      </c>
    </row>
    <row r="986" spans="4:10" ht="14.4" x14ac:dyDescent="0.3">
      <c r="D986" s="193"/>
      <c r="E986" s="234">
        <v>976</v>
      </c>
      <c r="F986" s="234">
        <v>0.99544526782525322</v>
      </c>
      <c r="G986" s="193"/>
      <c r="H986" s="234"/>
      <c r="I986" s="234">
        <v>976</v>
      </c>
      <c r="J986" s="234">
        <v>0.97525124507475047</v>
      </c>
    </row>
    <row r="987" spans="4:10" ht="14.4" x14ac:dyDescent="0.3">
      <c r="D987" s="193"/>
      <c r="E987" s="234">
        <v>977</v>
      </c>
      <c r="F987" s="234">
        <v>1.0086117811488036</v>
      </c>
      <c r="G987" s="193"/>
      <c r="H987" s="234"/>
      <c r="I987" s="234">
        <v>977</v>
      </c>
      <c r="J987" s="234">
        <v>1.0128521162413306</v>
      </c>
    </row>
    <row r="988" spans="4:10" ht="14.4" x14ac:dyDescent="0.3">
      <c r="D988" s="193"/>
      <c r="E988" s="234">
        <v>978</v>
      </c>
      <c r="F988" s="234">
        <v>1.014266064833131</v>
      </c>
      <c r="G988" s="193"/>
      <c r="H988" s="234"/>
      <c r="I988" s="234">
        <v>978</v>
      </c>
      <c r="J988" s="234">
        <v>0.9886454174909185</v>
      </c>
    </row>
    <row r="989" spans="4:10" ht="14.4" x14ac:dyDescent="0.3">
      <c r="D989" s="193"/>
      <c r="E989" s="234">
        <v>979</v>
      </c>
      <c r="F989" s="234">
        <v>1.006169418078229</v>
      </c>
      <c r="G989" s="193"/>
      <c r="H989" s="234"/>
      <c r="I989" s="234">
        <v>979</v>
      </c>
      <c r="J989" s="234">
        <v>1.0165212141860847</v>
      </c>
    </row>
    <row r="990" spans="4:10" ht="14.4" x14ac:dyDescent="0.3">
      <c r="D990" s="193"/>
      <c r="E990" s="234">
        <v>980</v>
      </c>
      <c r="F990" s="234">
        <v>0.95489226772736935</v>
      </c>
      <c r="G990" s="193"/>
      <c r="H990" s="234"/>
      <c r="I990" s="234">
        <v>980</v>
      </c>
      <c r="J990" s="234">
        <v>0.96201058639794845</v>
      </c>
    </row>
    <row r="991" spans="4:10" ht="14.4" x14ac:dyDescent="0.3">
      <c r="D991" s="193"/>
      <c r="E991" s="234">
        <v>981</v>
      </c>
      <c r="F991" s="234">
        <v>0.97137955813735177</v>
      </c>
      <c r="G991" s="193"/>
      <c r="H991" s="234"/>
      <c r="I991" s="234">
        <v>981</v>
      </c>
      <c r="J991" s="234">
        <v>1.0100281239514683</v>
      </c>
    </row>
    <row r="992" spans="4:10" ht="14.4" x14ac:dyDescent="0.3">
      <c r="D992" s="193"/>
      <c r="E992" s="234">
        <v>982</v>
      </c>
      <c r="F992" s="234">
        <v>1.007896599568789</v>
      </c>
      <c r="G992" s="193"/>
      <c r="H992" s="234"/>
      <c r="I992" s="234">
        <v>982</v>
      </c>
      <c r="J992" s="234">
        <v>0.99085728127304307</v>
      </c>
    </row>
    <row r="993" spans="4:10" ht="14.4" x14ac:dyDescent="0.3">
      <c r="D993" s="193"/>
      <c r="E993" s="234">
        <v>983</v>
      </c>
      <c r="F993" s="234">
        <v>0.99105312181113392</v>
      </c>
      <c r="G993" s="193"/>
      <c r="H993" s="234"/>
      <c r="I993" s="234">
        <v>983</v>
      </c>
      <c r="J993" s="234">
        <v>1.0260428539812891</v>
      </c>
    </row>
    <row r="994" spans="4:10" ht="14.4" x14ac:dyDescent="0.3">
      <c r="D994" s="193"/>
      <c r="E994" s="234">
        <v>984</v>
      </c>
      <c r="F994" s="234">
        <v>0.99425710175549653</v>
      </c>
      <c r="G994" s="193"/>
      <c r="H994" s="234"/>
      <c r="I994" s="234">
        <v>984</v>
      </c>
      <c r="J994" s="234">
        <v>1.0335436361495998</v>
      </c>
    </row>
    <row r="995" spans="4:10" ht="14.4" x14ac:dyDescent="0.3">
      <c r="D995" s="193"/>
      <c r="E995" s="234">
        <v>985</v>
      </c>
      <c r="F995" s="234">
        <v>0.97570682332461811</v>
      </c>
      <c r="G995" s="193"/>
      <c r="H995" s="234"/>
      <c r="I995" s="234">
        <v>985</v>
      </c>
      <c r="J995" s="234">
        <v>1.0077873535363404</v>
      </c>
    </row>
    <row r="996" spans="4:10" ht="14.4" x14ac:dyDescent="0.3">
      <c r="D996" s="193"/>
      <c r="E996" s="234">
        <v>986</v>
      </c>
      <c r="F996" s="234">
        <v>1.0205790958108807</v>
      </c>
      <c r="G996" s="193"/>
      <c r="H996" s="234"/>
      <c r="I996" s="234">
        <v>986</v>
      </c>
      <c r="J996" s="234">
        <v>0.94363189542590642</v>
      </c>
    </row>
    <row r="997" spans="4:10" ht="14.4" x14ac:dyDescent="0.3">
      <c r="D997" s="193"/>
      <c r="E997" s="234">
        <v>987</v>
      </c>
      <c r="F997" s="234">
        <v>0.99952546469697034</v>
      </c>
      <c r="G997" s="193"/>
      <c r="H997" s="234"/>
      <c r="I997" s="234">
        <v>987</v>
      </c>
      <c r="J997" s="234">
        <v>1.0342357056184084</v>
      </c>
    </row>
    <row r="998" spans="4:10" ht="14.4" x14ac:dyDescent="0.3">
      <c r="D998" s="193"/>
      <c r="E998" s="234">
        <v>988</v>
      </c>
      <c r="F998" s="234">
        <v>0.98452916781064281</v>
      </c>
      <c r="G998" s="193"/>
      <c r="H998" s="234"/>
      <c r="I998" s="234">
        <v>988</v>
      </c>
      <c r="J998" s="234">
        <v>1.0163709260239955</v>
      </c>
    </row>
    <row r="999" spans="4:10" ht="14.4" x14ac:dyDescent="0.3">
      <c r="D999" s="193"/>
      <c r="E999" s="234">
        <v>989</v>
      </c>
      <c r="F999" s="234">
        <v>0.9953740708851615</v>
      </c>
      <c r="G999" s="193"/>
      <c r="H999" s="234"/>
      <c r="I999" s="234">
        <v>989</v>
      </c>
      <c r="J999" s="234">
        <v>1.0139466772482717</v>
      </c>
    </row>
    <row r="1000" spans="4:10" ht="14.4" x14ac:dyDescent="0.3">
      <c r="D1000" s="193"/>
      <c r="E1000" s="234">
        <v>990</v>
      </c>
      <c r="F1000" s="234">
        <v>0.97154587721318508</v>
      </c>
      <c r="G1000" s="193"/>
      <c r="H1000" s="234"/>
      <c r="I1000" s="234">
        <v>990</v>
      </c>
      <c r="J1000" s="234">
        <v>0.97691985606364729</v>
      </c>
    </row>
    <row r="1001" spans="4:10" ht="14.4" x14ac:dyDescent="0.3">
      <c r="D1001" s="193"/>
      <c r="E1001" s="234">
        <v>991</v>
      </c>
      <c r="F1001" s="234">
        <v>1.0034685039313365</v>
      </c>
      <c r="G1001" s="193"/>
      <c r="H1001" s="234"/>
      <c r="I1001" s="234">
        <v>991</v>
      </c>
      <c r="J1001" s="234">
        <v>0.99594027408185515</v>
      </c>
    </row>
    <row r="1002" spans="4:10" ht="14.4" x14ac:dyDescent="0.3">
      <c r="D1002" s="193"/>
      <c r="E1002" s="234">
        <v>992</v>
      </c>
      <c r="F1002" s="234">
        <v>0.99498723063620664</v>
      </c>
      <c r="G1002" s="193"/>
      <c r="H1002" s="234"/>
      <c r="I1002" s="234">
        <v>992</v>
      </c>
      <c r="J1002" s="234">
        <v>0.98908557819271081</v>
      </c>
    </row>
    <row r="1003" spans="4:10" ht="14.4" x14ac:dyDescent="0.3">
      <c r="D1003" s="193"/>
      <c r="E1003" s="234">
        <v>993</v>
      </c>
      <c r="F1003" s="234">
        <v>1.0140732389011851</v>
      </c>
      <c r="G1003" s="193"/>
      <c r="H1003" s="234"/>
      <c r="I1003" s="234">
        <v>993</v>
      </c>
      <c r="J1003" s="234">
        <v>1.0153934329619612</v>
      </c>
    </row>
    <row r="1004" spans="4:10" ht="14.4" x14ac:dyDescent="0.3">
      <c r="D1004" s="193"/>
      <c r="E1004" s="234">
        <v>994</v>
      </c>
      <c r="F1004" s="234">
        <v>1.0145941429171708</v>
      </c>
      <c r="G1004" s="193"/>
      <c r="H1004" s="234"/>
      <c r="I1004" s="234">
        <v>994</v>
      </c>
      <c r="J1004" s="234">
        <v>1.0180527434605835</v>
      </c>
    </row>
    <row r="1005" spans="4:10" ht="14.4" x14ac:dyDescent="0.3">
      <c r="D1005" s="193"/>
      <c r="E1005" s="234">
        <v>995</v>
      </c>
      <c r="F1005" s="234">
        <v>0.98257780300200814</v>
      </c>
      <c r="G1005" s="193"/>
      <c r="H1005" s="234"/>
      <c r="I1005" s="234">
        <v>995</v>
      </c>
      <c r="J1005" s="234">
        <v>0.97479617898897031</v>
      </c>
    </row>
    <row r="1006" spans="4:10" ht="14.4" x14ac:dyDescent="0.3">
      <c r="D1006" s="193"/>
      <c r="E1006" s="234">
        <v>996</v>
      </c>
      <c r="F1006" s="234">
        <v>0.97770259918941294</v>
      </c>
      <c r="G1006" s="193"/>
      <c r="H1006" s="234"/>
      <c r="I1006" s="234">
        <v>996</v>
      </c>
      <c r="J1006" s="234">
        <v>0.9972120872805148</v>
      </c>
    </row>
    <row r="1007" spans="4:10" ht="14.4" x14ac:dyDescent="0.3">
      <c r="D1007" s="193"/>
      <c r="E1007" s="234">
        <v>997</v>
      </c>
      <c r="F1007" s="234">
        <v>0.9922699058297958</v>
      </c>
      <c r="G1007" s="193"/>
      <c r="H1007" s="234"/>
      <c r="I1007" s="234">
        <v>997</v>
      </c>
      <c r="J1007" s="234">
        <v>1.0215710354361016</v>
      </c>
    </row>
    <row r="1008" spans="4:10" ht="14.4" x14ac:dyDescent="0.3">
      <c r="D1008" s="193"/>
      <c r="E1008" s="234">
        <v>998</v>
      </c>
      <c r="F1008" s="234">
        <v>0.98337503527318204</v>
      </c>
      <c r="G1008" s="193"/>
      <c r="H1008" s="234"/>
      <c r="I1008" s="234">
        <v>998</v>
      </c>
      <c r="J1008" s="234">
        <v>0.98617210998614224</v>
      </c>
    </row>
    <row r="1009" spans="4:10" ht="14.4" x14ac:dyDescent="0.3">
      <c r="D1009" s="193"/>
      <c r="E1009" s="234">
        <v>999</v>
      </c>
      <c r="F1009" s="234">
        <v>1.0079649171081935</v>
      </c>
      <c r="G1009" s="193"/>
      <c r="H1009" s="234"/>
      <c r="I1009" s="234">
        <v>999</v>
      </c>
      <c r="J1009" s="234">
        <v>0.96953017003856135</v>
      </c>
    </row>
    <row r="1010" spans="4:10" ht="14.4" x14ac:dyDescent="0.3">
      <c r="D1010" s="193"/>
      <c r="E1010" s="234">
        <v>1000</v>
      </c>
      <c r="F1010" s="234">
        <v>1.0044749083056659</v>
      </c>
      <c r="G1010" s="193"/>
      <c r="H1010" s="234"/>
      <c r="I1010" s="234">
        <v>1000</v>
      </c>
      <c r="J1010" s="234">
        <v>0.96758577570570059</v>
      </c>
    </row>
    <row r="1011" spans="4:10" ht="14.4" x14ac:dyDescent="0.3">
      <c r="D1011" s="193"/>
      <c r="E1011" s="234"/>
      <c r="F1011" s="234"/>
      <c r="G1011" s="193"/>
      <c r="H1011" s="234"/>
      <c r="I1011" s="234"/>
      <c r="J1011" s="234"/>
    </row>
    <row r="1012" spans="4:10" ht="14.4" x14ac:dyDescent="0.3">
      <c r="D1012" s="193"/>
      <c r="E1012" s="234"/>
      <c r="F1012" s="234"/>
      <c r="G1012" s="193"/>
      <c r="H1012" s="234"/>
      <c r="I1012" s="234"/>
      <c r="J1012" s="234"/>
    </row>
    <row r="1013" spans="4:10" ht="14.4" x14ac:dyDescent="0.3">
      <c r="D1013" s="193"/>
      <c r="E1013" s="234"/>
      <c r="F1013" s="234"/>
      <c r="G1013" s="193"/>
      <c r="H1013" s="234"/>
      <c r="I1013" s="234"/>
      <c r="J1013" s="234"/>
    </row>
    <row r="1014" spans="4:10" ht="14.4" x14ac:dyDescent="0.3">
      <c r="D1014" s="193"/>
      <c r="E1014" s="234"/>
      <c r="F1014" s="234"/>
      <c r="G1014" s="193"/>
      <c r="H1014" s="234"/>
      <c r="I1014" s="234"/>
      <c r="J1014" s="234"/>
    </row>
    <row r="1015" spans="4:10" ht="14.4" x14ac:dyDescent="0.3">
      <c r="D1015" s="193"/>
      <c r="E1015" s="234"/>
      <c r="F1015" s="234"/>
      <c r="G1015" s="193"/>
      <c r="H1015" s="234"/>
      <c r="I1015" s="234"/>
      <c r="J1015" s="234"/>
    </row>
    <row r="1016" spans="4:10" ht="14.4" x14ac:dyDescent="0.3">
      <c r="D1016" s="193"/>
      <c r="E1016" s="234"/>
      <c r="F1016" s="234"/>
      <c r="G1016" s="193"/>
      <c r="H1016" s="234"/>
      <c r="I1016" s="234"/>
      <c r="J1016" s="234"/>
    </row>
    <row r="1017" spans="4:10" ht="14.4" x14ac:dyDescent="0.3">
      <c r="D1017" s="193"/>
      <c r="E1017" s="234"/>
      <c r="F1017" s="234"/>
      <c r="G1017" s="193"/>
      <c r="H1017" s="234"/>
      <c r="I1017" s="234"/>
      <c r="J1017" s="234"/>
    </row>
    <row r="1018" spans="4:10" ht="14.4" x14ac:dyDescent="0.3">
      <c r="D1018" s="193"/>
      <c r="E1018" s="234"/>
      <c r="F1018" s="234"/>
      <c r="G1018" s="193"/>
      <c r="H1018" s="234"/>
      <c r="I1018" s="234"/>
      <c r="J1018" s="234"/>
    </row>
    <row r="1019" spans="4:10" ht="14.4" x14ac:dyDescent="0.3">
      <c r="D1019" s="193"/>
      <c r="E1019" s="234"/>
      <c r="F1019" s="234"/>
      <c r="G1019" s="193"/>
      <c r="H1019" s="234"/>
      <c r="I1019" s="234"/>
      <c r="J1019" s="234"/>
    </row>
    <row r="1020" spans="4:10" ht="14.4" x14ac:dyDescent="0.3">
      <c r="D1020" s="193"/>
      <c r="E1020" s="234"/>
      <c r="F1020" s="234"/>
      <c r="G1020" s="193"/>
      <c r="H1020" s="234"/>
      <c r="I1020" s="234"/>
      <c r="J1020" s="234"/>
    </row>
    <row r="1021" spans="4:10" ht="14.4" x14ac:dyDescent="0.3">
      <c r="D1021" s="193"/>
      <c r="E1021" s="234"/>
      <c r="F1021" s="234"/>
      <c r="G1021" s="193"/>
      <c r="H1021" s="234"/>
      <c r="I1021" s="234"/>
      <c r="J1021" s="234"/>
    </row>
    <row r="1022" spans="4:10" ht="14.4" x14ac:dyDescent="0.3">
      <c r="D1022" s="193"/>
      <c r="E1022" s="234"/>
      <c r="F1022" s="234"/>
      <c r="G1022" s="193"/>
      <c r="H1022" s="234"/>
      <c r="I1022" s="234"/>
      <c r="J1022" s="234"/>
    </row>
    <row r="1023" spans="4:10" ht="14.4" x14ac:dyDescent="0.3">
      <c r="D1023" s="193"/>
      <c r="E1023" s="234"/>
      <c r="F1023" s="234"/>
      <c r="G1023" s="193"/>
      <c r="H1023" s="234"/>
      <c r="I1023" s="234"/>
      <c r="J1023" s="234"/>
    </row>
    <row r="1024" spans="4:10" ht="14.4" x14ac:dyDescent="0.3">
      <c r="D1024" s="193"/>
      <c r="E1024" s="234"/>
      <c r="F1024" s="234"/>
      <c r="G1024" s="193"/>
      <c r="H1024" s="234"/>
      <c r="I1024" s="234"/>
      <c r="J1024" s="234"/>
    </row>
    <row r="1025" spans="4:7" ht="14.4" x14ac:dyDescent="0.3">
      <c r="D1025" s="193"/>
      <c r="E1025" s="234"/>
      <c r="F1025" s="234"/>
      <c r="G1025" s="193"/>
    </row>
    <row r="1026" spans="4:7" ht="14.4" x14ac:dyDescent="0.3">
      <c r="D1026" s="193"/>
      <c r="E1026" s="234"/>
      <c r="F1026" s="234"/>
      <c r="G1026" s="193"/>
    </row>
    <row r="1027" spans="4:7" ht="14.4" x14ac:dyDescent="0.3">
      <c r="D1027" s="193"/>
      <c r="E1027" s="234"/>
      <c r="F1027" s="234"/>
      <c r="G1027" s="193"/>
    </row>
    <row r="1028" spans="4:7" ht="14.4" x14ac:dyDescent="0.3">
      <c r="D1028" s="193"/>
      <c r="E1028" s="234"/>
      <c r="F1028" s="234"/>
      <c r="G1028" s="193"/>
    </row>
    <row r="1029" spans="4:7" ht="14.4" x14ac:dyDescent="0.3">
      <c r="D1029" s="193"/>
      <c r="E1029" s="234"/>
      <c r="F1029" s="234"/>
      <c r="G1029" s="193"/>
    </row>
    <row r="1030" spans="4:7" ht="14.4" x14ac:dyDescent="0.3">
      <c r="D1030" s="193"/>
      <c r="E1030" s="234"/>
      <c r="F1030" s="234"/>
      <c r="G1030" s="193"/>
    </row>
    <row r="1031" spans="4:7" ht="14.4" x14ac:dyDescent="0.3">
      <c r="D1031" s="193"/>
      <c r="E1031" s="234"/>
      <c r="F1031" s="234"/>
      <c r="G1031" s="193"/>
    </row>
    <row r="1032" spans="4:7" ht="14.4" x14ac:dyDescent="0.3">
      <c r="D1032" s="193"/>
      <c r="E1032" s="234"/>
      <c r="F1032" s="234"/>
      <c r="G1032" s="193"/>
    </row>
    <row r="1033" spans="4:7" ht="14.4" x14ac:dyDescent="0.3">
      <c r="D1033" s="193"/>
      <c r="E1033" s="234"/>
      <c r="F1033" s="234"/>
      <c r="G1033" s="193"/>
    </row>
    <row r="1034" spans="4:7" ht="14.4" x14ac:dyDescent="0.3">
      <c r="D1034" s="193"/>
      <c r="E1034" s="234"/>
      <c r="F1034" s="234"/>
      <c r="G1034" s="193"/>
    </row>
    <row r="1035" spans="4:7" ht="14.4" x14ac:dyDescent="0.3">
      <c r="D1035" s="193"/>
      <c r="E1035" s="234"/>
      <c r="F1035" s="234"/>
      <c r="G1035" s="193"/>
    </row>
    <row r="1036" spans="4:7" ht="14.4" x14ac:dyDescent="0.3">
      <c r="D1036" s="193"/>
      <c r="E1036" s="234"/>
      <c r="F1036" s="234"/>
      <c r="G1036" s="193"/>
    </row>
    <row r="1037" spans="4:7" ht="14.4" x14ac:dyDescent="0.3">
      <c r="D1037" s="193"/>
      <c r="E1037" s="234"/>
      <c r="F1037" s="234"/>
      <c r="G1037" s="193"/>
    </row>
    <row r="1038" spans="4:7" ht="14.4" x14ac:dyDescent="0.3">
      <c r="D1038" s="193"/>
      <c r="E1038" s="234"/>
      <c r="F1038" s="234"/>
      <c r="G1038" s="193"/>
    </row>
    <row r="1039" spans="4:7" ht="14.4" x14ac:dyDescent="0.3">
      <c r="D1039" s="193"/>
      <c r="E1039" s="234"/>
      <c r="F1039" s="234"/>
      <c r="G1039" s="193"/>
    </row>
    <row r="1040" spans="4:7" ht="14.4" x14ac:dyDescent="0.3">
      <c r="D1040" s="193"/>
      <c r="E1040" s="234"/>
      <c r="F1040" s="234"/>
      <c r="G1040" s="193"/>
    </row>
    <row r="1041" spans="4:7" ht="14.4" x14ac:dyDescent="0.3">
      <c r="D1041" s="193"/>
      <c r="E1041" s="234"/>
      <c r="F1041" s="234"/>
      <c r="G1041" s="193"/>
    </row>
    <row r="1042" spans="4:7" ht="14.4" x14ac:dyDescent="0.3">
      <c r="D1042" s="193"/>
      <c r="E1042" s="234"/>
      <c r="F1042" s="234"/>
      <c r="G1042" s="193"/>
    </row>
    <row r="1043" spans="4:7" ht="14.4" x14ac:dyDescent="0.3">
      <c r="D1043" s="193"/>
      <c r="E1043" s="234"/>
      <c r="F1043" s="234"/>
      <c r="G1043" s="193"/>
    </row>
    <row r="1044" spans="4:7" ht="14.4" x14ac:dyDescent="0.3">
      <c r="D1044" s="193"/>
      <c r="E1044" s="234"/>
      <c r="F1044" s="234"/>
      <c r="G1044" s="193"/>
    </row>
    <row r="1045" spans="4:7" ht="14.4" x14ac:dyDescent="0.3">
      <c r="D1045" s="193"/>
      <c r="E1045" s="234"/>
      <c r="F1045" s="234"/>
      <c r="G1045" s="193"/>
    </row>
    <row r="1046" spans="4:7" ht="14.4" x14ac:dyDescent="0.3">
      <c r="D1046" s="193"/>
      <c r="E1046" s="234"/>
      <c r="F1046" s="234"/>
      <c r="G1046" s="193"/>
    </row>
    <row r="1047" spans="4:7" ht="14.4" x14ac:dyDescent="0.3">
      <c r="D1047" s="193"/>
      <c r="E1047" s="234"/>
      <c r="F1047" s="234"/>
      <c r="G1047" s="193"/>
    </row>
    <row r="1048" spans="4:7" ht="14.4" x14ac:dyDescent="0.3">
      <c r="D1048" s="193"/>
      <c r="E1048" s="234"/>
      <c r="F1048" s="234"/>
      <c r="G1048" s="193"/>
    </row>
    <row r="1049" spans="4:7" ht="14.4" x14ac:dyDescent="0.3">
      <c r="D1049" s="193"/>
      <c r="E1049" s="234"/>
      <c r="F1049" s="234"/>
      <c r="G1049" s="193"/>
    </row>
    <row r="1050" spans="4:7" ht="14.4" x14ac:dyDescent="0.3">
      <c r="D1050" s="193"/>
      <c r="E1050" s="234"/>
      <c r="F1050" s="234"/>
      <c r="G1050" s="193"/>
    </row>
    <row r="1051" spans="4:7" ht="14.4" x14ac:dyDescent="0.3">
      <c r="D1051" s="193"/>
      <c r="E1051" s="234"/>
      <c r="F1051" s="234"/>
      <c r="G1051" s="193"/>
    </row>
    <row r="1052" spans="4:7" ht="14.4" x14ac:dyDescent="0.3">
      <c r="D1052" s="193"/>
      <c r="E1052" s="234"/>
      <c r="F1052" s="234"/>
      <c r="G1052" s="193"/>
    </row>
    <row r="1053" spans="4:7" ht="14.4" x14ac:dyDescent="0.3">
      <c r="D1053" s="193"/>
      <c r="E1053" s="234"/>
      <c r="F1053" s="234"/>
      <c r="G1053" s="193"/>
    </row>
    <row r="1054" spans="4:7" ht="14.4" x14ac:dyDescent="0.3">
      <c r="D1054" s="193"/>
      <c r="E1054" s="234"/>
      <c r="F1054" s="234"/>
      <c r="G1054" s="193"/>
    </row>
    <row r="1055" spans="4:7" ht="14.4" x14ac:dyDescent="0.3">
      <c r="D1055" s="193"/>
      <c r="E1055" s="234"/>
      <c r="F1055" s="234"/>
      <c r="G1055" s="193"/>
    </row>
    <row r="1056" spans="4:7" ht="14.4" x14ac:dyDescent="0.3">
      <c r="D1056" s="193"/>
      <c r="E1056" s="234"/>
      <c r="F1056" s="234"/>
      <c r="G1056" s="193"/>
    </row>
    <row r="1057" spans="4:7" ht="14.4" x14ac:dyDescent="0.3">
      <c r="D1057" s="193"/>
      <c r="E1057" s="234"/>
      <c r="F1057" s="234"/>
      <c r="G1057" s="193"/>
    </row>
    <row r="1058" spans="4:7" ht="14.4" x14ac:dyDescent="0.3">
      <c r="D1058" s="193"/>
      <c r="E1058" s="234"/>
      <c r="F1058" s="234"/>
      <c r="G1058" s="193"/>
    </row>
    <row r="1059" spans="4:7" ht="14.4" x14ac:dyDescent="0.3">
      <c r="D1059" s="193"/>
      <c r="E1059" s="234"/>
      <c r="F1059" s="234"/>
      <c r="G1059" s="193"/>
    </row>
    <row r="1060" spans="4:7" ht="14.4" x14ac:dyDescent="0.3">
      <c r="D1060" s="193"/>
      <c r="E1060" s="234"/>
      <c r="F1060" s="234"/>
      <c r="G1060" s="193"/>
    </row>
    <row r="1061" spans="4:7" ht="14.4" x14ac:dyDescent="0.3">
      <c r="D1061" s="193"/>
      <c r="E1061" s="234"/>
      <c r="F1061" s="234"/>
      <c r="G1061" s="193"/>
    </row>
    <row r="1062" spans="4:7" ht="14.4" x14ac:dyDescent="0.3">
      <c r="D1062" s="193"/>
      <c r="E1062" s="234"/>
      <c r="F1062" s="234"/>
      <c r="G1062" s="193"/>
    </row>
    <row r="1063" spans="4:7" ht="14.4" x14ac:dyDescent="0.3">
      <c r="D1063" s="193"/>
      <c r="E1063" s="234"/>
      <c r="F1063" s="234"/>
      <c r="G1063" s="193"/>
    </row>
    <row r="1064" spans="4:7" ht="14.4" x14ac:dyDescent="0.3">
      <c r="D1064" s="193"/>
      <c r="E1064" s="234"/>
      <c r="F1064" s="234"/>
      <c r="G1064" s="193"/>
    </row>
    <row r="1065" spans="4:7" ht="14.4" x14ac:dyDescent="0.3">
      <c r="D1065" s="193"/>
      <c r="E1065" s="234"/>
      <c r="F1065" s="234"/>
      <c r="G1065" s="193"/>
    </row>
    <row r="1066" spans="4:7" ht="14.4" x14ac:dyDescent="0.3">
      <c r="D1066" s="193"/>
      <c r="E1066" s="234"/>
      <c r="F1066" s="234"/>
      <c r="G1066" s="193"/>
    </row>
    <row r="1067" spans="4:7" ht="14.4" x14ac:dyDescent="0.3">
      <c r="D1067" s="193"/>
      <c r="E1067" s="234"/>
      <c r="F1067" s="234"/>
      <c r="G1067" s="193"/>
    </row>
    <row r="1068" spans="4:7" ht="14.4" x14ac:dyDescent="0.3">
      <c r="D1068" s="193"/>
      <c r="E1068" s="234"/>
      <c r="F1068" s="234"/>
      <c r="G1068" s="193"/>
    </row>
    <row r="1069" spans="4:7" ht="14.4" x14ac:dyDescent="0.3">
      <c r="D1069" s="193"/>
      <c r="E1069" s="234"/>
      <c r="F1069" s="234"/>
      <c r="G1069" s="193"/>
    </row>
    <row r="1070" spans="4:7" ht="14.4" x14ac:dyDescent="0.3">
      <c r="D1070" s="193"/>
      <c r="E1070" s="234"/>
      <c r="F1070" s="234"/>
      <c r="G1070" s="193"/>
    </row>
    <row r="1071" spans="4:7" ht="14.4" x14ac:dyDescent="0.3">
      <c r="D1071" s="193"/>
      <c r="E1071" s="234"/>
      <c r="F1071" s="234"/>
      <c r="G1071" s="193"/>
    </row>
    <row r="1072" spans="4:7" ht="14.4" x14ac:dyDescent="0.3">
      <c r="D1072" s="193"/>
      <c r="E1072" s="234"/>
      <c r="F1072" s="234"/>
      <c r="G1072" s="193"/>
    </row>
    <row r="1073" spans="4:7" ht="14.4" x14ac:dyDescent="0.3">
      <c r="D1073" s="193"/>
      <c r="E1073" s="234"/>
      <c r="F1073" s="234"/>
      <c r="G1073" s="193"/>
    </row>
    <row r="1074" spans="4:7" ht="14.4" x14ac:dyDescent="0.3">
      <c r="D1074" s="193"/>
      <c r="E1074" s="234"/>
      <c r="F1074" s="234"/>
      <c r="G1074" s="193"/>
    </row>
    <row r="1075" spans="4:7" ht="14.4" x14ac:dyDescent="0.3">
      <c r="D1075" s="193"/>
      <c r="E1075" s="234"/>
      <c r="F1075" s="234"/>
      <c r="G1075" s="193"/>
    </row>
    <row r="1076" spans="4:7" ht="14.4" x14ac:dyDescent="0.3">
      <c r="D1076" s="193"/>
      <c r="E1076" s="234"/>
      <c r="F1076" s="234"/>
      <c r="G1076" s="193"/>
    </row>
    <row r="1077" spans="4:7" ht="14.4" x14ac:dyDescent="0.3">
      <c r="D1077" s="193"/>
      <c r="E1077" s="234"/>
      <c r="F1077" s="234"/>
      <c r="G1077" s="193"/>
    </row>
    <row r="1078" spans="4:7" ht="14.4" x14ac:dyDescent="0.3">
      <c r="D1078" s="193"/>
      <c r="E1078" s="234"/>
      <c r="F1078" s="234"/>
      <c r="G1078" s="193"/>
    </row>
    <row r="1079" spans="4:7" ht="14.4" x14ac:dyDescent="0.3">
      <c r="D1079" s="193"/>
      <c r="E1079" s="234"/>
      <c r="F1079" s="234"/>
      <c r="G1079" s="193"/>
    </row>
    <row r="1080" spans="4:7" ht="14.4" x14ac:dyDescent="0.3">
      <c r="D1080" s="193"/>
      <c r="E1080" s="234"/>
      <c r="F1080" s="234"/>
      <c r="G1080" s="193"/>
    </row>
    <row r="1081" spans="4:7" ht="14.4" x14ac:dyDescent="0.3">
      <c r="D1081" s="193"/>
      <c r="E1081" s="234"/>
      <c r="F1081" s="234"/>
      <c r="G1081" s="193"/>
    </row>
    <row r="1082" spans="4:7" ht="14.4" x14ac:dyDescent="0.3">
      <c r="D1082" s="193"/>
      <c r="E1082" s="234"/>
      <c r="F1082" s="234"/>
      <c r="G1082" s="193"/>
    </row>
    <row r="1083" spans="4:7" ht="14.4" x14ac:dyDescent="0.3">
      <c r="D1083" s="193"/>
      <c r="E1083" s="234"/>
      <c r="F1083" s="234"/>
      <c r="G1083" s="193"/>
    </row>
    <row r="1084" spans="4:7" ht="14.4" x14ac:dyDescent="0.3">
      <c r="D1084" s="193"/>
      <c r="E1084" s="234"/>
      <c r="F1084" s="234"/>
      <c r="G1084" s="193"/>
    </row>
    <row r="1085" spans="4:7" ht="14.4" x14ac:dyDescent="0.3">
      <c r="D1085" s="193"/>
      <c r="E1085" s="234"/>
      <c r="F1085" s="234"/>
      <c r="G1085" s="193"/>
    </row>
    <row r="1086" spans="4:7" ht="14.4" x14ac:dyDescent="0.3">
      <c r="D1086" s="193"/>
      <c r="E1086" s="234"/>
      <c r="F1086" s="234"/>
      <c r="G1086" s="193"/>
    </row>
    <row r="1087" spans="4:7" ht="14.4" x14ac:dyDescent="0.3">
      <c r="D1087" s="193"/>
      <c r="E1087" s="234"/>
      <c r="F1087" s="234"/>
      <c r="G1087" s="193"/>
    </row>
    <row r="1088" spans="4:7" ht="14.4" x14ac:dyDescent="0.3">
      <c r="D1088" s="193"/>
      <c r="E1088" s="234"/>
      <c r="F1088" s="234"/>
      <c r="G1088" s="193"/>
    </row>
    <row r="1089" spans="4:7" ht="14.4" x14ac:dyDescent="0.3">
      <c r="D1089" s="193"/>
      <c r="E1089" s="234"/>
      <c r="F1089" s="234"/>
      <c r="G1089" s="193"/>
    </row>
    <row r="1090" spans="4:7" ht="14.4" x14ac:dyDescent="0.3">
      <c r="D1090" s="193"/>
      <c r="E1090" s="234"/>
      <c r="F1090" s="234"/>
      <c r="G1090" s="193"/>
    </row>
    <row r="1091" spans="4:7" ht="14.4" x14ac:dyDescent="0.3">
      <c r="D1091" s="193"/>
      <c r="E1091" s="234"/>
      <c r="F1091" s="234"/>
      <c r="G1091" s="193"/>
    </row>
    <row r="1092" spans="4:7" ht="14.4" x14ac:dyDescent="0.3">
      <c r="D1092" s="193"/>
      <c r="E1092" s="234"/>
      <c r="F1092" s="234"/>
      <c r="G1092" s="193"/>
    </row>
    <row r="1093" spans="4:7" ht="14.4" x14ac:dyDescent="0.3">
      <c r="D1093" s="193"/>
      <c r="E1093" s="234"/>
      <c r="F1093" s="234"/>
      <c r="G1093" s="193"/>
    </row>
    <row r="1094" spans="4:7" ht="14.4" x14ac:dyDescent="0.3">
      <c r="D1094" s="193"/>
      <c r="E1094" s="234"/>
      <c r="F1094" s="234"/>
      <c r="G1094" s="193"/>
    </row>
    <row r="1095" spans="4:7" ht="14.4" x14ac:dyDescent="0.3">
      <c r="D1095" s="193"/>
      <c r="E1095" s="234"/>
      <c r="F1095" s="234"/>
      <c r="G1095" s="193"/>
    </row>
    <row r="1096" spans="4:7" ht="14.4" x14ac:dyDescent="0.3">
      <c r="D1096" s="193"/>
      <c r="E1096" s="234"/>
      <c r="F1096" s="234"/>
      <c r="G1096" s="193"/>
    </row>
    <row r="1097" spans="4:7" ht="14.4" x14ac:dyDescent="0.3">
      <c r="D1097" s="193"/>
      <c r="E1097" s="234"/>
      <c r="F1097" s="234"/>
      <c r="G1097" s="193"/>
    </row>
    <row r="1098" spans="4:7" ht="14.4" x14ac:dyDescent="0.3">
      <c r="D1098" s="193"/>
      <c r="E1098" s="234"/>
      <c r="F1098" s="234"/>
      <c r="G1098" s="193"/>
    </row>
    <row r="1099" spans="4:7" ht="14.4" x14ac:dyDescent="0.3">
      <c r="D1099" s="193"/>
      <c r="E1099" s="234"/>
      <c r="F1099" s="234"/>
      <c r="G1099" s="193"/>
    </row>
    <row r="1100" spans="4:7" ht="14.4" x14ac:dyDescent="0.3">
      <c r="D1100" s="193"/>
      <c r="E1100" s="234"/>
      <c r="F1100" s="234"/>
      <c r="G1100" s="193"/>
    </row>
    <row r="1101" spans="4:7" ht="14.4" x14ac:dyDescent="0.3">
      <c r="D1101" s="193"/>
      <c r="E1101" s="234"/>
      <c r="F1101" s="234"/>
      <c r="G1101" s="193"/>
    </row>
    <row r="1102" spans="4:7" ht="14.4" x14ac:dyDescent="0.3">
      <c r="D1102" s="193"/>
      <c r="E1102" s="234"/>
      <c r="F1102" s="234"/>
      <c r="G1102" s="193"/>
    </row>
    <row r="1103" spans="4:7" ht="14.4" x14ac:dyDescent="0.3">
      <c r="D1103" s="193"/>
      <c r="E1103" s="234"/>
      <c r="F1103" s="234"/>
      <c r="G1103" s="193"/>
    </row>
    <row r="1104" spans="4:7" ht="14.4" x14ac:dyDescent="0.3">
      <c r="D1104" s="193"/>
      <c r="E1104" s="234"/>
      <c r="F1104" s="234"/>
      <c r="G1104" s="193"/>
    </row>
    <row r="1105" spans="4:7" ht="14.4" x14ac:dyDescent="0.3">
      <c r="D1105" s="193"/>
      <c r="E1105" s="234"/>
      <c r="F1105" s="234"/>
      <c r="G1105" s="193"/>
    </row>
    <row r="1106" spans="4:7" ht="14.4" x14ac:dyDescent="0.3">
      <c r="D1106" s="193"/>
      <c r="E1106" s="234"/>
      <c r="F1106" s="234"/>
      <c r="G1106" s="193"/>
    </row>
    <row r="1107" spans="4:7" ht="14.4" x14ac:dyDescent="0.3">
      <c r="D1107" s="193"/>
      <c r="E1107" s="234"/>
      <c r="F1107" s="234"/>
      <c r="G1107" s="193"/>
    </row>
    <row r="1108" spans="4:7" ht="14.4" x14ac:dyDescent="0.3">
      <c r="D1108" s="193"/>
      <c r="E1108" s="234"/>
      <c r="F1108" s="234"/>
      <c r="G1108" s="193"/>
    </row>
    <row r="1109" spans="4:7" ht="14.4" x14ac:dyDescent="0.3">
      <c r="D1109" s="193"/>
      <c r="E1109" s="234"/>
      <c r="F1109" s="234"/>
      <c r="G1109" s="193"/>
    </row>
    <row r="1110" spans="4:7" ht="14.4" x14ac:dyDescent="0.3">
      <c r="D1110" s="193"/>
      <c r="E1110" s="234"/>
      <c r="F1110" s="234"/>
      <c r="G1110" s="193"/>
    </row>
    <row r="1111" spans="4:7" ht="14.4" x14ac:dyDescent="0.3">
      <c r="D1111" s="193"/>
      <c r="E1111" s="234"/>
      <c r="F1111" s="234"/>
      <c r="G1111" s="193"/>
    </row>
    <row r="1112" spans="4:7" ht="14.4" x14ac:dyDescent="0.3">
      <c r="D1112" s="193"/>
      <c r="E1112" s="234"/>
      <c r="F1112" s="234"/>
      <c r="G1112" s="193"/>
    </row>
    <row r="1113" spans="4:7" ht="14.4" x14ac:dyDescent="0.3">
      <c r="D1113" s="193"/>
      <c r="E1113" s="234"/>
      <c r="F1113" s="234"/>
      <c r="G1113" s="193"/>
    </row>
    <row r="1114" spans="4:7" ht="14.4" x14ac:dyDescent="0.3">
      <c r="D1114" s="193"/>
      <c r="E1114" s="234"/>
      <c r="F1114" s="234"/>
      <c r="G1114" s="193"/>
    </row>
    <row r="1115" spans="4:7" ht="14.4" x14ac:dyDescent="0.3">
      <c r="D1115" s="193"/>
      <c r="E1115" s="234"/>
      <c r="F1115" s="234"/>
      <c r="G1115" s="193"/>
    </row>
    <row r="1116" spans="4:7" ht="14.4" x14ac:dyDescent="0.3">
      <c r="D1116" s="193"/>
      <c r="E1116" s="234"/>
      <c r="F1116" s="234"/>
      <c r="G1116" s="193"/>
    </row>
    <row r="1117" spans="4:7" ht="14.4" x14ac:dyDescent="0.3">
      <c r="D1117" s="193"/>
      <c r="E1117" s="234"/>
      <c r="F1117" s="234"/>
      <c r="G1117" s="193"/>
    </row>
    <row r="1118" spans="4:7" ht="14.4" x14ac:dyDescent="0.3">
      <c r="D1118" s="193"/>
      <c r="E1118" s="234"/>
      <c r="F1118" s="234"/>
      <c r="G1118" s="193"/>
    </row>
    <row r="1119" spans="4:7" ht="14.4" x14ac:dyDescent="0.3">
      <c r="D1119" s="193"/>
      <c r="E1119" s="234"/>
      <c r="F1119" s="234"/>
      <c r="G1119" s="193"/>
    </row>
    <row r="1120" spans="4:7" ht="14.4" x14ac:dyDescent="0.3">
      <c r="D1120" s="193"/>
      <c r="E1120" s="234"/>
      <c r="F1120" s="234"/>
      <c r="G1120" s="193"/>
    </row>
    <row r="1121" spans="4:7" ht="14.4" x14ac:dyDescent="0.3">
      <c r="D1121" s="193"/>
      <c r="E1121" s="234"/>
      <c r="F1121" s="234"/>
      <c r="G1121" s="193"/>
    </row>
    <row r="1122" spans="4:7" ht="14.4" x14ac:dyDescent="0.3">
      <c r="D1122" s="193"/>
      <c r="E1122" s="234"/>
      <c r="F1122" s="234"/>
      <c r="G1122" s="193"/>
    </row>
    <row r="1123" spans="4:7" ht="14.4" x14ac:dyDescent="0.3">
      <c r="D1123" s="193"/>
      <c r="E1123" s="234"/>
      <c r="F1123" s="234"/>
      <c r="G1123" s="193"/>
    </row>
    <row r="1124" spans="4:7" ht="14.4" x14ac:dyDescent="0.3">
      <c r="D1124" s="193"/>
      <c r="E1124" s="234"/>
      <c r="F1124" s="234"/>
      <c r="G1124" s="193"/>
    </row>
    <row r="1125" spans="4:7" ht="14.4" x14ac:dyDescent="0.3">
      <c r="D1125" s="193"/>
      <c r="E1125" s="234"/>
      <c r="F1125" s="234"/>
      <c r="G1125" s="193"/>
    </row>
    <row r="1126" spans="4:7" ht="14.4" x14ac:dyDescent="0.3">
      <c r="D1126" s="193"/>
      <c r="E1126" s="234"/>
      <c r="F1126" s="234"/>
      <c r="G1126" s="193"/>
    </row>
    <row r="1127" spans="4:7" ht="14.4" x14ac:dyDescent="0.3">
      <c r="D1127" s="193"/>
      <c r="E1127" s="234"/>
      <c r="F1127" s="234"/>
      <c r="G1127" s="193"/>
    </row>
    <row r="1128" spans="4:7" ht="14.4" x14ac:dyDescent="0.3">
      <c r="D1128" s="193"/>
      <c r="E1128" s="234"/>
      <c r="F1128" s="234"/>
      <c r="G1128" s="193"/>
    </row>
    <row r="1129" spans="4:7" ht="14.4" x14ac:dyDescent="0.3">
      <c r="D1129" s="193"/>
      <c r="E1129" s="234"/>
      <c r="F1129" s="234"/>
      <c r="G1129" s="193"/>
    </row>
    <row r="1130" spans="4:7" ht="14.4" x14ac:dyDescent="0.3">
      <c r="D1130" s="193"/>
      <c r="E1130" s="234"/>
      <c r="F1130" s="234"/>
      <c r="G1130" s="193"/>
    </row>
    <row r="1131" spans="4:7" ht="14.4" x14ac:dyDescent="0.3">
      <c r="D1131" s="193"/>
      <c r="E1131" s="234"/>
      <c r="F1131" s="234"/>
      <c r="G1131" s="193"/>
    </row>
    <row r="1132" spans="4:7" ht="14.4" x14ac:dyDescent="0.3">
      <c r="D1132" s="193"/>
      <c r="E1132" s="234"/>
      <c r="F1132" s="234"/>
      <c r="G1132" s="193"/>
    </row>
    <row r="1133" spans="4:7" ht="14.4" x14ac:dyDescent="0.3">
      <c r="D1133" s="193"/>
      <c r="E1133" s="234"/>
      <c r="F1133" s="234"/>
      <c r="G1133" s="193"/>
    </row>
    <row r="1134" spans="4:7" ht="14.4" x14ac:dyDescent="0.3">
      <c r="D1134" s="193"/>
      <c r="E1134" s="234"/>
      <c r="F1134" s="234"/>
      <c r="G1134" s="193"/>
    </row>
    <row r="1135" spans="4:7" ht="14.4" x14ac:dyDescent="0.3">
      <c r="D1135" s="193"/>
      <c r="E1135" s="234"/>
      <c r="F1135" s="234"/>
      <c r="G1135" s="193"/>
    </row>
    <row r="1136" spans="4:7" ht="14.4" x14ac:dyDescent="0.3">
      <c r="D1136" s="193"/>
      <c r="E1136" s="234"/>
      <c r="F1136" s="234"/>
      <c r="G1136" s="193"/>
    </row>
    <row r="1137" spans="4:7" ht="14.4" x14ac:dyDescent="0.3">
      <c r="D1137" s="193"/>
      <c r="E1137" s="234"/>
      <c r="F1137" s="234"/>
      <c r="G1137" s="193"/>
    </row>
    <row r="1138" spans="4:7" ht="14.4" x14ac:dyDescent="0.3">
      <c r="D1138" s="193"/>
      <c r="E1138" s="234"/>
      <c r="F1138" s="234"/>
      <c r="G1138" s="193"/>
    </row>
    <row r="1139" spans="4:7" ht="14.4" x14ac:dyDescent="0.3">
      <c r="D1139" s="193"/>
      <c r="E1139" s="234"/>
      <c r="F1139" s="234"/>
      <c r="G1139" s="193"/>
    </row>
    <row r="1140" spans="4:7" ht="14.4" x14ac:dyDescent="0.3">
      <c r="D1140" s="193"/>
      <c r="E1140" s="234"/>
      <c r="F1140" s="234"/>
      <c r="G1140" s="193"/>
    </row>
    <row r="1141" spans="4:7" ht="14.4" x14ac:dyDescent="0.3">
      <c r="D1141" s="193"/>
      <c r="E1141" s="234"/>
      <c r="F1141" s="234"/>
      <c r="G1141" s="193"/>
    </row>
    <row r="1142" spans="4:7" ht="14.4" x14ac:dyDescent="0.3">
      <c r="D1142" s="193"/>
      <c r="E1142" s="234"/>
      <c r="F1142" s="234"/>
      <c r="G1142" s="193"/>
    </row>
    <row r="1143" spans="4:7" ht="14.4" x14ac:dyDescent="0.3">
      <c r="D1143" s="193"/>
      <c r="E1143" s="234"/>
      <c r="F1143" s="234"/>
      <c r="G1143" s="193"/>
    </row>
    <row r="1144" spans="4:7" ht="14.4" x14ac:dyDescent="0.3">
      <c r="D1144" s="193"/>
      <c r="E1144" s="234"/>
      <c r="F1144" s="234"/>
      <c r="G1144" s="193"/>
    </row>
    <row r="1145" spans="4:7" ht="14.4" x14ac:dyDescent="0.3">
      <c r="D1145" s="193"/>
      <c r="E1145" s="234"/>
      <c r="F1145" s="234"/>
      <c r="G1145" s="193"/>
    </row>
    <row r="1146" spans="4:7" ht="14.4" x14ac:dyDescent="0.3">
      <c r="D1146" s="193"/>
      <c r="E1146" s="234"/>
      <c r="F1146" s="234"/>
      <c r="G1146" s="193"/>
    </row>
    <row r="1147" spans="4:7" ht="14.4" x14ac:dyDescent="0.3">
      <c r="D1147" s="193"/>
      <c r="E1147" s="234"/>
      <c r="F1147" s="234"/>
      <c r="G1147" s="193"/>
    </row>
    <row r="1148" spans="4:7" ht="14.4" x14ac:dyDescent="0.3">
      <c r="D1148" s="193"/>
      <c r="E1148" s="234"/>
      <c r="F1148" s="234"/>
      <c r="G1148" s="193"/>
    </row>
    <row r="1149" spans="4:7" ht="14.4" x14ac:dyDescent="0.3">
      <c r="D1149" s="193"/>
      <c r="E1149" s="234"/>
      <c r="F1149" s="234"/>
      <c r="G1149" s="193"/>
    </row>
    <row r="1150" spans="4:7" ht="14.4" x14ac:dyDescent="0.3">
      <c r="D1150" s="193"/>
      <c r="E1150" s="234"/>
      <c r="F1150" s="234"/>
      <c r="G1150" s="193"/>
    </row>
    <row r="1151" spans="4:7" ht="14.4" x14ac:dyDescent="0.3">
      <c r="D1151" s="193"/>
      <c r="E1151" s="234"/>
      <c r="F1151" s="234"/>
      <c r="G1151" s="193"/>
    </row>
    <row r="1152" spans="4:7" ht="14.4" x14ac:dyDescent="0.3">
      <c r="D1152" s="193"/>
      <c r="E1152" s="234"/>
      <c r="F1152" s="234"/>
      <c r="G1152" s="193"/>
    </row>
    <row r="1153" spans="4:7" ht="14.4" x14ac:dyDescent="0.3">
      <c r="D1153" s="193"/>
      <c r="E1153" s="234"/>
      <c r="F1153" s="234"/>
      <c r="G1153" s="193"/>
    </row>
    <row r="1154" spans="4:7" ht="14.4" x14ac:dyDescent="0.3">
      <c r="D1154" s="193"/>
      <c r="E1154" s="234"/>
      <c r="F1154" s="234"/>
      <c r="G1154" s="193"/>
    </row>
    <row r="1155" spans="4:7" ht="14.4" x14ac:dyDescent="0.3">
      <c r="D1155" s="193"/>
      <c r="E1155" s="234"/>
      <c r="F1155" s="234"/>
      <c r="G1155" s="193"/>
    </row>
    <row r="1156" spans="4:7" ht="14.4" x14ac:dyDescent="0.3">
      <c r="D1156" s="193"/>
      <c r="E1156" s="234"/>
      <c r="F1156" s="234"/>
      <c r="G1156" s="193"/>
    </row>
    <row r="1157" spans="4:7" ht="14.4" x14ac:dyDescent="0.3">
      <c r="D1157" s="193"/>
      <c r="E1157" s="234"/>
      <c r="F1157" s="234"/>
      <c r="G1157" s="193"/>
    </row>
    <row r="1158" spans="4:7" ht="14.4" x14ac:dyDescent="0.3">
      <c r="D1158" s="193"/>
      <c r="E1158" s="234"/>
      <c r="F1158" s="234"/>
      <c r="G1158" s="193"/>
    </row>
    <row r="1159" spans="4:7" ht="14.4" x14ac:dyDescent="0.3">
      <c r="D1159" s="193"/>
      <c r="E1159" s="234"/>
      <c r="F1159" s="234"/>
      <c r="G1159" s="193"/>
    </row>
    <row r="1160" spans="4:7" ht="14.4" x14ac:dyDescent="0.3">
      <c r="D1160" s="193"/>
      <c r="E1160" s="234"/>
      <c r="F1160" s="234"/>
      <c r="G1160" s="193"/>
    </row>
    <row r="1161" spans="4:7" ht="14.4" x14ac:dyDescent="0.3">
      <c r="D1161" s="193"/>
      <c r="E1161" s="234"/>
      <c r="F1161" s="234"/>
      <c r="G1161" s="193"/>
    </row>
    <row r="1162" spans="4:7" ht="14.4" x14ac:dyDescent="0.3">
      <c r="D1162" s="193"/>
      <c r="E1162" s="234"/>
      <c r="F1162" s="234"/>
      <c r="G1162" s="193"/>
    </row>
    <row r="1163" spans="4:7" ht="14.4" x14ac:dyDescent="0.3">
      <c r="D1163" s="193"/>
      <c r="E1163" s="234"/>
      <c r="F1163" s="234"/>
      <c r="G1163" s="193"/>
    </row>
    <row r="1164" spans="4:7" ht="14.4" x14ac:dyDescent="0.3">
      <c r="D1164" s="193"/>
      <c r="E1164" s="234"/>
      <c r="F1164" s="234"/>
      <c r="G1164" s="193"/>
    </row>
    <row r="1165" spans="4:7" ht="14.4" x14ac:dyDescent="0.3">
      <c r="D1165" s="193"/>
      <c r="E1165" s="234"/>
      <c r="F1165" s="234"/>
      <c r="G1165" s="193"/>
    </row>
    <row r="1166" spans="4:7" ht="14.4" x14ac:dyDescent="0.3">
      <c r="D1166" s="193"/>
      <c r="E1166" s="234"/>
      <c r="F1166" s="234"/>
      <c r="G1166" s="193"/>
    </row>
    <row r="1167" spans="4:7" ht="14.4" x14ac:dyDescent="0.3">
      <c r="D1167" s="193"/>
      <c r="E1167" s="234"/>
      <c r="F1167" s="234"/>
      <c r="G1167" s="193"/>
    </row>
    <row r="1168" spans="4:7" ht="14.4" x14ac:dyDescent="0.3">
      <c r="D1168" s="193"/>
      <c r="E1168" s="234"/>
      <c r="F1168" s="234"/>
      <c r="G1168" s="193"/>
    </row>
    <row r="1169" spans="4:7" ht="14.4" x14ac:dyDescent="0.3">
      <c r="D1169" s="193"/>
      <c r="E1169" s="234"/>
      <c r="F1169" s="234"/>
      <c r="G1169" s="193"/>
    </row>
    <row r="1170" spans="4:7" ht="14.4" x14ac:dyDescent="0.3">
      <c r="D1170" s="193"/>
      <c r="E1170" s="234"/>
      <c r="F1170" s="234"/>
      <c r="G1170" s="193"/>
    </row>
    <row r="1171" spans="4:7" ht="14.4" x14ac:dyDescent="0.3">
      <c r="D1171" s="193"/>
      <c r="E1171" s="234"/>
      <c r="F1171" s="234"/>
      <c r="G1171" s="193"/>
    </row>
    <row r="1172" spans="4:7" ht="14.4" x14ac:dyDescent="0.3">
      <c r="D1172" s="193"/>
      <c r="E1172" s="234"/>
      <c r="F1172" s="234"/>
      <c r="G1172" s="193"/>
    </row>
    <row r="1173" spans="4:7" ht="14.4" x14ac:dyDescent="0.3">
      <c r="D1173" s="193"/>
      <c r="E1173" s="234"/>
      <c r="F1173" s="234"/>
      <c r="G1173" s="193"/>
    </row>
    <row r="1174" spans="4:7" ht="14.4" x14ac:dyDescent="0.3">
      <c r="D1174" s="193"/>
      <c r="E1174" s="234"/>
      <c r="F1174" s="234"/>
      <c r="G1174" s="193"/>
    </row>
    <row r="1175" spans="4:7" ht="14.4" x14ac:dyDescent="0.3">
      <c r="D1175" s="193"/>
      <c r="E1175" s="234"/>
      <c r="F1175" s="234"/>
      <c r="G1175" s="193"/>
    </row>
    <row r="1176" spans="4:7" ht="14.4" x14ac:dyDescent="0.3">
      <c r="D1176" s="193"/>
      <c r="E1176" s="234"/>
      <c r="F1176" s="234"/>
      <c r="G1176" s="193"/>
    </row>
    <row r="1177" spans="4:7" ht="14.4" x14ac:dyDescent="0.3">
      <c r="D1177" s="193"/>
      <c r="E1177" s="234"/>
      <c r="F1177" s="234"/>
      <c r="G1177" s="193"/>
    </row>
    <row r="1178" spans="4:7" ht="14.4" x14ac:dyDescent="0.3">
      <c r="D1178" s="193"/>
      <c r="E1178" s="234"/>
      <c r="F1178" s="234"/>
      <c r="G1178" s="193"/>
    </row>
    <row r="1179" spans="4:7" ht="14.4" x14ac:dyDescent="0.3">
      <c r="D1179" s="193"/>
      <c r="E1179" s="234"/>
      <c r="F1179" s="234"/>
      <c r="G1179" s="193"/>
    </row>
    <row r="1180" spans="4:7" ht="14.4" x14ac:dyDescent="0.3">
      <c r="D1180" s="193"/>
      <c r="E1180" s="234"/>
      <c r="F1180" s="234"/>
      <c r="G1180" s="193"/>
    </row>
    <row r="1181" spans="4:7" ht="14.4" x14ac:dyDescent="0.3">
      <c r="D1181" s="193"/>
      <c r="E1181" s="234"/>
      <c r="F1181" s="234"/>
      <c r="G1181" s="193"/>
    </row>
    <row r="1182" spans="4:7" ht="14.4" x14ac:dyDescent="0.3">
      <c r="D1182" s="193"/>
      <c r="E1182" s="234"/>
      <c r="F1182" s="234"/>
      <c r="G1182" s="193"/>
    </row>
    <row r="1183" spans="4:7" ht="14.4" x14ac:dyDescent="0.3">
      <c r="D1183" s="193"/>
      <c r="E1183" s="234"/>
      <c r="F1183" s="234"/>
      <c r="G1183" s="193"/>
    </row>
    <row r="1184" spans="4:7" ht="14.4" x14ac:dyDescent="0.3">
      <c r="D1184" s="193"/>
      <c r="E1184" s="234"/>
      <c r="F1184" s="234"/>
      <c r="G1184" s="193"/>
    </row>
    <row r="1185" spans="4:7" ht="14.4" x14ac:dyDescent="0.3">
      <c r="D1185" s="193"/>
      <c r="E1185" s="234"/>
      <c r="F1185" s="234"/>
      <c r="G1185" s="193"/>
    </row>
    <row r="1186" spans="4:7" ht="14.4" x14ac:dyDescent="0.3">
      <c r="D1186" s="193"/>
      <c r="E1186" s="234"/>
      <c r="F1186" s="234"/>
      <c r="G1186" s="193"/>
    </row>
    <row r="1187" spans="4:7" ht="14.4" x14ac:dyDescent="0.3">
      <c r="D1187" s="193"/>
      <c r="E1187" s="234"/>
      <c r="F1187" s="234"/>
      <c r="G1187" s="193"/>
    </row>
    <row r="1188" spans="4:7" ht="14.4" x14ac:dyDescent="0.3">
      <c r="D1188" s="193"/>
      <c r="E1188" s="234"/>
      <c r="F1188" s="234"/>
      <c r="G1188" s="193"/>
    </row>
    <row r="1189" spans="4:7" ht="14.4" x14ac:dyDescent="0.3">
      <c r="D1189" s="193"/>
      <c r="E1189" s="234"/>
      <c r="F1189" s="234"/>
      <c r="G1189" s="193"/>
    </row>
    <row r="1190" spans="4:7" ht="14.4" x14ac:dyDescent="0.3">
      <c r="D1190" s="193"/>
      <c r="E1190" s="234"/>
      <c r="F1190" s="234"/>
      <c r="G1190" s="193"/>
    </row>
    <row r="1191" spans="4:7" ht="14.4" x14ac:dyDescent="0.3">
      <c r="D1191" s="193"/>
      <c r="E1191" s="234"/>
      <c r="F1191" s="234"/>
      <c r="G1191" s="193"/>
    </row>
    <row r="1192" spans="4:7" ht="14.4" x14ac:dyDescent="0.3">
      <c r="D1192" s="193"/>
      <c r="E1192" s="234"/>
      <c r="F1192" s="234"/>
      <c r="G1192" s="193"/>
    </row>
    <row r="1193" spans="4:7" ht="14.4" x14ac:dyDescent="0.3">
      <c r="D1193" s="193"/>
      <c r="E1193" s="234"/>
      <c r="F1193" s="234"/>
      <c r="G1193" s="193"/>
    </row>
    <row r="1194" spans="4:7" ht="14.4" x14ac:dyDescent="0.3">
      <c r="D1194" s="193"/>
      <c r="E1194" s="234"/>
      <c r="F1194" s="234"/>
      <c r="G1194" s="193"/>
    </row>
    <row r="1195" spans="4:7" ht="14.4" x14ac:dyDescent="0.3">
      <c r="D1195" s="193"/>
      <c r="E1195" s="234"/>
      <c r="F1195" s="234"/>
      <c r="G1195" s="193"/>
    </row>
    <row r="1196" spans="4:7" ht="14.4" x14ac:dyDescent="0.3">
      <c r="D1196" s="193"/>
      <c r="E1196" s="234"/>
      <c r="F1196" s="234"/>
      <c r="G1196" s="193"/>
    </row>
    <row r="1197" spans="4:7" ht="14.4" x14ac:dyDescent="0.3">
      <c r="D1197" s="193"/>
      <c r="E1197" s="234"/>
      <c r="F1197" s="234"/>
      <c r="G1197" s="193"/>
    </row>
    <row r="1198" spans="4:7" ht="14.4" x14ac:dyDescent="0.3">
      <c r="D1198" s="193"/>
      <c r="E1198" s="234"/>
      <c r="F1198" s="234"/>
      <c r="G1198" s="193"/>
    </row>
    <row r="1199" spans="4:7" ht="14.4" x14ac:dyDescent="0.3">
      <c r="D1199" s="193"/>
      <c r="E1199" s="234"/>
      <c r="F1199" s="234"/>
      <c r="G1199" s="193"/>
    </row>
    <row r="1200" spans="4:7" ht="14.4" x14ac:dyDescent="0.3">
      <c r="D1200" s="193"/>
      <c r="E1200" s="234"/>
      <c r="F1200" s="234"/>
      <c r="G1200" s="193"/>
    </row>
    <row r="1201" spans="4:7" ht="14.4" x14ac:dyDescent="0.3">
      <c r="D1201" s="193"/>
      <c r="E1201" s="234"/>
      <c r="F1201" s="234"/>
      <c r="G1201" s="193"/>
    </row>
    <row r="1202" spans="4:7" ht="14.4" x14ac:dyDescent="0.3">
      <c r="D1202" s="193"/>
      <c r="E1202" s="234"/>
      <c r="F1202" s="234"/>
      <c r="G1202" s="193"/>
    </row>
    <row r="1203" spans="4:7" ht="14.4" x14ac:dyDescent="0.3">
      <c r="D1203" s="193"/>
      <c r="E1203" s="234"/>
      <c r="F1203" s="234"/>
      <c r="G1203" s="193"/>
    </row>
    <row r="1204" spans="4:7" ht="14.4" x14ac:dyDescent="0.3">
      <c r="D1204" s="193"/>
      <c r="E1204" s="234"/>
      <c r="F1204" s="234"/>
      <c r="G1204" s="193"/>
    </row>
    <row r="1205" spans="4:7" ht="14.4" x14ac:dyDescent="0.3">
      <c r="D1205" s="193"/>
      <c r="E1205" s="234"/>
      <c r="F1205" s="234"/>
      <c r="G1205" s="193"/>
    </row>
    <row r="1206" spans="4:7" ht="14.4" x14ac:dyDescent="0.3">
      <c r="D1206" s="193"/>
      <c r="E1206" s="234"/>
      <c r="F1206" s="234"/>
      <c r="G1206" s="193"/>
    </row>
    <row r="1207" spans="4:7" ht="14.4" x14ac:dyDescent="0.3">
      <c r="D1207" s="193"/>
      <c r="E1207" s="234"/>
      <c r="F1207" s="234"/>
      <c r="G1207" s="193"/>
    </row>
    <row r="1208" spans="4:7" ht="14.4" x14ac:dyDescent="0.3">
      <c r="D1208" s="193"/>
      <c r="E1208" s="234"/>
      <c r="F1208" s="234"/>
      <c r="G1208" s="193"/>
    </row>
    <row r="1209" spans="4:7" ht="14.4" x14ac:dyDescent="0.3">
      <c r="D1209" s="193"/>
      <c r="E1209" s="234"/>
      <c r="F1209" s="234"/>
      <c r="G1209" s="193"/>
    </row>
    <row r="1210" spans="4:7" ht="14.4" x14ac:dyDescent="0.3">
      <c r="D1210" s="193"/>
      <c r="E1210" s="234"/>
      <c r="F1210" s="234"/>
      <c r="G1210" s="193"/>
    </row>
    <row r="1211" spans="4:7" ht="14.4" x14ac:dyDescent="0.3">
      <c r="D1211" s="193"/>
      <c r="E1211" s="234"/>
      <c r="F1211" s="234"/>
      <c r="G1211" s="193"/>
    </row>
    <row r="1212" spans="4:7" ht="14.4" x14ac:dyDescent="0.3">
      <c r="D1212" s="193"/>
      <c r="E1212" s="234"/>
      <c r="F1212" s="234"/>
      <c r="G1212" s="193"/>
    </row>
    <row r="1213" spans="4:7" ht="14.4" x14ac:dyDescent="0.3">
      <c r="D1213" s="193"/>
      <c r="E1213" s="234"/>
      <c r="F1213" s="234"/>
      <c r="G1213" s="193"/>
    </row>
    <row r="1214" spans="4:7" ht="14.4" x14ac:dyDescent="0.3">
      <c r="D1214" s="193"/>
      <c r="E1214" s="234"/>
      <c r="F1214" s="234"/>
      <c r="G1214" s="193"/>
    </row>
    <row r="1215" spans="4:7" ht="14.4" x14ac:dyDescent="0.3">
      <c r="D1215" s="193"/>
      <c r="E1215" s="234"/>
      <c r="F1215" s="234"/>
      <c r="G1215" s="193"/>
    </row>
    <row r="1216" spans="4:7" ht="14.4" x14ac:dyDescent="0.3">
      <c r="D1216" s="193"/>
      <c r="E1216" s="234"/>
      <c r="F1216" s="234"/>
      <c r="G1216" s="193"/>
    </row>
    <row r="1217" spans="4:7" ht="14.4" x14ac:dyDescent="0.3">
      <c r="D1217" s="193"/>
      <c r="E1217" s="234"/>
      <c r="F1217" s="234"/>
      <c r="G1217" s="193"/>
    </row>
    <row r="1218" spans="4:7" ht="14.4" x14ac:dyDescent="0.3">
      <c r="D1218" s="193"/>
      <c r="E1218" s="234"/>
      <c r="F1218" s="234"/>
      <c r="G1218" s="193"/>
    </row>
    <row r="1219" spans="4:7" ht="14.4" x14ac:dyDescent="0.3">
      <c r="D1219" s="193"/>
      <c r="E1219" s="234"/>
      <c r="F1219" s="234"/>
      <c r="G1219" s="193"/>
    </row>
    <row r="1220" spans="4:7" ht="14.4" x14ac:dyDescent="0.3">
      <c r="D1220" s="193"/>
      <c r="E1220" s="234"/>
      <c r="F1220" s="234"/>
      <c r="G1220" s="193"/>
    </row>
    <row r="1221" spans="4:7" ht="14.4" x14ac:dyDescent="0.3">
      <c r="D1221" s="193"/>
      <c r="E1221" s="234"/>
      <c r="F1221" s="234"/>
      <c r="G1221" s="193"/>
    </row>
    <row r="1222" spans="4:7" ht="14.4" x14ac:dyDescent="0.3">
      <c r="D1222" s="193"/>
      <c r="E1222" s="234"/>
      <c r="F1222" s="234"/>
      <c r="G1222" s="193"/>
    </row>
    <row r="1223" spans="4:7" ht="14.4" x14ac:dyDescent="0.3">
      <c r="D1223" s="193"/>
      <c r="E1223" s="234"/>
      <c r="F1223" s="234"/>
      <c r="G1223" s="193"/>
    </row>
    <row r="1224" spans="4:7" ht="14.4" x14ac:dyDescent="0.3">
      <c r="D1224" s="193"/>
      <c r="E1224" s="234"/>
      <c r="F1224" s="234"/>
      <c r="G1224" s="193"/>
    </row>
    <row r="1225" spans="4:7" ht="14.4" x14ac:dyDescent="0.3">
      <c r="D1225" s="193"/>
      <c r="E1225" s="234"/>
      <c r="F1225" s="234"/>
      <c r="G1225" s="193"/>
    </row>
    <row r="1226" spans="4:7" ht="14.4" x14ac:dyDescent="0.3">
      <c r="D1226" s="193"/>
      <c r="E1226" s="234"/>
      <c r="F1226" s="234"/>
      <c r="G1226" s="193"/>
    </row>
    <row r="1227" spans="4:7" ht="14.4" x14ac:dyDescent="0.3">
      <c r="D1227" s="193"/>
      <c r="E1227" s="234"/>
      <c r="F1227" s="234"/>
      <c r="G1227" s="193"/>
    </row>
    <row r="1228" spans="4:7" ht="14.4" x14ac:dyDescent="0.3">
      <c r="D1228" s="193"/>
      <c r="E1228" s="234"/>
      <c r="F1228" s="234"/>
      <c r="G1228" s="193"/>
    </row>
    <row r="1229" spans="4:7" ht="14.4" x14ac:dyDescent="0.3">
      <c r="D1229" s="193"/>
      <c r="E1229" s="234"/>
      <c r="F1229" s="234"/>
      <c r="G1229" s="193"/>
    </row>
    <row r="1230" spans="4:7" ht="14.4" x14ac:dyDescent="0.3">
      <c r="D1230" s="193"/>
      <c r="E1230" s="234"/>
      <c r="F1230" s="234"/>
      <c r="G1230" s="193"/>
    </row>
    <row r="1231" spans="4:7" ht="14.4" x14ac:dyDescent="0.3">
      <c r="D1231" s="193"/>
      <c r="E1231" s="234"/>
      <c r="F1231" s="234"/>
      <c r="G1231" s="193"/>
    </row>
    <row r="1232" spans="4:7" ht="14.4" x14ac:dyDescent="0.3">
      <c r="D1232" s="193"/>
      <c r="E1232" s="234"/>
      <c r="F1232" s="234"/>
      <c r="G1232" s="193"/>
    </row>
    <row r="1233" spans="4:7" ht="14.4" x14ac:dyDescent="0.3">
      <c r="D1233" s="193"/>
      <c r="E1233" s="234"/>
      <c r="F1233" s="234"/>
      <c r="G1233" s="193"/>
    </row>
    <row r="1234" spans="4:7" ht="14.4" x14ac:dyDescent="0.3">
      <c r="D1234" s="193"/>
      <c r="E1234" s="234"/>
      <c r="F1234" s="234"/>
      <c r="G1234" s="193"/>
    </row>
    <row r="1235" spans="4:7" ht="14.4" x14ac:dyDescent="0.3">
      <c r="D1235" s="193"/>
      <c r="E1235" s="234"/>
      <c r="F1235" s="234"/>
      <c r="G1235" s="193"/>
    </row>
    <row r="1236" spans="4:7" ht="14.4" x14ac:dyDescent="0.3">
      <c r="D1236" s="193"/>
      <c r="E1236" s="234"/>
      <c r="F1236" s="234"/>
      <c r="G1236" s="193"/>
    </row>
    <row r="1237" spans="4:7" ht="14.4" x14ac:dyDescent="0.3">
      <c r="D1237" s="193"/>
      <c r="E1237" s="234"/>
      <c r="F1237" s="234"/>
      <c r="G1237" s="193"/>
    </row>
    <row r="1238" spans="4:7" ht="14.4" x14ac:dyDescent="0.3">
      <c r="D1238" s="193"/>
      <c r="E1238" s="234"/>
      <c r="F1238" s="234"/>
      <c r="G1238" s="193"/>
    </row>
    <row r="1239" spans="4:7" ht="14.4" x14ac:dyDescent="0.3">
      <c r="D1239" s="193"/>
      <c r="E1239" s="234"/>
      <c r="F1239" s="234"/>
      <c r="G1239" s="193"/>
    </row>
    <row r="1240" spans="4:7" ht="14.4" x14ac:dyDescent="0.3">
      <c r="D1240" s="193"/>
      <c r="E1240" s="234"/>
      <c r="F1240" s="234"/>
      <c r="G1240" s="193"/>
    </row>
    <row r="1241" spans="4:7" ht="14.4" x14ac:dyDescent="0.3">
      <c r="D1241" s="193"/>
      <c r="E1241" s="234"/>
      <c r="F1241" s="234"/>
      <c r="G1241" s="193"/>
    </row>
    <row r="1242" spans="4:7" ht="14.4" x14ac:dyDescent="0.3">
      <c r="D1242" s="193"/>
      <c r="E1242" s="234"/>
      <c r="F1242" s="234"/>
      <c r="G1242" s="193"/>
    </row>
    <row r="1243" spans="4:7" ht="14.4" x14ac:dyDescent="0.3">
      <c r="D1243" s="193"/>
      <c r="E1243" s="234"/>
      <c r="F1243" s="234"/>
      <c r="G1243" s="193"/>
    </row>
    <row r="1244" spans="4:7" ht="14.4" x14ac:dyDescent="0.3">
      <c r="D1244" s="193"/>
      <c r="E1244" s="234"/>
      <c r="F1244" s="234"/>
      <c r="G1244" s="193"/>
    </row>
    <row r="1245" spans="4:7" ht="14.4" x14ac:dyDescent="0.3">
      <c r="D1245" s="193"/>
      <c r="E1245" s="234"/>
      <c r="F1245" s="234"/>
      <c r="G1245" s="193"/>
    </row>
    <row r="1246" spans="4:7" ht="14.4" x14ac:dyDescent="0.3">
      <c r="D1246" s="193"/>
      <c r="E1246" s="234"/>
      <c r="F1246" s="234"/>
      <c r="G1246" s="193"/>
    </row>
    <row r="1247" spans="4:7" ht="14.4" x14ac:dyDescent="0.3">
      <c r="D1247" s="193"/>
      <c r="E1247" s="234"/>
      <c r="F1247" s="234"/>
      <c r="G1247" s="193"/>
    </row>
    <row r="1248" spans="4:7" ht="14.4" x14ac:dyDescent="0.3">
      <c r="D1248" s="193"/>
      <c r="E1248" s="234"/>
      <c r="F1248" s="234"/>
      <c r="G1248" s="193"/>
    </row>
    <row r="1249" spans="4:7" ht="14.4" x14ac:dyDescent="0.3">
      <c r="D1249" s="193"/>
      <c r="E1249" s="234"/>
      <c r="F1249" s="234"/>
      <c r="G1249" s="193"/>
    </row>
    <row r="1250" spans="4:7" ht="14.4" x14ac:dyDescent="0.3">
      <c r="D1250" s="193"/>
      <c r="E1250" s="234"/>
      <c r="F1250" s="234"/>
      <c r="G1250" s="193"/>
    </row>
    <row r="1251" spans="4:7" ht="14.4" x14ac:dyDescent="0.3">
      <c r="D1251" s="193"/>
      <c r="E1251" s="234"/>
      <c r="F1251" s="234"/>
      <c r="G1251" s="193"/>
    </row>
    <row r="1252" spans="4:7" ht="14.4" x14ac:dyDescent="0.3">
      <c r="D1252" s="193"/>
      <c r="E1252" s="234"/>
      <c r="F1252" s="234"/>
      <c r="G1252" s="193"/>
    </row>
    <row r="1253" spans="4:7" ht="14.4" x14ac:dyDescent="0.3">
      <c r="D1253" s="193"/>
      <c r="E1253" s="234"/>
      <c r="F1253" s="234"/>
      <c r="G1253" s="193"/>
    </row>
    <row r="1254" spans="4:7" ht="14.4" x14ac:dyDescent="0.3">
      <c r="D1254" s="193"/>
      <c r="E1254" s="234"/>
      <c r="F1254" s="234"/>
      <c r="G1254" s="193"/>
    </row>
    <row r="1255" spans="4:7" ht="14.4" x14ac:dyDescent="0.3">
      <c r="D1255" s="193"/>
      <c r="E1255" s="234"/>
      <c r="F1255" s="234"/>
      <c r="G1255" s="193"/>
    </row>
    <row r="1256" spans="4:7" ht="14.4" x14ac:dyDescent="0.3">
      <c r="D1256" s="193"/>
      <c r="E1256" s="234"/>
      <c r="F1256" s="234"/>
      <c r="G1256" s="193"/>
    </row>
    <row r="1257" spans="4:7" ht="14.4" x14ac:dyDescent="0.3">
      <c r="D1257" s="193"/>
      <c r="E1257" s="234"/>
      <c r="F1257" s="234"/>
      <c r="G1257" s="193"/>
    </row>
    <row r="1258" spans="4:7" ht="14.4" x14ac:dyDescent="0.3">
      <c r="D1258" s="193"/>
      <c r="E1258" s="234"/>
      <c r="F1258" s="234"/>
      <c r="G1258" s="193"/>
    </row>
    <row r="1259" spans="4:7" ht="14.4" x14ac:dyDescent="0.3">
      <c r="D1259" s="193"/>
      <c r="E1259" s="234"/>
      <c r="F1259" s="234"/>
      <c r="G1259" s="193"/>
    </row>
    <row r="1260" spans="4:7" ht="14.4" x14ac:dyDescent="0.3">
      <c r="D1260" s="193"/>
      <c r="E1260" s="234"/>
      <c r="F1260" s="234"/>
      <c r="G1260" s="193"/>
    </row>
    <row r="1261" spans="4:7" ht="14.4" x14ac:dyDescent="0.3">
      <c r="D1261" s="193"/>
      <c r="E1261" s="234"/>
      <c r="F1261" s="234"/>
      <c r="G1261" s="193"/>
    </row>
    <row r="1262" spans="4:7" ht="14.4" x14ac:dyDescent="0.3">
      <c r="D1262" s="193"/>
      <c r="E1262" s="234"/>
      <c r="F1262" s="234"/>
      <c r="G1262" s="193"/>
    </row>
    <row r="1263" spans="4:7" ht="14.4" x14ac:dyDescent="0.3">
      <c r="D1263" s="193"/>
      <c r="E1263" s="234"/>
      <c r="F1263" s="234"/>
      <c r="G1263" s="193"/>
    </row>
    <row r="1264" spans="4:7" ht="14.4" x14ac:dyDescent="0.3">
      <c r="D1264" s="193"/>
      <c r="E1264" s="234"/>
      <c r="F1264" s="234"/>
      <c r="G1264" s="193"/>
    </row>
    <row r="1265" spans="4:7" ht="14.4" x14ac:dyDescent="0.3">
      <c r="D1265" s="193"/>
      <c r="E1265" s="234"/>
      <c r="F1265" s="234"/>
      <c r="G1265" s="193"/>
    </row>
    <row r="1266" spans="4:7" ht="14.4" x14ac:dyDescent="0.3">
      <c r="D1266" s="193"/>
      <c r="E1266" s="234"/>
      <c r="F1266" s="234"/>
      <c r="G1266" s="193"/>
    </row>
    <row r="1267" spans="4:7" ht="14.4" x14ac:dyDescent="0.3">
      <c r="D1267" s="193"/>
      <c r="E1267" s="234"/>
      <c r="F1267" s="234"/>
      <c r="G1267" s="193"/>
    </row>
    <row r="1268" spans="4:7" ht="14.4" x14ac:dyDescent="0.3">
      <c r="D1268" s="193"/>
      <c r="E1268" s="234"/>
      <c r="F1268" s="234"/>
      <c r="G1268" s="193"/>
    </row>
    <row r="1269" spans="4:7" ht="14.4" x14ac:dyDescent="0.3">
      <c r="D1269" s="193"/>
      <c r="E1269" s="234"/>
      <c r="F1269" s="234"/>
      <c r="G1269" s="193"/>
    </row>
    <row r="1270" spans="4:7" ht="14.4" x14ac:dyDescent="0.3">
      <c r="D1270" s="193"/>
      <c r="E1270" s="234"/>
      <c r="F1270" s="234"/>
      <c r="G1270" s="193"/>
    </row>
    <row r="1271" spans="4:7" ht="14.4" x14ac:dyDescent="0.3">
      <c r="D1271" s="193"/>
      <c r="E1271" s="234"/>
      <c r="F1271" s="234"/>
      <c r="G1271" s="193"/>
    </row>
    <row r="1272" spans="4:7" ht="14.4" x14ac:dyDescent="0.3">
      <c r="D1272" s="193"/>
      <c r="E1272" s="234"/>
      <c r="F1272" s="234"/>
      <c r="G1272" s="193"/>
    </row>
    <row r="1273" spans="4:7" ht="14.4" x14ac:dyDescent="0.3">
      <c r="D1273" s="193"/>
      <c r="E1273" s="234"/>
      <c r="F1273" s="234"/>
      <c r="G1273" s="193"/>
    </row>
    <row r="1274" spans="4:7" ht="14.4" x14ac:dyDescent="0.3">
      <c r="D1274" s="193"/>
      <c r="E1274" s="234"/>
      <c r="F1274" s="234"/>
      <c r="G1274" s="193"/>
    </row>
    <row r="1275" spans="4:7" ht="14.4" x14ac:dyDescent="0.3">
      <c r="D1275" s="193"/>
      <c r="E1275" s="234"/>
      <c r="F1275" s="234"/>
      <c r="G1275" s="193"/>
    </row>
    <row r="1276" spans="4:7" ht="14.4" x14ac:dyDescent="0.3">
      <c r="D1276" s="193"/>
      <c r="E1276" s="234"/>
      <c r="F1276" s="234"/>
      <c r="G1276" s="193"/>
    </row>
    <row r="1277" spans="4:7" ht="14.4" x14ac:dyDescent="0.3">
      <c r="D1277" s="193"/>
      <c r="E1277" s="234"/>
      <c r="F1277" s="234"/>
      <c r="G1277" s="193"/>
    </row>
    <row r="1278" spans="4:7" ht="14.4" x14ac:dyDescent="0.3">
      <c r="D1278" s="193"/>
      <c r="E1278" s="234"/>
      <c r="F1278" s="234"/>
      <c r="G1278" s="193"/>
    </row>
    <row r="1279" spans="4:7" ht="14.4" x14ac:dyDescent="0.3">
      <c r="D1279" s="193"/>
      <c r="E1279" s="234"/>
      <c r="F1279" s="234"/>
      <c r="G1279" s="193"/>
    </row>
    <row r="1280" spans="4:7" ht="14.4" x14ac:dyDescent="0.3">
      <c r="D1280" s="193"/>
      <c r="E1280" s="234"/>
      <c r="F1280" s="234"/>
      <c r="G1280" s="193"/>
    </row>
    <row r="1281" spans="4:7" ht="14.4" x14ac:dyDescent="0.3">
      <c r="D1281" s="193"/>
      <c r="E1281" s="234"/>
      <c r="F1281" s="234"/>
      <c r="G1281" s="193"/>
    </row>
    <row r="1282" spans="4:7" ht="14.4" x14ac:dyDescent="0.3">
      <c r="D1282" s="193"/>
      <c r="E1282" s="234"/>
      <c r="F1282" s="234"/>
      <c r="G1282" s="193"/>
    </row>
    <row r="1283" spans="4:7" ht="14.4" x14ac:dyDescent="0.3">
      <c r="D1283" s="193"/>
      <c r="E1283" s="234"/>
      <c r="F1283" s="234"/>
      <c r="G1283" s="193"/>
    </row>
    <row r="1284" spans="4:7" ht="14.4" x14ac:dyDescent="0.3">
      <c r="D1284" s="193"/>
      <c r="E1284" s="234"/>
      <c r="F1284" s="234"/>
      <c r="G1284" s="193"/>
    </row>
    <row r="1285" spans="4:7" ht="14.4" x14ac:dyDescent="0.3">
      <c r="D1285" s="193"/>
      <c r="E1285" s="234"/>
      <c r="F1285" s="234"/>
      <c r="G1285" s="193"/>
    </row>
    <row r="1286" spans="4:7" ht="14.4" x14ac:dyDescent="0.3">
      <c r="D1286" s="193"/>
      <c r="E1286" s="234"/>
      <c r="F1286" s="234"/>
      <c r="G1286" s="193"/>
    </row>
    <row r="1287" spans="4:7" ht="14.4" x14ac:dyDescent="0.3">
      <c r="D1287" s="193"/>
      <c r="E1287" s="234"/>
      <c r="F1287" s="234"/>
      <c r="G1287" s="193"/>
    </row>
    <row r="1288" spans="4:7" ht="14.4" x14ac:dyDescent="0.3">
      <c r="D1288" s="193"/>
      <c r="E1288" s="234"/>
      <c r="F1288" s="234"/>
      <c r="G1288" s="193"/>
    </row>
    <row r="1289" spans="4:7" ht="14.4" x14ac:dyDescent="0.3">
      <c r="D1289" s="193"/>
      <c r="E1289" s="234"/>
      <c r="F1289" s="234"/>
      <c r="G1289" s="193"/>
    </row>
    <row r="1290" spans="4:7" ht="14.4" x14ac:dyDescent="0.3">
      <c r="D1290" s="193"/>
      <c r="E1290" s="234"/>
      <c r="F1290" s="234"/>
      <c r="G1290" s="193"/>
    </row>
    <row r="1291" spans="4:7" ht="14.4" x14ac:dyDescent="0.3">
      <c r="D1291" s="193"/>
      <c r="E1291" s="234"/>
      <c r="F1291" s="234"/>
      <c r="G1291" s="193"/>
    </row>
    <row r="1292" spans="4:7" ht="14.4" x14ac:dyDescent="0.3">
      <c r="D1292" s="193"/>
      <c r="E1292" s="234"/>
      <c r="F1292" s="234"/>
      <c r="G1292" s="193"/>
    </row>
    <row r="1293" spans="4:7" ht="14.4" x14ac:dyDescent="0.3">
      <c r="D1293" s="193"/>
      <c r="E1293" s="234"/>
      <c r="F1293" s="234"/>
      <c r="G1293" s="193"/>
    </row>
    <row r="1294" spans="4:7" ht="14.4" x14ac:dyDescent="0.3">
      <c r="D1294" s="193"/>
      <c r="E1294" s="234"/>
      <c r="F1294" s="234"/>
      <c r="G1294" s="193"/>
    </row>
    <row r="1295" spans="4:7" ht="14.4" x14ac:dyDescent="0.3">
      <c r="D1295" s="193"/>
      <c r="E1295" s="234"/>
      <c r="F1295" s="234"/>
      <c r="G1295" s="193"/>
    </row>
    <row r="1296" spans="4:7" ht="14.4" x14ac:dyDescent="0.3">
      <c r="D1296" s="193"/>
      <c r="E1296" s="234"/>
      <c r="F1296" s="234"/>
      <c r="G1296" s="193"/>
    </row>
    <row r="1297" spans="4:7" ht="14.4" x14ac:dyDescent="0.3">
      <c r="D1297" s="193"/>
      <c r="E1297" s="234"/>
      <c r="F1297" s="234"/>
      <c r="G1297" s="193"/>
    </row>
    <row r="1298" spans="4:7" ht="14.4" x14ac:dyDescent="0.3">
      <c r="D1298" s="193"/>
      <c r="E1298" s="234"/>
      <c r="F1298" s="234"/>
      <c r="G1298" s="193"/>
    </row>
    <row r="1299" spans="4:7" ht="14.4" x14ac:dyDescent="0.3">
      <c r="D1299" s="193"/>
      <c r="E1299" s="234"/>
      <c r="F1299" s="234"/>
      <c r="G1299" s="193"/>
    </row>
    <row r="1300" spans="4:7" ht="14.4" x14ac:dyDescent="0.3">
      <c r="D1300" s="193"/>
      <c r="E1300" s="234"/>
      <c r="F1300" s="234"/>
      <c r="G1300" s="193"/>
    </row>
    <row r="1301" spans="4:7" ht="14.4" x14ac:dyDescent="0.3">
      <c r="D1301" s="193"/>
      <c r="E1301" s="234"/>
      <c r="F1301" s="234"/>
      <c r="G1301" s="193"/>
    </row>
    <row r="1302" spans="4:7" ht="14.4" x14ac:dyDescent="0.3">
      <c r="D1302" s="193"/>
      <c r="E1302" s="234"/>
      <c r="F1302" s="234"/>
      <c r="G1302" s="193"/>
    </row>
    <row r="1303" spans="4:7" ht="14.4" x14ac:dyDescent="0.3">
      <c r="D1303" s="193"/>
      <c r="E1303" s="234"/>
      <c r="F1303" s="234"/>
      <c r="G1303" s="193"/>
    </row>
    <row r="1304" spans="4:7" ht="14.4" x14ac:dyDescent="0.3">
      <c r="D1304" s="193"/>
      <c r="E1304" s="234"/>
      <c r="F1304" s="234"/>
      <c r="G1304" s="193"/>
    </row>
    <row r="1305" spans="4:7" ht="14.4" x14ac:dyDescent="0.3">
      <c r="D1305" s="193"/>
      <c r="E1305" s="234"/>
      <c r="F1305" s="234"/>
      <c r="G1305" s="193"/>
    </row>
    <row r="1306" spans="4:7" ht="14.4" x14ac:dyDescent="0.3">
      <c r="D1306" s="193"/>
      <c r="E1306" s="234"/>
      <c r="F1306" s="234"/>
      <c r="G1306" s="193"/>
    </row>
    <row r="1307" spans="4:7" ht="14.4" x14ac:dyDescent="0.3">
      <c r="D1307" s="193"/>
      <c r="E1307" s="234"/>
      <c r="F1307" s="234"/>
      <c r="G1307" s="193"/>
    </row>
    <row r="1308" spans="4:7" ht="14.4" x14ac:dyDescent="0.3">
      <c r="D1308" s="193"/>
      <c r="E1308" s="234"/>
      <c r="F1308" s="234"/>
      <c r="G1308" s="193"/>
    </row>
    <row r="1309" spans="4:7" ht="14.4" x14ac:dyDescent="0.3">
      <c r="D1309" s="193"/>
      <c r="E1309" s="234"/>
      <c r="F1309" s="234"/>
      <c r="G1309" s="193"/>
    </row>
    <row r="1310" spans="4:7" ht="14.4" x14ac:dyDescent="0.3">
      <c r="D1310" s="193"/>
      <c r="E1310" s="234"/>
      <c r="F1310" s="234"/>
      <c r="G1310" s="193"/>
    </row>
    <row r="1311" spans="4:7" ht="14.4" x14ac:dyDescent="0.3">
      <c r="D1311" s="193"/>
      <c r="E1311" s="234"/>
      <c r="F1311" s="234"/>
      <c r="G1311" s="193"/>
    </row>
    <row r="1312" spans="4:7" ht="14.4" x14ac:dyDescent="0.3">
      <c r="D1312" s="193"/>
      <c r="E1312" s="234"/>
      <c r="F1312" s="234"/>
      <c r="G1312" s="193"/>
    </row>
    <row r="1313" spans="4:7" ht="14.4" x14ac:dyDescent="0.3">
      <c r="D1313" s="193"/>
      <c r="E1313" s="234"/>
      <c r="F1313" s="234"/>
      <c r="G1313" s="193"/>
    </row>
    <row r="1314" spans="4:7" ht="14.4" x14ac:dyDescent="0.3">
      <c r="D1314" s="193"/>
      <c r="E1314" s="234"/>
      <c r="F1314" s="234"/>
      <c r="G1314" s="193"/>
    </row>
    <row r="1315" spans="4:7" ht="14.4" x14ac:dyDescent="0.3">
      <c r="D1315" s="193"/>
      <c r="E1315" s="234"/>
      <c r="F1315" s="234"/>
      <c r="G1315" s="193"/>
    </row>
    <row r="1316" spans="4:7" ht="14.4" x14ac:dyDescent="0.3">
      <c r="D1316" s="193"/>
      <c r="E1316" s="234"/>
      <c r="F1316" s="234"/>
      <c r="G1316" s="193"/>
    </row>
    <row r="1317" spans="4:7" ht="14.4" x14ac:dyDescent="0.3">
      <c r="D1317" s="193"/>
      <c r="E1317" s="234"/>
      <c r="F1317" s="234"/>
      <c r="G1317" s="193"/>
    </row>
    <row r="1318" spans="4:7" ht="14.4" x14ac:dyDescent="0.3">
      <c r="D1318" s="193"/>
      <c r="E1318" s="234"/>
      <c r="F1318" s="234"/>
      <c r="G1318" s="193"/>
    </row>
    <row r="1319" spans="4:7" ht="14.4" x14ac:dyDescent="0.3">
      <c r="D1319" s="193"/>
      <c r="E1319" s="234"/>
      <c r="F1319" s="234"/>
      <c r="G1319" s="193"/>
    </row>
    <row r="1320" spans="4:7" ht="14.4" x14ac:dyDescent="0.3">
      <c r="D1320" s="193"/>
      <c r="E1320" s="234"/>
      <c r="F1320" s="234"/>
      <c r="G1320" s="193"/>
    </row>
    <row r="1321" spans="4:7" ht="14.4" x14ac:dyDescent="0.3">
      <c r="D1321" s="193"/>
      <c r="E1321" s="234"/>
      <c r="F1321" s="234"/>
      <c r="G1321" s="193"/>
    </row>
    <row r="1322" spans="4:7" ht="14.4" x14ac:dyDescent="0.3">
      <c r="D1322" s="193"/>
      <c r="E1322" s="234"/>
      <c r="F1322" s="234"/>
      <c r="G1322" s="193"/>
    </row>
    <row r="1323" spans="4:7" ht="14.4" x14ac:dyDescent="0.3">
      <c r="D1323" s="193"/>
      <c r="E1323" s="234"/>
      <c r="F1323" s="234"/>
      <c r="G1323" s="193"/>
    </row>
    <row r="1324" spans="4:7" ht="14.4" x14ac:dyDescent="0.3">
      <c r="D1324" s="193"/>
      <c r="E1324" s="234"/>
      <c r="F1324" s="234"/>
      <c r="G1324" s="193"/>
    </row>
    <row r="1325" spans="4:7" ht="14.4" x14ac:dyDescent="0.3">
      <c r="D1325" s="193"/>
      <c r="E1325" s="234"/>
      <c r="F1325" s="234"/>
      <c r="G1325" s="193"/>
    </row>
    <row r="1326" spans="4:7" ht="14.4" x14ac:dyDescent="0.3">
      <c r="D1326" s="193"/>
      <c r="E1326" s="234"/>
      <c r="F1326" s="234"/>
      <c r="G1326" s="193"/>
    </row>
    <row r="1327" spans="4:7" ht="14.4" x14ac:dyDescent="0.3">
      <c r="D1327" s="193"/>
      <c r="E1327" s="234"/>
      <c r="F1327" s="234"/>
      <c r="G1327" s="193"/>
    </row>
    <row r="1328" spans="4:7" ht="14.4" x14ac:dyDescent="0.3">
      <c r="D1328" s="193"/>
      <c r="E1328" s="234"/>
      <c r="F1328" s="234"/>
      <c r="G1328" s="193"/>
    </row>
    <row r="1329" spans="4:7" ht="14.4" x14ac:dyDescent="0.3">
      <c r="D1329" s="193"/>
      <c r="E1329" s="234"/>
      <c r="F1329" s="234"/>
      <c r="G1329" s="193"/>
    </row>
    <row r="1330" spans="4:7" ht="14.4" x14ac:dyDescent="0.3">
      <c r="D1330" s="193"/>
      <c r="E1330" s="234"/>
      <c r="F1330" s="234"/>
      <c r="G1330" s="193"/>
    </row>
    <row r="1331" spans="4:7" ht="14.4" x14ac:dyDescent="0.3">
      <c r="D1331" s="193"/>
      <c r="E1331" s="234"/>
      <c r="F1331" s="234"/>
      <c r="G1331" s="193"/>
    </row>
    <row r="1332" spans="4:7" ht="14.4" x14ac:dyDescent="0.3">
      <c r="D1332" s="193"/>
      <c r="E1332" s="234"/>
      <c r="F1332" s="234"/>
      <c r="G1332" s="193"/>
    </row>
    <row r="1333" spans="4:7" ht="14.4" x14ac:dyDescent="0.3">
      <c r="D1333" s="193"/>
      <c r="E1333" s="234"/>
      <c r="F1333" s="234"/>
      <c r="G1333" s="193"/>
    </row>
    <row r="1334" spans="4:7" ht="14.4" x14ac:dyDescent="0.3">
      <c r="D1334" s="193"/>
      <c r="E1334" s="234"/>
      <c r="F1334" s="234"/>
      <c r="G1334" s="193"/>
    </row>
    <row r="1335" spans="4:7" ht="14.4" x14ac:dyDescent="0.3">
      <c r="D1335" s="193"/>
      <c r="E1335" s="234"/>
      <c r="F1335" s="234"/>
      <c r="G1335" s="193"/>
    </row>
    <row r="1336" spans="4:7" ht="14.4" x14ac:dyDescent="0.3">
      <c r="D1336" s="193"/>
      <c r="E1336" s="234"/>
      <c r="F1336" s="234"/>
      <c r="G1336" s="193"/>
    </row>
    <row r="1337" spans="4:7" ht="14.4" x14ac:dyDescent="0.3">
      <c r="D1337" s="193"/>
      <c r="E1337" s="234"/>
      <c r="F1337" s="234"/>
      <c r="G1337" s="193"/>
    </row>
    <row r="1338" spans="4:7" ht="14.4" x14ac:dyDescent="0.3">
      <c r="D1338" s="193"/>
      <c r="E1338" s="234"/>
      <c r="F1338" s="234"/>
      <c r="G1338" s="193"/>
    </row>
    <row r="1339" spans="4:7" ht="14.4" x14ac:dyDescent="0.3">
      <c r="D1339" s="193"/>
      <c r="E1339" s="234"/>
      <c r="F1339" s="234"/>
      <c r="G1339" s="193"/>
    </row>
    <row r="1340" spans="4:7" ht="14.4" x14ac:dyDescent="0.3">
      <c r="D1340" s="193"/>
      <c r="E1340" s="234"/>
      <c r="F1340" s="234"/>
      <c r="G1340" s="193"/>
    </row>
    <row r="1341" spans="4:7" ht="14.4" x14ac:dyDescent="0.3">
      <c r="D1341" s="193"/>
      <c r="E1341" s="234"/>
      <c r="F1341" s="234"/>
      <c r="G1341" s="193"/>
    </row>
    <row r="1342" spans="4:7" ht="14.4" x14ac:dyDescent="0.3">
      <c r="D1342" s="193"/>
      <c r="E1342" s="234"/>
      <c r="F1342" s="234"/>
      <c r="G1342" s="193"/>
    </row>
    <row r="1343" spans="4:7" ht="14.4" x14ac:dyDescent="0.3">
      <c r="D1343" s="193"/>
      <c r="E1343" s="234"/>
      <c r="F1343" s="234"/>
      <c r="G1343" s="193"/>
    </row>
    <row r="1344" spans="4:7" ht="14.4" x14ac:dyDescent="0.3">
      <c r="D1344" s="193"/>
      <c r="E1344" s="234"/>
      <c r="F1344" s="234"/>
      <c r="G1344" s="193"/>
    </row>
    <row r="1345" spans="4:7" ht="14.4" x14ac:dyDescent="0.3">
      <c r="D1345" s="193"/>
      <c r="E1345" s="234"/>
      <c r="F1345" s="234"/>
      <c r="G1345" s="193"/>
    </row>
    <row r="1346" spans="4:7" ht="14.4" x14ac:dyDescent="0.3">
      <c r="D1346" s="193"/>
      <c r="E1346" s="234"/>
      <c r="F1346" s="234"/>
      <c r="G1346" s="193"/>
    </row>
    <row r="1347" spans="4:7" ht="14.4" x14ac:dyDescent="0.3">
      <c r="D1347" s="193"/>
      <c r="E1347" s="234"/>
      <c r="F1347" s="234"/>
      <c r="G1347" s="193"/>
    </row>
    <row r="1348" spans="4:7" ht="14.4" x14ac:dyDescent="0.3">
      <c r="D1348" s="193"/>
      <c r="E1348" s="234"/>
      <c r="F1348" s="234"/>
      <c r="G1348" s="193"/>
    </row>
    <row r="1349" spans="4:7" ht="14.4" x14ac:dyDescent="0.3">
      <c r="D1349" s="193"/>
      <c r="E1349" s="234"/>
      <c r="F1349" s="234"/>
      <c r="G1349" s="193"/>
    </row>
    <row r="1350" spans="4:7" ht="14.4" x14ac:dyDescent="0.3">
      <c r="D1350" s="193"/>
      <c r="E1350" s="234"/>
      <c r="F1350" s="234"/>
      <c r="G1350" s="193"/>
    </row>
    <row r="1351" spans="4:7" ht="14.4" x14ac:dyDescent="0.3">
      <c r="D1351" s="193"/>
      <c r="E1351" s="234"/>
      <c r="F1351" s="234"/>
      <c r="G1351" s="193"/>
    </row>
    <row r="1352" spans="4:7" ht="14.4" x14ac:dyDescent="0.3">
      <c r="D1352" s="193"/>
      <c r="E1352" s="234"/>
      <c r="F1352" s="234"/>
      <c r="G1352" s="193"/>
    </row>
    <row r="1353" spans="4:7" ht="14.4" x14ac:dyDescent="0.3">
      <c r="D1353" s="193"/>
      <c r="E1353" s="234"/>
      <c r="F1353" s="234"/>
      <c r="G1353" s="193"/>
    </row>
    <row r="1354" spans="4:7" ht="14.4" x14ac:dyDescent="0.3">
      <c r="D1354" s="193"/>
      <c r="E1354" s="234"/>
      <c r="F1354" s="234"/>
      <c r="G1354" s="193"/>
    </row>
    <row r="1355" spans="4:7" ht="14.4" x14ac:dyDescent="0.3">
      <c r="D1355" s="193"/>
      <c r="E1355" s="234"/>
      <c r="F1355" s="234"/>
      <c r="G1355" s="193"/>
    </row>
    <row r="1356" spans="4:7" ht="14.4" x14ac:dyDescent="0.3">
      <c r="D1356" s="193"/>
      <c r="E1356" s="234"/>
      <c r="F1356" s="234"/>
      <c r="G1356" s="193"/>
    </row>
    <row r="1357" spans="4:7" ht="14.4" x14ac:dyDescent="0.3">
      <c r="D1357" s="193"/>
      <c r="E1357" s="234"/>
      <c r="F1357" s="234"/>
      <c r="G1357" s="193"/>
    </row>
    <row r="1358" spans="4:7" ht="14.4" x14ac:dyDescent="0.3">
      <c r="D1358" s="193"/>
      <c r="E1358" s="234"/>
      <c r="F1358" s="234"/>
      <c r="G1358" s="193"/>
    </row>
    <row r="1359" spans="4:7" ht="14.4" x14ac:dyDescent="0.3">
      <c r="D1359" s="193"/>
      <c r="E1359" s="234"/>
      <c r="F1359" s="234"/>
      <c r="G1359" s="193"/>
    </row>
    <row r="1360" spans="4:7" ht="14.4" x14ac:dyDescent="0.3">
      <c r="D1360" s="193"/>
      <c r="E1360" s="234"/>
      <c r="F1360" s="234"/>
      <c r="G1360" s="193"/>
    </row>
    <row r="1361" spans="4:7" ht="14.4" x14ac:dyDescent="0.3">
      <c r="D1361" s="193"/>
      <c r="E1361" s="234"/>
      <c r="F1361" s="234"/>
      <c r="G1361" s="193"/>
    </row>
    <row r="1362" spans="4:7" ht="14.4" x14ac:dyDescent="0.3">
      <c r="D1362" s="193"/>
      <c r="E1362" s="234"/>
      <c r="F1362" s="234"/>
      <c r="G1362" s="193"/>
    </row>
    <row r="1363" spans="4:7" ht="14.4" x14ac:dyDescent="0.3">
      <c r="D1363" s="193"/>
      <c r="E1363" s="234"/>
      <c r="F1363" s="234"/>
      <c r="G1363" s="193"/>
    </row>
    <row r="1364" spans="4:7" ht="14.4" x14ac:dyDescent="0.3">
      <c r="D1364" s="193"/>
      <c r="E1364" s="234"/>
      <c r="F1364" s="234"/>
      <c r="G1364" s="193"/>
    </row>
    <row r="1365" spans="4:7" ht="14.4" x14ac:dyDescent="0.3">
      <c r="D1365" s="193"/>
      <c r="E1365" s="234"/>
      <c r="F1365" s="234"/>
      <c r="G1365" s="193"/>
    </row>
    <row r="1366" spans="4:7" ht="14.4" x14ac:dyDescent="0.3">
      <c r="D1366" s="193"/>
      <c r="E1366" s="234"/>
      <c r="F1366" s="234"/>
      <c r="G1366" s="193"/>
    </row>
    <row r="1367" spans="4:7" ht="14.4" x14ac:dyDescent="0.3">
      <c r="D1367" s="193"/>
      <c r="E1367" s="234"/>
      <c r="F1367" s="234"/>
      <c r="G1367" s="193"/>
    </row>
    <row r="1368" spans="4:7" ht="14.4" x14ac:dyDescent="0.3">
      <c r="D1368" s="193"/>
      <c r="E1368" s="234"/>
      <c r="F1368" s="234"/>
      <c r="G1368" s="193"/>
    </row>
    <row r="1369" spans="4:7" ht="14.4" x14ac:dyDescent="0.3">
      <c r="D1369" s="193"/>
      <c r="E1369" s="234"/>
      <c r="F1369" s="234"/>
      <c r="G1369" s="193"/>
    </row>
    <row r="1370" spans="4:7" ht="14.4" x14ac:dyDescent="0.3">
      <c r="D1370" s="193"/>
      <c r="E1370" s="234"/>
      <c r="F1370" s="234"/>
      <c r="G1370" s="193"/>
    </row>
    <row r="1371" spans="4:7" ht="14.4" x14ac:dyDescent="0.3">
      <c r="D1371" s="193"/>
      <c r="E1371" s="234"/>
      <c r="F1371" s="234"/>
      <c r="G1371" s="193"/>
    </row>
    <row r="1372" spans="4:7" ht="14.4" x14ac:dyDescent="0.3">
      <c r="D1372" s="193"/>
      <c r="E1372" s="234"/>
      <c r="F1372" s="234"/>
      <c r="G1372" s="193"/>
    </row>
    <row r="1373" spans="4:7" ht="14.4" x14ac:dyDescent="0.3">
      <c r="D1373" s="193"/>
      <c r="E1373" s="234"/>
      <c r="F1373" s="234"/>
      <c r="G1373" s="193"/>
    </row>
    <row r="1374" spans="4:7" ht="14.4" x14ac:dyDescent="0.3">
      <c r="D1374" s="193"/>
      <c r="E1374" s="234"/>
      <c r="F1374" s="234"/>
      <c r="G1374" s="193"/>
    </row>
    <row r="1375" spans="4:7" ht="14.4" x14ac:dyDescent="0.3">
      <c r="D1375" s="193"/>
      <c r="E1375" s="234"/>
      <c r="F1375" s="234"/>
      <c r="G1375" s="193"/>
    </row>
    <row r="1376" spans="4:7" ht="14.4" x14ac:dyDescent="0.3">
      <c r="D1376" s="193"/>
      <c r="E1376" s="234"/>
      <c r="F1376" s="234"/>
      <c r="G1376" s="193"/>
    </row>
    <row r="1377" spans="4:7" ht="14.4" x14ac:dyDescent="0.3">
      <c r="D1377" s="193"/>
      <c r="E1377" s="234"/>
      <c r="F1377" s="234"/>
      <c r="G1377" s="193"/>
    </row>
    <row r="1378" spans="4:7" ht="14.4" x14ac:dyDescent="0.3">
      <c r="D1378" s="193"/>
      <c r="E1378" s="234"/>
      <c r="F1378" s="234"/>
      <c r="G1378" s="193"/>
    </row>
    <row r="1379" spans="4:7" ht="14.4" x14ac:dyDescent="0.3">
      <c r="D1379" s="193"/>
      <c r="E1379" s="234"/>
      <c r="F1379" s="234"/>
      <c r="G1379" s="193"/>
    </row>
    <row r="1380" spans="4:7" ht="14.4" x14ac:dyDescent="0.3">
      <c r="D1380" s="193"/>
      <c r="E1380" s="234"/>
      <c r="F1380" s="234"/>
      <c r="G1380" s="193"/>
    </row>
    <row r="1381" spans="4:7" ht="14.4" x14ac:dyDescent="0.3">
      <c r="D1381" s="193"/>
      <c r="E1381" s="234"/>
      <c r="F1381" s="234"/>
      <c r="G1381" s="193"/>
    </row>
    <row r="1382" spans="4:7" ht="14.4" x14ac:dyDescent="0.3">
      <c r="D1382" s="193"/>
      <c r="E1382" s="234"/>
      <c r="F1382" s="234"/>
      <c r="G1382" s="193"/>
    </row>
    <row r="1383" spans="4:7" ht="14.4" x14ac:dyDescent="0.3">
      <c r="D1383" s="193"/>
      <c r="E1383" s="234"/>
      <c r="F1383" s="234"/>
      <c r="G1383" s="193"/>
    </row>
    <row r="1384" spans="4:7" ht="14.4" x14ac:dyDescent="0.3">
      <c r="D1384" s="193"/>
      <c r="E1384" s="234"/>
      <c r="F1384" s="234"/>
      <c r="G1384" s="193"/>
    </row>
    <row r="1385" spans="4:7" ht="14.4" x14ac:dyDescent="0.3">
      <c r="D1385" s="193"/>
      <c r="E1385" s="234"/>
      <c r="F1385" s="234"/>
      <c r="G1385" s="193"/>
    </row>
    <row r="1386" spans="4:7" ht="14.4" x14ac:dyDescent="0.3">
      <c r="D1386" s="193"/>
      <c r="E1386" s="234"/>
      <c r="F1386" s="234"/>
      <c r="G1386" s="193"/>
    </row>
    <row r="1387" spans="4:7" ht="14.4" x14ac:dyDescent="0.3">
      <c r="D1387" s="193"/>
      <c r="E1387" s="234"/>
      <c r="F1387" s="234"/>
      <c r="G1387" s="193"/>
    </row>
    <row r="1388" spans="4:7" ht="14.4" x14ac:dyDescent="0.3">
      <c r="D1388" s="193"/>
      <c r="E1388" s="234"/>
      <c r="F1388" s="234"/>
      <c r="G1388" s="193"/>
    </row>
    <row r="1389" spans="4:7" ht="14.4" x14ac:dyDescent="0.3">
      <c r="D1389" s="193"/>
      <c r="E1389" s="234"/>
      <c r="F1389" s="234"/>
      <c r="G1389" s="193"/>
    </row>
    <row r="1390" spans="4:7" ht="14.4" x14ac:dyDescent="0.3">
      <c r="D1390" s="193"/>
      <c r="E1390" s="234"/>
      <c r="F1390" s="234"/>
      <c r="G1390" s="193"/>
    </row>
    <row r="1391" spans="4:7" ht="14.4" x14ac:dyDescent="0.3">
      <c r="D1391" s="193"/>
      <c r="E1391" s="234"/>
      <c r="F1391" s="234"/>
      <c r="G1391" s="193"/>
    </row>
    <row r="1392" spans="4:7" ht="14.4" x14ac:dyDescent="0.3">
      <c r="D1392" s="193"/>
      <c r="E1392" s="234"/>
      <c r="F1392" s="234"/>
      <c r="G1392" s="193"/>
    </row>
    <row r="1393" spans="4:7" ht="14.4" x14ac:dyDescent="0.3">
      <c r="D1393" s="193"/>
      <c r="E1393" s="234"/>
      <c r="F1393" s="234"/>
      <c r="G1393" s="193"/>
    </row>
    <row r="1394" spans="4:7" ht="14.4" x14ac:dyDescent="0.3">
      <c r="D1394" s="193"/>
      <c r="E1394" s="234"/>
      <c r="F1394" s="234"/>
      <c r="G1394" s="193"/>
    </row>
    <row r="1395" spans="4:7" ht="14.4" x14ac:dyDescent="0.3">
      <c r="D1395" s="193"/>
      <c r="E1395" s="234"/>
      <c r="F1395" s="234"/>
      <c r="G1395" s="193"/>
    </row>
    <row r="1396" spans="4:7" ht="14.4" x14ac:dyDescent="0.3">
      <c r="D1396" s="193"/>
      <c r="E1396" s="234"/>
      <c r="F1396" s="234"/>
      <c r="G1396" s="193"/>
    </row>
    <row r="1397" spans="4:7" ht="14.4" x14ac:dyDescent="0.3">
      <c r="D1397" s="193"/>
      <c r="E1397" s="234"/>
      <c r="F1397" s="234"/>
      <c r="G1397" s="193"/>
    </row>
    <row r="1398" spans="4:7" ht="14.4" x14ac:dyDescent="0.3">
      <c r="D1398" s="193"/>
      <c r="E1398" s="234"/>
      <c r="F1398" s="234"/>
      <c r="G1398" s="193"/>
    </row>
    <row r="1399" spans="4:7" ht="14.4" x14ac:dyDescent="0.3">
      <c r="D1399" s="193"/>
      <c r="E1399" s="234"/>
      <c r="F1399" s="234"/>
      <c r="G1399" s="193"/>
    </row>
    <row r="1400" spans="4:7" ht="14.4" x14ac:dyDescent="0.3">
      <c r="D1400" s="193"/>
      <c r="E1400" s="234"/>
      <c r="F1400" s="234"/>
      <c r="G1400" s="193"/>
    </row>
    <row r="1401" spans="4:7" ht="14.4" x14ac:dyDescent="0.3">
      <c r="D1401" s="193"/>
      <c r="E1401" s="234"/>
      <c r="F1401" s="234"/>
      <c r="G1401" s="193"/>
    </row>
    <row r="1402" spans="4:7" ht="14.4" x14ac:dyDescent="0.3">
      <c r="D1402" s="193"/>
      <c r="E1402" s="234"/>
      <c r="F1402" s="234"/>
      <c r="G1402" s="193"/>
    </row>
    <row r="1403" spans="4:7" ht="14.4" x14ac:dyDescent="0.3">
      <c r="D1403" s="193"/>
      <c r="E1403" s="234"/>
      <c r="F1403" s="234"/>
      <c r="G1403" s="193"/>
    </row>
    <row r="1404" spans="4:7" ht="14.4" x14ac:dyDescent="0.3">
      <c r="D1404" s="193"/>
      <c r="E1404" s="234"/>
      <c r="F1404" s="234"/>
      <c r="G1404" s="193"/>
    </row>
    <row r="1405" spans="4:7" ht="14.4" x14ac:dyDescent="0.3">
      <c r="D1405" s="193"/>
      <c r="E1405" s="234"/>
      <c r="F1405" s="234"/>
      <c r="G1405" s="193"/>
    </row>
    <row r="1406" spans="4:7" ht="14.4" x14ac:dyDescent="0.3">
      <c r="D1406" s="193"/>
      <c r="E1406" s="234"/>
      <c r="F1406" s="234"/>
      <c r="G1406" s="193"/>
    </row>
    <row r="1407" spans="4:7" ht="14.4" x14ac:dyDescent="0.3">
      <c r="D1407" s="193"/>
      <c r="E1407" s="234"/>
      <c r="F1407" s="234"/>
      <c r="G1407" s="193"/>
    </row>
    <row r="1408" spans="4:7" ht="14.4" x14ac:dyDescent="0.3">
      <c r="D1408" s="193"/>
      <c r="E1408" s="234"/>
      <c r="F1408" s="234"/>
      <c r="G1408" s="193"/>
    </row>
    <row r="1409" spans="4:7" ht="14.4" x14ac:dyDescent="0.3">
      <c r="D1409" s="193"/>
      <c r="E1409" s="234"/>
      <c r="F1409" s="234"/>
      <c r="G1409" s="193"/>
    </row>
    <row r="1410" spans="4:7" ht="14.4" x14ac:dyDescent="0.3">
      <c r="D1410" s="193"/>
      <c r="E1410" s="234"/>
      <c r="F1410" s="234"/>
      <c r="G1410" s="193"/>
    </row>
    <row r="1411" spans="4:7" ht="14.4" x14ac:dyDescent="0.3">
      <c r="D1411" s="193"/>
      <c r="E1411" s="234"/>
      <c r="F1411" s="234"/>
      <c r="G1411" s="193"/>
    </row>
    <row r="1412" spans="4:7" ht="14.4" x14ac:dyDescent="0.3">
      <c r="D1412" s="193"/>
      <c r="E1412" s="234"/>
      <c r="F1412" s="234"/>
      <c r="G1412" s="193"/>
    </row>
    <row r="1413" spans="4:7" ht="14.4" x14ac:dyDescent="0.3">
      <c r="D1413" s="193"/>
      <c r="E1413" s="234"/>
      <c r="F1413" s="234"/>
      <c r="G1413" s="193"/>
    </row>
    <row r="1414" spans="4:7" ht="14.4" x14ac:dyDescent="0.3">
      <c r="D1414" s="193"/>
      <c r="E1414" s="234"/>
      <c r="F1414" s="234"/>
      <c r="G1414" s="193"/>
    </row>
    <row r="1415" spans="4:7" ht="14.4" x14ac:dyDescent="0.3">
      <c r="D1415" s="193"/>
      <c r="E1415" s="234"/>
      <c r="F1415" s="234"/>
      <c r="G1415" s="193"/>
    </row>
    <row r="1416" spans="4:7" ht="14.4" x14ac:dyDescent="0.3">
      <c r="D1416" s="193"/>
      <c r="E1416" s="234"/>
      <c r="F1416" s="234"/>
      <c r="G1416" s="193"/>
    </row>
    <row r="1417" spans="4:7" ht="14.4" x14ac:dyDescent="0.3">
      <c r="D1417" s="193"/>
      <c r="E1417" s="234"/>
      <c r="F1417" s="234"/>
      <c r="G1417" s="193"/>
    </row>
    <row r="1418" spans="4:7" ht="14.4" x14ac:dyDescent="0.3">
      <c r="D1418" s="193"/>
      <c r="E1418" s="234"/>
      <c r="F1418" s="234"/>
      <c r="G1418" s="193"/>
    </row>
    <row r="1419" spans="4:7" ht="14.4" x14ac:dyDescent="0.3">
      <c r="D1419" s="193"/>
      <c r="E1419" s="234"/>
      <c r="F1419" s="234"/>
      <c r="G1419" s="193"/>
    </row>
    <row r="1420" spans="4:7" ht="14.4" x14ac:dyDescent="0.3">
      <c r="D1420" s="193"/>
      <c r="E1420" s="234"/>
      <c r="F1420" s="234"/>
      <c r="G1420" s="193"/>
    </row>
    <row r="1421" spans="4:7" ht="14.4" x14ac:dyDescent="0.3">
      <c r="D1421" s="193"/>
      <c r="E1421" s="234"/>
      <c r="F1421" s="234"/>
      <c r="G1421" s="193"/>
    </row>
    <row r="1422" spans="4:7" ht="14.4" x14ac:dyDescent="0.3">
      <c r="D1422" s="193"/>
      <c r="E1422" s="234"/>
      <c r="F1422" s="234"/>
      <c r="G1422" s="193"/>
    </row>
    <row r="1423" spans="4:7" ht="14.4" x14ac:dyDescent="0.3">
      <c r="D1423" s="193"/>
      <c r="E1423" s="234"/>
      <c r="F1423" s="234"/>
      <c r="G1423" s="193"/>
    </row>
    <row r="1424" spans="4:7" ht="14.4" x14ac:dyDescent="0.3">
      <c r="D1424" s="193"/>
      <c r="E1424" s="234"/>
      <c r="F1424" s="234"/>
      <c r="G1424" s="193"/>
    </row>
    <row r="1425" spans="4:7" ht="14.4" x14ac:dyDescent="0.3">
      <c r="D1425" s="193"/>
      <c r="E1425" s="234"/>
      <c r="F1425" s="234"/>
      <c r="G1425" s="193"/>
    </row>
    <row r="1426" spans="4:7" ht="14.4" x14ac:dyDescent="0.3">
      <c r="D1426" s="193"/>
      <c r="E1426" s="234"/>
      <c r="F1426" s="234"/>
      <c r="G1426" s="193"/>
    </row>
    <row r="1427" spans="4:7" ht="14.4" x14ac:dyDescent="0.3">
      <c r="D1427" s="193"/>
      <c r="E1427" s="234"/>
      <c r="F1427" s="234"/>
      <c r="G1427" s="193"/>
    </row>
    <row r="1428" spans="4:7" ht="14.4" x14ac:dyDescent="0.3">
      <c r="D1428" s="193"/>
      <c r="E1428" s="234"/>
      <c r="F1428" s="234"/>
      <c r="G1428" s="193"/>
    </row>
    <row r="1429" spans="4:7" ht="14.4" x14ac:dyDescent="0.3">
      <c r="D1429" s="193"/>
      <c r="E1429" s="234"/>
      <c r="F1429" s="234"/>
      <c r="G1429" s="193"/>
    </row>
    <row r="1430" spans="4:7" ht="14.4" x14ac:dyDescent="0.3">
      <c r="D1430" s="193"/>
      <c r="E1430" s="234"/>
      <c r="F1430" s="234"/>
      <c r="G1430" s="193"/>
    </row>
    <row r="1431" spans="4:7" ht="14.4" x14ac:dyDescent="0.3">
      <c r="D1431" s="193"/>
      <c r="E1431" s="234"/>
      <c r="F1431" s="234"/>
      <c r="G1431" s="193"/>
    </row>
    <row r="1432" spans="4:7" ht="14.4" x14ac:dyDescent="0.3">
      <c r="D1432" s="193"/>
      <c r="E1432" s="234"/>
      <c r="F1432" s="234"/>
      <c r="G1432" s="193"/>
    </row>
    <row r="1433" spans="4:7" ht="14.4" x14ac:dyDescent="0.3">
      <c r="D1433" s="193"/>
      <c r="E1433" s="234"/>
      <c r="F1433" s="234"/>
      <c r="G1433" s="193"/>
    </row>
    <row r="1434" spans="4:7" ht="14.4" x14ac:dyDescent="0.3">
      <c r="D1434" s="193"/>
      <c r="E1434" s="234"/>
      <c r="F1434" s="234"/>
      <c r="G1434" s="193"/>
    </row>
    <row r="1435" spans="4:7" ht="14.4" x14ac:dyDescent="0.3">
      <c r="D1435" s="193"/>
      <c r="E1435" s="234"/>
      <c r="F1435" s="234"/>
      <c r="G1435" s="193"/>
    </row>
    <row r="1436" spans="4:7" ht="14.4" x14ac:dyDescent="0.3">
      <c r="D1436" s="193"/>
      <c r="E1436" s="234"/>
      <c r="F1436" s="234"/>
      <c r="G1436" s="193"/>
    </row>
    <row r="1437" spans="4:7" ht="14.4" x14ac:dyDescent="0.3">
      <c r="D1437" s="193"/>
      <c r="E1437" s="234"/>
      <c r="F1437" s="234"/>
      <c r="G1437" s="193"/>
    </row>
    <row r="1438" spans="4:7" ht="14.4" x14ac:dyDescent="0.3">
      <c r="D1438" s="193"/>
      <c r="E1438" s="234"/>
      <c r="F1438" s="234"/>
      <c r="G1438" s="193"/>
    </row>
    <row r="1439" spans="4:7" ht="14.4" x14ac:dyDescent="0.3">
      <c r="D1439" s="193"/>
      <c r="E1439" s="234"/>
      <c r="F1439" s="234"/>
      <c r="G1439" s="193"/>
    </row>
    <row r="1440" spans="4:7" ht="14.4" x14ac:dyDescent="0.3">
      <c r="D1440" s="193"/>
      <c r="E1440" s="234"/>
      <c r="F1440" s="234"/>
      <c r="G1440" s="193"/>
    </row>
    <row r="1441" spans="4:7" ht="14.4" x14ac:dyDescent="0.3">
      <c r="D1441" s="193"/>
      <c r="E1441" s="234"/>
      <c r="F1441" s="234"/>
      <c r="G1441" s="193"/>
    </row>
    <row r="1442" spans="4:7" ht="14.4" x14ac:dyDescent="0.3">
      <c r="D1442" s="193"/>
      <c r="E1442" s="234"/>
      <c r="F1442" s="234"/>
      <c r="G1442" s="193"/>
    </row>
    <row r="1443" spans="4:7" ht="14.4" x14ac:dyDescent="0.3">
      <c r="D1443" s="193"/>
      <c r="E1443" s="234"/>
      <c r="F1443" s="234"/>
      <c r="G1443" s="193"/>
    </row>
    <row r="1444" spans="4:7" ht="14.4" x14ac:dyDescent="0.3">
      <c r="D1444" s="193"/>
      <c r="E1444" s="234"/>
      <c r="F1444" s="234"/>
      <c r="G1444" s="193"/>
    </row>
    <row r="1445" spans="4:7" ht="14.4" x14ac:dyDescent="0.3">
      <c r="D1445" s="193"/>
      <c r="E1445" s="234"/>
      <c r="F1445" s="234"/>
      <c r="G1445" s="193"/>
    </row>
    <row r="1446" spans="4:7" ht="14.4" x14ac:dyDescent="0.3">
      <c r="D1446" s="193"/>
      <c r="E1446" s="234"/>
      <c r="F1446" s="234"/>
      <c r="G1446" s="193"/>
    </row>
    <row r="1447" spans="4:7" ht="14.4" x14ac:dyDescent="0.3">
      <c r="D1447" s="193"/>
      <c r="E1447" s="234"/>
      <c r="F1447" s="234"/>
      <c r="G1447" s="193"/>
    </row>
    <row r="1448" spans="4:7" ht="14.4" x14ac:dyDescent="0.3">
      <c r="D1448" s="193"/>
      <c r="E1448" s="234"/>
      <c r="F1448" s="234"/>
      <c r="G1448" s="193"/>
    </row>
    <row r="1449" spans="4:7" ht="14.4" x14ac:dyDescent="0.3">
      <c r="D1449" s="193"/>
      <c r="E1449" s="234"/>
      <c r="F1449" s="234"/>
      <c r="G1449" s="193"/>
    </row>
    <row r="1450" spans="4:7" ht="14.4" x14ac:dyDescent="0.3">
      <c r="D1450" s="193"/>
      <c r="E1450" s="234"/>
      <c r="F1450" s="234"/>
      <c r="G1450" s="193"/>
    </row>
    <row r="1451" spans="4:7" ht="14.4" x14ac:dyDescent="0.3">
      <c r="D1451" s="193"/>
      <c r="E1451" s="234"/>
      <c r="F1451" s="234"/>
      <c r="G1451" s="193"/>
    </row>
    <row r="1452" spans="4:7" ht="14.4" x14ac:dyDescent="0.3">
      <c r="D1452" s="193"/>
      <c r="E1452" s="234"/>
      <c r="F1452" s="234"/>
      <c r="G1452" s="193"/>
    </row>
    <row r="1453" spans="4:7" ht="14.4" x14ac:dyDescent="0.3">
      <c r="D1453" s="193"/>
      <c r="E1453" s="234"/>
      <c r="F1453" s="234"/>
      <c r="G1453" s="193"/>
    </row>
    <row r="1454" spans="4:7" ht="14.4" x14ac:dyDescent="0.3">
      <c r="D1454" s="193"/>
      <c r="E1454" s="234"/>
      <c r="F1454" s="234"/>
      <c r="G1454" s="193"/>
    </row>
    <row r="1455" spans="4:7" ht="14.4" x14ac:dyDescent="0.3">
      <c r="D1455" s="193"/>
      <c r="E1455" s="234"/>
      <c r="F1455" s="234"/>
      <c r="G1455" s="193"/>
    </row>
    <row r="1456" spans="4:7" ht="14.4" x14ac:dyDescent="0.3">
      <c r="D1456" s="193"/>
      <c r="E1456" s="234"/>
      <c r="F1456" s="234"/>
      <c r="G1456" s="193"/>
    </row>
    <row r="1457" spans="4:7" ht="14.4" x14ac:dyDescent="0.3">
      <c r="D1457" s="193"/>
      <c r="E1457" s="234"/>
      <c r="F1457" s="234"/>
      <c r="G1457" s="193"/>
    </row>
    <row r="1458" spans="4:7" ht="14.4" x14ac:dyDescent="0.3">
      <c r="D1458" s="193"/>
      <c r="E1458" s="234"/>
      <c r="F1458" s="234"/>
      <c r="G1458" s="193"/>
    </row>
    <row r="1459" spans="4:7" ht="14.4" x14ac:dyDescent="0.3">
      <c r="D1459" s="193"/>
      <c r="E1459" s="234"/>
      <c r="F1459" s="234"/>
      <c r="G1459" s="193"/>
    </row>
    <row r="1460" spans="4:7" ht="14.4" x14ac:dyDescent="0.3">
      <c r="D1460" s="193"/>
      <c r="E1460" s="234"/>
      <c r="F1460" s="234"/>
      <c r="G1460" s="193"/>
    </row>
    <row r="1461" spans="4:7" ht="14.4" x14ac:dyDescent="0.3">
      <c r="D1461" s="193"/>
      <c r="E1461" s="234"/>
      <c r="F1461" s="234"/>
      <c r="G1461" s="193"/>
    </row>
    <row r="1462" spans="4:7" ht="14.4" x14ac:dyDescent="0.3">
      <c r="D1462" s="193"/>
      <c r="E1462" s="234"/>
      <c r="F1462" s="234"/>
      <c r="G1462" s="193"/>
    </row>
    <row r="1463" spans="4:7" ht="14.4" x14ac:dyDescent="0.3">
      <c r="D1463" s="193"/>
      <c r="E1463" s="234"/>
      <c r="F1463" s="234"/>
      <c r="G1463" s="193"/>
    </row>
    <row r="1464" spans="4:7" ht="14.4" x14ac:dyDescent="0.3">
      <c r="D1464" s="193"/>
      <c r="E1464" s="234"/>
      <c r="F1464" s="234"/>
      <c r="G1464" s="193"/>
    </row>
    <row r="1465" spans="4:7" ht="14.4" x14ac:dyDescent="0.3">
      <c r="D1465" s="193"/>
      <c r="E1465" s="234"/>
      <c r="F1465" s="234"/>
      <c r="G1465" s="193"/>
    </row>
    <row r="1466" spans="4:7" ht="14.4" x14ac:dyDescent="0.3">
      <c r="D1466" s="193"/>
      <c r="E1466" s="234"/>
      <c r="F1466" s="234"/>
      <c r="G1466" s="193"/>
    </row>
    <row r="1467" spans="4:7" ht="14.4" x14ac:dyDescent="0.3">
      <c r="D1467" s="193"/>
      <c r="E1467" s="234"/>
      <c r="F1467" s="234"/>
      <c r="G1467" s="193"/>
    </row>
    <row r="1468" spans="4:7" ht="14.4" x14ac:dyDescent="0.3">
      <c r="D1468" s="193"/>
      <c r="E1468" s="234"/>
      <c r="F1468" s="234"/>
      <c r="G1468" s="193"/>
    </row>
    <row r="1469" spans="4:7" ht="14.4" x14ac:dyDescent="0.3">
      <c r="D1469" s="193"/>
      <c r="E1469" s="234"/>
      <c r="F1469" s="234"/>
      <c r="G1469" s="193"/>
    </row>
    <row r="1470" spans="4:7" ht="14.4" x14ac:dyDescent="0.3">
      <c r="D1470" s="193"/>
      <c r="E1470" s="234"/>
      <c r="F1470" s="234"/>
      <c r="G1470" s="193"/>
    </row>
    <row r="1471" spans="4:7" ht="14.4" x14ac:dyDescent="0.3">
      <c r="D1471" s="193"/>
      <c r="E1471" s="234"/>
      <c r="F1471" s="234"/>
      <c r="G1471" s="193"/>
    </row>
    <row r="1472" spans="4:7" ht="14.4" x14ac:dyDescent="0.3">
      <c r="D1472" s="193"/>
      <c r="E1472" s="234"/>
      <c r="F1472" s="234"/>
      <c r="G1472" s="193"/>
    </row>
    <row r="1473" spans="4:7" ht="14.4" x14ac:dyDescent="0.3">
      <c r="D1473" s="193"/>
      <c r="E1473" s="234"/>
      <c r="F1473" s="234"/>
      <c r="G1473" s="193"/>
    </row>
    <row r="1474" spans="4:7" ht="14.4" x14ac:dyDescent="0.3">
      <c r="D1474" s="193"/>
      <c r="E1474" s="234"/>
      <c r="F1474" s="234"/>
      <c r="G1474" s="193"/>
    </row>
    <row r="1475" spans="4:7" ht="14.4" x14ac:dyDescent="0.3">
      <c r="D1475" s="193"/>
      <c r="E1475" s="234"/>
      <c r="F1475" s="234"/>
      <c r="G1475" s="193"/>
    </row>
    <row r="1476" spans="4:7" ht="14.4" x14ac:dyDescent="0.3">
      <c r="D1476" s="193"/>
      <c r="E1476" s="234"/>
      <c r="F1476" s="234"/>
      <c r="G1476" s="193"/>
    </row>
    <row r="1477" spans="4:7" ht="14.4" x14ac:dyDescent="0.3">
      <c r="D1477" s="193"/>
      <c r="E1477" s="234"/>
      <c r="F1477" s="234"/>
      <c r="G1477" s="193"/>
    </row>
    <row r="1478" spans="4:7" ht="14.4" x14ac:dyDescent="0.3">
      <c r="D1478" s="193"/>
      <c r="E1478" s="234"/>
      <c r="F1478" s="234"/>
      <c r="G1478" s="193"/>
    </row>
    <row r="1479" spans="4:7" ht="14.4" x14ac:dyDescent="0.3">
      <c r="D1479" s="193"/>
      <c r="E1479" s="234"/>
      <c r="F1479" s="234"/>
      <c r="G1479" s="193"/>
    </row>
    <row r="1480" spans="4:7" ht="14.4" x14ac:dyDescent="0.3">
      <c r="D1480" s="193"/>
      <c r="E1480" s="234"/>
      <c r="F1480" s="234"/>
      <c r="G1480" s="193"/>
    </row>
    <row r="1481" spans="4:7" ht="14.4" x14ac:dyDescent="0.3">
      <c r="D1481" s="193"/>
      <c r="E1481" s="234"/>
      <c r="F1481" s="234"/>
      <c r="G1481" s="193"/>
    </row>
    <row r="1482" spans="4:7" ht="14.4" x14ac:dyDescent="0.3">
      <c r="D1482" s="193"/>
      <c r="E1482" s="234"/>
      <c r="F1482" s="234"/>
      <c r="G1482" s="193"/>
    </row>
    <row r="1483" spans="4:7" ht="14.4" x14ac:dyDescent="0.3">
      <c r="D1483" s="193"/>
      <c r="E1483" s="234"/>
      <c r="F1483" s="234"/>
      <c r="G1483" s="193"/>
    </row>
    <row r="1484" spans="4:7" ht="14.4" x14ac:dyDescent="0.3">
      <c r="D1484" s="193"/>
      <c r="E1484" s="234"/>
      <c r="F1484" s="234"/>
      <c r="G1484" s="193"/>
    </row>
    <row r="1485" spans="4:7" ht="14.4" x14ac:dyDescent="0.3">
      <c r="D1485" s="193"/>
      <c r="E1485" s="234"/>
      <c r="F1485" s="234"/>
      <c r="G1485" s="193"/>
    </row>
    <row r="1486" spans="4:7" ht="14.4" x14ac:dyDescent="0.3">
      <c r="D1486" s="193"/>
      <c r="E1486" s="234"/>
      <c r="F1486" s="234"/>
      <c r="G1486" s="193"/>
    </row>
    <row r="1487" spans="4:7" ht="14.4" x14ac:dyDescent="0.3">
      <c r="D1487" s="193"/>
      <c r="E1487" s="234"/>
      <c r="F1487" s="234"/>
      <c r="G1487" s="193"/>
    </row>
    <row r="1488" spans="4:7" ht="14.4" x14ac:dyDescent="0.3">
      <c r="D1488" s="193"/>
      <c r="E1488" s="234"/>
      <c r="F1488" s="234"/>
      <c r="G1488" s="193"/>
    </row>
    <row r="1489" spans="4:7" ht="14.4" x14ac:dyDescent="0.3">
      <c r="D1489" s="193"/>
      <c r="E1489" s="234"/>
      <c r="F1489" s="234"/>
      <c r="G1489" s="193"/>
    </row>
    <row r="1490" spans="4:7" ht="14.4" x14ac:dyDescent="0.3">
      <c r="D1490" s="193"/>
      <c r="E1490" s="234"/>
      <c r="F1490" s="234"/>
      <c r="G1490" s="193"/>
    </row>
    <row r="1491" spans="4:7" ht="14.4" x14ac:dyDescent="0.3">
      <c r="D1491" s="193"/>
      <c r="E1491" s="234"/>
      <c r="F1491" s="234"/>
      <c r="G1491" s="193"/>
    </row>
    <row r="1492" spans="4:7" ht="14.4" x14ac:dyDescent="0.3">
      <c r="D1492" s="193"/>
      <c r="E1492" s="234"/>
      <c r="F1492" s="234"/>
      <c r="G1492" s="193"/>
    </row>
    <row r="1493" spans="4:7" ht="14.4" x14ac:dyDescent="0.3">
      <c r="D1493" s="193"/>
      <c r="E1493" s="234"/>
      <c r="F1493" s="234"/>
      <c r="G1493" s="193"/>
    </row>
    <row r="1494" spans="4:7" ht="14.4" x14ac:dyDescent="0.3">
      <c r="D1494" s="193"/>
      <c r="E1494" s="234"/>
      <c r="F1494" s="234"/>
      <c r="G1494" s="193"/>
    </row>
    <row r="1495" spans="4:7" ht="14.4" x14ac:dyDescent="0.3">
      <c r="D1495" s="193"/>
      <c r="E1495" s="234"/>
      <c r="F1495" s="234"/>
      <c r="G1495" s="193"/>
    </row>
    <row r="1496" spans="4:7" ht="14.4" x14ac:dyDescent="0.3">
      <c r="D1496" s="193"/>
      <c r="E1496" s="234"/>
      <c r="F1496" s="234"/>
      <c r="G1496" s="193"/>
    </row>
    <row r="1497" spans="4:7" ht="14.4" x14ac:dyDescent="0.3">
      <c r="D1497" s="193"/>
      <c r="E1497" s="234"/>
      <c r="F1497" s="234"/>
      <c r="G1497" s="193"/>
    </row>
    <row r="1498" spans="4:7" ht="14.4" x14ac:dyDescent="0.3">
      <c r="D1498" s="193"/>
      <c r="E1498" s="234"/>
      <c r="F1498" s="234"/>
      <c r="G1498" s="193"/>
    </row>
    <row r="1499" spans="4:7" ht="14.4" x14ac:dyDescent="0.3">
      <c r="D1499" s="193"/>
      <c r="E1499" s="234"/>
      <c r="F1499" s="234"/>
      <c r="G1499" s="193"/>
    </row>
    <row r="1500" spans="4:7" ht="14.4" x14ac:dyDescent="0.3">
      <c r="D1500" s="193"/>
      <c r="E1500" s="234"/>
      <c r="F1500" s="234"/>
      <c r="G1500" s="193"/>
    </row>
    <row r="1501" spans="4:7" ht="14.4" x14ac:dyDescent="0.3">
      <c r="D1501" s="193"/>
      <c r="E1501" s="234"/>
      <c r="F1501" s="234"/>
      <c r="G1501" s="193"/>
    </row>
    <row r="1502" spans="4:7" ht="14.4" x14ac:dyDescent="0.3">
      <c r="D1502" s="193"/>
      <c r="E1502" s="234"/>
      <c r="F1502" s="234"/>
      <c r="G1502" s="193"/>
    </row>
    <row r="1503" spans="4:7" ht="14.4" x14ac:dyDescent="0.3">
      <c r="D1503" s="193"/>
      <c r="E1503" s="234"/>
      <c r="F1503" s="234"/>
      <c r="G1503" s="193"/>
    </row>
    <row r="1504" spans="4:7" ht="14.4" x14ac:dyDescent="0.3">
      <c r="D1504" s="193"/>
      <c r="E1504" s="234"/>
      <c r="F1504" s="234"/>
      <c r="G1504" s="193"/>
    </row>
    <row r="1505" spans="4:7" ht="14.4" x14ac:dyDescent="0.3">
      <c r="D1505" s="193"/>
      <c r="E1505" s="234"/>
      <c r="F1505" s="234"/>
      <c r="G1505" s="193"/>
    </row>
    <row r="1506" spans="4:7" ht="14.4" x14ac:dyDescent="0.3">
      <c r="D1506" s="193"/>
      <c r="E1506" s="234"/>
      <c r="F1506" s="234"/>
      <c r="G1506" s="193"/>
    </row>
    <row r="1507" spans="4:7" ht="14.4" x14ac:dyDescent="0.3">
      <c r="D1507" s="193"/>
      <c r="E1507" s="234"/>
      <c r="F1507" s="234"/>
      <c r="G1507" s="193"/>
    </row>
    <row r="1508" spans="4:7" ht="14.4" x14ac:dyDescent="0.3">
      <c r="D1508" s="193"/>
      <c r="E1508" s="234"/>
      <c r="F1508" s="234"/>
      <c r="G1508" s="193"/>
    </row>
    <row r="1509" spans="4:7" ht="14.4" x14ac:dyDescent="0.3">
      <c r="D1509" s="193"/>
      <c r="E1509" s="234"/>
      <c r="F1509" s="234"/>
      <c r="G1509" s="193"/>
    </row>
    <row r="1510" spans="4:7" ht="14.4" x14ac:dyDescent="0.3">
      <c r="D1510" s="193"/>
      <c r="E1510" s="234"/>
      <c r="F1510" s="234"/>
      <c r="G1510" s="193"/>
    </row>
    <row r="1511" spans="4:7" ht="14.4" x14ac:dyDescent="0.3">
      <c r="D1511" s="193"/>
      <c r="E1511" s="234"/>
      <c r="F1511" s="234"/>
      <c r="G1511" s="193"/>
    </row>
    <row r="1512" spans="4:7" ht="14.4" x14ac:dyDescent="0.3">
      <c r="D1512" s="193"/>
      <c r="E1512" s="234"/>
      <c r="F1512" s="234"/>
      <c r="G1512" s="193"/>
    </row>
    <row r="1513" spans="4:7" ht="14.4" x14ac:dyDescent="0.3">
      <c r="D1513" s="193"/>
      <c r="E1513" s="234"/>
      <c r="F1513" s="234"/>
      <c r="G1513" s="193"/>
    </row>
    <row r="1514" spans="4:7" ht="14.4" x14ac:dyDescent="0.3">
      <c r="D1514" s="193"/>
      <c r="E1514" s="234"/>
      <c r="F1514" s="234"/>
      <c r="G1514" s="193"/>
    </row>
    <row r="1515" spans="4:7" ht="14.4" x14ac:dyDescent="0.3">
      <c r="D1515" s="193"/>
      <c r="E1515" s="234"/>
      <c r="F1515" s="234"/>
      <c r="G1515" s="193"/>
    </row>
    <row r="1516" spans="4:7" ht="14.4" x14ac:dyDescent="0.3">
      <c r="D1516" s="193"/>
      <c r="E1516" s="234"/>
      <c r="F1516" s="234"/>
      <c r="G1516" s="193"/>
    </row>
    <row r="1517" spans="4:7" ht="14.4" x14ac:dyDescent="0.3">
      <c r="D1517" s="193"/>
      <c r="E1517" s="234"/>
      <c r="F1517" s="234"/>
      <c r="G1517" s="193"/>
    </row>
    <row r="1518" spans="4:7" ht="14.4" x14ac:dyDescent="0.3">
      <c r="D1518" s="193"/>
      <c r="E1518" s="234"/>
      <c r="F1518" s="234"/>
      <c r="G1518" s="193"/>
    </row>
    <row r="1519" spans="4:7" ht="14.4" x14ac:dyDescent="0.3">
      <c r="D1519" s="193"/>
      <c r="E1519" s="234"/>
      <c r="F1519" s="234"/>
      <c r="G1519" s="193"/>
    </row>
    <row r="1520" spans="4:7" ht="14.4" x14ac:dyDescent="0.3">
      <c r="D1520" s="193"/>
      <c r="E1520" s="234"/>
      <c r="F1520" s="234"/>
      <c r="G1520" s="193"/>
    </row>
    <row r="1521" spans="4:7" ht="14.4" x14ac:dyDescent="0.3">
      <c r="D1521" s="193"/>
      <c r="E1521" s="234"/>
      <c r="F1521" s="234"/>
      <c r="G1521" s="193"/>
    </row>
    <row r="1522" spans="4:7" ht="14.4" x14ac:dyDescent="0.3">
      <c r="D1522" s="193"/>
      <c r="E1522" s="234"/>
      <c r="F1522" s="234"/>
      <c r="G1522" s="193"/>
    </row>
    <row r="1523" spans="4:7" ht="14.4" x14ac:dyDescent="0.3">
      <c r="D1523" s="193"/>
      <c r="E1523" s="234"/>
      <c r="F1523" s="234"/>
      <c r="G1523" s="193"/>
    </row>
    <row r="1524" spans="4:7" ht="14.4" x14ac:dyDescent="0.3">
      <c r="D1524" s="193"/>
      <c r="E1524" s="234"/>
      <c r="F1524" s="234"/>
      <c r="G1524" s="193"/>
    </row>
    <row r="1525" spans="4:7" ht="14.4" x14ac:dyDescent="0.3">
      <c r="D1525" s="193"/>
      <c r="E1525" s="234"/>
      <c r="F1525" s="234"/>
      <c r="G1525" s="193"/>
    </row>
    <row r="1526" spans="4:7" ht="14.4" x14ac:dyDescent="0.3">
      <c r="D1526" s="193"/>
      <c r="E1526" s="234"/>
      <c r="F1526" s="234"/>
      <c r="G1526" s="193"/>
    </row>
    <row r="1527" spans="4:7" ht="14.4" x14ac:dyDescent="0.3">
      <c r="D1527" s="193"/>
      <c r="E1527" s="234"/>
      <c r="F1527" s="234"/>
      <c r="G1527" s="193"/>
    </row>
    <row r="1528" spans="4:7" ht="14.4" x14ac:dyDescent="0.3">
      <c r="D1528" s="193"/>
      <c r="E1528" s="234"/>
      <c r="F1528" s="234"/>
      <c r="G1528" s="193"/>
    </row>
    <row r="1529" spans="4:7" ht="14.4" x14ac:dyDescent="0.3">
      <c r="D1529" s="193"/>
      <c r="E1529" s="234"/>
      <c r="F1529" s="234"/>
      <c r="G1529" s="193"/>
    </row>
    <row r="1530" spans="4:7" ht="14.4" x14ac:dyDescent="0.3">
      <c r="D1530" s="193"/>
      <c r="E1530" s="234"/>
      <c r="F1530" s="234"/>
      <c r="G1530" s="193"/>
    </row>
    <row r="1531" spans="4:7" ht="14.4" x14ac:dyDescent="0.3">
      <c r="D1531" s="193"/>
      <c r="E1531" s="234"/>
      <c r="F1531" s="234"/>
      <c r="G1531" s="193"/>
    </row>
    <row r="1532" spans="4:7" ht="14.4" x14ac:dyDescent="0.3">
      <c r="D1532" s="193"/>
      <c r="E1532" s="234"/>
      <c r="F1532" s="234"/>
      <c r="G1532" s="193"/>
    </row>
    <row r="1533" spans="4:7" ht="14.4" x14ac:dyDescent="0.3">
      <c r="D1533" s="193"/>
      <c r="E1533" s="234"/>
      <c r="F1533" s="234"/>
      <c r="G1533" s="193"/>
    </row>
    <row r="1534" spans="4:7" ht="14.4" x14ac:dyDescent="0.3">
      <c r="D1534" s="193"/>
      <c r="E1534" s="234"/>
      <c r="F1534" s="234"/>
      <c r="G1534" s="193"/>
    </row>
    <row r="1535" spans="4:7" ht="14.4" x14ac:dyDescent="0.3">
      <c r="D1535" s="193"/>
      <c r="E1535" s="234"/>
      <c r="F1535" s="234"/>
      <c r="G1535" s="193"/>
    </row>
    <row r="1536" spans="4:7" ht="14.4" x14ac:dyDescent="0.3">
      <c r="D1536" s="193"/>
      <c r="E1536" s="234"/>
      <c r="F1536" s="234"/>
      <c r="G1536" s="193"/>
    </row>
    <row r="1537" spans="4:7" ht="14.4" x14ac:dyDescent="0.3">
      <c r="D1537" s="193"/>
      <c r="E1537" s="234"/>
      <c r="F1537" s="234"/>
      <c r="G1537" s="193"/>
    </row>
    <row r="1538" spans="4:7" ht="14.4" x14ac:dyDescent="0.3">
      <c r="D1538" s="193"/>
      <c r="E1538" s="234"/>
      <c r="F1538" s="234"/>
      <c r="G1538" s="193"/>
    </row>
    <row r="1539" spans="4:7" ht="14.4" x14ac:dyDescent="0.3">
      <c r="D1539" s="193"/>
      <c r="E1539" s="234"/>
      <c r="F1539" s="234"/>
      <c r="G1539" s="193"/>
    </row>
    <row r="1540" spans="4:7" ht="14.4" x14ac:dyDescent="0.3">
      <c r="D1540" s="193"/>
      <c r="E1540" s="234"/>
      <c r="F1540" s="234"/>
      <c r="G1540" s="193"/>
    </row>
    <row r="1541" spans="4:7" ht="14.4" x14ac:dyDescent="0.3">
      <c r="D1541" s="193"/>
      <c r="E1541" s="234"/>
      <c r="F1541" s="234"/>
      <c r="G1541" s="193"/>
    </row>
    <row r="1542" spans="4:7" ht="14.4" x14ac:dyDescent="0.3">
      <c r="D1542" s="193"/>
      <c r="E1542" s="234"/>
      <c r="F1542" s="234"/>
      <c r="G1542" s="193"/>
    </row>
    <row r="1543" spans="4:7" ht="14.4" x14ac:dyDescent="0.3">
      <c r="D1543" s="193"/>
      <c r="E1543" s="234"/>
      <c r="F1543" s="234"/>
      <c r="G1543" s="193"/>
    </row>
    <row r="1544" spans="4:7" ht="14.4" x14ac:dyDescent="0.3">
      <c r="D1544" s="193"/>
      <c r="E1544" s="234"/>
      <c r="F1544" s="234"/>
      <c r="G1544" s="193"/>
    </row>
    <row r="1545" spans="4:7" ht="14.4" x14ac:dyDescent="0.3">
      <c r="D1545" s="193"/>
      <c r="E1545" s="234"/>
      <c r="F1545" s="234"/>
      <c r="G1545" s="193"/>
    </row>
    <row r="1546" spans="4:7" ht="14.4" x14ac:dyDescent="0.3">
      <c r="D1546" s="193"/>
      <c r="E1546" s="234"/>
      <c r="F1546" s="234"/>
      <c r="G1546" s="193"/>
    </row>
    <row r="1547" spans="4:7" ht="14.4" x14ac:dyDescent="0.3">
      <c r="D1547" s="193"/>
      <c r="E1547" s="234"/>
      <c r="F1547" s="234"/>
      <c r="G1547" s="193"/>
    </row>
    <row r="1548" spans="4:7" ht="14.4" x14ac:dyDescent="0.3">
      <c r="D1548" s="193"/>
      <c r="E1548" s="234"/>
      <c r="F1548" s="234"/>
      <c r="G1548" s="193"/>
    </row>
    <row r="1549" spans="4:7" ht="14.4" x14ac:dyDescent="0.3">
      <c r="D1549" s="193"/>
      <c r="E1549" s="234"/>
      <c r="F1549" s="234"/>
      <c r="G1549" s="193"/>
    </row>
    <row r="1550" spans="4:7" ht="14.4" x14ac:dyDescent="0.3">
      <c r="D1550" s="193"/>
      <c r="E1550" s="234"/>
      <c r="F1550" s="234"/>
      <c r="G1550" s="193"/>
    </row>
    <row r="1551" spans="4:7" ht="14.4" x14ac:dyDescent="0.3">
      <c r="D1551" s="193"/>
      <c r="E1551" s="234"/>
      <c r="F1551" s="234"/>
      <c r="G1551" s="193"/>
    </row>
    <row r="1552" spans="4:7" ht="14.4" x14ac:dyDescent="0.3">
      <c r="D1552" s="193"/>
      <c r="E1552" s="234"/>
      <c r="F1552" s="234"/>
      <c r="G1552" s="193"/>
    </row>
    <row r="1553" spans="4:7" ht="14.4" x14ac:dyDescent="0.3">
      <c r="D1553" s="193"/>
      <c r="E1553" s="234"/>
      <c r="F1553" s="234"/>
      <c r="G1553" s="193"/>
    </row>
    <row r="1554" spans="4:7" ht="14.4" x14ac:dyDescent="0.3">
      <c r="D1554" s="193"/>
      <c r="E1554" s="234"/>
      <c r="F1554" s="234"/>
      <c r="G1554" s="193"/>
    </row>
    <row r="1555" spans="4:7" ht="14.4" x14ac:dyDescent="0.3">
      <c r="D1555" s="193"/>
      <c r="E1555" s="234"/>
      <c r="F1555" s="234"/>
      <c r="G1555" s="193"/>
    </row>
    <row r="1556" spans="4:7" ht="14.4" x14ac:dyDescent="0.3">
      <c r="D1556" s="193"/>
      <c r="E1556" s="234"/>
      <c r="F1556" s="234"/>
      <c r="G1556" s="193"/>
    </row>
    <row r="1557" spans="4:7" ht="14.4" x14ac:dyDescent="0.3">
      <c r="D1557" s="193"/>
      <c r="E1557" s="234"/>
      <c r="F1557" s="234"/>
      <c r="G1557" s="193"/>
    </row>
    <row r="1558" spans="4:7" ht="14.4" x14ac:dyDescent="0.3">
      <c r="D1558" s="193"/>
      <c r="E1558" s="234"/>
      <c r="F1558" s="234"/>
      <c r="G1558" s="193"/>
    </row>
    <row r="1559" spans="4:7" ht="14.4" x14ac:dyDescent="0.3">
      <c r="D1559" s="193"/>
      <c r="E1559" s="234"/>
      <c r="F1559" s="234"/>
      <c r="G1559" s="193"/>
    </row>
    <row r="1560" spans="4:7" ht="14.4" x14ac:dyDescent="0.3">
      <c r="D1560" s="193"/>
      <c r="E1560" s="234"/>
      <c r="F1560" s="234"/>
      <c r="G1560" s="193"/>
    </row>
    <row r="1561" spans="4:7" ht="14.4" x14ac:dyDescent="0.3">
      <c r="D1561" s="193"/>
      <c r="E1561" s="234"/>
      <c r="F1561" s="234"/>
      <c r="G1561" s="193"/>
    </row>
    <row r="1562" spans="4:7" ht="14.4" x14ac:dyDescent="0.3">
      <c r="D1562" s="193"/>
      <c r="E1562" s="234"/>
      <c r="F1562" s="234"/>
      <c r="G1562" s="193"/>
    </row>
    <row r="1563" spans="4:7" ht="14.4" x14ac:dyDescent="0.3">
      <c r="D1563" s="193"/>
      <c r="E1563" s="234"/>
      <c r="F1563" s="234"/>
      <c r="G1563" s="193"/>
    </row>
    <row r="1564" spans="4:7" ht="14.4" x14ac:dyDescent="0.3">
      <c r="D1564" s="193"/>
      <c r="E1564" s="234"/>
      <c r="F1564" s="234"/>
      <c r="G1564" s="193"/>
    </row>
    <row r="1565" spans="4:7" ht="14.4" x14ac:dyDescent="0.3">
      <c r="D1565" s="193"/>
      <c r="E1565" s="234"/>
      <c r="F1565" s="234"/>
      <c r="G1565" s="193"/>
    </row>
    <row r="1566" spans="4:7" ht="14.4" x14ac:dyDescent="0.3">
      <c r="D1566" s="193"/>
      <c r="E1566" s="234"/>
      <c r="F1566" s="234"/>
      <c r="G1566" s="193"/>
    </row>
    <row r="1567" spans="4:7" ht="14.4" x14ac:dyDescent="0.3">
      <c r="D1567" s="193"/>
      <c r="E1567" s="234"/>
      <c r="F1567" s="234"/>
      <c r="G1567" s="193"/>
    </row>
    <row r="1568" spans="4:7" ht="14.4" x14ac:dyDescent="0.3">
      <c r="D1568" s="193"/>
      <c r="E1568" s="234"/>
      <c r="F1568" s="234"/>
      <c r="G1568" s="193"/>
    </row>
    <row r="1569" spans="4:7" ht="14.4" x14ac:dyDescent="0.3">
      <c r="D1569" s="193"/>
      <c r="E1569" s="234"/>
      <c r="F1569" s="234"/>
      <c r="G1569" s="193"/>
    </row>
    <row r="1570" spans="4:7" ht="14.4" x14ac:dyDescent="0.3">
      <c r="D1570" s="193"/>
      <c r="E1570" s="234"/>
      <c r="F1570" s="234"/>
      <c r="G1570" s="193"/>
    </row>
    <row r="1571" spans="4:7" ht="14.4" x14ac:dyDescent="0.3">
      <c r="D1571" s="193"/>
      <c r="E1571" s="234"/>
      <c r="F1571" s="234"/>
      <c r="G1571" s="193"/>
    </row>
    <row r="1572" spans="4:7" ht="14.4" x14ac:dyDescent="0.3">
      <c r="D1572" s="193"/>
      <c r="E1572" s="234"/>
      <c r="F1572" s="234"/>
      <c r="G1572" s="193"/>
    </row>
    <row r="1573" spans="4:7" ht="14.4" x14ac:dyDescent="0.3">
      <c r="D1573" s="193"/>
      <c r="E1573" s="234"/>
      <c r="F1573" s="234"/>
      <c r="G1573" s="193"/>
    </row>
    <row r="1574" spans="4:7" ht="14.4" x14ac:dyDescent="0.3">
      <c r="D1574" s="193"/>
      <c r="E1574" s="234"/>
      <c r="F1574" s="234"/>
      <c r="G1574" s="193"/>
    </row>
    <row r="1575" spans="4:7" ht="14.4" x14ac:dyDescent="0.3">
      <c r="D1575" s="193"/>
      <c r="E1575" s="234"/>
      <c r="F1575" s="234"/>
      <c r="G1575" s="193"/>
    </row>
    <row r="1576" spans="4:7" ht="14.4" x14ac:dyDescent="0.3">
      <c r="D1576" s="193"/>
      <c r="E1576" s="234"/>
      <c r="F1576" s="234"/>
      <c r="G1576" s="193"/>
    </row>
    <row r="1577" spans="4:7" ht="14.4" x14ac:dyDescent="0.3">
      <c r="D1577" s="193"/>
      <c r="E1577" s="234"/>
      <c r="F1577" s="234"/>
      <c r="G1577" s="193"/>
    </row>
    <row r="1578" spans="4:7" ht="14.4" x14ac:dyDescent="0.3">
      <c r="D1578" s="193"/>
      <c r="E1578" s="234"/>
      <c r="F1578" s="234"/>
      <c r="G1578" s="193"/>
    </row>
    <row r="1579" spans="4:7" ht="14.4" x14ac:dyDescent="0.3">
      <c r="D1579" s="193"/>
      <c r="E1579" s="234"/>
      <c r="F1579" s="234"/>
      <c r="G1579" s="193"/>
    </row>
    <row r="1580" spans="4:7" ht="14.4" x14ac:dyDescent="0.3">
      <c r="D1580" s="193"/>
      <c r="E1580" s="234"/>
      <c r="F1580" s="234"/>
      <c r="G1580" s="193"/>
    </row>
    <row r="1581" spans="4:7" ht="14.4" x14ac:dyDescent="0.3">
      <c r="D1581" s="193"/>
      <c r="E1581" s="234"/>
      <c r="F1581" s="234"/>
      <c r="G1581" s="193"/>
    </row>
    <row r="1582" spans="4:7" ht="14.4" x14ac:dyDescent="0.3">
      <c r="D1582" s="193"/>
      <c r="E1582" s="234"/>
      <c r="F1582" s="234"/>
      <c r="G1582" s="193"/>
    </row>
    <row r="1583" spans="4:7" ht="14.4" x14ac:dyDescent="0.3">
      <c r="D1583" s="193"/>
      <c r="E1583" s="234"/>
      <c r="F1583" s="234"/>
      <c r="G1583" s="193"/>
    </row>
    <row r="1584" spans="4:7" ht="14.4" x14ac:dyDescent="0.3">
      <c r="D1584" s="193"/>
      <c r="E1584" s="234"/>
      <c r="F1584" s="234"/>
      <c r="G1584" s="193"/>
    </row>
    <row r="1585" spans="4:7" ht="14.4" x14ac:dyDescent="0.3">
      <c r="D1585" s="193"/>
      <c r="E1585" s="234"/>
      <c r="F1585" s="234"/>
      <c r="G1585" s="193"/>
    </row>
    <row r="1586" spans="4:7" ht="14.4" x14ac:dyDescent="0.3">
      <c r="D1586" s="193"/>
      <c r="E1586" s="234"/>
      <c r="F1586" s="234"/>
      <c r="G1586" s="193"/>
    </row>
    <row r="1587" spans="4:7" ht="14.4" x14ac:dyDescent="0.3">
      <c r="D1587" s="193"/>
      <c r="E1587" s="234"/>
      <c r="F1587" s="234"/>
      <c r="G1587" s="193"/>
    </row>
    <row r="1588" spans="4:7" ht="14.4" x14ac:dyDescent="0.3">
      <c r="D1588" s="193"/>
      <c r="E1588" s="234"/>
      <c r="F1588" s="234"/>
      <c r="G1588" s="193"/>
    </row>
    <row r="1589" spans="4:7" ht="14.4" x14ac:dyDescent="0.3">
      <c r="D1589" s="193"/>
      <c r="E1589" s="234"/>
      <c r="F1589" s="234"/>
      <c r="G1589" s="193"/>
    </row>
    <row r="1590" spans="4:7" ht="14.4" x14ac:dyDescent="0.3">
      <c r="D1590" s="193"/>
      <c r="E1590" s="234"/>
      <c r="F1590" s="234"/>
      <c r="G1590" s="193"/>
    </row>
    <row r="1591" spans="4:7" ht="14.4" x14ac:dyDescent="0.3">
      <c r="D1591" s="193"/>
      <c r="E1591" s="234"/>
      <c r="F1591" s="234"/>
      <c r="G1591" s="193"/>
    </row>
    <row r="1592" spans="4:7" ht="14.4" x14ac:dyDescent="0.3">
      <c r="D1592" s="193"/>
      <c r="E1592" s="234"/>
      <c r="F1592" s="234"/>
      <c r="G1592" s="193"/>
    </row>
    <row r="1593" spans="4:7" ht="14.4" x14ac:dyDescent="0.3">
      <c r="D1593" s="193"/>
      <c r="E1593" s="234"/>
      <c r="F1593" s="234"/>
      <c r="G1593" s="193"/>
    </row>
    <row r="1594" spans="4:7" ht="14.4" x14ac:dyDescent="0.3">
      <c r="D1594" s="193"/>
      <c r="E1594" s="234"/>
      <c r="F1594" s="234"/>
      <c r="G1594" s="193"/>
    </row>
    <row r="1595" spans="4:7" ht="14.4" x14ac:dyDescent="0.3">
      <c r="D1595" s="193"/>
      <c r="E1595" s="234"/>
      <c r="F1595" s="234"/>
      <c r="G1595" s="193"/>
    </row>
    <row r="1596" spans="4:7" ht="14.4" x14ac:dyDescent="0.3">
      <c r="D1596" s="193"/>
      <c r="E1596" s="234"/>
      <c r="F1596" s="234"/>
      <c r="G1596" s="193"/>
    </row>
    <row r="1597" spans="4:7" ht="14.4" x14ac:dyDescent="0.3">
      <c r="D1597" s="193"/>
      <c r="E1597" s="234"/>
      <c r="F1597" s="234"/>
      <c r="G1597" s="193"/>
    </row>
    <row r="1598" spans="4:7" ht="14.4" x14ac:dyDescent="0.3">
      <c r="D1598" s="193"/>
      <c r="E1598" s="234"/>
      <c r="F1598" s="234"/>
      <c r="G1598" s="193"/>
    </row>
    <row r="1599" spans="4:7" ht="14.4" x14ac:dyDescent="0.3">
      <c r="D1599" s="193"/>
      <c r="E1599" s="234"/>
      <c r="F1599" s="234"/>
      <c r="G1599" s="193"/>
    </row>
    <row r="1600" spans="4:7" ht="14.4" x14ac:dyDescent="0.3">
      <c r="D1600" s="193"/>
      <c r="E1600" s="234"/>
      <c r="F1600" s="234"/>
      <c r="G1600" s="193"/>
    </row>
    <row r="1601" spans="4:7" ht="14.4" x14ac:dyDescent="0.3">
      <c r="D1601" s="193"/>
      <c r="E1601" s="234"/>
      <c r="F1601" s="234"/>
      <c r="G1601" s="193"/>
    </row>
    <row r="1602" spans="4:7" ht="14.4" x14ac:dyDescent="0.3">
      <c r="D1602" s="193"/>
      <c r="E1602" s="234"/>
      <c r="F1602" s="234"/>
      <c r="G1602" s="193"/>
    </row>
    <row r="1603" spans="4:7" ht="14.4" x14ac:dyDescent="0.3">
      <c r="D1603" s="193"/>
      <c r="E1603" s="234"/>
      <c r="F1603" s="234"/>
      <c r="G1603" s="193"/>
    </row>
    <row r="1604" spans="4:7" ht="14.4" x14ac:dyDescent="0.3">
      <c r="D1604" s="193"/>
      <c r="E1604" s="234"/>
      <c r="F1604" s="234"/>
      <c r="G1604" s="193"/>
    </row>
    <row r="1605" spans="4:7" ht="14.4" x14ac:dyDescent="0.3">
      <c r="D1605" s="193"/>
      <c r="E1605" s="234"/>
      <c r="F1605" s="234"/>
      <c r="G1605" s="193"/>
    </row>
    <row r="1606" spans="4:7" ht="14.4" x14ac:dyDescent="0.3">
      <c r="D1606" s="193"/>
      <c r="E1606" s="234"/>
      <c r="F1606" s="234"/>
      <c r="G1606" s="193"/>
    </row>
    <row r="1607" spans="4:7" ht="14.4" x14ac:dyDescent="0.3">
      <c r="D1607" s="193"/>
      <c r="E1607" s="234"/>
      <c r="F1607" s="234"/>
      <c r="G1607" s="193"/>
    </row>
    <row r="1608" spans="4:7" ht="14.4" x14ac:dyDescent="0.3">
      <c r="D1608" s="193"/>
      <c r="E1608" s="234"/>
      <c r="F1608" s="234"/>
      <c r="G1608" s="193"/>
    </row>
    <row r="1609" spans="4:7" ht="14.4" x14ac:dyDescent="0.3">
      <c r="D1609" s="193"/>
      <c r="E1609" s="234"/>
      <c r="F1609" s="234"/>
      <c r="G1609" s="193"/>
    </row>
    <row r="1610" spans="4:7" ht="14.4" x14ac:dyDescent="0.3">
      <c r="D1610" s="193"/>
      <c r="E1610" s="234"/>
      <c r="F1610" s="234"/>
      <c r="G1610" s="193"/>
    </row>
    <row r="1611" spans="4:7" ht="14.4" x14ac:dyDescent="0.3">
      <c r="D1611" s="193"/>
      <c r="E1611" s="234"/>
      <c r="F1611" s="234"/>
      <c r="G1611" s="193"/>
    </row>
    <row r="1612" spans="4:7" ht="14.4" x14ac:dyDescent="0.3">
      <c r="D1612" s="193"/>
      <c r="E1612" s="234"/>
      <c r="F1612" s="234"/>
      <c r="G1612" s="193"/>
    </row>
    <row r="1613" spans="4:7" ht="14.4" x14ac:dyDescent="0.3">
      <c r="D1613" s="193"/>
      <c r="E1613" s="234"/>
      <c r="F1613" s="234"/>
      <c r="G1613" s="193"/>
    </row>
    <row r="1614" spans="4:7" ht="14.4" x14ac:dyDescent="0.3">
      <c r="D1614" s="193"/>
      <c r="E1614" s="234"/>
      <c r="F1614" s="234"/>
      <c r="G1614" s="193"/>
    </row>
    <row r="1615" spans="4:7" ht="14.4" x14ac:dyDescent="0.3">
      <c r="D1615" s="193"/>
      <c r="E1615" s="234"/>
      <c r="F1615" s="234"/>
      <c r="G1615" s="193"/>
    </row>
    <row r="1616" spans="4:7" ht="14.4" x14ac:dyDescent="0.3">
      <c r="D1616" s="193"/>
      <c r="E1616" s="234"/>
      <c r="F1616" s="234"/>
      <c r="G1616" s="193"/>
    </row>
    <row r="1617" spans="4:7" ht="14.4" x14ac:dyDescent="0.3">
      <c r="D1617" s="193"/>
      <c r="E1617" s="234"/>
      <c r="F1617" s="234"/>
      <c r="G1617" s="193"/>
    </row>
    <row r="1618" spans="4:7" ht="14.4" x14ac:dyDescent="0.3">
      <c r="D1618" s="193"/>
      <c r="E1618" s="234"/>
      <c r="F1618" s="234"/>
      <c r="G1618" s="193"/>
    </row>
    <row r="1619" spans="4:7" ht="14.4" x14ac:dyDescent="0.3">
      <c r="D1619" s="193"/>
      <c r="E1619" s="234"/>
      <c r="F1619" s="234"/>
      <c r="G1619" s="193"/>
    </row>
    <row r="1620" spans="4:7" ht="14.4" x14ac:dyDescent="0.3">
      <c r="D1620" s="193"/>
      <c r="E1620" s="234"/>
      <c r="F1620" s="234"/>
      <c r="G1620" s="193"/>
    </row>
    <row r="1621" spans="4:7" ht="14.4" x14ac:dyDescent="0.3">
      <c r="D1621" s="193"/>
      <c r="E1621" s="234"/>
      <c r="F1621" s="234"/>
      <c r="G1621" s="193"/>
    </row>
    <row r="1622" spans="4:7" ht="14.4" x14ac:dyDescent="0.3">
      <c r="D1622" s="193"/>
      <c r="E1622" s="234"/>
      <c r="F1622" s="234"/>
      <c r="G1622" s="193"/>
    </row>
    <row r="1623" spans="4:7" ht="14.4" x14ac:dyDescent="0.3">
      <c r="D1623" s="193"/>
      <c r="E1623" s="234"/>
      <c r="F1623" s="234"/>
      <c r="G1623" s="193"/>
    </row>
    <row r="1624" spans="4:7" ht="14.4" x14ac:dyDescent="0.3">
      <c r="D1624" s="193"/>
      <c r="E1624" s="234"/>
      <c r="F1624" s="234"/>
      <c r="G1624" s="193"/>
    </row>
    <row r="1625" spans="4:7" ht="14.4" x14ac:dyDescent="0.3">
      <c r="D1625" s="193"/>
      <c r="E1625" s="234"/>
      <c r="F1625" s="234"/>
      <c r="G1625" s="193"/>
    </row>
    <row r="1626" spans="4:7" ht="14.4" x14ac:dyDescent="0.3">
      <c r="D1626" s="193"/>
      <c r="E1626" s="234"/>
      <c r="F1626" s="234"/>
      <c r="G1626" s="193"/>
    </row>
    <row r="1627" spans="4:7" ht="14.4" x14ac:dyDescent="0.3">
      <c r="D1627" s="193"/>
      <c r="E1627" s="234"/>
      <c r="F1627" s="234"/>
      <c r="G1627" s="193"/>
    </row>
    <row r="1628" spans="4:7" ht="14.4" x14ac:dyDescent="0.3">
      <c r="D1628" s="193"/>
      <c r="E1628" s="234"/>
      <c r="F1628" s="234"/>
      <c r="G1628" s="193"/>
    </row>
    <row r="1629" spans="4:7" ht="14.4" x14ac:dyDescent="0.3">
      <c r="D1629" s="193"/>
      <c r="E1629" s="234"/>
      <c r="F1629" s="234"/>
      <c r="G1629" s="193"/>
    </row>
    <row r="1630" spans="4:7" ht="14.4" x14ac:dyDescent="0.3">
      <c r="D1630" s="193"/>
      <c r="E1630" s="234"/>
      <c r="F1630" s="234"/>
      <c r="G1630" s="193"/>
    </row>
    <row r="1631" spans="4:7" ht="14.4" x14ac:dyDescent="0.3">
      <c r="D1631" s="193"/>
      <c r="E1631" s="234"/>
      <c r="F1631" s="234"/>
      <c r="G1631" s="193"/>
    </row>
    <row r="1632" spans="4:7" ht="14.4" x14ac:dyDescent="0.3">
      <c r="D1632" s="193"/>
      <c r="E1632" s="234"/>
      <c r="F1632" s="234"/>
      <c r="G1632" s="193"/>
    </row>
    <row r="1633" spans="4:7" ht="14.4" x14ac:dyDescent="0.3">
      <c r="D1633" s="193"/>
      <c r="E1633" s="234"/>
      <c r="F1633" s="234"/>
      <c r="G1633" s="193"/>
    </row>
    <row r="1634" spans="4:7" ht="14.4" x14ac:dyDescent="0.3">
      <c r="D1634" s="193"/>
      <c r="E1634" s="234"/>
      <c r="F1634" s="234"/>
      <c r="G1634" s="193"/>
    </row>
    <row r="1635" spans="4:7" ht="14.4" x14ac:dyDescent="0.3">
      <c r="D1635" s="193"/>
      <c r="E1635" s="234"/>
      <c r="F1635" s="234"/>
      <c r="G1635" s="193"/>
    </row>
    <row r="1636" spans="4:7" ht="14.4" x14ac:dyDescent="0.3">
      <c r="D1636" s="193"/>
      <c r="E1636" s="234"/>
      <c r="F1636" s="234"/>
      <c r="G1636" s="193"/>
    </row>
    <row r="1637" spans="4:7" ht="14.4" x14ac:dyDescent="0.3">
      <c r="D1637" s="193"/>
      <c r="E1637" s="234"/>
      <c r="F1637" s="234"/>
      <c r="G1637" s="193"/>
    </row>
    <row r="1638" spans="4:7" ht="14.4" x14ac:dyDescent="0.3">
      <c r="D1638" s="193"/>
      <c r="E1638" s="234"/>
      <c r="F1638" s="234"/>
      <c r="G1638" s="193"/>
    </row>
    <row r="1639" spans="4:7" ht="14.4" x14ac:dyDescent="0.3">
      <c r="D1639" s="193"/>
      <c r="E1639" s="234"/>
      <c r="F1639" s="234"/>
      <c r="G1639" s="193"/>
    </row>
    <row r="1640" spans="4:7" ht="14.4" x14ac:dyDescent="0.3">
      <c r="D1640" s="193"/>
      <c r="E1640" s="234"/>
      <c r="F1640" s="234"/>
      <c r="G1640" s="193"/>
    </row>
    <row r="1641" spans="4:7" ht="14.4" x14ac:dyDescent="0.3">
      <c r="D1641" s="193"/>
      <c r="E1641" s="234"/>
      <c r="F1641" s="234"/>
      <c r="G1641" s="193"/>
    </row>
    <row r="1642" spans="4:7" ht="14.4" x14ac:dyDescent="0.3">
      <c r="D1642" s="193"/>
      <c r="E1642" s="234"/>
      <c r="F1642" s="234"/>
      <c r="G1642" s="193"/>
    </row>
    <row r="1643" spans="4:7" ht="14.4" x14ac:dyDescent="0.3">
      <c r="D1643" s="193"/>
      <c r="E1643" s="234"/>
      <c r="F1643" s="234"/>
      <c r="G1643" s="193"/>
    </row>
    <row r="1644" spans="4:7" ht="14.4" x14ac:dyDescent="0.3">
      <c r="D1644" s="193"/>
      <c r="E1644" s="234"/>
      <c r="F1644" s="234"/>
      <c r="G1644" s="193"/>
    </row>
    <row r="1645" spans="4:7" ht="14.4" x14ac:dyDescent="0.3">
      <c r="D1645" s="193"/>
      <c r="E1645" s="234"/>
      <c r="F1645" s="234"/>
      <c r="G1645" s="193"/>
    </row>
    <row r="1646" spans="4:7" ht="14.4" x14ac:dyDescent="0.3">
      <c r="D1646" s="193"/>
      <c r="E1646" s="234"/>
      <c r="F1646" s="234"/>
      <c r="G1646" s="193"/>
    </row>
    <row r="1647" spans="4:7" ht="14.4" x14ac:dyDescent="0.3">
      <c r="D1647" s="193"/>
      <c r="E1647" s="234"/>
      <c r="F1647" s="234"/>
      <c r="G1647" s="193"/>
    </row>
    <row r="1648" spans="4:7" ht="14.4" x14ac:dyDescent="0.3">
      <c r="D1648" s="193"/>
      <c r="E1648" s="234"/>
      <c r="F1648" s="234"/>
      <c r="G1648" s="193"/>
    </row>
    <row r="1649" spans="4:7" ht="14.4" x14ac:dyDescent="0.3">
      <c r="D1649" s="193"/>
      <c r="E1649" s="234"/>
      <c r="F1649" s="234"/>
      <c r="G1649" s="193"/>
    </row>
    <row r="1650" spans="4:7" ht="14.4" x14ac:dyDescent="0.3">
      <c r="D1650" s="193"/>
      <c r="E1650" s="234"/>
      <c r="F1650" s="234"/>
      <c r="G1650" s="193"/>
    </row>
    <row r="1651" spans="4:7" ht="14.4" x14ac:dyDescent="0.3">
      <c r="D1651" s="193"/>
      <c r="E1651" s="234"/>
      <c r="F1651" s="234"/>
      <c r="G1651" s="193"/>
    </row>
    <row r="1652" spans="4:7" ht="14.4" x14ac:dyDescent="0.3">
      <c r="D1652" s="193"/>
      <c r="E1652" s="234"/>
      <c r="F1652" s="234"/>
      <c r="G1652" s="193"/>
    </row>
    <row r="1653" spans="4:7" ht="14.4" x14ac:dyDescent="0.3">
      <c r="D1653" s="193"/>
      <c r="E1653" s="234"/>
      <c r="F1653" s="234"/>
      <c r="G1653" s="193"/>
    </row>
    <row r="1654" spans="4:7" ht="14.4" x14ac:dyDescent="0.3">
      <c r="D1654" s="193"/>
      <c r="E1654" s="234"/>
      <c r="F1654" s="234"/>
      <c r="G1654" s="193"/>
    </row>
    <row r="1655" spans="4:7" ht="14.4" x14ac:dyDescent="0.3">
      <c r="D1655" s="193"/>
      <c r="E1655" s="234"/>
      <c r="F1655" s="234"/>
      <c r="G1655" s="193"/>
    </row>
    <row r="1656" spans="4:7" ht="14.4" x14ac:dyDescent="0.3">
      <c r="D1656" s="193"/>
      <c r="E1656" s="234"/>
      <c r="F1656" s="234"/>
      <c r="G1656" s="193"/>
    </row>
    <row r="1657" spans="4:7" ht="14.4" x14ac:dyDescent="0.3">
      <c r="D1657" s="193"/>
      <c r="E1657" s="234"/>
      <c r="F1657" s="234"/>
      <c r="G1657" s="193"/>
    </row>
    <row r="1658" spans="4:7" ht="14.4" x14ac:dyDescent="0.3">
      <c r="D1658" s="193"/>
      <c r="E1658" s="234"/>
      <c r="F1658" s="234"/>
      <c r="G1658" s="193"/>
    </row>
    <row r="1659" spans="4:7" ht="14.4" x14ac:dyDescent="0.3">
      <c r="D1659" s="193"/>
      <c r="E1659" s="234"/>
      <c r="F1659" s="234"/>
      <c r="G1659" s="193"/>
    </row>
    <row r="1660" spans="4:7" ht="14.4" x14ac:dyDescent="0.3">
      <c r="D1660" s="193"/>
      <c r="E1660" s="234"/>
      <c r="F1660" s="234"/>
      <c r="G1660" s="193"/>
    </row>
    <row r="1661" spans="4:7" ht="14.4" x14ac:dyDescent="0.3">
      <c r="D1661" s="193"/>
      <c r="E1661" s="234"/>
      <c r="F1661" s="234"/>
      <c r="G1661" s="193"/>
    </row>
    <row r="1662" spans="4:7" ht="14.4" x14ac:dyDescent="0.3">
      <c r="D1662" s="193"/>
      <c r="E1662" s="234"/>
      <c r="F1662" s="234"/>
      <c r="G1662" s="193"/>
    </row>
    <row r="1663" spans="4:7" ht="14.4" x14ac:dyDescent="0.3">
      <c r="D1663" s="193"/>
      <c r="E1663" s="234"/>
      <c r="F1663" s="234"/>
      <c r="G1663" s="193"/>
    </row>
    <row r="1664" spans="4:7" ht="14.4" x14ac:dyDescent="0.3">
      <c r="D1664" s="193"/>
      <c r="E1664" s="234"/>
      <c r="F1664" s="234"/>
      <c r="G1664" s="193"/>
    </row>
    <row r="1665" spans="4:7" ht="14.4" x14ac:dyDescent="0.3">
      <c r="D1665" s="193"/>
      <c r="E1665" s="234"/>
      <c r="F1665" s="234"/>
      <c r="G1665" s="193"/>
    </row>
    <row r="1666" spans="4:7" ht="14.4" x14ac:dyDescent="0.3">
      <c r="D1666" s="193"/>
      <c r="E1666" s="234"/>
      <c r="F1666" s="234"/>
      <c r="G1666" s="193"/>
    </row>
    <row r="1667" spans="4:7" ht="14.4" x14ac:dyDescent="0.3">
      <c r="D1667" s="193"/>
      <c r="E1667" s="234"/>
      <c r="F1667" s="234"/>
      <c r="G1667" s="193"/>
    </row>
    <row r="1668" spans="4:7" ht="14.4" x14ac:dyDescent="0.3">
      <c r="D1668" s="193"/>
      <c r="E1668" s="234"/>
      <c r="F1668" s="234"/>
      <c r="G1668" s="193"/>
    </row>
    <row r="1669" spans="4:7" ht="14.4" x14ac:dyDescent="0.3">
      <c r="D1669" s="193"/>
      <c r="E1669" s="234"/>
      <c r="F1669" s="234"/>
      <c r="G1669" s="193"/>
    </row>
    <row r="1670" spans="4:7" ht="14.4" x14ac:dyDescent="0.3">
      <c r="D1670" s="193"/>
      <c r="E1670" s="234"/>
      <c r="F1670" s="234"/>
      <c r="G1670" s="193"/>
    </row>
    <row r="1671" spans="4:7" ht="14.4" x14ac:dyDescent="0.3">
      <c r="D1671" s="193"/>
      <c r="E1671" s="234"/>
      <c r="F1671" s="234"/>
      <c r="G1671" s="193"/>
    </row>
    <row r="1672" spans="4:7" ht="14.4" x14ac:dyDescent="0.3">
      <c r="D1672" s="193"/>
      <c r="E1672" s="234"/>
      <c r="F1672" s="234"/>
      <c r="G1672" s="193"/>
    </row>
    <row r="1673" spans="4:7" ht="14.4" x14ac:dyDescent="0.3">
      <c r="D1673" s="193"/>
      <c r="E1673" s="234"/>
      <c r="F1673" s="234"/>
      <c r="G1673" s="193"/>
    </row>
    <row r="1674" spans="4:7" ht="14.4" x14ac:dyDescent="0.3">
      <c r="D1674" s="193"/>
      <c r="E1674" s="234"/>
      <c r="F1674" s="234"/>
      <c r="G1674" s="193"/>
    </row>
    <row r="1675" spans="4:7" ht="14.4" x14ac:dyDescent="0.3">
      <c r="D1675" s="193"/>
      <c r="E1675" s="234"/>
      <c r="F1675" s="234"/>
      <c r="G1675" s="193"/>
    </row>
    <row r="1676" spans="4:7" ht="14.4" x14ac:dyDescent="0.3">
      <c r="D1676" s="193"/>
      <c r="E1676" s="234"/>
      <c r="F1676" s="234"/>
      <c r="G1676" s="193"/>
    </row>
    <row r="1677" spans="4:7" ht="14.4" x14ac:dyDescent="0.3">
      <c r="D1677" s="193"/>
      <c r="E1677" s="234"/>
      <c r="F1677" s="234"/>
      <c r="G1677" s="193"/>
    </row>
    <row r="1678" spans="4:7" ht="14.4" x14ac:dyDescent="0.3">
      <c r="D1678" s="193"/>
      <c r="E1678" s="234"/>
      <c r="F1678" s="234"/>
      <c r="G1678" s="193"/>
    </row>
    <row r="1679" spans="4:7" ht="14.4" x14ac:dyDescent="0.3">
      <c r="D1679" s="193"/>
      <c r="E1679" s="234"/>
      <c r="F1679" s="234"/>
      <c r="G1679" s="193"/>
    </row>
    <row r="1680" spans="4:7" ht="14.4" x14ac:dyDescent="0.3">
      <c r="D1680" s="193"/>
      <c r="E1680" s="234"/>
      <c r="F1680" s="234"/>
      <c r="G1680" s="193"/>
    </row>
    <row r="1681" spans="4:7" ht="14.4" x14ac:dyDescent="0.3">
      <c r="D1681" s="193"/>
      <c r="E1681" s="234"/>
      <c r="F1681" s="234"/>
      <c r="G1681" s="193"/>
    </row>
    <row r="1682" spans="4:7" ht="14.4" x14ac:dyDescent="0.3">
      <c r="D1682" s="193"/>
      <c r="E1682" s="234"/>
      <c r="F1682" s="234"/>
      <c r="G1682" s="193"/>
    </row>
    <row r="1683" spans="4:7" ht="14.4" x14ac:dyDescent="0.3">
      <c r="D1683" s="193"/>
      <c r="E1683" s="234"/>
      <c r="F1683" s="234"/>
      <c r="G1683" s="193"/>
    </row>
    <row r="1684" spans="4:7" ht="14.4" x14ac:dyDescent="0.3">
      <c r="D1684" s="193"/>
      <c r="E1684" s="234"/>
      <c r="F1684" s="234"/>
      <c r="G1684" s="193"/>
    </row>
    <row r="1685" spans="4:7" ht="14.4" x14ac:dyDescent="0.3">
      <c r="D1685" s="193"/>
      <c r="E1685" s="234"/>
      <c r="F1685" s="234"/>
      <c r="G1685" s="193"/>
    </row>
    <row r="1686" spans="4:7" ht="14.4" x14ac:dyDescent="0.3">
      <c r="D1686" s="193"/>
      <c r="E1686" s="234"/>
      <c r="F1686" s="234"/>
      <c r="G1686" s="193"/>
    </row>
    <row r="1687" spans="4:7" ht="14.4" x14ac:dyDescent="0.3">
      <c r="D1687" s="193"/>
      <c r="E1687" s="234"/>
      <c r="F1687" s="234"/>
      <c r="G1687" s="193"/>
    </row>
    <row r="1688" spans="4:7" ht="14.4" x14ac:dyDescent="0.3">
      <c r="D1688" s="193"/>
      <c r="E1688" s="234"/>
      <c r="F1688" s="234"/>
      <c r="G1688" s="193"/>
    </row>
    <row r="1689" spans="4:7" ht="14.4" x14ac:dyDescent="0.3">
      <c r="D1689" s="193"/>
      <c r="E1689" s="234"/>
      <c r="F1689" s="234"/>
      <c r="G1689" s="193"/>
    </row>
    <row r="1690" spans="4:7" ht="14.4" x14ac:dyDescent="0.3">
      <c r="D1690" s="193"/>
      <c r="E1690" s="234"/>
      <c r="F1690" s="234"/>
      <c r="G1690" s="193"/>
    </row>
    <row r="1691" spans="4:7" ht="14.4" x14ac:dyDescent="0.3">
      <c r="D1691" s="193"/>
      <c r="E1691" s="234"/>
      <c r="F1691" s="234"/>
      <c r="G1691" s="193"/>
    </row>
    <row r="1692" spans="4:7" ht="14.4" x14ac:dyDescent="0.3">
      <c r="D1692" s="193"/>
      <c r="E1692" s="234"/>
      <c r="F1692" s="234"/>
      <c r="G1692" s="193"/>
    </row>
    <row r="1693" spans="4:7" ht="14.4" x14ac:dyDescent="0.3">
      <c r="D1693" s="193"/>
      <c r="E1693" s="234"/>
      <c r="F1693" s="234"/>
      <c r="G1693" s="193"/>
    </row>
    <row r="1694" spans="4:7" ht="14.4" x14ac:dyDescent="0.3">
      <c r="D1694" s="193"/>
      <c r="E1694" s="234"/>
      <c r="F1694" s="234"/>
      <c r="G1694" s="193"/>
    </row>
    <row r="1695" spans="4:7" ht="14.4" x14ac:dyDescent="0.3">
      <c r="D1695" s="193"/>
      <c r="E1695" s="234"/>
      <c r="F1695" s="234"/>
      <c r="G1695" s="193"/>
    </row>
    <row r="1696" spans="4:7" ht="14.4" x14ac:dyDescent="0.3">
      <c r="D1696" s="193"/>
      <c r="E1696" s="234"/>
      <c r="F1696" s="234"/>
      <c r="G1696" s="193"/>
    </row>
    <row r="1697" spans="4:7" ht="14.4" x14ac:dyDescent="0.3">
      <c r="D1697" s="193"/>
      <c r="E1697" s="234"/>
      <c r="F1697" s="234"/>
      <c r="G1697" s="193"/>
    </row>
    <row r="1698" spans="4:7" ht="14.4" x14ac:dyDescent="0.3">
      <c r="D1698" s="193"/>
      <c r="E1698" s="234"/>
      <c r="F1698" s="234"/>
      <c r="G1698" s="193"/>
    </row>
    <row r="1699" spans="4:7" ht="14.4" x14ac:dyDescent="0.3">
      <c r="D1699" s="193"/>
      <c r="E1699" s="234"/>
      <c r="F1699" s="234"/>
      <c r="G1699" s="193"/>
    </row>
    <row r="1700" spans="4:7" ht="14.4" x14ac:dyDescent="0.3">
      <c r="D1700" s="193"/>
      <c r="E1700" s="234"/>
      <c r="F1700" s="234"/>
      <c r="G1700" s="193"/>
    </row>
    <row r="1701" spans="4:7" ht="14.4" x14ac:dyDescent="0.3">
      <c r="D1701" s="193"/>
      <c r="E1701" s="234"/>
      <c r="F1701" s="234"/>
      <c r="G1701" s="193"/>
    </row>
    <row r="1702" spans="4:7" ht="14.4" x14ac:dyDescent="0.3">
      <c r="D1702" s="193"/>
      <c r="E1702" s="234"/>
      <c r="F1702" s="234"/>
      <c r="G1702" s="193"/>
    </row>
    <row r="1703" spans="4:7" ht="14.4" x14ac:dyDescent="0.3">
      <c r="D1703" s="193"/>
      <c r="E1703" s="234"/>
      <c r="F1703" s="234"/>
      <c r="G1703" s="193"/>
    </row>
    <row r="1704" spans="4:7" ht="14.4" x14ac:dyDescent="0.3">
      <c r="D1704" s="193"/>
      <c r="E1704" s="234"/>
      <c r="F1704" s="234"/>
      <c r="G1704" s="193"/>
    </row>
    <row r="1705" spans="4:7" ht="14.4" x14ac:dyDescent="0.3">
      <c r="D1705" s="193"/>
      <c r="E1705" s="234"/>
      <c r="F1705" s="234"/>
      <c r="G1705" s="193"/>
    </row>
    <row r="1706" spans="4:7" ht="14.4" x14ac:dyDescent="0.3">
      <c r="D1706" s="193"/>
      <c r="E1706" s="234"/>
      <c r="F1706" s="234"/>
      <c r="G1706" s="193"/>
    </row>
    <row r="1707" spans="4:7" ht="14.4" x14ac:dyDescent="0.3">
      <c r="D1707" s="193"/>
      <c r="E1707" s="234"/>
      <c r="F1707" s="234"/>
      <c r="G1707" s="193"/>
    </row>
    <row r="1708" spans="4:7" ht="14.4" x14ac:dyDescent="0.3">
      <c r="D1708" s="193"/>
      <c r="E1708" s="234"/>
      <c r="F1708" s="234"/>
      <c r="G1708" s="193"/>
    </row>
    <row r="1709" spans="4:7" ht="14.4" x14ac:dyDescent="0.3">
      <c r="D1709" s="193"/>
      <c r="E1709" s="234"/>
      <c r="F1709" s="234"/>
      <c r="G1709" s="193"/>
    </row>
    <row r="1710" spans="4:7" ht="14.4" x14ac:dyDescent="0.3">
      <c r="D1710" s="193"/>
      <c r="E1710" s="234"/>
      <c r="F1710" s="234"/>
      <c r="G1710" s="193"/>
    </row>
    <row r="1711" spans="4:7" ht="14.4" x14ac:dyDescent="0.3">
      <c r="D1711" s="193"/>
      <c r="E1711" s="234"/>
      <c r="F1711" s="234"/>
      <c r="G1711" s="193"/>
    </row>
    <row r="1712" spans="4:7" ht="14.4" x14ac:dyDescent="0.3">
      <c r="D1712" s="193"/>
      <c r="E1712" s="234"/>
      <c r="F1712" s="234"/>
      <c r="G1712" s="193"/>
    </row>
    <row r="1713" spans="4:7" ht="14.4" x14ac:dyDescent="0.3">
      <c r="D1713" s="193"/>
      <c r="E1713" s="234"/>
      <c r="F1713" s="234"/>
      <c r="G1713" s="193"/>
    </row>
    <row r="1714" spans="4:7" ht="14.4" x14ac:dyDescent="0.3">
      <c r="D1714" s="193"/>
      <c r="E1714" s="234"/>
      <c r="F1714" s="234"/>
      <c r="G1714" s="193"/>
    </row>
    <row r="1715" spans="4:7" ht="14.4" x14ac:dyDescent="0.3">
      <c r="D1715" s="193"/>
      <c r="E1715" s="234"/>
      <c r="F1715" s="234"/>
      <c r="G1715" s="193"/>
    </row>
    <row r="1716" spans="4:7" ht="14.4" x14ac:dyDescent="0.3">
      <c r="D1716" s="193"/>
      <c r="E1716" s="234"/>
      <c r="F1716" s="234"/>
      <c r="G1716" s="193"/>
    </row>
    <row r="1717" spans="4:7" ht="14.4" x14ac:dyDescent="0.3">
      <c r="D1717" s="193"/>
      <c r="E1717" s="234"/>
      <c r="F1717" s="234"/>
      <c r="G1717" s="193"/>
    </row>
    <row r="1718" spans="4:7" ht="14.4" x14ac:dyDescent="0.3">
      <c r="D1718" s="193"/>
      <c r="E1718" s="234"/>
      <c r="F1718" s="234"/>
      <c r="G1718" s="193"/>
    </row>
    <row r="1719" spans="4:7" ht="14.4" x14ac:dyDescent="0.3">
      <c r="D1719" s="193"/>
      <c r="E1719" s="234"/>
      <c r="F1719" s="234"/>
      <c r="G1719" s="193"/>
    </row>
    <row r="1720" spans="4:7" ht="14.4" x14ac:dyDescent="0.3">
      <c r="D1720" s="193"/>
      <c r="E1720" s="234"/>
      <c r="F1720" s="234"/>
      <c r="G1720" s="193"/>
    </row>
    <row r="1721" spans="4:7" ht="14.4" x14ac:dyDescent="0.3">
      <c r="D1721" s="193"/>
      <c r="E1721" s="234"/>
      <c r="F1721" s="234"/>
      <c r="G1721" s="193"/>
    </row>
    <row r="1722" spans="4:7" ht="14.4" x14ac:dyDescent="0.3">
      <c r="D1722" s="193"/>
      <c r="E1722" s="234"/>
      <c r="F1722" s="234"/>
      <c r="G1722" s="193"/>
    </row>
    <row r="1723" spans="4:7" ht="14.4" x14ac:dyDescent="0.3">
      <c r="D1723" s="193"/>
      <c r="E1723" s="234"/>
      <c r="F1723" s="234"/>
      <c r="G1723" s="193"/>
    </row>
    <row r="1724" spans="4:7" ht="14.4" x14ac:dyDescent="0.3">
      <c r="D1724" s="193"/>
      <c r="E1724" s="234"/>
      <c r="F1724" s="234"/>
      <c r="G1724" s="193"/>
    </row>
    <row r="1725" spans="4:7" ht="14.4" x14ac:dyDescent="0.3">
      <c r="D1725" s="193"/>
      <c r="E1725" s="234"/>
      <c r="F1725" s="234"/>
      <c r="G1725" s="193"/>
    </row>
    <row r="1726" spans="4:7" ht="14.4" x14ac:dyDescent="0.3">
      <c r="D1726" s="193"/>
      <c r="E1726" s="234"/>
      <c r="F1726" s="234"/>
      <c r="G1726" s="193"/>
    </row>
    <row r="1727" spans="4:7" ht="14.4" x14ac:dyDescent="0.3">
      <c r="D1727" s="193"/>
      <c r="E1727" s="234"/>
      <c r="F1727" s="234"/>
      <c r="G1727" s="193"/>
    </row>
    <row r="1728" spans="4:7" ht="14.4" x14ac:dyDescent="0.3">
      <c r="D1728" s="193"/>
      <c r="E1728" s="234"/>
      <c r="F1728" s="234"/>
      <c r="G1728" s="193"/>
    </row>
    <row r="1729" spans="4:7" ht="14.4" x14ac:dyDescent="0.3">
      <c r="D1729" s="193"/>
      <c r="E1729" s="234"/>
      <c r="F1729" s="234"/>
      <c r="G1729" s="193"/>
    </row>
    <row r="1730" spans="4:7" ht="14.4" x14ac:dyDescent="0.3">
      <c r="D1730" s="193"/>
      <c r="E1730" s="234"/>
      <c r="F1730" s="234"/>
      <c r="G1730" s="193"/>
    </row>
    <row r="1731" spans="4:7" ht="14.4" x14ac:dyDescent="0.3">
      <c r="D1731" s="193"/>
      <c r="E1731" s="234"/>
      <c r="F1731" s="234"/>
      <c r="G1731" s="193"/>
    </row>
    <row r="1732" spans="4:7" ht="14.4" x14ac:dyDescent="0.3">
      <c r="D1732" s="193"/>
      <c r="E1732" s="234"/>
      <c r="F1732" s="234"/>
      <c r="G1732" s="193"/>
    </row>
    <row r="1733" spans="4:7" ht="14.4" x14ac:dyDescent="0.3">
      <c r="D1733" s="193"/>
      <c r="E1733" s="234"/>
      <c r="F1733" s="234"/>
      <c r="G1733" s="193"/>
    </row>
    <row r="1734" spans="4:7" ht="14.4" x14ac:dyDescent="0.3">
      <c r="D1734" s="193"/>
      <c r="E1734" s="234"/>
      <c r="F1734" s="234"/>
      <c r="G1734" s="193"/>
    </row>
    <row r="1735" spans="4:7" ht="14.4" x14ac:dyDescent="0.3">
      <c r="D1735" s="193"/>
      <c r="E1735" s="234"/>
      <c r="F1735" s="234"/>
      <c r="G1735" s="193"/>
    </row>
    <row r="1736" spans="4:7" ht="14.4" x14ac:dyDescent="0.3">
      <c r="D1736" s="193"/>
      <c r="E1736" s="234"/>
      <c r="F1736" s="234"/>
      <c r="G1736" s="193"/>
    </row>
    <row r="1737" spans="4:7" ht="14.4" x14ac:dyDescent="0.3">
      <c r="D1737" s="193"/>
      <c r="E1737" s="234"/>
      <c r="F1737" s="234"/>
      <c r="G1737" s="193"/>
    </row>
    <row r="1738" spans="4:7" ht="14.4" x14ac:dyDescent="0.3">
      <c r="D1738" s="193"/>
      <c r="E1738" s="234"/>
      <c r="F1738" s="234"/>
      <c r="G1738" s="193"/>
    </row>
    <row r="1739" spans="4:7" ht="14.4" x14ac:dyDescent="0.3">
      <c r="D1739" s="193"/>
      <c r="E1739" s="234"/>
      <c r="F1739" s="234"/>
      <c r="G1739" s="193"/>
    </row>
    <row r="1740" spans="4:7" ht="14.4" x14ac:dyDescent="0.3">
      <c r="D1740" s="193"/>
      <c r="E1740" s="234"/>
      <c r="F1740" s="234"/>
      <c r="G1740" s="193"/>
    </row>
    <row r="1741" spans="4:7" ht="14.4" x14ac:dyDescent="0.3">
      <c r="D1741" s="193"/>
      <c r="E1741" s="234"/>
      <c r="F1741" s="234"/>
      <c r="G1741" s="193"/>
    </row>
    <row r="1742" spans="4:7" ht="14.4" x14ac:dyDescent="0.3">
      <c r="D1742" s="193"/>
      <c r="E1742" s="234"/>
      <c r="F1742" s="234"/>
      <c r="G1742" s="193"/>
    </row>
    <row r="1743" spans="4:7" ht="14.4" x14ac:dyDescent="0.3">
      <c r="D1743" s="193"/>
      <c r="E1743" s="234"/>
      <c r="F1743" s="234"/>
      <c r="G1743" s="193"/>
    </row>
    <row r="1744" spans="4:7" ht="14.4" x14ac:dyDescent="0.3">
      <c r="D1744" s="193"/>
      <c r="E1744" s="234"/>
      <c r="F1744" s="234"/>
      <c r="G1744" s="193"/>
    </row>
    <row r="1745" spans="4:7" ht="14.4" x14ac:dyDescent="0.3">
      <c r="D1745" s="193"/>
      <c r="E1745" s="234"/>
      <c r="F1745" s="234"/>
      <c r="G1745" s="193"/>
    </row>
    <row r="1746" spans="4:7" ht="14.4" x14ac:dyDescent="0.3">
      <c r="D1746" s="193"/>
      <c r="E1746" s="234"/>
      <c r="F1746" s="234"/>
      <c r="G1746" s="193"/>
    </row>
    <row r="1747" spans="4:7" ht="14.4" x14ac:dyDescent="0.3">
      <c r="D1747" s="193"/>
      <c r="E1747" s="234"/>
      <c r="F1747" s="234"/>
      <c r="G1747" s="193"/>
    </row>
    <row r="1748" spans="4:7" ht="14.4" x14ac:dyDescent="0.3">
      <c r="D1748" s="193"/>
      <c r="E1748" s="234"/>
      <c r="F1748" s="234"/>
      <c r="G1748" s="193"/>
    </row>
    <row r="1749" spans="4:7" ht="14.4" x14ac:dyDescent="0.3">
      <c r="D1749" s="193"/>
      <c r="E1749" s="234"/>
      <c r="F1749" s="234"/>
      <c r="G1749" s="193"/>
    </row>
    <row r="1750" spans="4:7" ht="14.4" x14ac:dyDescent="0.3">
      <c r="D1750" s="193"/>
      <c r="E1750" s="234"/>
      <c r="F1750" s="234"/>
      <c r="G1750" s="193"/>
    </row>
    <row r="1751" spans="4:7" ht="14.4" x14ac:dyDescent="0.3">
      <c r="D1751" s="193"/>
      <c r="E1751" s="234"/>
      <c r="F1751" s="234"/>
      <c r="G1751" s="193"/>
    </row>
    <row r="1752" spans="4:7" ht="14.4" x14ac:dyDescent="0.3">
      <c r="D1752" s="193"/>
      <c r="E1752" s="234"/>
      <c r="F1752" s="234"/>
      <c r="G1752" s="193"/>
    </row>
    <row r="1753" spans="4:7" ht="14.4" x14ac:dyDescent="0.3">
      <c r="D1753" s="193"/>
      <c r="E1753" s="234"/>
      <c r="F1753" s="234"/>
      <c r="G1753" s="193"/>
    </row>
    <row r="1754" spans="4:7" ht="14.4" x14ac:dyDescent="0.3">
      <c r="D1754" s="193"/>
      <c r="E1754" s="234"/>
      <c r="F1754" s="234"/>
      <c r="G1754" s="193"/>
    </row>
    <row r="1755" spans="4:7" ht="14.4" x14ac:dyDescent="0.3">
      <c r="D1755" s="193"/>
      <c r="E1755" s="234"/>
      <c r="F1755" s="234"/>
      <c r="G1755" s="193"/>
    </row>
    <row r="1756" spans="4:7" ht="14.4" x14ac:dyDescent="0.3">
      <c r="D1756" s="193"/>
      <c r="E1756" s="234"/>
      <c r="F1756" s="234"/>
      <c r="G1756" s="193"/>
    </row>
    <row r="1757" spans="4:7" ht="14.4" x14ac:dyDescent="0.3">
      <c r="D1757" s="193"/>
      <c r="E1757" s="234"/>
      <c r="F1757" s="234"/>
      <c r="G1757" s="193"/>
    </row>
    <row r="1758" spans="4:7" ht="14.4" x14ac:dyDescent="0.3">
      <c r="D1758" s="193"/>
      <c r="E1758" s="234"/>
      <c r="F1758" s="234"/>
      <c r="G1758" s="193"/>
    </row>
    <row r="1759" spans="4:7" ht="14.4" x14ac:dyDescent="0.3">
      <c r="D1759" s="193"/>
      <c r="E1759" s="234"/>
      <c r="F1759" s="234"/>
      <c r="G1759" s="193"/>
    </row>
    <row r="1760" spans="4:7" ht="14.4" x14ac:dyDescent="0.3">
      <c r="D1760" s="193"/>
      <c r="E1760" s="234"/>
      <c r="F1760" s="234"/>
      <c r="G1760" s="193"/>
    </row>
    <row r="1761" spans="4:7" ht="14.4" x14ac:dyDescent="0.3">
      <c r="D1761" s="193"/>
      <c r="E1761" s="234"/>
      <c r="F1761" s="234"/>
      <c r="G1761" s="193"/>
    </row>
    <row r="1762" spans="4:7" ht="14.4" x14ac:dyDescent="0.3">
      <c r="D1762" s="193"/>
      <c r="E1762" s="234"/>
      <c r="F1762" s="234"/>
      <c r="G1762" s="193"/>
    </row>
    <row r="1763" spans="4:7" ht="14.4" x14ac:dyDescent="0.3">
      <c r="D1763" s="193"/>
      <c r="E1763" s="234"/>
      <c r="F1763" s="234"/>
      <c r="G1763" s="193"/>
    </row>
    <row r="1764" spans="4:7" ht="14.4" x14ac:dyDescent="0.3">
      <c r="D1764" s="193"/>
      <c r="E1764" s="234"/>
      <c r="F1764" s="234"/>
      <c r="G1764" s="193"/>
    </row>
    <row r="1765" spans="4:7" ht="14.4" x14ac:dyDescent="0.3">
      <c r="D1765" s="193"/>
      <c r="E1765" s="234"/>
      <c r="F1765" s="234"/>
      <c r="G1765" s="193"/>
    </row>
    <row r="1766" spans="4:7" ht="14.4" x14ac:dyDescent="0.3">
      <c r="D1766" s="193"/>
      <c r="E1766" s="234"/>
      <c r="F1766" s="234"/>
      <c r="G1766" s="193"/>
    </row>
    <row r="1767" spans="4:7" ht="14.4" x14ac:dyDescent="0.3">
      <c r="D1767" s="193"/>
      <c r="E1767" s="234"/>
      <c r="F1767" s="234"/>
      <c r="G1767" s="193"/>
    </row>
    <row r="1768" spans="4:7" ht="14.4" x14ac:dyDescent="0.3">
      <c r="D1768" s="193"/>
      <c r="E1768" s="234"/>
      <c r="F1768" s="234"/>
      <c r="G1768" s="193"/>
    </row>
    <row r="1769" spans="4:7" ht="14.4" x14ac:dyDescent="0.3">
      <c r="D1769" s="193"/>
      <c r="E1769" s="234"/>
      <c r="F1769" s="234"/>
      <c r="G1769" s="193"/>
    </row>
    <row r="1770" spans="4:7" ht="14.4" x14ac:dyDescent="0.3">
      <c r="D1770" s="193"/>
      <c r="E1770" s="234"/>
      <c r="F1770" s="234"/>
      <c r="G1770" s="193"/>
    </row>
    <row r="1771" spans="4:7" ht="14.4" x14ac:dyDescent="0.3">
      <c r="D1771" s="193"/>
      <c r="E1771" s="234"/>
      <c r="F1771" s="234"/>
      <c r="G1771" s="193"/>
    </row>
    <row r="1772" spans="4:7" ht="14.4" x14ac:dyDescent="0.3">
      <c r="D1772" s="193"/>
      <c r="E1772" s="234"/>
      <c r="F1772" s="234"/>
      <c r="G1772" s="193"/>
    </row>
    <row r="1773" spans="4:7" ht="14.4" x14ac:dyDescent="0.3">
      <c r="D1773" s="193"/>
      <c r="E1773" s="234"/>
      <c r="F1773" s="234"/>
      <c r="G1773" s="193"/>
    </row>
    <row r="1774" spans="4:7" ht="14.4" x14ac:dyDescent="0.3">
      <c r="D1774" s="193"/>
      <c r="E1774" s="234"/>
      <c r="F1774" s="234"/>
      <c r="G1774" s="193"/>
    </row>
    <row r="1775" spans="4:7" ht="14.4" x14ac:dyDescent="0.3">
      <c r="D1775" s="193"/>
      <c r="E1775" s="234"/>
      <c r="F1775" s="234"/>
      <c r="G1775" s="193"/>
    </row>
    <row r="1776" spans="4:7" ht="14.4" x14ac:dyDescent="0.3">
      <c r="D1776" s="193"/>
      <c r="E1776" s="234"/>
      <c r="F1776" s="234"/>
      <c r="G1776" s="193"/>
    </row>
    <row r="1777" spans="4:7" ht="14.4" x14ac:dyDescent="0.3">
      <c r="D1777" s="193"/>
      <c r="E1777" s="234"/>
      <c r="F1777" s="234"/>
      <c r="G1777" s="193"/>
    </row>
    <row r="1778" spans="4:7" ht="14.4" x14ac:dyDescent="0.3">
      <c r="D1778" s="193"/>
      <c r="E1778" s="234"/>
      <c r="F1778" s="234"/>
      <c r="G1778" s="193"/>
    </row>
    <row r="1779" spans="4:7" ht="14.4" x14ac:dyDescent="0.3">
      <c r="D1779" s="193"/>
      <c r="E1779" s="234"/>
      <c r="F1779" s="234"/>
      <c r="G1779" s="193"/>
    </row>
    <row r="1780" spans="4:7" ht="14.4" x14ac:dyDescent="0.3">
      <c r="D1780" s="193"/>
      <c r="E1780" s="234"/>
      <c r="F1780" s="234"/>
      <c r="G1780" s="193"/>
    </row>
    <row r="1781" spans="4:7" ht="14.4" x14ac:dyDescent="0.3">
      <c r="D1781" s="193"/>
      <c r="E1781" s="234"/>
      <c r="F1781" s="234"/>
      <c r="G1781" s="193"/>
    </row>
    <row r="1782" spans="4:7" ht="14.4" x14ac:dyDescent="0.3">
      <c r="D1782" s="193"/>
      <c r="E1782" s="234"/>
      <c r="F1782" s="234"/>
      <c r="G1782" s="193"/>
    </row>
    <row r="1783" spans="4:7" ht="14.4" x14ac:dyDescent="0.3">
      <c r="D1783" s="193"/>
      <c r="E1783" s="234"/>
      <c r="F1783" s="234"/>
      <c r="G1783" s="193"/>
    </row>
    <row r="1784" spans="4:7" ht="14.4" x14ac:dyDescent="0.3">
      <c r="D1784" s="193"/>
      <c r="E1784" s="234"/>
      <c r="F1784" s="234"/>
      <c r="G1784" s="193"/>
    </row>
    <row r="1785" spans="4:7" ht="14.4" x14ac:dyDescent="0.3">
      <c r="D1785" s="193"/>
      <c r="E1785" s="234"/>
      <c r="F1785" s="234"/>
      <c r="G1785" s="193"/>
    </row>
    <row r="1786" spans="4:7" ht="14.4" x14ac:dyDescent="0.3">
      <c r="D1786" s="193"/>
      <c r="E1786" s="234"/>
      <c r="F1786" s="234"/>
      <c r="G1786" s="193"/>
    </row>
    <row r="1787" spans="4:7" ht="14.4" x14ac:dyDescent="0.3">
      <c r="D1787" s="193"/>
      <c r="E1787" s="234"/>
      <c r="F1787" s="234"/>
      <c r="G1787" s="193"/>
    </row>
    <row r="1788" spans="4:7" ht="14.4" x14ac:dyDescent="0.3">
      <c r="D1788" s="193"/>
      <c r="E1788" s="234"/>
      <c r="F1788" s="234"/>
      <c r="G1788" s="193"/>
    </row>
    <row r="1789" spans="4:7" ht="14.4" x14ac:dyDescent="0.3">
      <c r="D1789" s="193"/>
      <c r="E1789" s="234"/>
      <c r="F1789" s="234"/>
      <c r="G1789" s="193"/>
    </row>
    <row r="1790" spans="4:7" ht="14.4" x14ac:dyDescent="0.3">
      <c r="D1790" s="193"/>
      <c r="E1790" s="234"/>
      <c r="F1790" s="234"/>
      <c r="G1790" s="193"/>
    </row>
    <row r="1791" spans="4:7" ht="14.4" x14ac:dyDescent="0.3">
      <c r="D1791" s="193"/>
      <c r="E1791" s="234"/>
      <c r="F1791" s="234"/>
      <c r="G1791" s="193"/>
    </row>
    <row r="1792" spans="4:7" ht="14.4" x14ac:dyDescent="0.3">
      <c r="D1792" s="193"/>
      <c r="E1792" s="234"/>
      <c r="F1792" s="234"/>
      <c r="G1792" s="193"/>
    </row>
    <row r="1793" spans="4:7" ht="14.4" x14ac:dyDescent="0.3">
      <c r="D1793" s="193"/>
      <c r="E1793" s="234"/>
      <c r="F1793" s="234"/>
      <c r="G1793" s="193"/>
    </row>
    <row r="1794" spans="4:7" ht="14.4" x14ac:dyDescent="0.3">
      <c r="D1794" s="193"/>
      <c r="E1794" s="234"/>
      <c r="F1794" s="234"/>
      <c r="G1794" s="193"/>
    </row>
    <row r="1795" spans="4:7" ht="14.4" x14ac:dyDescent="0.3">
      <c r="D1795" s="193"/>
      <c r="E1795" s="234"/>
      <c r="F1795" s="234"/>
      <c r="G1795" s="193"/>
    </row>
    <row r="1796" spans="4:7" ht="14.4" x14ac:dyDescent="0.3">
      <c r="D1796" s="193"/>
      <c r="E1796" s="234"/>
      <c r="F1796" s="234"/>
      <c r="G1796" s="193"/>
    </row>
    <row r="1797" spans="4:7" ht="14.4" x14ac:dyDescent="0.3">
      <c r="D1797" s="193"/>
      <c r="E1797" s="234"/>
      <c r="F1797" s="234"/>
      <c r="G1797" s="193"/>
    </row>
    <row r="1798" spans="4:7" ht="14.4" x14ac:dyDescent="0.3">
      <c r="D1798" s="193"/>
      <c r="E1798" s="234"/>
      <c r="F1798" s="234"/>
      <c r="G1798" s="193"/>
    </row>
    <row r="1799" spans="4:7" ht="14.4" x14ac:dyDescent="0.3">
      <c r="D1799" s="193"/>
      <c r="E1799" s="234"/>
      <c r="F1799" s="234"/>
      <c r="G1799" s="193"/>
    </row>
    <row r="1800" spans="4:7" ht="14.4" x14ac:dyDescent="0.3">
      <c r="D1800" s="193"/>
      <c r="E1800" s="234"/>
      <c r="F1800" s="234"/>
      <c r="G1800" s="193"/>
    </row>
    <row r="1801" spans="4:7" ht="14.4" x14ac:dyDescent="0.3">
      <c r="D1801" s="193"/>
      <c r="E1801" s="234"/>
      <c r="F1801" s="234"/>
      <c r="G1801" s="193"/>
    </row>
    <row r="1802" spans="4:7" ht="14.4" x14ac:dyDescent="0.3">
      <c r="D1802" s="193"/>
      <c r="E1802" s="234"/>
      <c r="F1802" s="234"/>
      <c r="G1802" s="193"/>
    </row>
    <row r="1803" spans="4:7" ht="14.4" x14ac:dyDescent="0.3">
      <c r="D1803" s="193"/>
      <c r="E1803" s="234"/>
      <c r="F1803" s="234"/>
      <c r="G1803" s="193"/>
    </row>
    <row r="1804" spans="4:7" ht="14.4" x14ac:dyDescent="0.3">
      <c r="D1804" s="193"/>
      <c r="E1804" s="234"/>
      <c r="F1804" s="234"/>
      <c r="G1804" s="193"/>
    </row>
    <row r="1805" spans="4:7" ht="14.4" x14ac:dyDescent="0.3">
      <c r="D1805" s="193"/>
      <c r="E1805" s="234"/>
      <c r="F1805" s="234"/>
      <c r="G1805" s="193"/>
    </row>
    <row r="1806" spans="4:7" ht="14.4" x14ac:dyDescent="0.3">
      <c r="D1806" s="193"/>
      <c r="E1806" s="234"/>
      <c r="F1806" s="234"/>
      <c r="G1806" s="193"/>
    </row>
    <row r="1807" spans="4:7" ht="14.4" x14ac:dyDescent="0.3">
      <c r="D1807" s="193"/>
      <c r="E1807" s="234"/>
      <c r="F1807" s="234"/>
      <c r="G1807" s="193"/>
    </row>
    <row r="1808" spans="4:7" ht="14.4" x14ac:dyDescent="0.3">
      <c r="D1808" s="193"/>
      <c r="E1808" s="234"/>
      <c r="F1808" s="234"/>
      <c r="G1808" s="193"/>
    </row>
    <row r="1809" spans="4:7" ht="14.4" x14ac:dyDescent="0.3">
      <c r="D1809" s="193"/>
      <c r="E1809" s="234"/>
      <c r="F1809" s="234"/>
      <c r="G1809" s="193"/>
    </row>
    <row r="1810" spans="4:7" ht="14.4" x14ac:dyDescent="0.3">
      <c r="D1810" s="193"/>
      <c r="E1810" s="234"/>
      <c r="F1810" s="234"/>
      <c r="G1810" s="193"/>
    </row>
    <row r="1811" spans="4:7" ht="14.4" x14ac:dyDescent="0.3">
      <c r="D1811" s="193"/>
      <c r="E1811" s="234"/>
      <c r="F1811" s="234"/>
      <c r="G1811" s="193"/>
    </row>
    <row r="1812" spans="4:7" ht="14.4" x14ac:dyDescent="0.3">
      <c r="D1812" s="193"/>
      <c r="E1812" s="234"/>
      <c r="F1812" s="234"/>
      <c r="G1812" s="193"/>
    </row>
    <row r="1813" spans="4:7" ht="14.4" x14ac:dyDescent="0.3">
      <c r="D1813" s="193"/>
      <c r="E1813" s="234"/>
      <c r="F1813" s="234"/>
      <c r="G1813" s="193"/>
    </row>
    <row r="1814" spans="4:7" ht="14.4" x14ac:dyDescent="0.3">
      <c r="D1814" s="193"/>
      <c r="E1814" s="234"/>
      <c r="F1814" s="234"/>
      <c r="G1814" s="193"/>
    </row>
    <row r="1815" spans="4:7" ht="14.4" x14ac:dyDescent="0.3">
      <c r="D1815" s="193"/>
      <c r="E1815" s="234"/>
      <c r="F1815" s="234"/>
      <c r="G1815" s="193"/>
    </row>
    <row r="1816" spans="4:7" ht="14.4" x14ac:dyDescent="0.3">
      <c r="D1816" s="193"/>
      <c r="E1816" s="234"/>
      <c r="F1816" s="234"/>
      <c r="G1816" s="193"/>
    </row>
    <row r="1817" spans="4:7" ht="14.4" x14ac:dyDescent="0.3">
      <c r="D1817" s="193"/>
      <c r="E1817" s="234"/>
      <c r="F1817" s="234"/>
      <c r="G1817" s="193"/>
    </row>
    <row r="1818" spans="4:7" ht="14.4" x14ac:dyDescent="0.3">
      <c r="D1818" s="193"/>
      <c r="E1818" s="234"/>
      <c r="F1818" s="234"/>
      <c r="G1818" s="193"/>
    </row>
    <row r="1819" spans="4:7" ht="14.4" x14ac:dyDescent="0.3">
      <c r="D1819" s="193"/>
      <c r="E1819" s="234"/>
      <c r="F1819" s="234"/>
      <c r="G1819" s="193"/>
    </row>
    <row r="1820" spans="4:7" ht="14.4" x14ac:dyDescent="0.3">
      <c r="D1820" s="193"/>
      <c r="E1820" s="234"/>
      <c r="F1820" s="234"/>
      <c r="G1820" s="193"/>
    </row>
    <row r="1821" spans="4:7" ht="14.4" x14ac:dyDescent="0.3">
      <c r="D1821" s="193"/>
      <c r="E1821" s="234"/>
      <c r="F1821" s="234"/>
      <c r="G1821" s="193"/>
    </row>
    <row r="1822" spans="4:7" ht="14.4" x14ac:dyDescent="0.3">
      <c r="D1822" s="193"/>
      <c r="E1822" s="234"/>
      <c r="F1822" s="234"/>
      <c r="G1822" s="193"/>
    </row>
    <row r="1823" spans="4:7" ht="14.4" x14ac:dyDescent="0.3">
      <c r="D1823" s="193"/>
      <c r="E1823" s="234"/>
      <c r="F1823" s="234"/>
      <c r="G1823" s="193"/>
    </row>
    <row r="1824" spans="4:7" ht="14.4" x14ac:dyDescent="0.3">
      <c r="D1824" s="193"/>
      <c r="E1824" s="234"/>
      <c r="F1824" s="234"/>
      <c r="G1824" s="193"/>
    </row>
    <row r="1825" spans="4:7" ht="14.4" x14ac:dyDescent="0.3">
      <c r="D1825" s="193"/>
      <c r="E1825" s="234"/>
      <c r="F1825" s="234"/>
      <c r="G1825" s="193"/>
    </row>
    <row r="1826" spans="4:7" ht="14.4" x14ac:dyDescent="0.3">
      <c r="D1826" s="193"/>
      <c r="E1826" s="234"/>
      <c r="F1826" s="234"/>
      <c r="G1826" s="193"/>
    </row>
    <row r="1827" spans="4:7" ht="14.4" x14ac:dyDescent="0.3">
      <c r="D1827" s="193"/>
      <c r="E1827" s="234"/>
      <c r="F1827" s="234"/>
      <c r="G1827" s="193"/>
    </row>
    <row r="1828" spans="4:7" ht="14.4" x14ac:dyDescent="0.3">
      <c r="D1828" s="193"/>
      <c r="E1828" s="234"/>
      <c r="F1828" s="234"/>
      <c r="G1828" s="193"/>
    </row>
    <row r="1829" spans="4:7" ht="14.4" x14ac:dyDescent="0.3">
      <c r="D1829" s="193"/>
      <c r="E1829" s="234"/>
      <c r="F1829" s="234"/>
      <c r="G1829" s="193"/>
    </row>
    <row r="1830" spans="4:7" ht="14.4" x14ac:dyDescent="0.3">
      <c r="D1830" s="193"/>
      <c r="E1830" s="234"/>
      <c r="F1830" s="234"/>
      <c r="G1830" s="193"/>
    </row>
    <row r="1831" spans="4:7" ht="14.4" x14ac:dyDescent="0.3">
      <c r="D1831" s="193"/>
      <c r="E1831" s="234"/>
      <c r="F1831" s="234"/>
      <c r="G1831" s="193"/>
    </row>
    <row r="1832" spans="4:7" ht="14.4" x14ac:dyDescent="0.3">
      <c r="D1832" s="193"/>
      <c r="E1832" s="234"/>
      <c r="F1832" s="234"/>
      <c r="G1832" s="193"/>
    </row>
    <row r="1833" spans="4:7" ht="14.4" x14ac:dyDescent="0.3">
      <c r="D1833" s="193"/>
      <c r="E1833" s="234"/>
      <c r="F1833" s="234"/>
      <c r="G1833" s="193"/>
    </row>
    <row r="1834" spans="4:7" ht="14.4" x14ac:dyDescent="0.3">
      <c r="D1834" s="193"/>
      <c r="E1834" s="234"/>
      <c r="F1834" s="234"/>
      <c r="G1834" s="193"/>
    </row>
    <row r="1835" spans="4:7" ht="14.4" x14ac:dyDescent="0.3">
      <c r="D1835" s="193"/>
      <c r="E1835" s="234"/>
      <c r="F1835" s="234"/>
      <c r="G1835" s="193"/>
    </row>
    <row r="1836" spans="4:7" ht="14.4" x14ac:dyDescent="0.3">
      <c r="D1836" s="193"/>
      <c r="E1836" s="234"/>
      <c r="F1836" s="234"/>
      <c r="G1836" s="193"/>
    </row>
    <row r="1837" spans="4:7" ht="14.4" x14ac:dyDescent="0.3">
      <c r="D1837" s="193"/>
      <c r="E1837" s="234"/>
      <c r="F1837" s="234"/>
      <c r="G1837" s="193"/>
    </row>
    <row r="1838" spans="4:7" ht="14.4" x14ac:dyDescent="0.3">
      <c r="D1838" s="193"/>
      <c r="E1838" s="234"/>
      <c r="F1838" s="234"/>
      <c r="G1838" s="193"/>
    </row>
    <row r="1839" spans="4:7" ht="14.4" x14ac:dyDescent="0.3">
      <c r="D1839" s="193"/>
      <c r="E1839" s="234"/>
      <c r="F1839" s="234"/>
      <c r="G1839" s="193"/>
    </row>
    <row r="1840" spans="4:7" ht="14.4" x14ac:dyDescent="0.3">
      <c r="D1840" s="193"/>
      <c r="E1840" s="234"/>
      <c r="F1840" s="234"/>
      <c r="G1840" s="193"/>
    </row>
    <row r="1841" spans="4:7" ht="14.4" x14ac:dyDescent="0.3">
      <c r="D1841" s="193"/>
      <c r="E1841" s="234"/>
      <c r="F1841" s="234"/>
      <c r="G1841" s="193"/>
    </row>
    <row r="1842" spans="4:7" ht="14.4" x14ac:dyDescent="0.3">
      <c r="D1842" s="193"/>
      <c r="E1842" s="234"/>
      <c r="F1842" s="234"/>
      <c r="G1842" s="193"/>
    </row>
    <row r="1843" spans="4:7" ht="14.4" x14ac:dyDescent="0.3">
      <c r="D1843" s="193"/>
      <c r="E1843" s="234"/>
      <c r="F1843" s="234"/>
      <c r="G1843" s="193"/>
    </row>
    <row r="1844" spans="4:7" ht="14.4" x14ac:dyDescent="0.3">
      <c r="D1844" s="193"/>
      <c r="E1844" s="234"/>
      <c r="F1844" s="234"/>
      <c r="G1844" s="193"/>
    </row>
    <row r="1845" spans="4:7" ht="14.4" x14ac:dyDescent="0.3">
      <c r="D1845" s="193"/>
      <c r="E1845" s="234"/>
      <c r="F1845" s="234"/>
      <c r="G1845" s="193"/>
    </row>
    <row r="1846" spans="4:7" ht="14.4" x14ac:dyDescent="0.3">
      <c r="D1846" s="193"/>
      <c r="E1846" s="234"/>
      <c r="F1846" s="234"/>
      <c r="G1846" s="193"/>
    </row>
    <row r="1847" spans="4:7" ht="14.4" x14ac:dyDescent="0.3">
      <c r="D1847" s="193"/>
      <c r="E1847" s="234"/>
      <c r="F1847" s="234"/>
      <c r="G1847" s="193"/>
    </row>
    <row r="1848" spans="4:7" ht="14.4" x14ac:dyDescent="0.3">
      <c r="D1848" s="193"/>
      <c r="E1848" s="234"/>
      <c r="F1848" s="234"/>
      <c r="G1848" s="193"/>
    </row>
    <row r="1849" spans="4:7" ht="14.4" x14ac:dyDescent="0.3">
      <c r="D1849" s="193"/>
      <c r="E1849" s="234"/>
      <c r="F1849" s="234"/>
      <c r="G1849" s="193"/>
    </row>
    <row r="1850" spans="4:7" ht="14.4" x14ac:dyDescent="0.3">
      <c r="D1850" s="193"/>
      <c r="E1850" s="234"/>
      <c r="F1850" s="234"/>
      <c r="G1850" s="193"/>
    </row>
    <row r="1851" spans="4:7" ht="14.4" x14ac:dyDescent="0.3">
      <c r="D1851" s="193"/>
      <c r="E1851" s="234"/>
      <c r="F1851" s="234"/>
      <c r="G1851" s="193"/>
    </row>
    <row r="1852" spans="4:7" ht="14.4" x14ac:dyDescent="0.3">
      <c r="D1852" s="193"/>
      <c r="E1852" s="234"/>
      <c r="F1852" s="234"/>
      <c r="G1852" s="193"/>
    </row>
    <row r="1853" spans="4:7" ht="14.4" x14ac:dyDescent="0.3">
      <c r="D1853" s="193"/>
      <c r="E1853" s="234"/>
      <c r="F1853" s="234"/>
      <c r="G1853" s="193"/>
    </row>
    <row r="1854" spans="4:7" ht="14.4" x14ac:dyDescent="0.3">
      <c r="D1854" s="193"/>
      <c r="E1854" s="234"/>
      <c r="F1854" s="234"/>
      <c r="G1854" s="193"/>
    </row>
    <row r="1855" spans="4:7" ht="14.4" x14ac:dyDescent="0.3">
      <c r="D1855" s="193"/>
      <c r="E1855" s="234"/>
      <c r="F1855" s="234"/>
      <c r="G1855" s="193"/>
    </row>
    <row r="1856" spans="4:7" ht="14.4" x14ac:dyDescent="0.3">
      <c r="D1856" s="193"/>
      <c r="E1856" s="234"/>
      <c r="F1856" s="234"/>
      <c r="G1856" s="193"/>
    </row>
    <row r="1857" spans="4:7" ht="14.4" x14ac:dyDescent="0.3">
      <c r="D1857" s="193"/>
      <c r="E1857" s="234"/>
      <c r="F1857" s="234"/>
      <c r="G1857" s="193"/>
    </row>
    <row r="1858" spans="4:7" ht="14.4" x14ac:dyDescent="0.3">
      <c r="D1858" s="193"/>
      <c r="E1858" s="234"/>
      <c r="F1858" s="234"/>
      <c r="G1858" s="193"/>
    </row>
    <row r="1859" spans="4:7" ht="14.4" x14ac:dyDescent="0.3">
      <c r="D1859" s="193"/>
      <c r="E1859" s="234"/>
      <c r="F1859" s="234"/>
      <c r="G1859" s="193"/>
    </row>
    <row r="1860" spans="4:7" ht="14.4" x14ac:dyDescent="0.3">
      <c r="D1860" s="193"/>
      <c r="E1860" s="234"/>
      <c r="F1860" s="234"/>
      <c r="G1860" s="193"/>
    </row>
    <row r="1861" spans="4:7" ht="14.4" x14ac:dyDescent="0.3">
      <c r="D1861" s="193"/>
      <c r="E1861" s="234"/>
      <c r="F1861" s="234"/>
      <c r="G1861" s="193"/>
    </row>
    <row r="1862" spans="4:7" ht="14.4" x14ac:dyDescent="0.3">
      <c r="D1862" s="193"/>
      <c r="E1862" s="234"/>
      <c r="F1862" s="234"/>
      <c r="G1862" s="193"/>
    </row>
    <row r="1863" spans="4:7" ht="14.4" x14ac:dyDescent="0.3">
      <c r="D1863" s="193"/>
      <c r="E1863" s="234"/>
      <c r="F1863" s="234"/>
      <c r="G1863" s="193"/>
    </row>
    <row r="1864" spans="4:7" ht="14.4" x14ac:dyDescent="0.3">
      <c r="D1864" s="193"/>
      <c r="E1864" s="234"/>
      <c r="F1864" s="234"/>
      <c r="G1864" s="193"/>
    </row>
    <row r="1865" spans="4:7" ht="14.4" x14ac:dyDescent="0.3">
      <c r="D1865" s="193"/>
      <c r="E1865" s="234"/>
      <c r="F1865" s="234"/>
      <c r="G1865" s="193"/>
    </row>
    <row r="1866" spans="4:7" ht="14.4" x14ac:dyDescent="0.3">
      <c r="D1866" s="193"/>
      <c r="E1866" s="234"/>
      <c r="F1866" s="234"/>
      <c r="G1866" s="193"/>
    </row>
    <row r="1867" spans="4:7" ht="14.4" x14ac:dyDescent="0.3">
      <c r="D1867" s="193"/>
      <c r="E1867" s="234"/>
      <c r="F1867" s="234"/>
      <c r="G1867" s="193"/>
    </row>
    <row r="1868" spans="4:7" ht="14.4" x14ac:dyDescent="0.3">
      <c r="D1868" s="193"/>
      <c r="E1868" s="234"/>
      <c r="F1868" s="234"/>
      <c r="G1868" s="193"/>
    </row>
    <row r="1869" spans="4:7" ht="14.4" x14ac:dyDescent="0.3">
      <c r="D1869" s="193"/>
      <c r="E1869" s="234"/>
      <c r="F1869" s="234"/>
      <c r="G1869" s="193"/>
    </row>
    <row r="1870" spans="4:7" ht="14.4" x14ac:dyDescent="0.3">
      <c r="D1870" s="193"/>
      <c r="E1870" s="234"/>
      <c r="F1870" s="234"/>
      <c r="G1870" s="193"/>
    </row>
    <row r="1871" spans="4:7" ht="14.4" x14ac:dyDescent="0.3">
      <c r="D1871" s="193"/>
      <c r="E1871" s="234"/>
      <c r="F1871" s="234"/>
      <c r="G1871" s="193"/>
    </row>
    <row r="1872" spans="4:7" ht="14.4" x14ac:dyDescent="0.3">
      <c r="D1872" s="193"/>
      <c r="E1872" s="234"/>
      <c r="F1872" s="234"/>
      <c r="G1872" s="193"/>
    </row>
    <row r="1873" spans="4:7" ht="14.4" x14ac:dyDescent="0.3">
      <c r="D1873" s="193"/>
      <c r="E1873" s="234"/>
      <c r="F1873" s="234"/>
      <c r="G1873" s="193"/>
    </row>
    <row r="1874" spans="4:7" ht="14.4" x14ac:dyDescent="0.3">
      <c r="D1874" s="193"/>
      <c r="E1874" s="234"/>
      <c r="F1874" s="234"/>
      <c r="G1874" s="193"/>
    </row>
    <row r="1875" spans="4:7" ht="14.4" x14ac:dyDescent="0.3">
      <c r="D1875" s="193"/>
      <c r="E1875" s="234"/>
      <c r="F1875" s="234"/>
      <c r="G1875" s="193"/>
    </row>
    <row r="1876" spans="4:7" ht="14.4" x14ac:dyDescent="0.3">
      <c r="D1876" s="193"/>
      <c r="E1876" s="234"/>
      <c r="F1876" s="234"/>
      <c r="G1876" s="193"/>
    </row>
    <row r="1877" spans="4:7" ht="14.4" x14ac:dyDescent="0.3">
      <c r="D1877" s="193"/>
      <c r="E1877" s="234"/>
      <c r="F1877" s="234"/>
      <c r="G1877" s="193"/>
    </row>
    <row r="1878" spans="4:7" ht="14.4" x14ac:dyDescent="0.3">
      <c r="D1878" s="193"/>
      <c r="E1878" s="234"/>
      <c r="F1878" s="234"/>
      <c r="G1878" s="193"/>
    </row>
    <row r="1879" spans="4:7" ht="14.4" x14ac:dyDescent="0.3">
      <c r="D1879" s="193"/>
      <c r="E1879" s="234"/>
      <c r="F1879" s="234"/>
      <c r="G1879" s="193"/>
    </row>
    <row r="1880" spans="4:7" ht="14.4" x14ac:dyDescent="0.3">
      <c r="D1880" s="193"/>
      <c r="E1880" s="234"/>
      <c r="F1880" s="234"/>
      <c r="G1880" s="193"/>
    </row>
    <row r="1881" spans="4:7" ht="14.4" x14ac:dyDescent="0.3">
      <c r="D1881" s="193"/>
      <c r="E1881" s="234"/>
      <c r="F1881" s="234"/>
      <c r="G1881" s="193"/>
    </row>
    <row r="1882" spans="4:7" ht="14.4" x14ac:dyDescent="0.3">
      <c r="D1882" s="193"/>
      <c r="E1882" s="234"/>
      <c r="F1882" s="234"/>
      <c r="G1882" s="193"/>
    </row>
    <row r="1883" spans="4:7" ht="14.4" x14ac:dyDescent="0.3">
      <c r="D1883" s="193"/>
      <c r="E1883" s="234"/>
      <c r="F1883" s="234"/>
      <c r="G1883" s="193"/>
    </row>
    <row r="1884" spans="4:7" ht="14.4" x14ac:dyDescent="0.3">
      <c r="D1884" s="193"/>
      <c r="E1884" s="234"/>
      <c r="F1884" s="234"/>
      <c r="G1884" s="193"/>
    </row>
    <row r="1885" spans="4:7" ht="14.4" x14ac:dyDescent="0.3">
      <c r="D1885" s="193"/>
      <c r="E1885" s="234"/>
      <c r="F1885" s="234"/>
      <c r="G1885" s="193"/>
    </row>
    <row r="1886" spans="4:7" ht="14.4" x14ac:dyDescent="0.3">
      <c r="D1886" s="193"/>
      <c r="E1886" s="234"/>
      <c r="F1886" s="234"/>
      <c r="G1886" s="193"/>
    </row>
    <row r="1887" spans="4:7" ht="14.4" x14ac:dyDescent="0.3">
      <c r="D1887" s="193"/>
      <c r="E1887" s="234"/>
      <c r="F1887" s="234"/>
      <c r="G1887" s="193"/>
    </row>
    <row r="1888" spans="4:7" ht="14.4" x14ac:dyDescent="0.3">
      <c r="D1888" s="193"/>
      <c r="E1888" s="234"/>
      <c r="F1888" s="234"/>
      <c r="G1888" s="193"/>
    </row>
    <row r="1889" spans="4:7" ht="14.4" x14ac:dyDescent="0.3">
      <c r="D1889" s="193"/>
      <c r="E1889" s="234"/>
      <c r="F1889" s="234"/>
      <c r="G1889" s="193"/>
    </row>
    <row r="1890" spans="4:7" ht="14.4" x14ac:dyDescent="0.3">
      <c r="D1890" s="193"/>
      <c r="E1890" s="234"/>
      <c r="F1890" s="234"/>
      <c r="G1890" s="193"/>
    </row>
    <row r="1891" spans="4:7" ht="14.4" x14ac:dyDescent="0.3">
      <c r="D1891" s="193"/>
      <c r="E1891" s="234"/>
      <c r="F1891" s="234"/>
      <c r="G1891" s="193"/>
    </row>
    <row r="1892" spans="4:7" ht="14.4" x14ac:dyDescent="0.3">
      <c r="D1892" s="193"/>
      <c r="E1892" s="234"/>
      <c r="F1892" s="234"/>
      <c r="G1892" s="193"/>
    </row>
    <row r="1893" spans="4:7" ht="14.4" x14ac:dyDescent="0.3">
      <c r="D1893" s="193"/>
      <c r="E1893" s="234"/>
      <c r="F1893" s="234"/>
      <c r="G1893" s="193"/>
    </row>
    <row r="1894" spans="4:7" ht="14.4" x14ac:dyDescent="0.3">
      <c r="D1894" s="193"/>
      <c r="E1894" s="234"/>
      <c r="F1894" s="234"/>
      <c r="G1894" s="193"/>
    </row>
    <row r="1895" spans="4:7" ht="14.4" x14ac:dyDescent="0.3">
      <c r="D1895" s="193"/>
      <c r="E1895" s="234"/>
      <c r="F1895" s="234"/>
      <c r="G1895" s="193"/>
    </row>
    <row r="1896" spans="4:7" ht="14.4" x14ac:dyDescent="0.3">
      <c r="D1896" s="193"/>
      <c r="E1896" s="234"/>
      <c r="F1896" s="234"/>
      <c r="G1896" s="193"/>
    </row>
    <row r="1897" spans="4:7" ht="14.4" x14ac:dyDescent="0.3">
      <c r="D1897" s="193"/>
      <c r="E1897" s="234"/>
      <c r="F1897" s="234"/>
      <c r="G1897" s="193"/>
    </row>
    <row r="1898" spans="4:7" ht="14.4" x14ac:dyDescent="0.3">
      <c r="D1898" s="193"/>
      <c r="E1898" s="234"/>
      <c r="F1898" s="234"/>
      <c r="G1898" s="193"/>
    </row>
    <row r="1899" spans="4:7" ht="14.4" x14ac:dyDescent="0.3">
      <c r="D1899" s="193"/>
      <c r="E1899" s="234"/>
      <c r="F1899" s="234"/>
      <c r="G1899" s="193"/>
    </row>
    <row r="1900" spans="4:7" ht="14.4" x14ac:dyDescent="0.3">
      <c r="D1900" s="193"/>
      <c r="E1900" s="234"/>
      <c r="F1900" s="234"/>
      <c r="G1900" s="193"/>
    </row>
    <row r="1901" spans="4:7" ht="14.4" x14ac:dyDescent="0.3">
      <c r="D1901" s="193"/>
      <c r="E1901" s="234"/>
      <c r="F1901" s="234"/>
      <c r="G1901" s="193"/>
    </row>
    <row r="1902" spans="4:7" ht="14.4" x14ac:dyDescent="0.3">
      <c r="D1902" s="193"/>
      <c r="E1902" s="234"/>
      <c r="F1902" s="234"/>
      <c r="G1902" s="193"/>
    </row>
    <row r="1903" spans="4:7" ht="14.4" x14ac:dyDescent="0.3">
      <c r="D1903" s="193"/>
      <c r="E1903" s="234"/>
      <c r="F1903" s="234"/>
      <c r="G1903" s="193"/>
    </row>
    <row r="1904" spans="4:7" ht="14.4" x14ac:dyDescent="0.3">
      <c r="D1904" s="193"/>
      <c r="E1904" s="234"/>
      <c r="F1904" s="234"/>
      <c r="G1904" s="193"/>
    </row>
    <row r="1905" spans="4:7" ht="14.4" x14ac:dyDescent="0.3">
      <c r="D1905" s="193"/>
      <c r="E1905" s="234"/>
      <c r="F1905" s="234"/>
      <c r="G1905" s="193"/>
    </row>
    <row r="1906" spans="4:7" ht="14.4" x14ac:dyDescent="0.3">
      <c r="D1906" s="193"/>
      <c r="E1906" s="234"/>
      <c r="F1906" s="234"/>
      <c r="G1906" s="193"/>
    </row>
    <row r="1907" spans="4:7" ht="14.4" x14ac:dyDescent="0.3">
      <c r="D1907" s="193"/>
      <c r="E1907" s="234"/>
      <c r="F1907" s="234"/>
      <c r="G1907" s="193"/>
    </row>
    <row r="1908" spans="4:7" ht="14.4" x14ac:dyDescent="0.3">
      <c r="D1908" s="193"/>
      <c r="E1908" s="234"/>
      <c r="F1908" s="234"/>
      <c r="G1908" s="193"/>
    </row>
    <row r="1909" spans="4:7" ht="14.4" x14ac:dyDescent="0.3">
      <c r="D1909" s="193"/>
      <c r="E1909" s="234"/>
      <c r="F1909" s="234"/>
      <c r="G1909" s="193"/>
    </row>
    <row r="1910" spans="4:7" ht="14.4" x14ac:dyDescent="0.3">
      <c r="D1910" s="193"/>
      <c r="E1910" s="234"/>
      <c r="F1910" s="234"/>
      <c r="G1910" s="193"/>
    </row>
    <row r="1911" spans="4:7" ht="14.4" x14ac:dyDescent="0.3">
      <c r="D1911" s="193"/>
      <c r="E1911" s="234"/>
      <c r="F1911" s="234"/>
      <c r="G1911" s="193"/>
    </row>
    <row r="1912" spans="4:7" ht="14.4" x14ac:dyDescent="0.3">
      <c r="D1912" s="193"/>
      <c r="E1912" s="234"/>
      <c r="F1912" s="234"/>
      <c r="G1912" s="193"/>
    </row>
    <row r="1913" spans="4:7" ht="14.4" x14ac:dyDescent="0.3">
      <c r="D1913" s="193"/>
      <c r="E1913" s="234"/>
      <c r="F1913" s="234"/>
      <c r="G1913" s="193"/>
    </row>
    <row r="1914" spans="4:7" ht="14.4" x14ac:dyDescent="0.3">
      <c r="D1914" s="193"/>
      <c r="E1914" s="234"/>
      <c r="F1914" s="234"/>
      <c r="G1914" s="193"/>
    </row>
    <row r="1915" spans="4:7" ht="14.4" x14ac:dyDescent="0.3">
      <c r="D1915" s="193"/>
      <c r="E1915" s="234"/>
      <c r="F1915" s="234"/>
      <c r="G1915" s="193"/>
    </row>
    <row r="1916" spans="4:7" ht="14.4" x14ac:dyDescent="0.3">
      <c r="D1916" s="193"/>
      <c r="E1916" s="234"/>
      <c r="F1916" s="234"/>
      <c r="G1916" s="193"/>
    </row>
    <row r="1917" spans="4:7" ht="14.4" x14ac:dyDescent="0.3">
      <c r="D1917" s="193"/>
      <c r="E1917" s="234"/>
      <c r="F1917" s="234"/>
      <c r="G1917" s="193"/>
    </row>
    <row r="1918" spans="4:7" ht="14.4" x14ac:dyDescent="0.3">
      <c r="D1918" s="193"/>
      <c r="E1918" s="234"/>
      <c r="F1918" s="234"/>
      <c r="G1918" s="193"/>
    </row>
    <row r="1919" spans="4:7" ht="14.4" x14ac:dyDescent="0.3">
      <c r="D1919" s="193"/>
      <c r="E1919" s="234"/>
      <c r="F1919" s="234"/>
      <c r="G1919" s="193"/>
    </row>
    <row r="1920" spans="4:7" ht="14.4" x14ac:dyDescent="0.3">
      <c r="D1920" s="193"/>
      <c r="E1920" s="234"/>
      <c r="F1920" s="234"/>
      <c r="G1920" s="193"/>
    </row>
    <row r="1921" spans="4:7" ht="14.4" x14ac:dyDescent="0.3">
      <c r="D1921" s="193"/>
      <c r="E1921" s="234"/>
      <c r="F1921" s="234"/>
      <c r="G1921" s="193"/>
    </row>
    <row r="1922" spans="4:7" ht="14.4" x14ac:dyDescent="0.3">
      <c r="D1922" s="193"/>
      <c r="E1922" s="234"/>
      <c r="F1922" s="234"/>
      <c r="G1922" s="193"/>
    </row>
    <row r="1923" spans="4:7" ht="14.4" x14ac:dyDescent="0.3">
      <c r="D1923" s="193"/>
      <c r="E1923" s="234"/>
      <c r="F1923" s="234"/>
      <c r="G1923" s="193"/>
    </row>
    <row r="1924" spans="4:7" ht="14.4" x14ac:dyDescent="0.3">
      <c r="D1924" s="193"/>
      <c r="E1924" s="234"/>
      <c r="F1924" s="234"/>
      <c r="G1924" s="193"/>
    </row>
    <row r="1925" spans="4:7" ht="14.4" x14ac:dyDescent="0.3">
      <c r="D1925" s="193"/>
      <c r="E1925" s="234"/>
      <c r="F1925" s="234"/>
      <c r="G1925" s="193"/>
    </row>
    <row r="1926" spans="4:7" ht="14.4" x14ac:dyDescent="0.3">
      <c r="D1926" s="193"/>
      <c r="E1926" s="234"/>
      <c r="F1926" s="234"/>
      <c r="G1926" s="193"/>
    </row>
    <row r="1927" spans="4:7" ht="14.4" x14ac:dyDescent="0.3">
      <c r="D1927" s="193"/>
      <c r="E1927" s="234"/>
      <c r="F1927" s="234"/>
      <c r="G1927" s="193"/>
    </row>
    <row r="1928" spans="4:7" ht="14.4" x14ac:dyDescent="0.3">
      <c r="D1928" s="193"/>
      <c r="E1928" s="234"/>
      <c r="F1928" s="234"/>
      <c r="G1928" s="193"/>
    </row>
    <row r="1929" spans="4:7" ht="14.4" x14ac:dyDescent="0.3">
      <c r="D1929" s="193"/>
      <c r="E1929" s="234"/>
      <c r="F1929" s="234"/>
      <c r="G1929" s="193"/>
    </row>
    <row r="1930" spans="4:7" ht="14.4" x14ac:dyDescent="0.3">
      <c r="D1930" s="193"/>
      <c r="E1930" s="234"/>
      <c r="F1930" s="234"/>
      <c r="G1930" s="193"/>
    </row>
    <row r="1931" spans="4:7" ht="14.4" x14ac:dyDescent="0.3">
      <c r="D1931" s="193"/>
      <c r="E1931" s="234"/>
      <c r="F1931" s="234"/>
      <c r="G1931" s="193"/>
    </row>
    <row r="1932" spans="4:7" ht="14.4" x14ac:dyDescent="0.3">
      <c r="D1932" s="193"/>
      <c r="E1932" s="234"/>
      <c r="F1932" s="234"/>
      <c r="G1932" s="193"/>
    </row>
    <row r="1933" spans="4:7" ht="14.4" x14ac:dyDescent="0.3">
      <c r="D1933" s="193"/>
      <c r="E1933" s="234"/>
      <c r="F1933" s="234"/>
      <c r="G1933" s="193"/>
    </row>
    <row r="1934" spans="4:7" ht="14.4" x14ac:dyDescent="0.3">
      <c r="D1934" s="193"/>
      <c r="E1934" s="234"/>
      <c r="F1934" s="234"/>
      <c r="G1934" s="193"/>
    </row>
    <row r="1935" spans="4:7" ht="14.4" x14ac:dyDescent="0.3">
      <c r="D1935" s="193"/>
      <c r="E1935" s="234"/>
      <c r="F1935" s="234"/>
      <c r="G1935" s="193"/>
    </row>
    <row r="1936" spans="4:7" ht="14.4" x14ac:dyDescent="0.3">
      <c r="D1936" s="193"/>
      <c r="E1936" s="234"/>
      <c r="F1936" s="234"/>
      <c r="G1936" s="193"/>
    </row>
    <row r="1937" spans="4:7" ht="14.4" x14ac:dyDescent="0.3">
      <c r="D1937" s="193"/>
      <c r="E1937" s="234"/>
      <c r="F1937" s="234"/>
      <c r="G1937" s="193"/>
    </row>
    <row r="1938" spans="4:7" ht="14.4" x14ac:dyDescent="0.3">
      <c r="D1938" s="193"/>
      <c r="E1938" s="234"/>
      <c r="F1938" s="234"/>
      <c r="G1938" s="193"/>
    </row>
    <row r="1939" spans="4:7" ht="14.4" x14ac:dyDescent="0.3">
      <c r="D1939" s="193"/>
      <c r="E1939" s="234"/>
      <c r="F1939" s="234"/>
      <c r="G1939" s="193"/>
    </row>
    <row r="1940" spans="4:7" ht="14.4" x14ac:dyDescent="0.3">
      <c r="D1940" s="193"/>
      <c r="E1940" s="234"/>
      <c r="F1940" s="234"/>
      <c r="G1940" s="193"/>
    </row>
    <row r="1941" spans="4:7" ht="14.4" x14ac:dyDescent="0.3">
      <c r="D1941" s="193"/>
      <c r="E1941" s="234"/>
      <c r="F1941" s="234"/>
      <c r="G1941" s="193"/>
    </row>
    <row r="1942" spans="4:7" ht="14.4" x14ac:dyDescent="0.3">
      <c r="D1942" s="193"/>
      <c r="E1942" s="234"/>
      <c r="F1942" s="234"/>
      <c r="G1942" s="193"/>
    </row>
    <row r="1943" spans="4:7" ht="14.4" x14ac:dyDescent="0.3">
      <c r="D1943" s="193"/>
      <c r="E1943" s="234"/>
      <c r="F1943" s="234"/>
      <c r="G1943" s="193"/>
    </row>
    <row r="1944" spans="4:7" ht="14.4" x14ac:dyDescent="0.3">
      <c r="D1944" s="193"/>
      <c r="E1944" s="234"/>
      <c r="F1944" s="234"/>
      <c r="G1944" s="193"/>
    </row>
    <row r="1945" spans="4:7" ht="14.4" x14ac:dyDescent="0.3">
      <c r="D1945" s="193"/>
      <c r="E1945" s="234"/>
      <c r="F1945" s="234"/>
      <c r="G1945" s="193"/>
    </row>
    <row r="1946" spans="4:7" ht="14.4" x14ac:dyDescent="0.3">
      <c r="D1946" s="193"/>
      <c r="E1946" s="234"/>
      <c r="F1946" s="234"/>
      <c r="G1946" s="193"/>
    </row>
    <row r="1947" spans="4:7" ht="14.4" x14ac:dyDescent="0.3">
      <c r="D1947" s="193"/>
      <c r="E1947" s="234"/>
      <c r="F1947" s="234"/>
      <c r="G1947" s="193"/>
    </row>
    <row r="1948" spans="4:7" ht="14.4" x14ac:dyDescent="0.3">
      <c r="D1948" s="193"/>
      <c r="E1948" s="234"/>
      <c r="F1948" s="234"/>
      <c r="G1948" s="193"/>
    </row>
    <row r="1949" spans="4:7" ht="14.4" x14ac:dyDescent="0.3">
      <c r="D1949" s="193"/>
      <c r="E1949" s="234"/>
      <c r="F1949" s="234"/>
      <c r="G1949" s="193"/>
    </row>
    <row r="1950" spans="4:7" ht="14.4" x14ac:dyDescent="0.3">
      <c r="D1950" s="193"/>
      <c r="E1950" s="234"/>
      <c r="F1950" s="234"/>
      <c r="G1950" s="193"/>
    </row>
    <row r="1951" spans="4:7" ht="14.4" x14ac:dyDescent="0.3">
      <c r="D1951" s="193"/>
      <c r="E1951" s="234"/>
      <c r="F1951" s="234"/>
      <c r="G1951" s="193"/>
    </row>
    <row r="1952" spans="4:7" ht="14.4" x14ac:dyDescent="0.3">
      <c r="D1952" s="193"/>
      <c r="E1952" s="234"/>
      <c r="F1952" s="234"/>
      <c r="G1952" s="193"/>
    </row>
    <row r="1953" spans="4:7" ht="14.4" x14ac:dyDescent="0.3">
      <c r="D1953" s="193"/>
      <c r="E1953" s="234"/>
      <c r="F1953" s="234"/>
      <c r="G1953" s="193"/>
    </row>
    <row r="1954" spans="4:7" ht="14.4" x14ac:dyDescent="0.3">
      <c r="D1954" s="193"/>
      <c r="E1954" s="234"/>
      <c r="F1954" s="234"/>
      <c r="G1954" s="193"/>
    </row>
    <row r="1955" spans="4:7" ht="14.4" x14ac:dyDescent="0.3">
      <c r="D1955" s="193"/>
      <c r="E1955" s="234"/>
      <c r="F1955" s="234"/>
      <c r="G1955" s="193"/>
    </row>
    <row r="1956" spans="4:7" ht="14.4" x14ac:dyDescent="0.3">
      <c r="D1956" s="193"/>
      <c r="E1956" s="234"/>
      <c r="F1956" s="234"/>
      <c r="G1956" s="193"/>
    </row>
    <row r="1957" spans="4:7" ht="14.4" x14ac:dyDescent="0.3">
      <c r="D1957" s="193"/>
      <c r="E1957" s="234"/>
      <c r="F1957" s="234"/>
      <c r="G1957" s="193"/>
    </row>
    <row r="1958" spans="4:7" ht="14.4" x14ac:dyDescent="0.3">
      <c r="D1958" s="193"/>
      <c r="E1958" s="234"/>
      <c r="F1958" s="234"/>
      <c r="G1958" s="193"/>
    </row>
    <row r="1959" spans="4:7" ht="14.4" x14ac:dyDescent="0.3">
      <c r="D1959" s="193"/>
      <c r="E1959" s="234"/>
      <c r="F1959" s="234"/>
      <c r="G1959" s="193"/>
    </row>
    <row r="1960" spans="4:7" ht="14.4" x14ac:dyDescent="0.3">
      <c r="D1960" s="193"/>
      <c r="E1960" s="234"/>
      <c r="F1960" s="234"/>
      <c r="G1960" s="193"/>
    </row>
    <row r="1961" spans="4:7" ht="14.4" x14ac:dyDescent="0.3">
      <c r="D1961" s="193"/>
      <c r="E1961" s="234"/>
      <c r="F1961" s="234"/>
      <c r="G1961" s="193"/>
    </row>
    <row r="1962" spans="4:7" ht="14.4" x14ac:dyDescent="0.3">
      <c r="D1962" s="193"/>
      <c r="E1962" s="234"/>
      <c r="F1962" s="234"/>
      <c r="G1962" s="193"/>
    </row>
    <row r="1963" spans="4:7" ht="14.4" x14ac:dyDescent="0.3">
      <c r="D1963" s="193"/>
      <c r="E1963" s="234"/>
      <c r="F1963" s="234"/>
      <c r="G1963" s="193"/>
    </row>
    <row r="1964" spans="4:7" ht="14.4" x14ac:dyDescent="0.3">
      <c r="D1964" s="193"/>
      <c r="E1964" s="234"/>
      <c r="F1964" s="234"/>
      <c r="G1964" s="193"/>
    </row>
    <row r="1965" spans="4:7" ht="14.4" x14ac:dyDescent="0.3">
      <c r="D1965" s="193"/>
      <c r="E1965" s="234"/>
      <c r="F1965" s="234"/>
      <c r="G1965" s="193"/>
    </row>
    <row r="1966" spans="4:7" ht="14.4" x14ac:dyDescent="0.3">
      <c r="D1966" s="193"/>
      <c r="E1966" s="234"/>
      <c r="F1966" s="234"/>
      <c r="G1966" s="193"/>
    </row>
    <row r="1967" spans="4:7" ht="14.4" x14ac:dyDescent="0.3">
      <c r="D1967" s="193"/>
      <c r="E1967" s="234"/>
      <c r="F1967" s="234"/>
      <c r="G1967" s="193"/>
    </row>
    <row r="1968" spans="4:7" ht="14.4" x14ac:dyDescent="0.3">
      <c r="D1968" s="193"/>
      <c r="E1968" s="234"/>
      <c r="F1968" s="234"/>
      <c r="G1968" s="193"/>
    </row>
    <row r="1969" spans="4:7" ht="14.4" x14ac:dyDescent="0.3">
      <c r="D1969" s="193"/>
      <c r="E1969" s="234"/>
      <c r="F1969" s="234"/>
      <c r="G1969" s="193"/>
    </row>
    <row r="1970" spans="4:7" ht="14.4" x14ac:dyDescent="0.3">
      <c r="D1970" s="193"/>
      <c r="E1970" s="234"/>
      <c r="F1970" s="234"/>
      <c r="G1970" s="193"/>
    </row>
    <row r="1971" spans="4:7" ht="14.4" x14ac:dyDescent="0.3">
      <c r="D1971" s="193"/>
      <c r="E1971" s="234"/>
      <c r="F1971" s="234"/>
      <c r="G1971" s="193"/>
    </row>
    <row r="1972" spans="4:7" ht="14.4" x14ac:dyDescent="0.3">
      <c r="D1972" s="193"/>
      <c r="E1972" s="234"/>
      <c r="F1972" s="234"/>
      <c r="G1972" s="193"/>
    </row>
    <row r="1973" spans="4:7" ht="14.4" x14ac:dyDescent="0.3">
      <c r="D1973" s="193"/>
      <c r="E1973" s="234"/>
      <c r="F1973" s="234"/>
      <c r="G1973" s="193"/>
    </row>
    <row r="1974" spans="4:7" ht="14.4" x14ac:dyDescent="0.3">
      <c r="D1974" s="193"/>
      <c r="E1974" s="234"/>
      <c r="F1974" s="234"/>
      <c r="G1974" s="193"/>
    </row>
    <row r="1975" spans="4:7" ht="14.4" x14ac:dyDescent="0.3">
      <c r="D1975" s="193"/>
      <c r="E1975" s="234"/>
      <c r="F1975" s="234"/>
      <c r="G1975" s="193"/>
    </row>
    <row r="1976" spans="4:7" ht="14.4" x14ac:dyDescent="0.3">
      <c r="D1976" s="193"/>
      <c r="E1976" s="234"/>
      <c r="F1976" s="234"/>
      <c r="G1976" s="193"/>
    </row>
    <row r="1977" spans="4:7" ht="14.4" x14ac:dyDescent="0.3">
      <c r="D1977" s="193"/>
      <c r="E1977" s="234"/>
      <c r="F1977" s="234"/>
      <c r="G1977" s="193"/>
    </row>
    <row r="1978" spans="4:7" ht="14.4" x14ac:dyDescent="0.3">
      <c r="D1978" s="193"/>
      <c r="E1978" s="234"/>
      <c r="F1978" s="234"/>
      <c r="G1978" s="193"/>
    </row>
    <row r="1979" spans="4:7" ht="14.4" x14ac:dyDescent="0.3">
      <c r="D1979" s="193"/>
      <c r="E1979" s="234"/>
      <c r="F1979" s="234"/>
      <c r="G1979" s="193"/>
    </row>
    <row r="1980" spans="4:7" ht="14.4" x14ac:dyDescent="0.3">
      <c r="D1980" s="193"/>
      <c r="E1980" s="234"/>
      <c r="F1980" s="234"/>
      <c r="G1980" s="193"/>
    </row>
    <row r="1981" spans="4:7" ht="14.4" x14ac:dyDescent="0.3">
      <c r="D1981" s="193"/>
      <c r="E1981" s="234"/>
      <c r="F1981" s="234"/>
      <c r="G1981" s="193"/>
    </row>
    <row r="1982" spans="4:7" ht="14.4" x14ac:dyDescent="0.3">
      <c r="D1982" s="193"/>
      <c r="E1982" s="234"/>
      <c r="F1982" s="234"/>
      <c r="G1982" s="193"/>
    </row>
    <row r="1983" spans="4:7" ht="14.4" x14ac:dyDescent="0.3">
      <c r="D1983" s="193"/>
      <c r="E1983" s="234"/>
      <c r="F1983" s="234"/>
      <c r="G1983" s="193"/>
    </row>
    <row r="1984" spans="4:7" ht="14.4" x14ac:dyDescent="0.3">
      <c r="D1984" s="193"/>
      <c r="E1984" s="234"/>
      <c r="F1984" s="234"/>
      <c r="G1984" s="193"/>
    </row>
    <row r="1985" spans="4:7" ht="14.4" x14ac:dyDescent="0.3">
      <c r="D1985" s="193"/>
      <c r="E1985" s="234"/>
      <c r="F1985" s="234"/>
      <c r="G1985" s="193"/>
    </row>
    <row r="1986" spans="4:7" ht="14.4" x14ac:dyDescent="0.3">
      <c r="D1986" s="193"/>
      <c r="E1986" s="234"/>
      <c r="F1986" s="234"/>
      <c r="G1986" s="193"/>
    </row>
    <row r="1987" spans="4:7" ht="14.4" x14ac:dyDescent="0.3">
      <c r="D1987" s="193"/>
      <c r="E1987" s="234"/>
      <c r="F1987" s="234"/>
      <c r="G1987" s="193"/>
    </row>
    <row r="1988" spans="4:7" ht="14.4" x14ac:dyDescent="0.3">
      <c r="D1988" s="193"/>
      <c r="E1988" s="234"/>
      <c r="F1988" s="234"/>
      <c r="G1988" s="193"/>
    </row>
    <row r="1989" spans="4:7" ht="14.4" x14ac:dyDescent="0.3">
      <c r="D1989" s="193"/>
      <c r="E1989" s="234"/>
      <c r="F1989" s="234"/>
      <c r="G1989" s="193"/>
    </row>
    <row r="1990" spans="4:7" ht="14.4" x14ac:dyDescent="0.3">
      <c r="D1990" s="193"/>
      <c r="E1990" s="234"/>
      <c r="F1990" s="234"/>
      <c r="G1990" s="193"/>
    </row>
    <row r="1991" spans="4:7" ht="14.4" x14ac:dyDescent="0.3">
      <c r="D1991" s="193"/>
      <c r="E1991" s="234"/>
      <c r="F1991" s="234"/>
      <c r="G1991" s="193"/>
    </row>
    <row r="1992" spans="4:7" ht="14.4" x14ac:dyDescent="0.3">
      <c r="D1992" s="193"/>
      <c r="E1992" s="234"/>
      <c r="F1992" s="234"/>
      <c r="G1992" s="193"/>
    </row>
    <row r="1993" spans="4:7" ht="14.4" x14ac:dyDescent="0.3">
      <c r="D1993" s="193"/>
      <c r="E1993" s="234"/>
      <c r="F1993" s="234"/>
      <c r="G1993" s="193"/>
    </row>
    <row r="1994" spans="4:7" ht="14.4" x14ac:dyDescent="0.3">
      <c r="D1994" s="193"/>
      <c r="E1994" s="234"/>
      <c r="F1994" s="234"/>
      <c r="G1994" s="193"/>
    </row>
    <row r="1995" spans="4:7" ht="14.4" x14ac:dyDescent="0.3">
      <c r="D1995" s="193"/>
      <c r="E1995" s="234"/>
      <c r="F1995" s="234"/>
      <c r="G1995" s="193"/>
    </row>
    <row r="1996" spans="4:7" ht="14.4" x14ac:dyDescent="0.3">
      <c r="D1996" s="193"/>
      <c r="E1996" s="234"/>
      <c r="F1996" s="234"/>
      <c r="G1996" s="193"/>
    </row>
    <row r="1997" spans="4:7" ht="14.4" x14ac:dyDescent="0.3">
      <c r="D1997" s="193"/>
      <c r="E1997" s="234"/>
      <c r="F1997" s="234"/>
      <c r="G1997" s="193"/>
    </row>
    <row r="1998" spans="4:7" ht="14.4" x14ac:dyDescent="0.3">
      <c r="D1998" s="193"/>
      <c r="E1998" s="234"/>
      <c r="F1998" s="234"/>
      <c r="G1998" s="193"/>
    </row>
    <row r="1999" spans="4:7" ht="14.4" x14ac:dyDescent="0.3">
      <c r="D1999" s="193"/>
      <c r="E1999" s="234"/>
      <c r="F1999" s="234"/>
      <c r="G1999" s="193"/>
    </row>
    <row r="2000" spans="4:7" ht="14.4" x14ac:dyDescent="0.3">
      <c r="D2000" s="193"/>
      <c r="E2000" s="234"/>
      <c r="F2000" s="234"/>
      <c r="G2000" s="193"/>
    </row>
    <row r="2001" spans="4:7" ht="14.4" x14ac:dyDescent="0.3">
      <c r="D2001" s="193"/>
      <c r="E2001" s="234"/>
      <c r="F2001" s="234"/>
      <c r="G2001" s="193"/>
    </row>
    <row r="2002" spans="4:7" ht="14.4" x14ac:dyDescent="0.3">
      <c r="D2002" s="193"/>
      <c r="E2002" s="234"/>
      <c r="F2002" s="234"/>
      <c r="G2002" s="193"/>
    </row>
    <row r="2003" spans="4:7" ht="14.4" x14ac:dyDescent="0.3">
      <c r="D2003" s="193"/>
      <c r="E2003" s="234"/>
      <c r="F2003" s="234"/>
      <c r="G2003" s="193"/>
    </row>
    <row r="2004" spans="4:7" ht="14.4" x14ac:dyDescent="0.3">
      <c r="D2004" s="193"/>
      <c r="E2004" s="234"/>
      <c r="F2004" s="234"/>
      <c r="G2004" s="193"/>
    </row>
    <row r="2005" spans="4:7" ht="14.4" x14ac:dyDescent="0.3">
      <c r="D2005" s="193"/>
      <c r="E2005" s="234"/>
      <c r="F2005" s="234"/>
      <c r="G2005" s="193"/>
    </row>
    <row r="2006" spans="4:7" ht="14.4" x14ac:dyDescent="0.3">
      <c r="D2006" s="193"/>
      <c r="E2006" s="234"/>
      <c r="F2006" s="234"/>
      <c r="G2006" s="193"/>
    </row>
    <row r="2007" spans="4:7" ht="14.4" x14ac:dyDescent="0.3">
      <c r="D2007" s="193"/>
      <c r="E2007" s="234"/>
      <c r="F2007" s="234"/>
      <c r="G2007" s="193"/>
    </row>
    <row r="2008" spans="4:7" ht="14.4" x14ac:dyDescent="0.3">
      <c r="D2008" s="193"/>
      <c r="E2008" s="234"/>
      <c r="F2008" s="234"/>
      <c r="G2008" s="193"/>
    </row>
    <row r="2009" spans="4:7" ht="14.4" x14ac:dyDescent="0.3">
      <c r="D2009" s="193"/>
      <c r="E2009" s="234"/>
      <c r="F2009" s="234"/>
      <c r="G2009" s="193"/>
    </row>
    <row r="2010" spans="4:7" ht="14.4" x14ac:dyDescent="0.3">
      <c r="D2010" s="193"/>
      <c r="E2010" s="234"/>
      <c r="F2010" s="234"/>
      <c r="G2010" s="193"/>
    </row>
    <row r="2011" spans="4:7" ht="14.4" x14ac:dyDescent="0.3">
      <c r="D2011" s="193"/>
      <c r="E2011" s="234"/>
      <c r="F2011" s="234"/>
      <c r="G2011" s="193"/>
    </row>
    <row r="2012" spans="4:7" ht="14.4" x14ac:dyDescent="0.3">
      <c r="D2012" s="193"/>
      <c r="E2012" s="234"/>
      <c r="F2012" s="234"/>
      <c r="G2012" s="193"/>
    </row>
    <row r="2013" spans="4:7" ht="14.4" x14ac:dyDescent="0.3">
      <c r="D2013" s="193"/>
      <c r="E2013" s="234"/>
      <c r="F2013" s="234"/>
      <c r="G2013" s="193"/>
    </row>
    <row r="2014" spans="4:7" ht="14.4" x14ac:dyDescent="0.3">
      <c r="D2014" s="193"/>
      <c r="E2014" s="234"/>
      <c r="F2014" s="234"/>
      <c r="G2014" s="193"/>
    </row>
    <row r="2015" spans="4:7" ht="14.4" x14ac:dyDescent="0.3">
      <c r="D2015" s="193"/>
      <c r="E2015" s="234"/>
      <c r="F2015" s="234"/>
      <c r="G2015" s="193"/>
    </row>
    <row r="2016" spans="4:7" ht="14.4" x14ac:dyDescent="0.3">
      <c r="D2016" s="193"/>
      <c r="E2016" s="234"/>
      <c r="F2016" s="234"/>
      <c r="G2016" s="193"/>
    </row>
    <row r="2017" spans="4:7" ht="14.4" x14ac:dyDescent="0.3">
      <c r="D2017" s="193"/>
      <c r="E2017" s="234"/>
      <c r="F2017" s="234"/>
      <c r="G2017" s="193"/>
    </row>
    <row r="2018" spans="4:7" ht="14.4" x14ac:dyDescent="0.3">
      <c r="D2018" s="193"/>
      <c r="E2018" s="234"/>
      <c r="F2018" s="234"/>
      <c r="G2018" s="193"/>
    </row>
    <row r="2019" spans="4:7" ht="14.4" x14ac:dyDescent="0.3">
      <c r="D2019" s="193"/>
      <c r="E2019" s="234"/>
      <c r="F2019" s="234"/>
      <c r="G2019" s="193"/>
    </row>
    <row r="2020" spans="4:7" ht="14.4" x14ac:dyDescent="0.3">
      <c r="D2020" s="193"/>
      <c r="E2020" s="234"/>
      <c r="F2020" s="234"/>
      <c r="G2020" s="193"/>
    </row>
    <row r="2021" spans="4:7" ht="14.4" x14ac:dyDescent="0.3">
      <c r="D2021" s="193"/>
      <c r="E2021" s="234"/>
      <c r="F2021" s="234"/>
      <c r="G2021" s="193"/>
    </row>
    <row r="2022" spans="4:7" ht="14.4" x14ac:dyDescent="0.3">
      <c r="D2022" s="193"/>
      <c r="E2022" s="234"/>
      <c r="F2022" s="234"/>
      <c r="G2022" s="193"/>
    </row>
    <row r="2023" spans="4:7" ht="14.4" x14ac:dyDescent="0.3">
      <c r="D2023" s="193"/>
      <c r="E2023" s="234"/>
      <c r="F2023" s="234"/>
      <c r="G2023" s="193"/>
    </row>
    <row r="2024" spans="4:7" ht="14.4" x14ac:dyDescent="0.3">
      <c r="D2024" s="193"/>
      <c r="E2024" s="234"/>
      <c r="F2024" s="234"/>
      <c r="G2024" s="193"/>
    </row>
    <row r="2025" spans="4:7" ht="14.4" x14ac:dyDescent="0.3">
      <c r="D2025" s="193"/>
      <c r="E2025" s="234"/>
      <c r="F2025" s="234"/>
      <c r="G2025" s="193"/>
    </row>
    <row r="2026" spans="4:7" ht="14.4" x14ac:dyDescent="0.3">
      <c r="D2026" s="193"/>
      <c r="E2026" s="234"/>
      <c r="F2026" s="234"/>
      <c r="G2026" s="193"/>
    </row>
    <row r="2027" spans="4:7" ht="14.4" x14ac:dyDescent="0.3">
      <c r="D2027" s="193"/>
      <c r="E2027" s="234"/>
      <c r="F2027" s="234"/>
      <c r="G2027" s="193"/>
    </row>
    <row r="2028" spans="4:7" ht="14.4" x14ac:dyDescent="0.3">
      <c r="D2028" s="193"/>
      <c r="E2028" s="234"/>
      <c r="F2028" s="234"/>
      <c r="G2028" s="193"/>
    </row>
    <row r="2029" spans="4:7" ht="14.4" x14ac:dyDescent="0.3">
      <c r="D2029" s="193"/>
      <c r="E2029" s="234"/>
      <c r="F2029" s="234"/>
      <c r="G2029" s="193"/>
    </row>
    <row r="2030" spans="4:7" ht="14.4" x14ac:dyDescent="0.3">
      <c r="D2030" s="193"/>
      <c r="E2030" s="234"/>
      <c r="F2030" s="234"/>
      <c r="G2030" s="193"/>
    </row>
    <row r="2031" spans="4:7" ht="14.4" x14ac:dyDescent="0.3">
      <c r="D2031" s="193"/>
      <c r="E2031" s="234"/>
      <c r="F2031" s="234"/>
      <c r="G2031" s="193"/>
    </row>
    <row r="2032" spans="4:7" ht="14.4" x14ac:dyDescent="0.3">
      <c r="D2032" s="193"/>
      <c r="E2032" s="234"/>
      <c r="F2032" s="234"/>
      <c r="G2032" s="193"/>
    </row>
    <row r="2033" spans="4:7" ht="14.4" x14ac:dyDescent="0.3">
      <c r="D2033" s="193"/>
      <c r="E2033" s="234"/>
      <c r="F2033" s="234"/>
      <c r="G2033" s="193"/>
    </row>
    <row r="2034" spans="4:7" ht="14.4" x14ac:dyDescent="0.3">
      <c r="D2034" s="193"/>
      <c r="E2034" s="234"/>
      <c r="F2034" s="234"/>
      <c r="G2034" s="193"/>
    </row>
    <row r="2035" spans="4:7" ht="14.4" x14ac:dyDescent="0.3">
      <c r="D2035" s="193"/>
      <c r="E2035" s="234"/>
      <c r="F2035" s="234"/>
      <c r="G2035" s="193"/>
    </row>
    <row r="2036" spans="4:7" ht="14.4" x14ac:dyDescent="0.3">
      <c r="D2036" s="193"/>
      <c r="E2036" s="234"/>
      <c r="F2036" s="234"/>
      <c r="G2036" s="193"/>
    </row>
    <row r="2037" spans="4:7" ht="14.4" x14ac:dyDescent="0.3">
      <c r="D2037" s="193"/>
      <c r="E2037" s="234"/>
      <c r="F2037" s="234"/>
      <c r="G2037" s="193"/>
    </row>
    <row r="2038" spans="4:7" ht="14.4" x14ac:dyDescent="0.3">
      <c r="D2038" s="193"/>
      <c r="E2038" s="234"/>
      <c r="F2038" s="234"/>
      <c r="G2038" s="193"/>
    </row>
    <row r="2039" spans="4:7" ht="14.4" x14ac:dyDescent="0.3">
      <c r="D2039" s="193"/>
      <c r="E2039" s="234"/>
      <c r="F2039" s="234"/>
      <c r="G2039" s="193"/>
    </row>
    <row r="2040" spans="4:7" ht="14.4" x14ac:dyDescent="0.3">
      <c r="D2040" s="193"/>
      <c r="E2040" s="234"/>
      <c r="F2040" s="234"/>
      <c r="G2040" s="193"/>
    </row>
    <row r="2041" spans="4:7" ht="14.4" x14ac:dyDescent="0.3">
      <c r="D2041" s="193"/>
      <c r="E2041" s="234"/>
      <c r="F2041" s="234"/>
      <c r="G2041" s="193"/>
    </row>
    <row r="2042" spans="4:7" ht="14.4" x14ac:dyDescent="0.3">
      <c r="D2042" s="193"/>
      <c r="E2042" s="234"/>
      <c r="F2042" s="234"/>
      <c r="G2042" s="193"/>
    </row>
    <row r="2043" spans="4:7" ht="14.4" x14ac:dyDescent="0.3">
      <c r="D2043" s="193"/>
      <c r="E2043" s="234"/>
      <c r="F2043" s="234"/>
      <c r="G2043" s="193"/>
    </row>
    <row r="2044" spans="4:7" ht="14.4" x14ac:dyDescent="0.3">
      <c r="D2044" s="193"/>
      <c r="E2044" s="234"/>
      <c r="F2044" s="234"/>
      <c r="G2044" s="193"/>
    </row>
    <row r="2045" spans="4:7" ht="14.4" x14ac:dyDescent="0.3">
      <c r="D2045" s="193"/>
      <c r="E2045" s="234"/>
      <c r="F2045" s="234"/>
      <c r="G2045" s="193"/>
    </row>
    <row r="2046" spans="4:7" ht="14.4" x14ac:dyDescent="0.3">
      <c r="D2046" s="193"/>
      <c r="E2046" s="234"/>
      <c r="F2046" s="234"/>
      <c r="G2046" s="193"/>
    </row>
    <row r="2047" spans="4:7" ht="14.4" x14ac:dyDescent="0.3">
      <c r="D2047" s="193"/>
      <c r="E2047" s="234"/>
      <c r="F2047" s="234"/>
      <c r="G2047" s="193"/>
    </row>
    <row r="2048" spans="4:7" ht="14.4" x14ac:dyDescent="0.3">
      <c r="D2048" s="193"/>
      <c r="E2048" s="234"/>
      <c r="F2048" s="234"/>
      <c r="G2048" s="193"/>
    </row>
    <row r="2049" spans="4:7" ht="14.4" x14ac:dyDescent="0.3">
      <c r="D2049" s="193"/>
      <c r="E2049" s="234"/>
      <c r="F2049" s="234"/>
      <c r="G2049" s="193"/>
    </row>
    <row r="2050" spans="4:7" ht="14.4" x14ac:dyDescent="0.3">
      <c r="D2050" s="193"/>
      <c r="E2050" s="234"/>
      <c r="F2050" s="234"/>
      <c r="G2050" s="193"/>
    </row>
    <row r="2051" spans="4:7" ht="14.4" x14ac:dyDescent="0.3">
      <c r="D2051" s="193"/>
      <c r="E2051" s="234"/>
      <c r="F2051" s="234"/>
      <c r="G2051" s="193"/>
    </row>
    <row r="2052" spans="4:7" ht="14.4" x14ac:dyDescent="0.3">
      <c r="D2052" s="193"/>
      <c r="E2052" s="234"/>
      <c r="F2052" s="234"/>
      <c r="G2052" s="193"/>
    </row>
    <row r="2053" spans="4:7" ht="14.4" x14ac:dyDescent="0.3">
      <c r="D2053" s="193"/>
      <c r="E2053" s="234"/>
      <c r="F2053" s="234"/>
      <c r="G2053" s="193"/>
    </row>
    <row r="2054" spans="4:7" ht="14.4" x14ac:dyDescent="0.3">
      <c r="D2054" s="193"/>
      <c r="E2054" s="234"/>
      <c r="F2054" s="234"/>
      <c r="G2054" s="193"/>
    </row>
    <row r="2055" spans="4:7" ht="14.4" x14ac:dyDescent="0.3">
      <c r="D2055" s="193"/>
      <c r="E2055" s="234"/>
      <c r="F2055" s="234"/>
      <c r="G2055" s="193"/>
    </row>
    <row r="2056" spans="4:7" ht="14.4" x14ac:dyDescent="0.3">
      <c r="D2056" s="193"/>
      <c r="E2056" s="234"/>
      <c r="F2056" s="234"/>
      <c r="G2056" s="193"/>
    </row>
    <row r="2057" spans="4:7" ht="14.4" x14ac:dyDescent="0.3">
      <c r="D2057" s="193"/>
      <c r="E2057" s="234"/>
      <c r="F2057" s="234"/>
      <c r="G2057" s="193"/>
    </row>
    <row r="2058" spans="4:7" ht="14.4" x14ac:dyDescent="0.3">
      <c r="D2058" s="193"/>
      <c r="E2058" s="234"/>
      <c r="F2058" s="234"/>
      <c r="G2058" s="193"/>
    </row>
    <row r="2059" spans="4:7" ht="14.4" x14ac:dyDescent="0.3">
      <c r="D2059" s="193"/>
      <c r="E2059" s="234"/>
      <c r="F2059" s="234"/>
      <c r="G2059" s="193"/>
    </row>
    <row r="2060" spans="4:7" ht="14.4" x14ac:dyDescent="0.3">
      <c r="D2060" s="193"/>
      <c r="E2060" s="234"/>
      <c r="F2060" s="234"/>
      <c r="G2060" s="193"/>
    </row>
    <row r="2061" spans="4:7" ht="14.4" x14ac:dyDescent="0.3">
      <c r="D2061" s="193"/>
      <c r="E2061" s="234"/>
      <c r="F2061" s="234"/>
      <c r="G2061" s="193"/>
    </row>
    <row r="2062" spans="4:7" ht="14.4" x14ac:dyDescent="0.3">
      <c r="D2062" s="193"/>
      <c r="E2062" s="234"/>
      <c r="F2062" s="234"/>
      <c r="G2062" s="193"/>
    </row>
    <row r="2063" spans="4:7" ht="14.4" x14ac:dyDescent="0.3">
      <c r="D2063" s="193"/>
      <c r="E2063" s="234"/>
      <c r="F2063" s="234"/>
      <c r="G2063" s="193"/>
    </row>
    <row r="2064" spans="4:7" ht="14.4" x14ac:dyDescent="0.3">
      <c r="D2064" s="193"/>
      <c r="E2064" s="234"/>
      <c r="F2064" s="234"/>
      <c r="G2064" s="193"/>
    </row>
    <row r="2065" spans="4:7" ht="14.4" x14ac:dyDescent="0.3">
      <c r="D2065" s="193"/>
      <c r="E2065" s="234"/>
      <c r="F2065" s="234"/>
      <c r="G2065" s="193"/>
    </row>
    <row r="2066" spans="4:7" ht="14.4" x14ac:dyDescent="0.3">
      <c r="D2066" s="193"/>
      <c r="E2066" s="234"/>
      <c r="F2066" s="234"/>
      <c r="G2066" s="193"/>
    </row>
    <row r="2067" spans="4:7" ht="14.4" x14ac:dyDescent="0.3">
      <c r="D2067" s="193"/>
      <c r="E2067" s="234"/>
      <c r="F2067" s="234"/>
      <c r="G2067" s="193"/>
    </row>
    <row r="2068" spans="4:7" ht="14.4" x14ac:dyDescent="0.3">
      <c r="D2068" s="193"/>
      <c r="E2068" s="234"/>
      <c r="F2068" s="234"/>
      <c r="G2068" s="193"/>
    </row>
    <row r="2069" spans="4:7" ht="14.4" x14ac:dyDescent="0.3">
      <c r="D2069" s="193"/>
      <c r="E2069" s="234"/>
      <c r="F2069" s="234"/>
      <c r="G2069" s="193"/>
    </row>
    <row r="2070" spans="4:7" ht="14.4" x14ac:dyDescent="0.3">
      <c r="D2070" s="193"/>
      <c r="E2070" s="234"/>
      <c r="F2070" s="234"/>
      <c r="G2070" s="193"/>
    </row>
    <row r="2071" spans="4:7" ht="14.4" x14ac:dyDescent="0.3">
      <c r="D2071" s="193"/>
      <c r="E2071" s="234"/>
      <c r="F2071" s="234"/>
      <c r="G2071" s="193"/>
    </row>
    <row r="2072" spans="4:7" ht="14.4" x14ac:dyDescent="0.3">
      <c r="D2072" s="193"/>
      <c r="E2072" s="234"/>
      <c r="F2072" s="234"/>
      <c r="G2072" s="193"/>
    </row>
    <row r="2073" spans="4:7" ht="14.4" x14ac:dyDescent="0.3">
      <c r="D2073" s="193"/>
      <c r="E2073" s="234"/>
      <c r="F2073" s="234"/>
      <c r="G2073" s="193"/>
    </row>
    <row r="2074" spans="4:7" ht="14.4" x14ac:dyDescent="0.3">
      <c r="D2074" s="193"/>
      <c r="E2074" s="234"/>
      <c r="F2074" s="234"/>
      <c r="G2074" s="193"/>
    </row>
    <row r="2075" spans="4:7" ht="14.4" x14ac:dyDescent="0.3">
      <c r="D2075" s="193"/>
      <c r="E2075" s="234"/>
      <c r="F2075" s="234"/>
      <c r="G2075" s="193"/>
    </row>
    <row r="2076" spans="4:7" ht="14.4" x14ac:dyDescent="0.3">
      <c r="D2076" s="193"/>
      <c r="E2076" s="234"/>
      <c r="F2076" s="234"/>
      <c r="G2076" s="193"/>
    </row>
    <row r="2077" spans="4:7" ht="14.4" x14ac:dyDescent="0.3">
      <c r="D2077" s="193"/>
      <c r="E2077" s="234"/>
      <c r="F2077" s="234"/>
      <c r="G2077" s="193"/>
    </row>
    <row r="2078" spans="4:7" ht="14.4" x14ac:dyDescent="0.3">
      <c r="D2078" s="193"/>
      <c r="E2078" s="234"/>
      <c r="F2078" s="234"/>
      <c r="G2078" s="193"/>
    </row>
    <row r="2079" spans="4:7" ht="14.4" x14ac:dyDescent="0.3">
      <c r="D2079" s="193"/>
      <c r="E2079" s="234"/>
      <c r="F2079" s="234"/>
      <c r="G2079" s="193"/>
    </row>
    <row r="2080" spans="4:7" ht="14.4" x14ac:dyDescent="0.3">
      <c r="D2080" s="193"/>
      <c r="E2080" s="234"/>
      <c r="F2080" s="234"/>
      <c r="G2080" s="193"/>
    </row>
    <row r="2081" spans="4:7" ht="14.4" x14ac:dyDescent="0.3">
      <c r="D2081" s="193"/>
      <c r="E2081" s="234"/>
      <c r="F2081" s="234"/>
      <c r="G2081" s="193"/>
    </row>
    <row r="2082" spans="4:7" ht="14.4" x14ac:dyDescent="0.3">
      <c r="D2082" s="193"/>
      <c r="E2082" s="234"/>
      <c r="F2082" s="234"/>
      <c r="G2082" s="193"/>
    </row>
    <row r="2083" spans="4:7" ht="14.4" x14ac:dyDescent="0.3">
      <c r="D2083" s="193"/>
      <c r="E2083" s="234"/>
      <c r="F2083" s="234"/>
      <c r="G2083" s="193"/>
    </row>
    <row r="2084" spans="4:7" ht="14.4" x14ac:dyDescent="0.3">
      <c r="D2084" s="193"/>
      <c r="E2084" s="234"/>
      <c r="F2084" s="234"/>
      <c r="G2084" s="193"/>
    </row>
    <row r="2085" spans="4:7" ht="14.4" x14ac:dyDescent="0.3">
      <c r="D2085" s="193"/>
      <c r="E2085" s="234"/>
      <c r="F2085" s="234"/>
      <c r="G2085" s="193"/>
    </row>
    <row r="2086" spans="4:7" ht="14.4" x14ac:dyDescent="0.3">
      <c r="D2086" s="193"/>
      <c r="E2086" s="234"/>
      <c r="F2086" s="234"/>
      <c r="G2086" s="193"/>
    </row>
    <row r="2087" spans="4:7" ht="14.4" x14ac:dyDescent="0.3">
      <c r="D2087" s="193"/>
      <c r="E2087" s="234"/>
      <c r="F2087" s="234"/>
      <c r="G2087" s="193"/>
    </row>
    <row r="2088" spans="4:7" ht="14.4" x14ac:dyDescent="0.3">
      <c r="D2088" s="193"/>
      <c r="E2088" s="234"/>
      <c r="F2088" s="234"/>
      <c r="G2088" s="193"/>
    </row>
    <row r="2089" spans="4:7" ht="14.4" x14ac:dyDescent="0.3">
      <c r="D2089" s="193"/>
      <c r="E2089" s="234"/>
      <c r="F2089" s="234"/>
      <c r="G2089" s="193"/>
    </row>
    <row r="2090" spans="4:7" ht="14.4" x14ac:dyDescent="0.3">
      <c r="D2090" s="193"/>
      <c r="E2090" s="234"/>
      <c r="F2090" s="234"/>
      <c r="G2090" s="193"/>
    </row>
    <row r="2091" spans="4:7" ht="14.4" x14ac:dyDescent="0.3">
      <c r="D2091" s="193"/>
      <c r="E2091" s="234"/>
      <c r="F2091" s="234"/>
      <c r="G2091" s="193"/>
    </row>
    <row r="2092" spans="4:7" ht="14.4" x14ac:dyDescent="0.3">
      <c r="D2092" s="193"/>
      <c r="E2092" s="234"/>
      <c r="F2092" s="234"/>
      <c r="G2092" s="193"/>
    </row>
    <row r="2093" spans="4:7" ht="14.4" x14ac:dyDescent="0.3">
      <c r="D2093" s="193"/>
      <c r="E2093" s="234"/>
      <c r="F2093" s="234"/>
      <c r="G2093" s="193"/>
    </row>
    <row r="2094" spans="4:7" ht="14.4" x14ac:dyDescent="0.3">
      <c r="D2094" s="193"/>
      <c r="E2094" s="234"/>
      <c r="F2094" s="234"/>
      <c r="G2094" s="193"/>
    </row>
    <row r="2095" spans="4:7" ht="14.4" x14ac:dyDescent="0.3">
      <c r="D2095" s="193"/>
      <c r="E2095" s="234"/>
      <c r="F2095" s="234"/>
      <c r="G2095" s="193"/>
    </row>
    <row r="2096" spans="4:7" ht="14.4" x14ac:dyDescent="0.3">
      <c r="D2096" s="193"/>
      <c r="E2096" s="234"/>
      <c r="F2096" s="234"/>
      <c r="G2096" s="193"/>
    </row>
    <row r="2097" spans="4:7" ht="14.4" x14ac:dyDescent="0.3">
      <c r="D2097" s="193"/>
      <c r="E2097" s="234"/>
      <c r="F2097" s="234"/>
      <c r="G2097" s="193"/>
    </row>
    <row r="2098" spans="4:7" ht="14.4" x14ac:dyDescent="0.3">
      <c r="D2098" s="193"/>
      <c r="E2098" s="234"/>
      <c r="F2098" s="234"/>
      <c r="G2098" s="193"/>
    </row>
    <row r="2099" spans="4:7" ht="14.4" x14ac:dyDescent="0.3">
      <c r="D2099" s="193"/>
      <c r="E2099" s="234"/>
      <c r="F2099" s="234"/>
      <c r="G2099" s="193"/>
    </row>
    <row r="2100" spans="4:7" ht="14.4" x14ac:dyDescent="0.3">
      <c r="D2100" s="193"/>
      <c r="E2100" s="234"/>
      <c r="F2100" s="234"/>
      <c r="G2100" s="193"/>
    </row>
    <row r="2101" spans="4:7" ht="14.4" x14ac:dyDescent="0.3">
      <c r="D2101" s="193"/>
      <c r="E2101" s="234"/>
      <c r="F2101" s="234"/>
      <c r="G2101" s="193"/>
    </row>
    <row r="2102" spans="4:7" ht="14.4" x14ac:dyDescent="0.3">
      <c r="D2102" s="193"/>
      <c r="E2102" s="234"/>
      <c r="F2102" s="234"/>
      <c r="G2102" s="193"/>
    </row>
    <row r="2103" spans="4:7" ht="14.4" x14ac:dyDescent="0.3">
      <c r="D2103" s="193"/>
      <c r="E2103" s="234"/>
      <c r="F2103" s="234"/>
      <c r="G2103" s="193"/>
    </row>
    <row r="2104" spans="4:7" ht="14.4" x14ac:dyDescent="0.3">
      <c r="D2104" s="193"/>
      <c r="E2104" s="234"/>
      <c r="F2104" s="234"/>
      <c r="G2104" s="193"/>
    </row>
    <row r="2105" spans="4:7" ht="14.4" x14ac:dyDescent="0.3">
      <c r="D2105" s="193"/>
      <c r="E2105" s="234"/>
      <c r="F2105" s="234"/>
      <c r="G2105" s="193"/>
    </row>
    <row r="2106" spans="4:7" ht="14.4" x14ac:dyDescent="0.3">
      <c r="D2106" s="193"/>
      <c r="E2106" s="234"/>
      <c r="F2106" s="234"/>
      <c r="G2106" s="193"/>
    </row>
    <row r="2107" spans="4:7" ht="14.4" x14ac:dyDescent="0.3">
      <c r="D2107" s="193"/>
      <c r="E2107" s="234"/>
      <c r="F2107" s="234"/>
      <c r="G2107" s="193"/>
    </row>
    <row r="2108" spans="4:7" ht="14.4" x14ac:dyDescent="0.3">
      <c r="D2108" s="193"/>
      <c r="E2108" s="234"/>
      <c r="F2108" s="234"/>
      <c r="G2108" s="193"/>
    </row>
    <row r="2109" spans="4:7" ht="14.4" x14ac:dyDescent="0.3">
      <c r="D2109" s="193"/>
      <c r="E2109" s="234"/>
      <c r="F2109" s="234"/>
      <c r="G2109" s="193"/>
    </row>
    <row r="2110" spans="4:7" ht="14.4" x14ac:dyDescent="0.3">
      <c r="D2110" s="193"/>
      <c r="E2110" s="234"/>
      <c r="F2110" s="234"/>
      <c r="G2110" s="193"/>
    </row>
    <row r="2111" spans="4:7" ht="14.4" x14ac:dyDescent="0.3">
      <c r="D2111" s="193"/>
      <c r="E2111" s="234"/>
      <c r="F2111" s="234"/>
      <c r="G2111" s="193"/>
    </row>
    <row r="2112" spans="4:7" ht="14.4" x14ac:dyDescent="0.3">
      <c r="D2112" s="193"/>
      <c r="E2112" s="234"/>
      <c r="F2112" s="234"/>
      <c r="G2112" s="193"/>
    </row>
    <row r="2113" spans="4:7" ht="14.4" x14ac:dyDescent="0.3">
      <c r="D2113" s="193"/>
      <c r="E2113" s="234"/>
      <c r="F2113" s="234"/>
      <c r="G2113" s="193"/>
    </row>
    <row r="2114" spans="4:7" ht="14.4" x14ac:dyDescent="0.3">
      <c r="D2114" s="193"/>
      <c r="E2114" s="234"/>
      <c r="F2114" s="234"/>
      <c r="G2114" s="193"/>
    </row>
    <row r="2115" spans="4:7" ht="14.4" x14ac:dyDescent="0.3">
      <c r="D2115" s="193"/>
      <c r="E2115" s="234"/>
      <c r="F2115" s="234"/>
      <c r="G2115" s="193"/>
    </row>
    <row r="2116" spans="4:7" ht="14.4" x14ac:dyDescent="0.3">
      <c r="D2116" s="193"/>
      <c r="E2116" s="234"/>
      <c r="F2116" s="234"/>
      <c r="G2116" s="193"/>
    </row>
    <row r="2117" spans="4:7" ht="14.4" x14ac:dyDescent="0.3">
      <c r="D2117" s="193"/>
      <c r="E2117" s="234"/>
      <c r="F2117" s="234"/>
      <c r="G2117" s="193"/>
    </row>
    <row r="2118" spans="4:7" ht="14.4" x14ac:dyDescent="0.3">
      <c r="D2118" s="193"/>
      <c r="E2118" s="234"/>
      <c r="F2118" s="234"/>
      <c r="G2118" s="193"/>
    </row>
    <row r="2119" spans="4:7" ht="14.4" x14ac:dyDescent="0.3">
      <c r="D2119" s="193"/>
      <c r="E2119" s="234"/>
      <c r="F2119" s="234"/>
      <c r="G2119" s="193"/>
    </row>
    <row r="2120" spans="4:7" ht="14.4" x14ac:dyDescent="0.3">
      <c r="D2120" s="193"/>
      <c r="E2120" s="234"/>
      <c r="F2120" s="234"/>
      <c r="G2120" s="193"/>
    </row>
    <row r="2121" spans="4:7" ht="14.4" x14ac:dyDescent="0.3">
      <c r="D2121" s="193"/>
      <c r="E2121" s="234"/>
      <c r="F2121" s="234"/>
      <c r="G2121" s="193"/>
    </row>
    <row r="2122" spans="4:7" ht="14.4" x14ac:dyDescent="0.3">
      <c r="D2122" s="193"/>
      <c r="E2122" s="234"/>
      <c r="F2122" s="234"/>
      <c r="G2122" s="193"/>
    </row>
    <row r="2123" spans="4:7" ht="14.4" x14ac:dyDescent="0.3">
      <c r="D2123" s="193"/>
      <c r="E2123" s="234"/>
      <c r="F2123" s="234"/>
      <c r="G2123" s="193"/>
    </row>
    <row r="2124" spans="4:7" ht="14.4" x14ac:dyDescent="0.3">
      <c r="D2124" s="193"/>
      <c r="E2124" s="234"/>
      <c r="F2124" s="234"/>
      <c r="G2124" s="193"/>
    </row>
    <row r="2125" spans="4:7" ht="14.4" x14ac:dyDescent="0.3">
      <c r="D2125" s="193"/>
      <c r="E2125" s="234"/>
      <c r="F2125" s="234"/>
      <c r="G2125" s="193"/>
    </row>
    <row r="2126" spans="4:7" ht="14.4" x14ac:dyDescent="0.3">
      <c r="D2126" s="193"/>
      <c r="E2126" s="234"/>
      <c r="F2126" s="234"/>
      <c r="G2126" s="193"/>
    </row>
    <row r="2127" spans="4:7" ht="14.4" x14ac:dyDescent="0.3">
      <c r="D2127" s="193"/>
      <c r="E2127" s="234"/>
      <c r="F2127" s="234"/>
      <c r="G2127" s="193"/>
    </row>
    <row r="2128" spans="4:7" ht="14.4" x14ac:dyDescent="0.3">
      <c r="D2128" s="193"/>
      <c r="E2128" s="234"/>
      <c r="F2128" s="234"/>
      <c r="G2128" s="193"/>
    </row>
    <row r="2129" spans="4:7" ht="14.4" x14ac:dyDescent="0.3">
      <c r="D2129" s="193"/>
      <c r="E2129" s="234"/>
      <c r="F2129" s="234"/>
      <c r="G2129" s="193"/>
    </row>
    <row r="2130" spans="4:7" ht="14.4" x14ac:dyDescent="0.3">
      <c r="D2130" s="193"/>
      <c r="E2130" s="234"/>
      <c r="F2130" s="234"/>
      <c r="G2130" s="193"/>
    </row>
    <row r="2131" spans="4:7" ht="14.4" x14ac:dyDescent="0.3">
      <c r="D2131" s="193"/>
      <c r="E2131" s="234"/>
      <c r="F2131" s="234"/>
      <c r="G2131" s="193"/>
    </row>
    <row r="2132" spans="4:7" ht="14.4" x14ac:dyDescent="0.3">
      <c r="D2132" s="193"/>
      <c r="E2132" s="234"/>
      <c r="F2132" s="234"/>
      <c r="G2132" s="193"/>
    </row>
    <row r="2133" spans="4:7" ht="14.4" x14ac:dyDescent="0.3">
      <c r="D2133" s="193"/>
      <c r="E2133" s="234"/>
      <c r="F2133" s="234"/>
      <c r="G2133" s="193"/>
    </row>
    <row r="2134" spans="4:7" ht="14.4" x14ac:dyDescent="0.3">
      <c r="D2134" s="193"/>
      <c r="E2134" s="234"/>
      <c r="F2134" s="234"/>
      <c r="G2134" s="193"/>
    </row>
    <row r="2135" spans="4:7" ht="14.4" x14ac:dyDescent="0.3">
      <c r="D2135" s="193"/>
      <c r="E2135" s="234"/>
      <c r="F2135" s="234"/>
      <c r="G2135" s="193"/>
    </row>
    <row r="2136" spans="4:7" ht="14.4" x14ac:dyDescent="0.3">
      <c r="D2136" s="193"/>
      <c r="E2136" s="234"/>
      <c r="F2136" s="234"/>
      <c r="G2136" s="193"/>
    </row>
    <row r="2137" spans="4:7" ht="14.4" x14ac:dyDescent="0.3">
      <c r="D2137" s="193"/>
      <c r="E2137" s="234"/>
      <c r="F2137" s="234"/>
      <c r="G2137" s="193"/>
    </row>
    <row r="2138" spans="4:7" ht="14.4" x14ac:dyDescent="0.3">
      <c r="D2138" s="193"/>
      <c r="E2138" s="234"/>
      <c r="F2138" s="234"/>
      <c r="G2138" s="193"/>
    </row>
    <row r="2139" spans="4:7" ht="14.4" x14ac:dyDescent="0.3">
      <c r="D2139" s="193"/>
      <c r="E2139" s="234"/>
      <c r="F2139" s="234"/>
      <c r="G2139" s="193"/>
    </row>
    <row r="2140" spans="4:7" ht="14.4" x14ac:dyDescent="0.3">
      <c r="D2140" s="193"/>
      <c r="E2140" s="234"/>
      <c r="F2140" s="234"/>
      <c r="G2140" s="193"/>
    </row>
    <row r="2141" spans="4:7" ht="14.4" x14ac:dyDescent="0.3">
      <c r="D2141" s="193"/>
      <c r="E2141" s="234"/>
      <c r="F2141" s="234"/>
      <c r="G2141" s="193"/>
    </row>
    <row r="2142" spans="4:7" ht="14.4" x14ac:dyDescent="0.3">
      <c r="D2142" s="193"/>
      <c r="E2142" s="234"/>
      <c r="F2142" s="234"/>
      <c r="G2142" s="193"/>
    </row>
    <row r="2143" spans="4:7" ht="14.4" x14ac:dyDescent="0.3">
      <c r="D2143" s="193"/>
      <c r="E2143" s="234"/>
      <c r="F2143" s="234"/>
      <c r="G2143" s="193"/>
    </row>
    <row r="2144" spans="4:7" ht="14.4" x14ac:dyDescent="0.3">
      <c r="D2144" s="193"/>
      <c r="E2144" s="234"/>
      <c r="F2144" s="234"/>
      <c r="G2144" s="193"/>
    </row>
    <row r="2145" spans="4:7" ht="14.4" x14ac:dyDescent="0.3">
      <c r="D2145" s="193"/>
      <c r="E2145" s="234"/>
      <c r="F2145" s="234"/>
      <c r="G2145" s="193"/>
    </row>
    <row r="2146" spans="4:7" ht="14.4" x14ac:dyDescent="0.3">
      <c r="D2146" s="193"/>
      <c r="E2146" s="234"/>
      <c r="F2146" s="234"/>
      <c r="G2146" s="193"/>
    </row>
    <row r="2147" spans="4:7" ht="14.4" x14ac:dyDescent="0.3">
      <c r="D2147" s="193"/>
      <c r="E2147" s="234"/>
      <c r="F2147" s="234"/>
      <c r="G2147" s="193"/>
    </row>
    <row r="2148" spans="4:7" ht="14.4" x14ac:dyDescent="0.3">
      <c r="D2148" s="193"/>
      <c r="E2148" s="234"/>
      <c r="F2148" s="234"/>
      <c r="G2148" s="193"/>
    </row>
    <row r="2149" spans="4:7" ht="14.4" x14ac:dyDescent="0.3">
      <c r="D2149" s="193"/>
      <c r="E2149" s="234"/>
      <c r="F2149" s="234"/>
      <c r="G2149" s="193"/>
    </row>
    <row r="2150" spans="4:7" ht="14.4" x14ac:dyDescent="0.3">
      <c r="D2150" s="193"/>
      <c r="E2150" s="234"/>
      <c r="F2150" s="234"/>
      <c r="G2150" s="193"/>
    </row>
    <row r="2151" spans="4:7" ht="14.4" x14ac:dyDescent="0.3">
      <c r="D2151" s="193"/>
      <c r="E2151" s="234"/>
      <c r="F2151" s="234"/>
      <c r="G2151" s="193"/>
    </row>
    <row r="2152" spans="4:7" ht="14.4" x14ac:dyDescent="0.3">
      <c r="D2152" s="193"/>
      <c r="E2152" s="234"/>
      <c r="F2152" s="234"/>
      <c r="G2152" s="193"/>
    </row>
    <row r="2153" spans="4:7" ht="14.4" x14ac:dyDescent="0.3">
      <c r="D2153" s="193"/>
      <c r="E2153" s="234"/>
      <c r="F2153" s="234"/>
      <c r="G2153" s="193"/>
    </row>
    <row r="2154" spans="4:7" ht="14.4" x14ac:dyDescent="0.3">
      <c r="D2154" s="193"/>
      <c r="E2154" s="234"/>
      <c r="F2154" s="234"/>
      <c r="G2154" s="193"/>
    </row>
    <row r="2155" spans="4:7" ht="14.4" x14ac:dyDescent="0.3">
      <c r="D2155" s="193"/>
      <c r="E2155" s="234"/>
      <c r="F2155" s="234"/>
      <c r="G2155" s="193"/>
    </row>
    <row r="2156" spans="4:7" ht="14.4" x14ac:dyDescent="0.3">
      <c r="D2156" s="193"/>
      <c r="E2156" s="234"/>
      <c r="F2156" s="234"/>
      <c r="G2156" s="193"/>
    </row>
    <row r="2157" spans="4:7" ht="14.4" x14ac:dyDescent="0.3">
      <c r="D2157" s="193"/>
      <c r="E2157" s="234"/>
      <c r="F2157" s="234"/>
      <c r="G2157" s="193"/>
    </row>
    <row r="2158" spans="4:7" ht="14.4" x14ac:dyDescent="0.3">
      <c r="D2158" s="193"/>
      <c r="E2158" s="234"/>
      <c r="F2158" s="234"/>
      <c r="G2158" s="193"/>
    </row>
    <row r="2159" spans="4:7" ht="14.4" x14ac:dyDescent="0.3">
      <c r="D2159" s="193"/>
      <c r="E2159" s="234"/>
      <c r="F2159" s="234"/>
      <c r="G2159" s="193"/>
    </row>
    <row r="2160" spans="4:7" ht="14.4" x14ac:dyDescent="0.3">
      <c r="D2160" s="193"/>
      <c r="E2160" s="234"/>
      <c r="F2160" s="234"/>
      <c r="G2160" s="193"/>
    </row>
    <row r="2161" spans="4:7" ht="14.4" x14ac:dyDescent="0.3">
      <c r="D2161" s="193"/>
      <c r="E2161" s="234"/>
      <c r="F2161" s="234"/>
      <c r="G2161" s="193"/>
    </row>
    <row r="2162" spans="4:7" ht="14.4" x14ac:dyDescent="0.3">
      <c r="D2162" s="193"/>
      <c r="E2162" s="234"/>
      <c r="F2162" s="234"/>
      <c r="G2162" s="193"/>
    </row>
    <row r="2163" spans="4:7" ht="14.4" x14ac:dyDescent="0.3">
      <c r="D2163" s="193"/>
      <c r="E2163" s="234"/>
      <c r="F2163" s="234"/>
      <c r="G2163" s="193"/>
    </row>
    <row r="2164" spans="4:7" ht="14.4" x14ac:dyDescent="0.3">
      <c r="D2164" s="193"/>
      <c r="E2164" s="234"/>
      <c r="F2164" s="234"/>
      <c r="G2164" s="193"/>
    </row>
    <row r="2165" spans="4:7" ht="14.4" x14ac:dyDescent="0.3">
      <c r="D2165" s="193"/>
      <c r="E2165" s="234"/>
      <c r="F2165" s="234"/>
      <c r="G2165" s="193"/>
    </row>
    <row r="2166" spans="4:7" ht="14.4" x14ac:dyDescent="0.3">
      <c r="D2166" s="193"/>
      <c r="E2166" s="234"/>
      <c r="F2166" s="234"/>
      <c r="G2166" s="193"/>
    </row>
    <row r="2167" spans="4:7" ht="14.4" x14ac:dyDescent="0.3">
      <c r="D2167" s="193"/>
      <c r="E2167" s="234"/>
      <c r="F2167" s="234"/>
      <c r="G2167" s="193"/>
    </row>
    <row r="2168" spans="4:7" ht="14.4" x14ac:dyDescent="0.3">
      <c r="D2168" s="193"/>
      <c r="E2168" s="234"/>
      <c r="F2168" s="234"/>
      <c r="G2168" s="193"/>
    </row>
    <row r="2169" spans="4:7" ht="14.4" x14ac:dyDescent="0.3">
      <c r="D2169" s="193"/>
      <c r="E2169" s="234"/>
      <c r="F2169" s="234"/>
      <c r="G2169" s="193"/>
    </row>
    <row r="2170" spans="4:7" ht="14.4" x14ac:dyDescent="0.3">
      <c r="D2170" s="193"/>
      <c r="E2170" s="234"/>
      <c r="F2170" s="234"/>
      <c r="G2170" s="193"/>
    </row>
    <row r="2171" spans="4:7" ht="14.4" x14ac:dyDescent="0.3">
      <c r="D2171" s="193"/>
      <c r="E2171" s="234"/>
      <c r="F2171" s="234"/>
      <c r="G2171" s="193"/>
    </row>
    <row r="2172" spans="4:7" ht="14.4" x14ac:dyDescent="0.3">
      <c r="D2172" s="193"/>
      <c r="E2172" s="234"/>
      <c r="F2172" s="234"/>
      <c r="G2172" s="193"/>
    </row>
    <row r="2173" spans="4:7" ht="14.4" x14ac:dyDescent="0.3">
      <c r="D2173" s="193"/>
      <c r="E2173" s="234"/>
      <c r="F2173" s="234"/>
      <c r="G2173" s="193"/>
    </row>
    <row r="2174" spans="4:7" ht="14.4" x14ac:dyDescent="0.3">
      <c r="D2174" s="193"/>
      <c r="E2174" s="234"/>
      <c r="F2174" s="234"/>
      <c r="G2174" s="193"/>
    </row>
    <row r="2175" spans="4:7" ht="14.4" x14ac:dyDescent="0.3">
      <c r="D2175" s="193"/>
      <c r="E2175" s="234"/>
      <c r="F2175" s="234"/>
      <c r="G2175" s="193"/>
    </row>
    <row r="2176" spans="4:7" ht="14.4" x14ac:dyDescent="0.3">
      <c r="D2176" s="193"/>
      <c r="E2176" s="234"/>
      <c r="F2176" s="234"/>
      <c r="G2176" s="193"/>
    </row>
    <row r="2177" spans="4:7" ht="14.4" x14ac:dyDescent="0.3">
      <c r="D2177" s="193"/>
      <c r="E2177" s="234"/>
      <c r="F2177" s="234"/>
      <c r="G2177" s="193"/>
    </row>
    <row r="2178" spans="4:7" ht="14.4" x14ac:dyDescent="0.3">
      <c r="D2178" s="193"/>
      <c r="E2178" s="234"/>
      <c r="F2178" s="234"/>
      <c r="G2178" s="193"/>
    </row>
    <row r="2179" spans="4:7" ht="14.4" x14ac:dyDescent="0.3">
      <c r="D2179" s="193"/>
      <c r="E2179" s="234"/>
      <c r="F2179" s="234"/>
      <c r="G2179" s="193"/>
    </row>
    <row r="2180" spans="4:7" ht="14.4" x14ac:dyDescent="0.3">
      <c r="D2180" s="193"/>
      <c r="E2180" s="234"/>
      <c r="F2180" s="234"/>
      <c r="G2180" s="193"/>
    </row>
    <row r="2181" spans="4:7" ht="14.4" x14ac:dyDescent="0.3">
      <c r="D2181" s="193"/>
      <c r="E2181" s="234"/>
      <c r="F2181" s="234"/>
      <c r="G2181" s="193"/>
    </row>
    <row r="2182" spans="4:7" ht="14.4" x14ac:dyDescent="0.3">
      <c r="D2182" s="193"/>
      <c r="E2182" s="234"/>
      <c r="F2182" s="234"/>
      <c r="G2182" s="193"/>
    </row>
    <row r="2183" spans="4:7" ht="14.4" x14ac:dyDescent="0.3">
      <c r="D2183" s="193"/>
      <c r="E2183" s="234"/>
      <c r="F2183" s="234"/>
      <c r="G2183" s="193"/>
    </row>
    <row r="2184" spans="4:7" ht="14.4" x14ac:dyDescent="0.3">
      <c r="D2184" s="193"/>
      <c r="E2184" s="234"/>
      <c r="F2184" s="234"/>
      <c r="G2184" s="193"/>
    </row>
    <row r="2185" spans="4:7" ht="14.4" x14ac:dyDescent="0.3">
      <c r="D2185" s="193"/>
      <c r="E2185" s="234"/>
      <c r="F2185" s="234"/>
      <c r="G2185" s="193"/>
    </row>
    <row r="2186" spans="4:7" ht="14.4" x14ac:dyDescent="0.3">
      <c r="D2186" s="193"/>
      <c r="E2186" s="234"/>
      <c r="F2186" s="234"/>
      <c r="G2186" s="193"/>
    </row>
    <row r="2187" spans="4:7" ht="14.4" x14ac:dyDescent="0.3">
      <c r="D2187" s="193"/>
      <c r="E2187" s="234"/>
      <c r="F2187" s="234"/>
      <c r="G2187" s="193"/>
    </row>
    <row r="2188" spans="4:7" ht="14.4" x14ac:dyDescent="0.3">
      <c r="D2188" s="193"/>
      <c r="E2188" s="234"/>
      <c r="F2188" s="234"/>
      <c r="G2188" s="193"/>
    </row>
    <row r="2189" spans="4:7" ht="14.4" x14ac:dyDescent="0.3">
      <c r="D2189" s="193"/>
      <c r="E2189" s="234"/>
      <c r="F2189" s="234"/>
      <c r="G2189" s="193"/>
    </row>
    <row r="2190" spans="4:7" ht="14.4" x14ac:dyDescent="0.3">
      <c r="D2190" s="193"/>
      <c r="E2190" s="234"/>
      <c r="F2190" s="234"/>
      <c r="G2190" s="193"/>
    </row>
    <row r="2191" spans="4:7" ht="14.4" x14ac:dyDescent="0.3">
      <c r="D2191" s="193"/>
      <c r="E2191" s="234"/>
      <c r="F2191" s="234"/>
      <c r="G2191" s="193"/>
    </row>
    <row r="2192" spans="4:7" ht="14.4" x14ac:dyDescent="0.3">
      <c r="D2192" s="193"/>
      <c r="E2192" s="234"/>
      <c r="F2192" s="234"/>
      <c r="G2192" s="193"/>
    </row>
    <row r="2193" spans="4:7" ht="14.4" x14ac:dyDescent="0.3">
      <c r="D2193" s="193"/>
      <c r="E2193" s="234"/>
      <c r="F2193" s="234"/>
      <c r="G2193" s="193"/>
    </row>
    <row r="2194" spans="4:7" ht="14.4" x14ac:dyDescent="0.3">
      <c r="D2194" s="193"/>
      <c r="E2194" s="234"/>
      <c r="F2194" s="234"/>
      <c r="G2194" s="193"/>
    </row>
    <row r="2195" spans="4:7" ht="14.4" x14ac:dyDescent="0.3">
      <c r="D2195" s="193"/>
      <c r="E2195" s="234"/>
      <c r="F2195" s="234"/>
      <c r="G2195" s="193"/>
    </row>
    <row r="2196" spans="4:7" ht="14.4" x14ac:dyDescent="0.3">
      <c r="D2196" s="193"/>
      <c r="E2196" s="234"/>
      <c r="F2196" s="234"/>
      <c r="G2196" s="193"/>
    </row>
    <row r="2197" spans="4:7" ht="14.4" x14ac:dyDescent="0.3">
      <c r="D2197" s="193"/>
      <c r="E2197" s="234"/>
      <c r="F2197" s="234"/>
      <c r="G2197" s="193"/>
    </row>
    <row r="2198" spans="4:7" ht="14.4" x14ac:dyDescent="0.3">
      <c r="D2198" s="193"/>
      <c r="E2198" s="234"/>
      <c r="F2198" s="234"/>
      <c r="G2198" s="193"/>
    </row>
    <row r="2199" spans="4:7" ht="14.4" x14ac:dyDescent="0.3">
      <c r="D2199" s="193"/>
      <c r="E2199" s="234"/>
      <c r="F2199" s="234"/>
      <c r="G2199" s="193"/>
    </row>
    <row r="2200" spans="4:7" ht="14.4" x14ac:dyDescent="0.3">
      <c r="D2200" s="193"/>
      <c r="E2200" s="234"/>
      <c r="F2200" s="234"/>
      <c r="G2200" s="193"/>
    </row>
    <row r="2201" spans="4:7" ht="14.4" x14ac:dyDescent="0.3">
      <c r="D2201" s="193"/>
      <c r="E2201" s="234"/>
      <c r="F2201" s="234"/>
      <c r="G2201" s="193"/>
    </row>
    <row r="2202" spans="4:7" ht="14.4" x14ac:dyDescent="0.3">
      <c r="D2202" s="193"/>
      <c r="E2202" s="234"/>
      <c r="F2202" s="234"/>
      <c r="G2202" s="193"/>
    </row>
    <row r="2203" spans="4:7" ht="14.4" x14ac:dyDescent="0.3">
      <c r="D2203" s="193"/>
      <c r="E2203" s="234"/>
      <c r="F2203" s="234"/>
      <c r="G2203" s="193"/>
    </row>
    <row r="2204" spans="4:7" ht="14.4" x14ac:dyDescent="0.3">
      <c r="D2204" s="193"/>
      <c r="E2204" s="234"/>
      <c r="F2204" s="234"/>
      <c r="G2204" s="193"/>
    </row>
    <row r="2205" spans="4:7" ht="14.4" x14ac:dyDescent="0.3">
      <c r="D2205" s="193"/>
      <c r="E2205" s="234"/>
      <c r="F2205" s="234"/>
      <c r="G2205" s="193"/>
    </row>
    <row r="2206" spans="4:7" ht="14.4" x14ac:dyDescent="0.3">
      <c r="D2206" s="193"/>
      <c r="E2206" s="234"/>
      <c r="F2206" s="234"/>
      <c r="G2206" s="193"/>
    </row>
    <row r="2207" spans="4:7" ht="14.4" x14ac:dyDescent="0.3">
      <c r="D2207" s="193"/>
      <c r="E2207" s="234"/>
      <c r="F2207" s="234"/>
      <c r="G2207" s="193"/>
    </row>
    <row r="2208" spans="4:7" ht="14.4" x14ac:dyDescent="0.3">
      <c r="D2208" s="193"/>
      <c r="E2208" s="234"/>
      <c r="F2208" s="234"/>
      <c r="G2208" s="193"/>
    </row>
    <row r="2209" spans="4:7" ht="14.4" x14ac:dyDescent="0.3">
      <c r="D2209" s="193"/>
      <c r="E2209" s="234"/>
      <c r="F2209" s="234"/>
      <c r="G2209" s="193"/>
    </row>
    <row r="2210" spans="4:7" ht="14.4" x14ac:dyDescent="0.3">
      <c r="D2210" s="193"/>
      <c r="E2210" s="234"/>
      <c r="F2210" s="234"/>
      <c r="G2210" s="193"/>
    </row>
    <row r="2211" spans="4:7" ht="14.4" x14ac:dyDescent="0.3">
      <c r="D2211" s="193"/>
      <c r="E2211" s="234"/>
      <c r="F2211" s="234"/>
      <c r="G2211" s="193"/>
    </row>
    <row r="2212" spans="4:7" ht="14.4" x14ac:dyDescent="0.3">
      <c r="D2212" s="193"/>
      <c r="E2212" s="234"/>
      <c r="F2212" s="234"/>
      <c r="G2212" s="193"/>
    </row>
    <row r="2213" spans="4:7" ht="14.4" x14ac:dyDescent="0.3">
      <c r="D2213" s="193"/>
      <c r="E2213" s="234"/>
      <c r="F2213" s="234"/>
      <c r="G2213" s="193"/>
    </row>
    <row r="2214" spans="4:7" ht="14.4" x14ac:dyDescent="0.3">
      <c r="D2214" s="193"/>
      <c r="E2214" s="234"/>
      <c r="F2214" s="234"/>
      <c r="G2214" s="193"/>
    </row>
    <row r="2215" spans="4:7" ht="14.4" x14ac:dyDescent="0.3">
      <c r="D2215" s="193"/>
      <c r="E2215" s="234"/>
      <c r="F2215" s="234"/>
      <c r="G2215" s="193"/>
    </row>
    <row r="2216" spans="4:7" ht="14.4" x14ac:dyDescent="0.3">
      <c r="D2216" s="193"/>
      <c r="E2216" s="234"/>
      <c r="F2216" s="234"/>
      <c r="G2216" s="193"/>
    </row>
    <row r="2217" spans="4:7" ht="14.4" x14ac:dyDescent="0.3">
      <c r="D2217" s="193"/>
      <c r="E2217" s="234"/>
      <c r="F2217" s="234"/>
      <c r="G2217" s="193"/>
    </row>
    <row r="2218" spans="4:7" ht="14.4" x14ac:dyDescent="0.3">
      <c r="D2218" s="193"/>
      <c r="E2218" s="234"/>
      <c r="F2218" s="234"/>
      <c r="G2218" s="193"/>
    </row>
    <row r="2219" spans="4:7" ht="14.4" x14ac:dyDescent="0.3">
      <c r="D2219" s="193"/>
      <c r="E2219" s="234"/>
      <c r="F2219" s="234"/>
      <c r="G2219" s="193"/>
    </row>
    <row r="2220" spans="4:7" ht="14.4" x14ac:dyDescent="0.3">
      <c r="D2220" s="193"/>
      <c r="E2220" s="234"/>
      <c r="F2220" s="234"/>
      <c r="G2220" s="193"/>
    </row>
    <row r="2221" spans="4:7" ht="14.4" x14ac:dyDescent="0.3">
      <c r="D2221" s="193"/>
      <c r="E2221" s="234"/>
      <c r="F2221" s="234"/>
      <c r="G2221" s="193"/>
    </row>
    <row r="2222" spans="4:7" ht="14.4" x14ac:dyDescent="0.3">
      <c r="D2222" s="193"/>
      <c r="E2222" s="234"/>
      <c r="F2222" s="234"/>
      <c r="G2222" s="193"/>
    </row>
    <row r="2223" spans="4:7" ht="14.4" x14ac:dyDescent="0.3">
      <c r="D2223" s="193"/>
      <c r="E2223" s="234"/>
      <c r="F2223" s="234"/>
      <c r="G2223" s="193"/>
    </row>
    <row r="2224" spans="4:7" ht="14.4" x14ac:dyDescent="0.3">
      <c r="D2224" s="193"/>
      <c r="E2224" s="234"/>
      <c r="F2224" s="234"/>
      <c r="G2224" s="193"/>
    </row>
    <row r="2225" spans="4:7" ht="14.4" x14ac:dyDescent="0.3">
      <c r="D2225" s="193"/>
      <c r="E2225" s="234"/>
      <c r="F2225" s="234"/>
      <c r="G2225" s="193"/>
    </row>
    <row r="2226" spans="4:7" ht="14.4" x14ac:dyDescent="0.3">
      <c r="D2226" s="193"/>
      <c r="E2226" s="234"/>
      <c r="F2226" s="234"/>
      <c r="G2226" s="193"/>
    </row>
    <row r="2227" spans="4:7" ht="14.4" x14ac:dyDescent="0.3">
      <c r="D2227" s="193"/>
      <c r="E2227" s="234"/>
      <c r="F2227" s="234"/>
      <c r="G2227" s="193"/>
    </row>
    <row r="2228" spans="4:7" ht="14.4" x14ac:dyDescent="0.3">
      <c r="D2228" s="193"/>
      <c r="E2228" s="234"/>
      <c r="F2228" s="234"/>
      <c r="G2228" s="193"/>
    </row>
    <row r="2229" spans="4:7" ht="14.4" x14ac:dyDescent="0.3">
      <c r="D2229" s="193"/>
      <c r="E2229" s="234"/>
      <c r="F2229" s="234"/>
      <c r="G2229" s="193"/>
    </row>
    <row r="2230" spans="4:7" ht="14.4" x14ac:dyDescent="0.3">
      <c r="D2230" s="193"/>
      <c r="E2230" s="234"/>
      <c r="F2230" s="234"/>
      <c r="G2230" s="193"/>
    </row>
    <row r="2231" spans="4:7" ht="14.4" x14ac:dyDescent="0.3">
      <c r="D2231" s="193"/>
      <c r="E2231" s="234"/>
      <c r="F2231" s="234"/>
      <c r="G2231" s="193"/>
    </row>
    <row r="2232" spans="4:7" ht="14.4" x14ac:dyDescent="0.3">
      <c r="D2232" s="193"/>
      <c r="E2232" s="234"/>
      <c r="F2232" s="234"/>
      <c r="G2232" s="193"/>
    </row>
    <row r="2233" spans="4:7" ht="14.4" x14ac:dyDescent="0.3">
      <c r="D2233" s="193"/>
      <c r="E2233" s="234"/>
      <c r="F2233" s="234"/>
      <c r="G2233" s="193"/>
    </row>
    <row r="2234" spans="4:7" ht="14.4" x14ac:dyDescent="0.3">
      <c r="D2234" s="193"/>
      <c r="E2234" s="234"/>
      <c r="F2234" s="234"/>
      <c r="G2234" s="193"/>
    </row>
    <row r="2235" spans="4:7" ht="14.4" x14ac:dyDescent="0.3">
      <c r="D2235" s="193"/>
      <c r="E2235" s="234"/>
      <c r="F2235" s="234"/>
      <c r="G2235" s="193"/>
    </row>
    <row r="2236" spans="4:7" ht="14.4" x14ac:dyDescent="0.3">
      <c r="D2236" s="193"/>
      <c r="E2236" s="234"/>
      <c r="F2236" s="234"/>
      <c r="G2236" s="193"/>
    </row>
    <row r="2237" spans="4:7" ht="14.4" x14ac:dyDescent="0.3">
      <c r="D2237" s="193"/>
      <c r="E2237" s="234"/>
      <c r="F2237" s="234"/>
      <c r="G2237" s="193"/>
    </row>
    <row r="2238" spans="4:7" ht="14.4" x14ac:dyDescent="0.3">
      <c r="D2238" s="193"/>
      <c r="E2238" s="234"/>
      <c r="F2238" s="234"/>
      <c r="G2238" s="193"/>
    </row>
    <row r="2239" spans="4:7" ht="14.4" x14ac:dyDescent="0.3">
      <c r="D2239" s="193"/>
      <c r="E2239" s="234"/>
      <c r="F2239" s="234"/>
      <c r="G2239" s="193"/>
    </row>
    <row r="2240" spans="4:7" ht="14.4" x14ac:dyDescent="0.3">
      <c r="D2240" s="193"/>
      <c r="E2240" s="234"/>
      <c r="F2240" s="234"/>
      <c r="G2240" s="193"/>
    </row>
    <row r="2241" spans="4:7" ht="14.4" x14ac:dyDescent="0.3">
      <c r="D2241" s="193"/>
      <c r="E2241" s="234"/>
      <c r="F2241" s="234"/>
      <c r="G2241" s="193"/>
    </row>
    <row r="2242" spans="4:7" ht="14.4" x14ac:dyDescent="0.3">
      <c r="D2242" s="193"/>
      <c r="E2242" s="234"/>
      <c r="F2242" s="234"/>
      <c r="G2242" s="193"/>
    </row>
    <row r="2243" spans="4:7" ht="14.4" x14ac:dyDescent="0.3">
      <c r="D2243" s="193"/>
      <c r="E2243" s="234"/>
      <c r="F2243" s="234"/>
      <c r="G2243" s="193"/>
    </row>
    <row r="2244" spans="4:7" ht="14.4" x14ac:dyDescent="0.3">
      <c r="D2244" s="193"/>
      <c r="E2244" s="234"/>
      <c r="F2244" s="234"/>
      <c r="G2244" s="193"/>
    </row>
    <row r="2245" spans="4:7" ht="14.4" x14ac:dyDescent="0.3">
      <c r="D2245" s="193"/>
      <c r="E2245" s="234"/>
      <c r="F2245" s="234"/>
      <c r="G2245" s="193"/>
    </row>
    <row r="2246" spans="4:7" ht="14.4" x14ac:dyDescent="0.3">
      <c r="D2246" s="193"/>
      <c r="E2246" s="234"/>
      <c r="F2246" s="234"/>
      <c r="G2246" s="193"/>
    </row>
    <row r="2247" spans="4:7" ht="14.4" x14ac:dyDescent="0.3">
      <c r="D2247" s="193"/>
      <c r="E2247" s="234"/>
      <c r="F2247" s="234"/>
      <c r="G2247" s="193"/>
    </row>
    <row r="2248" spans="4:7" ht="14.4" x14ac:dyDescent="0.3">
      <c r="D2248" s="193"/>
      <c r="E2248" s="234"/>
      <c r="F2248" s="234"/>
      <c r="G2248" s="193"/>
    </row>
    <row r="2249" spans="4:7" ht="14.4" x14ac:dyDescent="0.3">
      <c r="D2249" s="193"/>
      <c r="E2249" s="234"/>
      <c r="F2249" s="234"/>
      <c r="G2249" s="193"/>
    </row>
    <row r="2250" spans="4:7" ht="14.4" x14ac:dyDescent="0.3">
      <c r="D2250" s="193"/>
      <c r="E2250" s="234"/>
      <c r="F2250" s="234"/>
      <c r="G2250" s="193"/>
    </row>
    <row r="2251" spans="4:7" ht="14.4" x14ac:dyDescent="0.3">
      <c r="D2251" s="193"/>
      <c r="E2251" s="234"/>
      <c r="F2251" s="234"/>
      <c r="G2251" s="193"/>
    </row>
    <row r="2252" spans="4:7" ht="14.4" x14ac:dyDescent="0.3">
      <c r="D2252" s="193"/>
      <c r="E2252" s="234"/>
      <c r="F2252" s="234"/>
      <c r="G2252" s="193"/>
    </row>
    <row r="2253" spans="4:7" ht="14.4" x14ac:dyDescent="0.3">
      <c r="D2253" s="193"/>
      <c r="E2253" s="234"/>
      <c r="F2253" s="234"/>
      <c r="G2253" s="193"/>
    </row>
    <row r="2254" spans="4:7" ht="14.4" x14ac:dyDescent="0.3">
      <c r="D2254" s="193"/>
      <c r="E2254" s="234"/>
      <c r="F2254" s="234"/>
      <c r="G2254" s="193"/>
    </row>
    <row r="2255" spans="4:7" ht="14.4" x14ac:dyDescent="0.3">
      <c r="D2255" s="193"/>
      <c r="E2255" s="234"/>
      <c r="F2255" s="234"/>
      <c r="G2255" s="193"/>
    </row>
    <row r="2256" spans="4:7" ht="14.4" x14ac:dyDescent="0.3">
      <c r="D2256" s="193"/>
      <c r="E2256" s="234"/>
      <c r="F2256" s="234"/>
      <c r="G2256" s="193"/>
    </row>
    <row r="2257" spans="4:7" ht="14.4" x14ac:dyDescent="0.3">
      <c r="D2257" s="193"/>
      <c r="E2257" s="234"/>
      <c r="F2257" s="234"/>
      <c r="G2257" s="193"/>
    </row>
    <row r="2258" spans="4:7" ht="14.4" x14ac:dyDescent="0.3">
      <c r="D2258" s="193"/>
      <c r="E2258" s="234"/>
      <c r="F2258" s="234"/>
      <c r="G2258" s="193"/>
    </row>
    <row r="2259" spans="4:7" ht="14.4" x14ac:dyDescent="0.3">
      <c r="D2259" s="193"/>
      <c r="E2259" s="234"/>
      <c r="F2259" s="234"/>
      <c r="G2259" s="193"/>
    </row>
    <row r="2260" spans="4:7" ht="14.4" x14ac:dyDescent="0.3">
      <c r="D2260" s="193"/>
      <c r="E2260" s="234"/>
      <c r="F2260" s="234"/>
      <c r="G2260" s="193"/>
    </row>
    <row r="2261" spans="4:7" ht="14.4" x14ac:dyDescent="0.3">
      <c r="D2261" s="193"/>
      <c r="E2261" s="234"/>
      <c r="F2261" s="234"/>
      <c r="G2261" s="193"/>
    </row>
    <row r="2262" spans="4:7" ht="14.4" x14ac:dyDescent="0.3">
      <c r="D2262" s="193"/>
      <c r="E2262" s="234"/>
      <c r="F2262" s="234"/>
      <c r="G2262" s="193"/>
    </row>
    <row r="2263" spans="4:7" ht="14.4" x14ac:dyDescent="0.3">
      <c r="D2263" s="193"/>
      <c r="E2263" s="234"/>
      <c r="F2263" s="234"/>
      <c r="G2263" s="193"/>
    </row>
    <row r="2264" spans="4:7" ht="14.4" x14ac:dyDescent="0.3">
      <c r="D2264" s="193"/>
      <c r="E2264" s="234"/>
      <c r="F2264" s="234"/>
      <c r="G2264" s="193"/>
    </row>
    <row r="2265" spans="4:7" ht="14.4" x14ac:dyDescent="0.3">
      <c r="D2265" s="193"/>
      <c r="E2265" s="234"/>
      <c r="F2265" s="234"/>
      <c r="G2265" s="193"/>
    </row>
    <row r="2266" spans="4:7" ht="14.4" x14ac:dyDescent="0.3">
      <c r="D2266" s="193"/>
      <c r="E2266" s="234"/>
      <c r="F2266" s="234"/>
      <c r="G2266" s="193"/>
    </row>
    <row r="2267" spans="4:7" ht="14.4" x14ac:dyDescent="0.3">
      <c r="D2267" s="193"/>
      <c r="E2267" s="234"/>
      <c r="F2267" s="234"/>
      <c r="G2267" s="193"/>
    </row>
    <row r="2268" spans="4:7" ht="14.4" x14ac:dyDescent="0.3">
      <c r="D2268" s="193"/>
      <c r="E2268" s="234"/>
      <c r="F2268" s="234"/>
      <c r="G2268" s="193"/>
    </row>
    <row r="2269" spans="4:7" ht="14.4" x14ac:dyDescent="0.3">
      <c r="D2269" s="193"/>
      <c r="E2269" s="234"/>
      <c r="F2269" s="234"/>
      <c r="G2269" s="193"/>
    </row>
    <row r="2270" spans="4:7" ht="14.4" x14ac:dyDescent="0.3">
      <c r="D2270" s="193"/>
      <c r="E2270" s="234"/>
      <c r="F2270" s="234"/>
      <c r="G2270" s="193"/>
    </row>
    <row r="2271" spans="4:7" ht="14.4" x14ac:dyDescent="0.3">
      <c r="D2271" s="193"/>
      <c r="E2271" s="234"/>
      <c r="F2271" s="234"/>
      <c r="G2271" s="193"/>
    </row>
    <row r="2272" spans="4:7" ht="14.4" x14ac:dyDescent="0.3">
      <c r="D2272" s="193"/>
      <c r="E2272" s="234"/>
      <c r="F2272" s="234"/>
      <c r="G2272" s="193"/>
    </row>
    <row r="2273" spans="4:7" ht="14.4" x14ac:dyDescent="0.3">
      <c r="D2273" s="193"/>
      <c r="E2273" s="234"/>
      <c r="F2273" s="234"/>
      <c r="G2273" s="193"/>
    </row>
    <row r="2274" spans="4:7" ht="14.4" x14ac:dyDescent="0.3">
      <c r="D2274" s="193"/>
      <c r="E2274" s="234"/>
      <c r="F2274" s="234"/>
      <c r="G2274" s="193"/>
    </row>
    <row r="2275" spans="4:7" ht="14.4" x14ac:dyDescent="0.3">
      <c r="D2275" s="193"/>
      <c r="E2275" s="234"/>
      <c r="F2275" s="234"/>
      <c r="G2275" s="193"/>
    </row>
    <row r="2276" spans="4:7" ht="14.4" x14ac:dyDescent="0.3">
      <c r="D2276" s="193"/>
      <c r="E2276" s="234"/>
      <c r="F2276" s="234"/>
      <c r="G2276" s="193"/>
    </row>
    <row r="2277" spans="4:7" ht="14.4" x14ac:dyDescent="0.3">
      <c r="D2277" s="193"/>
      <c r="E2277" s="234"/>
      <c r="F2277" s="234"/>
      <c r="G2277" s="193"/>
    </row>
    <row r="2278" spans="4:7" ht="14.4" x14ac:dyDescent="0.3">
      <c r="D2278" s="193"/>
      <c r="E2278" s="234"/>
      <c r="F2278" s="234"/>
      <c r="G2278" s="193"/>
    </row>
    <row r="2279" spans="4:7" ht="14.4" x14ac:dyDescent="0.3">
      <c r="D2279" s="193"/>
      <c r="E2279" s="234"/>
      <c r="F2279" s="234"/>
      <c r="G2279" s="193"/>
    </row>
    <row r="2280" spans="4:7" ht="14.4" x14ac:dyDescent="0.3">
      <c r="D2280" s="193"/>
      <c r="E2280" s="234"/>
      <c r="F2280" s="234"/>
      <c r="G2280" s="193"/>
    </row>
    <row r="2281" spans="4:7" ht="14.4" x14ac:dyDescent="0.3">
      <c r="D2281" s="193"/>
      <c r="E2281" s="234"/>
      <c r="F2281" s="234"/>
      <c r="G2281" s="193"/>
    </row>
    <row r="2282" spans="4:7" ht="14.4" x14ac:dyDescent="0.3">
      <c r="D2282" s="193"/>
      <c r="E2282" s="234"/>
      <c r="F2282" s="234"/>
      <c r="G2282" s="193"/>
    </row>
    <row r="2283" spans="4:7" ht="14.4" x14ac:dyDescent="0.3">
      <c r="D2283" s="193"/>
      <c r="E2283" s="234"/>
      <c r="F2283" s="234"/>
      <c r="G2283" s="193"/>
    </row>
    <row r="2284" spans="4:7" ht="14.4" x14ac:dyDescent="0.3">
      <c r="D2284" s="193"/>
      <c r="E2284" s="234"/>
      <c r="F2284" s="234"/>
      <c r="G2284" s="193"/>
    </row>
    <row r="2285" spans="4:7" ht="14.4" x14ac:dyDescent="0.3">
      <c r="D2285" s="193"/>
      <c r="E2285" s="234"/>
      <c r="F2285" s="234"/>
      <c r="G2285" s="193"/>
    </row>
    <row r="2286" spans="4:7" ht="14.4" x14ac:dyDescent="0.3">
      <c r="D2286" s="193"/>
      <c r="E2286" s="234"/>
      <c r="F2286" s="234"/>
      <c r="G2286" s="193"/>
    </row>
    <row r="2287" spans="4:7" ht="14.4" x14ac:dyDescent="0.3">
      <c r="D2287" s="193"/>
      <c r="E2287" s="234"/>
      <c r="F2287" s="234"/>
      <c r="G2287" s="193"/>
    </row>
    <row r="2288" spans="4:7" ht="14.4" x14ac:dyDescent="0.3">
      <c r="D2288" s="193"/>
      <c r="E2288" s="234"/>
      <c r="F2288" s="234"/>
      <c r="G2288" s="193"/>
    </row>
    <row r="2289" spans="4:7" ht="14.4" x14ac:dyDescent="0.3">
      <c r="D2289" s="193"/>
      <c r="E2289" s="234"/>
      <c r="F2289" s="234"/>
      <c r="G2289" s="193"/>
    </row>
    <row r="2290" spans="4:7" ht="14.4" x14ac:dyDescent="0.3">
      <c r="D2290" s="193"/>
      <c r="E2290" s="234"/>
      <c r="F2290" s="234"/>
      <c r="G2290" s="193"/>
    </row>
    <row r="2291" spans="4:7" ht="14.4" x14ac:dyDescent="0.3">
      <c r="D2291" s="193"/>
      <c r="E2291" s="234"/>
      <c r="F2291" s="234"/>
      <c r="G2291" s="193"/>
    </row>
    <row r="2292" spans="4:7" ht="14.4" x14ac:dyDescent="0.3">
      <c r="D2292" s="193"/>
      <c r="E2292" s="234"/>
      <c r="F2292" s="234"/>
      <c r="G2292" s="193"/>
    </row>
    <row r="2293" spans="4:7" ht="14.4" x14ac:dyDescent="0.3">
      <c r="D2293" s="193"/>
      <c r="E2293" s="234"/>
      <c r="F2293" s="234"/>
      <c r="G2293" s="193"/>
    </row>
    <row r="2294" spans="4:7" ht="14.4" x14ac:dyDescent="0.3">
      <c r="D2294" s="193"/>
      <c r="E2294" s="234"/>
      <c r="F2294" s="234"/>
      <c r="G2294" s="193"/>
    </row>
    <row r="2295" spans="4:7" ht="14.4" x14ac:dyDescent="0.3">
      <c r="D2295" s="193"/>
      <c r="E2295" s="234"/>
      <c r="F2295" s="234"/>
      <c r="G2295" s="193"/>
    </row>
    <row r="2296" spans="4:7" ht="14.4" x14ac:dyDescent="0.3">
      <c r="D2296" s="193"/>
      <c r="E2296" s="234"/>
      <c r="F2296" s="234"/>
      <c r="G2296" s="193"/>
    </row>
    <row r="2297" spans="4:7" ht="14.4" x14ac:dyDescent="0.3">
      <c r="D2297" s="193"/>
      <c r="E2297" s="234"/>
      <c r="F2297" s="234"/>
      <c r="G2297" s="193"/>
    </row>
    <row r="2298" spans="4:7" ht="14.4" x14ac:dyDescent="0.3">
      <c r="D2298" s="193"/>
      <c r="E2298" s="234"/>
      <c r="F2298" s="234"/>
      <c r="G2298" s="193"/>
    </row>
    <row r="2299" spans="4:7" ht="14.4" x14ac:dyDescent="0.3">
      <c r="D2299" s="193"/>
      <c r="E2299" s="234"/>
      <c r="F2299" s="234"/>
      <c r="G2299" s="193"/>
    </row>
    <row r="2300" spans="4:7" ht="14.4" x14ac:dyDescent="0.3">
      <c r="D2300" s="193"/>
      <c r="E2300" s="234"/>
      <c r="F2300" s="234"/>
      <c r="G2300" s="193"/>
    </row>
    <row r="2301" spans="4:7" ht="14.4" x14ac:dyDescent="0.3">
      <c r="D2301" s="193"/>
      <c r="E2301" s="234"/>
      <c r="F2301" s="234"/>
      <c r="G2301" s="193"/>
    </row>
    <row r="2302" spans="4:7" ht="14.4" x14ac:dyDescent="0.3">
      <c r="D2302" s="193"/>
      <c r="E2302" s="234"/>
      <c r="F2302" s="234"/>
      <c r="G2302" s="193"/>
    </row>
    <row r="2303" spans="4:7" ht="14.4" x14ac:dyDescent="0.3">
      <c r="D2303" s="193"/>
      <c r="E2303" s="234"/>
      <c r="F2303" s="234"/>
      <c r="G2303" s="193"/>
    </row>
    <row r="2304" spans="4:7" ht="14.4" x14ac:dyDescent="0.3">
      <c r="D2304" s="193"/>
      <c r="E2304" s="234"/>
      <c r="F2304" s="234"/>
      <c r="G2304" s="193"/>
    </row>
    <row r="2305" spans="4:7" ht="14.4" x14ac:dyDescent="0.3">
      <c r="D2305" s="193"/>
      <c r="E2305" s="234"/>
      <c r="F2305" s="234"/>
      <c r="G2305" s="193"/>
    </row>
    <row r="2306" spans="4:7" ht="14.4" x14ac:dyDescent="0.3">
      <c r="D2306" s="193"/>
      <c r="E2306" s="234"/>
      <c r="F2306" s="234"/>
      <c r="G2306" s="193"/>
    </row>
    <row r="2307" spans="4:7" ht="14.4" x14ac:dyDescent="0.3">
      <c r="D2307" s="193"/>
      <c r="E2307" s="234"/>
      <c r="F2307" s="234"/>
      <c r="G2307" s="193"/>
    </row>
    <row r="2308" spans="4:7" ht="14.4" x14ac:dyDescent="0.3">
      <c r="D2308" s="193"/>
      <c r="E2308" s="234"/>
      <c r="F2308" s="234"/>
      <c r="G2308" s="193"/>
    </row>
    <row r="2309" spans="4:7" ht="14.4" x14ac:dyDescent="0.3">
      <c r="D2309" s="193"/>
      <c r="E2309" s="234"/>
      <c r="F2309" s="234"/>
      <c r="G2309" s="193"/>
    </row>
    <row r="2310" spans="4:7" ht="14.4" x14ac:dyDescent="0.3">
      <c r="D2310" s="193"/>
      <c r="E2310" s="234"/>
      <c r="F2310" s="234"/>
      <c r="G2310" s="193"/>
    </row>
    <row r="2311" spans="4:7" ht="14.4" x14ac:dyDescent="0.3">
      <c r="D2311" s="193"/>
      <c r="E2311" s="234"/>
      <c r="F2311" s="234"/>
      <c r="G2311" s="193"/>
    </row>
    <row r="2312" spans="4:7" ht="14.4" x14ac:dyDescent="0.3">
      <c r="D2312" s="193"/>
      <c r="E2312" s="234"/>
      <c r="F2312" s="234"/>
      <c r="G2312" s="193"/>
    </row>
    <row r="2313" spans="4:7" ht="14.4" x14ac:dyDescent="0.3">
      <c r="D2313" s="193"/>
      <c r="E2313" s="234"/>
      <c r="F2313" s="234"/>
      <c r="G2313" s="193"/>
    </row>
    <row r="2314" spans="4:7" ht="14.4" x14ac:dyDescent="0.3">
      <c r="D2314" s="193"/>
      <c r="E2314" s="234"/>
      <c r="F2314" s="234"/>
      <c r="G2314" s="193"/>
    </row>
    <row r="2315" spans="4:7" ht="14.4" x14ac:dyDescent="0.3">
      <c r="D2315" s="193"/>
      <c r="E2315" s="234"/>
      <c r="F2315" s="234"/>
      <c r="G2315" s="193"/>
    </row>
    <row r="2316" spans="4:7" ht="14.4" x14ac:dyDescent="0.3">
      <c r="D2316" s="193"/>
      <c r="E2316" s="234"/>
      <c r="F2316" s="234"/>
      <c r="G2316" s="193"/>
    </row>
    <row r="2317" spans="4:7" ht="14.4" x14ac:dyDescent="0.3">
      <c r="D2317" s="193"/>
      <c r="E2317" s="234"/>
      <c r="F2317" s="234"/>
      <c r="G2317" s="193"/>
    </row>
    <row r="2318" spans="4:7" ht="14.4" x14ac:dyDescent="0.3">
      <c r="D2318" s="193"/>
      <c r="E2318" s="234"/>
      <c r="F2318" s="234"/>
      <c r="G2318" s="193"/>
    </row>
    <row r="2319" spans="4:7" ht="14.4" x14ac:dyDescent="0.3">
      <c r="D2319" s="193"/>
      <c r="E2319" s="234"/>
      <c r="F2319" s="234"/>
      <c r="G2319" s="193"/>
    </row>
    <row r="2320" spans="4:7" ht="14.4" x14ac:dyDescent="0.3">
      <c r="D2320" s="193"/>
      <c r="E2320" s="234"/>
      <c r="F2320" s="234"/>
      <c r="G2320" s="193"/>
    </row>
    <row r="2321" spans="4:7" ht="14.4" x14ac:dyDescent="0.3">
      <c r="D2321" s="193"/>
      <c r="E2321" s="234"/>
      <c r="F2321" s="234"/>
      <c r="G2321" s="193"/>
    </row>
    <row r="2322" spans="4:7" ht="14.4" x14ac:dyDescent="0.3">
      <c r="D2322" s="193"/>
      <c r="E2322" s="234"/>
      <c r="F2322" s="234"/>
      <c r="G2322" s="193"/>
    </row>
    <row r="2323" spans="4:7" ht="14.4" x14ac:dyDescent="0.3">
      <c r="D2323" s="193"/>
      <c r="E2323" s="234"/>
      <c r="F2323" s="234"/>
      <c r="G2323" s="193"/>
    </row>
    <row r="2324" spans="4:7" ht="14.4" x14ac:dyDescent="0.3">
      <c r="D2324" s="193"/>
      <c r="E2324" s="234"/>
      <c r="F2324" s="234"/>
      <c r="G2324" s="193"/>
    </row>
    <row r="2325" spans="4:7" ht="14.4" x14ac:dyDescent="0.3">
      <c r="D2325" s="193"/>
      <c r="E2325" s="234"/>
      <c r="F2325" s="234"/>
      <c r="G2325" s="193"/>
    </row>
    <row r="2326" spans="4:7" ht="14.4" x14ac:dyDescent="0.3">
      <c r="D2326" s="193"/>
      <c r="E2326" s="234"/>
      <c r="F2326" s="234"/>
      <c r="G2326" s="193"/>
    </row>
    <row r="2327" spans="4:7" ht="14.4" x14ac:dyDescent="0.3">
      <c r="D2327" s="193"/>
      <c r="E2327" s="234"/>
      <c r="F2327" s="234"/>
      <c r="G2327" s="193"/>
    </row>
    <row r="2328" spans="4:7" ht="14.4" x14ac:dyDescent="0.3">
      <c r="D2328" s="193"/>
      <c r="E2328" s="234"/>
      <c r="F2328" s="234"/>
      <c r="G2328" s="193"/>
    </row>
    <row r="2329" spans="4:7" ht="14.4" x14ac:dyDescent="0.3">
      <c r="D2329" s="193"/>
      <c r="E2329" s="234"/>
      <c r="F2329" s="234"/>
      <c r="G2329" s="193"/>
    </row>
    <row r="2330" spans="4:7" ht="14.4" x14ac:dyDescent="0.3">
      <c r="D2330" s="193"/>
      <c r="E2330" s="234"/>
      <c r="F2330" s="234"/>
      <c r="G2330" s="193"/>
    </row>
    <row r="2331" spans="4:7" ht="14.4" x14ac:dyDescent="0.3">
      <c r="D2331" s="193"/>
      <c r="E2331" s="234"/>
      <c r="F2331" s="234"/>
      <c r="G2331" s="193"/>
    </row>
    <row r="2332" spans="4:7" ht="14.4" x14ac:dyDescent="0.3">
      <c r="D2332" s="193"/>
      <c r="E2332" s="234"/>
      <c r="F2332" s="234"/>
      <c r="G2332" s="193"/>
    </row>
    <row r="2333" spans="4:7" ht="14.4" x14ac:dyDescent="0.3">
      <c r="D2333" s="193"/>
      <c r="E2333" s="234"/>
      <c r="F2333" s="234"/>
      <c r="G2333" s="193"/>
    </row>
    <row r="2334" spans="4:7" ht="14.4" x14ac:dyDescent="0.3">
      <c r="D2334" s="193"/>
      <c r="E2334" s="234"/>
      <c r="F2334" s="234"/>
      <c r="G2334" s="193"/>
    </row>
    <row r="2335" spans="4:7" ht="14.4" x14ac:dyDescent="0.3">
      <c r="D2335" s="193"/>
      <c r="E2335" s="234"/>
      <c r="F2335" s="234"/>
      <c r="G2335" s="193"/>
    </row>
    <row r="2336" spans="4:7" ht="14.4" x14ac:dyDescent="0.3">
      <c r="D2336" s="193"/>
      <c r="E2336" s="234"/>
      <c r="F2336" s="234"/>
      <c r="G2336" s="193"/>
    </row>
    <row r="2337" spans="4:7" ht="14.4" x14ac:dyDescent="0.3">
      <c r="D2337" s="193"/>
      <c r="E2337" s="234"/>
      <c r="F2337" s="234"/>
      <c r="G2337" s="193"/>
    </row>
    <row r="2338" spans="4:7" ht="14.4" x14ac:dyDescent="0.3">
      <c r="D2338" s="193"/>
      <c r="E2338" s="234"/>
      <c r="F2338" s="234"/>
      <c r="G2338" s="193"/>
    </row>
    <row r="2339" spans="4:7" ht="14.4" x14ac:dyDescent="0.3">
      <c r="D2339" s="193"/>
      <c r="E2339" s="234"/>
      <c r="F2339" s="234"/>
      <c r="G2339" s="193"/>
    </row>
    <row r="2340" spans="4:7" ht="14.4" x14ac:dyDescent="0.3">
      <c r="D2340" s="193"/>
      <c r="E2340" s="234"/>
      <c r="F2340" s="234"/>
      <c r="G2340" s="193"/>
    </row>
    <row r="2341" spans="4:7" ht="14.4" x14ac:dyDescent="0.3">
      <c r="D2341" s="193"/>
      <c r="E2341" s="234"/>
      <c r="F2341" s="234"/>
      <c r="G2341" s="193"/>
    </row>
    <row r="2342" spans="4:7" ht="14.4" x14ac:dyDescent="0.3">
      <c r="D2342" s="193"/>
      <c r="E2342" s="234"/>
      <c r="F2342" s="234"/>
      <c r="G2342" s="193"/>
    </row>
    <row r="2343" spans="4:7" ht="14.4" x14ac:dyDescent="0.3">
      <c r="D2343" s="193"/>
      <c r="E2343" s="234"/>
      <c r="F2343" s="234"/>
      <c r="G2343" s="193"/>
    </row>
    <row r="2344" spans="4:7" ht="14.4" x14ac:dyDescent="0.3">
      <c r="D2344" s="193"/>
      <c r="E2344" s="234"/>
      <c r="F2344" s="234"/>
      <c r="G2344" s="193"/>
    </row>
    <row r="2345" spans="4:7" ht="14.4" x14ac:dyDescent="0.3">
      <c r="D2345" s="193"/>
      <c r="E2345" s="234"/>
      <c r="F2345" s="234"/>
      <c r="G2345" s="193"/>
    </row>
    <row r="2346" spans="4:7" ht="14.4" x14ac:dyDescent="0.3">
      <c r="D2346" s="193"/>
      <c r="E2346" s="234"/>
      <c r="F2346" s="234"/>
      <c r="G2346" s="193"/>
    </row>
    <row r="2347" spans="4:7" ht="14.4" x14ac:dyDescent="0.3">
      <c r="D2347" s="193"/>
      <c r="E2347" s="234"/>
      <c r="F2347" s="234"/>
      <c r="G2347" s="193"/>
    </row>
    <row r="2348" spans="4:7" ht="14.4" x14ac:dyDescent="0.3">
      <c r="D2348" s="193"/>
      <c r="E2348" s="234"/>
      <c r="F2348" s="234"/>
      <c r="G2348" s="193"/>
    </row>
    <row r="2349" spans="4:7" ht="14.4" x14ac:dyDescent="0.3">
      <c r="D2349" s="193"/>
      <c r="E2349" s="234"/>
      <c r="F2349" s="234"/>
      <c r="G2349" s="193"/>
    </row>
    <row r="2350" spans="4:7" ht="14.4" x14ac:dyDescent="0.3">
      <c r="D2350" s="193"/>
      <c r="E2350" s="234"/>
      <c r="F2350" s="234"/>
      <c r="G2350" s="193"/>
    </row>
    <row r="2351" spans="4:7" ht="14.4" x14ac:dyDescent="0.3">
      <c r="D2351" s="193"/>
      <c r="E2351" s="234"/>
      <c r="F2351" s="234"/>
      <c r="G2351" s="193"/>
    </row>
    <row r="2352" spans="4:7" ht="14.4" x14ac:dyDescent="0.3">
      <c r="D2352" s="193"/>
      <c r="E2352" s="234"/>
      <c r="F2352" s="234"/>
      <c r="G2352" s="193"/>
    </row>
    <row r="2353" spans="4:7" ht="14.4" x14ac:dyDescent="0.3">
      <c r="D2353" s="193"/>
      <c r="E2353" s="234"/>
      <c r="F2353" s="234"/>
      <c r="G2353" s="193"/>
    </row>
    <row r="2354" spans="4:7" ht="14.4" x14ac:dyDescent="0.3">
      <c r="D2354" s="193"/>
      <c r="E2354" s="234"/>
      <c r="F2354" s="234"/>
      <c r="G2354" s="193"/>
    </row>
    <row r="2355" spans="4:7" ht="14.4" x14ac:dyDescent="0.3">
      <c r="D2355" s="193"/>
      <c r="E2355" s="234"/>
      <c r="F2355" s="234"/>
      <c r="G2355" s="193"/>
    </row>
    <row r="2356" spans="4:7" ht="14.4" x14ac:dyDescent="0.3">
      <c r="D2356" s="193"/>
      <c r="E2356" s="234"/>
      <c r="F2356" s="234"/>
      <c r="G2356" s="193"/>
    </row>
    <row r="2357" spans="4:7" ht="14.4" x14ac:dyDescent="0.3">
      <c r="D2357" s="193"/>
      <c r="E2357" s="234"/>
      <c r="F2357" s="234"/>
      <c r="G2357" s="193"/>
    </row>
    <row r="2358" spans="4:7" ht="14.4" x14ac:dyDescent="0.3">
      <c r="D2358" s="193"/>
      <c r="E2358" s="234"/>
      <c r="F2358" s="234"/>
      <c r="G2358" s="193"/>
    </row>
    <row r="2359" spans="4:7" ht="14.4" x14ac:dyDescent="0.3">
      <c r="D2359" s="193"/>
      <c r="E2359" s="234"/>
      <c r="F2359" s="234"/>
      <c r="G2359" s="193"/>
    </row>
    <row r="2360" spans="4:7" ht="14.4" x14ac:dyDescent="0.3">
      <c r="D2360" s="193"/>
      <c r="E2360" s="234"/>
      <c r="F2360" s="234"/>
      <c r="G2360" s="193"/>
    </row>
    <row r="2361" spans="4:7" ht="14.4" x14ac:dyDescent="0.3">
      <c r="D2361" s="193"/>
      <c r="E2361" s="234"/>
      <c r="F2361" s="234"/>
      <c r="G2361" s="193"/>
    </row>
    <row r="2362" spans="4:7" ht="14.4" x14ac:dyDescent="0.3">
      <c r="D2362" s="193"/>
      <c r="E2362" s="234"/>
      <c r="F2362" s="234"/>
      <c r="G2362" s="193"/>
    </row>
    <row r="2363" spans="4:7" ht="14.4" x14ac:dyDescent="0.3">
      <c r="D2363" s="193"/>
      <c r="E2363" s="234"/>
      <c r="F2363" s="234"/>
      <c r="G2363" s="193"/>
    </row>
    <row r="2364" spans="4:7" ht="14.4" x14ac:dyDescent="0.3">
      <c r="D2364" s="193"/>
      <c r="E2364" s="234"/>
      <c r="F2364" s="234"/>
      <c r="G2364" s="193"/>
    </row>
    <row r="2365" spans="4:7" ht="14.4" x14ac:dyDescent="0.3">
      <c r="D2365" s="193"/>
      <c r="E2365" s="234"/>
      <c r="F2365" s="234"/>
      <c r="G2365" s="193"/>
    </row>
    <row r="2366" spans="4:7" ht="14.4" x14ac:dyDescent="0.3">
      <c r="D2366" s="193"/>
      <c r="E2366" s="234"/>
      <c r="F2366" s="234"/>
      <c r="G2366" s="193"/>
    </row>
    <row r="2367" spans="4:7" ht="14.4" x14ac:dyDescent="0.3">
      <c r="D2367" s="193"/>
      <c r="E2367" s="234"/>
      <c r="F2367" s="234"/>
      <c r="G2367" s="193"/>
    </row>
    <row r="2368" spans="4:7" ht="14.4" x14ac:dyDescent="0.3">
      <c r="D2368" s="193"/>
      <c r="E2368" s="234"/>
      <c r="F2368" s="234"/>
      <c r="G2368" s="193"/>
    </row>
    <row r="2369" spans="4:7" ht="14.4" x14ac:dyDescent="0.3">
      <c r="D2369" s="193"/>
      <c r="E2369" s="234"/>
      <c r="F2369" s="234"/>
      <c r="G2369" s="193"/>
    </row>
    <row r="2370" spans="4:7" ht="14.4" x14ac:dyDescent="0.3">
      <c r="D2370" s="193"/>
      <c r="E2370" s="234"/>
      <c r="F2370" s="234"/>
      <c r="G2370" s="193"/>
    </row>
    <row r="2371" spans="4:7" ht="14.4" x14ac:dyDescent="0.3">
      <c r="D2371" s="193"/>
      <c r="E2371" s="234"/>
      <c r="F2371" s="234"/>
      <c r="G2371" s="193"/>
    </row>
    <row r="2372" spans="4:7" ht="14.4" x14ac:dyDescent="0.3">
      <c r="D2372" s="193"/>
      <c r="E2372" s="234"/>
      <c r="F2372" s="234"/>
      <c r="G2372" s="193"/>
    </row>
    <row r="2373" spans="4:7" ht="14.4" x14ac:dyDescent="0.3">
      <c r="D2373" s="193"/>
      <c r="E2373" s="234"/>
      <c r="F2373" s="234"/>
      <c r="G2373" s="193"/>
    </row>
    <row r="2374" spans="4:7" ht="14.4" x14ac:dyDescent="0.3">
      <c r="D2374" s="193"/>
      <c r="E2374" s="234"/>
      <c r="F2374" s="234"/>
      <c r="G2374" s="193"/>
    </row>
    <row r="2375" spans="4:7" ht="14.4" x14ac:dyDescent="0.3">
      <c r="D2375" s="193"/>
      <c r="E2375" s="234"/>
      <c r="F2375" s="234"/>
      <c r="G2375" s="193"/>
    </row>
    <row r="2376" spans="4:7" ht="14.4" x14ac:dyDescent="0.3">
      <c r="D2376" s="193"/>
      <c r="E2376" s="234"/>
      <c r="F2376" s="234"/>
      <c r="G2376" s="193"/>
    </row>
    <row r="2377" spans="4:7" ht="14.4" x14ac:dyDescent="0.3">
      <c r="D2377" s="193"/>
      <c r="E2377" s="234"/>
      <c r="F2377" s="234"/>
      <c r="G2377" s="193"/>
    </row>
    <row r="2378" spans="4:7" ht="14.4" x14ac:dyDescent="0.3">
      <c r="D2378" s="193"/>
      <c r="E2378" s="234"/>
      <c r="F2378" s="234"/>
      <c r="G2378" s="193"/>
    </row>
    <row r="2379" spans="4:7" ht="14.4" x14ac:dyDescent="0.3">
      <c r="D2379" s="193"/>
      <c r="E2379" s="234"/>
      <c r="F2379" s="234"/>
      <c r="G2379" s="193"/>
    </row>
    <row r="2380" spans="4:7" ht="14.4" x14ac:dyDescent="0.3">
      <c r="D2380" s="193"/>
      <c r="E2380" s="234"/>
      <c r="F2380" s="234"/>
      <c r="G2380" s="193"/>
    </row>
    <row r="2381" spans="4:7" ht="14.4" x14ac:dyDescent="0.3">
      <c r="D2381" s="193"/>
      <c r="E2381" s="234"/>
      <c r="F2381" s="234"/>
      <c r="G2381" s="193"/>
    </row>
    <row r="2382" spans="4:7" ht="14.4" x14ac:dyDescent="0.3">
      <c r="D2382" s="193"/>
      <c r="E2382" s="234"/>
      <c r="F2382" s="234"/>
      <c r="G2382" s="193"/>
    </row>
    <row r="2383" spans="4:7" ht="14.4" x14ac:dyDescent="0.3">
      <c r="D2383" s="193"/>
      <c r="E2383" s="234"/>
      <c r="F2383" s="234"/>
      <c r="G2383" s="193"/>
    </row>
    <row r="2384" spans="4:7" ht="14.4" x14ac:dyDescent="0.3">
      <c r="D2384" s="193"/>
      <c r="E2384" s="234"/>
      <c r="F2384" s="234"/>
      <c r="G2384" s="193"/>
    </row>
    <row r="2385" spans="4:7" ht="14.4" x14ac:dyDescent="0.3">
      <c r="D2385" s="193"/>
      <c r="E2385" s="234"/>
      <c r="F2385" s="234"/>
      <c r="G2385" s="193"/>
    </row>
    <row r="2386" spans="4:7" ht="14.4" x14ac:dyDescent="0.3">
      <c r="D2386" s="193"/>
      <c r="E2386" s="234"/>
      <c r="F2386" s="234"/>
      <c r="G2386" s="193"/>
    </row>
    <row r="2387" spans="4:7" ht="14.4" x14ac:dyDescent="0.3">
      <c r="D2387" s="193"/>
      <c r="E2387" s="234"/>
      <c r="F2387" s="234"/>
      <c r="G2387" s="193"/>
    </row>
    <row r="2388" spans="4:7" ht="14.4" x14ac:dyDescent="0.3">
      <c r="D2388" s="193"/>
      <c r="E2388" s="234"/>
      <c r="F2388" s="234"/>
      <c r="G2388" s="193"/>
    </row>
    <row r="2389" spans="4:7" ht="14.4" x14ac:dyDescent="0.3">
      <c r="D2389" s="193"/>
      <c r="E2389" s="234"/>
      <c r="F2389" s="234"/>
      <c r="G2389" s="193"/>
    </row>
    <row r="2390" spans="4:7" ht="14.4" x14ac:dyDescent="0.3">
      <c r="D2390" s="193"/>
      <c r="E2390" s="234"/>
      <c r="F2390" s="234"/>
      <c r="G2390" s="193"/>
    </row>
    <row r="2391" spans="4:7" ht="14.4" x14ac:dyDescent="0.3">
      <c r="D2391" s="193"/>
      <c r="E2391" s="234"/>
      <c r="F2391" s="234"/>
      <c r="G2391" s="193"/>
    </row>
    <row r="2392" spans="4:7" ht="14.4" x14ac:dyDescent="0.3">
      <c r="D2392" s="193"/>
      <c r="E2392" s="234"/>
      <c r="F2392" s="234"/>
      <c r="G2392" s="193"/>
    </row>
    <row r="2393" spans="4:7" ht="14.4" x14ac:dyDescent="0.3">
      <c r="D2393" s="193"/>
      <c r="E2393" s="234"/>
      <c r="F2393" s="234"/>
      <c r="G2393" s="193"/>
    </row>
    <row r="2394" spans="4:7" ht="14.4" x14ac:dyDescent="0.3">
      <c r="D2394" s="193"/>
      <c r="E2394" s="234"/>
      <c r="F2394" s="234"/>
      <c r="G2394" s="193"/>
    </row>
    <row r="2395" spans="4:7" ht="14.4" x14ac:dyDescent="0.3">
      <c r="D2395" s="193"/>
      <c r="E2395" s="234"/>
      <c r="F2395" s="234"/>
      <c r="G2395" s="193"/>
    </row>
    <row r="2396" spans="4:7" ht="14.4" x14ac:dyDescent="0.3">
      <c r="D2396" s="193"/>
      <c r="E2396" s="234"/>
      <c r="F2396" s="234"/>
      <c r="G2396" s="193"/>
    </row>
    <row r="2397" spans="4:7" ht="14.4" x14ac:dyDescent="0.3">
      <c r="D2397" s="193"/>
      <c r="E2397" s="234"/>
      <c r="F2397" s="234"/>
      <c r="G2397" s="193"/>
    </row>
    <row r="2398" spans="4:7" ht="14.4" x14ac:dyDescent="0.3">
      <c r="D2398" s="193"/>
      <c r="E2398" s="234"/>
      <c r="F2398" s="234"/>
      <c r="G2398" s="193"/>
    </row>
    <row r="2399" spans="4:7" ht="14.4" x14ac:dyDescent="0.3">
      <c r="D2399" s="193"/>
      <c r="E2399" s="234"/>
      <c r="F2399" s="234"/>
      <c r="G2399" s="193"/>
    </row>
    <row r="2400" spans="4:7" ht="14.4" x14ac:dyDescent="0.3">
      <c r="D2400" s="193"/>
      <c r="E2400" s="234"/>
      <c r="F2400" s="234"/>
      <c r="G2400" s="193"/>
    </row>
    <row r="2401" spans="4:7" ht="14.4" x14ac:dyDescent="0.3">
      <c r="D2401" s="193"/>
      <c r="E2401" s="234"/>
      <c r="F2401" s="234"/>
      <c r="G2401" s="193"/>
    </row>
    <row r="2402" spans="4:7" ht="14.4" x14ac:dyDescent="0.3">
      <c r="D2402" s="193"/>
      <c r="E2402" s="234"/>
      <c r="F2402" s="234"/>
      <c r="G2402" s="193"/>
    </row>
    <row r="2403" spans="4:7" ht="14.4" x14ac:dyDescent="0.3">
      <c r="D2403" s="193"/>
      <c r="E2403" s="234"/>
      <c r="F2403" s="234"/>
      <c r="G2403" s="193"/>
    </row>
    <row r="2404" spans="4:7" ht="14.4" x14ac:dyDescent="0.3">
      <c r="D2404" s="193"/>
      <c r="E2404" s="234"/>
      <c r="F2404" s="234"/>
      <c r="G2404" s="193"/>
    </row>
    <row r="2405" spans="4:7" ht="14.4" x14ac:dyDescent="0.3">
      <c r="D2405" s="193"/>
      <c r="E2405" s="234"/>
      <c r="F2405" s="234"/>
      <c r="G2405" s="193"/>
    </row>
    <row r="2406" spans="4:7" ht="14.4" x14ac:dyDescent="0.3">
      <c r="D2406" s="193"/>
      <c r="E2406" s="234"/>
      <c r="F2406" s="234"/>
      <c r="G2406" s="193"/>
    </row>
    <row r="2407" spans="4:7" ht="14.4" x14ac:dyDescent="0.3">
      <c r="D2407" s="193"/>
      <c r="E2407" s="234"/>
      <c r="F2407" s="234"/>
      <c r="G2407" s="193"/>
    </row>
    <row r="2408" spans="4:7" ht="14.4" x14ac:dyDescent="0.3">
      <c r="D2408" s="193"/>
      <c r="E2408" s="234"/>
      <c r="F2408" s="234"/>
      <c r="G2408" s="193"/>
    </row>
    <row r="2409" spans="4:7" ht="14.4" x14ac:dyDescent="0.3">
      <c r="D2409" s="193"/>
      <c r="E2409" s="234"/>
      <c r="F2409" s="234"/>
      <c r="G2409" s="193"/>
    </row>
    <row r="2410" spans="4:7" ht="14.4" x14ac:dyDescent="0.3">
      <c r="D2410" s="193"/>
      <c r="E2410" s="234"/>
      <c r="F2410" s="234"/>
      <c r="G2410" s="193"/>
    </row>
    <row r="2411" spans="4:7" ht="14.4" x14ac:dyDescent="0.3">
      <c r="D2411" s="193"/>
      <c r="E2411" s="234"/>
      <c r="F2411" s="234"/>
      <c r="G2411" s="193"/>
    </row>
    <row r="2412" spans="4:7" ht="14.4" x14ac:dyDescent="0.3">
      <c r="D2412" s="193"/>
      <c r="E2412" s="234"/>
      <c r="F2412" s="234"/>
      <c r="G2412" s="193"/>
    </row>
    <row r="2413" spans="4:7" ht="14.4" x14ac:dyDescent="0.3">
      <c r="D2413" s="193"/>
      <c r="E2413" s="234"/>
      <c r="F2413" s="234"/>
      <c r="G2413" s="193"/>
    </row>
    <row r="2414" spans="4:7" ht="14.4" x14ac:dyDescent="0.3">
      <c r="D2414" s="193"/>
      <c r="E2414" s="234"/>
      <c r="F2414" s="234"/>
      <c r="G2414" s="193"/>
    </row>
    <row r="2415" spans="4:7" ht="14.4" x14ac:dyDescent="0.3">
      <c r="D2415" s="193"/>
      <c r="E2415" s="234"/>
      <c r="F2415" s="234"/>
      <c r="G2415" s="193"/>
    </row>
    <row r="2416" spans="4:7" ht="14.4" x14ac:dyDescent="0.3">
      <c r="D2416" s="193"/>
      <c r="E2416" s="234"/>
      <c r="F2416" s="234"/>
      <c r="G2416" s="193"/>
    </row>
    <row r="2417" spans="4:7" ht="14.4" x14ac:dyDescent="0.3">
      <c r="D2417" s="193"/>
      <c r="E2417" s="234"/>
      <c r="F2417" s="234"/>
      <c r="G2417" s="193"/>
    </row>
    <row r="2418" spans="4:7" ht="14.4" x14ac:dyDescent="0.3">
      <c r="D2418" s="193"/>
      <c r="E2418" s="234"/>
      <c r="F2418" s="234"/>
      <c r="G2418" s="193"/>
    </row>
    <row r="2419" spans="4:7" ht="14.4" x14ac:dyDescent="0.3">
      <c r="D2419" s="193"/>
      <c r="E2419" s="234"/>
      <c r="F2419" s="234"/>
      <c r="G2419" s="193"/>
    </row>
    <row r="2420" spans="4:7" ht="14.4" x14ac:dyDescent="0.3">
      <c r="D2420" s="193"/>
      <c r="E2420" s="234"/>
      <c r="F2420" s="234"/>
      <c r="G2420" s="193"/>
    </row>
    <row r="2421" spans="4:7" ht="14.4" x14ac:dyDescent="0.3">
      <c r="D2421" s="193"/>
      <c r="E2421" s="234"/>
      <c r="F2421" s="234"/>
      <c r="G2421" s="193"/>
    </row>
    <row r="2422" spans="4:7" ht="14.4" x14ac:dyDescent="0.3">
      <c r="D2422" s="193"/>
      <c r="E2422" s="234"/>
      <c r="F2422" s="234"/>
      <c r="G2422" s="193"/>
    </row>
    <row r="2423" spans="4:7" ht="14.4" x14ac:dyDescent="0.3">
      <c r="D2423" s="193"/>
      <c r="E2423" s="234"/>
      <c r="F2423" s="234"/>
      <c r="G2423" s="193"/>
    </row>
    <row r="2424" spans="4:7" ht="14.4" x14ac:dyDescent="0.3">
      <c r="D2424" s="193"/>
      <c r="E2424" s="234"/>
      <c r="F2424" s="234"/>
      <c r="G2424" s="193"/>
    </row>
    <row r="2425" spans="4:7" ht="14.4" x14ac:dyDescent="0.3">
      <c r="D2425" s="193"/>
      <c r="E2425" s="234"/>
      <c r="F2425" s="234"/>
      <c r="G2425" s="193"/>
    </row>
    <row r="2426" spans="4:7" ht="14.4" x14ac:dyDescent="0.3">
      <c r="D2426" s="193"/>
      <c r="E2426" s="234"/>
      <c r="F2426" s="234"/>
      <c r="G2426" s="193"/>
    </row>
    <row r="2427" spans="4:7" ht="14.4" x14ac:dyDescent="0.3">
      <c r="D2427" s="193"/>
      <c r="E2427" s="234"/>
      <c r="F2427" s="234"/>
      <c r="G2427" s="193"/>
    </row>
    <row r="2428" spans="4:7" ht="14.4" x14ac:dyDescent="0.3">
      <c r="D2428" s="193"/>
      <c r="E2428" s="234"/>
      <c r="F2428" s="234"/>
      <c r="G2428" s="193"/>
    </row>
    <row r="2429" spans="4:7" ht="14.4" x14ac:dyDescent="0.3">
      <c r="D2429" s="193"/>
      <c r="E2429" s="234"/>
      <c r="F2429" s="234"/>
      <c r="G2429" s="193"/>
    </row>
    <row r="2430" spans="4:7" ht="14.4" x14ac:dyDescent="0.3">
      <c r="D2430" s="193"/>
      <c r="E2430" s="234"/>
      <c r="F2430" s="234"/>
      <c r="G2430" s="193"/>
    </row>
    <row r="2431" spans="4:7" ht="14.4" x14ac:dyDescent="0.3">
      <c r="D2431" s="193"/>
      <c r="E2431" s="234"/>
      <c r="F2431" s="234"/>
      <c r="G2431" s="193"/>
    </row>
    <row r="2432" spans="4:7" ht="14.4" x14ac:dyDescent="0.3">
      <c r="D2432" s="193"/>
      <c r="E2432" s="234"/>
      <c r="F2432" s="234"/>
      <c r="G2432" s="193"/>
    </row>
    <row r="2433" spans="4:7" ht="14.4" x14ac:dyDescent="0.3">
      <c r="D2433" s="193"/>
      <c r="E2433" s="234"/>
      <c r="F2433" s="234"/>
      <c r="G2433" s="193"/>
    </row>
    <row r="2434" spans="4:7" ht="14.4" x14ac:dyDescent="0.3">
      <c r="D2434" s="193"/>
      <c r="E2434" s="234"/>
      <c r="F2434" s="234"/>
      <c r="G2434" s="193"/>
    </row>
    <row r="2435" spans="4:7" ht="14.4" x14ac:dyDescent="0.3">
      <c r="D2435" s="193"/>
      <c r="E2435" s="234"/>
      <c r="F2435" s="234"/>
      <c r="G2435" s="193"/>
    </row>
    <row r="2436" spans="4:7" ht="14.4" x14ac:dyDescent="0.3">
      <c r="D2436" s="193"/>
      <c r="E2436" s="234"/>
      <c r="F2436" s="234"/>
      <c r="G2436" s="193"/>
    </row>
    <row r="2437" spans="4:7" ht="14.4" x14ac:dyDescent="0.3">
      <c r="D2437" s="193"/>
      <c r="E2437" s="234"/>
      <c r="F2437" s="234"/>
      <c r="G2437" s="193"/>
    </row>
    <row r="2438" spans="4:7" ht="14.4" x14ac:dyDescent="0.3">
      <c r="D2438" s="193"/>
      <c r="E2438" s="234"/>
      <c r="F2438" s="234"/>
      <c r="G2438" s="193"/>
    </row>
    <row r="2439" spans="4:7" ht="14.4" x14ac:dyDescent="0.3">
      <c r="D2439" s="193"/>
      <c r="E2439" s="234"/>
      <c r="F2439" s="234"/>
      <c r="G2439" s="193"/>
    </row>
    <row r="2440" spans="4:7" ht="14.4" x14ac:dyDescent="0.3">
      <c r="D2440" s="193"/>
      <c r="E2440" s="234"/>
      <c r="F2440" s="234"/>
      <c r="G2440" s="193"/>
    </row>
    <row r="2441" spans="4:7" ht="14.4" x14ac:dyDescent="0.3">
      <c r="D2441" s="193"/>
      <c r="E2441" s="234"/>
      <c r="F2441" s="234"/>
      <c r="G2441" s="193"/>
    </row>
    <row r="2442" spans="4:7" ht="14.4" x14ac:dyDescent="0.3">
      <c r="D2442" s="193"/>
      <c r="E2442" s="234"/>
      <c r="F2442" s="234"/>
      <c r="G2442" s="193"/>
    </row>
    <row r="2443" spans="4:7" ht="14.4" x14ac:dyDescent="0.3">
      <c r="D2443" s="193"/>
      <c r="E2443" s="234"/>
      <c r="F2443" s="234"/>
      <c r="G2443" s="193"/>
    </row>
    <row r="2444" spans="4:7" ht="14.4" x14ac:dyDescent="0.3">
      <c r="D2444" s="193"/>
      <c r="E2444" s="234"/>
      <c r="F2444" s="234"/>
      <c r="G2444" s="193"/>
    </row>
    <row r="2445" spans="4:7" ht="14.4" x14ac:dyDescent="0.3">
      <c r="D2445" s="193"/>
      <c r="E2445" s="234"/>
      <c r="F2445" s="234"/>
      <c r="G2445" s="193"/>
    </row>
    <row r="2446" spans="4:7" ht="14.4" x14ac:dyDescent="0.3">
      <c r="D2446" s="193"/>
      <c r="E2446" s="234"/>
      <c r="F2446" s="234"/>
      <c r="G2446" s="193"/>
    </row>
    <row r="2447" spans="4:7" ht="14.4" x14ac:dyDescent="0.3">
      <c r="D2447" s="193"/>
      <c r="E2447" s="234"/>
      <c r="F2447" s="234"/>
      <c r="G2447" s="193"/>
    </row>
    <row r="2448" spans="4:7" ht="14.4" x14ac:dyDescent="0.3">
      <c r="D2448" s="193"/>
      <c r="E2448" s="234"/>
      <c r="F2448" s="234"/>
      <c r="G2448" s="193"/>
    </row>
    <row r="2449" spans="4:7" ht="14.4" x14ac:dyDescent="0.3">
      <c r="D2449" s="193"/>
      <c r="E2449" s="234"/>
      <c r="F2449" s="234"/>
      <c r="G2449" s="193"/>
    </row>
    <row r="2450" spans="4:7" ht="14.4" x14ac:dyDescent="0.3">
      <c r="D2450" s="193"/>
      <c r="E2450" s="234"/>
      <c r="F2450" s="234"/>
      <c r="G2450" s="193"/>
    </row>
    <row r="2451" spans="4:7" ht="14.4" x14ac:dyDescent="0.3">
      <c r="D2451" s="193"/>
      <c r="E2451" s="234"/>
      <c r="F2451" s="234"/>
      <c r="G2451" s="193"/>
    </row>
    <row r="2452" spans="4:7" ht="14.4" x14ac:dyDescent="0.3">
      <c r="D2452" s="193"/>
      <c r="E2452" s="234"/>
      <c r="F2452" s="234"/>
      <c r="G2452" s="193"/>
    </row>
    <row r="2453" spans="4:7" ht="14.4" x14ac:dyDescent="0.3">
      <c r="D2453" s="193"/>
      <c r="E2453" s="234"/>
      <c r="F2453" s="234"/>
      <c r="G2453" s="193"/>
    </row>
    <row r="2454" spans="4:7" ht="14.4" x14ac:dyDescent="0.3">
      <c r="D2454" s="193"/>
      <c r="E2454" s="234"/>
      <c r="F2454" s="234"/>
      <c r="G2454" s="193"/>
    </row>
    <row r="2455" spans="4:7" ht="14.4" x14ac:dyDescent="0.3">
      <c r="D2455" s="193"/>
      <c r="E2455" s="234"/>
      <c r="F2455" s="234"/>
      <c r="G2455" s="193"/>
    </row>
    <row r="2456" spans="4:7" ht="14.4" x14ac:dyDescent="0.3">
      <c r="D2456" s="193"/>
      <c r="E2456" s="234"/>
      <c r="F2456" s="234"/>
      <c r="G2456" s="193"/>
    </row>
    <row r="2457" spans="4:7" ht="14.4" x14ac:dyDescent="0.3">
      <c r="D2457" s="193"/>
      <c r="E2457" s="234"/>
      <c r="F2457" s="234"/>
      <c r="G2457" s="193"/>
    </row>
    <row r="2458" spans="4:7" ht="14.4" x14ac:dyDescent="0.3">
      <c r="D2458" s="193"/>
      <c r="E2458" s="234"/>
      <c r="F2458" s="234"/>
      <c r="G2458" s="193"/>
    </row>
    <row r="2459" spans="4:7" ht="14.4" x14ac:dyDescent="0.3">
      <c r="D2459" s="193"/>
      <c r="E2459" s="234"/>
      <c r="F2459" s="234"/>
      <c r="G2459" s="193"/>
    </row>
    <row r="2460" spans="4:7" ht="14.4" x14ac:dyDescent="0.3">
      <c r="D2460" s="193"/>
      <c r="E2460" s="234"/>
      <c r="F2460" s="234"/>
      <c r="G2460" s="193"/>
    </row>
    <row r="2461" spans="4:7" ht="14.4" x14ac:dyDescent="0.3">
      <c r="D2461" s="193"/>
      <c r="E2461" s="234"/>
      <c r="F2461" s="234"/>
      <c r="G2461" s="193"/>
    </row>
    <row r="2462" spans="4:7" ht="14.4" x14ac:dyDescent="0.3">
      <c r="D2462" s="193"/>
      <c r="E2462" s="234"/>
      <c r="F2462" s="234"/>
      <c r="G2462" s="193"/>
    </row>
    <row r="2463" spans="4:7" ht="14.4" x14ac:dyDescent="0.3">
      <c r="D2463" s="193"/>
      <c r="E2463" s="234"/>
      <c r="F2463" s="234"/>
      <c r="G2463" s="193"/>
    </row>
    <row r="2464" spans="4:7" ht="14.4" x14ac:dyDescent="0.3">
      <c r="D2464" s="193"/>
      <c r="E2464" s="234"/>
      <c r="F2464" s="234"/>
      <c r="G2464" s="193"/>
    </row>
    <row r="2465" spans="4:7" ht="14.4" x14ac:dyDescent="0.3">
      <c r="D2465" s="193"/>
      <c r="E2465" s="234"/>
      <c r="F2465" s="234"/>
      <c r="G2465" s="193"/>
    </row>
    <row r="2466" spans="4:7" ht="14.4" x14ac:dyDescent="0.3">
      <c r="D2466" s="193"/>
      <c r="E2466" s="234"/>
      <c r="F2466" s="234"/>
      <c r="G2466" s="193"/>
    </row>
    <row r="2467" spans="4:7" ht="14.4" x14ac:dyDescent="0.3">
      <c r="D2467" s="193"/>
      <c r="E2467" s="234"/>
      <c r="F2467" s="234"/>
      <c r="G2467" s="193"/>
    </row>
    <row r="2468" spans="4:7" ht="14.4" x14ac:dyDescent="0.3">
      <c r="D2468" s="193"/>
      <c r="E2468" s="234"/>
      <c r="F2468" s="234"/>
      <c r="G2468" s="193"/>
    </row>
    <row r="2469" spans="4:7" ht="14.4" x14ac:dyDescent="0.3">
      <c r="D2469" s="193"/>
      <c r="E2469" s="234"/>
      <c r="F2469" s="234"/>
      <c r="G2469" s="193"/>
    </row>
    <row r="2470" spans="4:7" ht="14.4" x14ac:dyDescent="0.3">
      <c r="D2470" s="193"/>
      <c r="E2470" s="234"/>
      <c r="F2470" s="234"/>
      <c r="G2470" s="193"/>
    </row>
    <row r="2471" spans="4:7" ht="14.4" x14ac:dyDescent="0.3">
      <c r="D2471" s="193"/>
      <c r="E2471" s="234"/>
      <c r="F2471" s="234"/>
      <c r="G2471" s="193"/>
    </row>
    <row r="2472" spans="4:7" ht="14.4" x14ac:dyDescent="0.3">
      <c r="D2472" s="193"/>
      <c r="E2472" s="234"/>
      <c r="F2472" s="234"/>
      <c r="G2472" s="193"/>
    </row>
    <row r="2473" spans="4:7" ht="14.4" x14ac:dyDescent="0.3">
      <c r="D2473" s="193"/>
      <c r="E2473" s="234"/>
      <c r="F2473" s="234"/>
      <c r="G2473" s="193"/>
    </row>
    <row r="2474" spans="4:7" ht="14.4" x14ac:dyDescent="0.3">
      <c r="D2474" s="193"/>
      <c r="E2474" s="234"/>
      <c r="F2474" s="234"/>
      <c r="G2474" s="193"/>
    </row>
    <row r="2475" spans="4:7" ht="14.4" x14ac:dyDescent="0.3">
      <c r="D2475" s="193"/>
      <c r="E2475" s="234"/>
      <c r="F2475" s="234"/>
      <c r="G2475" s="193"/>
    </row>
    <row r="2476" spans="4:7" ht="14.4" x14ac:dyDescent="0.3">
      <c r="D2476" s="193"/>
      <c r="E2476" s="234"/>
      <c r="F2476" s="234"/>
      <c r="G2476" s="193"/>
    </row>
    <row r="2477" spans="4:7" ht="14.4" x14ac:dyDescent="0.3">
      <c r="D2477" s="193"/>
      <c r="E2477" s="234"/>
      <c r="F2477" s="234"/>
      <c r="G2477" s="193"/>
    </row>
    <row r="2478" spans="4:7" ht="14.4" x14ac:dyDescent="0.3">
      <c r="D2478" s="193"/>
      <c r="E2478" s="234"/>
      <c r="F2478" s="234"/>
      <c r="G2478" s="193"/>
    </row>
    <row r="2479" spans="4:7" ht="14.4" x14ac:dyDescent="0.3">
      <c r="D2479" s="193"/>
      <c r="E2479" s="234"/>
      <c r="F2479" s="234"/>
      <c r="G2479" s="193"/>
    </row>
    <row r="2480" spans="4:7" ht="14.4" x14ac:dyDescent="0.3">
      <c r="D2480" s="193"/>
      <c r="E2480" s="234"/>
      <c r="F2480" s="234"/>
      <c r="G2480" s="193"/>
    </row>
    <row r="2481" spans="4:7" ht="14.4" x14ac:dyDescent="0.3">
      <c r="D2481" s="193"/>
      <c r="E2481" s="234"/>
      <c r="F2481" s="234"/>
      <c r="G2481" s="193"/>
    </row>
    <row r="2482" spans="4:7" ht="14.4" x14ac:dyDescent="0.3">
      <c r="D2482" s="193"/>
      <c r="E2482" s="234"/>
      <c r="F2482" s="234"/>
      <c r="G2482" s="193"/>
    </row>
    <row r="2483" spans="4:7" ht="14.4" x14ac:dyDescent="0.3">
      <c r="D2483" s="193"/>
      <c r="E2483" s="234"/>
      <c r="F2483" s="234"/>
      <c r="G2483" s="193"/>
    </row>
    <row r="2484" spans="4:7" ht="14.4" x14ac:dyDescent="0.3">
      <c r="D2484" s="193"/>
      <c r="E2484" s="234"/>
      <c r="F2484" s="234"/>
      <c r="G2484" s="193"/>
    </row>
    <row r="2485" spans="4:7" ht="14.4" x14ac:dyDescent="0.3">
      <c r="D2485" s="193"/>
      <c r="E2485" s="234"/>
      <c r="F2485" s="234"/>
      <c r="G2485" s="193"/>
    </row>
    <row r="2486" spans="4:7" ht="14.4" x14ac:dyDescent="0.3">
      <c r="D2486" s="193"/>
      <c r="E2486" s="234"/>
      <c r="F2486" s="234"/>
      <c r="G2486" s="193"/>
    </row>
    <row r="2487" spans="4:7" ht="14.4" x14ac:dyDescent="0.3">
      <c r="D2487" s="193"/>
      <c r="E2487" s="234"/>
      <c r="F2487" s="234"/>
      <c r="G2487" s="193"/>
    </row>
    <row r="2488" spans="4:7" ht="14.4" x14ac:dyDescent="0.3">
      <c r="D2488" s="193"/>
      <c r="E2488" s="234"/>
      <c r="F2488" s="234"/>
      <c r="G2488" s="193"/>
    </row>
    <row r="2489" spans="4:7" ht="14.4" x14ac:dyDescent="0.3">
      <c r="D2489" s="193"/>
      <c r="E2489" s="234"/>
      <c r="F2489" s="234"/>
      <c r="G2489" s="193"/>
    </row>
    <row r="2490" spans="4:7" ht="14.4" x14ac:dyDescent="0.3">
      <c r="D2490" s="193"/>
      <c r="E2490" s="234"/>
      <c r="F2490" s="234"/>
      <c r="G2490" s="193"/>
    </row>
    <row r="2491" spans="4:7" ht="14.4" x14ac:dyDescent="0.3">
      <c r="D2491" s="193"/>
      <c r="E2491" s="234"/>
      <c r="F2491" s="234"/>
      <c r="G2491" s="193"/>
    </row>
    <row r="2492" spans="4:7" ht="14.4" x14ac:dyDescent="0.3">
      <c r="D2492" s="193"/>
      <c r="E2492" s="234"/>
      <c r="F2492" s="234"/>
      <c r="G2492" s="193"/>
    </row>
    <row r="2493" spans="4:7" ht="14.4" x14ac:dyDescent="0.3">
      <c r="D2493" s="193"/>
      <c r="E2493" s="234"/>
      <c r="F2493" s="234"/>
      <c r="G2493" s="193"/>
    </row>
    <row r="2494" spans="4:7" ht="14.4" x14ac:dyDescent="0.3">
      <c r="D2494" s="193"/>
      <c r="E2494" s="234"/>
      <c r="F2494" s="234"/>
      <c r="G2494" s="193"/>
    </row>
    <row r="2495" spans="4:7" ht="14.4" x14ac:dyDescent="0.3">
      <c r="D2495" s="193"/>
      <c r="E2495" s="234"/>
      <c r="F2495" s="234"/>
      <c r="G2495" s="193"/>
    </row>
    <row r="2496" spans="4:7" ht="14.4" x14ac:dyDescent="0.3">
      <c r="D2496" s="193"/>
      <c r="E2496" s="234"/>
      <c r="F2496" s="234"/>
      <c r="G2496" s="193"/>
    </row>
    <row r="2497" spans="4:7" ht="14.4" x14ac:dyDescent="0.3">
      <c r="D2497" s="193"/>
      <c r="E2497" s="234"/>
      <c r="F2497" s="234"/>
      <c r="G2497" s="193"/>
    </row>
    <row r="2498" spans="4:7" ht="14.4" x14ac:dyDescent="0.3">
      <c r="D2498" s="193"/>
      <c r="E2498" s="234"/>
      <c r="F2498" s="234"/>
      <c r="G2498" s="193"/>
    </row>
    <row r="2499" spans="4:7" ht="14.4" x14ac:dyDescent="0.3">
      <c r="D2499" s="193"/>
      <c r="E2499" s="234"/>
      <c r="F2499" s="234"/>
      <c r="G2499" s="193"/>
    </row>
    <row r="2500" spans="4:7" ht="14.4" x14ac:dyDescent="0.3">
      <c r="D2500" s="193"/>
      <c r="E2500" s="234"/>
      <c r="F2500" s="234"/>
      <c r="G2500" s="193"/>
    </row>
    <row r="2501" spans="4:7" ht="14.4" x14ac:dyDescent="0.3">
      <c r="D2501" s="193"/>
      <c r="E2501" s="234"/>
      <c r="F2501" s="234"/>
      <c r="G2501" s="193"/>
    </row>
    <row r="2502" spans="4:7" ht="14.4" x14ac:dyDescent="0.3">
      <c r="D2502" s="193"/>
      <c r="E2502" s="234"/>
      <c r="F2502" s="234"/>
      <c r="G2502" s="193"/>
    </row>
    <row r="2503" spans="4:7" ht="14.4" x14ac:dyDescent="0.3">
      <c r="D2503" s="193"/>
      <c r="E2503" s="234"/>
      <c r="F2503" s="234"/>
      <c r="G2503" s="193"/>
    </row>
    <row r="2504" spans="4:7" ht="14.4" x14ac:dyDescent="0.3">
      <c r="D2504" s="193"/>
      <c r="E2504" s="234"/>
      <c r="F2504" s="234"/>
      <c r="G2504" s="193"/>
    </row>
    <row r="2505" spans="4:7" ht="14.4" x14ac:dyDescent="0.3">
      <c r="D2505" s="193"/>
      <c r="E2505" s="234"/>
      <c r="F2505" s="234"/>
      <c r="G2505" s="193"/>
    </row>
    <row r="2506" spans="4:7" ht="14.4" x14ac:dyDescent="0.3">
      <c r="D2506" s="193"/>
      <c r="E2506" s="234"/>
      <c r="F2506" s="234"/>
      <c r="G2506" s="193"/>
    </row>
    <row r="2507" spans="4:7" ht="14.4" x14ac:dyDescent="0.3">
      <c r="D2507" s="193"/>
      <c r="E2507" s="234"/>
      <c r="F2507" s="234"/>
      <c r="G2507" s="193"/>
    </row>
    <row r="2508" spans="4:7" ht="14.4" x14ac:dyDescent="0.3">
      <c r="D2508" s="193"/>
      <c r="E2508" s="234"/>
      <c r="F2508" s="234"/>
      <c r="G2508" s="193"/>
    </row>
    <row r="2509" spans="4:7" ht="14.4" x14ac:dyDescent="0.3">
      <c r="D2509" s="193"/>
      <c r="E2509" s="234"/>
      <c r="F2509" s="234"/>
      <c r="G2509" s="193"/>
    </row>
    <row r="2510" spans="4:7" ht="14.4" x14ac:dyDescent="0.3">
      <c r="D2510" s="193"/>
      <c r="E2510" s="234"/>
      <c r="F2510" s="234"/>
      <c r="G2510" s="193"/>
    </row>
    <row r="2511" spans="4:7" ht="14.4" x14ac:dyDescent="0.3">
      <c r="D2511" s="193"/>
      <c r="E2511" s="234"/>
      <c r="F2511" s="234"/>
      <c r="G2511" s="193"/>
    </row>
    <row r="2512" spans="4:7" ht="14.4" x14ac:dyDescent="0.3">
      <c r="D2512" s="193"/>
      <c r="E2512" s="234"/>
      <c r="F2512" s="234"/>
      <c r="G2512" s="193"/>
    </row>
    <row r="2513" spans="4:7" ht="14.4" x14ac:dyDescent="0.3">
      <c r="D2513" s="193"/>
      <c r="E2513" s="234"/>
      <c r="F2513" s="234"/>
      <c r="G2513" s="193"/>
    </row>
    <row r="2514" spans="4:7" ht="14.4" x14ac:dyDescent="0.3">
      <c r="D2514" s="193"/>
      <c r="E2514" s="234"/>
      <c r="F2514" s="234"/>
      <c r="G2514" s="193"/>
    </row>
    <row r="2515" spans="4:7" ht="14.4" x14ac:dyDescent="0.3">
      <c r="D2515" s="193"/>
      <c r="E2515" s="234"/>
      <c r="F2515" s="234"/>
      <c r="G2515" s="193"/>
    </row>
    <row r="2516" spans="4:7" ht="14.4" x14ac:dyDescent="0.3">
      <c r="D2516" s="193"/>
      <c r="E2516" s="234"/>
      <c r="F2516" s="234"/>
      <c r="G2516" s="193"/>
    </row>
    <row r="2517" spans="4:7" ht="14.4" x14ac:dyDescent="0.3">
      <c r="D2517" s="193"/>
      <c r="E2517" s="234"/>
      <c r="F2517" s="234"/>
      <c r="G2517" s="193"/>
    </row>
    <row r="2518" spans="4:7" ht="14.4" x14ac:dyDescent="0.3">
      <c r="D2518" s="193"/>
      <c r="E2518" s="234"/>
      <c r="F2518" s="234"/>
      <c r="G2518" s="193"/>
    </row>
    <row r="2519" spans="4:7" ht="14.4" x14ac:dyDescent="0.3">
      <c r="D2519" s="193"/>
      <c r="E2519" s="234"/>
      <c r="F2519" s="234"/>
      <c r="G2519" s="193"/>
    </row>
    <row r="2520" spans="4:7" ht="14.4" x14ac:dyDescent="0.3">
      <c r="D2520" s="193"/>
      <c r="E2520" s="234"/>
      <c r="F2520" s="234"/>
      <c r="G2520" s="193"/>
    </row>
    <row r="2521" spans="4:7" ht="14.4" x14ac:dyDescent="0.3">
      <c r="D2521" s="193"/>
      <c r="E2521" s="234"/>
      <c r="F2521" s="234"/>
      <c r="G2521" s="193"/>
    </row>
    <row r="2522" spans="4:7" ht="14.4" x14ac:dyDescent="0.3">
      <c r="D2522" s="193"/>
      <c r="E2522" s="234"/>
      <c r="F2522" s="234"/>
      <c r="G2522" s="193"/>
    </row>
    <row r="2523" spans="4:7" ht="14.4" x14ac:dyDescent="0.3">
      <c r="D2523" s="193"/>
      <c r="E2523" s="234"/>
      <c r="F2523" s="234"/>
      <c r="G2523" s="193"/>
    </row>
    <row r="2524" spans="4:7" ht="14.4" x14ac:dyDescent="0.3">
      <c r="D2524" s="193"/>
      <c r="E2524" s="234"/>
      <c r="F2524" s="234"/>
      <c r="G2524" s="193"/>
    </row>
    <row r="2525" spans="4:7" ht="14.4" x14ac:dyDescent="0.3">
      <c r="D2525" s="193"/>
      <c r="E2525" s="234"/>
      <c r="F2525" s="234"/>
      <c r="G2525" s="193"/>
    </row>
    <row r="2526" spans="4:7" ht="14.4" x14ac:dyDescent="0.3">
      <c r="D2526" s="193"/>
      <c r="E2526" s="234"/>
      <c r="F2526" s="234"/>
      <c r="G2526" s="193"/>
    </row>
    <row r="2527" spans="4:7" ht="14.4" x14ac:dyDescent="0.3">
      <c r="D2527" s="193"/>
      <c r="E2527" s="234"/>
      <c r="F2527" s="234"/>
      <c r="G2527" s="193"/>
    </row>
    <row r="2528" spans="4:7" ht="14.4" x14ac:dyDescent="0.3">
      <c r="D2528" s="193"/>
      <c r="E2528" s="234"/>
      <c r="F2528" s="234"/>
      <c r="G2528" s="193"/>
    </row>
    <row r="2529" spans="4:7" ht="14.4" x14ac:dyDescent="0.3">
      <c r="D2529" s="193"/>
      <c r="E2529" s="234"/>
      <c r="F2529" s="234"/>
      <c r="G2529" s="193"/>
    </row>
    <row r="2530" spans="4:7" ht="14.4" x14ac:dyDescent="0.3">
      <c r="D2530" s="193"/>
      <c r="E2530" s="234"/>
      <c r="F2530" s="234"/>
      <c r="G2530" s="193"/>
    </row>
    <row r="2531" spans="4:7" ht="14.4" x14ac:dyDescent="0.3">
      <c r="D2531" s="193"/>
      <c r="E2531" s="234"/>
      <c r="F2531" s="234"/>
      <c r="G2531" s="193"/>
    </row>
    <row r="2532" spans="4:7" ht="14.4" x14ac:dyDescent="0.3">
      <c r="D2532" s="193"/>
      <c r="E2532" s="234"/>
      <c r="F2532" s="234"/>
      <c r="G2532" s="193"/>
    </row>
    <row r="2533" spans="4:7" ht="14.4" x14ac:dyDescent="0.3">
      <c r="D2533" s="193"/>
      <c r="E2533" s="234"/>
      <c r="F2533" s="234"/>
      <c r="G2533" s="193"/>
    </row>
    <row r="2534" spans="4:7" ht="14.4" x14ac:dyDescent="0.3">
      <c r="D2534" s="193"/>
      <c r="E2534" s="234"/>
      <c r="F2534" s="234"/>
      <c r="G2534" s="193"/>
    </row>
    <row r="2535" spans="4:7" ht="14.4" x14ac:dyDescent="0.3">
      <c r="D2535" s="193"/>
      <c r="E2535" s="234"/>
      <c r="F2535" s="234"/>
      <c r="G2535" s="193"/>
    </row>
    <row r="2536" spans="4:7" ht="14.4" x14ac:dyDescent="0.3">
      <c r="D2536" s="193"/>
      <c r="E2536" s="234"/>
      <c r="F2536" s="234"/>
      <c r="G2536" s="193"/>
    </row>
    <row r="2537" spans="4:7" ht="14.4" x14ac:dyDescent="0.3">
      <c r="D2537" s="193"/>
      <c r="E2537" s="234"/>
      <c r="F2537" s="234"/>
      <c r="G2537" s="193"/>
    </row>
    <row r="2538" spans="4:7" ht="14.4" x14ac:dyDescent="0.3">
      <c r="D2538" s="193"/>
      <c r="E2538" s="234"/>
      <c r="F2538" s="234"/>
      <c r="G2538" s="193"/>
    </row>
    <row r="2539" spans="4:7" ht="14.4" x14ac:dyDescent="0.3">
      <c r="D2539" s="193"/>
      <c r="E2539" s="234"/>
      <c r="F2539" s="234"/>
      <c r="G2539" s="193"/>
    </row>
    <row r="2540" spans="4:7" ht="14.4" x14ac:dyDescent="0.3">
      <c r="D2540" s="193"/>
      <c r="E2540" s="234"/>
      <c r="F2540" s="234"/>
      <c r="G2540" s="193"/>
    </row>
    <row r="2541" spans="4:7" ht="14.4" x14ac:dyDescent="0.3">
      <c r="D2541" s="193"/>
      <c r="E2541" s="234"/>
      <c r="F2541" s="234"/>
      <c r="G2541" s="193"/>
    </row>
    <row r="2542" spans="4:7" ht="14.4" x14ac:dyDescent="0.3">
      <c r="D2542" s="193"/>
      <c r="E2542" s="234"/>
      <c r="F2542" s="234"/>
      <c r="G2542" s="193"/>
    </row>
    <row r="2543" spans="4:7" ht="14.4" x14ac:dyDescent="0.3">
      <c r="D2543" s="193"/>
      <c r="E2543" s="234"/>
      <c r="F2543" s="234"/>
      <c r="G2543" s="193"/>
    </row>
    <row r="2544" spans="4:7" ht="14.4" x14ac:dyDescent="0.3">
      <c r="D2544" s="193"/>
      <c r="E2544" s="234"/>
      <c r="F2544" s="234"/>
      <c r="G2544" s="193"/>
    </row>
    <row r="2545" spans="4:7" ht="14.4" x14ac:dyDescent="0.3">
      <c r="D2545" s="193"/>
      <c r="E2545" s="234"/>
      <c r="F2545" s="234"/>
      <c r="G2545" s="193"/>
    </row>
    <row r="2546" spans="4:7" ht="14.4" x14ac:dyDescent="0.3">
      <c r="D2546" s="193"/>
      <c r="E2546" s="234"/>
      <c r="F2546" s="234"/>
      <c r="G2546" s="193"/>
    </row>
    <row r="2547" spans="4:7" ht="14.4" x14ac:dyDescent="0.3">
      <c r="D2547" s="193"/>
      <c r="E2547" s="234"/>
      <c r="F2547" s="234"/>
      <c r="G2547" s="193"/>
    </row>
    <row r="2548" spans="4:7" ht="14.4" x14ac:dyDescent="0.3">
      <c r="D2548" s="193"/>
      <c r="E2548" s="234"/>
      <c r="F2548" s="234"/>
      <c r="G2548" s="193"/>
    </row>
    <row r="2549" spans="4:7" ht="14.4" x14ac:dyDescent="0.3">
      <c r="D2549" s="193"/>
      <c r="E2549" s="234"/>
      <c r="F2549" s="234"/>
      <c r="G2549" s="193"/>
    </row>
    <row r="2550" spans="4:7" ht="14.4" x14ac:dyDescent="0.3">
      <c r="D2550" s="193"/>
      <c r="E2550" s="234"/>
      <c r="F2550" s="234"/>
      <c r="G2550" s="193"/>
    </row>
    <row r="2551" spans="4:7" ht="14.4" x14ac:dyDescent="0.3">
      <c r="D2551" s="193"/>
      <c r="E2551" s="234"/>
      <c r="F2551" s="234"/>
      <c r="G2551" s="193"/>
    </row>
    <row r="2552" spans="4:7" ht="14.4" x14ac:dyDescent="0.3">
      <c r="D2552" s="193"/>
      <c r="E2552" s="234"/>
      <c r="F2552" s="234"/>
      <c r="G2552" s="193"/>
    </row>
    <row r="2553" spans="4:7" ht="14.4" x14ac:dyDescent="0.3">
      <c r="D2553" s="193"/>
      <c r="E2553" s="234"/>
      <c r="F2553" s="234"/>
      <c r="G2553" s="193"/>
    </row>
    <row r="2554" spans="4:7" ht="14.4" x14ac:dyDescent="0.3">
      <c r="D2554" s="193"/>
      <c r="E2554" s="234"/>
      <c r="F2554" s="234"/>
      <c r="G2554" s="193"/>
    </row>
    <row r="2555" spans="4:7" ht="14.4" x14ac:dyDescent="0.3">
      <c r="D2555" s="193"/>
      <c r="E2555" s="234"/>
      <c r="F2555" s="234"/>
      <c r="G2555" s="193"/>
    </row>
    <row r="2556" spans="4:7" ht="14.4" x14ac:dyDescent="0.3">
      <c r="D2556" s="193"/>
      <c r="E2556" s="234"/>
      <c r="F2556" s="234"/>
      <c r="G2556" s="193"/>
    </row>
    <row r="2557" spans="4:7" ht="14.4" x14ac:dyDescent="0.3">
      <c r="D2557" s="193"/>
      <c r="E2557" s="234"/>
      <c r="F2557" s="234"/>
      <c r="G2557" s="193"/>
    </row>
    <row r="2558" spans="4:7" ht="14.4" x14ac:dyDescent="0.3">
      <c r="D2558" s="193"/>
      <c r="E2558" s="234"/>
      <c r="F2558" s="234"/>
      <c r="G2558" s="193"/>
    </row>
    <row r="2559" spans="4:7" ht="14.4" x14ac:dyDescent="0.3">
      <c r="D2559" s="193"/>
      <c r="E2559" s="234"/>
      <c r="F2559" s="234"/>
      <c r="G2559" s="193"/>
    </row>
    <row r="2560" spans="4:7" ht="14.4" x14ac:dyDescent="0.3">
      <c r="D2560" s="193"/>
      <c r="E2560" s="234"/>
      <c r="F2560" s="234"/>
      <c r="G2560" s="193"/>
    </row>
    <row r="2561" spans="4:7" ht="14.4" x14ac:dyDescent="0.3">
      <c r="D2561" s="193"/>
      <c r="E2561" s="234"/>
      <c r="F2561" s="234"/>
      <c r="G2561" s="193"/>
    </row>
    <row r="2562" spans="4:7" ht="14.4" x14ac:dyDescent="0.3">
      <c r="D2562" s="193"/>
      <c r="E2562" s="234"/>
      <c r="F2562" s="234"/>
      <c r="G2562" s="193"/>
    </row>
    <row r="2563" spans="4:7" ht="14.4" x14ac:dyDescent="0.3">
      <c r="D2563" s="193"/>
      <c r="E2563" s="234"/>
      <c r="F2563" s="234"/>
      <c r="G2563" s="193"/>
    </row>
    <row r="2564" spans="4:7" ht="14.4" x14ac:dyDescent="0.3">
      <c r="D2564" s="193"/>
      <c r="E2564" s="234"/>
      <c r="F2564" s="234"/>
      <c r="G2564" s="193"/>
    </row>
    <row r="2565" spans="4:7" ht="14.4" x14ac:dyDescent="0.3">
      <c r="D2565" s="193"/>
      <c r="E2565" s="234"/>
      <c r="F2565" s="234"/>
      <c r="G2565" s="193"/>
    </row>
    <row r="2566" spans="4:7" ht="14.4" x14ac:dyDescent="0.3">
      <c r="D2566" s="193"/>
      <c r="E2566" s="234"/>
      <c r="F2566" s="234"/>
      <c r="G2566" s="193"/>
    </row>
    <row r="2567" spans="4:7" ht="14.4" x14ac:dyDescent="0.3">
      <c r="D2567" s="193"/>
      <c r="E2567" s="234"/>
      <c r="F2567" s="234"/>
      <c r="G2567" s="193"/>
    </row>
    <row r="2568" spans="4:7" ht="14.4" x14ac:dyDescent="0.3">
      <c r="D2568" s="193"/>
      <c r="E2568" s="234"/>
      <c r="F2568" s="234"/>
      <c r="G2568" s="193"/>
    </row>
    <row r="2569" spans="4:7" ht="14.4" x14ac:dyDescent="0.3">
      <c r="D2569" s="193"/>
      <c r="E2569" s="234"/>
      <c r="F2569" s="234"/>
      <c r="G2569" s="193"/>
    </row>
    <row r="2570" spans="4:7" ht="14.4" x14ac:dyDescent="0.3">
      <c r="D2570" s="193"/>
      <c r="E2570" s="234"/>
      <c r="F2570" s="234"/>
      <c r="G2570" s="193"/>
    </row>
    <row r="2571" spans="4:7" ht="14.4" x14ac:dyDescent="0.3">
      <c r="D2571" s="193"/>
      <c r="E2571" s="234"/>
      <c r="F2571" s="234"/>
      <c r="G2571" s="193"/>
    </row>
    <row r="2572" spans="4:7" ht="14.4" x14ac:dyDescent="0.3">
      <c r="D2572" s="193"/>
      <c r="E2572" s="234"/>
      <c r="F2572" s="234"/>
      <c r="G2572" s="193"/>
    </row>
    <row r="2573" spans="4:7" ht="14.4" x14ac:dyDescent="0.3">
      <c r="D2573" s="193"/>
      <c r="E2573" s="234"/>
      <c r="F2573" s="234"/>
      <c r="G2573" s="193"/>
    </row>
    <row r="2574" spans="4:7" ht="14.4" x14ac:dyDescent="0.3">
      <c r="D2574" s="193"/>
      <c r="E2574" s="234"/>
      <c r="F2574" s="234"/>
      <c r="G2574" s="193"/>
    </row>
    <row r="2575" spans="4:7" ht="14.4" x14ac:dyDescent="0.3">
      <c r="D2575" s="193"/>
      <c r="E2575" s="234"/>
      <c r="F2575" s="234"/>
      <c r="G2575" s="193"/>
    </row>
    <row r="2576" spans="4:7" ht="14.4" x14ac:dyDescent="0.3">
      <c r="D2576" s="193"/>
      <c r="E2576" s="234"/>
      <c r="F2576" s="234"/>
      <c r="G2576" s="193"/>
    </row>
    <row r="2577" spans="4:7" ht="14.4" x14ac:dyDescent="0.3">
      <c r="D2577" s="193"/>
      <c r="E2577" s="234"/>
      <c r="F2577" s="234"/>
      <c r="G2577" s="193"/>
    </row>
    <row r="2578" spans="4:7" ht="14.4" x14ac:dyDescent="0.3">
      <c r="D2578" s="193"/>
      <c r="E2578" s="234"/>
      <c r="F2578" s="234"/>
      <c r="G2578" s="193"/>
    </row>
    <row r="2579" spans="4:7" ht="14.4" x14ac:dyDescent="0.3">
      <c r="D2579" s="193"/>
      <c r="E2579" s="234"/>
      <c r="F2579" s="234"/>
      <c r="G2579" s="193"/>
    </row>
    <row r="2580" spans="4:7" ht="14.4" x14ac:dyDescent="0.3">
      <c r="D2580" s="193"/>
      <c r="E2580" s="234"/>
      <c r="F2580" s="234"/>
      <c r="G2580" s="193"/>
    </row>
    <row r="2581" spans="4:7" ht="14.4" x14ac:dyDescent="0.3">
      <c r="D2581" s="193"/>
      <c r="E2581" s="234"/>
      <c r="F2581" s="234"/>
      <c r="G2581" s="193"/>
    </row>
    <row r="2582" spans="4:7" ht="14.4" x14ac:dyDescent="0.3">
      <c r="D2582" s="193"/>
      <c r="E2582" s="234"/>
      <c r="F2582" s="234"/>
      <c r="G2582" s="193"/>
    </row>
    <row r="2583" spans="4:7" ht="14.4" x14ac:dyDescent="0.3">
      <c r="D2583" s="193"/>
      <c r="E2583" s="234"/>
      <c r="F2583" s="234"/>
      <c r="G2583" s="193"/>
    </row>
    <row r="2584" spans="4:7" ht="14.4" x14ac:dyDescent="0.3">
      <c r="D2584" s="193"/>
      <c r="E2584" s="234"/>
      <c r="F2584" s="234"/>
      <c r="G2584" s="193"/>
    </row>
    <row r="2585" spans="4:7" ht="14.4" x14ac:dyDescent="0.3">
      <c r="D2585" s="193"/>
      <c r="E2585" s="234"/>
      <c r="F2585" s="234"/>
      <c r="G2585" s="193"/>
    </row>
    <row r="2586" spans="4:7" ht="14.4" x14ac:dyDescent="0.3">
      <c r="D2586" s="193"/>
      <c r="E2586" s="234"/>
      <c r="F2586" s="234"/>
      <c r="G2586" s="193"/>
    </row>
    <row r="2587" spans="4:7" ht="14.4" x14ac:dyDescent="0.3">
      <c r="D2587" s="193"/>
      <c r="E2587" s="234"/>
      <c r="F2587" s="234"/>
      <c r="G2587" s="193"/>
    </row>
    <row r="2588" spans="4:7" ht="14.4" x14ac:dyDescent="0.3">
      <c r="D2588" s="193"/>
      <c r="E2588" s="234"/>
      <c r="F2588" s="234"/>
      <c r="G2588" s="193"/>
    </row>
    <row r="2589" spans="4:7" ht="14.4" x14ac:dyDescent="0.3">
      <c r="D2589" s="193"/>
      <c r="E2589" s="234"/>
      <c r="F2589" s="234"/>
      <c r="G2589" s="193"/>
    </row>
    <row r="2590" spans="4:7" ht="14.4" x14ac:dyDescent="0.3">
      <c r="D2590" s="193"/>
      <c r="E2590" s="234"/>
      <c r="F2590" s="234"/>
      <c r="G2590" s="193"/>
    </row>
    <row r="2591" spans="4:7" ht="14.4" x14ac:dyDescent="0.3">
      <c r="D2591" s="193"/>
      <c r="E2591" s="234"/>
      <c r="F2591" s="234"/>
      <c r="G2591" s="193"/>
    </row>
    <row r="2592" spans="4:7" ht="14.4" x14ac:dyDescent="0.3">
      <c r="D2592" s="193"/>
      <c r="E2592" s="234"/>
      <c r="F2592" s="234"/>
      <c r="G2592" s="193"/>
    </row>
    <row r="2593" spans="4:7" ht="14.4" x14ac:dyDescent="0.3">
      <c r="D2593" s="193"/>
      <c r="E2593" s="234"/>
      <c r="F2593" s="234"/>
      <c r="G2593" s="193"/>
    </row>
    <row r="2594" spans="4:7" ht="14.4" x14ac:dyDescent="0.3">
      <c r="D2594" s="193"/>
      <c r="E2594" s="234"/>
      <c r="F2594" s="234"/>
      <c r="G2594" s="193"/>
    </row>
    <row r="2595" spans="4:7" ht="14.4" x14ac:dyDescent="0.3">
      <c r="D2595" s="193"/>
      <c r="E2595" s="234"/>
      <c r="F2595" s="234"/>
      <c r="G2595" s="193"/>
    </row>
    <row r="2596" spans="4:7" ht="14.4" x14ac:dyDescent="0.3">
      <c r="D2596" s="193"/>
      <c r="E2596" s="234"/>
      <c r="F2596" s="234"/>
      <c r="G2596" s="193"/>
    </row>
    <row r="2597" spans="4:7" ht="14.4" x14ac:dyDescent="0.3">
      <c r="D2597" s="193"/>
      <c r="E2597" s="234"/>
      <c r="F2597" s="234"/>
      <c r="G2597" s="193"/>
    </row>
    <row r="2598" spans="4:7" ht="14.4" x14ac:dyDescent="0.3">
      <c r="D2598" s="193"/>
      <c r="E2598" s="234"/>
      <c r="F2598" s="234"/>
      <c r="G2598" s="193"/>
    </row>
    <row r="2599" spans="4:7" ht="14.4" x14ac:dyDescent="0.3">
      <c r="D2599" s="193"/>
      <c r="E2599" s="234"/>
      <c r="F2599" s="234"/>
      <c r="G2599" s="193"/>
    </row>
    <row r="2600" spans="4:7" ht="14.4" x14ac:dyDescent="0.3">
      <c r="D2600" s="193"/>
      <c r="E2600" s="234"/>
      <c r="F2600" s="234"/>
      <c r="G2600" s="193"/>
    </row>
    <row r="2601" spans="4:7" ht="14.4" x14ac:dyDescent="0.3">
      <c r="D2601" s="193"/>
      <c r="E2601" s="234"/>
      <c r="F2601" s="234"/>
      <c r="G2601" s="193"/>
    </row>
    <row r="2602" spans="4:7" ht="14.4" x14ac:dyDescent="0.3">
      <c r="D2602" s="193"/>
      <c r="E2602" s="234"/>
      <c r="F2602" s="234"/>
      <c r="G2602" s="193"/>
    </row>
    <row r="2603" spans="4:7" ht="14.4" x14ac:dyDescent="0.3">
      <c r="D2603" s="193"/>
      <c r="E2603" s="234"/>
      <c r="F2603" s="234"/>
      <c r="G2603" s="193"/>
    </row>
    <row r="2604" spans="4:7" ht="14.4" x14ac:dyDescent="0.3">
      <c r="D2604" s="193"/>
      <c r="E2604" s="234"/>
      <c r="F2604" s="234"/>
      <c r="G2604" s="193"/>
    </row>
    <row r="2605" spans="4:7" ht="14.4" x14ac:dyDescent="0.3">
      <c r="D2605" s="193"/>
      <c r="E2605" s="234"/>
      <c r="F2605" s="234"/>
      <c r="G2605" s="193"/>
    </row>
    <row r="2606" spans="4:7" ht="14.4" x14ac:dyDescent="0.3">
      <c r="D2606" s="193"/>
      <c r="E2606" s="234"/>
      <c r="F2606" s="234"/>
      <c r="G2606" s="193"/>
    </row>
    <row r="2607" spans="4:7" ht="14.4" x14ac:dyDescent="0.3">
      <c r="D2607" s="193"/>
      <c r="E2607" s="234"/>
      <c r="F2607" s="234"/>
      <c r="G2607" s="193"/>
    </row>
    <row r="2608" spans="4:7" ht="14.4" x14ac:dyDescent="0.3">
      <c r="D2608" s="193"/>
      <c r="E2608" s="234"/>
      <c r="F2608" s="234"/>
      <c r="G2608" s="193"/>
    </row>
    <row r="2609" spans="4:7" ht="14.4" x14ac:dyDescent="0.3">
      <c r="D2609" s="193"/>
      <c r="E2609" s="234"/>
      <c r="F2609" s="234"/>
      <c r="G2609" s="193"/>
    </row>
    <row r="2610" spans="4:7" ht="14.4" x14ac:dyDescent="0.3">
      <c r="D2610" s="193"/>
      <c r="E2610" s="234"/>
      <c r="F2610" s="234"/>
      <c r="G2610" s="193"/>
    </row>
    <row r="2611" spans="4:7" ht="14.4" x14ac:dyDescent="0.3">
      <c r="D2611" s="193"/>
      <c r="E2611" s="234"/>
      <c r="F2611" s="234"/>
      <c r="G2611" s="193"/>
    </row>
    <row r="2612" spans="4:7" ht="14.4" x14ac:dyDescent="0.3">
      <c r="D2612" s="193"/>
      <c r="E2612" s="234"/>
      <c r="F2612" s="234"/>
      <c r="G2612" s="193"/>
    </row>
    <row r="2613" spans="4:7" ht="14.4" x14ac:dyDescent="0.3">
      <c r="D2613" s="193"/>
      <c r="E2613" s="234"/>
      <c r="F2613" s="234"/>
      <c r="G2613" s="193"/>
    </row>
    <row r="2614" spans="4:7" ht="14.4" x14ac:dyDescent="0.3">
      <c r="D2614" s="193"/>
      <c r="E2614" s="234"/>
      <c r="F2614" s="234"/>
      <c r="G2614" s="193"/>
    </row>
    <row r="2615" spans="4:7" ht="14.4" x14ac:dyDescent="0.3">
      <c r="D2615" s="193"/>
      <c r="E2615" s="234"/>
      <c r="F2615" s="234"/>
      <c r="G2615" s="193"/>
    </row>
    <row r="2616" spans="4:7" ht="14.4" x14ac:dyDescent="0.3">
      <c r="D2616" s="193"/>
      <c r="E2616" s="234"/>
      <c r="F2616" s="234"/>
      <c r="G2616" s="193"/>
    </row>
    <row r="2617" spans="4:7" ht="14.4" x14ac:dyDescent="0.3">
      <c r="D2617" s="193"/>
      <c r="E2617" s="234"/>
      <c r="F2617" s="234"/>
      <c r="G2617" s="193"/>
    </row>
    <row r="2618" spans="4:7" ht="14.4" x14ac:dyDescent="0.3">
      <c r="D2618" s="193"/>
      <c r="E2618" s="234"/>
      <c r="F2618" s="234"/>
      <c r="G2618" s="193"/>
    </row>
    <row r="2619" spans="4:7" ht="14.4" x14ac:dyDescent="0.3">
      <c r="D2619" s="193"/>
      <c r="E2619" s="234"/>
      <c r="F2619" s="234"/>
      <c r="G2619" s="193"/>
    </row>
    <row r="2620" spans="4:7" ht="14.4" x14ac:dyDescent="0.3">
      <c r="D2620" s="193"/>
      <c r="E2620" s="234"/>
      <c r="F2620" s="234"/>
      <c r="G2620" s="193"/>
    </row>
    <row r="2621" spans="4:7" ht="14.4" x14ac:dyDescent="0.3">
      <c r="D2621" s="193"/>
      <c r="E2621" s="234"/>
      <c r="F2621" s="234"/>
      <c r="G2621" s="193"/>
    </row>
    <row r="2622" spans="4:7" ht="14.4" x14ac:dyDescent="0.3">
      <c r="D2622" s="193"/>
      <c r="E2622" s="234"/>
      <c r="F2622" s="234"/>
      <c r="G2622" s="193"/>
    </row>
    <row r="2623" spans="4:7" ht="14.4" x14ac:dyDescent="0.3">
      <c r="D2623" s="193"/>
      <c r="E2623" s="234"/>
      <c r="F2623" s="234"/>
      <c r="G2623" s="193"/>
    </row>
    <row r="2624" spans="4:7" ht="14.4" x14ac:dyDescent="0.3">
      <c r="D2624" s="193"/>
      <c r="E2624" s="234"/>
      <c r="F2624" s="234"/>
      <c r="G2624" s="193"/>
    </row>
    <row r="2625" spans="4:7" ht="14.4" x14ac:dyDescent="0.3">
      <c r="D2625" s="193"/>
      <c r="E2625" s="234"/>
      <c r="F2625" s="234"/>
      <c r="G2625" s="193"/>
    </row>
    <row r="2626" spans="4:7" ht="14.4" x14ac:dyDescent="0.3">
      <c r="D2626" s="193"/>
      <c r="E2626" s="234"/>
      <c r="F2626" s="234"/>
      <c r="G2626" s="193"/>
    </row>
    <row r="2627" spans="4:7" ht="14.4" x14ac:dyDescent="0.3">
      <c r="D2627" s="193"/>
      <c r="E2627" s="234"/>
      <c r="F2627" s="234"/>
      <c r="G2627" s="193"/>
    </row>
    <row r="2628" spans="4:7" ht="14.4" x14ac:dyDescent="0.3">
      <c r="D2628" s="193"/>
      <c r="E2628" s="234"/>
      <c r="F2628" s="234"/>
      <c r="G2628" s="193"/>
    </row>
    <row r="2629" spans="4:7" ht="14.4" x14ac:dyDescent="0.3">
      <c r="D2629" s="193"/>
      <c r="E2629" s="234"/>
      <c r="F2629" s="234"/>
      <c r="G2629" s="193"/>
    </row>
    <row r="2630" spans="4:7" ht="14.4" x14ac:dyDescent="0.3">
      <c r="D2630" s="193"/>
      <c r="E2630" s="234"/>
      <c r="F2630" s="234"/>
      <c r="G2630" s="193"/>
    </row>
    <row r="2631" spans="4:7" ht="14.4" x14ac:dyDescent="0.3">
      <c r="D2631" s="193"/>
      <c r="E2631" s="234"/>
      <c r="F2631" s="234"/>
      <c r="G2631" s="193"/>
    </row>
    <row r="2632" spans="4:7" ht="14.4" x14ac:dyDescent="0.3">
      <c r="D2632" s="193"/>
      <c r="E2632" s="234"/>
      <c r="F2632" s="234"/>
      <c r="G2632" s="193"/>
    </row>
    <row r="2633" spans="4:7" ht="14.4" x14ac:dyDescent="0.3">
      <c r="D2633" s="193"/>
      <c r="E2633" s="234"/>
      <c r="F2633" s="234"/>
      <c r="G2633" s="193"/>
    </row>
    <row r="2634" spans="4:7" ht="14.4" x14ac:dyDescent="0.3">
      <c r="D2634" s="193"/>
      <c r="E2634" s="234"/>
      <c r="F2634" s="234"/>
      <c r="G2634" s="193"/>
    </row>
    <row r="2635" spans="4:7" ht="14.4" x14ac:dyDescent="0.3">
      <c r="D2635" s="193"/>
      <c r="E2635" s="234"/>
      <c r="F2635" s="234"/>
      <c r="G2635" s="193"/>
    </row>
    <row r="2636" spans="4:7" ht="14.4" x14ac:dyDescent="0.3">
      <c r="D2636" s="193"/>
      <c r="E2636" s="234"/>
      <c r="F2636" s="234"/>
      <c r="G2636" s="193"/>
    </row>
    <row r="2637" spans="4:7" ht="14.4" x14ac:dyDescent="0.3">
      <c r="D2637" s="193"/>
      <c r="E2637" s="234"/>
      <c r="F2637" s="234"/>
      <c r="G2637" s="193"/>
    </row>
    <row r="2638" spans="4:7" ht="14.4" x14ac:dyDescent="0.3">
      <c r="D2638" s="193"/>
      <c r="E2638" s="234"/>
      <c r="F2638" s="234"/>
      <c r="G2638" s="193"/>
    </row>
    <row r="2639" spans="4:7" ht="14.4" x14ac:dyDescent="0.3">
      <c r="D2639" s="193"/>
      <c r="E2639" s="234"/>
      <c r="F2639" s="234"/>
      <c r="G2639" s="193"/>
    </row>
    <row r="2640" spans="4:7" ht="14.4" x14ac:dyDescent="0.3">
      <c r="D2640" s="193"/>
      <c r="E2640" s="234"/>
      <c r="F2640" s="234"/>
      <c r="G2640" s="193"/>
    </row>
    <row r="2641" spans="4:7" ht="14.4" x14ac:dyDescent="0.3">
      <c r="D2641" s="193"/>
      <c r="E2641" s="234"/>
      <c r="F2641" s="234"/>
      <c r="G2641" s="193"/>
    </row>
    <row r="2642" spans="4:7" ht="14.4" x14ac:dyDescent="0.3">
      <c r="D2642" s="193"/>
      <c r="E2642" s="234"/>
      <c r="F2642" s="234"/>
      <c r="G2642" s="193"/>
    </row>
    <row r="2643" spans="4:7" ht="14.4" x14ac:dyDescent="0.3">
      <c r="D2643" s="193"/>
      <c r="E2643" s="234"/>
      <c r="F2643" s="234"/>
      <c r="G2643" s="193"/>
    </row>
    <row r="2644" spans="4:7" ht="14.4" x14ac:dyDescent="0.3">
      <c r="D2644" s="193"/>
      <c r="E2644" s="234"/>
      <c r="F2644" s="234"/>
      <c r="G2644" s="193"/>
    </row>
    <row r="2645" spans="4:7" ht="14.4" x14ac:dyDescent="0.3">
      <c r="D2645" s="193"/>
      <c r="E2645" s="234"/>
      <c r="F2645" s="234"/>
      <c r="G2645" s="193"/>
    </row>
    <row r="2646" spans="4:7" ht="14.4" x14ac:dyDescent="0.3">
      <c r="D2646" s="193"/>
      <c r="E2646" s="234"/>
      <c r="F2646" s="234"/>
      <c r="G2646" s="193"/>
    </row>
    <row r="2647" spans="4:7" ht="14.4" x14ac:dyDescent="0.3">
      <c r="D2647" s="193"/>
      <c r="E2647" s="234"/>
      <c r="F2647" s="234"/>
      <c r="G2647" s="193"/>
    </row>
    <row r="2648" spans="4:7" ht="14.4" x14ac:dyDescent="0.3">
      <c r="D2648" s="193"/>
      <c r="E2648" s="234"/>
      <c r="F2648" s="234"/>
      <c r="G2648" s="193"/>
    </row>
    <row r="2649" spans="4:7" ht="14.4" x14ac:dyDescent="0.3">
      <c r="D2649" s="193"/>
      <c r="E2649" s="234"/>
      <c r="F2649" s="234"/>
      <c r="G2649" s="193"/>
    </row>
    <row r="2650" spans="4:7" ht="14.4" x14ac:dyDescent="0.3">
      <c r="D2650" s="193"/>
      <c r="E2650" s="234"/>
      <c r="F2650" s="234"/>
      <c r="G2650" s="193"/>
    </row>
    <row r="2651" spans="4:7" ht="14.4" x14ac:dyDescent="0.3">
      <c r="D2651" s="193"/>
      <c r="E2651" s="234"/>
      <c r="F2651" s="234"/>
      <c r="G2651" s="193"/>
    </row>
    <row r="2652" spans="4:7" ht="14.4" x14ac:dyDescent="0.3">
      <c r="D2652" s="193"/>
      <c r="E2652" s="234"/>
      <c r="F2652" s="234"/>
      <c r="G2652" s="193"/>
    </row>
    <row r="2653" spans="4:7" ht="14.4" x14ac:dyDescent="0.3">
      <c r="D2653" s="193"/>
      <c r="E2653" s="234"/>
      <c r="F2653" s="234"/>
      <c r="G2653" s="193"/>
    </row>
    <row r="2654" spans="4:7" ht="14.4" x14ac:dyDescent="0.3">
      <c r="D2654" s="193"/>
      <c r="E2654" s="234"/>
      <c r="F2654" s="234"/>
      <c r="G2654" s="193"/>
    </row>
    <row r="2655" spans="4:7" ht="14.4" x14ac:dyDescent="0.3">
      <c r="D2655" s="193"/>
      <c r="E2655" s="234"/>
      <c r="F2655" s="234"/>
      <c r="G2655" s="193"/>
    </row>
    <row r="2656" spans="4:7" ht="14.4" x14ac:dyDescent="0.3">
      <c r="D2656" s="193"/>
      <c r="E2656" s="234"/>
      <c r="F2656" s="234"/>
      <c r="G2656" s="193"/>
    </row>
    <row r="2657" spans="4:7" ht="14.4" x14ac:dyDescent="0.3">
      <c r="D2657" s="193"/>
      <c r="E2657" s="234"/>
      <c r="F2657" s="234"/>
      <c r="G2657" s="193"/>
    </row>
    <row r="2658" spans="4:7" ht="14.4" x14ac:dyDescent="0.3">
      <c r="D2658" s="193"/>
      <c r="E2658" s="234"/>
      <c r="F2658" s="234"/>
      <c r="G2658" s="193"/>
    </row>
    <row r="2659" spans="4:7" ht="14.4" x14ac:dyDescent="0.3">
      <c r="D2659" s="193"/>
      <c r="E2659" s="234"/>
      <c r="F2659" s="234"/>
      <c r="G2659" s="193"/>
    </row>
    <row r="2660" spans="4:7" ht="14.4" x14ac:dyDescent="0.3">
      <c r="D2660" s="193"/>
      <c r="E2660" s="234"/>
      <c r="F2660" s="234"/>
      <c r="G2660" s="193"/>
    </row>
    <row r="2661" spans="4:7" ht="14.4" x14ac:dyDescent="0.3">
      <c r="D2661" s="193"/>
      <c r="E2661" s="234"/>
      <c r="F2661" s="234"/>
      <c r="G2661" s="193"/>
    </row>
    <row r="2662" spans="4:7" ht="14.4" x14ac:dyDescent="0.3">
      <c r="D2662" s="193"/>
      <c r="E2662" s="234"/>
      <c r="F2662" s="234"/>
      <c r="G2662" s="193"/>
    </row>
    <row r="2663" spans="4:7" ht="14.4" x14ac:dyDescent="0.3">
      <c r="D2663" s="193"/>
      <c r="E2663" s="234"/>
      <c r="F2663" s="234"/>
      <c r="G2663" s="193"/>
    </row>
    <row r="2664" spans="4:7" ht="14.4" x14ac:dyDescent="0.3">
      <c r="D2664" s="193"/>
      <c r="E2664" s="234"/>
      <c r="F2664" s="234"/>
      <c r="G2664" s="193"/>
    </row>
    <row r="2665" spans="4:7" ht="14.4" x14ac:dyDescent="0.3">
      <c r="D2665" s="193"/>
      <c r="E2665" s="234"/>
      <c r="F2665" s="234"/>
      <c r="G2665" s="193"/>
    </row>
    <row r="2666" spans="4:7" ht="14.4" x14ac:dyDescent="0.3">
      <c r="D2666" s="193"/>
      <c r="E2666" s="234"/>
      <c r="F2666" s="234"/>
      <c r="G2666" s="193"/>
    </row>
    <row r="2667" spans="4:7" ht="14.4" x14ac:dyDescent="0.3">
      <c r="D2667" s="193"/>
      <c r="E2667" s="234"/>
      <c r="F2667" s="234"/>
      <c r="G2667" s="193"/>
    </row>
    <row r="2668" spans="4:7" ht="14.4" x14ac:dyDescent="0.3">
      <c r="D2668" s="193"/>
      <c r="E2668" s="234"/>
      <c r="F2668" s="234"/>
      <c r="G2668" s="193"/>
    </row>
    <row r="2669" spans="4:7" ht="14.4" x14ac:dyDescent="0.3">
      <c r="D2669" s="193"/>
      <c r="E2669" s="234"/>
      <c r="F2669" s="234"/>
      <c r="G2669" s="193"/>
    </row>
    <row r="2670" spans="4:7" ht="14.4" x14ac:dyDescent="0.3">
      <c r="D2670" s="193"/>
      <c r="E2670" s="234"/>
      <c r="F2670" s="234"/>
      <c r="G2670" s="193"/>
    </row>
    <row r="2671" spans="4:7" ht="14.4" x14ac:dyDescent="0.3">
      <c r="D2671" s="193"/>
      <c r="E2671" s="234"/>
      <c r="F2671" s="234"/>
      <c r="G2671" s="193"/>
    </row>
    <row r="2672" spans="4:7" ht="14.4" x14ac:dyDescent="0.3">
      <c r="D2672" s="193"/>
      <c r="E2672" s="234"/>
      <c r="F2672" s="234"/>
      <c r="G2672" s="193"/>
    </row>
    <row r="2673" spans="4:7" ht="14.4" x14ac:dyDescent="0.3">
      <c r="D2673" s="193"/>
      <c r="E2673" s="234"/>
      <c r="F2673" s="234"/>
      <c r="G2673" s="193"/>
    </row>
    <row r="2674" spans="4:7" ht="14.4" x14ac:dyDescent="0.3">
      <c r="D2674" s="193"/>
      <c r="E2674" s="234"/>
      <c r="F2674" s="234"/>
      <c r="G2674" s="193"/>
    </row>
    <row r="2675" spans="4:7" ht="14.4" x14ac:dyDescent="0.3">
      <c r="D2675" s="193"/>
      <c r="E2675" s="234"/>
      <c r="F2675" s="234"/>
      <c r="G2675" s="193"/>
    </row>
    <row r="2676" spans="4:7" ht="14.4" x14ac:dyDescent="0.3">
      <c r="D2676" s="193"/>
      <c r="E2676" s="234"/>
      <c r="F2676" s="234"/>
      <c r="G2676" s="193"/>
    </row>
    <row r="2677" spans="4:7" ht="14.4" x14ac:dyDescent="0.3">
      <c r="D2677" s="193"/>
      <c r="E2677" s="234"/>
      <c r="F2677" s="234"/>
      <c r="G2677" s="193"/>
    </row>
    <row r="2678" spans="4:7" ht="14.4" x14ac:dyDescent="0.3">
      <c r="D2678" s="193"/>
      <c r="E2678" s="234"/>
      <c r="F2678" s="234"/>
      <c r="G2678" s="193"/>
    </row>
    <row r="2679" spans="4:7" ht="14.4" x14ac:dyDescent="0.3">
      <c r="D2679" s="193"/>
      <c r="E2679" s="234"/>
      <c r="F2679" s="234"/>
      <c r="G2679" s="193"/>
    </row>
    <row r="2680" spans="4:7" ht="14.4" x14ac:dyDescent="0.3">
      <c r="D2680" s="193"/>
      <c r="E2680" s="234"/>
      <c r="F2680" s="234"/>
      <c r="G2680" s="193"/>
    </row>
    <row r="2681" spans="4:7" ht="14.4" x14ac:dyDescent="0.3">
      <c r="D2681" s="193"/>
      <c r="E2681" s="234"/>
      <c r="F2681" s="234"/>
      <c r="G2681" s="193"/>
    </row>
    <row r="2682" spans="4:7" ht="14.4" x14ac:dyDescent="0.3">
      <c r="D2682" s="193"/>
      <c r="E2682" s="234"/>
      <c r="F2682" s="234"/>
      <c r="G2682" s="193"/>
    </row>
    <row r="2683" spans="4:7" ht="14.4" x14ac:dyDescent="0.3">
      <c r="D2683" s="193"/>
      <c r="E2683" s="234"/>
      <c r="F2683" s="234"/>
      <c r="G2683" s="193"/>
    </row>
    <row r="2684" spans="4:7" ht="14.4" x14ac:dyDescent="0.3">
      <c r="D2684" s="193"/>
      <c r="E2684" s="234"/>
      <c r="F2684" s="234"/>
      <c r="G2684" s="193"/>
    </row>
    <row r="2685" spans="4:7" ht="14.4" x14ac:dyDescent="0.3">
      <c r="D2685" s="193"/>
      <c r="E2685" s="234"/>
      <c r="F2685" s="234"/>
      <c r="G2685" s="193"/>
    </row>
    <row r="2686" spans="4:7" ht="14.4" x14ac:dyDescent="0.3">
      <c r="D2686" s="193"/>
      <c r="E2686" s="234"/>
      <c r="F2686" s="234"/>
      <c r="G2686" s="193"/>
    </row>
    <row r="2687" spans="4:7" ht="14.4" x14ac:dyDescent="0.3">
      <c r="D2687" s="193"/>
      <c r="E2687" s="234"/>
      <c r="F2687" s="234"/>
      <c r="G2687" s="193"/>
    </row>
    <row r="2688" spans="4:7" ht="14.4" x14ac:dyDescent="0.3">
      <c r="D2688" s="193"/>
      <c r="E2688" s="234"/>
      <c r="F2688" s="234"/>
      <c r="G2688" s="193"/>
    </row>
    <row r="2689" spans="4:7" ht="14.4" x14ac:dyDescent="0.3">
      <c r="D2689" s="193"/>
      <c r="E2689" s="234"/>
      <c r="F2689" s="234"/>
      <c r="G2689" s="193"/>
    </row>
    <row r="2690" spans="4:7" ht="14.4" x14ac:dyDescent="0.3">
      <c r="D2690" s="193"/>
      <c r="E2690" s="234"/>
      <c r="F2690" s="234"/>
      <c r="G2690" s="193"/>
    </row>
    <row r="2691" spans="4:7" ht="14.4" x14ac:dyDescent="0.3">
      <c r="D2691" s="193"/>
      <c r="E2691" s="234"/>
      <c r="F2691" s="234"/>
      <c r="G2691" s="193"/>
    </row>
    <row r="2692" spans="4:7" ht="14.4" x14ac:dyDescent="0.3">
      <c r="D2692" s="193"/>
      <c r="E2692" s="234"/>
      <c r="F2692" s="234"/>
      <c r="G2692" s="193"/>
    </row>
    <row r="2693" spans="4:7" ht="14.4" x14ac:dyDescent="0.3">
      <c r="D2693" s="193"/>
      <c r="E2693" s="234"/>
      <c r="F2693" s="234"/>
      <c r="G2693" s="193"/>
    </row>
    <row r="2694" spans="4:7" ht="14.4" x14ac:dyDescent="0.3">
      <c r="D2694" s="193"/>
      <c r="E2694" s="234"/>
      <c r="F2694" s="234"/>
      <c r="G2694" s="193"/>
    </row>
    <row r="2695" spans="4:7" ht="14.4" x14ac:dyDescent="0.3">
      <c r="D2695" s="193"/>
      <c r="E2695" s="234"/>
      <c r="F2695" s="234"/>
      <c r="G2695" s="193"/>
    </row>
    <row r="2696" spans="4:7" ht="14.4" x14ac:dyDescent="0.3">
      <c r="D2696" s="193"/>
      <c r="E2696" s="234"/>
      <c r="F2696" s="234"/>
      <c r="G2696" s="193"/>
    </row>
    <row r="2697" spans="4:7" ht="14.4" x14ac:dyDescent="0.3">
      <c r="D2697" s="193"/>
      <c r="E2697" s="234"/>
      <c r="F2697" s="234"/>
      <c r="G2697" s="193"/>
    </row>
    <row r="2698" spans="4:7" ht="14.4" x14ac:dyDescent="0.3">
      <c r="D2698" s="193"/>
      <c r="E2698" s="234"/>
      <c r="F2698" s="234"/>
      <c r="G2698" s="193"/>
    </row>
    <row r="2699" spans="4:7" ht="14.4" x14ac:dyDescent="0.3">
      <c r="D2699" s="193"/>
      <c r="E2699" s="234"/>
      <c r="F2699" s="234"/>
      <c r="G2699" s="193"/>
    </row>
    <row r="2700" spans="4:7" ht="14.4" x14ac:dyDescent="0.3">
      <c r="D2700" s="193"/>
      <c r="E2700" s="234"/>
      <c r="F2700" s="234"/>
      <c r="G2700" s="193"/>
    </row>
    <row r="2701" spans="4:7" ht="14.4" x14ac:dyDescent="0.3">
      <c r="D2701" s="193"/>
      <c r="E2701" s="234"/>
      <c r="F2701" s="234"/>
      <c r="G2701" s="193"/>
    </row>
    <row r="2702" spans="4:7" ht="14.4" x14ac:dyDescent="0.3">
      <c r="D2702" s="193"/>
      <c r="E2702" s="234"/>
      <c r="F2702" s="234"/>
      <c r="G2702" s="193"/>
    </row>
    <row r="2703" spans="4:7" ht="14.4" x14ac:dyDescent="0.3">
      <c r="D2703" s="193"/>
      <c r="E2703" s="234"/>
      <c r="F2703" s="234"/>
      <c r="G2703" s="193"/>
    </row>
    <row r="2704" spans="4:7" ht="14.4" x14ac:dyDescent="0.3">
      <c r="D2704" s="193"/>
      <c r="E2704" s="234"/>
      <c r="F2704" s="234"/>
      <c r="G2704" s="193"/>
    </row>
    <row r="2705" spans="4:7" ht="14.4" x14ac:dyDescent="0.3">
      <c r="D2705" s="193"/>
      <c r="E2705" s="234"/>
      <c r="F2705" s="234"/>
      <c r="G2705" s="193"/>
    </row>
    <row r="2706" spans="4:7" ht="14.4" x14ac:dyDescent="0.3">
      <c r="D2706" s="193"/>
      <c r="E2706" s="234"/>
      <c r="F2706" s="234"/>
      <c r="G2706" s="193"/>
    </row>
    <row r="2707" spans="4:7" ht="14.4" x14ac:dyDescent="0.3">
      <c r="D2707" s="193"/>
      <c r="E2707" s="234"/>
      <c r="F2707" s="234"/>
      <c r="G2707" s="193"/>
    </row>
    <row r="2708" spans="4:7" ht="14.4" x14ac:dyDescent="0.3">
      <c r="D2708" s="193"/>
      <c r="E2708" s="234"/>
      <c r="F2708" s="234"/>
      <c r="G2708" s="193"/>
    </row>
    <row r="2709" spans="4:7" ht="14.4" x14ac:dyDescent="0.3">
      <c r="D2709" s="193"/>
      <c r="E2709" s="234"/>
      <c r="F2709" s="234"/>
      <c r="G2709" s="193"/>
    </row>
    <row r="2710" spans="4:7" ht="14.4" x14ac:dyDescent="0.3">
      <c r="D2710" s="193"/>
      <c r="E2710" s="234"/>
      <c r="F2710" s="234"/>
      <c r="G2710" s="193"/>
    </row>
    <row r="2711" spans="4:7" ht="14.4" x14ac:dyDescent="0.3">
      <c r="D2711" s="193"/>
      <c r="E2711" s="234"/>
      <c r="F2711" s="234"/>
      <c r="G2711" s="193"/>
    </row>
    <row r="2712" spans="4:7" ht="14.4" x14ac:dyDescent="0.3">
      <c r="D2712" s="193"/>
      <c r="E2712" s="234"/>
      <c r="F2712" s="234"/>
      <c r="G2712" s="193"/>
    </row>
    <row r="2713" spans="4:7" ht="14.4" x14ac:dyDescent="0.3">
      <c r="D2713" s="193"/>
      <c r="E2713" s="234"/>
      <c r="F2713" s="234"/>
      <c r="G2713" s="193"/>
    </row>
    <row r="2714" spans="4:7" ht="14.4" x14ac:dyDescent="0.3">
      <c r="D2714" s="193"/>
      <c r="E2714" s="234"/>
      <c r="F2714" s="234"/>
      <c r="G2714" s="193"/>
    </row>
    <row r="2715" spans="4:7" ht="14.4" x14ac:dyDescent="0.3">
      <c r="D2715" s="193"/>
      <c r="E2715" s="234"/>
      <c r="F2715" s="234"/>
      <c r="G2715" s="193"/>
    </row>
    <row r="2716" spans="4:7" ht="14.4" x14ac:dyDescent="0.3">
      <c r="D2716" s="193"/>
      <c r="E2716" s="234"/>
      <c r="F2716" s="234"/>
      <c r="G2716" s="193"/>
    </row>
    <row r="2717" spans="4:7" ht="14.4" x14ac:dyDescent="0.3">
      <c r="D2717" s="193"/>
      <c r="E2717" s="234"/>
      <c r="F2717" s="234"/>
      <c r="G2717" s="193"/>
    </row>
    <row r="2718" spans="4:7" ht="14.4" x14ac:dyDescent="0.3">
      <c r="D2718" s="193"/>
      <c r="E2718" s="234"/>
      <c r="F2718" s="234"/>
      <c r="G2718" s="193"/>
    </row>
    <row r="2719" spans="4:7" ht="14.4" x14ac:dyDescent="0.3">
      <c r="D2719" s="193"/>
      <c r="E2719" s="234"/>
      <c r="F2719" s="234"/>
      <c r="G2719" s="193"/>
    </row>
    <row r="2720" spans="4:7" ht="14.4" x14ac:dyDescent="0.3">
      <c r="D2720" s="193"/>
      <c r="E2720" s="234"/>
      <c r="F2720" s="234"/>
      <c r="G2720" s="193"/>
    </row>
    <row r="2721" spans="4:7" ht="14.4" x14ac:dyDescent="0.3">
      <c r="D2721" s="193"/>
      <c r="E2721" s="234"/>
      <c r="F2721" s="234"/>
      <c r="G2721" s="193"/>
    </row>
    <row r="2722" spans="4:7" ht="14.4" x14ac:dyDescent="0.3">
      <c r="D2722" s="193"/>
      <c r="E2722" s="234"/>
      <c r="F2722" s="234"/>
      <c r="G2722" s="193"/>
    </row>
    <row r="2723" spans="4:7" ht="14.4" x14ac:dyDescent="0.3">
      <c r="D2723" s="193"/>
      <c r="E2723" s="234"/>
      <c r="F2723" s="234"/>
      <c r="G2723" s="193"/>
    </row>
    <row r="2724" spans="4:7" ht="14.4" x14ac:dyDescent="0.3">
      <c r="D2724" s="193"/>
      <c r="E2724" s="234"/>
      <c r="F2724" s="234"/>
      <c r="G2724" s="193"/>
    </row>
    <row r="2725" spans="4:7" ht="14.4" x14ac:dyDescent="0.3">
      <c r="D2725" s="193"/>
      <c r="E2725" s="234"/>
      <c r="F2725" s="234"/>
      <c r="G2725" s="193"/>
    </row>
    <row r="2726" spans="4:7" ht="14.4" x14ac:dyDescent="0.3">
      <c r="D2726" s="193"/>
      <c r="E2726" s="234"/>
      <c r="F2726" s="234"/>
      <c r="G2726" s="193"/>
    </row>
    <row r="2727" spans="4:7" ht="14.4" x14ac:dyDescent="0.3">
      <c r="D2727" s="193"/>
      <c r="E2727" s="234"/>
      <c r="F2727" s="234"/>
      <c r="G2727" s="193"/>
    </row>
    <row r="2728" spans="4:7" ht="14.4" x14ac:dyDescent="0.3">
      <c r="D2728" s="193"/>
      <c r="E2728" s="234"/>
      <c r="F2728" s="234"/>
      <c r="G2728" s="193"/>
    </row>
    <row r="2729" spans="4:7" ht="14.4" x14ac:dyDescent="0.3">
      <c r="D2729" s="193"/>
      <c r="E2729" s="234"/>
      <c r="F2729" s="234"/>
      <c r="G2729" s="193"/>
    </row>
    <row r="2730" spans="4:7" ht="14.4" x14ac:dyDescent="0.3">
      <c r="D2730" s="193"/>
      <c r="E2730" s="234"/>
      <c r="F2730" s="234"/>
      <c r="G2730" s="193"/>
    </row>
    <row r="2731" spans="4:7" ht="14.4" x14ac:dyDescent="0.3">
      <c r="D2731" s="193"/>
      <c r="E2731" s="234"/>
      <c r="F2731" s="234"/>
      <c r="G2731" s="193"/>
    </row>
    <row r="2732" spans="4:7" ht="14.4" x14ac:dyDescent="0.3">
      <c r="D2732" s="193"/>
      <c r="E2732" s="234"/>
      <c r="F2732" s="234"/>
      <c r="G2732" s="193"/>
    </row>
    <row r="2733" spans="4:7" ht="14.4" x14ac:dyDescent="0.3">
      <c r="D2733" s="193"/>
      <c r="E2733" s="234"/>
      <c r="F2733" s="234"/>
      <c r="G2733" s="193"/>
    </row>
    <row r="2734" spans="4:7" ht="14.4" x14ac:dyDescent="0.3">
      <c r="D2734" s="193"/>
      <c r="E2734" s="234"/>
      <c r="F2734" s="234"/>
      <c r="G2734" s="193"/>
    </row>
    <row r="2735" spans="4:7" ht="14.4" x14ac:dyDescent="0.3">
      <c r="D2735" s="193"/>
      <c r="E2735" s="234"/>
      <c r="F2735" s="234"/>
      <c r="G2735" s="193"/>
    </row>
    <row r="2736" spans="4:7" ht="14.4" x14ac:dyDescent="0.3">
      <c r="D2736" s="193"/>
      <c r="E2736" s="234"/>
      <c r="F2736" s="234"/>
      <c r="G2736" s="193"/>
    </row>
    <row r="2737" spans="4:7" ht="14.4" x14ac:dyDescent="0.3">
      <c r="D2737" s="193"/>
      <c r="E2737" s="234"/>
      <c r="F2737" s="234"/>
      <c r="G2737" s="193"/>
    </row>
    <row r="2738" spans="4:7" ht="14.4" x14ac:dyDescent="0.3">
      <c r="D2738" s="193"/>
      <c r="E2738" s="234"/>
      <c r="F2738" s="234"/>
      <c r="G2738" s="193"/>
    </row>
    <row r="2739" spans="4:7" ht="14.4" x14ac:dyDescent="0.3">
      <c r="D2739" s="193"/>
      <c r="E2739" s="234"/>
      <c r="F2739" s="234"/>
      <c r="G2739" s="193"/>
    </row>
    <row r="2740" spans="4:7" ht="14.4" x14ac:dyDescent="0.3">
      <c r="D2740" s="193"/>
      <c r="E2740" s="234"/>
      <c r="F2740" s="234"/>
      <c r="G2740" s="193"/>
    </row>
    <row r="2741" spans="4:7" ht="14.4" x14ac:dyDescent="0.3">
      <c r="D2741" s="193"/>
      <c r="E2741" s="234"/>
      <c r="F2741" s="234"/>
      <c r="G2741" s="193"/>
    </row>
    <row r="2742" spans="4:7" ht="14.4" x14ac:dyDescent="0.3">
      <c r="D2742" s="193"/>
      <c r="E2742" s="234"/>
      <c r="F2742" s="234"/>
      <c r="G2742" s="193"/>
    </row>
    <row r="2743" spans="4:7" ht="14.4" x14ac:dyDescent="0.3">
      <c r="D2743" s="193"/>
      <c r="E2743" s="234"/>
      <c r="F2743" s="234"/>
      <c r="G2743" s="193"/>
    </row>
    <row r="2744" spans="4:7" ht="14.4" x14ac:dyDescent="0.3">
      <c r="D2744" s="193"/>
      <c r="E2744" s="234"/>
      <c r="F2744" s="234"/>
      <c r="G2744" s="193"/>
    </row>
    <row r="2745" spans="4:7" ht="14.4" x14ac:dyDescent="0.3">
      <c r="D2745" s="193"/>
      <c r="E2745" s="234"/>
      <c r="F2745" s="234"/>
      <c r="G2745" s="193"/>
    </row>
    <row r="2746" spans="4:7" ht="14.4" x14ac:dyDescent="0.3">
      <c r="D2746" s="193"/>
      <c r="E2746" s="234"/>
      <c r="F2746" s="234"/>
      <c r="G2746" s="193"/>
    </row>
    <row r="2747" spans="4:7" ht="14.4" x14ac:dyDescent="0.3">
      <c r="D2747" s="193"/>
      <c r="E2747" s="234"/>
      <c r="F2747" s="234"/>
      <c r="G2747" s="193"/>
    </row>
    <row r="2748" spans="4:7" ht="14.4" x14ac:dyDescent="0.3">
      <c r="D2748" s="193"/>
      <c r="E2748" s="234"/>
      <c r="F2748" s="234"/>
      <c r="G2748" s="193"/>
    </row>
    <row r="2749" spans="4:7" ht="14.4" x14ac:dyDescent="0.3">
      <c r="D2749" s="193"/>
      <c r="E2749" s="234"/>
      <c r="F2749" s="234"/>
      <c r="G2749" s="193"/>
    </row>
    <row r="2750" spans="4:7" ht="14.4" x14ac:dyDescent="0.3">
      <c r="D2750" s="193"/>
      <c r="E2750" s="234"/>
      <c r="F2750" s="234"/>
      <c r="G2750" s="193"/>
    </row>
    <row r="2751" spans="4:7" ht="14.4" x14ac:dyDescent="0.3">
      <c r="D2751" s="193"/>
      <c r="E2751" s="234"/>
      <c r="F2751" s="234"/>
      <c r="G2751" s="193"/>
    </row>
    <row r="2752" spans="4:7" ht="14.4" x14ac:dyDescent="0.3">
      <c r="D2752" s="193"/>
      <c r="E2752" s="234"/>
      <c r="F2752" s="234"/>
      <c r="G2752" s="193"/>
    </row>
    <row r="2753" spans="4:7" ht="14.4" x14ac:dyDescent="0.3">
      <c r="D2753" s="193"/>
      <c r="E2753" s="234"/>
      <c r="F2753" s="234"/>
      <c r="G2753" s="193"/>
    </row>
    <row r="2754" spans="4:7" ht="14.4" x14ac:dyDescent="0.3">
      <c r="D2754" s="193"/>
      <c r="E2754" s="234"/>
      <c r="F2754" s="234"/>
      <c r="G2754" s="193"/>
    </row>
    <row r="2755" spans="4:7" ht="14.4" x14ac:dyDescent="0.3">
      <c r="D2755" s="193"/>
      <c r="E2755" s="234"/>
      <c r="F2755" s="234"/>
      <c r="G2755" s="193"/>
    </row>
    <row r="2756" spans="4:7" ht="14.4" x14ac:dyDescent="0.3">
      <c r="D2756" s="193"/>
      <c r="E2756" s="234"/>
      <c r="F2756" s="234"/>
      <c r="G2756" s="193"/>
    </row>
    <row r="2757" spans="4:7" ht="14.4" x14ac:dyDescent="0.3">
      <c r="D2757" s="193"/>
      <c r="E2757" s="234"/>
      <c r="F2757" s="234"/>
      <c r="G2757" s="193"/>
    </row>
    <row r="2758" spans="4:7" ht="14.4" x14ac:dyDescent="0.3">
      <c r="D2758" s="193"/>
      <c r="E2758" s="234"/>
      <c r="F2758" s="234"/>
      <c r="G2758" s="193"/>
    </row>
    <row r="2759" spans="4:7" ht="14.4" x14ac:dyDescent="0.3">
      <c r="D2759" s="193"/>
      <c r="E2759" s="234"/>
      <c r="F2759" s="234"/>
      <c r="G2759" s="193"/>
    </row>
    <row r="2760" spans="4:7" ht="14.4" x14ac:dyDescent="0.3">
      <c r="D2760" s="193"/>
      <c r="E2760" s="234"/>
      <c r="F2760" s="234"/>
      <c r="G2760" s="193"/>
    </row>
    <row r="2761" spans="4:7" ht="14.4" x14ac:dyDescent="0.3">
      <c r="D2761" s="193"/>
      <c r="E2761" s="234"/>
      <c r="F2761" s="234"/>
      <c r="G2761" s="193"/>
    </row>
    <row r="2762" spans="4:7" ht="14.4" x14ac:dyDescent="0.3">
      <c r="D2762" s="193"/>
      <c r="E2762" s="234"/>
      <c r="F2762" s="234"/>
      <c r="G2762" s="193"/>
    </row>
    <row r="2763" spans="4:7" ht="14.4" x14ac:dyDescent="0.3">
      <c r="D2763" s="193"/>
      <c r="E2763" s="234"/>
      <c r="F2763" s="234"/>
      <c r="G2763" s="193"/>
    </row>
    <row r="2764" spans="4:7" ht="14.4" x14ac:dyDescent="0.3">
      <c r="D2764" s="193"/>
      <c r="E2764" s="234"/>
      <c r="F2764" s="234"/>
      <c r="G2764" s="193"/>
    </row>
    <row r="2765" spans="4:7" ht="14.4" x14ac:dyDescent="0.3">
      <c r="D2765" s="193"/>
      <c r="E2765" s="234"/>
      <c r="F2765" s="234"/>
      <c r="G2765" s="193"/>
    </row>
    <row r="2766" spans="4:7" ht="14.4" x14ac:dyDescent="0.3">
      <c r="D2766" s="193"/>
      <c r="E2766" s="234"/>
      <c r="F2766" s="234"/>
      <c r="G2766" s="193"/>
    </row>
    <row r="2767" spans="4:7" ht="14.4" x14ac:dyDescent="0.3">
      <c r="D2767" s="193"/>
      <c r="E2767" s="234"/>
      <c r="F2767" s="234"/>
      <c r="G2767" s="193"/>
    </row>
    <row r="2768" spans="4:7" ht="14.4" x14ac:dyDescent="0.3">
      <c r="D2768" s="193"/>
      <c r="E2768" s="234"/>
      <c r="F2768" s="234"/>
      <c r="G2768" s="193"/>
    </row>
    <row r="2769" spans="4:7" ht="14.4" x14ac:dyDescent="0.3">
      <c r="D2769" s="193"/>
      <c r="E2769" s="234"/>
      <c r="F2769" s="234"/>
      <c r="G2769" s="193"/>
    </row>
    <row r="2770" spans="4:7" ht="14.4" x14ac:dyDescent="0.3">
      <c r="D2770" s="193"/>
      <c r="E2770" s="234"/>
      <c r="F2770" s="234"/>
      <c r="G2770" s="193"/>
    </row>
    <row r="2771" spans="4:7" ht="14.4" x14ac:dyDescent="0.3">
      <c r="D2771" s="193"/>
      <c r="E2771" s="234"/>
      <c r="F2771" s="234"/>
      <c r="G2771" s="193"/>
    </row>
    <row r="2772" spans="4:7" ht="14.4" x14ac:dyDescent="0.3">
      <c r="D2772" s="193"/>
      <c r="E2772" s="234"/>
      <c r="F2772" s="234"/>
      <c r="G2772" s="193"/>
    </row>
    <row r="2773" spans="4:7" ht="14.4" x14ac:dyDescent="0.3">
      <c r="D2773" s="193"/>
      <c r="E2773" s="234"/>
      <c r="F2773" s="234"/>
      <c r="G2773" s="193"/>
    </row>
    <row r="2774" spans="4:7" ht="14.4" x14ac:dyDescent="0.3">
      <c r="D2774" s="193"/>
      <c r="E2774" s="234"/>
      <c r="F2774" s="234"/>
      <c r="G2774" s="193"/>
    </row>
    <row r="2775" spans="4:7" ht="14.4" x14ac:dyDescent="0.3">
      <c r="D2775" s="193"/>
      <c r="E2775" s="234"/>
      <c r="F2775" s="234"/>
      <c r="G2775" s="193"/>
    </row>
    <row r="2776" spans="4:7" ht="14.4" x14ac:dyDescent="0.3">
      <c r="D2776" s="193"/>
      <c r="E2776" s="234"/>
      <c r="F2776" s="234"/>
      <c r="G2776" s="193"/>
    </row>
    <row r="2777" spans="4:7" ht="14.4" x14ac:dyDescent="0.3">
      <c r="D2777" s="193"/>
      <c r="E2777" s="234"/>
      <c r="F2777" s="234"/>
      <c r="G2777" s="193"/>
    </row>
    <row r="2778" spans="4:7" ht="14.4" x14ac:dyDescent="0.3">
      <c r="D2778" s="193"/>
      <c r="E2778" s="234"/>
      <c r="F2778" s="234"/>
      <c r="G2778" s="193"/>
    </row>
    <row r="2779" spans="4:7" ht="14.4" x14ac:dyDescent="0.3">
      <c r="D2779" s="193"/>
      <c r="E2779" s="234"/>
      <c r="F2779" s="234"/>
      <c r="G2779" s="193"/>
    </row>
    <row r="2780" spans="4:7" ht="14.4" x14ac:dyDescent="0.3">
      <c r="D2780" s="193"/>
      <c r="E2780" s="234"/>
      <c r="F2780" s="234"/>
      <c r="G2780" s="193"/>
    </row>
    <row r="2781" spans="4:7" ht="14.4" x14ac:dyDescent="0.3">
      <c r="D2781" s="193"/>
      <c r="E2781" s="234"/>
      <c r="F2781" s="234"/>
      <c r="G2781" s="193"/>
    </row>
    <row r="2782" spans="4:7" ht="14.4" x14ac:dyDescent="0.3">
      <c r="D2782" s="193"/>
      <c r="E2782" s="234"/>
      <c r="F2782" s="234"/>
      <c r="G2782" s="193"/>
    </row>
    <row r="2783" spans="4:7" ht="14.4" x14ac:dyDescent="0.3">
      <c r="D2783" s="193"/>
      <c r="E2783" s="234"/>
      <c r="F2783" s="234"/>
      <c r="G2783" s="193"/>
    </row>
    <row r="2784" spans="4:7" ht="14.4" x14ac:dyDescent="0.3">
      <c r="D2784" s="193"/>
      <c r="E2784" s="234"/>
      <c r="F2784" s="234"/>
      <c r="G2784" s="193"/>
    </row>
    <row r="2785" spans="4:7" ht="14.4" x14ac:dyDescent="0.3">
      <c r="D2785" s="193"/>
      <c r="E2785" s="234"/>
      <c r="F2785" s="234"/>
      <c r="G2785" s="193"/>
    </row>
    <row r="2786" spans="4:7" ht="14.4" x14ac:dyDescent="0.3">
      <c r="D2786" s="193"/>
      <c r="E2786" s="234"/>
      <c r="F2786" s="234"/>
      <c r="G2786" s="193"/>
    </row>
    <row r="2787" spans="4:7" ht="14.4" x14ac:dyDescent="0.3">
      <c r="D2787" s="193"/>
      <c r="E2787" s="234"/>
      <c r="F2787" s="234"/>
      <c r="G2787" s="193"/>
    </row>
    <row r="2788" spans="4:7" ht="14.4" x14ac:dyDescent="0.3">
      <c r="D2788" s="193"/>
      <c r="E2788" s="234"/>
      <c r="F2788" s="234"/>
      <c r="G2788" s="193"/>
    </row>
    <row r="2789" spans="4:7" ht="14.4" x14ac:dyDescent="0.3">
      <c r="D2789" s="193"/>
      <c r="E2789" s="234"/>
      <c r="F2789" s="234"/>
      <c r="G2789" s="193"/>
    </row>
    <row r="2790" spans="4:7" ht="14.4" x14ac:dyDescent="0.3">
      <c r="D2790" s="193"/>
      <c r="E2790" s="234"/>
      <c r="F2790" s="234"/>
      <c r="G2790" s="193"/>
    </row>
    <row r="2791" spans="4:7" ht="14.4" x14ac:dyDescent="0.3">
      <c r="D2791" s="193"/>
      <c r="E2791" s="234"/>
      <c r="F2791" s="234"/>
      <c r="G2791" s="193"/>
    </row>
    <row r="2792" spans="4:7" ht="14.4" x14ac:dyDescent="0.3">
      <c r="D2792" s="193"/>
      <c r="E2792" s="234"/>
      <c r="F2792" s="234"/>
      <c r="G2792" s="193"/>
    </row>
    <row r="2793" spans="4:7" ht="14.4" x14ac:dyDescent="0.3">
      <c r="D2793" s="193"/>
      <c r="E2793" s="234"/>
      <c r="F2793" s="234"/>
      <c r="G2793" s="193"/>
    </row>
    <row r="2794" spans="4:7" ht="14.4" x14ac:dyDescent="0.3">
      <c r="D2794" s="193"/>
      <c r="E2794" s="234"/>
      <c r="F2794" s="234"/>
      <c r="G2794" s="193"/>
    </row>
    <row r="2795" spans="4:7" ht="14.4" x14ac:dyDescent="0.3">
      <c r="D2795" s="193"/>
      <c r="E2795" s="234"/>
      <c r="F2795" s="234"/>
      <c r="G2795" s="193"/>
    </row>
    <row r="2796" spans="4:7" ht="14.4" x14ac:dyDescent="0.3">
      <c r="D2796" s="193"/>
      <c r="E2796" s="234"/>
      <c r="F2796" s="234"/>
      <c r="G2796" s="193"/>
    </row>
    <row r="2797" spans="4:7" ht="14.4" x14ac:dyDescent="0.3">
      <c r="D2797" s="193"/>
      <c r="E2797" s="234"/>
      <c r="F2797" s="234"/>
      <c r="G2797" s="193"/>
    </row>
    <row r="2798" spans="4:7" ht="14.4" x14ac:dyDescent="0.3">
      <c r="D2798" s="193"/>
      <c r="E2798" s="234"/>
      <c r="F2798" s="234"/>
      <c r="G2798" s="193"/>
    </row>
    <row r="2799" spans="4:7" ht="14.4" x14ac:dyDescent="0.3">
      <c r="D2799" s="193"/>
      <c r="E2799" s="234"/>
      <c r="F2799" s="234"/>
      <c r="G2799" s="193"/>
    </row>
    <row r="2800" spans="4:7" ht="14.4" x14ac:dyDescent="0.3">
      <c r="D2800" s="193"/>
      <c r="E2800" s="234"/>
      <c r="F2800" s="234"/>
      <c r="G2800" s="193"/>
    </row>
    <row r="2801" spans="4:7" ht="14.4" x14ac:dyDescent="0.3">
      <c r="D2801" s="193"/>
      <c r="E2801" s="234"/>
      <c r="F2801" s="234"/>
      <c r="G2801" s="193"/>
    </row>
    <row r="2802" spans="4:7" ht="14.4" x14ac:dyDescent="0.3">
      <c r="D2802" s="193"/>
      <c r="E2802" s="234"/>
      <c r="F2802" s="234"/>
      <c r="G2802" s="193"/>
    </row>
    <row r="2803" spans="4:7" ht="14.4" x14ac:dyDescent="0.3">
      <c r="D2803" s="193"/>
      <c r="E2803" s="234"/>
      <c r="F2803" s="234"/>
      <c r="G2803" s="193"/>
    </row>
    <row r="2804" spans="4:7" ht="14.4" x14ac:dyDescent="0.3">
      <c r="D2804" s="193"/>
      <c r="E2804" s="234"/>
      <c r="F2804" s="234"/>
      <c r="G2804" s="193"/>
    </row>
    <row r="2805" spans="4:7" ht="14.4" x14ac:dyDescent="0.3">
      <c r="D2805" s="193"/>
      <c r="E2805" s="234"/>
      <c r="F2805" s="234"/>
      <c r="G2805" s="193"/>
    </row>
    <row r="2806" spans="4:7" ht="14.4" x14ac:dyDescent="0.3">
      <c r="D2806" s="193"/>
      <c r="E2806" s="234"/>
      <c r="F2806" s="234"/>
      <c r="G2806" s="193"/>
    </row>
    <row r="2807" spans="4:7" ht="14.4" x14ac:dyDescent="0.3">
      <c r="D2807" s="193"/>
      <c r="E2807" s="234"/>
      <c r="F2807" s="234"/>
      <c r="G2807" s="193"/>
    </row>
    <row r="2808" spans="4:7" ht="14.4" x14ac:dyDescent="0.3">
      <c r="D2808" s="193"/>
      <c r="E2808" s="234"/>
      <c r="F2808" s="234"/>
      <c r="G2808" s="193"/>
    </row>
    <row r="2809" spans="4:7" ht="14.4" x14ac:dyDescent="0.3">
      <c r="D2809" s="193"/>
      <c r="E2809" s="234"/>
      <c r="F2809" s="234"/>
      <c r="G2809" s="193"/>
    </row>
    <row r="2810" spans="4:7" ht="14.4" x14ac:dyDescent="0.3">
      <c r="D2810" s="193"/>
      <c r="E2810" s="234"/>
      <c r="F2810" s="234"/>
      <c r="G2810" s="193"/>
    </row>
    <row r="2811" spans="4:7" ht="14.4" x14ac:dyDescent="0.3">
      <c r="D2811" s="193"/>
      <c r="E2811" s="234"/>
      <c r="F2811" s="234"/>
      <c r="G2811" s="193"/>
    </row>
    <row r="2812" spans="4:7" ht="14.4" x14ac:dyDescent="0.3">
      <c r="D2812" s="193"/>
      <c r="E2812" s="234"/>
      <c r="F2812" s="234"/>
      <c r="G2812" s="193"/>
    </row>
    <row r="2813" spans="4:7" ht="14.4" x14ac:dyDescent="0.3">
      <c r="D2813" s="193"/>
      <c r="E2813" s="234"/>
      <c r="F2813" s="234"/>
      <c r="G2813" s="193"/>
    </row>
    <row r="2814" spans="4:7" ht="14.4" x14ac:dyDescent="0.3">
      <c r="D2814" s="193"/>
      <c r="E2814" s="234"/>
      <c r="F2814" s="234"/>
      <c r="G2814" s="193"/>
    </row>
    <row r="2815" spans="4:7" ht="14.4" x14ac:dyDescent="0.3">
      <c r="D2815" s="193"/>
      <c r="E2815" s="234"/>
      <c r="F2815" s="234"/>
      <c r="G2815" s="193"/>
    </row>
    <row r="2816" spans="4:7" ht="14.4" x14ac:dyDescent="0.3">
      <c r="D2816" s="193"/>
      <c r="E2816" s="234"/>
      <c r="F2816" s="234"/>
      <c r="G2816" s="193"/>
    </row>
    <row r="2817" spans="4:7" ht="14.4" x14ac:dyDescent="0.3">
      <c r="D2817" s="193"/>
      <c r="E2817" s="234"/>
      <c r="F2817" s="234"/>
      <c r="G2817" s="193"/>
    </row>
    <row r="2818" spans="4:7" ht="14.4" x14ac:dyDescent="0.3">
      <c r="D2818" s="193"/>
      <c r="E2818" s="234"/>
      <c r="F2818" s="234"/>
      <c r="G2818" s="193"/>
    </row>
    <row r="2819" spans="4:7" ht="14.4" x14ac:dyDescent="0.3">
      <c r="D2819" s="193"/>
      <c r="E2819" s="234"/>
      <c r="F2819" s="234"/>
      <c r="G2819" s="193"/>
    </row>
    <row r="2820" spans="4:7" ht="14.4" x14ac:dyDescent="0.3">
      <c r="D2820" s="193"/>
      <c r="E2820" s="234"/>
      <c r="F2820" s="234"/>
      <c r="G2820" s="193"/>
    </row>
    <row r="2821" spans="4:7" ht="14.4" x14ac:dyDescent="0.3">
      <c r="D2821" s="193"/>
      <c r="E2821" s="234"/>
      <c r="F2821" s="234"/>
      <c r="G2821" s="193"/>
    </row>
    <row r="2822" spans="4:7" ht="14.4" x14ac:dyDescent="0.3">
      <c r="D2822" s="193"/>
      <c r="E2822" s="234"/>
      <c r="F2822" s="234"/>
      <c r="G2822" s="193"/>
    </row>
    <row r="2823" spans="4:7" ht="14.4" x14ac:dyDescent="0.3">
      <c r="D2823" s="193"/>
      <c r="E2823" s="234"/>
      <c r="F2823" s="234"/>
      <c r="G2823" s="193"/>
    </row>
    <row r="2824" spans="4:7" ht="14.4" x14ac:dyDescent="0.3">
      <c r="D2824" s="193"/>
      <c r="E2824" s="234"/>
      <c r="F2824" s="234"/>
      <c r="G2824" s="193"/>
    </row>
    <row r="2825" spans="4:7" ht="14.4" x14ac:dyDescent="0.3">
      <c r="D2825" s="193"/>
      <c r="E2825" s="234"/>
      <c r="F2825" s="234"/>
      <c r="G2825" s="193"/>
    </row>
    <row r="2826" spans="4:7" ht="14.4" x14ac:dyDescent="0.3">
      <c r="D2826" s="193"/>
      <c r="E2826" s="234"/>
      <c r="F2826" s="234"/>
      <c r="G2826" s="193"/>
    </row>
    <row r="2827" spans="4:7" ht="14.4" x14ac:dyDescent="0.3">
      <c r="D2827" s="193"/>
      <c r="E2827" s="234"/>
      <c r="F2827" s="234"/>
      <c r="G2827" s="193"/>
    </row>
    <row r="2828" spans="4:7" ht="14.4" x14ac:dyDescent="0.3">
      <c r="D2828" s="193"/>
      <c r="E2828" s="234"/>
      <c r="F2828" s="234"/>
      <c r="G2828" s="193"/>
    </row>
    <row r="2829" spans="4:7" ht="14.4" x14ac:dyDescent="0.3">
      <c r="D2829" s="193"/>
      <c r="E2829" s="234"/>
      <c r="F2829" s="234"/>
      <c r="G2829" s="193"/>
    </row>
    <row r="2830" spans="4:7" ht="14.4" x14ac:dyDescent="0.3">
      <c r="D2830" s="193"/>
      <c r="E2830" s="234"/>
      <c r="F2830" s="234"/>
      <c r="G2830" s="193"/>
    </row>
    <row r="2831" spans="4:7" ht="14.4" x14ac:dyDescent="0.3">
      <c r="D2831" s="193"/>
      <c r="E2831" s="234"/>
      <c r="F2831" s="234"/>
      <c r="G2831" s="193"/>
    </row>
    <row r="2832" spans="4:7" ht="14.4" x14ac:dyDescent="0.3">
      <c r="D2832" s="193"/>
      <c r="E2832" s="234"/>
      <c r="F2832" s="234"/>
      <c r="G2832" s="193"/>
    </row>
    <row r="2833" spans="4:7" ht="14.4" x14ac:dyDescent="0.3">
      <c r="D2833" s="193"/>
      <c r="E2833" s="234"/>
      <c r="F2833" s="234"/>
      <c r="G2833" s="193"/>
    </row>
    <row r="2834" spans="4:7" ht="14.4" x14ac:dyDescent="0.3">
      <c r="D2834" s="193"/>
      <c r="E2834" s="234"/>
      <c r="F2834" s="234"/>
      <c r="G2834" s="193"/>
    </row>
    <row r="2835" spans="4:7" ht="14.4" x14ac:dyDescent="0.3">
      <c r="D2835" s="193"/>
      <c r="E2835" s="234"/>
      <c r="F2835" s="234"/>
      <c r="G2835" s="193"/>
    </row>
    <row r="2836" spans="4:7" ht="14.4" x14ac:dyDescent="0.3">
      <c r="D2836" s="193"/>
      <c r="E2836" s="234"/>
      <c r="F2836" s="234"/>
      <c r="G2836" s="193"/>
    </row>
    <row r="2837" spans="4:7" ht="14.4" x14ac:dyDescent="0.3">
      <c r="D2837" s="193"/>
      <c r="E2837" s="234"/>
      <c r="F2837" s="234"/>
      <c r="G2837" s="193"/>
    </row>
    <row r="2838" spans="4:7" ht="14.4" x14ac:dyDescent="0.3">
      <c r="D2838" s="193"/>
      <c r="E2838" s="234"/>
      <c r="F2838" s="234"/>
      <c r="G2838" s="193"/>
    </row>
    <row r="2839" spans="4:7" ht="14.4" x14ac:dyDescent="0.3">
      <c r="D2839" s="193"/>
      <c r="E2839" s="234"/>
      <c r="F2839" s="234"/>
      <c r="G2839" s="193"/>
    </row>
    <row r="2840" spans="4:7" ht="14.4" x14ac:dyDescent="0.3">
      <c r="D2840" s="193"/>
      <c r="E2840" s="234"/>
      <c r="F2840" s="234"/>
      <c r="G2840" s="193"/>
    </row>
    <row r="2841" spans="4:7" ht="14.4" x14ac:dyDescent="0.3">
      <c r="D2841" s="193"/>
      <c r="E2841" s="234"/>
      <c r="F2841" s="234"/>
      <c r="G2841" s="193"/>
    </row>
    <row r="2842" spans="4:7" ht="14.4" x14ac:dyDescent="0.3">
      <c r="D2842" s="193"/>
      <c r="E2842" s="234"/>
      <c r="F2842" s="234"/>
      <c r="G2842" s="193"/>
    </row>
    <row r="2843" spans="4:7" ht="14.4" x14ac:dyDescent="0.3">
      <c r="D2843" s="193"/>
      <c r="E2843" s="234"/>
      <c r="F2843" s="234"/>
      <c r="G2843" s="193"/>
    </row>
    <row r="2844" spans="4:7" ht="14.4" x14ac:dyDescent="0.3">
      <c r="D2844" s="193"/>
      <c r="E2844" s="234"/>
      <c r="F2844" s="234"/>
      <c r="G2844" s="193"/>
    </row>
    <row r="2845" spans="4:7" ht="14.4" x14ac:dyDescent="0.3">
      <c r="D2845" s="193"/>
      <c r="E2845" s="234"/>
      <c r="F2845" s="234"/>
      <c r="G2845" s="193"/>
    </row>
    <row r="2846" spans="4:7" ht="14.4" x14ac:dyDescent="0.3">
      <c r="D2846" s="193"/>
      <c r="E2846" s="234"/>
      <c r="F2846" s="234"/>
      <c r="G2846" s="193"/>
    </row>
    <row r="2847" spans="4:7" ht="14.4" x14ac:dyDescent="0.3">
      <c r="D2847" s="193"/>
      <c r="E2847" s="234"/>
      <c r="F2847" s="234"/>
      <c r="G2847" s="193"/>
    </row>
    <row r="2848" spans="4:7" ht="14.4" x14ac:dyDescent="0.3">
      <c r="D2848" s="193"/>
      <c r="E2848" s="234"/>
      <c r="F2848" s="234"/>
      <c r="G2848" s="193"/>
    </row>
    <row r="2849" spans="4:7" ht="14.4" x14ac:dyDescent="0.3">
      <c r="D2849" s="193"/>
      <c r="E2849" s="234"/>
      <c r="F2849" s="234"/>
      <c r="G2849" s="193"/>
    </row>
    <row r="2850" spans="4:7" ht="14.4" x14ac:dyDescent="0.3">
      <c r="D2850" s="193"/>
      <c r="E2850" s="234"/>
      <c r="F2850" s="234"/>
      <c r="G2850" s="193"/>
    </row>
    <row r="2851" spans="4:7" ht="14.4" x14ac:dyDescent="0.3">
      <c r="D2851" s="193"/>
      <c r="E2851" s="234"/>
      <c r="F2851" s="234"/>
      <c r="G2851" s="193"/>
    </row>
    <row r="2852" spans="4:7" ht="14.4" x14ac:dyDescent="0.3">
      <c r="D2852" s="193"/>
      <c r="E2852" s="234"/>
      <c r="F2852" s="234"/>
      <c r="G2852" s="193"/>
    </row>
    <row r="2853" spans="4:7" ht="14.4" x14ac:dyDescent="0.3">
      <c r="D2853" s="193"/>
      <c r="E2853" s="234"/>
      <c r="F2853" s="234"/>
      <c r="G2853" s="193"/>
    </row>
    <row r="2854" spans="4:7" ht="14.4" x14ac:dyDescent="0.3">
      <c r="D2854" s="193"/>
      <c r="E2854" s="234"/>
      <c r="F2854" s="234"/>
      <c r="G2854" s="193"/>
    </row>
    <row r="2855" spans="4:7" ht="14.4" x14ac:dyDescent="0.3">
      <c r="D2855" s="193"/>
      <c r="E2855" s="234"/>
      <c r="F2855" s="234"/>
      <c r="G2855" s="193"/>
    </row>
    <row r="2856" spans="4:7" ht="14.4" x14ac:dyDescent="0.3">
      <c r="D2856" s="193"/>
      <c r="E2856" s="234"/>
      <c r="F2856" s="234"/>
      <c r="G2856" s="193"/>
    </row>
    <row r="2857" spans="4:7" ht="14.4" x14ac:dyDescent="0.3">
      <c r="D2857" s="193"/>
      <c r="E2857" s="234"/>
      <c r="F2857" s="234"/>
      <c r="G2857" s="193"/>
    </row>
    <row r="2858" spans="4:7" ht="14.4" x14ac:dyDescent="0.3">
      <c r="D2858" s="193"/>
      <c r="E2858" s="234"/>
      <c r="F2858" s="234"/>
      <c r="G2858" s="193"/>
    </row>
    <row r="2859" spans="4:7" ht="14.4" x14ac:dyDescent="0.3">
      <c r="D2859" s="193"/>
      <c r="E2859" s="234"/>
      <c r="F2859" s="234"/>
      <c r="G2859" s="193"/>
    </row>
    <row r="2860" spans="4:7" ht="14.4" x14ac:dyDescent="0.3">
      <c r="D2860" s="193"/>
      <c r="E2860" s="234"/>
      <c r="F2860" s="234"/>
      <c r="G2860" s="193"/>
    </row>
    <row r="2861" spans="4:7" ht="14.4" x14ac:dyDescent="0.3">
      <c r="D2861" s="193"/>
      <c r="E2861" s="234"/>
      <c r="F2861" s="234"/>
      <c r="G2861" s="193"/>
    </row>
    <row r="2862" spans="4:7" ht="14.4" x14ac:dyDescent="0.3">
      <c r="D2862" s="193"/>
      <c r="E2862" s="234"/>
      <c r="F2862" s="234"/>
      <c r="G2862" s="193"/>
    </row>
    <row r="2863" spans="4:7" ht="14.4" x14ac:dyDescent="0.3">
      <c r="D2863" s="193"/>
      <c r="E2863" s="234"/>
      <c r="F2863" s="234"/>
      <c r="G2863" s="193"/>
    </row>
    <row r="2864" spans="4:7" ht="14.4" x14ac:dyDescent="0.3">
      <c r="D2864" s="193"/>
      <c r="E2864" s="234"/>
      <c r="F2864" s="234"/>
      <c r="G2864" s="193"/>
    </row>
    <row r="2865" spans="4:7" ht="14.4" x14ac:dyDescent="0.3">
      <c r="D2865" s="193"/>
      <c r="E2865" s="234"/>
      <c r="F2865" s="234"/>
      <c r="G2865" s="193"/>
    </row>
    <row r="2866" spans="4:7" ht="14.4" x14ac:dyDescent="0.3">
      <c r="D2866" s="193"/>
      <c r="E2866" s="234"/>
      <c r="F2866" s="234"/>
      <c r="G2866" s="193"/>
    </row>
    <row r="2867" spans="4:7" ht="14.4" x14ac:dyDescent="0.3">
      <c r="D2867" s="193"/>
      <c r="E2867" s="234"/>
      <c r="F2867" s="234"/>
      <c r="G2867" s="193"/>
    </row>
    <row r="2868" spans="4:7" ht="14.4" x14ac:dyDescent="0.3">
      <c r="D2868" s="193"/>
      <c r="E2868" s="234"/>
      <c r="F2868" s="234"/>
      <c r="G2868" s="193"/>
    </row>
    <row r="2869" spans="4:7" ht="14.4" x14ac:dyDescent="0.3">
      <c r="D2869" s="193"/>
      <c r="E2869" s="234"/>
      <c r="F2869" s="234"/>
      <c r="G2869" s="193"/>
    </row>
    <row r="2870" spans="4:7" ht="14.4" x14ac:dyDescent="0.3">
      <c r="D2870" s="193"/>
      <c r="E2870" s="234"/>
      <c r="F2870" s="234"/>
      <c r="G2870" s="193"/>
    </row>
    <row r="2871" spans="4:7" ht="14.4" x14ac:dyDescent="0.3">
      <c r="D2871" s="193"/>
      <c r="E2871" s="234"/>
      <c r="F2871" s="234"/>
      <c r="G2871" s="193"/>
    </row>
    <row r="2872" spans="4:7" ht="14.4" x14ac:dyDescent="0.3">
      <c r="D2872" s="193"/>
      <c r="E2872" s="234"/>
      <c r="F2872" s="234"/>
      <c r="G2872" s="193"/>
    </row>
    <row r="2873" spans="4:7" ht="14.4" x14ac:dyDescent="0.3">
      <c r="D2873" s="193"/>
      <c r="E2873" s="234"/>
      <c r="F2873" s="234"/>
      <c r="G2873" s="193"/>
    </row>
    <row r="2874" spans="4:7" ht="14.4" x14ac:dyDescent="0.3">
      <c r="D2874" s="193"/>
      <c r="E2874" s="234"/>
      <c r="F2874" s="234"/>
      <c r="G2874" s="193"/>
    </row>
    <row r="2875" spans="4:7" ht="14.4" x14ac:dyDescent="0.3">
      <c r="D2875" s="193"/>
      <c r="E2875" s="234"/>
      <c r="F2875" s="234"/>
      <c r="G2875" s="193"/>
    </row>
    <row r="2876" spans="4:7" ht="14.4" x14ac:dyDescent="0.3">
      <c r="D2876" s="193"/>
      <c r="E2876" s="234"/>
      <c r="F2876" s="234"/>
      <c r="G2876" s="193"/>
    </row>
    <row r="2877" spans="4:7" ht="14.4" x14ac:dyDescent="0.3">
      <c r="D2877" s="193"/>
      <c r="E2877" s="234"/>
      <c r="F2877" s="234"/>
      <c r="G2877" s="193"/>
    </row>
    <row r="2878" spans="4:7" ht="14.4" x14ac:dyDescent="0.3">
      <c r="D2878" s="193"/>
      <c r="E2878" s="234"/>
      <c r="F2878" s="234"/>
      <c r="G2878" s="193"/>
    </row>
    <row r="2879" spans="4:7" ht="14.4" x14ac:dyDescent="0.3">
      <c r="D2879" s="193"/>
      <c r="E2879" s="234"/>
      <c r="F2879" s="234"/>
      <c r="G2879" s="193"/>
    </row>
    <row r="2880" spans="4:7" ht="14.4" x14ac:dyDescent="0.3">
      <c r="D2880" s="193"/>
      <c r="E2880" s="234"/>
      <c r="F2880" s="234"/>
      <c r="G2880" s="193"/>
    </row>
    <row r="2881" spans="4:7" ht="14.4" x14ac:dyDescent="0.3">
      <c r="D2881" s="193"/>
      <c r="E2881" s="234"/>
      <c r="F2881" s="234"/>
      <c r="G2881" s="193"/>
    </row>
    <row r="2882" spans="4:7" ht="14.4" x14ac:dyDescent="0.3">
      <c r="D2882" s="193"/>
      <c r="E2882" s="234"/>
      <c r="F2882" s="234"/>
      <c r="G2882" s="193"/>
    </row>
    <row r="2883" spans="4:7" ht="14.4" x14ac:dyDescent="0.3">
      <c r="D2883" s="193"/>
      <c r="E2883" s="234"/>
      <c r="F2883" s="234"/>
      <c r="G2883" s="193"/>
    </row>
    <row r="2884" spans="4:7" ht="14.4" x14ac:dyDescent="0.3">
      <c r="D2884" s="193"/>
      <c r="E2884" s="234"/>
      <c r="F2884" s="234"/>
      <c r="G2884" s="193"/>
    </row>
    <row r="2885" spans="4:7" ht="14.4" x14ac:dyDescent="0.3">
      <c r="D2885" s="193"/>
      <c r="E2885" s="234"/>
      <c r="F2885" s="234"/>
      <c r="G2885" s="193"/>
    </row>
    <row r="2886" spans="4:7" ht="14.4" x14ac:dyDescent="0.3">
      <c r="D2886" s="193"/>
      <c r="E2886" s="234"/>
      <c r="F2886" s="234"/>
      <c r="G2886" s="193"/>
    </row>
    <row r="2887" spans="4:7" ht="14.4" x14ac:dyDescent="0.3">
      <c r="D2887" s="193"/>
      <c r="E2887" s="234"/>
      <c r="F2887" s="234"/>
      <c r="G2887" s="193"/>
    </row>
    <row r="2888" spans="4:7" ht="14.4" x14ac:dyDescent="0.3">
      <c r="D2888" s="193"/>
      <c r="E2888" s="234"/>
      <c r="F2888" s="234"/>
      <c r="G2888" s="193"/>
    </row>
    <row r="2889" spans="4:7" ht="14.4" x14ac:dyDescent="0.3">
      <c r="D2889" s="193"/>
      <c r="E2889" s="234"/>
      <c r="F2889" s="234"/>
      <c r="G2889" s="193"/>
    </row>
    <row r="2890" spans="4:7" ht="14.4" x14ac:dyDescent="0.3">
      <c r="D2890" s="193"/>
      <c r="E2890" s="234"/>
      <c r="F2890" s="234"/>
      <c r="G2890" s="193"/>
    </row>
    <row r="2891" spans="4:7" ht="14.4" x14ac:dyDescent="0.3">
      <c r="D2891" s="193"/>
      <c r="E2891" s="234"/>
      <c r="F2891" s="234"/>
      <c r="G2891" s="193"/>
    </row>
    <row r="2892" spans="4:7" ht="14.4" x14ac:dyDescent="0.3">
      <c r="D2892" s="193"/>
      <c r="E2892" s="234"/>
      <c r="F2892" s="234"/>
      <c r="G2892" s="193"/>
    </row>
    <row r="2893" spans="4:7" ht="14.4" x14ac:dyDescent="0.3">
      <c r="D2893" s="193"/>
      <c r="E2893" s="234"/>
      <c r="F2893" s="234"/>
      <c r="G2893" s="193"/>
    </row>
    <row r="2894" spans="4:7" ht="14.4" x14ac:dyDescent="0.3">
      <c r="D2894" s="193"/>
      <c r="E2894" s="234"/>
      <c r="F2894" s="234"/>
      <c r="G2894" s="193"/>
    </row>
    <row r="2895" spans="4:7" ht="14.4" x14ac:dyDescent="0.3">
      <c r="D2895" s="193"/>
      <c r="E2895" s="234"/>
      <c r="F2895" s="234"/>
      <c r="G2895" s="193"/>
    </row>
    <row r="2896" spans="4:7" ht="14.4" x14ac:dyDescent="0.3">
      <c r="D2896" s="193"/>
      <c r="E2896" s="234"/>
      <c r="F2896" s="234"/>
      <c r="G2896" s="193"/>
    </row>
    <row r="2897" spans="4:7" ht="14.4" x14ac:dyDescent="0.3">
      <c r="D2897" s="193"/>
      <c r="E2897" s="234"/>
      <c r="F2897" s="234"/>
      <c r="G2897" s="193"/>
    </row>
    <row r="2898" spans="4:7" ht="14.4" x14ac:dyDescent="0.3">
      <c r="D2898" s="193"/>
      <c r="E2898" s="234"/>
      <c r="F2898" s="234"/>
      <c r="G2898" s="193"/>
    </row>
    <row r="2899" spans="4:7" ht="14.4" x14ac:dyDescent="0.3">
      <c r="D2899" s="193"/>
      <c r="E2899" s="234"/>
      <c r="F2899" s="234"/>
      <c r="G2899" s="193"/>
    </row>
    <row r="2900" spans="4:7" ht="14.4" x14ac:dyDescent="0.3">
      <c r="D2900" s="193"/>
      <c r="E2900" s="234"/>
      <c r="F2900" s="234"/>
      <c r="G2900" s="193"/>
    </row>
    <row r="2901" spans="4:7" ht="14.4" x14ac:dyDescent="0.3">
      <c r="D2901" s="193"/>
      <c r="E2901" s="234"/>
      <c r="F2901" s="234"/>
      <c r="G2901" s="193"/>
    </row>
    <row r="2902" spans="4:7" ht="14.4" x14ac:dyDescent="0.3">
      <c r="D2902" s="193"/>
      <c r="E2902" s="234"/>
      <c r="F2902" s="234"/>
      <c r="G2902" s="193"/>
    </row>
    <row r="2903" spans="4:7" ht="14.4" x14ac:dyDescent="0.3">
      <c r="D2903" s="193"/>
      <c r="E2903" s="234"/>
      <c r="F2903" s="234"/>
      <c r="G2903" s="193"/>
    </row>
    <row r="2904" spans="4:7" ht="14.4" x14ac:dyDescent="0.3">
      <c r="D2904" s="193"/>
      <c r="E2904" s="234"/>
      <c r="F2904" s="234"/>
      <c r="G2904" s="193"/>
    </row>
    <row r="2905" spans="4:7" ht="14.4" x14ac:dyDescent="0.3">
      <c r="D2905" s="193"/>
      <c r="E2905" s="234"/>
      <c r="F2905" s="234"/>
      <c r="G2905" s="193"/>
    </row>
    <row r="2906" spans="4:7" ht="14.4" x14ac:dyDescent="0.3">
      <c r="D2906" s="193"/>
      <c r="E2906" s="234"/>
      <c r="F2906" s="234"/>
      <c r="G2906" s="193"/>
    </row>
    <row r="2907" spans="4:7" ht="14.4" x14ac:dyDescent="0.3">
      <c r="D2907" s="193"/>
      <c r="E2907" s="234"/>
      <c r="F2907" s="234"/>
      <c r="G2907" s="193"/>
    </row>
    <row r="2908" spans="4:7" ht="14.4" x14ac:dyDescent="0.3">
      <c r="D2908" s="193"/>
      <c r="E2908" s="234"/>
      <c r="F2908" s="234"/>
      <c r="G2908" s="193"/>
    </row>
    <row r="2909" spans="4:7" ht="14.4" x14ac:dyDescent="0.3">
      <c r="D2909" s="193"/>
      <c r="E2909" s="234"/>
      <c r="F2909" s="234"/>
      <c r="G2909" s="193"/>
    </row>
    <row r="2910" spans="4:7" ht="14.4" x14ac:dyDescent="0.3">
      <c r="D2910" s="193"/>
      <c r="E2910" s="234"/>
      <c r="F2910" s="234"/>
      <c r="G2910" s="193"/>
    </row>
    <row r="2911" spans="4:7" ht="14.4" x14ac:dyDescent="0.3">
      <c r="D2911" s="193"/>
      <c r="E2911" s="234"/>
      <c r="F2911" s="234"/>
      <c r="G2911" s="193"/>
    </row>
    <row r="2912" spans="4:7" ht="14.4" x14ac:dyDescent="0.3">
      <c r="D2912" s="193"/>
      <c r="E2912" s="234"/>
      <c r="F2912" s="234"/>
      <c r="G2912" s="193"/>
    </row>
    <row r="2913" spans="4:7" ht="14.4" x14ac:dyDescent="0.3">
      <c r="D2913" s="193"/>
      <c r="E2913" s="234"/>
      <c r="F2913" s="234"/>
      <c r="G2913" s="193"/>
    </row>
    <row r="2914" spans="4:7" ht="14.4" x14ac:dyDescent="0.3">
      <c r="D2914" s="193"/>
      <c r="E2914" s="234"/>
      <c r="F2914" s="234"/>
      <c r="G2914" s="193"/>
    </row>
    <row r="2915" spans="4:7" ht="14.4" x14ac:dyDescent="0.3">
      <c r="D2915" s="193"/>
      <c r="E2915" s="234"/>
      <c r="F2915" s="234"/>
      <c r="G2915" s="193"/>
    </row>
    <row r="2916" spans="4:7" ht="14.4" x14ac:dyDescent="0.3">
      <c r="D2916" s="193"/>
      <c r="E2916" s="234"/>
      <c r="F2916" s="234"/>
      <c r="G2916" s="193"/>
    </row>
    <row r="2917" spans="4:7" ht="14.4" x14ac:dyDescent="0.3">
      <c r="D2917" s="193"/>
      <c r="E2917" s="234"/>
      <c r="F2917" s="234"/>
      <c r="G2917" s="193"/>
    </row>
    <row r="2918" spans="4:7" ht="14.4" x14ac:dyDescent="0.3">
      <c r="D2918" s="193"/>
      <c r="E2918" s="234"/>
      <c r="F2918" s="234"/>
      <c r="G2918" s="193"/>
    </row>
    <row r="2919" spans="4:7" ht="14.4" x14ac:dyDescent="0.3">
      <c r="D2919" s="193"/>
      <c r="E2919" s="234"/>
      <c r="F2919" s="234"/>
      <c r="G2919" s="193"/>
    </row>
    <row r="2920" spans="4:7" ht="14.4" x14ac:dyDescent="0.3">
      <c r="D2920" s="193"/>
      <c r="E2920" s="234"/>
      <c r="F2920" s="234"/>
      <c r="G2920" s="193"/>
    </row>
    <row r="2921" spans="4:7" ht="14.4" x14ac:dyDescent="0.3">
      <c r="D2921" s="193"/>
      <c r="E2921" s="234"/>
      <c r="F2921" s="234"/>
      <c r="G2921" s="193"/>
    </row>
    <row r="2922" spans="4:7" ht="14.4" x14ac:dyDescent="0.3">
      <c r="D2922" s="193"/>
      <c r="E2922" s="234"/>
      <c r="F2922" s="234"/>
      <c r="G2922" s="193"/>
    </row>
    <row r="2923" spans="4:7" ht="14.4" x14ac:dyDescent="0.3">
      <c r="D2923" s="193"/>
      <c r="E2923" s="234"/>
      <c r="F2923" s="234"/>
      <c r="G2923" s="193"/>
    </row>
    <row r="2924" spans="4:7" ht="14.4" x14ac:dyDescent="0.3">
      <c r="D2924" s="193"/>
      <c r="E2924" s="234"/>
      <c r="F2924" s="234"/>
      <c r="G2924" s="193"/>
    </row>
    <row r="2925" spans="4:7" ht="14.4" x14ac:dyDescent="0.3">
      <c r="D2925" s="193"/>
      <c r="E2925" s="234"/>
      <c r="F2925" s="234"/>
      <c r="G2925" s="193"/>
    </row>
    <row r="2926" spans="4:7" ht="14.4" x14ac:dyDescent="0.3">
      <c r="D2926" s="193"/>
      <c r="E2926" s="234"/>
      <c r="F2926" s="234"/>
      <c r="G2926" s="193"/>
    </row>
    <row r="2927" spans="4:7" ht="14.4" x14ac:dyDescent="0.3">
      <c r="D2927" s="193"/>
      <c r="E2927" s="234"/>
      <c r="F2927" s="234"/>
      <c r="G2927" s="193"/>
    </row>
    <row r="2928" spans="4:7" ht="14.4" x14ac:dyDescent="0.3">
      <c r="D2928" s="193"/>
      <c r="E2928" s="234"/>
      <c r="F2928" s="234"/>
      <c r="G2928" s="193"/>
    </row>
    <row r="2929" spans="4:7" ht="14.4" x14ac:dyDescent="0.3">
      <c r="D2929" s="193"/>
      <c r="E2929" s="234"/>
      <c r="F2929" s="234"/>
      <c r="G2929" s="193"/>
    </row>
    <row r="2930" spans="4:7" ht="14.4" x14ac:dyDescent="0.3">
      <c r="D2930" s="193"/>
      <c r="E2930" s="234"/>
      <c r="F2930" s="234"/>
      <c r="G2930" s="193"/>
    </row>
    <row r="2931" spans="4:7" ht="14.4" x14ac:dyDescent="0.3">
      <c r="D2931" s="193"/>
      <c r="E2931" s="234"/>
      <c r="F2931" s="234"/>
      <c r="G2931" s="193"/>
    </row>
    <row r="2932" spans="4:7" ht="14.4" x14ac:dyDescent="0.3">
      <c r="D2932" s="193"/>
      <c r="E2932" s="234"/>
      <c r="F2932" s="234"/>
      <c r="G2932" s="193"/>
    </row>
    <row r="2933" spans="4:7" ht="14.4" x14ac:dyDescent="0.3">
      <c r="D2933" s="193"/>
      <c r="E2933" s="234"/>
      <c r="F2933" s="234"/>
      <c r="G2933" s="193"/>
    </row>
    <row r="2934" spans="4:7" ht="14.4" x14ac:dyDescent="0.3">
      <c r="D2934" s="193"/>
      <c r="E2934" s="234"/>
      <c r="F2934" s="234"/>
      <c r="G2934" s="193"/>
    </row>
    <row r="2935" spans="4:7" ht="14.4" x14ac:dyDescent="0.3">
      <c r="D2935" s="193"/>
      <c r="E2935" s="234"/>
      <c r="F2935" s="234"/>
      <c r="G2935" s="193"/>
    </row>
    <row r="2936" spans="4:7" ht="14.4" x14ac:dyDescent="0.3">
      <c r="D2936" s="193"/>
      <c r="E2936" s="234"/>
      <c r="F2936" s="234"/>
      <c r="G2936" s="193"/>
    </row>
    <row r="2937" spans="4:7" ht="14.4" x14ac:dyDescent="0.3">
      <c r="D2937" s="193"/>
      <c r="E2937" s="234"/>
      <c r="F2937" s="234"/>
      <c r="G2937" s="193"/>
    </row>
    <row r="2938" spans="4:7" ht="14.4" x14ac:dyDescent="0.3">
      <c r="D2938" s="193"/>
      <c r="E2938" s="234"/>
      <c r="F2938" s="234"/>
      <c r="G2938" s="193"/>
    </row>
    <row r="2939" spans="4:7" ht="14.4" x14ac:dyDescent="0.3">
      <c r="D2939" s="193"/>
      <c r="E2939" s="234"/>
      <c r="F2939" s="234"/>
      <c r="G2939" s="193"/>
    </row>
    <row r="2940" spans="4:7" ht="14.4" x14ac:dyDescent="0.3">
      <c r="D2940" s="193"/>
      <c r="E2940" s="234"/>
      <c r="F2940" s="234"/>
      <c r="G2940" s="193"/>
    </row>
    <row r="2941" spans="4:7" ht="14.4" x14ac:dyDescent="0.3">
      <c r="D2941" s="193"/>
      <c r="E2941" s="234"/>
      <c r="F2941" s="234"/>
      <c r="G2941" s="193"/>
    </row>
    <row r="2942" spans="4:7" ht="14.4" x14ac:dyDescent="0.3">
      <c r="D2942" s="193"/>
      <c r="E2942" s="234"/>
      <c r="F2942" s="234"/>
      <c r="G2942" s="193"/>
    </row>
    <row r="2943" spans="4:7" ht="14.4" x14ac:dyDescent="0.3">
      <c r="D2943" s="193"/>
      <c r="E2943" s="234"/>
      <c r="F2943" s="234"/>
      <c r="G2943" s="193"/>
    </row>
    <row r="2944" spans="4:7" ht="14.4" x14ac:dyDescent="0.3">
      <c r="D2944" s="193"/>
      <c r="E2944" s="234"/>
      <c r="F2944" s="234"/>
      <c r="G2944" s="193"/>
    </row>
    <row r="2945" spans="4:7" ht="14.4" x14ac:dyDescent="0.3">
      <c r="D2945" s="193"/>
      <c r="E2945" s="234"/>
      <c r="F2945" s="234"/>
      <c r="G2945" s="193"/>
    </row>
    <row r="2946" spans="4:7" ht="14.4" x14ac:dyDescent="0.3">
      <c r="D2946" s="193"/>
      <c r="E2946" s="234"/>
      <c r="F2946" s="234"/>
      <c r="G2946" s="193"/>
    </row>
    <row r="2947" spans="4:7" ht="14.4" x14ac:dyDescent="0.3">
      <c r="D2947" s="193"/>
      <c r="E2947" s="234"/>
      <c r="F2947" s="234"/>
      <c r="G2947" s="193"/>
    </row>
    <row r="2948" spans="4:7" ht="14.4" x14ac:dyDescent="0.3">
      <c r="D2948" s="193"/>
      <c r="E2948" s="234"/>
      <c r="F2948" s="234"/>
      <c r="G2948" s="193"/>
    </row>
    <row r="2949" spans="4:7" ht="14.4" x14ac:dyDescent="0.3">
      <c r="D2949" s="193"/>
      <c r="E2949" s="234"/>
      <c r="F2949" s="234"/>
      <c r="G2949" s="193"/>
    </row>
    <row r="2950" spans="4:7" ht="14.4" x14ac:dyDescent="0.3">
      <c r="D2950" s="193"/>
      <c r="E2950" s="234"/>
      <c r="F2950" s="234"/>
      <c r="G2950" s="193"/>
    </row>
    <row r="2951" spans="4:7" ht="14.4" x14ac:dyDescent="0.3">
      <c r="D2951" s="193"/>
      <c r="E2951" s="234"/>
      <c r="F2951" s="234"/>
      <c r="G2951" s="193"/>
    </row>
    <row r="2952" spans="4:7" ht="14.4" x14ac:dyDescent="0.3">
      <c r="D2952" s="193"/>
      <c r="E2952" s="234"/>
      <c r="F2952" s="234"/>
      <c r="G2952" s="193"/>
    </row>
    <row r="2953" spans="4:7" ht="14.4" x14ac:dyDescent="0.3">
      <c r="D2953" s="193"/>
      <c r="E2953" s="234"/>
      <c r="F2953" s="234"/>
      <c r="G2953" s="193"/>
    </row>
    <row r="2954" spans="4:7" ht="14.4" x14ac:dyDescent="0.3">
      <c r="D2954" s="193"/>
      <c r="E2954" s="234"/>
      <c r="F2954" s="234"/>
      <c r="G2954" s="193"/>
    </row>
    <row r="2955" spans="4:7" ht="14.4" x14ac:dyDescent="0.3">
      <c r="D2955" s="193"/>
      <c r="E2955" s="234"/>
      <c r="F2955" s="234"/>
      <c r="G2955" s="193"/>
    </row>
    <row r="2956" spans="4:7" ht="14.4" x14ac:dyDescent="0.3">
      <c r="D2956" s="193"/>
      <c r="E2956" s="234"/>
      <c r="F2956" s="234"/>
      <c r="G2956" s="193"/>
    </row>
    <row r="2957" spans="4:7" ht="14.4" x14ac:dyDescent="0.3">
      <c r="D2957" s="193"/>
      <c r="E2957" s="234"/>
      <c r="F2957" s="234"/>
      <c r="G2957" s="193"/>
    </row>
    <row r="2958" spans="4:7" ht="14.4" x14ac:dyDescent="0.3">
      <c r="D2958" s="193"/>
      <c r="E2958" s="234"/>
      <c r="F2958" s="234"/>
      <c r="G2958" s="193"/>
    </row>
    <row r="2959" spans="4:7" ht="14.4" x14ac:dyDescent="0.3">
      <c r="D2959" s="193"/>
      <c r="E2959" s="234"/>
      <c r="F2959" s="234"/>
      <c r="G2959" s="193"/>
    </row>
    <row r="2960" spans="4:7" ht="14.4" x14ac:dyDescent="0.3">
      <c r="D2960" s="193"/>
      <c r="E2960" s="234"/>
      <c r="F2960" s="234"/>
      <c r="G2960" s="193"/>
    </row>
    <row r="2961" spans="4:7" ht="14.4" x14ac:dyDescent="0.3">
      <c r="D2961" s="193"/>
      <c r="E2961" s="234"/>
      <c r="F2961" s="234"/>
      <c r="G2961" s="193"/>
    </row>
    <row r="2962" spans="4:7" ht="14.4" x14ac:dyDescent="0.3">
      <c r="D2962" s="193"/>
      <c r="E2962" s="234"/>
      <c r="F2962" s="234"/>
      <c r="G2962" s="193"/>
    </row>
    <row r="2963" spans="4:7" ht="14.4" x14ac:dyDescent="0.3">
      <c r="D2963" s="193"/>
      <c r="E2963" s="234"/>
      <c r="F2963" s="234"/>
      <c r="G2963" s="193"/>
    </row>
    <row r="2964" spans="4:7" ht="14.4" x14ac:dyDescent="0.3">
      <c r="D2964" s="193"/>
      <c r="E2964" s="234"/>
      <c r="F2964" s="234"/>
      <c r="G2964" s="193"/>
    </row>
    <row r="2965" spans="4:7" ht="14.4" x14ac:dyDescent="0.3">
      <c r="D2965" s="193"/>
      <c r="E2965" s="234"/>
      <c r="F2965" s="234"/>
      <c r="G2965" s="193"/>
    </row>
    <row r="2966" spans="4:7" ht="14.4" x14ac:dyDescent="0.3">
      <c r="D2966" s="193"/>
      <c r="E2966" s="234"/>
      <c r="F2966" s="234"/>
      <c r="G2966" s="193"/>
    </row>
    <row r="2967" spans="4:7" ht="14.4" x14ac:dyDescent="0.3">
      <c r="D2967" s="193"/>
      <c r="E2967" s="234"/>
      <c r="F2967" s="234"/>
      <c r="G2967" s="193"/>
    </row>
    <row r="2968" spans="4:7" ht="14.4" x14ac:dyDescent="0.3">
      <c r="D2968" s="193"/>
      <c r="E2968" s="234"/>
      <c r="F2968" s="234"/>
      <c r="G2968" s="193"/>
    </row>
    <row r="2969" spans="4:7" ht="14.4" x14ac:dyDescent="0.3">
      <c r="D2969" s="193"/>
      <c r="E2969" s="234"/>
      <c r="F2969" s="234"/>
      <c r="G2969" s="193"/>
    </row>
    <row r="2970" spans="4:7" ht="14.4" x14ac:dyDescent="0.3">
      <c r="D2970" s="193"/>
      <c r="E2970" s="234"/>
      <c r="F2970" s="234"/>
      <c r="G2970" s="193"/>
    </row>
    <row r="2971" spans="4:7" ht="14.4" x14ac:dyDescent="0.3">
      <c r="D2971" s="193"/>
      <c r="E2971" s="234"/>
      <c r="F2971" s="234"/>
      <c r="G2971" s="193"/>
    </row>
    <row r="2972" spans="4:7" ht="14.4" x14ac:dyDescent="0.3">
      <c r="D2972" s="193"/>
      <c r="E2972" s="234"/>
      <c r="F2972" s="234"/>
      <c r="G2972" s="193"/>
    </row>
    <row r="2973" spans="4:7" ht="14.4" x14ac:dyDescent="0.3">
      <c r="D2973" s="193"/>
      <c r="E2973" s="234"/>
      <c r="F2973" s="234"/>
      <c r="G2973" s="193"/>
    </row>
    <row r="2974" spans="4:7" ht="14.4" x14ac:dyDescent="0.3">
      <c r="D2974" s="193"/>
      <c r="E2974" s="234"/>
      <c r="F2974" s="234"/>
      <c r="G2974" s="193"/>
    </row>
    <row r="2975" spans="4:7" ht="14.4" x14ac:dyDescent="0.3">
      <c r="D2975" s="193"/>
      <c r="E2975" s="234"/>
      <c r="F2975" s="234"/>
      <c r="G2975" s="193"/>
    </row>
    <row r="2976" spans="4:7" ht="14.4" x14ac:dyDescent="0.3">
      <c r="D2976" s="193"/>
      <c r="E2976" s="234"/>
      <c r="F2976" s="234"/>
      <c r="G2976" s="193"/>
    </row>
    <row r="2977" spans="4:7" ht="14.4" x14ac:dyDescent="0.3">
      <c r="D2977" s="193"/>
      <c r="E2977" s="234"/>
      <c r="F2977" s="234"/>
      <c r="G2977" s="193"/>
    </row>
    <row r="2978" spans="4:7" ht="14.4" x14ac:dyDescent="0.3">
      <c r="D2978" s="193"/>
      <c r="E2978" s="234"/>
      <c r="F2978" s="234"/>
      <c r="G2978" s="193"/>
    </row>
    <row r="2979" spans="4:7" ht="14.4" x14ac:dyDescent="0.3">
      <c r="D2979" s="193"/>
      <c r="E2979" s="234"/>
      <c r="F2979" s="234"/>
      <c r="G2979" s="193"/>
    </row>
    <row r="2980" spans="4:7" ht="14.4" x14ac:dyDescent="0.3">
      <c r="D2980" s="193"/>
      <c r="E2980" s="234"/>
      <c r="F2980" s="234"/>
      <c r="G2980" s="193"/>
    </row>
    <row r="2981" spans="4:7" ht="14.4" x14ac:dyDescent="0.3">
      <c r="D2981" s="193"/>
      <c r="E2981" s="234"/>
      <c r="F2981" s="234"/>
      <c r="G2981" s="193"/>
    </row>
    <row r="2982" spans="4:7" ht="14.4" x14ac:dyDescent="0.3">
      <c r="D2982" s="193"/>
      <c r="E2982" s="234"/>
      <c r="F2982" s="234"/>
      <c r="G2982" s="193"/>
    </row>
    <row r="2983" spans="4:7" ht="14.4" x14ac:dyDescent="0.3">
      <c r="D2983" s="193"/>
      <c r="E2983" s="234"/>
      <c r="F2983" s="234"/>
      <c r="G2983" s="193"/>
    </row>
    <row r="2984" spans="4:7" ht="14.4" x14ac:dyDescent="0.3">
      <c r="D2984" s="193"/>
      <c r="E2984" s="234"/>
      <c r="F2984" s="234"/>
      <c r="G2984" s="193"/>
    </row>
    <row r="2985" spans="4:7" ht="14.4" x14ac:dyDescent="0.3">
      <c r="D2985" s="193"/>
      <c r="E2985" s="234"/>
      <c r="F2985" s="234"/>
      <c r="G2985" s="193"/>
    </row>
    <row r="2986" spans="4:7" ht="14.4" x14ac:dyDescent="0.3">
      <c r="D2986" s="193"/>
      <c r="E2986" s="234"/>
      <c r="F2986" s="234"/>
      <c r="G2986" s="193"/>
    </row>
    <row r="2987" spans="4:7" ht="14.4" x14ac:dyDescent="0.3">
      <c r="D2987" s="193"/>
      <c r="E2987" s="234"/>
      <c r="F2987" s="234"/>
      <c r="G2987" s="193"/>
    </row>
    <row r="2988" spans="4:7" ht="14.4" x14ac:dyDescent="0.3">
      <c r="D2988" s="193"/>
      <c r="E2988" s="234"/>
      <c r="F2988" s="234"/>
      <c r="G2988" s="193"/>
    </row>
    <row r="2989" spans="4:7" ht="14.4" x14ac:dyDescent="0.3">
      <c r="D2989" s="193"/>
      <c r="E2989" s="234"/>
      <c r="F2989" s="234"/>
      <c r="G2989" s="193"/>
    </row>
    <row r="2990" spans="4:7" ht="14.4" x14ac:dyDescent="0.3">
      <c r="D2990" s="193"/>
      <c r="E2990" s="234"/>
      <c r="F2990" s="234"/>
      <c r="G2990" s="193"/>
    </row>
    <row r="2991" spans="4:7" ht="14.4" x14ac:dyDescent="0.3">
      <c r="D2991" s="193"/>
      <c r="E2991" s="234"/>
      <c r="F2991" s="234"/>
      <c r="G2991" s="193"/>
    </row>
    <row r="2992" spans="4:7" ht="14.4" x14ac:dyDescent="0.3">
      <c r="D2992" s="193"/>
      <c r="E2992" s="234"/>
      <c r="F2992" s="234"/>
      <c r="G2992" s="193"/>
    </row>
    <row r="2993" spans="4:7" ht="14.4" x14ac:dyDescent="0.3">
      <c r="D2993" s="193"/>
      <c r="E2993" s="234"/>
      <c r="F2993" s="234"/>
      <c r="G2993" s="193"/>
    </row>
    <row r="2994" spans="4:7" ht="14.4" x14ac:dyDescent="0.3">
      <c r="D2994" s="193"/>
      <c r="E2994" s="234"/>
      <c r="F2994" s="234"/>
      <c r="G2994" s="193"/>
    </row>
    <row r="2995" spans="4:7" ht="14.4" x14ac:dyDescent="0.3">
      <c r="D2995" s="193"/>
      <c r="E2995" s="234"/>
      <c r="F2995" s="234"/>
      <c r="G2995" s="193"/>
    </row>
    <row r="2996" spans="4:7" ht="14.4" x14ac:dyDescent="0.3">
      <c r="D2996" s="193"/>
      <c r="E2996" s="234"/>
      <c r="F2996" s="234"/>
      <c r="G2996" s="193"/>
    </row>
    <row r="2997" spans="4:7" ht="14.4" x14ac:dyDescent="0.3">
      <c r="D2997" s="193"/>
      <c r="E2997" s="234"/>
      <c r="F2997" s="234"/>
      <c r="G2997" s="193"/>
    </row>
    <row r="2998" spans="4:7" ht="14.4" x14ac:dyDescent="0.3">
      <c r="D2998" s="193"/>
      <c r="E2998" s="234"/>
      <c r="F2998" s="234"/>
      <c r="G2998" s="193"/>
    </row>
    <row r="2999" spans="4:7" ht="14.4" x14ac:dyDescent="0.3">
      <c r="D2999" s="193"/>
      <c r="E2999" s="234"/>
      <c r="F2999" s="234"/>
      <c r="G2999" s="193"/>
    </row>
    <row r="3000" spans="4:7" ht="14.4" x14ac:dyDescent="0.3">
      <c r="D3000" s="193"/>
      <c r="E3000" s="234"/>
      <c r="F3000" s="234"/>
      <c r="G3000" s="193"/>
    </row>
    <row r="3001" spans="4:7" ht="14.4" x14ac:dyDescent="0.3">
      <c r="D3001" s="193"/>
      <c r="E3001" s="234"/>
      <c r="F3001" s="234"/>
      <c r="G3001" s="193"/>
    </row>
    <row r="3002" spans="4:7" ht="14.4" x14ac:dyDescent="0.3">
      <c r="D3002" s="193"/>
      <c r="E3002" s="234"/>
      <c r="F3002" s="234"/>
      <c r="G3002" s="193"/>
    </row>
    <row r="3003" spans="4:7" ht="14.4" x14ac:dyDescent="0.3">
      <c r="D3003" s="193"/>
      <c r="E3003" s="234"/>
      <c r="F3003" s="234"/>
      <c r="G3003" s="193"/>
    </row>
    <row r="3004" spans="4:7" ht="14.4" x14ac:dyDescent="0.3">
      <c r="D3004" s="193"/>
      <c r="E3004" s="234"/>
      <c r="F3004" s="234"/>
      <c r="G3004" s="193"/>
    </row>
    <row r="3005" spans="4:7" ht="14.4" x14ac:dyDescent="0.3">
      <c r="D3005" s="193"/>
      <c r="E3005" s="234"/>
      <c r="F3005" s="234"/>
      <c r="G3005" s="193"/>
    </row>
    <row r="3006" spans="4:7" ht="14.4" x14ac:dyDescent="0.3">
      <c r="D3006" s="193"/>
      <c r="E3006" s="234"/>
      <c r="F3006" s="234"/>
      <c r="G3006" s="193"/>
    </row>
    <row r="3007" spans="4:7" ht="14.4" x14ac:dyDescent="0.3">
      <c r="D3007" s="193"/>
      <c r="E3007" s="234"/>
      <c r="F3007" s="234"/>
      <c r="G3007" s="193"/>
    </row>
    <row r="3008" spans="4:7" ht="14.4" x14ac:dyDescent="0.3">
      <c r="D3008" s="193"/>
      <c r="E3008" s="234"/>
      <c r="F3008" s="234"/>
      <c r="G3008" s="193"/>
    </row>
    <row r="3009" spans="4:7" ht="14.4" x14ac:dyDescent="0.3">
      <c r="D3009" s="193"/>
      <c r="E3009" s="234"/>
      <c r="F3009" s="234"/>
      <c r="G3009" s="193"/>
    </row>
    <row r="3010" spans="4:7" ht="14.4" x14ac:dyDescent="0.3">
      <c r="D3010" s="193"/>
      <c r="E3010" s="234"/>
      <c r="F3010" s="234"/>
      <c r="G3010" s="193"/>
    </row>
    <row r="3011" spans="4:7" ht="14.4" x14ac:dyDescent="0.3">
      <c r="D3011" s="193"/>
      <c r="E3011" s="234"/>
      <c r="F3011" s="234"/>
      <c r="G3011" s="193"/>
    </row>
    <row r="3012" spans="4:7" ht="14.4" x14ac:dyDescent="0.3">
      <c r="D3012" s="193"/>
      <c r="E3012" s="234"/>
      <c r="F3012" s="234"/>
      <c r="G3012" s="193"/>
    </row>
    <row r="3013" spans="4:7" ht="14.4" x14ac:dyDescent="0.3">
      <c r="D3013" s="193"/>
      <c r="E3013" s="234"/>
      <c r="F3013" s="234"/>
      <c r="G3013" s="193"/>
    </row>
    <row r="3014" spans="4:7" ht="14.4" x14ac:dyDescent="0.3">
      <c r="D3014" s="193"/>
      <c r="E3014" s="234"/>
      <c r="F3014" s="234"/>
      <c r="G3014" s="193"/>
    </row>
    <row r="3015" spans="4:7" ht="14.4" x14ac:dyDescent="0.3">
      <c r="D3015" s="193"/>
      <c r="E3015" s="234"/>
      <c r="F3015" s="234"/>
      <c r="G3015" s="193"/>
    </row>
    <row r="3016" spans="4:7" ht="14.4" x14ac:dyDescent="0.3">
      <c r="D3016" s="193"/>
      <c r="E3016" s="234"/>
      <c r="F3016" s="234"/>
      <c r="G3016" s="193"/>
    </row>
    <row r="3017" spans="4:7" ht="14.4" x14ac:dyDescent="0.3">
      <c r="D3017" s="193"/>
      <c r="E3017" s="234"/>
      <c r="F3017" s="234"/>
      <c r="G3017" s="193"/>
    </row>
    <row r="3018" spans="4:7" ht="14.4" x14ac:dyDescent="0.3">
      <c r="D3018" s="193"/>
      <c r="E3018" s="234"/>
      <c r="F3018" s="234"/>
      <c r="G3018" s="193"/>
    </row>
    <row r="3019" spans="4:7" ht="14.4" x14ac:dyDescent="0.3">
      <c r="D3019" s="193"/>
      <c r="E3019" s="234"/>
      <c r="F3019" s="234"/>
      <c r="G3019" s="193"/>
    </row>
    <row r="3020" spans="4:7" ht="14.4" x14ac:dyDescent="0.3">
      <c r="D3020" s="193"/>
      <c r="E3020" s="234"/>
      <c r="F3020" s="234"/>
      <c r="G3020" s="193"/>
    </row>
    <row r="3021" spans="4:7" ht="14.4" x14ac:dyDescent="0.3">
      <c r="D3021" s="193"/>
      <c r="E3021" s="234"/>
      <c r="F3021" s="234"/>
      <c r="G3021" s="193"/>
    </row>
    <row r="3022" spans="4:7" ht="14.4" x14ac:dyDescent="0.3">
      <c r="D3022" s="193"/>
      <c r="E3022" s="234"/>
      <c r="F3022" s="234"/>
      <c r="G3022" s="193"/>
    </row>
    <row r="3023" spans="4:7" ht="14.4" x14ac:dyDescent="0.3">
      <c r="D3023" s="193"/>
      <c r="E3023" s="234"/>
      <c r="F3023" s="234"/>
      <c r="G3023" s="193"/>
    </row>
    <row r="3024" spans="4:7" ht="14.4" x14ac:dyDescent="0.3">
      <c r="D3024" s="193"/>
      <c r="E3024" s="234"/>
      <c r="F3024" s="234"/>
      <c r="G3024" s="193"/>
    </row>
    <row r="3025" spans="4:7" ht="14.4" x14ac:dyDescent="0.3">
      <c r="D3025" s="193"/>
      <c r="E3025" s="234"/>
      <c r="F3025" s="234"/>
      <c r="G3025" s="193"/>
    </row>
    <row r="3026" spans="4:7" ht="14.4" x14ac:dyDescent="0.3">
      <c r="D3026" s="193"/>
      <c r="E3026" s="234"/>
      <c r="F3026" s="234"/>
      <c r="G3026" s="193"/>
    </row>
    <row r="3027" spans="4:7" ht="14.4" x14ac:dyDescent="0.3">
      <c r="D3027" s="193"/>
      <c r="E3027" s="234"/>
      <c r="F3027" s="234"/>
      <c r="G3027" s="193"/>
    </row>
    <row r="3028" spans="4:7" ht="14.4" x14ac:dyDescent="0.3">
      <c r="D3028" s="193"/>
      <c r="E3028" s="234"/>
      <c r="F3028" s="234"/>
      <c r="G3028" s="193"/>
    </row>
    <row r="3029" spans="4:7" ht="14.4" x14ac:dyDescent="0.3">
      <c r="D3029" s="193"/>
      <c r="E3029" s="234"/>
      <c r="F3029" s="234"/>
      <c r="G3029" s="193"/>
    </row>
    <row r="3030" spans="4:7" ht="14.4" x14ac:dyDescent="0.3">
      <c r="D3030" s="193"/>
      <c r="E3030" s="234"/>
      <c r="F3030" s="234"/>
      <c r="G3030" s="193"/>
    </row>
    <row r="3031" spans="4:7" ht="14.4" x14ac:dyDescent="0.3">
      <c r="D3031" s="193"/>
      <c r="E3031" s="234"/>
      <c r="F3031" s="234"/>
      <c r="G3031" s="193"/>
    </row>
    <row r="3032" spans="4:7" ht="14.4" x14ac:dyDescent="0.3">
      <c r="D3032" s="193"/>
      <c r="E3032" s="234"/>
      <c r="F3032" s="234"/>
      <c r="G3032" s="193"/>
    </row>
    <row r="3033" spans="4:7" ht="14.4" x14ac:dyDescent="0.3">
      <c r="D3033" s="193"/>
      <c r="E3033" s="234"/>
      <c r="F3033" s="234"/>
      <c r="G3033" s="193"/>
    </row>
    <row r="3034" spans="4:7" ht="14.4" x14ac:dyDescent="0.3">
      <c r="D3034" s="193"/>
      <c r="E3034" s="234"/>
      <c r="F3034" s="234"/>
      <c r="G3034" s="193"/>
    </row>
    <row r="3035" spans="4:7" ht="14.4" x14ac:dyDescent="0.3">
      <c r="D3035" s="193"/>
      <c r="E3035" s="234"/>
      <c r="F3035" s="234"/>
      <c r="G3035" s="193"/>
    </row>
    <row r="3036" spans="4:7" ht="14.4" x14ac:dyDescent="0.3">
      <c r="D3036" s="193"/>
      <c r="E3036" s="234"/>
      <c r="F3036" s="234"/>
      <c r="G3036" s="193"/>
    </row>
    <row r="3037" spans="4:7" ht="14.4" x14ac:dyDescent="0.3">
      <c r="D3037" s="193"/>
      <c r="E3037" s="234"/>
      <c r="F3037" s="234"/>
      <c r="G3037" s="193"/>
    </row>
    <row r="3038" spans="4:7" ht="14.4" x14ac:dyDescent="0.3">
      <c r="D3038" s="193"/>
      <c r="E3038" s="234"/>
      <c r="F3038" s="234"/>
      <c r="G3038" s="193"/>
    </row>
    <row r="3039" spans="4:7" ht="14.4" x14ac:dyDescent="0.3">
      <c r="D3039" s="193"/>
      <c r="E3039" s="234"/>
      <c r="F3039" s="234"/>
      <c r="G3039" s="193"/>
    </row>
    <row r="3040" spans="4:7" ht="14.4" x14ac:dyDescent="0.3">
      <c r="D3040" s="193"/>
      <c r="E3040" s="234"/>
      <c r="F3040" s="234"/>
      <c r="G3040" s="193"/>
    </row>
    <row r="3041" spans="4:7" ht="14.4" x14ac:dyDescent="0.3">
      <c r="D3041" s="193"/>
      <c r="E3041" s="234"/>
      <c r="F3041" s="234"/>
      <c r="G3041" s="193"/>
    </row>
    <row r="3042" spans="4:7" ht="14.4" x14ac:dyDescent="0.3">
      <c r="D3042" s="193"/>
      <c r="E3042" s="234"/>
      <c r="F3042" s="234"/>
      <c r="G3042" s="193"/>
    </row>
    <row r="3043" spans="4:7" ht="14.4" x14ac:dyDescent="0.3">
      <c r="D3043" s="193"/>
      <c r="E3043" s="234"/>
      <c r="F3043" s="234"/>
      <c r="G3043" s="193"/>
    </row>
    <row r="3044" spans="4:7" ht="14.4" x14ac:dyDescent="0.3">
      <c r="D3044" s="193"/>
      <c r="E3044" s="234"/>
      <c r="F3044" s="234"/>
      <c r="G3044" s="193"/>
    </row>
    <row r="3045" spans="4:7" ht="14.4" x14ac:dyDescent="0.3">
      <c r="D3045" s="193"/>
      <c r="E3045" s="234"/>
      <c r="F3045" s="234"/>
      <c r="G3045" s="193"/>
    </row>
    <row r="3046" spans="4:7" ht="14.4" x14ac:dyDescent="0.3">
      <c r="D3046" s="193"/>
      <c r="E3046" s="234"/>
      <c r="F3046" s="234"/>
      <c r="G3046" s="193"/>
    </row>
    <row r="3047" spans="4:7" ht="14.4" x14ac:dyDescent="0.3">
      <c r="D3047" s="193"/>
      <c r="E3047" s="234"/>
      <c r="F3047" s="234"/>
      <c r="G3047" s="193"/>
    </row>
    <row r="3048" spans="4:7" ht="14.4" x14ac:dyDescent="0.3">
      <c r="D3048" s="193"/>
      <c r="E3048" s="234"/>
      <c r="F3048" s="234"/>
      <c r="G3048" s="193"/>
    </row>
    <row r="3049" spans="4:7" ht="14.4" x14ac:dyDescent="0.3">
      <c r="D3049" s="193"/>
      <c r="E3049" s="234"/>
      <c r="F3049" s="234"/>
      <c r="G3049" s="193"/>
    </row>
    <row r="3050" spans="4:7" ht="14.4" x14ac:dyDescent="0.3">
      <c r="D3050" s="193"/>
      <c r="E3050" s="234"/>
      <c r="F3050" s="234"/>
      <c r="G3050" s="193"/>
    </row>
    <row r="3051" spans="4:7" ht="14.4" x14ac:dyDescent="0.3">
      <c r="D3051" s="193"/>
      <c r="E3051" s="234"/>
      <c r="F3051" s="234"/>
      <c r="G3051" s="193"/>
    </row>
    <row r="3052" spans="4:7" ht="14.4" x14ac:dyDescent="0.3">
      <c r="D3052" s="193"/>
      <c r="E3052" s="234"/>
      <c r="F3052" s="234"/>
      <c r="G3052" s="193"/>
    </row>
    <row r="3053" spans="4:7" ht="14.4" x14ac:dyDescent="0.3">
      <c r="D3053" s="193"/>
      <c r="E3053" s="234"/>
      <c r="F3053" s="234"/>
      <c r="G3053" s="193"/>
    </row>
    <row r="3054" spans="4:7" ht="14.4" x14ac:dyDescent="0.3">
      <c r="D3054" s="193"/>
      <c r="E3054" s="234"/>
      <c r="F3054" s="234"/>
      <c r="G3054" s="193"/>
    </row>
    <row r="3055" spans="4:7" ht="14.4" x14ac:dyDescent="0.3">
      <c r="D3055" s="193"/>
      <c r="E3055" s="234"/>
      <c r="F3055" s="234"/>
      <c r="G3055" s="193"/>
    </row>
    <row r="3056" spans="4:7" ht="14.4" x14ac:dyDescent="0.3">
      <c r="D3056" s="193"/>
      <c r="E3056" s="234"/>
      <c r="F3056" s="234"/>
      <c r="G3056" s="193"/>
    </row>
    <row r="3057" spans="4:7" ht="14.4" x14ac:dyDescent="0.3">
      <c r="D3057" s="193"/>
      <c r="E3057" s="234"/>
      <c r="F3057" s="234"/>
      <c r="G3057" s="193"/>
    </row>
    <row r="3058" spans="4:7" ht="14.4" x14ac:dyDescent="0.3">
      <c r="D3058" s="193"/>
      <c r="E3058" s="234"/>
      <c r="F3058" s="234"/>
      <c r="G3058" s="193"/>
    </row>
    <row r="3059" spans="4:7" ht="14.4" x14ac:dyDescent="0.3">
      <c r="D3059" s="193"/>
      <c r="E3059" s="234"/>
      <c r="F3059" s="234"/>
      <c r="G3059" s="193"/>
    </row>
    <row r="3060" spans="4:7" ht="14.4" x14ac:dyDescent="0.3">
      <c r="D3060" s="193"/>
      <c r="E3060" s="234"/>
      <c r="F3060" s="234"/>
      <c r="G3060" s="193"/>
    </row>
    <row r="3061" spans="4:7" ht="14.4" x14ac:dyDescent="0.3">
      <c r="D3061" s="193"/>
      <c r="E3061" s="234"/>
      <c r="F3061" s="234"/>
      <c r="G3061" s="193"/>
    </row>
    <row r="3062" spans="4:7" ht="14.4" x14ac:dyDescent="0.3">
      <c r="D3062" s="193"/>
      <c r="E3062" s="234"/>
      <c r="F3062" s="234"/>
      <c r="G3062" s="193"/>
    </row>
    <row r="3063" spans="4:7" ht="14.4" x14ac:dyDescent="0.3">
      <c r="D3063" s="193"/>
      <c r="E3063" s="234"/>
      <c r="F3063" s="234"/>
      <c r="G3063" s="193"/>
    </row>
    <row r="3064" spans="4:7" ht="14.4" x14ac:dyDescent="0.3">
      <c r="D3064" s="193"/>
      <c r="E3064" s="234"/>
      <c r="F3064" s="234"/>
      <c r="G3064" s="193"/>
    </row>
    <row r="3065" spans="4:7" ht="14.4" x14ac:dyDescent="0.3">
      <c r="D3065" s="193"/>
      <c r="E3065" s="234"/>
      <c r="F3065" s="234"/>
      <c r="G3065" s="193"/>
    </row>
    <row r="3066" spans="4:7" ht="14.4" x14ac:dyDescent="0.3">
      <c r="D3066" s="193"/>
      <c r="E3066" s="234"/>
      <c r="F3066" s="234"/>
      <c r="G3066" s="193"/>
    </row>
    <row r="3067" spans="4:7" ht="14.4" x14ac:dyDescent="0.3">
      <c r="D3067" s="193"/>
      <c r="E3067" s="234"/>
      <c r="F3067" s="234"/>
      <c r="G3067" s="193"/>
    </row>
    <row r="3068" spans="4:7" ht="14.4" x14ac:dyDescent="0.3">
      <c r="D3068" s="193"/>
      <c r="E3068" s="234"/>
      <c r="F3068" s="234"/>
      <c r="G3068" s="193"/>
    </row>
    <row r="3069" spans="4:7" ht="14.4" x14ac:dyDescent="0.3">
      <c r="D3069" s="193"/>
      <c r="E3069" s="234"/>
      <c r="F3069" s="234"/>
      <c r="G3069" s="193"/>
    </row>
    <row r="3070" spans="4:7" ht="14.4" x14ac:dyDescent="0.3">
      <c r="D3070" s="193"/>
      <c r="E3070" s="234"/>
      <c r="F3070" s="234"/>
      <c r="G3070" s="193"/>
    </row>
    <row r="3071" spans="4:7" ht="14.4" x14ac:dyDescent="0.3">
      <c r="D3071" s="193"/>
      <c r="E3071" s="234"/>
      <c r="F3071" s="234"/>
      <c r="G3071" s="193"/>
    </row>
    <row r="3072" spans="4:7" ht="14.4" x14ac:dyDescent="0.3">
      <c r="D3072" s="193"/>
      <c r="E3072" s="234"/>
      <c r="F3072" s="234"/>
      <c r="G3072" s="193"/>
    </row>
    <row r="3073" spans="4:7" ht="14.4" x14ac:dyDescent="0.3">
      <c r="D3073" s="193"/>
      <c r="E3073" s="234"/>
      <c r="F3073" s="234"/>
      <c r="G3073" s="193"/>
    </row>
    <row r="3074" spans="4:7" ht="14.4" x14ac:dyDescent="0.3">
      <c r="D3074" s="193"/>
      <c r="E3074" s="234"/>
      <c r="F3074" s="234"/>
      <c r="G3074" s="193"/>
    </row>
    <row r="3075" spans="4:7" ht="14.4" x14ac:dyDescent="0.3">
      <c r="D3075" s="193"/>
      <c r="E3075" s="234"/>
      <c r="F3075" s="234"/>
      <c r="G3075" s="193"/>
    </row>
    <row r="3076" spans="4:7" ht="14.4" x14ac:dyDescent="0.3">
      <c r="D3076" s="193"/>
      <c r="E3076" s="234"/>
      <c r="F3076" s="234"/>
      <c r="G3076" s="193"/>
    </row>
    <row r="3077" spans="4:7" ht="14.4" x14ac:dyDescent="0.3">
      <c r="D3077" s="193"/>
      <c r="E3077" s="234"/>
      <c r="F3077" s="234"/>
      <c r="G3077" s="193"/>
    </row>
    <row r="3078" spans="4:7" ht="14.4" x14ac:dyDescent="0.3">
      <c r="D3078" s="193"/>
      <c r="E3078" s="234"/>
      <c r="F3078" s="234"/>
      <c r="G3078" s="193"/>
    </row>
    <row r="3079" spans="4:7" ht="14.4" x14ac:dyDescent="0.3">
      <c r="D3079" s="193"/>
      <c r="E3079" s="234"/>
      <c r="F3079" s="234"/>
      <c r="G3079" s="193"/>
    </row>
    <row r="3080" spans="4:7" ht="14.4" x14ac:dyDescent="0.3">
      <c r="D3080" s="193"/>
      <c r="E3080" s="234"/>
      <c r="F3080" s="234"/>
      <c r="G3080" s="193"/>
    </row>
    <row r="3081" spans="4:7" ht="14.4" x14ac:dyDescent="0.3">
      <c r="D3081" s="193"/>
      <c r="E3081" s="234"/>
      <c r="F3081" s="234"/>
      <c r="G3081" s="193"/>
    </row>
    <row r="3082" spans="4:7" ht="14.4" x14ac:dyDescent="0.3">
      <c r="D3082" s="193"/>
      <c r="E3082" s="234"/>
      <c r="F3082" s="234"/>
      <c r="G3082" s="193"/>
    </row>
    <row r="3083" spans="4:7" ht="14.4" x14ac:dyDescent="0.3">
      <c r="D3083" s="193"/>
      <c r="E3083" s="234"/>
      <c r="F3083" s="234"/>
      <c r="G3083" s="193"/>
    </row>
    <row r="3084" spans="4:7" ht="14.4" x14ac:dyDescent="0.3">
      <c r="D3084" s="193"/>
      <c r="E3084" s="234"/>
      <c r="F3084" s="234"/>
      <c r="G3084" s="193"/>
    </row>
    <row r="3085" spans="4:7" ht="14.4" x14ac:dyDescent="0.3">
      <c r="D3085" s="193"/>
      <c r="E3085" s="234"/>
      <c r="F3085" s="234"/>
      <c r="G3085" s="193"/>
    </row>
    <row r="3086" spans="4:7" ht="14.4" x14ac:dyDescent="0.3">
      <c r="D3086" s="193"/>
      <c r="E3086" s="234"/>
      <c r="F3086" s="234"/>
      <c r="G3086" s="193"/>
    </row>
    <row r="3087" spans="4:7" ht="14.4" x14ac:dyDescent="0.3">
      <c r="D3087" s="193"/>
      <c r="E3087" s="234"/>
      <c r="F3087" s="234"/>
      <c r="G3087" s="193"/>
    </row>
    <row r="3088" spans="4:7" ht="14.4" x14ac:dyDescent="0.3">
      <c r="D3088" s="193"/>
      <c r="E3088" s="234"/>
      <c r="F3088" s="234"/>
      <c r="G3088" s="193"/>
    </row>
    <row r="3089" spans="4:7" ht="14.4" x14ac:dyDescent="0.3">
      <c r="D3089" s="193"/>
      <c r="E3089" s="234"/>
      <c r="F3089" s="234"/>
      <c r="G3089" s="193"/>
    </row>
    <row r="3090" spans="4:7" ht="14.4" x14ac:dyDescent="0.3">
      <c r="D3090" s="193"/>
      <c r="E3090" s="234"/>
      <c r="F3090" s="234"/>
      <c r="G3090" s="193"/>
    </row>
    <row r="3091" spans="4:7" ht="14.4" x14ac:dyDescent="0.3">
      <c r="D3091" s="193"/>
      <c r="E3091" s="234"/>
      <c r="F3091" s="234"/>
      <c r="G3091" s="193"/>
    </row>
    <row r="3092" spans="4:7" ht="14.4" x14ac:dyDescent="0.3">
      <c r="D3092" s="193"/>
      <c r="E3092" s="234"/>
      <c r="F3092" s="234"/>
      <c r="G3092" s="193"/>
    </row>
    <row r="3093" spans="4:7" ht="14.4" x14ac:dyDescent="0.3">
      <c r="D3093" s="193"/>
      <c r="E3093" s="234"/>
      <c r="F3093" s="234"/>
      <c r="G3093" s="193"/>
    </row>
    <row r="3094" spans="4:7" ht="14.4" x14ac:dyDescent="0.3">
      <c r="D3094" s="193"/>
      <c r="E3094" s="234"/>
      <c r="F3094" s="234"/>
      <c r="G3094" s="193"/>
    </row>
    <row r="3095" spans="4:7" ht="14.4" x14ac:dyDescent="0.3">
      <c r="D3095" s="193"/>
      <c r="E3095" s="234"/>
      <c r="F3095" s="234"/>
      <c r="G3095" s="193"/>
    </row>
    <row r="3096" spans="4:7" ht="14.4" x14ac:dyDescent="0.3">
      <c r="D3096" s="193"/>
      <c r="E3096" s="234"/>
      <c r="F3096" s="234"/>
      <c r="G3096" s="193"/>
    </row>
    <row r="3097" spans="4:7" ht="14.4" x14ac:dyDescent="0.3">
      <c r="D3097" s="193"/>
      <c r="E3097" s="234"/>
      <c r="F3097" s="234"/>
      <c r="G3097" s="193"/>
    </row>
    <row r="3098" spans="4:7" ht="14.4" x14ac:dyDescent="0.3">
      <c r="D3098" s="193"/>
      <c r="E3098" s="234"/>
      <c r="F3098" s="234"/>
      <c r="G3098" s="193"/>
    </row>
    <row r="3099" spans="4:7" ht="14.4" x14ac:dyDescent="0.3">
      <c r="D3099" s="193"/>
      <c r="E3099" s="234"/>
      <c r="F3099" s="234"/>
      <c r="G3099" s="193"/>
    </row>
    <row r="3100" spans="4:7" ht="14.4" x14ac:dyDescent="0.3">
      <c r="D3100" s="193"/>
      <c r="E3100" s="234"/>
      <c r="F3100" s="234"/>
      <c r="G3100" s="193"/>
    </row>
    <row r="3101" spans="4:7" ht="14.4" x14ac:dyDescent="0.3">
      <c r="D3101" s="193"/>
      <c r="E3101" s="234"/>
      <c r="F3101" s="234"/>
      <c r="G3101" s="193"/>
    </row>
    <row r="3102" spans="4:7" ht="14.4" x14ac:dyDescent="0.3">
      <c r="D3102" s="193"/>
      <c r="E3102" s="234"/>
      <c r="F3102" s="234"/>
      <c r="G3102" s="193"/>
    </row>
    <row r="3103" spans="4:7" ht="14.4" x14ac:dyDescent="0.3">
      <c r="D3103" s="193"/>
      <c r="E3103" s="234"/>
      <c r="F3103" s="234"/>
      <c r="G3103" s="193"/>
    </row>
    <row r="3104" spans="4:7" ht="14.4" x14ac:dyDescent="0.3">
      <c r="D3104" s="193"/>
      <c r="E3104" s="234"/>
      <c r="F3104" s="234"/>
      <c r="G3104" s="193"/>
    </row>
    <row r="3105" spans="4:7" ht="14.4" x14ac:dyDescent="0.3">
      <c r="D3105" s="193"/>
      <c r="E3105" s="234"/>
      <c r="F3105" s="234"/>
      <c r="G3105" s="193"/>
    </row>
    <row r="3106" spans="4:7" ht="14.4" x14ac:dyDescent="0.3">
      <c r="D3106" s="193"/>
      <c r="E3106" s="234"/>
      <c r="F3106" s="234"/>
      <c r="G3106" s="193"/>
    </row>
    <row r="3107" spans="4:7" ht="14.4" x14ac:dyDescent="0.3">
      <c r="D3107" s="193"/>
      <c r="E3107" s="234"/>
      <c r="F3107" s="234"/>
      <c r="G3107" s="193"/>
    </row>
    <row r="3108" spans="4:7" ht="14.4" x14ac:dyDescent="0.3">
      <c r="D3108" s="193"/>
      <c r="E3108" s="234"/>
      <c r="F3108" s="234"/>
      <c r="G3108" s="193"/>
    </row>
    <row r="3109" spans="4:7" ht="14.4" x14ac:dyDescent="0.3">
      <c r="D3109" s="193"/>
      <c r="E3109" s="234"/>
      <c r="F3109" s="234"/>
      <c r="G3109" s="193"/>
    </row>
    <row r="3110" spans="4:7" ht="14.4" x14ac:dyDescent="0.3">
      <c r="D3110" s="193"/>
      <c r="E3110" s="234"/>
      <c r="F3110" s="234"/>
      <c r="G3110" s="193"/>
    </row>
    <row r="3111" spans="4:7" ht="14.4" x14ac:dyDescent="0.3">
      <c r="D3111" s="193"/>
      <c r="E3111" s="234"/>
      <c r="F3111" s="234"/>
      <c r="G3111" s="193"/>
    </row>
    <row r="3112" spans="4:7" ht="14.4" x14ac:dyDescent="0.3">
      <c r="D3112" s="193"/>
      <c r="E3112" s="234"/>
      <c r="F3112" s="234"/>
      <c r="G3112" s="193"/>
    </row>
    <row r="3113" spans="4:7" ht="14.4" x14ac:dyDescent="0.3">
      <c r="D3113" s="193"/>
      <c r="E3113" s="234"/>
      <c r="F3113" s="234"/>
      <c r="G3113" s="193"/>
    </row>
    <row r="3114" spans="4:7" ht="14.4" x14ac:dyDescent="0.3">
      <c r="D3114" s="193"/>
      <c r="E3114" s="234"/>
      <c r="F3114" s="234"/>
      <c r="G3114" s="193"/>
    </row>
    <row r="3115" spans="4:7" ht="14.4" x14ac:dyDescent="0.3">
      <c r="D3115" s="193"/>
      <c r="E3115" s="234"/>
      <c r="F3115" s="234"/>
      <c r="G3115" s="193"/>
    </row>
    <row r="3116" spans="4:7" ht="14.4" x14ac:dyDescent="0.3">
      <c r="D3116" s="193"/>
      <c r="E3116" s="234"/>
      <c r="F3116" s="234"/>
      <c r="G3116" s="193"/>
    </row>
    <row r="3117" spans="4:7" ht="14.4" x14ac:dyDescent="0.3">
      <c r="D3117" s="193"/>
      <c r="E3117" s="234"/>
      <c r="F3117" s="234"/>
      <c r="G3117" s="193"/>
    </row>
    <row r="3118" spans="4:7" ht="14.4" x14ac:dyDescent="0.3">
      <c r="D3118" s="193"/>
      <c r="E3118" s="234"/>
      <c r="F3118" s="234"/>
      <c r="G3118" s="193"/>
    </row>
    <row r="3119" spans="4:7" ht="14.4" x14ac:dyDescent="0.3">
      <c r="D3119" s="193"/>
      <c r="E3119" s="234"/>
      <c r="F3119" s="234"/>
      <c r="G3119" s="193"/>
    </row>
    <row r="3120" spans="4:7" ht="14.4" x14ac:dyDescent="0.3">
      <c r="D3120" s="193"/>
      <c r="E3120" s="234"/>
      <c r="F3120" s="234"/>
      <c r="G3120" s="193"/>
    </row>
    <row r="3121" spans="4:7" ht="14.4" x14ac:dyDescent="0.3">
      <c r="D3121" s="193"/>
      <c r="E3121" s="234"/>
      <c r="F3121" s="234"/>
      <c r="G3121" s="193"/>
    </row>
    <row r="3122" spans="4:7" ht="14.4" x14ac:dyDescent="0.3">
      <c r="D3122" s="193"/>
      <c r="E3122" s="234"/>
      <c r="F3122" s="234"/>
      <c r="G3122" s="193"/>
    </row>
    <row r="3123" spans="4:7" ht="14.4" x14ac:dyDescent="0.3">
      <c r="D3123" s="193"/>
      <c r="E3123" s="234"/>
      <c r="F3123" s="234"/>
      <c r="G3123" s="193"/>
    </row>
    <row r="3124" spans="4:7" ht="14.4" x14ac:dyDescent="0.3">
      <c r="D3124" s="193"/>
      <c r="E3124" s="234"/>
      <c r="F3124" s="234"/>
      <c r="G3124" s="193"/>
    </row>
    <row r="3125" spans="4:7" ht="14.4" x14ac:dyDescent="0.3">
      <c r="D3125" s="193"/>
      <c r="E3125" s="234"/>
      <c r="F3125" s="234"/>
      <c r="G3125" s="193"/>
    </row>
    <row r="3126" spans="4:7" ht="14.4" x14ac:dyDescent="0.3">
      <c r="D3126" s="193"/>
      <c r="E3126" s="234"/>
      <c r="F3126" s="234"/>
      <c r="G3126" s="193"/>
    </row>
    <row r="3127" spans="4:7" ht="14.4" x14ac:dyDescent="0.3">
      <c r="D3127" s="193"/>
      <c r="E3127" s="234"/>
      <c r="F3127" s="234"/>
      <c r="G3127" s="193"/>
    </row>
    <row r="3128" spans="4:7" ht="14.4" x14ac:dyDescent="0.3">
      <c r="D3128" s="193"/>
      <c r="E3128" s="234"/>
      <c r="F3128" s="234"/>
      <c r="G3128" s="193"/>
    </row>
    <row r="3129" spans="4:7" ht="14.4" x14ac:dyDescent="0.3">
      <c r="D3129" s="193"/>
      <c r="E3129" s="234"/>
      <c r="F3129" s="234"/>
      <c r="G3129" s="193"/>
    </row>
    <row r="3130" spans="4:7" ht="14.4" x14ac:dyDescent="0.3">
      <c r="D3130" s="193"/>
      <c r="E3130" s="234"/>
      <c r="F3130" s="234"/>
      <c r="G3130" s="193"/>
    </row>
    <row r="3131" spans="4:7" ht="14.4" x14ac:dyDescent="0.3">
      <c r="D3131" s="193"/>
      <c r="E3131" s="234"/>
      <c r="F3131" s="234"/>
      <c r="G3131" s="193"/>
    </row>
    <row r="3132" spans="4:7" ht="14.4" x14ac:dyDescent="0.3">
      <c r="D3132" s="193"/>
      <c r="E3132" s="234"/>
      <c r="F3132" s="234"/>
      <c r="G3132" s="193"/>
    </row>
    <row r="3133" spans="4:7" ht="14.4" x14ac:dyDescent="0.3">
      <c r="D3133" s="193"/>
      <c r="E3133" s="234"/>
      <c r="F3133" s="234"/>
      <c r="G3133" s="193"/>
    </row>
    <row r="3134" spans="4:7" ht="14.4" x14ac:dyDescent="0.3">
      <c r="D3134" s="193"/>
      <c r="E3134" s="234"/>
      <c r="F3134" s="234"/>
      <c r="G3134" s="193"/>
    </row>
    <row r="3135" spans="4:7" ht="14.4" x14ac:dyDescent="0.3">
      <c r="D3135" s="193"/>
      <c r="E3135" s="234"/>
      <c r="F3135" s="234"/>
      <c r="G3135" s="193"/>
    </row>
    <row r="3136" spans="4:7" ht="14.4" x14ac:dyDescent="0.3">
      <c r="D3136" s="193"/>
      <c r="E3136" s="234"/>
      <c r="F3136" s="234"/>
      <c r="G3136" s="193"/>
    </row>
    <row r="3137" spans="4:7" ht="14.4" x14ac:dyDescent="0.3">
      <c r="D3137" s="193"/>
      <c r="E3137" s="234"/>
      <c r="F3137" s="234"/>
      <c r="G3137" s="193"/>
    </row>
    <row r="3138" spans="4:7" ht="14.4" x14ac:dyDescent="0.3">
      <c r="D3138" s="193"/>
      <c r="E3138" s="234"/>
      <c r="F3138" s="234"/>
      <c r="G3138" s="193"/>
    </row>
    <row r="3139" spans="4:7" ht="14.4" x14ac:dyDescent="0.3">
      <c r="D3139" s="193"/>
      <c r="E3139" s="234"/>
      <c r="F3139" s="234"/>
      <c r="G3139" s="193"/>
    </row>
    <row r="3140" spans="4:7" ht="14.4" x14ac:dyDescent="0.3">
      <c r="D3140" s="193"/>
      <c r="E3140" s="234"/>
      <c r="F3140" s="234"/>
      <c r="G3140" s="193"/>
    </row>
    <row r="3141" spans="4:7" ht="14.4" x14ac:dyDescent="0.3">
      <c r="D3141" s="193"/>
      <c r="E3141" s="234"/>
      <c r="F3141" s="234"/>
      <c r="G3141" s="193"/>
    </row>
    <row r="3142" spans="4:7" ht="14.4" x14ac:dyDescent="0.3">
      <c r="D3142" s="193"/>
      <c r="E3142" s="234"/>
      <c r="F3142" s="234"/>
      <c r="G3142" s="193"/>
    </row>
    <row r="3143" spans="4:7" ht="14.4" x14ac:dyDescent="0.3">
      <c r="D3143" s="193"/>
      <c r="E3143" s="234"/>
      <c r="F3143" s="234"/>
      <c r="G3143" s="193"/>
    </row>
    <row r="3144" spans="4:7" ht="14.4" x14ac:dyDescent="0.3">
      <c r="D3144" s="193"/>
      <c r="E3144" s="234"/>
      <c r="F3144" s="234"/>
      <c r="G3144" s="193"/>
    </row>
    <row r="3145" spans="4:7" ht="14.4" x14ac:dyDescent="0.3">
      <c r="D3145" s="193"/>
      <c r="E3145" s="234"/>
      <c r="F3145" s="234"/>
      <c r="G3145" s="193"/>
    </row>
    <row r="3146" spans="4:7" ht="14.4" x14ac:dyDescent="0.3">
      <c r="D3146" s="193"/>
      <c r="E3146" s="234"/>
      <c r="F3146" s="234"/>
      <c r="G3146" s="193"/>
    </row>
    <row r="3147" spans="4:7" ht="14.4" x14ac:dyDescent="0.3">
      <c r="D3147" s="193"/>
      <c r="E3147" s="234"/>
      <c r="F3147" s="234"/>
      <c r="G3147" s="193"/>
    </row>
    <row r="3148" spans="4:7" ht="14.4" x14ac:dyDescent="0.3">
      <c r="D3148" s="193"/>
      <c r="E3148" s="234"/>
      <c r="F3148" s="234"/>
      <c r="G3148" s="193"/>
    </row>
    <row r="3149" spans="4:7" ht="14.4" x14ac:dyDescent="0.3">
      <c r="D3149" s="193"/>
      <c r="E3149" s="234"/>
      <c r="F3149" s="234"/>
      <c r="G3149" s="193"/>
    </row>
    <row r="3150" spans="4:7" ht="14.4" x14ac:dyDescent="0.3">
      <c r="D3150" s="193"/>
      <c r="E3150" s="234"/>
      <c r="F3150" s="234"/>
      <c r="G3150" s="193"/>
    </row>
    <row r="3151" spans="4:7" ht="14.4" x14ac:dyDescent="0.3">
      <c r="D3151" s="193"/>
      <c r="E3151" s="234"/>
      <c r="F3151" s="234"/>
      <c r="G3151" s="193"/>
    </row>
    <row r="3152" spans="4:7" ht="14.4" x14ac:dyDescent="0.3">
      <c r="D3152" s="193"/>
      <c r="E3152" s="234"/>
      <c r="F3152" s="234"/>
      <c r="G3152" s="193"/>
    </row>
    <row r="3153" spans="4:7" ht="14.4" x14ac:dyDescent="0.3">
      <c r="D3153" s="193"/>
      <c r="E3153" s="234"/>
      <c r="F3153" s="234"/>
      <c r="G3153" s="193"/>
    </row>
    <row r="3154" spans="4:7" ht="14.4" x14ac:dyDescent="0.3">
      <c r="D3154" s="193"/>
      <c r="E3154" s="234"/>
      <c r="F3154" s="234"/>
      <c r="G3154" s="193"/>
    </row>
    <row r="3155" spans="4:7" ht="14.4" x14ac:dyDescent="0.3">
      <c r="D3155" s="193"/>
      <c r="E3155" s="234"/>
      <c r="F3155" s="234"/>
      <c r="G3155" s="193"/>
    </row>
    <row r="3156" spans="4:7" ht="14.4" x14ac:dyDescent="0.3">
      <c r="D3156" s="193"/>
      <c r="E3156" s="234"/>
      <c r="F3156" s="234"/>
      <c r="G3156" s="193"/>
    </row>
    <row r="3157" spans="4:7" ht="14.4" x14ac:dyDescent="0.3">
      <c r="D3157" s="193"/>
      <c r="E3157" s="234"/>
      <c r="F3157" s="234"/>
      <c r="G3157" s="193"/>
    </row>
    <row r="3158" spans="4:7" ht="14.4" x14ac:dyDescent="0.3">
      <c r="D3158" s="193"/>
      <c r="E3158" s="234"/>
      <c r="F3158" s="234"/>
      <c r="G3158" s="193"/>
    </row>
    <row r="3159" spans="4:7" ht="14.4" x14ac:dyDescent="0.3">
      <c r="D3159" s="193"/>
      <c r="E3159" s="234"/>
      <c r="F3159" s="234"/>
      <c r="G3159" s="193"/>
    </row>
    <row r="3160" spans="4:7" ht="14.4" x14ac:dyDescent="0.3">
      <c r="D3160" s="193"/>
      <c r="E3160" s="234"/>
      <c r="F3160" s="234"/>
      <c r="G3160" s="193"/>
    </row>
    <row r="3161" spans="4:7" ht="14.4" x14ac:dyDescent="0.3">
      <c r="D3161" s="193"/>
      <c r="E3161" s="234"/>
      <c r="F3161" s="234"/>
      <c r="G3161" s="193"/>
    </row>
    <row r="3162" spans="4:7" ht="14.4" x14ac:dyDescent="0.3">
      <c r="D3162" s="193"/>
      <c r="E3162" s="234"/>
      <c r="F3162" s="234"/>
      <c r="G3162" s="193"/>
    </row>
    <row r="3163" spans="4:7" ht="14.4" x14ac:dyDescent="0.3">
      <c r="D3163" s="193"/>
      <c r="E3163" s="234"/>
      <c r="F3163" s="234"/>
      <c r="G3163" s="193"/>
    </row>
    <row r="3164" spans="4:7" ht="14.4" x14ac:dyDescent="0.3">
      <c r="D3164" s="193"/>
      <c r="E3164" s="234"/>
      <c r="F3164" s="234"/>
      <c r="G3164" s="193"/>
    </row>
    <row r="3165" spans="4:7" ht="14.4" x14ac:dyDescent="0.3">
      <c r="D3165" s="193"/>
      <c r="E3165" s="234"/>
      <c r="F3165" s="234"/>
      <c r="G3165" s="193"/>
    </row>
    <row r="3166" spans="4:7" ht="14.4" x14ac:dyDescent="0.3">
      <c r="D3166" s="193"/>
      <c r="E3166" s="234"/>
      <c r="F3166" s="234"/>
      <c r="G3166" s="193"/>
    </row>
    <row r="3167" spans="4:7" ht="14.4" x14ac:dyDescent="0.3">
      <c r="D3167" s="193"/>
      <c r="E3167" s="234"/>
      <c r="F3167" s="234"/>
      <c r="G3167" s="193"/>
    </row>
    <row r="3168" spans="4:7" ht="14.4" x14ac:dyDescent="0.3">
      <c r="D3168" s="193"/>
      <c r="E3168" s="234"/>
      <c r="F3168" s="234"/>
      <c r="G3168" s="193"/>
    </row>
    <row r="3169" spans="4:7" ht="14.4" x14ac:dyDescent="0.3">
      <c r="D3169" s="193"/>
      <c r="E3169" s="234"/>
      <c r="F3169" s="234"/>
      <c r="G3169" s="193"/>
    </row>
    <row r="3170" spans="4:7" ht="14.4" x14ac:dyDescent="0.3">
      <c r="D3170" s="193"/>
      <c r="E3170" s="234"/>
      <c r="F3170" s="234"/>
      <c r="G3170" s="193"/>
    </row>
    <row r="3171" spans="4:7" ht="14.4" x14ac:dyDescent="0.3">
      <c r="D3171" s="193"/>
      <c r="E3171" s="234"/>
      <c r="F3171" s="234"/>
      <c r="G3171" s="193"/>
    </row>
    <row r="3172" spans="4:7" ht="14.4" x14ac:dyDescent="0.3">
      <c r="D3172" s="193"/>
      <c r="E3172" s="234"/>
      <c r="F3172" s="234"/>
      <c r="G3172" s="193"/>
    </row>
    <row r="3173" spans="4:7" ht="14.4" x14ac:dyDescent="0.3">
      <c r="D3173" s="193"/>
      <c r="E3173" s="234"/>
      <c r="F3173" s="234"/>
      <c r="G3173" s="193"/>
    </row>
    <row r="3174" spans="4:7" ht="14.4" x14ac:dyDescent="0.3">
      <c r="D3174" s="193"/>
      <c r="E3174" s="234"/>
      <c r="F3174" s="234"/>
      <c r="G3174" s="193"/>
    </row>
    <row r="3175" spans="4:7" ht="14.4" x14ac:dyDescent="0.3">
      <c r="D3175" s="193"/>
      <c r="E3175" s="234"/>
      <c r="F3175" s="234"/>
      <c r="G3175" s="193"/>
    </row>
    <row r="3176" spans="4:7" ht="14.4" x14ac:dyDescent="0.3">
      <c r="D3176" s="193"/>
      <c r="E3176" s="234"/>
      <c r="F3176" s="234"/>
      <c r="G3176" s="193"/>
    </row>
    <row r="3177" spans="4:7" ht="14.4" x14ac:dyDescent="0.3">
      <c r="D3177" s="193"/>
      <c r="E3177" s="234"/>
      <c r="F3177" s="234"/>
      <c r="G3177" s="193"/>
    </row>
    <row r="3178" spans="4:7" ht="14.4" x14ac:dyDescent="0.3">
      <c r="D3178" s="193"/>
      <c r="E3178" s="234"/>
      <c r="F3178" s="234"/>
      <c r="G3178" s="193"/>
    </row>
    <row r="3179" spans="4:7" ht="14.4" x14ac:dyDescent="0.3">
      <c r="D3179" s="193"/>
      <c r="E3179" s="234"/>
      <c r="F3179" s="234"/>
      <c r="G3179" s="193"/>
    </row>
    <row r="3180" spans="4:7" ht="14.4" x14ac:dyDescent="0.3">
      <c r="D3180" s="193"/>
      <c r="E3180" s="234"/>
      <c r="F3180" s="234"/>
      <c r="G3180" s="193"/>
    </row>
    <row r="3181" spans="4:7" ht="14.4" x14ac:dyDescent="0.3">
      <c r="D3181" s="193"/>
      <c r="E3181" s="234"/>
      <c r="F3181" s="234"/>
      <c r="G3181" s="193"/>
    </row>
    <row r="3182" spans="4:7" ht="14.4" x14ac:dyDescent="0.3">
      <c r="D3182" s="193"/>
      <c r="E3182" s="234"/>
      <c r="F3182" s="234"/>
      <c r="G3182" s="193"/>
    </row>
    <row r="3183" spans="4:7" ht="14.4" x14ac:dyDescent="0.3">
      <c r="D3183" s="193"/>
      <c r="E3183" s="234"/>
      <c r="F3183" s="234"/>
      <c r="G3183" s="193"/>
    </row>
    <row r="3184" spans="4:7" ht="14.4" x14ac:dyDescent="0.3">
      <c r="D3184" s="193"/>
      <c r="E3184" s="234"/>
      <c r="F3184" s="234"/>
      <c r="G3184" s="193"/>
    </row>
    <row r="3185" spans="4:7" ht="14.4" x14ac:dyDescent="0.3">
      <c r="D3185" s="193"/>
      <c r="E3185" s="234"/>
      <c r="F3185" s="234"/>
      <c r="G3185" s="193"/>
    </row>
    <row r="3186" spans="4:7" ht="14.4" x14ac:dyDescent="0.3">
      <c r="D3186" s="193"/>
      <c r="E3186" s="234"/>
      <c r="F3186" s="234"/>
      <c r="G3186" s="193"/>
    </row>
    <row r="3187" spans="4:7" ht="14.4" x14ac:dyDescent="0.3">
      <c r="D3187" s="193"/>
      <c r="E3187" s="234"/>
      <c r="F3187" s="234"/>
      <c r="G3187" s="193"/>
    </row>
    <row r="3188" spans="4:7" ht="14.4" x14ac:dyDescent="0.3">
      <c r="D3188" s="193"/>
      <c r="E3188" s="234"/>
      <c r="F3188" s="234"/>
      <c r="G3188" s="193"/>
    </row>
    <row r="3189" spans="4:7" ht="14.4" x14ac:dyDescent="0.3">
      <c r="D3189" s="193"/>
      <c r="E3189" s="234"/>
      <c r="F3189" s="234"/>
      <c r="G3189" s="193"/>
    </row>
    <row r="3190" spans="4:7" ht="14.4" x14ac:dyDescent="0.3">
      <c r="D3190" s="193"/>
      <c r="E3190" s="234"/>
      <c r="F3190" s="234"/>
      <c r="G3190" s="193"/>
    </row>
    <row r="3191" spans="4:7" ht="14.4" x14ac:dyDescent="0.3">
      <c r="D3191" s="193"/>
      <c r="E3191" s="234"/>
      <c r="F3191" s="234"/>
      <c r="G3191" s="193"/>
    </row>
    <row r="3192" spans="4:7" ht="14.4" x14ac:dyDescent="0.3">
      <c r="D3192" s="193"/>
      <c r="E3192" s="234"/>
      <c r="F3192" s="234"/>
      <c r="G3192" s="193"/>
    </row>
    <row r="3193" spans="4:7" ht="14.4" x14ac:dyDescent="0.3">
      <c r="D3193" s="193"/>
      <c r="E3193" s="234"/>
      <c r="F3193" s="234"/>
      <c r="G3193" s="193"/>
    </row>
    <row r="3194" spans="4:7" ht="14.4" x14ac:dyDescent="0.3">
      <c r="D3194" s="193"/>
      <c r="E3194" s="234"/>
      <c r="F3194" s="234"/>
      <c r="G3194" s="193"/>
    </row>
    <row r="3195" spans="4:7" ht="14.4" x14ac:dyDescent="0.3">
      <c r="D3195" s="193"/>
      <c r="E3195" s="234"/>
      <c r="F3195" s="234"/>
      <c r="G3195" s="193"/>
    </row>
    <row r="3196" spans="4:7" ht="14.4" x14ac:dyDescent="0.3">
      <c r="D3196" s="193"/>
      <c r="E3196" s="234"/>
      <c r="F3196" s="234"/>
      <c r="G3196" s="193"/>
    </row>
    <row r="3197" spans="4:7" ht="14.4" x14ac:dyDescent="0.3">
      <c r="D3197" s="193"/>
      <c r="E3197" s="234"/>
      <c r="F3197" s="234"/>
      <c r="G3197" s="193"/>
    </row>
    <row r="3198" spans="4:7" ht="14.4" x14ac:dyDescent="0.3">
      <c r="D3198" s="193"/>
      <c r="E3198" s="234"/>
      <c r="F3198" s="234"/>
      <c r="G3198" s="193"/>
    </row>
    <row r="3199" spans="4:7" ht="14.4" x14ac:dyDescent="0.3">
      <c r="D3199" s="193"/>
      <c r="E3199" s="234"/>
      <c r="F3199" s="234"/>
      <c r="G3199" s="193"/>
    </row>
    <row r="3200" spans="4:7" ht="14.4" x14ac:dyDescent="0.3">
      <c r="D3200" s="193"/>
      <c r="E3200" s="234"/>
      <c r="F3200" s="234"/>
      <c r="G3200" s="193"/>
    </row>
    <row r="3201" spans="4:7" ht="14.4" x14ac:dyDescent="0.3">
      <c r="D3201" s="193"/>
      <c r="E3201" s="234"/>
      <c r="F3201" s="234"/>
      <c r="G3201" s="193"/>
    </row>
    <row r="3202" spans="4:7" ht="14.4" x14ac:dyDescent="0.3">
      <c r="D3202" s="193"/>
      <c r="E3202" s="234"/>
      <c r="F3202" s="234"/>
      <c r="G3202" s="193"/>
    </row>
    <row r="3203" spans="4:7" ht="14.4" x14ac:dyDescent="0.3">
      <c r="D3203" s="193"/>
      <c r="E3203" s="234"/>
      <c r="F3203" s="234"/>
      <c r="G3203" s="193"/>
    </row>
    <row r="3204" spans="4:7" ht="14.4" x14ac:dyDescent="0.3">
      <c r="D3204" s="193"/>
      <c r="E3204" s="234"/>
      <c r="F3204" s="234"/>
      <c r="G3204" s="193"/>
    </row>
    <row r="3205" spans="4:7" ht="14.4" x14ac:dyDescent="0.3">
      <c r="D3205" s="193"/>
      <c r="E3205" s="234"/>
      <c r="F3205" s="234"/>
      <c r="G3205" s="193"/>
    </row>
    <row r="3206" spans="4:7" ht="14.4" x14ac:dyDescent="0.3">
      <c r="D3206" s="193"/>
      <c r="E3206" s="234"/>
      <c r="F3206" s="234"/>
      <c r="G3206" s="193"/>
    </row>
    <row r="3207" spans="4:7" ht="14.4" x14ac:dyDescent="0.3">
      <c r="D3207" s="193"/>
      <c r="E3207" s="234"/>
      <c r="F3207" s="234"/>
      <c r="G3207" s="193"/>
    </row>
    <row r="3208" spans="4:7" ht="14.4" x14ac:dyDescent="0.3">
      <c r="D3208" s="193"/>
      <c r="E3208" s="234"/>
      <c r="F3208" s="234"/>
      <c r="G3208" s="193"/>
    </row>
    <row r="3209" spans="4:7" ht="14.4" x14ac:dyDescent="0.3">
      <c r="D3209" s="193"/>
      <c r="E3209" s="234"/>
      <c r="F3209" s="234"/>
      <c r="G3209" s="193"/>
    </row>
    <row r="3210" spans="4:7" ht="14.4" x14ac:dyDescent="0.3">
      <c r="D3210" s="193"/>
      <c r="E3210" s="234"/>
      <c r="F3210" s="234"/>
      <c r="G3210" s="193"/>
    </row>
    <row r="3211" spans="4:7" ht="14.4" x14ac:dyDescent="0.3">
      <c r="D3211" s="193"/>
      <c r="E3211" s="234"/>
      <c r="F3211" s="234"/>
      <c r="G3211" s="193"/>
    </row>
    <row r="3212" spans="4:7" ht="14.4" x14ac:dyDescent="0.3">
      <c r="D3212" s="193"/>
      <c r="E3212" s="234"/>
      <c r="F3212" s="234"/>
      <c r="G3212" s="193"/>
    </row>
    <row r="3213" spans="4:7" ht="14.4" x14ac:dyDescent="0.3">
      <c r="D3213" s="193"/>
      <c r="E3213" s="234"/>
      <c r="F3213" s="234"/>
      <c r="G3213" s="193"/>
    </row>
    <row r="3214" spans="4:7" ht="14.4" x14ac:dyDescent="0.3">
      <c r="D3214" s="193"/>
      <c r="E3214" s="234"/>
      <c r="F3214" s="234"/>
      <c r="G3214" s="193"/>
    </row>
    <row r="3215" spans="4:7" ht="14.4" x14ac:dyDescent="0.3">
      <c r="D3215" s="193"/>
      <c r="E3215" s="234"/>
      <c r="F3215" s="234"/>
      <c r="G3215" s="193"/>
    </row>
    <row r="3216" spans="4:7" ht="14.4" x14ac:dyDescent="0.3">
      <c r="D3216" s="193"/>
      <c r="E3216" s="234"/>
      <c r="F3216" s="234"/>
      <c r="G3216" s="193"/>
    </row>
    <row r="3217" spans="4:7" ht="14.4" x14ac:dyDescent="0.3">
      <c r="D3217" s="193"/>
      <c r="E3217" s="234"/>
      <c r="F3217" s="234"/>
      <c r="G3217" s="193"/>
    </row>
    <row r="3218" spans="4:7" ht="14.4" x14ac:dyDescent="0.3">
      <c r="D3218" s="193"/>
      <c r="E3218" s="234"/>
      <c r="F3218" s="234"/>
      <c r="G3218" s="193"/>
    </row>
    <row r="3219" spans="4:7" ht="14.4" x14ac:dyDescent="0.3">
      <c r="D3219" s="193"/>
      <c r="E3219" s="234"/>
      <c r="F3219" s="234"/>
      <c r="G3219" s="193"/>
    </row>
    <row r="3220" spans="4:7" ht="14.4" x14ac:dyDescent="0.3">
      <c r="D3220" s="193"/>
      <c r="E3220" s="234"/>
      <c r="F3220" s="234"/>
      <c r="G3220" s="193"/>
    </row>
    <row r="3221" spans="4:7" ht="14.4" x14ac:dyDescent="0.3">
      <c r="D3221" s="193"/>
      <c r="E3221" s="234"/>
      <c r="F3221" s="234"/>
      <c r="G3221" s="193"/>
    </row>
    <row r="3222" spans="4:7" ht="14.4" x14ac:dyDescent="0.3">
      <c r="D3222" s="193"/>
      <c r="E3222" s="234"/>
      <c r="F3222" s="234"/>
      <c r="G3222" s="193"/>
    </row>
    <row r="3223" spans="4:7" ht="14.4" x14ac:dyDescent="0.3">
      <c r="D3223" s="193"/>
      <c r="E3223" s="234"/>
      <c r="F3223" s="234"/>
      <c r="G3223" s="193"/>
    </row>
    <row r="3224" spans="4:7" ht="14.4" x14ac:dyDescent="0.3">
      <c r="D3224" s="193"/>
      <c r="E3224" s="234"/>
      <c r="F3224" s="234"/>
      <c r="G3224" s="193"/>
    </row>
    <row r="3225" spans="4:7" ht="14.4" x14ac:dyDescent="0.3">
      <c r="D3225" s="193"/>
      <c r="E3225" s="234"/>
      <c r="F3225" s="234"/>
      <c r="G3225" s="193"/>
    </row>
    <row r="3226" spans="4:7" ht="14.4" x14ac:dyDescent="0.3">
      <c r="D3226" s="193"/>
      <c r="E3226" s="234"/>
      <c r="F3226" s="234"/>
      <c r="G3226" s="193"/>
    </row>
    <row r="3227" spans="4:7" ht="14.4" x14ac:dyDescent="0.3">
      <c r="D3227" s="193"/>
      <c r="E3227" s="234"/>
      <c r="F3227" s="234"/>
      <c r="G3227" s="193"/>
    </row>
    <row r="3228" spans="4:7" ht="14.4" x14ac:dyDescent="0.3">
      <c r="D3228" s="193"/>
      <c r="E3228" s="234"/>
      <c r="F3228" s="234"/>
      <c r="G3228" s="193"/>
    </row>
    <row r="3229" spans="4:7" ht="14.4" x14ac:dyDescent="0.3">
      <c r="D3229" s="193"/>
      <c r="E3229" s="234"/>
      <c r="F3229" s="234"/>
      <c r="G3229" s="193"/>
    </row>
    <row r="3230" spans="4:7" ht="14.4" x14ac:dyDescent="0.3">
      <c r="D3230" s="193"/>
      <c r="E3230" s="234"/>
      <c r="F3230" s="234"/>
      <c r="G3230" s="193"/>
    </row>
    <row r="3231" spans="4:7" ht="14.4" x14ac:dyDescent="0.3">
      <c r="D3231" s="193"/>
      <c r="E3231" s="234"/>
      <c r="F3231" s="234"/>
      <c r="G3231" s="193"/>
    </row>
    <row r="3232" spans="4:7" ht="14.4" x14ac:dyDescent="0.3">
      <c r="D3232" s="193"/>
      <c r="E3232" s="234"/>
      <c r="F3232" s="234"/>
      <c r="G3232" s="193"/>
    </row>
    <row r="3233" spans="4:7" ht="14.4" x14ac:dyDescent="0.3">
      <c r="D3233" s="193"/>
      <c r="E3233" s="234"/>
      <c r="F3233" s="234"/>
      <c r="G3233" s="193"/>
    </row>
    <row r="3234" spans="4:7" ht="14.4" x14ac:dyDescent="0.3">
      <c r="D3234" s="193"/>
      <c r="E3234" s="234"/>
      <c r="F3234" s="234"/>
      <c r="G3234" s="193"/>
    </row>
    <row r="3235" spans="4:7" ht="14.4" x14ac:dyDescent="0.3">
      <c r="D3235" s="193"/>
      <c r="E3235" s="234"/>
      <c r="F3235" s="234"/>
      <c r="G3235" s="193"/>
    </row>
    <row r="3236" spans="4:7" ht="14.4" x14ac:dyDescent="0.3">
      <c r="D3236" s="193"/>
      <c r="E3236" s="234"/>
      <c r="F3236" s="234"/>
      <c r="G3236" s="193"/>
    </row>
    <row r="3237" spans="4:7" ht="14.4" x14ac:dyDescent="0.3">
      <c r="D3237" s="193"/>
      <c r="E3237" s="234"/>
      <c r="F3237" s="234"/>
      <c r="G3237" s="193"/>
    </row>
    <row r="3238" spans="4:7" ht="14.4" x14ac:dyDescent="0.3">
      <c r="D3238" s="193"/>
      <c r="E3238" s="234"/>
      <c r="F3238" s="234"/>
      <c r="G3238" s="193"/>
    </row>
    <row r="3239" spans="4:7" ht="14.4" x14ac:dyDescent="0.3">
      <c r="D3239" s="193"/>
      <c r="E3239" s="234"/>
      <c r="F3239" s="234"/>
      <c r="G3239" s="193"/>
    </row>
    <row r="3240" spans="4:7" ht="14.4" x14ac:dyDescent="0.3">
      <c r="D3240" s="193"/>
      <c r="E3240" s="234"/>
      <c r="F3240" s="234"/>
      <c r="G3240" s="193"/>
    </row>
    <row r="3241" spans="4:7" ht="14.4" x14ac:dyDescent="0.3">
      <c r="D3241" s="193"/>
      <c r="E3241" s="234"/>
      <c r="F3241" s="234"/>
      <c r="G3241" s="193"/>
    </row>
    <row r="3242" spans="4:7" ht="14.4" x14ac:dyDescent="0.3">
      <c r="D3242" s="193"/>
      <c r="E3242" s="234"/>
      <c r="F3242" s="234"/>
      <c r="G3242" s="193"/>
    </row>
    <row r="3243" spans="4:7" ht="14.4" x14ac:dyDescent="0.3">
      <c r="D3243" s="193"/>
      <c r="E3243" s="234"/>
      <c r="F3243" s="234"/>
      <c r="G3243" s="193"/>
    </row>
    <row r="3244" spans="4:7" ht="14.4" x14ac:dyDescent="0.3">
      <c r="D3244" s="193"/>
      <c r="E3244" s="234"/>
      <c r="F3244" s="234"/>
      <c r="G3244" s="193"/>
    </row>
    <row r="3245" spans="4:7" ht="14.4" x14ac:dyDescent="0.3">
      <c r="D3245" s="193"/>
      <c r="E3245" s="234"/>
      <c r="F3245" s="234"/>
      <c r="G3245" s="193"/>
    </row>
    <row r="3246" spans="4:7" ht="14.4" x14ac:dyDescent="0.3">
      <c r="D3246" s="193"/>
      <c r="E3246" s="234"/>
      <c r="F3246" s="234"/>
      <c r="G3246" s="193"/>
    </row>
    <row r="3247" spans="4:7" ht="14.4" x14ac:dyDescent="0.3">
      <c r="D3247" s="193"/>
      <c r="E3247" s="234"/>
      <c r="F3247" s="234"/>
      <c r="G3247" s="193"/>
    </row>
    <row r="3248" spans="4:7" ht="14.4" x14ac:dyDescent="0.3">
      <c r="D3248" s="193"/>
      <c r="E3248" s="234"/>
      <c r="F3248" s="234"/>
      <c r="G3248" s="193"/>
    </row>
    <row r="3249" spans="4:7" ht="14.4" x14ac:dyDescent="0.3">
      <c r="D3249" s="193"/>
      <c r="E3249" s="234"/>
      <c r="F3249" s="234"/>
      <c r="G3249" s="193"/>
    </row>
    <row r="3250" spans="4:7" ht="14.4" x14ac:dyDescent="0.3">
      <c r="D3250" s="193"/>
      <c r="E3250" s="234"/>
      <c r="F3250" s="234"/>
      <c r="G3250" s="193"/>
    </row>
    <row r="3251" spans="4:7" ht="14.4" x14ac:dyDescent="0.3">
      <c r="D3251" s="193"/>
      <c r="E3251" s="234"/>
      <c r="F3251" s="234"/>
      <c r="G3251" s="193"/>
    </row>
    <row r="3252" spans="4:7" ht="14.4" x14ac:dyDescent="0.3">
      <c r="D3252" s="193"/>
      <c r="E3252" s="234"/>
      <c r="F3252" s="234"/>
      <c r="G3252" s="193"/>
    </row>
    <row r="3253" spans="4:7" ht="14.4" x14ac:dyDescent="0.3">
      <c r="D3253" s="193"/>
      <c r="E3253" s="234"/>
      <c r="F3253" s="234"/>
      <c r="G3253" s="193"/>
    </row>
    <row r="3254" spans="4:7" ht="14.4" x14ac:dyDescent="0.3">
      <c r="D3254" s="193"/>
      <c r="E3254" s="234"/>
      <c r="F3254" s="234"/>
      <c r="G3254" s="193"/>
    </row>
    <row r="3255" spans="4:7" ht="14.4" x14ac:dyDescent="0.3">
      <c r="D3255" s="193"/>
      <c r="E3255" s="234"/>
      <c r="F3255" s="234"/>
      <c r="G3255" s="193"/>
    </row>
    <row r="3256" spans="4:7" ht="14.4" x14ac:dyDescent="0.3">
      <c r="D3256" s="193"/>
      <c r="E3256" s="234"/>
      <c r="F3256" s="234"/>
      <c r="G3256" s="193"/>
    </row>
    <row r="3257" spans="4:7" ht="14.4" x14ac:dyDescent="0.3">
      <c r="D3257" s="193"/>
      <c r="E3257" s="234"/>
      <c r="F3257" s="234"/>
      <c r="G3257" s="193"/>
    </row>
    <row r="3258" spans="4:7" ht="14.4" x14ac:dyDescent="0.3">
      <c r="D3258" s="193"/>
      <c r="E3258" s="234"/>
      <c r="F3258" s="234"/>
      <c r="G3258" s="193"/>
    </row>
    <row r="3259" spans="4:7" ht="14.4" x14ac:dyDescent="0.3">
      <c r="D3259" s="193"/>
      <c r="E3259" s="234"/>
      <c r="F3259" s="234"/>
      <c r="G3259" s="193"/>
    </row>
    <row r="3260" spans="4:7" ht="14.4" x14ac:dyDescent="0.3">
      <c r="D3260" s="193"/>
      <c r="E3260" s="234"/>
      <c r="F3260" s="234"/>
      <c r="G3260" s="193"/>
    </row>
    <row r="3261" spans="4:7" ht="14.4" x14ac:dyDescent="0.3">
      <c r="D3261" s="193"/>
      <c r="E3261" s="234"/>
      <c r="F3261" s="234"/>
      <c r="G3261" s="193"/>
    </row>
    <row r="3262" spans="4:7" ht="14.4" x14ac:dyDescent="0.3">
      <c r="D3262" s="193"/>
      <c r="E3262" s="234"/>
      <c r="F3262" s="234"/>
      <c r="G3262" s="193"/>
    </row>
    <row r="3263" spans="4:7" ht="14.4" x14ac:dyDescent="0.3">
      <c r="D3263" s="193"/>
      <c r="E3263" s="234"/>
      <c r="F3263" s="234"/>
      <c r="G3263" s="193"/>
    </row>
    <row r="3264" spans="4:7" ht="14.4" x14ac:dyDescent="0.3">
      <c r="D3264" s="193"/>
      <c r="E3264" s="234"/>
      <c r="F3264" s="234"/>
      <c r="G3264" s="193"/>
    </row>
    <row r="3265" spans="4:7" ht="14.4" x14ac:dyDescent="0.3">
      <c r="D3265" s="193"/>
      <c r="E3265" s="234"/>
      <c r="F3265" s="234"/>
      <c r="G3265" s="193"/>
    </row>
    <row r="3266" spans="4:7" ht="14.4" x14ac:dyDescent="0.3">
      <c r="D3266" s="193"/>
      <c r="E3266" s="234"/>
      <c r="F3266" s="234"/>
      <c r="G3266" s="193"/>
    </row>
    <row r="3267" spans="4:7" ht="14.4" x14ac:dyDescent="0.3">
      <c r="D3267" s="193"/>
      <c r="E3267" s="234"/>
      <c r="F3267" s="234"/>
      <c r="G3267" s="193"/>
    </row>
    <row r="3268" spans="4:7" ht="14.4" x14ac:dyDescent="0.3">
      <c r="D3268" s="193"/>
      <c r="E3268" s="234"/>
      <c r="F3268" s="234"/>
      <c r="G3268" s="193"/>
    </row>
    <row r="3269" spans="4:7" ht="14.4" x14ac:dyDescent="0.3">
      <c r="D3269" s="193"/>
      <c r="E3269" s="234"/>
      <c r="F3269" s="234"/>
      <c r="G3269" s="193"/>
    </row>
    <row r="3270" spans="4:7" ht="14.4" x14ac:dyDescent="0.3">
      <c r="D3270" s="193"/>
      <c r="E3270" s="234"/>
      <c r="F3270" s="234"/>
      <c r="G3270" s="193"/>
    </row>
    <row r="3271" spans="4:7" ht="14.4" x14ac:dyDescent="0.3">
      <c r="D3271" s="193"/>
      <c r="E3271" s="234"/>
      <c r="F3271" s="234"/>
      <c r="G3271" s="193"/>
    </row>
    <row r="3272" spans="4:7" ht="14.4" x14ac:dyDescent="0.3">
      <c r="D3272" s="193"/>
      <c r="E3272" s="234"/>
      <c r="F3272" s="234"/>
      <c r="G3272" s="193"/>
    </row>
    <row r="3273" spans="4:7" ht="14.4" x14ac:dyDescent="0.3">
      <c r="D3273" s="193"/>
      <c r="E3273" s="234"/>
      <c r="F3273" s="234"/>
      <c r="G3273" s="193"/>
    </row>
    <row r="3274" spans="4:7" ht="14.4" x14ac:dyDescent="0.3">
      <c r="D3274" s="193"/>
      <c r="E3274" s="234"/>
      <c r="F3274" s="234"/>
      <c r="G3274" s="193"/>
    </row>
    <row r="3275" spans="4:7" ht="14.4" x14ac:dyDescent="0.3">
      <c r="D3275" s="193"/>
      <c r="E3275" s="234"/>
      <c r="F3275" s="234"/>
      <c r="G3275" s="193"/>
    </row>
    <row r="3276" spans="4:7" ht="14.4" x14ac:dyDescent="0.3">
      <c r="D3276" s="193"/>
      <c r="E3276" s="234"/>
      <c r="F3276" s="234"/>
      <c r="G3276" s="193"/>
    </row>
    <row r="3277" spans="4:7" ht="14.4" x14ac:dyDescent="0.3">
      <c r="D3277" s="193"/>
      <c r="E3277" s="234"/>
      <c r="F3277" s="234"/>
      <c r="G3277" s="193"/>
    </row>
    <row r="3278" spans="4:7" ht="14.4" x14ac:dyDescent="0.3">
      <c r="D3278" s="193"/>
      <c r="E3278" s="234"/>
      <c r="F3278" s="234"/>
      <c r="G3278" s="193"/>
    </row>
    <row r="3279" spans="4:7" ht="14.4" x14ac:dyDescent="0.3">
      <c r="D3279" s="193"/>
      <c r="E3279" s="234"/>
      <c r="F3279" s="234"/>
      <c r="G3279" s="193"/>
    </row>
    <row r="3280" spans="4:7" ht="14.4" x14ac:dyDescent="0.3">
      <c r="D3280" s="193"/>
      <c r="E3280" s="234"/>
      <c r="F3280" s="234"/>
      <c r="G3280" s="193"/>
    </row>
    <row r="3281" spans="4:7" ht="14.4" x14ac:dyDescent="0.3">
      <c r="D3281" s="193"/>
      <c r="E3281" s="234"/>
      <c r="F3281" s="234"/>
      <c r="G3281" s="193"/>
    </row>
    <row r="3282" spans="4:7" ht="14.4" x14ac:dyDescent="0.3">
      <c r="D3282" s="193"/>
      <c r="E3282" s="234"/>
      <c r="F3282" s="234"/>
      <c r="G3282" s="193"/>
    </row>
    <row r="3283" spans="4:7" ht="14.4" x14ac:dyDescent="0.3">
      <c r="D3283" s="193"/>
      <c r="E3283" s="234"/>
      <c r="F3283" s="234"/>
      <c r="G3283" s="193"/>
    </row>
    <row r="3284" spans="4:7" ht="14.4" x14ac:dyDescent="0.3">
      <c r="D3284" s="193"/>
      <c r="E3284" s="234"/>
      <c r="F3284" s="234"/>
      <c r="G3284" s="193"/>
    </row>
    <row r="3285" spans="4:7" ht="14.4" x14ac:dyDescent="0.3">
      <c r="D3285" s="193"/>
      <c r="E3285" s="234"/>
      <c r="F3285" s="234"/>
      <c r="G3285" s="193"/>
    </row>
    <row r="3286" spans="4:7" ht="14.4" x14ac:dyDescent="0.3">
      <c r="D3286" s="193"/>
      <c r="E3286" s="234"/>
      <c r="F3286" s="234"/>
      <c r="G3286" s="193"/>
    </row>
    <row r="3287" spans="4:7" ht="14.4" x14ac:dyDescent="0.3">
      <c r="D3287" s="193"/>
      <c r="E3287" s="234"/>
      <c r="F3287" s="234"/>
      <c r="G3287" s="193"/>
    </row>
    <row r="3288" spans="4:7" ht="14.4" x14ac:dyDescent="0.3">
      <c r="D3288" s="193"/>
      <c r="E3288" s="234"/>
      <c r="F3288" s="234"/>
      <c r="G3288" s="193"/>
    </row>
    <row r="3289" spans="4:7" ht="14.4" x14ac:dyDescent="0.3">
      <c r="D3289" s="193"/>
      <c r="E3289" s="234"/>
      <c r="F3289" s="234"/>
      <c r="G3289" s="193"/>
    </row>
    <row r="3290" spans="4:7" ht="14.4" x14ac:dyDescent="0.3">
      <c r="D3290" s="193"/>
      <c r="E3290" s="234"/>
      <c r="F3290" s="234"/>
      <c r="G3290" s="193"/>
    </row>
    <row r="3291" spans="4:7" ht="14.4" x14ac:dyDescent="0.3">
      <c r="D3291" s="193"/>
      <c r="E3291" s="234"/>
      <c r="F3291" s="234"/>
      <c r="G3291" s="193"/>
    </row>
    <row r="3292" spans="4:7" ht="14.4" x14ac:dyDescent="0.3">
      <c r="D3292" s="193"/>
      <c r="E3292" s="234"/>
      <c r="F3292" s="234"/>
      <c r="G3292" s="193"/>
    </row>
    <row r="3293" spans="4:7" ht="14.4" x14ac:dyDescent="0.3">
      <c r="D3293" s="193"/>
      <c r="E3293" s="234"/>
      <c r="F3293" s="234"/>
      <c r="G3293" s="193"/>
    </row>
    <row r="3294" spans="4:7" ht="14.4" x14ac:dyDescent="0.3">
      <c r="D3294" s="193"/>
      <c r="E3294" s="234"/>
      <c r="F3294" s="234"/>
      <c r="G3294" s="193"/>
    </row>
    <row r="3295" spans="4:7" ht="14.4" x14ac:dyDescent="0.3">
      <c r="D3295" s="193"/>
      <c r="E3295" s="234"/>
      <c r="F3295" s="234"/>
      <c r="G3295" s="193"/>
    </row>
    <row r="3296" spans="4:7" ht="14.4" x14ac:dyDescent="0.3">
      <c r="D3296" s="193"/>
      <c r="E3296" s="234"/>
      <c r="F3296" s="234"/>
      <c r="G3296" s="193"/>
    </row>
    <row r="3297" spans="4:7" ht="14.4" x14ac:dyDescent="0.3">
      <c r="D3297" s="193"/>
      <c r="E3297" s="234"/>
      <c r="F3297" s="234"/>
      <c r="G3297" s="193"/>
    </row>
    <row r="3298" spans="4:7" ht="14.4" x14ac:dyDescent="0.3">
      <c r="D3298" s="193"/>
      <c r="E3298" s="234"/>
      <c r="F3298" s="234"/>
      <c r="G3298" s="193"/>
    </row>
    <row r="3299" spans="4:7" ht="14.4" x14ac:dyDescent="0.3">
      <c r="D3299" s="193"/>
      <c r="E3299" s="234"/>
      <c r="F3299" s="234"/>
      <c r="G3299" s="193"/>
    </row>
    <row r="3300" spans="4:7" ht="14.4" x14ac:dyDescent="0.3">
      <c r="D3300" s="193"/>
      <c r="E3300" s="234"/>
      <c r="F3300" s="234"/>
      <c r="G3300" s="193"/>
    </row>
    <row r="3301" spans="4:7" ht="14.4" x14ac:dyDescent="0.3">
      <c r="D3301" s="193"/>
      <c r="E3301" s="234"/>
      <c r="F3301" s="234"/>
      <c r="G3301" s="193"/>
    </row>
    <row r="3302" spans="4:7" ht="14.4" x14ac:dyDescent="0.3">
      <c r="D3302" s="193"/>
      <c r="E3302" s="234"/>
      <c r="F3302" s="234"/>
      <c r="G3302" s="193"/>
    </row>
    <row r="3303" spans="4:7" ht="14.4" x14ac:dyDescent="0.3">
      <c r="D3303" s="193"/>
      <c r="E3303" s="234"/>
      <c r="F3303" s="234"/>
      <c r="G3303" s="193"/>
    </row>
    <row r="3304" spans="4:7" ht="14.4" x14ac:dyDescent="0.3">
      <c r="D3304" s="193"/>
      <c r="E3304" s="234"/>
      <c r="F3304" s="234"/>
      <c r="G3304" s="193"/>
    </row>
    <row r="3305" spans="4:7" ht="14.4" x14ac:dyDescent="0.3">
      <c r="D3305" s="193"/>
      <c r="E3305" s="234"/>
      <c r="F3305" s="234"/>
      <c r="G3305" s="193"/>
    </row>
    <row r="3306" spans="4:7" ht="14.4" x14ac:dyDescent="0.3">
      <c r="D3306" s="193"/>
      <c r="E3306" s="234"/>
      <c r="F3306" s="234"/>
      <c r="G3306" s="193"/>
    </row>
    <row r="3307" spans="4:7" ht="14.4" x14ac:dyDescent="0.3">
      <c r="D3307" s="193"/>
      <c r="E3307" s="234"/>
      <c r="F3307" s="234"/>
      <c r="G3307" s="193"/>
    </row>
    <row r="3308" spans="4:7" ht="14.4" x14ac:dyDescent="0.3">
      <c r="D3308" s="193"/>
      <c r="E3308" s="234"/>
      <c r="F3308" s="234"/>
      <c r="G3308" s="193"/>
    </row>
    <row r="3309" spans="4:7" ht="14.4" x14ac:dyDescent="0.3">
      <c r="D3309" s="193"/>
      <c r="E3309" s="234"/>
      <c r="F3309" s="234"/>
      <c r="G3309" s="193"/>
    </row>
    <row r="3310" spans="4:7" ht="14.4" x14ac:dyDescent="0.3">
      <c r="D3310" s="193"/>
      <c r="E3310" s="234"/>
      <c r="F3310" s="234"/>
      <c r="G3310" s="193"/>
    </row>
    <row r="3311" spans="4:7" ht="14.4" x14ac:dyDescent="0.3">
      <c r="D3311" s="193"/>
      <c r="E3311" s="234"/>
      <c r="F3311" s="234"/>
      <c r="G3311" s="193"/>
    </row>
    <row r="3312" spans="4:7" ht="14.4" x14ac:dyDescent="0.3">
      <c r="D3312" s="193"/>
      <c r="E3312" s="234"/>
      <c r="F3312" s="234"/>
      <c r="G3312" s="193"/>
    </row>
    <row r="3313" spans="4:7" ht="14.4" x14ac:dyDescent="0.3">
      <c r="D3313" s="193"/>
      <c r="E3313" s="234"/>
      <c r="F3313" s="234"/>
      <c r="G3313" s="193"/>
    </row>
    <row r="3314" spans="4:7" ht="14.4" x14ac:dyDescent="0.3">
      <c r="D3314" s="193"/>
      <c r="E3314" s="234"/>
      <c r="F3314" s="234"/>
      <c r="G3314" s="193"/>
    </row>
    <row r="3315" spans="4:7" ht="14.4" x14ac:dyDescent="0.3">
      <c r="D3315" s="193"/>
      <c r="E3315" s="234"/>
      <c r="F3315" s="234"/>
      <c r="G3315" s="193"/>
    </row>
    <row r="3316" spans="4:7" ht="14.4" x14ac:dyDescent="0.3">
      <c r="D3316" s="193"/>
      <c r="E3316" s="234"/>
      <c r="F3316" s="234"/>
      <c r="G3316" s="193"/>
    </row>
    <row r="3317" spans="4:7" ht="14.4" x14ac:dyDescent="0.3">
      <c r="D3317" s="193"/>
      <c r="E3317" s="234"/>
      <c r="F3317" s="234"/>
      <c r="G3317" s="193"/>
    </row>
    <row r="3318" spans="4:7" ht="14.4" x14ac:dyDescent="0.3">
      <c r="D3318" s="193"/>
      <c r="E3318" s="234"/>
      <c r="F3318" s="234"/>
      <c r="G3318" s="193"/>
    </row>
    <row r="3319" spans="4:7" ht="14.4" x14ac:dyDescent="0.3">
      <c r="D3319" s="193"/>
      <c r="E3319" s="234"/>
      <c r="F3319" s="234"/>
      <c r="G3319" s="193"/>
    </row>
    <row r="3320" spans="4:7" ht="14.4" x14ac:dyDescent="0.3">
      <c r="D3320" s="193"/>
      <c r="E3320" s="234"/>
      <c r="F3320" s="234"/>
      <c r="G3320" s="193"/>
    </row>
    <row r="3321" spans="4:7" ht="14.4" x14ac:dyDescent="0.3">
      <c r="D3321" s="193"/>
      <c r="E3321" s="234"/>
      <c r="F3321" s="234"/>
      <c r="G3321" s="193"/>
    </row>
    <row r="3322" spans="4:7" ht="14.4" x14ac:dyDescent="0.3">
      <c r="D3322" s="193"/>
      <c r="E3322" s="234"/>
      <c r="F3322" s="234"/>
      <c r="G3322" s="193"/>
    </row>
    <row r="3323" spans="4:7" ht="14.4" x14ac:dyDescent="0.3">
      <c r="D3323" s="193"/>
      <c r="E3323" s="234"/>
      <c r="F3323" s="234"/>
      <c r="G3323" s="193"/>
    </row>
    <row r="3324" spans="4:7" ht="14.4" x14ac:dyDescent="0.3">
      <c r="D3324" s="193"/>
      <c r="E3324" s="234"/>
      <c r="F3324" s="234"/>
      <c r="G3324" s="193"/>
    </row>
    <row r="3325" spans="4:7" ht="14.4" x14ac:dyDescent="0.3">
      <c r="D3325" s="193"/>
      <c r="E3325" s="234"/>
      <c r="F3325" s="234"/>
      <c r="G3325" s="193"/>
    </row>
    <row r="3326" spans="4:7" ht="14.4" x14ac:dyDescent="0.3">
      <c r="D3326" s="193"/>
      <c r="E3326" s="234"/>
      <c r="F3326" s="234"/>
      <c r="G3326" s="193"/>
    </row>
    <row r="3327" spans="4:7" ht="14.4" x14ac:dyDescent="0.3">
      <c r="D3327" s="193"/>
      <c r="E3327" s="234"/>
      <c r="F3327" s="234"/>
      <c r="G3327" s="193"/>
    </row>
    <row r="3328" spans="4:7" ht="14.4" x14ac:dyDescent="0.3">
      <c r="D3328" s="193"/>
      <c r="E3328" s="234"/>
      <c r="F3328" s="234"/>
      <c r="G3328" s="193"/>
    </row>
    <row r="3329" spans="4:7" ht="14.4" x14ac:dyDescent="0.3">
      <c r="D3329" s="193"/>
      <c r="E3329" s="234"/>
      <c r="F3329" s="234"/>
      <c r="G3329" s="193"/>
    </row>
    <row r="3330" spans="4:7" ht="14.4" x14ac:dyDescent="0.3">
      <c r="D3330" s="193"/>
      <c r="E3330" s="234"/>
      <c r="F3330" s="234"/>
      <c r="G3330" s="193"/>
    </row>
    <row r="3331" spans="4:7" ht="14.4" x14ac:dyDescent="0.3">
      <c r="D3331" s="193"/>
      <c r="E3331" s="234"/>
      <c r="F3331" s="234"/>
      <c r="G3331" s="193"/>
    </row>
    <row r="3332" spans="4:7" ht="14.4" x14ac:dyDescent="0.3">
      <c r="D3332" s="193"/>
      <c r="E3332" s="234"/>
      <c r="F3332" s="234"/>
      <c r="G3332" s="193"/>
    </row>
    <row r="3333" spans="4:7" ht="14.4" x14ac:dyDescent="0.3">
      <c r="D3333" s="193"/>
      <c r="E3333" s="234"/>
      <c r="F3333" s="234"/>
      <c r="G3333" s="193"/>
    </row>
    <row r="3334" spans="4:7" ht="14.4" x14ac:dyDescent="0.3">
      <c r="D3334" s="193"/>
      <c r="E3334" s="234"/>
      <c r="F3334" s="234"/>
      <c r="G3334" s="193"/>
    </row>
    <row r="3335" spans="4:7" ht="14.4" x14ac:dyDescent="0.3">
      <c r="D3335" s="193"/>
      <c r="E3335" s="234"/>
      <c r="F3335" s="234"/>
      <c r="G3335" s="193"/>
    </row>
    <row r="3336" spans="4:7" ht="14.4" x14ac:dyDescent="0.3">
      <c r="D3336" s="193"/>
      <c r="E3336" s="234"/>
      <c r="F3336" s="234"/>
      <c r="G3336" s="193"/>
    </row>
    <row r="3337" spans="4:7" ht="14.4" x14ac:dyDescent="0.3">
      <c r="D3337" s="193"/>
      <c r="E3337" s="234"/>
      <c r="F3337" s="234"/>
      <c r="G3337" s="193"/>
    </row>
    <row r="3338" spans="4:7" ht="14.4" x14ac:dyDescent="0.3">
      <c r="D3338" s="193"/>
      <c r="E3338" s="234"/>
      <c r="F3338" s="234"/>
      <c r="G3338" s="193"/>
    </row>
    <row r="3339" spans="4:7" ht="14.4" x14ac:dyDescent="0.3">
      <c r="D3339" s="193"/>
      <c r="E3339" s="234"/>
      <c r="F3339" s="234"/>
      <c r="G3339" s="193"/>
    </row>
    <row r="3340" spans="4:7" ht="14.4" x14ac:dyDescent="0.3">
      <c r="D3340" s="193"/>
      <c r="E3340" s="234"/>
      <c r="F3340" s="234"/>
      <c r="G3340" s="193"/>
    </row>
    <row r="3341" spans="4:7" ht="14.4" x14ac:dyDescent="0.3">
      <c r="D3341" s="193"/>
      <c r="E3341" s="234"/>
      <c r="F3341" s="234"/>
      <c r="G3341" s="193"/>
    </row>
    <row r="3342" spans="4:7" ht="14.4" x14ac:dyDescent="0.3">
      <c r="D3342" s="193"/>
      <c r="E3342" s="234"/>
      <c r="F3342" s="234"/>
      <c r="G3342" s="193"/>
    </row>
    <row r="3343" spans="4:7" ht="14.4" x14ac:dyDescent="0.3">
      <c r="D3343" s="193"/>
      <c r="E3343" s="234"/>
      <c r="F3343" s="234"/>
      <c r="G3343" s="193"/>
    </row>
    <row r="3344" spans="4:7" ht="14.4" x14ac:dyDescent="0.3">
      <c r="D3344" s="193"/>
      <c r="E3344" s="234"/>
      <c r="F3344" s="234"/>
      <c r="G3344" s="193"/>
    </row>
    <row r="3345" spans="4:7" ht="14.4" x14ac:dyDescent="0.3">
      <c r="D3345" s="193"/>
      <c r="E3345" s="234"/>
      <c r="F3345" s="234"/>
      <c r="G3345" s="193"/>
    </row>
    <row r="3346" spans="4:7" ht="14.4" x14ac:dyDescent="0.3">
      <c r="D3346" s="193"/>
      <c r="E3346" s="234"/>
      <c r="F3346" s="234"/>
      <c r="G3346" s="193"/>
    </row>
    <row r="3347" spans="4:7" ht="14.4" x14ac:dyDescent="0.3">
      <c r="D3347" s="193"/>
      <c r="E3347" s="234"/>
      <c r="F3347" s="234"/>
      <c r="G3347" s="193"/>
    </row>
    <row r="3348" spans="4:7" ht="14.4" x14ac:dyDescent="0.3">
      <c r="D3348" s="193"/>
      <c r="E3348" s="234"/>
      <c r="F3348" s="234"/>
      <c r="G3348" s="193"/>
    </row>
    <row r="3349" spans="4:7" ht="14.4" x14ac:dyDescent="0.3">
      <c r="D3349" s="193"/>
      <c r="E3349" s="234"/>
      <c r="F3349" s="234"/>
      <c r="G3349" s="193"/>
    </row>
    <row r="3350" spans="4:7" ht="14.4" x14ac:dyDescent="0.3">
      <c r="D3350" s="193"/>
      <c r="E3350" s="234"/>
      <c r="F3350" s="234"/>
      <c r="G3350" s="193"/>
    </row>
    <row r="3351" spans="4:7" ht="14.4" x14ac:dyDescent="0.3">
      <c r="D3351" s="193"/>
      <c r="E3351" s="234"/>
      <c r="F3351" s="234"/>
      <c r="G3351" s="193"/>
    </row>
    <row r="3352" spans="4:7" ht="14.4" x14ac:dyDescent="0.3">
      <c r="D3352" s="193"/>
      <c r="E3352" s="234"/>
      <c r="F3352" s="234"/>
      <c r="G3352" s="193"/>
    </row>
    <row r="3353" spans="4:7" ht="14.4" x14ac:dyDescent="0.3">
      <c r="D3353" s="193"/>
      <c r="E3353" s="234"/>
      <c r="F3353" s="234"/>
      <c r="G3353" s="193"/>
    </row>
    <row r="3354" spans="4:7" ht="14.4" x14ac:dyDescent="0.3">
      <c r="D3354" s="193"/>
      <c r="E3354" s="234"/>
      <c r="F3354" s="234"/>
      <c r="G3354" s="193"/>
    </row>
    <row r="3355" spans="4:7" ht="14.4" x14ac:dyDescent="0.3">
      <c r="D3355" s="193"/>
      <c r="E3355" s="234"/>
      <c r="F3355" s="234"/>
      <c r="G3355" s="193"/>
    </row>
    <row r="3356" spans="4:7" ht="14.4" x14ac:dyDescent="0.3">
      <c r="D3356" s="193"/>
      <c r="E3356" s="234"/>
      <c r="F3356" s="234"/>
      <c r="G3356" s="193"/>
    </row>
    <row r="3357" spans="4:7" ht="14.4" x14ac:dyDescent="0.3">
      <c r="D3357" s="193"/>
      <c r="E3357" s="234"/>
      <c r="F3357" s="234"/>
      <c r="G3357" s="193"/>
    </row>
    <row r="3358" spans="4:7" ht="14.4" x14ac:dyDescent="0.3">
      <c r="D3358" s="193"/>
      <c r="E3358" s="234"/>
      <c r="F3358" s="234"/>
      <c r="G3358" s="193"/>
    </row>
    <row r="3359" spans="4:7" ht="14.4" x14ac:dyDescent="0.3">
      <c r="D3359" s="193"/>
      <c r="E3359" s="234"/>
      <c r="F3359" s="234"/>
      <c r="G3359" s="193"/>
    </row>
    <row r="3360" spans="4:7" ht="14.4" x14ac:dyDescent="0.3">
      <c r="D3360" s="193"/>
      <c r="E3360" s="234"/>
      <c r="F3360" s="234"/>
      <c r="G3360" s="193"/>
    </row>
    <row r="3361" spans="4:7" ht="14.4" x14ac:dyDescent="0.3">
      <c r="D3361" s="193"/>
      <c r="E3361" s="234"/>
      <c r="F3361" s="234"/>
      <c r="G3361" s="193"/>
    </row>
    <row r="3362" spans="4:7" ht="14.4" x14ac:dyDescent="0.3">
      <c r="D3362" s="193"/>
      <c r="E3362" s="234"/>
      <c r="F3362" s="234"/>
      <c r="G3362" s="193"/>
    </row>
    <row r="3363" spans="4:7" ht="14.4" x14ac:dyDescent="0.3">
      <c r="D3363" s="193"/>
      <c r="E3363" s="234"/>
      <c r="F3363" s="234"/>
      <c r="G3363" s="193"/>
    </row>
    <row r="3364" spans="4:7" ht="14.4" x14ac:dyDescent="0.3">
      <c r="D3364" s="193"/>
      <c r="E3364" s="234"/>
      <c r="F3364" s="234"/>
      <c r="G3364" s="193"/>
    </row>
    <row r="3365" spans="4:7" ht="14.4" x14ac:dyDescent="0.3">
      <c r="D3365" s="193"/>
      <c r="E3365" s="234"/>
      <c r="F3365" s="234"/>
      <c r="G3365" s="193"/>
    </row>
    <row r="3366" spans="4:7" ht="14.4" x14ac:dyDescent="0.3">
      <c r="D3366" s="193"/>
      <c r="E3366" s="234"/>
      <c r="F3366" s="234"/>
      <c r="G3366" s="193"/>
    </row>
    <row r="3367" spans="4:7" ht="14.4" x14ac:dyDescent="0.3">
      <c r="D3367" s="193"/>
      <c r="E3367" s="234"/>
      <c r="F3367" s="234"/>
      <c r="G3367" s="193"/>
    </row>
    <row r="3368" spans="4:7" ht="14.4" x14ac:dyDescent="0.3">
      <c r="D3368" s="193"/>
      <c r="E3368" s="234"/>
      <c r="F3368" s="234"/>
      <c r="G3368" s="193"/>
    </row>
    <row r="3369" spans="4:7" ht="14.4" x14ac:dyDescent="0.3">
      <c r="D3369" s="193"/>
      <c r="E3369" s="234"/>
      <c r="F3369" s="234"/>
      <c r="G3369" s="193"/>
    </row>
    <row r="3370" spans="4:7" ht="14.4" x14ac:dyDescent="0.3">
      <c r="D3370" s="193"/>
      <c r="E3370" s="234"/>
      <c r="F3370" s="234"/>
      <c r="G3370" s="193"/>
    </row>
    <row r="3371" spans="4:7" ht="14.4" x14ac:dyDescent="0.3">
      <c r="D3371" s="193"/>
      <c r="E3371" s="234"/>
      <c r="F3371" s="234"/>
      <c r="G3371" s="193"/>
    </row>
    <row r="3372" spans="4:7" ht="14.4" x14ac:dyDescent="0.3">
      <c r="D3372" s="193"/>
      <c r="E3372" s="234"/>
      <c r="F3372" s="234"/>
      <c r="G3372" s="193"/>
    </row>
    <row r="3373" spans="4:7" ht="14.4" x14ac:dyDescent="0.3">
      <c r="D3373" s="193"/>
      <c r="E3373" s="234"/>
      <c r="F3373" s="234"/>
      <c r="G3373" s="193"/>
    </row>
    <row r="3374" spans="4:7" ht="14.4" x14ac:dyDescent="0.3">
      <c r="D3374" s="193"/>
      <c r="E3374" s="234"/>
      <c r="F3374" s="234"/>
      <c r="G3374" s="193"/>
    </row>
    <row r="3375" spans="4:7" ht="14.4" x14ac:dyDescent="0.3">
      <c r="D3375" s="193"/>
      <c r="E3375" s="234"/>
      <c r="F3375" s="234"/>
      <c r="G3375" s="193"/>
    </row>
    <row r="3376" spans="4:7" ht="14.4" x14ac:dyDescent="0.3">
      <c r="D3376" s="193"/>
      <c r="E3376" s="234"/>
      <c r="F3376" s="234"/>
      <c r="G3376" s="193"/>
    </row>
    <row r="3377" spans="4:7" ht="14.4" x14ac:dyDescent="0.3">
      <c r="D3377" s="193"/>
      <c r="E3377" s="234"/>
      <c r="F3377" s="234"/>
      <c r="G3377" s="193"/>
    </row>
    <row r="3378" spans="4:7" ht="14.4" x14ac:dyDescent="0.3">
      <c r="D3378" s="193"/>
      <c r="E3378" s="234"/>
      <c r="F3378" s="234"/>
      <c r="G3378" s="193"/>
    </row>
    <row r="3379" spans="4:7" ht="14.4" x14ac:dyDescent="0.3">
      <c r="D3379" s="193"/>
      <c r="E3379" s="234"/>
      <c r="F3379" s="234"/>
      <c r="G3379" s="193"/>
    </row>
    <row r="3380" spans="4:7" ht="14.4" x14ac:dyDescent="0.3">
      <c r="D3380" s="193"/>
      <c r="E3380" s="234"/>
      <c r="F3380" s="234"/>
      <c r="G3380" s="193"/>
    </row>
    <row r="3381" spans="4:7" ht="14.4" x14ac:dyDescent="0.3">
      <c r="D3381" s="193"/>
      <c r="E3381" s="234"/>
      <c r="F3381" s="234"/>
      <c r="G3381" s="193"/>
    </row>
    <row r="3382" spans="4:7" ht="14.4" x14ac:dyDescent="0.3">
      <c r="D3382" s="193"/>
      <c r="E3382" s="234"/>
      <c r="F3382" s="234"/>
      <c r="G3382" s="193"/>
    </row>
    <row r="3383" spans="4:7" ht="14.4" x14ac:dyDescent="0.3">
      <c r="D3383" s="193"/>
      <c r="E3383" s="234"/>
      <c r="F3383" s="234"/>
      <c r="G3383" s="193"/>
    </row>
    <row r="3384" spans="4:7" ht="14.4" x14ac:dyDescent="0.3">
      <c r="D3384" s="193"/>
      <c r="E3384" s="234"/>
      <c r="F3384" s="234"/>
      <c r="G3384" s="193"/>
    </row>
    <row r="3385" spans="4:7" ht="14.4" x14ac:dyDescent="0.3">
      <c r="D3385" s="193"/>
      <c r="E3385" s="234"/>
      <c r="F3385" s="234"/>
      <c r="G3385" s="193"/>
    </row>
    <row r="3386" spans="4:7" ht="14.4" x14ac:dyDescent="0.3">
      <c r="D3386" s="193"/>
      <c r="E3386" s="234"/>
      <c r="F3386" s="234"/>
      <c r="G3386" s="193"/>
    </row>
    <row r="3387" spans="4:7" ht="14.4" x14ac:dyDescent="0.3">
      <c r="D3387" s="193"/>
      <c r="E3387" s="234"/>
      <c r="F3387" s="234"/>
      <c r="G3387" s="193"/>
    </row>
    <row r="3388" spans="4:7" ht="14.4" x14ac:dyDescent="0.3">
      <c r="D3388" s="193"/>
      <c r="E3388" s="234"/>
      <c r="F3388" s="234"/>
      <c r="G3388" s="193"/>
    </row>
    <row r="3389" spans="4:7" ht="14.4" x14ac:dyDescent="0.3">
      <c r="D3389" s="193"/>
      <c r="E3389" s="234"/>
      <c r="F3389" s="234"/>
      <c r="G3389" s="193"/>
    </row>
    <row r="3390" spans="4:7" ht="14.4" x14ac:dyDescent="0.3">
      <c r="D3390" s="193"/>
      <c r="E3390" s="234"/>
      <c r="F3390" s="234"/>
      <c r="G3390" s="193"/>
    </row>
    <row r="3391" spans="4:7" ht="14.4" x14ac:dyDescent="0.3">
      <c r="D3391" s="193"/>
      <c r="E3391" s="234"/>
      <c r="F3391" s="234"/>
      <c r="G3391" s="193"/>
    </row>
    <row r="3392" spans="4:7" ht="14.4" x14ac:dyDescent="0.3">
      <c r="D3392" s="193"/>
      <c r="E3392" s="234"/>
      <c r="F3392" s="234"/>
      <c r="G3392" s="193"/>
    </row>
    <row r="3393" spans="4:7" ht="14.4" x14ac:dyDescent="0.3">
      <c r="D3393" s="193"/>
      <c r="E3393" s="234"/>
      <c r="F3393" s="234"/>
      <c r="G3393" s="193"/>
    </row>
    <row r="3394" spans="4:7" ht="14.4" x14ac:dyDescent="0.3">
      <c r="D3394" s="193"/>
      <c r="E3394" s="234"/>
      <c r="F3394" s="234"/>
      <c r="G3394" s="193"/>
    </row>
    <row r="3395" spans="4:7" ht="14.4" x14ac:dyDescent="0.3">
      <c r="D3395" s="193"/>
      <c r="E3395" s="234"/>
      <c r="F3395" s="234"/>
      <c r="G3395" s="193"/>
    </row>
    <row r="3396" spans="4:7" ht="14.4" x14ac:dyDescent="0.3">
      <c r="D3396" s="193"/>
      <c r="E3396" s="234"/>
      <c r="F3396" s="234"/>
      <c r="G3396" s="193"/>
    </row>
    <row r="3397" spans="4:7" ht="14.4" x14ac:dyDescent="0.3">
      <c r="D3397" s="193"/>
      <c r="E3397" s="234"/>
      <c r="F3397" s="234"/>
      <c r="G3397" s="193"/>
    </row>
    <row r="3398" spans="4:7" ht="14.4" x14ac:dyDescent="0.3">
      <c r="D3398" s="193"/>
      <c r="E3398" s="234"/>
      <c r="F3398" s="234"/>
      <c r="G3398" s="193"/>
    </row>
    <row r="3399" spans="4:7" ht="14.4" x14ac:dyDescent="0.3">
      <c r="D3399" s="193"/>
      <c r="E3399" s="234"/>
      <c r="F3399" s="234"/>
      <c r="G3399" s="193"/>
    </row>
    <row r="3400" spans="4:7" ht="14.4" x14ac:dyDescent="0.3">
      <c r="D3400" s="193"/>
      <c r="E3400" s="234"/>
      <c r="F3400" s="234"/>
      <c r="G3400" s="193"/>
    </row>
    <row r="3401" spans="4:7" ht="14.4" x14ac:dyDescent="0.3">
      <c r="D3401" s="193"/>
      <c r="E3401" s="234"/>
      <c r="F3401" s="234"/>
      <c r="G3401" s="193"/>
    </row>
    <row r="3402" spans="4:7" ht="14.4" x14ac:dyDescent="0.3">
      <c r="D3402" s="193"/>
      <c r="E3402" s="234"/>
      <c r="F3402" s="234"/>
      <c r="G3402" s="193"/>
    </row>
    <row r="3403" spans="4:7" ht="14.4" x14ac:dyDescent="0.3">
      <c r="D3403" s="193"/>
      <c r="E3403" s="234"/>
      <c r="F3403" s="234"/>
      <c r="G3403" s="193"/>
    </row>
    <row r="3404" spans="4:7" ht="14.4" x14ac:dyDescent="0.3">
      <c r="D3404" s="193"/>
      <c r="E3404" s="234"/>
      <c r="F3404" s="234"/>
      <c r="G3404" s="193"/>
    </row>
    <row r="3405" spans="4:7" ht="14.4" x14ac:dyDescent="0.3">
      <c r="D3405" s="193"/>
      <c r="E3405" s="234"/>
      <c r="F3405" s="234"/>
      <c r="G3405" s="193"/>
    </row>
    <row r="3406" spans="4:7" ht="14.4" x14ac:dyDescent="0.3">
      <c r="D3406" s="193"/>
      <c r="E3406" s="234"/>
      <c r="F3406" s="234"/>
      <c r="G3406" s="193"/>
    </row>
    <row r="3407" spans="4:7" ht="14.4" x14ac:dyDescent="0.3">
      <c r="D3407" s="193"/>
      <c r="E3407" s="234"/>
      <c r="F3407" s="234"/>
      <c r="G3407" s="193"/>
    </row>
    <row r="3408" spans="4:7" ht="14.4" x14ac:dyDescent="0.3">
      <c r="D3408" s="193"/>
      <c r="E3408" s="234"/>
      <c r="F3408" s="234"/>
      <c r="G3408" s="193"/>
    </row>
    <row r="3409" spans="4:7" ht="14.4" x14ac:dyDescent="0.3">
      <c r="D3409" s="193"/>
      <c r="E3409" s="234"/>
      <c r="F3409" s="234"/>
      <c r="G3409" s="193"/>
    </row>
    <row r="3410" spans="4:7" ht="14.4" x14ac:dyDescent="0.3">
      <c r="D3410" s="193"/>
      <c r="E3410" s="234"/>
      <c r="F3410" s="234"/>
      <c r="G3410" s="193"/>
    </row>
    <row r="3411" spans="4:7" ht="14.4" x14ac:dyDescent="0.3">
      <c r="D3411" s="193"/>
      <c r="E3411" s="234"/>
      <c r="F3411" s="234"/>
      <c r="G3411" s="193"/>
    </row>
    <row r="3412" spans="4:7" ht="14.4" x14ac:dyDescent="0.3">
      <c r="D3412" s="193"/>
      <c r="E3412" s="234"/>
      <c r="F3412" s="234"/>
      <c r="G3412" s="193"/>
    </row>
    <row r="3413" spans="4:7" ht="14.4" x14ac:dyDescent="0.3">
      <c r="D3413" s="193"/>
      <c r="E3413" s="234"/>
      <c r="F3413" s="234"/>
      <c r="G3413" s="193"/>
    </row>
    <row r="3414" spans="4:7" ht="14.4" x14ac:dyDescent="0.3">
      <c r="D3414" s="193"/>
      <c r="E3414" s="234"/>
      <c r="F3414" s="234"/>
      <c r="G3414" s="193"/>
    </row>
    <row r="3415" spans="4:7" ht="14.4" x14ac:dyDescent="0.3">
      <c r="D3415" s="193"/>
      <c r="E3415" s="234"/>
      <c r="F3415" s="234"/>
      <c r="G3415" s="193"/>
    </row>
    <row r="3416" spans="4:7" ht="14.4" x14ac:dyDescent="0.3">
      <c r="D3416" s="193"/>
      <c r="E3416" s="234"/>
      <c r="F3416" s="234"/>
      <c r="G3416" s="193"/>
    </row>
    <row r="3417" spans="4:7" ht="14.4" x14ac:dyDescent="0.3">
      <c r="D3417" s="193"/>
      <c r="E3417" s="234"/>
      <c r="F3417" s="234"/>
      <c r="G3417" s="193"/>
    </row>
    <row r="3418" spans="4:7" ht="14.4" x14ac:dyDescent="0.3">
      <c r="D3418" s="193"/>
      <c r="E3418" s="234"/>
      <c r="F3418" s="234"/>
      <c r="G3418" s="193"/>
    </row>
    <row r="3419" spans="4:7" ht="14.4" x14ac:dyDescent="0.3">
      <c r="D3419" s="193"/>
      <c r="E3419" s="234"/>
      <c r="F3419" s="234"/>
      <c r="G3419" s="193"/>
    </row>
    <row r="3420" spans="4:7" ht="14.4" x14ac:dyDescent="0.3">
      <c r="D3420" s="193"/>
      <c r="E3420" s="234"/>
      <c r="F3420" s="234"/>
      <c r="G3420" s="193"/>
    </row>
    <row r="3421" spans="4:7" ht="14.4" x14ac:dyDescent="0.3">
      <c r="D3421" s="193"/>
      <c r="E3421" s="234"/>
      <c r="F3421" s="234"/>
      <c r="G3421" s="193"/>
    </row>
    <row r="3422" spans="4:7" ht="14.4" x14ac:dyDescent="0.3">
      <c r="D3422" s="193"/>
      <c r="E3422" s="234"/>
      <c r="F3422" s="234"/>
      <c r="G3422" s="193"/>
    </row>
    <row r="3423" spans="4:7" ht="14.4" x14ac:dyDescent="0.3">
      <c r="D3423" s="193"/>
      <c r="E3423" s="234"/>
      <c r="F3423" s="234"/>
      <c r="G3423" s="193"/>
    </row>
    <row r="3424" spans="4:7" ht="14.4" x14ac:dyDescent="0.3">
      <c r="D3424" s="193"/>
      <c r="E3424" s="234"/>
      <c r="F3424" s="234"/>
      <c r="G3424" s="193"/>
    </row>
    <row r="3425" spans="4:7" ht="14.4" x14ac:dyDescent="0.3">
      <c r="D3425" s="193"/>
      <c r="E3425" s="234"/>
      <c r="F3425" s="234"/>
      <c r="G3425" s="193"/>
    </row>
    <row r="3426" spans="4:7" ht="14.4" x14ac:dyDescent="0.3">
      <c r="D3426" s="193"/>
      <c r="E3426" s="234"/>
      <c r="F3426" s="234"/>
      <c r="G3426" s="193"/>
    </row>
    <row r="3427" spans="4:7" ht="14.4" x14ac:dyDescent="0.3">
      <c r="D3427" s="193"/>
      <c r="E3427" s="234"/>
      <c r="F3427" s="234"/>
      <c r="G3427" s="193"/>
    </row>
    <row r="3428" spans="4:7" ht="14.4" x14ac:dyDescent="0.3">
      <c r="D3428" s="193"/>
      <c r="E3428" s="234"/>
      <c r="F3428" s="234"/>
      <c r="G3428" s="193"/>
    </row>
    <row r="3429" spans="4:7" ht="14.4" x14ac:dyDescent="0.3">
      <c r="D3429" s="193"/>
      <c r="E3429" s="234"/>
      <c r="F3429" s="234"/>
      <c r="G3429" s="193"/>
    </row>
    <row r="3430" spans="4:7" ht="14.4" x14ac:dyDescent="0.3">
      <c r="D3430" s="193"/>
      <c r="E3430" s="234"/>
      <c r="F3430" s="234"/>
      <c r="G3430" s="193"/>
    </row>
    <row r="3431" spans="4:7" ht="14.4" x14ac:dyDescent="0.3">
      <c r="D3431" s="193"/>
      <c r="E3431" s="234"/>
      <c r="F3431" s="234"/>
      <c r="G3431" s="193"/>
    </row>
    <row r="3432" spans="4:7" ht="14.4" x14ac:dyDescent="0.3">
      <c r="D3432" s="193"/>
      <c r="E3432" s="234"/>
      <c r="F3432" s="234"/>
      <c r="G3432" s="193"/>
    </row>
    <row r="3433" spans="4:7" ht="14.4" x14ac:dyDescent="0.3">
      <c r="D3433" s="193"/>
      <c r="E3433" s="234"/>
      <c r="F3433" s="234"/>
      <c r="G3433" s="193"/>
    </row>
    <row r="3434" spans="4:7" ht="14.4" x14ac:dyDescent="0.3">
      <c r="D3434" s="193"/>
      <c r="E3434" s="234"/>
      <c r="F3434" s="234"/>
      <c r="G3434" s="193"/>
    </row>
    <row r="3435" spans="4:7" ht="14.4" x14ac:dyDescent="0.3">
      <c r="D3435" s="193"/>
      <c r="E3435" s="234"/>
      <c r="F3435" s="234"/>
      <c r="G3435" s="193"/>
    </row>
    <row r="3436" spans="4:7" ht="14.4" x14ac:dyDescent="0.3">
      <c r="D3436" s="193"/>
      <c r="E3436" s="234"/>
      <c r="F3436" s="234"/>
      <c r="G3436" s="193"/>
    </row>
    <row r="3437" spans="4:7" ht="14.4" x14ac:dyDescent="0.3">
      <c r="D3437" s="193"/>
      <c r="E3437" s="234"/>
      <c r="F3437" s="234"/>
      <c r="G3437" s="193"/>
    </row>
    <row r="3438" spans="4:7" ht="14.4" x14ac:dyDescent="0.3">
      <c r="D3438" s="193"/>
      <c r="E3438" s="234"/>
      <c r="F3438" s="234"/>
      <c r="G3438" s="193"/>
    </row>
    <row r="3439" spans="4:7" ht="14.4" x14ac:dyDescent="0.3">
      <c r="D3439" s="193"/>
      <c r="E3439" s="234"/>
      <c r="F3439" s="234"/>
      <c r="G3439" s="193"/>
    </row>
    <row r="3440" spans="4:7" ht="14.4" x14ac:dyDescent="0.3">
      <c r="D3440" s="193"/>
      <c r="E3440" s="234"/>
      <c r="F3440" s="234"/>
      <c r="G3440" s="193"/>
    </row>
    <row r="3441" spans="4:7" ht="14.4" x14ac:dyDescent="0.3">
      <c r="D3441" s="193"/>
      <c r="E3441" s="234"/>
      <c r="F3441" s="234"/>
      <c r="G3441" s="193"/>
    </row>
    <row r="3442" spans="4:7" ht="14.4" x14ac:dyDescent="0.3">
      <c r="D3442" s="193"/>
      <c r="E3442" s="234"/>
      <c r="F3442" s="234"/>
      <c r="G3442" s="193"/>
    </row>
    <row r="3443" spans="4:7" ht="14.4" x14ac:dyDescent="0.3">
      <c r="D3443" s="193"/>
      <c r="E3443" s="234"/>
      <c r="F3443" s="234"/>
      <c r="G3443" s="193"/>
    </row>
    <row r="3444" spans="4:7" ht="14.4" x14ac:dyDescent="0.3">
      <c r="D3444" s="193"/>
      <c r="E3444" s="234"/>
      <c r="F3444" s="234"/>
      <c r="G3444" s="193"/>
    </row>
    <row r="3445" spans="4:7" ht="14.4" x14ac:dyDescent="0.3">
      <c r="D3445" s="193"/>
      <c r="E3445" s="234"/>
      <c r="F3445" s="234"/>
      <c r="G3445" s="193"/>
    </row>
    <row r="3446" spans="4:7" ht="14.4" x14ac:dyDescent="0.3">
      <c r="D3446" s="193"/>
      <c r="E3446" s="234"/>
      <c r="F3446" s="234"/>
      <c r="G3446" s="193"/>
    </row>
    <row r="3447" spans="4:7" ht="14.4" x14ac:dyDescent="0.3">
      <c r="D3447" s="193"/>
      <c r="E3447" s="234"/>
      <c r="F3447" s="234"/>
      <c r="G3447" s="193"/>
    </row>
    <row r="3448" spans="4:7" ht="14.4" x14ac:dyDescent="0.3">
      <c r="D3448" s="193"/>
      <c r="E3448" s="234"/>
      <c r="F3448" s="234"/>
      <c r="G3448" s="193"/>
    </row>
    <row r="3449" spans="4:7" ht="14.4" x14ac:dyDescent="0.3">
      <c r="D3449" s="193"/>
      <c r="E3449" s="234"/>
      <c r="F3449" s="234"/>
      <c r="G3449" s="193"/>
    </row>
    <row r="3450" spans="4:7" ht="14.4" x14ac:dyDescent="0.3">
      <c r="D3450" s="193"/>
      <c r="E3450" s="234"/>
      <c r="F3450" s="234"/>
      <c r="G3450" s="193"/>
    </row>
    <row r="3451" spans="4:7" ht="14.4" x14ac:dyDescent="0.3">
      <c r="D3451" s="193"/>
      <c r="E3451" s="234"/>
      <c r="F3451" s="234"/>
      <c r="G3451" s="193"/>
    </row>
    <row r="3452" spans="4:7" ht="14.4" x14ac:dyDescent="0.3">
      <c r="D3452" s="193"/>
      <c r="E3452" s="234"/>
      <c r="F3452" s="234"/>
      <c r="G3452" s="193"/>
    </row>
    <row r="3453" spans="4:7" ht="14.4" x14ac:dyDescent="0.3">
      <c r="D3453" s="193"/>
      <c r="E3453" s="234"/>
      <c r="F3453" s="234"/>
      <c r="G3453" s="193"/>
    </row>
    <row r="3454" spans="4:7" ht="14.4" x14ac:dyDescent="0.3">
      <c r="D3454" s="193"/>
      <c r="E3454" s="234"/>
      <c r="F3454" s="234"/>
      <c r="G3454" s="193"/>
    </row>
    <row r="3455" spans="4:7" ht="14.4" x14ac:dyDescent="0.3">
      <c r="D3455" s="193"/>
      <c r="E3455" s="234"/>
      <c r="F3455" s="234"/>
      <c r="G3455" s="193"/>
    </row>
    <row r="3456" spans="4:7" ht="14.4" x14ac:dyDescent="0.3">
      <c r="D3456" s="193"/>
      <c r="E3456" s="234"/>
      <c r="F3456" s="234"/>
      <c r="G3456" s="193"/>
    </row>
    <row r="3457" spans="4:7" ht="14.4" x14ac:dyDescent="0.3">
      <c r="D3457" s="193"/>
      <c r="E3457" s="234"/>
      <c r="F3457" s="234"/>
      <c r="G3457" s="193"/>
    </row>
    <row r="3458" spans="4:7" ht="14.4" x14ac:dyDescent="0.3">
      <c r="D3458" s="193"/>
      <c r="E3458" s="234"/>
      <c r="F3458" s="234"/>
      <c r="G3458" s="193"/>
    </row>
    <row r="3459" spans="4:7" ht="14.4" x14ac:dyDescent="0.3">
      <c r="D3459" s="193"/>
      <c r="E3459" s="234"/>
      <c r="F3459" s="234"/>
      <c r="G3459" s="193"/>
    </row>
    <row r="3460" spans="4:7" ht="14.4" x14ac:dyDescent="0.3">
      <c r="D3460" s="193"/>
      <c r="E3460" s="234"/>
      <c r="F3460" s="234"/>
      <c r="G3460" s="193"/>
    </row>
    <row r="3461" spans="4:7" ht="14.4" x14ac:dyDescent="0.3">
      <c r="D3461" s="193"/>
      <c r="E3461" s="234"/>
      <c r="F3461" s="234"/>
      <c r="G3461" s="193"/>
    </row>
    <row r="3462" spans="4:7" ht="14.4" x14ac:dyDescent="0.3">
      <c r="D3462" s="193"/>
      <c r="E3462" s="234"/>
      <c r="F3462" s="234"/>
      <c r="G3462" s="193"/>
    </row>
    <row r="3463" spans="4:7" ht="14.4" x14ac:dyDescent="0.3">
      <c r="D3463" s="193"/>
      <c r="E3463" s="234"/>
      <c r="F3463" s="234"/>
      <c r="G3463" s="193"/>
    </row>
    <row r="3464" spans="4:7" ht="14.4" x14ac:dyDescent="0.3">
      <c r="D3464" s="193"/>
      <c r="E3464" s="234"/>
      <c r="F3464" s="234"/>
      <c r="G3464" s="193"/>
    </row>
    <row r="3465" spans="4:7" ht="14.4" x14ac:dyDescent="0.3">
      <c r="D3465" s="193"/>
      <c r="E3465" s="234"/>
      <c r="F3465" s="234"/>
      <c r="G3465" s="193"/>
    </row>
    <row r="3466" spans="4:7" ht="14.4" x14ac:dyDescent="0.3">
      <c r="D3466" s="193"/>
      <c r="E3466" s="234"/>
      <c r="F3466" s="234"/>
      <c r="G3466" s="193"/>
    </row>
    <row r="3467" spans="4:7" ht="14.4" x14ac:dyDescent="0.3">
      <c r="D3467" s="193"/>
      <c r="E3467" s="234"/>
      <c r="F3467" s="234"/>
      <c r="G3467" s="193"/>
    </row>
    <row r="3468" spans="4:7" ht="14.4" x14ac:dyDescent="0.3">
      <c r="D3468" s="193"/>
      <c r="E3468" s="234"/>
      <c r="F3468" s="234"/>
      <c r="G3468" s="193"/>
    </row>
    <row r="3469" spans="4:7" ht="14.4" x14ac:dyDescent="0.3">
      <c r="D3469" s="193"/>
      <c r="E3469" s="234"/>
      <c r="F3469" s="234"/>
      <c r="G3469" s="193"/>
    </row>
    <row r="3470" spans="4:7" ht="14.4" x14ac:dyDescent="0.3">
      <c r="D3470" s="193"/>
      <c r="E3470" s="234"/>
      <c r="F3470" s="234"/>
      <c r="G3470" s="193"/>
    </row>
    <row r="3471" spans="4:7" ht="14.4" x14ac:dyDescent="0.3">
      <c r="D3471" s="193"/>
      <c r="E3471" s="234"/>
      <c r="F3471" s="234"/>
      <c r="G3471" s="193"/>
    </row>
    <row r="3472" spans="4:7" ht="14.4" x14ac:dyDescent="0.3">
      <c r="D3472" s="193"/>
      <c r="E3472" s="234"/>
      <c r="F3472" s="234"/>
      <c r="G3472" s="193"/>
    </row>
    <row r="3473" spans="4:7" ht="14.4" x14ac:dyDescent="0.3">
      <c r="D3473" s="193"/>
      <c r="E3473" s="234"/>
      <c r="F3473" s="234"/>
      <c r="G3473" s="193"/>
    </row>
    <row r="3474" spans="4:7" ht="14.4" x14ac:dyDescent="0.3">
      <c r="D3474" s="193"/>
      <c r="E3474" s="234"/>
      <c r="F3474" s="234"/>
      <c r="G3474" s="193"/>
    </row>
    <row r="3475" spans="4:7" ht="14.4" x14ac:dyDescent="0.3">
      <c r="D3475" s="193"/>
      <c r="E3475" s="234"/>
      <c r="F3475" s="234"/>
      <c r="G3475" s="193"/>
    </row>
    <row r="3476" spans="4:7" ht="14.4" x14ac:dyDescent="0.3">
      <c r="D3476" s="193"/>
      <c r="E3476" s="234"/>
      <c r="F3476" s="234"/>
      <c r="G3476" s="193"/>
    </row>
    <row r="3477" spans="4:7" ht="14.4" x14ac:dyDescent="0.3">
      <c r="D3477" s="193"/>
      <c r="E3477" s="234"/>
      <c r="F3477" s="234"/>
      <c r="G3477" s="193"/>
    </row>
    <row r="3478" spans="4:7" ht="14.4" x14ac:dyDescent="0.3">
      <c r="D3478" s="193"/>
      <c r="E3478" s="234"/>
      <c r="F3478" s="234"/>
      <c r="G3478" s="193"/>
    </row>
    <row r="3479" spans="4:7" ht="14.4" x14ac:dyDescent="0.3">
      <c r="D3479" s="193"/>
      <c r="E3479" s="234"/>
      <c r="F3479" s="234"/>
      <c r="G3479" s="193"/>
    </row>
    <row r="3480" spans="4:7" ht="14.4" x14ac:dyDescent="0.3">
      <c r="D3480" s="193"/>
      <c r="E3480" s="234"/>
      <c r="F3480" s="234"/>
      <c r="G3480" s="193"/>
    </row>
    <row r="3481" spans="4:7" ht="14.4" x14ac:dyDescent="0.3">
      <c r="D3481" s="193"/>
      <c r="E3481" s="234"/>
      <c r="F3481" s="234"/>
      <c r="G3481" s="193"/>
    </row>
    <row r="3482" spans="4:7" ht="14.4" x14ac:dyDescent="0.3">
      <c r="D3482" s="193"/>
      <c r="E3482" s="234"/>
      <c r="F3482" s="234"/>
      <c r="G3482" s="193"/>
    </row>
    <row r="3483" spans="4:7" ht="14.4" x14ac:dyDescent="0.3">
      <c r="D3483" s="193"/>
      <c r="E3483" s="234"/>
      <c r="F3483" s="234"/>
      <c r="G3483" s="193"/>
    </row>
    <row r="3484" spans="4:7" ht="14.4" x14ac:dyDescent="0.3">
      <c r="D3484" s="193"/>
      <c r="E3484" s="234"/>
      <c r="F3484" s="234"/>
      <c r="G3484" s="193"/>
    </row>
    <row r="3485" spans="4:7" ht="14.4" x14ac:dyDescent="0.3">
      <c r="D3485" s="193"/>
      <c r="E3485" s="234"/>
      <c r="F3485" s="234"/>
      <c r="G3485" s="193"/>
    </row>
    <row r="3486" spans="4:7" ht="14.4" x14ac:dyDescent="0.3">
      <c r="D3486" s="193"/>
      <c r="E3486" s="234"/>
      <c r="F3486" s="234"/>
      <c r="G3486" s="193"/>
    </row>
    <row r="3487" spans="4:7" ht="14.4" x14ac:dyDescent="0.3">
      <c r="D3487" s="193"/>
      <c r="E3487" s="234"/>
      <c r="F3487" s="234"/>
      <c r="G3487" s="193"/>
    </row>
    <row r="3488" spans="4:7" ht="14.4" x14ac:dyDescent="0.3">
      <c r="D3488" s="193"/>
      <c r="E3488" s="234"/>
      <c r="F3488" s="234"/>
      <c r="G3488" s="193"/>
    </row>
    <row r="3489" spans="4:7" ht="14.4" x14ac:dyDescent="0.3">
      <c r="D3489" s="193"/>
      <c r="E3489" s="234"/>
      <c r="F3489" s="234"/>
      <c r="G3489" s="193"/>
    </row>
    <row r="3490" spans="4:7" ht="14.4" x14ac:dyDescent="0.3">
      <c r="D3490" s="193"/>
      <c r="E3490" s="234"/>
      <c r="F3490" s="234"/>
      <c r="G3490" s="193"/>
    </row>
    <row r="3491" spans="4:7" ht="14.4" x14ac:dyDescent="0.3">
      <c r="D3491" s="193"/>
      <c r="E3491" s="234"/>
      <c r="F3491" s="234"/>
      <c r="G3491" s="193"/>
    </row>
    <row r="3492" spans="4:7" ht="14.4" x14ac:dyDescent="0.3">
      <c r="D3492" s="193"/>
      <c r="E3492" s="234"/>
      <c r="F3492" s="234"/>
      <c r="G3492" s="193"/>
    </row>
    <row r="3493" spans="4:7" ht="14.4" x14ac:dyDescent="0.3">
      <c r="D3493" s="193"/>
      <c r="E3493" s="234"/>
      <c r="F3493" s="234"/>
      <c r="G3493" s="193"/>
    </row>
    <row r="3494" spans="4:7" ht="14.4" x14ac:dyDescent="0.3">
      <c r="D3494" s="193"/>
      <c r="E3494" s="234"/>
      <c r="F3494" s="234"/>
      <c r="G3494" s="193"/>
    </row>
    <row r="3495" spans="4:7" ht="14.4" x14ac:dyDescent="0.3">
      <c r="D3495" s="193"/>
      <c r="E3495" s="234"/>
      <c r="F3495" s="234"/>
      <c r="G3495" s="193"/>
    </row>
    <row r="3496" spans="4:7" ht="14.4" x14ac:dyDescent="0.3">
      <c r="D3496" s="193"/>
      <c r="E3496" s="234"/>
      <c r="F3496" s="234"/>
      <c r="G3496" s="193"/>
    </row>
    <row r="3497" spans="4:7" ht="14.4" x14ac:dyDescent="0.3">
      <c r="D3497" s="193"/>
      <c r="E3497" s="234"/>
      <c r="F3497" s="234"/>
      <c r="G3497" s="193"/>
    </row>
    <row r="3498" spans="4:7" ht="14.4" x14ac:dyDescent="0.3">
      <c r="D3498" s="193"/>
      <c r="E3498" s="234"/>
      <c r="F3498" s="234"/>
      <c r="G3498" s="193"/>
    </row>
    <row r="3499" spans="4:7" ht="14.4" x14ac:dyDescent="0.3">
      <c r="D3499" s="193"/>
      <c r="E3499" s="234"/>
      <c r="F3499" s="234"/>
      <c r="G3499" s="193"/>
    </row>
    <row r="3500" spans="4:7" ht="14.4" x14ac:dyDescent="0.3">
      <c r="D3500" s="193"/>
      <c r="E3500" s="234"/>
      <c r="F3500" s="234"/>
      <c r="G3500" s="193"/>
    </row>
    <row r="3501" spans="4:7" ht="14.4" x14ac:dyDescent="0.3">
      <c r="D3501" s="193"/>
      <c r="E3501" s="234"/>
      <c r="F3501" s="234"/>
      <c r="G3501" s="193"/>
    </row>
    <row r="3502" spans="4:7" ht="14.4" x14ac:dyDescent="0.3">
      <c r="D3502" s="193"/>
      <c r="E3502" s="234"/>
      <c r="F3502" s="234"/>
      <c r="G3502" s="193"/>
    </row>
    <row r="3503" spans="4:7" ht="14.4" x14ac:dyDescent="0.3">
      <c r="D3503" s="193"/>
      <c r="E3503" s="234"/>
      <c r="F3503" s="234"/>
      <c r="G3503" s="193"/>
    </row>
    <row r="3504" spans="4:7" ht="14.4" x14ac:dyDescent="0.3">
      <c r="D3504" s="193"/>
      <c r="E3504" s="234"/>
      <c r="F3504" s="234"/>
      <c r="G3504" s="193"/>
    </row>
    <row r="3505" spans="4:7" ht="14.4" x14ac:dyDescent="0.3">
      <c r="D3505" s="193"/>
      <c r="E3505" s="234"/>
      <c r="F3505" s="234"/>
      <c r="G3505" s="193"/>
    </row>
    <row r="3506" spans="4:7" ht="14.4" x14ac:dyDescent="0.3">
      <c r="D3506" s="193"/>
      <c r="E3506" s="234"/>
      <c r="F3506" s="234"/>
      <c r="G3506" s="193"/>
    </row>
    <row r="3507" spans="4:7" ht="14.4" x14ac:dyDescent="0.3">
      <c r="D3507" s="193"/>
      <c r="E3507" s="234"/>
      <c r="F3507" s="234"/>
      <c r="G3507" s="193"/>
    </row>
    <row r="3508" spans="4:7" ht="14.4" x14ac:dyDescent="0.3">
      <c r="D3508" s="193"/>
      <c r="E3508" s="234"/>
      <c r="F3508" s="234"/>
      <c r="G3508" s="193"/>
    </row>
    <row r="3509" spans="4:7" ht="14.4" x14ac:dyDescent="0.3">
      <c r="D3509" s="193"/>
      <c r="E3509" s="234"/>
      <c r="F3509" s="234"/>
      <c r="G3509" s="193"/>
    </row>
    <row r="3510" spans="4:7" ht="14.4" x14ac:dyDescent="0.3">
      <c r="D3510" s="193"/>
      <c r="E3510" s="234"/>
      <c r="F3510" s="234"/>
      <c r="G3510" s="193"/>
    </row>
    <row r="3511" spans="4:7" ht="14.4" x14ac:dyDescent="0.3">
      <c r="D3511" s="193"/>
      <c r="E3511" s="234"/>
      <c r="F3511" s="234"/>
      <c r="G3511" s="193"/>
    </row>
    <row r="3512" spans="4:7" ht="14.4" x14ac:dyDescent="0.3">
      <c r="D3512" s="193"/>
      <c r="E3512" s="234"/>
      <c r="F3512" s="234"/>
      <c r="G3512" s="193"/>
    </row>
    <row r="3513" spans="4:7" ht="14.4" x14ac:dyDescent="0.3">
      <c r="D3513" s="193"/>
      <c r="E3513" s="234"/>
      <c r="F3513" s="234"/>
      <c r="G3513" s="193"/>
    </row>
    <row r="3514" spans="4:7" ht="14.4" x14ac:dyDescent="0.3">
      <c r="D3514" s="193"/>
      <c r="E3514" s="234"/>
      <c r="F3514" s="234"/>
      <c r="G3514" s="193"/>
    </row>
    <row r="3515" spans="4:7" ht="14.4" x14ac:dyDescent="0.3">
      <c r="D3515" s="193"/>
      <c r="E3515" s="234"/>
      <c r="F3515" s="234"/>
      <c r="G3515" s="193"/>
    </row>
    <row r="3516" spans="4:7" ht="14.4" x14ac:dyDescent="0.3">
      <c r="D3516" s="193"/>
      <c r="E3516" s="234"/>
      <c r="F3516" s="234"/>
      <c r="G3516" s="193"/>
    </row>
    <row r="3517" spans="4:7" ht="14.4" x14ac:dyDescent="0.3">
      <c r="D3517" s="193"/>
      <c r="E3517" s="234"/>
      <c r="F3517" s="234"/>
      <c r="G3517" s="193"/>
    </row>
    <row r="3518" spans="4:7" ht="14.4" x14ac:dyDescent="0.3">
      <c r="D3518" s="193"/>
      <c r="E3518" s="234"/>
      <c r="F3518" s="234"/>
      <c r="G3518" s="193"/>
    </row>
    <row r="3519" spans="4:7" ht="14.4" x14ac:dyDescent="0.3">
      <c r="D3519" s="193"/>
      <c r="E3519" s="234"/>
      <c r="F3519" s="234"/>
      <c r="G3519" s="193"/>
    </row>
    <row r="3520" spans="4:7" ht="14.4" x14ac:dyDescent="0.3">
      <c r="D3520" s="193"/>
      <c r="E3520" s="234"/>
      <c r="F3520" s="234"/>
      <c r="G3520" s="193"/>
    </row>
    <row r="3521" spans="4:7" ht="14.4" x14ac:dyDescent="0.3">
      <c r="D3521" s="193"/>
      <c r="E3521" s="234"/>
      <c r="F3521" s="234"/>
      <c r="G3521" s="193"/>
    </row>
    <row r="3522" spans="4:7" ht="14.4" x14ac:dyDescent="0.3">
      <c r="D3522" s="193"/>
      <c r="E3522" s="234"/>
      <c r="F3522" s="234"/>
      <c r="G3522" s="193"/>
    </row>
    <row r="3523" spans="4:7" ht="14.4" x14ac:dyDescent="0.3">
      <c r="D3523" s="193"/>
      <c r="E3523" s="234"/>
      <c r="F3523" s="234"/>
      <c r="G3523" s="193"/>
    </row>
    <row r="3524" spans="4:7" ht="14.4" x14ac:dyDescent="0.3">
      <c r="D3524" s="193"/>
      <c r="E3524" s="234"/>
      <c r="F3524" s="234"/>
      <c r="G3524" s="193"/>
    </row>
    <row r="3525" spans="4:7" ht="14.4" x14ac:dyDescent="0.3">
      <c r="D3525" s="193"/>
      <c r="E3525" s="234"/>
      <c r="F3525" s="234"/>
      <c r="G3525" s="193"/>
    </row>
    <row r="3526" spans="4:7" ht="14.4" x14ac:dyDescent="0.3">
      <c r="D3526" s="193"/>
      <c r="E3526" s="234"/>
      <c r="F3526" s="234"/>
      <c r="G3526" s="193"/>
    </row>
    <row r="3527" spans="4:7" ht="14.4" x14ac:dyDescent="0.3">
      <c r="D3527" s="193"/>
      <c r="E3527" s="234"/>
      <c r="F3527" s="234"/>
      <c r="G3527" s="193"/>
    </row>
    <row r="3528" spans="4:7" ht="14.4" x14ac:dyDescent="0.3">
      <c r="D3528" s="193"/>
      <c r="E3528" s="234"/>
      <c r="F3528" s="234"/>
      <c r="G3528" s="193"/>
    </row>
    <row r="3529" spans="4:7" ht="14.4" x14ac:dyDescent="0.3">
      <c r="D3529" s="193"/>
      <c r="E3529" s="234"/>
      <c r="F3529" s="234"/>
      <c r="G3529" s="193"/>
    </row>
    <row r="3530" spans="4:7" ht="14.4" x14ac:dyDescent="0.3">
      <c r="D3530" s="193"/>
      <c r="E3530" s="234"/>
      <c r="F3530" s="234"/>
      <c r="G3530" s="193"/>
    </row>
    <row r="3531" spans="4:7" ht="14.4" x14ac:dyDescent="0.3">
      <c r="D3531" s="193"/>
      <c r="E3531" s="234"/>
      <c r="F3531" s="234"/>
      <c r="G3531" s="193"/>
    </row>
    <row r="3532" spans="4:7" ht="14.4" x14ac:dyDescent="0.3">
      <c r="D3532" s="193"/>
      <c r="E3532" s="234"/>
      <c r="F3532" s="234"/>
      <c r="G3532" s="193"/>
    </row>
    <row r="3533" spans="4:7" ht="14.4" x14ac:dyDescent="0.3">
      <c r="D3533" s="193"/>
      <c r="E3533" s="234"/>
      <c r="F3533" s="234"/>
      <c r="G3533" s="193"/>
    </row>
    <row r="3534" spans="4:7" ht="14.4" x14ac:dyDescent="0.3">
      <c r="D3534" s="193"/>
      <c r="E3534" s="234"/>
      <c r="F3534" s="234"/>
      <c r="G3534" s="193"/>
    </row>
    <row r="3535" spans="4:7" ht="14.4" x14ac:dyDescent="0.3">
      <c r="D3535" s="193"/>
      <c r="E3535" s="234"/>
      <c r="F3535" s="234"/>
      <c r="G3535" s="193"/>
    </row>
    <row r="3536" spans="4:7" ht="14.4" x14ac:dyDescent="0.3">
      <c r="D3536" s="193"/>
      <c r="E3536" s="234"/>
      <c r="F3536" s="234"/>
      <c r="G3536" s="193"/>
    </row>
    <row r="3537" spans="4:7" ht="14.4" x14ac:dyDescent="0.3">
      <c r="D3537" s="193"/>
      <c r="E3537" s="234"/>
      <c r="F3537" s="234"/>
      <c r="G3537" s="193"/>
    </row>
    <row r="3538" spans="4:7" ht="14.4" x14ac:dyDescent="0.3">
      <c r="D3538" s="193"/>
      <c r="E3538" s="234"/>
      <c r="F3538" s="234"/>
      <c r="G3538" s="193"/>
    </row>
    <row r="3539" spans="4:7" ht="14.4" x14ac:dyDescent="0.3">
      <c r="D3539" s="193"/>
      <c r="E3539" s="234"/>
      <c r="F3539" s="234"/>
      <c r="G3539" s="193"/>
    </row>
    <row r="3540" spans="4:7" ht="14.4" x14ac:dyDescent="0.3">
      <c r="D3540" s="193"/>
      <c r="E3540" s="234"/>
      <c r="F3540" s="234"/>
      <c r="G3540" s="193"/>
    </row>
    <row r="3541" spans="4:7" ht="14.4" x14ac:dyDescent="0.3">
      <c r="D3541" s="193"/>
      <c r="E3541" s="234"/>
      <c r="F3541" s="234"/>
      <c r="G3541" s="193"/>
    </row>
    <row r="3542" spans="4:7" ht="14.4" x14ac:dyDescent="0.3">
      <c r="D3542" s="193"/>
      <c r="E3542" s="234"/>
      <c r="F3542" s="234"/>
      <c r="G3542" s="193"/>
    </row>
    <row r="3543" spans="4:7" ht="14.4" x14ac:dyDescent="0.3">
      <c r="D3543" s="193"/>
      <c r="E3543" s="234"/>
      <c r="F3543" s="234"/>
      <c r="G3543" s="193"/>
    </row>
    <row r="3544" spans="4:7" ht="14.4" x14ac:dyDescent="0.3">
      <c r="D3544" s="193"/>
      <c r="E3544" s="234"/>
      <c r="F3544" s="234"/>
      <c r="G3544" s="193"/>
    </row>
    <row r="3545" spans="4:7" ht="14.4" x14ac:dyDescent="0.3">
      <c r="D3545" s="193"/>
      <c r="E3545" s="234"/>
      <c r="F3545" s="234"/>
      <c r="G3545" s="193"/>
    </row>
    <row r="3546" spans="4:7" ht="14.4" x14ac:dyDescent="0.3">
      <c r="D3546" s="193"/>
      <c r="E3546" s="234"/>
      <c r="F3546" s="234"/>
      <c r="G3546" s="193"/>
    </row>
    <row r="3547" spans="4:7" ht="14.4" x14ac:dyDescent="0.3">
      <c r="D3547" s="193"/>
      <c r="E3547" s="234"/>
      <c r="F3547" s="234"/>
      <c r="G3547" s="193"/>
    </row>
    <row r="3548" spans="4:7" ht="14.4" x14ac:dyDescent="0.3">
      <c r="D3548" s="193"/>
      <c r="E3548" s="234"/>
      <c r="F3548" s="234"/>
      <c r="G3548" s="193"/>
    </row>
    <row r="3549" spans="4:7" ht="14.4" x14ac:dyDescent="0.3">
      <c r="D3549" s="193"/>
      <c r="E3549" s="234"/>
      <c r="F3549" s="234"/>
      <c r="G3549" s="193"/>
    </row>
    <row r="3550" spans="4:7" ht="14.4" x14ac:dyDescent="0.3">
      <c r="D3550" s="193"/>
      <c r="E3550" s="234"/>
      <c r="F3550" s="234"/>
      <c r="G3550" s="193"/>
    </row>
    <row r="3551" spans="4:7" ht="14.4" x14ac:dyDescent="0.3">
      <c r="D3551" s="193"/>
      <c r="E3551" s="234"/>
      <c r="F3551" s="234"/>
      <c r="G3551" s="193"/>
    </row>
    <row r="3552" spans="4:7" ht="14.4" x14ac:dyDescent="0.3">
      <c r="D3552" s="193"/>
      <c r="E3552" s="234"/>
      <c r="F3552" s="234"/>
      <c r="G3552" s="193"/>
    </row>
    <row r="3553" spans="4:7" ht="14.4" x14ac:dyDescent="0.3">
      <c r="D3553" s="193"/>
      <c r="E3553" s="234"/>
      <c r="F3553" s="234"/>
      <c r="G3553" s="193"/>
    </row>
    <row r="3554" spans="4:7" ht="14.4" x14ac:dyDescent="0.3">
      <c r="D3554" s="193"/>
      <c r="E3554" s="234"/>
      <c r="F3554" s="234"/>
      <c r="G3554" s="193"/>
    </row>
    <row r="3555" spans="4:7" ht="14.4" x14ac:dyDescent="0.3">
      <c r="D3555" s="193"/>
      <c r="E3555" s="234"/>
      <c r="F3555" s="234"/>
      <c r="G3555" s="193"/>
    </row>
    <row r="3556" spans="4:7" ht="14.4" x14ac:dyDescent="0.3">
      <c r="D3556" s="193"/>
      <c r="E3556" s="234"/>
      <c r="F3556" s="234"/>
      <c r="G3556" s="193"/>
    </row>
    <row r="3557" spans="4:7" ht="14.4" x14ac:dyDescent="0.3">
      <c r="D3557" s="193"/>
      <c r="E3557" s="234"/>
      <c r="F3557" s="234"/>
      <c r="G3557" s="193"/>
    </row>
    <row r="3558" spans="4:7" ht="14.4" x14ac:dyDescent="0.3">
      <c r="D3558" s="193"/>
      <c r="E3558" s="234"/>
      <c r="F3558" s="234"/>
      <c r="G3558" s="193"/>
    </row>
    <row r="3559" spans="4:7" ht="14.4" x14ac:dyDescent="0.3">
      <c r="D3559" s="193"/>
      <c r="E3559" s="234"/>
      <c r="F3559" s="234"/>
      <c r="G3559" s="193"/>
    </row>
    <row r="3560" spans="4:7" ht="14.4" x14ac:dyDescent="0.3">
      <c r="D3560" s="193"/>
      <c r="E3560" s="234"/>
      <c r="F3560" s="234"/>
      <c r="G3560" s="193"/>
    </row>
    <row r="3561" spans="4:7" ht="14.4" x14ac:dyDescent="0.3">
      <c r="D3561" s="193"/>
      <c r="E3561" s="234"/>
      <c r="F3561" s="234"/>
      <c r="G3561" s="193"/>
    </row>
    <row r="3562" spans="4:7" ht="14.4" x14ac:dyDescent="0.3">
      <c r="D3562" s="193"/>
      <c r="E3562" s="234"/>
      <c r="F3562" s="234"/>
      <c r="G3562" s="193"/>
    </row>
    <row r="3563" spans="4:7" ht="14.4" x14ac:dyDescent="0.3">
      <c r="D3563" s="193"/>
      <c r="E3563" s="234"/>
      <c r="F3563" s="234"/>
      <c r="G3563" s="193"/>
    </row>
    <row r="3564" spans="4:7" ht="14.4" x14ac:dyDescent="0.3">
      <c r="D3564" s="193"/>
      <c r="E3564" s="234"/>
      <c r="F3564" s="234"/>
      <c r="G3564" s="193"/>
    </row>
    <row r="3565" spans="4:7" ht="14.4" x14ac:dyDescent="0.3">
      <c r="D3565" s="193"/>
      <c r="E3565" s="234"/>
      <c r="F3565" s="234"/>
      <c r="G3565" s="193"/>
    </row>
    <row r="3566" spans="4:7" ht="14.4" x14ac:dyDescent="0.3">
      <c r="D3566" s="193"/>
      <c r="E3566" s="234"/>
      <c r="F3566" s="234"/>
      <c r="G3566" s="193"/>
    </row>
    <row r="3567" spans="4:7" ht="14.4" x14ac:dyDescent="0.3">
      <c r="D3567" s="193"/>
      <c r="E3567" s="234"/>
      <c r="F3567" s="234"/>
      <c r="G3567" s="193"/>
    </row>
    <row r="3568" spans="4:7" ht="14.4" x14ac:dyDescent="0.3">
      <c r="D3568" s="193"/>
      <c r="E3568" s="234"/>
      <c r="F3568" s="234"/>
      <c r="G3568" s="193"/>
    </row>
    <row r="3569" spans="4:7" ht="14.4" x14ac:dyDescent="0.3">
      <c r="D3569" s="193"/>
      <c r="E3569" s="234"/>
      <c r="F3569" s="234"/>
      <c r="G3569" s="193"/>
    </row>
    <row r="3570" spans="4:7" ht="14.4" x14ac:dyDescent="0.3">
      <c r="D3570" s="193"/>
      <c r="E3570" s="234"/>
      <c r="F3570" s="234"/>
      <c r="G3570" s="193"/>
    </row>
    <row r="3571" spans="4:7" ht="14.4" x14ac:dyDescent="0.3">
      <c r="D3571" s="193"/>
      <c r="E3571" s="234"/>
      <c r="F3571" s="234"/>
      <c r="G3571" s="193"/>
    </row>
    <row r="3572" spans="4:7" ht="14.4" x14ac:dyDescent="0.3">
      <c r="D3572" s="193"/>
      <c r="E3572" s="234"/>
      <c r="F3572" s="234"/>
      <c r="G3572" s="193"/>
    </row>
    <row r="3573" spans="4:7" ht="14.4" x14ac:dyDescent="0.3">
      <c r="D3573" s="193"/>
      <c r="E3573" s="234"/>
      <c r="F3573" s="234"/>
      <c r="G3573" s="193"/>
    </row>
    <row r="3574" spans="4:7" ht="14.4" x14ac:dyDescent="0.3">
      <c r="D3574" s="193"/>
      <c r="E3574" s="234"/>
      <c r="F3574" s="234"/>
      <c r="G3574" s="193"/>
    </row>
    <row r="3575" spans="4:7" ht="14.4" x14ac:dyDescent="0.3">
      <c r="D3575" s="193"/>
      <c r="E3575" s="234"/>
      <c r="F3575" s="234"/>
      <c r="G3575" s="193"/>
    </row>
    <row r="3576" spans="4:7" ht="14.4" x14ac:dyDescent="0.3">
      <c r="D3576" s="193"/>
      <c r="E3576" s="234"/>
      <c r="F3576" s="234"/>
      <c r="G3576" s="193"/>
    </row>
    <row r="3577" spans="4:7" ht="14.4" x14ac:dyDescent="0.3">
      <c r="D3577" s="193"/>
      <c r="E3577" s="234"/>
      <c r="F3577" s="234"/>
      <c r="G3577" s="193"/>
    </row>
    <row r="3578" spans="4:7" ht="14.4" x14ac:dyDescent="0.3">
      <c r="D3578" s="193"/>
      <c r="E3578" s="234"/>
      <c r="F3578" s="234"/>
      <c r="G3578" s="193"/>
    </row>
    <row r="3579" spans="4:7" ht="14.4" x14ac:dyDescent="0.3">
      <c r="D3579" s="193"/>
      <c r="E3579" s="234"/>
      <c r="F3579" s="234"/>
      <c r="G3579" s="193"/>
    </row>
    <row r="3580" spans="4:7" ht="14.4" x14ac:dyDescent="0.3">
      <c r="D3580" s="193"/>
      <c r="E3580" s="234"/>
      <c r="F3580" s="234"/>
      <c r="G3580" s="193"/>
    </row>
    <row r="3581" spans="4:7" ht="14.4" x14ac:dyDescent="0.3">
      <c r="D3581" s="193"/>
      <c r="E3581" s="234"/>
      <c r="F3581" s="234"/>
      <c r="G3581" s="193"/>
    </row>
    <row r="3582" spans="4:7" ht="14.4" x14ac:dyDescent="0.3">
      <c r="D3582" s="193"/>
      <c r="E3582" s="234"/>
      <c r="F3582" s="234"/>
      <c r="G3582" s="193"/>
    </row>
    <row r="3583" spans="4:7" ht="14.4" x14ac:dyDescent="0.3">
      <c r="D3583" s="193"/>
      <c r="E3583" s="234"/>
      <c r="F3583" s="234"/>
      <c r="G3583" s="193"/>
    </row>
    <row r="3584" spans="4:7" ht="14.4" x14ac:dyDescent="0.3">
      <c r="D3584" s="193"/>
      <c r="E3584" s="234"/>
      <c r="F3584" s="234"/>
      <c r="G3584" s="193"/>
    </row>
    <row r="3585" spans="4:7" ht="14.4" x14ac:dyDescent="0.3">
      <c r="D3585" s="193"/>
      <c r="E3585" s="234"/>
      <c r="F3585" s="234"/>
      <c r="G3585" s="193"/>
    </row>
    <row r="3586" spans="4:7" ht="14.4" x14ac:dyDescent="0.3">
      <c r="D3586" s="193"/>
      <c r="E3586" s="234"/>
      <c r="F3586" s="234"/>
      <c r="G3586" s="193"/>
    </row>
    <row r="3587" spans="4:7" ht="14.4" x14ac:dyDescent="0.3">
      <c r="D3587" s="193"/>
      <c r="E3587" s="234"/>
      <c r="F3587" s="234"/>
      <c r="G3587" s="193"/>
    </row>
    <row r="3588" spans="4:7" ht="14.4" x14ac:dyDescent="0.3">
      <c r="D3588" s="193"/>
      <c r="E3588" s="234"/>
      <c r="F3588" s="234"/>
      <c r="G3588" s="193"/>
    </row>
    <row r="3589" spans="4:7" ht="14.4" x14ac:dyDescent="0.3">
      <c r="D3589" s="193"/>
      <c r="E3589" s="234"/>
      <c r="F3589" s="234"/>
      <c r="G3589" s="193"/>
    </row>
    <row r="3590" spans="4:7" ht="14.4" x14ac:dyDescent="0.3">
      <c r="D3590" s="193"/>
      <c r="E3590" s="234"/>
      <c r="F3590" s="234"/>
      <c r="G3590" s="193"/>
    </row>
    <row r="3591" spans="4:7" ht="14.4" x14ac:dyDescent="0.3">
      <c r="D3591" s="193"/>
      <c r="E3591" s="234"/>
      <c r="F3591" s="234"/>
      <c r="G3591" s="193"/>
    </row>
    <row r="3592" spans="4:7" ht="14.4" x14ac:dyDescent="0.3">
      <c r="D3592" s="193"/>
      <c r="E3592" s="234"/>
      <c r="F3592" s="234"/>
      <c r="G3592" s="193"/>
    </row>
    <row r="3593" spans="4:7" ht="14.4" x14ac:dyDescent="0.3">
      <c r="D3593" s="193"/>
      <c r="E3593" s="234"/>
      <c r="F3593" s="234"/>
      <c r="G3593" s="193"/>
    </row>
    <row r="3594" spans="4:7" ht="14.4" x14ac:dyDescent="0.3">
      <c r="D3594" s="193"/>
      <c r="E3594" s="234"/>
      <c r="F3594" s="234"/>
      <c r="G3594" s="193"/>
    </row>
    <row r="3595" spans="4:7" ht="14.4" x14ac:dyDescent="0.3">
      <c r="D3595" s="193"/>
      <c r="E3595" s="234"/>
      <c r="F3595" s="234"/>
      <c r="G3595" s="193"/>
    </row>
    <row r="3596" spans="4:7" ht="14.4" x14ac:dyDescent="0.3">
      <c r="D3596" s="193"/>
      <c r="E3596" s="234"/>
      <c r="F3596" s="234"/>
      <c r="G3596" s="193"/>
    </row>
    <row r="3597" spans="4:7" ht="14.4" x14ac:dyDescent="0.3">
      <c r="D3597" s="193"/>
      <c r="E3597" s="234"/>
      <c r="F3597" s="234"/>
      <c r="G3597" s="193"/>
    </row>
    <row r="3598" spans="4:7" ht="14.4" x14ac:dyDescent="0.3">
      <c r="D3598" s="193"/>
      <c r="E3598" s="234"/>
      <c r="F3598" s="234"/>
      <c r="G3598" s="193"/>
    </row>
    <row r="3599" spans="4:7" ht="14.4" x14ac:dyDescent="0.3">
      <c r="D3599" s="193"/>
      <c r="E3599" s="234"/>
      <c r="F3599" s="234"/>
      <c r="G3599" s="193"/>
    </row>
    <row r="3600" spans="4:7" ht="14.4" x14ac:dyDescent="0.3">
      <c r="D3600" s="193"/>
      <c r="E3600" s="234"/>
      <c r="F3600" s="234"/>
      <c r="G3600" s="193"/>
    </row>
    <row r="3601" spans="4:7" ht="14.4" x14ac:dyDescent="0.3">
      <c r="D3601" s="193"/>
      <c r="E3601" s="234"/>
      <c r="F3601" s="234"/>
      <c r="G3601" s="193"/>
    </row>
    <row r="3602" spans="4:7" ht="14.4" x14ac:dyDescent="0.3">
      <c r="D3602" s="193"/>
      <c r="E3602" s="234"/>
      <c r="F3602" s="234"/>
      <c r="G3602" s="193"/>
    </row>
    <row r="3603" spans="4:7" ht="14.4" x14ac:dyDescent="0.3">
      <c r="D3603" s="193"/>
      <c r="E3603" s="234"/>
      <c r="F3603" s="234"/>
      <c r="G3603" s="193"/>
    </row>
    <row r="3604" spans="4:7" ht="14.4" x14ac:dyDescent="0.3">
      <c r="D3604" s="193"/>
      <c r="E3604" s="234"/>
      <c r="F3604" s="234"/>
      <c r="G3604" s="193"/>
    </row>
    <row r="3605" spans="4:7" ht="14.4" x14ac:dyDescent="0.3">
      <c r="D3605" s="193"/>
      <c r="E3605" s="234"/>
      <c r="F3605" s="234"/>
      <c r="G3605" s="193"/>
    </row>
    <row r="3606" spans="4:7" ht="14.4" x14ac:dyDescent="0.3">
      <c r="D3606" s="193"/>
      <c r="E3606" s="234"/>
      <c r="F3606" s="234"/>
      <c r="G3606" s="193"/>
    </row>
    <row r="3607" spans="4:7" ht="14.4" x14ac:dyDescent="0.3">
      <c r="D3607" s="193"/>
      <c r="E3607" s="234"/>
      <c r="F3607" s="234"/>
      <c r="G3607" s="193"/>
    </row>
    <row r="3608" spans="4:7" ht="14.4" x14ac:dyDescent="0.3">
      <c r="D3608" s="193"/>
      <c r="E3608" s="234"/>
      <c r="F3608" s="234"/>
      <c r="G3608" s="193"/>
    </row>
    <row r="3609" spans="4:7" ht="14.4" x14ac:dyDescent="0.3">
      <c r="D3609" s="193"/>
      <c r="E3609" s="234"/>
      <c r="F3609" s="234"/>
      <c r="G3609" s="193"/>
    </row>
    <row r="3610" spans="4:7" ht="14.4" x14ac:dyDescent="0.3">
      <c r="D3610" s="193"/>
      <c r="E3610" s="234"/>
      <c r="F3610" s="234"/>
      <c r="G3610" s="193"/>
    </row>
    <row r="3611" spans="4:7" ht="14.4" x14ac:dyDescent="0.3">
      <c r="D3611" s="193"/>
      <c r="E3611" s="234"/>
      <c r="F3611" s="234"/>
      <c r="G3611" s="193"/>
    </row>
    <row r="3612" spans="4:7" ht="14.4" x14ac:dyDescent="0.3">
      <c r="D3612" s="193"/>
      <c r="E3612" s="234"/>
      <c r="F3612" s="234"/>
      <c r="G3612" s="193"/>
    </row>
    <row r="3613" spans="4:7" ht="14.4" x14ac:dyDescent="0.3">
      <c r="D3613" s="193"/>
      <c r="E3613" s="234"/>
      <c r="F3613" s="234"/>
      <c r="G3613" s="193"/>
    </row>
    <row r="3614" spans="4:7" ht="14.4" x14ac:dyDescent="0.3">
      <c r="D3614" s="193"/>
      <c r="E3614" s="234"/>
      <c r="F3614" s="234"/>
      <c r="G3614" s="193"/>
    </row>
    <row r="3615" spans="4:7" ht="14.4" x14ac:dyDescent="0.3">
      <c r="D3615" s="193"/>
      <c r="E3615" s="234"/>
      <c r="F3615" s="234"/>
      <c r="G3615" s="193"/>
    </row>
    <row r="3616" spans="4:7" ht="14.4" x14ac:dyDescent="0.3">
      <c r="D3616" s="193"/>
      <c r="E3616" s="234"/>
      <c r="F3616" s="234"/>
      <c r="G3616" s="193"/>
    </row>
    <row r="3617" spans="4:7" ht="14.4" x14ac:dyDescent="0.3">
      <c r="D3617" s="193"/>
      <c r="E3617" s="234"/>
      <c r="F3617" s="234"/>
      <c r="G3617" s="193"/>
    </row>
    <row r="3618" spans="4:7" ht="14.4" x14ac:dyDescent="0.3">
      <c r="D3618" s="193"/>
      <c r="E3618" s="234"/>
      <c r="F3618" s="234"/>
      <c r="G3618" s="193"/>
    </row>
    <row r="3619" spans="4:7" ht="14.4" x14ac:dyDescent="0.3">
      <c r="D3619" s="193"/>
      <c r="E3619" s="234"/>
      <c r="F3619" s="234"/>
      <c r="G3619" s="193"/>
    </row>
    <row r="3620" spans="4:7" ht="14.4" x14ac:dyDescent="0.3">
      <c r="D3620" s="193"/>
      <c r="E3620" s="234"/>
      <c r="F3620" s="234"/>
      <c r="G3620" s="193"/>
    </row>
    <row r="3621" spans="4:7" ht="14.4" x14ac:dyDescent="0.3">
      <c r="D3621" s="193"/>
      <c r="E3621" s="234"/>
      <c r="F3621" s="234"/>
      <c r="G3621" s="193"/>
    </row>
    <row r="3622" spans="4:7" ht="14.4" x14ac:dyDescent="0.3">
      <c r="D3622" s="193"/>
      <c r="E3622" s="234"/>
      <c r="F3622" s="234"/>
      <c r="G3622" s="193"/>
    </row>
    <row r="3623" spans="4:7" ht="14.4" x14ac:dyDescent="0.3">
      <c r="D3623" s="193"/>
      <c r="E3623" s="234"/>
      <c r="F3623" s="234"/>
      <c r="G3623" s="193"/>
    </row>
    <row r="3624" spans="4:7" ht="14.4" x14ac:dyDescent="0.3">
      <c r="D3624" s="193"/>
      <c r="E3624" s="234"/>
      <c r="F3624" s="234"/>
      <c r="G3624" s="193"/>
    </row>
    <row r="3625" spans="4:7" ht="14.4" x14ac:dyDescent="0.3">
      <c r="D3625" s="193"/>
      <c r="E3625" s="234"/>
      <c r="F3625" s="234"/>
      <c r="G3625" s="193"/>
    </row>
    <row r="3626" spans="4:7" ht="14.4" x14ac:dyDescent="0.3">
      <c r="D3626" s="193"/>
      <c r="E3626" s="234"/>
      <c r="F3626" s="234"/>
      <c r="G3626" s="193"/>
    </row>
    <row r="3627" spans="4:7" ht="14.4" x14ac:dyDescent="0.3">
      <c r="D3627" s="193"/>
      <c r="E3627" s="234"/>
      <c r="F3627" s="234"/>
      <c r="G3627" s="193"/>
    </row>
    <row r="3628" spans="4:7" ht="14.4" x14ac:dyDescent="0.3">
      <c r="D3628" s="193"/>
      <c r="E3628" s="234"/>
      <c r="F3628" s="234"/>
      <c r="G3628" s="193"/>
    </row>
    <row r="3629" spans="4:7" ht="14.4" x14ac:dyDescent="0.3">
      <c r="D3629" s="193"/>
      <c r="E3629" s="234"/>
      <c r="F3629" s="234"/>
      <c r="G3629" s="193"/>
    </row>
    <row r="3630" spans="4:7" ht="14.4" x14ac:dyDescent="0.3">
      <c r="D3630" s="193"/>
      <c r="E3630" s="234"/>
      <c r="F3630" s="234"/>
      <c r="G3630" s="193"/>
    </row>
    <row r="3631" spans="4:7" ht="14.4" x14ac:dyDescent="0.3">
      <c r="D3631" s="193"/>
      <c r="E3631" s="234"/>
      <c r="F3631" s="234"/>
      <c r="G3631" s="193"/>
    </row>
    <row r="3632" spans="4:7" ht="14.4" x14ac:dyDescent="0.3">
      <c r="D3632" s="193"/>
      <c r="E3632" s="234"/>
      <c r="F3632" s="234"/>
      <c r="G3632" s="193"/>
    </row>
    <row r="3633" spans="4:7" ht="14.4" x14ac:dyDescent="0.3">
      <c r="D3633" s="193"/>
      <c r="E3633" s="234"/>
      <c r="F3633" s="234"/>
      <c r="G3633" s="193"/>
    </row>
    <row r="3634" spans="4:7" ht="14.4" x14ac:dyDescent="0.3">
      <c r="D3634" s="193"/>
      <c r="E3634" s="234"/>
      <c r="F3634" s="234"/>
      <c r="G3634" s="193"/>
    </row>
    <row r="3635" spans="4:7" ht="14.4" x14ac:dyDescent="0.3">
      <c r="D3635" s="193"/>
      <c r="E3635" s="234"/>
      <c r="F3635" s="234"/>
      <c r="G3635" s="193"/>
    </row>
    <row r="3636" spans="4:7" ht="14.4" x14ac:dyDescent="0.3">
      <c r="D3636" s="193"/>
      <c r="E3636" s="234"/>
      <c r="F3636" s="234"/>
      <c r="G3636" s="193"/>
    </row>
    <row r="3637" spans="4:7" ht="14.4" x14ac:dyDescent="0.3">
      <c r="D3637" s="193"/>
      <c r="E3637" s="234"/>
      <c r="F3637" s="234"/>
      <c r="G3637" s="193"/>
    </row>
    <row r="3638" spans="4:7" ht="14.4" x14ac:dyDescent="0.3">
      <c r="D3638" s="193"/>
      <c r="E3638" s="234"/>
      <c r="F3638" s="234"/>
      <c r="G3638" s="193"/>
    </row>
    <row r="3639" spans="4:7" ht="14.4" x14ac:dyDescent="0.3">
      <c r="D3639" s="193"/>
      <c r="E3639" s="234"/>
      <c r="F3639" s="234"/>
      <c r="G3639" s="193"/>
    </row>
    <row r="3640" spans="4:7" ht="14.4" x14ac:dyDescent="0.3">
      <c r="D3640" s="193"/>
      <c r="E3640" s="234"/>
      <c r="F3640" s="234"/>
      <c r="G3640" s="193"/>
    </row>
    <row r="3641" spans="4:7" ht="14.4" x14ac:dyDescent="0.3">
      <c r="D3641" s="193"/>
      <c r="E3641" s="234"/>
      <c r="F3641" s="234"/>
      <c r="G3641" s="193"/>
    </row>
    <row r="3642" spans="4:7" ht="14.4" x14ac:dyDescent="0.3">
      <c r="D3642" s="193"/>
      <c r="E3642" s="234"/>
      <c r="F3642" s="234"/>
      <c r="G3642" s="193"/>
    </row>
    <row r="3643" spans="4:7" ht="14.4" x14ac:dyDescent="0.3">
      <c r="D3643" s="193"/>
      <c r="E3643" s="234"/>
      <c r="F3643" s="234"/>
      <c r="G3643" s="193"/>
    </row>
    <row r="3644" spans="4:7" ht="14.4" x14ac:dyDescent="0.3">
      <c r="D3644" s="193"/>
      <c r="E3644" s="234"/>
      <c r="F3644" s="234"/>
      <c r="G3644" s="193"/>
    </row>
    <row r="3645" spans="4:7" ht="14.4" x14ac:dyDescent="0.3">
      <c r="D3645" s="193"/>
      <c r="E3645" s="234"/>
      <c r="F3645" s="234"/>
      <c r="G3645" s="193"/>
    </row>
    <row r="3646" spans="4:7" ht="14.4" x14ac:dyDescent="0.3">
      <c r="D3646" s="193"/>
      <c r="E3646" s="234"/>
      <c r="F3646" s="234"/>
      <c r="G3646" s="193"/>
    </row>
    <row r="3647" spans="4:7" ht="14.4" x14ac:dyDescent="0.3">
      <c r="D3647" s="193"/>
      <c r="E3647" s="234"/>
      <c r="F3647" s="234"/>
      <c r="G3647" s="193"/>
    </row>
    <row r="3648" spans="4:7" ht="14.4" x14ac:dyDescent="0.3">
      <c r="D3648" s="193"/>
      <c r="E3648" s="234"/>
      <c r="F3648" s="234"/>
      <c r="G3648" s="193"/>
    </row>
    <row r="3649" spans="4:7" ht="14.4" x14ac:dyDescent="0.3">
      <c r="D3649" s="193"/>
      <c r="E3649" s="234"/>
      <c r="F3649" s="234"/>
      <c r="G3649" s="193"/>
    </row>
    <row r="3650" spans="4:7" ht="14.4" x14ac:dyDescent="0.3">
      <c r="D3650" s="193"/>
      <c r="E3650" s="234"/>
      <c r="F3650" s="234"/>
      <c r="G3650" s="193"/>
    </row>
    <row r="3651" spans="4:7" ht="14.4" x14ac:dyDescent="0.3">
      <c r="D3651" s="193"/>
      <c r="E3651" s="234"/>
      <c r="F3651" s="234"/>
      <c r="G3651" s="193"/>
    </row>
    <row r="3652" spans="4:7" ht="14.4" x14ac:dyDescent="0.3">
      <c r="D3652" s="193"/>
      <c r="E3652" s="234"/>
      <c r="F3652" s="234"/>
      <c r="G3652" s="193"/>
    </row>
    <row r="3653" spans="4:7" ht="14.4" x14ac:dyDescent="0.3">
      <c r="D3653" s="193"/>
      <c r="E3653" s="234"/>
      <c r="F3653" s="234"/>
      <c r="G3653" s="193"/>
    </row>
    <row r="3654" spans="4:7" ht="14.4" x14ac:dyDescent="0.3">
      <c r="D3654" s="193"/>
      <c r="E3654" s="234"/>
      <c r="F3654" s="234"/>
      <c r="G3654" s="193"/>
    </row>
    <row r="3655" spans="4:7" ht="14.4" x14ac:dyDescent="0.3">
      <c r="D3655" s="193"/>
      <c r="E3655" s="234"/>
      <c r="F3655" s="234"/>
      <c r="G3655" s="193"/>
    </row>
    <row r="3656" spans="4:7" ht="14.4" x14ac:dyDescent="0.3">
      <c r="D3656" s="193"/>
      <c r="E3656" s="234"/>
      <c r="F3656" s="234"/>
      <c r="G3656" s="193"/>
    </row>
    <row r="3657" spans="4:7" ht="14.4" x14ac:dyDescent="0.3">
      <c r="D3657" s="193"/>
      <c r="E3657" s="234"/>
      <c r="F3657" s="234"/>
      <c r="G3657" s="193"/>
    </row>
    <row r="3658" spans="4:7" ht="14.4" x14ac:dyDescent="0.3">
      <c r="D3658" s="193"/>
      <c r="E3658" s="234"/>
      <c r="F3658" s="234"/>
      <c r="G3658" s="193"/>
    </row>
    <row r="3659" spans="4:7" ht="14.4" x14ac:dyDescent="0.3">
      <c r="D3659" s="193"/>
      <c r="E3659" s="234"/>
      <c r="F3659" s="234"/>
      <c r="G3659" s="193"/>
    </row>
    <row r="3660" spans="4:7" ht="14.4" x14ac:dyDescent="0.3">
      <c r="D3660" s="193"/>
      <c r="E3660" s="234"/>
      <c r="F3660" s="234"/>
      <c r="G3660" s="193"/>
    </row>
    <row r="3661" spans="4:7" ht="14.4" x14ac:dyDescent="0.3">
      <c r="D3661" s="193"/>
      <c r="E3661" s="234"/>
      <c r="F3661" s="234"/>
      <c r="G3661" s="193"/>
    </row>
    <row r="3662" spans="4:7" ht="14.4" x14ac:dyDescent="0.3">
      <c r="D3662" s="193"/>
      <c r="E3662" s="234"/>
      <c r="F3662" s="234"/>
      <c r="G3662" s="193"/>
    </row>
    <row r="3663" spans="4:7" ht="14.4" x14ac:dyDescent="0.3">
      <c r="D3663" s="193"/>
      <c r="E3663" s="234"/>
      <c r="F3663" s="234"/>
      <c r="G3663" s="193"/>
    </row>
    <row r="3664" spans="4:7" ht="14.4" x14ac:dyDescent="0.3">
      <c r="D3664" s="193"/>
      <c r="E3664" s="234"/>
      <c r="F3664" s="234"/>
      <c r="G3664" s="193"/>
    </row>
    <row r="3665" spans="4:7" ht="14.4" x14ac:dyDescent="0.3">
      <c r="D3665" s="193"/>
      <c r="E3665" s="234"/>
      <c r="F3665" s="234"/>
      <c r="G3665" s="193"/>
    </row>
    <row r="3666" spans="4:7" ht="14.4" x14ac:dyDescent="0.3">
      <c r="D3666" s="193"/>
      <c r="E3666" s="234"/>
      <c r="F3666" s="234"/>
      <c r="G3666" s="193"/>
    </row>
    <row r="3667" spans="4:7" ht="14.4" x14ac:dyDescent="0.3">
      <c r="D3667" s="193"/>
      <c r="E3667" s="234"/>
      <c r="F3667" s="234"/>
      <c r="G3667" s="193"/>
    </row>
    <row r="3668" spans="4:7" ht="14.4" x14ac:dyDescent="0.3">
      <c r="D3668" s="193"/>
      <c r="E3668" s="234"/>
      <c r="F3668" s="234"/>
      <c r="G3668" s="193"/>
    </row>
    <row r="3669" spans="4:7" ht="14.4" x14ac:dyDescent="0.3">
      <c r="D3669" s="193"/>
      <c r="E3669" s="234"/>
      <c r="F3669" s="234"/>
      <c r="G3669" s="193"/>
    </row>
    <row r="3670" spans="4:7" ht="14.4" x14ac:dyDescent="0.3">
      <c r="D3670" s="193"/>
      <c r="E3670" s="234"/>
      <c r="F3670" s="234"/>
      <c r="G3670" s="193"/>
    </row>
    <row r="3671" spans="4:7" ht="14.4" x14ac:dyDescent="0.3">
      <c r="D3671" s="193"/>
      <c r="E3671" s="234"/>
      <c r="F3671" s="234"/>
      <c r="G3671" s="193"/>
    </row>
    <row r="3672" spans="4:7" ht="14.4" x14ac:dyDescent="0.3">
      <c r="D3672" s="193"/>
      <c r="E3672" s="234"/>
      <c r="F3672" s="234"/>
      <c r="G3672" s="193"/>
    </row>
    <row r="3673" spans="4:7" ht="14.4" x14ac:dyDescent="0.3">
      <c r="D3673" s="193"/>
      <c r="E3673" s="234"/>
      <c r="F3673" s="234"/>
      <c r="G3673" s="193"/>
    </row>
    <row r="3674" spans="4:7" ht="14.4" x14ac:dyDescent="0.3">
      <c r="D3674" s="193"/>
      <c r="E3674" s="234"/>
      <c r="F3674" s="234"/>
      <c r="G3674" s="193"/>
    </row>
    <row r="3675" spans="4:7" ht="14.4" x14ac:dyDescent="0.3">
      <c r="D3675" s="193"/>
      <c r="E3675" s="234"/>
      <c r="F3675" s="234"/>
      <c r="G3675" s="193"/>
    </row>
    <row r="3676" spans="4:7" ht="14.4" x14ac:dyDescent="0.3">
      <c r="D3676" s="193"/>
      <c r="E3676" s="234"/>
      <c r="F3676" s="234"/>
      <c r="G3676" s="193"/>
    </row>
    <row r="3677" spans="4:7" ht="14.4" x14ac:dyDescent="0.3">
      <c r="D3677" s="193"/>
      <c r="E3677" s="234"/>
      <c r="F3677" s="234"/>
      <c r="G3677" s="193"/>
    </row>
    <row r="3678" spans="4:7" ht="14.4" x14ac:dyDescent="0.3">
      <c r="D3678" s="193"/>
      <c r="E3678" s="234"/>
      <c r="F3678" s="234"/>
      <c r="G3678" s="193"/>
    </row>
    <row r="3679" spans="4:7" ht="14.4" x14ac:dyDescent="0.3">
      <c r="D3679" s="193"/>
      <c r="E3679" s="234"/>
      <c r="F3679" s="234"/>
      <c r="G3679" s="193"/>
    </row>
    <row r="3680" spans="4:7" ht="14.4" x14ac:dyDescent="0.3">
      <c r="D3680" s="193"/>
      <c r="E3680" s="234"/>
      <c r="F3680" s="234"/>
      <c r="G3680" s="193"/>
    </row>
    <row r="3681" spans="4:7" ht="14.4" x14ac:dyDescent="0.3">
      <c r="D3681" s="193"/>
      <c r="E3681" s="234"/>
      <c r="F3681" s="234"/>
      <c r="G3681" s="193"/>
    </row>
    <row r="3682" spans="4:7" ht="14.4" x14ac:dyDescent="0.3">
      <c r="D3682" s="193"/>
      <c r="E3682" s="234"/>
      <c r="F3682" s="234"/>
      <c r="G3682" s="193"/>
    </row>
    <row r="3683" spans="4:7" ht="14.4" x14ac:dyDescent="0.3">
      <c r="D3683" s="193"/>
      <c r="E3683" s="234"/>
      <c r="F3683" s="234"/>
      <c r="G3683" s="193"/>
    </row>
    <row r="3684" spans="4:7" ht="14.4" x14ac:dyDescent="0.3">
      <c r="D3684" s="193"/>
      <c r="E3684" s="234"/>
      <c r="F3684" s="234"/>
      <c r="G3684" s="193"/>
    </row>
    <row r="3685" spans="4:7" ht="14.4" x14ac:dyDescent="0.3">
      <c r="D3685" s="193"/>
      <c r="E3685" s="234"/>
      <c r="F3685" s="234"/>
      <c r="G3685" s="193"/>
    </row>
    <row r="3686" spans="4:7" ht="14.4" x14ac:dyDescent="0.3">
      <c r="D3686" s="193"/>
      <c r="E3686" s="234"/>
      <c r="F3686" s="234"/>
      <c r="G3686" s="193"/>
    </row>
    <row r="3687" spans="4:7" ht="14.4" x14ac:dyDescent="0.3">
      <c r="D3687" s="193"/>
      <c r="E3687" s="234"/>
      <c r="F3687" s="234"/>
      <c r="G3687" s="193"/>
    </row>
    <row r="3688" spans="4:7" ht="14.4" x14ac:dyDescent="0.3">
      <c r="D3688" s="193"/>
      <c r="E3688" s="234"/>
      <c r="F3688" s="234"/>
      <c r="G3688" s="193"/>
    </row>
    <row r="3689" spans="4:7" ht="14.4" x14ac:dyDescent="0.3">
      <c r="D3689" s="193"/>
      <c r="E3689" s="234"/>
      <c r="F3689" s="234"/>
      <c r="G3689" s="193"/>
    </row>
    <row r="3690" spans="4:7" ht="14.4" x14ac:dyDescent="0.3">
      <c r="D3690" s="193"/>
      <c r="E3690" s="234"/>
      <c r="F3690" s="234"/>
      <c r="G3690" s="193"/>
    </row>
    <row r="3691" spans="4:7" ht="14.4" x14ac:dyDescent="0.3">
      <c r="D3691" s="193"/>
      <c r="E3691" s="234"/>
      <c r="F3691" s="234"/>
      <c r="G3691" s="193"/>
    </row>
    <row r="3692" spans="4:7" ht="14.4" x14ac:dyDescent="0.3">
      <c r="D3692" s="193"/>
      <c r="E3692" s="234"/>
      <c r="F3692" s="234"/>
      <c r="G3692" s="193"/>
    </row>
    <row r="3693" spans="4:7" ht="14.4" x14ac:dyDescent="0.3">
      <c r="D3693" s="193"/>
      <c r="E3693" s="234"/>
      <c r="F3693" s="234"/>
      <c r="G3693" s="193"/>
    </row>
    <row r="3694" spans="4:7" ht="14.4" x14ac:dyDescent="0.3">
      <c r="D3694" s="193"/>
      <c r="E3694" s="234"/>
      <c r="F3694" s="234"/>
      <c r="G3694" s="193"/>
    </row>
    <row r="3695" spans="4:7" ht="14.4" x14ac:dyDescent="0.3">
      <c r="D3695" s="193"/>
      <c r="E3695" s="234"/>
      <c r="F3695" s="234"/>
      <c r="G3695" s="193"/>
    </row>
    <row r="3696" spans="4:7" ht="14.4" x14ac:dyDescent="0.3">
      <c r="D3696" s="193"/>
      <c r="E3696" s="234"/>
      <c r="F3696" s="234"/>
      <c r="G3696" s="193"/>
    </row>
    <row r="3697" spans="4:7" ht="14.4" x14ac:dyDescent="0.3">
      <c r="D3697" s="193"/>
      <c r="E3697" s="234"/>
      <c r="F3697" s="234"/>
      <c r="G3697" s="193"/>
    </row>
    <row r="3698" spans="4:7" ht="14.4" x14ac:dyDescent="0.3">
      <c r="D3698" s="193"/>
      <c r="E3698" s="234"/>
      <c r="F3698" s="234"/>
      <c r="G3698" s="193"/>
    </row>
    <row r="3699" spans="4:7" ht="14.4" x14ac:dyDescent="0.3">
      <c r="D3699" s="193"/>
      <c r="E3699" s="234"/>
      <c r="F3699" s="234"/>
      <c r="G3699" s="193"/>
    </row>
    <row r="3700" spans="4:7" ht="14.4" x14ac:dyDescent="0.3">
      <c r="D3700" s="193"/>
      <c r="E3700" s="234"/>
      <c r="F3700" s="234"/>
      <c r="G3700" s="193"/>
    </row>
    <row r="3701" spans="4:7" ht="14.4" x14ac:dyDescent="0.3">
      <c r="D3701" s="193"/>
      <c r="E3701" s="234"/>
      <c r="F3701" s="234"/>
      <c r="G3701" s="193"/>
    </row>
    <row r="3702" spans="4:7" ht="14.4" x14ac:dyDescent="0.3">
      <c r="D3702" s="193"/>
      <c r="E3702" s="234"/>
      <c r="F3702" s="234"/>
      <c r="G3702" s="193"/>
    </row>
    <row r="3703" spans="4:7" ht="14.4" x14ac:dyDescent="0.3">
      <c r="D3703" s="193"/>
      <c r="E3703" s="234"/>
      <c r="F3703" s="234"/>
      <c r="G3703" s="193"/>
    </row>
    <row r="3704" spans="4:7" ht="14.4" x14ac:dyDescent="0.3">
      <c r="D3704" s="193"/>
      <c r="E3704" s="234"/>
      <c r="F3704" s="234"/>
      <c r="G3704" s="193"/>
    </row>
    <row r="3705" spans="4:7" ht="14.4" x14ac:dyDescent="0.3">
      <c r="D3705" s="193"/>
      <c r="E3705" s="234"/>
      <c r="F3705" s="234"/>
      <c r="G3705" s="193"/>
    </row>
    <row r="3706" spans="4:7" ht="14.4" x14ac:dyDescent="0.3">
      <c r="D3706" s="193"/>
      <c r="E3706" s="234"/>
      <c r="F3706" s="234"/>
      <c r="G3706" s="193"/>
    </row>
    <row r="3707" spans="4:7" ht="14.4" x14ac:dyDescent="0.3">
      <c r="D3707" s="193"/>
      <c r="E3707" s="234"/>
      <c r="F3707" s="234"/>
      <c r="G3707" s="193"/>
    </row>
    <row r="3708" spans="4:7" ht="14.4" x14ac:dyDescent="0.3">
      <c r="D3708" s="193"/>
      <c r="E3708" s="234"/>
      <c r="F3708" s="234"/>
      <c r="G3708" s="193"/>
    </row>
    <row r="3709" spans="4:7" ht="14.4" x14ac:dyDescent="0.3">
      <c r="D3709" s="193"/>
      <c r="E3709" s="234"/>
      <c r="F3709" s="234"/>
      <c r="G3709" s="193"/>
    </row>
    <row r="3710" spans="4:7" ht="14.4" x14ac:dyDescent="0.3">
      <c r="D3710" s="193"/>
      <c r="E3710" s="234"/>
      <c r="F3710" s="234"/>
      <c r="G3710" s="193"/>
    </row>
    <row r="3711" spans="4:7" ht="14.4" x14ac:dyDescent="0.3">
      <c r="D3711" s="193"/>
      <c r="E3711" s="234"/>
      <c r="F3711" s="234"/>
      <c r="G3711" s="193"/>
    </row>
    <row r="3712" spans="4:7" ht="14.4" x14ac:dyDescent="0.3">
      <c r="D3712" s="193"/>
      <c r="E3712" s="234"/>
      <c r="F3712" s="234"/>
      <c r="G3712" s="193"/>
    </row>
    <row r="3713" spans="4:7" ht="14.4" x14ac:dyDescent="0.3">
      <c r="D3713" s="193"/>
      <c r="E3713" s="234"/>
      <c r="F3713" s="234"/>
      <c r="G3713" s="193"/>
    </row>
    <row r="3714" spans="4:7" ht="14.4" x14ac:dyDescent="0.3">
      <c r="D3714" s="193"/>
      <c r="E3714" s="234"/>
      <c r="F3714" s="234"/>
      <c r="G3714" s="193"/>
    </row>
    <row r="3715" spans="4:7" ht="14.4" x14ac:dyDescent="0.3">
      <c r="D3715" s="193"/>
      <c r="E3715" s="234"/>
      <c r="F3715" s="234"/>
      <c r="G3715" s="193"/>
    </row>
    <row r="3716" spans="4:7" ht="14.4" x14ac:dyDescent="0.3">
      <c r="D3716" s="193"/>
      <c r="E3716" s="234"/>
      <c r="F3716" s="234"/>
      <c r="G3716" s="193"/>
    </row>
    <row r="3717" spans="4:7" ht="14.4" x14ac:dyDescent="0.3">
      <c r="D3717" s="193"/>
      <c r="E3717" s="234"/>
      <c r="F3717" s="234"/>
      <c r="G3717" s="193"/>
    </row>
    <row r="3718" spans="4:7" ht="14.4" x14ac:dyDescent="0.3">
      <c r="D3718" s="193"/>
      <c r="E3718" s="234"/>
      <c r="F3718" s="234"/>
      <c r="G3718" s="193"/>
    </row>
    <row r="3719" spans="4:7" ht="14.4" x14ac:dyDescent="0.3">
      <c r="D3719" s="193"/>
      <c r="E3719" s="234"/>
      <c r="F3719" s="234"/>
      <c r="G3719" s="193"/>
    </row>
    <row r="3720" spans="4:7" ht="14.4" x14ac:dyDescent="0.3">
      <c r="D3720" s="193"/>
      <c r="E3720" s="234"/>
      <c r="F3720" s="234"/>
      <c r="G3720" s="193"/>
    </row>
    <row r="3721" spans="4:7" ht="14.4" x14ac:dyDescent="0.3">
      <c r="D3721" s="193"/>
      <c r="E3721" s="234"/>
      <c r="F3721" s="234"/>
      <c r="G3721" s="193"/>
    </row>
    <row r="3722" spans="4:7" ht="14.4" x14ac:dyDescent="0.3">
      <c r="D3722" s="193"/>
      <c r="E3722" s="234"/>
      <c r="F3722" s="234"/>
      <c r="G3722" s="193"/>
    </row>
    <row r="3723" spans="4:7" ht="14.4" x14ac:dyDescent="0.3">
      <c r="D3723" s="193"/>
      <c r="E3723" s="234"/>
      <c r="F3723" s="234"/>
      <c r="G3723" s="193"/>
    </row>
    <row r="3724" spans="4:7" ht="14.4" x14ac:dyDescent="0.3">
      <c r="D3724" s="193"/>
      <c r="E3724" s="234"/>
      <c r="F3724" s="234"/>
      <c r="G3724" s="193"/>
    </row>
    <row r="3725" spans="4:7" ht="14.4" x14ac:dyDescent="0.3">
      <c r="D3725" s="193"/>
      <c r="E3725" s="234"/>
      <c r="F3725" s="234"/>
      <c r="G3725" s="193"/>
    </row>
    <row r="3726" spans="4:7" ht="14.4" x14ac:dyDescent="0.3">
      <c r="D3726" s="193"/>
      <c r="E3726" s="234"/>
      <c r="F3726" s="234"/>
      <c r="G3726" s="193"/>
    </row>
    <row r="3727" spans="4:7" ht="14.4" x14ac:dyDescent="0.3">
      <c r="D3727" s="193"/>
      <c r="E3727" s="234"/>
      <c r="F3727" s="234"/>
      <c r="G3727" s="193"/>
    </row>
    <row r="3728" spans="4:7" ht="14.4" x14ac:dyDescent="0.3">
      <c r="D3728" s="193"/>
      <c r="E3728" s="234"/>
      <c r="F3728" s="234"/>
      <c r="G3728" s="193"/>
    </row>
    <row r="3729" spans="4:7" ht="14.4" x14ac:dyDescent="0.3">
      <c r="D3729" s="193"/>
      <c r="E3729" s="234"/>
      <c r="F3729" s="234"/>
      <c r="G3729" s="193"/>
    </row>
    <row r="3730" spans="4:7" ht="14.4" x14ac:dyDescent="0.3">
      <c r="D3730" s="193"/>
      <c r="E3730" s="234"/>
      <c r="F3730" s="234"/>
      <c r="G3730" s="193"/>
    </row>
    <row r="3731" spans="4:7" ht="14.4" x14ac:dyDescent="0.3">
      <c r="D3731" s="193"/>
      <c r="E3731" s="234"/>
      <c r="F3731" s="234"/>
      <c r="G3731" s="193"/>
    </row>
    <row r="3732" spans="4:7" ht="14.4" x14ac:dyDescent="0.3">
      <c r="D3732" s="193"/>
      <c r="E3732" s="234"/>
      <c r="F3732" s="234"/>
      <c r="G3732" s="193"/>
    </row>
    <row r="3733" spans="4:7" ht="14.4" x14ac:dyDescent="0.3">
      <c r="D3733" s="193"/>
      <c r="E3733" s="234"/>
      <c r="F3733" s="234"/>
      <c r="G3733" s="193"/>
    </row>
    <row r="3734" spans="4:7" ht="14.4" x14ac:dyDescent="0.3">
      <c r="D3734" s="193"/>
      <c r="E3734" s="234"/>
      <c r="F3734" s="234"/>
      <c r="G3734" s="193"/>
    </row>
    <row r="3735" spans="4:7" ht="14.4" x14ac:dyDescent="0.3">
      <c r="D3735" s="193"/>
      <c r="E3735" s="234"/>
      <c r="F3735" s="234"/>
      <c r="G3735" s="193"/>
    </row>
    <row r="3736" spans="4:7" ht="14.4" x14ac:dyDescent="0.3">
      <c r="D3736" s="193"/>
      <c r="E3736" s="234"/>
      <c r="F3736" s="234"/>
      <c r="G3736" s="193"/>
    </row>
    <row r="3737" spans="4:7" ht="14.4" x14ac:dyDescent="0.3">
      <c r="D3737" s="193"/>
      <c r="E3737" s="234"/>
      <c r="F3737" s="234"/>
      <c r="G3737" s="193"/>
    </row>
    <row r="3738" spans="4:7" ht="14.4" x14ac:dyDescent="0.3">
      <c r="D3738" s="193"/>
      <c r="E3738" s="234"/>
      <c r="F3738" s="234"/>
      <c r="G3738" s="193"/>
    </row>
    <row r="3739" spans="4:7" ht="14.4" x14ac:dyDescent="0.3">
      <c r="D3739" s="193"/>
      <c r="E3739" s="234"/>
      <c r="F3739" s="234"/>
      <c r="G3739" s="193"/>
    </row>
    <row r="3740" spans="4:7" ht="14.4" x14ac:dyDescent="0.3">
      <c r="D3740" s="193"/>
      <c r="E3740" s="234"/>
      <c r="F3740" s="234"/>
      <c r="G3740" s="193"/>
    </row>
    <row r="3741" spans="4:7" ht="14.4" x14ac:dyDescent="0.3">
      <c r="D3741" s="193"/>
      <c r="E3741" s="234"/>
      <c r="F3741" s="234"/>
      <c r="G3741" s="193"/>
    </row>
    <row r="3742" spans="4:7" ht="14.4" x14ac:dyDescent="0.3">
      <c r="D3742" s="193"/>
      <c r="E3742" s="234"/>
      <c r="F3742" s="234"/>
      <c r="G3742" s="193"/>
    </row>
    <row r="3743" spans="4:7" ht="14.4" x14ac:dyDescent="0.3">
      <c r="D3743" s="193"/>
      <c r="E3743" s="234"/>
      <c r="F3743" s="234"/>
      <c r="G3743" s="193"/>
    </row>
    <row r="3744" spans="4:7" ht="14.4" x14ac:dyDescent="0.3">
      <c r="D3744" s="193"/>
      <c r="E3744" s="234"/>
      <c r="F3744" s="234"/>
      <c r="G3744" s="193"/>
    </row>
    <row r="3745" spans="4:7" ht="14.4" x14ac:dyDescent="0.3">
      <c r="D3745" s="193"/>
      <c r="E3745" s="234"/>
      <c r="F3745" s="234"/>
      <c r="G3745" s="193"/>
    </row>
    <row r="3746" spans="4:7" ht="14.4" x14ac:dyDescent="0.3">
      <c r="D3746" s="193"/>
      <c r="E3746" s="234"/>
      <c r="F3746" s="234"/>
      <c r="G3746" s="193"/>
    </row>
    <row r="3747" spans="4:7" ht="14.4" x14ac:dyDescent="0.3">
      <c r="D3747" s="193"/>
      <c r="E3747" s="234"/>
      <c r="F3747" s="234"/>
      <c r="G3747" s="193"/>
    </row>
    <row r="3748" spans="4:7" ht="14.4" x14ac:dyDescent="0.3">
      <c r="D3748" s="193"/>
      <c r="E3748" s="234"/>
      <c r="F3748" s="234"/>
      <c r="G3748" s="193"/>
    </row>
    <row r="3749" spans="4:7" ht="14.4" x14ac:dyDescent="0.3">
      <c r="D3749" s="193"/>
      <c r="E3749" s="234"/>
      <c r="F3749" s="234"/>
      <c r="G3749" s="193"/>
    </row>
    <row r="3750" spans="4:7" ht="14.4" x14ac:dyDescent="0.3">
      <c r="D3750" s="193"/>
      <c r="E3750" s="234"/>
      <c r="F3750" s="234"/>
      <c r="G3750" s="193"/>
    </row>
    <row r="3751" spans="4:7" ht="14.4" x14ac:dyDescent="0.3">
      <c r="D3751" s="193"/>
      <c r="E3751" s="234"/>
      <c r="F3751" s="234"/>
      <c r="G3751" s="193"/>
    </row>
    <row r="3752" spans="4:7" ht="14.4" x14ac:dyDescent="0.3">
      <c r="D3752" s="193"/>
      <c r="E3752" s="234"/>
      <c r="F3752" s="234"/>
      <c r="G3752" s="193"/>
    </row>
    <row r="3753" spans="4:7" ht="14.4" x14ac:dyDescent="0.3">
      <c r="D3753" s="193"/>
      <c r="E3753" s="234"/>
      <c r="F3753" s="234"/>
      <c r="G3753" s="193"/>
    </row>
    <row r="3754" spans="4:7" ht="14.4" x14ac:dyDescent="0.3">
      <c r="D3754" s="193"/>
      <c r="E3754" s="234"/>
      <c r="F3754" s="234"/>
      <c r="G3754" s="193"/>
    </row>
    <row r="3755" spans="4:7" ht="14.4" x14ac:dyDescent="0.3">
      <c r="D3755" s="193"/>
      <c r="E3755" s="234"/>
      <c r="F3755" s="234"/>
      <c r="G3755" s="193"/>
    </row>
    <row r="3756" spans="4:7" ht="14.4" x14ac:dyDescent="0.3">
      <c r="D3756" s="193"/>
      <c r="E3756" s="234"/>
      <c r="F3756" s="234"/>
      <c r="G3756" s="193"/>
    </row>
    <row r="3757" spans="4:7" ht="14.4" x14ac:dyDescent="0.3">
      <c r="D3757" s="193"/>
      <c r="E3757" s="234"/>
      <c r="F3757" s="234"/>
      <c r="G3757" s="193"/>
    </row>
    <row r="3758" spans="4:7" ht="14.4" x14ac:dyDescent="0.3">
      <c r="D3758" s="193"/>
      <c r="E3758" s="234"/>
      <c r="F3758" s="234"/>
      <c r="G3758" s="193"/>
    </row>
    <row r="3759" spans="4:7" ht="14.4" x14ac:dyDescent="0.3">
      <c r="D3759" s="193"/>
      <c r="E3759" s="234"/>
      <c r="F3759" s="234"/>
      <c r="G3759" s="193"/>
    </row>
    <row r="3760" spans="4:7" ht="14.4" x14ac:dyDescent="0.3">
      <c r="D3760" s="193"/>
      <c r="E3760" s="234"/>
      <c r="F3760" s="234"/>
      <c r="G3760" s="193"/>
    </row>
    <row r="3761" spans="4:7" ht="14.4" x14ac:dyDescent="0.3">
      <c r="D3761" s="193"/>
      <c r="E3761" s="234"/>
      <c r="F3761" s="234"/>
      <c r="G3761" s="193"/>
    </row>
    <row r="3762" spans="4:7" ht="14.4" x14ac:dyDescent="0.3">
      <c r="D3762" s="193"/>
      <c r="E3762" s="234"/>
      <c r="F3762" s="234"/>
      <c r="G3762" s="193"/>
    </row>
    <row r="3763" spans="4:7" ht="14.4" x14ac:dyDescent="0.3">
      <c r="D3763" s="193"/>
      <c r="E3763" s="234"/>
      <c r="F3763" s="234"/>
      <c r="G3763" s="193"/>
    </row>
    <row r="3764" spans="4:7" ht="14.4" x14ac:dyDescent="0.3">
      <c r="D3764" s="193"/>
      <c r="E3764" s="234"/>
      <c r="F3764" s="234"/>
      <c r="G3764" s="193"/>
    </row>
    <row r="3765" spans="4:7" ht="14.4" x14ac:dyDescent="0.3">
      <c r="D3765" s="193"/>
      <c r="E3765" s="234"/>
      <c r="F3765" s="234"/>
      <c r="G3765" s="193"/>
    </row>
    <row r="3766" spans="4:7" ht="14.4" x14ac:dyDescent="0.3">
      <c r="D3766" s="193"/>
      <c r="E3766" s="234"/>
      <c r="F3766" s="234"/>
      <c r="G3766" s="193"/>
    </row>
    <row r="3767" spans="4:7" ht="14.4" x14ac:dyDescent="0.3">
      <c r="D3767" s="193"/>
      <c r="E3767" s="234"/>
      <c r="F3767" s="234"/>
      <c r="G3767" s="193"/>
    </row>
    <row r="3768" spans="4:7" ht="14.4" x14ac:dyDescent="0.3">
      <c r="D3768" s="193"/>
      <c r="E3768" s="234"/>
      <c r="F3768" s="234"/>
      <c r="G3768" s="193"/>
    </row>
    <row r="3769" spans="4:7" ht="14.4" x14ac:dyDescent="0.3">
      <c r="D3769" s="193"/>
      <c r="E3769" s="234"/>
      <c r="F3769" s="234"/>
      <c r="G3769" s="193"/>
    </row>
    <row r="3770" spans="4:7" ht="14.4" x14ac:dyDescent="0.3">
      <c r="D3770" s="193"/>
      <c r="E3770" s="234"/>
      <c r="F3770" s="234"/>
      <c r="G3770" s="193"/>
    </row>
    <row r="3771" spans="4:7" ht="14.4" x14ac:dyDescent="0.3">
      <c r="D3771" s="193"/>
      <c r="E3771" s="234"/>
      <c r="F3771" s="234"/>
      <c r="G3771" s="193"/>
    </row>
    <row r="3772" spans="4:7" ht="14.4" x14ac:dyDescent="0.3">
      <c r="D3772" s="193"/>
      <c r="E3772" s="234"/>
      <c r="F3772" s="234"/>
      <c r="G3772" s="193"/>
    </row>
    <row r="3773" spans="4:7" ht="14.4" x14ac:dyDescent="0.3">
      <c r="D3773" s="193"/>
      <c r="E3773" s="234"/>
      <c r="F3773" s="234"/>
      <c r="G3773" s="193"/>
    </row>
    <row r="3774" spans="4:7" ht="14.4" x14ac:dyDescent="0.3">
      <c r="D3774" s="193"/>
      <c r="E3774" s="234"/>
      <c r="F3774" s="234"/>
      <c r="G3774" s="193"/>
    </row>
    <row r="3775" spans="4:7" ht="14.4" x14ac:dyDescent="0.3">
      <c r="D3775" s="193"/>
      <c r="E3775" s="234"/>
      <c r="F3775" s="234"/>
      <c r="G3775" s="193"/>
    </row>
    <row r="3776" spans="4:7" ht="14.4" x14ac:dyDescent="0.3">
      <c r="D3776" s="193"/>
      <c r="E3776" s="234"/>
      <c r="F3776" s="234"/>
      <c r="G3776" s="193"/>
    </row>
    <row r="3777" spans="4:7" ht="14.4" x14ac:dyDescent="0.3">
      <c r="D3777" s="193"/>
      <c r="E3777" s="234"/>
      <c r="F3777" s="234"/>
      <c r="G3777" s="193"/>
    </row>
    <row r="3778" spans="4:7" ht="14.4" x14ac:dyDescent="0.3">
      <c r="D3778" s="193"/>
      <c r="E3778" s="234"/>
      <c r="F3778" s="234"/>
      <c r="G3778" s="193"/>
    </row>
    <row r="3779" spans="4:7" ht="14.4" x14ac:dyDescent="0.3">
      <c r="D3779" s="193"/>
      <c r="E3779" s="234"/>
      <c r="F3779" s="234"/>
      <c r="G3779" s="193"/>
    </row>
    <row r="3780" spans="4:7" ht="14.4" x14ac:dyDescent="0.3">
      <c r="D3780" s="193"/>
      <c r="E3780" s="234"/>
      <c r="F3780" s="234"/>
      <c r="G3780" s="193"/>
    </row>
    <row r="3781" spans="4:7" ht="14.4" x14ac:dyDescent="0.3">
      <c r="D3781" s="193"/>
      <c r="E3781" s="234"/>
      <c r="F3781" s="234"/>
      <c r="G3781" s="193"/>
    </row>
    <row r="3782" spans="4:7" ht="14.4" x14ac:dyDescent="0.3">
      <c r="D3782" s="193"/>
      <c r="E3782" s="234"/>
      <c r="F3782" s="234"/>
      <c r="G3782" s="193"/>
    </row>
    <row r="3783" spans="4:7" ht="14.4" x14ac:dyDescent="0.3">
      <c r="D3783" s="193"/>
      <c r="E3783" s="234"/>
      <c r="F3783" s="234"/>
      <c r="G3783" s="193"/>
    </row>
    <row r="3784" spans="4:7" ht="14.4" x14ac:dyDescent="0.3">
      <c r="D3784" s="193"/>
      <c r="E3784" s="234"/>
      <c r="F3784" s="234"/>
      <c r="G3784" s="193"/>
    </row>
    <row r="3785" spans="4:7" ht="14.4" x14ac:dyDescent="0.3">
      <c r="D3785" s="193"/>
      <c r="E3785" s="234"/>
      <c r="F3785" s="234"/>
      <c r="G3785" s="193"/>
    </row>
    <row r="3786" spans="4:7" ht="14.4" x14ac:dyDescent="0.3">
      <c r="D3786" s="193"/>
      <c r="E3786" s="234"/>
      <c r="F3786" s="234"/>
      <c r="G3786" s="193"/>
    </row>
    <row r="3787" spans="4:7" ht="14.4" x14ac:dyDescent="0.3">
      <c r="D3787" s="193"/>
      <c r="E3787" s="234"/>
      <c r="F3787" s="234"/>
      <c r="G3787" s="193"/>
    </row>
    <row r="3788" spans="4:7" ht="14.4" x14ac:dyDescent="0.3">
      <c r="D3788" s="193"/>
      <c r="E3788" s="234"/>
      <c r="F3788" s="234"/>
      <c r="G3788" s="193"/>
    </row>
    <row r="3789" spans="4:7" ht="14.4" x14ac:dyDescent="0.3">
      <c r="D3789" s="193"/>
      <c r="E3789" s="234"/>
      <c r="F3789" s="234"/>
      <c r="G3789" s="193"/>
    </row>
    <row r="3790" spans="4:7" ht="14.4" x14ac:dyDescent="0.3">
      <c r="D3790" s="193"/>
      <c r="E3790" s="234"/>
      <c r="F3790" s="234"/>
      <c r="G3790" s="193"/>
    </row>
    <row r="3791" spans="4:7" ht="14.4" x14ac:dyDescent="0.3">
      <c r="D3791" s="193"/>
      <c r="E3791" s="234"/>
      <c r="F3791" s="234"/>
      <c r="G3791" s="193"/>
    </row>
    <row r="3792" spans="4:7" ht="14.4" x14ac:dyDescent="0.3">
      <c r="D3792" s="193"/>
      <c r="E3792" s="234"/>
      <c r="F3792" s="234"/>
      <c r="G3792" s="193"/>
    </row>
    <row r="3793" spans="4:7" ht="14.4" x14ac:dyDescent="0.3">
      <c r="D3793" s="193"/>
      <c r="E3793" s="234"/>
      <c r="F3793" s="234"/>
      <c r="G3793" s="193"/>
    </row>
    <row r="3794" spans="4:7" ht="14.4" x14ac:dyDescent="0.3">
      <c r="D3794" s="193"/>
      <c r="E3794" s="234"/>
      <c r="F3794" s="234"/>
      <c r="G3794" s="193"/>
    </row>
    <row r="3795" spans="4:7" ht="14.4" x14ac:dyDescent="0.3">
      <c r="D3795" s="193"/>
      <c r="E3795" s="234"/>
      <c r="F3795" s="234"/>
      <c r="G3795" s="193"/>
    </row>
    <row r="3796" spans="4:7" ht="14.4" x14ac:dyDescent="0.3">
      <c r="D3796" s="193"/>
      <c r="E3796" s="234"/>
      <c r="F3796" s="234"/>
      <c r="G3796" s="193"/>
    </row>
    <row r="3797" spans="4:7" ht="14.4" x14ac:dyDescent="0.3">
      <c r="D3797" s="193"/>
      <c r="E3797" s="234"/>
      <c r="F3797" s="234"/>
      <c r="G3797" s="193"/>
    </row>
    <row r="3798" spans="4:7" ht="14.4" x14ac:dyDescent="0.3">
      <c r="D3798" s="193"/>
      <c r="E3798" s="234"/>
      <c r="F3798" s="234"/>
      <c r="G3798" s="193"/>
    </row>
    <row r="3799" spans="4:7" ht="14.4" x14ac:dyDescent="0.3">
      <c r="D3799" s="193"/>
      <c r="E3799" s="234"/>
      <c r="F3799" s="234"/>
      <c r="G3799" s="193"/>
    </row>
    <row r="3800" spans="4:7" ht="14.4" x14ac:dyDescent="0.3">
      <c r="D3800" s="193"/>
      <c r="E3800" s="234"/>
      <c r="F3800" s="234"/>
      <c r="G3800" s="193"/>
    </row>
    <row r="3801" spans="4:7" ht="14.4" x14ac:dyDescent="0.3">
      <c r="D3801" s="193"/>
      <c r="E3801" s="234"/>
      <c r="F3801" s="234"/>
      <c r="G3801" s="193"/>
    </row>
    <row r="3802" spans="4:7" ht="14.4" x14ac:dyDescent="0.3">
      <c r="D3802" s="193"/>
      <c r="E3802" s="234"/>
      <c r="F3802" s="234"/>
      <c r="G3802" s="193"/>
    </row>
    <row r="3803" spans="4:7" ht="14.4" x14ac:dyDescent="0.3">
      <c r="D3803" s="193"/>
      <c r="E3803" s="234"/>
      <c r="F3803" s="234"/>
      <c r="G3803" s="193"/>
    </row>
    <row r="3804" spans="4:7" ht="14.4" x14ac:dyDescent="0.3">
      <c r="D3804" s="193"/>
      <c r="E3804" s="234"/>
      <c r="F3804" s="234"/>
      <c r="G3804" s="193"/>
    </row>
    <row r="3805" spans="4:7" ht="14.4" x14ac:dyDescent="0.3">
      <c r="D3805" s="193"/>
      <c r="E3805" s="234"/>
      <c r="F3805" s="234"/>
      <c r="G3805" s="193"/>
    </row>
    <row r="3806" spans="4:7" ht="14.4" x14ac:dyDescent="0.3">
      <c r="D3806" s="193"/>
      <c r="E3806" s="234"/>
      <c r="F3806" s="234"/>
      <c r="G3806" s="193"/>
    </row>
    <row r="3807" spans="4:7" ht="14.4" x14ac:dyDescent="0.3">
      <c r="D3807" s="193"/>
      <c r="E3807" s="234"/>
      <c r="F3807" s="234"/>
      <c r="G3807" s="193"/>
    </row>
    <row r="3808" spans="4:7" ht="14.4" x14ac:dyDescent="0.3">
      <c r="D3808" s="193"/>
      <c r="E3808" s="234"/>
      <c r="F3808" s="234"/>
      <c r="G3808" s="193"/>
    </row>
    <row r="3809" spans="4:7" ht="14.4" x14ac:dyDescent="0.3">
      <c r="D3809" s="193"/>
      <c r="E3809" s="234"/>
      <c r="F3809" s="234"/>
      <c r="G3809" s="193"/>
    </row>
    <row r="3810" spans="4:7" ht="14.4" x14ac:dyDescent="0.3">
      <c r="D3810" s="193"/>
      <c r="E3810" s="234"/>
      <c r="F3810" s="234"/>
      <c r="G3810" s="193"/>
    </row>
    <row r="3811" spans="4:7" ht="14.4" x14ac:dyDescent="0.3">
      <c r="D3811" s="193"/>
      <c r="E3811" s="234"/>
      <c r="F3811" s="234"/>
      <c r="G3811" s="193"/>
    </row>
    <row r="3812" spans="4:7" ht="14.4" x14ac:dyDescent="0.3">
      <c r="D3812" s="193"/>
      <c r="E3812" s="234"/>
      <c r="F3812" s="234"/>
      <c r="G3812" s="193"/>
    </row>
    <row r="3813" spans="4:7" ht="14.4" x14ac:dyDescent="0.3">
      <c r="D3813" s="193"/>
      <c r="E3813" s="234"/>
      <c r="F3813" s="234"/>
      <c r="G3813" s="193"/>
    </row>
    <row r="3814" spans="4:7" ht="14.4" x14ac:dyDescent="0.3">
      <c r="D3814" s="193"/>
      <c r="E3814" s="234"/>
      <c r="F3814" s="234"/>
      <c r="G3814" s="193"/>
    </row>
    <row r="3815" spans="4:7" ht="14.4" x14ac:dyDescent="0.3">
      <c r="D3815" s="193"/>
      <c r="E3815" s="234"/>
      <c r="F3815" s="234"/>
      <c r="G3815" s="193"/>
    </row>
    <row r="3816" spans="4:7" ht="14.4" x14ac:dyDescent="0.3">
      <c r="D3816" s="193"/>
      <c r="E3816" s="234"/>
      <c r="F3816" s="234"/>
      <c r="G3816" s="193"/>
    </row>
    <row r="3817" spans="4:7" ht="14.4" x14ac:dyDescent="0.3">
      <c r="D3817" s="193"/>
      <c r="E3817" s="234"/>
      <c r="F3817" s="234"/>
      <c r="G3817" s="193"/>
    </row>
    <row r="3818" spans="4:7" ht="14.4" x14ac:dyDescent="0.3">
      <c r="D3818" s="193"/>
      <c r="E3818" s="234"/>
      <c r="F3818" s="234"/>
      <c r="G3818" s="193"/>
    </row>
    <row r="3819" spans="4:7" ht="14.4" x14ac:dyDescent="0.3">
      <c r="D3819" s="193"/>
      <c r="E3819" s="234"/>
      <c r="F3819" s="234"/>
      <c r="G3819" s="193"/>
    </row>
    <row r="3820" spans="4:7" ht="14.4" x14ac:dyDescent="0.3">
      <c r="D3820" s="193"/>
      <c r="E3820" s="234"/>
      <c r="F3820" s="234"/>
      <c r="G3820" s="193"/>
    </row>
    <row r="3821" spans="4:7" ht="14.4" x14ac:dyDescent="0.3">
      <c r="D3821" s="193"/>
      <c r="E3821" s="234"/>
      <c r="F3821" s="234"/>
      <c r="G3821" s="193"/>
    </row>
    <row r="3822" spans="4:7" ht="14.4" x14ac:dyDescent="0.3">
      <c r="D3822" s="193"/>
      <c r="E3822" s="234"/>
      <c r="F3822" s="234"/>
      <c r="G3822" s="193"/>
    </row>
    <row r="3823" spans="4:7" ht="14.4" x14ac:dyDescent="0.3">
      <c r="D3823" s="193"/>
      <c r="E3823" s="234"/>
      <c r="F3823" s="234"/>
      <c r="G3823" s="193"/>
    </row>
    <row r="3824" spans="4:7" ht="14.4" x14ac:dyDescent="0.3">
      <c r="D3824" s="193"/>
      <c r="E3824" s="234"/>
      <c r="F3824" s="234"/>
      <c r="G3824" s="193"/>
    </row>
    <row r="3825" spans="4:7" ht="14.4" x14ac:dyDescent="0.3">
      <c r="D3825" s="193"/>
      <c r="E3825" s="234"/>
      <c r="F3825" s="234"/>
      <c r="G3825" s="193"/>
    </row>
    <row r="3826" spans="4:7" ht="14.4" x14ac:dyDescent="0.3">
      <c r="D3826" s="193"/>
      <c r="E3826" s="234"/>
      <c r="F3826" s="234"/>
      <c r="G3826" s="193"/>
    </row>
    <row r="3827" spans="4:7" ht="14.4" x14ac:dyDescent="0.3">
      <c r="D3827" s="193"/>
      <c r="E3827" s="234"/>
      <c r="F3827" s="234"/>
      <c r="G3827" s="193"/>
    </row>
    <row r="3828" spans="4:7" ht="14.4" x14ac:dyDescent="0.3">
      <c r="D3828" s="193"/>
      <c r="E3828" s="234"/>
      <c r="F3828" s="234"/>
      <c r="G3828" s="193"/>
    </row>
    <row r="3829" spans="4:7" ht="14.4" x14ac:dyDescent="0.3">
      <c r="D3829" s="193"/>
      <c r="E3829" s="234"/>
      <c r="F3829" s="234"/>
      <c r="G3829" s="193"/>
    </row>
    <row r="3830" spans="4:7" ht="14.4" x14ac:dyDescent="0.3">
      <c r="D3830" s="193"/>
      <c r="E3830" s="234"/>
      <c r="F3830" s="234"/>
      <c r="G3830" s="193"/>
    </row>
    <row r="3831" spans="4:7" ht="14.4" x14ac:dyDescent="0.3">
      <c r="D3831" s="193"/>
      <c r="E3831" s="234"/>
      <c r="F3831" s="234"/>
      <c r="G3831" s="193"/>
    </row>
    <row r="3832" spans="4:7" ht="14.4" x14ac:dyDescent="0.3">
      <c r="D3832" s="193"/>
      <c r="E3832" s="234"/>
      <c r="F3832" s="234"/>
      <c r="G3832" s="193"/>
    </row>
    <row r="3833" spans="4:7" ht="14.4" x14ac:dyDescent="0.3">
      <c r="D3833" s="193"/>
      <c r="E3833" s="234"/>
      <c r="F3833" s="234"/>
      <c r="G3833" s="193"/>
    </row>
    <row r="3834" spans="4:7" ht="14.4" x14ac:dyDescent="0.3">
      <c r="D3834" s="193"/>
      <c r="E3834" s="234"/>
      <c r="F3834" s="234"/>
      <c r="G3834" s="193"/>
    </row>
    <row r="3835" spans="4:7" ht="14.4" x14ac:dyDescent="0.3">
      <c r="D3835" s="193"/>
      <c r="E3835" s="234"/>
      <c r="F3835" s="234"/>
      <c r="G3835" s="193"/>
    </row>
    <row r="3836" spans="4:7" ht="14.4" x14ac:dyDescent="0.3">
      <c r="D3836" s="193"/>
      <c r="E3836" s="234"/>
      <c r="F3836" s="234"/>
      <c r="G3836" s="193"/>
    </row>
    <row r="3837" spans="4:7" ht="14.4" x14ac:dyDescent="0.3">
      <c r="D3837" s="193"/>
      <c r="E3837" s="234"/>
      <c r="F3837" s="234"/>
      <c r="G3837" s="193"/>
    </row>
    <row r="3838" spans="4:7" ht="14.4" x14ac:dyDescent="0.3">
      <c r="D3838" s="193"/>
      <c r="E3838" s="234"/>
      <c r="F3838" s="234"/>
      <c r="G3838" s="193"/>
    </row>
    <row r="3839" spans="4:7" ht="14.4" x14ac:dyDescent="0.3">
      <c r="D3839" s="193"/>
      <c r="E3839" s="234"/>
      <c r="F3839" s="234"/>
      <c r="G3839" s="193"/>
    </row>
    <row r="3840" spans="4:7" ht="14.4" x14ac:dyDescent="0.3">
      <c r="D3840" s="193"/>
      <c r="E3840" s="234"/>
      <c r="F3840" s="234"/>
      <c r="G3840" s="193"/>
    </row>
    <row r="3841" spans="4:7" ht="14.4" x14ac:dyDescent="0.3">
      <c r="D3841" s="193"/>
      <c r="E3841" s="234"/>
      <c r="F3841" s="234"/>
      <c r="G3841" s="193"/>
    </row>
    <row r="3842" spans="4:7" ht="14.4" x14ac:dyDescent="0.3">
      <c r="D3842" s="193"/>
      <c r="E3842" s="234"/>
      <c r="F3842" s="234"/>
      <c r="G3842" s="193"/>
    </row>
    <row r="3843" spans="4:7" ht="14.4" x14ac:dyDescent="0.3">
      <c r="D3843" s="193"/>
      <c r="E3843" s="234"/>
      <c r="F3843" s="234"/>
      <c r="G3843" s="193"/>
    </row>
    <row r="3844" spans="4:7" ht="14.4" x14ac:dyDescent="0.3">
      <c r="D3844" s="193"/>
      <c r="E3844" s="234"/>
      <c r="F3844" s="234"/>
      <c r="G3844" s="193"/>
    </row>
    <row r="3845" spans="4:7" ht="14.4" x14ac:dyDescent="0.3">
      <c r="D3845" s="193"/>
      <c r="E3845" s="234"/>
      <c r="F3845" s="234"/>
      <c r="G3845" s="193"/>
    </row>
    <row r="3846" spans="4:7" ht="14.4" x14ac:dyDescent="0.3">
      <c r="D3846" s="193"/>
      <c r="E3846" s="234"/>
      <c r="F3846" s="234"/>
      <c r="G3846" s="193"/>
    </row>
    <row r="3847" spans="4:7" ht="14.4" x14ac:dyDescent="0.3">
      <c r="D3847" s="193"/>
      <c r="E3847" s="234"/>
      <c r="F3847" s="234"/>
      <c r="G3847" s="193"/>
    </row>
    <row r="3848" spans="4:7" ht="14.4" x14ac:dyDescent="0.3">
      <c r="D3848" s="193"/>
      <c r="E3848" s="234"/>
      <c r="F3848" s="234"/>
      <c r="G3848" s="193"/>
    </row>
    <row r="3849" spans="4:7" ht="14.4" x14ac:dyDescent="0.3">
      <c r="D3849" s="193"/>
      <c r="E3849" s="234"/>
      <c r="F3849" s="234"/>
      <c r="G3849" s="193"/>
    </row>
    <row r="3850" spans="4:7" ht="14.4" x14ac:dyDescent="0.3">
      <c r="D3850" s="193"/>
      <c r="E3850" s="234"/>
      <c r="F3850" s="234"/>
      <c r="G3850" s="193"/>
    </row>
    <row r="3851" spans="4:7" ht="14.4" x14ac:dyDescent="0.3">
      <c r="D3851" s="193"/>
      <c r="E3851" s="234"/>
      <c r="F3851" s="234"/>
      <c r="G3851" s="193"/>
    </row>
    <row r="3852" spans="4:7" ht="14.4" x14ac:dyDescent="0.3">
      <c r="D3852" s="193"/>
      <c r="E3852" s="234"/>
      <c r="F3852" s="234"/>
      <c r="G3852" s="193"/>
    </row>
    <row r="3853" spans="4:7" ht="14.4" x14ac:dyDescent="0.3">
      <c r="D3853" s="193"/>
      <c r="E3853" s="234"/>
      <c r="F3853" s="234"/>
      <c r="G3853" s="193"/>
    </row>
    <row r="3854" spans="4:7" ht="14.4" x14ac:dyDescent="0.3">
      <c r="D3854" s="193"/>
      <c r="E3854" s="234"/>
      <c r="F3854" s="234"/>
      <c r="G3854" s="193"/>
    </row>
    <row r="3855" spans="4:7" ht="14.4" x14ac:dyDescent="0.3">
      <c r="D3855" s="193"/>
      <c r="E3855" s="234"/>
      <c r="F3855" s="234"/>
      <c r="G3855" s="193"/>
    </row>
    <row r="3856" spans="4:7" ht="14.4" x14ac:dyDescent="0.3">
      <c r="D3856" s="193"/>
      <c r="E3856" s="234"/>
      <c r="F3856" s="234"/>
      <c r="G3856" s="193"/>
    </row>
    <row r="3857" spans="4:7" ht="14.4" x14ac:dyDescent="0.3">
      <c r="D3857" s="193"/>
      <c r="E3857" s="234"/>
      <c r="F3857" s="234"/>
      <c r="G3857" s="193"/>
    </row>
    <row r="3858" spans="4:7" ht="14.4" x14ac:dyDescent="0.3">
      <c r="D3858" s="193"/>
      <c r="E3858" s="234"/>
      <c r="F3858" s="234"/>
      <c r="G3858" s="193"/>
    </row>
    <row r="3859" spans="4:7" ht="14.4" x14ac:dyDescent="0.3">
      <c r="D3859" s="193"/>
      <c r="E3859" s="234"/>
      <c r="F3859" s="234"/>
      <c r="G3859" s="193"/>
    </row>
    <row r="3860" spans="4:7" ht="14.4" x14ac:dyDescent="0.3">
      <c r="D3860" s="193"/>
      <c r="E3860" s="234"/>
      <c r="F3860" s="234"/>
      <c r="G3860" s="193"/>
    </row>
    <row r="3861" spans="4:7" ht="14.4" x14ac:dyDescent="0.3">
      <c r="D3861" s="193"/>
      <c r="E3861" s="234"/>
      <c r="F3861" s="234"/>
      <c r="G3861" s="193"/>
    </row>
    <row r="3862" spans="4:7" ht="14.4" x14ac:dyDescent="0.3">
      <c r="D3862" s="193"/>
      <c r="E3862" s="234"/>
      <c r="F3862" s="234"/>
      <c r="G3862" s="193"/>
    </row>
    <row r="3863" spans="4:7" ht="14.4" x14ac:dyDescent="0.3">
      <c r="D3863" s="193"/>
      <c r="E3863" s="234"/>
      <c r="F3863" s="234"/>
      <c r="G3863" s="193"/>
    </row>
    <row r="3864" spans="4:7" ht="14.4" x14ac:dyDescent="0.3">
      <c r="D3864" s="193"/>
      <c r="E3864" s="234"/>
      <c r="F3864" s="234"/>
      <c r="G3864" s="193"/>
    </row>
    <row r="3865" spans="4:7" ht="14.4" x14ac:dyDescent="0.3">
      <c r="D3865" s="193"/>
      <c r="E3865" s="234"/>
      <c r="F3865" s="234"/>
      <c r="G3865" s="193"/>
    </row>
    <row r="3866" spans="4:7" ht="14.4" x14ac:dyDescent="0.3">
      <c r="D3866" s="193"/>
      <c r="E3866" s="234"/>
      <c r="F3866" s="234"/>
      <c r="G3866" s="193"/>
    </row>
    <row r="3867" spans="4:7" ht="14.4" x14ac:dyDescent="0.3">
      <c r="D3867" s="193"/>
      <c r="E3867" s="234"/>
      <c r="F3867" s="234"/>
      <c r="G3867" s="193"/>
    </row>
    <row r="3868" spans="4:7" ht="14.4" x14ac:dyDescent="0.3">
      <c r="D3868" s="193"/>
      <c r="E3868" s="234"/>
      <c r="F3868" s="234"/>
      <c r="G3868" s="193"/>
    </row>
    <row r="3869" spans="4:7" ht="14.4" x14ac:dyDescent="0.3">
      <c r="D3869" s="193"/>
      <c r="E3869" s="234"/>
      <c r="F3869" s="234"/>
      <c r="G3869" s="193"/>
    </row>
    <row r="3870" spans="4:7" ht="14.4" x14ac:dyDescent="0.3">
      <c r="D3870" s="193"/>
      <c r="E3870" s="234"/>
      <c r="F3870" s="234"/>
      <c r="G3870" s="193"/>
    </row>
    <row r="3871" spans="4:7" ht="14.4" x14ac:dyDescent="0.3">
      <c r="D3871" s="193"/>
      <c r="E3871" s="234"/>
      <c r="F3871" s="234"/>
      <c r="G3871" s="193"/>
    </row>
    <row r="3872" spans="4:7" ht="14.4" x14ac:dyDescent="0.3">
      <c r="D3872" s="193"/>
      <c r="E3872" s="234"/>
      <c r="F3872" s="234"/>
      <c r="G3872" s="193"/>
    </row>
    <row r="3873" spans="4:7" ht="14.4" x14ac:dyDescent="0.3">
      <c r="D3873" s="193"/>
      <c r="E3873" s="234"/>
      <c r="F3873" s="234"/>
      <c r="G3873" s="193"/>
    </row>
    <row r="3874" spans="4:7" ht="14.4" x14ac:dyDescent="0.3">
      <c r="D3874" s="193"/>
      <c r="E3874" s="234"/>
      <c r="F3874" s="234"/>
      <c r="G3874" s="193"/>
    </row>
    <row r="3875" spans="4:7" ht="14.4" x14ac:dyDescent="0.3">
      <c r="D3875" s="193"/>
      <c r="E3875" s="234"/>
      <c r="F3875" s="234"/>
      <c r="G3875" s="193"/>
    </row>
    <row r="3876" spans="4:7" ht="14.4" x14ac:dyDescent="0.3">
      <c r="D3876" s="193"/>
      <c r="E3876" s="234"/>
      <c r="F3876" s="234"/>
      <c r="G3876" s="193"/>
    </row>
    <row r="3877" spans="4:7" ht="14.4" x14ac:dyDescent="0.3">
      <c r="D3877" s="193"/>
      <c r="E3877" s="234"/>
      <c r="F3877" s="234"/>
      <c r="G3877" s="193"/>
    </row>
    <row r="3878" spans="4:7" ht="14.4" x14ac:dyDescent="0.3">
      <c r="D3878" s="193"/>
      <c r="E3878" s="234"/>
      <c r="F3878" s="234"/>
      <c r="G3878" s="193"/>
    </row>
    <row r="3879" spans="4:7" ht="14.4" x14ac:dyDescent="0.3">
      <c r="D3879" s="193"/>
      <c r="E3879" s="234"/>
      <c r="F3879" s="234"/>
      <c r="G3879" s="193"/>
    </row>
    <row r="3880" spans="4:7" ht="14.4" x14ac:dyDescent="0.3">
      <c r="D3880" s="193"/>
      <c r="E3880" s="234"/>
      <c r="F3880" s="234"/>
      <c r="G3880" s="193"/>
    </row>
    <row r="3881" spans="4:7" ht="14.4" x14ac:dyDescent="0.3">
      <c r="D3881" s="193"/>
      <c r="E3881" s="234"/>
      <c r="F3881" s="234"/>
      <c r="G3881" s="193"/>
    </row>
    <row r="3882" spans="4:7" ht="14.4" x14ac:dyDescent="0.3">
      <c r="D3882" s="193"/>
      <c r="E3882" s="234"/>
      <c r="F3882" s="234"/>
      <c r="G3882" s="193"/>
    </row>
    <row r="3883" spans="4:7" ht="14.4" x14ac:dyDescent="0.3">
      <c r="D3883" s="193"/>
      <c r="E3883" s="234"/>
      <c r="F3883" s="234"/>
      <c r="G3883" s="193"/>
    </row>
    <row r="3884" spans="4:7" ht="14.4" x14ac:dyDescent="0.3">
      <c r="D3884" s="193"/>
      <c r="E3884" s="234"/>
      <c r="F3884" s="234"/>
      <c r="G3884" s="193"/>
    </row>
    <row r="3885" spans="4:7" ht="14.4" x14ac:dyDescent="0.3">
      <c r="D3885" s="193"/>
      <c r="E3885" s="234"/>
      <c r="F3885" s="234"/>
      <c r="G3885" s="193"/>
    </row>
    <row r="3886" spans="4:7" ht="14.4" x14ac:dyDescent="0.3">
      <c r="D3886" s="193"/>
      <c r="E3886" s="234"/>
      <c r="F3886" s="234"/>
      <c r="G3886" s="193"/>
    </row>
    <row r="3887" spans="4:7" ht="14.4" x14ac:dyDescent="0.3">
      <c r="D3887" s="193"/>
      <c r="E3887" s="234"/>
      <c r="F3887" s="234"/>
      <c r="G3887" s="193"/>
    </row>
    <row r="3888" spans="4:7" ht="14.4" x14ac:dyDescent="0.3">
      <c r="D3888" s="193"/>
      <c r="E3888" s="234"/>
      <c r="F3888" s="234"/>
      <c r="G3888" s="193"/>
    </row>
    <row r="3889" spans="4:7" ht="14.4" x14ac:dyDescent="0.3">
      <c r="D3889" s="193"/>
      <c r="E3889" s="234"/>
      <c r="F3889" s="234"/>
      <c r="G3889" s="193"/>
    </row>
    <row r="3890" spans="4:7" ht="14.4" x14ac:dyDescent="0.3">
      <c r="D3890" s="193"/>
      <c r="E3890" s="234"/>
      <c r="F3890" s="234"/>
      <c r="G3890" s="193"/>
    </row>
    <row r="3891" spans="4:7" ht="14.4" x14ac:dyDescent="0.3">
      <c r="D3891" s="193"/>
      <c r="E3891" s="234"/>
      <c r="F3891" s="234"/>
      <c r="G3891" s="193"/>
    </row>
    <row r="3892" spans="4:7" ht="14.4" x14ac:dyDescent="0.3">
      <c r="D3892" s="193"/>
      <c r="E3892" s="234"/>
      <c r="F3892" s="234"/>
      <c r="G3892" s="193"/>
    </row>
    <row r="3893" spans="4:7" ht="14.4" x14ac:dyDescent="0.3">
      <c r="D3893" s="193"/>
      <c r="E3893" s="234"/>
      <c r="F3893" s="234"/>
      <c r="G3893" s="193"/>
    </row>
    <row r="3894" spans="4:7" ht="14.4" x14ac:dyDescent="0.3">
      <c r="D3894" s="193"/>
      <c r="E3894" s="234"/>
      <c r="F3894" s="234"/>
      <c r="G3894" s="193"/>
    </row>
    <row r="3895" spans="4:7" ht="14.4" x14ac:dyDescent="0.3">
      <c r="D3895" s="193"/>
      <c r="E3895" s="234"/>
      <c r="F3895" s="234"/>
      <c r="G3895" s="193"/>
    </row>
    <row r="3896" spans="4:7" ht="14.4" x14ac:dyDescent="0.3">
      <c r="D3896" s="193"/>
      <c r="E3896" s="234"/>
      <c r="F3896" s="234"/>
      <c r="G3896" s="193"/>
    </row>
    <row r="3897" spans="4:7" ht="14.4" x14ac:dyDescent="0.3">
      <c r="D3897" s="193"/>
      <c r="E3897" s="234"/>
      <c r="F3897" s="234"/>
      <c r="G3897" s="193"/>
    </row>
    <row r="3898" spans="4:7" ht="14.4" x14ac:dyDescent="0.3">
      <c r="D3898" s="193"/>
      <c r="E3898" s="234"/>
      <c r="F3898" s="234"/>
      <c r="G3898" s="193"/>
    </row>
    <row r="3899" spans="4:7" ht="14.4" x14ac:dyDescent="0.3">
      <c r="D3899" s="193"/>
      <c r="E3899" s="234"/>
      <c r="F3899" s="234"/>
      <c r="G3899" s="193"/>
    </row>
    <row r="3900" spans="4:7" ht="14.4" x14ac:dyDescent="0.3">
      <c r="D3900" s="193"/>
      <c r="E3900" s="234"/>
      <c r="F3900" s="234"/>
      <c r="G3900" s="193"/>
    </row>
    <row r="3901" spans="4:7" ht="14.4" x14ac:dyDescent="0.3">
      <c r="D3901" s="193"/>
      <c r="E3901" s="234"/>
      <c r="F3901" s="234"/>
      <c r="G3901" s="193"/>
    </row>
    <row r="3902" spans="4:7" ht="14.4" x14ac:dyDescent="0.3">
      <c r="D3902" s="193"/>
      <c r="E3902" s="234"/>
      <c r="F3902" s="234"/>
      <c r="G3902" s="193"/>
    </row>
    <row r="3903" spans="4:7" ht="14.4" x14ac:dyDescent="0.3">
      <c r="D3903" s="193"/>
      <c r="E3903" s="234"/>
      <c r="F3903" s="234"/>
      <c r="G3903" s="193"/>
    </row>
    <row r="3904" spans="4:7" ht="14.4" x14ac:dyDescent="0.3">
      <c r="D3904" s="193"/>
      <c r="E3904" s="234"/>
      <c r="F3904" s="234"/>
      <c r="G3904" s="193"/>
    </row>
    <row r="3905" spans="4:7" ht="14.4" x14ac:dyDescent="0.3">
      <c r="D3905" s="193"/>
      <c r="E3905" s="234"/>
      <c r="F3905" s="234"/>
      <c r="G3905" s="193"/>
    </row>
    <row r="3906" spans="4:7" ht="14.4" x14ac:dyDescent="0.3">
      <c r="D3906" s="193"/>
      <c r="E3906" s="234"/>
      <c r="F3906" s="234"/>
      <c r="G3906" s="193"/>
    </row>
    <row r="3907" spans="4:7" ht="14.4" x14ac:dyDescent="0.3">
      <c r="D3907" s="193"/>
      <c r="E3907" s="234"/>
      <c r="F3907" s="234"/>
      <c r="G3907" s="193"/>
    </row>
    <row r="3908" spans="4:7" ht="14.4" x14ac:dyDescent="0.3">
      <c r="D3908" s="193"/>
      <c r="E3908" s="234"/>
      <c r="F3908" s="234"/>
      <c r="G3908" s="193"/>
    </row>
    <row r="3909" spans="4:7" ht="14.4" x14ac:dyDescent="0.3">
      <c r="D3909" s="193"/>
      <c r="E3909" s="234"/>
      <c r="F3909" s="234"/>
      <c r="G3909" s="193"/>
    </row>
    <row r="3910" spans="4:7" ht="14.4" x14ac:dyDescent="0.3">
      <c r="D3910" s="193"/>
      <c r="E3910" s="234"/>
      <c r="F3910" s="234"/>
      <c r="G3910" s="193"/>
    </row>
    <row r="3911" spans="4:7" ht="14.4" x14ac:dyDescent="0.3">
      <c r="D3911" s="193"/>
      <c r="E3911" s="234"/>
      <c r="F3911" s="234"/>
      <c r="G3911" s="193"/>
    </row>
    <row r="3912" spans="4:7" ht="14.4" x14ac:dyDescent="0.3">
      <c r="D3912" s="193"/>
      <c r="E3912" s="234"/>
      <c r="F3912" s="234"/>
      <c r="G3912" s="193"/>
    </row>
    <row r="3913" spans="4:7" ht="14.4" x14ac:dyDescent="0.3">
      <c r="D3913" s="193"/>
      <c r="E3913" s="234"/>
      <c r="F3913" s="234"/>
      <c r="G3913" s="193"/>
    </row>
    <row r="3914" spans="4:7" ht="14.4" x14ac:dyDescent="0.3">
      <c r="D3914" s="193"/>
      <c r="E3914" s="234"/>
      <c r="F3914" s="234"/>
      <c r="G3914" s="193"/>
    </row>
    <row r="3915" spans="4:7" ht="14.4" x14ac:dyDescent="0.3">
      <c r="D3915" s="193"/>
      <c r="E3915" s="234"/>
      <c r="F3915" s="234"/>
      <c r="G3915" s="193"/>
    </row>
    <row r="3916" spans="4:7" ht="14.4" x14ac:dyDescent="0.3">
      <c r="D3916" s="193"/>
      <c r="E3916" s="234"/>
      <c r="F3916" s="234"/>
      <c r="G3916" s="193"/>
    </row>
    <row r="3917" spans="4:7" ht="14.4" x14ac:dyDescent="0.3">
      <c r="D3917" s="193"/>
      <c r="E3917" s="234"/>
      <c r="F3917" s="234"/>
      <c r="G3917" s="193"/>
    </row>
    <row r="3918" spans="4:7" ht="14.4" x14ac:dyDescent="0.3">
      <c r="D3918" s="193"/>
      <c r="E3918" s="234"/>
      <c r="F3918" s="234"/>
      <c r="G3918" s="193"/>
    </row>
    <row r="3919" spans="4:7" ht="14.4" x14ac:dyDescent="0.3">
      <c r="D3919" s="193"/>
      <c r="E3919" s="234"/>
      <c r="F3919" s="234"/>
      <c r="G3919" s="193"/>
    </row>
    <row r="3920" spans="4:7" ht="14.4" x14ac:dyDescent="0.3">
      <c r="D3920" s="193"/>
      <c r="E3920" s="234"/>
      <c r="F3920" s="234"/>
      <c r="G3920" s="193"/>
    </row>
    <row r="3921" spans="4:7" ht="14.4" x14ac:dyDescent="0.3">
      <c r="D3921" s="193"/>
      <c r="E3921" s="234"/>
      <c r="F3921" s="234"/>
      <c r="G3921" s="193"/>
    </row>
    <row r="3922" spans="4:7" ht="14.4" x14ac:dyDescent="0.3">
      <c r="D3922" s="193"/>
      <c r="E3922" s="234"/>
      <c r="F3922" s="234"/>
      <c r="G3922" s="193"/>
    </row>
    <row r="3923" spans="4:7" ht="14.4" x14ac:dyDescent="0.3">
      <c r="D3923" s="193"/>
      <c r="E3923" s="234"/>
      <c r="F3923" s="234"/>
      <c r="G3923" s="193"/>
    </row>
    <row r="3924" spans="4:7" ht="14.4" x14ac:dyDescent="0.3">
      <c r="D3924" s="193"/>
      <c r="E3924" s="234"/>
      <c r="F3924" s="234"/>
      <c r="G3924" s="193"/>
    </row>
    <row r="3925" spans="4:7" ht="14.4" x14ac:dyDescent="0.3">
      <c r="D3925" s="193"/>
      <c r="E3925" s="234"/>
      <c r="F3925" s="234"/>
      <c r="G3925" s="193"/>
    </row>
    <row r="3926" spans="4:7" ht="14.4" x14ac:dyDescent="0.3">
      <c r="D3926" s="193"/>
      <c r="E3926" s="234"/>
      <c r="F3926" s="234"/>
      <c r="G3926" s="193"/>
    </row>
    <row r="3927" spans="4:7" ht="14.4" x14ac:dyDescent="0.3">
      <c r="D3927" s="193"/>
      <c r="E3927" s="234"/>
      <c r="F3927" s="234"/>
      <c r="G3927" s="193"/>
    </row>
    <row r="3928" spans="4:7" ht="14.4" x14ac:dyDescent="0.3">
      <c r="D3928" s="193"/>
      <c r="E3928" s="234"/>
      <c r="F3928" s="234"/>
      <c r="G3928" s="193"/>
    </row>
    <row r="3929" spans="4:7" ht="14.4" x14ac:dyDescent="0.3">
      <c r="D3929" s="193"/>
      <c r="E3929" s="234"/>
      <c r="F3929" s="234"/>
      <c r="G3929" s="193"/>
    </row>
    <row r="3930" spans="4:7" ht="14.4" x14ac:dyDescent="0.3">
      <c r="D3930" s="193"/>
      <c r="E3930" s="234"/>
      <c r="F3930" s="234"/>
      <c r="G3930" s="193"/>
    </row>
    <row r="3931" spans="4:7" ht="14.4" x14ac:dyDescent="0.3">
      <c r="D3931" s="193"/>
      <c r="E3931" s="234"/>
      <c r="F3931" s="234"/>
      <c r="G3931" s="193"/>
    </row>
    <row r="3932" spans="4:7" ht="14.4" x14ac:dyDescent="0.3">
      <c r="D3932" s="193"/>
      <c r="E3932" s="234"/>
      <c r="F3932" s="234"/>
      <c r="G3932" s="193"/>
    </row>
    <row r="3933" spans="4:7" ht="14.4" x14ac:dyDescent="0.3">
      <c r="D3933" s="193"/>
      <c r="E3933" s="234"/>
      <c r="F3933" s="234"/>
      <c r="G3933" s="193"/>
    </row>
    <row r="3934" spans="4:7" ht="14.4" x14ac:dyDescent="0.3">
      <c r="D3934" s="193"/>
      <c r="E3934" s="234"/>
      <c r="F3934" s="234"/>
      <c r="G3934" s="193"/>
    </row>
    <row r="3935" spans="4:7" ht="14.4" x14ac:dyDescent="0.3">
      <c r="D3935" s="193"/>
      <c r="E3935" s="234"/>
      <c r="F3935" s="234"/>
      <c r="G3935" s="193"/>
    </row>
    <row r="3936" spans="4:7" ht="14.4" x14ac:dyDescent="0.3">
      <c r="D3936" s="193"/>
      <c r="E3936" s="234"/>
      <c r="F3936" s="234"/>
      <c r="G3936" s="193"/>
    </row>
    <row r="3937" spans="4:7" ht="14.4" x14ac:dyDescent="0.3">
      <c r="D3937" s="193"/>
      <c r="E3937" s="234"/>
      <c r="F3937" s="234"/>
      <c r="G3937" s="193"/>
    </row>
    <row r="3938" spans="4:7" ht="14.4" x14ac:dyDescent="0.3">
      <c r="D3938" s="193"/>
      <c r="E3938" s="234"/>
      <c r="F3938" s="234"/>
      <c r="G3938" s="193"/>
    </row>
    <row r="3939" spans="4:7" ht="14.4" x14ac:dyDescent="0.3">
      <c r="D3939" s="193"/>
      <c r="E3939" s="234"/>
      <c r="F3939" s="234"/>
      <c r="G3939" s="193"/>
    </row>
    <row r="3940" spans="4:7" ht="14.4" x14ac:dyDescent="0.3">
      <c r="D3940" s="193"/>
      <c r="E3940" s="234"/>
      <c r="F3940" s="234"/>
      <c r="G3940" s="193"/>
    </row>
    <row r="3941" spans="4:7" ht="14.4" x14ac:dyDescent="0.3">
      <c r="D3941" s="193"/>
      <c r="E3941" s="234"/>
      <c r="F3941" s="234"/>
      <c r="G3941" s="193"/>
    </row>
    <row r="3942" spans="4:7" ht="14.4" x14ac:dyDescent="0.3">
      <c r="D3942" s="193"/>
      <c r="E3942" s="234"/>
      <c r="F3942" s="234"/>
      <c r="G3942" s="193"/>
    </row>
    <row r="3943" spans="4:7" ht="14.4" x14ac:dyDescent="0.3">
      <c r="D3943" s="193"/>
      <c r="E3943" s="234"/>
      <c r="F3943" s="234"/>
      <c r="G3943" s="193"/>
    </row>
    <row r="3944" spans="4:7" ht="14.4" x14ac:dyDescent="0.3">
      <c r="D3944" s="193"/>
      <c r="E3944" s="234"/>
      <c r="F3944" s="234"/>
      <c r="G3944" s="193"/>
    </row>
    <row r="3945" spans="4:7" ht="14.4" x14ac:dyDescent="0.3">
      <c r="D3945" s="193"/>
      <c r="E3945" s="234"/>
      <c r="F3945" s="234"/>
      <c r="G3945" s="193"/>
    </row>
    <row r="3946" spans="4:7" ht="14.4" x14ac:dyDescent="0.3">
      <c r="D3946" s="193"/>
      <c r="E3946" s="234"/>
      <c r="F3946" s="234"/>
      <c r="G3946" s="193"/>
    </row>
    <row r="3947" spans="4:7" ht="14.4" x14ac:dyDescent="0.3">
      <c r="D3947" s="193"/>
      <c r="E3947" s="234"/>
      <c r="F3947" s="234"/>
      <c r="G3947" s="193"/>
    </row>
    <row r="3948" spans="4:7" ht="14.4" x14ac:dyDescent="0.3">
      <c r="D3948" s="193"/>
      <c r="E3948" s="234"/>
      <c r="F3948" s="234"/>
      <c r="G3948" s="193"/>
    </row>
    <row r="3949" spans="4:7" ht="14.4" x14ac:dyDescent="0.3">
      <c r="D3949" s="193"/>
      <c r="E3949" s="234"/>
      <c r="F3949" s="234"/>
      <c r="G3949" s="193"/>
    </row>
    <row r="3950" spans="4:7" ht="14.4" x14ac:dyDescent="0.3">
      <c r="D3950" s="193"/>
      <c r="E3950" s="234"/>
      <c r="F3950" s="234"/>
      <c r="G3950" s="193"/>
    </row>
    <row r="3951" spans="4:7" ht="14.4" x14ac:dyDescent="0.3">
      <c r="D3951" s="193"/>
      <c r="E3951" s="234"/>
      <c r="F3951" s="234"/>
      <c r="G3951" s="193"/>
    </row>
    <row r="3952" spans="4:7" ht="14.4" x14ac:dyDescent="0.3">
      <c r="D3952" s="193"/>
      <c r="E3952" s="234"/>
      <c r="F3952" s="234"/>
      <c r="G3952" s="193"/>
    </row>
    <row r="3953" spans="4:7" ht="14.4" x14ac:dyDescent="0.3">
      <c r="D3953" s="193"/>
      <c r="E3953" s="234"/>
      <c r="F3953" s="234"/>
      <c r="G3953" s="193"/>
    </row>
    <row r="3954" spans="4:7" ht="14.4" x14ac:dyDescent="0.3">
      <c r="D3954" s="193"/>
      <c r="E3954" s="234"/>
      <c r="F3954" s="234"/>
      <c r="G3954" s="193"/>
    </row>
    <row r="3955" spans="4:7" ht="14.4" x14ac:dyDescent="0.3">
      <c r="D3955" s="193"/>
      <c r="E3955" s="234"/>
      <c r="F3955" s="234"/>
      <c r="G3955" s="193"/>
    </row>
    <row r="3956" spans="4:7" ht="14.4" x14ac:dyDescent="0.3">
      <c r="D3956" s="193"/>
      <c r="E3956" s="234"/>
      <c r="F3956" s="234"/>
      <c r="G3956" s="193"/>
    </row>
    <row r="3957" spans="4:7" ht="14.4" x14ac:dyDescent="0.3">
      <c r="D3957" s="193"/>
      <c r="E3957" s="234"/>
      <c r="F3957" s="234"/>
      <c r="G3957" s="193"/>
    </row>
    <row r="3958" spans="4:7" ht="14.4" x14ac:dyDescent="0.3">
      <c r="D3958" s="193"/>
      <c r="E3958" s="234"/>
      <c r="F3958" s="234"/>
      <c r="G3958" s="193"/>
    </row>
    <row r="3959" spans="4:7" ht="14.4" x14ac:dyDescent="0.3">
      <c r="D3959" s="193"/>
      <c r="E3959" s="234"/>
      <c r="F3959" s="234"/>
      <c r="G3959" s="193"/>
    </row>
    <row r="3960" spans="4:7" ht="14.4" x14ac:dyDescent="0.3">
      <c r="D3960" s="193"/>
      <c r="E3960" s="234"/>
      <c r="F3960" s="234"/>
      <c r="G3960" s="193"/>
    </row>
    <row r="3961" spans="4:7" ht="14.4" x14ac:dyDescent="0.3">
      <c r="D3961" s="193"/>
      <c r="E3961" s="234"/>
      <c r="F3961" s="234"/>
      <c r="G3961" s="193"/>
    </row>
    <row r="3962" spans="4:7" ht="14.4" x14ac:dyDescent="0.3">
      <c r="D3962" s="193"/>
      <c r="E3962" s="234"/>
      <c r="F3962" s="234"/>
      <c r="G3962" s="193"/>
    </row>
    <row r="3963" spans="4:7" ht="14.4" x14ac:dyDescent="0.3">
      <c r="D3963" s="193"/>
      <c r="E3963" s="234"/>
      <c r="F3963" s="234"/>
      <c r="G3963" s="193"/>
    </row>
    <row r="3964" spans="4:7" ht="14.4" x14ac:dyDescent="0.3">
      <c r="D3964" s="193"/>
      <c r="E3964" s="234"/>
      <c r="F3964" s="234"/>
      <c r="G3964" s="193"/>
    </row>
    <row r="3965" spans="4:7" ht="14.4" x14ac:dyDescent="0.3">
      <c r="D3965" s="193"/>
      <c r="E3965" s="234"/>
      <c r="F3965" s="234"/>
      <c r="G3965" s="193"/>
    </row>
    <row r="3966" spans="4:7" ht="14.4" x14ac:dyDescent="0.3">
      <c r="D3966" s="193"/>
      <c r="E3966" s="234"/>
      <c r="F3966" s="234"/>
      <c r="G3966" s="193"/>
    </row>
    <row r="3967" spans="4:7" ht="14.4" x14ac:dyDescent="0.3">
      <c r="D3967" s="193"/>
      <c r="E3967" s="234"/>
      <c r="F3967" s="234"/>
      <c r="G3967" s="193"/>
    </row>
    <row r="3968" spans="4:7" ht="14.4" x14ac:dyDescent="0.3">
      <c r="D3968" s="193"/>
      <c r="E3968" s="234"/>
      <c r="F3968" s="234"/>
      <c r="G3968" s="193"/>
    </row>
    <row r="3969" spans="4:7" ht="14.4" x14ac:dyDescent="0.3">
      <c r="D3969" s="193"/>
      <c r="E3969" s="234"/>
      <c r="F3969" s="234"/>
      <c r="G3969" s="193"/>
    </row>
    <row r="3970" spans="4:7" ht="14.4" x14ac:dyDescent="0.3">
      <c r="D3970" s="193"/>
      <c r="E3970" s="234"/>
      <c r="F3970" s="234"/>
      <c r="G3970" s="193"/>
    </row>
    <row r="3971" spans="4:7" ht="14.4" x14ac:dyDescent="0.3">
      <c r="D3971" s="193"/>
      <c r="E3971" s="234"/>
      <c r="F3971" s="234"/>
      <c r="G3971" s="193"/>
    </row>
    <row r="3972" spans="4:7" ht="14.4" x14ac:dyDescent="0.3">
      <c r="D3972" s="193"/>
      <c r="E3972" s="234"/>
      <c r="F3972" s="234"/>
      <c r="G3972" s="193"/>
    </row>
    <row r="3973" spans="4:7" ht="14.4" x14ac:dyDescent="0.3">
      <c r="D3973" s="193"/>
      <c r="E3973" s="234"/>
      <c r="F3973" s="234"/>
      <c r="G3973" s="193"/>
    </row>
    <row r="3974" spans="4:7" ht="14.4" x14ac:dyDescent="0.3">
      <c r="D3974" s="193"/>
      <c r="E3974" s="234"/>
      <c r="F3974" s="234"/>
      <c r="G3974" s="193"/>
    </row>
    <row r="3975" spans="4:7" ht="14.4" x14ac:dyDescent="0.3">
      <c r="D3975" s="193"/>
      <c r="E3975" s="234"/>
      <c r="F3975" s="234"/>
      <c r="G3975" s="193"/>
    </row>
    <row r="3976" spans="4:7" ht="14.4" x14ac:dyDescent="0.3">
      <c r="D3976" s="193"/>
      <c r="E3976" s="234"/>
      <c r="F3976" s="234"/>
      <c r="G3976" s="193"/>
    </row>
    <row r="3977" spans="4:7" ht="14.4" x14ac:dyDescent="0.3">
      <c r="D3977" s="193"/>
      <c r="E3977" s="234"/>
      <c r="F3977" s="234"/>
      <c r="G3977" s="193"/>
    </row>
    <row r="3978" spans="4:7" ht="14.4" x14ac:dyDescent="0.3">
      <c r="D3978" s="193"/>
      <c r="E3978" s="234"/>
      <c r="F3978" s="234"/>
      <c r="G3978" s="193"/>
    </row>
    <row r="3979" spans="4:7" ht="14.4" x14ac:dyDescent="0.3">
      <c r="D3979" s="193"/>
      <c r="E3979" s="234"/>
      <c r="F3979" s="234"/>
      <c r="G3979" s="193"/>
    </row>
    <row r="3980" spans="4:7" ht="14.4" x14ac:dyDescent="0.3">
      <c r="D3980" s="193"/>
      <c r="E3980" s="234"/>
      <c r="F3980" s="234"/>
      <c r="G3980" s="193"/>
    </row>
    <row r="3981" spans="4:7" ht="14.4" x14ac:dyDescent="0.3">
      <c r="D3981" s="193"/>
      <c r="E3981" s="234"/>
      <c r="F3981" s="234"/>
      <c r="G3981" s="193"/>
    </row>
    <row r="3982" spans="4:7" ht="14.4" x14ac:dyDescent="0.3">
      <c r="D3982" s="193"/>
      <c r="E3982" s="234"/>
      <c r="F3982" s="234"/>
      <c r="G3982" s="193"/>
    </row>
    <row r="3983" spans="4:7" ht="14.4" x14ac:dyDescent="0.3">
      <c r="D3983" s="193"/>
      <c r="E3983" s="234"/>
      <c r="F3983" s="234"/>
      <c r="G3983" s="193"/>
    </row>
    <row r="3984" spans="4:7" ht="14.4" x14ac:dyDescent="0.3">
      <c r="D3984" s="193"/>
      <c r="E3984" s="234"/>
      <c r="F3984" s="234"/>
      <c r="G3984" s="193"/>
    </row>
    <row r="3985" spans="4:7" ht="14.4" x14ac:dyDescent="0.3">
      <c r="D3985" s="193"/>
      <c r="E3985" s="234"/>
      <c r="F3985" s="234"/>
      <c r="G3985" s="193"/>
    </row>
    <row r="3986" spans="4:7" ht="14.4" x14ac:dyDescent="0.3">
      <c r="D3986" s="193"/>
      <c r="E3986" s="234"/>
      <c r="F3986" s="234"/>
      <c r="G3986" s="193"/>
    </row>
    <row r="3987" spans="4:7" ht="14.4" x14ac:dyDescent="0.3">
      <c r="D3987" s="193"/>
      <c r="E3987" s="234"/>
      <c r="F3987" s="234"/>
      <c r="G3987" s="193"/>
    </row>
    <row r="3988" spans="4:7" ht="14.4" x14ac:dyDescent="0.3">
      <c r="D3988" s="193"/>
      <c r="E3988" s="234"/>
      <c r="F3988" s="234"/>
      <c r="G3988" s="193"/>
    </row>
    <row r="3989" spans="4:7" ht="14.4" x14ac:dyDescent="0.3">
      <c r="D3989" s="193"/>
      <c r="E3989" s="234"/>
      <c r="F3989" s="234"/>
      <c r="G3989" s="193"/>
    </row>
    <row r="3990" spans="4:7" ht="14.4" x14ac:dyDescent="0.3">
      <c r="D3990" s="193"/>
      <c r="E3990" s="234"/>
      <c r="F3990" s="234"/>
      <c r="G3990" s="193"/>
    </row>
    <row r="3991" spans="4:7" ht="14.4" x14ac:dyDescent="0.3">
      <c r="D3991" s="193"/>
      <c r="E3991" s="234"/>
      <c r="F3991" s="234"/>
      <c r="G3991" s="193"/>
    </row>
    <row r="3992" spans="4:7" ht="14.4" x14ac:dyDescent="0.3">
      <c r="D3992" s="193"/>
      <c r="E3992" s="234"/>
      <c r="F3992" s="234"/>
      <c r="G3992" s="193"/>
    </row>
    <row r="3993" spans="4:7" ht="14.4" x14ac:dyDescent="0.3">
      <c r="D3993" s="193"/>
      <c r="E3993" s="234"/>
      <c r="F3993" s="234"/>
      <c r="G3993" s="193"/>
    </row>
    <row r="3994" spans="4:7" ht="14.4" x14ac:dyDescent="0.3">
      <c r="D3994" s="193"/>
      <c r="E3994" s="234"/>
      <c r="F3994" s="234"/>
      <c r="G3994" s="193"/>
    </row>
    <row r="3995" spans="4:7" ht="14.4" x14ac:dyDescent="0.3">
      <c r="D3995" s="193"/>
      <c r="E3995" s="234"/>
      <c r="F3995" s="234"/>
      <c r="G3995" s="193"/>
    </row>
    <row r="3996" spans="4:7" ht="14.4" x14ac:dyDescent="0.3">
      <c r="D3996" s="193"/>
      <c r="E3996" s="234"/>
      <c r="F3996" s="234"/>
      <c r="G3996" s="193"/>
    </row>
    <row r="3997" spans="4:7" ht="14.4" x14ac:dyDescent="0.3">
      <c r="D3997" s="193"/>
      <c r="E3997" s="234"/>
      <c r="F3997" s="234"/>
      <c r="G3997" s="193"/>
    </row>
    <row r="3998" spans="4:7" ht="14.4" x14ac:dyDescent="0.3">
      <c r="D3998" s="193"/>
      <c r="E3998" s="234"/>
      <c r="F3998" s="234"/>
      <c r="G3998" s="193"/>
    </row>
    <row r="3999" spans="4:7" ht="14.4" x14ac:dyDescent="0.3">
      <c r="D3999" s="193"/>
      <c r="E3999" s="234"/>
      <c r="F3999" s="234"/>
      <c r="G3999" s="193"/>
    </row>
    <row r="4000" spans="4:7" ht="14.4" x14ac:dyDescent="0.3">
      <c r="D4000" s="193"/>
      <c r="E4000" s="234"/>
      <c r="F4000" s="234"/>
      <c r="G4000" s="193"/>
    </row>
    <row r="4001" spans="4:7" ht="14.4" x14ac:dyDescent="0.3">
      <c r="D4001" s="193"/>
      <c r="E4001" s="234"/>
      <c r="F4001" s="234"/>
      <c r="G4001" s="193"/>
    </row>
    <row r="4002" spans="4:7" ht="14.4" x14ac:dyDescent="0.3">
      <c r="D4002" s="193"/>
      <c r="E4002" s="234"/>
      <c r="F4002" s="234"/>
      <c r="G4002" s="193"/>
    </row>
    <row r="4003" spans="4:7" ht="14.4" x14ac:dyDescent="0.3">
      <c r="D4003" s="193"/>
      <c r="E4003" s="234"/>
      <c r="F4003" s="234"/>
      <c r="G4003" s="193"/>
    </row>
    <row r="4004" spans="4:7" ht="14.4" x14ac:dyDescent="0.3">
      <c r="D4004" s="193"/>
      <c r="E4004" s="234"/>
      <c r="F4004" s="234"/>
      <c r="G4004" s="193"/>
    </row>
    <row r="4005" spans="4:7" ht="14.4" x14ac:dyDescent="0.3">
      <c r="D4005" s="193"/>
      <c r="E4005" s="234"/>
      <c r="F4005" s="234"/>
      <c r="G4005" s="193"/>
    </row>
    <row r="4006" spans="4:7" ht="14.4" x14ac:dyDescent="0.3">
      <c r="D4006" s="193"/>
      <c r="E4006" s="234"/>
      <c r="F4006" s="234"/>
      <c r="G4006" s="193"/>
    </row>
    <row r="4007" spans="4:7" ht="14.4" x14ac:dyDescent="0.3">
      <c r="D4007" s="193"/>
      <c r="E4007" s="234"/>
      <c r="F4007" s="234"/>
      <c r="G4007" s="193"/>
    </row>
    <row r="4008" spans="4:7" ht="14.4" x14ac:dyDescent="0.3">
      <c r="D4008" s="193"/>
      <c r="E4008" s="234"/>
      <c r="F4008" s="234"/>
      <c r="G4008" s="193"/>
    </row>
    <row r="4009" spans="4:7" ht="14.4" x14ac:dyDescent="0.3">
      <c r="D4009" s="193"/>
      <c r="E4009" s="234"/>
      <c r="F4009" s="234"/>
      <c r="G4009" s="193"/>
    </row>
    <row r="4010" spans="4:7" ht="14.4" x14ac:dyDescent="0.3">
      <c r="D4010" s="193"/>
      <c r="E4010" s="234"/>
      <c r="F4010" s="234"/>
      <c r="G4010" s="193"/>
    </row>
    <row r="4011" spans="4:7" ht="14.4" x14ac:dyDescent="0.3">
      <c r="D4011" s="193"/>
      <c r="E4011" s="234"/>
      <c r="F4011" s="234"/>
      <c r="G4011" s="193"/>
    </row>
    <row r="4012" spans="4:7" ht="14.4" x14ac:dyDescent="0.3">
      <c r="D4012" s="193"/>
      <c r="E4012" s="234"/>
      <c r="F4012" s="234"/>
      <c r="G4012" s="193"/>
    </row>
    <row r="4013" spans="4:7" ht="14.4" x14ac:dyDescent="0.3">
      <c r="D4013" s="193"/>
      <c r="E4013" s="234"/>
      <c r="F4013" s="234"/>
      <c r="G4013" s="193"/>
    </row>
    <row r="4014" spans="4:7" ht="14.4" x14ac:dyDescent="0.3">
      <c r="D4014" s="193"/>
      <c r="E4014" s="234"/>
      <c r="F4014" s="234"/>
      <c r="G4014" s="193"/>
    </row>
    <row r="4015" spans="4:7" ht="14.4" x14ac:dyDescent="0.3">
      <c r="D4015" s="193"/>
      <c r="E4015" s="234"/>
      <c r="F4015" s="234"/>
      <c r="G4015" s="193"/>
    </row>
    <row r="4016" spans="4:7" ht="14.4" x14ac:dyDescent="0.3">
      <c r="D4016" s="193"/>
      <c r="E4016" s="234"/>
      <c r="F4016" s="234"/>
      <c r="G4016" s="193"/>
    </row>
    <row r="4017" spans="4:7" ht="14.4" x14ac:dyDescent="0.3">
      <c r="D4017" s="193"/>
      <c r="E4017" s="234"/>
      <c r="F4017" s="234"/>
      <c r="G4017" s="193"/>
    </row>
    <row r="4018" spans="4:7" ht="14.4" x14ac:dyDescent="0.3">
      <c r="D4018" s="193"/>
      <c r="E4018" s="234"/>
      <c r="F4018" s="234"/>
      <c r="G4018" s="193"/>
    </row>
    <row r="4019" spans="4:7" ht="14.4" x14ac:dyDescent="0.3">
      <c r="D4019" s="193"/>
      <c r="E4019" s="234"/>
      <c r="F4019" s="234"/>
      <c r="G4019" s="193"/>
    </row>
    <row r="4020" spans="4:7" ht="14.4" x14ac:dyDescent="0.3">
      <c r="D4020" s="193"/>
      <c r="E4020" s="234"/>
      <c r="F4020" s="234"/>
      <c r="G4020" s="193"/>
    </row>
    <row r="4021" spans="4:7" ht="14.4" x14ac:dyDescent="0.3">
      <c r="D4021" s="193"/>
      <c r="E4021" s="234"/>
      <c r="F4021" s="234"/>
      <c r="G4021" s="193"/>
    </row>
    <row r="4022" spans="4:7" ht="14.4" x14ac:dyDescent="0.3">
      <c r="D4022" s="193"/>
      <c r="E4022" s="234"/>
      <c r="F4022" s="234"/>
      <c r="G4022" s="193"/>
    </row>
    <row r="4023" spans="4:7" ht="14.4" x14ac:dyDescent="0.3">
      <c r="D4023" s="193"/>
      <c r="E4023" s="234"/>
      <c r="F4023" s="234"/>
      <c r="G4023" s="193"/>
    </row>
    <row r="4024" spans="4:7" ht="14.4" x14ac:dyDescent="0.3">
      <c r="D4024" s="193"/>
      <c r="E4024" s="234"/>
      <c r="F4024" s="234"/>
      <c r="G4024" s="193"/>
    </row>
    <row r="4025" spans="4:7" ht="14.4" x14ac:dyDescent="0.3">
      <c r="D4025" s="193"/>
      <c r="E4025" s="234"/>
      <c r="F4025" s="234"/>
      <c r="G4025" s="193"/>
    </row>
    <row r="4026" spans="4:7" ht="14.4" x14ac:dyDescent="0.3">
      <c r="D4026" s="193"/>
      <c r="E4026" s="234"/>
      <c r="F4026" s="234"/>
      <c r="G4026" s="193"/>
    </row>
    <row r="4027" spans="4:7" ht="14.4" x14ac:dyDescent="0.3">
      <c r="D4027" s="193"/>
      <c r="E4027" s="234"/>
      <c r="F4027" s="234"/>
      <c r="G4027" s="193"/>
    </row>
    <row r="4028" spans="4:7" ht="14.4" x14ac:dyDescent="0.3">
      <c r="D4028" s="193"/>
      <c r="E4028" s="234"/>
      <c r="F4028" s="234"/>
      <c r="G4028" s="193"/>
    </row>
    <row r="4029" spans="4:7" ht="14.4" x14ac:dyDescent="0.3">
      <c r="D4029" s="193"/>
      <c r="E4029" s="234"/>
      <c r="F4029" s="234"/>
      <c r="G4029" s="193"/>
    </row>
    <row r="4030" spans="4:7" ht="14.4" x14ac:dyDescent="0.3">
      <c r="D4030" s="193"/>
      <c r="E4030" s="234"/>
      <c r="F4030" s="234"/>
      <c r="G4030" s="193"/>
    </row>
    <row r="4031" spans="4:7" ht="14.4" x14ac:dyDescent="0.3">
      <c r="D4031" s="193"/>
      <c r="E4031" s="234"/>
      <c r="F4031" s="234"/>
      <c r="G4031" s="193"/>
    </row>
    <row r="4032" spans="4:7" ht="14.4" x14ac:dyDescent="0.3">
      <c r="D4032" s="193"/>
      <c r="E4032" s="234"/>
      <c r="F4032" s="234"/>
      <c r="G4032" s="193"/>
    </row>
    <row r="4033" spans="4:7" ht="14.4" x14ac:dyDescent="0.3">
      <c r="D4033" s="193"/>
      <c r="E4033" s="234"/>
      <c r="F4033" s="234"/>
      <c r="G4033" s="193"/>
    </row>
    <row r="4034" spans="4:7" ht="14.4" x14ac:dyDescent="0.3">
      <c r="D4034" s="193"/>
      <c r="E4034" s="234"/>
      <c r="F4034" s="234"/>
      <c r="G4034" s="193"/>
    </row>
    <row r="4035" spans="4:7" ht="14.4" x14ac:dyDescent="0.3">
      <c r="D4035" s="193"/>
      <c r="E4035" s="234"/>
      <c r="F4035" s="234"/>
      <c r="G4035" s="193"/>
    </row>
    <row r="4036" spans="4:7" ht="14.4" x14ac:dyDescent="0.3">
      <c r="D4036" s="193"/>
      <c r="E4036" s="234"/>
      <c r="F4036" s="234"/>
      <c r="G4036" s="193"/>
    </row>
    <row r="4037" spans="4:7" ht="14.4" x14ac:dyDescent="0.3">
      <c r="D4037" s="193"/>
      <c r="E4037" s="234"/>
      <c r="F4037" s="234"/>
      <c r="G4037" s="193"/>
    </row>
    <row r="4038" spans="4:7" ht="14.4" x14ac:dyDescent="0.3">
      <c r="D4038" s="193"/>
      <c r="E4038" s="234"/>
      <c r="F4038" s="234"/>
      <c r="G4038" s="193"/>
    </row>
    <row r="4039" spans="4:7" ht="14.4" x14ac:dyDescent="0.3">
      <c r="D4039" s="193"/>
      <c r="E4039" s="234"/>
      <c r="F4039" s="234"/>
      <c r="G4039" s="193"/>
    </row>
    <row r="4040" spans="4:7" ht="14.4" x14ac:dyDescent="0.3">
      <c r="D4040" s="193"/>
      <c r="E4040" s="234"/>
      <c r="F4040" s="234"/>
      <c r="G4040" s="193"/>
    </row>
    <row r="4041" spans="4:7" ht="14.4" x14ac:dyDescent="0.3">
      <c r="D4041" s="193"/>
      <c r="E4041" s="234"/>
      <c r="F4041" s="234"/>
      <c r="G4041" s="193"/>
    </row>
    <row r="4042" spans="4:7" ht="14.4" x14ac:dyDescent="0.3">
      <c r="D4042" s="193"/>
      <c r="E4042" s="234"/>
      <c r="F4042" s="234"/>
      <c r="G4042" s="193"/>
    </row>
    <row r="4043" spans="4:7" ht="14.4" x14ac:dyDescent="0.3">
      <c r="D4043" s="193"/>
      <c r="E4043" s="234"/>
      <c r="F4043" s="234"/>
      <c r="G4043" s="193"/>
    </row>
    <row r="4044" spans="4:7" ht="14.4" x14ac:dyDescent="0.3">
      <c r="D4044" s="193"/>
      <c r="E4044" s="234"/>
      <c r="F4044" s="234"/>
      <c r="G4044" s="193"/>
    </row>
    <row r="4045" spans="4:7" ht="14.4" x14ac:dyDescent="0.3">
      <c r="D4045" s="193"/>
      <c r="E4045" s="234"/>
      <c r="F4045" s="234"/>
      <c r="G4045" s="193"/>
    </row>
    <row r="4046" spans="4:7" ht="14.4" x14ac:dyDescent="0.3">
      <c r="D4046" s="193"/>
      <c r="E4046" s="234"/>
      <c r="F4046" s="234"/>
      <c r="G4046" s="193"/>
    </row>
    <row r="4047" spans="4:7" ht="14.4" x14ac:dyDescent="0.3">
      <c r="D4047" s="193"/>
      <c r="E4047" s="234"/>
      <c r="F4047" s="234"/>
      <c r="G4047" s="193"/>
    </row>
    <row r="4048" spans="4:7" ht="14.4" x14ac:dyDescent="0.3">
      <c r="D4048" s="193"/>
      <c r="E4048" s="234"/>
      <c r="F4048" s="234"/>
      <c r="G4048" s="193"/>
    </row>
    <row r="4049" spans="4:7" ht="14.4" x14ac:dyDescent="0.3">
      <c r="D4049" s="193"/>
      <c r="E4049" s="234"/>
      <c r="F4049" s="234"/>
      <c r="G4049" s="193"/>
    </row>
    <row r="4050" spans="4:7" ht="14.4" x14ac:dyDescent="0.3">
      <c r="D4050" s="193"/>
      <c r="E4050" s="234"/>
      <c r="F4050" s="234"/>
      <c r="G4050" s="193"/>
    </row>
    <row r="4051" spans="4:7" ht="14.4" x14ac:dyDescent="0.3">
      <c r="D4051" s="193"/>
      <c r="E4051" s="234"/>
      <c r="F4051" s="234"/>
      <c r="G4051" s="193"/>
    </row>
    <row r="4052" spans="4:7" ht="14.4" x14ac:dyDescent="0.3">
      <c r="D4052" s="193"/>
      <c r="E4052" s="234"/>
      <c r="F4052" s="234"/>
      <c r="G4052" s="193"/>
    </row>
    <row r="4053" spans="4:7" ht="14.4" x14ac:dyDescent="0.3">
      <c r="D4053" s="193"/>
      <c r="E4053" s="234"/>
      <c r="F4053" s="234"/>
      <c r="G4053" s="193"/>
    </row>
    <row r="4054" spans="4:7" ht="14.4" x14ac:dyDescent="0.3">
      <c r="D4054" s="193"/>
      <c r="E4054" s="234"/>
      <c r="F4054" s="234"/>
      <c r="G4054" s="193"/>
    </row>
    <row r="4055" spans="4:7" ht="14.4" x14ac:dyDescent="0.3">
      <c r="D4055" s="193"/>
      <c r="E4055" s="234"/>
      <c r="F4055" s="234"/>
      <c r="G4055" s="193"/>
    </row>
    <row r="4056" spans="4:7" ht="14.4" x14ac:dyDescent="0.3">
      <c r="D4056" s="193"/>
      <c r="E4056" s="234"/>
      <c r="F4056" s="234"/>
      <c r="G4056" s="193"/>
    </row>
    <row r="4057" spans="4:7" ht="14.4" x14ac:dyDescent="0.3">
      <c r="D4057" s="193"/>
      <c r="E4057" s="234"/>
      <c r="F4057" s="234"/>
      <c r="G4057" s="193"/>
    </row>
    <row r="4058" spans="4:7" ht="14.4" x14ac:dyDescent="0.3">
      <c r="D4058" s="193"/>
      <c r="E4058" s="234"/>
      <c r="F4058" s="234"/>
      <c r="G4058" s="193"/>
    </row>
    <row r="4059" spans="4:7" ht="14.4" x14ac:dyDescent="0.3">
      <c r="D4059" s="193"/>
      <c r="E4059" s="234"/>
      <c r="F4059" s="234"/>
      <c r="G4059" s="193"/>
    </row>
    <row r="4060" spans="4:7" ht="14.4" x14ac:dyDescent="0.3">
      <c r="D4060" s="193"/>
      <c r="E4060" s="234"/>
      <c r="F4060" s="234"/>
      <c r="G4060" s="193"/>
    </row>
    <row r="4061" spans="4:7" ht="14.4" x14ac:dyDescent="0.3">
      <c r="D4061" s="193"/>
      <c r="E4061" s="234"/>
      <c r="F4061" s="234"/>
      <c r="G4061" s="193"/>
    </row>
    <row r="4062" spans="4:7" ht="14.4" x14ac:dyDescent="0.3">
      <c r="D4062" s="193"/>
      <c r="E4062" s="234"/>
      <c r="F4062" s="234"/>
      <c r="G4062" s="193"/>
    </row>
    <row r="4063" spans="4:7" ht="14.4" x14ac:dyDescent="0.3">
      <c r="D4063" s="193"/>
      <c r="E4063" s="234"/>
      <c r="F4063" s="234"/>
      <c r="G4063" s="193"/>
    </row>
    <row r="4064" spans="4:7" ht="14.4" x14ac:dyDescent="0.3">
      <c r="D4064" s="193"/>
      <c r="E4064" s="234"/>
      <c r="F4064" s="234"/>
      <c r="G4064" s="193"/>
    </row>
    <row r="4065" spans="4:7" ht="14.4" x14ac:dyDescent="0.3">
      <c r="D4065" s="193"/>
      <c r="E4065" s="234"/>
      <c r="F4065" s="234"/>
      <c r="G4065" s="193"/>
    </row>
    <row r="4066" spans="4:7" ht="14.4" x14ac:dyDescent="0.3">
      <c r="D4066" s="193"/>
      <c r="E4066" s="234"/>
      <c r="F4066" s="234"/>
      <c r="G4066" s="193"/>
    </row>
    <row r="4067" spans="4:7" ht="14.4" x14ac:dyDescent="0.3">
      <c r="D4067" s="193"/>
      <c r="E4067" s="234"/>
      <c r="F4067" s="234"/>
      <c r="G4067" s="193"/>
    </row>
    <row r="4068" spans="4:7" ht="14.4" x14ac:dyDescent="0.3">
      <c r="D4068" s="193"/>
      <c r="E4068" s="234"/>
      <c r="F4068" s="234"/>
      <c r="G4068" s="193"/>
    </row>
    <row r="4069" spans="4:7" ht="14.4" x14ac:dyDescent="0.3">
      <c r="D4069" s="193"/>
      <c r="E4069" s="234"/>
      <c r="F4069" s="234"/>
      <c r="G4069" s="193"/>
    </row>
    <row r="4070" spans="4:7" ht="14.4" x14ac:dyDescent="0.3">
      <c r="D4070" s="193"/>
      <c r="E4070" s="234"/>
      <c r="F4070" s="234"/>
      <c r="G4070" s="193"/>
    </row>
    <row r="4071" spans="4:7" ht="14.4" x14ac:dyDescent="0.3">
      <c r="D4071" s="193"/>
      <c r="E4071" s="234"/>
      <c r="F4071" s="234"/>
      <c r="G4071" s="193"/>
    </row>
    <row r="4072" spans="4:7" ht="14.4" x14ac:dyDescent="0.3">
      <c r="D4072" s="193"/>
      <c r="E4072" s="234"/>
      <c r="F4072" s="234"/>
      <c r="G4072" s="193"/>
    </row>
    <row r="4073" spans="4:7" ht="14.4" x14ac:dyDescent="0.3">
      <c r="D4073" s="193"/>
      <c r="E4073" s="234"/>
      <c r="F4073" s="234"/>
      <c r="G4073" s="193"/>
    </row>
    <row r="4074" spans="4:7" ht="14.4" x14ac:dyDescent="0.3">
      <c r="D4074" s="193"/>
      <c r="E4074" s="234"/>
      <c r="F4074" s="234"/>
      <c r="G4074" s="193"/>
    </row>
    <row r="4075" spans="4:7" ht="14.4" x14ac:dyDescent="0.3">
      <c r="D4075" s="193"/>
      <c r="E4075" s="234"/>
      <c r="F4075" s="234"/>
      <c r="G4075" s="193"/>
    </row>
    <row r="4076" spans="4:7" ht="14.4" x14ac:dyDescent="0.3">
      <c r="D4076" s="193"/>
      <c r="E4076" s="234"/>
      <c r="F4076" s="234"/>
      <c r="G4076" s="193"/>
    </row>
    <row r="4077" spans="4:7" ht="14.4" x14ac:dyDescent="0.3">
      <c r="D4077" s="193"/>
      <c r="E4077" s="234"/>
      <c r="F4077" s="234"/>
      <c r="G4077" s="193"/>
    </row>
    <row r="4078" spans="4:7" ht="14.4" x14ac:dyDescent="0.3">
      <c r="D4078" s="193"/>
      <c r="E4078" s="234"/>
      <c r="F4078" s="234"/>
      <c r="G4078" s="193"/>
    </row>
    <row r="4079" spans="4:7" ht="14.4" x14ac:dyDescent="0.3">
      <c r="D4079" s="193"/>
      <c r="E4079" s="234"/>
      <c r="F4079" s="234"/>
      <c r="G4079" s="193"/>
    </row>
    <row r="4080" spans="4:7" ht="14.4" x14ac:dyDescent="0.3">
      <c r="D4080" s="193"/>
      <c r="E4080" s="234"/>
      <c r="F4080" s="234"/>
      <c r="G4080" s="193"/>
    </row>
    <row r="4081" spans="4:7" ht="14.4" x14ac:dyDescent="0.3">
      <c r="D4081" s="193"/>
      <c r="E4081" s="234"/>
      <c r="F4081" s="234"/>
      <c r="G4081" s="193"/>
    </row>
    <row r="4082" spans="4:7" ht="14.4" x14ac:dyDescent="0.3">
      <c r="D4082" s="193"/>
      <c r="E4082" s="234"/>
      <c r="F4082" s="234"/>
      <c r="G4082" s="193"/>
    </row>
    <row r="4083" spans="4:7" ht="14.4" x14ac:dyDescent="0.3">
      <c r="D4083" s="193"/>
      <c r="E4083" s="234"/>
      <c r="F4083" s="234"/>
      <c r="G4083" s="193"/>
    </row>
    <row r="4084" spans="4:7" ht="14.4" x14ac:dyDescent="0.3">
      <c r="D4084" s="193"/>
      <c r="E4084" s="234"/>
      <c r="F4084" s="234"/>
      <c r="G4084" s="193"/>
    </row>
    <row r="4085" spans="4:7" ht="14.4" x14ac:dyDescent="0.3">
      <c r="D4085" s="193"/>
      <c r="E4085" s="234"/>
      <c r="F4085" s="234"/>
      <c r="G4085" s="193"/>
    </row>
    <row r="4086" spans="4:7" ht="14.4" x14ac:dyDescent="0.3">
      <c r="D4086" s="193"/>
      <c r="E4086" s="234"/>
      <c r="F4086" s="234"/>
      <c r="G4086" s="193"/>
    </row>
    <row r="4087" spans="4:7" ht="14.4" x14ac:dyDescent="0.3">
      <c r="D4087" s="193"/>
      <c r="E4087" s="234"/>
      <c r="F4087" s="234"/>
      <c r="G4087" s="193"/>
    </row>
    <row r="4088" spans="4:7" ht="14.4" x14ac:dyDescent="0.3">
      <c r="D4088" s="193"/>
      <c r="E4088" s="234"/>
      <c r="F4088" s="234"/>
      <c r="G4088" s="193"/>
    </row>
    <row r="4089" spans="4:7" ht="14.4" x14ac:dyDescent="0.3">
      <c r="D4089" s="193"/>
      <c r="E4089" s="234"/>
      <c r="F4089" s="234"/>
      <c r="G4089" s="193"/>
    </row>
    <row r="4090" spans="4:7" ht="14.4" x14ac:dyDescent="0.3">
      <c r="D4090" s="193"/>
      <c r="E4090" s="234"/>
      <c r="F4090" s="234"/>
      <c r="G4090" s="193"/>
    </row>
    <row r="4091" spans="4:7" ht="14.4" x14ac:dyDescent="0.3">
      <c r="D4091" s="193"/>
      <c r="E4091" s="234"/>
      <c r="F4091" s="234"/>
      <c r="G4091" s="193"/>
    </row>
    <row r="4092" spans="4:7" ht="14.4" x14ac:dyDescent="0.3">
      <c r="D4092" s="193"/>
      <c r="E4092" s="234"/>
      <c r="F4092" s="234"/>
      <c r="G4092" s="193"/>
    </row>
    <row r="4093" spans="4:7" ht="14.4" x14ac:dyDescent="0.3">
      <c r="D4093" s="193"/>
      <c r="E4093" s="234"/>
      <c r="F4093" s="234"/>
      <c r="G4093" s="193"/>
    </row>
    <row r="4094" spans="4:7" ht="14.4" x14ac:dyDescent="0.3">
      <c r="D4094" s="193"/>
      <c r="E4094" s="234"/>
      <c r="F4094" s="234"/>
      <c r="G4094" s="193"/>
    </row>
    <row r="4095" spans="4:7" ht="14.4" x14ac:dyDescent="0.3">
      <c r="D4095" s="193"/>
      <c r="E4095" s="234"/>
      <c r="F4095" s="234"/>
      <c r="G4095" s="193"/>
    </row>
    <row r="4096" spans="4:7" ht="14.4" x14ac:dyDescent="0.3">
      <c r="D4096" s="193"/>
      <c r="E4096" s="234"/>
      <c r="F4096" s="234"/>
      <c r="G4096" s="193"/>
    </row>
    <row r="4097" spans="4:7" ht="14.4" x14ac:dyDescent="0.3">
      <c r="D4097" s="193"/>
      <c r="E4097" s="234"/>
      <c r="F4097" s="234"/>
      <c r="G4097" s="193"/>
    </row>
    <row r="4098" spans="4:7" ht="14.4" x14ac:dyDescent="0.3">
      <c r="D4098" s="193"/>
      <c r="E4098" s="234"/>
      <c r="F4098" s="234"/>
      <c r="G4098" s="193"/>
    </row>
    <row r="4099" spans="4:7" ht="14.4" x14ac:dyDescent="0.3">
      <c r="D4099" s="193"/>
      <c r="E4099" s="234"/>
      <c r="F4099" s="234"/>
      <c r="G4099" s="193"/>
    </row>
    <row r="4100" spans="4:7" ht="14.4" x14ac:dyDescent="0.3">
      <c r="D4100" s="193"/>
      <c r="E4100" s="234"/>
      <c r="F4100" s="234"/>
      <c r="G4100" s="193"/>
    </row>
    <row r="4101" spans="4:7" ht="14.4" x14ac:dyDescent="0.3">
      <c r="D4101" s="193"/>
      <c r="E4101" s="234"/>
      <c r="F4101" s="234"/>
      <c r="G4101" s="193"/>
    </row>
    <row r="4102" spans="4:7" ht="14.4" x14ac:dyDescent="0.3">
      <c r="D4102" s="193"/>
      <c r="E4102" s="234"/>
      <c r="F4102" s="234"/>
      <c r="G4102" s="193"/>
    </row>
    <row r="4103" spans="4:7" ht="14.4" x14ac:dyDescent="0.3">
      <c r="D4103" s="193"/>
      <c r="E4103" s="234"/>
      <c r="F4103" s="234"/>
      <c r="G4103" s="193"/>
    </row>
    <row r="4104" spans="4:7" ht="14.4" x14ac:dyDescent="0.3">
      <c r="D4104" s="193"/>
      <c r="E4104" s="234"/>
      <c r="F4104" s="234"/>
      <c r="G4104" s="193"/>
    </row>
    <row r="4105" spans="4:7" ht="14.4" x14ac:dyDescent="0.3">
      <c r="D4105" s="193"/>
      <c r="E4105" s="234"/>
      <c r="F4105" s="234"/>
      <c r="G4105" s="193"/>
    </row>
    <row r="4106" spans="4:7" ht="14.4" x14ac:dyDescent="0.3">
      <c r="D4106" s="193"/>
      <c r="E4106" s="234"/>
      <c r="F4106" s="234"/>
      <c r="G4106" s="193"/>
    </row>
    <row r="4107" spans="4:7" ht="14.4" x14ac:dyDescent="0.3">
      <c r="D4107" s="193"/>
      <c r="E4107" s="234"/>
      <c r="F4107" s="234"/>
      <c r="G4107" s="193"/>
    </row>
    <row r="4108" spans="4:7" ht="14.4" x14ac:dyDescent="0.3">
      <c r="D4108" s="193"/>
      <c r="E4108" s="234"/>
      <c r="F4108" s="234"/>
      <c r="G4108" s="193"/>
    </row>
    <row r="4109" spans="4:7" ht="14.4" x14ac:dyDescent="0.3">
      <c r="D4109" s="193"/>
      <c r="E4109" s="234"/>
      <c r="F4109" s="234"/>
      <c r="G4109" s="193"/>
    </row>
    <row r="4110" spans="4:7" ht="14.4" x14ac:dyDescent="0.3">
      <c r="D4110" s="193"/>
      <c r="E4110" s="234"/>
      <c r="F4110" s="234"/>
      <c r="G4110" s="193"/>
    </row>
    <row r="4111" spans="4:7" ht="14.4" x14ac:dyDescent="0.3">
      <c r="D4111" s="193"/>
      <c r="E4111" s="234"/>
      <c r="F4111" s="234"/>
      <c r="G4111" s="193"/>
    </row>
    <row r="4112" spans="4:7" ht="14.4" x14ac:dyDescent="0.3">
      <c r="D4112" s="193"/>
      <c r="E4112" s="234"/>
      <c r="F4112" s="234"/>
      <c r="G4112" s="193"/>
    </row>
    <row r="4113" spans="4:7" ht="14.4" x14ac:dyDescent="0.3">
      <c r="D4113" s="193"/>
      <c r="E4113" s="234"/>
      <c r="F4113" s="234"/>
      <c r="G4113" s="193"/>
    </row>
    <row r="4114" spans="4:7" ht="14.4" x14ac:dyDescent="0.3">
      <c r="D4114" s="193"/>
      <c r="E4114" s="234"/>
      <c r="F4114" s="234"/>
      <c r="G4114" s="193"/>
    </row>
    <row r="4115" spans="4:7" ht="14.4" x14ac:dyDescent="0.3">
      <c r="D4115" s="193"/>
      <c r="E4115" s="234"/>
      <c r="F4115" s="234"/>
      <c r="G4115" s="193"/>
    </row>
    <row r="4116" spans="4:7" ht="14.4" x14ac:dyDescent="0.3">
      <c r="D4116" s="193"/>
      <c r="E4116" s="234"/>
      <c r="F4116" s="234"/>
      <c r="G4116" s="193"/>
    </row>
    <row r="4117" spans="4:7" ht="14.4" x14ac:dyDescent="0.3">
      <c r="D4117" s="193"/>
      <c r="E4117" s="234"/>
      <c r="F4117" s="234"/>
      <c r="G4117" s="193"/>
    </row>
    <row r="4118" spans="4:7" ht="14.4" x14ac:dyDescent="0.3">
      <c r="D4118" s="193"/>
      <c r="E4118" s="234"/>
      <c r="F4118" s="234"/>
      <c r="G4118" s="193"/>
    </row>
    <row r="4119" spans="4:7" ht="14.4" x14ac:dyDescent="0.3">
      <c r="D4119" s="193"/>
      <c r="E4119" s="234"/>
      <c r="F4119" s="234"/>
      <c r="G4119" s="193"/>
    </row>
    <row r="4120" spans="4:7" ht="14.4" x14ac:dyDescent="0.3">
      <c r="D4120" s="193"/>
      <c r="E4120" s="234"/>
      <c r="F4120" s="234"/>
      <c r="G4120" s="193"/>
    </row>
    <row r="4121" spans="4:7" ht="14.4" x14ac:dyDescent="0.3">
      <c r="D4121" s="193"/>
      <c r="E4121" s="234"/>
      <c r="F4121" s="234"/>
      <c r="G4121" s="193"/>
    </row>
    <row r="4122" spans="4:7" ht="14.4" x14ac:dyDescent="0.3">
      <c r="D4122" s="193"/>
      <c r="E4122" s="234"/>
      <c r="F4122" s="234"/>
      <c r="G4122" s="193"/>
    </row>
    <row r="4123" spans="4:7" ht="14.4" x14ac:dyDescent="0.3">
      <c r="D4123" s="193"/>
      <c r="E4123" s="234"/>
      <c r="F4123" s="234"/>
      <c r="G4123" s="193"/>
    </row>
    <row r="4124" spans="4:7" ht="14.4" x14ac:dyDescent="0.3">
      <c r="D4124" s="193"/>
      <c r="E4124" s="234"/>
      <c r="F4124" s="234"/>
      <c r="G4124" s="193"/>
    </row>
    <row r="4125" spans="4:7" ht="14.4" x14ac:dyDescent="0.3">
      <c r="D4125" s="193"/>
      <c r="E4125" s="234"/>
      <c r="F4125" s="234"/>
      <c r="G4125" s="193"/>
    </row>
    <row r="4126" spans="4:7" ht="14.4" x14ac:dyDescent="0.3">
      <c r="D4126" s="193"/>
      <c r="E4126" s="234"/>
      <c r="F4126" s="234"/>
      <c r="G4126" s="193"/>
    </row>
    <row r="4127" spans="4:7" ht="14.4" x14ac:dyDescent="0.3">
      <c r="D4127" s="193"/>
      <c r="E4127" s="234"/>
      <c r="F4127" s="234"/>
      <c r="G4127" s="193"/>
    </row>
    <row r="4128" spans="4:7" ht="14.4" x14ac:dyDescent="0.3">
      <c r="D4128" s="193"/>
      <c r="E4128" s="234"/>
      <c r="F4128" s="234"/>
      <c r="G4128" s="193"/>
    </row>
    <row r="4129" spans="4:7" ht="14.4" x14ac:dyDescent="0.3">
      <c r="D4129" s="193"/>
      <c r="E4129" s="234"/>
      <c r="F4129" s="234"/>
      <c r="G4129" s="193"/>
    </row>
    <row r="4130" spans="4:7" ht="14.4" x14ac:dyDescent="0.3">
      <c r="D4130" s="193"/>
      <c r="E4130" s="234"/>
      <c r="F4130" s="234"/>
      <c r="G4130" s="193"/>
    </row>
    <row r="4131" spans="4:7" ht="14.4" x14ac:dyDescent="0.3">
      <c r="D4131" s="193"/>
      <c r="E4131" s="234"/>
      <c r="F4131" s="234"/>
      <c r="G4131" s="193"/>
    </row>
    <row r="4132" spans="4:7" ht="14.4" x14ac:dyDescent="0.3">
      <c r="D4132" s="193"/>
      <c r="E4132" s="234"/>
      <c r="F4132" s="234"/>
      <c r="G4132" s="193"/>
    </row>
    <row r="4133" spans="4:7" ht="14.4" x14ac:dyDescent="0.3">
      <c r="D4133" s="193"/>
      <c r="E4133" s="234"/>
      <c r="F4133" s="234"/>
      <c r="G4133" s="193"/>
    </row>
    <row r="4134" spans="4:7" ht="14.4" x14ac:dyDescent="0.3">
      <c r="D4134" s="193"/>
      <c r="E4134" s="234"/>
      <c r="F4134" s="234"/>
      <c r="G4134" s="193"/>
    </row>
    <row r="4135" spans="4:7" ht="14.4" x14ac:dyDescent="0.3">
      <c r="D4135" s="193"/>
      <c r="E4135" s="234"/>
      <c r="F4135" s="234"/>
      <c r="G4135" s="193"/>
    </row>
    <row r="4136" spans="4:7" ht="14.4" x14ac:dyDescent="0.3">
      <c r="D4136" s="193"/>
      <c r="E4136" s="234"/>
      <c r="F4136" s="234"/>
      <c r="G4136" s="193"/>
    </row>
    <row r="4137" spans="4:7" ht="14.4" x14ac:dyDescent="0.3">
      <c r="D4137" s="193"/>
      <c r="E4137" s="234"/>
      <c r="F4137" s="234"/>
      <c r="G4137" s="193"/>
    </row>
    <row r="4138" spans="4:7" ht="14.4" x14ac:dyDescent="0.3">
      <c r="D4138" s="193"/>
      <c r="E4138" s="234"/>
      <c r="F4138" s="234"/>
      <c r="G4138" s="193"/>
    </row>
    <row r="4139" spans="4:7" ht="14.4" x14ac:dyDescent="0.3">
      <c r="D4139" s="193"/>
      <c r="E4139" s="234"/>
      <c r="F4139" s="234"/>
      <c r="G4139" s="193"/>
    </row>
    <row r="4140" spans="4:7" ht="14.4" x14ac:dyDescent="0.3">
      <c r="D4140" s="193"/>
      <c r="E4140" s="234"/>
      <c r="F4140" s="234"/>
      <c r="G4140" s="193"/>
    </row>
    <row r="4141" spans="4:7" ht="14.4" x14ac:dyDescent="0.3">
      <c r="D4141" s="193"/>
      <c r="E4141" s="234"/>
      <c r="F4141" s="234"/>
      <c r="G4141" s="193"/>
    </row>
    <row r="4142" spans="4:7" ht="14.4" x14ac:dyDescent="0.3">
      <c r="D4142" s="193"/>
      <c r="E4142" s="234"/>
      <c r="F4142" s="234"/>
      <c r="G4142" s="193"/>
    </row>
    <row r="4143" spans="4:7" ht="14.4" x14ac:dyDescent="0.3">
      <c r="D4143" s="193"/>
      <c r="E4143" s="234"/>
      <c r="F4143" s="234"/>
      <c r="G4143" s="193"/>
    </row>
    <row r="4144" spans="4:7" ht="14.4" x14ac:dyDescent="0.3">
      <c r="D4144" s="193"/>
      <c r="E4144" s="234"/>
      <c r="F4144" s="234"/>
      <c r="G4144" s="193"/>
    </row>
    <row r="4145" spans="4:7" ht="14.4" x14ac:dyDescent="0.3">
      <c r="D4145" s="193"/>
      <c r="E4145" s="234"/>
      <c r="F4145" s="234"/>
      <c r="G4145" s="193"/>
    </row>
    <row r="4146" spans="4:7" ht="14.4" x14ac:dyDescent="0.3">
      <c r="D4146" s="193"/>
      <c r="E4146" s="234"/>
      <c r="F4146" s="234"/>
      <c r="G4146" s="193"/>
    </row>
    <row r="4147" spans="4:7" ht="14.4" x14ac:dyDescent="0.3">
      <c r="D4147" s="193"/>
      <c r="E4147" s="234"/>
      <c r="F4147" s="234"/>
      <c r="G4147" s="193"/>
    </row>
    <row r="4148" spans="4:7" ht="14.4" x14ac:dyDescent="0.3">
      <c r="D4148" s="193"/>
      <c r="E4148" s="234"/>
      <c r="F4148" s="234"/>
      <c r="G4148" s="193"/>
    </row>
    <row r="4149" spans="4:7" ht="14.4" x14ac:dyDescent="0.3">
      <c r="D4149" s="193"/>
      <c r="E4149" s="234"/>
      <c r="F4149" s="234"/>
      <c r="G4149" s="193"/>
    </row>
    <row r="4150" spans="4:7" ht="14.4" x14ac:dyDescent="0.3">
      <c r="D4150" s="193"/>
      <c r="E4150" s="234"/>
      <c r="F4150" s="234"/>
      <c r="G4150" s="193"/>
    </row>
    <row r="4151" spans="4:7" ht="14.4" x14ac:dyDescent="0.3">
      <c r="D4151" s="193"/>
      <c r="E4151" s="234"/>
      <c r="F4151" s="234"/>
      <c r="G4151" s="193"/>
    </row>
    <row r="4152" spans="4:7" ht="14.4" x14ac:dyDescent="0.3">
      <c r="D4152" s="193"/>
      <c r="E4152" s="234"/>
      <c r="F4152" s="234"/>
      <c r="G4152" s="193"/>
    </row>
    <row r="4153" spans="4:7" ht="14.4" x14ac:dyDescent="0.3">
      <c r="D4153" s="193"/>
      <c r="E4153" s="234"/>
      <c r="F4153" s="234"/>
      <c r="G4153" s="193"/>
    </row>
    <row r="4154" spans="4:7" ht="14.4" x14ac:dyDescent="0.3">
      <c r="D4154" s="193"/>
      <c r="E4154" s="234"/>
      <c r="F4154" s="234"/>
      <c r="G4154" s="193"/>
    </row>
    <row r="4155" spans="4:7" ht="14.4" x14ac:dyDescent="0.3">
      <c r="D4155" s="193"/>
      <c r="E4155" s="234"/>
      <c r="F4155" s="234"/>
      <c r="G4155" s="193"/>
    </row>
    <row r="4156" spans="4:7" ht="14.4" x14ac:dyDescent="0.3">
      <c r="D4156" s="193"/>
      <c r="E4156" s="234"/>
      <c r="F4156" s="234"/>
      <c r="G4156" s="193"/>
    </row>
    <row r="4157" spans="4:7" ht="14.4" x14ac:dyDescent="0.3">
      <c r="D4157" s="193"/>
      <c r="E4157" s="234"/>
      <c r="F4157" s="234"/>
      <c r="G4157" s="193"/>
    </row>
    <row r="4158" spans="4:7" ht="14.4" x14ac:dyDescent="0.3">
      <c r="D4158" s="193"/>
      <c r="E4158" s="234"/>
      <c r="F4158" s="234"/>
      <c r="G4158" s="193"/>
    </row>
    <row r="4159" spans="4:7" ht="14.4" x14ac:dyDescent="0.3">
      <c r="D4159" s="193"/>
      <c r="E4159" s="234"/>
      <c r="F4159" s="234"/>
      <c r="G4159" s="193"/>
    </row>
    <row r="4160" spans="4:7" ht="14.4" x14ac:dyDescent="0.3">
      <c r="D4160" s="193"/>
      <c r="E4160" s="234"/>
      <c r="F4160" s="234"/>
      <c r="G4160" s="193"/>
    </row>
    <row r="4161" spans="4:7" ht="14.4" x14ac:dyDescent="0.3">
      <c r="D4161" s="193"/>
      <c r="E4161" s="234"/>
      <c r="F4161" s="234"/>
      <c r="G4161" s="193"/>
    </row>
    <row r="4162" spans="4:7" ht="14.4" x14ac:dyDescent="0.3">
      <c r="D4162" s="193"/>
      <c r="E4162" s="234"/>
      <c r="F4162" s="234"/>
      <c r="G4162" s="193"/>
    </row>
    <row r="4163" spans="4:7" ht="14.4" x14ac:dyDescent="0.3">
      <c r="D4163" s="193"/>
      <c r="E4163" s="234"/>
      <c r="F4163" s="234"/>
      <c r="G4163" s="193"/>
    </row>
    <row r="4164" spans="4:7" ht="14.4" x14ac:dyDescent="0.3">
      <c r="D4164" s="193"/>
      <c r="E4164" s="234"/>
      <c r="F4164" s="234"/>
      <c r="G4164" s="193"/>
    </row>
    <row r="4165" spans="4:7" ht="14.4" x14ac:dyDescent="0.3">
      <c r="D4165" s="193"/>
      <c r="E4165" s="234"/>
      <c r="F4165" s="234"/>
      <c r="G4165" s="193"/>
    </row>
    <row r="4166" spans="4:7" ht="14.4" x14ac:dyDescent="0.3">
      <c r="D4166" s="193"/>
      <c r="E4166" s="234"/>
      <c r="F4166" s="234"/>
      <c r="G4166" s="193"/>
    </row>
    <row r="4167" spans="4:7" ht="14.4" x14ac:dyDescent="0.3">
      <c r="D4167" s="193"/>
      <c r="E4167" s="234"/>
      <c r="F4167" s="234"/>
      <c r="G4167" s="193"/>
    </row>
    <row r="4168" spans="4:7" ht="14.4" x14ac:dyDescent="0.3">
      <c r="D4168" s="193"/>
      <c r="E4168" s="234"/>
      <c r="F4168" s="234"/>
      <c r="G4168" s="193"/>
    </row>
    <row r="4169" spans="4:7" ht="14.4" x14ac:dyDescent="0.3">
      <c r="D4169" s="193"/>
      <c r="E4169" s="234"/>
      <c r="F4169" s="234"/>
      <c r="G4169" s="193"/>
    </row>
    <row r="4170" spans="4:7" ht="14.4" x14ac:dyDescent="0.3">
      <c r="D4170" s="193"/>
      <c r="E4170" s="234"/>
      <c r="F4170" s="234"/>
      <c r="G4170" s="193"/>
    </row>
    <row r="4171" spans="4:7" ht="14.4" x14ac:dyDescent="0.3">
      <c r="D4171" s="193"/>
      <c r="E4171" s="234"/>
      <c r="F4171" s="234"/>
      <c r="G4171" s="193"/>
    </row>
    <row r="4172" spans="4:7" ht="14.4" x14ac:dyDescent="0.3">
      <c r="D4172" s="193"/>
      <c r="E4172" s="234"/>
      <c r="F4172" s="234"/>
      <c r="G4172" s="193"/>
    </row>
    <row r="4173" spans="4:7" ht="14.4" x14ac:dyDescent="0.3">
      <c r="D4173" s="193"/>
      <c r="E4173" s="234"/>
      <c r="F4173" s="234"/>
      <c r="G4173" s="193"/>
    </row>
    <row r="4174" spans="4:7" ht="14.4" x14ac:dyDescent="0.3">
      <c r="D4174" s="193"/>
      <c r="E4174" s="234"/>
      <c r="F4174" s="234"/>
      <c r="G4174" s="193"/>
    </row>
    <row r="4175" spans="4:7" ht="14.4" x14ac:dyDescent="0.3">
      <c r="D4175" s="193"/>
      <c r="E4175" s="234"/>
      <c r="F4175" s="234"/>
      <c r="G4175" s="193"/>
    </row>
    <row r="4176" spans="4:7" ht="14.4" x14ac:dyDescent="0.3">
      <c r="D4176" s="193"/>
      <c r="E4176" s="234"/>
      <c r="F4176" s="234"/>
      <c r="G4176" s="193"/>
    </row>
    <row r="4177" spans="4:7" ht="14.4" x14ac:dyDescent="0.3">
      <c r="D4177" s="193"/>
      <c r="E4177" s="234"/>
      <c r="F4177" s="234"/>
      <c r="G4177" s="193"/>
    </row>
    <row r="4178" spans="4:7" ht="14.4" x14ac:dyDescent="0.3">
      <c r="D4178" s="193"/>
      <c r="E4178" s="234"/>
      <c r="F4178" s="234"/>
      <c r="G4178" s="193"/>
    </row>
    <row r="4179" spans="4:7" ht="14.4" x14ac:dyDescent="0.3">
      <c r="D4179" s="193"/>
      <c r="E4179" s="234"/>
      <c r="F4179" s="234"/>
      <c r="G4179" s="193"/>
    </row>
    <row r="4180" spans="4:7" ht="14.4" x14ac:dyDescent="0.3">
      <c r="D4180" s="193"/>
      <c r="E4180" s="234"/>
      <c r="F4180" s="234"/>
      <c r="G4180" s="193"/>
    </row>
    <row r="4181" spans="4:7" ht="14.4" x14ac:dyDescent="0.3">
      <c r="D4181" s="193"/>
      <c r="E4181" s="234"/>
      <c r="F4181" s="234"/>
      <c r="G4181" s="193"/>
    </row>
    <row r="4182" spans="4:7" ht="14.4" x14ac:dyDescent="0.3">
      <c r="D4182" s="193"/>
      <c r="E4182" s="234"/>
      <c r="F4182" s="234"/>
      <c r="G4182" s="193"/>
    </row>
    <row r="4183" spans="4:7" ht="14.4" x14ac:dyDescent="0.3">
      <c r="D4183" s="193"/>
      <c r="E4183" s="234"/>
      <c r="F4183" s="234"/>
      <c r="G4183" s="193"/>
    </row>
    <row r="4184" spans="4:7" ht="14.4" x14ac:dyDescent="0.3">
      <c r="D4184" s="193"/>
      <c r="E4184" s="234"/>
      <c r="F4184" s="234"/>
      <c r="G4184" s="193"/>
    </row>
    <row r="4185" spans="4:7" ht="14.4" x14ac:dyDescent="0.3">
      <c r="D4185" s="193"/>
      <c r="E4185" s="234"/>
      <c r="F4185" s="234"/>
      <c r="G4185" s="193"/>
    </row>
    <row r="4186" spans="4:7" ht="14.4" x14ac:dyDescent="0.3">
      <c r="D4186" s="193"/>
      <c r="E4186" s="234"/>
      <c r="F4186" s="234"/>
      <c r="G4186" s="193"/>
    </row>
    <row r="4187" spans="4:7" ht="14.4" x14ac:dyDescent="0.3">
      <c r="D4187" s="193"/>
      <c r="E4187" s="234"/>
      <c r="F4187" s="234"/>
      <c r="G4187" s="193"/>
    </row>
    <row r="4188" spans="4:7" ht="14.4" x14ac:dyDescent="0.3">
      <c r="D4188" s="193"/>
      <c r="E4188" s="234"/>
      <c r="F4188" s="234"/>
      <c r="G4188" s="193"/>
    </row>
    <row r="4189" spans="4:7" ht="14.4" x14ac:dyDescent="0.3">
      <c r="D4189" s="193"/>
      <c r="E4189" s="234"/>
      <c r="F4189" s="234"/>
      <c r="G4189" s="193"/>
    </row>
    <row r="4190" spans="4:7" ht="14.4" x14ac:dyDescent="0.3">
      <c r="D4190" s="193"/>
      <c r="E4190" s="234"/>
      <c r="F4190" s="234"/>
      <c r="G4190" s="193"/>
    </row>
    <row r="4191" spans="4:7" ht="14.4" x14ac:dyDescent="0.3">
      <c r="D4191" s="193"/>
      <c r="E4191" s="234"/>
      <c r="F4191" s="234"/>
      <c r="G4191" s="193"/>
    </row>
    <row r="4192" spans="4:7" ht="14.4" x14ac:dyDescent="0.3">
      <c r="D4192" s="193"/>
      <c r="E4192" s="234"/>
      <c r="F4192" s="234"/>
      <c r="G4192" s="193"/>
    </row>
    <row r="4193" spans="4:7" ht="14.4" x14ac:dyDescent="0.3">
      <c r="D4193" s="193"/>
      <c r="E4193" s="234"/>
      <c r="F4193" s="234"/>
      <c r="G4193" s="193"/>
    </row>
    <row r="4194" spans="4:7" ht="14.4" x14ac:dyDescent="0.3">
      <c r="D4194" s="193"/>
      <c r="E4194" s="234"/>
      <c r="F4194" s="234"/>
      <c r="G4194" s="193"/>
    </row>
    <row r="4195" spans="4:7" ht="14.4" x14ac:dyDescent="0.3">
      <c r="D4195" s="193"/>
      <c r="E4195" s="234"/>
      <c r="F4195" s="234"/>
      <c r="G4195" s="193"/>
    </row>
    <row r="4196" spans="4:7" ht="14.4" x14ac:dyDescent="0.3">
      <c r="D4196" s="193"/>
      <c r="E4196" s="234"/>
      <c r="F4196" s="234"/>
      <c r="G4196" s="193"/>
    </row>
    <row r="4197" spans="4:7" ht="14.4" x14ac:dyDescent="0.3">
      <c r="D4197" s="193"/>
      <c r="E4197" s="234"/>
      <c r="F4197" s="234"/>
      <c r="G4197" s="193"/>
    </row>
    <row r="4198" spans="4:7" ht="14.4" x14ac:dyDescent="0.3">
      <c r="D4198" s="193"/>
      <c r="E4198" s="234"/>
      <c r="F4198" s="234"/>
      <c r="G4198" s="193"/>
    </row>
    <row r="4199" spans="4:7" ht="14.4" x14ac:dyDescent="0.3">
      <c r="D4199" s="193"/>
      <c r="E4199" s="234"/>
      <c r="F4199" s="234"/>
      <c r="G4199" s="193"/>
    </row>
    <row r="4200" spans="4:7" ht="14.4" x14ac:dyDescent="0.3">
      <c r="D4200" s="193"/>
      <c r="E4200" s="234"/>
      <c r="F4200" s="234"/>
      <c r="G4200" s="193"/>
    </row>
    <row r="4201" spans="4:7" ht="14.4" x14ac:dyDescent="0.3">
      <c r="D4201" s="193"/>
      <c r="E4201" s="234"/>
      <c r="F4201" s="234"/>
      <c r="G4201" s="193"/>
    </row>
    <row r="4202" spans="4:7" ht="14.4" x14ac:dyDescent="0.3">
      <c r="D4202" s="193"/>
      <c r="E4202" s="234"/>
      <c r="F4202" s="234"/>
      <c r="G4202" s="193"/>
    </row>
    <row r="4203" spans="4:7" ht="14.4" x14ac:dyDescent="0.3">
      <c r="D4203" s="193"/>
      <c r="E4203" s="234"/>
      <c r="F4203" s="234"/>
      <c r="G4203" s="193"/>
    </row>
    <row r="4204" spans="4:7" ht="14.4" x14ac:dyDescent="0.3">
      <c r="D4204" s="193"/>
      <c r="E4204" s="234"/>
      <c r="F4204" s="234"/>
      <c r="G4204" s="193"/>
    </row>
    <row r="4205" spans="4:7" ht="14.4" x14ac:dyDescent="0.3">
      <c r="D4205" s="193"/>
      <c r="E4205" s="234"/>
      <c r="F4205" s="234"/>
      <c r="G4205" s="193"/>
    </row>
    <row r="4206" spans="4:7" ht="14.4" x14ac:dyDescent="0.3">
      <c r="D4206" s="193"/>
      <c r="E4206" s="234"/>
      <c r="F4206" s="234"/>
      <c r="G4206" s="193"/>
    </row>
    <row r="4207" spans="4:7" ht="14.4" x14ac:dyDescent="0.3">
      <c r="D4207" s="193"/>
      <c r="E4207" s="234"/>
      <c r="F4207" s="234"/>
      <c r="G4207" s="193"/>
    </row>
    <row r="4208" spans="4:7" ht="14.4" x14ac:dyDescent="0.3">
      <c r="D4208" s="193"/>
      <c r="E4208" s="234"/>
      <c r="F4208" s="234"/>
      <c r="G4208" s="193"/>
    </row>
    <row r="4209" spans="4:7" ht="14.4" x14ac:dyDescent="0.3">
      <c r="D4209" s="193"/>
      <c r="E4209" s="234"/>
      <c r="F4209" s="234"/>
      <c r="G4209" s="193"/>
    </row>
    <row r="4210" spans="4:7" ht="14.4" x14ac:dyDescent="0.3">
      <c r="D4210" s="193"/>
      <c r="E4210" s="234"/>
      <c r="F4210" s="234"/>
      <c r="G4210" s="193"/>
    </row>
    <row r="4211" spans="4:7" ht="14.4" x14ac:dyDescent="0.3">
      <c r="D4211" s="193"/>
      <c r="E4211" s="234"/>
      <c r="F4211" s="234"/>
      <c r="G4211" s="193"/>
    </row>
    <row r="4212" spans="4:7" ht="14.4" x14ac:dyDescent="0.3">
      <c r="D4212" s="193"/>
      <c r="E4212" s="234"/>
      <c r="F4212" s="234"/>
      <c r="G4212" s="193"/>
    </row>
    <row r="4213" spans="4:7" ht="14.4" x14ac:dyDescent="0.3">
      <c r="D4213" s="193"/>
      <c r="E4213" s="234"/>
      <c r="F4213" s="234"/>
      <c r="G4213" s="193"/>
    </row>
    <row r="4214" spans="4:7" ht="14.4" x14ac:dyDescent="0.3">
      <c r="D4214" s="193"/>
      <c r="E4214" s="234"/>
      <c r="F4214" s="234"/>
      <c r="G4214" s="193"/>
    </row>
    <row r="4215" spans="4:7" ht="14.4" x14ac:dyDescent="0.3">
      <c r="D4215" s="193"/>
      <c r="E4215" s="234"/>
      <c r="F4215" s="234"/>
      <c r="G4215" s="193"/>
    </row>
    <row r="4216" spans="4:7" ht="14.4" x14ac:dyDescent="0.3">
      <c r="D4216" s="193"/>
      <c r="E4216" s="234"/>
      <c r="F4216" s="234"/>
      <c r="G4216" s="193"/>
    </row>
    <row r="4217" spans="4:7" ht="14.4" x14ac:dyDescent="0.3">
      <c r="D4217" s="193"/>
      <c r="E4217" s="234"/>
      <c r="F4217" s="234"/>
      <c r="G4217" s="193"/>
    </row>
    <row r="4218" spans="4:7" ht="14.4" x14ac:dyDescent="0.3">
      <c r="D4218" s="193"/>
      <c r="E4218" s="234"/>
      <c r="F4218" s="234"/>
      <c r="G4218" s="193"/>
    </row>
    <row r="4219" spans="4:7" ht="14.4" x14ac:dyDescent="0.3">
      <c r="D4219" s="193"/>
      <c r="E4219" s="234"/>
      <c r="F4219" s="234"/>
      <c r="G4219" s="193"/>
    </row>
    <row r="4220" spans="4:7" ht="14.4" x14ac:dyDescent="0.3">
      <c r="D4220" s="193"/>
      <c r="E4220" s="234"/>
      <c r="F4220" s="234"/>
      <c r="G4220" s="193"/>
    </row>
    <row r="4221" spans="4:7" ht="14.4" x14ac:dyDescent="0.3">
      <c r="D4221" s="193"/>
      <c r="E4221" s="234"/>
      <c r="F4221" s="234"/>
      <c r="G4221" s="193"/>
    </row>
    <row r="4222" spans="4:7" ht="14.4" x14ac:dyDescent="0.3">
      <c r="D4222" s="193"/>
      <c r="E4222" s="234"/>
      <c r="F4222" s="234"/>
      <c r="G4222" s="193"/>
    </row>
    <row r="4223" spans="4:7" ht="14.4" x14ac:dyDescent="0.3">
      <c r="D4223" s="193"/>
      <c r="E4223" s="234"/>
      <c r="F4223" s="234"/>
      <c r="G4223" s="193"/>
    </row>
    <row r="4224" spans="4:7" ht="14.4" x14ac:dyDescent="0.3">
      <c r="D4224" s="193"/>
      <c r="E4224" s="234"/>
      <c r="F4224" s="234"/>
      <c r="G4224" s="193"/>
    </row>
    <row r="4225" spans="4:7" ht="14.4" x14ac:dyDescent="0.3">
      <c r="D4225" s="193"/>
      <c r="E4225" s="234"/>
      <c r="F4225" s="234"/>
      <c r="G4225" s="193"/>
    </row>
    <row r="4226" spans="4:7" ht="14.4" x14ac:dyDescent="0.3">
      <c r="D4226" s="193"/>
      <c r="E4226" s="234"/>
      <c r="F4226" s="234"/>
      <c r="G4226" s="193"/>
    </row>
    <row r="4227" spans="4:7" ht="14.4" x14ac:dyDescent="0.3">
      <c r="D4227" s="193"/>
      <c r="E4227" s="234"/>
      <c r="F4227" s="234"/>
      <c r="G4227" s="193"/>
    </row>
    <row r="4228" spans="4:7" ht="14.4" x14ac:dyDescent="0.3">
      <c r="D4228" s="193"/>
      <c r="E4228" s="234"/>
      <c r="F4228" s="234"/>
      <c r="G4228" s="193"/>
    </row>
    <row r="4229" spans="4:7" ht="14.4" x14ac:dyDescent="0.3">
      <c r="D4229" s="193"/>
      <c r="E4229" s="234"/>
      <c r="F4229" s="234"/>
      <c r="G4229" s="193"/>
    </row>
    <row r="4230" spans="4:7" ht="14.4" x14ac:dyDescent="0.3">
      <c r="D4230" s="193"/>
      <c r="E4230" s="234"/>
      <c r="F4230" s="234"/>
      <c r="G4230" s="193"/>
    </row>
    <row r="4231" spans="4:7" ht="14.4" x14ac:dyDescent="0.3">
      <c r="D4231" s="193"/>
      <c r="E4231" s="234"/>
      <c r="F4231" s="234"/>
      <c r="G4231" s="193"/>
    </row>
    <row r="4232" spans="4:7" ht="14.4" x14ac:dyDescent="0.3">
      <c r="D4232" s="193"/>
      <c r="E4232" s="234"/>
      <c r="F4232" s="234"/>
      <c r="G4232" s="193"/>
    </row>
    <row r="4233" spans="4:7" ht="14.4" x14ac:dyDescent="0.3">
      <c r="D4233" s="193"/>
      <c r="E4233" s="234"/>
      <c r="F4233" s="234"/>
      <c r="G4233" s="193"/>
    </row>
    <row r="4234" spans="4:7" ht="14.4" x14ac:dyDescent="0.3">
      <c r="D4234" s="193"/>
      <c r="E4234" s="234"/>
      <c r="F4234" s="234"/>
      <c r="G4234" s="193"/>
    </row>
    <row r="4235" spans="4:7" ht="14.4" x14ac:dyDescent="0.3">
      <c r="D4235" s="193"/>
      <c r="E4235" s="234"/>
      <c r="F4235" s="234"/>
      <c r="G4235" s="193"/>
    </row>
    <row r="4236" spans="4:7" ht="14.4" x14ac:dyDescent="0.3">
      <c r="D4236" s="193"/>
      <c r="E4236" s="234"/>
      <c r="F4236" s="234"/>
      <c r="G4236" s="193"/>
    </row>
    <row r="4237" spans="4:7" ht="14.4" x14ac:dyDescent="0.3">
      <c r="D4237" s="193"/>
      <c r="E4237" s="234"/>
      <c r="F4237" s="234"/>
      <c r="G4237" s="193"/>
    </row>
    <row r="4238" spans="4:7" ht="14.4" x14ac:dyDescent="0.3">
      <c r="D4238" s="193"/>
      <c r="E4238" s="234"/>
      <c r="F4238" s="234"/>
      <c r="G4238" s="193"/>
    </row>
    <row r="4239" spans="4:7" ht="14.4" x14ac:dyDescent="0.3">
      <c r="D4239" s="193"/>
      <c r="E4239" s="234"/>
      <c r="F4239" s="234"/>
      <c r="G4239" s="193"/>
    </row>
    <row r="4240" spans="4:7" ht="14.4" x14ac:dyDescent="0.3">
      <c r="D4240" s="193"/>
      <c r="E4240" s="234"/>
      <c r="F4240" s="234"/>
      <c r="G4240" s="193"/>
    </row>
    <row r="4241" spans="4:7" ht="14.4" x14ac:dyDescent="0.3">
      <c r="D4241" s="193"/>
      <c r="E4241" s="234"/>
      <c r="F4241" s="234"/>
      <c r="G4241" s="193"/>
    </row>
    <row r="4242" spans="4:7" ht="14.4" x14ac:dyDescent="0.3">
      <c r="D4242" s="193"/>
      <c r="E4242" s="234"/>
      <c r="F4242" s="234"/>
      <c r="G4242" s="193"/>
    </row>
    <row r="4243" spans="4:7" ht="14.4" x14ac:dyDescent="0.3">
      <c r="D4243" s="193"/>
      <c r="E4243" s="234"/>
      <c r="F4243" s="234"/>
      <c r="G4243" s="193"/>
    </row>
    <row r="4244" spans="4:7" ht="14.4" x14ac:dyDescent="0.3">
      <c r="D4244" s="193"/>
      <c r="E4244" s="234"/>
      <c r="F4244" s="234"/>
      <c r="G4244" s="193"/>
    </row>
    <row r="4245" spans="4:7" ht="14.4" x14ac:dyDescent="0.3">
      <c r="D4245" s="193"/>
      <c r="E4245" s="234"/>
      <c r="F4245" s="234"/>
      <c r="G4245" s="193"/>
    </row>
    <row r="4246" spans="4:7" ht="14.4" x14ac:dyDescent="0.3">
      <c r="D4246" s="193"/>
      <c r="E4246" s="234"/>
      <c r="F4246" s="234"/>
      <c r="G4246" s="193"/>
    </row>
    <row r="4247" spans="4:7" ht="14.4" x14ac:dyDescent="0.3">
      <c r="D4247" s="193"/>
      <c r="E4247" s="234"/>
      <c r="F4247" s="234"/>
      <c r="G4247" s="193"/>
    </row>
    <row r="4248" spans="4:7" ht="14.4" x14ac:dyDescent="0.3">
      <c r="D4248" s="193"/>
      <c r="E4248" s="234"/>
      <c r="F4248" s="234"/>
      <c r="G4248" s="193"/>
    </row>
    <row r="4249" spans="4:7" ht="14.4" x14ac:dyDescent="0.3">
      <c r="D4249" s="193"/>
      <c r="E4249" s="234"/>
      <c r="F4249" s="234"/>
      <c r="G4249" s="193"/>
    </row>
    <row r="4250" spans="4:7" ht="14.4" x14ac:dyDescent="0.3">
      <c r="D4250" s="193"/>
      <c r="E4250" s="234"/>
      <c r="F4250" s="234"/>
      <c r="G4250" s="193"/>
    </row>
    <row r="4251" spans="4:7" ht="14.4" x14ac:dyDescent="0.3">
      <c r="D4251" s="193"/>
      <c r="E4251" s="234"/>
      <c r="F4251" s="234"/>
      <c r="G4251" s="193"/>
    </row>
    <row r="4252" spans="4:7" ht="14.4" x14ac:dyDescent="0.3">
      <c r="D4252" s="193"/>
      <c r="E4252" s="234"/>
      <c r="F4252" s="234"/>
      <c r="G4252" s="193"/>
    </row>
    <row r="4253" spans="4:7" ht="14.4" x14ac:dyDescent="0.3">
      <c r="D4253" s="193"/>
      <c r="E4253" s="234"/>
      <c r="F4253" s="234"/>
      <c r="G4253" s="193"/>
    </row>
    <row r="4254" spans="4:7" ht="14.4" x14ac:dyDescent="0.3">
      <c r="D4254" s="193"/>
      <c r="E4254" s="234"/>
      <c r="F4254" s="234"/>
      <c r="G4254" s="193"/>
    </row>
    <row r="4255" spans="4:7" ht="14.4" x14ac:dyDescent="0.3">
      <c r="D4255" s="193"/>
      <c r="E4255" s="234"/>
      <c r="F4255" s="234"/>
      <c r="G4255" s="193"/>
    </row>
    <row r="4256" spans="4:7" ht="14.4" x14ac:dyDescent="0.3">
      <c r="D4256" s="193"/>
      <c r="E4256" s="234"/>
      <c r="F4256" s="234"/>
      <c r="G4256" s="193"/>
    </row>
    <row r="4257" spans="4:7" ht="14.4" x14ac:dyDescent="0.3">
      <c r="D4257" s="193"/>
      <c r="E4257" s="234"/>
      <c r="F4257" s="234"/>
      <c r="G4257" s="193"/>
    </row>
    <row r="4258" spans="4:7" ht="14.4" x14ac:dyDescent="0.3">
      <c r="D4258" s="193"/>
      <c r="E4258" s="234"/>
      <c r="F4258" s="234"/>
      <c r="G4258" s="193"/>
    </row>
    <row r="4259" spans="4:7" ht="14.4" x14ac:dyDescent="0.3">
      <c r="D4259" s="193"/>
      <c r="E4259" s="234"/>
      <c r="F4259" s="234"/>
      <c r="G4259" s="193"/>
    </row>
    <row r="4260" spans="4:7" ht="14.4" x14ac:dyDescent="0.3">
      <c r="D4260" s="193"/>
      <c r="E4260" s="234"/>
      <c r="F4260" s="234"/>
      <c r="G4260" s="193"/>
    </row>
    <row r="4261" spans="4:7" ht="14.4" x14ac:dyDescent="0.3">
      <c r="D4261" s="193"/>
      <c r="E4261" s="234"/>
      <c r="F4261" s="234"/>
      <c r="G4261" s="193"/>
    </row>
    <row r="4262" spans="4:7" ht="14.4" x14ac:dyDescent="0.3">
      <c r="D4262" s="193"/>
      <c r="E4262" s="234"/>
      <c r="F4262" s="234"/>
      <c r="G4262" s="193"/>
    </row>
    <row r="4263" spans="4:7" ht="14.4" x14ac:dyDescent="0.3">
      <c r="D4263" s="193"/>
      <c r="E4263" s="234"/>
      <c r="F4263" s="234"/>
      <c r="G4263" s="193"/>
    </row>
    <row r="4264" spans="4:7" ht="14.4" x14ac:dyDescent="0.3">
      <c r="D4264" s="193"/>
      <c r="E4264" s="234"/>
      <c r="F4264" s="234"/>
      <c r="G4264" s="193"/>
    </row>
    <row r="4265" spans="4:7" ht="14.4" x14ac:dyDescent="0.3">
      <c r="D4265" s="193"/>
      <c r="E4265" s="234"/>
      <c r="F4265" s="234"/>
      <c r="G4265" s="193"/>
    </row>
    <row r="4266" spans="4:7" ht="14.4" x14ac:dyDescent="0.3">
      <c r="D4266" s="193"/>
      <c r="E4266" s="234"/>
      <c r="F4266" s="234"/>
      <c r="G4266" s="193"/>
    </row>
    <row r="4267" spans="4:7" ht="14.4" x14ac:dyDescent="0.3">
      <c r="D4267" s="193"/>
      <c r="E4267" s="234"/>
      <c r="F4267" s="234"/>
      <c r="G4267" s="193"/>
    </row>
    <row r="4268" spans="4:7" ht="14.4" x14ac:dyDescent="0.3">
      <c r="D4268" s="193"/>
      <c r="E4268" s="234"/>
      <c r="F4268" s="234"/>
      <c r="G4268" s="193"/>
    </row>
    <row r="4269" spans="4:7" ht="14.4" x14ac:dyDescent="0.3">
      <c r="D4269" s="193"/>
      <c r="E4269" s="234"/>
      <c r="F4269" s="234"/>
      <c r="G4269" s="193"/>
    </row>
    <row r="4270" spans="4:7" ht="14.4" x14ac:dyDescent="0.3">
      <c r="D4270" s="193"/>
      <c r="E4270" s="234"/>
      <c r="F4270" s="234"/>
      <c r="G4270" s="193"/>
    </row>
    <row r="4271" spans="4:7" ht="14.4" x14ac:dyDescent="0.3">
      <c r="D4271" s="193"/>
      <c r="E4271" s="234"/>
      <c r="F4271" s="234"/>
      <c r="G4271" s="193"/>
    </row>
    <row r="4272" spans="4:7" ht="14.4" x14ac:dyDescent="0.3">
      <c r="D4272" s="193"/>
      <c r="E4272" s="234"/>
      <c r="F4272" s="234"/>
      <c r="G4272" s="193"/>
    </row>
    <row r="4273" spans="4:7" ht="14.4" x14ac:dyDescent="0.3">
      <c r="D4273" s="193"/>
      <c r="E4273" s="234"/>
      <c r="F4273" s="234"/>
      <c r="G4273" s="193"/>
    </row>
    <row r="4274" spans="4:7" ht="14.4" x14ac:dyDescent="0.3">
      <c r="D4274" s="193"/>
      <c r="E4274" s="234"/>
      <c r="F4274" s="234"/>
      <c r="G4274" s="193"/>
    </row>
    <row r="4275" spans="4:7" ht="14.4" x14ac:dyDescent="0.3">
      <c r="D4275" s="193"/>
      <c r="E4275" s="234"/>
      <c r="F4275" s="234"/>
      <c r="G4275" s="193"/>
    </row>
    <row r="4276" spans="4:7" ht="14.4" x14ac:dyDescent="0.3">
      <c r="D4276" s="193"/>
      <c r="E4276" s="234"/>
      <c r="F4276" s="234"/>
      <c r="G4276" s="193"/>
    </row>
    <row r="4277" spans="4:7" ht="14.4" x14ac:dyDescent="0.3">
      <c r="D4277" s="193"/>
      <c r="E4277" s="234"/>
      <c r="F4277" s="234"/>
      <c r="G4277" s="193"/>
    </row>
    <row r="4278" spans="4:7" ht="14.4" x14ac:dyDescent="0.3">
      <c r="D4278" s="193"/>
      <c r="E4278" s="234"/>
      <c r="F4278" s="234"/>
      <c r="G4278" s="193"/>
    </row>
    <row r="4279" spans="4:7" ht="14.4" x14ac:dyDescent="0.3">
      <c r="D4279" s="193"/>
      <c r="E4279" s="234"/>
      <c r="F4279" s="234"/>
      <c r="G4279" s="193"/>
    </row>
    <row r="4280" spans="4:7" ht="14.4" x14ac:dyDescent="0.3">
      <c r="D4280" s="193"/>
      <c r="E4280" s="234"/>
      <c r="F4280" s="234"/>
      <c r="G4280" s="193"/>
    </row>
    <row r="4281" spans="4:7" ht="14.4" x14ac:dyDescent="0.3">
      <c r="D4281" s="193"/>
      <c r="E4281" s="234"/>
      <c r="F4281" s="234"/>
      <c r="G4281" s="193"/>
    </row>
    <row r="4282" spans="4:7" ht="14.4" x14ac:dyDescent="0.3">
      <c r="D4282" s="193"/>
      <c r="E4282" s="234"/>
      <c r="F4282" s="234"/>
      <c r="G4282" s="193"/>
    </row>
    <row r="4283" spans="4:7" ht="14.4" x14ac:dyDescent="0.3">
      <c r="D4283" s="193"/>
      <c r="E4283" s="234"/>
      <c r="F4283" s="234"/>
      <c r="G4283" s="193"/>
    </row>
    <row r="4284" spans="4:7" ht="14.4" x14ac:dyDescent="0.3">
      <c r="D4284" s="193"/>
      <c r="E4284" s="234"/>
      <c r="F4284" s="234"/>
      <c r="G4284" s="193"/>
    </row>
    <row r="4285" spans="4:7" ht="14.4" x14ac:dyDescent="0.3">
      <c r="D4285" s="193"/>
      <c r="E4285" s="234"/>
      <c r="F4285" s="234"/>
      <c r="G4285" s="193"/>
    </row>
    <row r="4286" spans="4:7" ht="14.4" x14ac:dyDescent="0.3">
      <c r="D4286" s="193"/>
      <c r="E4286" s="234"/>
      <c r="F4286" s="234"/>
      <c r="G4286" s="193"/>
    </row>
    <row r="4287" spans="4:7" ht="14.4" x14ac:dyDescent="0.3">
      <c r="D4287" s="193"/>
      <c r="E4287" s="234"/>
      <c r="F4287" s="234"/>
      <c r="G4287" s="193"/>
    </row>
    <row r="4288" spans="4:7" ht="14.4" x14ac:dyDescent="0.3">
      <c r="D4288" s="193"/>
      <c r="E4288" s="234"/>
      <c r="F4288" s="234"/>
      <c r="G4288" s="193"/>
    </row>
    <row r="4289" spans="4:7" ht="14.4" x14ac:dyDescent="0.3">
      <c r="D4289" s="193"/>
      <c r="E4289" s="234"/>
      <c r="F4289" s="234"/>
      <c r="G4289" s="193"/>
    </row>
    <row r="4290" spans="4:7" ht="14.4" x14ac:dyDescent="0.3">
      <c r="D4290" s="193"/>
      <c r="E4290" s="234"/>
      <c r="F4290" s="234"/>
      <c r="G4290" s="193"/>
    </row>
    <row r="4291" spans="4:7" ht="14.4" x14ac:dyDescent="0.3">
      <c r="D4291" s="193"/>
      <c r="E4291" s="234"/>
      <c r="F4291" s="234"/>
      <c r="G4291" s="193"/>
    </row>
    <row r="4292" spans="4:7" ht="14.4" x14ac:dyDescent="0.3">
      <c r="D4292" s="193"/>
      <c r="E4292" s="234"/>
      <c r="F4292" s="234"/>
      <c r="G4292" s="193"/>
    </row>
    <row r="4293" spans="4:7" ht="14.4" x14ac:dyDescent="0.3">
      <c r="D4293" s="193"/>
      <c r="E4293" s="234"/>
      <c r="F4293" s="234"/>
      <c r="G4293" s="193"/>
    </row>
    <row r="4294" spans="4:7" ht="14.4" x14ac:dyDescent="0.3">
      <c r="D4294" s="193"/>
      <c r="E4294" s="234"/>
      <c r="F4294" s="234"/>
      <c r="G4294" s="193"/>
    </row>
    <row r="4295" spans="4:7" ht="14.4" x14ac:dyDescent="0.3">
      <c r="D4295" s="193"/>
      <c r="E4295" s="234"/>
      <c r="F4295" s="234"/>
      <c r="G4295" s="193"/>
    </row>
    <row r="4296" spans="4:7" ht="14.4" x14ac:dyDescent="0.3">
      <c r="D4296" s="193"/>
      <c r="E4296" s="234"/>
      <c r="F4296" s="234"/>
      <c r="G4296" s="193"/>
    </row>
    <row r="4297" spans="4:7" ht="14.4" x14ac:dyDescent="0.3">
      <c r="D4297" s="193"/>
      <c r="E4297" s="234"/>
      <c r="F4297" s="234"/>
      <c r="G4297" s="193"/>
    </row>
    <row r="4298" spans="4:7" ht="14.4" x14ac:dyDescent="0.3">
      <c r="D4298" s="193"/>
      <c r="E4298" s="234"/>
      <c r="F4298" s="234"/>
      <c r="G4298" s="193"/>
    </row>
    <row r="4299" spans="4:7" ht="14.4" x14ac:dyDescent="0.3">
      <c r="D4299" s="193"/>
      <c r="E4299" s="234"/>
      <c r="F4299" s="234"/>
      <c r="G4299" s="193"/>
    </row>
    <row r="4300" spans="4:7" ht="14.4" x14ac:dyDescent="0.3">
      <c r="D4300" s="193"/>
      <c r="E4300" s="234"/>
      <c r="F4300" s="234"/>
      <c r="G4300" s="193"/>
    </row>
    <row r="4301" spans="4:7" ht="14.4" x14ac:dyDescent="0.3">
      <c r="D4301" s="193"/>
      <c r="E4301" s="234"/>
      <c r="F4301" s="234"/>
      <c r="G4301" s="193"/>
    </row>
    <row r="4302" spans="4:7" ht="14.4" x14ac:dyDescent="0.3">
      <c r="D4302" s="193"/>
      <c r="E4302" s="234"/>
      <c r="F4302" s="234"/>
      <c r="G4302" s="193"/>
    </row>
    <row r="4303" spans="4:7" ht="14.4" x14ac:dyDescent="0.3">
      <c r="D4303" s="193"/>
      <c r="E4303" s="234"/>
      <c r="F4303" s="234"/>
      <c r="G4303" s="193"/>
    </row>
    <row r="4304" spans="4:7" ht="14.4" x14ac:dyDescent="0.3">
      <c r="D4304" s="193"/>
      <c r="E4304" s="234"/>
      <c r="F4304" s="234"/>
      <c r="G4304" s="193"/>
    </row>
    <row r="4305" spans="4:7" ht="14.4" x14ac:dyDescent="0.3">
      <c r="D4305" s="193"/>
      <c r="E4305" s="234"/>
      <c r="F4305" s="234"/>
      <c r="G4305" s="193"/>
    </row>
    <row r="4306" spans="4:7" ht="14.4" x14ac:dyDescent="0.3">
      <c r="D4306" s="193"/>
      <c r="E4306" s="234"/>
      <c r="F4306" s="234"/>
      <c r="G4306" s="193"/>
    </row>
    <row r="4307" spans="4:7" ht="14.4" x14ac:dyDescent="0.3">
      <c r="D4307" s="193"/>
      <c r="E4307" s="234"/>
      <c r="F4307" s="234"/>
      <c r="G4307" s="193"/>
    </row>
    <row r="4308" spans="4:7" ht="14.4" x14ac:dyDescent="0.3">
      <c r="D4308" s="193"/>
      <c r="E4308" s="234"/>
      <c r="F4308" s="234"/>
      <c r="G4308" s="193"/>
    </row>
    <row r="4309" spans="4:7" ht="14.4" x14ac:dyDescent="0.3">
      <c r="D4309" s="193"/>
      <c r="E4309" s="234"/>
      <c r="F4309" s="234"/>
      <c r="G4309" s="193"/>
    </row>
    <row r="4310" spans="4:7" ht="14.4" x14ac:dyDescent="0.3">
      <c r="D4310" s="193"/>
      <c r="E4310" s="234"/>
      <c r="F4310" s="234"/>
      <c r="G4310" s="193"/>
    </row>
    <row r="4311" spans="4:7" ht="14.4" x14ac:dyDescent="0.3">
      <c r="D4311" s="193"/>
      <c r="E4311" s="234"/>
      <c r="F4311" s="234"/>
      <c r="G4311" s="193"/>
    </row>
    <row r="4312" spans="4:7" ht="14.4" x14ac:dyDescent="0.3">
      <c r="D4312" s="193"/>
      <c r="E4312" s="234"/>
      <c r="F4312" s="234"/>
      <c r="G4312" s="193"/>
    </row>
    <row r="4313" spans="4:7" ht="14.4" x14ac:dyDescent="0.3">
      <c r="D4313" s="193"/>
      <c r="E4313" s="234"/>
      <c r="F4313" s="234"/>
      <c r="G4313" s="193"/>
    </row>
    <row r="4314" spans="4:7" ht="14.4" x14ac:dyDescent="0.3">
      <c r="D4314" s="193"/>
      <c r="E4314" s="234"/>
      <c r="F4314" s="234"/>
      <c r="G4314" s="193"/>
    </row>
    <row r="4315" spans="4:7" ht="14.4" x14ac:dyDescent="0.3">
      <c r="D4315" s="193"/>
      <c r="E4315" s="234"/>
      <c r="F4315" s="234"/>
      <c r="G4315" s="193"/>
    </row>
    <row r="4316" spans="4:7" ht="14.4" x14ac:dyDescent="0.3">
      <c r="D4316" s="193"/>
      <c r="E4316" s="234"/>
      <c r="F4316" s="234"/>
      <c r="G4316" s="193"/>
    </row>
    <row r="4317" spans="4:7" ht="14.4" x14ac:dyDescent="0.3">
      <c r="D4317" s="193"/>
      <c r="E4317" s="234"/>
      <c r="F4317" s="234"/>
      <c r="G4317" s="193"/>
    </row>
    <row r="4318" spans="4:7" ht="14.4" x14ac:dyDescent="0.3">
      <c r="D4318" s="193"/>
      <c r="E4318" s="234"/>
      <c r="F4318" s="234"/>
      <c r="G4318" s="193"/>
    </row>
    <row r="4319" spans="4:7" ht="14.4" x14ac:dyDescent="0.3">
      <c r="D4319" s="193"/>
      <c r="E4319" s="234"/>
      <c r="F4319" s="234"/>
      <c r="G4319" s="193"/>
    </row>
    <row r="4320" spans="4:7" ht="14.4" x14ac:dyDescent="0.3">
      <c r="D4320" s="193"/>
      <c r="E4320" s="234"/>
      <c r="F4320" s="234"/>
      <c r="G4320" s="193"/>
    </row>
    <row r="4321" spans="4:7" ht="14.4" x14ac:dyDescent="0.3">
      <c r="D4321" s="193"/>
      <c r="E4321" s="234"/>
      <c r="F4321" s="234"/>
      <c r="G4321" s="193"/>
    </row>
    <row r="4322" spans="4:7" ht="14.4" x14ac:dyDescent="0.3">
      <c r="D4322" s="193"/>
      <c r="E4322" s="234"/>
      <c r="F4322" s="234"/>
      <c r="G4322" s="193"/>
    </row>
    <row r="4323" spans="4:7" ht="14.4" x14ac:dyDescent="0.3">
      <c r="D4323" s="193"/>
      <c r="E4323" s="234"/>
      <c r="F4323" s="234"/>
      <c r="G4323" s="193"/>
    </row>
    <row r="4324" spans="4:7" ht="14.4" x14ac:dyDescent="0.3">
      <c r="D4324" s="193"/>
      <c r="E4324" s="234"/>
      <c r="F4324" s="234"/>
      <c r="G4324" s="193"/>
    </row>
    <row r="4325" spans="4:7" ht="14.4" x14ac:dyDescent="0.3">
      <c r="D4325" s="193"/>
      <c r="E4325" s="234"/>
      <c r="F4325" s="234"/>
      <c r="G4325" s="193"/>
    </row>
    <row r="4326" spans="4:7" ht="14.4" x14ac:dyDescent="0.3">
      <c r="D4326" s="193"/>
      <c r="E4326" s="234"/>
      <c r="F4326" s="234"/>
      <c r="G4326" s="193"/>
    </row>
    <row r="4327" spans="4:7" ht="14.4" x14ac:dyDescent="0.3">
      <c r="D4327" s="193"/>
      <c r="E4327" s="234"/>
      <c r="F4327" s="234"/>
      <c r="G4327" s="193"/>
    </row>
    <row r="4328" spans="4:7" ht="14.4" x14ac:dyDescent="0.3">
      <c r="D4328" s="193"/>
      <c r="E4328" s="234"/>
      <c r="F4328" s="234"/>
      <c r="G4328" s="193"/>
    </row>
    <row r="4329" spans="4:7" ht="14.4" x14ac:dyDescent="0.3">
      <c r="D4329" s="193"/>
      <c r="E4329" s="234"/>
      <c r="F4329" s="234"/>
      <c r="G4329" s="193"/>
    </row>
    <row r="4330" spans="4:7" ht="14.4" x14ac:dyDescent="0.3">
      <c r="D4330" s="193"/>
      <c r="E4330" s="234"/>
      <c r="F4330" s="234"/>
      <c r="G4330" s="193"/>
    </row>
    <row r="4331" spans="4:7" ht="14.4" x14ac:dyDescent="0.3">
      <c r="D4331" s="193"/>
      <c r="E4331" s="234"/>
      <c r="F4331" s="234"/>
      <c r="G4331" s="193"/>
    </row>
    <row r="4332" spans="4:7" ht="14.4" x14ac:dyDescent="0.3">
      <c r="D4332" s="193"/>
      <c r="E4332" s="234"/>
      <c r="F4332" s="234"/>
      <c r="G4332" s="193"/>
    </row>
    <row r="4333" spans="4:7" ht="14.4" x14ac:dyDescent="0.3">
      <c r="D4333" s="193"/>
      <c r="E4333" s="234"/>
      <c r="F4333" s="234"/>
      <c r="G4333" s="193"/>
    </row>
    <row r="4334" spans="4:7" ht="14.4" x14ac:dyDescent="0.3">
      <c r="D4334" s="193"/>
      <c r="E4334" s="234"/>
      <c r="F4334" s="234"/>
      <c r="G4334" s="193"/>
    </row>
    <row r="4335" spans="4:7" ht="14.4" x14ac:dyDescent="0.3">
      <c r="D4335" s="193"/>
      <c r="E4335" s="234"/>
      <c r="F4335" s="234"/>
      <c r="G4335" s="193"/>
    </row>
    <row r="4336" spans="4:7" ht="14.4" x14ac:dyDescent="0.3">
      <c r="D4336" s="193"/>
      <c r="E4336" s="234"/>
      <c r="F4336" s="234"/>
      <c r="G4336" s="193"/>
    </row>
    <row r="4337" spans="4:7" ht="14.4" x14ac:dyDescent="0.3">
      <c r="D4337" s="193"/>
      <c r="E4337" s="234"/>
      <c r="F4337" s="234"/>
      <c r="G4337" s="193"/>
    </row>
    <row r="4338" spans="4:7" ht="14.4" x14ac:dyDescent="0.3">
      <c r="D4338" s="193"/>
      <c r="E4338" s="234"/>
      <c r="F4338" s="234"/>
      <c r="G4338" s="193"/>
    </row>
    <row r="4339" spans="4:7" ht="14.4" x14ac:dyDescent="0.3">
      <c r="D4339" s="193"/>
      <c r="E4339" s="234"/>
      <c r="F4339" s="234"/>
      <c r="G4339" s="193"/>
    </row>
    <row r="4340" spans="4:7" ht="14.4" x14ac:dyDescent="0.3">
      <c r="D4340" s="193"/>
      <c r="E4340" s="234"/>
      <c r="F4340" s="234"/>
      <c r="G4340" s="193"/>
    </row>
    <row r="4341" spans="4:7" ht="14.4" x14ac:dyDescent="0.3">
      <c r="D4341" s="193"/>
      <c r="E4341" s="234"/>
      <c r="F4341" s="234"/>
      <c r="G4341" s="193"/>
    </row>
    <row r="4342" spans="4:7" ht="14.4" x14ac:dyDescent="0.3">
      <c r="D4342" s="193"/>
      <c r="E4342" s="234"/>
      <c r="F4342" s="234"/>
      <c r="G4342" s="193"/>
    </row>
    <row r="4343" spans="4:7" ht="14.4" x14ac:dyDescent="0.3">
      <c r="D4343" s="193"/>
      <c r="E4343" s="234"/>
      <c r="F4343" s="234"/>
      <c r="G4343" s="193"/>
    </row>
    <row r="4344" spans="4:7" ht="14.4" x14ac:dyDescent="0.3">
      <c r="D4344" s="193"/>
      <c r="E4344" s="234"/>
      <c r="F4344" s="234"/>
      <c r="G4344" s="193"/>
    </row>
    <row r="4345" spans="4:7" ht="14.4" x14ac:dyDescent="0.3">
      <c r="D4345" s="193"/>
      <c r="E4345" s="234"/>
      <c r="F4345" s="234"/>
      <c r="G4345" s="193"/>
    </row>
    <row r="4346" spans="4:7" ht="14.4" x14ac:dyDescent="0.3">
      <c r="D4346" s="193"/>
      <c r="E4346" s="234"/>
      <c r="F4346" s="234"/>
      <c r="G4346" s="193"/>
    </row>
    <row r="4347" spans="4:7" ht="14.4" x14ac:dyDescent="0.3">
      <c r="D4347" s="193"/>
      <c r="E4347" s="234"/>
      <c r="F4347" s="234"/>
      <c r="G4347" s="193"/>
    </row>
    <row r="4348" spans="4:7" ht="14.4" x14ac:dyDescent="0.3">
      <c r="D4348" s="193"/>
      <c r="E4348" s="234"/>
      <c r="F4348" s="234"/>
      <c r="G4348" s="193"/>
    </row>
    <row r="4349" spans="4:7" ht="14.4" x14ac:dyDescent="0.3">
      <c r="D4349" s="193"/>
      <c r="E4349" s="234"/>
      <c r="F4349" s="234"/>
      <c r="G4349" s="193"/>
    </row>
    <row r="4350" spans="4:7" ht="14.4" x14ac:dyDescent="0.3">
      <c r="D4350" s="193"/>
      <c r="E4350" s="234"/>
      <c r="F4350" s="234"/>
      <c r="G4350" s="193"/>
    </row>
    <row r="4351" spans="4:7" ht="14.4" x14ac:dyDescent="0.3">
      <c r="D4351" s="193"/>
      <c r="E4351" s="234"/>
      <c r="F4351" s="234"/>
      <c r="G4351" s="193"/>
    </row>
    <row r="4352" spans="4:7" ht="14.4" x14ac:dyDescent="0.3">
      <c r="D4352" s="193"/>
      <c r="E4352" s="234"/>
      <c r="F4352" s="234"/>
      <c r="G4352" s="193"/>
    </row>
    <row r="4353" spans="4:7" ht="14.4" x14ac:dyDescent="0.3">
      <c r="D4353" s="193"/>
      <c r="E4353" s="234"/>
      <c r="F4353" s="234"/>
      <c r="G4353" s="193"/>
    </row>
    <row r="4354" spans="4:7" ht="14.4" x14ac:dyDescent="0.3">
      <c r="D4354" s="193"/>
      <c r="E4354" s="234"/>
      <c r="F4354" s="234"/>
      <c r="G4354" s="193"/>
    </row>
    <row r="4355" spans="4:7" ht="14.4" x14ac:dyDescent="0.3">
      <c r="D4355" s="193"/>
      <c r="E4355" s="234"/>
      <c r="F4355" s="234"/>
      <c r="G4355" s="193"/>
    </row>
    <row r="4356" spans="4:7" ht="14.4" x14ac:dyDescent="0.3">
      <c r="D4356" s="193"/>
      <c r="E4356" s="234"/>
      <c r="F4356" s="234"/>
      <c r="G4356" s="193"/>
    </row>
    <row r="4357" spans="4:7" ht="14.4" x14ac:dyDescent="0.3">
      <c r="D4357" s="193"/>
      <c r="E4357" s="234"/>
      <c r="F4357" s="234"/>
      <c r="G4357" s="193"/>
    </row>
    <row r="4358" spans="4:7" ht="14.4" x14ac:dyDescent="0.3">
      <c r="D4358" s="193"/>
      <c r="E4358" s="234"/>
      <c r="F4358" s="234"/>
      <c r="G4358" s="193"/>
    </row>
    <row r="4359" spans="4:7" ht="14.4" x14ac:dyDescent="0.3">
      <c r="D4359" s="193"/>
      <c r="E4359" s="234"/>
      <c r="F4359" s="234"/>
      <c r="G4359" s="193"/>
    </row>
    <row r="4360" spans="4:7" ht="14.4" x14ac:dyDescent="0.3">
      <c r="D4360" s="193"/>
      <c r="E4360" s="234"/>
      <c r="F4360" s="234"/>
      <c r="G4360" s="193"/>
    </row>
    <row r="4361" spans="4:7" ht="14.4" x14ac:dyDescent="0.3">
      <c r="D4361" s="193"/>
      <c r="E4361" s="234"/>
      <c r="F4361" s="234"/>
      <c r="G4361" s="193"/>
    </row>
    <row r="4362" spans="4:7" ht="14.4" x14ac:dyDescent="0.3">
      <c r="D4362" s="193"/>
      <c r="E4362" s="234"/>
      <c r="F4362" s="234"/>
      <c r="G4362" s="193"/>
    </row>
    <row r="4363" spans="4:7" ht="14.4" x14ac:dyDescent="0.3">
      <c r="D4363" s="193"/>
      <c r="E4363" s="234"/>
      <c r="F4363" s="234"/>
      <c r="G4363" s="193"/>
    </row>
    <row r="4364" spans="4:7" ht="14.4" x14ac:dyDescent="0.3">
      <c r="D4364" s="193"/>
      <c r="E4364" s="234"/>
      <c r="F4364" s="234"/>
      <c r="G4364" s="193"/>
    </row>
    <row r="4365" spans="4:7" ht="14.4" x14ac:dyDescent="0.3">
      <c r="D4365" s="193"/>
      <c r="E4365" s="234"/>
      <c r="F4365" s="234"/>
      <c r="G4365" s="193"/>
    </row>
    <row r="4366" spans="4:7" ht="14.4" x14ac:dyDescent="0.3">
      <c r="D4366" s="193"/>
      <c r="E4366" s="234"/>
      <c r="F4366" s="234"/>
      <c r="G4366" s="193"/>
    </row>
    <row r="4367" spans="4:7" ht="14.4" x14ac:dyDescent="0.3">
      <c r="D4367" s="193"/>
      <c r="E4367" s="234"/>
      <c r="F4367" s="234"/>
      <c r="G4367" s="193"/>
    </row>
    <row r="4368" spans="4:7" ht="14.4" x14ac:dyDescent="0.3">
      <c r="D4368" s="193"/>
      <c r="E4368" s="234"/>
      <c r="F4368" s="234"/>
      <c r="G4368" s="193"/>
    </row>
    <row r="4369" spans="4:7" ht="14.4" x14ac:dyDescent="0.3">
      <c r="D4369" s="193"/>
      <c r="E4369" s="234"/>
      <c r="F4369" s="234"/>
      <c r="G4369" s="193"/>
    </row>
    <row r="4370" spans="4:7" ht="14.4" x14ac:dyDescent="0.3">
      <c r="D4370" s="193"/>
      <c r="E4370" s="234"/>
      <c r="F4370" s="234"/>
      <c r="G4370" s="193"/>
    </row>
    <row r="4371" spans="4:7" ht="14.4" x14ac:dyDescent="0.3">
      <c r="D4371" s="193"/>
      <c r="E4371" s="234"/>
      <c r="F4371" s="234"/>
      <c r="G4371" s="193"/>
    </row>
    <row r="4372" spans="4:7" ht="14.4" x14ac:dyDescent="0.3">
      <c r="D4372" s="193"/>
      <c r="E4372" s="234"/>
      <c r="F4372" s="234"/>
      <c r="G4372" s="193"/>
    </row>
    <row r="4373" spans="4:7" ht="14.4" x14ac:dyDescent="0.3">
      <c r="D4373" s="193"/>
      <c r="E4373" s="234"/>
      <c r="F4373" s="234"/>
      <c r="G4373" s="193"/>
    </row>
    <row r="4374" spans="4:7" ht="14.4" x14ac:dyDescent="0.3">
      <c r="D4374" s="193"/>
      <c r="E4374" s="234"/>
      <c r="F4374" s="234"/>
      <c r="G4374" s="193"/>
    </row>
    <row r="4375" spans="4:7" ht="14.4" x14ac:dyDescent="0.3">
      <c r="D4375" s="193"/>
      <c r="E4375" s="234"/>
      <c r="F4375" s="234"/>
      <c r="G4375" s="193"/>
    </row>
    <row r="4376" spans="4:7" ht="14.4" x14ac:dyDescent="0.3">
      <c r="D4376" s="193"/>
      <c r="E4376" s="234"/>
      <c r="F4376" s="234"/>
      <c r="G4376" s="193"/>
    </row>
    <row r="4377" spans="4:7" ht="14.4" x14ac:dyDescent="0.3">
      <c r="D4377" s="193"/>
      <c r="E4377" s="234"/>
      <c r="F4377" s="234"/>
      <c r="G4377" s="193"/>
    </row>
    <row r="4378" spans="4:7" ht="14.4" x14ac:dyDescent="0.3">
      <c r="D4378" s="193"/>
      <c r="E4378" s="234"/>
      <c r="F4378" s="234"/>
      <c r="G4378" s="193"/>
    </row>
    <row r="4379" spans="4:7" ht="14.4" x14ac:dyDescent="0.3">
      <c r="D4379" s="193"/>
      <c r="E4379" s="234"/>
      <c r="F4379" s="234"/>
      <c r="G4379" s="193"/>
    </row>
    <row r="4380" spans="4:7" ht="14.4" x14ac:dyDescent="0.3">
      <c r="D4380" s="193"/>
      <c r="E4380" s="234"/>
      <c r="F4380" s="234"/>
      <c r="G4380" s="193"/>
    </row>
    <row r="4381" spans="4:7" ht="14.4" x14ac:dyDescent="0.3">
      <c r="D4381" s="193"/>
      <c r="E4381" s="234"/>
      <c r="F4381" s="234"/>
      <c r="G4381" s="193"/>
    </row>
    <row r="4382" spans="4:7" ht="14.4" x14ac:dyDescent="0.3">
      <c r="D4382" s="193"/>
      <c r="E4382" s="234"/>
      <c r="F4382" s="234"/>
      <c r="G4382" s="193"/>
    </row>
    <row r="4383" spans="4:7" ht="14.4" x14ac:dyDescent="0.3">
      <c r="D4383" s="193"/>
      <c r="E4383" s="234"/>
      <c r="F4383" s="234"/>
      <c r="G4383" s="193"/>
    </row>
    <row r="4384" spans="4:7" ht="14.4" x14ac:dyDescent="0.3">
      <c r="D4384" s="193"/>
      <c r="E4384" s="234"/>
      <c r="F4384" s="234"/>
      <c r="G4384" s="193"/>
    </row>
    <row r="4385" spans="4:7" ht="14.4" x14ac:dyDescent="0.3">
      <c r="D4385" s="193"/>
      <c r="E4385" s="234"/>
      <c r="F4385" s="234"/>
      <c r="G4385" s="193"/>
    </row>
    <row r="4386" spans="4:7" ht="14.4" x14ac:dyDescent="0.3">
      <c r="D4386" s="193"/>
      <c r="E4386" s="234"/>
      <c r="F4386" s="234"/>
      <c r="G4386" s="193"/>
    </row>
    <row r="4387" spans="4:7" ht="14.4" x14ac:dyDescent="0.3">
      <c r="D4387" s="193"/>
      <c r="E4387" s="234"/>
      <c r="F4387" s="234"/>
      <c r="G4387" s="193"/>
    </row>
    <row r="4388" spans="4:7" ht="14.4" x14ac:dyDescent="0.3">
      <c r="D4388" s="193"/>
      <c r="E4388" s="234"/>
      <c r="F4388" s="234"/>
      <c r="G4388" s="193"/>
    </row>
    <row r="4389" spans="4:7" ht="14.4" x14ac:dyDescent="0.3">
      <c r="D4389" s="193"/>
      <c r="E4389" s="234"/>
      <c r="F4389" s="234"/>
      <c r="G4389" s="193"/>
    </row>
    <row r="4390" spans="4:7" ht="14.4" x14ac:dyDescent="0.3">
      <c r="D4390" s="193"/>
      <c r="E4390" s="234"/>
      <c r="F4390" s="234"/>
      <c r="G4390" s="193"/>
    </row>
    <row r="4391" spans="4:7" ht="14.4" x14ac:dyDescent="0.3">
      <c r="D4391" s="193"/>
      <c r="E4391" s="234"/>
      <c r="F4391" s="234"/>
      <c r="G4391" s="193"/>
    </row>
    <row r="4392" spans="4:7" ht="14.4" x14ac:dyDescent="0.3">
      <c r="D4392" s="193"/>
      <c r="E4392" s="234"/>
      <c r="F4392" s="234"/>
      <c r="G4392" s="193"/>
    </row>
    <row r="4393" spans="4:7" ht="14.4" x14ac:dyDescent="0.3">
      <c r="D4393" s="193"/>
      <c r="E4393" s="234"/>
      <c r="F4393" s="234"/>
      <c r="G4393" s="193"/>
    </row>
    <row r="4394" spans="4:7" ht="14.4" x14ac:dyDescent="0.3">
      <c r="D4394" s="193"/>
      <c r="E4394" s="234"/>
      <c r="F4394" s="234"/>
      <c r="G4394" s="193"/>
    </row>
    <row r="4395" spans="4:7" ht="14.4" x14ac:dyDescent="0.3">
      <c r="D4395" s="193"/>
      <c r="E4395" s="234"/>
      <c r="F4395" s="234"/>
      <c r="G4395" s="193"/>
    </row>
    <row r="4396" spans="4:7" ht="14.4" x14ac:dyDescent="0.3">
      <c r="D4396" s="193"/>
      <c r="E4396" s="234"/>
      <c r="F4396" s="234"/>
      <c r="G4396" s="193"/>
    </row>
    <row r="4397" spans="4:7" ht="14.4" x14ac:dyDescent="0.3">
      <c r="D4397" s="193"/>
      <c r="E4397" s="234"/>
      <c r="F4397" s="234"/>
      <c r="G4397" s="193"/>
    </row>
    <row r="4398" spans="4:7" ht="14.4" x14ac:dyDescent="0.3">
      <c r="D4398" s="193"/>
      <c r="E4398" s="234"/>
      <c r="F4398" s="234"/>
      <c r="G4398" s="193"/>
    </row>
    <row r="4399" spans="4:7" ht="14.4" x14ac:dyDescent="0.3">
      <c r="D4399" s="193"/>
      <c r="E4399" s="234"/>
      <c r="F4399" s="234"/>
      <c r="G4399" s="193"/>
    </row>
    <row r="4400" spans="4:7" ht="14.4" x14ac:dyDescent="0.3">
      <c r="D4400" s="193"/>
      <c r="E4400" s="234"/>
      <c r="F4400" s="234"/>
      <c r="G4400" s="193"/>
    </row>
    <row r="4401" spans="4:7" ht="14.4" x14ac:dyDescent="0.3">
      <c r="D4401" s="193"/>
      <c r="E4401" s="234"/>
      <c r="F4401" s="234"/>
      <c r="G4401" s="193"/>
    </row>
    <row r="4402" spans="4:7" ht="14.4" x14ac:dyDescent="0.3">
      <c r="D4402" s="193"/>
      <c r="E4402" s="234"/>
      <c r="F4402" s="234"/>
      <c r="G4402" s="193"/>
    </row>
    <row r="4403" spans="4:7" ht="14.4" x14ac:dyDescent="0.3">
      <c r="D4403" s="193"/>
      <c r="E4403" s="234"/>
      <c r="F4403" s="234"/>
      <c r="G4403" s="193"/>
    </row>
    <row r="4404" spans="4:7" ht="14.4" x14ac:dyDescent="0.3">
      <c r="D4404" s="193"/>
      <c r="E4404" s="234"/>
      <c r="F4404" s="234"/>
      <c r="G4404" s="193"/>
    </row>
    <row r="4405" spans="4:7" ht="14.4" x14ac:dyDescent="0.3">
      <c r="D4405" s="193"/>
      <c r="E4405" s="234"/>
      <c r="F4405" s="234"/>
      <c r="G4405" s="193"/>
    </row>
    <row r="4406" spans="4:7" ht="14.4" x14ac:dyDescent="0.3">
      <c r="D4406" s="193"/>
      <c r="E4406" s="234"/>
      <c r="F4406" s="234"/>
      <c r="G4406" s="193"/>
    </row>
    <row r="4407" spans="4:7" ht="14.4" x14ac:dyDescent="0.3">
      <c r="D4407" s="193"/>
      <c r="E4407" s="234"/>
      <c r="F4407" s="234"/>
      <c r="G4407" s="193"/>
    </row>
    <row r="4408" spans="4:7" ht="14.4" x14ac:dyDescent="0.3">
      <c r="D4408" s="193"/>
      <c r="E4408" s="234"/>
      <c r="F4408" s="234"/>
      <c r="G4408" s="193"/>
    </row>
    <row r="4409" spans="4:7" ht="14.4" x14ac:dyDescent="0.3">
      <c r="D4409" s="193"/>
      <c r="E4409" s="234"/>
      <c r="F4409" s="234"/>
      <c r="G4409" s="193"/>
    </row>
    <row r="4410" spans="4:7" ht="14.4" x14ac:dyDescent="0.3">
      <c r="D4410" s="193"/>
      <c r="E4410" s="234"/>
      <c r="F4410" s="234"/>
      <c r="G4410" s="193"/>
    </row>
    <row r="4411" spans="4:7" ht="14.4" x14ac:dyDescent="0.3">
      <c r="D4411" s="193"/>
      <c r="E4411" s="234"/>
      <c r="F4411" s="234"/>
      <c r="G4411" s="193"/>
    </row>
    <row r="4412" spans="4:7" ht="14.4" x14ac:dyDescent="0.3">
      <c r="D4412" s="193"/>
      <c r="E4412" s="234"/>
      <c r="F4412" s="234"/>
      <c r="G4412" s="193"/>
    </row>
    <row r="4413" spans="4:7" ht="14.4" x14ac:dyDescent="0.3">
      <c r="D4413" s="193"/>
      <c r="E4413" s="234"/>
      <c r="F4413" s="234"/>
      <c r="G4413" s="193"/>
    </row>
    <row r="4414" spans="4:7" ht="14.4" x14ac:dyDescent="0.3">
      <c r="D4414" s="193"/>
      <c r="E4414" s="234"/>
      <c r="F4414" s="234"/>
      <c r="G4414" s="193"/>
    </row>
    <row r="4415" spans="4:7" ht="14.4" x14ac:dyDescent="0.3">
      <c r="D4415" s="193"/>
      <c r="E4415" s="234"/>
      <c r="F4415" s="234"/>
      <c r="G4415" s="193"/>
    </row>
    <row r="4416" spans="4:7" ht="14.4" x14ac:dyDescent="0.3">
      <c r="D4416" s="193"/>
      <c r="E4416" s="234"/>
      <c r="F4416" s="234"/>
      <c r="G4416" s="193"/>
    </row>
    <row r="4417" spans="4:7" ht="14.4" x14ac:dyDescent="0.3">
      <c r="D4417" s="193"/>
      <c r="E4417" s="234"/>
      <c r="F4417" s="234"/>
      <c r="G4417" s="193"/>
    </row>
    <row r="4418" spans="4:7" ht="14.4" x14ac:dyDescent="0.3">
      <c r="D4418" s="193"/>
      <c r="E4418" s="234"/>
      <c r="F4418" s="234"/>
      <c r="G4418" s="193"/>
    </row>
    <row r="4419" spans="4:7" ht="14.4" x14ac:dyDescent="0.3">
      <c r="D4419" s="193"/>
      <c r="E4419" s="234"/>
      <c r="F4419" s="234"/>
      <c r="G4419" s="193"/>
    </row>
    <row r="4420" spans="4:7" ht="14.4" x14ac:dyDescent="0.3">
      <c r="D4420" s="193"/>
      <c r="E4420" s="234"/>
      <c r="F4420" s="234"/>
      <c r="G4420" s="193"/>
    </row>
    <row r="4421" spans="4:7" ht="14.4" x14ac:dyDescent="0.3">
      <c r="D4421" s="193"/>
      <c r="E4421" s="234"/>
      <c r="F4421" s="234"/>
      <c r="G4421" s="193"/>
    </row>
    <row r="4422" spans="4:7" ht="14.4" x14ac:dyDescent="0.3">
      <c r="D4422" s="193"/>
      <c r="E4422" s="234"/>
      <c r="F4422" s="234"/>
      <c r="G4422" s="193"/>
    </row>
    <row r="4423" spans="4:7" ht="14.4" x14ac:dyDescent="0.3">
      <c r="D4423" s="193"/>
      <c r="E4423" s="234"/>
      <c r="F4423" s="234"/>
      <c r="G4423" s="193"/>
    </row>
    <row r="4424" spans="4:7" ht="14.4" x14ac:dyDescent="0.3">
      <c r="D4424" s="193"/>
      <c r="E4424" s="234"/>
      <c r="F4424" s="234"/>
      <c r="G4424" s="193"/>
    </row>
    <row r="4425" spans="4:7" ht="14.4" x14ac:dyDescent="0.3">
      <c r="D4425" s="193"/>
      <c r="E4425" s="234"/>
      <c r="F4425" s="234"/>
      <c r="G4425" s="193"/>
    </row>
    <row r="4426" spans="4:7" ht="14.4" x14ac:dyDescent="0.3">
      <c r="D4426" s="193"/>
      <c r="E4426" s="234"/>
      <c r="F4426" s="234"/>
      <c r="G4426" s="193"/>
    </row>
    <row r="4427" spans="4:7" ht="14.4" x14ac:dyDescent="0.3">
      <c r="D4427" s="193"/>
      <c r="E4427" s="234"/>
      <c r="F4427" s="234"/>
      <c r="G4427" s="193"/>
    </row>
    <row r="4428" spans="4:7" ht="14.4" x14ac:dyDescent="0.3">
      <c r="D4428" s="193"/>
      <c r="E4428" s="234"/>
      <c r="F4428" s="234"/>
      <c r="G4428" s="193"/>
    </row>
    <row r="4429" spans="4:7" ht="14.4" x14ac:dyDescent="0.3">
      <c r="D4429" s="193"/>
      <c r="E4429" s="234"/>
      <c r="F4429" s="234"/>
      <c r="G4429" s="193"/>
    </row>
    <row r="4430" spans="4:7" ht="14.4" x14ac:dyDescent="0.3">
      <c r="D4430" s="193"/>
      <c r="E4430" s="234"/>
      <c r="F4430" s="234"/>
      <c r="G4430" s="193"/>
    </row>
    <row r="4431" spans="4:7" ht="14.4" x14ac:dyDescent="0.3">
      <c r="D4431" s="193"/>
      <c r="E4431" s="234"/>
      <c r="F4431" s="234"/>
      <c r="G4431" s="193"/>
    </row>
    <row r="4432" spans="4:7" ht="14.4" x14ac:dyDescent="0.3">
      <c r="D4432" s="193"/>
      <c r="E4432" s="234"/>
      <c r="F4432" s="234"/>
      <c r="G4432" s="193"/>
    </row>
    <row r="4433" spans="4:7" ht="14.4" x14ac:dyDescent="0.3">
      <c r="D4433" s="193"/>
      <c r="E4433" s="234"/>
      <c r="F4433" s="234"/>
      <c r="G4433" s="193"/>
    </row>
    <row r="4434" spans="4:7" ht="14.4" x14ac:dyDescent="0.3">
      <c r="D4434" s="193"/>
      <c r="E4434" s="234"/>
      <c r="F4434" s="234"/>
      <c r="G4434" s="193"/>
    </row>
    <row r="4435" spans="4:7" ht="14.4" x14ac:dyDescent="0.3">
      <c r="D4435" s="193"/>
      <c r="E4435" s="234"/>
      <c r="F4435" s="234"/>
      <c r="G4435" s="193"/>
    </row>
    <row r="4436" spans="4:7" ht="14.4" x14ac:dyDescent="0.3">
      <c r="D4436" s="193"/>
      <c r="E4436" s="234"/>
      <c r="F4436" s="234"/>
      <c r="G4436" s="193"/>
    </row>
    <row r="4437" spans="4:7" ht="14.4" x14ac:dyDescent="0.3">
      <c r="D4437" s="193"/>
      <c r="E4437" s="234"/>
      <c r="F4437" s="234"/>
      <c r="G4437" s="193"/>
    </row>
    <row r="4438" spans="4:7" ht="14.4" x14ac:dyDescent="0.3">
      <c r="D4438" s="193"/>
      <c r="E4438" s="234"/>
      <c r="F4438" s="234"/>
      <c r="G4438" s="193"/>
    </row>
    <row r="4439" spans="4:7" ht="14.4" x14ac:dyDescent="0.3">
      <c r="D4439" s="193"/>
      <c r="E4439" s="234"/>
      <c r="F4439" s="234"/>
      <c r="G4439" s="193"/>
    </row>
    <row r="4440" spans="4:7" ht="14.4" x14ac:dyDescent="0.3">
      <c r="D4440" s="193"/>
      <c r="E4440" s="234"/>
      <c r="F4440" s="234"/>
      <c r="G4440" s="193"/>
    </row>
    <row r="4441" spans="4:7" ht="14.4" x14ac:dyDescent="0.3">
      <c r="D4441" s="193"/>
      <c r="E4441" s="234"/>
      <c r="F4441" s="234"/>
      <c r="G4441" s="193"/>
    </row>
    <row r="4442" spans="4:7" ht="14.4" x14ac:dyDescent="0.3">
      <c r="D4442" s="193"/>
      <c r="E4442" s="234"/>
      <c r="F4442" s="234"/>
      <c r="G4442" s="193"/>
    </row>
    <row r="4443" spans="4:7" ht="14.4" x14ac:dyDescent="0.3">
      <c r="D4443" s="193"/>
      <c r="E4443" s="234"/>
      <c r="F4443" s="234"/>
      <c r="G4443" s="193"/>
    </row>
    <row r="4444" spans="4:7" ht="14.4" x14ac:dyDescent="0.3">
      <c r="D4444" s="193"/>
      <c r="E4444" s="234"/>
      <c r="F4444" s="234"/>
      <c r="G4444" s="193"/>
    </row>
    <row r="4445" spans="4:7" ht="14.4" x14ac:dyDescent="0.3">
      <c r="D4445" s="193"/>
      <c r="E4445" s="234"/>
      <c r="F4445" s="234"/>
      <c r="G4445" s="193"/>
    </row>
    <row r="4446" spans="4:7" ht="14.4" x14ac:dyDescent="0.3">
      <c r="D4446" s="193"/>
      <c r="E4446" s="234"/>
      <c r="F4446" s="234"/>
      <c r="G4446" s="193"/>
    </row>
    <row r="4447" spans="4:7" ht="14.4" x14ac:dyDescent="0.3">
      <c r="D4447" s="193"/>
      <c r="E4447" s="234"/>
      <c r="F4447" s="234"/>
      <c r="G4447" s="193"/>
    </row>
    <row r="4448" spans="4:7" ht="14.4" x14ac:dyDescent="0.3">
      <c r="D4448" s="193"/>
      <c r="E4448" s="234"/>
      <c r="F4448" s="234"/>
      <c r="G4448" s="193"/>
    </row>
    <row r="4449" spans="4:7" ht="14.4" x14ac:dyDescent="0.3">
      <c r="D4449" s="193"/>
      <c r="E4449" s="234"/>
      <c r="F4449" s="234"/>
      <c r="G4449" s="193"/>
    </row>
    <row r="4450" spans="4:7" ht="14.4" x14ac:dyDescent="0.3">
      <c r="D4450" s="193"/>
      <c r="E4450" s="234"/>
      <c r="F4450" s="234"/>
      <c r="G4450" s="193"/>
    </row>
    <row r="4451" spans="4:7" ht="14.4" x14ac:dyDescent="0.3">
      <c r="D4451" s="193"/>
      <c r="E4451" s="234"/>
      <c r="F4451" s="234"/>
      <c r="G4451" s="193"/>
    </row>
    <row r="4452" spans="4:7" ht="14.4" x14ac:dyDescent="0.3">
      <c r="D4452" s="193"/>
      <c r="E4452" s="234"/>
      <c r="F4452" s="234"/>
      <c r="G4452" s="193"/>
    </row>
    <row r="4453" spans="4:7" ht="14.4" x14ac:dyDescent="0.3">
      <c r="D4453" s="193"/>
      <c r="E4453" s="234"/>
      <c r="F4453" s="234"/>
      <c r="G4453" s="193"/>
    </row>
    <row r="4454" spans="4:7" ht="14.4" x14ac:dyDescent="0.3">
      <c r="D4454" s="193"/>
      <c r="E4454" s="234"/>
      <c r="F4454" s="234"/>
      <c r="G4454" s="193"/>
    </row>
    <row r="4455" spans="4:7" ht="14.4" x14ac:dyDescent="0.3">
      <c r="D4455" s="193"/>
      <c r="E4455" s="234"/>
      <c r="F4455" s="234"/>
      <c r="G4455" s="193"/>
    </row>
    <row r="4456" spans="4:7" ht="14.4" x14ac:dyDescent="0.3">
      <c r="D4456" s="193"/>
      <c r="E4456" s="234"/>
      <c r="F4456" s="234"/>
      <c r="G4456" s="193"/>
    </row>
    <row r="4457" spans="4:7" ht="14.4" x14ac:dyDescent="0.3">
      <c r="D4457" s="193"/>
      <c r="E4457" s="234"/>
      <c r="F4457" s="234"/>
      <c r="G4457" s="193"/>
    </row>
    <row r="4458" spans="4:7" ht="14.4" x14ac:dyDescent="0.3">
      <c r="D4458" s="193"/>
      <c r="E4458" s="234"/>
      <c r="F4458" s="234"/>
      <c r="G4458" s="193"/>
    </row>
    <row r="4459" spans="4:7" ht="14.4" x14ac:dyDescent="0.3">
      <c r="D4459" s="193"/>
      <c r="E4459" s="234"/>
      <c r="F4459" s="234"/>
      <c r="G4459" s="193"/>
    </row>
    <row r="4460" spans="4:7" ht="14.4" x14ac:dyDescent="0.3">
      <c r="D4460" s="193"/>
      <c r="E4460" s="234"/>
      <c r="F4460" s="234"/>
      <c r="G4460" s="193"/>
    </row>
    <row r="4461" spans="4:7" ht="14.4" x14ac:dyDescent="0.3">
      <c r="D4461" s="193"/>
      <c r="E4461" s="234"/>
      <c r="F4461" s="234"/>
      <c r="G4461" s="193"/>
    </row>
    <row r="4462" spans="4:7" ht="14.4" x14ac:dyDescent="0.3">
      <c r="D4462" s="193"/>
      <c r="E4462" s="234"/>
      <c r="F4462" s="234"/>
      <c r="G4462" s="193"/>
    </row>
    <row r="4463" spans="4:7" ht="14.4" x14ac:dyDescent="0.3">
      <c r="D4463" s="193"/>
      <c r="E4463" s="234"/>
      <c r="F4463" s="234"/>
      <c r="G4463" s="193"/>
    </row>
    <row r="4464" spans="4:7" ht="14.4" x14ac:dyDescent="0.3">
      <c r="D4464" s="193"/>
      <c r="E4464" s="234"/>
      <c r="F4464" s="234"/>
      <c r="G4464" s="193"/>
    </row>
    <row r="4465" spans="4:7" ht="14.4" x14ac:dyDescent="0.3">
      <c r="D4465" s="193"/>
      <c r="E4465" s="234"/>
      <c r="F4465" s="234"/>
      <c r="G4465" s="193"/>
    </row>
    <row r="4466" spans="4:7" ht="14.4" x14ac:dyDescent="0.3">
      <c r="D4466" s="193"/>
      <c r="E4466" s="234"/>
      <c r="F4466" s="234"/>
      <c r="G4466" s="193"/>
    </row>
    <row r="4467" spans="4:7" ht="14.4" x14ac:dyDescent="0.3">
      <c r="D4467" s="193"/>
      <c r="E4467" s="234"/>
      <c r="F4467" s="234"/>
      <c r="G4467" s="193"/>
    </row>
    <row r="4468" spans="4:7" ht="14.4" x14ac:dyDescent="0.3">
      <c r="D4468" s="193"/>
      <c r="E4468" s="234"/>
      <c r="F4468" s="234"/>
      <c r="G4468" s="193"/>
    </row>
    <row r="4469" spans="4:7" ht="14.4" x14ac:dyDescent="0.3">
      <c r="D4469" s="193"/>
      <c r="E4469" s="234"/>
      <c r="F4469" s="234"/>
      <c r="G4469" s="193"/>
    </row>
    <row r="4470" spans="4:7" ht="14.4" x14ac:dyDescent="0.3">
      <c r="D4470" s="193"/>
      <c r="E4470" s="234"/>
      <c r="F4470" s="234"/>
      <c r="G4470" s="193"/>
    </row>
    <row r="4471" spans="4:7" ht="14.4" x14ac:dyDescent="0.3">
      <c r="D4471" s="193"/>
      <c r="E4471" s="234"/>
      <c r="F4471" s="234"/>
      <c r="G4471" s="193"/>
    </row>
    <row r="4472" spans="4:7" ht="14.4" x14ac:dyDescent="0.3">
      <c r="D4472" s="193"/>
      <c r="E4472" s="234"/>
      <c r="F4472" s="234"/>
      <c r="G4472" s="193"/>
    </row>
    <row r="4473" spans="4:7" ht="14.4" x14ac:dyDescent="0.3">
      <c r="D4473" s="193"/>
      <c r="E4473" s="234"/>
      <c r="F4473" s="234"/>
      <c r="G4473" s="193"/>
    </row>
    <row r="4474" spans="4:7" ht="14.4" x14ac:dyDescent="0.3">
      <c r="D4474" s="193"/>
      <c r="E4474" s="234"/>
      <c r="F4474" s="234"/>
      <c r="G4474" s="193"/>
    </row>
    <row r="4475" spans="4:7" ht="14.4" x14ac:dyDescent="0.3">
      <c r="D4475" s="193"/>
      <c r="E4475" s="234"/>
      <c r="F4475" s="234"/>
      <c r="G4475" s="193"/>
    </row>
    <row r="4476" spans="4:7" ht="14.4" x14ac:dyDescent="0.3">
      <c r="D4476" s="193"/>
      <c r="E4476" s="234"/>
      <c r="F4476" s="234"/>
      <c r="G4476" s="193"/>
    </row>
    <row r="4477" spans="4:7" ht="14.4" x14ac:dyDescent="0.3">
      <c r="D4477" s="193"/>
      <c r="E4477" s="234"/>
      <c r="F4477" s="234"/>
      <c r="G4477" s="193"/>
    </row>
    <row r="4478" spans="4:7" ht="14.4" x14ac:dyDescent="0.3">
      <c r="D4478" s="193"/>
      <c r="E4478" s="234"/>
      <c r="F4478" s="234"/>
      <c r="G4478" s="193"/>
    </row>
    <row r="4479" spans="4:7" ht="14.4" x14ac:dyDescent="0.3">
      <c r="D4479" s="193"/>
      <c r="E4479" s="234"/>
      <c r="F4479" s="234"/>
      <c r="G4479" s="193"/>
    </row>
    <row r="4480" spans="4:7" ht="14.4" x14ac:dyDescent="0.3">
      <c r="D4480" s="193"/>
      <c r="E4480" s="234"/>
      <c r="F4480" s="234"/>
      <c r="G4480" s="193"/>
    </row>
    <row r="4481" spans="4:7" ht="14.4" x14ac:dyDescent="0.3">
      <c r="D4481" s="193"/>
      <c r="E4481" s="234"/>
      <c r="F4481" s="234"/>
      <c r="G4481" s="193"/>
    </row>
    <row r="4482" spans="4:7" ht="14.4" x14ac:dyDescent="0.3">
      <c r="D4482" s="193"/>
      <c r="E4482" s="234"/>
      <c r="F4482" s="234"/>
      <c r="G4482" s="193"/>
    </row>
    <row r="4483" spans="4:7" ht="14.4" x14ac:dyDescent="0.3">
      <c r="D4483" s="193"/>
      <c r="E4483" s="234"/>
      <c r="F4483" s="234"/>
      <c r="G4483" s="193"/>
    </row>
    <row r="4484" spans="4:7" ht="14.4" x14ac:dyDescent="0.3">
      <c r="D4484" s="193"/>
      <c r="E4484" s="234"/>
      <c r="F4484" s="234"/>
      <c r="G4484" s="193"/>
    </row>
    <row r="4485" spans="4:7" ht="14.4" x14ac:dyDescent="0.3">
      <c r="D4485" s="193"/>
      <c r="E4485" s="234"/>
      <c r="F4485" s="234"/>
      <c r="G4485" s="193"/>
    </row>
    <row r="4486" spans="4:7" ht="14.4" x14ac:dyDescent="0.3">
      <c r="D4486" s="193"/>
      <c r="E4486" s="234"/>
      <c r="F4486" s="234"/>
      <c r="G4486" s="193"/>
    </row>
    <row r="4487" spans="4:7" ht="14.4" x14ac:dyDescent="0.3">
      <c r="D4487" s="193"/>
      <c r="E4487" s="234"/>
      <c r="F4487" s="234"/>
      <c r="G4487" s="193"/>
    </row>
    <row r="4488" spans="4:7" ht="14.4" x14ac:dyDescent="0.3">
      <c r="D4488" s="193"/>
      <c r="E4488" s="234"/>
      <c r="F4488" s="234"/>
      <c r="G4488" s="193"/>
    </row>
    <row r="4489" spans="4:7" ht="14.4" x14ac:dyDescent="0.3">
      <c r="D4489" s="193"/>
      <c r="E4489" s="234"/>
      <c r="F4489" s="234"/>
      <c r="G4489" s="193"/>
    </row>
    <row r="4490" spans="4:7" ht="14.4" x14ac:dyDescent="0.3">
      <c r="D4490" s="193"/>
      <c r="E4490" s="234"/>
      <c r="F4490" s="234"/>
      <c r="G4490" s="193"/>
    </row>
    <row r="4491" spans="4:7" ht="14.4" x14ac:dyDescent="0.3">
      <c r="D4491" s="193"/>
      <c r="E4491" s="234"/>
      <c r="F4491" s="234"/>
      <c r="G4491" s="193"/>
    </row>
    <row r="4492" spans="4:7" ht="14.4" x14ac:dyDescent="0.3">
      <c r="D4492" s="193"/>
      <c r="E4492" s="234"/>
      <c r="F4492" s="234"/>
      <c r="G4492" s="193"/>
    </row>
    <row r="4493" spans="4:7" ht="14.4" x14ac:dyDescent="0.3">
      <c r="D4493" s="193"/>
      <c r="E4493" s="234"/>
      <c r="F4493" s="234"/>
      <c r="G4493" s="193"/>
    </row>
    <row r="4494" spans="4:7" ht="14.4" x14ac:dyDescent="0.3">
      <c r="D4494" s="193"/>
      <c r="E4494" s="234"/>
      <c r="F4494" s="234"/>
      <c r="G4494" s="193"/>
    </row>
    <row r="4495" spans="4:7" ht="14.4" x14ac:dyDescent="0.3">
      <c r="D4495" s="193"/>
      <c r="E4495" s="234"/>
      <c r="F4495" s="234"/>
      <c r="G4495" s="193"/>
    </row>
    <row r="4496" spans="4:7" ht="14.4" x14ac:dyDescent="0.3">
      <c r="D4496" s="193"/>
      <c r="E4496" s="234"/>
      <c r="F4496" s="234"/>
      <c r="G4496" s="193"/>
    </row>
    <row r="4497" spans="4:7" ht="14.4" x14ac:dyDescent="0.3">
      <c r="D4497" s="193"/>
      <c r="E4497" s="234"/>
      <c r="F4497" s="234"/>
      <c r="G4497" s="193"/>
    </row>
    <row r="4498" spans="4:7" ht="14.4" x14ac:dyDescent="0.3">
      <c r="D4498" s="193"/>
      <c r="E4498" s="234"/>
      <c r="F4498" s="234"/>
      <c r="G4498" s="193"/>
    </row>
    <row r="4499" spans="4:7" ht="14.4" x14ac:dyDescent="0.3">
      <c r="D4499" s="193"/>
      <c r="E4499" s="234"/>
      <c r="F4499" s="234"/>
      <c r="G4499" s="193"/>
    </row>
    <row r="4500" spans="4:7" ht="14.4" x14ac:dyDescent="0.3">
      <c r="D4500" s="193"/>
      <c r="E4500" s="234"/>
      <c r="F4500" s="234"/>
      <c r="G4500" s="193"/>
    </row>
    <row r="4501" spans="4:7" ht="14.4" x14ac:dyDescent="0.3">
      <c r="D4501" s="193"/>
      <c r="E4501" s="234"/>
      <c r="F4501" s="234"/>
      <c r="G4501" s="193"/>
    </row>
    <row r="4502" spans="4:7" ht="14.4" x14ac:dyDescent="0.3">
      <c r="D4502" s="193"/>
      <c r="E4502" s="234"/>
      <c r="F4502" s="234"/>
      <c r="G4502" s="193"/>
    </row>
    <row r="4503" spans="4:7" ht="14.4" x14ac:dyDescent="0.3">
      <c r="D4503" s="193"/>
      <c r="E4503" s="234"/>
      <c r="F4503" s="234"/>
      <c r="G4503" s="193"/>
    </row>
    <row r="4504" spans="4:7" ht="14.4" x14ac:dyDescent="0.3">
      <c r="D4504" s="193"/>
      <c r="E4504" s="234"/>
      <c r="F4504" s="234"/>
      <c r="G4504" s="193"/>
    </row>
    <row r="4505" spans="4:7" ht="14.4" x14ac:dyDescent="0.3">
      <c r="D4505" s="193"/>
      <c r="E4505" s="234"/>
      <c r="F4505" s="234"/>
      <c r="G4505" s="193"/>
    </row>
    <row r="4506" spans="4:7" ht="14.4" x14ac:dyDescent="0.3">
      <c r="D4506" s="193"/>
      <c r="E4506" s="234"/>
      <c r="F4506" s="234"/>
      <c r="G4506" s="193"/>
    </row>
    <row r="4507" spans="4:7" ht="14.4" x14ac:dyDescent="0.3">
      <c r="D4507" s="193"/>
      <c r="E4507" s="234"/>
      <c r="F4507" s="234"/>
      <c r="G4507" s="193"/>
    </row>
    <row r="4508" spans="4:7" ht="14.4" x14ac:dyDescent="0.3">
      <c r="D4508" s="193"/>
      <c r="E4508" s="234"/>
      <c r="F4508" s="234"/>
      <c r="G4508" s="193"/>
    </row>
    <row r="4509" spans="4:7" ht="14.4" x14ac:dyDescent="0.3">
      <c r="D4509" s="193"/>
      <c r="E4509" s="234"/>
      <c r="F4509" s="234"/>
      <c r="G4509" s="193"/>
    </row>
    <row r="4510" spans="4:7" ht="14.4" x14ac:dyDescent="0.3">
      <c r="D4510" s="193"/>
      <c r="E4510" s="234"/>
      <c r="F4510" s="234"/>
      <c r="G4510" s="193"/>
    </row>
    <row r="4511" spans="4:7" ht="14.4" x14ac:dyDescent="0.3">
      <c r="D4511" s="193"/>
      <c r="E4511" s="234"/>
      <c r="F4511" s="234"/>
      <c r="G4511" s="193"/>
    </row>
    <row r="4512" spans="4:7" ht="14.4" x14ac:dyDescent="0.3">
      <c r="D4512" s="193"/>
      <c r="E4512" s="234"/>
      <c r="F4512" s="234"/>
      <c r="G4512" s="193"/>
    </row>
    <row r="4513" spans="4:7" ht="14.4" x14ac:dyDescent="0.3">
      <c r="D4513" s="193"/>
      <c r="E4513" s="234"/>
      <c r="F4513" s="234"/>
      <c r="G4513" s="193"/>
    </row>
    <row r="4514" spans="4:7" ht="14.4" x14ac:dyDescent="0.3">
      <c r="D4514" s="193"/>
      <c r="E4514" s="234"/>
      <c r="F4514" s="234"/>
      <c r="G4514" s="193"/>
    </row>
    <row r="4515" spans="4:7" ht="14.4" x14ac:dyDescent="0.3">
      <c r="D4515" s="193"/>
      <c r="E4515" s="234"/>
      <c r="F4515" s="234"/>
      <c r="G4515" s="193"/>
    </row>
    <row r="4516" spans="4:7" ht="14.4" x14ac:dyDescent="0.3">
      <c r="D4516" s="193"/>
      <c r="E4516" s="234"/>
      <c r="F4516" s="234"/>
      <c r="G4516" s="193"/>
    </row>
    <row r="4517" spans="4:7" ht="14.4" x14ac:dyDescent="0.3">
      <c r="D4517" s="193"/>
      <c r="E4517" s="234"/>
      <c r="F4517" s="234"/>
      <c r="G4517" s="193"/>
    </row>
    <row r="4518" spans="4:7" ht="14.4" x14ac:dyDescent="0.3">
      <c r="D4518" s="193"/>
      <c r="E4518" s="234"/>
      <c r="F4518" s="234"/>
      <c r="G4518" s="193"/>
    </row>
    <row r="4519" spans="4:7" ht="14.4" x14ac:dyDescent="0.3">
      <c r="D4519" s="193"/>
      <c r="E4519" s="234"/>
      <c r="F4519" s="234"/>
      <c r="G4519" s="193"/>
    </row>
    <row r="4520" spans="4:7" ht="14.4" x14ac:dyDescent="0.3">
      <c r="D4520" s="193"/>
      <c r="E4520" s="234"/>
      <c r="F4520" s="234"/>
      <c r="G4520" s="193"/>
    </row>
    <row r="4521" spans="4:7" ht="14.4" x14ac:dyDescent="0.3">
      <c r="D4521" s="193"/>
      <c r="E4521" s="234"/>
      <c r="F4521" s="234"/>
      <c r="G4521" s="193"/>
    </row>
    <row r="4522" spans="4:7" ht="14.4" x14ac:dyDescent="0.3">
      <c r="D4522" s="193"/>
      <c r="E4522" s="234"/>
      <c r="F4522" s="234"/>
      <c r="G4522" s="193"/>
    </row>
    <row r="4523" spans="4:7" ht="14.4" x14ac:dyDescent="0.3">
      <c r="D4523" s="193"/>
      <c r="E4523" s="234"/>
      <c r="F4523" s="234"/>
      <c r="G4523" s="193"/>
    </row>
    <row r="4524" spans="4:7" ht="14.4" x14ac:dyDescent="0.3">
      <c r="D4524" s="193"/>
      <c r="E4524" s="234"/>
      <c r="F4524" s="234"/>
      <c r="G4524" s="193"/>
    </row>
    <row r="4525" spans="4:7" ht="14.4" x14ac:dyDescent="0.3">
      <c r="D4525" s="193"/>
      <c r="E4525" s="234"/>
      <c r="F4525" s="234"/>
      <c r="G4525" s="193"/>
    </row>
    <row r="4526" spans="4:7" ht="14.4" x14ac:dyDescent="0.3">
      <c r="D4526" s="193"/>
      <c r="E4526" s="234"/>
      <c r="F4526" s="234"/>
      <c r="G4526" s="193"/>
    </row>
    <row r="4527" spans="4:7" ht="14.4" x14ac:dyDescent="0.3">
      <c r="D4527" s="193"/>
      <c r="E4527" s="234"/>
      <c r="F4527" s="234"/>
      <c r="G4527" s="193"/>
    </row>
    <row r="4528" spans="4:7" ht="14.4" x14ac:dyDescent="0.3">
      <c r="D4528" s="193"/>
      <c r="E4528" s="234"/>
      <c r="F4528" s="234"/>
      <c r="G4528" s="193"/>
    </row>
    <row r="4529" spans="4:7" ht="14.4" x14ac:dyDescent="0.3">
      <c r="D4529" s="193"/>
      <c r="E4529" s="234"/>
      <c r="F4529" s="234"/>
      <c r="G4529" s="193"/>
    </row>
    <row r="4530" spans="4:7" ht="14.4" x14ac:dyDescent="0.3">
      <c r="D4530" s="193"/>
      <c r="E4530" s="234"/>
      <c r="F4530" s="234"/>
      <c r="G4530" s="193"/>
    </row>
    <row r="4531" spans="4:7" ht="14.4" x14ac:dyDescent="0.3">
      <c r="D4531" s="193"/>
      <c r="E4531" s="234"/>
      <c r="F4531" s="234"/>
      <c r="G4531" s="193"/>
    </row>
    <row r="4532" spans="4:7" ht="14.4" x14ac:dyDescent="0.3">
      <c r="D4532" s="193"/>
      <c r="E4532" s="234"/>
      <c r="F4532" s="234"/>
      <c r="G4532" s="193"/>
    </row>
    <row r="4533" spans="4:7" ht="14.4" x14ac:dyDescent="0.3">
      <c r="D4533" s="193"/>
      <c r="E4533" s="234"/>
      <c r="F4533" s="234"/>
      <c r="G4533" s="193"/>
    </row>
    <row r="4534" spans="4:7" ht="14.4" x14ac:dyDescent="0.3">
      <c r="D4534" s="193"/>
      <c r="E4534" s="234"/>
      <c r="F4534" s="234"/>
      <c r="G4534" s="193"/>
    </row>
    <row r="4535" spans="4:7" ht="14.4" x14ac:dyDescent="0.3">
      <c r="D4535" s="193"/>
      <c r="E4535" s="234"/>
      <c r="F4535" s="234"/>
      <c r="G4535" s="193"/>
    </row>
    <row r="4536" spans="4:7" ht="14.4" x14ac:dyDescent="0.3">
      <c r="D4536" s="193"/>
      <c r="E4536" s="234"/>
      <c r="F4536" s="234"/>
      <c r="G4536" s="193"/>
    </row>
    <row r="4537" spans="4:7" ht="14.4" x14ac:dyDescent="0.3">
      <c r="D4537" s="193"/>
      <c r="E4537" s="234"/>
      <c r="F4537" s="234"/>
      <c r="G4537" s="193"/>
    </row>
    <row r="4538" spans="4:7" ht="14.4" x14ac:dyDescent="0.3">
      <c r="D4538" s="193"/>
      <c r="E4538" s="234"/>
      <c r="F4538" s="234"/>
      <c r="G4538" s="193"/>
    </row>
    <row r="4539" spans="4:7" ht="14.4" x14ac:dyDescent="0.3">
      <c r="D4539" s="193"/>
      <c r="E4539" s="234"/>
      <c r="F4539" s="234"/>
      <c r="G4539" s="193"/>
    </row>
    <row r="4540" spans="4:7" ht="14.4" x14ac:dyDescent="0.3">
      <c r="D4540" s="193"/>
      <c r="E4540" s="234"/>
      <c r="F4540" s="234"/>
      <c r="G4540" s="193"/>
    </row>
    <row r="4541" spans="4:7" ht="14.4" x14ac:dyDescent="0.3">
      <c r="D4541" s="193"/>
      <c r="E4541" s="234"/>
      <c r="F4541" s="234"/>
      <c r="G4541" s="193"/>
    </row>
    <row r="4542" spans="4:7" ht="14.4" x14ac:dyDescent="0.3">
      <c r="D4542" s="193"/>
      <c r="E4542" s="234"/>
      <c r="F4542" s="234"/>
      <c r="G4542" s="193"/>
    </row>
    <row r="4543" spans="4:7" ht="14.4" x14ac:dyDescent="0.3">
      <c r="D4543" s="193"/>
      <c r="E4543" s="234"/>
      <c r="F4543" s="234"/>
      <c r="G4543" s="193"/>
    </row>
    <row r="4544" spans="4:7" ht="14.4" x14ac:dyDescent="0.3">
      <c r="D4544" s="193"/>
      <c r="E4544" s="234"/>
      <c r="F4544" s="234"/>
      <c r="G4544" s="193"/>
    </row>
    <row r="4545" spans="4:7" ht="14.4" x14ac:dyDescent="0.3">
      <c r="D4545" s="193"/>
      <c r="E4545" s="234"/>
      <c r="F4545" s="234"/>
      <c r="G4545" s="193"/>
    </row>
    <row r="4546" spans="4:7" ht="14.4" x14ac:dyDescent="0.3">
      <c r="D4546" s="193"/>
      <c r="E4546" s="234"/>
      <c r="F4546" s="234"/>
      <c r="G4546" s="193"/>
    </row>
    <row r="4547" spans="4:7" ht="14.4" x14ac:dyDescent="0.3">
      <c r="D4547" s="193"/>
      <c r="E4547" s="234"/>
      <c r="F4547" s="234"/>
      <c r="G4547" s="193"/>
    </row>
    <row r="4548" spans="4:7" ht="14.4" x14ac:dyDescent="0.3">
      <c r="D4548" s="193"/>
      <c r="E4548" s="234"/>
      <c r="F4548" s="234"/>
      <c r="G4548" s="193"/>
    </row>
    <row r="4549" spans="4:7" ht="14.4" x14ac:dyDescent="0.3">
      <c r="D4549" s="193"/>
      <c r="E4549" s="234"/>
      <c r="F4549" s="234"/>
      <c r="G4549" s="193"/>
    </row>
    <row r="4550" spans="4:7" ht="14.4" x14ac:dyDescent="0.3">
      <c r="D4550" s="193"/>
      <c r="E4550" s="234"/>
      <c r="F4550" s="234"/>
      <c r="G4550" s="193"/>
    </row>
    <row r="4551" spans="4:7" ht="14.4" x14ac:dyDescent="0.3">
      <c r="D4551" s="193"/>
      <c r="E4551" s="234"/>
      <c r="F4551" s="234"/>
      <c r="G4551" s="193"/>
    </row>
    <row r="4552" spans="4:7" ht="14.4" x14ac:dyDescent="0.3">
      <c r="D4552" s="193"/>
      <c r="E4552" s="234"/>
      <c r="F4552" s="234"/>
      <c r="G4552" s="193"/>
    </row>
    <row r="4553" spans="4:7" ht="14.4" x14ac:dyDescent="0.3">
      <c r="D4553" s="193"/>
      <c r="E4553" s="234"/>
      <c r="F4553" s="234"/>
      <c r="G4553" s="193"/>
    </row>
    <row r="4554" spans="4:7" ht="14.4" x14ac:dyDescent="0.3">
      <c r="D4554" s="193"/>
      <c r="E4554" s="234"/>
      <c r="F4554" s="234"/>
      <c r="G4554" s="193"/>
    </row>
    <row r="4555" spans="4:7" ht="14.4" x14ac:dyDescent="0.3">
      <c r="D4555" s="193"/>
      <c r="E4555" s="234"/>
      <c r="F4555" s="234"/>
      <c r="G4555" s="193"/>
    </row>
    <row r="4556" spans="4:7" ht="14.4" x14ac:dyDescent="0.3">
      <c r="D4556" s="193"/>
      <c r="E4556" s="234"/>
      <c r="F4556" s="234"/>
      <c r="G4556" s="193"/>
    </row>
    <row r="4557" spans="4:7" ht="14.4" x14ac:dyDescent="0.3">
      <c r="D4557" s="193"/>
      <c r="E4557" s="234"/>
      <c r="F4557" s="234"/>
      <c r="G4557" s="193"/>
    </row>
    <row r="4558" spans="4:7" ht="14.4" x14ac:dyDescent="0.3">
      <c r="D4558" s="193"/>
      <c r="E4558" s="234"/>
      <c r="F4558" s="234"/>
      <c r="G4558" s="193"/>
    </row>
    <row r="4559" spans="4:7" ht="14.4" x14ac:dyDescent="0.3">
      <c r="D4559" s="193"/>
      <c r="E4559" s="234"/>
      <c r="F4559" s="234"/>
      <c r="G4559" s="193"/>
    </row>
    <row r="4560" spans="4:7" ht="14.4" x14ac:dyDescent="0.3">
      <c r="D4560" s="193"/>
      <c r="E4560" s="234"/>
      <c r="F4560" s="234"/>
      <c r="G4560" s="193"/>
    </row>
    <row r="4561" spans="4:7" ht="14.4" x14ac:dyDescent="0.3">
      <c r="D4561" s="193"/>
      <c r="E4561" s="234"/>
      <c r="F4561" s="234"/>
      <c r="G4561" s="193"/>
    </row>
    <row r="4562" spans="4:7" ht="14.4" x14ac:dyDescent="0.3">
      <c r="D4562" s="193"/>
      <c r="E4562" s="234"/>
      <c r="F4562" s="234"/>
      <c r="G4562" s="193"/>
    </row>
    <row r="4563" spans="4:7" ht="14.4" x14ac:dyDescent="0.3">
      <c r="D4563" s="193"/>
      <c r="E4563" s="234"/>
      <c r="F4563" s="234"/>
      <c r="G4563" s="193"/>
    </row>
    <row r="4564" spans="4:7" ht="14.4" x14ac:dyDescent="0.3">
      <c r="D4564" s="193"/>
      <c r="E4564" s="234"/>
      <c r="F4564" s="234"/>
      <c r="G4564" s="193"/>
    </row>
    <row r="4565" spans="4:7" ht="14.4" x14ac:dyDescent="0.3">
      <c r="D4565" s="193"/>
      <c r="E4565" s="234"/>
      <c r="F4565" s="234"/>
      <c r="G4565" s="193"/>
    </row>
    <row r="4566" spans="4:7" ht="14.4" x14ac:dyDescent="0.3">
      <c r="D4566" s="193"/>
      <c r="E4566" s="234"/>
      <c r="F4566" s="234"/>
      <c r="G4566" s="193"/>
    </row>
    <row r="4567" spans="4:7" ht="14.4" x14ac:dyDescent="0.3">
      <c r="D4567" s="193"/>
      <c r="E4567" s="234"/>
      <c r="F4567" s="234"/>
      <c r="G4567" s="193"/>
    </row>
    <row r="4568" spans="4:7" ht="14.4" x14ac:dyDescent="0.3">
      <c r="D4568" s="193"/>
      <c r="E4568" s="234"/>
      <c r="F4568" s="234"/>
      <c r="G4568" s="193"/>
    </row>
    <row r="4569" spans="4:7" ht="14.4" x14ac:dyDescent="0.3">
      <c r="D4569" s="193"/>
      <c r="E4569" s="234"/>
      <c r="F4569" s="234"/>
      <c r="G4569" s="193"/>
    </row>
    <row r="4570" spans="4:7" ht="14.4" x14ac:dyDescent="0.3">
      <c r="D4570" s="193"/>
      <c r="E4570" s="234"/>
      <c r="F4570" s="234"/>
      <c r="G4570" s="193"/>
    </row>
    <row r="4571" spans="4:7" ht="14.4" x14ac:dyDescent="0.3">
      <c r="D4571" s="193"/>
      <c r="E4571" s="234"/>
      <c r="F4571" s="234"/>
      <c r="G4571" s="193"/>
    </row>
    <row r="4572" spans="4:7" ht="14.4" x14ac:dyDescent="0.3">
      <c r="D4572" s="193"/>
      <c r="E4572" s="234"/>
      <c r="F4572" s="234"/>
      <c r="G4572" s="193"/>
    </row>
    <row r="4573" spans="4:7" ht="14.4" x14ac:dyDescent="0.3">
      <c r="D4573" s="193"/>
      <c r="E4573" s="234"/>
      <c r="F4573" s="234"/>
      <c r="G4573" s="193"/>
    </row>
    <row r="4574" spans="4:7" ht="14.4" x14ac:dyDescent="0.3">
      <c r="D4574" s="193"/>
      <c r="E4574" s="234"/>
      <c r="F4574" s="234"/>
      <c r="G4574" s="193"/>
    </row>
    <row r="4575" spans="4:7" ht="14.4" x14ac:dyDescent="0.3">
      <c r="D4575" s="193"/>
      <c r="E4575" s="234"/>
      <c r="F4575" s="234"/>
      <c r="G4575" s="193"/>
    </row>
    <row r="4576" spans="4:7" ht="14.4" x14ac:dyDescent="0.3">
      <c r="D4576" s="193"/>
      <c r="E4576" s="234"/>
      <c r="F4576" s="234"/>
      <c r="G4576" s="193"/>
    </row>
    <row r="4577" spans="4:7" ht="14.4" x14ac:dyDescent="0.3">
      <c r="D4577" s="193"/>
      <c r="E4577" s="234"/>
      <c r="F4577" s="234"/>
      <c r="G4577" s="193"/>
    </row>
    <row r="4578" spans="4:7" ht="14.4" x14ac:dyDescent="0.3">
      <c r="D4578" s="193"/>
      <c r="E4578" s="234"/>
      <c r="F4578" s="234"/>
      <c r="G4578" s="193"/>
    </row>
    <row r="4579" spans="4:7" ht="14.4" x14ac:dyDescent="0.3">
      <c r="D4579" s="193"/>
      <c r="E4579" s="234"/>
      <c r="F4579" s="234"/>
      <c r="G4579" s="193"/>
    </row>
    <row r="4580" spans="4:7" ht="14.4" x14ac:dyDescent="0.3">
      <c r="D4580" s="193"/>
      <c r="E4580" s="234"/>
      <c r="F4580" s="234"/>
      <c r="G4580" s="193"/>
    </row>
    <row r="4581" spans="4:7" ht="14.4" x14ac:dyDescent="0.3">
      <c r="D4581" s="193"/>
      <c r="E4581" s="234"/>
      <c r="F4581" s="234"/>
      <c r="G4581" s="193"/>
    </row>
    <row r="4582" spans="4:7" ht="14.4" x14ac:dyDescent="0.3">
      <c r="D4582" s="193"/>
      <c r="E4582" s="234"/>
      <c r="F4582" s="234"/>
      <c r="G4582" s="193"/>
    </row>
    <row r="4583" spans="4:7" ht="14.4" x14ac:dyDescent="0.3">
      <c r="D4583" s="193"/>
      <c r="E4583" s="234"/>
      <c r="F4583" s="234"/>
      <c r="G4583" s="193"/>
    </row>
    <row r="4584" spans="4:7" ht="14.4" x14ac:dyDescent="0.3">
      <c r="D4584" s="193"/>
      <c r="E4584" s="234"/>
      <c r="F4584" s="234"/>
      <c r="G4584" s="193"/>
    </row>
    <row r="4585" spans="4:7" ht="14.4" x14ac:dyDescent="0.3">
      <c r="D4585" s="193"/>
      <c r="E4585" s="234"/>
      <c r="F4585" s="234"/>
      <c r="G4585" s="193"/>
    </row>
    <row r="4586" spans="4:7" ht="14.4" x14ac:dyDescent="0.3">
      <c r="D4586" s="193"/>
      <c r="E4586" s="234"/>
      <c r="F4586" s="234"/>
      <c r="G4586" s="193"/>
    </row>
    <row r="4587" spans="4:7" ht="14.4" x14ac:dyDescent="0.3">
      <c r="D4587" s="193"/>
      <c r="E4587" s="234"/>
      <c r="F4587" s="234"/>
      <c r="G4587" s="193"/>
    </row>
    <row r="4588" spans="4:7" ht="14.4" x14ac:dyDescent="0.3">
      <c r="D4588" s="193"/>
      <c r="E4588" s="234"/>
      <c r="F4588" s="234"/>
      <c r="G4588" s="193"/>
    </row>
    <row r="4589" spans="4:7" ht="14.4" x14ac:dyDescent="0.3">
      <c r="D4589" s="193"/>
      <c r="E4589" s="234"/>
      <c r="F4589" s="234"/>
      <c r="G4589" s="193"/>
    </row>
    <row r="4590" spans="4:7" ht="14.4" x14ac:dyDescent="0.3">
      <c r="D4590" s="193"/>
      <c r="E4590" s="234"/>
      <c r="F4590" s="234"/>
      <c r="G4590" s="193"/>
    </row>
    <row r="4591" spans="4:7" ht="14.4" x14ac:dyDescent="0.3">
      <c r="D4591" s="193"/>
      <c r="E4591" s="234"/>
      <c r="F4591" s="234"/>
      <c r="G4591" s="193"/>
    </row>
    <row r="4592" spans="4:7" ht="14.4" x14ac:dyDescent="0.3">
      <c r="D4592" s="193"/>
      <c r="E4592" s="234"/>
      <c r="F4592" s="234"/>
      <c r="G4592" s="193"/>
    </row>
    <row r="4593" spans="4:7" ht="14.4" x14ac:dyDescent="0.3">
      <c r="D4593" s="193"/>
      <c r="E4593" s="234"/>
      <c r="F4593" s="234"/>
      <c r="G4593" s="193"/>
    </row>
    <row r="4594" spans="4:7" ht="14.4" x14ac:dyDescent="0.3">
      <c r="D4594" s="193"/>
      <c r="E4594" s="234"/>
      <c r="F4594" s="234"/>
      <c r="G4594" s="193"/>
    </row>
    <row r="4595" spans="4:7" ht="14.4" x14ac:dyDescent="0.3">
      <c r="D4595" s="193"/>
      <c r="E4595" s="234"/>
      <c r="F4595" s="234"/>
      <c r="G4595" s="193"/>
    </row>
    <row r="4596" spans="4:7" ht="14.4" x14ac:dyDescent="0.3">
      <c r="D4596" s="193"/>
      <c r="E4596" s="234"/>
      <c r="F4596" s="234"/>
      <c r="G4596" s="193"/>
    </row>
    <row r="4597" spans="4:7" ht="14.4" x14ac:dyDescent="0.3">
      <c r="D4597" s="193"/>
      <c r="E4597" s="234"/>
      <c r="F4597" s="234"/>
      <c r="G4597" s="193"/>
    </row>
    <row r="4598" spans="4:7" ht="14.4" x14ac:dyDescent="0.3">
      <c r="D4598" s="193"/>
      <c r="E4598" s="234"/>
      <c r="F4598" s="234"/>
      <c r="G4598" s="193"/>
    </row>
    <row r="4599" spans="4:7" ht="14.4" x14ac:dyDescent="0.3">
      <c r="D4599" s="193"/>
      <c r="E4599" s="234"/>
      <c r="F4599" s="234"/>
      <c r="G4599" s="193"/>
    </row>
    <row r="4600" spans="4:7" ht="14.4" x14ac:dyDescent="0.3">
      <c r="D4600" s="193"/>
      <c r="E4600" s="234"/>
      <c r="F4600" s="234"/>
      <c r="G4600" s="193"/>
    </row>
    <row r="4601" spans="4:7" ht="14.4" x14ac:dyDescent="0.3">
      <c r="D4601" s="193"/>
      <c r="E4601" s="234"/>
      <c r="F4601" s="234"/>
      <c r="G4601" s="193"/>
    </row>
    <row r="4602" spans="4:7" ht="14.4" x14ac:dyDescent="0.3">
      <c r="D4602" s="193"/>
      <c r="E4602" s="234"/>
      <c r="F4602" s="234"/>
      <c r="G4602" s="193"/>
    </row>
    <row r="4603" spans="4:7" ht="14.4" x14ac:dyDescent="0.3">
      <c r="D4603" s="193"/>
      <c r="E4603" s="234"/>
      <c r="F4603" s="234"/>
      <c r="G4603" s="193"/>
    </row>
    <row r="4604" spans="4:7" ht="14.4" x14ac:dyDescent="0.3">
      <c r="D4604" s="193"/>
      <c r="E4604" s="234"/>
      <c r="F4604" s="234"/>
      <c r="G4604" s="193"/>
    </row>
    <row r="4605" spans="4:7" ht="14.4" x14ac:dyDescent="0.3">
      <c r="D4605" s="193"/>
      <c r="E4605" s="234"/>
      <c r="F4605" s="234"/>
      <c r="G4605" s="193"/>
    </row>
    <row r="4606" spans="4:7" ht="14.4" x14ac:dyDescent="0.3">
      <c r="D4606" s="193"/>
      <c r="E4606" s="234"/>
      <c r="F4606" s="234"/>
      <c r="G4606" s="193"/>
    </row>
    <row r="4607" spans="4:7" ht="14.4" x14ac:dyDescent="0.3">
      <c r="D4607" s="193"/>
      <c r="E4607" s="234"/>
      <c r="F4607" s="234"/>
      <c r="G4607" s="193"/>
    </row>
    <row r="4608" spans="4:7" ht="14.4" x14ac:dyDescent="0.3">
      <c r="D4608" s="193"/>
      <c r="E4608" s="234"/>
      <c r="F4608" s="234"/>
      <c r="G4608" s="193"/>
    </row>
    <row r="4609" spans="4:7" ht="14.4" x14ac:dyDescent="0.3">
      <c r="D4609" s="193"/>
      <c r="E4609" s="234"/>
      <c r="F4609" s="234"/>
      <c r="G4609" s="193"/>
    </row>
    <row r="4610" spans="4:7" ht="14.4" x14ac:dyDescent="0.3">
      <c r="D4610" s="193"/>
      <c r="E4610" s="234"/>
      <c r="F4610" s="234"/>
      <c r="G4610" s="193"/>
    </row>
    <row r="4611" spans="4:7" ht="14.4" x14ac:dyDescent="0.3">
      <c r="D4611" s="193"/>
      <c r="E4611" s="234"/>
      <c r="F4611" s="234"/>
      <c r="G4611" s="193"/>
    </row>
    <row r="4612" spans="4:7" ht="14.4" x14ac:dyDescent="0.3">
      <c r="D4612" s="193"/>
      <c r="E4612" s="234"/>
      <c r="F4612" s="234"/>
      <c r="G4612" s="193"/>
    </row>
    <row r="4613" spans="4:7" ht="14.4" x14ac:dyDescent="0.3">
      <c r="D4613" s="193"/>
      <c r="E4613" s="234"/>
      <c r="F4613" s="234"/>
      <c r="G4613" s="193"/>
    </row>
    <row r="4614" spans="4:7" ht="14.4" x14ac:dyDescent="0.3">
      <c r="D4614" s="193"/>
      <c r="E4614" s="234"/>
      <c r="F4614" s="234"/>
      <c r="G4614" s="193"/>
    </row>
    <row r="4615" spans="4:7" ht="14.4" x14ac:dyDescent="0.3">
      <c r="D4615" s="193"/>
      <c r="E4615" s="234"/>
      <c r="F4615" s="234"/>
      <c r="G4615" s="193"/>
    </row>
    <row r="4616" spans="4:7" ht="14.4" x14ac:dyDescent="0.3">
      <c r="D4616" s="193"/>
      <c r="E4616" s="234"/>
      <c r="F4616" s="234"/>
      <c r="G4616" s="193"/>
    </row>
    <row r="4617" spans="4:7" ht="14.4" x14ac:dyDescent="0.3">
      <c r="D4617" s="193"/>
      <c r="E4617" s="234"/>
      <c r="F4617" s="234"/>
      <c r="G4617" s="193"/>
    </row>
    <row r="4618" spans="4:7" ht="14.4" x14ac:dyDescent="0.3">
      <c r="D4618" s="193"/>
      <c r="E4618" s="234"/>
      <c r="F4618" s="234"/>
      <c r="G4618" s="193"/>
    </row>
    <row r="4619" spans="4:7" ht="14.4" x14ac:dyDescent="0.3">
      <c r="D4619" s="193"/>
      <c r="E4619" s="234"/>
      <c r="F4619" s="234"/>
      <c r="G4619" s="193"/>
    </row>
    <row r="4620" spans="4:7" ht="14.4" x14ac:dyDescent="0.3">
      <c r="D4620" s="193"/>
      <c r="E4620" s="234"/>
      <c r="F4620" s="234"/>
      <c r="G4620" s="193"/>
    </row>
    <row r="4621" spans="4:7" ht="14.4" x14ac:dyDescent="0.3">
      <c r="D4621" s="193"/>
      <c r="E4621" s="234"/>
      <c r="F4621" s="234"/>
      <c r="G4621" s="193"/>
    </row>
    <row r="4622" spans="4:7" ht="14.4" x14ac:dyDescent="0.3">
      <c r="D4622" s="193"/>
      <c r="E4622" s="234"/>
      <c r="F4622" s="234"/>
      <c r="G4622" s="193"/>
    </row>
    <row r="4623" spans="4:7" ht="14.4" x14ac:dyDescent="0.3">
      <c r="D4623" s="193"/>
      <c r="E4623" s="234"/>
      <c r="F4623" s="234"/>
      <c r="G4623" s="193"/>
    </row>
    <row r="4624" spans="4:7" ht="14.4" x14ac:dyDescent="0.3">
      <c r="D4624" s="193"/>
      <c r="E4624" s="234"/>
      <c r="F4624" s="234"/>
      <c r="G4624" s="193"/>
    </row>
    <row r="4625" spans="4:7" ht="14.4" x14ac:dyDescent="0.3">
      <c r="D4625" s="193"/>
      <c r="E4625" s="234"/>
      <c r="F4625" s="234"/>
      <c r="G4625" s="193"/>
    </row>
    <row r="4626" spans="4:7" ht="14.4" x14ac:dyDescent="0.3">
      <c r="D4626" s="193"/>
      <c r="E4626" s="234"/>
      <c r="F4626" s="234"/>
      <c r="G4626" s="193"/>
    </row>
    <row r="4627" spans="4:7" ht="14.4" x14ac:dyDescent="0.3">
      <c r="D4627" s="193"/>
      <c r="E4627" s="234"/>
      <c r="F4627" s="234"/>
      <c r="G4627" s="193"/>
    </row>
    <row r="4628" spans="4:7" ht="14.4" x14ac:dyDescent="0.3">
      <c r="D4628" s="193"/>
      <c r="E4628" s="234"/>
      <c r="F4628" s="234"/>
      <c r="G4628" s="193"/>
    </row>
    <row r="4629" spans="4:7" ht="14.4" x14ac:dyDescent="0.3">
      <c r="D4629" s="193"/>
      <c r="E4629" s="234"/>
      <c r="F4629" s="234"/>
      <c r="G4629" s="193"/>
    </row>
    <row r="4630" spans="4:7" ht="14.4" x14ac:dyDescent="0.3">
      <c r="D4630" s="193"/>
      <c r="E4630" s="234"/>
      <c r="F4630" s="234"/>
      <c r="G4630" s="193"/>
    </row>
    <row r="4631" spans="4:7" ht="14.4" x14ac:dyDescent="0.3">
      <c r="D4631" s="193"/>
      <c r="E4631" s="234"/>
      <c r="F4631" s="234"/>
      <c r="G4631" s="193"/>
    </row>
    <row r="4632" spans="4:7" ht="14.4" x14ac:dyDescent="0.3">
      <c r="D4632" s="193"/>
      <c r="E4632" s="234"/>
      <c r="F4632" s="234"/>
      <c r="G4632" s="193"/>
    </row>
    <row r="4633" spans="4:7" ht="14.4" x14ac:dyDescent="0.3">
      <c r="D4633" s="193"/>
      <c r="E4633" s="234"/>
      <c r="F4633" s="234"/>
      <c r="G4633" s="193"/>
    </row>
    <row r="4634" spans="4:7" ht="14.4" x14ac:dyDescent="0.3">
      <c r="D4634" s="193"/>
      <c r="E4634" s="234"/>
      <c r="F4634" s="234"/>
      <c r="G4634" s="193"/>
    </row>
    <row r="4635" spans="4:7" ht="14.4" x14ac:dyDescent="0.3">
      <c r="D4635" s="193"/>
      <c r="E4635" s="234"/>
      <c r="F4635" s="234"/>
      <c r="G4635" s="193"/>
    </row>
    <row r="4636" spans="4:7" ht="14.4" x14ac:dyDescent="0.3">
      <c r="D4636" s="193"/>
      <c r="E4636" s="234"/>
      <c r="F4636" s="234"/>
      <c r="G4636" s="193"/>
    </row>
    <row r="4637" spans="4:7" ht="14.4" x14ac:dyDescent="0.3">
      <c r="D4637" s="193"/>
      <c r="E4637" s="234"/>
      <c r="F4637" s="234"/>
      <c r="G4637" s="193"/>
    </row>
    <row r="4638" spans="4:7" ht="14.4" x14ac:dyDescent="0.3">
      <c r="D4638" s="193"/>
      <c r="E4638" s="234"/>
      <c r="F4638" s="234"/>
      <c r="G4638" s="193"/>
    </row>
    <row r="4639" spans="4:7" ht="14.4" x14ac:dyDescent="0.3">
      <c r="D4639" s="193"/>
      <c r="E4639" s="234"/>
      <c r="F4639" s="234"/>
      <c r="G4639" s="193"/>
    </row>
    <row r="4640" spans="4:7" ht="14.4" x14ac:dyDescent="0.3">
      <c r="D4640" s="193"/>
      <c r="E4640" s="234"/>
      <c r="F4640" s="234"/>
      <c r="G4640" s="193"/>
    </row>
    <row r="4641" spans="4:7" ht="14.4" x14ac:dyDescent="0.3">
      <c r="D4641" s="193"/>
      <c r="E4641" s="234"/>
      <c r="F4641" s="234"/>
      <c r="G4641" s="193"/>
    </row>
    <row r="4642" spans="4:7" ht="14.4" x14ac:dyDescent="0.3">
      <c r="D4642" s="193"/>
      <c r="E4642" s="234"/>
      <c r="F4642" s="234"/>
      <c r="G4642" s="193"/>
    </row>
    <row r="4643" spans="4:7" ht="14.4" x14ac:dyDescent="0.3">
      <c r="D4643" s="193"/>
      <c r="E4643" s="234"/>
      <c r="F4643" s="234"/>
      <c r="G4643" s="193"/>
    </row>
    <row r="4644" spans="4:7" ht="14.4" x14ac:dyDescent="0.3">
      <c r="D4644" s="193"/>
      <c r="E4644" s="234"/>
      <c r="F4644" s="234"/>
      <c r="G4644" s="193"/>
    </row>
    <row r="4645" spans="4:7" ht="14.4" x14ac:dyDescent="0.3">
      <c r="D4645" s="193"/>
      <c r="E4645" s="234"/>
      <c r="F4645" s="234"/>
      <c r="G4645" s="193"/>
    </row>
    <row r="4646" spans="4:7" ht="14.4" x14ac:dyDescent="0.3">
      <c r="D4646" s="193"/>
      <c r="E4646" s="234"/>
      <c r="F4646" s="234"/>
      <c r="G4646" s="193"/>
    </row>
    <row r="4647" spans="4:7" ht="14.4" x14ac:dyDescent="0.3">
      <c r="D4647" s="193"/>
      <c r="E4647" s="234"/>
      <c r="F4647" s="234"/>
      <c r="G4647" s="193"/>
    </row>
    <row r="4648" spans="4:7" ht="14.4" x14ac:dyDescent="0.3">
      <c r="D4648" s="193"/>
      <c r="E4648" s="234"/>
      <c r="F4648" s="234"/>
      <c r="G4648" s="193"/>
    </row>
    <row r="4649" spans="4:7" ht="14.4" x14ac:dyDescent="0.3">
      <c r="D4649" s="193"/>
      <c r="E4649" s="234"/>
      <c r="F4649" s="234"/>
      <c r="G4649" s="193"/>
    </row>
    <row r="4650" spans="4:7" ht="14.4" x14ac:dyDescent="0.3">
      <c r="D4650" s="193"/>
      <c r="E4650" s="234"/>
      <c r="F4650" s="234"/>
      <c r="G4650" s="193"/>
    </row>
    <row r="4651" spans="4:7" ht="14.4" x14ac:dyDescent="0.3">
      <c r="D4651" s="193"/>
      <c r="E4651" s="234"/>
      <c r="F4651" s="234"/>
      <c r="G4651" s="193"/>
    </row>
    <row r="4652" spans="4:7" ht="14.4" x14ac:dyDescent="0.3">
      <c r="D4652" s="193"/>
      <c r="E4652" s="234"/>
      <c r="F4652" s="234"/>
      <c r="G4652" s="193"/>
    </row>
    <row r="4653" spans="4:7" ht="14.4" x14ac:dyDescent="0.3">
      <c r="D4653" s="193"/>
      <c r="E4653" s="234"/>
      <c r="F4653" s="234"/>
      <c r="G4653" s="193"/>
    </row>
    <row r="4654" spans="4:7" ht="14.4" x14ac:dyDescent="0.3">
      <c r="D4654" s="193"/>
      <c r="E4654" s="234"/>
      <c r="F4654" s="234"/>
      <c r="G4654" s="193"/>
    </row>
    <row r="4655" spans="4:7" ht="14.4" x14ac:dyDescent="0.3">
      <c r="D4655" s="193"/>
      <c r="E4655" s="234"/>
      <c r="F4655" s="234"/>
      <c r="G4655" s="193"/>
    </row>
    <row r="4656" spans="4:7" ht="14.4" x14ac:dyDescent="0.3">
      <c r="D4656" s="193"/>
      <c r="E4656" s="234"/>
      <c r="F4656" s="234"/>
      <c r="G4656" s="193"/>
    </row>
    <row r="4657" spans="4:7" ht="14.4" x14ac:dyDescent="0.3">
      <c r="D4657" s="193"/>
      <c r="E4657" s="234"/>
      <c r="F4657" s="234"/>
      <c r="G4657" s="193"/>
    </row>
    <row r="4658" spans="4:7" ht="14.4" x14ac:dyDescent="0.3">
      <c r="D4658" s="193"/>
      <c r="E4658" s="234"/>
      <c r="F4658" s="234"/>
      <c r="G4658" s="193"/>
    </row>
    <row r="4659" spans="4:7" ht="14.4" x14ac:dyDescent="0.3">
      <c r="D4659" s="193"/>
      <c r="E4659" s="234"/>
      <c r="F4659" s="234"/>
      <c r="G4659" s="193"/>
    </row>
    <row r="4660" spans="4:7" ht="14.4" x14ac:dyDescent="0.3">
      <c r="D4660" s="193"/>
      <c r="E4660" s="234"/>
      <c r="F4660" s="234"/>
      <c r="G4660" s="193"/>
    </row>
    <row r="4661" spans="4:7" ht="14.4" x14ac:dyDescent="0.3">
      <c r="D4661" s="193"/>
      <c r="E4661" s="234"/>
      <c r="F4661" s="234"/>
      <c r="G4661" s="193"/>
    </row>
    <row r="4662" spans="4:7" ht="14.4" x14ac:dyDescent="0.3">
      <c r="D4662" s="193"/>
      <c r="E4662" s="234"/>
      <c r="F4662" s="234"/>
      <c r="G4662" s="193"/>
    </row>
    <row r="4663" spans="4:7" ht="14.4" x14ac:dyDescent="0.3">
      <c r="D4663" s="193"/>
      <c r="E4663" s="234"/>
      <c r="F4663" s="234"/>
      <c r="G4663" s="193"/>
    </row>
    <row r="4664" spans="4:7" ht="14.4" x14ac:dyDescent="0.3">
      <c r="D4664" s="193"/>
      <c r="E4664" s="234"/>
      <c r="F4664" s="234"/>
      <c r="G4664" s="193"/>
    </row>
    <row r="4665" spans="4:7" ht="14.4" x14ac:dyDescent="0.3">
      <c r="D4665" s="193"/>
      <c r="E4665" s="234"/>
      <c r="F4665" s="234"/>
      <c r="G4665" s="193"/>
    </row>
    <row r="4666" spans="4:7" ht="14.4" x14ac:dyDescent="0.3">
      <c r="D4666" s="193"/>
      <c r="E4666" s="234"/>
      <c r="F4666" s="234"/>
      <c r="G4666" s="193"/>
    </row>
    <row r="4667" spans="4:7" ht="14.4" x14ac:dyDescent="0.3">
      <c r="D4667" s="193"/>
      <c r="E4667" s="234"/>
      <c r="F4667" s="234"/>
      <c r="G4667" s="193"/>
    </row>
    <row r="4668" spans="4:7" ht="14.4" x14ac:dyDescent="0.3">
      <c r="D4668" s="193"/>
      <c r="E4668" s="234"/>
      <c r="F4668" s="234"/>
      <c r="G4668" s="193"/>
    </row>
    <row r="4669" spans="4:7" ht="14.4" x14ac:dyDescent="0.3">
      <c r="D4669" s="193"/>
      <c r="E4669" s="234"/>
      <c r="F4669" s="234"/>
      <c r="G4669" s="193"/>
    </row>
    <row r="4670" spans="4:7" ht="14.4" x14ac:dyDescent="0.3">
      <c r="D4670" s="193"/>
      <c r="E4670" s="234"/>
      <c r="F4670" s="234"/>
      <c r="G4670" s="193"/>
    </row>
    <row r="4671" spans="4:7" ht="14.4" x14ac:dyDescent="0.3">
      <c r="D4671" s="193"/>
      <c r="E4671" s="234"/>
      <c r="F4671" s="234"/>
      <c r="G4671" s="193"/>
    </row>
    <row r="4672" spans="4:7" ht="14.4" x14ac:dyDescent="0.3">
      <c r="D4672" s="193"/>
      <c r="E4672" s="234"/>
      <c r="F4672" s="234"/>
      <c r="G4672" s="193"/>
    </row>
    <row r="4673" spans="4:7" ht="14.4" x14ac:dyDescent="0.3">
      <c r="D4673" s="193"/>
      <c r="E4673" s="234"/>
      <c r="F4673" s="234"/>
      <c r="G4673" s="193"/>
    </row>
    <row r="4674" spans="4:7" ht="14.4" x14ac:dyDescent="0.3">
      <c r="D4674" s="193"/>
      <c r="E4674" s="234"/>
      <c r="F4674" s="234"/>
      <c r="G4674" s="193"/>
    </row>
    <row r="4675" spans="4:7" ht="14.4" x14ac:dyDescent="0.3">
      <c r="D4675" s="193"/>
      <c r="E4675" s="234"/>
      <c r="F4675" s="234"/>
      <c r="G4675" s="193"/>
    </row>
    <row r="4676" spans="4:7" ht="14.4" x14ac:dyDescent="0.3">
      <c r="D4676" s="193"/>
      <c r="E4676" s="234"/>
      <c r="F4676" s="234"/>
      <c r="G4676" s="193"/>
    </row>
    <row r="4677" spans="4:7" ht="14.4" x14ac:dyDescent="0.3">
      <c r="D4677" s="193"/>
      <c r="E4677" s="234"/>
      <c r="F4677" s="234"/>
      <c r="G4677" s="193"/>
    </row>
    <row r="4678" spans="4:7" ht="14.4" x14ac:dyDescent="0.3">
      <c r="D4678" s="193"/>
      <c r="E4678" s="234"/>
      <c r="F4678" s="234"/>
      <c r="G4678" s="193"/>
    </row>
    <row r="4679" spans="4:7" ht="14.4" x14ac:dyDescent="0.3">
      <c r="D4679" s="193"/>
      <c r="E4679" s="234"/>
      <c r="F4679" s="234"/>
      <c r="G4679" s="193"/>
    </row>
    <row r="4680" spans="4:7" ht="14.4" x14ac:dyDescent="0.3">
      <c r="D4680" s="193"/>
      <c r="E4680" s="234"/>
      <c r="F4680" s="234"/>
      <c r="G4680" s="193"/>
    </row>
    <row r="4681" spans="4:7" ht="14.4" x14ac:dyDescent="0.3">
      <c r="D4681" s="193"/>
      <c r="E4681" s="234"/>
      <c r="F4681" s="234"/>
      <c r="G4681" s="193"/>
    </row>
    <row r="4682" spans="4:7" ht="14.4" x14ac:dyDescent="0.3">
      <c r="D4682" s="193"/>
      <c r="E4682" s="234"/>
      <c r="F4682" s="234"/>
      <c r="G4682" s="193"/>
    </row>
    <row r="4683" spans="4:7" ht="14.4" x14ac:dyDescent="0.3">
      <c r="D4683" s="193"/>
      <c r="E4683" s="234"/>
      <c r="F4683" s="234"/>
      <c r="G4683" s="193"/>
    </row>
    <row r="4684" spans="4:7" ht="14.4" x14ac:dyDescent="0.3">
      <c r="D4684" s="193"/>
      <c r="E4684" s="234"/>
      <c r="F4684" s="234"/>
      <c r="G4684" s="193"/>
    </row>
    <row r="4685" spans="4:7" ht="14.4" x14ac:dyDescent="0.3">
      <c r="D4685" s="193"/>
      <c r="E4685" s="234"/>
      <c r="F4685" s="234"/>
      <c r="G4685" s="193"/>
    </row>
    <row r="4686" spans="4:7" ht="14.4" x14ac:dyDescent="0.3">
      <c r="D4686" s="193"/>
      <c r="E4686" s="234"/>
      <c r="F4686" s="234"/>
      <c r="G4686" s="193"/>
    </row>
    <row r="4687" spans="4:7" ht="14.4" x14ac:dyDescent="0.3">
      <c r="D4687" s="193"/>
      <c r="E4687" s="234"/>
      <c r="F4687" s="234"/>
      <c r="G4687" s="193"/>
    </row>
    <row r="4688" spans="4:7" ht="14.4" x14ac:dyDescent="0.3">
      <c r="D4688" s="193"/>
      <c r="E4688" s="234"/>
      <c r="F4688" s="234"/>
      <c r="G4688" s="193"/>
    </row>
    <row r="4689" spans="4:7" ht="14.4" x14ac:dyDescent="0.3">
      <c r="D4689" s="193"/>
      <c r="E4689" s="234"/>
      <c r="F4689" s="234"/>
      <c r="G4689" s="193"/>
    </row>
    <row r="4690" spans="4:7" ht="14.4" x14ac:dyDescent="0.3">
      <c r="D4690" s="193"/>
      <c r="E4690" s="234"/>
      <c r="F4690" s="234"/>
      <c r="G4690" s="193"/>
    </row>
    <row r="4691" spans="4:7" ht="14.4" x14ac:dyDescent="0.3">
      <c r="D4691" s="193"/>
      <c r="E4691" s="234"/>
      <c r="F4691" s="234"/>
      <c r="G4691" s="193"/>
    </row>
    <row r="4692" spans="4:7" ht="14.4" x14ac:dyDescent="0.3">
      <c r="D4692" s="193"/>
      <c r="E4692" s="234"/>
      <c r="F4692" s="234"/>
      <c r="G4692" s="193"/>
    </row>
    <row r="4693" spans="4:7" ht="14.4" x14ac:dyDescent="0.3">
      <c r="D4693" s="193"/>
      <c r="E4693" s="234"/>
      <c r="F4693" s="234"/>
      <c r="G4693" s="193"/>
    </row>
    <row r="4694" spans="4:7" ht="14.4" x14ac:dyDescent="0.3">
      <c r="D4694" s="193"/>
      <c r="E4694" s="234"/>
      <c r="F4694" s="234"/>
      <c r="G4694" s="193"/>
    </row>
    <row r="4695" spans="4:7" ht="14.4" x14ac:dyDescent="0.3">
      <c r="D4695" s="193"/>
      <c r="E4695" s="234"/>
      <c r="F4695" s="234"/>
      <c r="G4695" s="193"/>
    </row>
    <row r="4696" spans="4:7" ht="14.4" x14ac:dyDescent="0.3">
      <c r="D4696" s="193"/>
      <c r="E4696" s="234"/>
      <c r="F4696" s="234"/>
      <c r="G4696" s="193"/>
    </row>
    <row r="4697" spans="4:7" ht="14.4" x14ac:dyDescent="0.3">
      <c r="D4697" s="193"/>
      <c r="E4697" s="234"/>
      <c r="F4697" s="234"/>
      <c r="G4697" s="193"/>
    </row>
    <row r="4698" spans="4:7" ht="14.4" x14ac:dyDescent="0.3">
      <c r="D4698" s="193"/>
      <c r="E4698" s="234"/>
      <c r="F4698" s="234"/>
      <c r="G4698" s="193"/>
    </row>
    <row r="4699" spans="4:7" ht="14.4" x14ac:dyDescent="0.3">
      <c r="D4699" s="193"/>
      <c r="E4699" s="234"/>
      <c r="F4699" s="234"/>
      <c r="G4699" s="193"/>
    </row>
    <row r="4700" spans="4:7" ht="14.4" x14ac:dyDescent="0.3">
      <c r="D4700" s="193"/>
      <c r="E4700" s="234"/>
      <c r="F4700" s="234"/>
      <c r="G4700" s="193"/>
    </row>
    <row r="4701" spans="4:7" ht="14.4" x14ac:dyDescent="0.3">
      <c r="D4701" s="193"/>
      <c r="E4701" s="234"/>
      <c r="F4701" s="234"/>
      <c r="G4701" s="193"/>
    </row>
    <row r="4702" spans="4:7" ht="14.4" x14ac:dyDescent="0.3">
      <c r="D4702" s="193"/>
      <c r="E4702" s="234"/>
      <c r="F4702" s="234"/>
      <c r="G4702" s="193"/>
    </row>
    <row r="4703" spans="4:7" ht="14.4" x14ac:dyDescent="0.3">
      <c r="D4703" s="193"/>
      <c r="E4703" s="234"/>
      <c r="F4703" s="234"/>
      <c r="G4703" s="193"/>
    </row>
    <row r="4704" spans="4:7" ht="14.4" x14ac:dyDescent="0.3">
      <c r="D4704" s="193"/>
      <c r="E4704" s="234"/>
      <c r="F4704" s="234"/>
      <c r="G4704" s="193"/>
    </row>
    <row r="4705" spans="4:7" ht="14.4" x14ac:dyDescent="0.3">
      <c r="D4705" s="193"/>
      <c r="E4705" s="234"/>
      <c r="F4705" s="234"/>
      <c r="G4705" s="193"/>
    </row>
    <row r="4706" spans="4:7" ht="14.4" x14ac:dyDescent="0.3">
      <c r="D4706" s="193"/>
      <c r="E4706" s="234"/>
      <c r="F4706" s="234"/>
      <c r="G4706" s="193"/>
    </row>
    <row r="4707" spans="4:7" ht="14.4" x14ac:dyDescent="0.3">
      <c r="D4707" s="193"/>
      <c r="E4707" s="234"/>
      <c r="F4707" s="234"/>
      <c r="G4707" s="193"/>
    </row>
    <row r="4708" spans="4:7" ht="14.4" x14ac:dyDescent="0.3">
      <c r="D4708" s="193"/>
      <c r="E4708" s="234"/>
      <c r="F4708" s="234"/>
      <c r="G4708" s="193"/>
    </row>
    <row r="4709" spans="4:7" ht="14.4" x14ac:dyDescent="0.3">
      <c r="D4709" s="193"/>
      <c r="E4709" s="234"/>
      <c r="F4709" s="234"/>
      <c r="G4709" s="193"/>
    </row>
    <row r="4710" spans="4:7" ht="14.4" x14ac:dyDescent="0.3">
      <c r="D4710" s="193"/>
      <c r="E4710" s="234"/>
      <c r="F4710" s="234"/>
      <c r="G4710" s="193"/>
    </row>
    <row r="4711" spans="4:7" ht="14.4" x14ac:dyDescent="0.3">
      <c r="D4711" s="193"/>
      <c r="E4711" s="234"/>
      <c r="F4711" s="234"/>
      <c r="G4711" s="193"/>
    </row>
    <row r="4712" spans="4:7" ht="14.4" x14ac:dyDescent="0.3">
      <c r="D4712" s="193"/>
      <c r="E4712" s="234"/>
      <c r="F4712" s="234"/>
      <c r="G4712" s="193"/>
    </row>
    <row r="4713" spans="4:7" ht="14.4" x14ac:dyDescent="0.3">
      <c r="D4713" s="193"/>
      <c r="E4713" s="234"/>
      <c r="F4713" s="234"/>
      <c r="G4713" s="193"/>
    </row>
    <row r="4714" spans="4:7" ht="14.4" x14ac:dyDescent="0.3">
      <c r="D4714" s="193"/>
      <c r="E4714" s="234"/>
      <c r="F4714" s="234"/>
      <c r="G4714" s="193"/>
    </row>
    <row r="4715" spans="4:7" ht="14.4" x14ac:dyDescent="0.3">
      <c r="D4715" s="193"/>
      <c r="E4715" s="234"/>
      <c r="F4715" s="234"/>
      <c r="G4715" s="193"/>
    </row>
    <row r="4716" spans="4:7" ht="14.4" x14ac:dyDescent="0.3">
      <c r="D4716" s="193"/>
      <c r="E4716" s="234"/>
      <c r="F4716" s="234"/>
      <c r="G4716" s="193"/>
    </row>
    <row r="4717" spans="4:7" ht="14.4" x14ac:dyDescent="0.3">
      <c r="D4717" s="193"/>
      <c r="E4717" s="234"/>
      <c r="F4717" s="234"/>
      <c r="G4717" s="193"/>
    </row>
    <row r="4718" spans="4:7" ht="14.4" x14ac:dyDescent="0.3">
      <c r="D4718" s="193"/>
      <c r="E4718" s="234"/>
      <c r="F4718" s="234"/>
      <c r="G4718" s="193"/>
    </row>
    <row r="4719" spans="4:7" ht="14.4" x14ac:dyDescent="0.3">
      <c r="D4719" s="193"/>
      <c r="E4719" s="234"/>
      <c r="F4719" s="234"/>
      <c r="G4719" s="193"/>
    </row>
    <row r="4720" spans="4:7" ht="14.4" x14ac:dyDescent="0.3">
      <c r="D4720" s="193"/>
      <c r="E4720" s="234"/>
      <c r="F4720" s="234"/>
      <c r="G4720" s="193"/>
    </row>
    <row r="4721" spans="4:7" ht="14.4" x14ac:dyDescent="0.3">
      <c r="D4721" s="193"/>
      <c r="E4721" s="234"/>
      <c r="F4721" s="234"/>
      <c r="G4721" s="193"/>
    </row>
    <row r="4722" spans="4:7" ht="14.4" x14ac:dyDescent="0.3">
      <c r="D4722" s="193"/>
      <c r="E4722" s="234"/>
      <c r="F4722" s="234"/>
      <c r="G4722" s="193"/>
    </row>
    <row r="4723" spans="4:7" ht="14.4" x14ac:dyDescent="0.3">
      <c r="D4723" s="193"/>
      <c r="E4723" s="234"/>
      <c r="F4723" s="234"/>
      <c r="G4723" s="193"/>
    </row>
    <row r="4724" spans="4:7" ht="14.4" x14ac:dyDescent="0.3">
      <c r="D4724" s="193"/>
      <c r="E4724" s="234"/>
      <c r="F4724" s="234"/>
      <c r="G4724" s="193"/>
    </row>
    <row r="4725" spans="4:7" ht="14.4" x14ac:dyDescent="0.3">
      <c r="D4725" s="193"/>
      <c r="E4725" s="234"/>
      <c r="F4725" s="234"/>
      <c r="G4725" s="193"/>
    </row>
    <row r="4726" spans="4:7" ht="14.4" x14ac:dyDescent="0.3">
      <c r="D4726" s="193"/>
      <c r="E4726" s="234"/>
      <c r="F4726" s="234"/>
      <c r="G4726" s="193"/>
    </row>
    <row r="4727" spans="4:7" ht="14.4" x14ac:dyDescent="0.3">
      <c r="D4727" s="193"/>
      <c r="E4727" s="234"/>
      <c r="F4727" s="234"/>
      <c r="G4727" s="193"/>
    </row>
    <row r="4728" spans="4:7" ht="14.4" x14ac:dyDescent="0.3">
      <c r="D4728" s="193"/>
      <c r="E4728" s="234"/>
      <c r="F4728" s="234"/>
      <c r="G4728" s="193"/>
    </row>
    <row r="4729" spans="4:7" ht="14.4" x14ac:dyDescent="0.3">
      <c r="D4729" s="193"/>
      <c r="E4729" s="234"/>
      <c r="F4729" s="234"/>
      <c r="G4729" s="193"/>
    </row>
    <row r="4730" spans="4:7" ht="14.4" x14ac:dyDescent="0.3">
      <c r="D4730" s="193"/>
      <c r="E4730" s="234"/>
      <c r="F4730" s="234"/>
      <c r="G4730" s="193"/>
    </row>
    <row r="4731" spans="4:7" ht="14.4" x14ac:dyDescent="0.3">
      <c r="D4731" s="193"/>
      <c r="E4731" s="234"/>
      <c r="F4731" s="234"/>
      <c r="G4731" s="193"/>
    </row>
    <row r="4732" spans="4:7" ht="14.4" x14ac:dyDescent="0.3">
      <c r="D4732" s="193"/>
      <c r="E4732" s="234"/>
      <c r="F4732" s="234"/>
      <c r="G4732" s="193"/>
    </row>
    <row r="4733" spans="4:7" ht="14.4" x14ac:dyDescent="0.3">
      <c r="D4733" s="193"/>
      <c r="E4733" s="234"/>
      <c r="F4733" s="234"/>
      <c r="G4733" s="193"/>
    </row>
    <row r="4734" spans="4:7" ht="14.4" x14ac:dyDescent="0.3">
      <c r="D4734" s="193"/>
      <c r="E4734" s="234"/>
      <c r="F4734" s="234"/>
      <c r="G4734" s="193"/>
    </row>
    <row r="4735" spans="4:7" ht="14.4" x14ac:dyDescent="0.3">
      <c r="D4735" s="193"/>
      <c r="E4735" s="234"/>
      <c r="F4735" s="234"/>
      <c r="G4735" s="193"/>
    </row>
    <row r="4736" spans="4:7" ht="14.4" x14ac:dyDescent="0.3">
      <c r="D4736" s="193"/>
      <c r="E4736" s="234"/>
      <c r="F4736" s="234"/>
      <c r="G4736" s="193"/>
    </row>
    <row r="4737" spans="4:7" ht="14.4" x14ac:dyDescent="0.3">
      <c r="D4737" s="193"/>
      <c r="E4737" s="234"/>
      <c r="F4737" s="234"/>
      <c r="G4737" s="193"/>
    </row>
    <row r="4738" spans="4:7" ht="14.4" x14ac:dyDescent="0.3">
      <c r="D4738" s="193"/>
      <c r="E4738" s="234"/>
      <c r="F4738" s="234"/>
      <c r="G4738" s="193"/>
    </row>
    <row r="4739" spans="4:7" ht="14.4" x14ac:dyDescent="0.3">
      <c r="D4739" s="193"/>
      <c r="E4739" s="234"/>
      <c r="F4739" s="234"/>
      <c r="G4739" s="193"/>
    </row>
    <row r="4740" spans="4:7" ht="14.4" x14ac:dyDescent="0.3">
      <c r="D4740" s="193"/>
      <c r="E4740" s="234"/>
      <c r="F4740" s="234"/>
      <c r="G4740" s="193"/>
    </row>
    <row r="4741" spans="4:7" ht="14.4" x14ac:dyDescent="0.3">
      <c r="D4741" s="193"/>
      <c r="E4741" s="234"/>
      <c r="F4741" s="234"/>
      <c r="G4741" s="193"/>
    </row>
    <row r="4742" spans="4:7" ht="14.4" x14ac:dyDescent="0.3">
      <c r="D4742" s="193"/>
      <c r="E4742" s="234"/>
      <c r="F4742" s="234"/>
      <c r="G4742" s="193"/>
    </row>
    <row r="4743" spans="4:7" ht="14.4" x14ac:dyDescent="0.3">
      <c r="D4743" s="193"/>
      <c r="E4743" s="234"/>
      <c r="F4743" s="234"/>
      <c r="G4743" s="193"/>
    </row>
    <row r="4744" spans="4:7" ht="14.4" x14ac:dyDescent="0.3">
      <c r="D4744" s="193"/>
      <c r="E4744" s="234"/>
      <c r="F4744" s="234"/>
      <c r="G4744" s="193"/>
    </row>
    <row r="4745" spans="4:7" ht="14.4" x14ac:dyDescent="0.3">
      <c r="D4745" s="193"/>
      <c r="E4745" s="234"/>
      <c r="F4745" s="234"/>
      <c r="G4745" s="193"/>
    </row>
    <row r="4746" spans="4:7" ht="14.4" x14ac:dyDescent="0.3">
      <c r="D4746" s="193"/>
      <c r="E4746" s="234"/>
      <c r="F4746" s="234"/>
      <c r="G4746" s="193"/>
    </row>
    <row r="4747" spans="4:7" ht="14.4" x14ac:dyDescent="0.3">
      <c r="D4747" s="193"/>
      <c r="E4747" s="234"/>
      <c r="F4747" s="234"/>
      <c r="G4747" s="193"/>
    </row>
    <row r="4748" spans="4:7" ht="14.4" x14ac:dyDescent="0.3">
      <c r="D4748" s="193"/>
      <c r="E4748" s="234"/>
      <c r="F4748" s="234"/>
      <c r="G4748" s="193"/>
    </row>
    <row r="4749" spans="4:7" ht="14.4" x14ac:dyDescent="0.3">
      <c r="D4749" s="193"/>
      <c r="E4749" s="234"/>
      <c r="F4749" s="234"/>
      <c r="G4749" s="193"/>
    </row>
    <row r="4750" spans="4:7" ht="14.4" x14ac:dyDescent="0.3">
      <c r="D4750" s="193"/>
      <c r="E4750" s="234"/>
      <c r="F4750" s="234"/>
      <c r="G4750" s="193"/>
    </row>
    <row r="4751" spans="4:7" ht="14.4" x14ac:dyDescent="0.3">
      <c r="D4751" s="193"/>
      <c r="E4751" s="234"/>
      <c r="F4751" s="234"/>
      <c r="G4751" s="193"/>
    </row>
    <row r="4752" spans="4:7" ht="14.4" x14ac:dyDescent="0.3">
      <c r="D4752" s="193"/>
      <c r="E4752" s="234"/>
      <c r="F4752" s="234"/>
      <c r="G4752" s="193"/>
    </row>
    <row r="4753" spans="4:7" ht="14.4" x14ac:dyDescent="0.3">
      <c r="D4753" s="193"/>
      <c r="E4753" s="234"/>
      <c r="F4753" s="234"/>
      <c r="G4753" s="193"/>
    </row>
    <row r="4754" spans="4:7" ht="14.4" x14ac:dyDescent="0.3">
      <c r="D4754" s="193"/>
      <c r="E4754" s="234"/>
      <c r="F4754" s="234"/>
      <c r="G4754" s="193"/>
    </row>
    <row r="4755" spans="4:7" ht="14.4" x14ac:dyDescent="0.3">
      <c r="D4755" s="193"/>
      <c r="E4755" s="234"/>
      <c r="F4755" s="234"/>
      <c r="G4755" s="193"/>
    </row>
    <row r="4756" spans="4:7" ht="14.4" x14ac:dyDescent="0.3">
      <c r="D4756" s="193"/>
      <c r="E4756" s="234"/>
      <c r="F4756" s="234"/>
      <c r="G4756" s="193"/>
    </row>
    <row r="4757" spans="4:7" ht="14.4" x14ac:dyDescent="0.3">
      <c r="D4757" s="193"/>
      <c r="E4757" s="234"/>
      <c r="F4757" s="234"/>
      <c r="G4757" s="193"/>
    </row>
    <row r="4758" spans="4:7" ht="14.4" x14ac:dyDescent="0.3">
      <c r="D4758" s="193"/>
      <c r="E4758" s="234"/>
      <c r="F4758" s="234"/>
      <c r="G4758" s="193"/>
    </row>
    <row r="4759" spans="4:7" ht="14.4" x14ac:dyDescent="0.3">
      <c r="D4759" s="193"/>
      <c r="E4759" s="234"/>
      <c r="F4759" s="234"/>
      <c r="G4759" s="193"/>
    </row>
    <row r="4760" spans="4:7" ht="14.4" x14ac:dyDescent="0.3">
      <c r="D4760" s="193"/>
      <c r="E4760" s="234"/>
      <c r="F4760" s="234"/>
      <c r="G4760" s="193"/>
    </row>
    <row r="4761" spans="4:7" ht="14.4" x14ac:dyDescent="0.3">
      <c r="D4761" s="193"/>
      <c r="E4761" s="234"/>
      <c r="F4761" s="234"/>
      <c r="G4761" s="193"/>
    </row>
    <row r="4762" spans="4:7" ht="14.4" x14ac:dyDescent="0.3">
      <c r="D4762" s="193"/>
      <c r="E4762" s="234"/>
      <c r="F4762" s="234"/>
      <c r="G4762" s="193"/>
    </row>
    <row r="4763" spans="4:7" ht="14.4" x14ac:dyDescent="0.3">
      <c r="D4763" s="193"/>
      <c r="E4763" s="234"/>
      <c r="F4763" s="234"/>
      <c r="G4763" s="193"/>
    </row>
    <row r="4764" spans="4:7" ht="14.4" x14ac:dyDescent="0.3">
      <c r="D4764" s="193"/>
      <c r="E4764" s="234"/>
      <c r="F4764" s="234"/>
      <c r="G4764" s="193"/>
    </row>
    <row r="4765" spans="4:7" ht="14.4" x14ac:dyDescent="0.3">
      <c r="D4765" s="193"/>
      <c r="E4765" s="234"/>
      <c r="F4765" s="234"/>
      <c r="G4765" s="193"/>
    </row>
    <row r="4766" spans="4:7" ht="14.4" x14ac:dyDescent="0.3">
      <c r="D4766" s="193"/>
      <c r="E4766" s="234"/>
      <c r="F4766" s="234"/>
      <c r="G4766" s="193"/>
    </row>
    <row r="4767" spans="4:7" ht="14.4" x14ac:dyDescent="0.3">
      <c r="D4767" s="193"/>
      <c r="E4767" s="234"/>
      <c r="F4767" s="234"/>
      <c r="G4767" s="193"/>
    </row>
    <row r="4768" spans="4:7" ht="14.4" x14ac:dyDescent="0.3">
      <c r="D4768" s="193"/>
      <c r="E4768" s="234"/>
      <c r="F4768" s="234"/>
      <c r="G4768" s="193"/>
    </row>
    <row r="4769" spans="4:7" ht="14.4" x14ac:dyDescent="0.3">
      <c r="D4769" s="193"/>
      <c r="E4769" s="234"/>
      <c r="F4769" s="234"/>
      <c r="G4769" s="193"/>
    </row>
    <row r="4770" spans="4:7" ht="14.4" x14ac:dyDescent="0.3">
      <c r="D4770" s="193"/>
      <c r="E4770" s="234"/>
      <c r="F4770" s="234"/>
      <c r="G4770" s="193"/>
    </row>
    <row r="4771" spans="4:7" ht="14.4" x14ac:dyDescent="0.3">
      <c r="D4771" s="193"/>
      <c r="E4771" s="234"/>
      <c r="F4771" s="234"/>
      <c r="G4771" s="193"/>
    </row>
    <row r="4772" spans="4:7" ht="14.4" x14ac:dyDescent="0.3">
      <c r="D4772" s="193"/>
      <c r="E4772" s="234"/>
      <c r="F4772" s="234"/>
      <c r="G4772" s="193"/>
    </row>
    <row r="4773" spans="4:7" ht="14.4" x14ac:dyDescent="0.3">
      <c r="D4773" s="193"/>
      <c r="E4773" s="234"/>
      <c r="F4773" s="234"/>
      <c r="G4773" s="193"/>
    </row>
    <row r="4774" spans="4:7" ht="14.4" x14ac:dyDescent="0.3">
      <c r="D4774" s="193"/>
      <c r="E4774" s="234"/>
      <c r="F4774" s="234"/>
      <c r="G4774" s="193"/>
    </row>
    <row r="4775" spans="4:7" ht="14.4" x14ac:dyDescent="0.3">
      <c r="D4775" s="193"/>
      <c r="E4775" s="234"/>
      <c r="F4775" s="234"/>
      <c r="G4775" s="193"/>
    </row>
    <row r="4776" spans="4:7" ht="14.4" x14ac:dyDescent="0.3">
      <c r="D4776" s="193"/>
      <c r="E4776" s="234"/>
      <c r="F4776" s="234"/>
      <c r="G4776" s="193"/>
    </row>
    <row r="4777" spans="4:7" ht="14.4" x14ac:dyDescent="0.3">
      <c r="D4777" s="193"/>
      <c r="E4777" s="234"/>
      <c r="F4777" s="234"/>
      <c r="G4777" s="193"/>
    </row>
    <row r="4778" spans="4:7" ht="14.4" x14ac:dyDescent="0.3">
      <c r="D4778" s="193"/>
      <c r="E4778" s="234"/>
      <c r="F4778" s="234"/>
      <c r="G4778" s="193"/>
    </row>
    <row r="4779" spans="4:7" ht="14.4" x14ac:dyDescent="0.3">
      <c r="D4779" s="193"/>
      <c r="E4779" s="234"/>
      <c r="F4779" s="234"/>
      <c r="G4779" s="193"/>
    </row>
    <row r="4780" spans="4:7" ht="14.4" x14ac:dyDescent="0.3">
      <c r="D4780" s="193"/>
      <c r="E4780" s="234"/>
      <c r="F4780" s="234"/>
      <c r="G4780" s="193"/>
    </row>
    <row r="4781" spans="4:7" ht="14.4" x14ac:dyDescent="0.3">
      <c r="D4781" s="193"/>
      <c r="E4781" s="234"/>
      <c r="F4781" s="234"/>
      <c r="G4781" s="193"/>
    </row>
    <row r="4782" spans="4:7" ht="14.4" x14ac:dyDescent="0.3">
      <c r="D4782" s="193"/>
      <c r="E4782" s="234"/>
      <c r="F4782" s="234"/>
      <c r="G4782" s="193"/>
    </row>
    <row r="4783" spans="4:7" ht="14.4" x14ac:dyDescent="0.3">
      <c r="D4783" s="193"/>
      <c r="E4783" s="234"/>
      <c r="F4783" s="234"/>
      <c r="G4783" s="193"/>
    </row>
    <row r="4784" spans="4:7" ht="14.4" x14ac:dyDescent="0.3">
      <c r="D4784" s="193"/>
      <c r="E4784" s="234"/>
      <c r="F4784" s="234"/>
      <c r="G4784" s="193"/>
    </row>
    <row r="4785" spans="4:7" ht="14.4" x14ac:dyDescent="0.3">
      <c r="D4785" s="193"/>
      <c r="E4785" s="234"/>
      <c r="F4785" s="234"/>
      <c r="G4785" s="193"/>
    </row>
    <row r="4786" spans="4:7" ht="14.4" x14ac:dyDescent="0.3">
      <c r="D4786" s="193"/>
      <c r="E4786" s="234"/>
      <c r="F4786" s="234"/>
      <c r="G4786" s="193"/>
    </row>
    <row r="4787" spans="4:7" ht="14.4" x14ac:dyDescent="0.3">
      <c r="D4787" s="193"/>
      <c r="E4787" s="234"/>
      <c r="F4787" s="234"/>
      <c r="G4787" s="193"/>
    </row>
    <row r="4788" spans="4:7" ht="14.4" x14ac:dyDescent="0.3">
      <c r="D4788" s="193"/>
      <c r="E4788" s="234"/>
      <c r="F4788" s="234"/>
      <c r="G4788" s="193"/>
    </row>
    <row r="4789" spans="4:7" ht="14.4" x14ac:dyDescent="0.3">
      <c r="D4789" s="193"/>
      <c r="E4789" s="234"/>
      <c r="F4789" s="234"/>
      <c r="G4789" s="193"/>
    </row>
    <row r="4790" spans="4:7" ht="14.4" x14ac:dyDescent="0.3">
      <c r="D4790" s="193"/>
      <c r="E4790" s="234"/>
      <c r="F4790" s="234"/>
      <c r="G4790" s="193"/>
    </row>
    <row r="4791" spans="4:7" ht="14.4" x14ac:dyDescent="0.3">
      <c r="D4791" s="193"/>
      <c r="E4791" s="234"/>
      <c r="F4791" s="234"/>
      <c r="G4791" s="193"/>
    </row>
    <row r="4792" spans="4:7" ht="14.4" x14ac:dyDescent="0.3">
      <c r="D4792" s="193"/>
      <c r="E4792" s="234"/>
      <c r="F4792" s="234"/>
      <c r="G4792" s="193"/>
    </row>
    <row r="4793" spans="4:7" ht="14.4" x14ac:dyDescent="0.3">
      <c r="D4793" s="193"/>
      <c r="E4793" s="234"/>
      <c r="F4793" s="234"/>
      <c r="G4793" s="193"/>
    </row>
    <row r="4794" spans="4:7" ht="14.4" x14ac:dyDescent="0.3">
      <c r="D4794" s="193"/>
      <c r="E4794" s="234"/>
      <c r="F4794" s="234"/>
      <c r="G4794" s="193"/>
    </row>
    <row r="4795" spans="4:7" ht="14.4" x14ac:dyDescent="0.3">
      <c r="D4795" s="193"/>
      <c r="E4795" s="234"/>
      <c r="F4795" s="234"/>
      <c r="G4795" s="193"/>
    </row>
    <row r="4796" spans="4:7" ht="14.4" x14ac:dyDescent="0.3">
      <c r="D4796" s="193"/>
      <c r="E4796" s="234"/>
      <c r="F4796" s="234"/>
      <c r="G4796" s="193"/>
    </row>
    <row r="4797" spans="4:7" ht="14.4" x14ac:dyDescent="0.3">
      <c r="D4797" s="193"/>
      <c r="E4797" s="234"/>
      <c r="F4797" s="234"/>
      <c r="G4797" s="193"/>
    </row>
    <row r="4798" spans="4:7" ht="14.4" x14ac:dyDescent="0.3">
      <c r="D4798" s="193"/>
      <c r="E4798" s="234"/>
      <c r="F4798" s="234"/>
      <c r="G4798" s="193"/>
    </row>
    <row r="4799" spans="4:7" ht="14.4" x14ac:dyDescent="0.3">
      <c r="D4799" s="193"/>
      <c r="E4799" s="234"/>
      <c r="F4799" s="234"/>
      <c r="G4799" s="193"/>
    </row>
    <row r="4800" spans="4:7" ht="14.4" x14ac:dyDescent="0.3">
      <c r="D4800" s="193"/>
      <c r="E4800" s="234"/>
      <c r="F4800" s="234"/>
      <c r="G4800" s="193"/>
    </row>
    <row r="4801" spans="4:7" ht="14.4" x14ac:dyDescent="0.3">
      <c r="D4801" s="193"/>
      <c r="E4801" s="234"/>
      <c r="F4801" s="234"/>
      <c r="G4801" s="193"/>
    </row>
    <row r="4802" spans="4:7" ht="14.4" x14ac:dyDescent="0.3">
      <c r="D4802" s="193"/>
      <c r="E4802" s="234"/>
      <c r="F4802" s="234"/>
      <c r="G4802" s="193"/>
    </row>
    <row r="4803" spans="4:7" ht="14.4" x14ac:dyDescent="0.3">
      <c r="D4803" s="193"/>
      <c r="E4803" s="234"/>
      <c r="F4803" s="234"/>
      <c r="G4803" s="193"/>
    </row>
    <row r="4804" spans="4:7" ht="14.4" x14ac:dyDescent="0.3">
      <c r="D4804" s="193"/>
      <c r="E4804" s="234"/>
      <c r="F4804" s="234"/>
      <c r="G4804" s="193"/>
    </row>
    <row r="4805" spans="4:7" ht="14.4" x14ac:dyDescent="0.3">
      <c r="D4805" s="193"/>
      <c r="E4805" s="234"/>
      <c r="F4805" s="234"/>
      <c r="G4805" s="193"/>
    </row>
    <row r="4806" spans="4:7" ht="14.4" x14ac:dyDescent="0.3">
      <c r="D4806" s="193"/>
      <c r="E4806" s="234"/>
      <c r="F4806" s="234"/>
      <c r="G4806" s="193"/>
    </row>
    <row r="4807" spans="4:7" ht="14.4" x14ac:dyDescent="0.3">
      <c r="D4807" s="193"/>
      <c r="E4807" s="234"/>
      <c r="F4807" s="234"/>
      <c r="G4807" s="193"/>
    </row>
    <row r="4808" spans="4:7" ht="14.4" x14ac:dyDescent="0.3">
      <c r="D4808" s="193"/>
      <c r="E4808" s="234"/>
      <c r="F4808" s="234"/>
      <c r="G4808" s="193"/>
    </row>
    <row r="4809" spans="4:7" ht="14.4" x14ac:dyDescent="0.3">
      <c r="D4809" s="193"/>
      <c r="E4809" s="234"/>
      <c r="F4809" s="234"/>
      <c r="G4809" s="193"/>
    </row>
    <row r="4810" spans="4:7" ht="14.4" x14ac:dyDescent="0.3">
      <c r="D4810" s="193"/>
      <c r="E4810" s="234"/>
      <c r="F4810" s="234"/>
      <c r="G4810" s="193"/>
    </row>
    <row r="4811" spans="4:7" ht="14.4" x14ac:dyDescent="0.3">
      <c r="D4811" s="193"/>
      <c r="E4811" s="234"/>
      <c r="F4811" s="234"/>
      <c r="G4811" s="193"/>
    </row>
    <row r="4812" spans="4:7" ht="14.4" x14ac:dyDescent="0.3">
      <c r="D4812" s="193"/>
      <c r="E4812" s="234"/>
      <c r="F4812" s="234"/>
      <c r="G4812" s="193"/>
    </row>
    <row r="4813" spans="4:7" ht="14.4" x14ac:dyDescent="0.3">
      <c r="D4813" s="193"/>
      <c r="E4813" s="234"/>
      <c r="F4813" s="234"/>
      <c r="G4813" s="193"/>
    </row>
    <row r="4814" spans="4:7" ht="14.4" x14ac:dyDescent="0.3">
      <c r="D4814" s="193"/>
      <c r="E4814" s="234"/>
      <c r="F4814" s="234"/>
      <c r="G4814" s="193"/>
    </row>
    <row r="4815" spans="4:7" ht="14.4" x14ac:dyDescent="0.3">
      <c r="D4815" s="193"/>
      <c r="E4815" s="234"/>
      <c r="F4815" s="234"/>
      <c r="G4815" s="193"/>
    </row>
    <row r="4816" spans="4:7" ht="14.4" x14ac:dyDescent="0.3">
      <c r="D4816" s="193"/>
      <c r="E4816" s="234"/>
      <c r="F4816" s="234"/>
      <c r="G4816" s="193"/>
    </row>
    <row r="4817" spans="4:7" ht="14.4" x14ac:dyDescent="0.3">
      <c r="D4817" s="193"/>
      <c r="E4817" s="234"/>
      <c r="F4817" s="234"/>
      <c r="G4817" s="193"/>
    </row>
    <row r="4818" spans="4:7" ht="14.4" x14ac:dyDescent="0.3">
      <c r="D4818" s="193"/>
      <c r="E4818" s="234"/>
      <c r="F4818" s="234"/>
      <c r="G4818" s="193"/>
    </row>
    <row r="4819" spans="4:7" ht="14.4" x14ac:dyDescent="0.3">
      <c r="D4819" s="193"/>
      <c r="E4819" s="234"/>
      <c r="F4819" s="234"/>
      <c r="G4819" s="193"/>
    </row>
    <row r="4820" spans="4:7" ht="14.4" x14ac:dyDescent="0.3">
      <c r="D4820" s="193"/>
      <c r="E4820" s="234"/>
      <c r="F4820" s="234"/>
      <c r="G4820" s="193"/>
    </row>
    <row r="4821" spans="4:7" ht="14.4" x14ac:dyDescent="0.3">
      <c r="D4821" s="193"/>
      <c r="E4821" s="234"/>
      <c r="F4821" s="234"/>
      <c r="G4821" s="193"/>
    </row>
    <row r="4822" spans="4:7" ht="14.4" x14ac:dyDescent="0.3">
      <c r="D4822" s="193"/>
      <c r="E4822" s="234"/>
      <c r="F4822" s="234"/>
      <c r="G4822" s="193"/>
    </row>
    <row r="4823" spans="4:7" ht="14.4" x14ac:dyDescent="0.3">
      <c r="D4823" s="193"/>
      <c r="E4823" s="234"/>
      <c r="F4823" s="234"/>
      <c r="G4823" s="193"/>
    </row>
    <row r="4824" spans="4:7" ht="14.4" x14ac:dyDescent="0.3">
      <c r="D4824" s="193"/>
      <c r="E4824" s="234"/>
      <c r="F4824" s="234"/>
      <c r="G4824" s="193"/>
    </row>
    <row r="4825" spans="4:7" ht="14.4" x14ac:dyDescent="0.3">
      <c r="D4825" s="193"/>
      <c r="E4825" s="234"/>
      <c r="F4825" s="234"/>
      <c r="G4825" s="193"/>
    </row>
    <row r="4826" spans="4:7" ht="14.4" x14ac:dyDescent="0.3">
      <c r="D4826" s="193"/>
      <c r="E4826" s="234"/>
      <c r="F4826" s="234"/>
      <c r="G4826" s="193"/>
    </row>
    <row r="4827" spans="4:7" ht="14.4" x14ac:dyDescent="0.3">
      <c r="D4827" s="193"/>
      <c r="E4827" s="234"/>
      <c r="F4827" s="234"/>
      <c r="G4827" s="193"/>
    </row>
    <row r="4828" spans="4:7" ht="14.4" x14ac:dyDescent="0.3">
      <c r="D4828" s="193"/>
      <c r="E4828" s="234"/>
      <c r="F4828" s="234"/>
      <c r="G4828" s="193"/>
    </row>
    <row r="4829" spans="4:7" ht="14.4" x14ac:dyDescent="0.3">
      <c r="D4829" s="193"/>
      <c r="E4829" s="234"/>
      <c r="F4829" s="234"/>
      <c r="G4829" s="193"/>
    </row>
    <row r="4830" spans="4:7" ht="14.4" x14ac:dyDescent="0.3">
      <c r="D4830" s="193"/>
      <c r="E4830" s="234"/>
      <c r="F4830" s="234"/>
      <c r="G4830" s="193"/>
    </row>
    <row r="4831" spans="4:7" ht="14.4" x14ac:dyDescent="0.3">
      <c r="D4831" s="193"/>
      <c r="E4831" s="234"/>
      <c r="F4831" s="234"/>
      <c r="G4831" s="193"/>
    </row>
    <row r="4832" spans="4:7" ht="14.4" x14ac:dyDescent="0.3">
      <c r="D4832" s="193"/>
      <c r="E4832" s="234"/>
      <c r="F4832" s="234"/>
      <c r="G4832" s="193"/>
    </row>
    <row r="4833" spans="4:7" ht="14.4" x14ac:dyDescent="0.3">
      <c r="D4833" s="193"/>
      <c r="E4833" s="234"/>
      <c r="F4833" s="234"/>
      <c r="G4833" s="193"/>
    </row>
    <row r="4834" spans="4:7" ht="14.4" x14ac:dyDescent="0.3">
      <c r="D4834" s="193"/>
      <c r="E4834" s="234"/>
      <c r="F4834" s="234"/>
      <c r="G4834" s="193"/>
    </row>
    <row r="4835" spans="4:7" ht="14.4" x14ac:dyDescent="0.3">
      <c r="D4835" s="193"/>
      <c r="E4835" s="234"/>
      <c r="F4835" s="234"/>
      <c r="G4835" s="193"/>
    </row>
    <row r="4836" spans="4:7" ht="14.4" x14ac:dyDescent="0.3">
      <c r="D4836" s="193"/>
      <c r="E4836" s="234"/>
      <c r="F4836" s="234"/>
      <c r="G4836" s="193"/>
    </row>
    <row r="4837" spans="4:7" ht="14.4" x14ac:dyDescent="0.3">
      <c r="D4837" s="193"/>
      <c r="E4837" s="234"/>
      <c r="F4837" s="234"/>
      <c r="G4837" s="193"/>
    </row>
    <row r="4838" spans="4:7" ht="14.4" x14ac:dyDescent="0.3">
      <c r="D4838" s="193"/>
      <c r="E4838" s="234"/>
      <c r="F4838" s="234"/>
      <c r="G4838" s="193"/>
    </row>
    <row r="4839" spans="4:7" ht="14.4" x14ac:dyDescent="0.3">
      <c r="D4839" s="193"/>
      <c r="E4839" s="234"/>
      <c r="F4839" s="234"/>
      <c r="G4839" s="193"/>
    </row>
    <row r="4840" spans="4:7" ht="14.4" x14ac:dyDescent="0.3">
      <c r="D4840" s="193"/>
      <c r="E4840" s="234"/>
      <c r="F4840" s="234"/>
      <c r="G4840" s="193"/>
    </row>
    <row r="4841" spans="4:7" ht="14.4" x14ac:dyDescent="0.3">
      <c r="D4841" s="193"/>
      <c r="E4841" s="234"/>
      <c r="F4841" s="234"/>
      <c r="G4841" s="193"/>
    </row>
    <row r="4842" spans="4:7" ht="14.4" x14ac:dyDescent="0.3">
      <c r="D4842" s="193"/>
      <c r="E4842" s="234"/>
      <c r="F4842" s="234"/>
      <c r="G4842" s="193"/>
    </row>
    <row r="4843" spans="4:7" ht="14.4" x14ac:dyDescent="0.3">
      <c r="D4843" s="193"/>
      <c r="E4843" s="234"/>
      <c r="F4843" s="234"/>
      <c r="G4843" s="193"/>
    </row>
    <row r="4844" spans="4:7" ht="14.4" x14ac:dyDescent="0.3">
      <c r="D4844" s="193"/>
      <c r="E4844" s="234"/>
      <c r="F4844" s="234"/>
      <c r="G4844" s="193"/>
    </row>
    <row r="4845" spans="4:7" ht="14.4" x14ac:dyDescent="0.3">
      <c r="D4845" s="193"/>
      <c r="E4845" s="234"/>
      <c r="F4845" s="234"/>
      <c r="G4845" s="193"/>
    </row>
    <row r="4846" spans="4:7" ht="14.4" x14ac:dyDescent="0.3">
      <c r="D4846" s="193"/>
      <c r="E4846" s="234"/>
      <c r="F4846" s="234"/>
      <c r="G4846" s="193"/>
    </row>
    <row r="4847" spans="4:7" ht="14.4" x14ac:dyDescent="0.3">
      <c r="D4847" s="193"/>
      <c r="E4847" s="234"/>
      <c r="F4847" s="234"/>
      <c r="G4847" s="193"/>
    </row>
    <row r="4848" spans="4:7" ht="14.4" x14ac:dyDescent="0.3">
      <c r="D4848" s="193"/>
      <c r="E4848" s="234"/>
      <c r="F4848" s="234"/>
      <c r="G4848" s="193"/>
    </row>
    <row r="4849" spans="4:7" ht="14.4" x14ac:dyDescent="0.3">
      <c r="D4849" s="193"/>
      <c r="E4849" s="234"/>
      <c r="F4849" s="234"/>
      <c r="G4849" s="193"/>
    </row>
    <row r="4850" spans="4:7" ht="14.4" x14ac:dyDescent="0.3">
      <c r="D4850" s="193"/>
      <c r="E4850" s="234"/>
      <c r="F4850" s="234"/>
      <c r="G4850" s="193"/>
    </row>
    <row r="4851" spans="4:7" ht="14.4" x14ac:dyDescent="0.3">
      <c r="D4851" s="193"/>
      <c r="E4851" s="234"/>
      <c r="F4851" s="234"/>
      <c r="G4851" s="193"/>
    </row>
    <row r="4852" spans="4:7" ht="14.4" x14ac:dyDescent="0.3">
      <c r="D4852" s="193"/>
      <c r="E4852" s="234"/>
      <c r="F4852" s="234"/>
      <c r="G4852" s="193"/>
    </row>
    <row r="4853" spans="4:7" ht="14.4" x14ac:dyDescent="0.3">
      <c r="D4853" s="193"/>
      <c r="E4853" s="234"/>
      <c r="F4853" s="234"/>
      <c r="G4853" s="193"/>
    </row>
    <row r="4854" spans="4:7" ht="14.4" x14ac:dyDescent="0.3">
      <c r="D4854" s="193"/>
      <c r="E4854" s="234"/>
      <c r="F4854" s="234"/>
      <c r="G4854" s="193"/>
    </row>
    <row r="4855" spans="4:7" ht="14.4" x14ac:dyDescent="0.3">
      <c r="D4855" s="193"/>
      <c r="E4855" s="234"/>
      <c r="F4855" s="234"/>
      <c r="G4855" s="193"/>
    </row>
    <row r="4856" spans="4:7" ht="14.4" x14ac:dyDescent="0.3">
      <c r="D4856" s="193"/>
      <c r="E4856" s="234"/>
      <c r="F4856" s="234"/>
      <c r="G4856" s="193"/>
    </row>
    <row r="4857" spans="4:7" ht="14.4" x14ac:dyDescent="0.3">
      <c r="D4857" s="193"/>
      <c r="E4857" s="234"/>
      <c r="F4857" s="234"/>
      <c r="G4857" s="193"/>
    </row>
    <row r="4858" spans="4:7" ht="14.4" x14ac:dyDescent="0.3">
      <c r="D4858" s="193"/>
      <c r="E4858" s="234"/>
      <c r="F4858" s="234"/>
      <c r="G4858" s="193"/>
    </row>
    <row r="4859" spans="4:7" ht="14.4" x14ac:dyDescent="0.3">
      <c r="D4859" s="193"/>
      <c r="E4859" s="234"/>
      <c r="F4859" s="234"/>
      <c r="G4859" s="193"/>
    </row>
    <row r="4860" spans="4:7" ht="14.4" x14ac:dyDescent="0.3">
      <c r="D4860" s="193"/>
      <c r="E4860" s="234"/>
      <c r="F4860" s="234"/>
      <c r="G4860" s="193"/>
    </row>
    <row r="4861" spans="4:7" ht="14.4" x14ac:dyDescent="0.3">
      <c r="D4861" s="193"/>
      <c r="E4861" s="234"/>
      <c r="F4861" s="234"/>
      <c r="G4861" s="193"/>
    </row>
    <row r="4862" spans="4:7" ht="14.4" x14ac:dyDescent="0.3">
      <c r="D4862" s="193"/>
      <c r="E4862" s="234"/>
      <c r="F4862" s="234"/>
      <c r="G4862" s="193"/>
    </row>
    <row r="4863" spans="4:7" ht="14.4" x14ac:dyDescent="0.3">
      <c r="D4863" s="193"/>
      <c r="E4863" s="234"/>
      <c r="F4863" s="234"/>
      <c r="G4863" s="193"/>
    </row>
    <row r="4864" spans="4:7" ht="14.4" x14ac:dyDescent="0.3">
      <c r="D4864" s="193"/>
      <c r="E4864" s="234"/>
      <c r="F4864" s="234"/>
      <c r="G4864" s="193"/>
    </row>
    <row r="4865" spans="4:7" ht="14.4" x14ac:dyDescent="0.3">
      <c r="D4865" s="193"/>
      <c r="E4865" s="234"/>
      <c r="F4865" s="234"/>
      <c r="G4865" s="193"/>
    </row>
    <row r="4866" spans="4:7" ht="14.4" x14ac:dyDescent="0.3">
      <c r="D4866" s="193"/>
      <c r="E4866" s="234"/>
      <c r="F4866" s="234"/>
      <c r="G4866" s="193"/>
    </row>
    <row r="4867" spans="4:7" ht="14.4" x14ac:dyDescent="0.3">
      <c r="D4867" s="193"/>
      <c r="E4867" s="234"/>
      <c r="F4867" s="234"/>
      <c r="G4867" s="193"/>
    </row>
    <row r="4868" spans="4:7" ht="14.4" x14ac:dyDescent="0.3">
      <c r="D4868" s="193"/>
      <c r="E4868" s="234"/>
      <c r="F4868" s="234"/>
      <c r="G4868" s="193"/>
    </row>
    <row r="4869" spans="4:7" ht="14.4" x14ac:dyDescent="0.3">
      <c r="D4869" s="193"/>
      <c r="E4869" s="234"/>
      <c r="F4869" s="234"/>
      <c r="G4869" s="193"/>
    </row>
    <row r="4870" spans="4:7" ht="14.4" x14ac:dyDescent="0.3">
      <c r="D4870" s="193"/>
      <c r="E4870" s="234"/>
      <c r="F4870" s="234"/>
      <c r="G4870" s="193"/>
    </row>
    <row r="4871" spans="4:7" ht="14.4" x14ac:dyDescent="0.3">
      <c r="D4871" s="193"/>
      <c r="E4871" s="234"/>
      <c r="F4871" s="234"/>
      <c r="G4871" s="193"/>
    </row>
    <row r="4872" spans="4:7" ht="14.4" x14ac:dyDescent="0.3">
      <c r="D4872" s="193"/>
      <c r="E4872" s="234"/>
      <c r="F4872" s="234"/>
      <c r="G4872" s="193"/>
    </row>
    <row r="4873" spans="4:7" ht="14.4" x14ac:dyDescent="0.3">
      <c r="D4873" s="193"/>
      <c r="E4873" s="234"/>
      <c r="F4873" s="234"/>
      <c r="G4873" s="193"/>
    </row>
    <row r="4874" spans="4:7" ht="14.4" x14ac:dyDescent="0.3">
      <c r="D4874" s="193"/>
      <c r="E4874" s="234"/>
      <c r="F4874" s="234"/>
      <c r="G4874" s="193"/>
    </row>
    <row r="4875" spans="4:7" ht="14.4" x14ac:dyDescent="0.3">
      <c r="D4875" s="193"/>
      <c r="E4875" s="234"/>
      <c r="F4875" s="234"/>
      <c r="G4875" s="193"/>
    </row>
    <row r="4876" spans="4:7" ht="14.4" x14ac:dyDescent="0.3">
      <c r="D4876" s="193"/>
      <c r="E4876" s="234"/>
      <c r="F4876" s="234"/>
      <c r="G4876" s="193"/>
    </row>
    <row r="4877" spans="4:7" ht="14.4" x14ac:dyDescent="0.3">
      <c r="D4877" s="193"/>
      <c r="E4877" s="234"/>
      <c r="F4877" s="234"/>
      <c r="G4877" s="193"/>
    </row>
    <row r="4878" spans="4:7" ht="14.4" x14ac:dyDescent="0.3">
      <c r="D4878" s="193"/>
      <c r="E4878" s="234"/>
      <c r="F4878" s="234"/>
      <c r="G4878" s="193"/>
    </row>
    <row r="4879" spans="4:7" ht="14.4" x14ac:dyDescent="0.3">
      <c r="D4879" s="193"/>
      <c r="E4879" s="234"/>
      <c r="F4879" s="234"/>
      <c r="G4879" s="193"/>
    </row>
    <row r="4880" spans="4:7" ht="14.4" x14ac:dyDescent="0.3">
      <c r="D4880" s="193"/>
      <c r="E4880" s="234"/>
      <c r="F4880" s="234"/>
      <c r="G4880" s="193"/>
    </row>
    <row r="4881" spans="4:7" ht="14.4" x14ac:dyDescent="0.3">
      <c r="D4881" s="193"/>
      <c r="E4881" s="234"/>
      <c r="F4881" s="234"/>
      <c r="G4881" s="193"/>
    </row>
    <row r="4882" spans="4:7" ht="14.4" x14ac:dyDescent="0.3">
      <c r="D4882" s="193"/>
      <c r="E4882" s="234"/>
      <c r="F4882" s="234"/>
      <c r="G4882" s="193"/>
    </row>
    <row r="4883" spans="4:7" ht="14.4" x14ac:dyDescent="0.3">
      <c r="D4883" s="193"/>
      <c r="E4883" s="234"/>
      <c r="F4883" s="234"/>
      <c r="G4883" s="193"/>
    </row>
    <row r="4884" spans="4:7" ht="14.4" x14ac:dyDescent="0.3">
      <c r="D4884" s="193"/>
      <c r="E4884" s="234"/>
      <c r="F4884" s="234"/>
      <c r="G4884" s="193"/>
    </row>
    <row r="4885" spans="4:7" ht="14.4" x14ac:dyDescent="0.3">
      <c r="D4885" s="193"/>
      <c r="E4885" s="234"/>
      <c r="F4885" s="234"/>
      <c r="G4885" s="193"/>
    </row>
    <row r="4886" spans="4:7" ht="14.4" x14ac:dyDescent="0.3">
      <c r="D4886" s="193"/>
      <c r="E4886" s="234"/>
      <c r="F4886" s="234"/>
      <c r="G4886" s="193"/>
    </row>
    <row r="4887" spans="4:7" ht="14.4" x14ac:dyDescent="0.3">
      <c r="D4887" s="193"/>
      <c r="E4887" s="234"/>
      <c r="F4887" s="234"/>
      <c r="G4887" s="193"/>
    </row>
    <row r="4888" spans="4:7" ht="14.4" x14ac:dyDescent="0.3">
      <c r="D4888" s="193"/>
      <c r="E4888" s="234"/>
      <c r="F4888" s="234"/>
      <c r="G4888" s="193"/>
    </row>
    <row r="4889" spans="4:7" ht="14.4" x14ac:dyDescent="0.3">
      <c r="D4889" s="193"/>
      <c r="E4889" s="234"/>
      <c r="F4889" s="234"/>
      <c r="G4889" s="193"/>
    </row>
    <row r="4890" spans="4:7" ht="14.4" x14ac:dyDescent="0.3">
      <c r="D4890" s="193"/>
      <c r="E4890" s="234"/>
      <c r="F4890" s="234"/>
      <c r="G4890" s="193"/>
    </row>
    <row r="4891" spans="4:7" ht="14.4" x14ac:dyDescent="0.3">
      <c r="D4891" s="193"/>
      <c r="E4891" s="234"/>
      <c r="F4891" s="234"/>
      <c r="G4891" s="193"/>
    </row>
    <row r="4892" spans="4:7" ht="14.4" x14ac:dyDescent="0.3">
      <c r="D4892" s="193"/>
      <c r="E4892" s="234"/>
      <c r="F4892" s="234"/>
      <c r="G4892" s="193"/>
    </row>
    <row r="4893" spans="4:7" ht="14.4" x14ac:dyDescent="0.3">
      <c r="D4893" s="193"/>
      <c r="E4893" s="234"/>
      <c r="F4893" s="234"/>
      <c r="G4893" s="193"/>
    </row>
    <row r="4894" spans="4:7" ht="14.4" x14ac:dyDescent="0.3">
      <c r="D4894" s="193"/>
      <c r="E4894" s="234"/>
      <c r="F4894" s="234"/>
      <c r="G4894" s="193"/>
    </row>
    <row r="4895" spans="4:7" ht="14.4" x14ac:dyDescent="0.3">
      <c r="D4895" s="193"/>
      <c r="E4895" s="234"/>
      <c r="F4895" s="234"/>
      <c r="G4895" s="193"/>
    </row>
    <row r="4896" spans="4:7" ht="14.4" x14ac:dyDescent="0.3">
      <c r="D4896" s="193"/>
      <c r="E4896" s="234"/>
      <c r="F4896" s="234"/>
      <c r="G4896" s="193"/>
    </row>
    <row r="4897" spans="4:7" ht="14.4" x14ac:dyDescent="0.3">
      <c r="D4897" s="193"/>
      <c r="E4897" s="234"/>
      <c r="F4897" s="234"/>
      <c r="G4897" s="193"/>
    </row>
    <row r="4898" spans="4:7" ht="14.4" x14ac:dyDescent="0.3">
      <c r="D4898" s="193"/>
      <c r="E4898" s="234"/>
      <c r="F4898" s="234"/>
      <c r="G4898" s="193"/>
    </row>
    <row r="4899" spans="4:7" ht="14.4" x14ac:dyDescent="0.3">
      <c r="D4899" s="193"/>
      <c r="E4899" s="234"/>
      <c r="F4899" s="234"/>
      <c r="G4899" s="193"/>
    </row>
    <row r="4900" spans="4:7" ht="14.4" x14ac:dyDescent="0.3">
      <c r="D4900" s="193"/>
      <c r="E4900" s="234"/>
      <c r="F4900" s="234"/>
      <c r="G4900" s="193"/>
    </row>
    <row r="4901" spans="4:7" ht="14.4" x14ac:dyDescent="0.3">
      <c r="D4901" s="193"/>
      <c r="E4901" s="234"/>
      <c r="F4901" s="234"/>
      <c r="G4901" s="193"/>
    </row>
    <row r="4902" spans="4:7" ht="14.4" x14ac:dyDescent="0.3">
      <c r="D4902" s="193"/>
      <c r="E4902" s="234"/>
      <c r="F4902" s="234"/>
      <c r="G4902" s="193"/>
    </row>
    <row r="4903" spans="4:7" ht="14.4" x14ac:dyDescent="0.3">
      <c r="D4903" s="193"/>
      <c r="E4903" s="234"/>
      <c r="F4903" s="234"/>
      <c r="G4903" s="193"/>
    </row>
    <row r="4904" spans="4:7" ht="14.4" x14ac:dyDescent="0.3">
      <c r="D4904" s="193"/>
      <c r="E4904" s="234"/>
      <c r="F4904" s="234"/>
      <c r="G4904" s="193"/>
    </row>
    <row r="4905" spans="4:7" ht="14.4" x14ac:dyDescent="0.3">
      <c r="D4905" s="193"/>
      <c r="E4905" s="234"/>
      <c r="F4905" s="234"/>
      <c r="G4905" s="193"/>
    </row>
    <row r="4906" spans="4:7" ht="14.4" x14ac:dyDescent="0.3">
      <c r="D4906" s="193"/>
      <c r="E4906" s="234"/>
      <c r="F4906" s="234"/>
      <c r="G4906" s="193"/>
    </row>
    <row r="4907" spans="4:7" ht="14.4" x14ac:dyDescent="0.3">
      <c r="D4907" s="193"/>
      <c r="E4907" s="234"/>
      <c r="F4907" s="234"/>
      <c r="G4907" s="193"/>
    </row>
    <row r="4908" spans="4:7" ht="14.4" x14ac:dyDescent="0.3">
      <c r="D4908" s="193"/>
      <c r="E4908" s="234"/>
      <c r="F4908" s="234"/>
      <c r="G4908" s="193"/>
    </row>
    <row r="4909" spans="4:7" ht="14.4" x14ac:dyDescent="0.3">
      <c r="D4909" s="193"/>
      <c r="E4909" s="234"/>
      <c r="F4909" s="234"/>
      <c r="G4909" s="193"/>
    </row>
    <row r="4910" spans="4:7" ht="14.4" x14ac:dyDescent="0.3">
      <c r="D4910" s="193"/>
      <c r="E4910" s="234"/>
      <c r="F4910" s="234"/>
      <c r="G4910" s="193"/>
    </row>
    <row r="4911" spans="4:7" ht="14.4" x14ac:dyDescent="0.3">
      <c r="D4911" s="193"/>
      <c r="E4911" s="234"/>
      <c r="F4911" s="234"/>
      <c r="G4911" s="193"/>
    </row>
    <row r="4912" spans="4:7" ht="14.4" x14ac:dyDescent="0.3">
      <c r="D4912" s="193"/>
      <c r="E4912" s="234"/>
      <c r="F4912" s="234"/>
      <c r="G4912" s="193"/>
    </row>
    <row r="4913" spans="4:7" ht="14.4" x14ac:dyDescent="0.3">
      <c r="D4913" s="193"/>
      <c r="E4913" s="234"/>
      <c r="F4913" s="234"/>
      <c r="G4913" s="193"/>
    </row>
    <row r="4914" spans="4:7" ht="14.4" x14ac:dyDescent="0.3">
      <c r="D4914" s="193"/>
      <c r="E4914" s="234"/>
      <c r="F4914" s="234"/>
      <c r="G4914" s="193"/>
    </row>
    <row r="4915" spans="4:7" ht="14.4" x14ac:dyDescent="0.3">
      <c r="D4915" s="193"/>
      <c r="E4915" s="234"/>
      <c r="F4915" s="234"/>
      <c r="G4915" s="193"/>
    </row>
    <row r="4916" spans="4:7" ht="14.4" x14ac:dyDescent="0.3">
      <c r="D4916" s="193"/>
      <c r="E4916" s="234"/>
      <c r="F4916" s="234"/>
      <c r="G4916" s="193"/>
    </row>
    <row r="4917" spans="4:7" ht="14.4" x14ac:dyDescent="0.3">
      <c r="D4917" s="193"/>
      <c r="E4917" s="234"/>
      <c r="F4917" s="234"/>
      <c r="G4917" s="193"/>
    </row>
    <row r="4918" spans="4:7" ht="14.4" x14ac:dyDescent="0.3">
      <c r="D4918" s="193"/>
      <c r="E4918" s="234"/>
      <c r="F4918" s="234"/>
      <c r="G4918" s="193"/>
    </row>
    <row r="4919" spans="4:7" ht="14.4" x14ac:dyDescent="0.3">
      <c r="D4919" s="193"/>
      <c r="E4919" s="234"/>
      <c r="F4919" s="234"/>
      <c r="G4919" s="193"/>
    </row>
    <row r="4920" spans="4:7" ht="14.4" x14ac:dyDescent="0.3">
      <c r="D4920" s="193"/>
      <c r="E4920" s="234"/>
      <c r="F4920" s="234"/>
      <c r="G4920" s="193"/>
    </row>
    <row r="4921" spans="4:7" ht="14.4" x14ac:dyDescent="0.3">
      <c r="D4921" s="193"/>
      <c r="E4921" s="234"/>
      <c r="F4921" s="234"/>
      <c r="G4921" s="193"/>
    </row>
    <row r="4922" spans="4:7" ht="14.4" x14ac:dyDescent="0.3">
      <c r="D4922" s="193"/>
      <c r="E4922" s="234"/>
      <c r="F4922" s="234"/>
      <c r="G4922" s="193"/>
    </row>
    <row r="4923" spans="4:7" ht="14.4" x14ac:dyDescent="0.3">
      <c r="D4923" s="193"/>
      <c r="E4923" s="234"/>
      <c r="F4923" s="234"/>
      <c r="G4923" s="193"/>
    </row>
    <row r="4924" spans="4:7" ht="14.4" x14ac:dyDescent="0.3">
      <c r="D4924" s="193"/>
      <c r="E4924" s="234"/>
      <c r="F4924" s="234"/>
      <c r="G4924" s="193"/>
    </row>
    <row r="4925" spans="4:7" ht="14.4" x14ac:dyDescent="0.3">
      <c r="D4925" s="193"/>
      <c r="E4925" s="234"/>
      <c r="F4925" s="234"/>
      <c r="G4925" s="193"/>
    </row>
    <row r="4926" spans="4:7" ht="14.4" x14ac:dyDescent="0.3">
      <c r="D4926" s="193"/>
      <c r="E4926" s="234"/>
      <c r="F4926" s="234"/>
      <c r="G4926" s="193"/>
    </row>
    <row r="4927" spans="4:7" ht="14.4" x14ac:dyDescent="0.3">
      <c r="D4927" s="193"/>
      <c r="E4927" s="234"/>
      <c r="F4927" s="234"/>
      <c r="G4927" s="193"/>
    </row>
    <row r="4928" spans="4:7" ht="14.4" x14ac:dyDescent="0.3">
      <c r="D4928" s="193"/>
      <c r="E4928" s="234"/>
      <c r="F4928" s="234"/>
      <c r="G4928" s="193"/>
    </row>
    <row r="4929" spans="4:7" ht="14.4" x14ac:dyDescent="0.3">
      <c r="D4929" s="193"/>
      <c r="E4929" s="234"/>
      <c r="F4929" s="234"/>
      <c r="G4929" s="193"/>
    </row>
    <row r="4930" spans="4:7" ht="14.4" x14ac:dyDescent="0.3">
      <c r="D4930" s="193"/>
      <c r="E4930" s="234"/>
      <c r="F4930" s="234"/>
      <c r="G4930" s="193"/>
    </row>
    <row r="4931" spans="4:7" ht="14.4" x14ac:dyDescent="0.3">
      <c r="D4931" s="193"/>
      <c r="E4931" s="234"/>
      <c r="F4931" s="234"/>
      <c r="G4931" s="193"/>
    </row>
    <row r="4932" spans="4:7" ht="14.4" x14ac:dyDescent="0.3">
      <c r="D4932" s="193"/>
      <c r="E4932" s="234"/>
      <c r="F4932" s="234"/>
      <c r="G4932" s="193"/>
    </row>
    <row r="4933" spans="4:7" ht="14.4" x14ac:dyDescent="0.3">
      <c r="D4933" s="193"/>
      <c r="E4933" s="234"/>
      <c r="F4933" s="234"/>
      <c r="G4933" s="193"/>
    </row>
    <row r="4934" spans="4:7" ht="14.4" x14ac:dyDescent="0.3">
      <c r="D4934" s="193"/>
      <c r="E4934" s="234"/>
      <c r="F4934" s="234"/>
      <c r="G4934" s="193"/>
    </row>
    <row r="4935" spans="4:7" ht="14.4" x14ac:dyDescent="0.3">
      <c r="D4935" s="193"/>
      <c r="E4935" s="234"/>
      <c r="F4935" s="234"/>
      <c r="G4935" s="193"/>
    </row>
    <row r="4936" spans="4:7" ht="14.4" x14ac:dyDescent="0.3">
      <c r="D4936" s="193"/>
      <c r="E4936" s="234"/>
      <c r="F4936" s="234"/>
      <c r="G4936" s="193"/>
    </row>
    <row r="4937" spans="4:7" ht="14.4" x14ac:dyDescent="0.3">
      <c r="D4937" s="193"/>
      <c r="E4937" s="234"/>
      <c r="F4937" s="234"/>
      <c r="G4937" s="193"/>
    </row>
    <row r="4938" spans="4:7" ht="14.4" x14ac:dyDescent="0.3">
      <c r="D4938" s="193"/>
      <c r="E4938" s="234"/>
      <c r="F4938" s="234"/>
      <c r="G4938" s="193"/>
    </row>
    <row r="4939" spans="4:7" ht="14.4" x14ac:dyDescent="0.3">
      <c r="D4939" s="193"/>
      <c r="E4939" s="234"/>
      <c r="F4939" s="234"/>
      <c r="G4939" s="193"/>
    </row>
    <row r="4940" spans="4:7" ht="14.4" x14ac:dyDescent="0.3">
      <c r="D4940" s="193"/>
      <c r="E4940" s="234"/>
      <c r="F4940" s="234"/>
      <c r="G4940" s="193"/>
    </row>
    <row r="4941" spans="4:7" ht="14.4" x14ac:dyDescent="0.3">
      <c r="D4941" s="193"/>
      <c r="E4941" s="234"/>
      <c r="F4941" s="234"/>
      <c r="G4941" s="193"/>
    </row>
    <row r="4942" spans="4:7" ht="14.4" x14ac:dyDescent="0.3">
      <c r="D4942" s="193"/>
      <c r="E4942" s="234"/>
      <c r="F4942" s="234"/>
      <c r="G4942" s="193"/>
    </row>
    <row r="4943" spans="4:7" ht="14.4" x14ac:dyDescent="0.3">
      <c r="D4943" s="193"/>
      <c r="E4943" s="234"/>
      <c r="F4943" s="234"/>
      <c r="G4943" s="193"/>
    </row>
    <row r="4944" spans="4:7" ht="14.4" x14ac:dyDescent="0.3">
      <c r="D4944" s="193"/>
      <c r="E4944" s="234"/>
      <c r="F4944" s="234"/>
      <c r="G4944" s="193"/>
    </row>
    <row r="4945" spans="4:7" ht="14.4" x14ac:dyDescent="0.3">
      <c r="D4945" s="193"/>
      <c r="E4945" s="234"/>
      <c r="F4945" s="234"/>
      <c r="G4945" s="193"/>
    </row>
    <row r="4946" spans="4:7" ht="14.4" x14ac:dyDescent="0.3">
      <c r="D4946" s="193"/>
      <c r="E4946" s="234"/>
      <c r="F4946" s="234"/>
      <c r="G4946" s="193"/>
    </row>
    <row r="4947" spans="4:7" ht="14.4" x14ac:dyDescent="0.3">
      <c r="D4947" s="193"/>
      <c r="E4947" s="234"/>
      <c r="F4947" s="234"/>
      <c r="G4947" s="193"/>
    </row>
    <row r="4948" spans="4:7" ht="14.4" x14ac:dyDescent="0.3">
      <c r="D4948" s="193"/>
      <c r="E4948" s="234"/>
      <c r="F4948" s="234"/>
      <c r="G4948" s="193"/>
    </row>
    <row r="4949" spans="4:7" ht="14.4" x14ac:dyDescent="0.3">
      <c r="D4949" s="193"/>
      <c r="E4949" s="234"/>
      <c r="F4949" s="234"/>
      <c r="G4949" s="193"/>
    </row>
    <row r="4950" spans="4:7" ht="14.4" x14ac:dyDescent="0.3">
      <c r="D4950" s="193"/>
      <c r="E4950" s="234"/>
      <c r="F4950" s="234"/>
      <c r="G4950" s="193"/>
    </row>
    <row r="4951" spans="4:7" ht="14.4" x14ac:dyDescent="0.3">
      <c r="D4951" s="193"/>
      <c r="E4951" s="234"/>
      <c r="F4951" s="234"/>
      <c r="G4951" s="193"/>
    </row>
    <row r="4952" spans="4:7" ht="14.4" x14ac:dyDescent="0.3">
      <c r="D4952" s="193"/>
      <c r="E4952" s="234"/>
      <c r="F4952" s="234"/>
      <c r="G4952" s="193"/>
    </row>
    <row r="4953" spans="4:7" ht="14.4" x14ac:dyDescent="0.3">
      <c r="D4953" s="193"/>
      <c r="E4953" s="234"/>
      <c r="F4953" s="234"/>
      <c r="G4953" s="193"/>
    </row>
    <row r="4954" spans="4:7" ht="14.4" x14ac:dyDescent="0.3">
      <c r="D4954" s="193"/>
      <c r="E4954" s="234"/>
      <c r="F4954" s="234"/>
      <c r="G4954" s="193"/>
    </row>
    <row r="4955" spans="4:7" ht="14.4" x14ac:dyDescent="0.3">
      <c r="D4955" s="193"/>
      <c r="E4955" s="234"/>
      <c r="F4955" s="234"/>
      <c r="G4955" s="193"/>
    </row>
    <row r="4956" spans="4:7" ht="14.4" x14ac:dyDescent="0.3">
      <c r="D4956" s="193"/>
      <c r="E4956" s="234"/>
      <c r="F4956" s="234"/>
      <c r="G4956" s="193"/>
    </row>
    <row r="4957" spans="4:7" ht="14.4" x14ac:dyDescent="0.3">
      <c r="D4957" s="193"/>
      <c r="E4957" s="234"/>
      <c r="F4957" s="234"/>
      <c r="G4957" s="193"/>
    </row>
    <row r="4958" spans="4:7" ht="14.4" x14ac:dyDescent="0.3">
      <c r="D4958" s="193"/>
      <c r="E4958" s="234"/>
      <c r="F4958" s="234"/>
      <c r="G4958" s="193"/>
    </row>
    <row r="4959" spans="4:7" ht="14.4" x14ac:dyDescent="0.3">
      <c r="D4959" s="193"/>
      <c r="E4959" s="234"/>
      <c r="F4959" s="234"/>
      <c r="G4959" s="193"/>
    </row>
    <row r="4960" spans="4:7" ht="14.4" x14ac:dyDescent="0.3">
      <c r="D4960" s="193"/>
      <c r="E4960" s="234"/>
      <c r="F4960" s="234"/>
      <c r="G4960" s="193"/>
    </row>
    <row r="4961" spans="4:7" ht="14.4" x14ac:dyDescent="0.3">
      <c r="D4961" s="193"/>
      <c r="E4961" s="234"/>
      <c r="F4961" s="234"/>
      <c r="G4961" s="193"/>
    </row>
    <row r="4962" spans="4:7" ht="14.4" x14ac:dyDescent="0.3">
      <c r="D4962" s="193"/>
      <c r="E4962" s="234"/>
      <c r="F4962" s="234"/>
      <c r="G4962" s="193"/>
    </row>
    <row r="4963" spans="4:7" ht="14.4" x14ac:dyDescent="0.3">
      <c r="D4963" s="193"/>
      <c r="E4963" s="234"/>
      <c r="F4963" s="234"/>
      <c r="G4963" s="193"/>
    </row>
    <row r="4964" spans="4:7" ht="14.4" x14ac:dyDescent="0.3">
      <c r="D4964" s="193"/>
      <c r="E4964" s="234"/>
      <c r="F4964" s="234"/>
      <c r="G4964" s="193"/>
    </row>
    <row r="4965" spans="4:7" ht="14.4" x14ac:dyDescent="0.3">
      <c r="D4965" s="193"/>
      <c r="E4965" s="234"/>
      <c r="F4965" s="234"/>
      <c r="G4965" s="193"/>
    </row>
    <row r="4966" spans="4:7" ht="14.4" x14ac:dyDescent="0.3">
      <c r="D4966" s="193"/>
      <c r="E4966" s="234"/>
      <c r="F4966" s="234"/>
      <c r="G4966" s="193"/>
    </row>
    <row r="4967" spans="4:7" ht="14.4" x14ac:dyDescent="0.3">
      <c r="D4967" s="193"/>
      <c r="E4967" s="234"/>
      <c r="F4967" s="234"/>
      <c r="G4967" s="193"/>
    </row>
    <row r="4968" spans="4:7" ht="14.4" x14ac:dyDescent="0.3">
      <c r="D4968" s="193"/>
      <c r="E4968" s="234"/>
      <c r="F4968" s="234"/>
      <c r="G4968" s="193"/>
    </row>
    <row r="4969" spans="4:7" ht="14.4" x14ac:dyDescent="0.3">
      <c r="D4969" s="193"/>
      <c r="E4969" s="234"/>
      <c r="F4969" s="234"/>
      <c r="G4969" s="193"/>
    </row>
    <row r="4970" spans="4:7" ht="14.4" x14ac:dyDescent="0.3">
      <c r="D4970" s="193"/>
      <c r="E4970" s="234"/>
      <c r="F4970" s="234"/>
      <c r="G4970" s="193"/>
    </row>
    <row r="4971" spans="4:7" ht="14.4" x14ac:dyDescent="0.3">
      <c r="D4971" s="193"/>
      <c r="E4971" s="234"/>
      <c r="F4971" s="234"/>
      <c r="G4971" s="193"/>
    </row>
    <row r="4972" spans="4:7" ht="14.4" x14ac:dyDescent="0.3">
      <c r="D4972" s="193"/>
      <c r="E4972" s="234"/>
      <c r="F4972" s="234"/>
      <c r="G4972" s="193"/>
    </row>
    <row r="4973" spans="4:7" ht="14.4" x14ac:dyDescent="0.3">
      <c r="D4973" s="193"/>
      <c r="E4973" s="234"/>
      <c r="F4973" s="234"/>
      <c r="G4973" s="193"/>
    </row>
    <row r="4974" spans="4:7" ht="14.4" x14ac:dyDescent="0.3">
      <c r="D4974" s="193"/>
      <c r="E4974" s="234"/>
      <c r="F4974" s="234"/>
      <c r="G4974" s="193"/>
    </row>
    <row r="4975" spans="4:7" ht="14.4" x14ac:dyDescent="0.3">
      <c r="D4975" s="193"/>
      <c r="E4975" s="234"/>
      <c r="F4975" s="234"/>
      <c r="G4975" s="193"/>
    </row>
    <row r="4976" spans="4:7" ht="14.4" x14ac:dyDescent="0.3">
      <c r="D4976" s="193"/>
      <c r="E4976" s="234"/>
      <c r="F4976" s="234"/>
      <c r="G4976" s="193"/>
    </row>
    <row r="4977" spans="4:7" ht="14.4" x14ac:dyDescent="0.3">
      <c r="D4977" s="193"/>
      <c r="E4977" s="234"/>
      <c r="F4977" s="234"/>
      <c r="G4977" s="193"/>
    </row>
    <row r="4978" spans="4:7" ht="14.4" x14ac:dyDescent="0.3">
      <c r="D4978" s="193"/>
      <c r="E4978" s="234"/>
      <c r="F4978" s="234"/>
      <c r="G4978" s="193"/>
    </row>
    <row r="4979" spans="4:7" ht="14.4" x14ac:dyDescent="0.3">
      <c r="D4979" s="193"/>
      <c r="E4979" s="234"/>
      <c r="F4979" s="234"/>
      <c r="G4979" s="193"/>
    </row>
    <row r="4980" spans="4:7" ht="14.4" x14ac:dyDescent="0.3">
      <c r="D4980" s="193"/>
      <c r="E4980" s="234"/>
      <c r="F4980" s="234"/>
      <c r="G4980" s="193"/>
    </row>
    <row r="4981" spans="4:7" ht="14.4" x14ac:dyDescent="0.3">
      <c r="D4981" s="193"/>
      <c r="E4981" s="234"/>
      <c r="F4981" s="234"/>
      <c r="G4981" s="193"/>
    </row>
    <row r="4982" spans="4:7" ht="14.4" x14ac:dyDescent="0.3">
      <c r="D4982" s="193"/>
      <c r="E4982" s="234"/>
      <c r="F4982" s="234"/>
      <c r="G4982" s="193"/>
    </row>
    <row r="4983" spans="4:7" ht="14.4" x14ac:dyDescent="0.3">
      <c r="D4983" s="193"/>
      <c r="E4983" s="234"/>
      <c r="F4983" s="234"/>
      <c r="G4983" s="193"/>
    </row>
    <row r="4984" spans="4:7" ht="14.4" x14ac:dyDescent="0.3">
      <c r="D4984" s="193"/>
      <c r="E4984" s="234"/>
      <c r="F4984" s="234"/>
      <c r="G4984" s="193"/>
    </row>
    <row r="4985" spans="4:7" ht="14.4" x14ac:dyDescent="0.3">
      <c r="D4985" s="193"/>
      <c r="E4985" s="234"/>
      <c r="F4985" s="234"/>
      <c r="G4985" s="193"/>
    </row>
    <row r="4986" spans="4:7" ht="14.4" x14ac:dyDescent="0.3">
      <c r="D4986" s="193"/>
      <c r="E4986" s="234"/>
      <c r="F4986" s="234"/>
      <c r="G4986" s="193"/>
    </row>
    <row r="4987" spans="4:7" ht="14.4" x14ac:dyDescent="0.3">
      <c r="D4987" s="193"/>
      <c r="E4987" s="234"/>
      <c r="F4987" s="234"/>
      <c r="G4987" s="193"/>
    </row>
    <row r="4988" spans="4:7" ht="14.4" x14ac:dyDescent="0.3">
      <c r="D4988" s="193"/>
      <c r="E4988" s="234"/>
      <c r="F4988" s="234"/>
      <c r="G4988" s="193"/>
    </row>
    <row r="4989" spans="4:7" ht="14.4" x14ac:dyDescent="0.3">
      <c r="D4989" s="193"/>
      <c r="E4989" s="234"/>
      <c r="F4989" s="234"/>
      <c r="G4989" s="193"/>
    </row>
    <row r="4990" spans="4:7" ht="14.4" x14ac:dyDescent="0.3">
      <c r="D4990" s="193"/>
      <c r="E4990" s="234"/>
      <c r="F4990" s="234"/>
      <c r="G4990" s="193"/>
    </row>
    <row r="4991" spans="4:7" ht="14.4" x14ac:dyDescent="0.3">
      <c r="D4991" s="193"/>
      <c r="E4991" s="234"/>
      <c r="F4991" s="234"/>
      <c r="G4991" s="193"/>
    </row>
    <row r="4992" spans="4:7" ht="14.4" x14ac:dyDescent="0.3">
      <c r="D4992" s="193"/>
      <c r="E4992" s="234"/>
      <c r="F4992" s="234"/>
      <c r="G4992" s="193"/>
    </row>
    <row r="4993" spans="4:7" ht="14.4" x14ac:dyDescent="0.3">
      <c r="D4993" s="193"/>
      <c r="E4993" s="234"/>
      <c r="F4993" s="234"/>
      <c r="G4993" s="193"/>
    </row>
    <row r="4994" spans="4:7" ht="14.4" x14ac:dyDescent="0.3">
      <c r="D4994" s="193"/>
      <c r="E4994" s="234"/>
      <c r="F4994" s="234"/>
      <c r="G4994" s="193"/>
    </row>
    <row r="4995" spans="4:7" ht="14.4" x14ac:dyDescent="0.3">
      <c r="D4995" s="193"/>
      <c r="E4995" s="234"/>
      <c r="F4995" s="234"/>
      <c r="G4995" s="193"/>
    </row>
    <row r="4996" spans="4:7" ht="14.4" x14ac:dyDescent="0.3">
      <c r="D4996" s="193"/>
      <c r="E4996" s="234"/>
      <c r="F4996" s="234"/>
      <c r="G4996" s="193"/>
    </row>
    <row r="4997" spans="4:7" ht="14.4" x14ac:dyDescent="0.3">
      <c r="D4997" s="193"/>
      <c r="E4997" s="234"/>
      <c r="F4997" s="234"/>
      <c r="G4997" s="193"/>
    </row>
    <row r="4998" spans="4:7" ht="14.4" x14ac:dyDescent="0.3">
      <c r="D4998" s="193"/>
      <c r="E4998" s="234"/>
      <c r="F4998" s="234"/>
      <c r="G4998" s="193"/>
    </row>
    <row r="4999" spans="4:7" ht="14.4" x14ac:dyDescent="0.3">
      <c r="D4999" s="193"/>
      <c r="E4999" s="234"/>
      <c r="F4999" s="234"/>
      <c r="G4999" s="193"/>
    </row>
    <row r="5000" spans="4:7" ht="14.4" x14ac:dyDescent="0.3">
      <c r="D5000" s="193"/>
      <c r="E5000" s="234"/>
      <c r="F5000" s="234"/>
      <c r="G5000" s="193"/>
    </row>
    <row r="5001" spans="4:7" ht="14.4" x14ac:dyDescent="0.3">
      <c r="D5001" s="193"/>
      <c r="E5001" s="234"/>
      <c r="F5001" s="234"/>
      <c r="G5001" s="193"/>
    </row>
    <row r="5002" spans="4:7" ht="14.4" x14ac:dyDescent="0.3">
      <c r="D5002" s="193"/>
      <c r="E5002" s="234"/>
      <c r="F5002" s="234"/>
      <c r="G5002" s="193"/>
    </row>
    <row r="5003" spans="4:7" ht="14.4" x14ac:dyDescent="0.3">
      <c r="D5003" s="193"/>
      <c r="E5003" s="234"/>
      <c r="F5003" s="234"/>
      <c r="G5003" s="193"/>
    </row>
    <row r="5004" spans="4:7" ht="14.4" x14ac:dyDescent="0.3">
      <c r="D5004" s="193"/>
      <c r="E5004" s="234"/>
      <c r="F5004" s="234"/>
      <c r="G5004" s="193"/>
    </row>
    <row r="5005" spans="4:7" ht="14.4" x14ac:dyDescent="0.3">
      <c r="D5005" s="193"/>
      <c r="E5005" s="234"/>
      <c r="F5005" s="234"/>
      <c r="G5005" s="193"/>
    </row>
    <row r="5006" spans="4:7" ht="14.4" x14ac:dyDescent="0.3">
      <c r="D5006" s="193"/>
      <c r="E5006" s="234"/>
      <c r="F5006" s="234"/>
      <c r="G5006" s="193"/>
    </row>
    <row r="5007" spans="4:7" ht="14.4" x14ac:dyDescent="0.3">
      <c r="D5007" s="193"/>
      <c r="E5007" s="234"/>
      <c r="F5007" s="234"/>
      <c r="G5007" s="193"/>
    </row>
    <row r="5008" spans="4:7" ht="14.4" x14ac:dyDescent="0.3">
      <c r="D5008" s="193"/>
      <c r="E5008" s="234"/>
      <c r="F5008" s="234"/>
      <c r="G5008" s="193"/>
    </row>
    <row r="5009" spans="4:7" ht="14.4" x14ac:dyDescent="0.3">
      <c r="D5009" s="193"/>
      <c r="E5009" s="234"/>
      <c r="F5009" s="234"/>
      <c r="G5009" s="193"/>
    </row>
    <row r="5010" spans="4:7" ht="14.4" x14ac:dyDescent="0.3">
      <c r="D5010" s="193"/>
      <c r="E5010" s="234"/>
      <c r="F5010" s="234"/>
      <c r="G5010" s="193"/>
    </row>
    <row r="5011" spans="4:7" ht="14.4" x14ac:dyDescent="0.3">
      <c r="D5011" s="193"/>
      <c r="E5011" s="234"/>
      <c r="F5011" s="234"/>
      <c r="G5011" s="193"/>
    </row>
    <row r="5012" spans="4:7" ht="14.4" x14ac:dyDescent="0.3">
      <c r="D5012" s="193"/>
      <c r="E5012" s="234"/>
      <c r="F5012" s="234"/>
      <c r="G5012" s="193"/>
    </row>
    <row r="5013" spans="4:7" ht="14.4" x14ac:dyDescent="0.3">
      <c r="D5013" s="193"/>
      <c r="E5013" s="234"/>
      <c r="F5013" s="234"/>
      <c r="G5013" s="193"/>
    </row>
    <row r="5014" spans="4:7" ht="14.4" x14ac:dyDescent="0.3">
      <c r="D5014" s="193"/>
      <c r="E5014" s="234"/>
      <c r="F5014" s="234"/>
      <c r="G5014" s="193"/>
    </row>
    <row r="5015" spans="4:7" ht="14.4" x14ac:dyDescent="0.3">
      <c r="D5015" s="193"/>
      <c r="E5015" s="234"/>
      <c r="F5015" s="234"/>
      <c r="G5015" s="193"/>
    </row>
    <row r="5016" spans="4:7" ht="14.4" x14ac:dyDescent="0.3">
      <c r="D5016" s="193"/>
      <c r="E5016" s="234"/>
      <c r="F5016" s="234"/>
      <c r="G5016" s="193"/>
    </row>
    <row r="5017" spans="4:7" ht="14.4" x14ac:dyDescent="0.3">
      <c r="D5017" s="193"/>
      <c r="E5017" s="234"/>
      <c r="F5017" s="234"/>
      <c r="G5017" s="193"/>
    </row>
    <row r="5018" spans="4:7" ht="14.4" x14ac:dyDescent="0.3">
      <c r="D5018" s="193"/>
      <c r="E5018" s="234"/>
      <c r="F5018" s="234"/>
      <c r="G5018" s="193"/>
    </row>
    <row r="5019" spans="4:7" ht="14.4" x14ac:dyDescent="0.3">
      <c r="D5019" s="193"/>
      <c r="E5019" s="234"/>
      <c r="F5019" s="234"/>
      <c r="G5019" s="193"/>
    </row>
    <row r="5020" spans="4:7" ht="14.4" x14ac:dyDescent="0.3">
      <c r="D5020" s="193"/>
      <c r="E5020" s="234"/>
      <c r="F5020" s="234"/>
      <c r="G5020" s="193"/>
    </row>
    <row r="5021" spans="4:7" ht="14.4" x14ac:dyDescent="0.3">
      <c r="D5021" s="193"/>
      <c r="E5021" s="234"/>
      <c r="F5021" s="234"/>
      <c r="G5021" s="193"/>
    </row>
    <row r="5022" spans="4:7" ht="14.4" x14ac:dyDescent="0.3">
      <c r="D5022" s="193"/>
      <c r="E5022" s="234"/>
      <c r="F5022" s="234"/>
      <c r="G5022" s="193"/>
    </row>
    <row r="5023" spans="4:7" ht="14.4" x14ac:dyDescent="0.3">
      <c r="D5023" s="193"/>
      <c r="E5023" s="234"/>
      <c r="F5023" s="234"/>
      <c r="G5023" s="193"/>
    </row>
    <row r="5024" spans="4:7" ht="14.4" x14ac:dyDescent="0.3">
      <c r="D5024" s="193"/>
      <c r="E5024" s="234"/>
      <c r="F5024" s="234"/>
      <c r="G5024" s="193"/>
    </row>
    <row r="5025" spans="4:7" ht="14.4" x14ac:dyDescent="0.3">
      <c r="D5025" s="193"/>
      <c r="E5025" s="234"/>
      <c r="F5025" s="234"/>
      <c r="G5025" s="193"/>
    </row>
    <row r="5026" spans="4:7" ht="14.4" x14ac:dyDescent="0.3">
      <c r="D5026" s="193"/>
      <c r="E5026" s="234"/>
      <c r="F5026" s="234"/>
      <c r="G5026" s="193"/>
    </row>
    <row r="5027" spans="4:7" ht="14.4" x14ac:dyDescent="0.3">
      <c r="D5027" s="193"/>
      <c r="E5027" s="234"/>
      <c r="F5027" s="234"/>
      <c r="G5027" s="193"/>
    </row>
    <row r="5028" spans="4:7" ht="14.4" x14ac:dyDescent="0.3">
      <c r="D5028" s="193"/>
      <c r="E5028" s="234"/>
      <c r="F5028" s="234"/>
      <c r="G5028" s="193"/>
    </row>
    <row r="5029" spans="4:7" ht="14.4" x14ac:dyDescent="0.3">
      <c r="D5029" s="193"/>
      <c r="E5029" s="234"/>
      <c r="F5029" s="234"/>
      <c r="G5029" s="193"/>
    </row>
    <row r="5030" spans="4:7" ht="14.4" x14ac:dyDescent="0.3">
      <c r="D5030" s="193"/>
      <c r="E5030" s="234"/>
      <c r="F5030" s="234"/>
      <c r="G5030" s="193"/>
    </row>
    <row r="5031" spans="4:7" ht="14.4" x14ac:dyDescent="0.3">
      <c r="D5031" s="193"/>
      <c r="E5031" s="234"/>
      <c r="F5031" s="234"/>
      <c r="G5031" s="193"/>
    </row>
    <row r="5032" spans="4:7" ht="14.4" x14ac:dyDescent="0.3">
      <c r="D5032" s="193"/>
      <c r="E5032" s="234"/>
      <c r="F5032" s="234"/>
      <c r="G5032" s="193"/>
    </row>
    <row r="5033" spans="4:7" ht="14.4" x14ac:dyDescent="0.3">
      <c r="D5033" s="193"/>
      <c r="E5033" s="234"/>
      <c r="F5033" s="234"/>
      <c r="G5033" s="193"/>
    </row>
    <row r="5034" spans="4:7" ht="14.4" x14ac:dyDescent="0.3">
      <c r="D5034" s="193"/>
      <c r="E5034" s="234"/>
      <c r="F5034" s="234"/>
      <c r="G5034" s="193"/>
    </row>
    <row r="5035" spans="4:7" ht="14.4" x14ac:dyDescent="0.3">
      <c r="D5035" s="193"/>
      <c r="E5035" s="234"/>
      <c r="F5035" s="234"/>
      <c r="G5035" s="193"/>
    </row>
    <row r="5036" spans="4:7" ht="14.4" x14ac:dyDescent="0.3">
      <c r="D5036" s="193"/>
      <c r="E5036" s="234"/>
      <c r="F5036" s="234"/>
      <c r="G5036" s="193"/>
    </row>
    <row r="5037" spans="4:7" ht="14.4" x14ac:dyDescent="0.3">
      <c r="D5037" s="193"/>
      <c r="E5037" s="234"/>
      <c r="F5037" s="234"/>
      <c r="G5037" s="193"/>
    </row>
    <row r="5038" spans="4:7" ht="14.4" x14ac:dyDescent="0.3">
      <c r="D5038" s="193"/>
      <c r="E5038" s="234"/>
      <c r="F5038" s="234"/>
      <c r="G5038" s="193"/>
    </row>
    <row r="5039" spans="4:7" ht="14.4" x14ac:dyDescent="0.3">
      <c r="D5039" s="193"/>
      <c r="E5039" s="234"/>
      <c r="F5039" s="234"/>
      <c r="G5039" s="193"/>
    </row>
    <row r="5040" spans="4:7" ht="14.4" x14ac:dyDescent="0.3">
      <c r="D5040" s="193"/>
      <c r="E5040" s="234"/>
      <c r="F5040" s="234"/>
      <c r="G5040" s="193"/>
    </row>
    <row r="5041" spans="4:7" ht="14.4" x14ac:dyDescent="0.3">
      <c r="D5041" s="193"/>
      <c r="E5041" s="234"/>
      <c r="F5041" s="234"/>
      <c r="G5041" s="193"/>
    </row>
    <row r="5042" spans="4:7" ht="14.4" x14ac:dyDescent="0.3">
      <c r="D5042" s="193"/>
      <c r="E5042" s="234"/>
      <c r="F5042" s="234"/>
      <c r="G5042" s="193"/>
    </row>
    <row r="5043" spans="4:7" ht="14.4" x14ac:dyDescent="0.3">
      <c r="D5043" s="193"/>
      <c r="E5043" s="234"/>
      <c r="F5043" s="234"/>
      <c r="G5043" s="193"/>
    </row>
    <row r="5044" spans="4:7" ht="14.4" x14ac:dyDescent="0.3">
      <c r="D5044" s="193"/>
      <c r="E5044" s="234"/>
      <c r="F5044" s="234"/>
      <c r="G5044" s="193"/>
    </row>
    <row r="5045" spans="4:7" ht="14.4" x14ac:dyDescent="0.3">
      <c r="D5045" s="193"/>
      <c r="E5045" s="234"/>
      <c r="F5045" s="234"/>
      <c r="G5045" s="193"/>
    </row>
    <row r="5046" spans="4:7" ht="14.4" x14ac:dyDescent="0.3">
      <c r="D5046" s="193"/>
      <c r="E5046" s="234"/>
      <c r="F5046" s="234"/>
      <c r="G5046" s="193"/>
    </row>
    <row r="5047" spans="4:7" ht="14.4" x14ac:dyDescent="0.3">
      <c r="D5047" s="193"/>
      <c r="E5047" s="234"/>
      <c r="F5047" s="234"/>
      <c r="G5047" s="193"/>
    </row>
    <row r="5048" spans="4:7" ht="14.4" x14ac:dyDescent="0.3">
      <c r="D5048" s="193"/>
      <c r="E5048" s="234"/>
      <c r="F5048" s="234"/>
      <c r="G5048" s="193"/>
    </row>
    <row r="5049" spans="4:7" ht="14.4" x14ac:dyDescent="0.3">
      <c r="D5049" s="193"/>
      <c r="E5049" s="234"/>
      <c r="F5049" s="234"/>
      <c r="G5049" s="193"/>
    </row>
    <row r="5050" spans="4:7" ht="14.4" x14ac:dyDescent="0.3">
      <c r="D5050" s="193"/>
      <c r="E5050" s="234"/>
      <c r="F5050" s="234"/>
      <c r="G5050" s="193"/>
    </row>
    <row r="5051" spans="4:7" ht="14.4" x14ac:dyDescent="0.3">
      <c r="D5051" s="193"/>
      <c r="E5051" s="234"/>
      <c r="F5051" s="234"/>
      <c r="G5051" s="193"/>
    </row>
    <row r="5052" spans="4:7" ht="14.4" x14ac:dyDescent="0.3">
      <c r="D5052" s="193"/>
      <c r="E5052" s="234"/>
      <c r="F5052" s="234"/>
      <c r="G5052" s="193"/>
    </row>
    <row r="5053" spans="4:7" ht="14.4" x14ac:dyDescent="0.3">
      <c r="D5053" s="193"/>
      <c r="E5053" s="234"/>
      <c r="F5053" s="234"/>
      <c r="G5053" s="193"/>
    </row>
    <row r="5054" spans="4:7" ht="14.4" x14ac:dyDescent="0.3">
      <c r="D5054" s="193"/>
      <c r="E5054" s="234"/>
      <c r="F5054" s="234"/>
      <c r="G5054" s="193"/>
    </row>
    <row r="5055" spans="4:7" ht="14.4" x14ac:dyDescent="0.3">
      <c r="D5055" s="193"/>
      <c r="E5055" s="234"/>
      <c r="F5055" s="234"/>
      <c r="G5055" s="193"/>
    </row>
    <row r="5056" spans="4:7" ht="14.4" x14ac:dyDescent="0.3">
      <c r="D5056" s="193"/>
      <c r="E5056" s="234"/>
      <c r="F5056" s="234"/>
      <c r="G5056" s="193"/>
    </row>
    <row r="5057" spans="4:7" ht="14.4" x14ac:dyDescent="0.3">
      <c r="D5057" s="193"/>
      <c r="E5057" s="234"/>
      <c r="F5057" s="234"/>
      <c r="G5057" s="193"/>
    </row>
    <row r="5058" spans="4:7" ht="14.4" x14ac:dyDescent="0.3">
      <c r="D5058" s="193"/>
      <c r="E5058" s="234"/>
      <c r="F5058" s="234"/>
      <c r="G5058" s="193"/>
    </row>
    <row r="5059" spans="4:7" ht="14.4" x14ac:dyDescent="0.3">
      <c r="D5059" s="193"/>
      <c r="E5059" s="234"/>
      <c r="F5059" s="234"/>
      <c r="G5059" s="193"/>
    </row>
    <row r="5060" spans="4:7" ht="14.4" x14ac:dyDescent="0.3">
      <c r="D5060" s="193"/>
      <c r="E5060" s="234"/>
      <c r="F5060" s="234"/>
      <c r="G5060" s="193"/>
    </row>
    <row r="5061" spans="4:7" ht="14.4" x14ac:dyDescent="0.3">
      <c r="D5061" s="193"/>
      <c r="E5061" s="234"/>
      <c r="F5061" s="234"/>
      <c r="G5061" s="193"/>
    </row>
    <row r="5062" spans="4:7" ht="14.4" x14ac:dyDescent="0.3">
      <c r="D5062" s="193"/>
      <c r="E5062" s="234"/>
      <c r="F5062" s="234"/>
      <c r="G5062" s="193"/>
    </row>
    <row r="5063" spans="4:7" ht="14.4" x14ac:dyDescent="0.3">
      <c r="D5063" s="193"/>
      <c r="E5063" s="234"/>
      <c r="F5063" s="234"/>
      <c r="G5063" s="193"/>
    </row>
    <row r="5064" spans="4:7" ht="14.4" x14ac:dyDescent="0.3">
      <c r="D5064" s="193"/>
      <c r="E5064" s="234"/>
      <c r="F5064" s="234"/>
      <c r="G5064" s="193"/>
    </row>
    <row r="5065" spans="4:7" ht="14.4" x14ac:dyDescent="0.3">
      <c r="D5065" s="193"/>
      <c r="E5065" s="234"/>
      <c r="F5065" s="234"/>
      <c r="G5065" s="193"/>
    </row>
    <row r="5066" spans="4:7" ht="14.4" x14ac:dyDescent="0.3">
      <c r="D5066" s="193"/>
      <c r="E5066" s="234"/>
      <c r="F5066" s="234"/>
      <c r="G5066" s="193"/>
    </row>
    <row r="5067" spans="4:7" ht="14.4" x14ac:dyDescent="0.3">
      <c r="D5067" s="193"/>
      <c r="E5067" s="234"/>
      <c r="F5067" s="234"/>
      <c r="G5067" s="193"/>
    </row>
    <row r="5068" spans="4:7" ht="14.4" x14ac:dyDescent="0.3">
      <c r="D5068" s="193"/>
      <c r="E5068" s="234"/>
      <c r="F5068" s="234"/>
      <c r="G5068" s="193"/>
    </row>
    <row r="5069" spans="4:7" ht="14.4" x14ac:dyDescent="0.3">
      <c r="D5069" s="193"/>
      <c r="E5069" s="234"/>
      <c r="F5069" s="234"/>
      <c r="G5069" s="193"/>
    </row>
    <row r="5070" spans="4:7" ht="14.4" x14ac:dyDescent="0.3">
      <c r="D5070" s="193"/>
      <c r="E5070" s="234"/>
      <c r="F5070" s="234"/>
      <c r="G5070" s="193"/>
    </row>
    <row r="5071" spans="4:7" ht="14.4" x14ac:dyDescent="0.3">
      <c r="D5071" s="193"/>
      <c r="E5071" s="234"/>
      <c r="F5071" s="234"/>
      <c r="G5071" s="193"/>
    </row>
    <row r="5072" spans="4:7" ht="14.4" x14ac:dyDescent="0.3">
      <c r="D5072" s="193"/>
      <c r="E5072" s="234"/>
      <c r="F5072" s="234"/>
      <c r="G5072" s="193"/>
    </row>
    <row r="5073" spans="4:7" ht="14.4" x14ac:dyDescent="0.3">
      <c r="D5073" s="193"/>
      <c r="E5073" s="234"/>
      <c r="F5073" s="234"/>
      <c r="G5073" s="193"/>
    </row>
    <row r="5074" spans="4:7" ht="14.4" x14ac:dyDescent="0.3">
      <c r="D5074" s="193"/>
      <c r="E5074" s="234"/>
      <c r="F5074" s="234"/>
      <c r="G5074" s="193"/>
    </row>
    <row r="5075" spans="4:7" ht="14.4" x14ac:dyDescent="0.3">
      <c r="D5075" s="193"/>
      <c r="E5075" s="234"/>
      <c r="F5075" s="234"/>
      <c r="G5075" s="193"/>
    </row>
    <row r="5076" spans="4:7" ht="14.4" x14ac:dyDescent="0.3">
      <c r="D5076" s="193"/>
      <c r="E5076" s="234"/>
      <c r="F5076" s="234"/>
      <c r="G5076" s="193"/>
    </row>
    <row r="5077" spans="4:7" ht="14.4" x14ac:dyDescent="0.3">
      <c r="D5077" s="193"/>
      <c r="E5077" s="234"/>
      <c r="F5077" s="234"/>
      <c r="G5077" s="193"/>
    </row>
    <row r="5078" spans="4:7" ht="14.4" x14ac:dyDescent="0.3">
      <c r="D5078" s="193"/>
      <c r="E5078" s="234"/>
      <c r="F5078" s="234"/>
      <c r="G5078" s="193"/>
    </row>
    <row r="5079" spans="4:7" ht="14.4" x14ac:dyDescent="0.3">
      <c r="D5079" s="193"/>
      <c r="E5079" s="234"/>
      <c r="F5079" s="234"/>
      <c r="G5079" s="193"/>
    </row>
    <row r="5080" spans="4:7" ht="14.4" x14ac:dyDescent="0.3">
      <c r="D5080" s="193"/>
      <c r="E5080" s="234"/>
      <c r="F5080" s="234"/>
      <c r="G5080" s="193"/>
    </row>
    <row r="5081" spans="4:7" ht="14.4" x14ac:dyDescent="0.3">
      <c r="D5081" s="193"/>
      <c r="E5081" s="234"/>
      <c r="F5081" s="234"/>
      <c r="G5081" s="193"/>
    </row>
    <row r="5082" spans="4:7" ht="14.4" x14ac:dyDescent="0.3">
      <c r="D5082" s="193"/>
      <c r="E5082" s="234"/>
      <c r="F5082" s="234"/>
      <c r="G5082" s="193"/>
    </row>
    <row r="5083" spans="4:7" ht="14.4" x14ac:dyDescent="0.3">
      <c r="D5083" s="193"/>
      <c r="E5083" s="234"/>
      <c r="F5083" s="234"/>
      <c r="G5083" s="193"/>
    </row>
    <row r="5084" spans="4:7" ht="14.4" x14ac:dyDescent="0.3">
      <c r="D5084" s="193"/>
      <c r="E5084" s="234"/>
      <c r="F5084" s="234"/>
      <c r="G5084" s="193"/>
    </row>
    <row r="5085" spans="4:7" ht="14.4" x14ac:dyDescent="0.3">
      <c r="D5085" s="193"/>
      <c r="E5085" s="234"/>
      <c r="F5085" s="234"/>
      <c r="G5085" s="193"/>
    </row>
    <row r="5086" spans="4:7" ht="14.4" x14ac:dyDescent="0.3">
      <c r="D5086" s="193"/>
      <c r="E5086" s="234"/>
      <c r="F5086" s="234"/>
      <c r="G5086" s="193"/>
    </row>
    <row r="5087" spans="4:7" ht="14.4" x14ac:dyDescent="0.3">
      <c r="D5087" s="193"/>
      <c r="E5087" s="234"/>
      <c r="F5087" s="234"/>
      <c r="G5087" s="193"/>
    </row>
    <row r="5088" spans="4:7" ht="14.4" x14ac:dyDescent="0.3">
      <c r="D5088" s="193"/>
      <c r="E5088" s="234"/>
      <c r="F5088" s="234"/>
      <c r="G5088" s="193"/>
    </row>
    <row r="5089" spans="4:7" ht="14.4" x14ac:dyDescent="0.3">
      <c r="D5089" s="193"/>
      <c r="E5089" s="234"/>
      <c r="F5089" s="234"/>
      <c r="G5089" s="193"/>
    </row>
    <row r="5090" spans="4:7" ht="14.4" x14ac:dyDescent="0.3">
      <c r="D5090" s="193"/>
      <c r="E5090" s="234"/>
      <c r="F5090" s="234"/>
      <c r="G5090" s="193"/>
    </row>
    <row r="5091" spans="4:7" ht="14.4" x14ac:dyDescent="0.3">
      <c r="D5091" s="193"/>
      <c r="E5091" s="234"/>
      <c r="F5091" s="234"/>
      <c r="G5091" s="193"/>
    </row>
    <row r="5092" spans="4:7" ht="14.4" x14ac:dyDescent="0.3">
      <c r="D5092" s="193"/>
      <c r="E5092" s="234"/>
      <c r="F5092" s="234"/>
      <c r="G5092" s="193"/>
    </row>
    <row r="5093" spans="4:7" ht="14.4" x14ac:dyDescent="0.3">
      <c r="D5093" s="193"/>
      <c r="E5093" s="234"/>
      <c r="F5093" s="234"/>
      <c r="G5093" s="193"/>
    </row>
    <row r="5094" spans="4:7" ht="14.4" x14ac:dyDescent="0.3">
      <c r="D5094" s="193"/>
      <c r="E5094" s="234"/>
      <c r="F5094" s="234"/>
      <c r="G5094" s="193"/>
    </row>
    <row r="5095" spans="4:7" ht="14.4" x14ac:dyDescent="0.3">
      <c r="D5095" s="193"/>
      <c r="E5095" s="234"/>
      <c r="F5095" s="234"/>
      <c r="G5095" s="193"/>
    </row>
    <row r="5096" spans="4:7" ht="14.4" x14ac:dyDescent="0.3">
      <c r="D5096" s="193"/>
      <c r="E5096" s="234"/>
      <c r="F5096" s="234"/>
      <c r="G5096" s="193"/>
    </row>
    <row r="5097" spans="4:7" ht="14.4" x14ac:dyDescent="0.3">
      <c r="D5097" s="193"/>
      <c r="E5097" s="234"/>
      <c r="F5097" s="234"/>
      <c r="G5097" s="193"/>
    </row>
    <row r="5098" spans="4:7" ht="14.4" x14ac:dyDescent="0.3">
      <c r="D5098" s="193"/>
      <c r="E5098" s="234"/>
      <c r="F5098" s="234"/>
      <c r="G5098" s="193"/>
    </row>
    <row r="5099" spans="4:7" ht="14.4" x14ac:dyDescent="0.3">
      <c r="D5099" s="193"/>
      <c r="E5099" s="234"/>
      <c r="F5099" s="234"/>
      <c r="G5099" s="193"/>
    </row>
    <row r="5100" spans="4:7" ht="14.4" x14ac:dyDescent="0.3">
      <c r="D5100" s="193"/>
      <c r="E5100" s="234"/>
      <c r="F5100" s="234"/>
      <c r="G5100" s="193"/>
    </row>
    <row r="5101" spans="4:7" ht="14.4" x14ac:dyDescent="0.3">
      <c r="D5101" s="193"/>
      <c r="E5101" s="234"/>
      <c r="F5101" s="234"/>
      <c r="G5101" s="193"/>
    </row>
    <row r="5102" spans="4:7" ht="14.4" x14ac:dyDescent="0.3">
      <c r="D5102" s="193"/>
      <c r="E5102" s="234"/>
      <c r="F5102" s="234"/>
      <c r="G5102" s="193"/>
    </row>
    <row r="5103" spans="4:7" ht="14.4" x14ac:dyDescent="0.3">
      <c r="D5103" s="193"/>
      <c r="E5103" s="234"/>
      <c r="F5103" s="234"/>
      <c r="G5103" s="193"/>
    </row>
    <row r="5104" spans="4:7" ht="14.4" x14ac:dyDescent="0.3">
      <c r="D5104" s="193"/>
      <c r="E5104" s="234"/>
      <c r="F5104" s="234"/>
      <c r="G5104" s="193"/>
    </row>
    <row r="5105" spans="4:7" ht="14.4" x14ac:dyDescent="0.3">
      <c r="D5105" s="193"/>
      <c r="E5105" s="234"/>
      <c r="F5105" s="234"/>
      <c r="G5105" s="193"/>
    </row>
    <row r="5106" spans="4:7" ht="14.4" x14ac:dyDescent="0.3">
      <c r="D5106" s="193"/>
      <c r="E5106" s="234"/>
      <c r="F5106" s="234"/>
      <c r="G5106" s="193"/>
    </row>
    <row r="5107" spans="4:7" ht="14.4" x14ac:dyDescent="0.3">
      <c r="D5107" s="193"/>
      <c r="E5107" s="234"/>
      <c r="F5107" s="234"/>
      <c r="G5107" s="193"/>
    </row>
    <row r="5108" spans="4:7" ht="14.4" x14ac:dyDescent="0.3">
      <c r="D5108" s="193"/>
      <c r="E5108" s="234"/>
      <c r="F5108" s="234"/>
      <c r="G5108" s="193"/>
    </row>
    <row r="5109" spans="4:7" ht="14.4" x14ac:dyDescent="0.3">
      <c r="D5109" s="193"/>
      <c r="E5109" s="234"/>
      <c r="F5109" s="234"/>
      <c r="G5109" s="193"/>
    </row>
    <row r="5110" spans="4:7" ht="14.4" x14ac:dyDescent="0.3">
      <c r="D5110" s="193"/>
      <c r="E5110" s="234"/>
      <c r="F5110" s="234"/>
      <c r="G5110" s="193"/>
    </row>
    <row r="5111" spans="4:7" ht="14.4" x14ac:dyDescent="0.3">
      <c r="D5111" s="193"/>
      <c r="E5111" s="234"/>
      <c r="F5111" s="234"/>
      <c r="G5111" s="193"/>
    </row>
    <row r="5112" spans="4:7" ht="14.4" x14ac:dyDescent="0.3">
      <c r="D5112" s="193"/>
      <c r="E5112" s="234"/>
      <c r="F5112" s="234"/>
      <c r="G5112" s="193"/>
    </row>
    <row r="5113" spans="4:7" ht="14.4" x14ac:dyDescent="0.3">
      <c r="D5113" s="193"/>
      <c r="E5113" s="234"/>
      <c r="F5113" s="234"/>
      <c r="G5113" s="193"/>
    </row>
    <row r="5114" spans="4:7" ht="14.4" x14ac:dyDescent="0.3">
      <c r="D5114" s="193"/>
      <c r="E5114" s="234"/>
      <c r="F5114" s="234"/>
      <c r="G5114" s="193"/>
    </row>
    <row r="5115" spans="4:7" ht="14.4" x14ac:dyDescent="0.3">
      <c r="D5115" s="193"/>
      <c r="E5115" s="234"/>
      <c r="F5115" s="234"/>
      <c r="G5115" s="193"/>
    </row>
    <row r="5116" spans="4:7" ht="14.4" x14ac:dyDescent="0.3">
      <c r="D5116" s="193"/>
      <c r="E5116" s="234"/>
      <c r="F5116" s="234"/>
      <c r="G5116" s="193"/>
    </row>
    <row r="5117" spans="4:7" ht="14.4" x14ac:dyDescent="0.3">
      <c r="D5117" s="193"/>
      <c r="E5117" s="234"/>
      <c r="F5117" s="234"/>
      <c r="G5117" s="193"/>
    </row>
    <row r="5118" spans="4:7" ht="14.4" x14ac:dyDescent="0.3">
      <c r="D5118" s="193"/>
      <c r="E5118" s="234"/>
      <c r="F5118" s="234"/>
      <c r="G5118" s="193"/>
    </row>
    <row r="5119" spans="4:7" ht="14.4" x14ac:dyDescent="0.3">
      <c r="D5119" s="193"/>
      <c r="E5119" s="234"/>
      <c r="F5119" s="234"/>
      <c r="G5119" s="193"/>
    </row>
    <row r="5120" spans="4:7" ht="14.4" x14ac:dyDescent="0.3">
      <c r="D5120" s="193"/>
      <c r="E5120" s="234"/>
      <c r="F5120" s="234"/>
      <c r="G5120" s="193"/>
    </row>
    <row r="5121" spans="4:7" ht="14.4" x14ac:dyDescent="0.3">
      <c r="D5121" s="193"/>
      <c r="E5121" s="234"/>
      <c r="F5121" s="234"/>
      <c r="G5121" s="193"/>
    </row>
    <row r="5122" spans="4:7" ht="14.4" x14ac:dyDescent="0.3">
      <c r="D5122" s="193"/>
      <c r="E5122" s="234"/>
      <c r="F5122" s="234"/>
      <c r="G5122" s="193"/>
    </row>
    <row r="5123" spans="4:7" ht="14.4" x14ac:dyDescent="0.3">
      <c r="D5123" s="193"/>
      <c r="E5123" s="234"/>
      <c r="F5123" s="234"/>
      <c r="G5123" s="193"/>
    </row>
    <row r="5124" spans="4:7" ht="14.4" x14ac:dyDescent="0.3">
      <c r="D5124" s="193"/>
      <c r="E5124" s="234"/>
      <c r="F5124" s="234"/>
      <c r="G5124" s="193"/>
    </row>
    <row r="5125" spans="4:7" ht="14.4" x14ac:dyDescent="0.3">
      <c r="D5125" s="193"/>
      <c r="E5125" s="234"/>
      <c r="F5125" s="234"/>
      <c r="G5125" s="193"/>
    </row>
    <row r="5126" spans="4:7" ht="14.4" x14ac:dyDescent="0.3">
      <c r="D5126" s="193"/>
      <c r="E5126" s="234"/>
      <c r="F5126" s="234"/>
      <c r="G5126" s="193"/>
    </row>
    <row r="5127" spans="4:7" ht="14.4" x14ac:dyDescent="0.3">
      <c r="D5127" s="193"/>
      <c r="E5127" s="234"/>
      <c r="F5127" s="234"/>
      <c r="G5127" s="193"/>
    </row>
    <row r="5128" spans="4:7" ht="14.4" x14ac:dyDescent="0.3">
      <c r="D5128" s="193"/>
      <c r="E5128" s="234"/>
      <c r="F5128" s="234"/>
      <c r="G5128" s="193"/>
    </row>
    <row r="5129" spans="4:7" ht="14.4" x14ac:dyDescent="0.3">
      <c r="D5129" s="193"/>
      <c r="E5129" s="234"/>
      <c r="F5129" s="234"/>
      <c r="G5129" s="193"/>
    </row>
    <row r="5130" spans="4:7" ht="14.4" x14ac:dyDescent="0.3">
      <c r="D5130" s="193"/>
      <c r="E5130" s="234"/>
      <c r="F5130" s="234"/>
      <c r="G5130" s="193"/>
    </row>
    <row r="5131" spans="4:7" ht="14.4" x14ac:dyDescent="0.3">
      <c r="D5131" s="193"/>
      <c r="E5131" s="234"/>
      <c r="F5131" s="234"/>
      <c r="G5131" s="193"/>
    </row>
    <row r="5132" spans="4:7" ht="14.4" x14ac:dyDescent="0.3">
      <c r="D5132" s="193"/>
      <c r="E5132" s="234"/>
      <c r="F5132" s="234"/>
      <c r="G5132" s="193"/>
    </row>
    <row r="5133" spans="4:7" ht="14.4" x14ac:dyDescent="0.3">
      <c r="D5133" s="193"/>
      <c r="E5133" s="234"/>
      <c r="F5133" s="234"/>
      <c r="G5133" s="193"/>
    </row>
    <row r="5134" spans="4:7" ht="14.4" x14ac:dyDescent="0.3">
      <c r="D5134" s="193"/>
      <c r="E5134" s="234"/>
      <c r="F5134" s="234"/>
      <c r="G5134" s="193"/>
    </row>
    <row r="5135" spans="4:7" ht="14.4" x14ac:dyDescent="0.3">
      <c r="D5135" s="193"/>
      <c r="E5135" s="234"/>
      <c r="F5135" s="234"/>
      <c r="G5135" s="193"/>
    </row>
    <row r="5136" spans="4:7" ht="14.4" x14ac:dyDescent="0.3">
      <c r="D5136" s="193"/>
      <c r="E5136" s="234"/>
      <c r="F5136" s="234"/>
      <c r="G5136" s="193"/>
    </row>
    <row r="5137" spans="4:7" ht="14.4" x14ac:dyDescent="0.3">
      <c r="D5137" s="193"/>
      <c r="E5137" s="234"/>
      <c r="F5137" s="234"/>
      <c r="G5137" s="193"/>
    </row>
    <row r="5138" spans="4:7" ht="14.4" x14ac:dyDescent="0.3">
      <c r="D5138" s="193"/>
      <c r="E5138" s="234"/>
      <c r="F5138" s="234"/>
      <c r="G5138" s="193"/>
    </row>
    <row r="5139" spans="4:7" ht="14.4" x14ac:dyDescent="0.3">
      <c r="D5139" s="193"/>
      <c r="E5139" s="234"/>
      <c r="F5139" s="234"/>
      <c r="G5139" s="193"/>
    </row>
    <row r="5140" spans="4:7" ht="14.4" x14ac:dyDescent="0.3">
      <c r="D5140" s="193"/>
      <c r="E5140" s="234"/>
      <c r="F5140" s="234"/>
      <c r="G5140" s="193"/>
    </row>
    <row r="5141" spans="4:7" ht="14.4" x14ac:dyDescent="0.3">
      <c r="D5141" s="193"/>
      <c r="E5141" s="234"/>
      <c r="F5141" s="234"/>
      <c r="G5141" s="193"/>
    </row>
    <row r="5142" spans="4:7" ht="14.4" x14ac:dyDescent="0.3">
      <c r="D5142" s="193"/>
      <c r="E5142" s="234"/>
      <c r="F5142" s="234"/>
      <c r="G5142" s="193"/>
    </row>
    <row r="5143" spans="4:7" ht="14.4" x14ac:dyDescent="0.3">
      <c r="D5143" s="193"/>
      <c r="E5143" s="234"/>
      <c r="F5143" s="234"/>
      <c r="G5143" s="193"/>
    </row>
    <row r="5144" spans="4:7" ht="14.4" x14ac:dyDescent="0.3">
      <c r="D5144" s="193"/>
      <c r="E5144" s="234"/>
      <c r="F5144" s="234"/>
      <c r="G5144" s="193"/>
    </row>
    <row r="5145" spans="4:7" ht="14.4" x14ac:dyDescent="0.3">
      <c r="D5145" s="193"/>
      <c r="E5145" s="234"/>
      <c r="F5145" s="234"/>
      <c r="G5145" s="193"/>
    </row>
    <row r="5146" spans="4:7" ht="14.4" x14ac:dyDescent="0.3">
      <c r="D5146" s="193"/>
      <c r="E5146" s="234"/>
      <c r="F5146" s="234"/>
      <c r="G5146" s="193"/>
    </row>
    <row r="5147" spans="4:7" ht="14.4" x14ac:dyDescent="0.3">
      <c r="D5147" s="193"/>
      <c r="E5147" s="234"/>
      <c r="F5147" s="234"/>
      <c r="G5147" s="193"/>
    </row>
    <row r="5148" spans="4:7" ht="14.4" x14ac:dyDescent="0.3">
      <c r="D5148" s="193"/>
      <c r="E5148" s="234"/>
      <c r="F5148" s="234"/>
      <c r="G5148" s="193"/>
    </row>
    <row r="5149" spans="4:7" ht="14.4" x14ac:dyDescent="0.3">
      <c r="D5149" s="193"/>
      <c r="E5149" s="234"/>
      <c r="F5149" s="234"/>
      <c r="G5149" s="193"/>
    </row>
    <row r="5150" spans="4:7" ht="14.4" x14ac:dyDescent="0.3">
      <c r="D5150" s="193"/>
      <c r="E5150" s="234"/>
      <c r="F5150" s="234"/>
      <c r="G5150" s="193"/>
    </row>
    <row r="5151" spans="4:7" ht="14.4" x14ac:dyDescent="0.3">
      <c r="D5151" s="193"/>
      <c r="E5151" s="234"/>
      <c r="F5151" s="234"/>
      <c r="G5151" s="193"/>
    </row>
    <row r="5152" spans="4:7" ht="14.4" x14ac:dyDescent="0.3">
      <c r="D5152" s="193"/>
      <c r="E5152" s="234"/>
      <c r="F5152" s="234"/>
      <c r="G5152" s="193"/>
    </row>
    <row r="5153" spans="4:7" ht="14.4" x14ac:dyDescent="0.3">
      <c r="D5153" s="193"/>
      <c r="E5153" s="234"/>
      <c r="F5153" s="234"/>
      <c r="G5153" s="193"/>
    </row>
    <row r="5154" spans="4:7" ht="14.4" x14ac:dyDescent="0.3">
      <c r="D5154" s="193"/>
      <c r="E5154" s="234"/>
      <c r="F5154" s="234"/>
      <c r="G5154" s="193"/>
    </row>
    <row r="5155" spans="4:7" ht="14.4" x14ac:dyDescent="0.3">
      <c r="D5155" s="193"/>
      <c r="E5155" s="234"/>
      <c r="F5155" s="234"/>
      <c r="G5155" s="193"/>
    </row>
    <row r="5156" spans="4:7" ht="14.4" x14ac:dyDescent="0.3">
      <c r="D5156" s="193"/>
      <c r="E5156" s="234"/>
      <c r="F5156" s="234"/>
      <c r="G5156" s="193"/>
    </row>
    <row r="5157" spans="4:7" ht="14.4" x14ac:dyDescent="0.3">
      <c r="D5157" s="193"/>
      <c r="E5157" s="234"/>
      <c r="F5157" s="234"/>
      <c r="G5157" s="193"/>
    </row>
    <row r="5158" spans="4:7" ht="14.4" x14ac:dyDescent="0.3">
      <c r="D5158" s="193"/>
      <c r="E5158" s="234"/>
      <c r="F5158" s="234"/>
      <c r="G5158" s="193"/>
    </row>
    <row r="5159" spans="4:7" ht="14.4" x14ac:dyDescent="0.3">
      <c r="D5159" s="193"/>
      <c r="E5159" s="234"/>
      <c r="F5159" s="234"/>
      <c r="G5159" s="193"/>
    </row>
    <row r="5160" spans="4:7" ht="14.4" x14ac:dyDescent="0.3">
      <c r="D5160" s="193"/>
      <c r="E5160" s="234"/>
      <c r="F5160" s="234"/>
      <c r="G5160" s="193"/>
    </row>
    <row r="5161" spans="4:7" ht="14.4" x14ac:dyDescent="0.3">
      <c r="D5161" s="193"/>
      <c r="E5161" s="234"/>
      <c r="F5161" s="234"/>
      <c r="G5161" s="193"/>
    </row>
    <row r="5162" spans="4:7" ht="14.4" x14ac:dyDescent="0.3">
      <c r="D5162" s="193"/>
      <c r="E5162" s="234"/>
      <c r="F5162" s="234"/>
      <c r="G5162" s="193"/>
    </row>
    <row r="5163" spans="4:7" ht="14.4" x14ac:dyDescent="0.3">
      <c r="D5163" s="193"/>
      <c r="E5163" s="234"/>
      <c r="F5163" s="234"/>
      <c r="G5163" s="193"/>
    </row>
    <row r="5164" spans="4:7" ht="14.4" x14ac:dyDescent="0.3">
      <c r="D5164" s="193"/>
      <c r="E5164" s="234"/>
      <c r="F5164" s="234"/>
      <c r="G5164" s="193"/>
    </row>
    <row r="5165" spans="4:7" ht="14.4" x14ac:dyDescent="0.3">
      <c r="D5165" s="193"/>
      <c r="E5165" s="234"/>
      <c r="F5165" s="234"/>
      <c r="G5165" s="193"/>
    </row>
    <row r="5166" spans="4:7" ht="14.4" x14ac:dyDescent="0.3">
      <c r="D5166" s="193"/>
      <c r="E5166" s="234"/>
      <c r="F5166" s="234"/>
      <c r="G5166" s="193"/>
    </row>
    <row r="5167" spans="4:7" ht="14.4" x14ac:dyDescent="0.3">
      <c r="D5167" s="193"/>
      <c r="E5167" s="234"/>
      <c r="F5167" s="234"/>
      <c r="G5167" s="193"/>
    </row>
    <row r="5168" spans="4:7" ht="14.4" x14ac:dyDescent="0.3">
      <c r="D5168" s="193"/>
      <c r="E5168" s="234"/>
      <c r="F5168" s="234"/>
      <c r="G5168" s="193"/>
    </row>
    <row r="5169" spans="4:7" ht="14.4" x14ac:dyDescent="0.3">
      <c r="D5169" s="193"/>
      <c r="E5169" s="234"/>
      <c r="F5169" s="234"/>
      <c r="G5169" s="193"/>
    </row>
    <row r="5170" spans="4:7" ht="14.4" x14ac:dyDescent="0.3">
      <c r="D5170" s="193"/>
      <c r="E5170" s="234"/>
      <c r="F5170" s="234"/>
      <c r="G5170" s="193"/>
    </row>
    <row r="5171" spans="4:7" ht="14.4" x14ac:dyDescent="0.3">
      <c r="D5171" s="193"/>
      <c r="E5171" s="234"/>
      <c r="F5171" s="234"/>
      <c r="G5171" s="193"/>
    </row>
    <row r="5172" spans="4:7" ht="14.4" x14ac:dyDescent="0.3">
      <c r="D5172" s="193"/>
      <c r="E5172" s="234"/>
      <c r="F5172" s="234"/>
      <c r="G5172" s="193"/>
    </row>
    <row r="5173" spans="4:7" ht="14.4" x14ac:dyDescent="0.3">
      <c r="D5173" s="193"/>
      <c r="E5173" s="234"/>
      <c r="F5173" s="234"/>
      <c r="G5173" s="193"/>
    </row>
    <row r="5174" spans="4:7" ht="14.4" x14ac:dyDescent="0.3">
      <c r="D5174" s="193"/>
      <c r="E5174" s="234"/>
      <c r="F5174" s="234"/>
      <c r="G5174" s="193"/>
    </row>
    <row r="5175" spans="4:7" ht="14.4" x14ac:dyDescent="0.3">
      <c r="D5175" s="193"/>
      <c r="E5175" s="234"/>
      <c r="F5175" s="234"/>
      <c r="G5175" s="193"/>
    </row>
    <row r="5176" spans="4:7" ht="14.4" x14ac:dyDescent="0.3">
      <c r="D5176" s="193"/>
      <c r="E5176" s="234"/>
      <c r="F5176" s="234"/>
      <c r="G5176" s="193"/>
    </row>
    <row r="5177" spans="4:7" ht="14.4" x14ac:dyDescent="0.3">
      <c r="D5177" s="193"/>
      <c r="E5177" s="234"/>
      <c r="F5177" s="234"/>
      <c r="G5177" s="193"/>
    </row>
    <row r="5178" spans="4:7" ht="14.4" x14ac:dyDescent="0.3">
      <c r="D5178" s="193"/>
      <c r="E5178" s="234"/>
      <c r="F5178" s="234"/>
      <c r="G5178" s="193"/>
    </row>
    <row r="5179" spans="4:7" ht="14.4" x14ac:dyDescent="0.3">
      <c r="D5179" s="193"/>
      <c r="E5179" s="234"/>
      <c r="F5179" s="234"/>
      <c r="G5179" s="193"/>
    </row>
    <row r="5180" spans="4:7" ht="14.4" x14ac:dyDescent="0.3">
      <c r="D5180" s="193"/>
      <c r="E5180" s="234"/>
      <c r="F5180" s="234"/>
      <c r="G5180" s="193"/>
    </row>
    <row r="5181" spans="4:7" ht="14.4" x14ac:dyDescent="0.3">
      <c r="D5181" s="193"/>
      <c r="E5181" s="234"/>
      <c r="F5181" s="234"/>
      <c r="G5181" s="193"/>
    </row>
    <row r="5182" spans="4:7" ht="14.4" x14ac:dyDescent="0.3">
      <c r="D5182" s="193"/>
      <c r="E5182" s="234"/>
      <c r="F5182" s="234"/>
      <c r="G5182" s="193"/>
    </row>
    <row r="5183" spans="4:7" ht="14.4" x14ac:dyDescent="0.3">
      <c r="D5183" s="193"/>
      <c r="E5183" s="234"/>
      <c r="F5183" s="234"/>
      <c r="G5183" s="193"/>
    </row>
    <row r="5184" spans="4:7" ht="14.4" x14ac:dyDescent="0.3">
      <c r="D5184" s="193"/>
      <c r="E5184" s="234"/>
      <c r="F5184" s="234"/>
      <c r="G5184" s="193"/>
    </row>
    <row r="5185" spans="4:7" ht="14.4" x14ac:dyDescent="0.3">
      <c r="D5185" s="193"/>
      <c r="E5185" s="234"/>
      <c r="F5185" s="234"/>
      <c r="G5185" s="193"/>
    </row>
    <row r="5186" spans="4:7" ht="14.4" x14ac:dyDescent="0.3">
      <c r="D5186" s="193"/>
      <c r="E5186" s="234"/>
      <c r="F5186" s="234"/>
      <c r="G5186" s="193"/>
    </row>
    <row r="5187" spans="4:7" ht="14.4" x14ac:dyDescent="0.3">
      <c r="D5187" s="193"/>
      <c r="E5187" s="234"/>
      <c r="F5187" s="234"/>
      <c r="G5187" s="193"/>
    </row>
    <row r="5188" spans="4:7" ht="14.4" x14ac:dyDescent="0.3">
      <c r="D5188" s="193"/>
      <c r="E5188" s="234"/>
      <c r="F5188" s="234"/>
      <c r="G5188" s="193"/>
    </row>
    <row r="5189" spans="4:7" ht="14.4" x14ac:dyDescent="0.3">
      <c r="D5189" s="193"/>
      <c r="E5189" s="234"/>
      <c r="F5189" s="234"/>
      <c r="G5189" s="193"/>
    </row>
    <row r="5190" spans="4:7" ht="14.4" x14ac:dyDescent="0.3">
      <c r="D5190" s="193"/>
      <c r="E5190" s="234"/>
      <c r="F5190" s="234"/>
      <c r="G5190" s="193"/>
    </row>
    <row r="5191" spans="4:7" ht="14.4" x14ac:dyDescent="0.3">
      <c r="D5191" s="193"/>
      <c r="E5191" s="234"/>
      <c r="F5191" s="234"/>
      <c r="G5191" s="193"/>
    </row>
    <row r="5192" spans="4:7" ht="14.4" x14ac:dyDescent="0.3">
      <c r="D5192" s="193"/>
      <c r="E5192" s="234"/>
      <c r="F5192" s="234"/>
      <c r="G5192" s="193"/>
    </row>
    <row r="5193" spans="4:7" ht="14.4" x14ac:dyDescent="0.3">
      <c r="D5193" s="193"/>
      <c r="E5193" s="234"/>
      <c r="F5193" s="234"/>
      <c r="G5193" s="193"/>
    </row>
    <row r="5194" spans="4:7" ht="14.4" x14ac:dyDescent="0.3">
      <c r="D5194" s="193"/>
      <c r="E5194" s="234"/>
      <c r="F5194" s="234"/>
      <c r="G5194" s="193"/>
    </row>
    <row r="5195" spans="4:7" ht="14.4" x14ac:dyDescent="0.3">
      <c r="D5195" s="193"/>
      <c r="E5195" s="234"/>
      <c r="F5195" s="234"/>
      <c r="G5195" s="193"/>
    </row>
    <row r="5196" spans="4:7" ht="14.4" x14ac:dyDescent="0.3">
      <c r="D5196" s="193"/>
      <c r="E5196" s="234"/>
      <c r="F5196" s="234"/>
      <c r="G5196" s="193"/>
    </row>
    <row r="5197" spans="4:7" ht="14.4" x14ac:dyDescent="0.3">
      <c r="D5197" s="193"/>
      <c r="E5197" s="234"/>
      <c r="F5197" s="234"/>
      <c r="G5197" s="193"/>
    </row>
    <row r="5198" spans="4:7" ht="14.4" x14ac:dyDescent="0.3">
      <c r="D5198" s="193"/>
      <c r="E5198" s="234"/>
      <c r="F5198" s="234"/>
      <c r="G5198" s="193"/>
    </row>
    <row r="5199" spans="4:7" ht="14.4" x14ac:dyDescent="0.3">
      <c r="D5199" s="193"/>
      <c r="E5199" s="234"/>
      <c r="F5199" s="234"/>
      <c r="G5199" s="193"/>
    </row>
    <row r="5200" spans="4:7" ht="14.4" x14ac:dyDescent="0.3">
      <c r="D5200" s="193"/>
      <c r="E5200" s="234"/>
      <c r="F5200" s="234"/>
      <c r="G5200" s="193"/>
    </row>
    <row r="5201" spans="4:7" ht="14.4" x14ac:dyDescent="0.3">
      <c r="D5201" s="193"/>
      <c r="E5201" s="234"/>
      <c r="F5201" s="234"/>
      <c r="G5201" s="193"/>
    </row>
    <row r="5202" spans="4:7" ht="14.4" x14ac:dyDescent="0.3">
      <c r="D5202" s="193"/>
      <c r="E5202" s="234"/>
      <c r="F5202" s="234"/>
      <c r="G5202" s="193"/>
    </row>
    <row r="5203" spans="4:7" ht="14.4" x14ac:dyDescent="0.3">
      <c r="D5203" s="193"/>
      <c r="E5203" s="234"/>
      <c r="F5203" s="234"/>
      <c r="G5203" s="193"/>
    </row>
    <row r="5204" spans="4:7" ht="14.4" x14ac:dyDescent="0.3">
      <c r="D5204" s="193"/>
      <c r="E5204" s="234"/>
      <c r="F5204" s="234"/>
      <c r="G5204" s="193"/>
    </row>
    <row r="5205" spans="4:7" ht="14.4" x14ac:dyDescent="0.3">
      <c r="D5205" s="193"/>
      <c r="E5205" s="234"/>
      <c r="F5205" s="234"/>
      <c r="G5205" s="193"/>
    </row>
    <row r="5206" spans="4:7" ht="14.4" x14ac:dyDescent="0.3">
      <c r="D5206" s="193"/>
      <c r="E5206" s="234"/>
      <c r="F5206" s="234"/>
      <c r="G5206" s="193"/>
    </row>
    <row r="5207" spans="4:7" ht="14.4" x14ac:dyDescent="0.3">
      <c r="D5207" s="193"/>
      <c r="E5207" s="234"/>
      <c r="F5207" s="234"/>
      <c r="G5207" s="193"/>
    </row>
    <row r="5208" spans="4:7" ht="14.4" x14ac:dyDescent="0.3">
      <c r="D5208" s="193"/>
      <c r="E5208" s="234"/>
      <c r="F5208" s="234"/>
      <c r="G5208" s="193"/>
    </row>
    <row r="5209" spans="4:7" ht="14.4" x14ac:dyDescent="0.3">
      <c r="D5209" s="193"/>
      <c r="E5209" s="234"/>
      <c r="F5209" s="234"/>
      <c r="G5209" s="193"/>
    </row>
    <row r="5210" spans="4:7" ht="14.4" x14ac:dyDescent="0.3">
      <c r="D5210" s="193"/>
      <c r="E5210" s="234"/>
      <c r="F5210" s="234"/>
      <c r="G5210" s="193"/>
    </row>
    <row r="5211" spans="4:7" ht="14.4" x14ac:dyDescent="0.3">
      <c r="D5211" s="193"/>
      <c r="E5211" s="234"/>
      <c r="F5211" s="234"/>
      <c r="G5211" s="193"/>
    </row>
    <row r="5212" spans="4:7" ht="14.4" x14ac:dyDescent="0.3">
      <c r="D5212" s="193"/>
      <c r="E5212" s="234"/>
      <c r="F5212" s="234"/>
      <c r="G5212" s="193"/>
    </row>
    <row r="5213" spans="4:7" ht="14.4" x14ac:dyDescent="0.3">
      <c r="D5213" s="193"/>
      <c r="E5213" s="234"/>
      <c r="F5213" s="234"/>
      <c r="G5213" s="193"/>
    </row>
    <row r="5214" spans="4:7" ht="14.4" x14ac:dyDescent="0.3">
      <c r="D5214" s="193"/>
      <c r="E5214" s="234"/>
      <c r="F5214" s="234"/>
      <c r="G5214" s="193"/>
    </row>
    <row r="5215" spans="4:7" ht="14.4" x14ac:dyDescent="0.3">
      <c r="D5215" s="193"/>
      <c r="E5215" s="234"/>
      <c r="F5215" s="234"/>
      <c r="G5215" s="193"/>
    </row>
    <row r="5216" spans="4:7" ht="14.4" x14ac:dyDescent="0.3">
      <c r="D5216" s="193"/>
      <c r="E5216" s="234"/>
      <c r="F5216" s="234"/>
      <c r="G5216" s="193"/>
    </row>
    <row r="5217" spans="4:7" ht="14.4" x14ac:dyDescent="0.3">
      <c r="D5217" s="193"/>
      <c r="E5217" s="234"/>
      <c r="F5217" s="234"/>
      <c r="G5217" s="193"/>
    </row>
    <row r="5218" spans="4:7" ht="14.4" x14ac:dyDescent="0.3">
      <c r="D5218" s="193"/>
      <c r="E5218" s="234"/>
      <c r="F5218" s="234"/>
      <c r="G5218" s="193"/>
    </row>
    <row r="5219" spans="4:7" ht="14.4" x14ac:dyDescent="0.3">
      <c r="D5219" s="193"/>
      <c r="E5219" s="234"/>
      <c r="F5219" s="234"/>
      <c r="G5219" s="193"/>
    </row>
    <row r="5220" spans="4:7" ht="14.4" x14ac:dyDescent="0.3">
      <c r="D5220" s="193"/>
      <c r="E5220" s="234"/>
      <c r="F5220" s="234"/>
      <c r="G5220" s="193"/>
    </row>
    <row r="5221" spans="4:7" ht="14.4" x14ac:dyDescent="0.3">
      <c r="D5221" s="193"/>
      <c r="E5221" s="234"/>
      <c r="F5221" s="234"/>
      <c r="G5221" s="193"/>
    </row>
    <row r="5222" spans="4:7" ht="14.4" x14ac:dyDescent="0.3">
      <c r="D5222" s="193"/>
      <c r="E5222" s="234"/>
      <c r="F5222" s="234"/>
      <c r="G5222" s="193"/>
    </row>
    <row r="5223" spans="4:7" ht="14.4" x14ac:dyDescent="0.3">
      <c r="D5223" s="193"/>
      <c r="E5223" s="234"/>
      <c r="F5223" s="234"/>
      <c r="G5223" s="193"/>
    </row>
    <row r="5224" spans="4:7" ht="14.4" x14ac:dyDescent="0.3">
      <c r="D5224" s="193"/>
      <c r="E5224" s="234"/>
      <c r="F5224" s="234"/>
      <c r="G5224" s="193"/>
    </row>
    <row r="5225" spans="4:7" ht="14.4" x14ac:dyDescent="0.3">
      <c r="D5225" s="193"/>
      <c r="E5225" s="234"/>
      <c r="F5225" s="234"/>
      <c r="G5225" s="193"/>
    </row>
    <row r="5226" spans="4:7" ht="14.4" x14ac:dyDescent="0.3">
      <c r="D5226" s="193"/>
      <c r="E5226" s="234"/>
      <c r="F5226" s="234"/>
      <c r="G5226" s="193"/>
    </row>
    <row r="5227" spans="4:7" ht="14.4" x14ac:dyDescent="0.3">
      <c r="D5227" s="193"/>
      <c r="E5227" s="234"/>
      <c r="F5227" s="234"/>
      <c r="G5227" s="193"/>
    </row>
    <row r="5228" spans="4:7" ht="14.4" x14ac:dyDescent="0.3">
      <c r="D5228" s="193"/>
      <c r="E5228" s="234"/>
      <c r="F5228" s="234"/>
      <c r="G5228" s="193"/>
    </row>
    <row r="5229" spans="4:7" ht="14.4" x14ac:dyDescent="0.3">
      <c r="D5229" s="193"/>
      <c r="E5229" s="234"/>
      <c r="F5229" s="234"/>
      <c r="G5229" s="193"/>
    </row>
    <row r="5230" spans="4:7" ht="14.4" x14ac:dyDescent="0.3">
      <c r="D5230" s="193"/>
      <c r="E5230" s="234"/>
      <c r="F5230" s="234"/>
      <c r="G5230" s="193"/>
    </row>
    <row r="5231" spans="4:7" ht="14.4" x14ac:dyDescent="0.3">
      <c r="D5231" s="193"/>
      <c r="E5231" s="234"/>
      <c r="F5231" s="234"/>
      <c r="G5231" s="193"/>
    </row>
    <row r="5232" spans="4:7" ht="14.4" x14ac:dyDescent="0.3">
      <c r="D5232" s="193"/>
      <c r="E5232" s="234"/>
      <c r="F5232" s="234"/>
      <c r="G5232" s="193"/>
    </row>
    <row r="5233" spans="4:7" ht="14.4" x14ac:dyDescent="0.3">
      <c r="D5233" s="193"/>
      <c r="E5233" s="234"/>
      <c r="F5233" s="234"/>
      <c r="G5233" s="193"/>
    </row>
    <row r="5234" spans="4:7" ht="14.4" x14ac:dyDescent="0.3">
      <c r="D5234" s="193"/>
      <c r="E5234" s="234"/>
      <c r="F5234" s="234"/>
      <c r="G5234" s="193"/>
    </row>
    <row r="5235" spans="4:7" ht="14.4" x14ac:dyDescent="0.3">
      <c r="D5235" s="193"/>
      <c r="E5235" s="234"/>
      <c r="F5235" s="234"/>
      <c r="G5235" s="193"/>
    </row>
    <row r="5236" spans="4:7" ht="14.4" x14ac:dyDescent="0.3">
      <c r="D5236" s="193"/>
      <c r="E5236" s="234"/>
      <c r="F5236" s="234"/>
      <c r="G5236" s="193"/>
    </row>
    <row r="5237" spans="4:7" ht="14.4" x14ac:dyDescent="0.3">
      <c r="D5237" s="193"/>
      <c r="E5237" s="234"/>
      <c r="F5237" s="234"/>
      <c r="G5237" s="193"/>
    </row>
    <row r="5238" spans="4:7" ht="14.4" x14ac:dyDescent="0.3">
      <c r="D5238" s="193"/>
      <c r="E5238" s="234"/>
      <c r="F5238" s="234"/>
      <c r="G5238" s="193"/>
    </row>
    <row r="5239" spans="4:7" ht="14.4" x14ac:dyDescent="0.3">
      <c r="D5239" s="193"/>
      <c r="E5239" s="234"/>
      <c r="F5239" s="234"/>
      <c r="G5239" s="193"/>
    </row>
    <row r="5240" spans="4:7" ht="14.4" x14ac:dyDescent="0.3">
      <c r="D5240" s="193"/>
      <c r="E5240" s="234"/>
      <c r="F5240" s="234"/>
      <c r="G5240" s="193"/>
    </row>
    <row r="5241" spans="4:7" ht="14.4" x14ac:dyDescent="0.3">
      <c r="D5241" s="193"/>
      <c r="E5241" s="234"/>
      <c r="F5241" s="234"/>
      <c r="G5241" s="193"/>
    </row>
    <row r="5242" spans="4:7" ht="14.4" x14ac:dyDescent="0.3">
      <c r="D5242" s="193"/>
      <c r="E5242" s="234"/>
      <c r="F5242" s="234"/>
      <c r="G5242" s="193"/>
    </row>
    <row r="5243" spans="4:7" ht="14.4" x14ac:dyDescent="0.3">
      <c r="D5243" s="193"/>
      <c r="E5243" s="234"/>
      <c r="F5243" s="234"/>
      <c r="G5243" s="193"/>
    </row>
    <row r="5244" spans="4:7" ht="14.4" x14ac:dyDescent="0.3">
      <c r="D5244" s="193"/>
      <c r="E5244" s="234"/>
      <c r="F5244" s="234"/>
      <c r="G5244" s="193"/>
    </row>
    <row r="5245" spans="4:7" ht="14.4" x14ac:dyDescent="0.3">
      <c r="D5245" s="193"/>
      <c r="E5245" s="234"/>
      <c r="F5245" s="234"/>
      <c r="G5245" s="193"/>
    </row>
    <row r="5246" spans="4:7" ht="14.4" x14ac:dyDescent="0.3">
      <c r="D5246" s="193"/>
      <c r="E5246" s="234"/>
      <c r="F5246" s="234"/>
      <c r="G5246" s="193"/>
    </row>
    <row r="5247" spans="4:7" ht="14.4" x14ac:dyDescent="0.3">
      <c r="D5247" s="193"/>
      <c r="E5247" s="234"/>
      <c r="F5247" s="234"/>
      <c r="G5247" s="193"/>
    </row>
    <row r="5248" spans="4:7" ht="14.4" x14ac:dyDescent="0.3">
      <c r="D5248" s="193"/>
      <c r="E5248" s="234"/>
      <c r="F5248" s="234"/>
      <c r="G5248" s="193"/>
    </row>
    <row r="5249" spans="4:7" ht="14.4" x14ac:dyDescent="0.3">
      <c r="D5249" s="193"/>
      <c r="E5249" s="234"/>
      <c r="F5249" s="234"/>
      <c r="G5249" s="193"/>
    </row>
    <row r="5250" spans="4:7" ht="14.4" x14ac:dyDescent="0.3">
      <c r="D5250" s="193"/>
      <c r="E5250" s="234"/>
      <c r="F5250" s="234"/>
      <c r="G5250" s="193"/>
    </row>
    <row r="5251" spans="4:7" ht="14.4" x14ac:dyDescent="0.3">
      <c r="D5251" s="193"/>
      <c r="E5251" s="234"/>
      <c r="F5251" s="234"/>
      <c r="G5251" s="193"/>
    </row>
    <row r="5252" spans="4:7" ht="14.4" x14ac:dyDescent="0.3">
      <c r="D5252" s="193"/>
      <c r="E5252" s="234"/>
      <c r="F5252" s="234"/>
      <c r="G5252" s="193"/>
    </row>
    <row r="5253" spans="4:7" ht="14.4" x14ac:dyDescent="0.3">
      <c r="D5253" s="193"/>
      <c r="E5253" s="234"/>
      <c r="F5253" s="234"/>
      <c r="G5253" s="193"/>
    </row>
    <row r="5254" spans="4:7" ht="14.4" x14ac:dyDescent="0.3">
      <c r="D5254" s="193"/>
      <c r="E5254" s="234"/>
      <c r="F5254" s="234"/>
      <c r="G5254" s="193"/>
    </row>
    <row r="5255" spans="4:7" ht="14.4" x14ac:dyDescent="0.3">
      <c r="D5255" s="193"/>
      <c r="E5255" s="234"/>
      <c r="F5255" s="234"/>
      <c r="G5255" s="193"/>
    </row>
    <row r="5256" spans="4:7" ht="14.4" x14ac:dyDescent="0.3">
      <c r="D5256" s="193"/>
      <c r="E5256" s="234"/>
      <c r="F5256" s="234"/>
      <c r="G5256" s="193"/>
    </row>
    <row r="5257" spans="4:7" ht="14.4" x14ac:dyDescent="0.3">
      <c r="D5257" s="193"/>
      <c r="E5257" s="234"/>
      <c r="F5257" s="234"/>
      <c r="G5257" s="193"/>
    </row>
    <row r="5258" spans="4:7" ht="14.4" x14ac:dyDescent="0.3">
      <c r="D5258" s="193"/>
      <c r="E5258" s="234"/>
      <c r="F5258" s="234"/>
      <c r="G5258" s="193"/>
    </row>
    <row r="5259" spans="4:7" ht="14.4" x14ac:dyDescent="0.3">
      <c r="D5259" s="193"/>
      <c r="E5259" s="234"/>
      <c r="F5259" s="234"/>
      <c r="G5259" s="193"/>
    </row>
    <row r="5260" spans="4:7" ht="14.4" x14ac:dyDescent="0.3">
      <c r="D5260" s="193"/>
      <c r="E5260" s="234"/>
      <c r="F5260" s="234"/>
      <c r="G5260" s="193"/>
    </row>
    <row r="5261" spans="4:7" ht="14.4" x14ac:dyDescent="0.3">
      <c r="D5261" s="193"/>
      <c r="E5261" s="234"/>
      <c r="F5261" s="234"/>
      <c r="G5261" s="193"/>
    </row>
    <row r="5262" spans="4:7" ht="14.4" x14ac:dyDescent="0.3">
      <c r="D5262" s="193"/>
      <c r="E5262" s="234"/>
      <c r="F5262" s="234"/>
      <c r="G5262" s="193"/>
    </row>
    <row r="5263" spans="4:7" ht="14.4" x14ac:dyDescent="0.3">
      <c r="D5263" s="193"/>
      <c r="E5263" s="234"/>
      <c r="F5263" s="234"/>
      <c r="G5263" s="193"/>
    </row>
    <row r="5264" spans="4:7" ht="14.4" x14ac:dyDescent="0.3">
      <c r="D5264" s="193"/>
      <c r="E5264" s="234"/>
      <c r="F5264" s="234"/>
      <c r="G5264" s="193"/>
    </row>
    <row r="5265" spans="4:7" ht="14.4" x14ac:dyDescent="0.3">
      <c r="D5265" s="193"/>
      <c r="E5265" s="234"/>
      <c r="F5265" s="234"/>
      <c r="G5265" s="193"/>
    </row>
    <row r="5266" spans="4:7" ht="14.4" x14ac:dyDescent="0.3">
      <c r="D5266" s="193"/>
      <c r="E5266" s="234"/>
      <c r="F5266" s="234"/>
      <c r="G5266" s="193"/>
    </row>
    <row r="5267" spans="4:7" ht="14.4" x14ac:dyDescent="0.3">
      <c r="D5267" s="193"/>
      <c r="E5267" s="234"/>
      <c r="F5267" s="234"/>
      <c r="G5267" s="193"/>
    </row>
    <row r="5268" spans="4:7" ht="14.4" x14ac:dyDescent="0.3">
      <c r="D5268" s="193"/>
      <c r="E5268" s="234"/>
      <c r="F5268" s="234"/>
      <c r="G5268" s="193"/>
    </row>
    <row r="5269" spans="4:7" ht="14.4" x14ac:dyDescent="0.3">
      <c r="D5269" s="193"/>
      <c r="E5269" s="234"/>
      <c r="F5269" s="234"/>
      <c r="G5269" s="193"/>
    </row>
    <row r="5270" spans="4:7" ht="14.4" x14ac:dyDescent="0.3">
      <c r="D5270" s="193"/>
      <c r="E5270" s="234"/>
      <c r="F5270" s="234"/>
      <c r="G5270" s="193"/>
    </row>
    <row r="5271" spans="4:7" ht="14.4" x14ac:dyDescent="0.3">
      <c r="D5271" s="193"/>
      <c r="E5271" s="234"/>
      <c r="F5271" s="234"/>
      <c r="G5271" s="193"/>
    </row>
    <row r="5272" spans="4:7" ht="14.4" x14ac:dyDescent="0.3">
      <c r="D5272" s="193"/>
      <c r="E5272" s="234"/>
      <c r="F5272" s="234"/>
      <c r="G5272" s="193"/>
    </row>
    <row r="5273" spans="4:7" ht="14.4" x14ac:dyDescent="0.3">
      <c r="D5273" s="193"/>
      <c r="E5273" s="234"/>
      <c r="F5273" s="234"/>
      <c r="G5273" s="193"/>
    </row>
    <row r="5274" spans="4:7" ht="14.4" x14ac:dyDescent="0.3">
      <c r="D5274" s="193"/>
      <c r="E5274" s="234"/>
      <c r="F5274" s="234"/>
      <c r="G5274" s="193"/>
    </row>
    <row r="5275" spans="4:7" ht="14.4" x14ac:dyDescent="0.3">
      <c r="D5275" s="193"/>
      <c r="E5275" s="234"/>
      <c r="F5275" s="234"/>
      <c r="G5275" s="193"/>
    </row>
    <row r="5276" spans="4:7" ht="14.4" x14ac:dyDescent="0.3">
      <c r="D5276" s="193"/>
      <c r="E5276" s="234"/>
      <c r="F5276" s="234"/>
      <c r="G5276" s="193"/>
    </row>
    <row r="5277" spans="4:7" ht="14.4" x14ac:dyDescent="0.3">
      <c r="D5277" s="193"/>
      <c r="E5277" s="234"/>
      <c r="F5277" s="234"/>
      <c r="G5277" s="193"/>
    </row>
    <row r="5278" spans="4:7" ht="14.4" x14ac:dyDescent="0.3">
      <c r="D5278" s="193"/>
      <c r="E5278" s="234"/>
      <c r="F5278" s="234"/>
      <c r="G5278" s="193"/>
    </row>
    <row r="5279" spans="4:7" ht="14.4" x14ac:dyDescent="0.3">
      <c r="D5279" s="193"/>
      <c r="E5279" s="234"/>
      <c r="F5279" s="234"/>
      <c r="G5279" s="193"/>
    </row>
    <row r="5280" spans="4:7" ht="14.4" x14ac:dyDescent="0.3">
      <c r="D5280" s="193"/>
      <c r="E5280" s="234"/>
      <c r="F5280" s="234"/>
      <c r="G5280" s="193"/>
    </row>
    <row r="5281" spans="4:7" ht="14.4" x14ac:dyDescent="0.3">
      <c r="D5281" s="193"/>
      <c r="E5281" s="234"/>
      <c r="F5281" s="234"/>
      <c r="G5281" s="193"/>
    </row>
    <row r="5282" spans="4:7" ht="14.4" x14ac:dyDescent="0.3">
      <c r="D5282" s="193"/>
      <c r="E5282" s="234"/>
      <c r="F5282" s="234"/>
      <c r="G5282" s="193"/>
    </row>
    <row r="5283" spans="4:7" ht="14.4" x14ac:dyDescent="0.3">
      <c r="D5283" s="193"/>
      <c r="E5283" s="234"/>
      <c r="F5283" s="234"/>
      <c r="G5283" s="193"/>
    </row>
    <row r="5284" spans="4:7" ht="14.4" x14ac:dyDescent="0.3">
      <c r="D5284" s="193"/>
      <c r="E5284" s="234"/>
      <c r="F5284" s="234"/>
      <c r="G5284" s="193"/>
    </row>
    <row r="5285" spans="4:7" ht="14.4" x14ac:dyDescent="0.3">
      <c r="D5285" s="193"/>
      <c r="E5285" s="234"/>
      <c r="F5285" s="234"/>
      <c r="G5285" s="193"/>
    </row>
    <row r="5286" spans="4:7" ht="14.4" x14ac:dyDescent="0.3">
      <c r="D5286" s="193"/>
      <c r="E5286" s="234"/>
      <c r="F5286" s="234"/>
      <c r="G5286" s="193"/>
    </row>
    <row r="5287" spans="4:7" ht="14.4" x14ac:dyDescent="0.3">
      <c r="D5287" s="193"/>
      <c r="E5287" s="234"/>
      <c r="F5287" s="234"/>
      <c r="G5287" s="193"/>
    </row>
    <row r="5288" spans="4:7" ht="14.4" x14ac:dyDescent="0.3">
      <c r="D5288" s="193"/>
      <c r="E5288" s="234"/>
      <c r="F5288" s="234"/>
      <c r="G5288" s="193"/>
    </row>
    <row r="5289" spans="4:7" ht="14.4" x14ac:dyDescent="0.3">
      <c r="D5289" s="193"/>
      <c r="E5289" s="234"/>
      <c r="F5289" s="234"/>
      <c r="G5289" s="193"/>
    </row>
    <row r="5290" spans="4:7" ht="14.4" x14ac:dyDescent="0.3">
      <c r="D5290" s="193"/>
      <c r="E5290" s="234"/>
      <c r="F5290" s="234"/>
      <c r="G5290" s="193"/>
    </row>
    <row r="5291" spans="4:7" ht="14.4" x14ac:dyDescent="0.3">
      <c r="D5291" s="193"/>
      <c r="E5291" s="234"/>
      <c r="F5291" s="234"/>
      <c r="G5291" s="193"/>
    </row>
    <row r="5292" spans="4:7" ht="14.4" x14ac:dyDescent="0.3">
      <c r="D5292" s="193"/>
      <c r="E5292" s="234"/>
      <c r="F5292" s="234"/>
      <c r="G5292" s="193"/>
    </row>
    <row r="5293" spans="4:7" ht="14.4" x14ac:dyDescent="0.3">
      <c r="D5293" s="193"/>
      <c r="E5293" s="234"/>
      <c r="F5293" s="234"/>
      <c r="G5293" s="193"/>
    </row>
    <row r="5294" spans="4:7" ht="14.4" x14ac:dyDescent="0.3">
      <c r="D5294" s="193"/>
      <c r="E5294" s="234"/>
      <c r="F5294" s="234"/>
      <c r="G5294" s="193"/>
    </row>
    <row r="5295" spans="4:7" ht="14.4" x14ac:dyDescent="0.3">
      <c r="D5295" s="193"/>
      <c r="E5295" s="234"/>
      <c r="F5295" s="234"/>
      <c r="G5295" s="193"/>
    </row>
    <row r="5296" spans="4:7" ht="14.4" x14ac:dyDescent="0.3">
      <c r="D5296" s="193"/>
      <c r="E5296" s="234"/>
      <c r="F5296" s="234"/>
      <c r="G5296" s="193"/>
    </row>
    <row r="5297" spans="4:7" ht="14.4" x14ac:dyDescent="0.3">
      <c r="D5297" s="193"/>
      <c r="E5297" s="234"/>
      <c r="F5297" s="234"/>
      <c r="G5297" s="193"/>
    </row>
    <row r="5298" spans="4:7" ht="14.4" x14ac:dyDescent="0.3">
      <c r="D5298" s="193"/>
      <c r="E5298" s="234"/>
      <c r="F5298" s="234"/>
      <c r="G5298" s="193"/>
    </row>
    <row r="5299" spans="4:7" ht="14.4" x14ac:dyDescent="0.3">
      <c r="D5299" s="193"/>
      <c r="E5299" s="234"/>
      <c r="F5299" s="234"/>
      <c r="G5299" s="193"/>
    </row>
    <row r="5300" spans="4:7" ht="14.4" x14ac:dyDescent="0.3">
      <c r="D5300" s="193"/>
      <c r="E5300" s="234"/>
      <c r="F5300" s="234"/>
      <c r="G5300" s="193"/>
    </row>
    <row r="5301" spans="4:7" ht="14.4" x14ac:dyDescent="0.3">
      <c r="D5301" s="193"/>
      <c r="E5301" s="234"/>
      <c r="F5301" s="234"/>
      <c r="G5301" s="193"/>
    </row>
    <row r="5302" spans="4:7" ht="14.4" x14ac:dyDescent="0.3">
      <c r="D5302" s="193"/>
      <c r="E5302" s="234"/>
      <c r="F5302" s="234"/>
      <c r="G5302" s="193"/>
    </row>
    <row r="5303" spans="4:7" ht="14.4" x14ac:dyDescent="0.3">
      <c r="D5303" s="193"/>
      <c r="E5303" s="234"/>
      <c r="F5303" s="234"/>
      <c r="G5303" s="193"/>
    </row>
    <row r="5304" spans="4:7" ht="14.4" x14ac:dyDescent="0.3">
      <c r="D5304" s="193"/>
      <c r="E5304" s="234"/>
      <c r="F5304" s="234"/>
      <c r="G5304" s="193"/>
    </row>
    <row r="5305" spans="4:7" ht="14.4" x14ac:dyDescent="0.3">
      <c r="D5305" s="193"/>
      <c r="E5305" s="234"/>
      <c r="F5305" s="234"/>
      <c r="G5305" s="193"/>
    </row>
    <row r="5306" spans="4:7" ht="14.4" x14ac:dyDescent="0.3">
      <c r="D5306" s="193"/>
      <c r="E5306" s="234"/>
      <c r="F5306" s="234"/>
      <c r="G5306" s="193"/>
    </row>
    <row r="5307" spans="4:7" ht="14.4" x14ac:dyDescent="0.3">
      <c r="D5307" s="193"/>
      <c r="E5307" s="234"/>
      <c r="F5307" s="234"/>
      <c r="G5307" s="193"/>
    </row>
    <row r="5308" spans="4:7" ht="14.4" x14ac:dyDescent="0.3">
      <c r="D5308" s="193"/>
      <c r="E5308" s="234"/>
      <c r="F5308" s="234"/>
      <c r="G5308" s="193"/>
    </row>
    <row r="5309" spans="4:7" ht="14.4" x14ac:dyDescent="0.3">
      <c r="D5309" s="193"/>
      <c r="E5309" s="234"/>
      <c r="F5309" s="234"/>
      <c r="G5309" s="193"/>
    </row>
    <row r="5310" spans="4:7" ht="14.4" x14ac:dyDescent="0.3">
      <c r="D5310" s="193"/>
      <c r="E5310" s="234"/>
      <c r="F5310" s="234"/>
      <c r="G5310" s="193"/>
    </row>
    <row r="5311" spans="4:7" ht="14.4" x14ac:dyDescent="0.3">
      <c r="D5311" s="193"/>
      <c r="E5311" s="234"/>
      <c r="F5311" s="234"/>
      <c r="G5311" s="193"/>
    </row>
    <row r="5312" spans="4:7" ht="14.4" x14ac:dyDescent="0.3">
      <c r="D5312" s="193"/>
      <c r="E5312" s="234"/>
      <c r="F5312" s="234"/>
      <c r="G5312" s="193"/>
    </row>
    <row r="5313" spans="4:7" ht="14.4" x14ac:dyDescent="0.3">
      <c r="D5313" s="193"/>
      <c r="E5313" s="234"/>
      <c r="F5313" s="234"/>
      <c r="G5313" s="193"/>
    </row>
    <row r="5314" spans="4:7" ht="14.4" x14ac:dyDescent="0.3">
      <c r="D5314" s="193"/>
      <c r="E5314" s="234"/>
      <c r="F5314" s="234"/>
      <c r="G5314" s="193"/>
    </row>
    <row r="5315" spans="4:7" ht="14.4" x14ac:dyDescent="0.3">
      <c r="D5315" s="193"/>
      <c r="E5315" s="234"/>
      <c r="F5315" s="234"/>
      <c r="G5315" s="193"/>
    </row>
    <row r="5316" spans="4:7" ht="14.4" x14ac:dyDescent="0.3">
      <c r="D5316" s="193"/>
      <c r="E5316" s="234"/>
      <c r="F5316" s="234"/>
      <c r="G5316" s="193"/>
    </row>
    <row r="5317" spans="4:7" ht="14.4" x14ac:dyDescent="0.3">
      <c r="D5317" s="193"/>
      <c r="E5317" s="234"/>
      <c r="F5317" s="234"/>
      <c r="G5317" s="193"/>
    </row>
    <row r="5318" spans="4:7" ht="14.4" x14ac:dyDescent="0.3">
      <c r="D5318" s="193"/>
      <c r="E5318" s="234"/>
      <c r="F5318" s="234"/>
      <c r="G5318" s="193"/>
    </row>
    <row r="5319" spans="4:7" ht="14.4" x14ac:dyDescent="0.3">
      <c r="D5319" s="193"/>
      <c r="E5319" s="234"/>
      <c r="F5319" s="234"/>
      <c r="G5319" s="193"/>
    </row>
    <row r="5320" spans="4:7" ht="14.4" x14ac:dyDescent="0.3">
      <c r="D5320" s="193"/>
      <c r="E5320" s="234"/>
      <c r="F5320" s="234"/>
      <c r="G5320" s="193"/>
    </row>
    <row r="5321" spans="4:7" ht="14.4" x14ac:dyDescent="0.3">
      <c r="D5321" s="193"/>
      <c r="E5321" s="234"/>
      <c r="F5321" s="234"/>
      <c r="G5321" s="193"/>
    </row>
    <row r="5322" spans="4:7" ht="14.4" x14ac:dyDescent="0.3">
      <c r="D5322" s="193"/>
      <c r="E5322" s="234"/>
      <c r="F5322" s="234"/>
      <c r="G5322" s="193"/>
    </row>
    <row r="5323" spans="4:7" ht="14.4" x14ac:dyDescent="0.3">
      <c r="D5323" s="193"/>
      <c r="E5323" s="234"/>
      <c r="F5323" s="234"/>
      <c r="G5323" s="193"/>
    </row>
    <row r="5324" spans="4:7" ht="14.4" x14ac:dyDescent="0.3">
      <c r="D5324" s="193"/>
      <c r="E5324" s="234"/>
      <c r="F5324" s="234"/>
      <c r="G5324" s="193"/>
    </row>
    <row r="5325" spans="4:7" ht="14.4" x14ac:dyDescent="0.3">
      <c r="D5325" s="193"/>
      <c r="E5325" s="234"/>
      <c r="F5325" s="234"/>
      <c r="G5325" s="193"/>
    </row>
    <row r="5326" spans="4:7" ht="14.4" x14ac:dyDescent="0.3">
      <c r="D5326" s="193"/>
      <c r="E5326" s="234"/>
      <c r="F5326" s="234"/>
      <c r="G5326" s="193"/>
    </row>
    <row r="5327" spans="4:7" ht="14.4" x14ac:dyDescent="0.3">
      <c r="D5327" s="193"/>
      <c r="E5327" s="234"/>
      <c r="F5327" s="234"/>
      <c r="G5327" s="193"/>
    </row>
    <row r="5328" spans="4:7" ht="14.4" x14ac:dyDescent="0.3">
      <c r="D5328" s="193"/>
      <c r="E5328" s="234"/>
      <c r="F5328" s="234"/>
      <c r="G5328" s="193"/>
    </row>
    <row r="5329" spans="4:7" ht="14.4" x14ac:dyDescent="0.3">
      <c r="D5329" s="193"/>
      <c r="E5329" s="234"/>
      <c r="F5329" s="234"/>
      <c r="G5329" s="193"/>
    </row>
    <row r="5330" spans="4:7" ht="14.4" x14ac:dyDescent="0.3">
      <c r="D5330" s="193"/>
      <c r="E5330" s="234"/>
      <c r="F5330" s="234"/>
      <c r="G5330" s="193"/>
    </row>
    <row r="5331" spans="4:7" ht="14.4" x14ac:dyDescent="0.3">
      <c r="D5331" s="193"/>
      <c r="E5331" s="234"/>
      <c r="F5331" s="234"/>
      <c r="G5331" s="193"/>
    </row>
    <row r="5332" spans="4:7" ht="14.4" x14ac:dyDescent="0.3">
      <c r="D5332" s="193"/>
      <c r="E5332" s="234"/>
      <c r="F5332" s="234"/>
      <c r="G5332" s="193"/>
    </row>
    <row r="5333" spans="4:7" ht="14.4" x14ac:dyDescent="0.3">
      <c r="D5333" s="193"/>
      <c r="E5333" s="234"/>
      <c r="F5333" s="234"/>
      <c r="G5333" s="193"/>
    </row>
    <row r="5334" spans="4:7" ht="14.4" x14ac:dyDescent="0.3">
      <c r="D5334" s="193"/>
      <c r="E5334" s="234"/>
      <c r="F5334" s="234"/>
      <c r="G5334" s="193"/>
    </row>
    <row r="5335" spans="4:7" ht="14.4" x14ac:dyDescent="0.3">
      <c r="D5335" s="193"/>
      <c r="E5335" s="234"/>
      <c r="F5335" s="234"/>
      <c r="G5335" s="193"/>
    </row>
    <row r="5336" spans="4:7" ht="14.4" x14ac:dyDescent="0.3">
      <c r="D5336" s="193"/>
      <c r="E5336" s="234"/>
      <c r="F5336" s="234"/>
      <c r="G5336" s="193"/>
    </row>
    <row r="5337" spans="4:7" ht="14.4" x14ac:dyDescent="0.3">
      <c r="D5337" s="193"/>
      <c r="E5337" s="234"/>
      <c r="F5337" s="234"/>
      <c r="G5337" s="193"/>
    </row>
    <row r="5338" spans="4:7" ht="14.4" x14ac:dyDescent="0.3">
      <c r="D5338" s="193"/>
      <c r="E5338" s="234"/>
      <c r="F5338" s="234"/>
      <c r="G5338" s="193"/>
    </row>
    <row r="5339" spans="4:7" ht="14.4" x14ac:dyDescent="0.3">
      <c r="D5339" s="193"/>
      <c r="E5339" s="234"/>
      <c r="F5339" s="234"/>
      <c r="G5339" s="193"/>
    </row>
    <row r="5340" spans="4:7" ht="14.4" x14ac:dyDescent="0.3">
      <c r="D5340" s="193"/>
      <c r="E5340" s="234"/>
      <c r="F5340" s="234"/>
      <c r="G5340" s="193"/>
    </row>
    <row r="5341" spans="4:7" ht="14.4" x14ac:dyDescent="0.3">
      <c r="D5341" s="193"/>
      <c r="E5341" s="234"/>
      <c r="F5341" s="234"/>
      <c r="G5341" s="193"/>
    </row>
    <row r="5342" spans="4:7" ht="14.4" x14ac:dyDescent="0.3">
      <c r="D5342" s="193"/>
      <c r="E5342" s="234"/>
      <c r="F5342" s="234"/>
      <c r="G5342" s="193"/>
    </row>
    <row r="5343" spans="4:7" ht="14.4" x14ac:dyDescent="0.3">
      <c r="D5343" s="193"/>
      <c r="E5343" s="234"/>
      <c r="F5343" s="234"/>
      <c r="G5343" s="193"/>
    </row>
    <row r="5344" spans="4:7" ht="14.4" x14ac:dyDescent="0.3">
      <c r="D5344" s="193"/>
      <c r="E5344" s="234"/>
      <c r="F5344" s="234"/>
      <c r="G5344" s="193"/>
    </row>
    <row r="5345" spans="4:7" ht="14.4" x14ac:dyDescent="0.3">
      <c r="D5345" s="193"/>
      <c r="E5345" s="234"/>
      <c r="F5345" s="234"/>
      <c r="G5345" s="193"/>
    </row>
    <row r="5346" spans="4:7" ht="14.4" x14ac:dyDescent="0.3">
      <c r="D5346" s="193"/>
      <c r="E5346" s="234"/>
      <c r="F5346" s="234"/>
      <c r="G5346" s="193"/>
    </row>
    <row r="5347" spans="4:7" ht="14.4" x14ac:dyDescent="0.3">
      <c r="D5347" s="193"/>
      <c r="E5347" s="234"/>
      <c r="F5347" s="234"/>
      <c r="G5347" s="193"/>
    </row>
    <row r="5348" spans="4:7" ht="14.4" x14ac:dyDescent="0.3">
      <c r="D5348" s="193"/>
      <c r="E5348" s="234"/>
      <c r="F5348" s="234"/>
      <c r="G5348" s="193"/>
    </row>
    <row r="5349" spans="4:7" ht="14.4" x14ac:dyDescent="0.3">
      <c r="D5349" s="193"/>
      <c r="E5349" s="234"/>
      <c r="F5349" s="234"/>
      <c r="G5349" s="193"/>
    </row>
    <row r="5350" spans="4:7" ht="14.4" x14ac:dyDescent="0.3">
      <c r="D5350" s="193"/>
      <c r="E5350" s="234"/>
      <c r="F5350" s="234"/>
      <c r="G5350" s="193"/>
    </row>
    <row r="5351" spans="4:7" ht="14.4" x14ac:dyDescent="0.3">
      <c r="D5351" s="193"/>
      <c r="E5351" s="234"/>
      <c r="F5351" s="234"/>
      <c r="G5351" s="193"/>
    </row>
    <row r="5352" spans="4:7" ht="14.4" x14ac:dyDescent="0.3">
      <c r="D5352" s="193"/>
      <c r="E5352" s="234"/>
      <c r="F5352" s="234"/>
      <c r="G5352" s="193"/>
    </row>
    <row r="5353" spans="4:7" ht="14.4" x14ac:dyDescent="0.3">
      <c r="D5353" s="193"/>
      <c r="E5353" s="234"/>
      <c r="F5353" s="234"/>
      <c r="G5353" s="193"/>
    </row>
    <row r="5354" spans="4:7" ht="14.4" x14ac:dyDescent="0.3">
      <c r="D5354" s="193"/>
      <c r="E5354" s="234"/>
      <c r="F5354" s="234"/>
      <c r="G5354" s="193"/>
    </row>
    <row r="5355" spans="4:7" ht="14.4" x14ac:dyDescent="0.3">
      <c r="D5355" s="193"/>
      <c r="E5355" s="234"/>
      <c r="F5355" s="234"/>
      <c r="G5355" s="193"/>
    </row>
    <row r="5356" spans="4:7" ht="14.4" x14ac:dyDescent="0.3">
      <c r="D5356" s="193"/>
      <c r="E5356" s="234"/>
      <c r="F5356" s="234"/>
      <c r="G5356" s="193"/>
    </row>
    <row r="5357" spans="4:7" ht="14.4" x14ac:dyDescent="0.3">
      <c r="D5357" s="193"/>
      <c r="E5357" s="234"/>
      <c r="F5357" s="234"/>
      <c r="G5357" s="193"/>
    </row>
    <row r="5358" spans="4:7" ht="14.4" x14ac:dyDescent="0.3">
      <c r="D5358" s="193"/>
      <c r="E5358" s="234"/>
      <c r="F5358" s="234"/>
      <c r="G5358" s="193"/>
    </row>
    <row r="5359" spans="4:7" ht="14.4" x14ac:dyDescent="0.3">
      <c r="D5359" s="193"/>
      <c r="E5359" s="234"/>
      <c r="F5359" s="234"/>
      <c r="G5359" s="193"/>
    </row>
    <row r="5360" spans="4:7" ht="14.4" x14ac:dyDescent="0.3">
      <c r="D5360" s="193"/>
      <c r="E5360" s="234"/>
      <c r="F5360" s="234"/>
      <c r="G5360" s="193"/>
    </row>
    <row r="5361" spans="4:7" ht="14.4" x14ac:dyDescent="0.3">
      <c r="D5361" s="193"/>
      <c r="E5361" s="234"/>
      <c r="F5361" s="234"/>
      <c r="G5361" s="193"/>
    </row>
    <row r="5362" spans="4:7" ht="14.4" x14ac:dyDescent="0.3">
      <c r="D5362" s="193"/>
      <c r="E5362" s="234"/>
      <c r="F5362" s="234"/>
      <c r="G5362" s="193"/>
    </row>
    <row r="5363" spans="4:7" ht="14.4" x14ac:dyDescent="0.3">
      <c r="D5363" s="193"/>
      <c r="E5363" s="234"/>
      <c r="F5363" s="234"/>
      <c r="G5363" s="193"/>
    </row>
    <row r="5364" spans="4:7" ht="14.4" x14ac:dyDescent="0.3">
      <c r="D5364" s="193"/>
      <c r="E5364" s="234"/>
      <c r="F5364" s="234"/>
      <c r="G5364" s="193"/>
    </row>
    <row r="5365" spans="4:7" ht="14.4" x14ac:dyDescent="0.3">
      <c r="D5365" s="193"/>
      <c r="E5365" s="234"/>
      <c r="F5365" s="234"/>
      <c r="G5365" s="193"/>
    </row>
    <row r="5366" spans="4:7" ht="14.4" x14ac:dyDescent="0.3">
      <c r="D5366" s="193"/>
      <c r="E5366" s="234"/>
      <c r="F5366" s="234"/>
      <c r="G5366" s="193"/>
    </row>
    <row r="5367" spans="4:7" ht="14.4" x14ac:dyDescent="0.3">
      <c r="D5367" s="193"/>
      <c r="E5367" s="234"/>
      <c r="F5367" s="234"/>
      <c r="G5367" s="193"/>
    </row>
    <row r="5368" spans="4:7" ht="14.4" x14ac:dyDescent="0.3">
      <c r="D5368" s="193"/>
      <c r="E5368" s="234"/>
      <c r="F5368" s="234"/>
      <c r="G5368" s="193"/>
    </row>
    <row r="5369" spans="4:7" ht="14.4" x14ac:dyDescent="0.3">
      <c r="D5369" s="193"/>
      <c r="E5369" s="234"/>
      <c r="F5369" s="234"/>
      <c r="G5369" s="193"/>
    </row>
    <row r="5370" spans="4:7" ht="14.4" x14ac:dyDescent="0.3">
      <c r="D5370" s="193"/>
      <c r="E5370" s="234"/>
      <c r="F5370" s="234"/>
      <c r="G5370" s="193"/>
    </row>
    <row r="5371" spans="4:7" ht="14.4" x14ac:dyDescent="0.3">
      <c r="D5371" s="193"/>
      <c r="E5371" s="234"/>
      <c r="F5371" s="234"/>
      <c r="G5371" s="193"/>
    </row>
    <row r="5372" spans="4:7" ht="14.4" x14ac:dyDescent="0.3">
      <c r="D5372" s="193"/>
      <c r="E5372" s="234"/>
      <c r="F5372" s="234"/>
      <c r="G5372" s="193"/>
    </row>
    <row r="5373" spans="4:7" ht="14.4" x14ac:dyDescent="0.3">
      <c r="D5373" s="193"/>
      <c r="E5373" s="234"/>
      <c r="F5373" s="234"/>
      <c r="G5373" s="193"/>
    </row>
    <row r="5374" spans="4:7" ht="14.4" x14ac:dyDescent="0.3">
      <c r="D5374" s="193"/>
      <c r="E5374" s="234"/>
      <c r="F5374" s="234"/>
      <c r="G5374" s="193"/>
    </row>
    <row r="5375" spans="4:7" ht="14.4" x14ac:dyDescent="0.3">
      <c r="D5375" s="193"/>
      <c r="E5375" s="234"/>
      <c r="F5375" s="234"/>
      <c r="G5375" s="193"/>
    </row>
    <row r="5376" spans="4:7" ht="14.4" x14ac:dyDescent="0.3">
      <c r="D5376" s="193"/>
      <c r="E5376" s="234"/>
      <c r="F5376" s="234"/>
      <c r="G5376" s="193"/>
    </row>
    <row r="5377" spans="4:7" ht="14.4" x14ac:dyDescent="0.3">
      <c r="D5377" s="193"/>
      <c r="E5377" s="234"/>
      <c r="F5377" s="234"/>
      <c r="G5377" s="193"/>
    </row>
    <row r="5378" spans="4:7" ht="14.4" x14ac:dyDescent="0.3">
      <c r="D5378" s="193"/>
      <c r="E5378" s="234"/>
      <c r="F5378" s="234"/>
      <c r="G5378" s="193"/>
    </row>
    <row r="5379" spans="4:7" ht="14.4" x14ac:dyDescent="0.3">
      <c r="D5379" s="193"/>
      <c r="E5379" s="234"/>
      <c r="F5379" s="234"/>
      <c r="G5379" s="193"/>
    </row>
    <row r="5380" spans="4:7" ht="14.4" x14ac:dyDescent="0.3">
      <c r="D5380" s="193"/>
      <c r="E5380" s="234"/>
      <c r="F5380" s="234"/>
      <c r="G5380" s="193"/>
    </row>
    <row r="5381" spans="4:7" ht="14.4" x14ac:dyDescent="0.3">
      <c r="D5381" s="193"/>
      <c r="E5381" s="234"/>
      <c r="F5381" s="234"/>
      <c r="G5381" s="193"/>
    </row>
    <row r="5382" spans="4:7" ht="14.4" x14ac:dyDescent="0.3">
      <c r="D5382" s="193"/>
      <c r="E5382" s="234"/>
      <c r="F5382" s="234"/>
      <c r="G5382" s="193"/>
    </row>
    <row r="5383" spans="4:7" ht="14.4" x14ac:dyDescent="0.3">
      <c r="D5383" s="193"/>
      <c r="E5383" s="234"/>
      <c r="F5383" s="234"/>
      <c r="G5383" s="193"/>
    </row>
    <row r="5384" spans="4:7" ht="14.4" x14ac:dyDescent="0.3">
      <c r="D5384" s="193"/>
      <c r="E5384" s="234"/>
      <c r="F5384" s="234"/>
      <c r="G5384" s="193"/>
    </row>
    <row r="5385" spans="4:7" ht="14.4" x14ac:dyDescent="0.3">
      <c r="D5385" s="193"/>
      <c r="E5385" s="234"/>
      <c r="F5385" s="234"/>
      <c r="G5385" s="193"/>
    </row>
    <row r="5386" spans="4:7" ht="14.4" x14ac:dyDescent="0.3">
      <c r="D5386" s="193"/>
      <c r="E5386" s="234"/>
      <c r="F5386" s="234"/>
      <c r="G5386" s="193"/>
    </row>
    <row r="5387" spans="4:7" ht="14.4" x14ac:dyDescent="0.3">
      <c r="D5387" s="193"/>
      <c r="E5387" s="234"/>
      <c r="F5387" s="234"/>
      <c r="G5387" s="193"/>
    </row>
    <row r="5388" spans="4:7" ht="14.4" x14ac:dyDescent="0.3">
      <c r="D5388" s="193"/>
      <c r="E5388" s="234"/>
      <c r="F5388" s="234"/>
      <c r="G5388" s="193"/>
    </row>
    <row r="5389" spans="4:7" ht="14.4" x14ac:dyDescent="0.3">
      <c r="D5389" s="193"/>
      <c r="E5389" s="234"/>
      <c r="F5389" s="234"/>
      <c r="G5389" s="193"/>
    </row>
    <row r="5390" spans="4:7" ht="14.4" x14ac:dyDescent="0.3">
      <c r="D5390" s="193"/>
      <c r="E5390" s="234"/>
      <c r="F5390" s="234"/>
      <c r="G5390" s="193"/>
    </row>
    <row r="5391" spans="4:7" ht="14.4" x14ac:dyDescent="0.3">
      <c r="D5391" s="193"/>
      <c r="E5391" s="234"/>
      <c r="F5391" s="234"/>
      <c r="G5391" s="193"/>
    </row>
    <row r="5392" spans="4:7" ht="14.4" x14ac:dyDescent="0.3">
      <c r="D5392" s="193"/>
      <c r="E5392" s="234"/>
      <c r="F5392" s="234"/>
      <c r="G5392" s="193"/>
    </row>
    <row r="5393" spans="4:7" ht="14.4" x14ac:dyDescent="0.3">
      <c r="D5393" s="193"/>
      <c r="E5393" s="234"/>
      <c r="F5393" s="234"/>
      <c r="G5393" s="193"/>
    </row>
    <row r="5394" spans="4:7" ht="14.4" x14ac:dyDescent="0.3">
      <c r="D5394" s="193"/>
      <c r="E5394" s="234"/>
      <c r="F5394" s="234"/>
      <c r="G5394" s="193"/>
    </row>
    <row r="5395" spans="4:7" ht="14.4" x14ac:dyDescent="0.3">
      <c r="D5395" s="193"/>
      <c r="E5395" s="234"/>
      <c r="F5395" s="234"/>
      <c r="G5395" s="193"/>
    </row>
    <row r="5396" spans="4:7" ht="14.4" x14ac:dyDescent="0.3">
      <c r="D5396" s="193"/>
      <c r="E5396" s="234"/>
      <c r="F5396" s="234"/>
      <c r="G5396" s="193"/>
    </row>
    <row r="5397" spans="4:7" ht="14.4" x14ac:dyDescent="0.3">
      <c r="D5397" s="193"/>
      <c r="E5397" s="234"/>
      <c r="F5397" s="234"/>
      <c r="G5397" s="193"/>
    </row>
    <row r="5398" spans="4:7" ht="14.4" x14ac:dyDescent="0.3">
      <c r="D5398" s="193"/>
      <c r="E5398" s="234"/>
      <c r="F5398" s="234"/>
      <c r="G5398" s="193"/>
    </row>
    <row r="5399" spans="4:7" ht="14.4" x14ac:dyDescent="0.3">
      <c r="D5399" s="193"/>
      <c r="E5399" s="234"/>
      <c r="F5399" s="234"/>
      <c r="G5399" s="193"/>
    </row>
    <row r="5400" spans="4:7" ht="14.4" x14ac:dyDescent="0.3">
      <c r="D5400" s="193"/>
      <c r="E5400" s="234"/>
      <c r="F5400" s="234"/>
      <c r="G5400" s="193"/>
    </row>
    <row r="5401" spans="4:7" ht="14.4" x14ac:dyDescent="0.3">
      <c r="D5401" s="193"/>
      <c r="E5401" s="234"/>
      <c r="F5401" s="234"/>
      <c r="G5401" s="193"/>
    </row>
    <row r="5402" spans="4:7" ht="14.4" x14ac:dyDescent="0.3">
      <c r="D5402" s="193"/>
      <c r="E5402" s="234"/>
      <c r="F5402" s="234"/>
      <c r="G5402" s="193"/>
    </row>
    <row r="5403" spans="4:7" ht="14.4" x14ac:dyDescent="0.3">
      <c r="D5403" s="193"/>
      <c r="E5403" s="234"/>
      <c r="F5403" s="234"/>
      <c r="G5403" s="193"/>
    </row>
    <row r="5404" spans="4:7" ht="14.4" x14ac:dyDescent="0.3">
      <c r="D5404" s="193"/>
      <c r="E5404" s="234"/>
      <c r="F5404" s="234"/>
      <c r="G5404" s="193"/>
    </row>
    <row r="5405" spans="4:7" ht="14.4" x14ac:dyDescent="0.3">
      <c r="D5405" s="193"/>
      <c r="E5405" s="234"/>
      <c r="F5405" s="234"/>
      <c r="G5405" s="193"/>
    </row>
    <row r="5406" spans="4:7" ht="14.4" x14ac:dyDescent="0.3">
      <c r="D5406" s="193"/>
      <c r="E5406" s="234"/>
      <c r="F5406" s="234"/>
      <c r="G5406" s="193"/>
    </row>
    <row r="5407" spans="4:7" ht="14.4" x14ac:dyDescent="0.3">
      <c r="D5407" s="193"/>
      <c r="E5407" s="234"/>
      <c r="F5407" s="234"/>
      <c r="G5407" s="193"/>
    </row>
    <row r="5408" spans="4:7" ht="14.4" x14ac:dyDescent="0.3">
      <c r="D5408" s="193"/>
      <c r="E5408" s="234"/>
      <c r="F5408" s="234"/>
      <c r="G5408" s="193"/>
    </row>
    <row r="5409" spans="4:7" ht="14.4" x14ac:dyDescent="0.3">
      <c r="D5409" s="193"/>
      <c r="E5409" s="234"/>
      <c r="F5409" s="234"/>
      <c r="G5409" s="193"/>
    </row>
    <row r="5410" spans="4:7" ht="14.4" x14ac:dyDescent="0.3">
      <c r="D5410" s="193"/>
      <c r="E5410" s="234"/>
      <c r="F5410" s="234"/>
      <c r="G5410" s="193"/>
    </row>
    <row r="5411" spans="4:7" ht="14.4" x14ac:dyDescent="0.3">
      <c r="D5411" s="193"/>
      <c r="E5411" s="234"/>
      <c r="F5411" s="234"/>
      <c r="G5411" s="193"/>
    </row>
    <row r="5412" spans="4:7" ht="14.4" x14ac:dyDescent="0.3">
      <c r="D5412" s="193"/>
      <c r="E5412" s="234"/>
      <c r="F5412" s="234"/>
      <c r="G5412" s="193"/>
    </row>
    <row r="5413" spans="4:7" ht="14.4" x14ac:dyDescent="0.3">
      <c r="D5413" s="193"/>
      <c r="E5413" s="234"/>
      <c r="F5413" s="234"/>
      <c r="G5413" s="193"/>
    </row>
    <row r="5414" spans="4:7" ht="14.4" x14ac:dyDescent="0.3">
      <c r="D5414" s="193"/>
      <c r="E5414" s="234"/>
      <c r="F5414" s="234"/>
      <c r="G5414" s="193"/>
    </row>
    <row r="5415" spans="4:7" ht="14.4" x14ac:dyDescent="0.3">
      <c r="D5415" s="193"/>
      <c r="E5415" s="234"/>
      <c r="F5415" s="234"/>
      <c r="G5415" s="193"/>
    </row>
    <row r="5416" spans="4:7" ht="14.4" x14ac:dyDescent="0.3">
      <c r="D5416" s="193"/>
      <c r="E5416" s="234"/>
      <c r="F5416" s="234"/>
      <c r="G5416" s="193"/>
    </row>
    <row r="5417" spans="4:7" ht="14.4" x14ac:dyDescent="0.3">
      <c r="D5417" s="193"/>
      <c r="E5417" s="234"/>
      <c r="F5417" s="234"/>
      <c r="G5417" s="193"/>
    </row>
    <row r="5418" spans="4:7" ht="14.4" x14ac:dyDescent="0.3">
      <c r="D5418" s="193"/>
      <c r="E5418" s="234"/>
      <c r="F5418" s="234"/>
      <c r="G5418" s="193"/>
    </row>
    <row r="5419" spans="4:7" ht="14.4" x14ac:dyDescent="0.3">
      <c r="D5419" s="193"/>
      <c r="E5419" s="234"/>
      <c r="F5419" s="234"/>
      <c r="G5419" s="193"/>
    </row>
    <row r="5420" spans="4:7" ht="14.4" x14ac:dyDescent="0.3">
      <c r="D5420" s="193"/>
      <c r="E5420" s="234"/>
      <c r="F5420" s="234"/>
      <c r="G5420" s="193"/>
    </row>
    <row r="5421" spans="4:7" ht="14.4" x14ac:dyDescent="0.3">
      <c r="D5421" s="193"/>
      <c r="E5421" s="234"/>
      <c r="F5421" s="234"/>
      <c r="G5421" s="193"/>
    </row>
    <row r="5422" spans="4:7" ht="14.4" x14ac:dyDescent="0.3">
      <c r="D5422" s="193"/>
      <c r="E5422" s="234"/>
      <c r="F5422" s="234"/>
      <c r="G5422" s="193"/>
    </row>
    <row r="5423" spans="4:7" ht="14.4" x14ac:dyDescent="0.3">
      <c r="D5423" s="193"/>
      <c r="E5423" s="234"/>
      <c r="F5423" s="234"/>
      <c r="G5423" s="193"/>
    </row>
    <row r="5424" spans="4:7" ht="14.4" x14ac:dyDescent="0.3">
      <c r="D5424" s="193"/>
      <c r="E5424" s="234"/>
      <c r="F5424" s="234"/>
      <c r="G5424" s="193"/>
    </row>
    <row r="5425" spans="4:7" ht="14.4" x14ac:dyDescent="0.3">
      <c r="D5425" s="193"/>
      <c r="E5425" s="234"/>
      <c r="F5425" s="234"/>
      <c r="G5425" s="193"/>
    </row>
    <row r="5426" spans="4:7" ht="14.4" x14ac:dyDescent="0.3">
      <c r="D5426" s="193"/>
      <c r="E5426" s="234"/>
      <c r="F5426" s="234"/>
      <c r="G5426" s="193"/>
    </row>
    <row r="5427" spans="4:7" ht="14.4" x14ac:dyDescent="0.3">
      <c r="D5427" s="193"/>
      <c r="E5427" s="234"/>
      <c r="F5427" s="234"/>
      <c r="G5427" s="193"/>
    </row>
    <row r="5428" spans="4:7" ht="14.4" x14ac:dyDescent="0.3">
      <c r="D5428" s="193"/>
      <c r="E5428" s="234"/>
      <c r="F5428" s="234"/>
      <c r="G5428" s="193"/>
    </row>
    <row r="5429" spans="4:7" ht="14.4" x14ac:dyDescent="0.3">
      <c r="D5429" s="193"/>
      <c r="E5429" s="234"/>
      <c r="F5429" s="234"/>
      <c r="G5429" s="193"/>
    </row>
    <row r="5430" spans="4:7" ht="14.4" x14ac:dyDescent="0.3">
      <c r="D5430" s="193"/>
      <c r="E5430" s="234"/>
      <c r="F5430" s="234"/>
      <c r="G5430" s="193"/>
    </row>
    <row r="5431" spans="4:7" ht="14.4" x14ac:dyDescent="0.3">
      <c r="D5431" s="193"/>
      <c r="E5431" s="234"/>
      <c r="F5431" s="234"/>
      <c r="G5431" s="193"/>
    </row>
    <row r="5432" spans="4:7" ht="14.4" x14ac:dyDescent="0.3">
      <c r="D5432" s="193"/>
      <c r="E5432" s="234"/>
      <c r="F5432" s="234"/>
      <c r="G5432" s="193"/>
    </row>
    <row r="5433" spans="4:7" ht="14.4" x14ac:dyDescent="0.3">
      <c r="D5433" s="193"/>
      <c r="E5433" s="234"/>
      <c r="F5433" s="234"/>
      <c r="G5433" s="193"/>
    </row>
    <row r="5434" spans="4:7" ht="14.4" x14ac:dyDescent="0.3">
      <c r="D5434" s="193"/>
      <c r="E5434" s="234"/>
      <c r="F5434" s="234"/>
      <c r="G5434" s="193"/>
    </row>
    <row r="5435" spans="4:7" ht="14.4" x14ac:dyDescent="0.3">
      <c r="D5435" s="193"/>
      <c r="E5435" s="234"/>
      <c r="F5435" s="234"/>
      <c r="G5435" s="193"/>
    </row>
    <row r="5436" spans="4:7" ht="14.4" x14ac:dyDescent="0.3">
      <c r="D5436" s="193"/>
      <c r="E5436" s="234"/>
      <c r="F5436" s="234"/>
      <c r="G5436" s="193"/>
    </row>
    <row r="5437" spans="4:7" ht="14.4" x14ac:dyDescent="0.3">
      <c r="D5437" s="193"/>
      <c r="E5437" s="234"/>
      <c r="F5437" s="234"/>
      <c r="G5437" s="193"/>
    </row>
    <row r="5438" spans="4:7" ht="14.4" x14ac:dyDescent="0.3">
      <c r="D5438" s="193"/>
      <c r="E5438" s="234"/>
      <c r="F5438" s="234"/>
      <c r="G5438" s="193"/>
    </row>
    <row r="5439" spans="4:7" ht="14.4" x14ac:dyDescent="0.3">
      <c r="D5439" s="193"/>
      <c r="E5439" s="234"/>
      <c r="F5439" s="234"/>
      <c r="G5439" s="193"/>
    </row>
    <row r="5440" spans="4:7" ht="14.4" x14ac:dyDescent="0.3">
      <c r="D5440" s="193"/>
      <c r="E5440" s="234"/>
      <c r="F5440" s="234"/>
      <c r="G5440" s="193"/>
    </row>
    <row r="5441" spans="4:7" ht="14.4" x14ac:dyDescent="0.3">
      <c r="D5441" s="193"/>
      <c r="E5441" s="234"/>
      <c r="F5441" s="234"/>
      <c r="G5441" s="193"/>
    </row>
    <row r="5442" spans="4:7" ht="14.4" x14ac:dyDescent="0.3">
      <c r="D5442" s="193"/>
      <c r="E5442" s="234"/>
      <c r="F5442" s="234"/>
      <c r="G5442" s="193"/>
    </row>
    <row r="5443" spans="4:7" ht="14.4" x14ac:dyDescent="0.3">
      <c r="D5443" s="193"/>
      <c r="E5443" s="234"/>
      <c r="F5443" s="234"/>
      <c r="G5443" s="193"/>
    </row>
    <row r="5444" spans="4:7" ht="14.4" x14ac:dyDescent="0.3">
      <c r="D5444" s="193"/>
      <c r="E5444" s="234"/>
      <c r="F5444" s="234"/>
      <c r="G5444" s="193"/>
    </row>
    <row r="5445" spans="4:7" ht="14.4" x14ac:dyDescent="0.3">
      <c r="D5445" s="193"/>
      <c r="E5445" s="234"/>
      <c r="F5445" s="234"/>
      <c r="G5445" s="193"/>
    </row>
    <row r="5446" spans="4:7" ht="14.4" x14ac:dyDescent="0.3">
      <c r="D5446" s="193"/>
      <c r="E5446" s="234"/>
      <c r="F5446" s="234"/>
      <c r="G5446" s="193"/>
    </row>
    <row r="5447" spans="4:7" ht="14.4" x14ac:dyDescent="0.3">
      <c r="D5447" s="193"/>
      <c r="E5447" s="234"/>
      <c r="F5447" s="234"/>
      <c r="G5447" s="193"/>
    </row>
    <row r="5448" spans="4:7" ht="14.4" x14ac:dyDescent="0.3">
      <c r="D5448" s="193"/>
      <c r="E5448" s="234"/>
      <c r="F5448" s="234"/>
      <c r="G5448" s="193"/>
    </row>
    <row r="5449" spans="4:7" ht="14.4" x14ac:dyDescent="0.3">
      <c r="D5449" s="193"/>
      <c r="E5449" s="234"/>
      <c r="F5449" s="234"/>
      <c r="G5449" s="193"/>
    </row>
    <row r="5450" spans="4:7" ht="14.4" x14ac:dyDescent="0.3">
      <c r="D5450" s="193"/>
      <c r="E5450" s="234"/>
      <c r="F5450" s="234"/>
      <c r="G5450" s="193"/>
    </row>
    <row r="5451" spans="4:7" ht="14.4" x14ac:dyDescent="0.3">
      <c r="D5451" s="193"/>
      <c r="E5451" s="234"/>
      <c r="F5451" s="234"/>
      <c r="G5451" s="193"/>
    </row>
    <row r="5452" spans="4:7" ht="14.4" x14ac:dyDescent="0.3">
      <c r="D5452" s="193"/>
      <c r="E5452" s="234"/>
      <c r="F5452" s="234"/>
      <c r="G5452" s="193"/>
    </row>
    <row r="5453" spans="4:7" ht="14.4" x14ac:dyDescent="0.3">
      <c r="D5453" s="193"/>
      <c r="E5453" s="234"/>
      <c r="F5453" s="234"/>
      <c r="G5453" s="193"/>
    </row>
    <row r="5454" spans="4:7" ht="14.4" x14ac:dyDescent="0.3">
      <c r="D5454" s="193"/>
      <c r="E5454" s="234"/>
      <c r="F5454" s="234"/>
      <c r="G5454" s="193"/>
    </row>
    <row r="5455" spans="4:7" ht="14.4" x14ac:dyDescent="0.3">
      <c r="D5455" s="193"/>
      <c r="E5455" s="234"/>
      <c r="F5455" s="234"/>
      <c r="G5455" s="193"/>
    </row>
    <row r="5456" spans="4:7" ht="14.4" x14ac:dyDescent="0.3">
      <c r="D5456" s="193"/>
      <c r="E5456" s="234"/>
      <c r="F5456" s="234"/>
      <c r="G5456" s="193"/>
    </row>
    <row r="5457" spans="4:7" ht="14.4" x14ac:dyDescent="0.3">
      <c r="D5457" s="193"/>
      <c r="E5457" s="234"/>
      <c r="F5457" s="234"/>
      <c r="G5457" s="193"/>
    </row>
    <row r="5458" spans="4:7" ht="14.4" x14ac:dyDescent="0.3">
      <c r="D5458" s="193"/>
      <c r="E5458" s="234"/>
      <c r="F5458" s="234"/>
      <c r="G5458" s="193"/>
    </row>
    <row r="5459" spans="4:7" ht="14.4" x14ac:dyDescent="0.3">
      <c r="D5459" s="193"/>
      <c r="E5459" s="234"/>
      <c r="F5459" s="234"/>
      <c r="G5459" s="193"/>
    </row>
    <row r="5460" spans="4:7" ht="14.4" x14ac:dyDescent="0.3">
      <c r="D5460" s="193"/>
      <c r="E5460" s="234"/>
      <c r="F5460" s="234"/>
      <c r="G5460" s="193"/>
    </row>
    <row r="5461" spans="4:7" ht="14.4" x14ac:dyDescent="0.3">
      <c r="D5461" s="193"/>
      <c r="E5461" s="234"/>
      <c r="F5461" s="234"/>
      <c r="G5461" s="193"/>
    </row>
    <row r="5462" spans="4:7" ht="14.4" x14ac:dyDescent="0.3">
      <c r="D5462" s="193"/>
      <c r="E5462" s="234"/>
      <c r="F5462" s="234"/>
      <c r="G5462" s="193"/>
    </row>
    <row r="5463" spans="4:7" ht="14.4" x14ac:dyDescent="0.3">
      <c r="D5463" s="193"/>
      <c r="E5463" s="234"/>
      <c r="F5463" s="234"/>
      <c r="G5463" s="193"/>
    </row>
    <row r="5464" spans="4:7" ht="14.4" x14ac:dyDescent="0.3">
      <c r="D5464" s="193"/>
      <c r="E5464" s="234"/>
      <c r="F5464" s="234"/>
      <c r="G5464" s="193"/>
    </row>
    <row r="5465" spans="4:7" ht="14.4" x14ac:dyDescent="0.3">
      <c r="D5465" s="193"/>
      <c r="E5465" s="234"/>
      <c r="F5465" s="234"/>
      <c r="G5465" s="193"/>
    </row>
    <row r="5466" spans="4:7" ht="14.4" x14ac:dyDescent="0.3">
      <c r="D5466" s="193"/>
      <c r="E5466" s="234"/>
      <c r="F5466" s="234"/>
      <c r="G5466" s="193"/>
    </row>
    <row r="5467" spans="4:7" ht="14.4" x14ac:dyDescent="0.3">
      <c r="D5467" s="193"/>
      <c r="E5467" s="234"/>
      <c r="F5467" s="234"/>
      <c r="G5467" s="193"/>
    </row>
    <row r="5468" spans="4:7" ht="14.4" x14ac:dyDescent="0.3">
      <c r="D5468" s="193"/>
      <c r="E5468" s="234"/>
      <c r="F5468" s="234"/>
      <c r="G5468" s="193"/>
    </row>
    <row r="5469" spans="4:7" ht="14.4" x14ac:dyDescent="0.3">
      <c r="D5469" s="193"/>
      <c r="E5469" s="234"/>
      <c r="F5469" s="234"/>
      <c r="G5469" s="193"/>
    </row>
    <row r="5470" spans="4:7" ht="14.4" x14ac:dyDescent="0.3">
      <c r="D5470" s="193"/>
      <c r="E5470" s="234"/>
      <c r="F5470" s="234"/>
      <c r="G5470" s="193"/>
    </row>
    <row r="5471" spans="4:7" ht="14.4" x14ac:dyDescent="0.3">
      <c r="D5471" s="193"/>
      <c r="E5471" s="234"/>
      <c r="F5471" s="234"/>
      <c r="G5471" s="193"/>
    </row>
    <row r="5472" spans="4:7" ht="14.4" x14ac:dyDescent="0.3">
      <c r="D5472" s="193"/>
      <c r="E5472" s="234"/>
      <c r="F5472" s="234"/>
      <c r="G5472" s="193"/>
    </row>
    <row r="5473" spans="4:7" ht="14.4" x14ac:dyDescent="0.3">
      <c r="D5473" s="193"/>
      <c r="E5473" s="234"/>
      <c r="F5473" s="234"/>
      <c r="G5473" s="193"/>
    </row>
    <row r="5474" spans="4:7" ht="14.4" x14ac:dyDescent="0.3">
      <c r="D5474" s="193"/>
      <c r="E5474" s="234"/>
      <c r="F5474" s="234"/>
      <c r="G5474" s="193"/>
    </row>
    <row r="5475" spans="4:7" ht="14.4" x14ac:dyDescent="0.3">
      <c r="D5475" s="193"/>
      <c r="E5475" s="234"/>
      <c r="F5475" s="234"/>
      <c r="G5475" s="193"/>
    </row>
    <row r="5476" spans="4:7" ht="14.4" x14ac:dyDescent="0.3">
      <c r="D5476" s="193"/>
      <c r="E5476" s="234"/>
      <c r="F5476" s="234"/>
      <c r="G5476" s="193"/>
    </row>
    <row r="5477" spans="4:7" ht="14.4" x14ac:dyDescent="0.3">
      <c r="D5477" s="193"/>
      <c r="E5477" s="234"/>
      <c r="F5477" s="234"/>
      <c r="G5477" s="193"/>
    </row>
    <row r="5478" spans="4:7" ht="14.4" x14ac:dyDescent="0.3">
      <c r="D5478" s="193"/>
      <c r="E5478" s="234"/>
      <c r="F5478" s="234"/>
      <c r="G5478" s="193"/>
    </row>
    <row r="5479" spans="4:7" ht="14.4" x14ac:dyDescent="0.3">
      <c r="D5479" s="193"/>
      <c r="E5479" s="234"/>
      <c r="F5479" s="234"/>
      <c r="G5479" s="193"/>
    </row>
    <row r="5480" spans="4:7" ht="14.4" x14ac:dyDescent="0.3">
      <c r="D5480" s="193"/>
      <c r="E5480" s="234"/>
      <c r="F5480" s="234"/>
      <c r="G5480" s="193"/>
    </row>
    <row r="5481" spans="4:7" ht="14.4" x14ac:dyDescent="0.3">
      <c r="D5481" s="193"/>
      <c r="E5481" s="234"/>
      <c r="F5481" s="234"/>
      <c r="G5481" s="193"/>
    </row>
    <row r="5482" spans="4:7" ht="14.4" x14ac:dyDescent="0.3">
      <c r="D5482" s="193"/>
      <c r="E5482" s="234"/>
      <c r="F5482" s="234"/>
      <c r="G5482" s="193"/>
    </row>
    <row r="5483" spans="4:7" ht="14.4" x14ac:dyDescent="0.3">
      <c r="D5483" s="193"/>
      <c r="E5483" s="234"/>
      <c r="F5483" s="234"/>
      <c r="G5483" s="193"/>
    </row>
    <row r="5484" spans="4:7" ht="14.4" x14ac:dyDescent="0.3">
      <c r="D5484" s="193"/>
      <c r="E5484" s="234"/>
      <c r="F5484" s="234"/>
      <c r="G5484" s="193"/>
    </row>
    <row r="5485" spans="4:7" ht="14.4" x14ac:dyDescent="0.3">
      <c r="D5485" s="193"/>
      <c r="E5485" s="234"/>
      <c r="F5485" s="234"/>
      <c r="G5485" s="193"/>
    </row>
    <row r="5486" spans="4:7" ht="14.4" x14ac:dyDescent="0.3">
      <c r="D5486" s="193"/>
      <c r="E5486" s="234"/>
      <c r="F5486" s="234"/>
      <c r="G5486" s="193"/>
    </row>
    <row r="5487" spans="4:7" ht="14.4" x14ac:dyDescent="0.3">
      <c r="D5487" s="193"/>
      <c r="E5487" s="234"/>
      <c r="F5487" s="234"/>
      <c r="G5487" s="193"/>
    </row>
    <row r="5488" spans="4:7" ht="14.4" x14ac:dyDescent="0.3">
      <c r="D5488" s="193"/>
      <c r="E5488" s="234"/>
      <c r="F5488" s="234"/>
      <c r="G5488" s="193"/>
    </row>
    <row r="5489" spans="4:7" ht="14.4" x14ac:dyDescent="0.3">
      <c r="D5489" s="193"/>
      <c r="E5489" s="234"/>
      <c r="F5489" s="234"/>
      <c r="G5489" s="193"/>
    </row>
    <row r="5490" spans="4:7" ht="14.4" x14ac:dyDescent="0.3">
      <c r="D5490" s="193"/>
      <c r="E5490" s="234"/>
      <c r="F5490" s="234"/>
      <c r="G5490" s="193"/>
    </row>
    <row r="5491" spans="4:7" ht="14.4" x14ac:dyDescent="0.3">
      <c r="D5491" s="193"/>
      <c r="E5491" s="234"/>
      <c r="F5491" s="234"/>
      <c r="G5491" s="193"/>
    </row>
    <row r="5492" spans="4:7" ht="14.4" x14ac:dyDescent="0.3">
      <c r="D5492" s="193"/>
      <c r="E5492" s="234"/>
      <c r="F5492" s="234"/>
      <c r="G5492" s="193"/>
    </row>
    <row r="5493" spans="4:7" ht="14.4" x14ac:dyDescent="0.3">
      <c r="D5493" s="193"/>
      <c r="E5493" s="234"/>
      <c r="F5493" s="234"/>
      <c r="G5493" s="193"/>
    </row>
    <row r="5494" spans="4:7" ht="14.4" x14ac:dyDescent="0.3">
      <c r="D5494" s="193"/>
      <c r="E5494" s="234"/>
      <c r="F5494" s="234"/>
      <c r="G5494" s="193"/>
    </row>
    <row r="5495" spans="4:7" ht="14.4" x14ac:dyDescent="0.3">
      <c r="D5495" s="193"/>
      <c r="E5495" s="234"/>
      <c r="F5495" s="234"/>
      <c r="G5495" s="193"/>
    </row>
    <row r="5496" spans="4:7" ht="14.4" x14ac:dyDescent="0.3">
      <c r="D5496" s="193"/>
      <c r="E5496" s="234"/>
      <c r="F5496" s="234"/>
      <c r="G5496" s="193"/>
    </row>
    <row r="5497" spans="4:7" ht="14.4" x14ac:dyDescent="0.3">
      <c r="D5497" s="193"/>
      <c r="E5497" s="234"/>
      <c r="F5497" s="234"/>
      <c r="G5497" s="193"/>
    </row>
    <row r="5498" spans="4:7" ht="14.4" x14ac:dyDescent="0.3">
      <c r="D5498" s="193"/>
      <c r="E5498" s="234"/>
      <c r="F5498" s="234"/>
      <c r="G5498" s="193"/>
    </row>
    <row r="5499" spans="4:7" ht="14.4" x14ac:dyDescent="0.3">
      <c r="D5499" s="193"/>
      <c r="E5499" s="234"/>
      <c r="F5499" s="234"/>
      <c r="G5499" s="193"/>
    </row>
    <row r="5500" spans="4:7" ht="14.4" x14ac:dyDescent="0.3">
      <c r="D5500" s="193"/>
      <c r="E5500" s="234"/>
      <c r="F5500" s="234"/>
      <c r="G5500" s="193"/>
    </row>
    <row r="5501" spans="4:7" ht="14.4" x14ac:dyDescent="0.3">
      <c r="D5501" s="193"/>
      <c r="E5501" s="234"/>
      <c r="F5501" s="234"/>
      <c r="G5501" s="193"/>
    </row>
    <row r="5502" spans="4:7" ht="14.4" x14ac:dyDescent="0.3">
      <c r="D5502" s="193"/>
      <c r="E5502" s="234"/>
      <c r="F5502" s="234"/>
      <c r="G5502" s="193"/>
    </row>
    <row r="5503" spans="4:7" ht="14.4" x14ac:dyDescent="0.3">
      <c r="D5503" s="193"/>
      <c r="E5503" s="234"/>
      <c r="F5503" s="234"/>
      <c r="G5503" s="193"/>
    </row>
    <row r="5504" spans="4:7" ht="14.4" x14ac:dyDescent="0.3">
      <c r="D5504" s="193"/>
      <c r="E5504" s="234"/>
      <c r="F5504" s="234"/>
      <c r="G5504" s="193"/>
    </row>
    <row r="5505" spans="4:7" ht="14.4" x14ac:dyDescent="0.3">
      <c r="D5505" s="193"/>
      <c r="E5505" s="234"/>
      <c r="F5505" s="234"/>
      <c r="G5505" s="193"/>
    </row>
    <row r="5506" spans="4:7" ht="14.4" x14ac:dyDescent="0.3">
      <c r="D5506" s="193"/>
      <c r="E5506" s="234"/>
      <c r="F5506" s="234"/>
      <c r="G5506" s="193"/>
    </row>
    <row r="5507" spans="4:7" ht="14.4" x14ac:dyDescent="0.3">
      <c r="D5507" s="193"/>
      <c r="E5507" s="234"/>
      <c r="F5507" s="234"/>
      <c r="G5507" s="193"/>
    </row>
    <row r="5508" spans="4:7" ht="14.4" x14ac:dyDescent="0.3">
      <c r="D5508" s="193"/>
      <c r="E5508" s="234"/>
      <c r="F5508" s="234"/>
      <c r="G5508" s="193"/>
    </row>
    <row r="5509" spans="4:7" ht="14.4" x14ac:dyDescent="0.3">
      <c r="D5509" s="193"/>
      <c r="E5509" s="234"/>
      <c r="F5509" s="234"/>
      <c r="G5509" s="193"/>
    </row>
    <row r="5510" spans="4:7" ht="14.4" x14ac:dyDescent="0.3">
      <c r="D5510" s="193"/>
      <c r="E5510" s="234"/>
      <c r="F5510" s="234"/>
      <c r="G5510" s="193"/>
    </row>
    <row r="5511" spans="4:7" ht="14.4" x14ac:dyDescent="0.3">
      <c r="D5511" s="193"/>
      <c r="E5511" s="234"/>
      <c r="F5511" s="234"/>
      <c r="G5511" s="193"/>
    </row>
    <row r="5512" spans="4:7" ht="14.4" x14ac:dyDescent="0.3">
      <c r="D5512" s="193"/>
      <c r="E5512" s="234"/>
      <c r="F5512" s="234"/>
      <c r="G5512" s="193"/>
    </row>
    <row r="5513" spans="4:7" ht="14.4" x14ac:dyDescent="0.3">
      <c r="D5513" s="193"/>
      <c r="E5513" s="234"/>
      <c r="F5513" s="234"/>
      <c r="G5513" s="193"/>
    </row>
    <row r="5514" spans="4:7" ht="14.4" x14ac:dyDescent="0.3">
      <c r="D5514" s="193"/>
      <c r="E5514" s="234"/>
      <c r="F5514" s="234"/>
      <c r="G5514" s="193"/>
    </row>
    <row r="5515" spans="4:7" ht="14.4" x14ac:dyDescent="0.3">
      <c r="D5515" s="193"/>
      <c r="E5515" s="234"/>
      <c r="F5515" s="234"/>
      <c r="G5515" s="193"/>
    </row>
    <row r="5516" spans="4:7" ht="14.4" x14ac:dyDescent="0.3">
      <c r="D5516" s="193"/>
      <c r="E5516" s="234"/>
      <c r="F5516" s="234"/>
      <c r="G5516" s="193"/>
    </row>
    <row r="5517" spans="4:7" ht="14.4" x14ac:dyDescent="0.3">
      <c r="D5517" s="193"/>
      <c r="E5517" s="234"/>
      <c r="F5517" s="234"/>
      <c r="G5517" s="193"/>
    </row>
    <row r="5518" spans="4:7" ht="14.4" x14ac:dyDescent="0.3">
      <c r="D5518" s="193"/>
      <c r="E5518" s="234"/>
      <c r="F5518" s="234"/>
      <c r="G5518" s="193"/>
    </row>
    <row r="5519" spans="4:7" ht="14.4" x14ac:dyDescent="0.3">
      <c r="D5519" s="193"/>
      <c r="E5519" s="234"/>
      <c r="F5519" s="234"/>
      <c r="G5519" s="193"/>
    </row>
    <row r="5520" spans="4:7" ht="14.4" x14ac:dyDescent="0.3">
      <c r="D5520" s="193"/>
      <c r="E5520" s="234"/>
      <c r="F5520" s="234"/>
      <c r="G5520" s="193"/>
    </row>
    <row r="5521" spans="4:7" ht="14.4" x14ac:dyDescent="0.3">
      <c r="D5521" s="193"/>
      <c r="E5521" s="234"/>
      <c r="F5521" s="234"/>
      <c r="G5521" s="193"/>
    </row>
    <row r="5522" spans="4:7" ht="14.4" x14ac:dyDescent="0.3">
      <c r="D5522" s="193"/>
      <c r="E5522" s="234"/>
      <c r="F5522" s="234"/>
      <c r="G5522" s="193"/>
    </row>
    <row r="5523" spans="4:7" ht="14.4" x14ac:dyDescent="0.3">
      <c r="D5523" s="193"/>
      <c r="E5523" s="234"/>
      <c r="F5523" s="234"/>
      <c r="G5523" s="193"/>
    </row>
    <row r="5524" spans="4:7" ht="14.4" x14ac:dyDescent="0.3">
      <c r="D5524" s="193"/>
      <c r="E5524" s="234"/>
      <c r="F5524" s="234"/>
      <c r="G5524" s="193"/>
    </row>
    <row r="5525" spans="4:7" ht="14.4" x14ac:dyDescent="0.3">
      <c r="D5525" s="193"/>
      <c r="E5525" s="234"/>
      <c r="F5525" s="234"/>
      <c r="G5525" s="193"/>
    </row>
    <row r="5526" spans="4:7" ht="14.4" x14ac:dyDescent="0.3">
      <c r="D5526" s="193"/>
      <c r="E5526" s="234"/>
      <c r="F5526" s="234"/>
      <c r="G5526" s="193"/>
    </row>
    <row r="5527" spans="4:7" ht="14.4" x14ac:dyDescent="0.3">
      <c r="D5527" s="193"/>
      <c r="E5527" s="234"/>
      <c r="F5527" s="234"/>
      <c r="G5527" s="193"/>
    </row>
    <row r="5528" spans="4:7" ht="14.4" x14ac:dyDescent="0.3">
      <c r="D5528" s="193"/>
      <c r="E5528" s="234"/>
      <c r="F5528" s="234"/>
      <c r="G5528" s="193"/>
    </row>
    <row r="5529" spans="4:7" ht="14.4" x14ac:dyDescent="0.3">
      <c r="D5529" s="193"/>
      <c r="E5529" s="234"/>
      <c r="F5529" s="234"/>
      <c r="G5529" s="193"/>
    </row>
    <row r="5530" spans="4:7" ht="14.4" x14ac:dyDescent="0.3">
      <c r="D5530" s="193"/>
      <c r="E5530" s="234"/>
      <c r="F5530" s="234"/>
      <c r="G5530" s="193"/>
    </row>
    <row r="5531" spans="4:7" ht="14.4" x14ac:dyDescent="0.3">
      <c r="D5531" s="193"/>
      <c r="E5531" s="234"/>
      <c r="F5531" s="234"/>
      <c r="G5531" s="193"/>
    </row>
    <row r="5532" spans="4:7" ht="14.4" x14ac:dyDescent="0.3">
      <c r="D5532" s="193"/>
      <c r="E5532" s="234"/>
      <c r="F5532" s="234"/>
      <c r="G5532" s="193"/>
    </row>
    <row r="5533" spans="4:7" ht="14.4" x14ac:dyDescent="0.3">
      <c r="D5533" s="193"/>
      <c r="E5533" s="234"/>
      <c r="F5533" s="234"/>
      <c r="G5533" s="193"/>
    </row>
    <row r="5534" spans="4:7" ht="14.4" x14ac:dyDescent="0.3">
      <c r="D5534" s="193"/>
      <c r="E5534" s="234"/>
      <c r="F5534" s="234"/>
      <c r="G5534" s="193"/>
    </row>
    <row r="5535" spans="4:7" ht="14.4" x14ac:dyDescent="0.3">
      <c r="D5535" s="193"/>
      <c r="E5535" s="234"/>
      <c r="F5535" s="234"/>
      <c r="G5535" s="193"/>
    </row>
    <row r="5536" spans="4:7" ht="14.4" x14ac:dyDescent="0.3">
      <c r="D5536" s="193"/>
      <c r="E5536" s="234"/>
      <c r="F5536" s="234"/>
      <c r="G5536" s="193"/>
    </row>
    <row r="5537" spans="4:7" ht="14.4" x14ac:dyDescent="0.3">
      <c r="D5537" s="193"/>
      <c r="E5537" s="234"/>
      <c r="F5537" s="234"/>
      <c r="G5537" s="193"/>
    </row>
    <row r="5538" spans="4:7" ht="14.4" x14ac:dyDescent="0.3">
      <c r="D5538" s="193"/>
      <c r="E5538" s="234"/>
      <c r="F5538" s="234"/>
      <c r="G5538" s="193"/>
    </row>
    <row r="5539" spans="4:7" ht="14.4" x14ac:dyDescent="0.3">
      <c r="D5539" s="193"/>
      <c r="E5539" s="234"/>
      <c r="F5539" s="234"/>
      <c r="G5539" s="193"/>
    </row>
    <row r="5540" spans="4:7" ht="14.4" x14ac:dyDescent="0.3">
      <c r="D5540" s="193"/>
      <c r="E5540" s="234"/>
      <c r="F5540" s="234"/>
      <c r="G5540" s="193"/>
    </row>
    <row r="5541" spans="4:7" ht="14.4" x14ac:dyDescent="0.3">
      <c r="D5541" s="193"/>
      <c r="E5541" s="234"/>
      <c r="F5541" s="234"/>
      <c r="G5541" s="193"/>
    </row>
    <row r="5542" spans="4:7" ht="14.4" x14ac:dyDescent="0.3">
      <c r="D5542" s="193"/>
      <c r="E5542" s="234"/>
      <c r="F5542" s="234"/>
      <c r="G5542" s="193"/>
    </row>
    <row r="5543" spans="4:7" ht="14.4" x14ac:dyDescent="0.3">
      <c r="D5543" s="193"/>
      <c r="E5543" s="234"/>
      <c r="F5543" s="234"/>
      <c r="G5543" s="193"/>
    </row>
    <row r="5544" spans="4:7" ht="14.4" x14ac:dyDescent="0.3">
      <c r="D5544" s="193"/>
      <c r="E5544" s="234"/>
      <c r="F5544" s="234"/>
      <c r="G5544" s="193"/>
    </row>
    <row r="5545" spans="4:7" ht="14.4" x14ac:dyDescent="0.3">
      <c r="D5545" s="193"/>
      <c r="E5545" s="234"/>
      <c r="F5545" s="234"/>
      <c r="G5545" s="193"/>
    </row>
    <row r="5546" spans="4:7" ht="14.4" x14ac:dyDescent="0.3">
      <c r="D5546" s="193"/>
      <c r="E5546" s="234"/>
      <c r="F5546" s="234"/>
      <c r="G5546" s="193"/>
    </row>
    <row r="5547" spans="4:7" ht="14.4" x14ac:dyDescent="0.3">
      <c r="D5547" s="193"/>
      <c r="E5547" s="234"/>
      <c r="F5547" s="234"/>
      <c r="G5547" s="193"/>
    </row>
    <row r="5548" spans="4:7" ht="14.4" x14ac:dyDescent="0.3">
      <c r="D5548" s="193"/>
      <c r="E5548" s="234"/>
      <c r="F5548" s="234"/>
      <c r="G5548" s="193"/>
    </row>
    <row r="5549" spans="4:7" ht="14.4" x14ac:dyDescent="0.3">
      <c r="D5549" s="193"/>
      <c r="E5549" s="234"/>
      <c r="F5549" s="234"/>
      <c r="G5549" s="193"/>
    </row>
    <row r="5550" spans="4:7" ht="14.4" x14ac:dyDescent="0.3">
      <c r="D5550" s="193"/>
      <c r="E5550" s="234"/>
      <c r="F5550" s="234"/>
      <c r="G5550" s="193"/>
    </row>
    <row r="5551" spans="4:7" ht="14.4" x14ac:dyDescent="0.3">
      <c r="D5551" s="193"/>
      <c r="E5551" s="234"/>
      <c r="F5551" s="234"/>
      <c r="G5551" s="193"/>
    </row>
    <row r="5552" spans="4:7" ht="14.4" x14ac:dyDescent="0.3">
      <c r="D5552" s="193"/>
      <c r="E5552" s="234"/>
      <c r="F5552" s="234"/>
      <c r="G5552" s="193"/>
    </row>
    <row r="5553" spans="4:7" ht="14.4" x14ac:dyDescent="0.3">
      <c r="D5553" s="193"/>
      <c r="E5553" s="234"/>
      <c r="F5553" s="234"/>
      <c r="G5553" s="193"/>
    </row>
    <row r="5554" spans="4:7" ht="14.4" x14ac:dyDescent="0.3">
      <c r="D5554" s="193"/>
      <c r="E5554" s="234"/>
      <c r="F5554" s="234"/>
      <c r="G5554" s="193"/>
    </row>
    <row r="5555" spans="4:7" ht="14.4" x14ac:dyDescent="0.3">
      <c r="D5555" s="193"/>
      <c r="E5555" s="234"/>
      <c r="F5555" s="234"/>
      <c r="G5555" s="193"/>
    </row>
    <row r="5556" spans="4:7" ht="14.4" x14ac:dyDescent="0.3">
      <c r="D5556" s="193"/>
      <c r="E5556" s="234"/>
      <c r="F5556" s="234"/>
      <c r="G5556" s="193"/>
    </row>
    <row r="5557" spans="4:7" ht="14.4" x14ac:dyDescent="0.3">
      <c r="D5557" s="193"/>
      <c r="E5557" s="234"/>
      <c r="F5557" s="234"/>
      <c r="G5557" s="193"/>
    </row>
    <row r="5558" spans="4:7" ht="14.4" x14ac:dyDescent="0.3">
      <c r="D5558" s="193"/>
      <c r="E5558" s="234"/>
      <c r="F5558" s="234"/>
      <c r="G5558" s="193"/>
    </row>
    <row r="5559" spans="4:7" ht="14.4" x14ac:dyDescent="0.3">
      <c r="D5559" s="193"/>
      <c r="E5559" s="234"/>
      <c r="F5559" s="234"/>
      <c r="G5559" s="193"/>
    </row>
    <row r="5560" spans="4:7" ht="14.4" x14ac:dyDescent="0.3">
      <c r="D5560" s="193"/>
      <c r="E5560" s="234"/>
      <c r="F5560" s="234"/>
      <c r="G5560" s="193"/>
    </row>
    <row r="5561" spans="4:7" ht="14.4" x14ac:dyDescent="0.3">
      <c r="D5561" s="193"/>
      <c r="E5561" s="234"/>
      <c r="F5561" s="234"/>
      <c r="G5561" s="193"/>
    </row>
    <row r="5562" spans="4:7" ht="14.4" x14ac:dyDescent="0.3">
      <c r="D5562" s="193"/>
      <c r="E5562" s="234"/>
      <c r="F5562" s="234"/>
      <c r="G5562" s="193"/>
    </row>
    <row r="5563" spans="4:7" ht="14.4" x14ac:dyDescent="0.3">
      <c r="D5563" s="193"/>
      <c r="E5563" s="234"/>
      <c r="F5563" s="234"/>
      <c r="G5563" s="193"/>
    </row>
    <row r="5564" spans="4:7" ht="14.4" x14ac:dyDescent="0.3">
      <c r="D5564" s="193"/>
      <c r="E5564" s="234"/>
      <c r="F5564" s="234"/>
      <c r="G5564" s="193"/>
    </row>
    <row r="5565" spans="4:7" ht="14.4" x14ac:dyDescent="0.3">
      <c r="D5565" s="193"/>
      <c r="E5565" s="234"/>
      <c r="F5565" s="234"/>
      <c r="G5565" s="193"/>
    </row>
    <row r="5566" spans="4:7" ht="14.4" x14ac:dyDescent="0.3">
      <c r="D5566" s="193"/>
      <c r="E5566" s="234"/>
      <c r="F5566" s="234"/>
      <c r="G5566" s="193"/>
    </row>
    <row r="5567" spans="4:7" ht="14.4" x14ac:dyDescent="0.3">
      <c r="D5567" s="193"/>
      <c r="E5567" s="234"/>
      <c r="F5567" s="234"/>
      <c r="G5567" s="193"/>
    </row>
    <row r="5568" spans="4:7" ht="14.4" x14ac:dyDescent="0.3">
      <c r="D5568" s="193"/>
      <c r="E5568" s="234"/>
      <c r="F5568" s="234"/>
      <c r="G5568" s="193"/>
    </row>
    <row r="5569" spans="4:7" ht="14.4" x14ac:dyDescent="0.3">
      <c r="D5569" s="193"/>
      <c r="E5569" s="234"/>
      <c r="F5569" s="234"/>
      <c r="G5569" s="193"/>
    </row>
    <row r="5570" spans="4:7" ht="14.4" x14ac:dyDescent="0.3">
      <c r="D5570" s="193"/>
      <c r="E5570" s="234"/>
      <c r="F5570" s="234"/>
      <c r="G5570" s="193"/>
    </row>
    <row r="5571" spans="4:7" ht="14.4" x14ac:dyDescent="0.3">
      <c r="D5571" s="193"/>
      <c r="E5571" s="234"/>
      <c r="F5571" s="234"/>
      <c r="G5571" s="193"/>
    </row>
    <row r="5572" spans="4:7" ht="14.4" x14ac:dyDescent="0.3">
      <c r="D5572" s="193"/>
      <c r="E5572" s="234"/>
      <c r="F5572" s="234"/>
      <c r="G5572" s="193"/>
    </row>
    <row r="5573" spans="4:7" ht="14.4" x14ac:dyDescent="0.3">
      <c r="D5573" s="193"/>
      <c r="E5573" s="234"/>
      <c r="F5573" s="234"/>
      <c r="G5573" s="193"/>
    </row>
    <row r="5574" spans="4:7" ht="14.4" x14ac:dyDescent="0.3">
      <c r="D5574" s="193"/>
      <c r="E5574" s="234"/>
      <c r="F5574" s="234"/>
      <c r="G5574" s="193"/>
    </row>
    <row r="5575" spans="4:7" ht="14.4" x14ac:dyDescent="0.3">
      <c r="D5575" s="193"/>
      <c r="E5575" s="234"/>
      <c r="F5575" s="234"/>
      <c r="G5575" s="193"/>
    </row>
    <row r="5576" spans="4:7" ht="14.4" x14ac:dyDescent="0.3">
      <c r="D5576" s="193"/>
      <c r="E5576" s="234"/>
      <c r="F5576" s="234"/>
      <c r="G5576" s="193"/>
    </row>
    <row r="5577" spans="4:7" ht="14.4" x14ac:dyDescent="0.3">
      <c r="D5577" s="193"/>
      <c r="E5577" s="234"/>
      <c r="F5577" s="234"/>
      <c r="G5577" s="193"/>
    </row>
    <row r="5578" spans="4:7" ht="14.4" x14ac:dyDescent="0.3">
      <c r="D5578" s="193"/>
      <c r="E5578" s="234"/>
      <c r="F5578" s="234"/>
      <c r="G5578" s="193"/>
    </row>
    <row r="5579" spans="4:7" ht="14.4" x14ac:dyDescent="0.3">
      <c r="D5579" s="193"/>
      <c r="E5579" s="234"/>
      <c r="F5579" s="234"/>
      <c r="G5579" s="193"/>
    </row>
    <row r="5580" spans="4:7" ht="14.4" x14ac:dyDescent="0.3">
      <c r="D5580" s="193"/>
      <c r="E5580" s="234"/>
      <c r="F5580" s="234"/>
      <c r="G5580" s="193"/>
    </row>
    <row r="5581" spans="4:7" ht="14.4" x14ac:dyDescent="0.3">
      <c r="D5581" s="193"/>
      <c r="E5581" s="234"/>
      <c r="F5581" s="234"/>
      <c r="G5581" s="193"/>
    </row>
    <row r="5582" spans="4:7" ht="14.4" x14ac:dyDescent="0.3">
      <c r="D5582" s="193"/>
      <c r="E5582" s="234"/>
      <c r="F5582" s="234"/>
      <c r="G5582" s="193"/>
    </row>
    <row r="5583" spans="4:7" ht="14.4" x14ac:dyDescent="0.3">
      <c r="D5583" s="193"/>
      <c r="E5583" s="234"/>
      <c r="F5583" s="234"/>
      <c r="G5583" s="193"/>
    </row>
    <row r="5584" spans="4:7" ht="14.4" x14ac:dyDescent="0.3">
      <c r="D5584" s="193"/>
      <c r="E5584" s="234"/>
      <c r="F5584" s="234"/>
      <c r="G5584" s="193"/>
    </row>
    <row r="5585" spans="4:7" ht="14.4" x14ac:dyDescent="0.3">
      <c r="D5585" s="193"/>
      <c r="E5585" s="234"/>
      <c r="F5585" s="234"/>
      <c r="G5585" s="193"/>
    </row>
    <row r="5586" spans="4:7" ht="14.4" x14ac:dyDescent="0.3">
      <c r="D5586" s="193"/>
      <c r="E5586" s="234"/>
      <c r="F5586" s="234"/>
      <c r="G5586" s="193"/>
    </row>
    <row r="5587" spans="4:7" ht="14.4" x14ac:dyDescent="0.3">
      <c r="D5587" s="193"/>
      <c r="E5587" s="234"/>
      <c r="F5587" s="234"/>
      <c r="G5587" s="193"/>
    </row>
    <row r="5588" spans="4:7" ht="14.4" x14ac:dyDescent="0.3">
      <c r="D5588" s="193"/>
      <c r="E5588" s="234"/>
      <c r="F5588" s="234"/>
      <c r="G5588" s="193"/>
    </row>
    <row r="5589" spans="4:7" ht="14.4" x14ac:dyDescent="0.3">
      <c r="D5589" s="193"/>
      <c r="E5589" s="234"/>
      <c r="F5589" s="234"/>
      <c r="G5589" s="193"/>
    </row>
    <row r="5590" spans="4:7" ht="14.4" x14ac:dyDescent="0.3">
      <c r="D5590" s="193"/>
      <c r="E5590" s="234"/>
      <c r="F5590" s="234"/>
      <c r="G5590" s="193"/>
    </row>
    <row r="5591" spans="4:7" ht="14.4" x14ac:dyDescent="0.3">
      <c r="D5591" s="193"/>
      <c r="E5591" s="234"/>
      <c r="F5591" s="234"/>
      <c r="G5591" s="193"/>
    </row>
    <row r="5592" spans="4:7" ht="14.4" x14ac:dyDescent="0.3">
      <c r="D5592" s="193"/>
      <c r="E5592" s="234"/>
      <c r="F5592" s="234"/>
      <c r="G5592" s="193"/>
    </row>
    <row r="5593" spans="4:7" ht="14.4" x14ac:dyDescent="0.3">
      <c r="D5593" s="193"/>
      <c r="E5593" s="234"/>
      <c r="F5593" s="234"/>
      <c r="G5593" s="193"/>
    </row>
    <row r="5594" spans="4:7" ht="14.4" x14ac:dyDescent="0.3">
      <c r="D5594" s="193"/>
      <c r="E5594" s="234"/>
      <c r="F5594" s="234"/>
      <c r="G5594" s="193"/>
    </row>
    <row r="5595" spans="4:7" ht="14.4" x14ac:dyDescent="0.3">
      <c r="D5595" s="193"/>
      <c r="E5595" s="234"/>
      <c r="F5595" s="234"/>
      <c r="G5595" s="193"/>
    </row>
    <row r="5596" spans="4:7" ht="14.4" x14ac:dyDescent="0.3">
      <c r="D5596" s="193"/>
      <c r="E5596" s="234"/>
      <c r="F5596" s="234"/>
      <c r="G5596" s="193"/>
    </row>
    <row r="5597" spans="4:7" ht="14.4" x14ac:dyDescent="0.3">
      <c r="D5597" s="193"/>
      <c r="E5597" s="234"/>
      <c r="F5597" s="234"/>
      <c r="G5597" s="193"/>
    </row>
    <row r="5598" spans="4:7" ht="14.4" x14ac:dyDescent="0.3">
      <c r="D5598" s="193"/>
      <c r="E5598" s="234"/>
      <c r="F5598" s="234"/>
      <c r="G5598" s="193"/>
    </row>
    <row r="5599" spans="4:7" ht="14.4" x14ac:dyDescent="0.3">
      <c r="D5599" s="193"/>
      <c r="E5599" s="234"/>
      <c r="F5599" s="234"/>
      <c r="G5599" s="193"/>
    </row>
    <row r="5600" spans="4:7" ht="14.4" x14ac:dyDescent="0.3">
      <c r="D5600" s="193"/>
      <c r="E5600" s="234"/>
      <c r="F5600" s="234"/>
      <c r="G5600" s="193"/>
    </row>
    <row r="5601" spans="4:7" ht="14.4" x14ac:dyDescent="0.3">
      <c r="D5601" s="193"/>
      <c r="E5601" s="234"/>
      <c r="F5601" s="234"/>
      <c r="G5601" s="193"/>
    </row>
    <row r="5602" spans="4:7" ht="14.4" x14ac:dyDescent="0.3">
      <c r="D5602" s="193"/>
      <c r="E5602" s="234"/>
      <c r="F5602" s="234"/>
      <c r="G5602" s="193"/>
    </row>
    <row r="5603" spans="4:7" ht="14.4" x14ac:dyDescent="0.3">
      <c r="D5603" s="193"/>
      <c r="E5603" s="234"/>
      <c r="F5603" s="234"/>
      <c r="G5603" s="193"/>
    </row>
    <row r="5604" spans="4:7" ht="14.4" x14ac:dyDescent="0.3">
      <c r="D5604" s="193"/>
      <c r="E5604" s="234"/>
      <c r="F5604" s="234"/>
      <c r="G5604" s="193"/>
    </row>
    <row r="5605" spans="4:7" ht="14.4" x14ac:dyDescent="0.3">
      <c r="D5605" s="193"/>
      <c r="E5605" s="234"/>
      <c r="F5605" s="234"/>
      <c r="G5605" s="193"/>
    </row>
    <row r="5606" spans="4:7" ht="14.4" x14ac:dyDescent="0.3">
      <c r="D5606" s="193"/>
      <c r="E5606" s="234"/>
      <c r="F5606" s="234"/>
      <c r="G5606" s="193"/>
    </row>
    <row r="5607" spans="4:7" ht="14.4" x14ac:dyDescent="0.3">
      <c r="D5607" s="193"/>
      <c r="E5607" s="234"/>
      <c r="F5607" s="234"/>
      <c r="G5607" s="193"/>
    </row>
    <row r="5608" spans="4:7" ht="14.4" x14ac:dyDescent="0.3">
      <c r="D5608" s="193"/>
      <c r="E5608" s="234"/>
      <c r="F5608" s="234"/>
      <c r="G5608" s="193"/>
    </row>
    <row r="5609" spans="4:7" ht="14.4" x14ac:dyDescent="0.3">
      <c r="D5609" s="193"/>
      <c r="E5609" s="234"/>
      <c r="F5609" s="234"/>
      <c r="G5609" s="193"/>
    </row>
    <row r="5610" spans="4:7" ht="14.4" x14ac:dyDescent="0.3">
      <c r="D5610" s="193"/>
      <c r="E5610" s="234"/>
      <c r="F5610" s="234"/>
      <c r="G5610" s="193"/>
    </row>
    <row r="5611" spans="4:7" ht="14.4" x14ac:dyDescent="0.3">
      <c r="D5611" s="193"/>
      <c r="E5611" s="234"/>
      <c r="F5611" s="234"/>
      <c r="G5611" s="193"/>
    </row>
    <row r="5612" spans="4:7" ht="14.4" x14ac:dyDescent="0.3">
      <c r="D5612" s="193"/>
      <c r="E5612" s="234"/>
      <c r="F5612" s="234"/>
      <c r="G5612" s="193"/>
    </row>
    <row r="5613" spans="4:7" ht="14.4" x14ac:dyDescent="0.3">
      <c r="D5613" s="193"/>
      <c r="E5613" s="234"/>
      <c r="F5613" s="234"/>
      <c r="G5613" s="193"/>
    </row>
    <row r="5614" spans="4:7" ht="14.4" x14ac:dyDescent="0.3">
      <c r="D5614" s="193"/>
      <c r="E5614" s="234"/>
      <c r="F5614" s="234"/>
      <c r="G5614" s="193"/>
    </row>
    <row r="5615" spans="4:7" ht="14.4" x14ac:dyDescent="0.3">
      <c r="D5615" s="193"/>
      <c r="E5615" s="234"/>
      <c r="F5615" s="234"/>
      <c r="G5615" s="193"/>
    </row>
    <row r="5616" spans="4:7" ht="14.4" x14ac:dyDescent="0.3">
      <c r="D5616" s="193"/>
      <c r="E5616" s="234"/>
      <c r="F5616" s="234"/>
      <c r="G5616" s="193"/>
    </row>
    <row r="5617" spans="4:7" ht="14.4" x14ac:dyDescent="0.3">
      <c r="D5617" s="193"/>
      <c r="E5617" s="234"/>
      <c r="F5617" s="234"/>
      <c r="G5617" s="193"/>
    </row>
    <row r="5618" spans="4:7" ht="14.4" x14ac:dyDescent="0.3">
      <c r="D5618" s="193"/>
      <c r="E5618" s="234"/>
      <c r="F5618" s="234"/>
      <c r="G5618" s="193"/>
    </row>
    <row r="5619" spans="4:7" ht="14.4" x14ac:dyDescent="0.3">
      <c r="D5619" s="193"/>
      <c r="E5619" s="234"/>
      <c r="F5619" s="234"/>
      <c r="G5619" s="193"/>
    </row>
    <row r="5620" spans="4:7" ht="14.4" x14ac:dyDescent="0.3">
      <c r="D5620" s="193"/>
      <c r="E5620" s="234"/>
      <c r="F5620" s="234"/>
      <c r="G5620" s="193"/>
    </row>
    <row r="5621" spans="4:7" ht="14.4" x14ac:dyDescent="0.3">
      <c r="D5621" s="193"/>
      <c r="E5621" s="234"/>
      <c r="F5621" s="234"/>
      <c r="G5621" s="193"/>
    </row>
    <row r="5622" spans="4:7" ht="14.4" x14ac:dyDescent="0.3">
      <c r="D5622" s="193"/>
      <c r="E5622" s="234"/>
      <c r="F5622" s="234"/>
      <c r="G5622" s="193"/>
    </row>
    <row r="5623" spans="4:7" ht="14.4" x14ac:dyDescent="0.3">
      <c r="D5623" s="193"/>
      <c r="E5623" s="234"/>
      <c r="F5623" s="234"/>
      <c r="G5623" s="193"/>
    </row>
    <row r="5624" spans="4:7" ht="14.4" x14ac:dyDescent="0.3">
      <c r="D5624" s="193"/>
      <c r="E5624" s="234"/>
      <c r="F5624" s="234"/>
      <c r="G5624" s="193"/>
    </row>
    <row r="5625" spans="4:7" ht="14.4" x14ac:dyDescent="0.3">
      <c r="D5625" s="193"/>
      <c r="E5625" s="234"/>
      <c r="F5625" s="234"/>
      <c r="G5625" s="193"/>
    </row>
    <row r="5626" spans="4:7" ht="14.4" x14ac:dyDescent="0.3">
      <c r="D5626" s="193"/>
      <c r="E5626" s="234"/>
      <c r="F5626" s="234"/>
      <c r="G5626" s="193"/>
    </row>
    <row r="5627" spans="4:7" ht="14.4" x14ac:dyDescent="0.3">
      <c r="D5627" s="193"/>
      <c r="E5627" s="234"/>
      <c r="F5627" s="234"/>
      <c r="G5627" s="193"/>
    </row>
    <row r="5628" spans="4:7" ht="14.4" x14ac:dyDescent="0.3">
      <c r="D5628" s="193"/>
      <c r="E5628" s="234"/>
      <c r="F5628" s="234"/>
      <c r="G5628" s="193"/>
    </row>
    <row r="5629" spans="4:7" ht="14.4" x14ac:dyDescent="0.3">
      <c r="D5629" s="193"/>
      <c r="E5629" s="234"/>
      <c r="F5629" s="234"/>
      <c r="G5629" s="193"/>
    </row>
    <row r="5630" spans="4:7" ht="14.4" x14ac:dyDescent="0.3">
      <c r="D5630" s="193"/>
      <c r="E5630" s="234"/>
      <c r="F5630" s="234"/>
      <c r="G5630" s="193"/>
    </row>
    <row r="5631" spans="4:7" ht="14.4" x14ac:dyDescent="0.3">
      <c r="D5631" s="193"/>
      <c r="E5631" s="234"/>
      <c r="F5631" s="234"/>
      <c r="G5631" s="193"/>
    </row>
    <row r="5632" spans="4:7" ht="14.4" x14ac:dyDescent="0.3">
      <c r="D5632" s="193"/>
      <c r="E5632" s="234"/>
      <c r="F5632" s="234"/>
      <c r="G5632" s="193"/>
    </row>
    <row r="5633" spans="4:7" ht="14.4" x14ac:dyDescent="0.3">
      <c r="D5633" s="193"/>
      <c r="E5633" s="234"/>
      <c r="F5633" s="234"/>
      <c r="G5633" s="193"/>
    </row>
    <row r="5634" spans="4:7" ht="14.4" x14ac:dyDescent="0.3">
      <c r="D5634" s="193"/>
      <c r="E5634" s="234"/>
      <c r="F5634" s="234"/>
      <c r="G5634" s="193"/>
    </row>
    <row r="5635" spans="4:7" ht="14.4" x14ac:dyDescent="0.3">
      <c r="D5635" s="193"/>
      <c r="E5635" s="234"/>
      <c r="F5635" s="234"/>
      <c r="G5635" s="193"/>
    </row>
    <row r="5636" spans="4:7" ht="14.4" x14ac:dyDescent="0.3">
      <c r="D5636" s="193"/>
      <c r="E5636" s="234"/>
      <c r="F5636" s="234"/>
      <c r="G5636" s="193"/>
    </row>
    <row r="5637" spans="4:7" ht="14.4" x14ac:dyDescent="0.3">
      <c r="D5637" s="193"/>
      <c r="E5637" s="234"/>
      <c r="F5637" s="234"/>
      <c r="G5637" s="193"/>
    </row>
    <row r="5638" spans="4:7" ht="14.4" x14ac:dyDescent="0.3">
      <c r="D5638" s="193"/>
      <c r="E5638" s="234"/>
      <c r="F5638" s="234"/>
      <c r="G5638" s="193"/>
    </row>
    <row r="5639" spans="4:7" ht="14.4" x14ac:dyDescent="0.3">
      <c r="D5639" s="193"/>
      <c r="E5639" s="234"/>
      <c r="F5639" s="234"/>
      <c r="G5639" s="193"/>
    </row>
    <row r="5640" spans="4:7" ht="14.4" x14ac:dyDescent="0.3">
      <c r="D5640" s="193"/>
      <c r="E5640" s="234"/>
      <c r="F5640" s="234"/>
      <c r="G5640" s="193"/>
    </row>
    <row r="5641" spans="4:7" ht="14.4" x14ac:dyDescent="0.3">
      <c r="D5641" s="193"/>
      <c r="E5641" s="234"/>
      <c r="F5641" s="234"/>
      <c r="G5641" s="193"/>
    </row>
    <row r="5642" spans="4:7" ht="14.4" x14ac:dyDescent="0.3">
      <c r="D5642" s="193"/>
      <c r="E5642" s="234"/>
      <c r="F5642" s="234"/>
      <c r="G5642" s="193"/>
    </row>
    <row r="5643" spans="4:7" ht="14.4" x14ac:dyDescent="0.3">
      <c r="D5643" s="193"/>
      <c r="E5643" s="234"/>
      <c r="F5643" s="234"/>
      <c r="G5643" s="193"/>
    </row>
    <row r="5644" spans="4:7" ht="14.4" x14ac:dyDescent="0.3">
      <c r="D5644" s="193"/>
      <c r="E5644" s="234"/>
      <c r="F5644" s="234"/>
      <c r="G5644" s="193"/>
    </row>
    <row r="5645" spans="4:7" ht="14.4" x14ac:dyDescent="0.3">
      <c r="D5645" s="193"/>
      <c r="E5645" s="234"/>
      <c r="F5645" s="234"/>
      <c r="G5645" s="193"/>
    </row>
    <row r="5646" spans="4:7" ht="14.4" x14ac:dyDescent="0.3">
      <c r="D5646" s="193"/>
      <c r="E5646" s="234"/>
      <c r="F5646" s="234"/>
      <c r="G5646" s="193"/>
    </row>
    <row r="5647" spans="4:7" ht="14.4" x14ac:dyDescent="0.3">
      <c r="D5647" s="193"/>
      <c r="E5647" s="234"/>
      <c r="F5647" s="234"/>
      <c r="G5647" s="193"/>
    </row>
    <row r="5648" spans="4:7" ht="14.4" x14ac:dyDescent="0.3">
      <c r="D5648" s="193"/>
      <c r="E5648" s="234"/>
      <c r="F5648" s="234"/>
      <c r="G5648" s="193"/>
    </row>
    <row r="5649" spans="4:7" ht="14.4" x14ac:dyDescent="0.3">
      <c r="D5649" s="193"/>
      <c r="E5649" s="234"/>
      <c r="F5649" s="234"/>
      <c r="G5649" s="193"/>
    </row>
    <row r="5650" spans="4:7" ht="14.4" x14ac:dyDescent="0.3">
      <c r="D5650" s="193"/>
      <c r="E5650" s="234"/>
      <c r="F5650" s="234"/>
      <c r="G5650" s="193"/>
    </row>
    <row r="5651" spans="4:7" ht="14.4" x14ac:dyDescent="0.3">
      <c r="D5651" s="193"/>
      <c r="E5651" s="234"/>
      <c r="F5651" s="234"/>
      <c r="G5651" s="193"/>
    </row>
    <row r="5652" spans="4:7" ht="14.4" x14ac:dyDescent="0.3">
      <c r="D5652" s="193"/>
      <c r="E5652" s="234"/>
      <c r="F5652" s="234"/>
      <c r="G5652" s="193"/>
    </row>
    <row r="5653" spans="4:7" ht="14.4" x14ac:dyDescent="0.3">
      <c r="D5653" s="193"/>
      <c r="E5653" s="234"/>
      <c r="F5653" s="234"/>
      <c r="G5653" s="193"/>
    </row>
    <row r="5654" spans="4:7" ht="14.4" x14ac:dyDescent="0.3">
      <c r="D5654" s="193"/>
      <c r="E5654" s="234"/>
      <c r="F5654" s="234"/>
      <c r="G5654" s="193"/>
    </row>
    <row r="5655" spans="4:7" ht="14.4" x14ac:dyDescent="0.3">
      <c r="D5655" s="193"/>
      <c r="E5655" s="234"/>
      <c r="F5655" s="234"/>
      <c r="G5655" s="193"/>
    </row>
    <row r="5656" spans="4:7" ht="14.4" x14ac:dyDescent="0.3">
      <c r="D5656" s="193"/>
      <c r="E5656" s="234"/>
      <c r="F5656" s="234"/>
      <c r="G5656" s="193"/>
    </row>
    <row r="5657" spans="4:7" ht="14.4" x14ac:dyDescent="0.3">
      <c r="D5657" s="193"/>
      <c r="E5657" s="234"/>
      <c r="F5657" s="234"/>
      <c r="G5657" s="193"/>
    </row>
    <row r="5658" spans="4:7" ht="14.4" x14ac:dyDescent="0.3">
      <c r="D5658" s="193"/>
      <c r="E5658" s="234"/>
      <c r="F5658" s="234"/>
      <c r="G5658" s="193"/>
    </row>
    <row r="5659" spans="4:7" ht="14.4" x14ac:dyDescent="0.3">
      <c r="D5659" s="193"/>
      <c r="E5659" s="234"/>
      <c r="F5659" s="234"/>
      <c r="G5659" s="193"/>
    </row>
    <row r="5660" spans="4:7" ht="14.4" x14ac:dyDescent="0.3">
      <c r="D5660" s="193"/>
      <c r="E5660" s="234"/>
      <c r="F5660" s="234"/>
      <c r="G5660" s="193"/>
    </row>
    <row r="5661" spans="4:7" ht="14.4" x14ac:dyDescent="0.3">
      <c r="D5661" s="193"/>
      <c r="E5661" s="234"/>
      <c r="F5661" s="234"/>
      <c r="G5661" s="193"/>
    </row>
    <row r="5662" spans="4:7" ht="14.4" x14ac:dyDescent="0.3">
      <c r="D5662" s="193"/>
      <c r="E5662" s="234"/>
      <c r="F5662" s="234"/>
      <c r="G5662" s="193"/>
    </row>
    <row r="5663" spans="4:7" ht="14.4" x14ac:dyDescent="0.3">
      <c r="D5663" s="193"/>
      <c r="E5663" s="234"/>
      <c r="F5663" s="234"/>
      <c r="G5663" s="193"/>
    </row>
    <row r="5664" spans="4:7" ht="14.4" x14ac:dyDescent="0.3">
      <c r="D5664" s="193"/>
      <c r="E5664" s="234"/>
      <c r="F5664" s="234"/>
      <c r="G5664" s="193"/>
    </row>
    <row r="5665" spans="4:7" ht="14.4" x14ac:dyDescent="0.3">
      <c r="D5665" s="193"/>
      <c r="E5665" s="234"/>
      <c r="F5665" s="234"/>
      <c r="G5665" s="193"/>
    </row>
    <row r="5666" spans="4:7" ht="14.4" x14ac:dyDescent="0.3">
      <c r="D5666" s="193"/>
      <c r="E5666" s="234"/>
      <c r="F5666" s="234"/>
      <c r="G5666" s="193"/>
    </row>
    <row r="5667" spans="4:7" ht="14.4" x14ac:dyDescent="0.3">
      <c r="D5667" s="193"/>
      <c r="E5667" s="234"/>
      <c r="F5667" s="234"/>
      <c r="G5667" s="193"/>
    </row>
    <row r="5668" spans="4:7" ht="14.4" x14ac:dyDescent="0.3">
      <c r="D5668" s="193"/>
      <c r="E5668" s="234"/>
      <c r="F5668" s="234"/>
      <c r="G5668" s="193"/>
    </row>
    <row r="5669" spans="4:7" ht="14.4" x14ac:dyDescent="0.3">
      <c r="D5669" s="193"/>
      <c r="E5669" s="234"/>
      <c r="F5669" s="234"/>
      <c r="G5669" s="193"/>
    </row>
    <row r="5670" spans="4:7" ht="14.4" x14ac:dyDescent="0.3">
      <c r="D5670" s="193"/>
      <c r="E5670" s="234"/>
      <c r="F5670" s="234"/>
      <c r="G5670" s="193"/>
    </row>
    <row r="5671" spans="4:7" ht="14.4" x14ac:dyDescent="0.3">
      <c r="D5671" s="193"/>
      <c r="E5671" s="234"/>
      <c r="F5671" s="234"/>
      <c r="G5671" s="193"/>
    </row>
    <row r="5672" spans="4:7" ht="14.4" x14ac:dyDescent="0.3">
      <c r="D5672" s="193"/>
      <c r="E5672" s="234"/>
      <c r="F5672" s="234"/>
      <c r="G5672" s="193"/>
    </row>
    <row r="5673" spans="4:7" ht="14.4" x14ac:dyDescent="0.3">
      <c r="D5673" s="193"/>
      <c r="E5673" s="234"/>
      <c r="F5673" s="234"/>
      <c r="G5673" s="193"/>
    </row>
    <row r="5674" spans="4:7" ht="14.4" x14ac:dyDescent="0.3">
      <c r="D5674" s="193"/>
      <c r="E5674" s="234"/>
      <c r="F5674" s="234"/>
      <c r="G5674" s="193"/>
    </row>
    <row r="5675" spans="4:7" ht="14.4" x14ac:dyDescent="0.3">
      <c r="D5675" s="193"/>
      <c r="E5675" s="234"/>
      <c r="F5675" s="234"/>
      <c r="G5675" s="193"/>
    </row>
    <row r="5676" spans="4:7" ht="14.4" x14ac:dyDescent="0.3">
      <c r="D5676" s="193"/>
      <c r="E5676" s="234"/>
      <c r="F5676" s="234"/>
      <c r="G5676" s="193"/>
    </row>
    <row r="5677" spans="4:7" ht="14.4" x14ac:dyDescent="0.3">
      <c r="D5677" s="193"/>
      <c r="E5677" s="234"/>
      <c r="F5677" s="234"/>
      <c r="G5677" s="193"/>
    </row>
    <row r="5678" spans="4:7" ht="14.4" x14ac:dyDescent="0.3">
      <c r="D5678" s="193"/>
      <c r="E5678" s="234"/>
      <c r="F5678" s="234"/>
      <c r="G5678" s="193"/>
    </row>
    <row r="5679" spans="4:7" ht="14.4" x14ac:dyDescent="0.3">
      <c r="D5679" s="193"/>
      <c r="E5679" s="234"/>
      <c r="F5679" s="234"/>
      <c r="G5679" s="193"/>
    </row>
    <row r="5680" spans="4:7" ht="14.4" x14ac:dyDescent="0.3">
      <c r="D5680" s="193"/>
      <c r="E5680" s="234"/>
      <c r="F5680" s="234"/>
      <c r="G5680" s="193"/>
    </row>
    <row r="5681" spans="4:7" ht="14.4" x14ac:dyDescent="0.3">
      <c r="D5681" s="193"/>
      <c r="E5681" s="234"/>
      <c r="F5681" s="234"/>
      <c r="G5681" s="193"/>
    </row>
    <row r="5682" spans="4:7" ht="14.4" x14ac:dyDescent="0.3">
      <c r="D5682" s="193"/>
      <c r="E5682" s="234"/>
      <c r="F5682" s="234"/>
      <c r="G5682" s="193"/>
    </row>
    <row r="5683" spans="4:7" ht="14.4" x14ac:dyDescent="0.3">
      <c r="D5683" s="193"/>
      <c r="E5683" s="234"/>
      <c r="F5683" s="234"/>
      <c r="G5683" s="193"/>
    </row>
    <row r="5684" spans="4:7" ht="14.4" x14ac:dyDescent="0.3">
      <c r="D5684" s="193"/>
      <c r="E5684" s="234"/>
      <c r="F5684" s="234"/>
      <c r="G5684" s="193"/>
    </row>
    <row r="5685" spans="4:7" ht="14.4" x14ac:dyDescent="0.3">
      <c r="D5685" s="193"/>
      <c r="E5685" s="234"/>
      <c r="F5685" s="234"/>
      <c r="G5685" s="193"/>
    </row>
    <row r="5686" spans="4:7" ht="14.4" x14ac:dyDescent="0.3">
      <c r="D5686" s="193"/>
      <c r="E5686" s="234"/>
      <c r="F5686" s="234"/>
      <c r="G5686" s="193"/>
    </row>
    <row r="5687" spans="4:7" ht="14.4" x14ac:dyDescent="0.3">
      <c r="D5687" s="193"/>
      <c r="E5687" s="234"/>
      <c r="F5687" s="234"/>
      <c r="G5687" s="193"/>
    </row>
    <row r="5688" spans="4:7" ht="14.4" x14ac:dyDescent="0.3">
      <c r="D5688" s="193"/>
      <c r="E5688" s="234"/>
      <c r="F5688" s="234"/>
      <c r="G5688" s="193"/>
    </row>
    <row r="5689" spans="4:7" ht="14.4" x14ac:dyDescent="0.3">
      <c r="D5689" s="193"/>
      <c r="E5689" s="234"/>
      <c r="F5689" s="234"/>
      <c r="G5689" s="193"/>
    </row>
    <row r="5690" spans="4:7" ht="14.4" x14ac:dyDescent="0.3">
      <c r="D5690" s="193"/>
      <c r="E5690" s="234"/>
      <c r="F5690" s="234"/>
      <c r="G5690" s="193"/>
    </row>
    <row r="5691" spans="4:7" ht="14.4" x14ac:dyDescent="0.3">
      <c r="D5691" s="193"/>
      <c r="E5691" s="234"/>
      <c r="F5691" s="234"/>
      <c r="G5691" s="193"/>
    </row>
    <row r="5692" spans="4:7" ht="14.4" x14ac:dyDescent="0.3">
      <c r="D5692" s="193"/>
      <c r="E5692" s="234"/>
      <c r="F5692" s="234"/>
      <c r="G5692" s="193"/>
    </row>
    <row r="5693" spans="4:7" ht="14.4" x14ac:dyDescent="0.3">
      <c r="D5693" s="193"/>
      <c r="E5693" s="234"/>
      <c r="F5693" s="234"/>
      <c r="G5693" s="193"/>
    </row>
    <row r="5694" spans="4:7" ht="14.4" x14ac:dyDescent="0.3">
      <c r="D5694" s="193"/>
      <c r="E5694" s="234"/>
      <c r="F5694" s="234"/>
      <c r="G5694" s="193"/>
    </row>
    <row r="5695" spans="4:7" ht="14.4" x14ac:dyDescent="0.3">
      <c r="D5695" s="193"/>
      <c r="E5695" s="234"/>
      <c r="F5695" s="234"/>
      <c r="G5695" s="193"/>
    </row>
    <row r="5696" spans="4:7" ht="14.4" x14ac:dyDescent="0.3">
      <c r="D5696" s="193"/>
      <c r="E5696" s="234"/>
      <c r="F5696" s="234"/>
      <c r="G5696" s="193"/>
    </row>
    <row r="5697" spans="4:7" ht="14.4" x14ac:dyDescent="0.3">
      <c r="D5697" s="193"/>
      <c r="E5697" s="234"/>
      <c r="F5697" s="234"/>
      <c r="G5697" s="193"/>
    </row>
    <row r="5698" spans="4:7" ht="14.4" x14ac:dyDescent="0.3">
      <c r="D5698" s="193"/>
      <c r="E5698" s="234"/>
      <c r="F5698" s="234"/>
      <c r="G5698" s="193"/>
    </row>
    <row r="5699" spans="4:7" ht="14.4" x14ac:dyDescent="0.3">
      <c r="D5699" s="193"/>
      <c r="E5699" s="234"/>
      <c r="F5699" s="234"/>
      <c r="G5699" s="193"/>
    </row>
    <row r="5700" spans="4:7" ht="14.4" x14ac:dyDescent="0.3">
      <c r="D5700" s="193"/>
      <c r="E5700" s="234"/>
      <c r="F5700" s="234"/>
      <c r="G5700" s="193"/>
    </row>
    <row r="5701" spans="4:7" ht="14.4" x14ac:dyDescent="0.3">
      <c r="D5701" s="193"/>
      <c r="E5701" s="234"/>
      <c r="F5701" s="234"/>
      <c r="G5701" s="193"/>
    </row>
    <row r="5702" spans="4:7" ht="14.4" x14ac:dyDescent="0.3">
      <c r="D5702" s="193"/>
      <c r="E5702" s="234"/>
      <c r="F5702" s="234"/>
      <c r="G5702" s="193"/>
    </row>
    <row r="5703" spans="4:7" ht="14.4" x14ac:dyDescent="0.3">
      <c r="D5703" s="193"/>
      <c r="E5703" s="234"/>
      <c r="F5703" s="234"/>
      <c r="G5703" s="193"/>
    </row>
    <row r="5704" spans="4:7" ht="14.4" x14ac:dyDescent="0.3">
      <c r="D5704" s="193"/>
      <c r="E5704" s="234"/>
      <c r="F5704" s="234"/>
      <c r="G5704" s="193"/>
    </row>
    <row r="5705" spans="4:7" ht="14.4" x14ac:dyDescent="0.3">
      <c r="D5705" s="193"/>
      <c r="E5705" s="234"/>
      <c r="F5705" s="234"/>
      <c r="G5705" s="193"/>
    </row>
    <row r="5706" spans="4:7" ht="14.4" x14ac:dyDescent="0.3">
      <c r="D5706" s="193"/>
      <c r="E5706" s="234"/>
      <c r="F5706" s="234"/>
      <c r="G5706" s="193"/>
    </row>
    <row r="5707" spans="4:7" ht="14.4" x14ac:dyDescent="0.3">
      <c r="D5707" s="193"/>
      <c r="E5707" s="234"/>
      <c r="F5707" s="234"/>
      <c r="G5707" s="193"/>
    </row>
    <row r="5708" spans="4:7" ht="14.4" x14ac:dyDescent="0.3">
      <c r="D5708" s="193"/>
      <c r="E5708" s="234"/>
      <c r="F5708" s="234"/>
      <c r="G5708" s="193"/>
    </row>
    <row r="5709" spans="4:7" ht="14.4" x14ac:dyDescent="0.3">
      <c r="D5709" s="193"/>
      <c r="E5709" s="234"/>
      <c r="F5709" s="234"/>
      <c r="G5709" s="193"/>
    </row>
    <row r="5710" spans="4:7" ht="14.4" x14ac:dyDescent="0.3">
      <c r="D5710" s="193"/>
      <c r="E5710" s="234"/>
      <c r="F5710" s="234"/>
      <c r="G5710" s="193"/>
    </row>
    <row r="5711" spans="4:7" ht="14.4" x14ac:dyDescent="0.3">
      <c r="D5711" s="193"/>
      <c r="E5711" s="234"/>
      <c r="F5711" s="234"/>
      <c r="G5711" s="193"/>
    </row>
    <row r="5712" spans="4:7" ht="14.4" x14ac:dyDescent="0.3">
      <c r="D5712" s="193"/>
      <c r="E5712" s="234"/>
      <c r="F5712" s="234"/>
      <c r="G5712" s="193"/>
    </row>
    <row r="5713" spans="4:7" ht="14.4" x14ac:dyDescent="0.3">
      <c r="D5713" s="193"/>
      <c r="E5713" s="234"/>
      <c r="F5713" s="234"/>
      <c r="G5713" s="193"/>
    </row>
    <row r="5714" spans="4:7" ht="14.4" x14ac:dyDescent="0.3">
      <c r="D5714" s="193"/>
      <c r="E5714" s="234"/>
      <c r="F5714" s="234"/>
      <c r="G5714" s="193"/>
    </row>
    <row r="5715" spans="4:7" ht="14.4" x14ac:dyDescent="0.3">
      <c r="D5715" s="193"/>
      <c r="E5715" s="234"/>
      <c r="F5715" s="234"/>
      <c r="G5715" s="193"/>
    </row>
    <row r="5716" spans="4:7" ht="14.4" x14ac:dyDescent="0.3">
      <c r="D5716" s="193"/>
      <c r="E5716" s="234"/>
      <c r="F5716" s="234"/>
      <c r="G5716" s="193"/>
    </row>
    <row r="5717" spans="4:7" ht="14.4" x14ac:dyDescent="0.3">
      <c r="D5717" s="193"/>
      <c r="E5717" s="234"/>
      <c r="F5717" s="234"/>
      <c r="G5717" s="193"/>
    </row>
    <row r="5718" spans="4:7" ht="14.4" x14ac:dyDescent="0.3">
      <c r="D5718" s="193"/>
      <c r="E5718" s="234"/>
      <c r="F5718" s="234"/>
      <c r="G5718" s="193"/>
    </row>
    <row r="5719" spans="4:7" ht="14.4" x14ac:dyDescent="0.3">
      <c r="D5719" s="193"/>
      <c r="E5719" s="234"/>
      <c r="F5719" s="234"/>
      <c r="G5719" s="193"/>
    </row>
    <row r="5720" spans="4:7" ht="14.4" x14ac:dyDescent="0.3">
      <c r="D5720" s="193"/>
      <c r="E5720" s="234"/>
      <c r="F5720" s="234"/>
      <c r="G5720" s="193"/>
    </row>
    <row r="5721" spans="4:7" ht="14.4" x14ac:dyDescent="0.3">
      <c r="D5721" s="193"/>
      <c r="E5721" s="234"/>
      <c r="F5721" s="234"/>
      <c r="G5721" s="193"/>
    </row>
    <row r="5722" spans="4:7" ht="14.4" x14ac:dyDescent="0.3">
      <c r="D5722" s="193"/>
      <c r="E5722" s="234"/>
      <c r="F5722" s="234"/>
      <c r="G5722" s="193"/>
    </row>
    <row r="5723" spans="4:7" ht="14.4" x14ac:dyDescent="0.3">
      <c r="D5723" s="193"/>
      <c r="E5723" s="234"/>
      <c r="F5723" s="234"/>
      <c r="G5723" s="193"/>
    </row>
    <row r="5724" spans="4:7" ht="14.4" x14ac:dyDescent="0.3">
      <c r="D5724" s="193"/>
      <c r="E5724" s="234"/>
      <c r="F5724" s="234"/>
      <c r="G5724" s="193"/>
    </row>
    <row r="5725" spans="4:7" ht="14.4" x14ac:dyDescent="0.3">
      <c r="D5725" s="193"/>
      <c r="E5725" s="234"/>
      <c r="F5725" s="234"/>
      <c r="G5725" s="193"/>
    </row>
    <row r="5726" spans="4:7" ht="14.4" x14ac:dyDescent="0.3">
      <c r="D5726" s="193"/>
      <c r="E5726" s="234"/>
      <c r="F5726" s="234"/>
      <c r="G5726" s="193"/>
    </row>
    <row r="5727" spans="4:7" ht="14.4" x14ac:dyDescent="0.3">
      <c r="D5727" s="193"/>
      <c r="E5727" s="234"/>
      <c r="F5727" s="234"/>
      <c r="G5727" s="193"/>
    </row>
    <row r="5728" spans="4:7" ht="14.4" x14ac:dyDescent="0.3">
      <c r="D5728" s="193"/>
      <c r="E5728" s="234"/>
      <c r="F5728" s="234"/>
      <c r="G5728" s="193"/>
    </row>
    <row r="5729" spans="4:7" ht="14.4" x14ac:dyDescent="0.3">
      <c r="D5729" s="193"/>
      <c r="E5729" s="234"/>
      <c r="F5729" s="234"/>
      <c r="G5729" s="193"/>
    </row>
    <row r="5730" spans="4:7" ht="14.4" x14ac:dyDescent="0.3">
      <c r="D5730" s="193"/>
      <c r="E5730" s="234"/>
      <c r="F5730" s="234"/>
      <c r="G5730" s="193"/>
    </row>
    <row r="5731" spans="4:7" ht="14.4" x14ac:dyDescent="0.3">
      <c r="D5731" s="193"/>
      <c r="E5731" s="234"/>
      <c r="F5731" s="234"/>
      <c r="G5731" s="193"/>
    </row>
    <row r="5732" spans="4:7" ht="14.4" x14ac:dyDescent="0.3">
      <c r="D5732" s="193"/>
      <c r="E5732" s="234"/>
      <c r="F5732" s="234"/>
      <c r="G5732" s="193"/>
    </row>
    <row r="5733" spans="4:7" ht="14.4" x14ac:dyDescent="0.3">
      <c r="D5733" s="193"/>
      <c r="E5733" s="234"/>
      <c r="F5733" s="234"/>
      <c r="G5733" s="193"/>
    </row>
    <row r="5734" spans="4:7" ht="14.4" x14ac:dyDescent="0.3">
      <c r="D5734" s="193"/>
      <c r="E5734" s="234"/>
      <c r="F5734" s="234"/>
      <c r="G5734" s="193"/>
    </row>
    <row r="5735" spans="4:7" ht="14.4" x14ac:dyDescent="0.3">
      <c r="D5735" s="193"/>
      <c r="E5735" s="234"/>
      <c r="F5735" s="234"/>
      <c r="G5735" s="193"/>
    </row>
    <row r="5736" spans="4:7" ht="14.4" x14ac:dyDescent="0.3">
      <c r="D5736" s="193"/>
      <c r="E5736" s="234"/>
      <c r="F5736" s="234"/>
      <c r="G5736" s="193"/>
    </row>
    <row r="5737" spans="4:7" ht="14.4" x14ac:dyDescent="0.3">
      <c r="D5737" s="193"/>
      <c r="E5737" s="234"/>
      <c r="F5737" s="234"/>
      <c r="G5737" s="193"/>
    </row>
    <row r="5738" spans="4:7" ht="14.4" x14ac:dyDescent="0.3">
      <c r="D5738" s="193"/>
      <c r="E5738" s="234"/>
      <c r="F5738" s="234"/>
      <c r="G5738" s="193"/>
    </row>
    <row r="5739" spans="4:7" ht="14.4" x14ac:dyDescent="0.3">
      <c r="D5739" s="193"/>
      <c r="E5739" s="234"/>
      <c r="F5739" s="234"/>
      <c r="G5739" s="193"/>
    </row>
    <row r="5740" spans="4:7" ht="14.4" x14ac:dyDescent="0.3">
      <c r="D5740" s="193"/>
      <c r="E5740" s="234"/>
      <c r="F5740" s="234"/>
      <c r="G5740" s="193"/>
    </row>
    <row r="5741" spans="4:7" ht="14.4" x14ac:dyDescent="0.3">
      <c r="D5741" s="193"/>
      <c r="E5741" s="234"/>
      <c r="F5741" s="234"/>
      <c r="G5741" s="193"/>
    </row>
    <row r="5742" spans="4:7" ht="14.4" x14ac:dyDescent="0.3">
      <c r="D5742" s="193"/>
      <c r="E5742" s="234"/>
      <c r="F5742" s="234"/>
      <c r="G5742" s="193"/>
    </row>
    <row r="5743" spans="4:7" ht="14.4" x14ac:dyDescent="0.3">
      <c r="D5743" s="193"/>
      <c r="E5743" s="234"/>
      <c r="F5743" s="234"/>
      <c r="G5743" s="193"/>
    </row>
    <row r="5744" spans="4:7" ht="14.4" x14ac:dyDescent="0.3">
      <c r="D5744" s="193"/>
      <c r="E5744" s="234"/>
      <c r="F5744" s="234"/>
      <c r="G5744" s="193"/>
    </row>
    <row r="5745" spans="4:7" ht="14.4" x14ac:dyDescent="0.3">
      <c r="D5745" s="193"/>
      <c r="E5745" s="234"/>
      <c r="F5745" s="234"/>
      <c r="G5745" s="193"/>
    </row>
    <row r="5746" spans="4:7" ht="14.4" x14ac:dyDescent="0.3">
      <c r="D5746" s="193"/>
      <c r="E5746" s="234"/>
      <c r="F5746" s="234"/>
      <c r="G5746" s="193"/>
    </row>
    <row r="5747" spans="4:7" ht="14.4" x14ac:dyDescent="0.3">
      <c r="D5747" s="193"/>
      <c r="E5747" s="234"/>
      <c r="F5747" s="234"/>
      <c r="G5747" s="193"/>
    </row>
    <row r="5748" spans="4:7" ht="14.4" x14ac:dyDescent="0.3">
      <c r="D5748" s="193"/>
      <c r="E5748" s="234"/>
      <c r="F5748" s="234"/>
      <c r="G5748" s="193"/>
    </row>
    <row r="5749" spans="4:7" ht="14.4" x14ac:dyDescent="0.3">
      <c r="D5749" s="193"/>
      <c r="E5749" s="234"/>
      <c r="F5749" s="234"/>
      <c r="G5749" s="193"/>
    </row>
    <row r="5750" spans="4:7" ht="14.4" x14ac:dyDescent="0.3">
      <c r="D5750" s="193"/>
      <c r="E5750" s="234"/>
      <c r="F5750" s="234"/>
      <c r="G5750" s="193"/>
    </row>
    <row r="5751" spans="4:7" ht="14.4" x14ac:dyDescent="0.3">
      <c r="D5751" s="193"/>
      <c r="E5751" s="234"/>
      <c r="F5751" s="234"/>
      <c r="G5751" s="193"/>
    </row>
    <row r="5752" spans="4:7" ht="14.4" x14ac:dyDescent="0.3">
      <c r="D5752" s="193"/>
      <c r="E5752" s="234"/>
      <c r="F5752" s="234"/>
      <c r="G5752" s="193"/>
    </row>
    <row r="5753" spans="4:7" ht="14.4" x14ac:dyDescent="0.3">
      <c r="D5753" s="193"/>
      <c r="E5753" s="234"/>
      <c r="F5753" s="234"/>
      <c r="G5753" s="193"/>
    </row>
    <row r="5754" spans="4:7" ht="14.4" x14ac:dyDescent="0.3">
      <c r="D5754" s="193"/>
      <c r="E5754" s="234"/>
      <c r="F5754" s="234"/>
      <c r="G5754" s="193"/>
    </row>
    <row r="5755" spans="4:7" ht="14.4" x14ac:dyDescent="0.3">
      <c r="D5755" s="193"/>
      <c r="E5755" s="234"/>
      <c r="F5755" s="234"/>
      <c r="G5755" s="193"/>
    </row>
    <row r="5756" spans="4:7" ht="14.4" x14ac:dyDescent="0.3">
      <c r="D5756" s="193"/>
      <c r="E5756" s="234"/>
      <c r="F5756" s="234"/>
      <c r="G5756" s="193"/>
    </row>
    <row r="5757" spans="4:7" ht="14.4" x14ac:dyDescent="0.3">
      <c r="D5757" s="193"/>
      <c r="E5757" s="234"/>
      <c r="F5757" s="234"/>
      <c r="G5757" s="193"/>
    </row>
    <row r="5758" spans="4:7" ht="14.4" x14ac:dyDescent="0.3">
      <c r="D5758" s="193"/>
      <c r="E5758" s="234"/>
      <c r="F5758" s="234"/>
      <c r="G5758" s="193"/>
    </row>
    <row r="5759" spans="4:7" ht="14.4" x14ac:dyDescent="0.3">
      <c r="D5759" s="193"/>
      <c r="E5759" s="234"/>
      <c r="F5759" s="234"/>
      <c r="G5759" s="193"/>
    </row>
    <row r="5760" spans="4:7" ht="14.4" x14ac:dyDescent="0.3">
      <c r="D5760" s="193"/>
      <c r="E5760" s="234"/>
      <c r="F5760" s="234"/>
      <c r="G5760" s="193"/>
    </row>
    <row r="5761" spans="4:7" ht="14.4" x14ac:dyDescent="0.3">
      <c r="D5761" s="193"/>
      <c r="E5761" s="234"/>
      <c r="F5761" s="234"/>
      <c r="G5761" s="193"/>
    </row>
    <row r="5762" spans="4:7" ht="14.4" x14ac:dyDescent="0.3">
      <c r="D5762" s="193"/>
      <c r="E5762" s="234"/>
      <c r="F5762" s="234"/>
      <c r="G5762" s="193"/>
    </row>
    <row r="5763" spans="4:7" ht="14.4" x14ac:dyDescent="0.3">
      <c r="D5763" s="193"/>
      <c r="E5763" s="234"/>
      <c r="F5763" s="234"/>
      <c r="G5763" s="193"/>
    </row>
    <row r="5764" spans="4:7" ht="14.4" x14ac:dyDescent="0.3">
      <c r="D5764" s="193"/>
      <c r="E5764" s="234"/>
      <c r="F5764" s="234"/>
      <c r="G5764" s="193"/>
    </row>
    <row r="5765" spans="4:7" ht="14.4" x14ac:dyDescent="0.3">
      <c r="D5765" s="193"/>
      <c r="E5765" s="234"/>
      <c r="F5765" s="234"/>
      <c r="G5765" s="193"/>
    </row>
    <row r="5766" spans="4:7" ht="14.4" x14ac:dyDescent="0.3">
      <c r="D5766" s="193"/>
      <c r="E5766" s="234"/>
      <c r="F5766" s="234"/>
      <c r="G5766" s="193"/>
    </row>
    <row r="5767" spans="4:7" ht="14.4" x14ac:dyDescent="0.3">
      <c r="D5767" s="193"/>
      <c r="E5767" s="234"/>
      <c r="F5767" s="234"/>
      <c r="G5767" s="193"/>
    </row>
    <row r="5768" spans="4:7" ht="14.4" x14ac:dyDescent="0.3">
      <c r="D5768" s="193"/>
      <c r="E5768" s="234"/>
      <c r="F5768" s="234"/>
      <c r="G5768" s="193"/>
    </row>
    <row r="5769" spans="4:7" ht="14.4" x14ac:dyDescent="0.3">
      <c r="D5769" s="193"/>
      <c r="E5769" s="234"/>
      <c r="F5769" s="234"/>
      <c r="G5769" s="193"/>
    </row>
    <row r="5770" spans="4:7" ht="14.4" x14ac:dyDescent="0.3">
      <c r="D5770" s="193"/>
      <c r="E5770" s="234"/>
      <c r="F5770" s="234"/>
      <c r="G5770" s="193"/>
    </row>
    <row r="5771" spans="4:7" ht="14.4" x14ac:dyDescent="0.3">
      <c r="D5771" s="193"/>
      <c r="E5771" s="234"/>
      <c r="F5771" s="234"/>
      <c r="G5771" s="193"/>
    </row>
    <row r="5772" spans="4:7" ht="14.4" x14ac:dyDescent="0.3">
      <c r="D5772" s="193"/>
      <c r="E5772" s="234"/>
      <c r="F5772" s="234"/>
      <c r="G5772" s="193"/>
    </row>
    <row r="5773" spans="4:7" ht="14.4" x14ac:dyDescent="0.3">
      <c r="D5773" s="193"/>
      <c r="E5773" s="234"/>
      <c r="F5773" s="234"/>
      <c r="G5773" s="193"/>
    </row>
    <row r="5774" spans="4:7" ht="14.4" x14ac:dyDescent="0.3">
      <c r="D5774" s="193"/>
      <c r="E5774" s="234"/>
      <c r="F5774" s="234"/>
      <c r="G5774" s="193"/>
    </row>
    <row r="5775" spans="4:7" ht="14.4" x14ac:dyDescent="0.3">
      <c r="D5775" s="193"/>
      <c r="E5775" s="234"/>
      <c r="F5775" s="234"/>
      <c r="G5775" s="193"/>
    </row>
    <row r="5776" spans="4:7" ht="14.4" x14ac:dyDescent="0.3">
      <c r="D5776" s="193"/>
      <c r="E5776" s="234"/>
      <c r="F5776" s="234"/>
      <c r="G5776" s="193"/>
    </row>
    <row r="5777" spans="4:7" ht="14.4" x14ac:dyDescent="0.3">
      <c r="D5777" s="193"/>
      <c r="E5777" s="234"/>
      <c r="F5777" s="234"/>
      <c r="G5777" s="193"/>
    </row>
    <row r="5778" spans="4:7" ht="14.4" x14ac:dyDescent="0.3">
      <c r="D5778" s="193"/>
      <c r="E5778" s="234"/>
      <c r="F5778" s="234"/>
      <c r="G5778" s="193"/>
    </row>
    <row r="5779" spans="4:7" ht="14.4" x14ac:dyDescent="0.3">
      <c r="D5779" s="193"/>
      <c r="E5779" s="234"/>
      <c r="F5779" s="234"/>
      <c r="G5779" s="193"/>
    </row>
    <row r="5780" spans="4:7" ht="14.4" x14ac:dyDescent="0.3">
      <c r="D5780" s="193"/>
      <c r="E5780" s="234"/>
      <c r="F5780" s="234"/>
      <c r="G5780" s="193"/>
    </row>
    <row r="5781" spans="4:7" ht="14.4" x14ac:dyDescent="0.3">
      <c r="D5781" s="193"/>
      <c r="E5781" s="234"/>
      <c r="F5781" s="234"/>
      <c r="G5781" s="193"/>
    </row>
    <row r="5782" spans="4:7" ht="14.4" x14ac:dyDescent="0.3">
      <c r="D5782" s="193"/>
      <c r="E5782" s="234"/>
      <c r="F5782" s="234"/>
      <c r="G5782" s="193"/>
    </row>
    <row r="5783" spans="4:7" ht="14.4" x14ac:dyDescent="0.3">
      <c r="D5783" s="193"/>
      <c r="E5783" s="234"/>
      <c r="F5783" s="234"/>
      <c r="G5783" s="193"/>
    </row>
    <row r="5784" spans="4:7" ht="14.4" x14ac:dyDescent="0.3">
      <c r="D5784" s="193"/>
      <c r="E5784" s="234"/>
      <c r="F5784" s="234"/>
      <c r="G5784" s="193"/>
    </row>
    <row r="5785" spans="4:7" ht="14.4" x14ac:dyDescent="0.3">
      <c r="D5785" s="193"/>
      <c r="E5785" s="234"/>
      <c r="F5785" s="234"/>
      <c r="G5785" s="193"/>
    </row>
    <row r="5786" spans="4:7" ht="14.4" x14ac:dyDescent="0.3">
      <c r="D5786" s="193"/>
      <c r="E5786" s="234"/>
      <c r="F5786" s="234"/>
      <c r="G5786" s="193"/>
    </row>
    <row r="5787" spans="4:7" ht="14.4" x14ac:dyDescent="0.3">
      <c r="D5787" s="193"/>
      <c r="E5787" s="234"/>
      <c r="F5787" s="234"/>
      <c r="G5787" s="193"/>
    </row>
    <row r="5788" spans="4:7" ht="14.4" x14ac:dyDescent="0.3">
      <c r="D5788" s="193"/>
      <c r="E5788" s="234"/>
      <c r="F5788" s="234"/>
      <c r="G5788" s="193"/>
    </row>
    <row r="5789" spans="4:7" ht="14.4" x14ac:dyDescent="0.3">
      <c r="D5789" s="193"/>
      <c r="E5789" s="234"/>
      <c r="F5789" s="234"/>
      <c r="G5789" s="193"/>
    </row>
    <row r="5790" spans="4:7" ht="14.4" x14ac:dyDescent="0.3">
      <c r="D5790" s="193"/>
      <c r="E5790" s="234"/>
      <c r="F5790" s="234"/>
      <c r="G5790" s="193"/>
    </row>
    <row r="5791" spans="4:7" ht="14.4" x14ac:dyDescent="0.3">
      <c r="D5791" s="193"/>
      <c r="E5791" s="234"/>
      <c r="F5791" s="234"/>
      <c r="G5791" s="193"/>
    </row>
    <row r="5792" spans="4:7" ht="14.4" x14ac:dyDescent="0.3">
      <c r="D5792" s="193"/>
      <c r="E5792" s="234"/>
      <c r="F5792" s="234"/>
      <c r="G5792" s="193"/>
    </row>
    <row r="5793" spans="4:7" ht="14.4" x14ac:dyDescent="0.3">
      <c r="D5793" s="193"/>
      <c r="E5793" s="234"/>
      <c r="F5793" s="234"/>
      <c r="G5793" s="193"/>
    </row>
    <row r="5794" spans="4:7" ht="14.4" x14ac:dyDescent="0.3">
      <c r="D5794" s="193"/>
      <c r="E5794" s="234"/>
      <c r="F5794" s="234"/>
      <c r="G5794" s="193"/>
    </row>
    <row r="5795" spans="4:7" ht="14.4" x14ac:dyDescent="0.3">
      <c r="D5795" s="193"/>
      <c r="E5795" s="234"/>
      <c r="F5795" s="234"/>
      <c r="G5795" s="193"/>
    </row>
    <row r="5796" spans="4:7" ht="14.4" x14ac:dyDescent="0.3">
      <c r="D5796" s="193"/>
      <c r="E5796" s="234"/>
      <c r="F5796" s="234"/>
      <c r="G5796" s="193"/>
    </row>
    <row r="5797" spans="4:7" ht="14.4" x14ac:dyDescent="0.3">
      <c r="D5797" s="193"/>
      <c r="E5797" s="234"/>
      <c r="F5797" s="234"/>
      <c r="G5797" s="193"/>
    </row>
    <row r="5798" spans="4:7" ht="14.4" x14ac:dyDescent="0.3">
      <c r="D5798" s="193"/>
      <c r="E5798" s="234"/>
      <c r="F5798" s="234"/>
      <c r="G5798" s="193"/>
    </row>
    <row r="5799" spans="4:7" ht="14.4" x14ac:dyDescent="0.3">
      <c r="D5799" s="193"/>
      <c r="E5799" s="234"/>
      <c r="F5799" s="234"/>
      <c r="G5799" s="193"/>
    </row>
    <row r="5800" spans="4:7" ht="14.4" x14ac:dyDescent="0.3">
      <c r="D5800" s="193"/>
      <c r="E5800" s="234"/>
      <c r="F5800" s="234"/>
      <c r="G5800" s="193"/>
    </row>
    <row r="5801" spans="4:7" ht="14.4" x14ac:dyDescent="0.3">
      <c r="D5801" s="193"/>
      <c r="E5801" s="234"/>
      <c r="F5801" s="234"/>
      <c r="G5801" s="193"/>
    </row>
    <row r="5802" spans="4:7" ht="14.4" x14ac:dyDescent="0.3">
      <c r="D5802" s="193"/>
      <c r="E5802" s="234"/>
      <c r="F5802" s="234"/>
      <c r="G5802" s="193"/>
    </row>
    <row r="5803" spans="4:7" ht="14.4" x14ac:dyDescent="0.3">
      <c r="D5803" s="193"/>
      <c r="E5803" s="234"/>
      <c r="F5803" s="234"/>
      <c r="G5803" s="193"/>
    </row>
    <row r="5804" spans="4:7" ht="14.4" x14ac:dyDescent="0.3">
      <c r="D5804" s="193"/>
      <c r="E5804" s="234"/>
      <c r="F5804" s="234"/>
      <c r="G5804" s="193"/>
    </row>
    <row r="5805" spans="4:7" ht="14.4" x14ac:dyDescent="0.3">
      <c r="D5805" s="193"/>
      <c r="E5805" s="234"/>
      <c r="F5805" s="234"/>
      <c r="G5805" s="193"/>
    </row>
    <row r="5806" spans="4:7" ht="14.4" x14ac:dyDescent="0.3">
      <c r="D5806" s="193"/>
      <c r="E5806" s="234"/>
      <c r="F5806" s="234"/>
      <c r="G5806" s="193"/>
    </row>
    <row r="5807" spans="4:7" ht="14.4" x14ac:dyDescent="0.3">
      <c r="D5807" s="193"/>
      <c r="E5807" s="234"/>
      <c r="F5807" s="234"/>
      <c r="G5807" s="193"/>
    </row>
    <row r="5808" spans="4:7" ht="14.4" x14ac:dyDescent="0.3">
      <c r="D5808" s="193"/>
      <c r="E5808" s="234"/>
      <c r="F5808" s="234"/>
      <c r="G5808" s="193"/>
    </row>
    <row r="5809" spans="4:7" ht="14.4" x14ac:dyDescent="0.3">
      <c r="D5809" s="193"/>
      <c r="E5809" s="234"/>
      <c r="F5809" s="234"/>
      <c r="G5809" s="193"/>
    </row>
    <row r="5810" spans="4:7" ht="14.4" x14ac:dyDescent="0.3">
      <c r="D5810" s="193"/>
      <c r="E5810" s="234"/>
      <c r="F5810" s="234"/>
      <c r="G5810" s="193"/>
    </row>
    <row r="5811" spans="4:7" ht="14.4" x14ac:dyDescent="0.3">
      <c r="D5811" s="193"/>
      <c r="E5811" s="234"/>
      <c r="F5811" s="234"/>
      <c r="G5811" s="193"/>
    </row>
    <row r="5812" spans="4:7" ht="14.4" x14ac:dyDescent="0.3">
      <c r="D5812" s="193"/>
      <c r="E5812" s="234"/>
      <c r="F5812" s="234"/>
      <c r="G5812" s="193"/>
    </row>
    <row r="5813" spans="4:7" ht="14.4" x14ac:dyDescent="0.3">
      <c r="D5813" s="193"/>
      <c r="E5813" s="234"/>
      <c r="F5813" s="234"/>
      <c r="G5813" s="193"/>
    </row>
    <row r="5814" spans="4:7" ht="14.4" x14ac:dyDescent="0.3">
      <c r="D5814" s="193"/>
      <c r="E5814" s="234"/>
      <c r="F5814" s="234"/>
      <c r="G5814" s="193"/>
    </row>
    <row r="5815" spans="4:7" ht="14.4" x14ac:dyDescent="0.3">
      <c r="D5815" s="193"/>
      <c r="E5815" s="234"/>
      <c r="F5815" s="234"/>
      <c r="G5815" s="193"/>
    </row>
    <row r="5816" spans="4:7" ht="14.4" x14ac:dyDescent="0.3">
      <c r="D5816" s="193"/>
      <c r="E5816" s="234"/>
      <c r="F5816" s="234"/>
      <c r="G5816" s="193"/>
    </row>
    <row r="5817" spans="4:7" ht="14.4" x14ac:dyDescent="0.3">
      <c r="D5817" s="193"/>
      <c r="E5817" s="234"/>
      <c r="F5817" s="234"/>
      <c r="G5817" s="193"/>
    </row>
    <row r="5818" spans="4:7" ht="14.4" x14ac:dyDescent="0.3">
      <c r="D5818" s="193"/>
      <c r="E5818" s="234"/>
      <c r="F5818" s="234"/>
      <c r="G5818" s="193"/>
    </row>
    <row r="5819" spans="4:7" ht="14.4" x14ac:dyDescent="0.3">
      <c r="D5819" s="193"/>
      <c r="E5819" s="234"/>
      <c r="F5819" s="234"/>
      <c r="G5819" s="193"/>
    </row>
    <row r="5820" spans="4:7" ht="14.4" x14ac:dyDescent="0.3">
      <c r="D5820" s="193"/>
      <c r="E5820" s="234"/>
      <c r="F5820" s="234"/>
      <c r="G5820" s="193"/>
    </row>
    <row r="5821" spans="4:7" ht="14.4" x14ac:dyDescent="0.3">
      <c r="D5821" s="193"/>
      <c r="E5821" s="234"/>
      <c r="F5821" s="234"/>
      <c r="G5821" s="193"/>
    </row>
    <row r="5822" spans="4:7" ht="14.4" x14ac:dyDescent="0.3">
      <c r="D5822" s="193"/>
      <c r="E5822" s="234"/>
      <c r="F5822" s="234"/>
      <c r="G5822" s="193"/>
    </row>
    <row r="5823" spans="4:7" ht="14.4" x14ac:dyDescent="0.3">
      <c r="D5823" s="193"/>
      <c r="E5823" s="234"/>
      <c r="F5823" s="234"/>
      <c r="G5823" s="193"/>
    </row>
    <row r="5824" spans="4:7" ht="14.4" x14ac:dyDescent="0.3">
      <c r="D5824" s="193"/>
      <c r="E5824" s="234"/>
      <c r="F5824" s="234"/>
      <c r="G5824" s="193"/>
    </row>
    <row r="5825" spans="4:7" ht="14.4" x14ac:dyDescent="0.3">
      <c r="D5825" s="193"/>
      <c r="E5825" s="234"/>
      <c r="F5825" s="234"/>
      <c r="G5825" s="193"/>
    </row>
    <row r="5826" spans="4:7" ht="14.4" x14ac:dyDescent="0.3">
      <c r="D5826" s="193"/>
      <c r="E5826" s="234"/>
      <c r="F5826" s="234"/>
      <c r="G5826" s="193"/>
    </row>
    <row r="5827" spans="4:7" ht="14.4" x14ac:dyDescent="0.3">
      <c r="D5827" s="193"/>
      <c r="E5827" s="234"/>
      <c r="F5827" s="234"/>
      <c r="G5827" s="193"/>
    </row>
    <row r="5828" spans="4:7" ht="14.4" x14ac:dyDescent="0.3">
      <c r="D5828" s="193"/>
      <c r="E5828" s="234"/>
      <c r="F5828" s="234"/>
      <c r="G5828" s="193"/>
    </row>
    <row r="5829" spans="4:7" ht="14.4" x14ac:dyDescent="0.3">
      <c r="D5829" s="193"/>
      <c r="E5829" s="234"/>
      <c r="F5829" s="234"/>
      <c r="G5829" s="193"/>
    </row>
    <row r="5830" spans="4:7" ht="14.4" x14ac:dyDescent="0.3">
      <c r="D5830" s="193"/>
      <c r="E5830" s="234"/>
      <c r="F5830" s="234"/>
      <c r="G5830" s="193"/>
    </row>
    <row r="5831" spans="4:7" ht="14.4" x14ac:dyDescent="0.3">
      <c r="D5831" s="193"/>
      <c r="E5831" s="234"/>
      <c r="F5831" s="234"/>
      <c r="G5831" s="193"/>
    </row>
    <row r="5832" spans="4:7" ht="14.4" x14ac:dyDescent="0.3">
      <c r="D5832" s="193"/>
      <c r="E5832" s="234"/>
      <c r="F5832" s="234"/>
      <c r="G5832" s="193"/>
    </row>
    <row r="5833" spans="4:7" ht="14.4" x14ac:dyDescent="0.3">
      <c r="D5833" s="193"/>
      <c r="E5833" s="234"/>
      <c r="F5833" s="234"/>
      <c r="G5833" s="193"/>
    </row>
    <row r="5834" spans="4:7" ht="14.4" x14ac:dyDescent="0.3">
      <c r="D5834" s="193"/>
      <c r="E5834" s="234"/>
      <c r="F5834" s="234"/>
      <c r="G5834" s="193"/>
    </row>
    <row r="5835" spans="4:7" ht="14.4" x14ac:dyDescent="0.3">
      <c r="D5835" s="193"/>
      <c r="E5835" s="234"/>
      <c r="F5835" s="234"/>
      <c r="G5835" s="193"/>
    </row>
    <row r="5836" spans="4:7" ht="14.4" x14ac:dyDescent="0.3">
      <c r="D5836" s="193"/>
      <c r="E5836" s="234"/>
      <c r="F5836" s="234"/>
      <c r="G5836" s="193"/>
    </row>
    <row r="5837" spans="4:7" ht="14.4" x14ac:dyDescent="0.3">
      <c r="D5837" s="193"/>
      <c r="E5837" s="234"/>
      <c r="F5837" s="234"/>
      <c r="G5837" s="193"/>
    </row>
    <row r="5838" spans="4:7" ht="14.4" x14ac:dyDescent="0.3">
      <c r="D5838" s="193"/>
      <c r="E5838" s="234"/>
      <c r="F5838" s="234"/>
      <c r="G5838" s="193"/>
    </row>
    <row r="5839" spans="4:7" ht="14.4" x14ac:dyDescent="0.3">
      <c r="D5839" s="193"/>
      <c r="E5839" s="234"/>
      <c r="F5839" s="234"/>
      <c r="G5839" s="193"/>
    </row>
    <row r="5840" spans="4:7" ht="14.4" x14ac:dyDescent="0.3">
      <c r="D5840" s="193"/>
      <c r="E5840" s="234"/>
      <c r="F5840" s="234"/>
      <c r="G5840" s="193"/>
    </row>
    <row r="5841" spans="4:7" ht="14.4" x14ac:dyDescent="0.3">
      <c r="D5841" s="193"/>
      <c r="E5841" s="234"/>
      <c r="F5841" s="234"/>
      <c r="G5841" s="193"/>
    </row>
    <row r="5842" spans="4:7" ht="14.4" x14ac:dyDescent="0.3">
      <c r="D5842" s="193"/>
      <c r="E5842" s="234"/>
      <c r="F5842" s="234"/>
      <c r="G5842" s="193"/>
    </row>
    <row r="5843" spans="4:7" ht="14.4" x14ac:dyDescent="0.3">
      <c r="D5843" s="193"/>
      <c r="E5843" s="234"/>
      <c r="F5843" s="234"/>
      <c r="G5843" s="193"/>
    </row>
    <row r="5844" spans="4:7" ht="14.4" x14ac:dyDescent="0.3">
      <c r="D5844" s="193"/>
      <c r="E5844" s="234"/>
      <c r="F5844" s="234"/>
      <c r="G5844" s="193"/>
    </row>
    <row r="5845" spans="4:7" ht="14.4" x14ac:dyDescent="0.3">
      <c r="D5845" s="193"/>
      <c r="E5845" s="234"/>
      <c r="F5845" s="234"/>
      <c r="G5845" s="193"/>
    </row>
    <row r="5846" spans="4:7" ht="14.4" x14ac:dyDescent="0.3">
      <c r="D5846" s="193"/>
      <c r="E5846" s="234"/>
      <c r="F5846" s="234"/>
      <c r="G5846" s="193"/>
    </row>
    <row r="5847" spans="4:7" ht="14.4" x14ac:dyDescent="0.3">
      <c r="D5847" s="193"/>
      <c r="E5847" s="234"/>
      <c r="F5847" s="234"/>
      <c r="G5847" s="193"/>
    </row>
    <row r="5848" spans="4:7" ht="14.4" x14ac:dyDescent="0.3">
      <c r="D5848" s="193"/>
      <c r="E5848" s="234"/>
      <c r="F5848" s="234"/>
      <c r="G5848" s="193"/>
    </row>
    <row r="5849" spans="4:7" ht="14.4" x14ac:dyDescent="0.3">
      <c r="D5849" s="193"/>
      <c r="E5849" s="234"/>
      <c r="F5849" s="234"/>
      <c r="G5849" s="193"/>
    </row>
    <row r="5850" spans="4:7" ht="14.4" x14ac:dyDescent="0.3">
      <c r="D5850" s="193"/>
      <c r="E5850" s="234"/>
      <c r="F5850" s="234"/>
      <c r="G5850" s="193"/>
    </row>
    <row r="5851" spans="4:7" ht="14.4" x14ac:dyDescent="0.3">
      <c r="D5851" s="193"/>
      <c r="E5851" s="234"/>
      <c r="F5851" s="234"/>
      <c r="G5851" s="193"/>
    </row>
    <row r="5852" spans="4:7" ht="14.4" x14ac:dyDescent="0.3">
      <c r="D5852" s="193"/>
      <c r="E5852" s="234"/>
      <c r="F5852" s="234"/>
      <c r="G5852" s="193"/>
    </row>
    <row r="5853" spans="4:7" ht="14.4" x14ac:dyDescent="0.3">
      <c r="D5853" s="193"/>
      <c r="E5853" s="234"/>
      <c r="F5853" s="234"/>
      <c r="G5853" s="193"/>
    </row>
    <row r="5854" spans="4:7" ht="14.4" x14ac:dyDescent="0.3">
      <c r="D5854" s="193"/>
      <c r="E5854" s="234"/>
      <c r="F5854" s="234"/>
      <c r="G5854" s="193"/>
    </row>
    <row r="5855" spans="4:7" ht="14.4" x14ac:dyDescent="0.3">
      <c r="D5855" s="193"/>
      <c r="E5855" s="234"/>
      <c r="F5855" s="234"/>
      <c r="G5855" s="193"/>
    </row>
    <row r="5856" spans="4:7" ht="14.4" x14ac:dyDescent="0.3">
      <c r="D5856" s="193"/>
      <c r="E5856" s="234"/>
      <c r="F5856" s="234"/>
      <c r="G5856" s="193"/>
    </row>
    <row r="5857" spans="4:7" ht="14.4" x14ac:dyDescent="0.3">
      <c r="D5857" s="193"/>
      <c r="E5857" s="234"/>
      <c r="F5857" s="234"/>
      <c r="G5857" s="193"/>
    </row>
    <row r="5858" spans="4:7" ht="14.4" x14ac:dyDescent="0.3">
      <c r="D5858" s="193"/>
      <c r="E5858" s="234"/>
      <c r="F5858" s="234"/>
      <c r="G5858" s="193"/>
    </row>
    <row r="5859" spans="4:7" ht="14.4" x14ac:dyDescent="0.3">
      <c r="D5859" s="193"/>
      <c r="E5859" s="234"/>
      <c r="F5859" s="234"/>
      <c r="G5859" s="193"/>
    </row>
    <row r="5860" spans="4:7" ht="14.4" x14ac:dyDescent="0.3">
      <c r="D5860" s="193"/>
      <c r="E5860" s="234"/>
      <c r="F5860" s="234"/>
      <c r="G5860" s="193"/>
    </row>
    <row r="5861" spans="4:7" ht="14.4" x14ac:dyDescent="0.3">
      <c r="D5861" s="193"/>
      <c r="E5861" s="234"/>
      <c r="F5861" s="234"/>
      <c r="G5861" s="193"/>
    </row>
    <row r="5862" spans="4:7" ht="14.4" x14ac:dyDescent="0.3">
      <c r="D5862" s="193"/>
      <c r="E5862" s="234"/>
      <c r="F5862" s="234"/>
      <c r="G5862" s="193"/>
    </row>
    <row r="5863" spans="4:7" ht="14.4" x14ac:dyDescent="0.3">
      <c r="D5863" s="193"/>
      <c r="E5863" s="234"/>
      <c r="F5863" s="234"/>
      <c r="G5863" s="193"/>
    </row>
    <row r="5864" spans="4:7" ht="14.4" x14ac:dyDescent="0.3">
      <c r="D5864" s="193"/>
      <c r="E5864" s="234"/>
      <c r="F5864" s="234"/>
      <c r="G5864" s="193"/>
    </row>
    <row r="5865" spans="4:7" ht="14.4" x14ac:dyDescent="0.3">
      <c r="D5865" s="193"/>
      <c r="E5865" s="234"/>
      <c r="F5865" s="234"/>
      <c r="G5865" s="193"/>
    </row>
    <row r="5866" spans="4:7" ht="14.4" x14ac:dyDescent="0.3">
      <c r="D5866" s="193"/>
      <c r="E5866" s="234"/>
      <c r="F5866" s="234"/>
      <c r="G5866" s="193"/>
    </row>
    <row r="5867" spans="4:7" ht="14.4" x14ac:dyDescent="0.3">
      <c r="D5867" s="193"/>
      <c r="E5867" s="234"/>
      <c r="F5867" s="234"/>
      <c r="G5867" s="193"/>
    </row>
    <row r="5868" spans="4:7" ht="14.4" x14ac:dyDescent="0.3">
      <c r="D5868" s="193"/>
      <c r="E5868" s="234"/>
      <c r="F5868" s="234"/>
      <c r="G5868" s="193"/>
    </row>
    <row r="5869" spans="4:7" ht="14.4" x14ac:dyDescent="0.3">
      <c r="D5869" s="193"/>
      <c r="E5869" s="234"/>
      <c r="F5869" s="234"/>
      <c r="G5869" s="193"/>
    </row>
    <row r="5870" spans="4:7" ht="14.4" x14ac:dyDescent="0.3">
      <c r="D5870" s="193"/>
      <c r="E5870" s="234"/>
      <c r="F5870" s="234"/>
      <c r="G5870" s="193"/>
    </row>
    <row r="5871" spans="4:7" ht="14.4" x14ac:dyDescent="0.3">
      <c r="D5871" s="193"/>
      <c r="E5871" s="234"/>
      <c r="F5871" s="234"/>
      <c r="G5871" s="193"/>
    </row>
    <row r="5872" spans="4:7" ht="14.4" x14ac:dyDescent="0.3">
      <c r="D5872" s="193"/>
      <c r="E5872" s="234"/>
      <c r="F5872" s="234"/>
      <c r="G5872" s="193"/>
    </row>
    <row r="5873" spans="4:7" ht="14.4" x14ac:dyDescent="0.3">
      <c r="D5873" s="193"/>
      <c r="E5873" s="234"/>
      <c r="F5873" s="234"/>
      <c r="G5873" s="193"/>
    </row>
    <row r="5874" spans="4:7" ht="14.4" x14ac:dyDescent="0.3">
      <c r="D5874" s="193"/>
      <c r="E5874" s="234"/>
      <c r="F5874" s="234"/>
      <c r="G5874" s="193"/>
    </row>
    <row r="5875" spans="4:7" ht="14.4" x14ac:dyDescent="0.3">
      <c r="D5875" s="193"/>
      <c r="E5875" s="234"/>
      <c r="F5875" s="234"/>
      <c r="G5875" s="193"/>
    </row>
    <row r="5876" spans="4:7" ht="14.4" x14ac:dyDescent="0.3">
      <c r="D5876" s="193"/>
      <c r="E5876" s="234"/>
      <c r="F5876" s="234"/>
      <c r="G5876" s="193"/>
    </row>
    <row r="5877" spans="4:7" ht="14.4" x14ac:dyDescent="0.3">
      <c r="D5877" s="193"/>
      <c r="E5877" s="234"/>
      <c r="F5877" s="234"/>
      <c r="G5877" s="193"/>
    </row>
    <row r="5878" spans="4:7" ht="14.4" x14ac:dyDescent="0.3">
      <c r="D5878" s="193"/>
      <c r="E5878" s="234"/>
      <c r="F5878" s="234"/>
      <c r="G5878" s="193"/>
    </row>
    <row r="5879" spans="4:7" ht="14.4" x14ac:dyDescent="0.3">
      <c r="D5879" s="193"/>
      <c r="E5879" s="234"/>
      <c r="F5879" s="234"/>
      <c r="G5879" s="193"/>
    </row>
    <row r="5880" spans="4:7" ht="14.4" x14ac:dyDescent="0.3">
      <c r="D5880" s="193"/>
      <c r="E5880" s="234"/>
      <c r="F5880" s="234"/>
      <c r="G5880" s="193"/>
    </row>
    <row r="5881" spans="4:7" ht="14.4" x14ac:dyDescent="0.3">
      <c r="D5881" s="193"/>
      <c r="E5881" s="234"/>
      <c r="F5881" s="234"/>
      <c r="G5881" s="193"/>
    </row>
    <row r="5882" spans="4:7" ht="14.4" x14ac:dyDescent="0.3">
      <c r="D5882" s="193"/>
      <c r="E5882" s="234"/>
      <c r="F5882" s="234"/>
      <c r="G5882" s="193"/>
    </row>
    <row r="5883" spans="4:7" ht="14.4" x14ac:dyDescent="0.3">
      <c r="D5883" s="193"/>
      <c r="E5883" s="234"/>
      <c r="F5883" s="234"/>
      <c r="G5883" s="193"/>
    </row>
    <row r="5884" spans="4:7" ht="14.4" x14ac:dyDescent="0.3">
      <c r="D5884" s="193"/>
      <c r="E5884" s="234"/>
      <c r="F5884" s="234"/>
      <c r="G5884" s="193"/>
    </row>
    <row r="5885" spans="4:7" ht="14.4" x14ac:dyDescent="0.3">
      <c r="D5885" s="193"/>
      <c r="E5885" s="234"/>
      <c r="F5885" s="234"/>
      <c r="G5885" s="193"/>
    </row>
    <row r="5886" spans="4:7" ht="14.4" x14ac:dyDescent="0.3">
      <c r="D5886" s="193"/>
      <c r="E5886" s="234"/>
      <c r="F5886" s="234"/>
      <c r="G5886" s="193"/>
    </row>
    <row r="5887" spans="4:7" ht="14.4" x14ac:dyDescent="0.3">
      <c r="D5887" s="193"/>
      <c r="E5887" s="234"/>
      <c r="F5887" s="234"/>
      <c r="G5887" s="193"/>
    </row>
    <row r="5888" spans="4:7" ht="14.4" x14ac:dyDescent="0.3">
      <c r="D5888" s="193"/>
      <c r="E5888" s="234"/>
      <c r="F5888" s="234"/>
      <c r="G5888" s="193"/>
    </row>
    <row r="5889" spans="4:7" ht="14.4" x14ac:dyDescent="0.3">
      <c r="D5889" s="193"/>
      <c r="E5889" s="234"/>
      <c r="F5889" s="234"/>
      <c r="G5889" s="193"/>
    </row>
    <row r="5890" spans="4:7" ht="14.4" x14ac:dyDescent="0.3">
      <c r="D5890" s="193"/>
      <c r="E5890" s="234"/>
      <c r="F5890" s="234"/>
      <c r="G5890" s="193"/>
    </row>
    <row r="5891" spans="4:7" ht="14.4" x14ac:dyDescent="0.3">
      <c r="D5891" s="193"/>
      <c r="E5891" s="234"/>
      <c r="F5891" s="234"/>
      <c r="G5891" s="193"/>
    </row>
    <row r="5892" spans="4:7" ht="14.4" x14ac:dyDescent="0.3">
      <c r="D5892" s="193"/>
      <c r="E5892" s="234"/>
      <c r="F5892" s="234"/>
      <c r="G5892" s="193"/>
    </row>
    <row r="5893" spans="4:7" ht="14.4" x14ac:dyDescent="0.3">
      <c r="D5893" s="193"/>
      <c r="E5893" s="234"/>
      <c r="F5893" s="234"/>
      <c r="G5893" s="193"/>
    </row>
    <row r="5894" spans="4:7" ht="14.4" x14ac:dyDescent="0.3">
      <c r="D5894" s="193"/>
      <c r="E5894" s="234"/>
      <c r="F5894" s="234"/>
      <c r="G5894" s="193"/>
    </row>
    <row r="5895" spans="4:7" ht="14.4" x14ac:dyDescent="0.3">
      <c r="D5895" s="193"/>
      <c r="E5895" s="234"/>
      <c r="F5895" s="234"/>
      <c r="G5895" s="193"/>
    </row>
    <row r="5896" spans="4:7" ht="14.4" x14ac:dyDescent="0.3">
      <c r="D5896" s="193"/>
      <c r="E5896" s="234"/>
      <c r="F5896" s="234"/>
      <c r="G5896" s="193"/>
    </row>
    <row r="5897" spans="4:7" ht="14.4" x14ac:dyDescent="0.3">
      <c r="D5897" s="193"/>
      <c r="E5897" s="234"/>
      <c r="F5897" s="234"/>
      <c r="G5897" s="193"/>
    </row>
    <row r="5898" spans="4:7" ht="14.4" x14ac:dyDescent="0.3">
      <c r="D5898" s="193"/>
      <c r="E5898" s="234"/>
      <c r="F5898" s="234"/>
      <c r="G5898" s="193"/>
    </row>
    <row r="5899" spans="4:7" ht="14.4" x14ac:dyDescent="0.3">
      <c r="D5899" s="193"/>
      <c r="E5899" s="234"/>
      <c r="F5899" s="234"/>
      <c r="G5899" s="193"/>
    </row>
    <row r="5900" spans="4:7" ht="14.4" x14ac:dyDescent="0.3">
      <c r="D5900" s="193"/>
      <c r="E5900" s="234"/>
      <c r="F5900" s="234"/>
      <c r="G5900" s="193"/>
    </row>
    <row r="5901" spans="4:7" ht="14.4" x14ac:dyDescent="0.3">
      <c r="D5901" s="193"/>
      <c r="E5901" s="234"/>
      <c r="F5901" s="234"/>
      <c r="G5901" s="193"/>
    </row>
    <row r="5902" spans="4:7" ht="14.4" x14ac:dyDescent="0.3">
      <c r="D5902" s="193"/>
      <c r="E5902" s="234"/>
      <c r="F5902" s="234"/>
      <c r="G5902" s="193"/>
    </row>
    <row r="5903" spans="4:7" ht="14.4" x14ac:dyDescent="0.3">
      <c r="D5903" s="193"/>
      <c r="E5903" s="234"/>
      <c r="F5903" s="234"/>
      <c r="G5903" s="193"/>
    </row>
    <row r="5904" spans="4:7" ht="14.4" x14ac:dyDescent="0.3">
      <c r="D5904" s="193"/>
      <c r="E5904" s="234"/>
      <c r="F5904" s="234"/>
      <c r="G5904" s="193"/>
    </row>
    <row r="5905" spans="4:7" ht="14.4" x14ac:dyDescent="0.3">
      <c r="D5905" s="193"/>
      <c r="E5905" s="234"/>
      <c r="F5905" s="234"/>
      <c r="G5905" s="193"/>
    </row>
    <row r="5906" spans="4:7" ht="14.4" x14ac:dyDescent="0.3">
      <c r="D5906" s="193"/>
      <c r="E5906" s="234"/>
      <c r="F5906" s="234"/>
      <c r="G5906" s="193"/>
    </row>
    <row r="5907" spans="4:7" ht="14.4" x14ac:dyDescent="0.3">
      <c r="D5907" s="193"/>
      <c r="E5907" s="234"/>
      <c r="F5907" s="234"/>
      <c r="G5907" s="193"/>
    </row>
    <row r="5908" spans="4:7" ht="14.4" x14ac:dyDescent="0.3">
      <c r="D5908" s="193"/>
      <c r="E5908" s="234"/>
      <c r="F5908" s="234"/>
      <c r="G5908" s="193"/>
    </row>
    <row r="5909" spans="4:7" ht="14.4" x14ac:dyDescent="0.3">
      <c r="D5909" s="193"/>
      <c r="E5909" s="234"/>
      <c r="F5909" s="234"/>
      <c r="G5909" s="193"/>
    </row>
    <row r="5910" spans="4:7" ht="14.4" x14ac:dyDescent="0.3">
      <c r="D5910" s="193"/>
      <c r="E5910" s="234"/>
      <c r="F5910" s="234"/>
      <c r="G5910" s="193"/>
    </row>
    <row r="5911" spans="4:7" ht="14.4" x14ac:dyDescent="0.3">
      <c r="D5911" s="193"/>
      <c r="E5911" s="234"/>
      <c r="F5911" s="234"/>
      <c r="G5911" s="193"/>
    </row>
    <row r="5912" spans="4:7" ht="14.4" x14ac:dyDescent="0.3">
      <c r="D5912" s="193"/>
      <c r="E5912" s="234"/>
      <c r="F5912" s="234"/>
      <c r="G5912" s="193"/>
    </row>
    <row r="5913" spans="4:7" ht="14.4" x14ac:dyDescent="0.3">
      <c r="D5913" s="193"/>
      <c r="E5913" s="234"/>
      <c r="F5913" s="234"/>
      <c r="G5913" s="193"/>
    </row>
    <row r="5914" spans="4:7" ht="14.4" x14ac:dyDescent="0.3">
      <c r="D5914" s="193"/>
      <c r="E5914" s="234"/>
      <c r="F5914" s="234"/>
      <c r="G5914" s="193"/>
    </row>
    <row r="5915" spans="4:7" ht="14.4" x14ac:dyDescent="0.3">
      <c r="D5915" s="193"/>
      <c r="E5915" s="234"/>
      <c r="F5915" s="234"/>
      <c r="G5915" s="193"/>
    </row>
    <row r="5916" spans="4:7" ht="14.4" x14ac:dyDescent="0.3">
      <c r="D5916" s="193"/>
      <c r="E5916" s="234"/>
      <c r="F5916" s="234"/>
      <c r="G5916" s="193"/>
    </row>
    <row r="5917" spans="4:7" ht="14.4" x14ac:dyDescent="0.3">
      <c r="D5917" s="193"/>
      <c r="E5917" s="234"/>
      <c r="F5917" s="234"/>
      <c r="G5917" s="193"/>
    </row>
    <row r="5918" spans="4:7" ht="14.4" x14ac:dyDescent="0.3">
      <c r="D5918" s="193"/>
      <c r="E5918" s="234"/>
      <c r="F5918" s="234"/>
      <c r="G5918" s="193"/>
    </row>
    <row r="5919" spans="4:7" ht="14.4" x14ac:dyDescent="0.3">
      <c r="D5919" s="193"/>
      <c r="E5919" s="234"/>
      <c r="F5919" s="234"/>
      <c r="G5919" s="193"/>
    </row>
    <row r="5920" spans="4:7" ht="14.4" x14ac:dyDescent="0.3">
      <c r="D5920" s="193"/>
      <c r="E5920" s="234"/>
      <c r="F5920" s="234"/>
      <c r="G5920" s="193"/>
    </row>
    <row r="5921" spans="4:7" ht="14.4" x14ac:dyDescent="0.3">
      <c r="D5921" s="193"/>
      <c r="E5921" s="234"/>
      <c r="F5921" s="234"/>
      <c r="G5921" s="193"/>
    </row>
    <row r="5922" spans="4:7" ht="14.4" x14ac:dyDescent="0.3">
      <c r="D5922" s="193"/>
      <c r="E5922" s="234"/>
      <c r="F5922" s="234"/>
      <c r="G5922" s="193"/>
    </row>
    <row r="5923" spans="4:7" ht="14.4" x14ac:dyDescent="0.3">
      <c r="D5923" s="193"/>
      <c r="E5923" s="234"/>
      <c r="F5923" s="234"/>
      <c r="G5923" s="193"/>
    </row>
    <row r="5924" spans="4:7" ht="14.4" x14ac:dyDescent="0.3">
      <c r="D5924" s="193"/>
      <c r="E5924" s="234"/>
      <c r="F5924" s="234"/>
      <c r="G5924" s="193"/>
    </row>
    <row r="5925" spans="4:7" ht="14.4" x14ac:dyDescent="0.3">
      <c r="D5925" s="193"/>
      <c r="E5925" s="234"/>
      <c r="F5925" s="234"/>
      <c r="G5925" s="193"/>
    </row>
    <row r="5926" spans="4:7" ht="14.4" x14ac:dyDescent="0.3">
      <c r="D5926" s="193"/>
      <c r="E5926" s="234"/>
      <c r="F5926" s="234"/>
      <c r="G5926" s="193"/>
    </row>
    <row r="5927" spans="4:7" ht="14.4" x14ac:dyDescent="0.3">
      <c r="D5927" s="193"/>
      <c r="E5927" s="234"/>
      <c r="F5927" s="234"/>
      <c r="G5927" s="193"/>
    </row>
    <row r="5928" spans="4:7" ht="14.4" x14ac:dyDescent="0.3">
      <c r="D5928" s="193"/>
      <c r="E5928" s="234"/>
      <c r="F5928" s="234"/>
      <c r="G5928" s="193"/>
    </row>
    <row r="5929" spans="4:7" ht="14.4" x14ac:dyDescent="0.3">
      <c r="D5929" s="193"/>
      <c r="E5929" s="234"/>
      <c r="F5929" s="234"/>
      <c r="G5929" s="193"/>
    </row>
    <row r="5930" spans="4:7" ht="14.4" x14ac:dyDescent="0.3">
      <c r="D5930" s="193"/>
      <c r="E5930" s="234"/>
      <c r="F5930" s="234"/>
      <c r="G5930" s="193"/>
    </row>
    <row r="5931" spans="4:7" ht="14.4" x14ac:dyDescent="0.3">
      <c r="D5931" s="193"/>
      <c r="E5931" s="234"/>
      <c r="F5931" s="234"/>
      <c r="G5931" s="193"/>
    </row>
    <row r="5932" spans="4:7" ht="14.4" x14ac:dyDescent="0.3">
      <c r="D5932" s="193"/>
      <c r="E5932" s="234"/>
      <c r="F5932" s="234"/>
      <c r="G5932" s="193"/>
    </row>
    <row r="5933" spans="4:7" ht="14.4" x14ac:dyDescent="0.3">
      <c r="D5933" s="193"/>
      <c r="E5933" s="234"/>
      <c r="F5933" s="234"/>
      <c r="G5933" s="193"/>
    </row>
    <row r="5934" spans="4:7" ht="14.4" x14ac:dyDescent="0.3">
      <c r="D5934" s="193"/>
      <c r="E5934" s="234"/>
      <c r="F5934" s="234"/>
      <c r="G5934" s="193"/>
    </row>
    <row r="5935" spans="4:7" ht="14.4" x14ac:dyDescent="0.3">
      <c r="D5935" s="193"/>
      <c r="E5935" s="234"/>
      <c r="F5935" s="234"/>
      <c r="G5935" s="193"/>
    </row>
    <row r="5936" spans="4:7" ht="14.4" x14ac:dyDescent="0.3">
      <c r="D5936" s="193"/>
      <c r="E5936" s="234"/>
      <c r="F5936" s="234"/>
      <c r="G5936" s="193"/>
    </row>
    <row r="5937" spans="4:7" ht="14.4" x14ac:dyDescent="0.3">
      <c r="D5937" s="193"/>
      <c r="E5937" s="234"/>
      <c r="F5937" s="234"/>
      <c r="G5937" s="193"/>
    </row>
    <row r="5938" spans="4:7" ht="14.4" x14ac:dyDescent="0.3">
      <c r="D5938" s="193"/>
      <c r="E5938" s="234"/>
      <c r="F5938" s="234"/>
      <c r="G5938" s="193"/>
    </row>
    <row r="5939" spans="4:7" ht="14.4" x14ac:dyDescent="0.3">
      <c r="D5939" s="193"/>
      <c r="E5939" s="234"/>
      <c r="F5939" s="234"/>
      <c r="G5939" s="193"/>
    </row>
    <row r="5940" spans="4:7" ht="14.4" x14ac:dyDescent="0.3">
      <c r="D5940" s="193"/>
      <c r="E5940" s="234"/>
      <c r="F5940" s="234"/>
      <c r="G5940" s="193"/>
    </row>
    <row r="5941" spans="4:7" ht="14.4" x14ac:dyDescent="0.3">
      <c r="D5941" s="193"/>
      <c r="E5941" s="234"/>
      <c r="F5941" s="234"/>
      <c r="G5941" s="193"/>
    </row>
    <row r="5942" spans="4:7" ht="14.4" x14ac:dyDescent="0.3">
      <c r="D5942" s="193"/>
      <c r="E5942" s="234"/>
      <c r="F5942" s="234"/>
      <c r="G5942" s="193"/>
    </row>
    <row r="5943" spans="4:7" ht="14.4" x14ac:dyDescent="0.3">
      <c r="D5943" s="193"/>
      <c r="E5943" s="234"/>
      <c r="F5943" s="234"/>
      <c r="G5943" s="193"/>
    </row>
    <row r="5944" spans="4:7" ht="14.4" x14ac:dyDescent="0.3">
      <c r="D5944" s="193"/>
      <c r="E5944" s="234"/>
      <c r="F5944" s="234"/>
      <c r="G5944" s="193"/>
    </row>
    <row r="5945" spans="4:7" ht="14.4" x14ac:dyDescent="0.3">
      <c r="D5945" s="193"/>
      <c r="E5945" s="234"/>
      <c r="F5945" s="234"/>
      <c r="G5945" s="193"/>
    </row>
    <row r="5946" spans="4:7" ht="14.4" x14ac:dyDescent="0.3">
      <c r="D5946" s="193"/>
      <c r="E5946" s="234"/>
      <c r="F5946" s="234"/>
      <c r="G5946" s="193"/>
    </row>
    <row r="5947" spans="4:7" ht="14.4" x14ac:dyDescent="0.3">
      <c r="D5947" s="193"/>
      <c r="E5947" s="234"/>
      <c r="F5947" s="234"/>
      <c r="G5947" s="193"/>
    </row>
    <row r="5948" spans="4:7" ht="14.4" x14ac:dyDescent="0.3">
      <c r="D5948" s="193"/>
      <c r="E5948" s="234"/>
      <c r="F5948" s="234"/>
      <c r="G5948" s="193"/>
    </row>
    <row r="5949" spans="4:7" ht="14.4" x14ac:dyDescent="0.3">
      <c r="D5949" s="193"/>
      <c r="E5949" s="234"/>
      <c r="F5949" s="234"/>
      <c r="G5949" s="193"/>
    </row>
    <row r="5950" spans="4:7" ht="14.4" x14ac:dyDescent="0.3">
      <c r="D5950" s="193"/>
      <c r="E5950" s="234"/>
      <c r="F5950" s="234"/>
      <c r="G5950" s="193"/>
    </row>
    <row r="5951" spans="4:7" ht="14.4" x14ac:dyDescent="0.3">
      <c r="D5951" s="193"/>
      <c r="E5951" s="234"/>
      <c r="F5951" s="234"/>
      <c r="G5951" s="193"/>
    </row>
    <row r="5952" spans="4:7" ht="14.4" x14ac:dyDescent="0.3">
      <c r="D5952" s="193"/>
      <c r="E5952" s="234"/>
      <c r="F5952" s="234"/>
      <c r="G5952" s="193"/>
    </row>
    <row r="5953" spans="4:7" ht="14.4" x14ac:dyDescent="0.3">
      <c r="D5953" s="193"/>
      <c r="E5953" s="234"/>
      <c r="F5953" s="234"/>
      <c r="G5953" s="193"/>
    </row>
    <row r="5954" spans="4:7" ht="14.4" x14ac:dyDescent="0.3">
      <c r="D5954" s="193"/>
      <c r="E5954" s="234"/>
      <c r="F5954" s="234"/>
      <c r="G5954" s="193"/>
    </row>
    <row r="5955" spans="4:7" ht="14.4" x14ac:dyDescent="0.3">
      <c r="D5955" s="193"/>
      <c r="E5955" s="234"/>
      <c r="F5955" s="234"/>
      <c r="G5955" s="193"/>
    </row>
    <row r="5956" spans="4:7" ht="14.4" x14ac:dyDescent="0.3">
      <c r="D5956" s="193"/>
      <c r="E5956" s="234"/>
      <c r="F5956" s="234"/>
      <c r="G5956" s="193"/>
    </row>
    <row r="5957" spans="4:7" ht="14.4" x14ac:dyDescent="0.3">
      <c r="D5957" s="193"/>
      <c r="E5957" s="234"/>
      <c r="F5957" s="234"/>
      <c r="G5957" s="193"/>
    </row>
    <row r="5958" spans="4:7" ht="14.4" x14ac:dyDescent="0.3">
      <c r="D5958" s="193"/>
      <c r="E5958" s="234"/>
      <c r="F5958" s="234"/>
      <c r="G5958" s="193"/>
    </row>
    <row r="5959" spans="4:7" ht="14.4" x14ac:dyDescent="0.3">
      <c r="D5959" s="193"/>
      <c r="E5959" s="234"/>
      <c r="F5959" s="234"/>
      <c r="G5959" s="193"/>
    </row>
    <row r="5960" spans="4:7" ht="14.4" x14ac:dyDescent="0.3">
      <c r="D5960" s="193"/>
      <c r="E5960" s="234"/>
      <c r="F5960" s="234"/>
      <c r="G5960" s="193"/>
    </row>
    <row r="5961" spans="4:7" ht="14.4" x14ac:dyDescent="0.3">
      <c r="D5961" s="193"/>
      <c r="E5961" s="234"/>
      <c r="F5961" s="234"/>
      <c r="G5961" s="193"/>
    </row>
    <row r="5962" spans="4:7" ht="14.4" x14ac:dyDescent="0.3">
      <c r="D5962" s="193"/>
      <c r="E5962" s="234"/>
      <c r="F5962" s="234"/>
      <c r="G5962" s="193"/>
    </row>
    <row r="5963" spans="4:7" ht="14.4" x14ac:dyDescent="0.3">
      <c r="D5963" s="193"/>
      <c r="E5963" s="234"/>
      <c r="F5963" s="234"/>
      <c r="G5963" s="193"/>
    </row>
    <row r="5964" spans="4:7" ht="14.4" x14ac:dyDescent="0.3">
      <c r="D5964" s="193"/>
      <c r="E5964" s="234"/>
      <c r="F5964" s="234"/>
      <c r="G5964" s="193"/>
    </row>
    <row r="5965" spans="4:7" ht="14.4" x14ac:dyDescent="0.3">
      <c r="D5965" s="193"/>
      <c r="E5965" s="234"/>
      <c r="F5965" s="234"/>
      <c r="G5965" s="193"/>
    </row>
    <row r="5966" spans="4:7" ht="14.4" x14ac:dyDescent="0.3">
      <c r="D5966" s="193"/>
      <c r="E5966" s="234"/>
      <c r="F5966" s="234"/>
      <c r="G5966" s="193"/>
    </row>
    <row r="5967" spans="4:7" ht="14.4" x14ac:dyDescent="0.3">
      <c r="D5967" s="193"/>
      <c r="E5967" s="234"/>
      <c r="F5967" s="234"/>
      <c r="G5967" s="193"/>
    </row>
    <row r="5968" spans="4:7" ht="14.4" x14ac:dyDescent="0.3">
      <c r="D5968" s="193"/>
      <c r="E5968" s="234"/>
      <c r="F5968" s="234"/>
      <c r="G5968" s="193"/>
    </row>
    <row r="5969" spans="4:7" ht="14.4" x14ac:dyDescent="0.3">
      <c r="D5969" s="193"/>
      <c r="E5969" s="234"/>
      <c r="F5969" s="234"/>
      <c r="G5969" s="193"/>
    </row>
    <row r="5970" spans="4:7" ht="14.4" x14ac:dyDescent="0.3">
      <c r="D5970" s="193"/>
      <c r="E5970" s="234"/>
      <c r="F5970" s="234"/>
      <c r="G5970" s="193"/>
    </row>
    <row r="5971" spans="4:7" ht="14.4" x14ac:dyDescent="0.3">
      <c r="D5971" s="193"/>
      <c r="E5971" s="234"/>
      <c r="F5971" s="234"/>
      <c r="G5971" s="193"/>
    </row>
    <row r="5972" spans="4:7" ht="14.4" x14ac:dyDescent="0.3">
      <c r="D5972" s="193"/>
      <c r="E5972" s="234"/>
      <c r="F5972" s="234"/>
      <c r="G5972" s="193"/>
    </row>
    <row r="5973" spans="4:7" ht="14.4" x14ac:dyDescent="0.3">
      <c r="D5973" s="193"/>
      <c r="E5973" s="234"/>
      <c r="F5973" s="234"/>
      <c r="G5973" s="193"/>
    </row>
    <row r="5974" spans="4:7" ht="14.4" x14ac:dyDescent="0.3">
      <c r="D5974" s="193"/>
      <c r="E5974" s="234"/>
      <c r="F5974" s="234"/>
      <c r="G5974" s="193"/>
    </row>
    <row r="5975" spans="4:7" ht="14.4" x14ac:dyDescent="0.3">
      <c r="D5975" s="193"/>
      <c r="E5975" s="234"/>
      <c r="F5975" s="234"/>
      <c r="G5975" s="193"/>
    </row>
    <row r="5976" spans="4:7" ht="14.4" x14ac:dyDescent="0.3">
      <c r="D5976" s="193"/>
      <c r="E5976" s="234"/>
      <c r="F5976" s="234"/>
      <c r="G5976" s="193"/>
    </row>
    <row r="5977" spans="4:7" ht="14.4" x14ac:dyDescent="0.3">
      <c r="D5977" s="193"/>
      <c r="E5977" s="234"/>
      <c r="F5977" s="234"/>
      <c r="G5977" s="193"/>
    </row>
    <row r="5978" spans="4:7" ht="14.4" x14ac:dyDescent="0.3">
      <c r="D5978" s="193"/>
      <c r="E5978" s="234"/>
      <c r="F5978" s="234"/>
      <c r="G5978" s="193"/>
    </row>
    <row r="5979" spans="4:7" ht="14.4" x14ac:dyDescent="0.3">
      <c r="D5979" s="193"/>
      <c r="E5979" s="234"/>
      <c r="F5979" s="234"/>
      <c r="G5979" s="193"/>
    </row>
    <row r="5980" spans="4:7" ht="14.4" x14ac:dyDescent="0.3">
      <c r="D5980" s="193"/>
      <c r="E5980" s="234"/>
      <c r="F5980" s="234"/>
      <c r="G5980" s="193"/>
    </row>
    <row r="5981" spans="4:7" ht="14.4" x14ac:dyDescent="0.3">
      <c r="D5981" s="193"/>
      <c r="E5981" s="234"/>
      <c r="F5981" s="234"/>
      <c r="G5981" s="193"/>
    </row>
    <row r="5982" spans="4:7" ht="14.4" x14ac:dyDescent="0.3">
      <c r="D5982" s="193"/>
      <c r="E5982" s="234"/>
      <c r="F5982" s="234"/>
      <c r="G5982" s="193"/>
    </row>
    <row r="5983" spans="4:7" ht="14.4" x14ac:dyDescent="0.3">
      <c r="D5983" s="193"/>
      <c r="E5983" s="234"/>
      <c r="F5983" s="234"/>
      <c r="G5983" s="193"/>
    </row>
    <row r="5984" spans="4:7" ht="14.4" x14ac:dyDescent="0.3">
      <c r="D5984" s="193"/>
      <c r="E5984" s="234"/>
      <c r="F5984" s="234"/>
      <c r="G5984" s="193"/>
    </row>
    <row r="5985" spans="4:7" ht="14.4" x14ac:dyDescent="0.3">
      <c r="D5985" s="193"/>
      <c r="E5985" s="234"/>
      <c r="F5985" s="234"/>
      <c r="G5985" s="193"/>
    </row>
    <row r="5986" spans="4:7" ht="14.4" x14ac:dyDescent="0.3">
      <c r="D5986" s="193"/>
      <c r="E5986" s="234"/>
      <c r="F5986" s="234"/>
      <c r="G5986" s="193"/>
    </row>
    <row r="5987" spans="4:7" ht="14.4" x14ac:dyDescent="0.3">
      <c r="D5987" s="193"/>
      <c r="E5987" s="234"/>
      <c r="F5987" s="234"/>
      <c r="G5987" s="193"/>
    </row>
    <row r="5988" spans="4:7" ht="14.4" x14ac:dyDescent="0.3">
      <c r="D5988" s="193"/>
      <c r="E5988" s="234"/>
      <c r="F5988" s="234"/>
      <c r="G5988" s="193"/>
    </row>
    <row r="5989" spans="4:7" ht="14.4" x14ac:dyDescent="0.3">
      <c r="D5989" s="193"/>
      <c r="E5989" s="234"/>
      <c r="F5989" s="234"/>
      <c r="G5989" s="193"/>
    </row>
    <row r="5990" spans="4:7" ht="14.4" x14ac:dyDescent="0.3">
      <c r="D5990" s="193"/>
      <c r="E5990" s="234"/>
      <c r="F5990" s="234"/>
      <c r="G5990" s="193"/>
    </row>
    <row r="5991" spans="4:7" ht="14.4" x14ac:dyDescent="0.3">
      <c r="D5991" s="193"/>
      <c r="E5991" s="234"/>
      <c r="F5991" s="234"/>
      <c r="G5991" s="193"/>
    </row>
    <row r="5992" spans="4:7" ht="14.4" x14ac:dyDescent="0.3">
      <c r="D5992" s="193"/>
      <c r="E5992" s="234"/>
      <c r="F5992" s="234"/>
      <c r="G5992" s="193"/>
    </row>
    <row r="5993" spans="4:7" ht="14.4" x14ac:dyDescent="0.3">
      <c r="D5993" s="193"/>
      <c r="E5993" s="234"/>
      <c r="F5993" s="234"/>
      <c r="G5993" s="193"/>
    </row>
    <row r="5994" spans="4:7" ht="14.4" x14ac:dyDescent="0.3">
      <c r="D5994" s="193"/>
      <c r="E5994" s="234"/>
      <c r="F5994" s="234"/>
      <c r="G5994" s="193"/>
    </row>
    <row r="5995" spans="4:7" ht="14.4" x14ac:dyDescent="0.3">
      <c r="D5995" s="193"/>
      <c r="E5995" s="234"/>
      <c r="F5995" s="234"/>
      <c r="G5995" s="193"/>
    </row>
    <row r="5996" spans="4:7" ht="14.4" x14ac:dyDescent="0.3">
      <c r="D5996" s="193"/>
      <c r="E5996" s="234"/>
      <c r="F5996" s="234"/>
      <c r="G5996" s="193"/>
    </row>
    <row r="5997" spans="4:7" ht="14.4" x14ac:dyDescent="0.3">
      <c r="D5997" s="193"/>
      <c r="E5997" s="234"/>
      <c r="F5997" s="234"/>
      <c r="G5997" s="193"/>
    </row>
    <row r="5998" spans="4:7" ht="14.4" x14ac:dyDescent="0.3">
      <c r="D5998" s="193"/>
      <c r="E5998" s="234"/>
      <c r="F5998" s="234"/>
      <c r="G5998" s="193"/>
    </row>
    <row r="5999" spans="4:7" ht="14.4" x14ac:dyDescent="0.3">
      <c r="D5999" s="193"/>
      <c r="E5999" s="234"/>
      <c r="F5999" s="234"/>
      <c r="G5999" s="193"/>
    </row>
    <row r="6000" spans="4:7" ht="14.4" x14ac:dyDescent="0.3">
      <c r="D6000" s="193"/>
      <c r="E6000" s="234"/>
      <c r="F6000" s="234"/>
      <c r="G6000" s="193"/>
    </row>
    <row r="6001" spans="4:7" ht="14.4" x14ac:dyDescent="0.3">
      <c r="D6001" s="193"/>
      <c r="E6001" s="234"/>
      <c r="F6001" s="234"/>
      <c r="G6001" s="193"/>
    </row>
    <row r="6002" spans="4:7" ht="14.4" x14ac:dyDescent="0.3">
      <c r="D6002" s="193"/>
      <c r="E6002" s="234"/>
      <c r="F6002" s="234"/>
      <c r="G6002" s="193"/>
    </row>
    <row r="6003" spans="4:7" ht="14.4" x14ac:dyDescent="0.3">
      <c r="D6003" s="193"/>
      <c r="E6003" s="234"/>
      <c r="F6003" s="234"/>
      <c r="G6003" s="193"/>
    </row>
    <row r="6004" spans="4:7" ht="14.4" x14ac:dyDescent="0.3">
      <c r="D6004" s="193"/>
      <c r="E6004" s="234"/>
      <c r="F6004" s="234"/>
      <c r="G6004" s="193"/>
    </row>
    <row r="6005" spans="4:7" ht="14.4" x14ac:dyDescent="0.3">
      <c r="D6005" s="193"/>
      <c r="E6005" s="234"/>
      <c r="F6005" s="234"/>
      <c r="G6005" s="193"/>
    </row>
    <row r="6006" spans="4:7" ht="14.4" x14ac:dyDescent="0.3">
      <c r="D6006" s="193"/>
      <c r="E6006" s="234"/>
      <c r="F6006" s="234"/>
      <c r="G6006" s="193"/>
    </row>
    <row r="6007" spans="4:7" ht="14.4" x14ac:dyDescent="0.3">
      <c r="D6007" s="193"/>
      <c r="E6007" s="234"/>
      <c r="F6007" s="234"/>
      <c r="G6007" s="193"/>
    </row>
    <row r="6008" spans="4:7" ht="14.4" x14ac:dyDescent="0.3">
      <c r="D6008" s="193"/>
      <c r="E6008" s="234"/>
      <c r="F6008" s="234"/>
      <c r="G6008" s="193"/>
    </row>
    <row r="6009" spans="4:7" ht="14.4" x14ac:dyDescent="0.3">
      <c r="D6009" s="193"/>
      <c r="E6009" s="234"/>
      <c r="F6009" s="234"/>
      <c r="G6009" s="193"/>
    </row>
    <row r="6010" spans="4:7" ht="14.4" x14ac:dyDescent="0.3">
      <c r="D6010" s="193"/>
      <c r="E6010" s="234"/>
      <c r="F6010" s="234"/>
      <c r="G6010" s="193"/>
    </row>
    <row r="6011" spans="4:7" ht="14.4" x14ac:dyDescent="0.3">
      <c r="D6011" s="193"/>
      <c r="E6011" s="234"/>
      <c r="F6011" s="234"/>
      <c r="G6011" s="193"/>
    </row>
    <row r="6012" spans="4:7" ht="14.4" x14ac:dyDescent="0.3">
      <c r="D6012" s="193"/>
      <c r="E6012" s="234"/>
      <c r="F6012" s="234"/>
      <c r="G6012" s="193"/>
    </row>
    <row r="6013" spans="4:7" ht="14.4" x14ac:dyDescent="0.3">
      <c r="D6013" s="193"/>
      <c r="E6013" s="234"/>
      <c r="F6013" s="234"/>
      <c r="G6013" s="193"/>
    </row>
    <row r="6014" spans="4:7" ht="14.4" x14ac:dyDescent="0.3">
      <c r="D6014" s="193"/>
      <c r="E6014" s="234"/>
      <c r="F6014" s="234"/>
      <c r="G6014" s="193"/>
    </row>
    <row r="6015" spans="4:7" ht="14.4" x14ac:dyDescent="0.3">
      <c r="D6015" s="193"/>
      <c r="E6015" s="234"/>
      <c r="F6015" s="234"/>
      <c r="G6015" s="193"/>
    </row>
    <row r="6016" spans="4:7" ht="14.4" x14ac:dyDescent="0.3">
      <c r="D6016" s="193"/>
      <c r="E6016" s="234"/>
      <c r="F6016" s="234"/>
      <c r="G6016" s="193"/>
    </row>
    <row r="6017" spans="4:7" ht="14.4" x14ac:dyDescent="0.3">
      <c r="D6017" s="193"/>
      <c r="E6017" s="234"/>
      <c r="F6017" s="234"/>
      <c r="G6017" s="193"/>
    </row>
    <row r="6018" spans="4:7" ht="14.4" x14ac:dyDescent="0.3">
      <c r="D6018" s="193"/>
      <c r="E6018" s="234"/>
      <c r="F6018" s="234"/>
      <c r="G6018" s="193"/>
    </row>
    <row r="6019" spans="4:7" ht="14.4" x14ac:dyDescent="0.3">
      <c r="D6019" s="193"/>
      <c r="E6019" s="234"/>
      <c r="F6019" s="234"/>
      <c r="G6019" s="193"/>
    </row>
    <row r="6020" spans="4:7" ht="14.4" x14ac:dyDescent="0.3">
      <c r="D6020" s="193"/>
      <c r="E6020" s="234"/>
      <c r="F6020" s="234"/>
      <c r="G6020" s="193"/>
    </row>
    <row r="6021" spans="4:7" ht="14.4" x14ac:dyDescent="0.3">
      <c r="D6021" s="193"/>
      <c r="E6021" s="234"/>
      <c r="F6021" s="234"/>
      <c r="G6021" s="193"/>
    </row>
    <row r="6022" spans="4:7" ht="14.4" x14ac:dyDescent="0.3">
      <c r="D6022" s="193"/>
      <c r="E6022" s="234"/>
      <c r="F6022" s="234"/>
      <c r="G6022" s="193"/>
    </row>
    <row r="6023" spans="4:7" ht="14.4" x14ac:dyDescent="0.3">
      <c r="D6023" s="193"/>
      <c r="E6023" s="234"/>
      <c r="F6023" s="234"/>
      <c r="G6023" s="193"/>
    </row>
    <row r="6024" spans="4:7" ht="14.4" x14ac:dyDescent="0.3">
      <c r="D6024" s="193"/>
      <c r="E6024" s="234"/>
      <c r="F6024" s="234"/>
      <c r="G6024" s="193"/>
    </row>
    <row r="6025" spans="4:7" ht="14.4" x14ac:dyDescent="0.3">
      <c r="D6025" s="193"/>
      <c r="E6025" s="234"/>
      <c r="F6025" s="234"/>
      <c r="G6025" s="193"/>
    </row>
    <row r="6026" spans="4:7" ht="14.4" x14ac:dyDescent="0.3">
      <c r="D6026" s="193"/>
      <c r="E6026" s="234"/>
      <c r="F6026" s="234"/>
      <c r="G6026" s="193"/>
    </row>
    <row r="6027" spans="4:7" ht="14.4" x14ac:dyDescent="0.3">
      <c r="D6027" s="193"/>
      <c r="E6027" s="234"/>
      <c r="F6027" s="234"/>
      <c r="G6027" s="193"/>
    </row>
    <row r="6028" spans="4:7" ht="14.4" x14ac:dyDescent="0.3">
      <c r="D6028" s="193"/>
      <c r="E6028" s="234"/>
      <c r="F6028" s="234"/>
      <c r="G6028" s="193"/>
    </row>
    <row r="6029" spans="4:7" ht="14.4" x14ac:dyDescent="0.3">
      <c r="D6029" s="193"/>
      <c r="E6029" s="234"/>
      <c r="F6029" s="234"/>
      <c r="G6029" s="193"/>
    </row>
    <row r="6030" spans="4:7" ht="14.4" x14ac:dyDescent="0.3">
      <c r="D6030" s="193"/>
      <c r="E6030" s="234"/>
      <c r="F6030" s="234"/>
      <c r="G6030" s="193"/>
    </row>
    <row r="6031" spans="4:7" ht="14.4" x14ac:dyDescent="0.3">
      <c r="D6031" s="193"/>
      <c r="E6031" s="234"/>
      <c r="F6031" s="234"/>
      <c r="G6031" s="193"/>
    </row>
    <row r="6032" spans="4:7" ht="14.4" x14ac:dyDescent="0.3">
      <c r="D6032" s="193"/>
      <c r="E6032" s="234"/>
      <c r="F6032" s="234"/>
      <c r="G6032" s="193"/>
    </row>
    <row r="6033" spans="4:7" ht="14.4" x14ac:dyDescent="0.3">
      <c r="D6033" s="193"/>
      <c r="E6033" s="234"/>
      <c r="F6033" s="234"/>
      <c r="G6033" s="193"/>
    </row>
    <row r="6034" spans="4:7" ht="14.4" x14ac:dyDescent="0.3">
      <c r="D6034" s="193"/>
      <c r="E6034" s="234"/>
      <c r="F6034" s="234"/>
      <c r="G6034" s="193"/>
    </row>
    <row r="6035" spans="4:7" ht="14.4" x14ac:dyDescent="0.3">
      <c r="D6035" s="193"/>
      <c r="E6035" s="234"/>
      <c r="F6035" s="234"/>
      <c r="G6035" s="193"/>
    </row>
    <row r="6036" spans="4:7" ht="14.4" x14ac:dyDescent="0.3">
      <c r="D6036" s="193"/>
      <c r="E6036" s="234"/>
      <c r="F6036" s="234"/>
      <c r="G6036" s="193"/>
    </row>
    <row r="6037" spans="4:7" ht="14.4" x14ac:dyDescent="0.3">
      <c r="D6037" s="193"/>
      <c r="E6037" s="234"/>
      <c r="F6037" s="234"/>
      <c r="G6037" s="193"/>
    </row>
    <row r="6038" spans="4:7" ht="14.4" x14ac:dyDescent="0.3">
      <c r="D6038" s="193"/>
      <c r="E6038" s="234"/>
      <c r="F6038" s="234"/>
      <c r="G6038" s="193"/>
    </row>
    <row r="6039" spans="4:7" ht="14.4" x14ac:dyDescent="0.3">
      <c r="D6039" s="193"/>
      <c r="E6039" s="234"/>
      <c r="F6039" s="234"/>
      <c r="G6039" s="193"/>
    </row>
    <row r="6040" spans="4:7" ht="14.4" x14ac:dyDescent="0.3">
      <c r="D6040" s="193"/>
      <c r="E6040" s="234"/>
      <c r="F6040" s="234"/>
      <c r="G6040" s="193"/>
    </row>
    <row r="6041" spans="4:7" ht="14.4" x14ac:dyDescent="0.3">
      <c r="D6041" s="193"/>
      <c r="E6041" s="234"/>
      <c r="F6041" s="234"/>
      <c r="G6041" s="193"/>
    </row>
    <row r="6042" spans="4:7" ht="14.4" x14ac:dyDescent="0.3">
      <c r="D6042" s="193"/>
      <c r="E6042" s="234"/>
      <c r="F6042" s="234"/>
      <c r="G6042" s="193"/>
    </row>
    <row r="6043" spans="4:7" ht="14.4" x14ac:dyDescent="0.3">
      <c r="D6043" s="193"/>
      <c r="E6043" s="234"/>
      <c r="F6043" s="234"/>
      <c r="G6043" s="193"/>
    </row>
    <row r="6044" spans="4:7" ht="14.4" x14ac:dyDescent="0.3">
      <c r="D6044" s="193"/>
      <c r="E6044" s="234"/>
      <c r="F6044" s="234"/>
      <c r="G6044" s="193"/>
    </row>
    <row r="6045" spans="4:7" ht="14.4" x14ac:dyDescent="0.3">
      <c r="D6045" s="193"/>
      <c r="E6045" s="234"/>
      <c r="F6045" s="234"/>
      <c r="G6045" s="193"/>
    </row>
    <row r="6046" spans="4:7" ht="14.4" x14ac:dyDescent="0.3">
      <c r="D6046" s="193"/>
      <c r="E6046" s="234"/>
      <c r="F6046" s="234"/>
      <c r="G6046" s="193"/>
    </row>
    <row r="6047" spans="4:7" ht="14.4" x14ac:dyDescent="0.3">
      <c r="D6047" s="193"/>
      <c r="E6047" s="234"/>
      <c r="F6047" s="234"/>
      <c r="G6047" s="193"/>
    </row>
    <row r="6048" spans="4:7" ht="14.4" x14ac:dyDescent="0.3">
      <c r="D6048" s="193"/>
      <c r="E6048" s="234"/>
      <c r="F6048" s="234"/>
      <c r="G6048" s="193"/>
    </row>
    <row r="6049" spans="4:7" ht="14.4" x14ac:dyDescent="0.3">
      <c r="D6049" s="193"/>
      <c r="E6049" s="234"/>
      <c r="F6049" s="234"/>
      <c r="G6049" s="193"/>
    </row>
    <row r="6050" spans="4:7" ht="14.4" x14ac:dyDescent="0.3">
      <c r="D6050" s="193"/>
      <c r="E6050" s="234"/>
      <c r="F6050" s="234"/>
      <c r="G6050" s="193"/>
    </row>
    <row r="6051" spans="4:7" ht="14.4" x14ac:dyDescent="0.3">
      <c r="D6051" s="193"/>
      <c r="E6051" s="234"/>
      <c r="F6051" s="234"/>
      <c r="G6051" s="193"/>
    </row>
    <row r="6052" spans="4:7" ht="14.4" x14ac:dyDescent="0.3">
      <c r="D6052" s="193"/>
      <c r="E6052" s="234"/>
      <c r="F6052" s="234"/>
      <c r="G6052" s="193"/>
    </row>
    <row r="6053" spans="4:7" ht="14.4" x14ac:dyDescent="0.3">
      <c r="D6053" s="193"/>
      <c r="E6053" s="234"/>
      <c r="F6053" s="234"/>
      <c r="G6053" s="193"/>
    </row>
    <row r="6054" spans="4:7" ht="14.4" x14ac:dyDescent="0.3">
      <c r="D6054" s="193"/>
      <c r="E6054" s="234"/>
      <c r="F6054" s="234"/>
      <c r="G6054" s="193"/>
    </row>
    <row r="6055" spans="4:7" ht="14.4" x14ac:dyDescent="0.3">
      <c r="D6055" s="193"/>
      <c r="E6055" s="234"/>
      <c r="F6055" s="234"/>
      <c r="G6055" s="193"/>
    </row>
    <row r="6056" spans="4:7" ht="14.4" x14ac:dyDescent="0.3">
      <c r="D6056" s="193"/>
      <c r="E6056" s="234"/>
      <c r="F6056" s="234"/>
      <c r="G6056" s="193"/>
    </row>
    <row r="6057" spans="4:7" ht="14.4" x14ac:dyDescent="0.3">
      <c r="D6057" s="193"/>
      <c r="E6057" s="234"/>
      <c r="F6057" s="234"/>
      <c r="G6057" s="193"/>
    </row>
    <row r="6058" spans="4:7" ht="14.4" x14ac:dyDescent="0.3">
      <c r="D6058" s="193"/>
      <c r="E6058" s="234"/>
      <c r="F6058" s="234"/>
      <c r="G6058" s="193"/>
    </row>
    <row r="6059" spans="4:7" ht="14.4" x14ac:dyDescent="0.3">
      <c r="D6059" s="193"/>
      <c r="E6059" s="234"/>
      <c r="F6059" s="234"/>
      <c r="G6059" s="193"/>
    </row>
    <row r="6060" spans="4:7" ht="14.4" x14ac:dyDescent="0.3">
      <c r="D6060" s="193"/>
      <c r="E6060" s="234"/>
      <c r="F6060" s="234"/>
      <c r="G6060" s="193"/>
    </row>
    <row r="6061" spans="4:7" ht="14.4" x14ac:dyDescent="0.3">
      <c r="D6061" s="193"/>
      <c r="E6061" s="234"/>
      <c r="F6061" s="234"/>
      <c r="G6061" s="193"/>
    </row>
    <row r="6062" spans="4:7" ht="14.4" x14ac:dyDescent="0.3">
      <c r="D6062" s="193"/>
      <c r="E6062" s="234"/>
      <c r="F6062" s="234"/>
      <c r="G6062" s="193"/>
    </row>
    <row r="6063" spans="4:7" ht="14.4" x14ac:dyDescent="0.3">
      <c r="D6063" s="193"/>
      <c r="E6063" s="234"/>
      <c r="F6063" s="234"/>
      <c r="G6063" s="193"/>
    </row>
    <row r="6064" spans="4:7" ht="14.4" x14ac:dyDescent="0.3">
      <c r="D6064" s="193"/>
      <c r="E6064" s="234"/>
      <c r="F6064" s="234"/>
      <c r="G6064" s="193"/>
    </row>
    <row r="6065" spans="4:7" ht="14.4" x14ac:dyDescent="0.3">
      <c r="D6065" s="193"/>
      <c r="E6065" s="234"/>
      <c r="F6065" s="234"/>
      <c r="G6065" s="193"/>
    </row>
    <row r="6066" spans="4:7" ht="14.4" x14ac:dyDescent="0.3">
      <c r="D6066" s="193"/>
      <c r="E6066" s="234"/>
      <c r="F6066" s="234"/>
      <c r="G6066" s="193"/>
    </row>
    <row r="6067" spans="4:7" ht="14.4" x14ac:dyDescent="0.3">
      <c r="D6067" s="193"/>
      <c r="E6067" s="234"/>
      <c r="F6067" s="234"/>
      <c r="G6067" s="193"/>
    </row>
    <row r="6068" spans="4:7" ht="14.4" x14ac:dyDescent="0.3">
      <c r="D6068" s="193"/>
      <c r="E6068" s="234"/>
      <c r="F6068" s="234"/>
      <c r="G6068" s="193"/>
    </row>
    <row r="6069" spans="4:7" ht="14.4" x14ac:dyDescent="0.3">
      <c r="D6069" s="193"/>
      <c r="E6069" s="234"/>
      <c r="F6069" s="234"/>
      <c r="G6069" s="193"/>
    </row>
    <row r="6070" spans="4:7" ht="14.4" x14ac:dyDescent="0.3">
      <c r="D6070" s="193"/>
      <c r="E6070" s="234"/>
      <c r="F6070" s="234"/>
      <c r="G6070" s="193"/>
    </row>
    <row r="6071" spans="4:7" ht="14.4" x14ac:dyDescent="0.3">
      <c r="D6071" s="193"/>
      <c r="E6071" s="234"/>
      <c r="F6071" s="234"/>
      <c r="G6071" s="193"/>
    </row>
    <row r="6072" spans="4:7" ht="14.4" x14ac:dyDescent="0.3">
      <c r="D6072" s="193"/>
      <c r="E6072" s="234"/>
      <c r="F6072" s="234"/>
      <c r="G6072" s="193"/>
    </row>
    <row r="6073" spans="4:7" ht="14.4" x14ac:dyDescent="0.3">
      <c r="D6073" s="193"/>
      <c r="E6073" s="234"/>
      <c r="F6073" s="234"/>
      <c r="G6073" s="193"/>
    </row>
    <row r="6074" spans="4:7" ht="14.4" x14ac:dyDescent="0.3">
      <c r="D6074" s="193"/>
      <c r="E6074" s="234"/>
      <c r="F6074" s="234"/>
      <c r="G6074" s="193"/>
    </row>
    <row r="6075" spans="4:7" ht="14.4" x14ac:dyDescent="0.3">
      <c r="D6075" s="193"/>
      <c r="E6075" s="234"/>
      <c r="F6075" s="234"/>
      <c r="G6075" s="193"/>
    </row>
    <row r="6076" spans="4:7" ht="14.4" x14ac:dyDescent="0.3">
      <c r="D6076" s="193"/>
      <c r="E6076" s="234"/>
      <c r="F6076" s="234"/>
      <c r="G6076" s="193"/>
    </row>
    <row r="6077" spans="4:7" ht="14.4" x14ac:dyDescent="0.3">
      <c r="D6077" s="193"/>
      <c r="E6077" s="234"/>
      <c r="F6077" s="234"/>
      <c r="G6077" s="193"/>
    </row>
    <row r="6078" spans="4:7" ht="14.4" x14ac:dyDescent="0.3">
      <c r="D6078" s="193"/>
      <c r="E6078" s="234"/>
      <c r="F6078" s="234"/>
      <c r="G6078" s="193"/>
    </row>
    <row r="6079" spans="4:7" ht="14.4" x14ac:dyDescent="0.3">
      <c r="D6079" s="193"/>
      <c r="E6079" s="234"/>
      <c r="F6079" s="234"/>
      <c r="G6079" s="193"/>
    </row>
    <row r="6080" spans="4:7" ht="14.4" x14ac:dyDescent="0.3">
      <c r="D6080" s="193"/>
      <c r="E6080" s="234"/>
      <c r="F6080" s="234"/>
      <c r="G6080" s="193"/>
    </row>
    <row r="6081" spans="4:7" ht="14.4" x14ac:dyDescent="0.3">
      <c r="D6081" s="193"/>
      <c r="E6081" s="234"/>
      <c r="F6081" s="234"/>
      <c r="G6081" s="193"/>
    </row>
    <row r="6082" spans="4:7" ht="14.4" x14ac:dyDescent="0.3">
      <c r="D6082" s="193"/>
      <c r="E6082" s="234"/>
      <c r="F6082" s="234"/>
      <c r="G6082" s="193"/>
    </row>
    <row r="6083" spans="4:7" ht="14.4" x14ac:dyDescent="0.3">
      <c r="D6083" s="193"/>
      <c r="E6083" s="234"/>
      <c r="F6083" s="234"/>
      <c r="G6083" s="193"/>
    </row>
    <row r="6084" spans="4:7" ht="14.4" x14ac:dyDescent="0.3">
      <c r="D6084" s="193"/>
      <c r="E6084" s="234"/>
      <c r="F6084" s="234"/>
      <c r="G6084" s="193"/>
    </row>
    <row r="6085" spans="4:7" ht="14.4" x14ac:dyDescent="0.3">
      <c r="D6085" s="193"/>
      <c r="E6085" s="234"/>
      <c r="F6085" s="234"/>
      <c r="G6085" s="193"/>
    </row>
    <row r="6086" spans="4:7" ht="14.4" x14ac:dyDescent="0.3">
      <c r="D6086" s="193"/>
      <c r="E6086" s="234"/>
      <c r="F6086" s="234"/>
      <c r="G6086" s="193"/>
    </row>
    <row r="6087" spans="4:7" ht="14.4" x14ac:dyDescent="0.3">
      <c r="D6087" s="193"/>
      <c r="E6087" s="234"/>
      <c r="F6087" s="234"/>
      <c r="G6087" s="193"/>
    </row>
    <row r="6088" spans="4:7" ht="14.4" x14ac:dyDescent="0.3">
      <c r="D6088" s="193"/>
      <c r="E6088" s="234"/>
      <c r="F6088" s="234"/>
      <c r="G6088" s="193"/>
    </row>
    <row r="6089" spans="4:7" ht="14.4" x14ac:dyDescent="0.3">
      <c r="D6089" s="193"/>
      <c r="E6089" s="234"/>
      <c r="F6089" s="234"/>
      <c r="G6089" s="193"/>
    </row>
    <row r="6090" spans="4:7" ht="14.4" x14ac:dyDescent="0.3">
      <c r="D6090" s="193"/>
      <c r="E6090" s="234"/>
      <c r="F6090" s="234"/>
      <c r="G6090" s="193"/>
    </row>
    <row r="6091" spans="4:7" ht="14.4" x14ac:dyDescent="0.3">
      <c r="D6091" s="193"/>
      <c r="E6091" s="234"/>
      <c r="F6091" s="234"/>
      <c r="G6091" s="193"/>
    </row>
    <row r="6092" spans="4:7" ht="14.4" x14ac:dyDescent="0.3">
      <c r="D6092" s="193"/>
      <c r="E6092" s="234"/>
      <c r="F6092" s="234"/>
      <c r="G6092" s="193"/>
    </row>
    <row r="6093" spans="4:7" ht="14.4" x14ac:dyDescent="0.3">
      <c r="D6093" s="193"/>
      <c r="E6093" s="234"/>
      <c r="F6093" s="234"/>
      <c r="G6093" s="193"/>
    </row>
    <row r="6094" spans="4:7" ht="14.4" x14ac:dyDescent="0.3">
      <c r="D6094" s="193"/>
      <c r="E6094" s="234"/>
      <c r="F6094" s="234"/>
      <c r="G6094" s="193"/>
    </row>
    <row r="6095" spans="4:7" ht="14.4" x14ac:dyDescent="0.3">
      <c r="D6095" s="193"/>
      <c r="E6095" s="234"/>
      <c r="F6095" s="234"/>
      <c r="G6095" s="193"/>
    </row>
    <row r="6096" spans="4:7" ht="14.4" x14ac:dyDescent="0.3">
      <c r="D6096" s="193"/>
      <c r="E6096" s="234"/>
      <c r="F6096" s="234"/>
      <c r="G6096" s="193"/>
    </row>
    <row r="6097" spans="4:7" ht="14.4" x14ac:dyDescent="0.3">
      <c r="D6097" s="193"/>
      <c r="E6097" s="234"/>
      <c r="F6097" s="234"/>
      <c r="G6097" s="193"/>
    </row>
    <row r="6098" spans="4:7" ht="14.4" x14ac:dyDescent="0.3">
      <c r="D6098" s="193"/>
      <c r="E6098" s="234"/>
      <c r="F6098" s="234"/>
      <c r="G6098" s="193"/>
    </row>
    <row r="6099" spans="4:7" ht="14.4" x14ac:dyDescent="0.3">
      <c r="D6099" s="193"/>
      <c r="E6099" s="234"/>
      <c r="F6099" s="234"/>
      <c r="G6099" s="193"/>
    </row>
    <row r="6100" spans="4:7" ht="14.4" x14ac:dyDescent="0.3">
      <c r="D6100" s="193"/>
      <c r="E6100" s="234"/>
      <c r="F6100" s="234"/>
      <c r="G6100" s="193"/>
    </row>
    <row r="6101" spans="4:7" ht="14.4" x14ac:dyDescent="0.3">
      <c r="D6101" s="193"/>
      <c r="E6101" s="234"/>
      <c r="F6101" s="234"/>
      <c r="G6101" s="193"/>
    </row>
    <row r="6102" spans="4:7" ht="14.4" x14ac:dyDescent="0.3">
      <c r="D6102" s="193"/>
      <c r="E6102" s="234"/>
      <c r="F6102" s="234"/>
      <c r="G6102" s="193"/>
    </row>
    <row r="6103" spans="4:7" ht="14.4" x14ac:dyDescent="0.3">
      <c r="D6103" s="193"/>
      <c r="E6103" s="234"/>
      <c r="F6103" s="234"/>
      <c r="G6103" s="193"/>
    </row>
    <row r="6104" spans="4:7" ht="14.4" x14ac:dyDescent="0.3">
      <c r="D6104" s="193"/>
      <c r="E6104" s="234"/>
      <c r="F6104" s="234"/>
      <c r="G6104" s="193"/>
    </row>
    <row r="6105" spans="4:7" ht="14.4" x14ac:dyDescent="0.3">
      <c r="D6105" s="193"/>
      <c r="E6105" s="234"/>
      <c r="F6105" s="234"/>
      <c r="G6105" s="193"/>
    </row>
    <row r="6106" spans="4:7" ht="14.4" x14ac:dyDescent="0.3">
      <c r="D6106" s="193"/>
      <c r="E6106" s="234"/>
      <c r="F6106" s="234"/>
      <c r="G6106" s="193"/>
    </row>
    <row r="6107" spans="4:7" ht="14.4" x14ac:dyDescent="0.3">
      <c r="D6107" s="193"/>
      <c r="E6107" s="234"/>
      <c r="F6107" s="234"/>
      <c r="G6107" s="193"/>
    </row>
    <row r="6108" spans="4:7" ht="14.4" x14ac:dyDescent="0.3">
      <c r="D6108" s="193"/>
      <c r="E6108" s="234"/>
      <c r="F6108" s="234"/>
      <c r="G6108" s="193"/>
    </row>
    <row r="6109" spans="4:7" ht="14.4" x14ac:dyDescent="0.3">
      <c r="D6109" s="193"/>
      <c r="E6109" s="234"/>
      <c r="F6109" s="234"/>
      <c r="G6109" s="193"/>
    </row>
    <row r="6110" spans="4:7" ht="14.4" x14ac:dyDescent="0.3">
      <c r="D6110" s="193"/>
      <c r="E6110" s="234"/>
      <c r="F6110" s="234"/>
      <c r="G6110" s="193"/>
    </row>
    <row r="6111" spans="4:7" ht="14.4" x14ac:dyDescent="0.3">
      <c r="D6111" s="193"/>
      <c r="E6111" s="234"/>
      <c r="F6111" s="234"/>
      <c r="G6111" s="193"/>
    </row>
    <row r="6112" spans="4:7" ht="14.4" x14ac:dyDescent="0.3">
      <c r="D6112" s="193"/>
      <c r="E6112" s="234"/>
      <c r="F6112" s="234"/>
      <c r="G6112" s="193"/>
    </row>
    <row r="6113" spans="4:7" ht="14.4" x14ac:dyDescent="0.3">
      <c r="D6113" s="193"/>
      <c r="E6113" s="234"/>
      <c r="F6113" s="234"/>
      <c r="G6113" s="193"/>
    </row>
    <row r="6114" spans="4:7" ht="14.4" x14ac:dyDescent="0.3">
      <c r="D6114" s="193"/>
      <c r="E6114" s="234"/>
      <c r="F6114" s="234"/>
      <c r="G6114" s="193"/>
    </row>
    <row r="6115" spans="4:7" ht="14.4" x14ac:dyDescent="0.3">
      <c r="D6115" s="193"/>
      <c r="E6115" s="234"/>
      <c r="F6115" s="234"/>
      <c r="G6115" s="193"/>
    </row>
    <row r="6116" spans="4:7" ht="14.4" x14ac:dyDescent="0.3">
      <c r="D6116" s="193"/>
      <c r="E6116" s="234"/>
      <c r="F6116" s="234"/>
      <c r="G6116" s="193"/>
    </row>
    <row r="6117" spans="4:7" ht="14.4" x14ac:dyDescent="0.3">
      <c r="D6117" s="193"/>
      <c r="E6117" s="234"/>
      <c r="F6117" s="234"/>
      <c r="G6117" s="193"/>
    </row>
    <row r="6118" spans="4:7" ht="14.4" x14ac:dyDescent="0.3">
      <c r="D6118" s="193"/>
      <c r="E6118" s="234"/>
      <c r="F6118" s="234"/>
      <c r="G6118" s="193"/>
    </row>
    <row r="6119" spans="4:7" ht="14.4" x14ac:dyDescent="0.3">
      <c r="D6119" s="193"/>
      <c r="E6119" s="234"/>
      <c r="F6119" s="234"/>
      <c r="G6119" s="193"/>
    </row>
    <row r="6120" spans="4:7" ht="14.4" x14ac:dyDescent="0.3">
      <c r="D6120" s="193"/>
      <c r="E6120" s="234"/>
      <c r="F6120" s="234"/>
      <c r="G6120" s="193"/>
    </row>
    <row r="6121" spans="4:7" ht="14.4" x14ac:dyDescent="0.3">
      <c r="D6121" s="193"/>
      <c r="E6121" s="234"/>
      <c r="F6121" s="234"/>
      <c r="G6121" s="193"/>
    </row>
    <row r="6122" spans="4:7" ht="14.4" x14ac:dyDescent="0.3">
      <c r="D6122" s="193"/>
      <c r="E6122" s="234"/>
      <c r="F6122" s="234"/>
      <c r="G6122" s="193"/>
    </row>
    <row r="6123" spans="4:7" ht="14.4" x14ac:dyDescent="0.3">
      <c r="D6123" s="193"/>
      <c r="E6123" s="234"/>
      <c r="F6123" s="234"/>
      <c r="G6123" s="193"/>
    </row>
    <row r="6124" spans="4:7" ht="14.4" x14ac:dyDescent="0.3">
      <c r="D6124" s="193"/>
      <c r="E6124" s="234"/>
      <c r="F6124" s="234"/>
      <c r="G6124" s="193"/>
    </row>
    <row r="6125" spans="4:7" ht="14.4" x14ac:dyDescent="0.3">
      <c r="D6125" s="193"/>
      <c r="E6125" s="234"/>
      <c r="F6125" s="234"/>
      <c r="G6125" s="193"/>
    </row>
    <row r="6126" spans="4:7" ht="14.4" x14ac:dyDescent="0.3">
      <c r="D6126" s="193"/>
      <c r="E6126" s="234"/>
      <c r="F6126" s="234"/>
      <c r="G6126" s="193"/>
    </row>
    <row r="6127" spans="4:7" ht="14.4" x14ac:dyDescent="0.3">
      <c r="D6127" s="193"/>
      <c r="E6127" s="234"/>
      <c r="F6127" s="234"/>
      <c r="G6127" s="193"/>
    </row>
    <row r="6128" spans="4:7" ht="14.4" x14ac:dyDescent="0.3">
      <c r="D6128" s="193"/>
      <c r="E6128" s="234"/>
      <c r="F6128" s="234"/>
      <c r="G6128" s="193"/>
    </row>
    <row r="6129" spans="4:7" ht="14.4" x14ac:dyDescent="0.3">
      <c r="D6129" s="193"/>
      <c r="E6129" s="234"/>
      <c r="F6129" s="234"/>
      <c r="G6129" s="193"/>
    </row>
    <row r="6130" spans="4:7" ht="14.4" x14ac:dyDescent="0.3">
      <c r="D6130" s="193"/>
      <c r="E6130" s="234"/>
      <c r="F6130" s="234"/>
      <c r="G6130" s="193"/>
    </row>
    <row r="6131" spans="4:7" ht="14.4" x14ac:dyDescent="0.3">
      <c r="D6131" s="193"/>
      <c r="E6131" s="234"/>
      <c r="F6131" s="234"/>
      <c r="G6131" s="193"/>
    </row>
    <row r="6132" spans="4:7" ht="14.4" x14ac:dyDescent="0.3">
      <c r="D6132" s="193"/>
      <c r="E6132" s="234"/>
      <c r="F6132" s="234"/>
      <c r="G6132" s="193"/>
    </row>
    <row r="6133" spans="4:7" ht="14.4" x14ac:dyDescent="0.3">
      <c r="D6133" s="193"/>
      <c r="E6133" s="234"/>
      <c r="F6133" s="234"/>
      <c r="G6133" s="193"/>
    </row>
    <row r="6134" spans="4:7" ht="14.4" x14ac:dyDescent="0.3">
      <c r="D6134" s="193"/>
      <c r="E6134" s="234"/>
      <c r="F6134" s="234"/>
      <c r="G6134" s="193"/>
    </row>
    <row r="6135" spans="4:7" ht="14.4" x14ac:dyDescent="0.3">
      <c r="D6135" s="193"/>
      <c r="E6135" s="234"/>
      <c r="F6135" s="234"/>
      <c r="G6135" s="193"/>
    </row>
    <row r="6136" spans="4:7" ht="14.4" x14ac:dyDescent="0.3">
      <c r="D6136" s="193"/>
      <c r="E6136" s="234"/>
      <c r="F6136" s="234"/>
      <c r="G6136" s="193"/>
    </row>
    <row r="6137" spans="4:7" ht="14.4" x14ac:dyDescent="0.3">
      <c r="D6137" s="193"/>
      <c r="E6137" s="234"/>
      <c r="F6137" s="234"/>
      <c r="G6137" s="193"/>
    </row>
    <row r="6138" spans="4:7" ht="14.4" x14ac:dyDescent="0.3">
      <c r="D6138" s="193"/>
      <c r="E6138" s="234"/>
      <c r="F6138" s="234"/>
      <c r="G6138" s="193"/>
    </row>
    <row r="6139" spans="4:7" ht="14.4" x14ac:dyDescent="0.3">
      <c r="D6139" s="193"/>
      <c r="E6139" s="234"/>
      <c r="F6139" s="234"/>
      <c r="G6139" s="193"/>
    </row>
    <row r="6140" spans="4:7" ht="14.4" x14ac:dyDescent="0.3">
      <c r="D6140" s="193"/>
      <c r="E6140" s="234"/>
      <c r="F6140" s="234"/>
      <c r="G6140" s="193"/>
    </row>
    <row r="6141" spans="4:7" ht="14.4" x14ac:dyDescent="0.3">
      <c r="D6141" s="193"/>
      <c r="E6141" s="234"/>
      <c r="F6141" s="234"/>
      <c r="G6141" s="193"/>
    </row>
    <row r="6142" spans="4:7" ht="14.4" x14ac:dyDescent="0.3">
      <c r="D6142" s="193"/>
      <c r="E6142" s="234"/>
      <c r="F6142" s="234"/>
      <c r="G6142" s="193"/>
    </row>
    <row r="6143" spans="4:7" ht="14.4" x14ac:dyDescent="0.3">
      <c r="D6143" s="193"/>
      <c r="E6143" s="234"/>
      <c r="F6143" s="234"/>
      <c r="G6143" s="193"/>
    </row>
    <row r="6144" spans="4:7" ht="14.4" x14ac:dyDescent="0.3">
      <c r="D6144" s="193"/>
      <c r="E6144" s="234"/>
      <c r="F6144" s="234"/>
      <c r="G6144" s="193"/>
    </row>
    <row r="6145" spans="4:7" ht="14.4" x14ac:dyDescent="0.3">
      <c r="D6145" s="193"/>
      <c r="E6145" s="234"/>
      <c r="F6145" s="234"/>
      <c r="G6145" s="193"/>
    </row>
    <row r="6146" spans="4:7" ht="14.4" x14ac:dyDescent="0.3">
      <c r="D6146" s="193"/>
      <c r="E6146" s="234"/>
      <c r="F6146" s="234"/>
      <c r="G6146" s="193"/>
    </row>
    <row r="6147" spans="4:7" ht="14.4" x14ac:dyDescent="0.3">
      <c r="D6147" s="193"/>
      <c r="E6147" s="234"/>
      <c r="F6147" s="234"/>
      <c r="G6147" s="193"/>
    </row>
    <row r="6148" spans="4:7" ht="14.4" x14ac:dyDescent="0.3">
      <c r="D6148" s="193"/>
      <c r="E6148" s="234"/>
      <c r="F6148" s="234"/>
      <c r="G6148" s="193"/>
    </row>
    <row r="6149" spans="4:7" ht="14.4" x14ac:dyDescent="0.3">
      <c r="D6149" s="193"/>
      <c r="E6149" s="234"/>
      <c r="F6149" s="234"/>
      <c r="G6149" s="193"/>
    </row>
    <row r="6150" spans="4:7" ht="14.4" x14ac:dyDescent="0.3">
      <c r="D6150" s="193"/>
      <c r="E6150" s="234"/>
      <c r="F6150" s="234"/>
      <c r="G6150" s="193"/>
    </row>
    <row r="6151" spans="4:7" ht="14.4" x14ac:dyDescent="0.3">
      <c r="D6151" s="193"/>
      <c r="E6151" s="234"/>
      <c r="F6151" s="234"/>
      <c r="G6151" s="193"/>
    </row>
    <row r="6152" spans="4:7" ht="14.4" x14ac:dyDescent="0.3">
      <c r="D6152" s="193"/>
      <c r="E6152" s="234"/>
      <c r="F6152" s="234"/>
      <c r="G6152" s="193"/>
    </row>
    <row r="6153" spans="4:7" ht="14.4" x14ac:dyDescent="0.3">
      <c r="D6153" s="193"/>
      <c r="E6153" s="234"/>
      <c r="F6153" s="234"/>
      <c r="G6153" s="193"/>
    </row>
    <row r="6154" spans="4:7" ht="14.4" x14ac:dyDescent="0.3">
      <c r="D6154" s="193"/>
      <c r="E6154" s="234"/>
      <c r="F6154" s="234"/>
      <c r="G6154" s="193"/>
    </row>
    <row r="6155" spans="4:7" ht="14.4" x14ac:dyDescent="0.3">
      <c r="D6155" s="193"/>
      <c r="E6155" s="234"/>
      <c r="F6155" s="234"/>
      <c r="G6155" s="193"/>
    </row>
    <row r="6156" spans="4:7" ht="14.4" x14ac:dyDescent="0.3">
      <c r="D6156" s="193"/>
      <c r="E6156" s="234"/>
      <c r="F6156" s="234"/>
      <c r="G6156" s="193"/>
    </row>
    <row r="6157" spans="4:7" ht="14.4" x14ac:dyDescent="0.3">
      <c r="D6157" s="193"/>
      <c r="E6157" s="234"/>
      <c r="F6157" s="234"/>
      <c r="G6157" s="193"/>
    </row>
    <row r="6158" spans="4:7" ht="14.4" x14ac:dyDescent="0.3">
      <c r="D6158" s="193"/>
      <c r="E6158" s="234"/>
      <c r="F6158" s="234"/>
      <c r="G6158" s="193"/>
    </row>
    <row r="6159" spans="4:7" ht="14.4" x14ac:dyDescent="0.3">
      <c r="D6159" s="193"/>
      <c r="E6159" s="234"/>
      <c r="F6159" s="234"/>
      <c r="G6159" s="193"/>
    </row>
    <row r="6160" spans="4:7" ht="14.4" x14ac:dyDescent="0.3">
      <c r="D6160" s="193"/>
      <c r="E6160" s="234"/>
      <c r="F6160" s="234"/>
      <c r="G6160" s="193"/>
    </row>
    <row r="6161" spans="4:7" ht="14.4" x14ac:dyDescent="0.3">
      <c r="D6161" s="193"/>
      <c r="E6161" s="234"/>
      <c r="F6161" s="234"/>
      <c r="G6161" s="193"/>
    </row>
    <row r="6162" spans="4:7" ht="14.4" x14ac:dyDescent="0.3">
      <c r="D6162" s="193"/>
      <c r="E6162" s="234"/>
      <c r="F6162" s="234"/>
      <c r="G6162" s="193"/>
    </row>
    <row r="6163" spans="4:7" ht="14.4" x14ac:dyDescent="0.3">
      <c r="D6163" s="193"/>
      <c r="E6163" s="234"/>
      <c r="F6163" s="234"/>
      <c r="G6163" s="193"/>
    </row>
    <row r="6164" spans="4:7" ht="14.4" x14ac:dyDescent="0.3">
      <c r="D6164" s="193"/>
      <c r="E6164" s="234"/>
      <c r="F6164" s="234"/>
      <c r="G6164" s="193"/>
    </row>
    <row r="6165" spans="4:7" ht="14.4" x14ac:dyDescent="0.3">
      <c r="D6165" s="193"/>
      <c r="E6165" s="234"/>
      <c r="F6165" s="234"/>
      <c r="G6165" s="193"/>
    </row>
    <row r="6166" spans="4:7" ht="14.4" x14ac:dyDescent="0.3">
      <c r="D6166" s="193"/>
      <c r="E6166" s="234"/>
      <c r="F6166" s="234"/>
      <c r="G6166" s="193"/>
    </row>
    <row r="6167" spans="4:7" ht="14.4" x14ac:dyDescent="0.3">
      <c r="D6167" s="193"/>
      <c r="E6167" s="234"/>
      <c r="F6167" s="234"/>
      <c r="G6167" s="193"/>
    </row>
    <row r="6168" spans="4:7" ht="14.4" x14ac:dyDescent="0.3">
      <c r="D6168" s="193"/>
      <c r="E6168" s="234"/>
      <c r="F6168" s="234"/>
      <c r="G6168" s="193"/>
    </row>
    <row r="6169" spans="4:7" ht="14.4" x14ac:dyDescent="0.3">
      <c r="D6169" s="193"/>
      <c r="E6169" s="234"/>
      <c r="F6169" s="234"/>
      <c r="G6169" s="193"/>
    </row>
    <row r="6170" spans="4:7" ht="14.4" x14ac:dyDescent="0.3">
      <c r="D6170" s="193"/>
      <c r="E6170" s="234"/>
      <c r="F6170" s="234"/>
      <c r="G6170" s="193"/>
    </row>
    <row r="6171" spans="4:7" ht="14.4" x14ac:dyDescent="0.3">
      <c r="D6171" s="193"/>
      <c r="E6171" s="234"/>
      <c r="F6171" s="234"/>
      <c r="G6171" s="193"/>
    </row>
    <row r="6172" spans="4:7" ht="14.4" x14ac:dyDescent="0.3">
      <c r="D6172" s="193"/>
      <c r="E6172" s="234"/>
      <c r="F6172" s="234"/>
      <c r="G6172" s="193"/>
    </row>
    <row r="6173" spans="4:7" ht="14.4" x14ac:dyDescent="0.3">
      <c r="D6173" s="193"/>
      <c r="E6173" s="234"/>
      <c r="F6173" s="234"/>
      <c r="G6173" s="193"/>
    </row>
    <row r="6174" spans="4:7" ht="14.4" x14ac:dyDescent="0.3">
      <c r="D6174" s="193"/>
      <c r="E6174" s="234"/>
      <c r="F6174" s="234"/>
      <c r="G6174" s="193"/>
    </row>
    <row r="6175" spans="4:7" ht="14.4" x14ac:dyDescent="0.3">
      <c r="D6175" s="193"/>
      <c r="E6175" s="234"/>
      <c r="F6175" s="234"/>
      <c r="G6175" s="193"/>
    </row>
    <row r="6176" spans="4:7" ht="14.4" x14ac:dyDescent="0.3">
      <c r="D6176" s="193"/>
      <c r="E6176" s="234"/>
      <c r="F6176" s="234"/>
      <c r="G6176" s="193"/>
    </row>
    <row r="6177" spans="4:7" ht="14.4" x14ac:dyDescent="0.3">
      <c r="D6177" s="193"/>
      <c r="E6177" s="234"/>
      <c r="F6177" s="234"/>
      <c r="G6177" s="193"/>
    </row>
    <row r="6178" spans="4:7" ht="14.4" x14ac:dyDescent="0.3">
      <c r="D6178" s="193"/>
      <c r="E6178" s="234"/>
      <c r="F6178" s="234"/>
      <c r="G6178" s="193"/>
    </row>
    <row r="6179" spans="4:7" ht="14.4" x14ac:dyDescent="0.3">
      <c r="D6179" s="193"/>
      <c r="E6179" s="234"/>
      <c r="F6179" s="234"/>
      <c r="G6179" s="193"/>
    </row>
    <row r="6180" spans="4:7" ht="14.4" x14ac:dyDescent="0.3">
      <c r="D6180" s="193"/>
      <c r="E6180" s="234"/>
      <c r="F6180" s="234"/>
      <c r="G6180" s="193"/>
    </row>
    <row r="6181" spans="4:7" ht="14.4" x14ac:dyDescent="0.3">
      <c r="D6181" s="193"/>
      <c r="E6181" s="234"/>
      <c r="F6181" s="234"/>
      <c r="G6181" s="193"/>
    </row>
    <row r="6182" spans="4:7" ht="14.4" x14ac:dyDescent="0.3">
      <c r="D6182" s="193"/>
      <c r="E6182" s="234"/>
      <c r="F6182" s="234"/>
      <c r="G6182" s="193"/>
    </row>
    <row r="6183" spans="4:7" ht="14.4" x14ac:dyDescent="0.3">
      <c r="D6183" s="193"/>
      <c r="E6183" s="234"/>
      <c r="F6183" s="234"/>
      <c r="G6183" s="193"/>
    </row>
    <row r="6184" spans="4:7" ht="14.4" x14ac:dyDescent="0.3">
      <c r="D6184" s="193"/>
      <c r="E6184" s="234"/>
      <c r="F6184" s="234"/>
      <c r="G6184" s="193"/>
    </row>
    <row r="6185" spans="4:7" ht="14.4" x14ac:dyDescent="0.3">
      <c r="D6185" s="193"/>
      <c r="E6185" s="234"/>
      <c r="F6185" s="234"/>
      <c r="G6185" s="193"/>
    </row>
    <row r="6186" spans="4:7" ht="14.4" x14ac:dyDescent="0.3">
      <c r="D6186" s="193"/>
      <c r="E6186" s="234"/>
      <c r="F6186" s="234"/>
      <c r="G6186" s="193"/>
    </row>
    <row r="6187" spans="4:7" ht="14.4" x14ac:dyDescent="0.3">
      <c r="D6187" s="193"/>
      <c r="E6187" s="234"/>
      <c r="F6187" s="234"/>
      <c r="G6187" s="193"/>
    </row>
    <row r="6188" spans="4:7" ht="14.4" x14ac:dyDescent="0.3">
      <c r="D6188" s="193"/>
      <c r="E6188" s="234"/>
      <c r="F6188" s="234"/>
      <c r="G6188" s="193"/>
    </row>
    <row r="6189" spans="4:7" ht="14.4" x14ac:dyDescent="0.3">
      <c r="D6189" s="193"/>
      <c r="E6189" s="234"/>
      <c r="F6189" s="234"/>
      <c r="G6189" s="193"/>
    </row>
    <row r="6190" spans="4:7" ht="14.4" x14ac:dyDescent="0.3">
      <c r="D6190" s="193"/>
      <c r="E6190" s="234"/>
      <c r="F6190" s="234"/>
      <c r="G6190" s="193"/>
    </row>
    <row r="6191" spans="4:7" ht="14.4" x14ac:dyDescent="0.3">
      <c r="D6191" s="193"/>
      <c r="E6191" s="234"/>
      <c r="F6191" s="234"/>
      <c r="G6191" s="193"/>
    </row>
    <row r="6192" spans="4:7" ht="14.4" x14ac:dyDescent="0.3">
      <c r="D6192" s="193"/>
      <c r="E6192" s="234"/>
      <c r="F6192" s="234"/>
      <c r="G6192" s="193"/>
    </row>
    <row r="6193" spans="4:7" ht="14.4" x14ac:dyDescent="0.3">
      <c r="D6193" s="193"/>
      <c r="E6193" s="234"/>
      <c r="F6193" s="234"/>
      <c r="G6193" s="193"/>
    </row>
    <row r="6194" spans="4:7" ht="14.4" x14ac:dyDescent="0.3">
      <c r="D6194" s="193"/>
      <c r="E6194" s="234"/>
      <c r="F6194" s="234"/>
      <c r="G6194" s="193"/>
    </row>
    <row r="6195" spans="4:7" ht="14.4" x14ac:dyDescent="0.3">
      <c r="D6195" s="193"/>
      <c r="E6195" s="234"/>
      <c r="F6195" s="234"/>
      <c r="G6195" s="193"/>
    </row>
    <row r="6196" spans="4:7" ht="14.4" x14ac:dyDescent="0.3">
      <c r="D6196" s="193"/>
      <c r="E6196" s="234"/>
      <c r="F6196" s="234"/>
      <c r="G6196" s="193"/>
    </row>
    <row r="6197" spans="4:7" ht="14.4" x14ac:dyDescent="0.3">
      <c r="D6197" s="193"/>
      <c r="E6197" s="234"/>
      <c r="F6197" s="234"/>
      <c r="G6197" s="193"/>
    </row>
    <row r="6198" spans="4:7" ht="14.4" x14ac:dyDescent="0.3">
      <c r="D6198" s="193"/>
      <c r="E6198" s="234"/>
      <c r="F6198" s="234"/>
      <c r="G6198" s="193"/>
    </row>
    <row r="6199" spans="4:7" ht="14.4" x14ac:dyDescent="0.3">
      <c r="D6199" s="193"/>
      <c r="E6199" s="234"/>
      <c r="F6199" s="234"/>
      <c r="G6199" s="193"/>
    </row>
    <row r="6200" spans="4:7" ht="14.4" x14ac:dyDescent="0.3">
      <c r="D6200" s="193"/>
      <c r="E6200" s="234"/>
      <c r="F6200" s="234"/>
      <c r="G6200" s="193"/>
    </row>
    <row r="6201" spans="4:7" ht="14.4" x14ac:dyDescent="0.3">
      <c r="D6201" s="193"/>
      <c r="E6201" s="234"/>
      <c r="F6201" s="234"/>
      <c r="G6201" s="193"/>
    </row>
    <row r="6202" spans="4:7" ht="14.4" x14ac:dyDescent="0.3">
      <c r="D6202" s="193"/>
      <c r="E6202" s="234"/>
      <c r="F6202" s="234"/>
      <c r="G6202" s="193"/>
    </row>
    <row r="6203" spans="4:7" ht="14.4" x14ac:dyDescent="0.3">
      <c r="D6203" s="193"/>
      <c r="E6203" s="234"/>
      <c r="F6203" s="234"/>
      <c r="G6203" s="193"/>
    </row>
    <row r="6204" spans="4:7" ht="14.4" x14ac:dyDescent="0.3">
      <c r="D6204" s="193"/>
      <c r="E6204" s="234"/>
      <c r="F6204" s="234"/>
      <c r="G6204" s="193"/>
    </row>
    <row r="6205" spans="4:7" ht="14.4" x14ac:dyDescent="0.3">
      <c r="D6205" s="193"/>
      <c r="E6205" s="234"/>
      <c r="F6205" s="234"/>
      <c r="G6205" s="193"/>
    </row>
    <row r="6206" spans="4:7" ht="14.4" x14ac:dyDescent="0.3">
      <c r="D6206" s="193"/>
      <c r="E6206" s="234"/>
      <c r="F6206" s="234"/>
      <c r="G6206" s="193"/>
    </row>
    <row r="6207" spans="4:7" ht="14.4" x14ac:dyDescent="0.3">
      <c r="D6207" s="193"/>
      <c r="E6207" s="234"/>
      <c r="F6207" s="234"/>
      <c r="G6207" s="193"/>
    </row>
    <row r="6208" spans="4:7" ht="14.4" x14ac:dyDescent="0.3">
      <c r="D6208" s="193"/>
      <c r="E6208" s="234"/>
      <c r="F6208" s="234"/>
      <c r="G6208" s="193"/>
    </row>
    <row r="6209" spans="4:7" ht="14.4" x14ac:dyDescent="0.3">
      <c r="D6209" s="193"/>
      <c r="E6209" s="234"/>
      <c r="F6209" s="234"/>
      <c r="G6209" s="193"/>
    </row>
    <row r="6210" spans="4:7" ht="14.4" x14ac:dyDescent="0.3">
      <c r="D6210" s="193"/>
      <c r="E6210" s="234"/>
      <c r="F6210" s="234"/>
      <c r="G6210" s="193"/>
    </row>
    <row r="6211" spans="4:7" ht="14.4" x14ac:dyDescent="0.3">
      <c r="D6211" s="193"/>
      <c r="E6211" s="234"/>
      <c r="F6211" s="234"/>
      <c r="G6211" s="193"/>
    </row>
    <row r="6212" spans="4:7" ht="14.4" x14ac:dyDescent="0.3">
      <c r="D6212" s="193"/>
      <c r="E6212" s="234"/>
      <c r="F6212" s="234"/>
      <c r="G6212" s="193"/>
    </row>
    <row r="6213" spans="4:7" ht="14.4" x14ac:dyDescent="0.3">
      <c r="D6213" s="193"/>
      <c r="E6213" s="234"/>
      <c r="F6213" s="234"/>
      <c r="G6213" s="193"/>
    </row>
    <row r="6214" spans="4:7" ht="14.4" x14ac:dyDescent="0.3">
      <c r="D6214" s="193"/>
      <c r="E6214" s="234"/>
      <c r="F6214" s="234"/>
      <c r="G6214" s="193"/>
    </row>
    <row r="6215" spans="4:7" ht="14.4" x14ac:dyDescent="0.3">
      <c r="D6215" s="193"/>
      <c r="E6215" s="234"/>
      <c r="F6215" s="234"/>
      <c r="G6215" s="193"/>
    </row>
    <row r="6216" spans="4:7" ht="14.4" x14ac:dyDescent="0.3">
      <c r="D6216" s="193"/>
      <c r="E6216" s="234"/>
      <c r="F6216" s="234"/>
      <c r="G6216" s="193"/>
    </row>
    <row r="6217" spans="4:7" ht="14.4" x14ac:dyDescent="0.3">
      <c r="D6217" s="193"/>
      <c r="E6217" s="234"/>
      <c r="F6217" s="234"/>
      <c r="G6217" s="193"/>
    </row>
    <row r="6218" spans="4:7" ht="14.4" x14ac:dyDescent="0.3">
      <c r="D6218" s="193"/>
      <c r="E6218" s="234"/>
      <c r="F6218" s="234"/>
      <c r="G6218" s="193"/>
    </row>
    <row r="6219" spans="4:7" ht="14.4" x14ac:dyDescent="0.3">
      <c r="D6219" s="193"/>
      <c r="E6219" s="234"/>
      <c r="F6219" s="234"/>
      <c r="G6219" s="193"/>
    </row>
    <row r="6220" spans="4:7" ht="14.4" x14ac:dyDescent="0.3">
      <c r="D6220" s="193"/>
      <c r="E6220" s="234"/>
      <c r="F6220" s="234"/>
      <c r="G6220" s="193"/>
    </row>
    <row r="6221" spans="4:7" ht="14.4" x14ac:dyDescent="0.3">
      <c r="D6221" s="193"/>
      <c r="E6221" s="234"/>
      <c r="F6221" s="234"/>
      <c r="G6221" s="193"/>
    </row>
    <row r="6222" spans="4:7" ht="14.4" x14ac:dyDescent="0.3">
      <c r="D6222" s="193"/>
      <c r="E6222" s="234"/>
      <c r="F6222" s="234"/>
      <c r="G6222" s="193"/>
    </row>
    <row r="6223" spans="4:7" ht="14.4" x14ac:dyDescent="0.3">
      <c r="D6223" s="193"/>
      <c r="E6223" s="234"/>
      <c r="F6223" s="234"/>
      <c r="G6223" s="193"/>
    </row>
    <row r="6224" spans="4:7" ht="14.4" x14ac:dyDescent="0.3">
      <c r="D6224" s="193"/>
      <c r="E6224" s="234"/>
      <c r="F6224" s="234"/>
      <c r="G6224" s="193"/>
    </row>
    <row r="6225" spans="4:7" ht="14.4" x14ac:dyDescent="0.3">
      <c r="D6225" s="193"/>
      <c r="E6225" s="234"/>
      <c r="F6225" s="234"/>
      <c r="G6225" s="193"/>
    </row>
    <row r="6226" spans="4:7" ht="14.4" x14ac:dyDescent="0.3">
      <c r="D6226" s="193"/>
      <c r="E6226" s="234"/>
      <c r="F6226" s="234"/>
      <c r="G6226" s="193"/>
    </row>
    <row r="6227" spans="4:7" ht="14.4" x14ac:dyDescent="0.3">
      <c r="D6227" s="193"/>
      <c r="E6227" s="234"/>
      <c r="F6227" s="234"/>
      <c r="G6227" s="193"/>
    </row>
    <row r="6228" spans="4:7" ht="14.4" x14ac:dyDescent="0.3">
      <c r="D6228" s="193"/>
      <c r="E6228" s="234"/>
      <c r="F6228" s="234"/>
      <c r="G6228" s="193"/>
    </row>
    <row r="6229" spans="4:7" ht="14.4" x14ac:dyDescent="0.3">
      <c r="D6229" s="193"/>
      <c r="E6229" s="234"/>
      <c r="F6229" s="234"/>
      <c r="G6229" s="193"/>
    </row>
    <row r="6230" spans="4:7" ht="14.4" x14ac:dyDescent="0.3">
      <c r="D6230" s="193"/>
      <c r="E6230" s="234"/>
      <c r="F6230" s="234"/>
      <c r="G6230" s="193"/>
    </row>
    <row r="6231" spans="4:7" ht="14.4" x14ac:dyDescent="0.3">
      <c r="D6231" s="193"/>
      <c r="E6231" s="234"/>
      <c r="F6231" s="234"/>
      <c r="G6231" s="193"/>
    </row>
    <row r="6232" spans="4:7" ht="14.4" x14ac:dyDescent="0.3">
      <c r="D6232" s="193"/>
      <c r="E6232" s="234"/>
      <c r="F6232" s="234"/>
      <c r="G6232" s="193"/>
    </row>
    <row r="6233" spans="4:7" ht="14.4" x14ac:dyDescent="0.3">
      <c r="D6233" s="193"/>
      <c r="E6233" s="234"/>
      <c r="F6233" s="234"/>
      <c r="G6233" s="193"/>
    </row>
    <row r="6234" spans="4:7" ht="14.4" x14ac:dyDescent="0.3">
      <c r="D6234" s="193"/>
      <c r="E6234" s="234"/>
      <c r="F6234" s="234"/>
      <c r="G6234" s="193"/>
    </row>
    <row r="6235" spans="4:7" ht="14.4" x14ac:dyDescent="0.3">
      <c r="D6235" s="193"/>
      <c r="E6235" s="234"/>
      <c r="F6235" s="234"/>
      <c r="G6235" s="193"/>
    </row>
    <row r="6236" spans="4:7" ht="14.4" x14ac:dyDescent="0.3">
      <c r="D6236" s="193"/>
      <c r="E6236" s="234"/>
      <c r="F6236" s="234"/>
      <c r="G6236" s="193"/>
    </row>
    <row r="6237" spans="4:7" ht="14.4" x14ac:dyDescent="0.3">
      <c r="D6237" s="193"/>
      <c r="E6237" s="234"/>
      <c r="F6237" s="234"/>
      <c r="G6237" s="193"/>
    </row>
    <row r="6238" spans="4:7" ht="14.4" x14ac:dyDescent="0.3">
      <c r="D6238" s="193"/>
      <c r="E6238" s="234"/>
      <c r="F6238" s="234"/>
      <c r="G6238" s="193"/>
    </row>
    <row r="6239" spans="4:7" ht="14.4" x14ac:dyDescent="0.3">
      <c r="D6239" s="193"/>
      <c r="E6239" s="234"/>
      <c r="F6239" s="234"/>
      <c r="G6239" s="193"/>
    </row>
    <row r="6240" spans="4:7" ht="14.4" x14ac:dyDescent="0.3">
      <c r="D6240" s="193"/>
      <c r="E6240" s="234"/>
      <c r="F6240" s="234"/>
      <c r="G6240" s="193"/>
    </row>
    <row r="6241" spans="4:7" ht="14.4" x14ac:dyDescent="0.3">
      <c r="D6241" s="193"/>
      <c r="E6241" s="234"/>
      <c r="F6241" s="234"/>
      <c r="G6241" s="193"/>
    </row>
    <row r="6242" spans="4:7" ht="14.4" x14ac:dyDescent="0.3">
      <c r="D6242" s="193"/>
      <c r="E6242" s="234"/>
      <c r="F6242" s="234"/>
      <c r="G6242" s="193"/>
    </row>
    <row r="6243" spans="4:7" ht="14.4" x14ac:dyDescent="0.3">
      <c r="D6243" s="193"/>
      <c r="E6243" s="234"/>
      <c r="F6243" s="234"/>
      <c r="G6243" s="193"/>
    </row>
    <row r="6244" spans="4:7" ht="14.4" x14ac:dyDescent="0.3">
      <c r="D6244" s="193"/>
      <c r="E6244" s="234"/>
      <c r="F6244" s="234"/>
      <c r="G6244" s="193"/>
    </row>
    <row r="6245" spans="4:7" ht="14.4" x14ac:dyDescent="0.3">
      <c r="D6245" s="193"/>
      <c r="E6245" s="234"/>
      <c r="F6245" s="234"/>
      <c r="G6245" s="193"/>
    </row>
    <row r="6246" spans="4:7" ht="14.4" x14ac:dyDescent="0.3">
      <c r="D6246" s="193"/>
      <c r="E6246" s="234"/>
      <c r="F6246" s="234"/>
      <c r="G6246" s="193"/>
    </row>
    <row r="6247" spans="4:7" ht="14.4" x14ac:dyDescent="0.3">
      <c r="D6247" s="193"/>
      <c r="E6247" s="234"/>
      <c r="F6247" s="234"/>
      <c r="G6247" s="193"/>
    </row>
    <row r="6248" spans="4:7" ht="14.4" x14ac:dyDescent="0.3">
      <c r="D6248" s="193"/>
      <c r="E6248" s="234"/>
      <c r="F6248" s="234"/>
      <c r="G6248" s="193"/>
    </row>
    <row r="6249" spans="4:7" ht="14.4" x14ac:dyDescent="0.3">
      <c r="D6249" s="193"/>
      <c r="E6249" s="234"/>
      <c r="F6249" s="234"/>
      <c r="G6249" s="193"/>
    </row>
    <row r="6250" spans="4:7" ht="14.4" x14ac:dyDescent="0.3">
      <c r="D6250" s="193"/>
      <c r="E6250" s="234"/>
      <c r="F6250" s="234"/>
      <c r="G6250" s="193"/>
    </row>
    <row r="6251" spans="4:7" ht="14.4" x14ac:dyDescent="0.3">
      <c r="D6251" s="193"/>
      <c r="E6251" s="234"/>
      <c r="F6251" s="234"/>
      <c r="G6251" s="193"/>
    </row>
    <row r="6252" spans="4:7" ht="14.4" x14ac:dyDescent="0.3">
      <c r="D6252" s="193"/>
      <c r="E6252" s="234"/>
      <c r="F6252" s="234"/>
      <c r="G6252" s="193"/>
    </row>
    <row r="6253" spans="4:7" ht="14.4" x14ac:dyDescent="0.3">
      <c r="D6253" s="193"/>
      <c r="E6253" s="234"/>
      <c r="F6253" s="234"/>
      <c r="G6253" s="193"/>
    </row>
    <row r="6254" spans="4:7" ht="14.4" x14ac:dyDescent="0.3">
      <c r="D6254" s="193"/>
      <c r="E6254" s="234"/>
      <c r="F6254" s="234"/>
      <c r="G6254" s="193"/>
    </row>
    <row r="6255" spans="4:7" ht="14.4" x14ac:dyDescent="0.3">
      <c r="D6255" s="193"/>
      <c r="E6255" s="234"/>
      <c r="F6255" s="234"/>
      <c r="G6255" s="193"/>
    </row>
    <row r="6256" spans="4:7" ht="14.4" x14ac:dyDescent="0.3">
      <c r="D6256" s="193"/>
      <c r="E6256" s="234"/>
      <c r="F6256" s="234"/>
      <c r="G6256" s="193"/>
    </row>
    <row r="6257" spans="4:7" ht="14.4" x14ac:dyDescent="0.3">
      <c r="D6257" s="193"/>
      <c r="E6257" s="234"/>
      <c r="F6257" s="234"/>
      <c r="G6257" s="193"/>
    </row>
    <row r="6258" spans="4:7" ht="14.4" x14ac:dyDescent="0.3">
      <c r="D6258" s="193"/>
      <c r="E6258" s="234"/>
      <c r="F6258" s="234"/>
      <c r="G6258" s="193"/>
    </row>
    <row r="6259" spans="4:7" ht="14.4" x14ac:dyDescent="0.3">
      <c r="D6259" s="193"/>
      <c r="E6259" s="234"/>
      <c r="F6259" s="234"/>
      <c r="G6259" s="193"/>
    </row>
    <row r="6260" spans="4:7" ht="14.4" x14ac:dyDescent="0.3">
      <c r="D6260" s="193"/>
      <c r="E6260" s="234"/>
      <c r="F6260" s="234"/>
      <c r="G6260" s="193"/>
    </row>
    <row r="6261" spans="4:7" ht="14.4" x14ac:dyDescent="0.3">
      <c r="D6261" s="193"/>
      <c r="E6261" s="234"/>
      <c r="F6261" s="234"/>
      <c r="G6261" s="193"/>
    </row>
    <row r="6262" spans="4:7" ht="14.4" x14ac:dyDescent="0.3">
      <c r="D6262" s="193"/>
      <c r="E6262" s="234"/>
      <c r="F6262" s="234"/>
      <c r="G6262" s="193"/>
    </row>
    <row r="6263" spans="4:7" ht="14.4" x14ac:dyDescent="0.3">
      <c r="D6263" s="193"/>
      <c r="E6263" s="234"/>
      <c r="F6263" s="234"/>
      <c r="G6263" s="193"/>
    </row>
    <row r="6264" spans="4:7" ht="14.4" x14ac:dyDescent="0.3">
      <c r="D6264" s="193"/>
      <c r="E6264" s="234"/>
      <c r="F6264" s="234"/>
      <c r="G6264" s="193"/>
    </row>
    <row r="6265" spans="4:7" ht="14.4" x14ac:dyDescent="0.3">
      <c r="D6265" s="193"/>
      <c r="E6265" s="234"/>
      <c r="F6265" s="234"/>
      <c r="G6265" s="193"/>
    </row>
    <row r="6266" spans="4:7" ht="14.4" x14ac:dyDescent="0.3">
      <c r="D6266" s="193"/>
      <c r="E6266" s="234"/>
      <c r="F6266" s="234"/>
      <c r="G6266" s="193"/>
    </row>
    <row r="6267" spans="4:7" ht="14.4" x14ac:dyDescent="0.3">
      <c r="D6267" s="193"/>
      <c r="E6267" s="234"/>
      <c r="F6267" s="234"/>
      <c r="G6267" s="193"/>
    </row>
    <row r="6268" spans="4:7" ht="14.4" x14ac:dyDescent="0.3">
      <c r="D6268" s="193"/>
      <c r="E6268" s="234"/>
      <c r="F6268" s="234"/>
      <c r="G6268" s="193"/>
    </row>
    <row r="6269" spans="4:7" ht="14.4" x14ac:dyDescent="0.3">
      <c r="D6269" s="193"/>
      <c r="E6269" s="234"/>
      <c r="F6269" s="234"/>
      <c r="G6269" s="193"/>
    </row>
    <row r="6270" spans="4:7" ht="14.4" x14ac:dyDescent="0.3">
      <c r="D6270" s="193"/>
      <c r="E6270" s="234"/>
      <c r="F6270" s="234"/>
      <c r="G6270" s="193"/>
    </row>
    <row r="6271" spans="4:7" ht="14.4" x14ac:dyDescent="0.3">
      <c r="D6271" s="193"/>
      <c r="E6271" s="234"/>
      <c r="F6271" s="234"/>
      <c r="G6271" s="193"/>
    </row>
    <row r="6272" spans="4:7" ht="14.4" x14ac:dyDescent="0.3">
      <c r="D6272" s="193"/>
      <c r="E6272" s="234"/>
      <c r="F6272" s="234"/>
      <c r="G6272" s="193"/>
    </row>
    <row r="6273" spans="4:7" ht="14.4" x14ac:dyDescent="0.3">
      <c r="D6273" s="193"/>
      <c r="E6273" s="234"/>
      <c r="F6273" s="234"/>
      <c r="G6273" s="193"/>
    </row>
    <row r="6274" spans="4:7" ht="14.4" x14ac:dyDescent="0.3">
      <c r="D6274" s="193"/>
      <c r="E6274" s="234"/>
      <c r="F6274" s="234"/>
      <c r="G6274" s="193"/>
    </row>
    <row r="6275" spans="4:7" ht="14.4" x14ac:dyDescent="0.3">
      <c r="D6275" s="193"/>
      <c r="E6275" s="234"/>
      <c r="F6275" s="234"/>
      <c r="G6275" s="193"/>
    </row>
    <row r="6276" spans="4:7" ht="14.4" x14ac:dyDescent="0.3">
      <c r="D6276" s="193"/>
      <c r="E6276" s="234"/>
      <c r="F6276" s="234"/>
      <c r="G6276" s="193"/>
    </row>
    <row r="6277" spans="4:7" ht="14.4" x14ac:dyDescent="0.3">
      <c r="D6277" s="193"/>
      <c r="E6277" s="234"/>
      <c r="F6277" s="234"/>
      <c r="G6277" s="193"/>
    </row>
    <row r="6278" spans="4:7" ht="14.4" x14ac:dyDescent="0.3">
      <c r="D6278" s="193"/>
      <c r="E6278" s="234"/>
      <c r="F6278" s="234"/>
      <c r="G6278" s="193"/>
    </row>
    <row r="6279" spans="4:7" ht="14.4" x14ac:dyDescent="0.3">
      <c r="D6279" s="193"/>
      <c r="E6279" s="234"/>
      <c r="F6279" s="234"/>
      <c r="G6279" s="193"/>
    </row>
    <row r="6280" spans="4:7" ht="14.4" x14ac:dyDescent="0.3">
      <c r="D6280" s="193"/>
      <c r="E6280" s="234"/>
      <c r="F6280" s="234"/>
      <c r="G6280" s="193"/>
    </row>
    <row r="6281" spans="4:7" ht="14.4" x14ac:dyDescent="0.3">
      <c r="D6281" s="193"/>
      <c r="E6281" s="234"/>
      <c r="F6281" s="234"/>
      <c r="G6281" s="193"/>
    </row>
    <row r="6282" spans="4:7" ht="14.4" x14ac:dyDescent="0.3">
      <c r="D6282" s="193"/>
      <c r="E6282" s="234"/>
      <c r="F6282" s="234"/>
      <c r="G6282" s="193"/>
    </row>
    <row r="6283" spans="4:7" ht="14.4" x14ac:dyDescent="0.3">
      <c r="D6283" s="193"/>
      <c r="E6283" s="234"/>
      <c r="F6283" s="234"/>
      <c r="G6283" s="193"/>
    </row>
    <row r="6284" spans="4:7" ht="14.4" x14ac:dyDescent="0.3">
      <c r="D6284" s="193"/>
      <c r="E6284" s="234"/>
      <c r="F6284" s="234"/>
      <c r="G6284" s="193"/>
    </row>
    <row r="6285" spans="4:7" ht="14.4" x14ac:dyDescent="0.3">
      <c r="D6285" s="193"/>
      <c r="E6285" s="234"/>
      <c r="F6285" s="234"/>
      <c r="G6285" s="193"/>
    </row>
    <row r="6286" spans="4:7" ht="14.4" x14ac:dyDescent="0.3">
      <c r="D6286" s="193"/>
      <c r="E6286" s="234"/>
      <c r="F6286" s="234"/>
      <c r="G6286" s="193"/>
    </row>
    <row r="6287" spans="4:7" ht="14.4" x14ac:dyDescent="0.3">
      <c r="D6287" s="193"/>
      <c r="E6287" s="234"/>
      <c r="F6287" s="234"/>
      <c r="G6287" s="193"/>
    </row>
    <row r="6288" spans="4:7" ht="14.4" x14ac:dyDescent="0.3">
      <c r="D6288" s="193"/>
      <c r="E6288" s="234"/>
      <c r="F6288" s="234"/>
      <c r="G6288" s="193"/>
    </row>
    <row r="6289" spans="4:7" ht="14.4" x14ac:dyDescent="0.3">
      <c r="D6289" s="193"/>
      <c r="E6289" s="234"/>
      <c r="F6289" s="234"/>
      <c r="G6289" s="193"/>
    </row>
    <row r="6290" spans="4:7" ht="14.4" x14ac:dyDescent="0.3">
      <c r="D6290" s="193"/>
      <c r="E6290" s="234"/>
      <c r="F6290" s="234"/>
      <c r="G6290" s="193"/>
    </row>
    <row r="6291" spans="4:7" ht="14.4" x14ac:dyDescent="0.3">
      <c r="D6291" s="193"/>
      <c r="E6291" s="234"/>
      <c r="F6291" s="234"/>
      <c r="G6291" s="193"/>
    </row>
    <row r="6292" spans="4:7" ht="14.4" x14ac:dyDescent="0.3">
      <c r="D6292" s="193"/>
      <c r="E6292" s="234"/>
      <c r="F6292" s="234"/>
      <c r="G6292" s="193"/>
    </row>
    <row r="6293" spans="4:7" ht="14.4" x14ac:dyDescent="0.3">
      <c r="D6293" s="193"/>
      <c r="E6293" s="234"/>
      <c r="F6293" s="234"/>
      <c r="G6293" s="193"/>
    </row>
    <row r="6294" spans="4:7" ht="14.4" x14ac:dyDescent="0.3">
      <c r="D6294" s="193"/>
      <c r="E6294" s="234"/>
      <c r="F6294" s="234"/>
      <c r="G6294" s="193"/>
    </row>
    <row r="6295" spans="4:7" ht="14.4" x14ac:dyDescent="0.3">
      <c r="D6295" s="193"/>
      <c r="E6295" s="234"/>
      <c r="F6295" s="234"/>
      <c r="G6295" s="193"/>
    </row>
    <row r="6296" spans="4:7" ht="14.4" x14ac:dyDescent="0.3">
      <c r="D6296" s="193"/>
      <c r="E6296" s="234"/>
      <c r="F6296" s="234"/>
      <c r="G6296" s="193"/>
    </row>
    <row r="6297" spans="4:7" ht="14.4" x14ac:dyDescent="0.3">
      <c r="D6297" s="193"/>
      <c r="E6297" s="234"/>
      <c r="F6297" s="234"/>
      <c r="G6297" s="193"/>
    </row>
    <row r="6298" spans="4:7" ht="14.4" x14ac:dyDescent="0.3">
      <c r="D6298" s="193"/>
      <c r="E6298" s="234"/>
      <c r="F6298" s="234"/>
      <c r="G6298" s="193"/>
    </row>
    <row r="6299" spans="4:7" ht="14.4" x14ac:dyDescent="0.3">
      <c r="D6299" s="193"/>
      <c r="E6299" s="234"/>
      <c r="F6299" s="234"/>
      <c r="G6299" s="193"/>
    </row>
    <row r="6300" spans="4:7" ht="14.4" x14ac:dyDescent="0.3">
      <c r="D6300" s="193"/>
      <c r="E6300" s="234"/>
      <c r="F6300" s="234"/>
      <c r="G6300" s="193"/>
    </row>
    <row r="6301" spans="4:7" ht="14.4" x14ac:dyDescent="0.3">
      <c r="D6301" s="193"/>
      <c r="E6301" s="234"/>
      <c r="F6301" s="234"/>
      <c r="G6301" s="193"/>
    </row>
    <row r="6302" spans="4:7" ht="14.4" x14ac:dyDescent="0.3">
      <c r="D6302" s="193"/>
      <c r="E6302" s="234"/>
      <c r="F6302" s="234"/>
      <c r="G6302" s="193"/>
    </row>
    <row r="6303" spans="4:7" ht="14.4" x14ac:dyDescent="0.3">
      <c r="D6303" s="193"/>
      <c r="E6303" s="234"/>
      <c r="F6303" s="234"/>
      <c r="G6303" s="193"/>
    </row>
    <row r="6304" spans="4:7" ht="14.4" x14ac:dyDescent="0.3">
      <c r="D6304" s="193"/>
      <c r="E6304" s="234"/>
      <c r="F6304" s="234"/>
      <c r="G6304" s="193"/>
    </row>
    <row r="6305" spans="4:7" ht="14.4" x14ac:dyDescent="0.3">
      <c r="D6305" s="193"/>
      <c r="E6305" s="234"/>
      <c r="F6305" s="234"/>
      <c r="G6305" s="193"/>
    </row>
    <row r="6306" spans="4:7" ht="14.4" x14ac:dyDescent="0.3">
      <c r="D6306" s="193"/>
      <c r="E6306" s="234"/>
      <c r="F6306" s="234"/>
      <c r="G6306" s="193"/>
    </row>
    <row r="6307" spans="4:7" ht="14.4" x14ac:dyDescent="0.3">
      <c r="D6307" s="193"/>
      <c r="E6307" s="234"/>
      <c r="F6307" s="234"/>
      <c r="G6307" s="193"/>
    </row>
    <row r="6308" spans="4:7" ht="14.4" x14ac:dyDescent="0.3">
      <c r="D6308" s="193"/>
      <c r="E6308" s="234"/>
      <c r="F6308" s="234"/>
      <c r="G6308" s="193"/>
    </row>
    <row r="6309" spans="4:7" ht="14.4" x14ac:dyDescent="0.3">
      <c r="D6309" s="193"/>
      <c r="E6309" s="234"/>
      <c r="F6309" s="234"/>
      <c r="G6309" s="193"/>
    </row>
    <row r="6310" spans="4:7" ht="14.4" x14ac:dyDescent="0.3">
      <c r="D6310" s="193"/>
      <c r="E6310" s="234"/>
      <c r="F6310" s="234"/>
      <c r="G6310" s="193"/>
    </row>
    <row r="6311" spans="4:7" ht="14.4" x14ac:dyDescent="0.3">
      <c r="D6311" s="193"/>
      <c r="E6311" s="234"/>
      <c r="F6311" s="234"/>
      <c r="G6311" s="193"/>
    </row>
    <row r="6312" spans="4:7" ht="14.4" x14ac:dyDescent="0.3">
      <c r="D6312" s="193"/>
      <c r="E6312" s="234"/>
      <c r="F6312" s="234"/>
      <c r="G6312" s="193"/>
    </row>
    <row r="6313" spans="4:7" ht="14.4" x14ac:dyDescent="0.3">
      <c r="D6313" s="193"/>
      <c r="E6313" s="234"/>
      <c r="F6313" s="234"/>
      <c r="G6313" s="193"/>
    </row>
    <row r="6314" spans="4:7" ht="14.4" x14ac:dyDescent="0.3">
      <c r="D6314" s="193"/>
      <c r="E6314" s="234"/>
      <c r="F6314" s="234"/>
      <c r="G6314" s="193"/>
    </row>
    <row r="6315" spans="4:7" ht="14.4" x14ac:dyDescent="0.3">
      <c r="D6315" s="193"/>
      <c r="E6315" s="234"/>
      <c r="F6315" s="234"/>
      <c r="G6315" s="193"/>
    </row>
    <row r="6316" spans="4:7" ht="14.4" x14ac:dyDescent="0.3">
      <c r="D6316" s="193"/>
      <c r="E6316" s="234"/>
      <c r="F6316" s="234"/>
      <c r="G6316" s="193"/>
    </row>
    <row r="6317" spans="4:7" ht="14.4" x14ac:dyDescent="0.3">
      <c r="D6317" s="193"/>
      <c r="E6317" s="234"/>
      <c r="F6317" s="234"/>
      <c r="G6317" s="193"/>
    </row>
    <row r="6318" spans="4:7" ht="14.4" x14ac:dyDescent="0.3">
      <c r="D6318" s="193"/>
      <c r="E6318" s="234"/>
      <c r="F6318" s="234"/>
      <c r="G6318" s="193"/>
    </row>
    <row r="6319" spans="4:7" ht="14.4" x14ac:dyDescent="0.3">
      <c r="D6319" s="193"/>
      <c r="E6319" s="234"/>
      <c r="F6319" s="234"/>
      <c r="G6319" s="193"/>
    </row>
    <row r="6320" spans="4:7" ht="14.4" x14ac:dyDescent="0.3">
      <c r="D6320" s="193"/>
      <c r="E6320" s="234"/>
      <c r="F6320" s="234"/>
      <c r="G6320" s="193"/>
    </row>
    <row r="6321" spans="4:7" ht="14.4" x14ac:dyDescent="0.3">
      <c r="D6321" s="193"/>
      <c r="E6321" s="234"/>
      <c r="F6321" s="234"/>
      <c r="G6321" s="193"/>
    </row>
    <row r="6322" spans="4:7" ht="14.4" x14ac:dyDescent="0.3">
      <c r="D6322" s="193"/>
      <c r="E6322" s="234"/>
      <c r="F6322" s="234"/>
      <c r="G6322" s="193"/>
    </row>
    <row r="6323" spans="4:7" ht="14.4" x14ac:dyDescent="0.3">
      <c r="D6323" s="193"/>
      <c r="E6323" s="234"/>
      <c r="F6323" s="234"/>
      <c r="G6323" s="193"/>
    </row>
    <row r="6324" spans="4:7" ht="14.4" x14ac:dyDescent="0.3">
      <c r="D6324" s="193"/>
      <c r="E6324" s="234"/>
      <c r="F6324" s="234"/>
      <c r="G6324" s="193"/>
    </row>
    <row r="6325" spans="4:7" ht="14.4" x14ac:dyDescent="0.3">
      <c r="D6325" s="193"/>
      <c r="E6325" s="234"/>
      <c r="F6325" s="234"/>
      <c r="G6325" s="193"/>
    </row>
    <row r="6326" spans="4:7" ht="14.4" x14ac:dyDescent="0.3">
      <c r="D6326" s="193"/>
      <c r="E6326" s="234"/>
      <c r="F6326" s="234"/>
      <c r="G6326" s="193"/>
    </row>
    <row r="6327" spans="4:7" ht="14.4" x14ac:dyDescent="0.3">
      <c r="D6327" s="193"/>
      <c r="E6327" s="234"/>
      <c r="F6327" s="234"/>
      <c r="G6327" s="193"/>
    </row>
    <row r="6328" spans="4:7" ht="14.4" x14ac:dyDescent="0.3">
      <c r="D6328" s="193"/>
      <c r="E6328" s="234"/>
      <c r="F6328" s="234"/>
      <c r="G6328" s="193"/>
    </row>
    <row r="6329" spans="4:7" ht="14.4" x14ac:dyDescent="0.3">
      <c r="D6329" s="193"/>
      <c r="E6329" s="234"/>
      <c r="F6329" s="234"/>
      <c r="G6329" s="193"/>
    </row>
    <row r="6330" spans="4:7" ht="14.4" x14ac:dyDescent="0.3">
      <c r="D6330" s="193"/>
      <c r="E6330" s="234"/>
      <c r="F6330" s="234"/>
      <c r="G6330" s="193"/>
    </row>
    <row r="6331" spans="4:7" ht="14.4" x14ac:dyDescent="0.3">
      <c r="D6331" s="193"/>
      <c r="E6331" s="234"/>
      <c r="F6331" s="234"/>
      <c r="G6331" s="193"/>
    </row>
    <row r="6332" spans="4:7" ht="14.4" x14ac:dyDescent="0.3">
      <c r="D6332" s="193"/>
      <c r="E6332" s="234"/>
      <c r="F6332" s="234"/>
      <c r="G6332" s="193"/>
    </row>
    <row r="6333" spans="4:7" ht="14.4" x14ac:dyDescent="0.3">
      <c r="D6333" s="193"/>
      <c r="E6333" s="234"/>
      <c r="F6333" s="234"/>
      <c r="G6333" s="193"/>
    </row>
    <row r="6334" spans="4:7" ht="14.4" x14ac:dyDescent="0.3">
      <c r="D6334" s="193"/>
      <c r="E6334" s="234"/>
      <c r="F6334" s="234"/>
      <c r="G6334" s="193"/>
    </row>
    <row r="6335" spans="4:7" ht="14.4" x14ac:dyDescent="0.3">
      <c r="D6335" s="193"/>
      <c r="E6335" s="234"/>
      <c r="F6335" s="234"/>
      <c r="G6335" s="193"/>
    </row>
    <row r="6336" spans="4:7" ht="14.4" x14ac:dyDescent="0.3">
      <c r="D6336" s="193"/>
      <c r="E6336" s="234"/>
      <c r="F6336" s="234"/>
      <c r="G6336" s="193"/>
    </row>
    <row r="6337" spans="4:7" ht="14.4" x14ac:dyDescent="0.3">
      <c r="D6337" s="193"/>
      <c r="E6337" s="234"/>
      <c r="F6337" s="234"/>
      <c r="G6337" s="193"/>
    </row>
    <row r="6338" spans="4:7" ht="14.4" x14ac:dyDescent="0.3">
      <c r="D6338" s="193"/>
      <c r="E6338" s="234"/>
      <c r="F6338" s="234"/>
      <c r="G6338" s="193"/>
    </row>
    <row r="6339" spans="4:7" ht="14.4" x14ac:dyDescent="0.3">
      <c r="D6339" s="193"/>
      <c r="E6339" s="234"/>
      <c r="F6339" s="234"/>
      <c r="G6339" s="193"/>
    </row>
    <row r="6340" spans="4:7" ht="14.4" x14ac:dyDescent="0.3">
      <c r="D6340" s="193"/>
      <c r="E6340" s="234"/>
      <c r="F6340" s="234"/>
      <c r="G6340" s="193"/>
    </row>
    <row r="6341" spans="4:7" ht="14.4" x14ac:dyDescent="0.3">
      <c r="D6341" s="193"/>
      <c r="E6341" s="234"/>
      <c r="F6341" s="234"/>
      <c r="G6341" s="193"/>
    </row>
    <row r="6342" spans="4:7" ht="14.4" x14ac:dyDescent="0.3">
      <c r="D6342" s="193"/>
      <c r="E6342" s="234"/>
      <c r="F6342" s="234"/>
      <c r="G6342" s="193"/>
    </row>
    <row r="6343" spans="4:7" ht="14.4" x14ac:dyDescent="0.3">
      <c r="D6343" s="193"/>
      <c r="E6343" s="234"/>
      <c r="F6343" s="234"/>
      <c r="G6343" s="193"/>
    </row>
    <row r="6344" spans="4:7" ht="14.4" x14ac:dyDescent="0.3">
      <c r="D6344" s="193"/>
      <c r="E6344" s="234"/>
      <c r="F6344" s="234"/>
      <c r="G6344" s="193"/>
    </row>
    <row r="6345" spans="4:7" ht="14.4" x14ac:dyDescent="0.3">
      <c r="D6345" s="193"/>
      <c r="E6345" s="234"/>
      <c r="F6345" s="234"/>
      <c r="G6345" s="193"/>
    </row>
    <row r="6346" spans="4:7" ht="14.4" x14ac:dyDescent="0.3">
      <c r="D6346" s="193"/>
      <c r="E6346" s="234"/>
      <c r="F6346" s="234"/>
      <c r="G6346" s="193"/>
    </row>
    <row r="6347" spans="4:7" ht="14.4" x14ac:dyDescent="0.3">
      <c r="D6347" s="193"/>
      <c r="E6347" s="234"/>
      <c r="F6347" s="234"/>
      <c r="G6347" s="193"/>
    </row>
    <row r="6348" spans="4:7" ht="14.4" x14ac:dyDescent="0.3">
      <c r="D6348" s="193"/>
      <c r="E6348" s="234"/>
      <c r="F6348" s="234"/>
      <c r="G6348" s="193"/>
    </row>
    <row r="6349" spans="4:7" ht="14.4" x14ac:dyDescent="0.3">
      <c r="D6349" s="193"/>
      <c r="E6349" s="234"/>
      <c r="F6349" s="234"/>
      <c r="G6349" s="193"/>
    </row>
    <row r="6350" spans="4:7" ht="14.4" x14ac:dyDescent="0.3">
      <c r="D6350" s="193"/>
      <c r="E6350" s="234"/>
      <c r="F6350" s="234"/>
      <c r="G6350" s="193"/>
    </row>
    <row r="6351" spans="4:7" ht="14.4" x14ac:dyDescent="0.3">
      <c r="D6351" s="193"/>
      <c r="E6351" s="234"/>
      <c r="F6351" s="234"/>
      <c r="G6351" s="193"/>
    </row>
    <row r="6352" spans="4:7" ht="14.4" x14ac:dyDescent="0.3">
      <c r="D6352" s="193"/>
      <c r="E6352" s="234"/>
      <c r="F6352" s="234"/>
      <c r="G6352" s="193"/>
    </row>
    <row r="6353" spans="4:7" ht="14.4" x14ac:dyDescent="0.3">
      <c r="D6353" s="193"/>
      <c r="E6353" s="234"/>
      <c r="F6353" s="234"/>
      <c r="G6353" s="193"/>
    </row>
    <row r="6354" spans="4:7" ht="14.4" x14ac:dyDescent="0.3">
      <c r="D6354" s="193"/>
      <c r="E6354" s="234"/>
      <c r="F6354" s="234"/>
      <c r="G6354" s="193"/>
    </row>
    <row r="6355" spans="4:7" ht="14.4" x14ac:dyDescent="0.3">
      <c r="D6355" s="193"/>
      <c r="E6355" s="234"/>
      <c r="F6355" s="234"/>
      <c r="G6355" s="193"/>
    </row>
    <row r="6356" spans="4:7" ht="14.4" x14ac:dyDescent="0.3">
      <c r="D6356" s="193"/>
      <c r="E6356" s="234"/>
      <c r="F6356" s="234"/>
      <c r="G6356" s="193"/>
    </row>
    <row r="6357" spans="4:7" ht="14.4" x14ac:dyDescent="0.3">
      <c r="D6357" s="193"/>
      <c r="E6357" s="234"/>
      <c r="F6357" s="234"/>
      <c r="G6357" s="193"/>
    </row>
    <row r="6358" spans="4:7" ht="14.4" x14ac:dyDescent="0.3">
      <c r="D6358" s="193"/>
      <c r="E6358" s="234"/>
      <c r="F6358" s="234"/>
      <c r="G6358" s="193"/>
    </row>
    <row r="6359" spans="4:7" ht="14.4" x14ac:dyDescent="0.3">
      <c r="D6359" s="193"/>
      <c r="E6359" s="234"/>
      <c r="F6359" s="234"/>
      <c r="G6359" s="193"/>
    </row>
    <row r="6360" spans="4:7" ht="14.4" x14ac:dyDescent="0.3">
      <c r="D6360" s="193"/>
      <c r="E6360" s="234"/>
      <c r="F6360" s="234"/>
      <c r="G6360" s="193"/>
    </row>
    <row r="6361" spans="4:7" ht="14.4" x14ac:dyDescent="0.3">
      <c r="D6361" s="193"/>
      <c r="E6361" s="234"/>
      <c r="F6361" s="234"/>
      <c r="G6361" s="193"/>
    </row>
    <row r="6362" spans="4:7" ht="14.4" x14ac:dyDescent="0.3">
      <c r="D6362" s="193"/>
      <c r="E6362" s="234"/>
      <c r="F6362" s="234"/>
      <c r="G6362" s="193"/>
    </row>
    <row r="6363" spans="4:7" ht="14.4" x14ac:dyDescent="0.3">
      <c r="D6363" s="193"/>
      <c r="E6363" s="234"/>
      <c r="F6363" s="234"/>
      <c r="G6363" s="193"/>
    </row>
    <row r="6364" spans="4:7" ht="14.4" x14ac:dyDescent="0.3">
      <c r="D6364" s="193"/>
      <c r="E6364" s="234"/>
      <c r="F6364" s="234"/>
      <c r="G6364" s="193"/>
    </row>
    <row r="6365" spans="4:7" ht="14.4" x14ac:dyDescent="0.3">
      <c r="D6365" s="193"/>
      <c r="E6365" s="234"/>
      <c r="F6365" s="234"/>
      <c r="G6365" s="193"/>
    </row>
    <row r="6366" spans="4:7" ht="14.4" x14ac:dyDescent="0.3">
      <c r="D6366" s="193"/>
      <c r="E6366" s="234"/>
      <c r="F6366" s="234"/>
      <c r="G6366" s="193"/>
    </row>
    <row r="6367" spans="4:7" ht="14.4" x14ac:dyDescent="0.3">
      <c r="D6367" s="193"/>
      <c r="E6367" s="234"/>
      <c r="F6367" s="234"/>
      <c r="G6367" s="193"/>
    </row>
    <row r="6368" spans="4:7" ht="14.4" x14ac:dyDescent="0.3">
      <c r="D6368" s="193"/>
      <c r="E6368" s="234"/>
      <c r="F6368" s="234"/>
      <c r="G6368" s="193"/>
    </row>
    <row r="6369" spans="4:7" ht="14.4" x14ac:dyDescent="0.3">
      <c r="D6369" s="193"/>
      <c r="E6369" s="234"/>
      <c r="F6369" s="234"/>
      <c r="G6369" s="193"/>
    </row>
    <row r="6370" spans="4:7" ht="14.4" x14ac:dyDescent="0.3">
      <c r="D6370" s="193"/>
      <c r="E6370" s="234"/>
      <c r="F6370" s="234"/>
      <c r="G6370" s="193"/>
    </row>
    <row r="6371" spans="4:7" ht="14.4" x14ac:dyDescent="0.3">
      <c r="D6371" s="193"/>
      <c r="E6371" s="234"/>
      <c r="F6371" s="234"/>
      <c r="G6371" s="193"/>
    </row>
    <row r="6372" spans="4:7" ht="14.4" x14ac:dyDescent="0.3">
      <c r="D6372" s="193"/>
      <c r="E6372" s="234"/>
      <c r="F6372" s="234"/>
      <c r="G6372" s="193"/>
    </row>
    <row r="6373" spans="4:7" ht="14.4" x14ac:dyDescent="0.3">
      <c r="D6373" s="193"/>
      <c r="E6373" s="234"/>
      <c r="F6373" s="234"/>
      <c r="G6373" s="193"/>
    </row>
    <row r="6374" spans="4:7" ht="14.4" x14ac:dyDescent="0.3">
      <c r="D6374" s="193"/>
      <c r="E6374" s="234"/>
      <c r="F6374" s="234"/>
      <c r="G6374" s="193"/>
    </row>
    <row r="6375" spans="4:7" ht="14.4" x14ac:dyDescent="0.3">
      <c r="D6375" s="193"/>
      <c r="E6375" s="234"/>
      <c r="F6375" s="234"/>
      <c r="G6375" s="193"/>
    </row>
    <row r="6376" spans="4:7" ht="14.4" x14ac:dyDescent="0.3">
      <c r="D6376" s="193"/>
      <c r="E6376" s="234"/>
      <c r="F6376" s="234"/>
      <c r="G6376" s="193"/>
    </row>
    <row r="6377" spans="4:7" ht="14.4" x14ac:dyDescent="0.3">
      <c r="D6377" s="193"/>
      <c r="E6377" s="234"/>
      <c r="F6377" s="234"/>
      <c r="G6377" s="193"/>
    </row>
    <row r="6378" spans="4:7" ht="14.4" x14ac:dyDescent="0.3">
      <c r="D6378" s="193"/>
      <c r="E6378" s="234"/>
      <c r="F6378" s="234"/>
      <c r="G6378" s="193"/>
    </row>
    <row r="6379" spans="4:7" ht="14.4" x14ac:dyDescent="0.3">
      <c r="D6379" s="193"/>
      <c r="E6379" s="234"/>
      <c r="F6379" s="234"/>
      <c r="G6379" s="193"/>
    </row>
    <row r="6380" spans="4:7" ht="14.4" x14ac:dyDescent="0.3">
      <c r="D6380" s="193"/>
      <c r="E6380" s="234"/>
      <c r="F6380" s="234"/>
      <c r="G6380" s="193"/>
    </row>
    <row r="6381" spans="4:7" ht="14.4" x14ac:dyDescent="0.3">
      <c r="D6381" s="193"/>
      <c r="E6381" s="234"/>
      <c r="F6381" s="234"/>
      <c r="G6381" s="193"/>
    </row>
    <row r="6382" spans="4:7" ht="14.4" x14ac:dyDescent="0.3">
      <c r="D6382" s="193"/>
      <c r="E6382" s="234"/>
      <c r="F6382" s="234"/>
      <c r="G6382" s="193"/>
    </row>
    <row r="6383" spans="4:7" ht="14.4" x14ac:dyDescent="0.3">
      <c r="D6383" s="193"/>
      <c r="E6383" s="234"/>
      <c r="F6383" s="234"/>
      <c r="G6383" s="193"/>
    </row>
    <row r="6384" spans="4:7" ht="14.4" x14ac:dyDescent="0.3">
      <c r="D6384" s="193"/>
      <c r="E6384" s="234"/>
      <c r="F6384" s="234"/>
      <c r="G6384" s="193"/>
    </row>
    <row r="6385" spans="4:7" ht="14.4" x14ac:dyDescent="0.3">
      <c r="D6385" s="193"/>
      <c r="E6385" s="234"/>
      <c r="F6385" s="234"/>
      <c r="G6385" s="193"/>
    </row>
    <row r="6386" spans="4:7" ht="14.4" x14ac:dyDescent="0.3">
      <c r="D6386" s="193"/>
      <c r="E6386" s="234"/>
      <c r="F6386" s="234"/>
      <c r="G6386" s="193"/>
    </row>
    <row r="6387" spans="4:7" ht="14.4" x14ac:dyDescent="0.3">
      <c r="D6387" s="193"/>
      <c r="E6387" s="234"/>
      <c r="F6387" s="234"/>
      <c r="G6387" s="193"/>
    </row>
    <row r="6388" spans="4:7" ht="14.4" x14ac:dyDescent="0.3">
      <c r="D6388" s="193"/>
      <c r="E6388" s="234"/>
      <c r="F6388" s="234"/>
      <c r="G6388" s="193"/>
    </row>
    <row r="6389" spans="4:7" ht="14.4" x14ac:dyDescent="0.3">
      <c r="D6389" s="193"/>
      <c r="E6389" s="234"/>
      <c r="F6389" s="234"/>
      <c r="G6389" s="193"/>
    </row>
    <row r="6390" spans="4:7" ht="14.4" x14ac:dyDescent="0.3">
      <c r="D6390" s="193"/>
      <c r="E6390" s="234"/>
      <c r="F6390" s="234"/>
      <c r="G6390" s="193"/>
    </row>
    <row r="6391" spans="4:7" ht="14.4" x14ac:dyDescent="0.3">
      <c r="D6391" s="193"/>
      <c r="E6391" s="234"/>
      <c r="F6391" s="234"/>
      <c r="G6391" s="193"/>
    </row>
    <row r="6392" spans="4:7" ht="14.4" x14ac:dyDescent="0.3">
      <c r="D6392" s="193"/>
      <c r="E6392" s="234"/>
      <c r="F6392" s="234"/>
      <c r="G6392" s="193"/>
    </row>
    <row r="6393" spans="4:7" ht="14.4" x14ac:dyDescent="0.3">
      <c r="D6393" s="193"/>
      <c r="E6393" s="234"/>
      <c r="F6393" s="234"/>
      <c r="G6393" s="193"/>
    </row>
    <row r="6394" spans="4:7" ht="14.4" x14ac:dyDescent="0.3">
      <c r="D6394" s="193"/>
      <c r="E6394" s="234"/>
      <c r="F6394" s="234"/>
      <c r="G6394" s="193"/>
    </row>
    <row r="6395" spans="4:7" ht="14.4" x14ac:dyDescent="0.3">
      <c r="D6395" s="193"/>
      <c r="E6395" s="234"/>
      <c r="F6395" s="234"/>
      <c r="G6395" s="193"/>
    </row>
    <row r="6396" spans="4:7" ht="14.4" x14ac:dyDescent="0.3">
      <c r="D6396" s="193"/>
      <c r="E6396" s="234"/>
      <c r="F6396" s="234"/>
      <c r="G6396" s="193"/>
    </row>
    <row r="6397" spans="4:7" ht="14.4" x14ac:dyDescent="0.3">
      <c r="D6397" s="193"/>
      <c r="E6397" s="234"/>
      <c r="F6397" s="234"/>
      <c r="G6397" s="193"/>
    </row>
    <row r="6398" spans="4:7" ht="14.4" x14ac:dyDescent="0.3">
      <c r="D6398" s="193"/>
      <c r="E6398" s="234"/>
      <c r="F6398" s="234"/>
      <c r="G6398" s="193"/>
    </row>
    <row r="6399" spans="4:7" ht="14.4" x14ac:dyDescent="0.3">
      <c r="D6399" s="193"/>
      <c r="E6399" s="234"/>
      <c r="F6399" s="234"/>
      <c r="G6399" s="193"/>
    </row>
    <row r="6400" spans="4:7" ht="14.4" x14ac:dyDescent="0.3">
      <c r="D6400" s="193"/>
      <c r="E6400" s="234"/>
      <c r="F6400" s="234"/>
      <c r="G6400" s="193"/>
    </row>
    <row r="6401" spans="4:7" ht="14.4" x14ac:dyDescent="0.3">
      <c r="D6401" s="193"/>
      <c r="E6401" s="234"/>
      <c r="F6401" s="234"/>
      <c r="G6401" s="193"/>
    </row>
    <row r="6402" spans="4:7" ht="14.4" x14ac:dyDescent="0.3">
      <c r="D6402" s="193"/>
      <c r="E6402" s="234"/>
      <c r="F6402" s="234"/>
      <c r="G6402" s="193"/>
    </row>
    <row r="6403" spans="4:7" ht="14.4" x14ac:dyDescent="0.3">
      <c r="D6403" s="193"/>
      <c r="E6403" s="234"/>
      <c r="F6403" s="234"/>
      <c r="G6403" s="193"/>
    </row>
    <row r="6404" spans="4:7" ht="14.4" x14ac:dyDescent="0.3">
      <c r="D6404" s="193"/>
      <c r="E6404" s="234"/>
      <c r="F6404" s="234"/>
      <c r="G6404" s="193"/>
    </row>
    <row r="6405" spans="4:7" ht="14.4" x14ac:dyDescent="0.3">
      <c r="D6405" s="193"/>
      <c r="E6405" s="234"/>
      <c r="F6405" s="234"/>
      <c r="G6405" s="193"/>
    </row>
    <row r="6406" spans="4:7" ht="14.4" x14ac:dyDescent="0.3">
      <c r="D6406" s="193"/>
      <c r="E6406" s="234"/>
      <c r="F6406" s="234"/>
      <c r="G6406" s="193"/>
    </row>
    <row r="6407" spans="4:7" ht="14.4" x14ac:dyDescent="0.3">
      <c r="D6407" s="193"/>
      <c r="E6407" s="234"/>
      <c r="F6407" s="234"/>
      <c r="G6407" s="193"/>
    </row>
    <row r="6408" spans="4:7" ht="14.4" x14ac:dyDescent="0.3">
      <c r="D6408" s="193"/>
      <c r="E6408" s="234"/>
      <c r="F6408" s="234"/>
      <c r="G6408" s="193"/>
    </row>
    <row r="6409" spans="4:7" ht="14.4" x14ac:dyDescent="0.3">
      <c r="D6409" s="193"/>
      <c r="E6409" s="234"/>
      <c r="F6409" s="234"/>
      <c r="G6409" s="193"/>
    </row>
    <row r="6410" spans="4:7" ht="14.4" x14ac:dyDescent="0.3">
      <c r="D6410" s="193"/>
      <c r="E6410" s="234"/>
      <c r="F6410" s="234"/>
      <c r="G6410" s="193"/>
    </row>
    <row r="6411" spans="4:7" ht="14.4" x14ac:dyDescent="0.3">
      <c r="D6411" s="193"/>
      <c r="E6411" s="234"/>
      <c r="F6411" s="234"/>
      <c r="G6411" s="193"/>
    </row>
    <row r="6412" spans="4:7" ht="14.4" x14ac:dyDescent="0.3">
      <c r="D6412" s="193"/>
      <c r="E6412" s="234"/>
      <c r="F6412" s="234"/>
      <c r="G6412" s="193"/>
    </row>
    <row r="6413" spans="4:7" ht="14.4" x14ac:dyDescent="0.3">
      <c r="D6413" s="193"/>
      <c r="E6413" s="234"/>
      <c r="F6413" s="234"/>
      <c r="G6413" s="193"/>
    </row>
    <row r="6414" spans="4:7" ht="14.4" x14ac:dyDescent="0.3">
      <c r="D6414" s="193"/>
      <c r="E6414" s="234"/>
      <c r="F6414" s="234"/>
      <c r="G6414" s="193"/>
    </row>
    <row r="6415" spans="4:7" ht="14.4" x14ac:dyDescent="0.3">
      <c r="D6415" s="193"/>
      <c r="E6415" s="234"/>
      <c r="F6415" s="234"/>
      <c r="G6415" s="193"/>
    </row>
    <row r="6416" spans="4:7" ht="14.4" x14ac:dyDescent="0.3">
      <c r="D6416" s="193"/>
      <c r="E6416" s="234"/>
      <c r="F6416" s="234"/>
      <c r="G6416" s="193"/>
    </row>
    <row r="6417" spans="4:7" ht="14.4" x14ac:dyDescent="0.3">
      <c r="D6417" s="193"/>
      <c r="E6417" s="234"/>
      <c r="F6417" s="234"/>
      <c r="G6417" s="193"/>
    </row>
    <row r="6418" spans="4:7" ht="14.4" x14ac:dyDescent="0.3">
      <c r="D6418" s="193"/>
      <c r="E6418" s="234"/>
      <c r="F6418" s="234"/>
      <c r="G6418" s="193"/>
    </row>
    <row r="6419" spans="4:7" ht="14.4" x14ac:dyDescent="0.3">
      <c r="D6419" s="193"/>
      <c r="E6419" s="234"/>
      <c r="F6419" s="234"/>
      <c r="G6419" s="193"/>
    </row>
    <row r="6420" spans="4:7" ht="14.4" x14ac:dyDescent="0.3">
      <c r="D6420" s="193"/>
      <c r="E6420" s="234"/>
      <c r="F6420" s="234"/>
      <c r="G6420" s="193"/>
    </row>
    <row r="6421" spans="4:7" ht="14.4" x14ac:dyDescent="0.3">
      <c r="D6421" s="193"/>
      <c r="E6421" s="234"/>
      <c r="F6421" s="234"/>
      <c r="G6421" s="193"/>
    </row>
    <row r="6422" spans="4:7" ht="14.4" x14ac:dyDescent="0.3">
      <c r="D6422" s="193"/>
      <c r="E6422" s="234"/>
      <c r="F6422" s="234"/>
      <c r="G6422" s="193"/>
    </row>
    <row r="6423" spans="4:7" ht="14.4" x14ac:dyDescent="0.3">
      <c r="D6423" s="193"/>
      <c r="E6423" s="234"/>
      <c r="F6423" s="234"/>
      <c r="G6423" s="193"/>
    </row>
    <row r="6424" spans="4:7" ht="14.4" x14ac:dyDescent="0.3">
      <c r="D6424" s="193"/>
      <c r="E6424" s="234"/>
      <c r="F6424" s="234"/>
      <c r="G6424" s="193"/>
    </row>
    <row r="6425" spans="4:7" ht="14.4" x14ac:dyDescent="0.3">
      <c r="D6425" s="193"/>
      <c r="E6425" s="234"/>
      <c r="F6425" s="234"/>
      <c r="G6425" s="193"/>
    </row>
    <row r="6426" spans="4:7" ht="14.4" x14ac:dyDescent="0.3">
      <c r="D6426" s="193"/>
      <c r="E6426" s="234"/>
      <c r="F6426" s="234"/>
      <c r="G6426" s="193"/>
    </row>
    <row r="6427" spans="4:7" ht="14.4" x14ac:dyDescent="0.3">
      <c r="D6427" s="193"/>
      <c r="E6427" s="234"/>
      <c r="F6427" s="234"/>
      <c r="G6427" s="193"/>
    </row>
    <row r="6428" spans="4:7" ht="14.4" x14ac:dyDescent="0.3">
      <c r="D6428" s="193"/>
      <c r="E6428" s="234"/>
      <c r="F6428" s="234"/>
      <c r="G6428" s="193"/>
    </row>
    <row r="6429" spans="4:7" ht="14.4" x14ac:dyDescent="0.3">
      <c r="D6429" s="193"/>
      <c r="E6429" s="234"/>
      <c r="F6429" s="234"/>
      <c r="G6429" s="193"/>
    </row>
    <row r="6430" spans="4:7" ht="14.4" x14ac:dyDescent="0.3">
      <c r="D6430" s="193"/>
      <c r="E6430" s="234"/>
      <c r="F6430" s="234"/>
      <c r="G6430" s="193"/>
    </row>
    <row r="6431" spans="4:7" ht="14.4" x14ac:dyDescent="0.3">
      <c r="D6431" s="193"/>
      <c r="E6431" s="234"/>
      <c r="F6431" s="234"/>
      <c r="G6431" s="193"/>
    </row>
    <row r="6432" spans="4:7" ht="14.4" x14ac:dyDescent="0.3">
      <c r="D6432" s="193"/>
      <c r="E6432" s="234"/>
      <c r="F6432" s="234"/>
      <c r="G6432" s="193"/>
    </row>
    <row r="6433" spans="4:7" ht="14.4" x14ac:dyDescent="0.3">
      <c r="D6433" s="193"/>
      <c r="E6433" s="234"/>
      <c r="F6433" s="234"/>
      <c r="G6433" s="193"/>
    </row>
    <row r="6434" spans="4:7" ht="14.4" x14ac:dyDescent="0.3">
      <c r="D6434" s="193"/>
      <c r="E6434" s="234"/>
      <c r="F6434" s="234"/>
      <c r="G6434" s="193"/>
    </row>
    <row r="6435" spans="4:7" ht="14.4" x14ac:dyDescent="0.3">
      <c r="D6435" s="193"/>
      <c r="E6435" s="234"/>
      <c r="F6435" s="234"/>
      <c r="G6435" s="193"/>
    </row>
    <row r="6436" spans="4:7" ht="14.4" x14ac:dyDescent="0.3">
      <c r="D6436" s="193"/>
      <c r="E6436" s="234"/>
      <c r="F6436" s="234"/>
      <c r="G6436" s="193"/>
    </row>
    <row r="6437" spans="4:7" ht="14.4" x14ac:dyDescent="0.3">
      <c r="D6437" s="193"/>
      <c r="E6437" s="234"/>
      <c r="F6437" s="234"/>
      <c r="G6437" s="193"/>
    </row>
    <row r="6438" spans="4:7" ht="14.4" x14ac:dyDescent="0.3">
      <c r="D6438" s="193"/>
      <c r="E6438" s="234"/>
      <c r="F6438" s="234"/>
      <c r="G6438" s="193"/>
    </row>
    <row r="6439" spans="4:7" ht="14.4" x14ac:dyDescent="0.3">
      <c r="D6439" s="193"/>
      <c r="E6439" s="234"/>
      <c r="F6439" s="234"/>
      <c r="G6439" s="193"/>
    </row>
    <row r="6440" spans="4:7" ht="14.4" x14ac:dyDescent="0.3">
      <c r="D6440" s="193"/>
      <c r="E6440" s="234"/>
      <c r="F6440" s="234"/>
      <c r="G6440" s="193"/>
    </row>
    <row r="6441" spans="4:7" ht="14.4" x14ac:dyDescent="0.3">
      <c r="D6441" s="193"/>
      <c r="E6441" s="234"/>
      <c r="F6441" s="234"/>
      <c r="G6441" s="193"/>
    </row>
    <row r="6442" spans="4:7" ht="14.4" x14ac:dyDescent="0.3">
      <c r="D6442" s="193"/>
      <c r="E6442" s="234"/>
      <c r="F6442" s="234"/>
      <c r="G6442" s="193"/>
    </row>
    <row r="6443" spans="4:7" ht="14.4" x14ac:dyDescent="0.3">
      <c r="D6443" s="193"/>
      <c r="E6443" s="234"/>
      <c r="F6443" s="234"/>
      <c r="G6443" s="193"/>
    </row>
    <row r="6444" spans="4:7" ht="14.4" x14ac:dyDescent="0.3">
      <c r="D6444" s="193"/>
      <c r="E6444" s="234"/>
      <c r="F6444" s="234"/>
      <c r="G6444" s="193"/>
    </row>
    <row r="6445" spans="4:7" ht="14.4" x14ac:dyDescent="0.3">
      <c r="D6445" s="193"/>
      <c r="E6445" s="234"/>
      <c r="F6445" s="234"/>
      <c r="G6445" s="193"/>
    </row>
    <row r="6446" spans="4:7" ht="14.4" x14ac:dyDescent="0.3">
      <c r="D6446" s="193"/>
      <c r="E6446" s="234"/>
      <c r="F6446" s="234"/>
      <c r="G6446" s="193"/>
    </row>
    <row r="6447" spans="4:7" ht="14.4" x14ac:dyDescent="0.3">
      <c r="D6447" s="193"/>
      <c r="E6447" s="234"/>
      <c r="F6447" s="234"/>
      <c r="G6447" s="193"/>
    </row>
    <row r="6448" spans="4:7" ht="14.4" x14ac:dyDescent="0.3">
      <c r="D6448" s="193"/>
      <c r="E6448" s="234"/>
      <c r="F6448" s="234"/>
      <c r="G6448" s="193"/>
    </row>
    <row r="6449" spans="4:7" ht="14.4" x14ac:dyDescent="0.3">
      <c r="D6449" s="193"/>
      <c r="E6449" s="234"/>
      <c r="F6449" s="234"/>
      <c r="G6449" s="193"/>
    </row>
    <row r="6450" spans="4:7" ht="14.4" x14ac:dyDescent="0.3">
      <c r="D6450" s="193"/>
      <c r="E6450" s="234"/>
      <c r="F6450" s="234"/>
      <c r="G6450" s="193"/>
    </row>
    <row r="6451" spans="4:7" ht="14.4" x14ac:dyDescent="0.3">
      <c r="D6451" s="193"/>
      <c r="E6451" s="234"/>
      <c r="F6451" s="234"/>
      <c r="G6451" s="193"/>
    </row>
    <row r="6452" spans="4:7" ht="14.4" x14ac:dyDescent="0.3">
      <c r="D6452" s="193"/>
      <c r="E6452" s="234"/>
      <c r="F6452" s="234"/>
      <c r="G6452" s="193"/>
    </row>
    <row r="6453" spans="4:7" ht="14.4" x14ac:dyDescent="0.3">
      <c r="D6453" s="193"/>
      <c r="E6453" s="234"/>
      <c r="F6453" s="234"/>
      <c r="G6453" s="193"/>
    </row>
    <row r="6454" spans="4:7" ht="14.4" x14ac:dyDescent="0.3">
      <c r="D6454" s="193"/>
      <c r="E6454" s="234"/>
      <c r="F6454" s="234"/>
      <c r="G6454" s="193"/>
    </row>
    <row r="6455" spans="4:7" ht="14.4" x14ac:dyDescent="0.3">
      <c r="D6455" s="193"/>
      <c r="E6455" s="234"/>
      <c r="F6455" s="234"/>
      <c r="G6455" s="193"/>
    </row>
    <row r="6456" spans="4:7" ht="14.4" x14ac:dyDescent="0.3">
      <c r="D6456" s="193"/>
      <c r="E6456" s="234"/>
      <c r="F6456" s="234"/>
      <c r="G6456" s="193"/>
    </row>
    <row r="6457" spans="4:7" ht="14.4" x14ac:dyDescent="0.3">
      <c r="D6457" s="193"/>
      <c r="E6457" s="234"/>
      <c r="F6457" s="234"/>
      <c r="G6457" s="193"/>
    </row>
    <row r="6458" spans="4:7" ht="14.4" x14ac:dyDescent="0.3">
      <c r="D6458" s="193"/>
      <c r="E6458" s="234"/>
      <c r="F6458" s="234"/>
      <c r="G6458" s="193"/>
    </row>
    <row r="6459" spans="4:7" ht="14.4" x14ac:dyDescent="0.3">
      <c r="D6459" s="193"/>
      <c r="E6459" s="234"/>
      <c r="F6459" s="234"/>
      <c r="G6459" s="193"/>
    </row>
    <row r="6460" spans="4:7" ht="14.4" x14ac:dyDescent="0.3">
      <c r="D6460" s="193"/>
      <c r="E6460" s="234"/>
      <c r="F6460" s="234"/>
      <c r="G6460" s="193"/>
    </row>
    <row r="6461" spans="4:7" ht="14.4" x14ac:dyDescent="0.3">
      <c r="D6461" s="193"/>
      <c r="E6461" s="234"/>
      <c r="F6461" s="234"/>
      <c r="G6461" s="193"/>
    </row>
    <row r="6462" spans="4:7" ht="14.4" x14ac:dyDescent="0.3">
      <c r="D6462" s="193"/>
      <c r="E6462" s="234"/>
      <c r="F6462" s="234"/>
      <c r="G6462" s="193"/>
    </row>
    <row r="6463" spans="4:7" ht="14.4" x14ac:dyDescent="0.3">
      <c r="D6463" s="193"/>
      <c r="E6463" s="234"/>
      <c r="F6463" s="234"/>
      <c r="G6463" s="193"/>
    </row>
    <row r="6464" spans="4:7" ht="14.4" x14ac:dyDescent="0.3">
      <c r="D6464" s="193"/>
      <c r="E6464" s="234"/>
      <c r="F6464" s="234"/>
      <c r="G6464" s="193"/>
    </row>
    <row r="6465" spans="4:7" ht="14.4" x14ac:dyDescent="0.3">
      <c r="D6465" s="193"/>
      <c r="E6465" s="234"/>
      <c r="F6465" s="234"/>
      <c r="G6465" s="193"/>
    </row>
    <row r="6466" spans="4:7" ht="14.4" x14ac:dyDescent="0.3">
      <c r="D6466" s="193"/>
      <c r="E6466" s="234"/>
      <c r="F6466" s="234"/>
      <c r="G6466" s="193"/>
    </row>
    <row r="6467" spans="4:7" ht="14.4" x14ac:dyDescent="0.3">
      <c r="D6467" s="193"/>
      <c r="E6467" s="234"/>
      <c r="F6467" s="234"/>
      <c r="G6467" s="193"/>
    </row>
    <row r="6468" spans="4:7" ht="14.4" x14ac:dyDescent="0.3">
      <c r="D6468" s="193"/>
      <c r="E6468" s="234"/>
      <c r="F6468" s="234"/>
      <c r="G6468" s="193"/>
    </row>
    <row r="6469" spans="4:7" ht="14.4" x14ac:dyDescent="0.3">
      <c r="D6469" s="193"/>
      <c r="E6469" s="234"/>
      <c r="F6469" s="234"/>
      <c r="G6469" s="193"/>
    </row>
    <row r="6470" spans="4:7" ht="14.4" x14ac:dyDescent="0.3">
      <c r="D6470" s="193"/>
      <c r="E6470" s="234"/>
      <c r="F6470" s="234"/>
      <c r="G6470" s="193"/>
    </row>
    <row r="6471" spans="4:7" ht="14.4" x14ac:dyDescent="0.3">
      <c r="D6471" s="193"/>
      <c r="E6471" s="234"/>
      <c r="F6471" s="234"/>
      <c r="G6471" s="193"/>
    </row>
    <row r="6472" spans="4:7" ht="14.4" x14ac:dyDescent="0.3">
      <c r="D6472" s="193"/>
      <c r="E6472" s="234"/>
      <c r="F6472" s="234"/>
      <c r="G6472" s="193"/>
    </row>
    <row r="6473" spans="4:7" ht="14.4" x14ac:dyDescent="0.3">
      <c r="D6473" s="193"/>
      <c r="E6473" s="234"/>
      <c r="F6473" s="234"/>
      <c r="G6473" s="193"/>
    </row>
    <row r="6474" spans="4:7" ht="14.4" x14ac:dyDescent="0.3">
      <c r="D6474" s="193"/>
      <c r="E6474" s="234"/>
      <c r="F6474" s="234"/>
      <c r="G6474" s="193"/>
    </row>
    <row r="6475" spans="4:7" ht="14.4" x14ac:dyDescent="0.3">
      <c r="D6475" s="193"/>
      <c r="E6475" s="234"/>
      <c r="F6475" s="234"/>
      <c r="G6475" s="193"/>
    </row>
    <row r="6476" spans="4:7" ht="14.4" x14ac:dyDescent="0.3">
      <c r="D6476" s="193"/>
      <c r="E6476" s="234"/>
      <c r="F6476" s="234"/>
      <c r="G6476" s="193"/>
    </row>
    <row r="6477" spans="4:7" ht="14.4" x14ac:dyDescent="0.3">
      <c r="D6477" s="193"/>
      <c r="E6477" s="234"/>
      <c r="F6477" s="234"/>
      <c r="G6477" s="193"/>
    </row>
    <row r="6478" spans="4:7" ht="14.4" x14ac:dyDescent="0.3">
      <c r="D6478" s="193"/>
      <c r="E6478" s="234"/>
      <c r="F6478" s="234"/>
      <c r="G6478" s="193"/>
    </row>
    <row r="6479" spans="4:7" ht="14.4" x14ac:dyDescent="0.3">
      <c r="D6479" s="193"/>
      <c r="E6479" s="234"/>
      <c r="F6479" s="234"/>
      <c r="G6479" s="193"/>
    </row>
    <row r="6480" spans="4:7" ht="14.4" x14ac:dyDescent="0.3">
      <c r="D6480" s="193"/>
      <c r="E6480" s="234"/>
      <c r="F6480" s="234"/>
      <c r="G6480" s="193"/>
    </row>
    <row r="6481" spans="4:7" ht="14.4" x14ac:dyDescent="0.3">
      <c r="D6481" s="193"/>
      <c r="E6481" s="234"/>
      <c r="F6481" s="234"/>
      <c r="G6481" s="193"/>
    </row>
    <row r="6482" spans="4:7" ht="14.4" x14ac:dyDescent="0.3">
      <c r="D6482" s="193"/>
      <c r="E6482" s="234"/>
      <c r="F6482" s="234"/>
      <c r="G6482" s="193"/>
    </row>
    <row r="6483" spans="4:7" ht="14.4" x14ac:dyDescent="0.3">
      <c r="D6483" s="193"/>
      <c r="E6483" s="234"/>
      <c r="F6483" s="234"/>
      <c r="G6483" s="193"/>
    </row>
    <row r="6484" spans="4:7" ht="14.4" x14ac:dyDescent="0.3">
      <c r="D6484" s="193"/>
      <c r="E6484" s="234"/>
      <c r="F6484" s="234"/>
      <c r="G6484" s="193"/>
    </row>
    <row r="6485" spans="4:7" ht="14.4" x14ac:dyDescent="0.3">
      <c r="D6485" s="193"/>
      <c r="E6485" s="234"/>
      <c r="F6485" s="234"/>
      <c r="G6485" s="193"/>
    </row>
    <row r="6486" spans="4:7" ht="14.4" x14ac:dyDescent="0.3">
      <c r="D6486" s="193"/>
      <c r="E6486" s="234"/>
      <c r="F6486" s="234"/>
      <c r="G6486" s="193"/>
    </row>
    <row r="6487" spans="4:7" ht="14.4" x14ac:dyDescent="0.3">
      <c r="D6487" s="193"/>
      <c r="E6487" s="234"/>
      <c r="F6487" s="234"/>
      <c r="G6487" s="193"/>
    </row>
    <row r="6488" spans="4:7" ht="14.4" x14ac:dyDescent="0.3">
      <c r="D6488" s="193"/>
      <c r="E6488" s="234"/>
      <c r="F6488" s="234"/>
      <c r="G6488" s="193"/>
    </row>
    <row r="6489" spans="4:7" ht="14.4" x14ac:dyDescent="0.3">
      <c r="D6489" s="193"/>
      <c r="E6489" s="234"/>
      <c r="F6489" s="234"/>
      <c r="G6489" s="193"/>
    </row>
    <row r="6490" spans="4:7" ht="14.4" x14ac:dyDescent="0.3">
      <c r="D6490" s="193"/>
      <c r="E6490" s="234"/>
      <c r="F6490" s="234"/>
      <c r="G6490" s="193"/>
    </row>
    <row r="6491" spans="4:7" ht="14.4" x14ac:dyDescent="0.3">
      <c r="D6491" s="193"/>
      <c r="E6491" s="234"/>
      <c r="F6491" s="234"/>
      <c r="G6491" s="193"/>
    </row>
    <row r="6492" spans="4:7" ht="14.4" x14ac:dyDescent="0.3">
      <c r="D6492" s="193"/>
      <c r="E6492" s="234"/>
      <c r="F6492" s="234"/>
      <c r="G6492" s="193"/>
    </row>
    <row r="6493" spans="4:7" ht="14.4" x14ac:dyDescent="0.3">
      <c r="D6493" s="193"/>
      <c r="E6493" s="234"/>
      <c r="F6493" s="234"/>
      <c r="G6493" s="193"/>
    </row>
    <row r="6494" spans="4:7" ht="14.4" x14ac:dyDescent="0.3">
      <c r="D6494" s="193"/>
      <c r="E6494" s="234"/>
      <c r="F6494" s="234"/>
      <c r="G6494" s="193"/>
    </row>
    <row r="6495" spans="4:7" ht="14.4" x14ac:dyDescent="0.3">
      <c r="D6495" s="193"/>
      <c r="E6495" s="234"/>
      <c r="F6495" s="234"/>
      <c r="G6495" s="193"/>
    </row>
    <row r="6496" spans="4:7" ht="14.4" x14ac:dyDescent="0.3">
      <c r="D6496" s="193"/>
      <c r="E6496" s="234"/>
      <c r="F6496" s="234"/>
      <c r="G6496" s="193"/>
    </row>
    <row r="6497" spans="4:7" ht="14.4" x14ac:dyDescent="0.3">
      <c r="D6497" s="193"/>
      <c r="E6497" s="234"/>
      <c r="F6497" s="234"/>
      <c r="G6497" s="193"/>
    </row>
    <row r="6498" spans="4:7" ht="14.4" x14ac:dyDescent="0.3">
      <c r="D6498" s="193"/>
      <c r="E6498" s="234"/>
      <c r="F6498" s="234"/>
      <c r="G6498" s="193"/>
    </row>
    <row r="6499" spans="4:7" ht="14.4" x14ac:dyDescent="0.3">
      <c r="D6499" s="193"/>
      <c r="E6499" s="234"/>
      <c r="F6499" s="234"/>
      <c r="G6499" s="193"/>
    </row>
    <row r="6500" spans="4:7" ht="14.4" x14ac:dyDescent="0.3">
      <c r="D6500" s="193"/>
      <c r="E6500" s="234"/>
      <c r="F6500" s="234"/>
      <c r="G6500" s="193"/>
    </row>
    <row r="6501" spans="4:7" ht="14.4" x14ac:dyDescent="0.3">
      <c r="D6501" s="193"/>
      <c r="E6501" s="234"/>
      <c r="F6501" s="234"/>
      <c r="G6501" s="193"/>
    </row>
    <row r="6502" spans="4:7" ht="14.4" x14ac:dyDescent="0.3">
      <c r="D6502" s="193"/>
      <c r="E6502" s="234"/>
      <c r="F6502" s="234"/>
      <c r="G6502" s="193"/>
    </row>
    <row r="6503" spans="4:7" ht="14.4" x14ac:dyDescent="0.3">
      <c r="D6503" s="193"/>
      <c r="E6503" s="234"/>
      <c r="F6503" s="234"/>
      <c r="G6503" s="193"/>
    </row>
    <row r="6504" spans="4:7" ht="14.4" x14ac:dyDescent="0.3">
      <c r="D6504" s="193"/>
      <c r="E6504" s="234"/>
      <c r="F6504" s="234"/>
      <c r="G6504" s="193"/>
    </row>
    <row r="6505" spans="4:7" ht="14.4" x14ac:dyDescent="0.3">
      <c r="D6505" s="193"/>
      <c r="E6505" s="234"/>
      <c r="F6505" s="234"/>
      <c r="G6505" s="193"/>
    </row>
    <row r="6506" spans="4:7" ht="14.4" x14ac:dyDescent="0.3">
      <c r="D6506" s="193"/>
      <c r="E6506" s="234"/>
      <c r="F6506" s="234"/>
      <c r="G6506" s="193"/>
    </row>
    <row r="6507" spans="4:7" ht="14.4" x14ac:dyDescent="0.3">
      <c r="D6507" s="193"/>
      <c r="E6507" s="234"/>
      <c r="F6507" s="234"/>
      <c r="G6507" s="193"/>
    </row>
    <row r="6508" spans="4:7" ht="14.4" x14ac:dyDescent="0.3">
      <c r="D6508" s="193"/>
      <c r="E6508" s="234"/>
      <c r="F6508" s="234"/>
      <c r="G6508" s="193"/>
    </row>
    <row r="6509" spans="4:7" ht="14.4" x14ac:dyDescent="0.3">
      <c r="D6509" s="193"/>
      <c r="E6509" s="234"/>
      <c r="F6509" s="234"/>
      <c r="G6509" s="193"/>
    </row>
    <row r="6510" spans="4:7" ht="14.4" x14ac:dyDescent="0.3">
      <c r="D6510" s="193"/>
      <c r="E6510" s="234"/>
      <c r="F6510" s="234"/>
      <c r="G6510" s="193"/>
    </row>
    <row r="6511" spans="4:7" ht="14.4" x14ac:dyDescent="0.3">
      <c r="D6511" s="193"/>
      <c r="E6511" s="234"/>
      <c r="F6511" s="234"/>
      <c r="G6511" s="193"/>
    </row>
    <row r="6512" spans="4:7" ht="14.4" x14ac:dyDescent="0.3">
      <c r="D6512" s="193"/>
      <c r="E6512" s="234"/>
      <c r="F6512" s="234"/>
      <c r="G6512" s="193"/>
    </row>
    <row r="6513" spans="4:7" ht="14.4" x14ac:dyDescent="0.3">
      <c r="D6513" s="193"/>
      <c r="E6513" s="234"/>
      <c r="F6513" s="234"/>
      <c r="G6513" s="193"/>
    </row>
    <row r="6514" spans="4:7" ht="14.4" x14ac:dyDescent="0.3">
      <c r="D6514" s="193"/>
      <c r="E6514" s="234"/>
      <c r="F6514" s="234"/>
      <c r="G6514" s="193"/>
    </row>
    <row r="6515" spans="4:7" ht="14.4" x14ac:dyDescent="0.3">
      <c r="D6515" s="193"/>
      <c r="E6515" s="234"/>
      <c r="F6515" s="234"/>
      <c r="G6515" s="193"/>
    </row>
    <row r="6516" spans="4:7" ht="14.4" x14ac:dyDescent="0.3">
      <c r="D6516" s="193"/>
      <c r="E6516" s="234"/>
      <c r="F6516" s="234"/>
      <c r="G6516" s="193"/>
    </row>
    <row r="6517" spans="4:7" ht="14.4" x14ac:dyDescent="0.3">
      <c r="D6517" s="193"/>
      <c r="E6517" s="234"/>
      <c r="F6517" s="234"/>
      <c r="G6517" s="193"/>
    </row>
    <row r="6518" spans="4:7" ht="14.4" x14ac:dyDescent="0.3">
      <c r="D6518" s="193"/>
      <c r="E6518" s="234"/>
      <c r="F6518" s="234"/>
      <c r="G6518" s="193"/>
    </row>
    <row r="6519" spans="4:7" ht="14.4" x14ac:dyDescent="0.3">
      <c r="D6519" s="193"/>
      <c r="E6519" s="234"/>
      <c r="F6519" s="234"/>
      <c r="G6519" s="193"/>
    </row>
    <row r="6520" spans="4:7" ht="14.4" x14ac:dyDescent="0.3">
      <c r="D6520" s="193"/>
      <c r="E6520" s="234"/>
      <c r="F6520" s="234"/>
      <c r="G6520" s="193"/>
    </row>
    <row r="6521" spans="4:7" ht="14.4" x14ac:dyDescent="0.3">
      <c r="D6521" s="193"/>
      <c r="E6521" s="234"/>
      <c r="F6521" s="234"/>
      <c r="G6521" s="193"/>
    </row>
    <row r="6522" spans="4:7" ht="14.4" x14ac:dyDescent="0.3">
      <c r="D6522" s="193"/>
      <c r="E6522" s="234"/>
      <c r="F6522" s="234"/>
      <c r="G6522" s="193"/>
    </row>
    <row r="6523" spans="4:7" ht="14.4" x14ac:dyDescent="0.3">
      <c r="D6523" s="193"/>
      <c r="E6523" s="234"/>
      <c r="F6523" s="234"/>
      <c r="G6523" s="193"/>
    </row>
    <row r="6524" spans="4:7" ht="14.4" x14ac:dyDescent="0.3">
      <c r="D6524" s="193"/>
      <c r="E6524" s="234"/>
      <c r="F6524" s="234"/>
      <c r="G6524" s="193"/>
    </row>
    <row r="6525" spans="4:7" ht="14.4" x14ac:dyDescent="0.3">
      <c r="D6525" s="193"/>
      <c r="E6525" s="234"/>
      <c r="F6525" s="234"/>
      <c r="G6525" s="193"/>
    </row>
    <row r="6526" spans="4:7" ht="14.4" x14ac:dyDescent="0.3">
      <c r="D6526" s="193"/>
      <c r="E6526" s="234"/>
      <c r="F6526" s="234"/>
      <c r="G6526" s="193"/>
    </row>
    <row r="6527" spans="4:7" ht="14.4" x14ac:dyDescent="0.3">
      <c r="D6527" s="193"/>
      <c r="E6527" s="234"/>
      <c r="F6527" s="234"/>
      <c r="G6527" s="193"/>
    </row>
    <row r="6528" spans="4:7" ht="14.4" x14ac:dyDescent="0.3">
      <c r="D6528" s="193"/>
      <c r="E6528" s="234"/>
      <c r="F6528" s="234"/>
      <c r="G6528" s="193"/>
    </row>
    <row r="6529" spans="4:7" ht="14.4" x14ac:dyDescent="0.3">
      <c r="D6529" s="193"/>
      <c r="E6529" s="234"/>
      <c r="F6529" s="234"/>
      <c r="G6529" s="193"/>
    </row>
    <row r="6530" spans="4:7" ht="14.4" x14ac:dyDescent="0.3">
      <c r="D6530" s="193"/>
      <c r="E6530" s="234"/>
      <c r="F6530" s="234"/>
      <c r="G6530" s="193"/>
    </row>
    <row r="6531" spans="4:7" ht="14.4" x14ac:dyDescent="0.3">
      <c r="D6531" s="193"/>
      <c r="E6531" s="234"/>
      <c r="F6531" s="234"/>
      <c r="G6531" s="193"/>
    </row>
    <row r="6532" spans="4:7" ht="14.4" x14ac:dyDescent="0.3">
      <c r="D6532" s="193"/>
      <c r="E6532" s="234"/>
      <c r="F6532" s="234"/>
      <c r="G6532" s="193"/>
    </row>
    <row r="6533" spans="4:7" ht="14.4" x14ac:dyDescent="0.3">
      <c r="D6533" s="193"/>
      <c r="E6533" s="234"/>
      <c r="F6533" s="234"/>
      <c r="G6533" s="193"/>
    </row>
    <row r="6534" spans="4:7" ht="14.4" x14ac:dyDescent="0.3">
      <c r="D6534" s="193"/>
      <c r="E6534" s="234"/>
      <c r="F6534" s="234"/>
      <c r="G6534" s="193"/>
    </row>
    <row r="6535" spans="4:7" ht="14.4" x14ac:dyDescent="0.3">
      <c r="D6535" s="193"/>
      <c r="E6535" s="234"/>
      <c r="F6535" s="234"/>
      <c r="G6535" s="193"/>
    </row>
    <row r="6536" spans="4:7" ht="14.4" x14ac:dyDescent="0.3">
      <c r="D6536" s="193"/>
      <c r="E6536" s="234"/>
      <c r="F6536" s="234"/>
      <c r="G6536" s="193"/>
    </row>
    <row r="6537" spans="4:7" ht="14.4" x14ac:dyDescent="0.3">
      <c r="D6537" s="193"/>
      <c r="E6537" s="234"/>
      <c r="F6537" s="234"/>
      <c r="G6537" s="193"/>
    </row>
    <row r="6538" spans="4:7" ht="14.4" x14ac:dyDescent="0.3">
      <c r="D6538" s="193"/>
      <c r="E6538" s="234"/>
      <c r="F6538" s="234"/>
      <c r="G6538" s="193"/>
    </row>
    <row r="6539" spans="4:7" ht="14.4" x14ac:dyDescent="0.3">
      <c r="D6539" s="193"/>
      <c r="E6539" s="234"/>
      <c r="F6539" s="234"/>
      <c r="G6539" s="193"/>
    </row>
    <row r="6540" spans="4:7" ht="14.4" x14ac:dyDescent="0.3">
      <c r="D6540" s="193"/>
      <c r="E6540" s="234"/>
      <c r="F6540" s="234"/>
      <c r="G6540" s="193"/>
    </row>
    <row r="6541" spans="4:7" ht="14.4" x14ac:dyDescent="0.3">
      <c r="D6541" s="193"/>
      <c r="E6541" s="234"/>
      <c r="F6541" s="234"/>
      <c r="G6541" s="193"/>
    </row>
    <row r="6542" spans="4:7" ht="14.4" x14ac:dyDescent="0.3">
      <c r="D6542" s="193"/>
      <c r="E6542" s="234"/>
      <c r="F6542" s="234"/>
      <c r="G6542" s="193"/>
    </row>
    <row r="6543" spans="4:7" ht="14.4" x14ac:dyDescent="0.3">
      <c r="D6543" s="193"/>
      <c r="E6543" s="234"/>
      <c r="F6543" s="234"/>
      <c r="G6543" s="193"/>
    </row>
    <row r="6544" spans="4:7" ht="14.4" x14ac:dyDescent="0.3">
      <c r="D6544" s="193"/>
      <c r="E6544" s="234"/>
      <c r="F6544" s="234"/>
      <c r="G6544" s="193"/>
    </row>
    <row r="6545" spans="4:7" ht="14.4" x14ac:dyDescent="0.3">
      <c r="D6545" s="193"/>
      <c r="E6545" s="234"/>
      <c r="F6545" s="234"/>
      <c r="G6545" s="193"/>
    </row>
    <row r="6546" spans="4:7" ht="14.4" x14ac:dyDescent="0.3">
      <c r="D6546" s="193"/>
      <c r="E6546" s="234"/>
      <c r="F6546" s="234"/>
      <c r="G6546" s="193"/>
    </row>
    <row r="6547" spans="4:7" ht="14.4" x14ac:dyDescent="0.3">
      <c r="D6547" s="193"/>
      <c r="E6547" s="234"/>
      <c r="F6547" s="234"/>
      <c r="G6547" s="193"/>
    </row>
    <row r="6548" spans="4:7" ht="14.4" x14ac:dyDescent="0.3">
      <c r="D6548" s="193"/>
      <c r="E6548" s="234"/>
      <c r="F6548" s="234"/>
      <c r="G6548" s="193"/>
    </row>
    <row r="6549" spans="4:7" ht="14.4" x14ac:dyDescent="0.3">
      <c r="D6549" s="193"/>
      <c r="E6549" s="234"/>
      <c r="F6549" s="234"/>
      <c r="G6549" s="193"/>
    </row>
    <row r="6550" spans="4:7" ht="14.4" x14ac:dyDescent="0.3">
      <c r="D6550" s="193"/>
      <c r="E6550" s="234"/>
      <c r="F6550" s="234"/>
      <c r="G6550" s="193"/>
    </row>
    <row r="6551" spans="4:7" ht="14.4" x14ac:dyDescent="0.3">
      <c r="D6551" s="193"/>
      <c r="E6551" s="234"/>
      <c r="F6551" s="234"/>
      <c r="G6551" s="193"/>
    </row>
    <row r="6552" spans="4:7" ht="14.4" x14ac:dyDescent="0.3">
      <c r="D6552" s="193"/>
      <c r="E6552" s="234"/>
      <c r="F6552" s="234"/>
      <c r="G6552" s="193"/>
    </row>
    <row r="6553" spans="4:7" ht="14.4" x14ac:dyDescent="0.3">
      <c r="D6553" s="193"/>
      <c r="E6553" s="234"/>
      <c r="F6553" s="234"/>
      <c r="G6553" s="193"/>
    </row>
    <row r="6554" spans="4:7" ht="14.4" x14ac:dyDescent="0.3">
      <c r="D6554" s="193"/>
      <c r="E6554" s="234"/>
      <c r="F6554" s="234"/>
      <c r="G6554" s="193"/>
    </row>
    <row r="6555" spans="4:7" ht="14.4" x14ac:dyDescent="0.3">
      <c r="D6555" s="193"/>
      <c r="E6555" s="234"/>
      <c r="F6555" s="234"/>
      <c r="G6555" s="193"/>
    </row>
    <row r="6556" spans="4:7" ht="14.4" x14ac:dyDescent="0.3">
      <c r="D6556" s="193"/>
      <c r="E6556" s="234"/>
      <c r="F6556" s="234"/>
      <c r="G6556" s="193"/>
    </row>
    <row r="6557" spans="4:7" ht="14.4" x14ac:dyDescent="0.3">
      <c r="D6557" s="193"/>
      <c r="E6557" s="234"/>
      <c r="F6557" s="234"/>
      <c r="G6557" s="193"/>
    </row>
    <row r="6558" spans="4:7" ht="14.4" x14ac:dyDescent="0.3">
      <c r="D6558" s="193"/>
      <c r="E6558" s="234"/>
      <c r="F6558" s="234"/>
      <c r="G6558" s="193"/>
    </row>
    <row r="6559" spans="4:7" ht="14.4" x14ac:dyDescent="0.3">
      <c r="D6559" s="193"/>
      <c r="E6559" s="234"/>
      <c r="F6559" s="234"/>
      <c r="G6559" s="193"/>
    </row>
    <row r="6560" spans="4:7" ht="14.4" x14ac:dyDescent="0.3">
      <c r="D6560" s="193"/>
      <c r="E6560" s="234"/>
      <c r="F6560" s="234"/>
      <c r="G6560" s="193"/>
    </row>
    <row r="6561" spans="4:7" ht="14.4" x14ac:dyDescent="0.3">
      <c r="D6561" s="193"/>
      <c r="E6561" s="234"/>
      <c r="F6561" s="234"/>
      <c r="G6561" s="193"/>
    </row>
    <row r="6562" spans="4:7" ht="14.4" x14ac:dyDescent="0.3">
      <c r="D6562" s="193"/>
      <c r="E6562" s="234"/>
      <c r="F6562" s="234"/>
      <c r="G6562" s="193"/>
    </row>
    <row r="6563" spans="4:7" ht="14.4" x14ac:dyDescent="0.3">
      <c r="D6563" s="193"/>
      <c r="E6563" s="234"/>
      <c r="F6563" s="234"/>
      <c r="G6563" s="193"/>
    </row>
    <row r="6564" spans="4:7" ht="14.4" x14ac:dyDescent="0.3">
      <c r="D6564" s="193"/>
      <c r="E6564" s="234"/>
      <c r="F6564" s="234"/>
      <c r="G6564" s="193"/>
    </row>
    <row r="6565" spans="4:7" ht="14.4" x14ac:dyDescent="0.3">
      <c r="D6565" s="193"/>
      <c r="E6565" s="234"/>
      <c r="F6565" s="234"/>
      <c r="G6565" s="193"/>
    </row>
    <row r="6566" spans="4:7" ht="14.4" x14ac:dyDescent="0.3">
      <c r="D6566" s="193"/>
      <c r="E6566" s="234"/>
      <c r="F6566" s="234"/>
      <c r="G6566" s="193"/>
    </row>
    <row r="6567" spans="4:7" ht="14.4" x14ac:dyDescent="0.3">
      <c r="D6567" s="193"/>
      <c r="E6567" s="234"/>
      <c r="F6567" s="234"/>
      <c r="G6567" s="193"/>
    </row>
    <row r="6568" spans="4:7" ht="14.4" x14ac:dyDescent="0.3">
      <c r="D6568" s="193"/>
      <c r="E6568" s="234"/>
      <c r="F6568" s="234"/>
      <c r="G6568" s="193"/>
    </row>
    <row r="6569" spans="4:7" ht="14.4" x14ac:dyDescent="0.3">
      <c r="D6569" s="193"/>
      <c r="E6569" s="234"/>
      <c r="F6569" s="234"/>
      <c r="G6569" s="193"/>
    </row>
    <row r="6570" spans="4:7" ht="14.4" x14ac:dyDescent="0.3">
      <c r="D6570" s="193"/>
      <c r="E6570" s="234"/>
      <c r="F6570" s="234"/>
      <c r="G6570" s="193"/>
    </row>
    <row r="6571" spans="4:7" ht="14.4" x14ac:dyDescent="0.3">
      <c r="D6571" s="193"/>
      <c r="E6571" s="234"/>
      <c r="F6571" s="234"/>
      <c r="G6571" s="193"/>
    </row>
    <row r="6572" spans="4:7" ht="14.4" x14ac:dyDescent="0.3">
      <c r="D6572" s="193"/>
      <c r="E6572" s="234"/>
      <c r="F6572" s="234"/>
      <c r="G6572" s="193"/>
    </row>
    <row r="6573" spans="4:7" ht="14.4" x14ac:dyDescent="0.3">
      <c r="D6573" s="193"/>
      <c r="E6573" s="234"/>
      <c r="F6573" s="234"/>
      <c r="G6573" s="193"/>
    </row>
    <row r="6574" spans="4:7" ht="14.4" x14ac:dyDescent="0.3">
      <c r="D6574" s="193"/>
      <c r="E6574" s="234"/>
      <c r="F6574" s="234"/>
      <c r="G6574" s="193"/>
    </row>
    <row r="6575" spans="4:7" ht="14.4" x14ac:dyDescent="0.3">
      <c r="D6575" s="193"/>
      <c r="E6575" s="234"/>
      <c r="F6575" s="234"/>
      <c r="G6575" s="193"/>
    </row>
    <row r="6576" spans="4:7" ht="14.4" x14ac:dyDescent="0.3">
      <c r="D6576" s="193"/>
      <c r="E6576" s="234"/>
      <c r="F6576" s="234"/>
      <c r="G6576" s="193"/>
    </row>
    <row r="6577" spans="4:7" ht="14.4" x14ac:dyDescent="0.3">
      <c r="D6577" s="193"/>
      <c r="E6577" s="234"/>
      <c r="F6577" s="234"/>
      <c r="G6577" s="193"/>
    </row>
    <row r="6578" spans="4:7" ht="14.4" x14ac:dyDescent="0.3">
      <c r="D6578" s="193"/>
      <c r="E6578" s="234"/>
      <c r="F6578" s="234"/>
      <c r="G6578" s="193"/>
    </row>
    <row r="6579" spans="4:7" ht="14.4" x14ac:dyDescent="0.3">
      <c r="D6579" s="193"/>
      <c r="E6579" s="234"/>
      <c r="F6579" s="234"/>
      <c r="G6579" s="193"/>
    </row>
    <row r="6580" spans="4:7" ht="14.4" x14ac:dyDescent="0.3">
      <c r="D6580" s="193"/>
      <c r="E6580" s="234"/>
      <c r="F6580" s="234"/>
      <c r="G6580" s="193"/>
    </row>
    <row r="6581" spans="4:7" ht="14.4" x14ac:dyDescent="0.3">
      <c r="D6581" s="193"/>
      <c r="E6581" s="234"/>
      <c r="F6581" s="234"/>
      <c r="G6581" s="193"/>
    </row>
    <row r="6582" spans="4:7" ht="14.4" x14ac:dyDescent="0.3">
      <c r="D6582" s="193"/>
      <c r="E6582" s="234"/>
      <c r="F6582" s="234"/>
      <c r="G6582" s="193"/>
    </row>
    <row r="6583" spans="4:7" ht="14.4" x14ac:dyDescent="0.3">
      <c r="D6583" s="193"/>
      <c r="E6583" s="234"/>
      <c r="F6583" s="234"/>
      <c r="G6583" s="193"/>
    </row>
    <row r="6584" spans="4:7" ht="14.4" x14ac:dyDescent="0.3">
      <c r="D6584" s="193"/>
      <c r="E6584" s="234"/>
      <c r="F6584" s="234"/>
      <c r="G6584" s="193"/>
    </row>
    <row r="6585" spans="4:7" ht="14.4" x14ac:dyDescent="0.3">
      <c r="D6585" s="193"/>
      <c r="E6585" s="234"/>
      <c r="F6585" s="234"/>
      <c r="G6585" s="193"/>
    </row>
    <row r="6586" spans="4:7" ht="14.4" x14ac:dyDescent="0.3">
      <c r="D6586" s="193"/>
      <c r="E6586" s="234"/>
      <c r="F6586" s="234"/>
      <c r="G6586" s="193"/>
    </row>
    <row r="6587" spans="4:7" ht="14.4" x14ac:dyDescent="0.3">
      <c r="D6587" s="193"/>
      <c r="E6587" s="234"/>
      <c r="F6587" s="234"/>
      <c r="G6587" s="193"/>
    </row>
    <row r="6588" spans="4:7" ht="14.4" x14ac:dyDescent="0.3">
      <c r="D6588" s="193"/>
      <c r="E6588" s="234"/>
      <c r="F6588" s="234"/>
      <c r="G6588" s="193"/>
    </row>
    <row r="6589" spans="4:7" ht="14.4" x14ac:dyDescent="0.3">
      <c r="D6589" s="193"/>
      <c r="E6589" s="234"/>
      <c r="F6589" s="234"/>
      <c r="G6589" s="193"/>
    </row>
    <row r="6590" spans="4:7" ht="14.4" x14ac:dyDescent="0.3">
      <c r="D6590" s="193"/>
      <c r="E6590" s="234"/>
      <c r="F6590" s="234"/>
      <c r="G6590" s="193"/>
    </row>
    <row r="6591" spans="4:7" ht="14.4" x14ac:dyDescent="0.3">
      <c r="D6591" s="193"/>
      <c r="E6591" s="234"/>
      <c r="F6591" s="234"/>
      <c r="G6591" s="193"/>
    </row>
    <row r="6592" spans="4:7" ht="14.4" x14ac:dyDescent="0.3">
      <c r="D6592" s="193"/>
      <c r="E6592" s="234"/>
      <c r="F6592" s="234"/>
      <c r="G6592" s="193"/>
    </row>
    <row r="6593" spans="4:7" ht="14.4" x14ac:dyDescent="0.3">
      <c r="D6593" s="193"/>
      <c r="E6593" s="234"/>
      <c r="F6593" s="234"/>
      <c r="G6593" s="193"/>
    </row>
    <row r="6594" spans="4:7" ht="14.4" x14ac:dyDescent="0.3">
      <c r="D6594" s="193"/>
      <c r="E6594" s="234"/>
      <c r="F6594" s="234"/>
      <c r="G6594" s="193"/>
    </row>
    <row r="6595" spans="4:7" ht="14.4" x14ac:dyDescent="0.3">
      <c r="D6595" s="193"/>
      <c r="E6595" s="234"/>
      <c r="F6595" s="234"/>
      <c r="G6595" s="193"/>
    </row>
    <row r="6596" spans="4:7" ht="14.4" x14ac:dyDescent="0.3">
      <c r="D6596" s="193"/>
      <c r="E6596" s="234"/>
      <c r="F6596" s="234"/>
      <c r="G6596" s="193"/>
    </row>
    <row r="6597" spans="4:7" ht="14.4" x14ac:dyDescent="0.3">
      <c r="D6597" s="193"/>
      <c r="E6597" s="234"/>
      <c r="F6597" s="234"/>
      <c r="G6597" s="193"/>
    </row>
    <row r="6598" spans="4:7" ht="14.4" x14ac:dyDescent="0.3">
      <c r="D6598" s="193"/>
      <c r="E6598" s="234"/>
      <c r="F6598" s="234"/>
      <c r="G6598" s="193"/>
    </row>
    <row r="6599" spans="4:7" ht="14.4" x14ac:dyDescent="0.3">
      <c r="D6599" s="193"/>
      <c r="E6599" s="234"/>
      <c r="F6599" s="234"/>
      <c r="G6599" s="193"/>
    </row>
    <row r="6600" spans="4:7" ht="14.4" x14ac:dyDescent="0.3">
      <c r="D6600" s="193"/>
      <c r="E6600" s="234"/>
      <c r="F6600" s="234"/>
      <c r="G6600" s="193"/>
    </row>
    <row r="6601" spans="4:7" ht="14.4" x14ac:dyDescent="0.3">
      <c r="D6601" s="193"/>
      <c r="E6601" s="234"/>
      <c r="F6601" s="234"/>
      <c r="G6601" s="193"/>
    </row>
    <row r="6602" spans="4:7" ht="14.4" x14ac:dyDescent="0.3">
      <c r="D6602" s="193"/>
      <c r="E6602" s="234"/>
      <c r="F6602" s="234"/>
      <c r="G6602" s="193"/>
    </row>
    <row r="6603" spans="4:7" ht="14.4" x14ac:dyDescent="0.3">
      <c r="D6603" s="193"/>
      <c r="E6603" s="234"/>
      <c r="F6603" s="234"/>
      <c r="G6603" s="193"/>
    </row>
    <row r="6604" spans="4:7" ht="14.4" x14ac:dyDescent="0.3">
      <c r="D6604" s="193"/>
      <c r="E6604" s="234"/>
      <c r="F6604" s="234"/>
      <c r="G6604" s="193"/>
    </row>
    <row r="6605" spans="4:7" ht="14.4" x14ac:dyDescent="0.3">
      <c r="D6605" s="193"/>
      <c r="E6605" s="234"/>
      <c r="F6605" s="234"/>
      <c r="G6605" s="193"/>
    </row>
    <row r="6606" spans="4:7" ht="14.4" x14ac:dyDescent="0.3">
      <c r="D6606" s="193"/>
      <c r="E6606" s="234"/>
      <c r="F6606" s="234"/>
      <c r="G6606" s="193"/>
    </row>
    <row r="6607" spans="4:7" ht="14.4" x14ac:dyDescent="0.3">
      <c r="D6607" s="193"/>
      <c r="E6607" s="234"/>
      <c r="F6607" s="234"/>
      <c r="G6607" s="193"/>
    </row>
    <row r="6608" spans="4:7" ht="14.4" x14ac:dyDescent="0.3">
      <c r="D6608" s="193"/>
      <c r="E6608" s="234"/>
      <c r="F6608" s="234"/>
      <c r="G6608" s="193"/>
    </row>
    <row r="6609" spans="4:7" ht="14.4" x14ac:dyDescent="0.3">
      <c r="D6609" s="193"/>
      <c r="E6609" s="234"/>
      <c r="F6609" s="234"/>
      <c r="G6609" s="193"/>
    </row>
    <row r="6610" spans="4:7" ht="14.4" x14ac:dyDescent="0.3">
      <c r="D6610" s="193"/>
      <c r="E6610" s="234"/>
      <c r="F6610" s="234"/>
      <c r="G6610" s="193"/>
    </row>
    <row r="6611" spans="4:7" ht="14.4" x14ac:dyDescent="0.3">
      <c r="D6611" s="193"/>
      <c r="E6611" s="234"/>
      <c r="F6611" s="234"/>
      <c r="G6611" s="193"/>
    </row>
    <row r="6612" spans="4:7" ht="14.4" x14ac:dyDescent="0.3">
      <c r="D6612" s="193"/>
      <c r="E6612" s="234"/>
      <c r="F6612" s="234"/>
      <c r="G6612" s="193"/>
    </row>
    <row r="6613" spans="4:7" ht="14.4" x14ac:dyDescent="0.3">
      <c r="D6613" s="193"/>
      <c r="E6613" s="234"/>
      <c r="F6613" s="234"/>
      <c r="G6613" s="193"/>
    </row>
    <row r="6614" spans="4:7" ht="14.4" x14ac:dyDescent="0.3">
      <c r="D6614" s="193"/>
      <c r="E6614" s="234"/>
      <c r="F6614" s="234"/>
      <c r="G6614" s="193"/>
    </row>
    <row r="6615" spans="4:7" ht="14.4" x14ac:dyDescent="0.3">
      <c r="D6615" s="193"/>
      <c r="E6615" s="234"/>
      <c r="F6615" s="234"/>
      <c r="G6615" s="193"/>
    </row>
    <row r="6616" spans="4:7" ht="14.4" x14ac:dyDescent="0.3">
      <c r="D6616" s="193"/>
      <c r="E6616" s="234"/>
      <c r="F6616" s="234"/>
      <c r="G6616" s="193"/>
    </row>
    <row r="6617" spans="4:7" ht="14.4" x14ac:dyDescent="0.3">
      <c r="D6617" s="193"/>
      <c r="E6617" s="234"/>
      <c r="F6617" s="234"/>
      <c r="G6617" s="193"/>
    </row>
    <row r="6618" spans="4:7" ht="14.4" x14ac:dyDescent="0.3">
      <c r="D6618" s="193"/>
      <c r="E6618" s="234"/>
      <c r="F6618" s="234"/>
      <c r="G6618" s="193"/>
    </row>
    <row r="6619" spans="4:7" ht="14.4" x14ac:dyDescent="0.3">
      <c r="D6619" s="193"/>
      <c r="E6619" s="234"/>
      <c r="F6619" s="234"/>
      <c r="G6619" s="193"/>
    </row>
    <row r="6620" spans="4:7" ht="14.4" x14ac:dyDescent="0.3">
      <c r="D6620" s="193"/>
      <c r="E6620" s="234"/>
      <c r="F6620" s="234"/>
      <c r="G6620" s="193"/>
    </row>
    <row r="6621" spans="4:7" ht="14.4" x14ac:dyDescent="0.3">
      <c r="D6621" s="193"/>
      <c r="E6621" s="234"/>
      <c r="F6621" s="234"/>
      <c r="G6621" s="193"/>
    </row>
    <row r="6622" spans="4:7" ht="14.4" x14ac:dyDescent="0.3">
      <c r="D6622" s="193"/>
      <c r="E6622" s="234"/>
      <c r="F6622" s="234"/>
      <c r="G6622" s="193"/>
    </row>
    <row r="6623" spans="4:7" ht="14.4" x14ac:dyDescent="0.3">
      <c r="D6623" s="193"/>
      <c r="E6623" s="234"/>
      <c r="F6623" s="234"/>
      <c r="G6623" s="193"/>
    </row>
    <row r="6624" spans="4:7" ht="14.4" x14ac:dyDescent="0.3">
      <c r="D6624" s="193"/>
      <c r="E6624" s="234"/>
      <c r="F6624" s="234"/>
      <c r="G6624" s="193"/>
    </row>
    <row r="6625" spans="4:7" ht="14.4" x14ac:dyDescent="0.3">
      <c r="D6625" s="193"/>
      <c r="E6625" s="234"/>
      <c r="F6625" s="234"/>
      <c r="G6625" s="193"/>
    </row>
    <row r="6626" spans="4:7" ht="14.4" x14ac:dyDescent="0.3">
      <c r="D6626" s="193"/>
      <c r="E6626" s="234"/>
      <c r="F6626" s="234"/>
      <c r="G6626" s="193"/>
    </row>
    <row r="6627" spans="4:7" ht="14.4" x14ac:dyDescent="0.3">
      <c r="D6627" s="193"/>
      <c r="E6627" s="234"/>
      <c r="F6627" s="234"/>
      <c r="G6627" s="193"/>
    </row>
    <row r="6628" spans="4:7" ht="14.4" x14ac:dyDescent="0.3">
      <c r="D6628" s="193"/>
      <c r="E6628" s="234"/>
      <c r="F6628" s="234"/>
      <c r="G6628" s="193"/>
    </row>
    <row r="6629" spans="4:7" ht="14.4" x14ac:dyDescent="0.3">
      <c r="D6629" s="193"/>
      <c r="E6629" s="234"/>
      <c r="F6629" s="234"/>
      <c r="G6629" s="193"/>
    </row>
    <row r="6630" spans="4:7" ht="14.4" x14ac:dyDescent="0.3">
      <c r="D6630" s="193"/>
      <c r="E6630" s="234"/>
      <c r="F6630" s="234"/>
      <c r="G6630" s="193"/>
    </row>
    <row r="6631" spans="4:7" ht="14.4" x14ac:dyDescent="0.3">
      <c r="D6631" s="193"/>
      <c r="E6631" s="234"/>
      <c r="F6631" s="234"/>
      <c r="G6631" s="193"/>
    </row>
    <row r="6632" spans="4:7" ht="14.4" x14ac:dyDescent="0.3">
      <c r="D6632" s="193"/>
      <c r="E6632" s="234"/>
      <c r="F6632" s="234"/>
      <c r="G6632" s="193"/>
    </row>
    <row r="6633" spans="4:7" ht="14.4" x14ac:dyDescent="0.3">
      <c r="D6633" s="193"/>
      <c r="E6633" s="234"/>
      <c r="F6633" s="234"/>
      <c r="G6633" s="193"/>
    </row>
    <row r="6634" spans="4:7" ht="14.4" x14ac:dyDescent="0.3">
      <c r="D6634" s="193"/>
      <c r="E6634" s="234"/>
      <c r="F6634" s="234"/>
      <c r="G6634" s="193"/>
    </row>
    <row r="6635" spans="4:7" ht="14.4" x14ac:dyDescent="0.3">
      <c r="D6635" s="193"/>
      <c r="E6635" s="234"/>
      <c r="F6635" s="234"/>
      <c r="G6635" s="193"/>
    </row>
    <row r="6636" spans="4:7" ht="14.4" x14ac:dyDescent="0.3">
      <c r="D6636" s="193"/>
      <c r="E6636" s="234"/>
      <c r="F6636" s="234"/>
      <c r="G6636" s="193"/>
    </row>
    <row r="6637" spans="4:7" ht="14.4" x14ac:dyDescent="0.3">
      <c r="D6637" s="193"/>
      <c r="E6637" s="234"/>
      <c r="F6637" s="234"/>
      <c r="G6637" s="193"/>
    </row>
    <row r="6638" spans="4:7" ht="14.4" x14ac:dyDescent="0.3">
      <c r="D6638" s="193"/>
      <c r="E6638" s="234"/>
      <c r="F6638" s="234"/>
      <c r="G6638" s="193"/>
    </row>
    <row r="6639" spans="4:7" ht="14.4" x14ac:dyDescent="0.3">
      <c r="D6639" s="193"/>
      <c r="E6639" s="234"/>
      <c r="F6639" s="234"/>
      <c r="G6639" s="193"/>
    </row>
    <row r="6640" spans="4:7" ht="14.4" x14ac:dyDescent="0.3">
      <c r="D6640" s="193"/>
      <c r="E6640" s="234"/>
      <c r="F6640" s="234"/>
      <c r="G6640" s="193"/>
    </row>
    <row r="6641" spans="4:7" ht="14.4" x14ac:dyDescent="0.3">
      <c r="D6641" s="193"/>
      <c r="E6641" s="234"/>
      <c r="F6641" s="234"/>
      <c r="G6641" s="193"/>
    </row>
    <row r="6642" spans="4:7" ht="14.4" x14ac:dyDescent="0.3">
      <c r="D6642" s="193"/>
      <c r="E6642" s="234"/>
      <c r="F6642" s="234"/>
      <c r="G6642" s="193"/>
    </row>
    <row r="6643" spans="4:7" ht="14.4" x14ac:dyDescent="0.3">
      <c r="D6643" s="193"/>
      <c r="E6643" s="234"/>
      <c r="F6643" s="234"/>
      <c r="G6643" s="193"/>
    </row>
    <row r="6644" spans="4:7" ht="14.4" x14ac:dyDescent="0.3">
      <c r="D6644" s="193"/>
      <c r="E6644" s="234"/>
      <c r="F6644" s="234"/>
      <c r="G6644" s="193"/>
    </row>
    <row r="6645" spans="4:7" ht="14.4" x14ac:dyDescent="0.3">
      <c r="D6645" s="193"/>
      <c r="E6645" s="234"/>
      <c r="F6645" s="234"/>
      <c r="G6645" s="193"/>
    </row>
    <row r="6646" spans="4:7" ht="14.4" x14ac:dyDescent="0.3">
      <c r="D6646" s="193"/>
      <c r="E6646" s="234"/>
      <c r="F6646" s="234"/>
      <c r="G6646" s="193"/>
    </row>
    <row r="6647" spans="4:7" ht="14.4" x14ac:dyDescent="0.3">
      <c r="D6647" s="193"/>
      <c r="E6647" s="234"/>
      <c r="F6647" s="234"/>
      <c r="G6647" s="193"/>
    </row>
    <row r="6648" spans="4:7" ht="14.4" x14ac:dyDescent="0.3">
      <c r="D6648" s="193"/>
      <c r="E6648" s="234"/>
      <c r="F6648" s="234"/>
      <c r="G6648" s="193"/>
    </row>
    <row r="6649" spans="4:7" ht="14.4" x14ac:dyDescent="0.3">
      <c r="D6649" s="193"/>
      <c r="E6649" s="234"/>
      <c r="F6649" s="234"/>
      <c r="G6649" s="193"/>
    </row>
    <row r="6650" spans="4:7" ht="14.4" x14ac:dyDescent="0.3">
      <c r="D6650" s="193"/>
      <c r="E6650" s="234"/>
      <c r="F6650" s="234"/>
      <c r="G6650" s="193"/>
    </row>
    <row r="6651" spans="4:7" ht="14.4" x14ac:dyDescent="0.3">
      <c r="D6651" s="193"/>
      <c r="E6651" s="234"/>
      <c r="F6651" s="234"/>
      <c r="G6651" s="193"/>
    </row>
    <row r="6652" spans="4:7" ht="14.4" x14ac:dyDescent="0.3">
      <c r="D6652" s="193"/>
      <c r="E6652" s="234"/>
      <c r="F6652" s="234"/>
      <c r="G6652" s="193"/>
    </row>
    <row r="6653" spans="4:7" ht="14.4" x14ac:dyDescent="0.3">
      <c r="D6653" s="193"/>
      <c r="E6653" s="234"/>
      <c r="F6653" s="234"/>
      <c r="G6653" s="193"/>
    </row>
    <row r="6654" spans="4:7" ht="14.4" x14ac:dyDescent="0.3">
      <c r="D6654" s="193"/>
      <c r="E6654" s="234"/>
      <c r="F6654" s="234"/>
      <c r="G6654" s="193"/>
    </row>
    <row r="6655" spans="4:7" ht="14.4" x14ac:dyDescent="0.3">
      <c r="D6655" s="193"/>
      <c r="E6655" s="234"/>
      <c r="F6655" s="234"/>
      <c r="G6655" s="193"/>
    </row>
    <row r="6656" spans="4:7" ht="14.4" x14ac:dyDescent="0.3">
      <c r="D6656" s="193"/>
      <c r="E6656" s="234"/>
      <c r="F6656" s="234"/>
      <c r="G6656" s="193"/>
    </row>
    <row r="6657" spans="4:7" ht="14.4" x14ac:dyDescent="0.3">
      <c r="D6657" s="193"/>
      <c r="E6657" s="234"/>
      <c r="F6657" s="234"/>
      <c r="G6657" s="193"/>
    </row>
    <row r="6658" spans="4:7" ht="14.4" x14ac:dyDescent="0.3">
      <c r="D6658" s="193"/>
      <c r="E6658" s="234"/>
      <c r="F6658" s="234"/>
      <c r="G6658" s="193"/>
    </row>
    <row r="6659" spans="4:7" ht="14.4" x14ac:dyDescent="0.3">
      <c r="D6659" s="193"/>
      <c r="E6659" s="234"/>
      <c r="F6659" s="234"/>
      <c r="G6659" s="193"/>
    </row>
    <row r="6660" spans="4:7" ht="14.4" x14ac:dyDescent="0.3">
      <c r="D6660" s="193"/>
      <c r="E6660" s="234"/>
      <c r="F6660" s="234"/>
      <c r="G6660" s="193"/>
    </row>
    <row r="6661" spans="4:7" ht="14.4" x14ac:dyDescent="0.3">
      <c r="D6661" s="193"/>
      <c r="E6661" s="234"/>
      <c r="F6661" s="234"/>
      <c r="G6661" s="193"/>
    </row>
    <row r="6662" spans="4:7" ht="14.4" x14ac:dyDescent="0.3">
      <c r="D6662" s="193"/>
      <c r="E6662" s="234"/>
      <c r="F6662" s="234"/>
      <c r="G6662" s="193"/>
    </row>
    <row r="6663" spans="4:7" ht="14.4" x14ac:dyDescent="0.3">
      <c r="D6663" s="193"/>
      <c r="E6663" s="234"/>
      <c r="F6663" s="234"/>
      <c r="G6663" s="193"/>
    </row>
    <row r="6664" spans="4:7" ht="14.4" x14ac:dyDescent="0.3">
      <c r="D6664" s="193"/>
      <c r="E6664" s="234"/>
      <c r="F6664" s="234"/>
      <c r="G6664" s="193"/>
    </row>
    <row r="6665" spans="4:7" ht="14.4" x14ac:dyDescent="0.3">
      <c r="D6665" s="193"/>
      <c r="E6665" s="234"/>
      <c r="F6665" s="234"/>
      <c r="G6665" s="193"/>
    </row>
    <row r="6666" spans="4:7" ht="14.4" x14ac:dyDescent="0.3">
      <c r="D6666" s="193"/>
      <c r="E6666" s="234"/>
      <c r="F6666" s="234"/>
      <c r="G6666" s="193"/>
    </row>
    <row r="6667" spans="4:7" ht="14.4" x14ac:dyDescent="0.3">
      <c r="D6667" s="193"/>
      <c r="E6667" s="234"/>
      <c r="F6667" s="234"/>
      <c r="G6667" s="193"/>
    </row>
    <row r="6668" spans="4:7" ht="14.4" x14ac:dyDescent="0.3">
      <c r="D6668" s="193"/>
      <c r="E6668" s="234"/>
      <c r="F6668" s="234"/>
      <c r="G6668" s="193"/>
    </row>
    <row r="6669" spans="4:7" ht="14.4" x14ac:dyDescent="0.3">
      <c r="D6669" s="193"/>
      <c r="E6669" s="234"/>
      <c r="F6669" s="234"/>
      <c r="G6669" s="193"/>
    </row>
    <row r="6670" spans="4:7" ht="14.4" x14ac:dyDescent="0.3">
      <c r="D6670" s="193"/>
      <c r="E6670" s="234"/>
      <c r="F6670" s="234"/>
      <c r="G6670" s="193"/>
    </row>
    <row r="6671" spans="4:7" ht="14.4" x14ac:dyDescent="0.3">
      <c r="D6671" s="193"/>
      <c r="E6671" s="234"/>
      <c r="F6671" s="234"/>
      <c r="G6671" s="193"/>
    </row>
    <row r="6672" spans="4:7" ht="14.4" x14ac:dyDescent="0.3">
      <c r="D6672" s="193"/>
      <c r="E6672" s="234"/>
      <c r="F6672" s="234"/>
      <c r="G6672" s="193"/>
    </row>
    <row r="6673" spans="4:7" ht="14.4" x14ac:dyDescent="0.3">
      <c r="D6673" s="193"/>
      <c r="E6673" s="234"/>
      <c r="F6673" s="234"/>
      <c r="G6673" s="193"/>
    </row>
    <row r="6674" spans="4:7" ht="14.4" x14ac:dyDescent="0.3">
      <c r="D6674" s="193"/>
      <c r="E6674" s="234"/>
      <c r="F6674" s="234"/>
      <c r="G6674" s="193"/>
    </row>
    <row r="6675" spans="4:7" ht="14.4" x14ac:dyDescent="0.3">
      <c r="D6675" s="193"/>
      <c r="E6675" s="234"/>
      <c r="F6675" s="234"/>
      <c r="G6675" s="193"/>
    </row>
    <row r="6676" spans="4:7" ht="14.4" x14ac:dyDescent="0.3">
      <c r="D6676" s="193"/>
      <c r="E6676" s="234"/>
      <c r="F6676" s="234"/>
      <c r="G6676" s="193"/>
    </row>
    <row r="6677" spans="4:7" ht="14.4" x14ac:dyDescent="0.3">
      <c r="D6677" s="193"/>
      <c r="E6677" s="234"/>
      <c r="F6677" s="234"/>
      <c r="G6677" s="193"/>
    </row>
    <row r="6678" spans="4:7" ht="14.4" x14ac:dyDescent="0.3">
      <c r="D6678" s="193"/>
      <c r="E6678" s="234"/>
      <c r="F6678" s="234"/>
      <c r="G6678" s="193"/>
    </row>
    <row r="6679" spans="4:7" ht="14.4" x14ac:dyDescent="0.3">
      <c r="D6679" s="193"/>
      <c r="E6679" s="234"/>
      <c r="F6679" s="234"/>
      <c r="G6679" s="193"/>
    </row>
    <row r="6680" spans="4:7" ht="14.4" x14ac:dyDescent="0.3">
      <c r="D6680" s="193"/>
      <c r="E6680" s="234"/>
      <c r="F6680" s="234"/>
      <c r="G6680" s="193"/>
    </row>
    <row r="6681" spans="4:7" ht="14.4" x14ac:dyDescent="0.3">
      <c r="D6681" s="193"/>
      <c r="E6681" s="234"/>
      <c r="F6681" s="234"/>
      <c r="G6681" s="193"/>
    </row>
    <row r="6682" spans="4:7" ht="14.4" x14ac:dyDescent="0.3">
      <c r="D6682" s="193"/>
      <c r="E6682" s="234"/>
      <c r="F6682" s="234"/>
      <c r="G6682" s="193"/>
    </row>
    <row r="6683" spans="4:7" ht="14.4" x14ac:dyDescent="0.3">
      <c r="D6683" s="193"/>
      <c r="E6683" s="234"/>
      <c r="F6683" s="234"/>
      <c r="G6683" s="193"/>
    </row>
    <row r="6684" spans="4:7" ht="14.4" x14ac:dyDescent="0.3">
      <c r="D6684" s="193"/>
      <c r="E6684" s="234"/>
      <c r="F6684" s="234"/>
      <c r="G6684" s="193"/>
    </row>
    <row r="6685" spans="4:7" ht="14.4" x14ac:dyDescent="0.3">
      <c r="D6685" s="193"/>
      <c r="E6685" s="234"/>
      <c r="F6685" s="234"/>
      <c r="G6685" s="193"/>
    </row>
    <row r="6686" spans="4:7" ht="14.4" x14ac:dyDescent="0.3">
      <c r="D6686" s="193"/>
      <c r="E6686" s="234"/>
      <c r="F6686" s="234"/>
      <c r="G6686" s="193"/>
    </row>
    <row r="6687" spans="4:7" ht="14.4" x14ac:dyDescent="0.3">
      <c r="D6687" s="193"/>
      <c r="E6687" s="234"/>
      <c r="F6687" s="234"/>
      <c r="G6687" s="193"/>
    </row>
    <row r="6688" spans="4:7" ht="14.4" x14ac:dyDescent="0.3">
      <c r="D6688" s="193"/>
      <c r="E6688" s="234"/>
      <c r="F6688" s="234"/>
      <c r="G6688" s="193"/>
    </row>
    <row r="6689" spans="4:7" ht="14.4" x14ac:dyDescent="0.3">
      <c r="D6689" s="193"/>
      <c r="E6689" s="234"/>
      <c r="F6689" s="234"/>
      <c r="G6689" s="193"/>
    </row>
    <row r="6690" spans="4:7" ht="14.4" x14ac:dyDescent="0.3">
      <c r="D6690" s="193"/>
      <c r="E6690" s="234"/>
      <c r="F6690" s="234"/>
      <c r="G6690" s="193"/>
    </row>
    <row r="6691" spans="4:7" ht="14.4" x14ac:dyDescent="0.3">
      <c r="D6691" s="193"/>
      <c r="E6691" s="234"/>
      <c r="F6691" s="234"/>
      <c r="G6691" s="193"/>
    </row>
    <row r="6692" spans="4:7" ht="14.4" x14ac:dyDescent="0.3">
      <c r="D6692" s="193"/>
      <c r="E6692" s="234"/>
      <c r="F6692" s="234"/>
      <c r="G6692" s="193"/>
    </row>
    <row r="6693" spans="4:7" ht="14.4" x14ac:dyDescent="0.3">
      <c r="D6693" s="193"/>
      <c r="E6693" s="234"/>
      <c r="F6693" s="234"/>
      <c r="G6693" s="193"/>
    </row>
    <row r="6694" spans="4:7" ht="14.4" x14ac:dyDescent="0.3">
      <c r="D6694" s="193"/>
      <c r="E6694" s="234"/>
      <c r="F6694" s="234"/>
      <c r="G6694" s="193"/>
    </row>
    <row r="6695" spans="4:7" ht="14.4" x14ac:dyDescent="0.3">
      <c r="D6695" s="193"/>
      <c r="E6695" s="234"/>
      <c r="F6695" s="234"/>
      <c r="G6695" s="193"/>
    </row>
    <row r="6696" spans="4:7" ht="14.4" x14ac:dyDescent="0.3">
      <c r="D6696" s="193"/>
      <c r="E6696" s="234"/>
      <c r="F6696" s="234"/>
      <c r="G6696" s="193"/>
    </row>
    <row r="6697" spans="4:7" ht="14.4" x14ac:dyDescent="0.3">
      <c r="D6697" s="193"/>
      <c r="E6697" s="234"/>
      <c r="F6697" s="234"/>
      <c r="G6697" s="193"/>
    </row>
    <row r="6698" spans="4:7" ht="14.4" x14ac:dyDescent="0.3">
      <c r="D6698" s="193"/>
      <c r="E6698" s="234"/>
      <c r="F6698" s="234"/>
      <c r="G6698" s="193"/>
    </row>
    <row r="6699" spans="4:7" ht="14.4" x14ac:dyDescent="0.3">
      <c r="D6699" s="193"/>
      <c r="E6699" s="234"/>
      <c r="F6699" s="234"/>
      <c r="G6699" s="193"/>
    </row>
    <row r="6700" spans="4:7" ht="14.4" x14ac:dyDescent="0.3">
      <c r="D6700" s="193"/>
      <c r="E6700" s="234"/>
      <c r="F6700" s="234"/>
      <c r="G6700" s="193"/>
    </row>
    <row r="6701" spans="4:7" ht="14.4" x14ac:dyDescent="0.3">
      <c r="D6701" s="193"/>
      <c r="E6701" s="234"/>
      <c r="F6701" s="234"/>
      <c r="G6701" s="193"/>
    </row>
    <row r="6702" spans="4:7" ht="14.4" x14ac:dyDescent="0.3">
      <c r="D6702" s="193"/>
      <c r="E6702" s="234"/>
      <c r="F6702" s="234"/>
      <c r="G6702" s="193"/>
    </row>
    <row r="6703" spans="4:7" ht="14.4" x14ac:dyDescent="0.3">
      <c r="D6703" s="193"/>
      <c r="E6703" s="234"/>
      <c r="F6703" s="234"/>
      <c r="G6703" s="193"/>
    </row>
    <row r="6704" spans="4:7" ht="14.4" x14ac:dyDescent="0.3">
      <c r="D6704" s="193"/>
      <c r="E6704" s="234"/>
      <c r="F6704" s="234"/>
      <c r="G6704" s="193"/>
    </row>
    <row r="6705" spans="4:7" ht="14.4" x14ac:dyDescent="0.3">
      <c r="D6705" s="193"/>
      <c r="E6705" s="234"/>
      <c r="F6705" s="234"/>
      <c r="G6705" s="193"/>
    </row>
    <row r="6706" spans="4:7" ht="14.4" x14ac:dyDescent="0.3">
      <c r="D6706" s="193"/>
      <c r="E6706" s="234"/>
      <c r="F6706" s="234"/>
      <c r="G6706" s="193"/>
    </row>
    <row r="6707" spans="4:7" ht="14.4" x14ac:dyDescent="0.3">
      <c r="D6707" s="193"/>
      <c r="E6707" s="234"/>
      <c r="F6707" s="234"/>
      <c r="G6707" s="193"/>
    </row>
    <row r="6708" spans="4:7" ht="14.4" x14ac:dyDescent="0.3">
      <c r="D6708" s="193"/>
      <c r="E6708" s="234"/>
      <c r="F6708" s="234"/>
      <c r="G6708" s="193"/>
    </row>
    <row r="6709" spans="4:7" ht="14.4" x14ac:dyDescent="0.3">
      <c r="D6709" s="193"/>
      <c r="E6709" s="234"/>
      <c r="F6709" s="234"/>
      <c r="G6709" s="193"/>
    </row>
    <row r="6710" spans="4:7" ht="14.4" x14ac:dyDescent="0.3">
      <c r="D6710" s="193"/>
      <c r="E6710" s="234"/>
      <c r="F6710" s="234"/>
      <c r="G6710" s="193"/>
    </row>
    <row r="6711" spans="4:7" ht="14.4" x14ac:dyDescent="0.3">
      <c r="D6711" s="193"/>
      <c r="E6711" s="234"/>
      <c r="F6711" s="234"/>
      <c r="G6711" s="193"/>
    </row>
    <row r="6712" spans="4:7" ht="14.4" x14ac:dyDescent="0.3">
      <c r="D6712" s="193"/>
      <c r="E6712" s="234"/>
      <c r="F6712" s="234"/>
      <c r="G6712" s="193"/>
    </row>
    <row r="6713" spans="4:7" ht="14.4" x14ac:dyDescent="0.3">
      <c r="D6713" s="193"/>
      <c r="E6713" s="234"/>
      <c r="F6713" s="234"/>
      <c r="G6713" s="193"/>
    </row>
    <row r="6714" spans="4:7" ht="14.4" x14ac:dyDescent="0.3">
      <c r="D6714" s="193"/>
      <c r="E6714" s="234"/>
      <c r="F6714" s="234"/>
      <c r="G6714" s="193"/>
    </row>
    <row r="6715" spans="4:7" ht="14.4" x14ac:dyDescent="0.3">
      <c r="D6715" s="193"/>
      <c r="E6715" s="234"/>
      <c r="F6715" s="234"/>
      <c r="G6715" s="193"/>
    </row>
    <row r="6716" spans="4:7" ht="14.4" x14ac:dyDescent="0.3">
      <c r="D6716" s="193"/>
      <c r="E6716" s="234"/>
      <c r="F6716" s="234"/>
      <c r="G6716" s="193"/>
    </row>
    <row r="6717" spans="4:7" ht="14.4" x14ac:dyDescent="0.3">
      <c r="D6717" s="193"/>
      <c r="E6717" s="234"/>
      <c r="F6717" s="234"/>
      <c r="G6717" s="193"/>
    </row>
    <row r="6718" spans="4:7" ht="14.4" x14ac:dyDescent="0.3">
      <c r="D6718" s="193"/>
      <c r="E6718" s="234"/>
      <c r="F6718" s="234"/>
      <c r="G6718" s="193"/>
    </row>
    <row r="6719" spans="4:7" ht="14.4" x14ac:dyDescent="0.3">
      <c r="D6719" s="193"/>
      <c r="E6719" s="234"/>
      <c r="F6719" s="234"/>
      <c r="G6719" s="193"/>
    </row>
    <row r="6720" spans="4:7" ht="14.4" x14ac:dyDescent="0.3">
      <c r="D6720" s="193"/>
      <c r="E6720" s="234"/>
      <c r="F6720" s="234"/>
      <c r="G6720" s="193"/>
    </row>
    <row r="6721" spans="4:7" ht="14.4" x14ac:dyDescent="0.3">
      <c r="D6721" s="193"/>
      <c r="E6721" s="234"/>
      <c r="F6721" s="234"/>
      <c r="G6721" s="193"/>
    </row>
    <row r="6722" spans="4:7" ht="14.4" x14ac:dyDescent="0.3">
      <c r="D6722" s="193"/>
      <c r="E6722" s="234"/>
      <c r="F6722" s="234"/>
      <c r="G6722" s="193"/>
    </row>
    <row r="6723" spans="4:7" ht="14.4" x14ac:dyDescent="0.3">
      <c r="D6723" s="193"/>
      <c r="E6723" s="234"/>
      <c r="F6723" s="234"/>
      <c r="G6723" s="193"/>
    </row>
    <row r="6724" spans="4:7" ht="14.4" x14ac:dyDescent="0.3">
      <c r="D6724" s="193"/>
      <c r="E6724" s="234"/>
      <c r="F6724" s="234"/>
      <c r="G6724" s="193"/>
    </row>
    <row r="6725" spans="4:7" ht="14.4" x14ac:dyDescent="0.3">
      <c r="D6725" s="193"/>
      <c r="E6725" s="234"/>
      <c r="F6725" s="234"/>
      <c r="G6725" s="193"/>
    </row>
    <row r="6726" spans="4:7" ht="14.4" x14ac:dyDescent="0.3">
      <c r="D6726" s="193"/>
      <c r="E6726" s="234"/>
      <c r="F6726" s="234"/>
      <c r="G6726" s="193"/>
    </row>
    <row r="6727" spans="4:7" ht="14.4" x14ac:dyDescent="0.3">
      <c r="D6727" s="193"/>
      <c r="E6727" s="234"/>
      <c r="F6727" s="234"/>
      <c r="G6727" s="193"/>
    </row>
    <row r="6728" spans="4:7" ht="14.4" x14ac:dyDescent="0.3">
      <c r="D6728" s="193"/>
      <c r="E6728" s="234"/>
      <c r="F6728" s="234"/>
      <c r="G6728" s="193"/>
    </row>
    <row r="6729" spans="4:7" ht="14.4" x14ac:dyDescent="0.3">
      <c r="D6729" s="193"/>
      <c r="E6729" s="234"/>
      <c r="F6729" s="234"/>
      <c r="G6729" s="193"/>
    </row>
    <row r="6730" spans="4:7" ht="14.4" x14ac:dyDescent="0.3">
      <c r="D6730" s="193"/>
      <c r="E6730" s="234"/>
      <c r="F6730" s="234"/>
      <c r="G6730" s="193"/>
    </row>
    <row r="6731" spans="4:7" ht="14.4" x14ac:dyDescent="0.3">
      <c r="D6731" s="193"/>
      <c r="E6731" s="234"/>
      <c r="F6731" s="234"/>
      <c r="G6731" s="193"/>
    </row>
    <row r="6732" spans="4:7" ht="14.4" x14ac:dyDescent="0.3">
      <c r="D6732" s="193"/>
      <c r="E6732" s="234"/>
      <c r="F6732" s="234"/>
      <c r="G6732" s="193"/>
    </row>
    <row r="6733" spans="4:7" ht="14.4" x14ac:dyDescent="0.3">
      <c r="D6733" s="193"/>
      <c r="E6733" s="234"/>
      <c r="F6733" s="234"/>
      <c r="G6733" s="193"/>
    </row>
    <row r="6734" spans="4:7" ht="14.4" x14ac:dyDescent="0.3">
      <c r="D6734" s="193"/>
      <c r="E6734" s="234"/>
      <c r="F6734" s="234"/>
      <c r="G6734" s="193"/>
    </row>
    <row r="6735" spans="4:7" ht="14.4" x14ac:dyDescent="0.3">
      <c r="D6735" s="193"/>
      <c r="E6735" s="234"/>
      <c r="F6735" s="234"/>
      <c r="G6735" s="193"/>
    </row>
    <row r="6736" spans="4:7" ht="14.4" x14ac:dyDescent="0.3">
      <c r="D6736" s="193"/>
      <c r="E6736" s="234"/>
      <c r="F6736" s="234"/>
      <c r="G6736" s="193"/>
    </row>
    <row r="6737" spans="4:7" ht="14.4" x14ac:dyDescent="0.3">
      <c r="D6737" s="193"/>
      <c r="E6737" s="234"/>
      <c r="F6737" s="234"/>
      <c r="G6737" s="193"/>
    </row>
    <row r="6738" spans="4:7" ht="14.4" x14ac:dyDescent="0.3">
      <c r="D6738" s="193"/>
      <c r="E6738" s="234"/>
      <c r="F6738" s="234"/>
      <c r="G6738" s="193"/>
    </row>
    <row r="6739" spans="4:7" ht="14.4" x14ac:dyDescent="0.3">
      <c r="D6739" s="193"/>
      <c r="E6739" s="234"/>
      <c r="F6739" s="234"/>
      <c r="G6739" s="193"/>
    </row>
    <row r="6740" spans="4:7" ht="14.4" x14ac:dyDescent="0.3">
      <c r="D6740" s="193"/>
      <c r="E6740" s="234"/>
      <c r="F6740" s="234"/>
      <c r="G6740" s="193"/>
    </row>
    <row r="6741" spans="4:7" ht="14.4" x14ac:dyDescent="0.3">
      <c r="D6741" s="193"/>
      <c r="E6741" s="234"/>
      <c r="F6741" s="234"/>
      <c r="G6741" s="193"/>
    </row>
    <row r="6742" spans="4:7" ht="14.4" x14ac:dyDescent="0.3">
      <c r="D6742" s="193"/>
      <c r="E6742" s="234"/>
      <c r="F6742" s="234"/>
      <c r="G6742" s="193"/>
    </row>
    <row r="6743" spans="4:7" ht="14.4" x14ac:dyDescent="0.3">
      <c r="D6743" s="193"/>
      <c r="E6743" s="234"/>
      <c r="F6743" s="234"/>
      <c r="G6743" s="193"/>
    </row>
    <row r="6744" spans="4:7" ht="14.4" x14ac:dyDescent="0.3">
      <c r="D6744" s="193"/>
      <c r="E6744" s="234"/>
      <c r="F6744" s="234"/>
      <c r="G6744" s="193"/>
    </row>
    <row r="6745" spans="4:7" ht="14.4" x14ac:dyDescent="0.3">
      <c r="D6745" s="193"/>
      <c r="E6745" s="234"/>
      <c r="F6745" s="234"/>
      <c r="G6745" s="193"/>
    </row>
    <row r="6746" spans="4:7" ht="14.4" x14ac:dyDescent="0.3">
      <c r="D6746" s="193"/>
      <c r="E6746" s="234"/>
      <c r="F6746" s="234"/>
      <c r="G6746" s="193"/>
    </row>
    <row r="6747" spans="4:7" ht="14.4" x14ac:dyDescent="0.3">
      <c r="D6747" s="193"/>
      <c r="E6747" s="234"/>
      <c r="F6747" s="234"/>
      <c r="G6747" s="193"/>
    </row>
    <row r="6748" spans="4:7" ht="14.4" x14ac:dyDescent="0.3">
      <c r="D6748" s="193"/>
      <c r="E6748" s="234"/>
      <c r="F6748" s="234"/>
      <c r="G6748" s="193"/>
    </row>
    <row r="6749" spans="4:7" ht="14.4" x14ac:dyDescent="0.3">
      <c r="D6749" s="193"/>
      <c r="E6749" s="234"/>
      <c r="F6749" s="234"/>
      <c r="G6749" s="193"/>
    </row>
    <row r="6750" spans="4:7" ht="14.4" x14ac:dyDescent="0.3">
      <c r="D6750" s="193"/>
      <c r="E6750" s="234"/>
      <c r="F6750" s="234"/>
      <c r="G6750" s="193"/>
    </row>
    <row r="6751" spans="4:7" ht="14.4" x14ac:dyDescent="0.3">
      <c r="D6751" s="193"/>
      <c r="E6751" s="234"/>
      <c r="F6751" s="234"/>
      <c r="G6751" s="193"/>
    </row>
    <row r="6752" spans="4:7" ht="14.4" x14ac:dyDescent="0.3">
      <c r="D6752" s="193"/>
      <c r="E6752" s="234"/>
      <c r="F6752" s="234"/>
      <c r="G6752" s="193"/>
    </row>
    <row r="6753" spans="4:7" ht="14.4" x14ac:dyDescent="0.3">
      <c r="D6753" s="193"/>
      <c r="E6753" s="234"/>
      <c r="F6753" s="234"/>
      <c r="G6753" s="193"/>
    </row>
    <row r="6754" spans="4:7" ht="14.4" x14ac:dyDescent="0.3">
      <c r="D6754" s="193"/>
      <c r="E6754" s="234"/>
      <c r="F6754" s="234"/>
      <c r="G6754" s="193"/>
    </row>
    <row r="6755" spans="4:7" ht="14.4" x14ac:dyDescent="0.3">
      <c r="D6755" s="193"/>
      <c r="E6755" s="234"/>
      <c r="F6755" s="234"/>
      <c r="G6755" s="193"/>
    </row>
    <row r="6756" spans="4:7" ht="14.4" x14ac:dyDescent="0.3">
      <c r="D6756" s="193"/>
      <c r="E6756" s="234"/>
      <c r="F6756" s="234"/>
      <c r="G6756" s="193"/>
    </row>
    <row r="6757" spans="4:7" ht="14.4" x14ac:dyDescent="0.3">
      <c r="D6757" s="193"/>
      <c r="E6757" s="234"/>
      <c r="F6757" s="234"/>
      <c r="G6757" s="193"/>
    </row>
    <row r="6758" spans="4:7" ht="14.4" x14ac:dyDescent="0.3">
      <c r="D6758" s="193"/>
      <c r="E6758" s="234"/>
      <c r="F6758" s="234"/>
      <c r="G6758" s="193"/>
    </row>
    <row r="6759" spans="4:7" ht="14.4" x14ac:dyDescent="0.3">
      <c r="D6759" s="193"/>
      <c r="E6759" s="234"/>
      <c r="F6759" s="234"/>
      <c r="G6759" s="193"/>
    </row>
    <row r="6760" spans="4:7" ht="14.4" x14ac:dyDescent="0.3">
      <c r="D6760" s="193"/>
      <c r="E6760" s="234"/>
      <c r="F6760" s="234"/>
      <c r="G6760" s="193"/>
    </row>
    <row r="6761" spans="4:7" ht="14.4" x14ac:dyDescent="0.3">
      <c r="D6761" s="193"/>
      <c r="E6761" s="234"/>
      <c r="F6761" s="234"/>
      <c r="G6761" s="193"/>
    </row>
    <row r="6762" spans="4:7" ht="14.4" x14ac:dyDescent="0.3">
      <c r="D6762" s="193"/>
      <c r="E6762" s="234"/>
      <c r="F6762" s="234"/>
      <c r="G6762" s="193"/>
    </row>
    <row r="6763" spans="4:7" ht="14.4" x14ac:dyDescent="0.3">
      <c r="D6763" s="193"/>
      <c r="E6763" s="234"/>
      <c r="F6763" s="234"/>
      <c r="G6763" s="193"/>
    </row>
    <row r="6764" spans="4:7" ht="14.4" x14ac:dyDescent="0.3">
      <c r="D6764" s="193"/>
      <c r="E6764" s="234"/>
      <c r="F6764" s="234"/>
      <c r="G6764" s="193"/>
    </row>
    <row r="6765" spans="4:7" ht="14.4" x14ac:dyDescent="0.3">
      <c r="D6765" s="193"/>
      <c r="E6765" s="234"/>
      <c r="F6765" s="234"/>
      <c r="G6765" s="193"/>
    </row>
    <row r="6766" spans="4:7" ht="14.4" x14ac:dyDescent="0.3">
      <c r="D6766" s="193"/>
      <c r="E6766" s="234"/>
      <c r="F6766" s="234"/>
      <c r="G6766" s="193"/>
    </row>
    <row r="6767" spans="4:7" ht="14.4" x14ac:dyDescent="0.3">
      <c r="D6767" s="193"/>
      <c r="E6767" s="234"/>
      <c r="F6767" s="234"/>
      <c r="G6767" s="193"/>
    </row>
    <row r="6768" spans="4:7" ht="14.4" x14ac:dyDescent="0.3">
      <c r="D6768" s="193"/>
      <c r="E6768" s="234"/>
      <c r="F6768" s="234"/>
      <c r="G6768" s="193"/>
    </row>
    <row r="6769" spans="4:7" ht="14.4" x14ac:dyDescent="0.3">
      <c r="D6769" s="193"/>
      <c r="E6769" s="234"/>
      <c r="F6769" s="234"/>
      <c r="G6769" s="193"/>
    </row>
    <row r="6770" spans="4:7" ht="14.4" x14ac:dyDescent="0.3">
      <c r="D6770" s="193"/>
      <c r="E6770" s="234"/>
      <c r="F6770" s="234"/>
      <c r="G6770" s="193"/>
    </row>
    <row r="6771" spans="4:7" ht="14.4" x14ac:dyDescent="0.3">
      <c r="D6771" s="193"/>
      <c r="E6771" s="234"/>
      <c r="F6771" s="234"/>
      <c r="G6771" s="193"/>
    </row>
    <row r="6772" spans="4:7" ht="14.4" x14ac:dyDescent="0.3">
      <c r="D6772" s="193"/>
      <c r="E6772" s="234"/>
      <c r="F6772" s="234"/>
      <c r="G6772" s="193"/>
    </row>
    <row r="6773" spans="4:7" ht="14.4" x14ac:dyDescent="0.3">
      <c r="D6773" s="193"/>
      <c r="E6773" s="234"/>
      <c r="F6773" s="234"/>
      <c r="G6773" s="193"/>
    </row>
    <row r="6774" spans="4:7" ht="14.4" x14ac:dyDescent="0.3">
      <c r="D6774" s="193"/>
      <c r="E6774" s="234"/>
      <c r="F6774" s="234"/>
      <c r="G6774" s="193"/>
    </row>
    <row r="6775" spans="4:7" ht="14.4" x14ac:dyDescent="0.3">
      <c r="D6775" s="193"/>
      <c r="E6775" s="234"/>
      <c r="F6775" s="234"/>
      <c r="G6775" s="193"/>
    </row>
    <row r="6776" spans="4:7" ht="14.4" x14ac:dyDescent="0.3">
      <c r="D6776" s="193"/>
      <c r="E6776" s="234"/>
      <c r="F6776" s="234"/>
      <c r="G6776" s="193"/>
    </row>
    <row r="6777" spans="4:7" ht="14.4" x14ac:dyDescent="0.3">
      <c r="D6777" s="193"/>
      <c r="E6777" s="234"/>
      <c r="F6777" s="234"/>
      <c r="G6777" s="193"/>
    </row>
    <row r="6778" spans="4:7" ht="14.4" x14ac:dyDescent="0.3">
      <c r="D6778" s="193"/>
      <c r="E6778" s="234"/>
      <c r="F6778" s="234"/>
      <c r="G6778" s="193"/>
    </row>
    <row r="6779" spans="4:7" ht="14.4" x14ac:dyDescent="0.3">
      <c r="D6779" s="193"/>
      <c r="E6779" s="234"/>
      <c r="F6779" s="234"/>
      <c r="G6779" s="193"/>
    </row>
    <row r="6780" spans="4:7" ht="14.4" x14ac:dyDescent="0.3">
      <c r="D6780" s="193"/>
      <c r="E6780" s="234"/>
      <c r="F6780" s="234"/>
      <c r="G6780" s="193"/>
    </row>
    <row r="6781" spans="4:7" ht="14.4" x14ac:dyDescent="0.3">
      <c r="D6781" s="193"/>
      <c r="E6781" s="234"/>
      <c r="F6781" s="234"/>
      <c r="G6781" s="193"/>
    </row>
    <row r="6782" spans="4:7" ht="14.4" x14ac:dyDescent="0.3">
      <c r="D6782" s="193"/>
      <c r="E6782" s="234"/>
      <c r="F6782" s="234"/>
      <c r="G6782" s="193"/>
    </row>
    <row r="6783" spans="4:7" ht="14.4" x14ac:dyDescent="0.3">
      <c r="D6783" s="193"/>
      <c r="E6783" s="234"/>
      <c r="F6783" s="234"/>
      <c r="G6783" s="193"/>
    </row>
    <row r="6784" spans="4:7" ht="14.4" x14ac:dyDescent="0.3">
      <c r="D6784" s="193"/>
      <c r="E6784" s="234"/>
      <c r="F6784" s="234"/>
      <c r="G6784" s="193"/>
    </row>
    <row r="6785" spans="4:7" ht="14.4" x14ac:dyDescent="0.3">
      <c r="D6785" s="193"/>
      <c r="E6785" s="234"/>
      <c r="F6785" s="234"/>
      <c r="G6785" s="193"/>
    </row>
    <row r="6786" spans="4:7" ht="14.4" x14ac:dyDescent="0.3">
      <c r="D6786" s="193"/>
      <c r="E6786" s="234"/>
      <c r="F6786" s="234"/>
      <c r="G6786" s="193"/>
    </row>
    <row r="6787" spans="4:7" ht="14.4" x14ac:dyDescent="0.3">
      <c r="D6787" s="193"/>
      <c r="E6787" s="234"/>
      <c r="F6787" s="234"/>
      <c r="G6787" s="193"/>
    </row>
    <row r="6788" spans="4:7" ht="14.4" x14ac:dyDescent="0.3">
      <c r="D6788" s="193"/>
      <c r="E6788" s="234"/>
      <c r="F6788" s="234"/>
      <c r="G6788" s="193"/>
    </row>
    <row r="6789" spans="4:7" ht="14.4" x14ac:dyDescent="0.3">
      <c r="D6789" s="193"/>
      <c r="E6789" s="234"/>
      <c r="F6789" s="234"/>
      <c r="G6789" s="193"/>
    </row>
    <row r="6790" spans="4:7" ht="14.4" x14ac:dyDescent="0.3">
      <c r="D6790" s="193"/>
      <c r="E6790" s="234"/>
      <c r="F6790" s="234"/>
      <c r="G6790" s="193"/>
    </row>
    <row r="6791" spans="4:7" ht="14.4" x14ac:dyDescent="0.3">
      <c r="D6791" s="193"/>
      <c r="E6791" s="234"/>
      <c r="F6791" s="234"/>
      <c r="G6791" s="193"/>
    </row>
    <row r="6792" spans="4:7" ht="14.4" x14ac:dyDescent="0.3">
      <c r="D6792" s="193"/>
      <c r="E6792" s="234"/>
      <c r="F6792" s="234"/>
      <c r="G6792" s="193"/>
    </row>
    <row r="6793" spans="4:7" ht="14.4" x14ac:dyDescent="0.3">
      <c r="D6793" s="193"/>
      <c r="E6793" s="234"/>
      <c r="F6793" s="234"/>
      <c r="G6793" s="193"/>
    </row>
    <row r="6794" spans="4:7" ht="14.4" x14ac:dyDescent="0.3">
      <c r="D6794" s="193"/>
      <c r="E6794" s="234"/>
      <c r="F6794" s="234"/>
      <c r="G6794" s="193"/>
    </row>
    <row r="6795" spans="4:7" ht="14.4" x14ac:dyDescent="0.3">
      <c r="D6795" s="193"/>
      <c r="E6795" s="234"/>
      <c r="F6795" s="234"/>
      <c r="G6795" s="193"/>
    </row>
    <row r="6796" spans="4:7" ht="14.4" x14ac:dyDescent="0.3">
      <c r="D6796" s="193"/>
      <c r="E6796" s="234"/>
      <c r="F6796" s="234"/>
      <c r="G6796" s="193"/>
    </row>
    <row r="6797" spans="4:7" ht="14.4" x14ac:dyDescent="0.3">
      <c r="D6797" s="193"/>
      <c r="E6797" s="234"/>
      <c r="F6797" s="234"/>
      <c r="G6797" s="193"/>
    </row>
    <row r="6798" spans="4:7" ht="14.4" x14ac:dyDescent="0.3">
      <c r="D6798" s="193"/>
      <c r="E6798" s="234"/>
      <c r="F6798" s="234"/>
      <c r="G6798" s="193"/>
    </row>
    <row r="6799" spans="4:7" ht="14.4" x14ac:dyDescent="0.3">
      <c r="D6799" s="193"/>
      <c r="E6799" s="234"/>
      <c r="F6799" s="234"/>
      <c r="G6799" s="193"/>
    </row>
    <row r="6800" spans="4:7" ht="14.4" x14ac:dyDescent="0.3">
      <c r="D6800" s="193"/>
      <c r="E6800" s="234"/>
      <c r="F6800" s="234"/>
      <c r="G6800" s="193"/>
    </row>
    <row r="6801" spans="4:7" ht="14.4" x14ac:dyDescent="0.3">
      <c r="D6801" s="193"/>
      <c r="E6801" s="234"/>
      <c r="F6801" s="234"/>
      <c r="G6801" s="193"/>
    </row>
    <row r="6802" spans="4:7" ht="14.4" x14ac:dyDescent="0.3">
      <c r="D6802" s="193"/>
      <c r="E6802" s="234"/>
      <c r="F6802" s="234"/>
      <c r="G6802" s="193"/>
    </row>
    <row r="6803" spans="4:7" ht="14.4" x14ac:dyDescent="0.3">
      <c r="D6803" s="193"/>
      <c r="E6803" s="234"/>
      <c r="F6803" s="234"/>
      <c r="G6803" s="193"/>
    </row>
    <row r="6804" spans="4:7" ht="14.4" x14ac:dyDescent="0.3">
      <c r="D6804" s="193"/>
      <c r="E6804" s="234"/>
      <c r="F6804" s="234"/>
      <c r="G6804" s="193"/>
    </row>
    <row r="6805" spans="4:7" ht="14.4" x14ac:dyDescent="0.3">
      <c r="D6805" s="193"/>
      <c r="E6805" s="234"/>
      <c r="F6805" s="234"/>
      <c r="G6805" s="193"/>
    </row>
    <row r="6806" spans="4:7" ht="14.4" x14ac:dyDescent="0.3">
      <c r="D6806" s="193"/>
      <c r="E6806" s="234"/>
      <c r="F6806" s="234"/>
      <c r="G6806" s="193"/>
    </row>
    <row r="6807" spans="4:7" ht="14.4" x14ac:dyDescent="0.3">
      <c r="D6807" s="193"/>
      <c r="E6807" s="234"/>
      <c r="F6807" s="234"/>
      <c r="G6807" s="193"/>
    </row>
    <row r="6808" spans="4:7" ht="14.4" x14ac:dyDescent="0.3">
      <c r="D6808" s="193"/>
      <c r="E6808" s="234"/>
      <c r="F6808" s="234"/>
      <c r="G6808" s="193"/>
    </row>
    <row r="6809" spans="4:7" ht="14.4" x14ac:dyDescent="0.3">
      <c r="D6809" s="193"/>
      <c r="E6809" s="234"/>
      <c r="F6809" s="234"/>
      <c r="G6809" s="193"/>
    </row>
    <row r="6810" spans="4:7" ht="14.4" x14ac:dyDescent="0.3">
      <c r="D6810" s="193"/>
      <c r="E6810" s="234"/>
      <c r="F6810" s="234"/>
      <c r="G6810" s="193"/>
    </row>
    <row r="6811" spans="4:7" ht="14.4" x14ac:dyDescent="0.3">
      <c r="D6811" s="193"/>
      <c r="E6811" s="234"/>
      <c r="F6811" s="234"/>
      <c r="G6811" s="193"/>
    </row>
    <row r="6812" spans="4:7" ht="14.4" x14ac:dyDescent="0.3">
      <c r="D6812" s="193"/>
      <c r="E6812" s="234"/>
      <c r="F6812" s="234"/>
      <c r="G6812" s="193"/>
    </row>
    <row r="6813" spans="4:7" ht="14.4" x14ac:dyDescent="0.3">
      <c r="D6813" s="193"/>
      <c r="E6813" s="234"/>
      <c r="F6813" s="234"/>
      <c r="G6813" s="193"/>
    </row>
    <row r="6814" spans="4:7" ht="14.4" x14ac:dyDescent="0.3">
      <c r="D6814" s="193"/>
      <c r="E6814" s="234"/>
      <c r="F6814" s="234"/>
      <c r="G6814" s="193"/>
    </row>
    <row r="6815" spans="4:7" ht="14.4" x14ac:dyDescent="0.3">
      <c r="D6815" s="193"/>
      <c r="E6815" s="234"/>
      <c r="F6815" s="234"/>
      <c r="G6815" s="193"/>
    </row>
    <row r="6816" spans="4:7" ht="14.4" x14ac:dyDescent="0.3">
      <c r="D6816" s="193"/>
      <c r="E6816" s="234"/>
      <c r="F6816" s="234"/>
      <c r="G6816" s="193"/>
    </row>
    <row r="6817" spans="4:7" ht="14.4" x14ac:dyDescent="0.3">
      <c r="D6817" s="193"/>
      <c r="E6817" s="234"/>
      <c r="F6817" s="234"/>
      <c r="G6817" s="193"/>
    </row>
    <row r="6818" spans="4:7" ht="14.4" x14ac:dyDescent="0.3">
      <c r="D6818" s="193"/>
      <c r="E6818" s="234"/>
      <c r="F6818" s="234"/>
      <c r="G6818" s="193"/>
    </row>
    <row r="6819" spans="4:7" ht="14.4" x14ac:dyDescent="0.3">
      <c r="D6819" s="193"/>
      <c r="E6819" s="234"/>
      <c r="F6819" s="234"/>
      <c r="G6819" s="193"/>
    </row>
    <row r="6820" spans="4:7" ht="14.4" x14ac:dyDescent="0.3">
      <c r="D6820" s="193"/>
      <c r="E6820" s="234"/>
      <c r="F6820" s="234"/>
      <c r="G6820" s="193"/>
    </row>
    <row r="6821" spans="4:7" ht="14.4" x14ac:dyDescent="0.3">
      <c r="D6821" s="193"/>
      <c r="E6821" s="234"/>
      <c r="F6821" s="234"/>
      <c r="G6821" s="193"/>
    </row>
    <row r="6822" spans="4:7" ht="14.4" x14ac:dyDescent="0.3">
      <c r="D6822" s="193"/>
      <c r="E6822" s="234"/>
      <c r="F6822" s="234"/>
      <c r="G6822" s="193"/>
    </row>
    <row r="6823" spans="4:7" ht="14.4" x14ac:dyDescent="0.3">
      <c r="D6823" s="193"/>
      <c r="E6823" s="234"/>
      <c r="F6823" s="234"/>
      <c r="G6823" s="193"/>
    </row>
    <row r="6824" spans="4:7" ht="14.4" x14ac:dyDescent="0.3">
      <c r="D6824" s="193"/>
      <c r="E6824" s="234"/>
      <c r="F6824" s="234"/>
      <c r="G6824" s="193"/>
    </row>
    <row r="6825" spans="4:7" ht="14.4" x14ac:dyDescent="0.3">
      <c r="D6825" s="193"/>
      <c r="E6825" s="234"/>
      <c r="F6825" s="234"/>
      <c r="G6825" s="193"/>
    </row>
    <row r="6826" spans="4:7" ht="14.4" x14ac:dyDescent="0.3">
      <c r="D6826" s="193"/>
      <c r="E6826" s="234"/>
      <c r="F6826" s="234"/>
      <c r="G6826" s="193"/>
    </row>
    <row r="6827" spans="4:7" ht="14.4" x14ac:dyDescent="0.3">
      <c r="D6827" s="193"/>
      <c r="E6827" s="234"/>
      <c r="F6827" s="234"/>
      <c r="G6827" s="193"/>
    </row>
    <row r="6828" spans="4:7" ht="14.4" x14ac:dyDescent="0.3">
      <c r="D6828" s="193"/>
      <c r="E6828" s="234"/>
      <c r="F6828" s="234"/>
      <c r="G6828" s="193"/>
    </row>
    <row r="6829" spans="4:7" ht="14.4" x14ac:dyDescent="0.3">
      <c r="D6829" s="193"/>
      <c r="E6829" s="234"/>
      <c r="F6829" s="234"/>
      <c r="G6829" s="193"/>
    </row>
    <row r="6830" spans="4:7" ht="14.4" x14ac:dyDescent="0.3">
      <c r="D6830" s="193"/>
      <c r="E6830" s="234"/>
      <c r="F6830" s="234"/>
      <c r="G6830" s="193"/>
    </row>
    <row r="6831" spans="4:7" ht="14.4" x14ac:dyDescent="0.3">
      <c r="D6831" s="193"/>
      <c r="E6831" s="234"/>
      <c r="F6831" s="234"/>
      <c r="G6831" s="193"/>
    </row>
    <row r="6832" spans="4:7" ht="14.4" x14ac:dyDescent="0.3">
      <c r="D6832" s="193"/>
      <c r="E6832" s="234"/>
      <c r="F6832" s="234"/>
      <c r="G6832" s="193"/>
    </row>
    <row r="6833" spans="4:7" ht="14.4" x14ac:dyDescent="0.3">
      <c r="D6833" s="193"/>
      <c r="E6833" s="234"/>
      <c r="F6833" s="234"/>
      <c r="G6833" s="193"/>
    </row>
    <row r="6834" spans="4:7" ht="14.4" x14ac:dyDescent="0.3">
      <c r="D6834" s="193"/>
      <c r="E6834" s="234"/>
      <c r="F6834" s="234"/>
      <c r="G6834" s="193"/>
    </row>
    <row r="6835" spans="4:7" ht="14.4" x14ac:dyDescent="0.3">
      <c r="D6835" s="193"/>
      <c r="E6835" s="234"/>
      <c r="F6835" s="234"/>
      <c r="G6835" s="193"/>
    </row>
    <row r="6836" spans="4:7" ht="14.4" x14ac:dyDescent="0.3">
      <c r="D6836" s="193"/>
      <c r="E6836" s="234"/>
      <c r="F6836" s="234"/>
      <c r="G6836" s="193"/>
    </row>
    <row r="6837" spans="4:7" ht="14.4" x14ac:dyDescent="0.3">
      <c r="D6837" s="193"/>
      <c r="E6837" s="234"/>
      <c r="F6837" s="234"/>
      <c r="G6837" s="193"/>
    </row>
    <row r="6838" spans="4:7" ht="14.4" x14ac:dyDescent="0.3">
      <c r="D6838" s="193"/>
      <c r="E6838" s="234"/>
      <c r="F6838" s="234"/>
      <c r="G6838" s="193"/>
    </row>
    <row r="6839" spans="4:7" ht="14.4" x14ac:dyDescent="0.3">
      <c r="D6839" s="193"/>
      <c r="E6839" s="234"/>
      <c r="F6839" s="234"/>
      <c r="G6839" s="193"/>
    </row>
    <row r="6840" spans="4:7" ht="14.4" x14ac:dyDescent="0.3">
      <c r="D6840" s="193"/>
      <c r="E6840" s="234"/>
      <c r="F6840" s="234"/>
      <c r="G6840" s="193"/>
    </row>
    <row r="6841" spans="4:7" ht="14.4" x14ac:dyDescent="0.3">
      <c r="D6841" s="193"/>
      <c r="E6841" s="234"/>
      <c r="F6841" s="234"/>
      <c r="G6841" s="193"/>
    </row>
    <row r="6842" spans="4:7" ht="14.4" x14ac:dyDescent="0.3">
      <c r="D6842" s="193"/>
      <c r="E6842" s="234"/>
      <c r="F6842" s="234"/>
      <c r="G6842" s="193"/>
    </row>
    <row r="6843" spans="4:7" ht="14.4" x14ac:dyDescent="0.3">
      <c r="D6843" s="193"/>
      <c r="E6843" s="234"/>
      <c r="F6843" s="234"/>
      <c r="G6843" s="193"/>
    </row>
    <row r="6844" spans="4:7" ht="14.4" x14ac:dyDescent="0.3">
      <c r="D6844" s="193"/>
      <c r="E6844" s="234"/>
      <c r="F6844" s="234"/>
      <c r="G6844" s="193"/>
    </row>
    <row r="6845" spans="4:7" ht="14.4" x14ac:dyDescent="0.3">
      <c r="D6845" s="193"/>
      <c r="E6845" s="234"/>
      <c r="F6845" s="234"/>
      <c r="G6845" s="193"/>
    </row>
    <row r="6846" spans="4:7" ht="14.4" x14ac:dyDescent="0.3">
      <c r="D6846" s="193"/>
      <c r="E6846" s="234"/>
      <c r="F6846" s="234"/>
      <c r="G6846" s="193"/>
    </row>
    <row r="6847" spans="4:7" ht="14.4" x14ac:dyDescent="0.3">
      <c r="D6847" s="193"/>
      <c r="E6847" s="234"/>
      <c r="F6847" s="234"/>
      <c r="G6847" s="193"/>
    </row>
    <row r="6848" spans="4:7" ht="14.4" x14ac:dyDescent="0.3">
      <c r="D6848" s="193"/>
      <c r="E6848" s="234"/>
      <c r="F6848" s="234"/>
      <c r="G6848" s="193"/>
    </row>
    <row r="6849" spans="4:7" ht="14.4" x14ac:dyDescent="0.3">
      <c r="D6849" s="193"/>
      <c r="E6849" s="234"/>
      <c r="F6849" s="234"/>
      <c r="G6849" s="193"/>
    </row>
    <row r="6850" spans="4:7" ht="14.4" x14ac:dyDescent="0.3">
      <c r="D6850" s="193"/>
      <c r="E6850" s="234"/>
      <c r="F6850" s="234"/>
      <c r="G6850" s="193"/>
    </row>
    <row r="6851" spans="4:7" ht="14.4" x14ac:dyDescent="0.3">
      <c r="D6851" s="193"/>
      <c r="E6851" s="234"/>
      <c r="F6851" s="234"/>
      <c r="G6851" s="193"/>
    </row>
    <row r="6852" spans="4:7" ht="14.4" x14ac:dyDescent="0.3">
      <c r="D6852" s="193"/>
      <c r="E6852" s="234"/>
      <c r="F6852" s="234"/>
      <c r="G6852" s="193"/>
    </row>
    <row r="6853" spans="4:7" ht="14.4" x14ac:dyDescent="0.3">
      <c r="D6853" s="193"/>
      <c r="E6853" s="234"/>
      <c r="F6853" s="234"/>
      <c r="G6853" s="193"/>
    </row>
    <row r="6854" spans="4:7" ht="14.4" x14ac:dyDescent="0.3">
      <c r="D6854" s="193"/>
      <c r="E6854" s="234"/>
      <c r="F6854" s="234"/>
      <c r="G6854" s="193"/>
    </row>
    <row r="6855" spans="4:7" ht="14.4" x14ac:dyDescent="0.3">
      <c r="D6855" s="193"/>
      <c r="E6855" s="234"/>
      <c r="F6855" s="234"/>
      <c r="G6855" s="193"/>
    </row>
    <row r="6856" spans="4:7" ht="14.4" x14ac:dyDescent="0.3">
      <c r="D6856" s="193"/>
      <c r="E6856" s="234"/>
      <c r="F6856" s="234"/>
      <c r="G6856" s="193"/>
    </row>
    <row r="6857" spans="4:7" ht="14.4" x14ac:dyDescent="0.3">
      <c r="D6857" s="193"/>
      <c r="E6857" s="234"/>
      <c r="F6857" s="234"/>
      <c r="G6857" s="193"/>
    </row>
    <row r="6858" spans="4:7" ht="14.4" x14ac:dyDescent="0.3">
      <c r="D6858" s="193"/>
      <c r="E6858" s="234"/>
      <c r="F6858" s="234"/>
      <c r="G6858" s="193"/>
    </row>
    <row r="6859" spans="4:7" ht="14.4" x14ac:dyDescent="0.3">
      <c r="D6859" s="193"/>
      <c r="E6859" s="234"/>
      <c r="F6859" s="234"/>
      <c r="G6859" s="193"/>
    </row>
    <row r="6860" spans="4:7" ht="14.4" x14ac:dyDescent="0.3">
      <c r="D6860" s="193"/>
      <c r="E6860" s="234"/>
      <c r="F6860" s="234"/>
      <c r="G6860" s="193"/>
    </row>
    <row r="6861" spans="4:7" ht="14.4" x14ac:dyDescent="0.3">
      <c r="D6861" s="193"/>
      <c r="E6861" s="234"/>
      <c r="F6861" s="234"/>
      <c r="G6861" s="193"/>
    </row>
    <row r="6862" spans="4:7" ht="14.4" x14ac:dyDescent="0.3">
      <c r="D6862" s="193"/>
      <c r="E6862" s="234"/>
      <c r="F6862" s="234"/>
      <c r="G6862" s="193"/>
    </row>
    <row r="6863" spans="4:7" ht="14.4" x14ac:dyDescent="0.3">
      <c r="D6863" s="193"/>
      <c r="E6863" s="234"/>
      <c r="F6863" s="234"/>
      <c r="G6863" s="193"/>
    </row>
    <row r="6864" spans="4:7" ht="14.4" x14ac:dyDescent="0.3">
      <c r="D6864" s="193"/>
      <c r="E6864" s="234"/>
      <c r="F6864" s="234"/>
      <c r="G6864" s="193"/>
    </row>
    <row r="6865" spans="4:7" ht="14.4" x14ac:dyDescent="0.3">
      <c r="D6865" s="193"/>
      <c r="E6865" s="234"/>
      <c r="F6865" s="234"/>
      <c r="G6865" s="193"/>
    </row>
    <row r="6866" spans="4:7" ht="14.4" x14ac:dyDescent="0.3">
      <c r="D6866" s="193"/>
      <c r="E6866" s="234"/>
      <c r="F6866" s="234"/>
      <c r="G6866" s="193"/>
    </row>
    <row r="6867" spans="4:7" ht="14.4" x14ac:dyDescent="0.3">
      <c r="D6867" s="193"/>
      <c r="E6867" s="234"/>
      <c r="F6867" s="234"/>
      <c r="G6867" s="193"/>
    </row>
    <row r="6868" spans="4:7" ht="14.4" x14ac:dyDescent="0.3">
      <c r="D6868" s="193"/>
      <c r="E6868" s="234"/>
      <c r="F6868" s="234"/>
      <c r="G6868" s="193"/>
    </row>
    <row r="6869" spans="4:7" ht="14.4" x14ac:dyDescent="0.3">
      <c r="D6869" s="193"/>
      <c r="E6869" s="234"/>
      <c r="F6869" s="234"/>
      <c r="G6869" s="193"/>
    </row>
    <row r="6870" spans="4:7" ht="14.4" x14ac:dyDescent="0.3">
      <c r="D6870" s="193"/>
      <c r="E6870" s="234"/>
      <c r="F6870" s="234"/>
      <c r="G6870" s="193"/>
    </row>
    <row r="6871" spans="4:7" ht="14.4" x14ac:dyDescent="0.3">
      <c r="D6871" s="193"/>
      <c r="E6871" s="234"/>
      <c r="F6871" s="234"/>
      <c r="G6871" s="193"/>
    </row>
    <row r="6872" spans="4:7" ht="14.4" x14ac:dyDescent="0.3">
      <c r="D6872" s="193"/>
      <c r="E6872" s="234"/>
      <c r="F6872" s="234"/>
      <c r="G6872" s="193"/>
    </row>
    <row r="6873" spans="4:7" ht="14.4" x14ac:dyDescent="0.3">
      <c r="D6873" s="193"/>
      <c r="E6873" s="234"/>
      <c r="F6873" s="234"/>
      <c r="G6873" s="193"/>
    </row>
    <row r="6874" spans="4:7" ht="14.4" x14ac:dyDescent="0.3">
      <c r="D6874" s="193"/>
      <c r="E6874" s="234"/>
      <c r="F6874" s="234"/>
      <c r="G6874" s="193"/>
    </row>
    <row r="6875" spans="4:7" ht="14.4" x14ac:dyDescent="0.3">
      <c r="D6875" s="193"/>
      <c r="E6875" s="234"/>
      <c r="F6875" s="234"/>
      <c r="G6875" s="193"/>
    </row>
    <row r="6876" spans="4:7" ht="14.4" x14ac:dyDescent="0.3">
      <c r="D6876" s="193"/>
      <c r="E6876" s="234"/>
      <c r="F6876" s="234"/>
      <c r="G6876" s="193"/>
    </row>
    <row r="6877" spans="4:7" ht="14.4" x14ac:dyDescent="0.3">
      <c r="D6877" s="193"/>
      <c r="E6877" s="234"/>
      <c r="F6877" s="234"/>
      <c r="G6877" s="193"/>
    </row>
    <row r="6878" spans="4:7" ht="14.4" x14ac:dyDescent="0.3">
      <c r="D6878" s="193"/>
      <c r="E6878" s="234"/>
      <c r="F6878" s="234"/>
      <c r="G6878" s="193"/>
    </row>
    <row r="6879" spans="4:7" ht="14.4" x14ac:dyDescent="0.3">
      <c r="D6879" s="193"/>
      <c r="E6879" s="234"/>
      <c r="F6879" s="234"/>
      <c r="G6879" s="193"/>
    </row>
    <row r="6880" spans="4:7" ht="14.4" x14ac:dyDescent="0.3">
      <c r="D6880" s="193"/>
      <c r="E6880" s="234"/>
      <c r="F6880" s="234"/>
      <c r="G6880" s="193"/>
    </row>
    <row r="6881" spans="4:7" ht="14.4" x14ac:dyDescent="0.3">
      <c r="D6881" s="193"/>
      <c r="E6881" s="234"/>
      <c r="F6881" s="234"/>
      <c r="G6881" s="193"/>
    </row>
    <row r="6882" spans="4:7" ht="14.4" x14ac:dyDescent="0.3">
      <c r="D6882" s="193"/>
      <c r="E6882" s="234"/>
      <c r="F6882" s="234"/>
      <c r="G6882" s="193"/>
    </row>
    <row r="6883" spans="4:7" ht="14.4" x14ac:dyDescent="0.3">
      <c r="D6883" s="193"/>
      <c r="E6883" s="234"/>
      <c r="F6883" s="234"/>
      <c r="G6883" s="193"/>
    </row>
    <row r="6884" spans="4:7" ht="14.4" x14ac:dyDescent="0.3">
      <c r="D6884" s="193"/>
      <c r="E6884" s="234"/>
      <c r="F6884" s="234"/>
      <c r="G6884" s="193"/>
    </row>
    <row r="6885" spans="4:7" ht="14.4" x14ac:dyDescent="0.3">
      <c r="D6885" s="193"/>
      <c r="E6885" s="234"/>
      <c r="F6885" s="234"/>
      <c r="G6885" s="193"/>
    </row>
    <row r="6886" spans="4:7" ht="14.4" x14ac:dyDescent="0.3">
      <c r="D6886" s="193"/>
      <c r="E6886" s="234"/>
      <c r="F6886" s="234"/>
      <c r="G6886" s="193"/>
    </row>
    <row r="6887" spans="4:7" ht="14.4" x14ac:dyDescent="0.3">
      <c r="D6887" s="193"/>
      <c r="E6887" s="234"/>
      <c r="F6887" s="234"/>
      <c r="G6887" s="193"/>
    </row>
    <row r="6888" spans="4:7" ht="14.4" x14ac:dyDescent="0.3">
      <c r="D6888" s="193"/>
      <c r="E6888" s="234"/>
      <c r="F6888" s="234"/>
      <c r="G6888" s="193"/>
    </row>
    <row r="6889" spans="4:7" ht="14.4" x14ac:dyDescent="0.3">
      <c r="D6889" s="193"/>
      <c r="E6889" s="234"/>
      <c r="F6889" s="234"/>
      <c r="G6889" s="193"/>
    </row>
    <row r="6890" spans="4:7" ht="14.4" x14ac:dyDescent="0.3">
      <c r="D6890" s="193"/>
      <c r="E6890" s="234"/>
      <c r="F6890" s="234"/>
      <c r="G6890" s="193"/>
    </row>
    <row r="6891" spans="4:7" ht="14.4" x14ac:dyDescent="0.3">
      <c r="D6891" s="193"/>
      <c r="E6891" s="234"/>
      <c r="F6891" s="234"/>
      <c r="G6891" s="193"/>
    </row>
    <row r="6892" spans="4:7" ht="14.4" x14ac:dyDescent="0.3">
      <c r="D6892" s="193"/>
      <c r="E6892" s="234"/>
      <c r="F6892" s="234"/>
      <c r="G6892" s="193"/>
    </row>
    <row r="6893" spans="4:7" ht="14.4" x14ac:dyDescent="0.3">
      <c r="D6893" s="193"/>
      <c r="E6893" s="234"/>
      <c r="F6893" s="234"/>
      <c r="G6893" s="193"/>
    </row>
    <row r="6894" spans="4:7" ht="14.4" x14ac:dyDescent="0.3">
      <c r="D6894" s="193"/>
      <c r="E6894" s="234"/>
      <c r="F6894" s="234"/>
      <c r="G6894" s="193"/>
    </row>
    <row r="6895" spans="4:7" ht="14.4" x14ac:dyDescent="0.3">
      <c r="D6895" s="193"/>
      <c r="E6895" s="234"/>
      <c r="F6895" s="234"/>
      <c r="G6895" s="193"/>
    </row>
    <row r="6896" spans="4:7" ht="14.4" x14ac:dyDescent="0.3">
      <c r="D6896" s="193"/>
      <c r="E6896" s="234"/>
      <c r="F6896" s="234"/>
      <c r="G6896" s="193"/>
    </row>
    <row r="6897" spans="4:7" ht="14.4" x14ac:dyDescent="0.3">
      <c r="D6897" s="193"/>
      <c r="E6897" s="234"/>
      <c r="F6897" s="234"/>
      <c r="G6897" s="193"/>
    </row>
    <row r="6898" spans="4:7" ht="14.4" x14ac:dyDescent="0.3">
      <c r="D6898" s="193"/>
      <c r="E6898" s="234"/>
      <c r="F6898" s="234"/>
      <c r="G6898" s="193"/>
    </row>
    <row r="6899" spans="4:7" ht="14.4" x14ac:dyDescent="0.3">
      <c r="D6899" s="193"/>
      <c r="E6899" s="234"/>
      <c r="F6899" s="234"/>
      <c r="G6899" s="193"/>
    </row>
    <row r="6900" spans="4:7" ht="14.4" x14ac:dyDescent="0.3">
      <c r="D6900" s="193"/>
      <c r="E6900" s="234"/>
      <c r="F6900" s="234"/>
      <c r="G6900" s="193"/>
    </row>
    <row r="6901" spans="4:7" ht="14.4" x14ac:dyDescent="0.3">
      <c r="D6901" s="193"/>
      <c r="E6901" s="234"/>
      <c r="F6901" s="234"/>
      <c r="G6901" s="193"/>
    </row>
    <row r="6902" spans="4:7" ht="14.4" x14ac:dyDescent="0.3">
      <c r="D6902" s="193"/>
      <c r="E6902" s="234"/>
      <c r="F6902" s="234"/>
      <c r="G6902" s="193"/>
    </row>
    <row r="6903" spans="4:7" ht="14.4" x14ac:dyDescent="0.3">
      <c r="D6903" s="193"/>
      <c r="E6903" s="234"/>
      <c r="F6903" s="234"/>
      <c r="G6903" s="193"/>
    </row>
    <row r="6904" spans="4:7" ht="14.4" x14ac:dyDescent="0.3">
      <c r="D6904" s="193"/>
      <c r="E6904" s="234"/>
      <c r="F6904" s="234"/>
      <c r="G6904" s="193"/>
    </row>
    <row r="6905" spans="4:7" ht="14.4" x14ac:dyDescent="0.3">
      <c r="D6905" s="193"/>
      <c r="E6905" s="234"/>
      <c r="F6905" s="234"/>
      <c r="G6905" s="193"/>
    </row>
    <row r="6906" spans="4:7" ht="14.4" x14ac:dyDescent="0.3">
      <c r="D6906" s="193"/>
      <c r="E6906" s="234"/>
      <c r="F6906" s="234"/>
      <c r="G6906" s="193"/>
    </row>
    <row r="6907" spans="4:7" ht="14.4" x14ac:dyDescent="0.3">
      <c r="D6907" s="193"/>
      <c r="E6907" s="234"/>
      <c r="F6907" s="234"/>
      <c r="G6907" s="193"/>
    </row>
    <row r="6908" spans="4:7" ht="14.4" x14ac:dyDescent="0.3">
      <c r="D6908" s="193"/>
      <c r="E6908" s="234"/>
      <c r="F6908" s="234"/>
      <c r="G6908" s="193"/>
    </row>
    <row r="6909" spans="4:7" ht="14.4" x14ac:dyDescent="0.3">
      <c r="D6909" s="193"/>
      <c r="E6909" s="234"/>
      <c r="F6909" s="234"/>
      <c r="G6909" s="193"/>
    </row>
    <row r="6910" spans="4:7" ht="14.4" x14ac:dyDescent="0.3">
      <c r="D6910" s="193"/>
      <c r="E6910" s="234"/>
      <c r="F6910" s="234"/>
      <c r="G6910" s="193"/>
    </row>
    <row r="6911" spans="4:7" ht="14.4" x14ac:dyDescent="0.3">
      <c r="D6911" s="193"/>
      <c r="E6911" s="234"/>
      <c r="F6911" s="234"/>
      <c r="G6911" s="193"/>
    </row>
    <row r="6912" spans="4:7" ht="14.4" x14ac:dyDescent="0.3">
      <c r="D6912" s="193"/>
      <c r="E6912" s="234"/>
      <c r="F6912" s="234"/>
      <c r="G6912" s="193"/>
    </row>
    <row r="6913" spans="4:7" ht="14.4" x14ac:dyDescent="0.3">
      <c r="D6913" s="193"/>
      <c r="E6913" s="234"/>
      <c r="F6913" s="234"/>
      <c r="G6913" s="193"/>
    </row>
    <row r="6914" spans="4:7" ht="14.4" x14ac:dyDescent="0.3">
      <c r="D6914" s="193"/>
      <c r="E6914" s="234"/>
      <c r="F6914" s="234"/>
      <c r="G6914" s="193"/>
    </row>
    <row r="6915" spans="4:7" ht="14.4" x14ac:dyDescent="0.3">
      <c r="D6915" s="193"/>
      <c r="E6915" s="234"/>
      <c r="F6915" s="234"/>
      <c r="G6915" s="193"/>
    </row>
    <row r="6916" spans="4:7" ht="14.4" x14ac:dyDescent="0.3">
      <c r="D6916" s="193"/>
      <c r="E6916" s="234"/>
      <c r="F6916" s="234"/>
      <c r="G6916" s="193"/>
    </row>
    <row r="6917" spans="4:7" ht="14.4" x14ac:dyDescent="0.3">
      <c r="D6917" s="193"/>
      <c r="E6917" s="234"/>
      <c r="F6917" s="234"/>
      <c r="G6917" s="193"/>
    </row>
    <row r="6918" spans="4:7" ht="14.4" x14ac:dyDescent="0.3">
      <c r="D6918" s="193"/>
      <c r="E6918" s="234"/>
      <c r="F6918" s="234"/>
      <c r="G6918" s="193"/>
    </row>
    <row r="6919" spans="4:7" ht="14.4" x14ac:dyDescent="0.3">
      <c r="D6919" s="193"/>
      <c r="E6919" s="234"/>
      <c r="F6919" s="234"/>
      <c r="G6919" s="193"/>
    </row>
    <row r="6920" spans="4:7" ht="14.4" x14ac:dyDescent="0.3">
      <c r="D6920" s="193"/>
      <c r="E6920" s="234"/>
      <c r="F6920" s="234"/>
      <c r="G6920" s="193"/>
    </row>
    <row r="6921" spans="4:7" ht="14.4" x14ac:dyDescent="0.3">
      <c r="D6921" s="193"/>
      <c r="E6921" s="234"/>
      <c r="F6921" s="234"/>
      <c r="G6921" s="193"/>
    </row>
    <row r="6922" spans="4:7" ht="14.4" x14ac:dyDescent="0.3">
      <c r="D6922" s="193"/>
      <c r="E6922" s="234"/>
      <c r="F6922" s="234"/>
      <c r="G6922" s="193"/>
    </row>
    <row r="6923" spans="4:7" ht="14.4" x14ac:dyDescent="0.3">
      <c r="D6923" s="193"/>
      <c r="E6923" s="234"/>
      <c r="F6923" s="234"/>
      <c r="G6923" s="193"/>
    </row>
    <row r="6924" spans="4:7" ht="14.4" x14ac:dyDescent="0.3">
      <c r="D6924" s="193"/>
      <c r="E6924" s="234"/>
      <c r="F6924" s="234"/>
      <c r="G6924" s="193"/>
    </row>
    <row r="6925" spans="4:7" ht="14.4" x14ac:dyDescent="0.3">
      <c r="D6925" s="193"/>
      <c r="E6925" s="234"/>
      <c r="F6925" s="234"/>
      <c r="G6925" s="193"/>
    </row>
    <row r="6926" spans="4:7" ht="14.4" x14ac:dyDescent="0.3">
      <c r="D6926" s="193"/>
      <c r="E6926" s="234"/>
      <c r="F6926" s="234"/>
      <c r="G6926" s="193"/>
    </row>
    <row r="6927" spans="4:7" ht="14.4" x14ac:dyDescent="0.3">
      <c r="D6927" s="193"/>
      <c r="E6927" s="234"/>
      <c r="F6927" s="234"/>
      <c r="G6927" s="193"/>
    </row>
    <row r="6928" spans="4:7" ht="14.4" x14ac:dyDescent="0.3">
      <c r="D6928" s="193"/>
      <c r="E6928" s="234"/>
      <c r="F6928" s="234"/>
      <c r="G6928" s="193"/>
    </row>
    <row r="6929" spans="4:7" ht="14.4" x14ac:dyDescent="0.3">
      <c r="D6929" s="193"/>
      <c r="E6929" s="234"/>
      <c r="F6929" s="234"/>
      <c r="G6929" s="193"/>
    </row>
    <row r="6930" spans="4:7" ht="14.4" x14ac:dyDescent="0.3">
      <c r="D6930" s="193"/>
      <c r="E6930" s="234"/>
      <c r="F6930" s="234"/>
      <c r="G6930" s="193"/>
    </row>
    <row r="6931" spans="4:7" ht="14.4" x14ac:dyDescent="0.3">
      <c r="D6931" s="193"/>
      <c r="E6931" s="234"/>
      <c r="F6931" s="234"/>
      <c r="G6931" s="193"/>
    </row>
    <row r="6932" spans="4:7" ht="14.4" x14ac:dyDescent="0.3">
      <c r="D6932" s="193"/>
      <c r="E6932" s="234"/>
      <c r="F6932" s="234"/>
      <c r="G6932" s="193"/>
    </row>
    <row r="6933" spans="4:7" ht="14.4" x14ac:dyDescent="0.3">
      <c r="D6933" s="193"/>
      <c r="E6933" s="234"/>
      <c r="F6933" s="234"/>
      <c r="G6933" s="193"/>
    </row>
    <row r="6934" spans="4:7" ht="14.4" x14ac:dyDescent="0.3">
      <c r="D6934" s="193"/>
      <c r="E6934" s="234"/>
      <c r="F6934" s="234"/>
      <c r="G6934" s="193"/>
    </row>
    <row r="6935" spans="4:7" ht="14.4" x14ac:dyDescent="0.3">
      <c r="D6935" s="193"/>
      <c r="E6935" s="234"/>
      <c r="F6935" s="234"/>
      <c r="G6935" s="193"/>
    </row>
    <row r="6936" spans="4:7" ht="14.4" x14ac:dyDescent="0.3">
      <c r="D6936" s="193"/>
      <c r="E6936" s="234"/>
      <c r="F6936" s="234"/>
      <c r="G6936" s="193"/>
    </row>
    <row r="6937" spans="4:7" ht="14.4" x14ac:dyDescent="0.3">
      <c r="D6937" s="193"/>
      <c r="E6937" s="234"/>
      <c r="F6937" s="234"/>
      <c r="G6937" s="193"/>
    </row>
    <row r="6938" spans="4:7" ht="14.4" x14ac:dyDescent="0.3">
      <c r="D6938" s="193"/>
      <c r="E6938" s="234"/>
      <c r="F6938" s="234"/>
      <c r="G6938" s="193"/>
    </row>
    <row r="6939" spans="4:7" ht="14.4" x14ac:dyDescent="0.3">
      <c r="D6939" s="193"/>
      <c r="E6939" s="234"/>
      <c r="F6939" s="234"/>
      <c r="G6939" s="193"/>
    </row>
    <row r="6940" spans="4:7" ht="14.4" x14ac:dyDescent="0.3">
      <c r="D6940" s="193"/>
      <c r="E6940" s="234"/>
      <c r="F6940" s="234"/>
      <c r="G6940" s="193"/>
    </row>
    <row r="6941" spans="4:7" ht="14.4" x14ac:dyDescent="0.3">
      <c r="D6941" s="193"/>
      <c r="E6941" s="234"/>
      <c r="F6941" s="234"/>
      <c r="G6941" s="193"/>
    </row>
    <row r="6942" spans="4:7" ht="14.4" x14ac:dyDescent="0.3">
      <c r="D6942" s="193"/>
      <c r="E6942" s="234"/>
      <c r="F6942" s="234"/>
      <c r="G6942" s="193"/>
    </row>
    <row r="6943" spans="4:7" ht="14.4" x14ac:dyDescent="0.3">
      <c r="D6943" s="193"/>
      <c r="E6943" s="234"/>
      <c r="F6943" s="234"/>
      <c r="G6943" s="193"/>
    </row>
    <row r="6944" spans="4:7" ht="14.4" x14ac:dyDescent="0.3">
      <c r="D6944" s="193"/>
      <c r="E6944" s="234"/>
      <c r="F6944" s="234"/>
      <c r="G6944" s="193"/>
    </row>
    <row r="6945" spans="4:7" ht="14.4" x14ac:dyDescent="0.3">
      <c r="D6945" s="193"/>
      <c r="E6945" s="234"/>
      <c r="F6945" s="234"/>
      <c r="G6945" s="193"/>
    </row>
    <row r="6946" spans="4:7" ht="14.4" x14ac:dyDescent="0.3">
      <c r="D6946" s="193"/>
      <c r="E6946" s="234"/>
      <c r="F6946" s="234"/>
      <c r="G6946" s="193"/>
    </row>
    <row r="6947" spans="4:7" ht="14.4" x14ac:dyDescent="0.3">
      <c r="D6947" s="193"/>
      <c r="E6947" s="234"/>
      <c r="F6947" s="234"/>
      <c r="G6947" s="193"/>
    </row>
    <row r="6948" spans="4:7" ht="14.4" x14ac:dyDescent="0.3">
      <c r="D6948" s="193"/>
      <c r="E6948" s="234"/>
      <c r="F6948" s="234"/>
      <c r="G6948" s="193"/>
    </row>
    <row r="6949" spans="4:7" ht="14.4" x14ac:dyDescent="0.3">
      <c r="D6949" s="193"/>
      <c r="E6949" s="234"/>
      <c r="F6949" s="234"/>
      <c r="G6949" s="193"/>
    </row>
    <row r="6950" spans="4:7" ht="14.4" x14ac:dyDescent="0.3">
      <c r="D6950" s="193"/>
      <c r="E6950" s="234"/>
      <c r="F6950" s="234"/>
      <c r="G6950" s="193"/>
    </row>
    <row r="6951" spans="4:7" ht="14.4" x14ac:dyDescent="0.3">
      <c r="D6951" s="193"/>
      <c r="E6951" s="234"/>
      <c r="F6951" s="234"/>
      <c r="G6951" s="193"/>
    </row>
    <row r="6952" spans="4:7" ht="14.4" x14ac:dyDescent="0.3">
      <c r="D6952" s="193"/>
      <c r="E6952" s="234"/>
      <c r="F6952" s="234"/>
      <c r="G6952" s="193"/>
    </row>
    <row r="6953" spans="4:7" ht="14.4" x14ac:dyDescent="0.3">
      <c r="D6953" s="193"/>
      <c r="E6953" s="234"/>
      <c r="F6953" s="234"/>
      <c r="G6953" s="193"/>
    </row>
    <row r="6954" spans="4:7" ht="14.4" x14ac:dyDescent="0.3">
      <c r="D6954" s="193"/>
      <c r="E6954" s="234"/>
      <c r="F6954" s="234"/>
      <c r="G6954" s="193"/>
    </row>
    <row r="6955" spans="4:7" ht="14.4" x14ac:dyDescent="0.3">
      <c r="D6955" s="193"/>
      <c r="E6955" s="234"/>
      <c r="F6955" s="234"/>
      <c r="G6955" s="193"/>
    </row>
    <row r="6956" spans="4:7" ht="14.4" x14ac:dyDescent="0.3">
      <c r="D6956" s="193"/>
      <c r="E6956" s="234"/>
      <c r="F6956" s="234"/>
      <c r="G6956" s="193"/>
    </row>
    <row r="6957" spans="4:7" ht="14.4" x14ac:dyDescent="0.3">
      <c r="D6957" s="193"/>
      <c r="E6957" s="234"/>
      <c r="F6957" s="234"/>
      <c r="G6957" s="193"/>
    </row>
    <row r="6958" spans="4:7" ht="14.4" x14ac:dyDescent="0.3">
      <c r="D6958" s="193"/>
      <c r="E6958" s="234"/>
      <c r="F6958" s="234"/>
      <c r="G6958" s="193"/>
    </row>
    <row r="6959" spans="4:7" ht="14.4" x14ac:dyDescent="0.3">
      <c r="D6959" s="193"/>
      <c r="E6959" s="234"/>
      <c r="F6959" s="234"/>
      <c r="G6959" s="193"/>
    </row>
    <row r="6960" spans="4:7" ht="14.4" x14ac:dyDescent="0.3">
      <c r="D6960" s="193"/>
      <c r="E6960" s="234"/>
      <c r="F6960" s="234"/>
      <c r="G6960" s="193"/>
    </row>
    <row r="6961" spans="4:7" ht="14.4" x14ac:dyDescent="0.3">
      <c r="D6961" s="193"/>
      <c r="E6961" s="234"/>
      <c r="F6961" s="234"/>
      <c r="G6961" s="193"/>
    </row>
    <row r="6962" spans="4:7" ht="14.4" x14ac:dyDescent="0.3">
      <c r="D6962" s="193"/>
      <c r="E6962" s="234"/>
      <c r="F6962" s="234"/>
      <c r="G6962" s="193"/>
    </row>
    <row r="6963" spans="4:7" ht="14.4" x14ac:dyDescent="0.3">
      <c r="D6963" s="193"/>
      <c r="E6963" s="234"/>
      <c r="F6963" s="234"/>
      <c r="G6963" s="193"/>
    </row>
    <row r="6964" spans="4:7" ht="14.4" x14ac:dyDescent="0.3">
      <c r="D6964" s="193"/>
      <c r="E6964" s="234"/>
      <c r="F6964" s="234"/>
      <c r="G6964" s="193"/>
    </row>
    <row r="6965" spans="4:7" ht="14.4" x14ac:dyDescent="0.3">
      <c r="D6965" s="193"/>
      <c r="E6965" s="234"/>
      <c r="F6965" s="234"/>
      <c r="G6965" s="193"/>
    </row>
    <row r="6966" spans="4:7" ht="14.4" x14ac:dyDescent="0.3">
      <c r="D6966" s="193"/>
      <c r="E6966" s="234"/>
      <c r="F6966" s="234"/>
      <c r="G6966" s="193"/>
    </row>
    <row r="6967" spans="4:7" ht="14.4" x14ac:dyDescent="0.3">
      <c r="D6967" s="193"/>
      <c r="E6967" s="234"/>
      <c r="F6967" s="234"/>
      <c r="G6967" s="193"/>
    </row>
    <row r="6968" spans="4:7" ht="14.4" x14ac:dyDescent="0.3">
      <c r="D6968" s="193"/>
      <c r="E6968" s="234"/>
      <c r="F6968" s="234"/>
      <c r="G6968" s="193"/>
    </row>
    <row r="6969" spans="4:7" ht="14.4" x14ac:dyDescent="0.3">
      <c r="D6969" s="193"/>
      <c r="E6969" s="234"/>
      <c r="F6969" s="234"/>
      <c r="G6969" s="193"/>
    </row>
    <row r="6970" spans="4:7" ht="14.4" x14ac:dyDescent="0.3">
      <c r="D6970" s="193"/>
      <c r="E6970" s="234"/>
      <c r="F6970" s="234"/>
      <c r="G6970" s="193"/>
    </row>
    <row r="6971" spans="4:7" ht="14.4" x14ac:dyDescent="0.3">
      <c r="D6971" s="193"/>
      <c r="E6971" s="234"/>
      <c r="F6971" s="234"/>
      <c r="G6971" s="193"/>
    </row>
    <row r="6972" spans="4:7" ht="14.4" x14ac:dyDescent="0.3">
      <c r="D6972" s="193"/>
      <c r="E6972" s="234"/>
      <c r="F6972" s="234"/>
      <c r="G6972" s="193"/>
    </row>
    <row r="6973" spans="4:7" ht="14.4" x14ac:dyDescent="0.3">
      <c r="D6973" s="193"/>
      <c r="E6973" s="234"/>
      <c r="F6973" s="234"/>
      <c r="G6973" s="193"/>
    </row>
    <row r="6974" spans="4:7" ht="14.4" x14ac:dyDescent="0.3">
      <c r="D6974" s="193"/>
      <c r="E6974" s="234"/>
      <c r="F6974" s="234"/>
      <c r="G6974" s="193"/>
    </row>
    <row r="6975" spans="4:7" ht="14.4" x14ac:dyDescent="0.3">
      <c r="D6975" s="193"/>
      <c r="E6975" s="234"/>
      <c r="F6975" s="234"/>
      <c r="G6975" s="193"/>
    </row>
    <row r="6976" spans="4:7" ht="14.4" x14ac:dyDescent="0.3">
      <c r="D6976" s="193"/>
      <c r="E6976" s="234"/>
      <c r="F6976" s="234"/>
      <c r="G6976" s="193"/>
    </row>
    <row r="6977" spans="4:7" ht="14.4" x14ac:dyDescent="0.3">
      <c r="D6977" s="193"/>
      <c r="E6977" s="234"/>
      <c r="F6977" s="234"/>
      <c r="G6977" s="193"/>
    </row>
    <row r="6978" spans="4:7" ht="14.4" x14ac:dyDescent="0.3">
      <c r="D6978" s="193"/>
      <c r="E6978" s="234"/>
      <c r="F6978" s="234"/>
      <c r="G6978" s="193"/>
    </row>
    <row r="6979" spans="4:7" ht="14.4" x14ac:dyDescent="0.3">
      <c r="D6979" s="193"/>
      <c r="E6979" s="234"/>
      <c r="F6979" s="234"/>
      <c r="G6979" s="193"/>
    </row>
    <row r="6980" spans="4:7" ht="14.4" x14ac:dyDescent="0.3">
      <c r="D6980" s="193"/>
      <c r="E6980" s="234"/>
      <c r="F6980" s="234"/>
      <c r="G6980" s="193"/>
    </row>
    <row r="6981" spans="4:7" ht="14.4" x14ac:dyDescent="0.3">
      <c r="D6981" s="193"/>
      <c r="E6981" s="234"/>
      <c r="F6981" s="234"/>
      <c r="G6981" s="193"/>
    </row>
    <row r="6982" spans="4:7" ht="14.4" x14ac:dyDescent="0.3">
      <c r="D6982" s="193"/>
      <c r="E6982" s="234"/>
      <c r="F6982" s="234"/>
      <c r="G6982" s="193"/>
    </row>
    <row r="6983" spans="4:7" ht="14.4" x14ac:dyDescent="0.3">
      <c r="D6983" s="193"/>
      <c r="E6983" s="234"/>
      <c r="F6983" s="234"/>
      <c r="G6983" s="193"/>
    </row>
    <row r="6984" spans="4:7" ht="14.4" x14ac:dyDescent="0.3">
      <c r="D6984" s="193"/>
      <c r="E6984" s="234"/>
      <c r="F6984" s="234"/>
      <c r="G6984" s="193"/>
    </row>
    <row r="6985" spans="4:7" ht="14.4" x14ac:dyDescent="0.3">
      <c r="D6985" s="193"/>
      <c r="E6985" s="234"/>
      <c r="F6985" s="234"/>
      <c r="G6985" s="193"/>
    </row>
    <row r="6986" spans="4:7" ht="14.4" x14ac:dyDescent="0.3">
      <c r="D6986" s="193"/>
      <c r="E6986" s="234"/>
      <c r="F6986" s="234"/>
      <c r="G6986" s="193"/>
    </row>
    <row r="6987" spans="4:7" ht="14.4" x14ac:dyDescent="0.3">
      <c r="D6987" s="193"/>
      <c r="E6987" s="234"/>
      <c r="F6987" s="234"/>
      <c r="G6987" s="193"/>
    </row>
    <row r="6988" spans="4:7" ht="14.4" x14ac:dyDescent="0.3">
      <c r="D6988" s="193"/>
      <c r="E6988" s="234"/>
      <c r="F6988" s="234"/>
      <c r="G6988" s="193"/>
    </row>
    <row r="6989" spans="4:7" ht="14.4" x14ac:dyDescent="0.3">
      <c r="D6989" s="193"/>
      <c r="E6989" s="234"/>
      <c r="F6989" s="234"/>
      <c r="G6989" s="193"/>
    </row>
    <row r="6990" spans="4:7" ht="14.4" x14ac:dyDescent="0.3">
      <c r="D6990" s="193"/>
      <c r="E6990" s="234"/>
      <c r="F6990" s="234"/>
      <c r="G6990" s="193"/>
    </row>
    <row r="6991" spans="4:7" ht="14.4" x14ac:dyDescent="0.3">
      <c r="D6991" s="193"/>
      <c r="E6991" s="234"/>
      <c r="F6991" s="234"/>
      <c r="G6991" s="193"/>
    </row>
    <row r="6992" spans="4:7" ht="14.4" x14ac:dyDescent="0.3">
      <c r="D6992" s="193"/>
      <c r="E6992" s="234"/>
      <c r="F6992" s="234"/>
      <c r="G6992" s="193"/>
    </row>
    <row r="6993" spans="4:7" ht="14.4" x14ac:dyDescent="0.3">
      <c r="D6993" s="193"/>
      <c r="E6993" s="234"/>
      <c r="F6993" s="234"/>
      <c r="G6993" s="193"/>
    </row>
    <row r="6994" spans="4:7" ht="14.4" x14ac:dyDescent="0.3">
      <c r="D6994" s="193"/>
      <c r="E6994" s="234"/>
      <c r="F6994" s="234"/>
      <c r="G6994" s="193"/>
    </row>
    <row r="6995" spans="4:7" ht="14.4" x14ac:dyDescent="0.3">
      <c r="D6995" s="193"/>
      <c r="E6995" s="234"/>
      <c r="F6995" s="234"/>
      <c r="G6995" s="193"/>
    </row>
    <row r="6996" spans="4:7" ht="14.4" x14ac:dyDescent="0.3">
      <c r="D6996" s="193"/>
      <c r="E6996" s="234"/>
      <c r="F6996" s="234"/>
      <c r="G6996" s="193"/>
    </row>
    <row r="6997" spans="4:7" ht="14.4" x14ac:dyDescent="0.3">
      <c r="D6997" s="193"/>
      <c r="E6997" s="234"/>
      <c r="F6997" s="234"/>
      <c r="G6997" s="193"/>
    </row>
    <row r="6998" spans="4:7" ht="14.4" x14ac:dyDescent="0.3">
      <c r="D6998" s="193"/>
      <c r="E6998" s="234"/>
      <c r="F6998" s="234"/>
      <c r="G6998" s="193"/>
    </row>
    <row r="6999" spans="4:7" ht="14.4" x14ac:dyDescent="0.3">
      <c r="D6999" s="193"/>
      <c r="E6999" s="234"/>
      <c r="F6999" s="234"/>
      <c r="G6999" s="193"/>
    </row>
    <row r="7000" spans="4:7" ht="14.4" x14ac:dyDescent="0.3">
      <c r="D7000" s="193"/>
      <c r="E7000" s="234"/>
      <c r="F7000" s="234"/>
      <c r="G7000" s="193"/>
    </row>
    <row r="7001" spans="4:7" ht="14.4" x14ac:dyDescent="0.3">
      <c r="D7001" s="193"/>
      <c r="E7001" s="234"/>
      <c r="F7001" s="234"/>
      <c r="G7001" s="193"/>
    </row>
    <row r="7002" spans="4:7" ht="14.4" x14ac:dyDescent="0.3">
      <c r="D7002" s="193"/>
      <c r="E7002" s="234"/>
      <c r="F7002" s="234"/>
      <c r="G7002" s="193"/>
    </row>
    <row r="7003" spans="4:7" ht="14.4" x14ac:dyDescent="0.3">
      <c r="D7003" s="193"/>
      <c r="E7003" s="234"/>
      <c r="F7003" s="234"/>
      <c r="G7003" s="193"/>
    </row>
    <row r="7004" spans="4:7" ht="14.4" x14ac:dyDescent="0.3">
      <c r="D7004" s="193"/>
      <c r="E7004" s="234"/>
      <c r="F7004" s="234"/>
      <c r="G7004" s="193"/>
    </row>
    <row r="7005" spans="4:7" ht="14.4" x14ac:dyDescent="0.3">
      <c r="D7005" s="193"/>
      <c r="E7005" s="234"/>
      <c r="F7005" s="234"/>
      <c r="G7005" s="193"/>
    </row>
    <row r="7006" spans="4:7" ht="14.4" x14ac:dyDescent="0.3">
      <c r="D7006" s="193"/>
      <c r="E7006" s="234"/>
      <c r="F7006" s="234"/>
      <c r="G7006" s="193"/>
    </row>
    <row r="7007" spans="4:7" ht="14.4" x14ac:dyDescent="0.3">
      <c r="D7007" s="193"/>
      <c r="E7007" s="234"/>
      <c r="F7007" s="234"/>
      <c r="G7007" s="193"/>
    </row>
    <row r="7008" spans="4:7" ht="14.4" x14ac:dyDescent="0.3">
      <c r="D7008" s="193"/>
      <c r="E7008" s="234"/>
      <c r="F7008" s="234"/>
      <c r="G7008" s="193"/>
    </row>
    <row r="7009" spans="4:7" ht="14.4" x14ac:dyDescent="0.3">
      <c r="D7009" s="193"/>
      <c r="E7009" s="234"/>
      <c r="F7009" s="234"/>
      <c r="G7009" s="193"/>
    </row>
    <row r="7010" spans="4:7" ht="14.4" x14ac:dyDescent="0.3">
      <c r="D7010" s="193"/>
      <c r="E7010" s="234"/>
      <c r="F7010" s="234"/>
      <c r="G7010" s="193"/>
    </row>
    <row r="7011" spans="4:7" ht="14.4" x14ac:dyDescent="0.3">
      <c r="D7011" s="193"/>
      <c r="E7011" s="234"/>
      <c r="F7011" s="234"/>
      <c r="G7011" s="193"/>
    </row>
    <row r="7012" spans="4:7" ht="14.4" x14ac:dyDescent="0.3">
      <c r="D7012" s="193"/>
      <c r="E7012" s="234"/>
      <c r="F7012" s="234"/>
      <c r="G7012" s="193"/>
    </row>
    <row r="7013" spans="4:7" ht="14.4" x14ac:dyDescent="0.3">
      <c r="D7013" s="193"/>
      <c r="E7013" s="234"/>
      <c r="F7013" s="234"/>
      <c r="G7013" s="193"/>
    </row>
    <row r="7014" spans="4:7" ht="14.4" x14ac:dyDescent="0.3">
      <c r="D7014" s="193"/>
      <c r="E7014" s="234"/>
      <c r="F7014" s="234"/>
      <c r="G7014" s="193"/>
    </row>
    <row r="7015" spans="4:7" ht="14.4" x14ac:dyDescent="0.3">
      <c r="D7015" s="193"/>
      <c r="E7015" s="234"/>
      <c r="F7015" s="234"/>
      <c r="G7015" s="193"/>
    </row>
    <row r="7016" spans="4:7" ht="14.4" x14ac:dyDescent="0.3">
      <c r="D7016" s="193"/>
      <c r="E7016" s="234"/>
      <c r="F7016" s="234"/>
      <c r="G7016" s="193"/>
    </row>
    <row r="7017" spans="4:7" ht="14.4" x14ac:dyDescent="0.3">
      <c r="D7017" s="193"/>
      <c r="E7017" s="234"/>
      <c r="F7017" s="234"/>
      <c r="G7017" s="193"/>
    </row>
    <row r="7018" spans="4:7" ht="14.4" x14ac:dyDescent="0.3">
      <c r="D7018" s="193"/>
      <c r="E7018" s="234"/>
      <c r="F7018" s="234"/>
      <c r="G7018" s="193"/>
    </row>
    <row r="7019" spans="4:7" ht="14.4" x14ac:dyDescent="0.3">
      <c r="D7019" s="193"/>
      <c r="E7019" s="234"/>
      <c r="F7019" s="234"/>
      <c r="G7019" s="193"/>
    </row>
    <row r="7020" spans="4:7" ht="14.4" x14ac:dyDescent="0.3">
      <c r="D7020" s="193"/>
      <c r="E7020" s="234"/>
      <c r="F7020" s="234"/>
      <c r="G7020" s="193"/>
    </row>
    <row r="7021" spans="4:7" ht="14.4" x14ac:dyDescent="0.3">
      <c r="D7021" s="193"/>
      <c r="E7021" s="234"/>
      <c r="F7021" s="234"/>
      <c r="G7021" s="193"/>
    </row>
    <row r="7022" spans="4:7" ht="14.4" x14ac:dyDescent="0.3">
      <c r="D7022" s="193"/>
      <c r="E7022" s="234"/>
      <c r="F7022" s="234"/>
      <c r="G7022" s="193"/>
    </row>
    <row r="7023" spans="4:7" ht="14.4" x14ac:dyDescent="0.3">
      <c r="D7023" s="193"/>
      <c r="E7023" s="234"/>
      <c r="F7023" s="234"/>
      <c r="G7023" s="193"/>
    </row>
    <row r="7024" spans="4:7" ht="14.4" x14ac:dyDescent="0.3">
      <c r="D7024" s="193"/>
      <c r="E7024" s="234"/>
      <c r="F7024" s="234"/>
      <c r="G7024" s="193"/>
    </row>
    <row r="7025" spans="4:7" ht="14.4" x14ac:dyDescent="0.3">
      <c r="D7025" s="193"/>
      <c r="E7025" s="234"/>
      <c r="F7025" s="234"/>
      <c r="G7025" s="193"/>
    </row>
    <row r="7026" spans="4:7" ht="14.4" x14ac:dyDescent="0.3">
      <c r="D7026" s="193"/>
      <c r="E7026" s="234"/>
      <c r="F7026" s="234"/>
      <c r="G7026" s="193"/>
    </row>
    <row r="7027" spans="4:7" ht="14.4" x14ac:dyDescent="0.3">
      <c r="D7027" s="193"/>
      <c r="E7027" s="234"/>
      <c r="F7027" s="234"/>
      <c r="G7027" s="193"/>
    </row>
    <row r="7028" spans="4:7" ht="14.4" x14ac:dyDescent="0.3">
      <c r="D7028" s="193"/>
      <c r="E7028" s="234"/>
      <c r="F7028" s="234"/>
      <c r="G7028" s="193"/>
    </row>
    <row r="7029" spans="4:7" ht="14.4" x14ac:dyDescent="0.3">
      <c r="D7029" s="193"/>
      <c r="E7029" s="234"/>
      <c r="F7029" s="234"/>
      <c r="G7029" s="193"/>
    </row>
    <row r="7030" spans="4:7" ht="14.4" x14ac:dyDescent="0.3">
      <c r="D7030" s="193"/>
      <c r="E7030" s="234"/>
      <c r="F7030" s="234"/>
      <c r="G7030" s="193"/>
    </row>
    <row r="7031" spans="4:7" ht="14.4" x14ac:dyDescent="0.3">
      <c r="D7031" s="193"/>
      <c r="E7031" s="234"/>
      <c r="F7031" s="234"/>
      <c r="G7031" s="193"/>
    </row>
    <row r="7032" spans="4:7" ht="14.4" x14ac:dyDescent="0.3">
      <c r="D7032" s="193"/>
      <c r="E7032" s="234"/>
      <c r="F7032" s="234"/>
      <c r="G7032" s="193"/>
    </row>
    <row r="7033" spans="4:7" ht="14.4" x14ac:dyDescent="0.3">
      <c r="D7033" s="193"/>
      <c r="E7033" s="234"/>
      <c r="F7033" s="234"/>
      <c r="G7033" s="193"/>
    </row>
    <row r="7034" spans="4:7" ht="14.4" x14ac:dyDescent="0.3">
      <c r="D7034" s="193"/>
      <c r="E7034" s="234"/>
      <c r="F7034" s="234"/>
      <c r="G7034" s="193"/>
    </row>
    <row r="7035" spans="4:7" ht="14.4" x14ac:dyDescent="0.3">
      <c r="D7035" s="193"/>
      <c r="E7035" s="234"/>
      <c r="F7035" s="234"/>
      <c r="G7035" s="193"/>
    </row>
    <row r="7036" spans="4:7" ht="14.4" x14ac:dyDescent="0.3">
      <c r="D7036" s="193"/>
      <c r="E7036" s="234"/>
      <c r="F7036" s="234"/>
      <c r="G7036" s="193"/>
    </row>
    <row r="7037" spans="4:7" ht="14.4" x14ac:dyDescent="0.3">
      <c r="D7037" s="193"/>
      <c r="E7037" s="234"/>
      <c r="F7037" s="234"/>
      <c r="G7037" s="193"/>
    </row>
    <row r="7038" spans="4:7" ht="14.4" x14ac:dyDescent="0.3">
      <c r="D7038" s="193"/>
      <c r="E7038" s="234"/>
      <c r="F7038" s="234"/>
      <c r="G7038" s="193"/>
    </row>
    <row r="7039" spans="4:7" ht="14.4" x14ac:dyDescent="0.3">
      <c r="D7039" s="193"/>
      <c r="E7039" s="234"/>
      <c r="F7039" s="234"/>
      <c r="G7039" s="193"/>
    </row>
    <row r="7040" spans="4:7" ht="14.4" x14ac:dyDescent="0.3">
      <c r="D7040" s="193"/>
      <c r="E7040" s="234"/>
      <c r="F7040" s="234"/>
      <c r="G7040" s="193"/>
    </row>
    <row r="7041" spans="4:7" ht="14.4" x14ac:dyDescent="0.3">
      <c r="D7041" s="193"/>
      <c r="E7041" s="234"/>
      <c r="F7041" s="234"/>
      <c r="G7041" s="193"/>
    </row>
    <row r="7042" spans="4:7" ht="14.4" x14ac:dyDescent="0.3">
      <c r="D7042" s="193"/>
      <c r="E7042" s="234"/>
      <c r="F7042" s="234"/>
      <c r="G7042" s="193"/>
    </row>
    <row r="7043" spans="4:7" ht="14.4" x14ac:dyDescent="0.3">
      <c r="D7043" s="193"/>
      <c r="E7043" s="234"/>
      <c r="F7043" s="234"/>
      <c r="G7043" s="193"/>
    </row>
    <row r="7044" spans="4:7" ht="14.4" x14ac:dyDescent="0.3">
      <c r="D7044" s="193"/>
      <c r="E7044" s="234"/>
      <c r="F7044" s="234"/>
      <c r="G7044" s="193"/>
    </row>
    <row r="7045" spans="4:7" ht="14.4" x14ac:dyDescent="0.3">
      <c r="D7045" s="193"/>
      <c r="E7045" s="234"/>
      <c r="F7045" s="234"/>
      <c r="G7045" s="193"/>
    </row>
    <row r="7046" spans="4:7" ht="14.4" x14ac:dyDescent="0.3">
      <c r="D7046" s="193"/>
      <c r="E7046" s="234"/>
      <c r="F7046" s="234"/>
      <c r="G7046" s="193"/>
    </row>
    <row r="7047" spans="4:7" ht="14.4" x14ac:dyDescent="0.3">
      <c r="D7047" s="193"/>
      <c r="E7047" s="234"/>
      <c r="F7047" s="234"/>
      <c r="G7047" s="193"/>
    </row>
    <row r="7048" spans="4:7" ht="14.4" x14ac:dyDescent="0.3">
      <c r="D7048" s="193"/>
      <c r="E7048" s="234"/>
      <c r="F7048" s="234"/>
      <c r="G7048" s="193"/>
    </row>
    <row r="7049" spans="4:7" ht="14.4" x14ac:dyDescent="0.3">
      <c r="D7049" s="193"/>
      <c r="E7049" s="234"/>
      <c r="F7049" s="234"/>
      <c r="G7049" s="193"/>
    </row>
    <row r="7050" spans="4:7" ht="14.4" x14ac:dyDescent="0.3">
      <c r="D7050" s="193"/>
      <c r="E7050" s="234"/>
      <c r="F7050" s="234"/>
      <c r="G7050" s="193"/>
    </row>
    <row r="7051" spans="4:7" ht="14.4" x14ac:dyDescent="0.3">
      <c r="D7051" s="193"/>
      <c r="E7051" s="234"/>
      <c r="F7051" s="234"/>
      <c r="G7051" s="193"/>
    </row>
    <row r="7052" spans="4:7" ht="14.4" x14ac:dyDescent="0.3">
      <c r="D7052" s="193"/>
      <c r="E7052" s="234"/>
      <c r="F7052" s="234"/>
      <c r="G7052" s="193"/>
    </row>
    <row r="7053" spans="4:7" ht="14.4" x14ac:dyDescent="0.3">
      <c r="D7053" s="193"/>
      <c r="E7053" s="234"/>
      <c r="F7053" s="234"/>
      <c r="G7053" s="193"/>
    </row>
    <row r="7054" spans="4:7" ht="14.4" x14ac:dyDescent="0.3">
      <c r="D7054" s="193"/>
      <c r="E7054" s="234"/>
      <c r="F7054" s="234"/>
      <c r="G7054" s="193"/>
    </row>
    <row r="7055" spans="4:7" ht="14.4" x14ac:dyDescent="0.3">
      <c r="D7055" s="193"/>
      <c r="E7055" s="234"/>
      <c r="F7055" s="234"/>
      <c r="G7055" s="193"/>
    </row>
    <row r="7056" spans="4:7" ht="14.4" x14ac:dyDescent="0.3">
      <c r="D7056" s="193"/>
      <c r="E7056" s="234"/>
      <c r="F7056" s="234"/>
      <c r="G7056" s="193"/>
    </row>
    <row r="7057" spans="4:7" ht="14.4" x14ac:dyDescent="0.3">
      <c r="D7057" s="193"/>
      <c r="E7057" s="234"/>
      <c r="F7057" s="234"/>
      <c r="G7057" s="193"/>
    </row>
    <row r="7058" spans="4:7" ht="14.4" x14ac:dyDescent="0.3">
      <c r="D7058" s="193"/>
      <c r="E7058" s="234"/>
      <c r="F7058" s="234"/>
      <c r="G7058" s="193"/>
    </row>
    <row r="7059" spans="4:7" ht="14.4" x14ac:dyDescent="0.3">
      <c r="D7059" s="193"/>
      <c r="E7059" s="234"/>
      <c r="F7059" s="234"/>
      <c r="G7059" s="193"/>
    </row>
    <row r="7060" spans="4:7" ht="14.4" x14ac:dyDescent="0.3">
      <c r="D7060" s="193"/>
      <c r="E7060" s="234"/>
      <c r="F7060" s="234"/>
      <c r="G7060" s="193"/>
    </row>
    <row r="7061" spans="4:7" ht="14.4" x14ac:dyDescent="0.3">
      <c r="D7061" s="193"/>
      <c r="E7061" s="234"/>
      <c r="F7061" s="234"/>
      <c r="G7061" s="193"/>
    </row>
    <row r="7062" spans="4:7" ht="14.4" x14ac:dyDescent="0.3">
      <c r="D7062" s="193"/>
      <c r="E7062" s="234"/>
      <c r="F7062" s="234"/>
      <c r="G7062" s="193"/>
    </row>
    <row r="7063" spans="4:7" ht="14.4" x14ac:dyDescent="0.3">
      <c r="D7063" s="193"/>
      <c r="E7063" s="234"/>
      <c r="F7063" s="234"/>
      <c r="G7063" s="193"/>
    </row>
    <row r="7064" spans="4:7" ht="14.4" x14ac:dyDescent="0.3">
      <c r="D7064" s="193"/>
      <c r="E7064" s="234"/>
      <c r="F7064" s="234"/>
      <c r="G7064" s="193"/>
    </row>
    <row r="7065" spans="4:7" ht="14.4" x14ac:dyDescent="0.3">
      <c r="D7065" s="193"/>
      <c r="E7065" s="234"/>
      <c r="F7065" s="234"/>
      <c r="G7065" s="193"/>
    </row>
    <row r="7066" spans="4:7" ht="14.4" x14ac:dyDescent="0.3">
      <c r="D7066" s="193"/>
      <c r="E7066" s="234"/>
      <c r="F7066" s="234"/>
      <c r="G7066" s="193"/>
    </row>
    <row r="7067" spans="4:7" ht="14.4" x14ac:dyDescent="0.3">
      <c r="D7067" s="193"/>
      <c r="E7067" s="234"/>
      <c r="F7067" s="234"/>
      <c r="G7067" s="193"/>
    </row>
    <row r="7068" spans="4:7" ht="14.4" x14ac:dyDescent="0.3">
      <c r="D7068" s="193"/>
      <c r="E7068" s="234"/>
      <c r="F7068" s="234"/>
      <c r="G7068" s="193"/>
    </row>
    <row r="7069" spans="4:7" ht="14.4" x14ac:dyDescent="0.3">
      <c r="D7069" s="193"/>
      <c r="E7069" s="234"/>
      <c r="F7069" s="234"/>
      <c r="G7069" s="193"/>
    </row>
    <row r="7070" spans="4:7" ht="14.4" x14ac:dyDescent="0.3">
      <c r="D7070" s="193"/>
      <c r="E7070" s="234"/>
      <c r="F7070" s="234"/>
      <c r="G7070" s="193"/>
    </row>
    <row r="7071" spans="4:7" ht="14.4" x14ac:dyDescent="0.3">
      <c r="D7071" s="193"/>
      <c r="E7071" s="234"/>
      <c r="F7071" s="234"/>
      <c r="G7071" s="193"/>
    </row>
    <row r="7072" spans="4:7" ht="14.4" x14ac:dyDescent="0.3">
      <c r="D7072" s="193"/>
      <c r="E7072" s="234"/>
      <c r="F7072" s="234"/>
      <c r="G7072" s="193"/>
    </row>
    <row r="7073" spans="4:7" ht="14.4" x14ac:dyDescent="0.3">
      <c r="D7073" s="193"/>
      <c r="E7073" s="234"/>
      <c r="F7073" s="234"/>
      <c r="G7073" s="193"/>
    </row>
    <row r="7074" spans="4:7" ht="14.4" x14ac:dyDescent="0.3">
      <c r="D7074" s="193"/>
      <c r="E7074" s="234"/>
      <c r="F7074" s="234"/>
      <c r="G7074" s="193"/>
    </row>
    <row r="7075" spans="4:7" ht="14.4" x14ac:dyDescent="0.3">
      <c r="D7075" s="193"/>
      <c r="E7075" s="234"/>
      <c r="F7075" s="234"/>
      <c r="G7075" s="193"/>
    </row>
    <row r="7076" spans="4:7" ht="14.4" x14ac:dyDescent="0.3">
      <c r="D7076" s="193"/>
      <c r="E7076" s="234"/>
      <c r="F7076" s="234"/>
      <c r="G7076" s="193"/>
    </row>
    <row r="7077" spans="4:7" ht="14.4" x14ac:dyDescent="0.3">
      <c r="D7077" s="193"/>
      <c r="E7077" s="234"/>
      <c r="F7077" s="234"/>
      <c r="G7077" s="193"/>
    </row>
    <row r="7078" spans="4:7" ht="14.4" x14ac:dyDescent="0.3">
      <c r="D7078" s="193"/>
      <c r="E7078" s="234"/>
      <c r="F7078" s="234"/>
      <c r="G7078" s="193"/>
    </row>
    <row r="7079" spans="4:7" ht="14.4" x14ac:dyDescent="0.3">
      <c r="D7079" s="193"/>
      <c r="E7079" s="234"/>
      <c r="F7079" s="234"/>
      <c r="G7079" s="193"/>
    </row>
    <row r="7080" spans="4:7" ht="14.4" x14ac:dyDescent="0.3">
      <c r="D7080" s="193"/>
      <c r="E7080" s="234"/>
      <c r="F7080" s="234"/>
      <c r="G7080" s="193"/>
    </row>
    <row r="7081" spans="4:7" ht="14.4" x14ac:dyDescent="0.3">
      <c r="D7081" s="193"/>
      <c r="E7081" s="234"/>
      <c r="F7081" s="234"/>
      <c r="G7081" s="193"/>
    </row>
    <row r="7082" spans="4:7" ht="14.4" x14ac:dyDescent="0.3">
      <c r="D7082" s="193"/>
      <c r="E7082" s="234"/>
      <c r="F7082" s="234"/>
      <c r="G7082" s="193"/>
    </row>
    <row r="7083" spans="4:7" ht="14.4" x14ac:dyDescent="0.3">
      <c r="D7083" s="193"/>
      <c r="E7083" s="234"/>
      <c r="F7083" s="234"/>
      <c r="G7083" s="193"/>
    </row>
    <row r="7084" spans="4:7" ht="14.4" x14ac:dyDescent="0.3">
      <c r="D7084" s="193"/>
      <c r="E7084" s="234"/>
      <c r="F7084" s="234"/>
      <c r="G7084" s="193"/>
    </row>
    <row r="7085" spans="4:7" ht="14.4" x14ac:dyDescent="0.3">
      <c r="D7085" s="193"/>
      <c r="E7085" s="234"/>
      <c r="F7085" s="234"/>
      <c r="G7085" s="193"/>
    </row>
    <row r="7086" spans="4:7" ht="14.4" x14ac:dyDescent="0.3">
      <c r="D7086" s="193"/>
      <c r="E7086" s="234"/>
      <c r="F7086" s="234"/>
      <c r="G7086" s="193"/>
    </row>
    <row r="7087" spans="4:7" ht="14.4" x14ac:dyDescent="0.3">
      <c r="D7087" s="193"/>
      <c r="E7087" s="234"/>
      <c r="F7087" s="234"/>
      <c r="G7087" s="193"/>
    </row>
    <row r="7088" spans="4:7" ht="14.4" x14ac:dyDescent="0.3">
      <c r="D7088" s="193"/>
      <c r="E7088" s="234"/>
      <c r="F7088" s="234"/>
      <c r="G7088" s="193"/>
    </row>
    <row r="7089" spans="4:7" ht="14.4" x14ac:dyDescent="0.3">
      <c r="D7089" s="193"/>
      <c r="E7089" s="234"/>
      <c r="F7089" s="234"/>
      <c r="G7089" s="193"/>
    </row>
    <row r="7090" spans="4:7" ht="14.4" x14ac:dyDescent="0.3">
      <c r="D7090" s="193"/>
      <c r="E7090" s="234"/>
      <c r="F7090" s="234"/>
      <c r="G7090" s="193"/>
    </row>
    <row r="7091" spans="4:7" ht="14.4" x14ac:dyDescent="0.3">
      <c r="D7091" s="193"/>
      <c r="E7091" s="234"/>
      <c r="F7091" s="234"/>
      <c r="G7091" s="193"/>
    </row>
    <row r="7092" spans="4:7" ht="14.4" x14ac:dyDescent="0.3">
      <c r="D7092" s="193"/>
      <c r="E7092" s="234"/>
      <c r="F7092" s="234"/>
      <c r="G7092" s="193"/>
    </row>
    <row r="7093" spans="4:7" ht="14.4" x14ac:dyDescent="0.3">
      <c r="D7093" s="193"/>
      <c r="E7093" s="234"/>
      <c r="F7093" s="234"/>
      <c r="G7093" s="193"/>
    </row>
    <row r="7094" spans="4:7" ht="14.4" x14ac:dyDescent="0.3">
      <c r="D7094" s="193"/>
      <c r="E7094" s="234"/>
      <c r="F7094" s="234"/>
      <c r="G7094" s="193"/>
    </row>
    <row r="7095" spans="4:7" ht="14.4" x14ac:dyDescent="0.3">
      <c r="D7095" s="193"/>
      <c r="E7095" s="234"/>
      <c r="F7095" s="234"/>
      <c r="G7095" s="193"/>
    </row>
    <row r="7096" spans="4:7" ht="14.4" x14ac:dyDescent="0.3">
      <c r="D7096" s="193"/>
      <c r="E7096" s="234"/>
      <c r="F7096" s="234"/>
      <c r="G7096" s="193"/>
    </row>
    <row r="7097" spans="4:7" ht="14.4" x14ac:dyDescent="0.3">
      <c r="D7097" s="193"/>
      <c r="E7097" s="234"/>
      <c r="F7097" s="234"/>
      <c r="G7097" s="193"/>
    </row>
    <row r="7098" spans="4:7" ht="14.4" x14ac:dyDescent="0.3">
      <c r="D7098" s="193"/>
      <c r="E7098" s="234"/>
      <c r="F7098" s="234"/>
      <c r="G7098" s="193"/>
    </row>
    <row r="7099" spans="4:7" ht="14.4" x14ac:dyDescent="0.3">
      <c r="D7099" s="193"/>
      <c r="E7099" s="234"/>
      <c r="F7099" s="234"/>
      <c r="G7099" s="193"/>
    </row>
    <row r="7100" spans="4:7" ht="14.4" x14ac:dyDescent="0.3">
      <c r="D7100" s="193"/>
      <c r="E7100" s="234"/>
      <c r="F7100" s="234"/>
      <c r="G7100" s="193"/>
    </row>
    <row r="7101" spans="4:7" ht="14.4" x14ac:dyDescent="0.3">
      <c r="D7101" s="193"/>
      <c r="E7101" s="234"/>
      <c r="F7101" s="234"/>
      <c r="G7101" s="193"/>
    </row>
    <row r="7102" spans="4:7" ht="14.4" x14ac:dyDescent="0.3">
      <c r="D7102" s="193"/>
      <c r="E7102" s="234"/>
      <c r="F7102" s="234"/>
      <c r="G7102" s="193"/>
    </row>
    <row r="7103" spans="4:7" ht="14.4" x14ac:dyDescent="0.3">
      <c r="D7103" s="193"/>
      <c r="E7103" s="234"/>
      <c r="F7103" s="234"/>
      <c r="G7103" s="193"/>
    </row>
    <row r="7104" spans="4:7" ht="14.4" x14ac:dyDescent="0.3">
      <c r="D7104" s="193"/>
      <c r="E7104" s="234"/>
      <c r="F7104" s="234"/>
      <c r="G7104" s="193"/>
    </row>
    <row r="7105" spans="4:7" ht="14.4" x14ac:dyDescent="0.3">
      <c r="D7105" s="193"/>
      <c r="E7105" s="234"/>
      <c r="F7105" s="234"/>
      <c r="G7105" s="193"/>
    </row>
    <row r="7106" spans="4:7" ht="14.4" x14ac:dyDescent="0.3">
      <c r="D7106" s="193"/>
      <c r="E7106" s="234"/>
      <c r="F7106" s="234"/>
      <c r="G7106" s="193"/>
    </row>
    <row r="7107" spans="4:7" ht="14.4" x14ac:dyDescent="0.3">
      <c r="D7107" s="193"/>
      <c r="E7107" s="234"/>
      <c r="F7107" s="234"/>
      <c r="G7107" s="193"/>
    </row>
    <row r="7108" spans="4:7" ht="14.4" x14ac:dyDescent="0.3">
      <c r="D7108" s="193"/>
      <c r="E7108" s="234"/>
      <c r="F7108" s="234"/>
      <c r="G7108" s="193"/>
    </row>
    <row r="7109" spans="4:7" ht="14.4" x14ac:dyDescent="0.3">
      <c r="D7109" s="193"/>
      <c r="E7109" s="234"/>
      <c r="F7109" s="234"/>
      <c r="G7109" s="193"/>
    </row>
    <row r="7110" spans="4:7" ht="14.4" x14ac:dyDescent="0.3">
      <c r="D7110" s="193"/>
      <c r="E7110" s="234"/>
      <c r="F7110" s="234"/>
      <c r="G7110" s="193"/>
    </row>
    <row r="7111" spans="4:7" ht="14.4" x14ac:dyDescent="0.3">
      <c r="D7111" s="193"/>
      <c r="E7111" s="234"/>
      <c r="F7111" s="234"/>
      <c r="G7111" s="193"/>
    </row>
    <row r="7112" spans="4:7" ht="14.4" x14ac:dyDescent="0.3">
      <c r="D7112" s="193"/>
      <c r="E7112" s="234"/>
      <c r="F7112" s="234"/>
      <c r="G7112" s="193"/>
    </row>
    <row r="7113" spans="4:7" ht="14.4" x14ac:dyDescent="0.3">
      <c r="D7113" s="193"/>
      <c r="E7113" s="234"/>
      <c r="F7113" s="234"/>
      <c r="G7113" s="193"/>
    </row>
    <row r="7114" spans="4:7" ht="14.4" x14ac:dyDescent="0.3">
      <c r="D7114" s="193"/>
      <c r="E7114" s="234"/>
      <c r="F7114" s="234"/>
      <c r="G7114" s="193"/>
    </row>
    <row r="7115" spans="4:7" ht="14.4" x14ac:dyDescent="0.3">
      <c r="D7115" s="193"/>
      <c r="E7115" s="234"/>
      <c r="F7115" s="234"/>
      <c r="G7115" s="193"/>
    </row>
    <row r="7116" spans="4:7" ht="14.4" x14ac:dyDescent="0.3">
      <c r="D7116" s="193"/>
      <c r="E7116" s="234"/>
      <c r="F7116" s="234"/>
      <c r="G7116" s="193"/>
    </row>
    <row r="7117" spans="4:7" ht="14.4" x14ac:dyDescent="0.3">
      <c r="D7117" s="193"/>
      <c r="E7117" s="234"/>
      <c r="F7117" s="234"/>
      <c r="G7117" s="193"/>
    </row>
    <row r="7118" spans="4:7" ht="14.4" x14ac:dyDescent="0.3">
      <c r="D7118" s="193"/>
      <c r="E7118" s="234"/>
      <c r="F7118" s="234"/>
      <c r="G7118" s="193"/>
    </row>
    <row r="7119" spans="4:7" ht="14.4" x14ac:dyDescent="0.3">
      <c r="D7119" s="193"/>
      <c r="E7119" s="234"/>
      <c r="F7119" s="234"/>
      <c r="G7119" s="193"/>
    </row>
    <row r="7120" spans="4:7" ht="14.4" x14ac:dyDescent="0.3">
      <c r="D7120" s="193"/>
      <c r="E7120" s="234"/>
      <c r="F7120" s="234"/>
      <c r="G7120" s="193"/>
    </row>
    <row r="7121" spans="4:7" ht="14.4" x14ac:dyDescent="0.3">
      <c r="D7121" s="193"/>
      <c r="E7121" s="234"/>
      <c r="F7121" s="234"/>
      <c r="G7121" s="193"/>
    </row>
    <row r="7122" spans="4:7" ht="14.4" x14ac:dyDescent="0.3">
      <c r="D7122" s="193"/>
      <c r="E7122" s="234"/>
      <c r="F7122" s="234"/>
      <c r="G7122" s="193"/>
    </row>
    <row r="7123" spans="4:7" ht="14.4" x14ac:dyDescent="0.3">
      <c r="D7123" s="193"/>
      <c r="E7123" s="234"/>
      <c r="F7123" s="234"/>
      <c r="G7123" s="193"/>
    </row>
    <row r="7124" spans="4:7" ht="14.4" x14ac:dyDescent="0.3">
      <c r="D7124" s="193"/>
      <c r="E7124" s="234"/>
      <c r="F7124" s="234"/>
      <c r="G7124" s="193"/>
    </row>
    <row r="7125" spans="4:7" ht="14.4" x14ac:dyDescent="0.3">
      <c r="D7125" s="193"/>
      <c r="E7125" s="234"/>
      <c r="F7125" s="234"/>
      <c r="G7125" s="193"/>
    </row>
    <row r="7126" spans="4:7" ht="14.4" x14ac:dyDescent="0.3">
      <c r="D7126" s="193"/>
      <c r="E7126" s="234"/>
      <c r="F7126" s="234"/>
      <c r="G7126" s="193"/>
    </row>
    <row r="7127" spans="4:7" ht="14.4" x14ac:dyDescent="0.3">
      <c r="D7127" s="193"/>
      <c r="E7127" s="234"/>
      <c r="F7127" s="234"/>
      <c r="G7127" s="193"/>
    </row>
    <row r="7128" spans="4:7" ht="14.4" x14ac:dyDescent="0.3">
      <c r="D7128" s="193"/>
      <c r="E7128" s="234"/>
      <c r="F7128" s="234"/>
      <c r="G7128" s="193"/>
    </row>
    <row r="7129" spans="4:7" ht="14.4" x14ac:dyDescent="0.3">
      <c r="D7129" s="193"/>
      <c r="E7129" s="234"/>
      <c r="F7129" s="234"/>
      <c r="G7129" s="193"/>
    </row>
    <row r="7130" spans="4:7" ht="14.4" x14ac:dyDescent="0.3">
      <c r="D7130" s="193"/>
      <c r="E7130" s="234"/>
      <c r="F7130" s="234"/>
      <c r="G7130" s="193"/>
    </row>
    <row r="7131" spans="4:7" ht="14.4" x14ac:dyDescent="0.3">
      <c r="D7131" s="193"/>
      <c r="E7131" s="234"/>
      <c r="F7131" s="234"/>
      <c r="G7131" s="193"/>
    </row>
    <row r="7132" spans="4:7" ht="14.4" x14ac:dyDescent="0.3">
      <c r="D7132" s="193"/>
      <c r="E7132" s="234"/>
      <c r="F7132" s="234"/>
      <c r="G7132" s="193"/>
    </row>
    <row r="7133" spans="4:7" ht="14.4" x14ac:dyDescent="0.3">
      <c r="D7133" s="193"/>
      <c r="E7133" s="234"/>
      <c r="F7133" s="234"/>
      <c r="G7133" s="193"/>
    </row>
    <row r="7134" spans="4:7" ht="14.4" x14ac:dyDescent="0.3">
      <c r="D7134" s="193"/>
      <c r="E7134" s="234"/>
      <c r="F7134" s="234"/>
      <c r="G7134" s="193"/>
    </row>
    <row r="7135" spans="4:7" ht="14.4" x14ac:dyDescent="0.3">
      <c r="D7135" s="193"/>
      <c r="E7135" s="234"/>
      <c r="F7135" s="234"/>
      <c r="G7135" s="193"/>
    </row>
    <row r="7136" spans="4:7" ht="14.4" x14ac:dyDescent="0.3">
      <c r="D7136" s="193"/>
      <c r="E7136" s="234"/>
      <c r="F7136" s="234"/>
      <c r="G7136" s="193"/>
    </row>
    <row r="7137" spans="4:7" ht="14.4" x14ac:dyDescent="0.3">
      <c r="D7137" s="193"/>
      <c r="E7137" s="234"/>
      <c r="F7137" s="234"/>
      <c r="G7137" s="193"/>
    </row>
    <row r="7138" spans="4:7" ht="14.4" x14ac:dyDescent="0.3">
      <c r="D7138" s="193"/>
      <c r="E7138" s="234"/>
      <c r="F7138" s="234"/>
      <c r="G7138" s="193"/>
    </row>
    <row r="7139" spans="4:7" ht="14.4" x14ac:dyDescent="0.3">
      <c r="D7139" s="193"/>
      <c r="E7139" s="234"/>
      <c r="F7139" s="234"/>
      <c r="G7139" s="193"/>
    </row>
    <row r="7140" spans="4:7" ht="14.4" x14ac:dyDescent="0.3">
      <c r="D7140" s="193"/>
      <c r="E7140" s="234"/>
      <c r="F7140" s="234"/>
      <c r="G7140" s="193"/>
    </row>
    <row r="7141" spans="4:7" ht="14.4" x14ac:dyDescent="0.3">
      <c r="D7141" s="193"/>
      <c r="E7141" s="234"/>
      <c r="F7141" s="234"/>
      <c r="G7141" s="193"/>
    </row>
    <row r="7142" spans="4:7" ht="14.4" x14ac:dyDescent="0.3">
      <c r="D7142" s="193"/>
      <c r="E7142" s="234"/>
      <c r="F7142" s="234"/>
      <c r="G7142" s="193"/>
    </row>
    <row r="7143" spans="4:7" ht="14.4" x14ac:dyDescent="0.3">
      <c r="D7143" s="193"/>
      <c r="E7143" s="234"/>
      <c r="F7143" s="234"/>
      <c r="G7143" s="193"/>
    </row>
    <row r="7144" spans="4:7" ht="14.4" x14ac:dyDescent="0.3">
      <c r="D7144" s="193"/>
      <c r="E7144" s="234"/>
      <c r="F7144" s="234"/>
      <c r="G7144" s="193"/>
    </row>
    <row r="7145" spans="4:7" ht="14.4" x14ac:dyDescent="0.3">
      <c r="D7145" s="193"/>
      <c r="E7145" s="234"/>
      <c r="F7145" s="234"/>
      <c r="G7145" s="193"/>
    </row>
    <row r="7146" spans="4:7" ht="14.4" x14ac:dyDescent="0.3">
      <c r="D7146" s="193"/>
      <c r="E7146" s="234"/>
      <c r="F7146" s="234"/>
      <c r="G7146" s="193"/>
    </row>
    <row r="7147" spans="4:7" ht="14.4" x14ac:dyDescent="0.3">
      <c r="D7147" s="193"/>
      <c r="E7147" s="234"/>
      <c r="F7147" s="234"/>
      <c r="G7147" s="193"/>
    </row>
    <row r="7148" spans="4:7" ht="14.4" x14ac:dyDescent="0.3">
      <c r="D7148" s="193"/>
      <c r="E7148" s="234"/>
      <c r="F7148" s="234"/>
      <c r="G7148" s="193"/>
    </row>
    <row r="7149" spans="4:7" ht="14.4" x14ac:dyDescent="0.3">
      <c r="D7149" s="193"/>
      <c r="E7149" s="234"/>
      <c r="F7149" s="234"/>
      <c r="G7149" s="193"/>
    </row>
    <row r="7150" spans="4:7" ht="14.4" x14ac:dyDescent="0.3">
      <c r="D7150" s="193"/>
      <c r="E7150" s="234"/>
      <c r="F7150" s="234"/>
      <c r="G7150" s="193"/>
    </row>
    <row r="7151" spans="4:7" ht="14.4" x14ac:dyDescent="0.3">
      <c r="D7151" s="193"/>
      <c r="E7151" s="234"/>
      <c r="F7151" s="234"/>
      <c r="G7151" s="193"/>
    </row>
    <row r="7152" spans="4:7" ht="14.4" x14ac:dyDescent="0.3">
      <c r="D7152" s="193"/>
      <c r="E7152" s="234"/>
      <c r="F7152" s="234"/>
      <c r="G7152" s="193"/>
    </row>
    <row r="7153" spans="4:7" ht="14.4" x14ac:dyDescent="0.3">
      <c r="D7153" s="193"/>
      <c r="E7153" s="234"/>
      <c r="F7153" s="234"/>
      <c r="G7153" s="193"/>
    </row>
    <row r="7154" spans="4:7" ht="14.4" x14ac:dyDescent="0.3">
      <c r="D7154" s="193"/>
      <c r="E7154" s="234"/>
      <c r="F7154" s="234"/>
      <c r="G7154" s="193"/>
    </row>
    <row r="7155" spans="4:7" ht="14.4" x14ac:dyDescent="0.3">
      <c r="D7155" s="193"/>
      <c r="E7155" s="234"/>
      <c r="F7155" s="234"/>
      <c r="G7155" s="193"/>
    </row>
    <row r="7156" spans="4:7" ht="14.4" x14ac:dyDescent="0.3">
      <c r="D7156" s="193"/>
      <c r="E7156" s="234"/>
      <c r="F7156" s="234"/>
      <c r="G7156" s="193"/>
    </row>
    <row r="7157" spans="4:7" ht="14.4" x14ac:dyDescent="0.3">
      <c r="D7157" s="193"/>
      <c r="E7157" s="234"/>
      <c r="F7157" s="234"/>
      <c r="G7157" s="193"/>
    </row>
    <row r="7158" spans="4:7" ht="14.4" x14ac:dyDescent="0.3">
      <c r="D7158" s="193"/>
      <c r="E7158" s="234"/>
      <c r="F7158" s="234"/>
      <c r="G7158" s="193"/>
    </row>
    <row r="7159" spans="4:7" ht="14.4" x14ac:dyDescent="0.3">
      <c r="D7159" s="193"/>
      <c r="E7159" s="234"/>
      <c r="F7159" s="234"/>
      <c r="G7159" s="193"/>
    </row>
    <row r="7160" spans="4:7" ht="14.4" x14ac:dyDescent="0.3">
      <c r="D7160" s="193"/>
      <c r="E7160" s="234"/>
      <c r="F7160" s="234"/>
      <c r="G7160" s="193"/>
    </row>
    <row r="7161" spans="4:7" ht="14.4" x14ac:dyDescent="0.3">
      <c r="D7161" s="193"/>
      <c r="E7161" s="234"/>
      <c r="F7161" s="234"/>
      <c r="G7161" s="193"/>
    </row>
    <row r="7162" spans="4:7" ht="14.4" x14ac:dyDescent="0.3">
      <c r="D7162" s="193"/>
      <c r="E7162" s="234"/>
      <c r="F7162" s="234"/>
      <c r="G7162" s="193"/>
    </row>
    <row r="7163" spans="4:7" ht="14.4" x14ac:dyDescent="0.3">
      <c r="D7163" s="193"/>
      <c r="E7163" s="234"/>
      <c r="F7163" s="234"/>
      <c r="G7163" s="193"/>
    </row>
    <row r="7164" spans="4:7" ht="14.4" x14ac:dyDescent="0.3">
      <c r="D7164" s="193"/>
      <c r="E7164" s="234"/>
      <c r="F7164" s="234"/>
      <c r="G7164" s="193"/>
    </row>
    <row r="7165" spans="4:7" ht="14.4" x14ac:dyDescent="0.3">
      <c r="D7165" s="193"/>
      <c r="E7165" s="234"/>
      <c r="F7165" s="234"/>
      <c r="G7165" s="193"/>
    </row>
    <row r="7166" spans="4:7" ht="14.4" x14ac:dyDescent="0.3">
      <c r="D7166" s="193"/>
      <c r="E7166" s="234"/>
      <c r="F7166" s="234"/>
      <c r="G7166" s="193"/>
    </row>
    <row r="7167" spans="4:7" ht="14.4" x14ac:dyDescent="0.3">
      <c r="D7167" s="193"/>
      <c r="E7167" s="234"/>
      <c r="F7167" s="234"/>
      <c r="G7167" s="193"/>
    </row>
    <row r="7168" spans="4:7" ht="14.4" x14ac:dyDescent="0.3">
      <c r="D7168" s="193"/>
      <c r="E7168" s="234"/>
      <c r="F7168" s="234"/>
      <c r="G7168" s="193"/>
    </row>
    <row r="7169" spans="4:7" ht="14.4" x14ac:dyDescent="0.3">
      <c r="D7169" s="193"/>
      <c r="E7169" s="234"/>
      <c r="F7169" s="234"/>
      <c r="G7169" s="193"/>
    </row>
    <row r="7170" spans="4:7" ht="14.4" x14ac:dyDescent="0.3">
      <c r="D7170" s="193"/>
      <c r="E7170" s="234"/>
      <c r="F7170" s="234"/>
      <c r="G7170" s="193"/>
    </row>
    <row r="7171" spans="4:7" ht="14.4" x14ac:dyDescent="0.3">
      <c r="D7171" s="193"/>
      <c r="E7171" s="234"/>
      <c r="F7171" s="234"/>
      <c r="G7171" s="193"/>
    </row>
    <row r="7172" spans="4:7" ht="14.4" x14ac:dyDescent="0.3">
      <c r="D7172" s="193"/>
      <c r="E7172" s="234"/>
      <c r="F7172" s="234"/>
      <c r="G7172" s="193"/>
    </row>
    <row r="7173" spans="4:7" ht="14.4" x14ac:dyDescent="0.3">
      <c r="D7173" s="193"/>
      <c r="E7173" s="234"/>
      <c r="F7173" s="234"/>
      <c r="G7173" s="193"/>
    </row>
    <row r="7174" spans="4:7" ht="14.4" x14ac:dyDescent="0.3">
      <c r="D7174" s="193"/>
      <c r="E7174" s="234"/>
      <c r="F7174" s="234"/>
      <c r="G7174" s="193"/>
    </row>
    <row r="7175" spans="4:7" ht="14.4" x14ac:dyDescent="0.3">
      <c r="D7175" s="193"/>
      <c r="E7175" s="234"/>
      <c r="F7175" s="234"/>
      <c r="G7175" s="193"/>
    </row>
    <row r="7176" spans="4:7" ht="14.4" x14ac:dyDescent="0.3">
      <c r="D7176" s="193"/>
      <c r="E7176" s="234"/>
      <c r="F7176" s="234"/>
      <c r="G7176" s="193"/>
    </row>
    <row r="7177" spans="4:7" ht="14.4" x14ac:dyDescent="0.3">
      <c r="D7177" s="193"/>
      <c r="E7177" s="234"/>
      <c r="F7177" s="234"/>
      <c r="G7177" s="193"/>
    </row>
    <row r="7178" spans="4:7" ht="14.4" x14ac:dyDescent="0.3">
      <c r="D7178" s="193"/>
      <c r="E7178" s="234"/>
      <c r="F7178" s="234"/>
      <c r="G7178" s="193"/>
    </row>
    <row r="7179" spans="4:7" ht="14.4" x14ac:dyDescent="0.3">
      <c r="D7179" s="193"/>
      <c r="E7179" s="234"/>
      <c r="F7179" s="234"/>
      <c r="G7179" s="193"/>
    </row>
    <row r="7180" spans="4:7" ht="14.4" x14ac:dyDescent="0.3">
      <c r="D7180" s="193"/>
      <c r="E7180" s="234"/>
      <c r="F7180" s="234"/>
      <c r="G7180" s="193"/>
    </row>
    <row r="7181" spans="4:7" ht="14.4" x14ac:dyDescent="0.3">
      <c r="D7181" s="193"/>
      <c r="E7181" s="234"/>
      <c r="F7181" s="234"/>
      <c r="G7181" s="193"/>
    </row>
    <row r="7182" spans="4:7" ht="14.4" x14ac:dyDescent="0.3">
      <c r="D7182" s="193"/>
      <c r="E7182" s="234"/>
      <c r="F7182" s="234"/>
      <c r="G7182" s="193"/>
    </row>
    <row r="7183" spans="4:7" ht="14.4" x14ac:dyDescent="0.3">
      <c r="D7183" s="193"/>
      <c r="E7183" s="234"/>
      <c r="F7183" s="234"/>
      <c r="G7183" s="193"/>
    </row>
    <row r="7184" spans="4:7" ht="14.4" x14ac:dyDescent="0.3">
      <c r="D7184" s="193"/>
      <c r="E7184" s="234"/>
      <c r="F7184" s="234"/>
      <c r="G7184" s="193"/>
    </row>
    <row r="7185" spans="4:7" ht="14.4" x14ac:dyDescent="0.3">
      <c r="D7185" s="193"/>
      <c r="E7185" s="234"/>
      <c r="F7185" s="234"/>
      <c r="G7185" s="193"/>
    </row>
    <row r="7186" spans="4:7" ht="14.4" x14ac:dyDescent="0.3">
      <c r="D7186" s="193"/>
      <c r="E7186" s="234"/>
      <c r="F7186" s="234"/>
      <c r="G7186" s="193"/>
    </row>
    <row r="7187" spans="4:7" ht="14.4" x14ac:dyDescent="0.3">
      <c r="D7187" s="193"/>
      <c r="E7187" s="234"/>
      <c r="F7187" s="234"/>
      <c r="G7187" s="193"/>
    </row>
    <row r="7188" spans="4:7" ht="14.4" x14ac:dyDescent="0.3">
      <c r="D7188" s="193"/>
      <c r="E7188" s="234"/>
      <c r="F7188" s="234"/>
      <c r="G7188" s="193"/>
    </row>
    <row r="7189" spans="4:7" ht="14.4" x14ac:dyDescent="0.3">
      <c r="D7189" s="193"/>
      <c r="E7189" s="234"/>
      <c r="F7189" s="234"/>
      <c r="G7189" s="193"/>
    </row>
    <row r="7190" spans="4:7" ht="14.4" x14ac:dyDescent="0.3">
      <c r="D7190" s="193"/>
      <c r="E7190" s="234"/>
      <c r="F7190" s="234"/>
      <c r="G7190" s="193"/>
    </row>
    <row r="7191" spans="4:7" ht="14.4" x14ac:dyDescent="0.3">
      <c r="D7191" s="193"/>
      <c r="E7191" s="234"/>
      <c r="F7191" s="234"/>
      <c r="G7191" s="193"/>
    </row>
    <row r="7192" spans="4:7" ht="14.4" x14ac:dyDescent="0.3">
      <c r="D7192" s="193"/>
      <c r="E7192" s="234"/>
      <c r="F7192" s="234"/>
      <c r="G7192" s="193"/>
    </row>
    <row r="7193" spans="4:7" ht="14.4" x14ac:dyDescent="0.3">
      <c r="D7193" s="193"/>
      <c r="E7193" s="234"/>
      <c r="F7193" s="234"/>
      <c r="G7193" s="193"/>
    </row>
    <row r="7194" spans="4:7" ht="14.4" x14ac:dyDescent="0.3">
      <c r="D7194" s="193"/>
      <c r="E7194" s="234"/>
      <c r="F7194" s="234"/>
      <c r="G7194" s="193"/>
    </row>
    <row r="7195" spans="4:7" ht="14.4" x14ac:dyDescent="0.3">
      <c r="D7195" s="193"/>
      <c r="E7195" s="234"/>
      <c r="F7195" s="234"/>
      <c r="G7195" s="193"/>
    </row>
    <row r="7196" spans="4:7" ht="14.4" x14ac:dyDescent="0.3">
      <c r="D7196" s="193"/>
      <c r="E7196" s="234"/>
      <c r="F7196" s="234"/>
      <c r="G7196" s="193"/>
    </row>
    <row r="7197" spans="4:7" ht="14.4" x14ac:dyDescent="0.3">
      <c r="D7197" s="193"/>
      <c r="E7197" s="234"/>
      <c r="F7197" s="234"/>
      <c r="G7197" s="193"/>
    </row>
    <row r="7198" spans="4:7" ht="14.4" x14ac:dyDescent="0.3">
      <c r="D7198" s="193"/>
      <c r="E7198" s="234"/>
      <c r="F7198" s="234"/>
      <c r="G7198" s="193"/>
    </row>
    <row r="7199" spans="4:7" ht="14.4" x14ac:dyDescent="0.3">
      <c r="D7199" s="193"/>
      <c r="E7199" s="234"/>
      <c r="F7199" s="234"/>
      <c r="G7199" s="193"/>
    </row>
    <row r="7200" spans="4:7" ht="14.4" x14ac:dyDescent="0.3">
      <c r="D7200" s="193"/>
      <c r="E7200" s="234"/>
      <c r="F7200" s="234"/>
      <c r="G7200" s="193"/>
    </row>
    <row r="7201" spans="4:7" ht="14.4" x14ac:dyDescent="0.3">
      <c r="D7201" s="193"/>
      <c r="E7201" s="234"/>
      <c r="F7201" s="234"/>
      <c r="G7201" s="193"/>
    </row>
    <row r="7202" spans="4:7" ht="14.4" x14ac:dyDescent="0.3">
      <c r="D7202" s="193"/>
      <c r="E7202" s="234"/>
      <c r="F7202" s="234"/>
      <c r="G7202" s="193"/>
    </row>
    <row r="7203" spans="4:7" ht="14.4" x14ac:dyDescent="0.3">
      <c r="D7203" s="193"/>
      <c r="E7203" s="234"/>
      <c r="F7203" s="234"/>
      <c r="G7203" s="193"/>
    </row>
    <row r="7204" spans="4:7" ht="14.4" x14ac:dyDescent="0.3">
      <c r="D7204" s="193"/>
      <c r="E7204" s="234"/>
      <c r="F7204" s="234"/>
      <c r="G7204" s="193"/>
    </row>
    <row r="7205" spans="4:7" ht="14.4" x14ac:dyDescent="0.3">
      <c r="D7205" s="193"/>
      <c r="E7205" s="234"/>
      <c r="F7205" s="234"/>
      <c r="G7205" s="193"/>
    </row>
    <row r="7206" spans="4:7" ht="14.4" x14ac:dyDescent="0.3">
      <c r="D7206" s="193"/>
      <c r="E7206" s="234"/>
      <c r="F7206" s="234"/>
      <c r="G7206" s="193"/>
    </row>
    <row r="7207" spans="4:7" ht="14.4" x14ac:dyDescent="0.3">
      <c r="D7207" s="193"/>
      <c r="E7207" s="234"/>
      <c r="F7207" s="234"/>
      <c r="G7207" s="193"/>
    </row>
    <row r="7208" spans="4:7" ht="14.4" x14ac:dyDescent="0.3">
      <c r="D7208" s="193"/>
      <c r="E7208" s="234"/>
      <c r="F7208" s="234"/>
      <c r="G7208" s="193"/>
    </row>
    <row r="7209" spans="4:7" ht="14.4" x14ac:dyDescent="0.3">
      <c r="D7209" s="193"/>
      <c r="E7209" s="234"/>
      <c r="F7209" s="234"/>
      <c r="G7209" s="193"/>
    </row>
    <row r="7210" spans="4:7" ht="14.4" x14ac:dyDescent="0.3">
      <c r="D7210" s="193"/>
      <c r="E7210" s="234"/>
      <c r="F7210" s="234"/>
      <c r="G7210" s="193"/>
    </row>
    <row r="7211" spans="4:7" ht="14.4" x14ac:dyDescent="0.3">
      <c r="D7211" s="193"/>
      <c r="E7211" s="234"/>
      <c r="F7211" s="234"/>
      <c r="G7211" s="193"/>
    </row>
    <row r="7212" spans="4:7" ht="14.4" x14ac:dyDescent="0.3">
      <c r="D7212" s="193"/>
      <c r="E7212" s="234"/>
      <c r="F7212" s="234"/>
      <c r="G7212" s="193"/>
    </row>
    <row r="7213" spans="4:7" ht="14.4" x14ac:dyDescent="0.3">
      <c r="D7213" s="193"/>
      <c r="E7213" s="234"/>
      <c r="F7213" s="234"/>
      <c r="G7213" s="193"/>
    </row>
    <row r="7214" spans="4:7" ht="14.4" x14ac:dyDescent="0.3">
      <c r="D7214" s="193"/>
      <c r="E7214" s="234"/>
      <c r="F7214" s="234"/>
      <c r="G7214" s="193"/>
    </row>
    <row r="7215" spans="4:7" ht="14.4" x14ac:dyDescent="0.3">
      <c r="D7215" s="193"/>
      <c r="E7215" s="234"/>
      <c r="F7215" s="234"/>
      <c r="G7215" s="193"/>
    </row>
    <row r="7216" spans="4:7" ht="14.4" x14ac:dyDescent="0.3">
      <c r="D7216" s="193"/>
      <c r="E7216" s="234"/>
      <c r="F7216" s="234"/>
      <c r="G7216" s="193"/>
    </row>
    <row r="7217" spans="4:7" ht="14.4" x14ac:dyDescent="0.3">
      <c r="D7217" s="193"/>
      <c r="E7217" s="234"/>
      <c r="F7217" s="234"/>
      <c r="G7217" s="193"/>
    </row>
    <row r="7218" spans="4:7" ht="14.4" x14ac:dyDescent="0.3">
      <c r="D7218" s="193"/>
      <c r="E7218" s="234"/>
      <c r="F7218" s="234"/>
      <c r="G7218" s="193"/>
    </row>
    <row r="7219" spans="4:7" ht="14.4" x14ac:dyDescent="0.3">
      <c r="D7219" s="193"/>
      <c r="E7219" s="234"/>
      <c r="F7219" s="234"/>
      <c r="G7219" s="193"/>
    </row>
    <row r="7220" spans="4:7" ht="14.4" x14ac:dyDescent="0.3">
      <c r="D7220" s="193"/>
      <c r="E7220" s="234"/>
      <c r="F7220" s="234"/>
      <c r="G7220" s="193"/>
    </row>
    <row r="7221" spans="4:7" ht="14.4" x14ac:dyDescent="0.3">
      <c r="D7221" s="193"/>
      <c r="E7221" s="234"/>
      <c r="F7221" s="234"/>
      <c r="G7221" s="193"/>
    </row>
    <row r="7222" spans="4:7" ht="14.4" x14ac:dyDescent="0.3">
      <c r="D7222" s="193"/>
      <c r="E7222" s="234"/>
      <c r="F7222" s="234"/>
      <c r="G7222" s="193"/>
    </row>
    <row r="7223" spans="4:7" ht="14.4" x14ac:dyDescent="0.3">
      <c r="D7223" s="193"/>
      <c r="E7223" s="234"/>
      <c r="F7223" s="234"/>
      <c r="G7223" s="193"/>
    </row>
    <row r="7224" spans="4:7" ht="14.4" x14ac:dyDescent="0.3">
      <c r="D7224" s="193"/>
      <c r="E7224" s="234"/>
      <c r="F7224" s="234"/>
      <c r="G7224" s="193"/>
    </row>
    <row r="7225" spans="4:7" ht="14.4" x14ac:dyDescent="0.3">
      <c r="D7225" s="193"/>
      <c r="E7225" s="234"/>
      <c r="F7225" s="234"/>
      <c r="G7225" s="193"/>
    </row>
    <row r="7226" spans="4:7" ht="14.4" x14ac:dyDescent="0.3">
      <c r="D7226" s="193"/>
      <c r="E7226" s="234"/>
      <c r="F7226" s="234"/>
      <c r="G7226" s="193"/>
    </row>
    <row r="7227" spans="4:7" ht="14.4" x14ac:dyDescent="0.3">
      <c r="D7227" s="193"/>
      <c r="E7227" s="234"/>
      <c r="F7227" s="234"/>
      <c r="G7227" s="193"/>
    </row>
    <row r="7228" spans="4:7" ht="14.4" x14ac:dyDescent="0.3">
      <c r="D7228" s="193"/>
      <c r="E7228" s="234"/>
      <c r="F7228" s="234"/>
      <c r="G7228" s="193"/>
    </row>
    <row r="7229" spans="4:7" ht="14.4" x14ac:dyDescent="0.3">
      <c r="D7229" s="193"/>
      <c r="E7229" s="234"/>
      <c r="F7229" s="234"/>
      <c r="G7229" s="193"/>
    </row>
    <row r="7230" spans="4:7" ht="14.4" x14ac:dyDescent="0.3">
      <c r="D7230" s="193"/>
      <c r="E7230" s="234"/>
      <c r="F7230" s="234"/>
      <c r="G7230" s="193"/>
    </row>
    <row r="7231" spans="4:7" ht="14.4" x14ac:dyDescent="0.3">
      <c r="D7231" s="193"/>
      <c r="E7231" s="234"/>
      <c r="F7231" s="234"/>
      <c r="G7231" s="193"/>
    </row>
    <row r="7232" spans="4:7" ht="14.4" x14ac:dyDescent="0.3">
      <c r="D7232" s="193"/>
      <c r="E7232" s="234"/>
      <c r="F7232" s="234"/>
      <c r="G7232" s="193"/>
    </row>
    <row r="7233" spans="4:7" ht="14.4" x14ac:dyDescent="0.3">
      <c r="D7233" s="193"/>
      <c r="E7233" s="234"/>
      <c r="F7233" s="234"/>
      <c r="G7233" s="193"/>
    </row>
    <row r="7234" spans="4:7" ht="14.4" x14ac:dyDescent="0.3">
      <c r="D7234" s="193"/>
      <c r="E7234" s="234"/>
      <c r="F7234" s="234"/>
      <c r="G7234" s="193"/>
    </row>
    <row r="7235" spans="4:7" ht="14.4" x14ac:dyDescent="0.3">
      <c r="D7235" s="193"/>
      <c r="E7235" s="234"/>
      <c r="F7235" s="234"/>
      <c r="G7235" s="193"/>
    </row>
    <row r="7236" spans="4:7" ht="14.4" x14ac:dyDescent="0.3">
      <c r="D7236" s="193"/>
      <c r="E7236" s="234"/>
      <c r="F7236" s="234"/>
      <c r="G7236" s="193"/>
    </row>
    <row r="7237" spans="4:7" ht="14.4" x14ac:dyDescent="0.3">
      <c r="D7237" s="193"/>
      <c r="E7237" s="234"/>
      <c r="F7237" s="234"/>
      <c r="G7237" s="193"/>
    </row>
    <row r="7238" spans="4:7" ht="14.4" x14ac:dyDescent="0.3">
      <c r="D7238" s="193"/>
      <c r="E7238" s="234"/>
      <c r="F7238" s="234"/>
      <c r="G7238" s="193"/>
    </row>
    <row r="7239" spans="4:7" ht="14.4" x14ac:dyDescent="0.3">
      <c r="D7239" s="193"/>
      <c r="E7239" s="234"/>
      <c r="F7239" s="234"/>
      <c r="G7239" s="193"/>
    </row>
    <row r="7240" spans="4:7" ht="14.4" x14ac:dyDescent="0.3">
      <c r="D7240" s="193"/>
      <c r="E7240" s="234"/>
      <c r="F7240" s="234"/>
      <c r="G7240" s="193"/>
    </row>
    <row r="7241" spans="4:7" ht="14.4" x14ac:dyDescent="0.3">
      <c r="D7241" s="193"/>
      <c r="E7241" s="234"/>
      <c r="F7241" s="234"/>
      <c r="G7241" s="193"/>
    </row>
    <row r="7242" spans="4:7" ht="14.4" x14ac:dyDescent="0.3">
      <c r="D7242" s="193"/>
      <c r="E7242" s="234"/>
      <c r="F7242" s="234"/>
      <c r="G7242" s="193"/>
    </row>
    <row r="7243" spans="4:7" ht="14.4" x14ac:dyDescent="0.3">
      <c r="D7243" s="193"/>
      <c r="E7243" s="234"/>
      <c r="F7243" s="234"/>
      <c r="G7243" s="193"/>
    </row>
    <row r="7244" spans="4:7" ht="14.4" x14ac:dyDescent="0.3">
      <c r="D7244" s="193"/>
      <c r="E7244" s="234"/>
      <c r="F7244" s="234"/>
      <c r="G7244" s="193"/>
    </row>
    <row r="7245" spans="4:7" ht="14.4" x14ac:dyDescent="0.3">
      <c r="D7245" s="193"/>
      <c r="E7245" s="234"/>
      <c r="F7245" s="234"/>
      <c r="G7245" s="193"/>
    </row>
    <row r="7246" spans="4:7" ht="14.4" x14ac:dyDescent="0.3">
      <c r="D7246" s="193"/>
      <c r="E7246" s="234"/>
      <c r="F7246" s="234"/>
      <c r="G7246" s="193"/>
    </row>
    <row r="7247" spans="4:7" ht="14.4" x14ac:dyDescent="0.3">
      <c r="D7247" s="193"/>
      <c r="E7247" s="234"/>
      <c r="F7247" s="234"/>
      <c r="G7247" s="193"/>
    </row>
    <row r="7248" spans="4:7" ht="14.4" x14ac:dyDescent="0.3">
      <c r="D7248" s="193"/>
      <c r="E7248" s="234"/>
      <c r="F7248" s="234"/>
      <c r="G7248" s="193"/>
    </row>
    <row r="7249" spans="4:7" ht="14.4" x14ac:dyDescent="0.3">
      <c r="D7249" s="193"/>
      <c r="E7249" s="234"/>
      <c r="F7249" s="234"/>
      <c r="G7249" s="193"/>
    </row>
    <row r="7250" spans="4:7" ht="14.4" x14ac:dyDescent="0.3">
      <c r="D7250" s="193"/>
      <c r="E7250" s="234"/>
      <c r="F7250" s="234"/>
      <c r="G7250" s="193"/>
    </row>
    <row r="7251" spans="4:7" ht="14.4" x14ac:dyDescent="0.3">
      <c r="D7251" s="193"/>
      <c r="E7251" s="234"/>
      <c r="F7251" s="234"/>
      <c r="G7251" s="193"/>
    </row>
    <row r="7252" spans="4:7" ht="14.4" x14ac:dyDescent="0.3">
      <c r="D7252" s="193"/>
      <c r="E7252" s="234"/>
      <c r="F7252" s="234"/>
      <c r="G7252" s="193"/>
    </row>
    <row r="7253" spans="4:7" ht="14.4" x14ac:dyDescent="0.3">
      <c r="D7253" s="193"/>
      <c r="E7253" s="234"/>
      <c r="F7253" s="234"/>
      <c r="G7253" s="193"/>
    </row>
    <row r="7254" spans="4:7" ht="14.4" x14ac:dyDescent="0.3">
      <c r="D7254" s="193"/>
      <c r="E7254" s="234"/>
      <c r="F7254" s="234"/>
      <c r="G7254" s="193"/>
    </row>
    <row r="7255" spans="4:7" ht="14.4" x14ac:dyDescent="0.3">
      <c r="D7255" s="193"/>
      <c r="E7255" s="234"/>
      <c r="F7255" s="234"/>
      <c r="G7255" s="193"/>
    </row>
    <row r="7256" spans="4:7" ht="14.4" x14ac:dyDescent="0.3">
      <c r="D7256" s="193"/>
      <c r="E7256" s="234"/>
      <c r="F7256" s="234"/>
      <c r="G7256" s="193"/>
    </row>
    <row r="7257" spans="4:7" ht="14.4" x14ac:dyDescent="0.3">
      <c r="D7257" s="193"/>
      <c r="E7257" s="234"/>
      <c r="F7257" s="234"/>
      <c r="G7257" s="193"/>
    </row>
    <row r="7258" spans="4:7" ht="14.4" x14ac:dyDescent="0.3">
      <c r="D7258" s="193"/>
      <c r="E7258" s="234"/>
      <c r="F7258" s="234"/>
      <c r="G7258" s="193"/>
    </row>
    <row r="7259" spans="4:7" ht="14.4" x14ac:dyDescent="0.3">
      <c r="D7259" s="193"/>
      <c r="E7259" s="234"/>
      <c r="F7259" s="234"/>
      <c r="G7259" s="193"/>
    </row>
    <row r="7260" spans="4:7" ht="14.4" x14ac:dyDescent="0.3">
      <c r="D7260" s="193"/>
      <c r="E7260" s="234"/>
      <c r="F7260" s="234"/>
      <c r="G7260" s="193"/>
    </row>
    <row r="7261" spans="4:7" ht="14.4" x14ac:dyDescent="0.3">
      <c r="D7261" s="193"/>
      <c r="E7261" s="234"/>
      <c r="F7261" s="234"/>
      <c r="G7261" s="193"/>
    </row>
    <row r="7262" spans="4:7" ht="14.4" x14ac:dyDescent="0.3">
      <c r="D7262" s="193"/>
      <c r="E7262" s="234"/>
      <c r="F7262" s="234"/>
      <c r="G7262" s="193"/>
    </row>
    <row r="7263" spans="4:7" ht="14.4" x14ac:dyDescent="0.3">
      <c r="D7263" s="193"/>
      <c r="E7263" s="234"/>
      <c r="F7263" s="234"/>
      <c r="G7263" s="193"/>
    </row>
    <row r="7264" spans="4:7" ht="14.4" x14ac:dyDescent="0.3">
      <c r="D7264" s="193"/>
      <c r="E7264" s="234"/>
      <c r="F7264" s="234"/>
      <c r="G7264" s="193"/>
    </row>
    <row r="7265" spans="4:7" ht="14.4" x14ac:dyDescent="0.3">
      <c r="D7265" s="193"/>
      <c r="E7265" s="234"/>
      <c r="F7265" s="234"/>
      <c r="G7265" s="193"/>
    </row>
    <row r="7266" spans="4:7" ht="14.4" x14ac:dyDescent="0.3">
      <c r="D7266" s="193"/>
      <c r="E7266" s="234"/>
      <c r="F7266" s="234"/>
      <c r="G7266" s="193"/>
    </row>
    <row r="7267" spans="4:7" ht="14.4" x14ac:dyDescent="0.3">
      <c r="D7267" s="193"/>
      <c r="E7267" s="234"/>
      <c r="F7267" s="234"/>
      <c r="G7267" s="193"/>
    </row>
    <row r="7268" spans="4:7" ht="14.4" x14ac:dyDescent="0.3">
      <c r="D7268" s="193"/>
      <c r="E7268" s="234"/>
      <c r="F7268" s="234"/>
      <c r="G7268" s="193"/>
    </row>
    <row r="7269" spans="4:7" ht="14.4" x14ac:dyDescent="0.3">
      <c r="D7269" s="193"/>
      <c r="E7269" s="234"/>
      <c r="F7269" s="234"/>
      <c r="G7269" s="193"/>
    </row>
    <row r="7270" spans="4:7" ht="14.4" x14ac:dyDescent="0.3">
      <c r="D7270" s="193"/>
      <c r="E7270" s="234"/>
      <c r="F7270" s="234"/>
      <c r="G7270" s="193"/>
    </row>
    <row r="7271" spans="4:7" ht="14.4" x14ac:dyDescent="0.3">
      <c r="D7271" s="193"/>
      <c r="E7271" s="234"/>
      <c r="F7271" s="234"/>
      <c r="G7271" s="193"/>
    </row>
    <row r="7272" spans="4:7" ht="14.4" x14ac:dyDescent="0.3">
      <c r="D7272" s="193"/>
      <c r="E7272" s="234"/>
      <c r="F7272" s="234"/>
      <c r="G7272" s="193"/>
    </row>
    <row r="7273" spans="4:7" ht="14.4" x14ac:dyDescent="0.3">
      <c r="D7273" s="193"/>
      <c r="E7273" s="234"/>
      <c r="F7273" s="234"/>
      <c r="G7273" s="193"/>
    </row>
    <row r="7274" spans="4:7" ht="14.4" x14ac:dyDescent="0.3">
      <c r="D7274" s="193"/>
      <c r="E7274" s="234"/>
      <c r="F7274" s="234"/>
      <c r="G7274" s="193"/>
    </row>
    <row r="7275" spans="4:7" ht="14.4" x14ac:dyDescent="0.3">
      <c r="D7275" s="193"/>
      <c r="E7275" s="234"/>
      <c r="F7275" s="234"/>
      <c r="G7275" s="193"/>
    </row>
    <row r="7276" spans="4:7" ht="14.4" x14ac:dyDescent="0.3">
      <c r="D7276" s="193"/>
      <c r="E7276" s="234"/>
      <c r="F7276" s="234"/>
      <c r="G7276" s="193"/>
    </row>
    <row r="7277" spans="4:7" ht="14.4" x14ac:dyDescent="0.3">
      <c r="D7277" s="193"/>
      <c r="E7277" s="234"/>
      <c r="F7277" s="234"/>
      <c r="G7277" s="193"/>
    </row>
    <row r="7278" spans="4:7" ht="14.4" x14ac:dyDescent="0.3">
      <c r="D7278" s="193"/>
      <c r="E7278" s="234"/>
      <c r="F7278" s="234"/>
      <c r="G7278" s="193"/>
    </row>
    <row r="7279" spans="4:7" ht="14.4" x14ac:dyDescent="0.3">
      <c r="D7279" s="193"/>
      <c r="E7279" s="234"/>
      <c r="F7279" s="234"/>
      <c r="G7279" s="193"/>
    </row>
    <row r="7280" spans="4:7" ht="14.4" x14ac:dyDescent="0.3">
      <c r="D7280" s="193"/>
      <c r="E7280" s="234"/>
      <c r="F7280" s="234"/>
      <c r="G7280" s="193"/>
    </row>
    <row r="7281" spans="4:7" ht="14.4" x14ac:dyDescent="0.3">
      <c r="D7281" s="193"/>
      <c r="E7281" s="234"/>
      <c r="F7281" s="234"/>
      <c r="G7281" s="193"/>
    </row>
    <row r="7282" spans="4:7" ht="14.4" x14ac:dyDescent="0.3">
      <c r="D7282" s="193"/>
      <c r="E7282" s="234"/>
      <c r="F7282" s="234"/>
      <c r="G7282" s="193"/>
    </row>
    <row r="7283" spans="4:7" ht="14.4" x14ac:dyDescent="0.3">
      <c r="D7283" s="193"/>
      <c r="E7283" s="234"/>
      <c r="F7283" s="234"/>
      <c r="G7283" s="193"/>
    </row>
    <row r="7284" spans="4:7" ht="14.4" x14ac:dyDescent="0.3">
      <c r="D7284" s="193"/>
      <c r="E7284" s="234"/>
      <c r="F7284" s="234"/>
      <c r="G7284" s="193"/>
    </row>
    <row r="7285" spans="4:7" ht="14.4" x14ac:dyDescent="0.3">
      <c r="D7285" s="193"/>
      <c r="E7285" s="234"/>
      <c r="F7285" s="234"/>
      <c r="G7285" s="193"/>
    </row>
    <row r="7286" spans="4:7" ht="14.4" x14ac:dyDescent="0.3">
      <c r="D7286" s="193"/>
      <c r="E7286" s="234"/>
      <c r="F7286" s="234"/>
      <c r="G7286" s="193"/>
    </row>
    <row r="7287" spans="4:7" ht="14.4" x14ac:dyDescent="0.3">
      <c r="D7287" s="193"/>
      <c r="E7287" s="234"/>
      <c r="F7287" s="234"/>
      <c r="G7287" s="193"/>
    </row>
    <row r="7288" spans="4:7" ht="14.4" x14ac:dyDescent="0.3">
      <c r="D7288" s="193"/>
      <c r="E7288" s="234"/>
      <c r="F7288" s="234"/>
      <c r="G7288" s="193"/>
    </row>
    <row r="7289" spans="4:7" ht="14.4" x14ac:dyDescent="0.3">
      <c r="D7289" s="193"/>
      <c r="E7289" s="234"/>
      <c r="F7289" s="234"/>
      <c r="G7289" s="193"/>
    </row>
    <row r="7290" spans="4:7" ht="14.4" x14ac:dyDescent="0.3">
      <c r="D7290" s="193"/>
      <c r="E7290" s="234"/>
      <c r="F7290" s="234"/>
      <c r="G7290" s="193"/>
    </row>
    <row r="7291" spans="4:7" ht="14.4" x14ac:dyDescent="0.3">
      <c r="D7291" s="193"/>
      <c r="E7291" s="234"/>
      <c r="F7291" s="234"/>
      <c r="G7291" s="193"/>
    </row>
    <row r="7292" spans="4:7" ht="14.4" x14ac:dyDescent="0.3">
      <c r="D7292" s="193"/>
      <c r="E7292" s="234"/>
      <c r="F7292" s="234"/>
      <c r="G7292" s="193"/>
    </row>
    <row r="7293" spans="4:7" ht="14.4" x14ac:dyDescent="0.3">
      <c r="D7293" s="193"/>
      <c r="E7293" s="234"/>
      <c r="F7293" s="234"/>
      <c r="G7293" s="193"/>
    </row>
    <row r="7294" spans="4:7" ht="14.4" x14ac:dyDescent="0.3">
      <c r="D7294" s="193"/>
      <c r="E7294" s="234"/>
      <c r="F7294" s="234"/>
      <c r="G7294" s="193"/>
    </row>
    <row r="7295" spans="4:7" ht="14.4" x14ac:dyDescent="0.3">
      <c r="D7295" s="193"/>
      <c r="E7295" s="234"/>
      <c r="F7295" s="234"/>
      <c r="G7295" s="193"/>
    </row>
    <row r="7296" spans="4:7" ht="14.4" x14ac:dyDescent="0.3">
      <c r="D7296" s="193"/>
      <c r="E7296" s="234"/>
      <c r="F7296" s="234"/>
      <c r="G7296" s="193"/>
    </row>
    <row r="7297" spans="4:7" ht="14.4" x14ac:dyDescent="0.3">
      <c r="D7297" s="193"/>
      <c r="E7297" s="234"/>
      <c r="F7297" s="234"/>
      <c r="G7297" s="193"/>
    </row>
    <row r="7298" spans="4:7" ht="14.4" x14ac:dyDescent="0.3">
      <c r="D7298" s="193"/>
      <c r="E7298" s="234"/>
      <c r="F7298" s="234"/>
      <c r="G7298" s="193"/>
    </row>
    <row r="7299" spans="4:7" ht="14.4" x14ac:dyDescent="0.3">
      <c r="D7299" s="193"/>
      <c r="E7299" s="234"/>
      <c r="F7299" s="234"/>
      <c r="G7299" s="193"/>
    </row>
    <row r="7300" spans="4:7" ht="14.4" x14ac:dyDescent="0.3">
      <c r="D7300" s="193"/>
      <c r="E7300" s="234"/>
      <c r="F7300" s="234"/>
      <c r="G7300" s="193"/>
    </row>
    <row r="7301" spans="4:7" ht="14.4" x14ac:dyDescent="0.3">
      <c r="D7301" s="193"/>
      <c r="E7301" s="234"/>
      <c r="F7301" s="234"/>
      <c r="G7301" s="193"/>
    </row>
    <row r="7302" spans="4:7" ht="14.4" x14ac:dyDescent="0.3">
      <c r="D7302" s="193"/>
      <c r="E7302" s="234"/>
      <c r="F7302" s="234"/>
      <c r="G7302" s="193"/>
    </row>
    <row r="7303" spans="4:7" ht="14.4" x14ac:dyDescent="0.3">
      <c r="D7303" s="193"/>
      <c r="E7303" s="234"/>
      <c r="F7303" s="234"/>
      <c r="G7303" s="193"/>
    </row>
    <row r="7304" spans="4:7" ht="14.4" x14ac:dyDescent="0.3">
      <c r="D7304" s="193"/>
      <c r="E7304" s="234"/>
      <c r="F7304" s="234"/>
      <c r="G7304" s="193"/>
    </row>
    <row r="7305" spans="4:7" ht="14.4" x14ac:dyDescent="0.3">
      <c r="D7305" s="193"/>
      <c r="E7305" s="234"/>
      <c r="F7305" s="234"/>
      <c r="G7305" s="193"/>
    </row>
    <row r="7306" spans="4:7" ht="14.4" x14ac:dyDescent="0.3">
      <c r="D7306" s="193"/>
      <c r="E7306" s="234"/>
      <c r="F7306" s="234"/>
      <c r="G7306" s="193"/>
    </row>
    <row r="7307" spans="4:7" ht="14.4" x14ac:dyDescent="0.3">
      <c r="D7307" s="193"/>
      <c r="E7307" s="234"/>
      <c r="F7307" s="234"/>
      <c r="G7307" s="193"/>
    </row>
    <row r="7308" spans="4:7" ht="14.4" x14ac:dyDescent="0.3">
      <c r="D7308" s="193"/>
      <c r="E7308" s="234"/>
      <c r="F7308" s="234"/>
      <c r="G7308" s="193"/>
    </row>
    <row r="7309" spans="4:7" ht="14.4" x14ac:dyDescent="0.3">
      <c r="D7309" s="193"/>
      <c r="E7309" s="234"/>
      <c r="F7309" s="234"/>
      <c r="G7309" s="193"/>
    </row>
    <row r="7310" spans="4:7" ht="14.4" x14ac:dyDescent="0.3">
      <c r="D7310" s="193"/>
      <c r="E7310" s="234"/>
      <c r="F7310" s="234"/>
      <c r="G7310" s="193"/>
    </row>
    <row r="7311" spans="4:7" ht="14.4" x14ac:dyDescent="0.3">
      <c r="D7311" s="193"/>
      <c r="E7311" s="234"/>
      <c r="F7311" s="234"/>
      <c r="G7311" s="193"/>
    </row>
    <row r="7312" spans="4:7" ht="14.4" x14ac:dyDescent="0.3">
      <c r="D7312" s="193"/>
      <c r="E7312" s="234"/>
      <c r="F7312" s="234"/>
      <c r="G7312" s="193"/>
    </row>
    <row r="7313" spans="4:7" ht="14.4" x14ac:dyDescent="0.3">
      <c r="D7313" s="193"/>
      <c r="E7313" s="234"/>
      <c r="F7313" s="234"/>
      <c r="G7313" s="193"/>
    </row>
    <row r="7314" spans="4:7" ht="14.4" x14ac:dyDescent="0.3">
      <c r="D7314" s="193"/>
      <c r="E7314" s="234"/>
      <c r="F7314" s="234"/>
      <c r="G7314" s="193"/>
    </row>
    <row r="7315" spans="4:7" ht="14.4" x14ac:dyDescent="0.3">
      <c r="D7315" s="193"/>
      <c r="E7315" s="234"/>
      <c r="F7315" s="234"/>
      <c r="G7315" s="193"/>
    </row>
    <row r="7316" spans="4:7" ht="14.4" x14ac:dyDescent="0.3">
      <c r="D7316" s="193"/>
      <c r="E7316" s="234"/>
      <c r="F7316" s="234"/>
      <c r="G7316" s="193"/>
    </row>
    <row r="7317" spans="4:7" ht="14.4" x14ac:dyDescent="0.3">
      <c r="D7317" s="193"/>
      <c r="E7317" s="234"/>
      <c r="F7317" s="234"/>
      <c r="G7317" s="193"/>
    </row>
    <row r="7318" spans="4:7" ht="14.4" x14ac:dyDescent="0.3">
      <c r="D7318" s="193"/>
      <c r="E7318" s="234"/>
      <c r="F7318" s="234"/>
      <c r="G7318" s="193"/>
    </row>
    <row r="7319" spans="4:7" ht="14.4" x14ac:dyDescent="0.3">
      <c r="D7319" s="193"/>
      <c r="E7319" s="234"/>
      <c r="F7319" s="234"/>
      <c r="G7319" s="193"/>
    </row>
    <row r="7320" spans="4:7" ht="14.4" x14ac:dyDescent="0.3">
      <c r="D7320" s="193"/>
      <c r="E7320" s="234"/>
      <c r="F7320" s="234"/>
      <c r="G7320" s="193"/>
    </row>
    <row r="7321" spans="4:7" ht="14.4" x14ac:dyDescent="0.3">
      <c r="D7321" s="193"/>
      <c r="E7321" s="234"/>
      <c r="F7321" s="234"/>
      <c r="G7321" s="193"/>
    </row>
    <row r="7322" spans="4:7" ht="14.4" x14ac:dyDescent="0.3">
      <c r="D7322" s="193"/>
      <c r="E7322" s="234"/>
      <c r="F7322" s="234"/>
      <c r="G7322" s="193"/>
    </row>
    <row r="7323" spans="4:7" ht="14.4" x14ac:dyDescent="0.3">
      <c r="D7323" s="193"/>
      <c r="E7323" s="234"/>
      <c r="F7323" s="234"/>
      <c r="G7323" s="193"/>
    </row>
    <row r="7324" spans="4:7" ht="14.4" x14ac:dyDescent="0.3">
      <c r="D7324" s="193"/>
      <c r="E7324" s="234"/>
      <c r="F7324" s="234"/>
      <c r="G7324" s="193"/>
    </row>
    <row r="7325" spans="4:7" ht="14.4" x14ac:dyDescent="0.3">
      <c r="D7325" s="193"/>
      <c r="E7325" s="234"/>
      <c r="F7325" s="234"/>
      <c r="G7325" s="193"/>
    </row>
    <row r="7326" spans="4:7" ht="14.4" x14ac:dyDescent="0.3">
      <c r="D7326" s="193"/>
      <c r="E7326" s="234"/>
      <c r="F7326" s="234"/>
      <c r="G7326" s="193"/>
    </row>
    <row r="7327" spans="4:7" ht="14.4" x14ac:dyDescent="0.3">
      <c r="D7327" s="193"/>
      <c r="E7327" s="234"/>
      <c r="F7327" s="234"/>
      <c r="G7327" s="193"/>
    </row>
    <row r="7328" spans="4:7" ht="14.4" x14ac:dyDescent="0.3">
      <c r="D7328" s="193"/>
      <c r="E7328" s="234"/>
      <c r="F7328" s="234"/>
      <c r="G7328" s="193"/>
    </row>
    <row r="7329" spans="4:7" ht="14.4" x14ac:dyDescent="0.3">
      <c r="D7329" s="193"/>
      <c r="E7329" s="234"/>
      <c r="F7329" s="234"/>
      <c r="G7329" s="193"/>
    </row>
    <row r="7330" spans="4:7" ht="14.4" x14ac:dyDescent="0.3">
      <c r="D7330" s="193"/>
      <c r="E7330" s="234"/>
      <c r="F7330" s="234"/>
      <c r="G7330" s="193"/>
    </row>
    <row r="7331" spans="4:7" ht="14.4" x14ac:dyDescent="0.3">
      <c r="D7331" s="193"/>
      <c r="E7331" s="234"/>
      <c r="F7331" s="234"/>
      <c r="G7331" s="193"/>
    </row>
    <row r="7332" spans="4:7" ht="14.4" x14ac:dyDescent="0.3">
      <c r="D7332" s="193"/>
      <c r="E7332" s="234"/>
      <c r="F7332" s="234"/>
      <c r="G7332" s="193"/>
    </row>
    <row r="7333" spans="4:7" ht="14.4" x14ac:dyDescent="0.3">
      <c r="D7333" s="193"/>
      <c r="E7333" s="234"/>
      <c r="F7333" s="234"/>
      <c r="G7333" s="193"/>
    </row>
    <row r="7334" spans="4:7" ht="14.4" x14ac:dyDescent="0.3">
      <c r="D7334" s="193"/>
      <c r="E7334" s="234"/>
      <c r="F7334" s="234"/>
      <c r="G7334" s="193"/>
    </row>
    <row r="7335" spans="4:7" ht="14.4" x14ac:dyDescent="0.3">
      <c r="D7335" s="193"/>
      <c r="E7335" s="234"/>
      <c r="F7335" s="234"/>
      <c r="G7335" s="193"/>
    </row>
    <row r="7336" spans="4:7" ht="14.4" x14ac:dyDescent="0.3">
      <c r="D7336" s="193"/>
      <c r="E7336" s="234"/>
      <c r="F7336" s="234"/>
      <c r="G7336" s="193"/>
    </row>
    <row r="7337" spans="4:7" ht="14.4" x14ac:dyDescent="0.3">
      <c r="D7337" s="193"/>
      <c r="E7337" s="234"/>
      <c r="F7337" s="234"/>
      <c r="G7337" s="193"/>
    </row>
    <row r="7338" spans="4:7" ht="14.4" x14ac:dyDescent="0.3">
      <c r="D7338" s="193"/>
      <c r="E7338" s="234"/>
      <c r="F7338" s="234"/>
      <c r="G7338" s="193"/>
    </row>
    <row r="7339" spans="4:7" ht="14.4" x14ac:dyDescent="0.3">
      <c r="D7339" s="193"/>
      <c r="E7339" s="234"/>
      <c r="F7339" s="234"/>
      <c r="G7339" s="193"/>
    </row>
    <row r="7340" spans="4:7" ht="14.4" x14ac:dyDescent="0.3">
      <c r="D7340" s="193"/>
      <c r="E7340" s="234"/>
      <c r="F7340" s="234"/>
      <c r="G7340" s="193"/>
    </row>
    <row r="7341" spans="4:7" ht="14.4" x14ac:dyDescent="0.3">
      <c r="D7341" s="193"/>
      <c r="E7341" s="234"/>
      <c r="F7341" s="234"/>
      <c r="G7341" s="193"/>
    </row>
    <row r="7342" spans="4:7" ht="14.4" x14ac:dyDescent="0.3">
      <c r="D7342" s="193"/>
      <c r="E7342" s="234"/>
      <c r="F7342" s="234"/>
      <c r="G7342" s="193"/>
    </row>
    <row r="7343" spans="4:7" ht="14.4" x14ac:dyDescent="0.3">
      <c r="D7343" s="193"/>
      <c r="E7343" s="234"/>
      <c r="F7343" s="234"/>
      <c r="G7343" s="193"/>
    </row>
    <row r="7344" spans="4:7" ht="14.4" x14ac:dyDescent="0.3">
      <c r="D7344" s="193"/>
      <c r="E7344" s="234"/>
      <c r="F7344" s="234"/>
      <c r="G7344" s="193"/>
    </row>
    <row r="7345" spans="4:7" ht="14.4" x14ac:dyDescent="0.3">
      <c r="D7345" s="193"/>
      <c r="E7345" s="234"/>
      <c r="F7345" s="234"/>
      <c r="G7345" s="193"/>
    </row>
    <row r="7346" spans="4:7" ht="14.4" x14ac:dyDescent="0.3">
      <c r="D7346" s="193"/>
      <c r="E7346" s="234"/>
      <c r="F7346" s="234"/>
      <c r="G7346" s="193"/>
    </row>
    <row r="7347" spans="4:7" ht="14.4" x14ac:dyDescent="0.3">
      <c r="D7347" s="193"/>
      <c r="E7347" s="234"/>
      <c r="F7347" s="234"/>
      <c r="G7347" s="193"/>
    </row>
    <row r="7348" spans="4:7" ht="14.4" x14ac:dyDescent="0.3">
      <c r="D7348" s="193"/>
      <c r="E7348" s="234"/>
      <c r="F7348" s="234"/>
      <c r="G7348" s="193"/>
    </row>
    <row r="7349" spans="4:7" ht="14.4" x14ac:dyDescent="0.3">
      <c r="D7349" s="193"/>
      <c r="E7349" s="234"/>
      <c r="F7349" s="234"/>
      <c r="G7349" s="193"/>
    </row>
    <row r="7350" spans="4:7" ht="14.4" x14ac:dyDescent="0.3">
      <c r="D7350" s="193"/>
      <c r="E7350" s="234"/>
      <c r="F7350" s="234"/>
      <c r="G7350" s="193"/>
    </row>
    <row r="7351" spans="4:7" ht="14.4" x14ac:dyDescent="0.3">
      <c r="D7351" s="193"/>
      <c r="E7351" s="234"/>
      <c r="F7351" s="234"/>
      <c r="G7351" s="193"/>
    </row>
    <row r="7352" spans="4:7" ht="14.4" x14ac:dyDescent="0.3">
      <c r="D7352" s="193"/>
      <c r="E7352" s="234"/>
      <c r="F7352" s="234"/>
      <c r="G7352" s="193"/>
    </row>
    <row r="7353" spans="4:7" ht="14.4" x14ac:dyDescent="0.3">
      <c r="D7353" s="193"/>
      <c r="E7353" s="234"/>
      <c r="F7353" s="234"/>
      <c r="G7353" s="193"/>
    </row>
    <row r="7354" spans="4:7" ht="14.4" x14ac:dyDescent="0.3">
      <c r="D7354" s="193"/>
      <c r="E7354" s="234"/>
      <c r="F7354" s="234"/>
      <c r="G7354" s="193"/>
    </row>
    <row r="7355" spans="4:7" ht="14.4" x14ac:dyDescent="0.3">
      <c r="D7355" s="193"/>
      <c r="E7355" s="234"/>
      <c r="F7355" s="234"/>
      <c r="G7355" s="193"/>
    </row>
    <row r="7356" spans="4:7" ht="14.4" x14ac:dyDescent="0.3">
      <c r="D7356" s="193"/>
      <c r="E7356" s="234"/>
      <c r="F7356" s="234"/>
      <c r="G7356" s="193"/>
    </row>
    <row r="7357" spans="4:7" ht="14.4" x14ac:dyDescent="0.3">
      <c r="D7357" s="193"/>
      <c r="E7357" s="234"/>
      <c r="F7357" s="234"/>
      <c r="G7357" s="193"/>
    </row>
    <row r="7358" spans="4:7" ht="14.4" x14ac:dyDescent="0.3">
      <c r="D7358" s="193"/>
      <c r="E7358" s="234"/>
      <c r="F7358" s="234"/>
      <c r="G7358" s="193"/>
    </row>
    <row r="7359" spans="4:7" ht="14.4" x14ac:dyDescent="0.3">
      <c r="D7359" s="193"/>
      <c r="E7359" s="234"/>
      <c r="F7359" s="234"/>
      <c r="G7359" s="193"/>
    </row>
    <row r="7360" spans="4:7" ht="14.4" x14ac:dyDescent="0.3">
      <c r="D7360" s="193"/>
      <c r="E7360" s="234"/>
      <c r="F7360" s="234"/>
      <c r="G7360" s="193"/>
    </row>
    <row r="7361" spans="4:7" ht="14.4" x14ac:dyDescent="0.3">
      <c r="D7361" s="193"/>
      <c r="E7361" s="234"/>
      <c r="F7361" s="234"/>
      <c r="G7361" s="193"/>
    </row>
    <row r="7362" spans="4:7" ht="14.4" x14ac:dyDescent="0.3">
      <c r="D7362" s="193"/>
      <c r="E7362" s="234"/>
      <c r="F7362" s="234"/>
      <c r="G7362" s="193"/>
    </row>
    <row r="7363" spans="4:7" ht="14.4" x14ac:dyDescent="0.3">
      <c r="D7363" s="193"/>
      <c r="E7363" s="234"/>
      <c r="F7363" s="234"/>
      <c r="G7363" s="193"/>
    </row>
    <row r="7364" spans="4:7" ht="14.4" x14ac:dyDescent="0.3">
      <c r="D7364" s="193"/>
      <c r="E7364" s="234"/>
      <c r="F7364" s="234"/>
      <c r="G7364" s="193"/>
    </row>
    <row r="7365" spans="4:7" ht="14.4" x14ac:dyDescent="0.3">
      <c r="D7365" s="193"/>
      <c r="E7365" s="234"/>
      <c r="F7365" s="234"/>
      <c r="G7365" s="193"/>
    </row>
    <row r="7366" spans="4:7" ht="14.4" x14ac:dyDescent="0.3">
      <c r="D7366" s="193"/>
      <c r="E7366" s="234"/>
      <c r="F7366" s="234"/>
      <c r="G7366" s="193"/>
    </row>
    <row r="7367" spans="4:7" ht="14.4" x14ac:dyDescent="0.3">
      <c r="D7367" s="193"/>
      <c r="E7367" s="234"/>
      <c r="F7367" s="234"/>
      <c r="G7367" s="193"/>
    </row>
    <row r="7368" spans="4:7" ht="14.4" x14ac:dyDescent="0.3">
      <c r="D7368" s="193"/>
      <c r="E7368" s="234"/>
      <c r="F7368" s="234"/>
      <c r="G7368" s="193"/>
    </row>
    <row r="7369" spans="4:7" ht="14.4" x14ac:dyDescent="0.3">
      <c r="D7369" s="193"/>
      <c r="E7369" s="234"/>
      <c r="F7369" s="234"/>
      <c r="G7369" s="193"/>
    </row>
    <row r="7370" spans="4:7" ht="14.4" x14ac:dyDescent="0.3">
      <c r="D7370" s="193"/>
      <c r="E7370" s="234"/>
      <c r="F7370" s="234"/>
      <c r="G7370" s="193"/>
    </row>
    <row r="7371" spans="4:7" ht="14.4" x14ac:dyDescent="0.3">
      <c r="D7371" s="193"/>
      <c r="E7371" s="234"/>
      <c r="F7371" s="234"/>
      <c r="G7371" s="193"/>
    </row>
    <row r="7372" spans="4:7" ht="14.4" x14ac:dyDescent="0.3">
      <c r="D7372" s="193"/>
      <c r="E7372" s="234"/>
      <c r="F7372" s="234"/>
      <c r="G7372" s="193"/>
    </row>
    <row r="7373" spans="4:7" ht="14.4" x14ac:dyDescent="0.3">
      <c r="D7373" s="193"/>
      <c r="E7373" s="234"/>
      <c r="F7373" s="234"/>
      <c r="G7373" s="193"/>
    </row>
    <row r="7374" spans="4:7" ht="14.4" x14ac:dyDescent="0.3">
      <c r="D7374" s="193"/>
      <c r="E7374" s="234"/>
      <c r="F7374" s="234"/>
      <c r="G7374" s="193"/>
    </row>
    <row r="7375" spans="4:7" ht="14.4" x14ac:dyDescent="0.3">
      <c r="D7375" s="193"/>
      <c r="E7375" s="234"/>
      <c r="F7375" s="234"/>
      <c r="G7375" s="193"/>
    </row>
    <row r="7376" spans="4:7" ht="14.4" x14ac:dyDescent="0.3">
      <c r="D7376" s="193"/>
      <c r="E7376" s="234"/>
      <c r="F7376" s="234"/>
      <c r="G7376" s="193"/>
    </row>
    <row r="7377" spans="4:7" ht="14.4" x14ac:dyDescent="0.3">
      <c r="D7377" s="193"/>
      <c r="E7377" s="234"/>
      <c r="F7377" s="234"/>
      <c r="G7377" s="193"/>
    </row>
    <row r="7378" spans="4:7" ht="14.4" x14ac:dyDescent="0.3">
      <c r="D7378" s="193"/>
      <c r="E7378" s="234"/>
      <c r="F7378" s="234"/>
      <c r="G7378" s="193"/>
    </row>
    <row r="7379" spans="4:7" ht="14.4" x14ac:dyDescent="0.3">
      <c r="D7379" s="193"/>
      <c r="E7379" s="234"/>
      <c r="F7379" s="234"/>
      <c r="G7379" s="193"/>
    </row>
    <row r="7380" spans="4:7" ht="14.4" x14ac:dyDescent="0.3">
      <c r="D7380" s="193"/>
      <c r="E7380" s="234"/>
      <c r="F7380" s="234"/>
      <c r="G7380" s="193"/>
    </row>
    <row r="7381" spans="4:7" ht="14.4" x14ac:dyDescent="0.3">
      <c r="D7381" s="193"/>
      <c r="E7381" s="234"/>
      <c r="F7381" s="234"/>
      <c r="G7381" s="193"/>
    </row>
    <row r="7382" spans="4:7" ht="14.4" x14ac:dyDescent="0.3">
      <c r="D7382" s="193"/>
      <c r="E7382" s="234"/>
      <c r="F7382" s="234"/>
      <c r="G7382" s="193"/>
    </row>
    <row r="7383" spans="4:7" ht="14.4" x14ac:dyDescent="0.3">
      <c r="D7383" s="193"/>
      <c r="E7383" s="234"/>
      <c r="F7383" s="234"/>
      <c r="G7383" s="193"/>
    </row>
    <row r="7384" spans="4:7" ht="14.4" x14ac:dyDescent="0.3">
      <c r="D7384" s="193"/>
      <c r="E7384" s="234"/>
      <c r="F7384" s="234"/>
      <c r="G7384" s="193"/>
    </row>
    <row r="7385" spans="4:7" ht="14.4" x14ac:dyDescent="0.3">
      <c r="D7385" s="193"/>
      <c r="E7385" s="234"/>
      <c r="F7385" s="234"/>
      <c r="G7385" s="193"/>
    </row>
    <row r="7386" spans="4:7" ht="14.4" x14ac:dyDescent="0.3">
      <c r="D7386" s="193"/>
      <c r="E7386" s="234"/>
      <c r="F7386" s="234"/>
      <c r="G7386" s="193"/>
    </row>
    <row r="7387" spans="4:7" ht="14.4" x14ac:dyDescent="0.3">
      <c r="D7387" s="193"/>
      <c r="E7387" s="234"/>
      <c r="F7387" s="234"/>
      <c r="G7387" s="193"/>
    </row>
    <row r="7388" spans="4:7" ht="14.4" x14ac:dyDescent="0.3">
      <c r="D7388" s="193"/>
      <c r="E7388" s="234"/>
      <c r="F7388" s="234"/>
      <c r="G7388" s="193"/>
    </row>
    <row r="7389" spans="4:7" ht="14.4" x14ac:dyDescent="0.3">
      <c r="D7389" s="193"/>
      <c r="E7389" s="234"/>
      <c r="F7389" s="234"/>
      <c r="G7389" s="193"/>
    </row>
    <row r="7390" spans="4:7" ht="14.4" x14ac:dyDescent="0.3">
      <c r="D7390" s="193"/>
      <c r="E7390" s="234"/>
      <c r="F7390" s="234"/>
      <c r="G7390" s="193"/>
    </row>
    <row r="7391" spans="4:7" ht="14.4" x14ac:dyDescent="0.3">
      <c r="D7391" s="193"/>
      <c r="E7391" s="234"/>
      <c r="F7391" s="234"/>
      <c r="G7391" s="193"/>
    </row>
    <row r="7392" spans="4:7" ht="14.4" x14ac:dyDescent="0.3">
      <c r="D7392" s="193"/>
      <c r="E7392" s="234"/>
      <c r="F7392" s="234"/>
      <c r="G7392" s="193"/>
    </row>
    <row r="7393" spans="4:7" ht="14.4" x14ac:dyDescent="0.3">
      <c r="D7393" s="193"/>
      <c r="E7393" s="234"/>
      <c r="F7393" s="234"/>
      <c r="G7393" s="193"/>
    </row>
    <row r="7394" spans="4:7" ht="14.4" x14ac:dyDescent="0.3">
      <c r="D7394" s="193"/>
      <c r="E7394" s="234"/>
      <c r="F7394" s="234"/>
      <c r="G7394" s="193"/>
    </row>
    <row r="7395" spans="4:7" ht="14.4" x14ac:dyDescent="0.3">
      <c r="D7395" s="193"/>
      <c r="E7395" s="234"/>
      <c r="F7395" s="234"/>
      <c r="G7395" s="193"/>
    </row>
    <row r="7396" spans="4:7" ht="14.4" x14ac:dyDescent="0.3">
      <c r="D7396" s="193"/>
      <c r="E7396" s="234"/>
      <c r="F7396" s="234"/>
      <c r="G7396" s="193"/>
    </row>
    <row r="7397" spans="4:7" ht="14.4" x14ac:dyDescent="0.3">
      <c r="D7397" s="193"/>
      <c r="E7397" s="234"/>
      <c r="F7397" s="234"/>
      <c r="G7397" s="193"/>
    </row>
    <row r="7398" spans="4:7" ht="14.4" x14ac:dyDescent="0.3">
      <c r="D7398" s="193"/>
      <c r="E7398" s="234"/>
      <c r="F7398" s="234"/>
      <c r="G7398" s="193"/>
    </row>
    <row r="7399" spans="4:7" ht="14.4" x14ac:dyDescent="0.3">
      <c r="D7399" s="193"/>
      <c r="E7399" s="234"/>
      <c r="F7399" s="234"/>
      <c r="G7399" s="193"/>
    </row>
    <row r="7400" spans="4:7" ht="14.4" x14ac:dyDescent="0.3">
      <c r="D7400" s="193"/>
      <c r="E7400" s="234"/>
      <c r="F7400" s="234"/>
      <c r="G7400" s="193"/>
    </row>
    <row r="7401" spans="4:7" ht="14.4" x14ac:dyDescent="0.3">
      <c r="D7401" s="193"/>
      <c r="E7401" s="234"/>
      <c r="F7401" s="234"/>
      <c r="G7401" s="193"/>
    </row>
    <row r="7402" spans="4:7" ht="14.4" x14ac:dyDescent="0.3">
      <c r="D7402" s="193"/>
      <c r="E7402" s="234"/>
      <c r="F7402" s="234"/>
      <c r="G7402" s="193"/>
    </row>
    <row r="7403" spans="4:7" ht="14.4" x14ac:dyDescent="0.3">
      <c r="D7403" s="193"/>
      <c r="E7403" s="234"/>
      <c r="F7403" s="234"/>
      <c r="G7403" s="193"/>
    </row>
    <row r="7404" spans="4:7" ht="14.4" x14ac:dyDescent="0.3">
      <c r="D7404" s="193"/>
      <c r="E7404" s="234"/>
      <c r="F7404" s="234"/>
      <c r="G7404" s="193"/>
    </row>
    <row r="7405" spans="4:7" ht="14.4" x14ac:dyDescent="0.3">
      <c r="D7405" s="193"/>
      <c r="E7405" s="234"/>
      <c r="F7405" s="234"/>
      <c r="G7405" s="193"/>
    </row>
    <row r="7406" spans="4:7" ht="14.4" x14ac:dyDescent="0.3">
      <c r="D7406" s="193"/>
      <c r="E7406" s="234"/>
      <c r="F7406" s="234"/>
      <c r="G7406" s="193"/>
    </row>
    <row r="7407" spans="4:7" ht="14.4" x14ac:dyDescent="0.3">
      <c r="D7407" s="193"/>
      <c r="E7407" s="234"/>
      <c r="F7407" s="234"/>
      <c r="G7407" s="193"/>
    </row>
    <row r="7408" spans="4:7" ht="14.4" x14ac:dyDescent="0.3">
      <c r="D7408" s="193"/>
      <c r="E7408" s="234"/>
      <c r="F7408" s="234"/>
      <c r="G7408" s="193"/>
    </row>
    <row r="7409" spans="4:7" ht="14.4" x14ac:dyDescent="0.3">
      <c r="D7409" s="193"/>
      <c r="E7409" s="234"/>
      <c r="F7409" s="234"/>
      <c r="G7409" s="193"/>
    </row>
    <row r="7410" spans="4:7" ht="14.4" x14ac:dyDescent="0.3">
      <c r="D7410" s="193"/>
      <c r="E7410" s="234"/>
      <c r="F7410" s="234"/>
      <c r="G7410" s="193"/>
    </row>
    <row r="7411" spans="4:7" ht="14.4" x14ac:dyDescent="0.3">
      <c r="D7411" s="193"/>
      <c r="E7411" s="234"/>
      <c r="F7411" s="234"/>
      <c r="G7411" s="193"/>
    </row>
    <row r="7412" spans="4:7" ht="14.4" x14ac:dyDescent="0.3">
      <c r="D7412" s="193"/>
      <c r="E7412" s="234"/>
      <c r="F7412" s="234"/>
      <c r="G7412" s="193"/>
    </row>
    <row r="7413" spans="4:7" ht="14.4" x14ac:dyDescent="0.3">
      <c r="D7413" s="193"/>
      <c r="E7413" s="234"/>
      <c r="F7413" s="234"/>
      <c r="G7413" s="193"/>
    </row>
    <row r="7414" spans="4:7" ht="14.4" x14ac:dyDescent="0.3">
      <c r="D7414" s="193"/>
      <c r="E7414" s="234"/>
      <c r="F7414" s="234"/>
      <c r="G7414" s="193"/>
    </row>
    <row r="7415" spans="4:7" ht="14.4" x14ac:dyDescent="0.3">
      <c r="D7415" s="193"/>
      <c r="E7415" s="234"/>
      <c r="F7415" s="234"/>
      <c r="G7415" s="193"/>
    </row>
    <row r="7416" spans="4:7" ht="14.4" x14ac:dyDescent="0.3">
      <c r="D7416" s="193"/>
      <c r="E7416" s="234"/>
      <c r="F7416" s="234"/>
      <c r="G7416" s="193"/>
    </row>
    <row r="7417" spans="4:7" ht="14.4" x14ac:dyDescent="0.3">
      <c r="D7417" s="193"/>
      <c r="E7417" s="234"/>
      <c r="F7417" s="234"/>
      <c r="G7417" s="193"/>
    </row>
    <row r="7418" spans="4:7" ht="14.4" x14ac:dyDescent="0.3">
      <c r="D7418" s="193"/>
      <c r="E7418" s="234"/>
      <c r="F7418" s="234"/>
      <c r="G7418" s="193"/>
    </row>
    <row r="7419" spans="4:7" ht="14.4" x14ac:dyDescent="0.3">
      <c r="D7419" s="193"/>
      <c r="E7419" s="234"/>
      <c r="F7419" s="234"/>
      <c r="G7419" s="193"/>
    </row>
    <row r="7420" spans="4:7" ht="14.4" x14ac:dyDescent="0.3">
      <c r="D7420" s="193"/>
      <c r="E7420" s="234"/>
      <c r="F7420" s="234"/>
      <c r="G7420" s="193"/>
    </row>
    <row r="7421" spans="4:7" ht="14.4" x14ac:dyDescent="0.3">
      <c r="D7421" s="193"/>
      <c r="E7421" s="234"/>
      <c r="F7421" s="234"/>
      <c r="G7421" s="193"/>
    </row>
    <row r="7422" spans="4:7" ht="14.4" x14ac:dyDescent="0.3">
      <c r="D7422" s="193"/>
      <c r="E7422" s="234"/>
      <c r="F7422" s="234"/>
      <c r="G7422" s="193"/>
    </row>
    <row r="7423" spans="4:7" ht="14.4" x14ac:dyDescent="0.3">
      <c r="D7423" s="193"/>
      <c r="E7423" s="234"/>
      <c r="F7423" s="234"/>
      <c r="G7423" s="193"/>
    </row>
    <row r="7424" spans="4:7" ht="14.4" x14ac:dyDescent="0.3">
      <c r="D7424" s="193"/>
      <c r="E7424" s="234"/>
      <c r="F7424" s="234"/>
      <c r="G7424" s="193"/>
    </row>
    <row r="7425" spans="4:7" ht="14.4" x14ac:dyDescent="0.3">
      <c r="D7425" s="193"/>
      <c r="E7425" s="234"/>
      <c r="F7425" s="234"/>
      <c r="G7425" s="193"/>
    </row>
    <row r="7426" spans="4:7" ht="14.4" x14ac:dyDescent="0.3">
      <c r="D7426" s="193"/>
      <c r="E7426" s="234"/>
      <c r="F7426" s="234"/>
      <c r="G7426" s="193"/>
    </row>
    <row r="7427" spans="4:7" ht="14.4" x14ac:dyDescent="0.3">
      <c r="D7427" s="193"/>
      <c r="E7427" s="234"/>
      <c r="F7427" s="234"/>
      <c r="G7427" s="193"/>
    </row>
    <row r="7428" spans="4:7" ht="14.4" x14ac:dyDescent="0.3">
      <c r="D7428" s="193"/>
      <c r="E7428" s="234"/>
      <c r="F7428" s="234"/>
      <c r="G7428" s="193"/>
    </row>
    <row r="7429" spans="4:7" ht="14.4" x14ac:dyDescent="0.3">
      <c r="D7429" s="193"/>
      <c r="E7429" s="234"/>
      <c r="F7429" s="234"/>
      <c r="G7429" s="193"/>
    </row>
    <row r="7430" spans="4:7" ht="14.4" x14ac:dyDescent="0.3">
      <c r="D7430" s="193"/>
      <c r="E7430" s="234"/>
      <c r="F7430" s="234"/>
      <c r="G7430" s="193"/>
    </row>
    <row r="7431" spans="4:7" ht="14.4" x14ac:dyDescent="0.3">
      <c r="D7431" s="193"/>
      <c r="E7431" s="234"/>
      <c r="F7431" s="234"/>
      <c r="G7431" s="193"/>
    </row>
    <row r="7432" spans="4:7" ht="14.4" x14ac:dyDescent="0.3">
      <c r="D7432" s="193"/>
      <c r="E7432" s="234"/>
      <c r="F7432" s="234"/>
      <c r="G7432" s="193"/>
    </row>
    <row r="7433" spans="4:7" ht="14.4" x14ac:dyDescent="0.3">
      <c r="D7433" s="193"/>
      <c r="E7433" s="234"/>
      <c r="F7433" s="234"/>
      <c r="G7433" s="193"/>
    </row>
    <row r="7434" spans="4:7" ht="14.4" x14ac:dyDescent="0.3">
      <c r="D7434" s="193"/>
      <c r="E7434" s="234"/>
      <c r="F7434" s="234"/>
      <c r="G7434" s="193"/>
    </row>
    <row r="7435" spans="4:7" ht="14.4" x14ac:dyDescent="0.3">
      <c r="D7435" s="193"/>
      <c r="E7435" s="234"/>
      <c r="F7435" s="234"/>
      <c r="G7435" s="193"/>
    </row>
    <row r="7436" spans="4:7" ht="14.4" x14ac:dyDescent="0.3">
      <c r="D7436" s="193"/>
      <c r="E7436" s="234"/>
      <c r="F7436" s="234"/>
      <c r="G7436" s="193"/>
    </row>
    <row r="7437" spans="4:7" ht="14.4" x14ac:dyDescent="0.3">
      <c r="D7437" s="193"/>
      <c r="E7437" s="234"/>
      <c r="F7437" s="234"/>
      <c r="G7437" s="193"/>
    </row>
    <row r="7438" spans="4:7" ht="14.4" x14ac:dyDescent="0.3">
      <c r="D7438" s="193"/>
      <c r="E7438" s="234"/>
      <c r="F7438" s="234"/>
      <c r="G7438" s="193"/>
    </row>
    <row r="7439" spans="4:7" ht="14.4" x14ac:dyDescent="0.3">
      <c r="D7439" s="193"/>
      <c r="E7439" s="234"/>
      <c r="F7439" s="234"/>
      <c r="G7439" s="193"/>
    </row>
    <row r="7440" spans="4:7" ht="14.4" x14ac:dyDescent="0.3">
      <c r="D7440" s="193"/>
      <c r="E7440" s="234"/>
      <c r="F7440" s="234"/>
      <c r="G7440" s="193"/>
    </row>
    <row r="7441" spans="4:7" ht="14.4" x14ac:dyDescent="0.3">
      <c r="D7441" s="193"/>
      <c r="E7441" s="234"/>
      <c r="F7441" s="234"/>
      <c r="G7441" s="193"/>
    </row>
    <row r="7442" spans="4:7" ht="14.4" x14ac:dyDescent="0.3">
      <c r="D7442" s="193"/>
      <c r="E7442" s="234"/>
      <c r="F7442" s="234"/>
      <c r="G7442" s="193"/>
    </row>
    <row r="7443" spans="4:7" ht="14.4" x14ac:dyDescent="0.3">
      <c r="D7443" s="193"/>
      <c r="E7443" s="234"/>
      <c r="F7443" s="234"/>
      <c r="G7443" s="193"/>
    </row>
    <row r="7444" spans="4:7" ht="14.4" x14ac:dyDescent="0.3">
      <c r="D7444" s="193"/>
      <c r="E7444" s="234"/>
      <c r="F7444" s="234"/>
      <c r="G7444" s="193"/>
    </row>
    <row r="7445" spans="4:7" ht="14.4" x14ac:dyDescent="0.3">
      <c r="D7445" s="193"/>
      <c r="E7445" s="234"/>
      <c r="F7445" s="234"/>
      <c r="G7445" s="193"/>
    </row>
    <row r="7446" spans="4:7" ht="14.4" x14ac:dyDescent="0.3">
      <c r="D7446" s="193"/>
      <c r="E7446" s="234"/>
      <c r="F7446" s="234"/>
      <c r="G7446" s="193"/>
    </row>
    <row r="7447" spans="4:7" ht="14.4" x14ac:dyDescent="0.3">
      <c r="D7447" s="193"/>
      <c r="E7447" s="234"/>
      <c r="F7447" s="234"/>
      <c r="G7447" s="193"/>
    </row>
    <row r="7448" spans="4:7" ht="14.4" x14ac:dyDescent="0.3">
      <c r="D7448" s="193"/>
      <c r="E7448" s="234"/>
      <c r="F7448" s="234"/>
      <c r="G7448" s="193"/>
    </row>
    <row r="7449" spans="4:7" ht="14.4" x14ac:dyDescent="0.3">
      <c r="D7449" s="193"/>
      <c r="E7449" s="234"/>
      <c r="F7449" s="234"/>
      <c r="G7449" s="193"/>
    </row>
    <row r="7450" spans="4:7" ht="14.4" x14ac:dyDescent="0.3">
      <c r="D7450" s="193"/>
      <c r="E7450" s="234"/>
      <c r="F7450" s="234"/>
      <c r="G7450" s="193"/>
    </row>
    <row r="7451" spans="4:7" ht="14.4" x14ac:dyDescent="0.3">
      <c r="D7451" s="193"/>
      <c r="E7451" s="234"/>
      <c r="F7451" s="234"/>
      <c r="G7451" s="193"/>
    </row>
    <row r="7452" spans="4:7" ht="14.4" x14ac:dyDescent="0.3">
      <c r="D7452" s="193"/>
      <c r="E7452" s="234"/>
      <c r="F7452" s="234"/>
      <c r="G7452" s="193"/>
    </row>
    <row r="7453" spans="4:7" ht="14.4" x14ac:dyDescent="0.3">
      <c r="D7453" s="193"/>
      <c r="E7453" s="234"/>
      <c r="F7453" s="234"/>
      <c r="G7453" s="193"/>
    </row>
    <row r="7454" spans="4:7" ht="14.4" x14ac:dyDescent="0.3">
      <c r="D7454" s="193"/>
      <c r="E7454" s="234"/>
      <c r="F7454" s="234"/>
      <c r="G7454" s="193"/>
    </row>
    <row r="7455" spans="4:7" ht="14.4" x14ac:dyDescent="0.3">
      <c r="D7455" s="193"/>
      <c r="E7455" s="234"/>
      <c r="F7455" s="234"/>
      <c r="G7455" s="193"/>
    </row>
    <row r="7456" spans="4:7" ht="14.4" x14ac:dyDescent="0.3">
      <c r="D7456" s="193"/>
      <c r="E7456" s="234"/>
      <c r="F7456" s="234"/>
      <c r="G7456" s="193"/>
    </row>
    <row r="7457" spans="4:7" ht="14.4" x14ac:dyDescent="0.3">
      <c r="D7457" s="193"/>
      <c r="E7457" s="234"/>
      <c r="F7457" s="234"/>
      <c r="G7457" s="193"/>
    </row>
    <row r="7458" spans="4:7" ht="14.4" x14ac:dyDescent="0.3">
      <c r="D7458" s="193"/>
      <c r="E7458" s="234"/>
      <c r="F7458" s="234"/>
      <c r="G7458" s="193"/>
    </row>
    <row r="7459" spans="4:7" ht="14.4" x14ac:dyDescent="0.3">
      <c r="D7459" s="193"/>
      <c r="E7459" s="234"/>
      <c r="F7459" s="234"/>
      <c r="G7459" s="193"/>
    </row>
    <row r="7460" spans="4:7" ht="14.4" x14ac:dyDescent="0.3">
      <c r="D7460" s="193"/>
      <c r="E7460" s="234"/>
      <c r="F7460" s="234"/>
      <c r="G7460" s="193"/>
    </row>
    <row r="7461" spans="4:7" ht="14.4" x14ac:dyDescent="0.3">
      <c r="D7461" s="193"/>
      <c r="E7461" s="234"/>
      <c r="F7461" s="234"/>
      <c r="G7461" s="193"/>
    </row>
    <row r="7462" spans="4:7" ht="14.4" x14ac:dyDescent="0.3">
      <c r="D7462" s="193"/>
      <c r="E7462" s="234"/>
      <c r="F7462" s="234"/>
      <c r="G7462" s="193"/>
    </row>
    <row r="7463" spans="4:7" ht="14.4" x14ac:dyDescent="0.3">
      <c r="D7463" s="193"/>
      <c r="E7463" s="234"/>
      <c r="F7463" s="234"/>
      <c r="G7463" s="193"/>
    </row>
    <row r="7464" spans="4:7" ht="14.4" x14ac:dyDescent="0.3">
      <c r="D7464" s="193"/>
      <c r="E7464" s="234"/>
      <c r="F7464" s="234"/>
      <c r="G7464" s="193"/>
    </row>
    <row r="7465" spans="4:7" ht="14.4" x14ac:dyDescent="0.3">
      <c r="D7465" s="193"/>
      <c r="E7465" s="234"/>
      <c r="F7465" s="234"/>
      <c r="G7465" s="193"/>
    </row>
    <row r="7466" spans="4:7" ht="14.4" x14ac:dyDescent="0.3">
      <c r="D7466" s="193"/>
      <c r="E7466" s="234"/>
      <c r="F7466" s="234"/>
      <c r="G7466" s="193"/>
    </row>
    <row r="7467" spans="4:7" ht="14.4" x14ac:dyDescent="0.3">
      <c r="D7467" s="193"/>
      <c r="E7467" s="234"/>
      <c r="F7467" s="234"/>
      <c r="G7467" s="193"/>
    </row>
    <row r="7468" spans="4:7" ht="14.4" x14ac:dyDescent="0.3">
      <c r="D7468" s="193"/>
      <c r="E7468" s="234"/>
      <c r="F7468" s="234"/>
      <c r="G7468" s="193"/>
    </row>
    <row r="7469" spans="4:7" ht="14.4" x14ac:dyDescent="0.3">
      <c r="D7469" s="193"/>
      <c r="E7469" s="234"/>
      <c r="F7469" s="234"/>
      <c r="G7469" s="193"/>
    </row>
    <row r="7470" spans="4:7" ht="14.4" x14ac:dyDescent="0.3">
      <c r="D7470" s="193"/>
      <c r="E7470" s="234"/>
      <c r="F7470" s="234"/>
      <c r="G7470" s="193"/>
    </row>
    <row r="7471" spans="4:7" ht="14.4" x14ac:dyDescent="0.3">
      <c r="D7471" s="193"/>
      <c r="E7471" s="234"/>
      <c r="F7471" s="234"/>
      <c r="G7471" s="193"/>
    </row>
    <row r="7472" spans="4:7" ht="14.4" x14ac:dyDescent="0.3">
      <c r="D7472" s="193"/>
      <c r="E7472" s="234"/>
      <c r="F7472" s="234"/>
      <c r="G7472" s="193"/>
    </row>
    <row r="7473" spans="4:7" ht="14.4" x14ac:dyDescent="0.3">
      <c r="D7473" s="193"/>
      <c r="E7473" s="234"/>
      <c r="F7473" s="234"/>
      <c r="G7473" s="193"/>
    </row>
    <row r="7474" spans="4:7" ht="14.4" x14ac:dyDescent="0.3">
      <c r="D7474" s="193"/>
      <c r="E7474" s="234"/>
      <c r="F7474" s="234"/>
      <c r="G7474" s="193"/>
    </row>
    <row r="7475" spans="4:7" ht="14.4" x14ac:dyDescent="0.3">
      <c r="D7475" s="193"/>
      <c r="E7475" s="234"/>
      <c r="F7475" s="234"/>
      <c r="G7475" s="193"/>
    </row>
    <row r="7476" spans="4:7" ht="14.4" x14ac:dyDescent="0.3">
      <c r="D7476" s="193"/>
      <c r="E7476" s="234"/>
      <c r="F7476" s="234"/>
      <c r="G7476" s="193"/>
    </row>
    <row r="7477" spans="4:7" ht="14.4" x14ac:dyDescent="0.3">
      <c r="D7477" s="193"/>
      <c r="E7477" s="234"/>
      <c r="F7477" s="234"/>
      <c r="G7477" s="193"/>
    </row>
    <row r="7478" spans="4:7" ht="14.4" x14ac:dyDescent="0.3">
      <c r="D7478" s="193"/>
      <c r="E7478" s="234"/>
      <c r="F7478" s="234"/>
      <c r="G7478" s="193"/>
    </row>
    <row r="7479" spans="4:7" ht="14.4" x14ac:dyDescent="0.3">
      <c r="D7479" s="193"/>
      <c r="E7479" s="234"/>
      <c r="F7479" s="234"/>
      <c r="G7479" s="193"/>
    </row>
    <row r="7480" spans="4:7" ht="14.4" x14ac:dyDescent="0.3">
      <c r="D7480" s="193"/>
      <c r="E7480" s="234"/>
      <c r="F7480" s="234"/>
      <c r="G7480" s="193"/>
    </row>
    <row r="7481" spans="4:7" ht="14.4" x14ac:dyDescent="0.3">
      <c r="D7481" s="193"/>
      <c r="E7481" s="234"/>
      <c r="F7481" s="234"/>
      <c r="G7481" s="193"/>
    </row>
    <row r="7482" spans="4:7" ht="14.4" x14ac:dyDescent="0.3">
      <c r="D7482" s="193"/>
      <c r="E7482" s="234"/>
      <c r="F7482" s="234"/>
      <c r="G7482" s="193"/>
    </row>
    <row r="7483" spans="4:7" ht="14.4" x14ac:dyDescent="0.3">
      <c r="D7483" s="193"/>
      <c r="E7483" s="234"/>
      <c r="F7483" s="234"/>
      <c r="G7483" s="193"/>
    </row>
    <row r="7484" spans="4:7" ht="14.4" x14ac:dyDescent="0.3">
      <c r="D7484" s="193"/>
      <c r="E7484" s="234"/>
      <c r="F7484" s="234"/>
      <c r="G7484" s="193"/>
    </row>
    <row r="7485" spans="4:7" ht="14.4" x14ac:dyDescent="0.3">
      <c r="D7485" s="193"/>
      <c r="E7485" s="234"/>
      <c r="F7485" s="234"/>
      <c r="G7485" s="193"/>
    </row>
    <row r="7486" spans="4:7" ht="14.4" x14ac:dyDescent="0.3">
      <c r="D7486" s="193"/>
      <c r="E7486" s="234"/>
      <c r="F7486" s="234"/>
      <c r="G7486" s="193"/>
    </row>
    <row r="7487" spans="4:7" ht="14.4" x14ac:dyDescent="0.3">
      <c r="D7487" s="193"/>
      <c r="E7487" s="234"/>
      <c r="F7487" s="234"/>
      <c r="G7487" s="193"/>
    </row>
    <row r="7488" spans="4:7" ht="14.4" x14ac:dyDescent="0.3">
      <c r="D7488" s="193"/>
      <c r="E7488" s="234"/>
      <c r="F7488" s="234"/>
      <c r="G7488" s="193"/>
    </row>
    <row r="7489" spans="4:7" ht="14.4" x14ac:dyDescent="0.3">
      <c r="D7489" s="193"/>
      <c r="E7489" s="234"/>
      <c r="F7489" s="234"/>
      <c r="G7489" s="193"/>
    </row>
    <row r="7490" spans="4:7" ht="14.4" x14ac:dyDescent="0.3">
      <c r="D7490" s="193"/>
      <c r="E7490" s="234"/>
      <c r="F7490" s="234"/>
      <c r="G7490" s="193"/>
    </row>
    <row r="7491" spans="4:7" ht="14.4" x14ac:dyDescent="0.3">
      <c r="D7491" s="193"/>
      <c r="E7491" s="234"/>
      <c r="F7491" s="234"/>
      <c r="G7491" s="193"/>
    </row>
    <row r="7492" spans="4:7" ht="14.4" x14ac:dyDescent="0.3">
      <c r="D7492" s="193"/>
      <c r="E7492" s="234"/>
      <c r="F7492" s="234"/>
      <c r="G7492" s="193"/>
    </row>
    <row r="7493" spans="4:7" ht="14.4" x14ac:dyDescent="0.3">
      <c r="D7493" s="193"/>
      <c r="E7493" s="234"/>
      <c r="F7493" s="234"/>
      <c r="G7493" s="193"/>
    </row>
    <row r="7494" spans="4:7" ht="14.4" x14ac:dyDescent="0.3">
      <c r="D7494" s="193"/>
      <c r="E7494" s="234"/>
      <c r="F7494" s="234"/>
      <c r="G7494" s="193"/>
    </row>
    <row r="7495" spans="4:7" ht="14.4" x14ac:dyDescent="0.3">
      <c r="D7495" s="193"/>
      <c r="E7495" s="234"/>
      <c r="F7495" s="234"/>
      <c r="G7495" s="193"/>
    </row>
    <row r="7496" spans="4:7" ht="14.4" x14ac:dyDescent="0.3">
      <c r="D7496" s="193"/>
      <c r="E7496" s="234"/>
      <c r="F7496" s="234"/>
      <c r="G7496" s="193"/>
    </row>
    <row r="7497" spans="4:7" ht="14.4" x14ac:dyDescent="0.3">
      <c r="D7497" s="193"/>
      <c r="E7497" s="234"/>
      <c r="F7497" s="234"/>
      <c r="G7497" s="193"/>
    </row>
    <row r="7498" spans="4:7" ht="14.4" x14ac:dyDescent="0.3">
      <c r="D7498" s="193"/>
      <c r="E7498" s="234"/>
      <c r="F7498" s="234"/>
      <c r="G7498" s="193"/>
    </row>
    <row r="7499" spans="4:7" ht="14.4" x14ac:dyDescent="0.3">
      <c r="D7499" s="193"/>
      <c r="E7499" s="234"/>
      <c r="F7499" s="234"/>
      <c r="G7499" s="193"/>
    </row>
    <row r="7500" spans="4:7" ht="14.4" x14ac:dyDescent="0.3">
      <c r="D7500" s="193"/>
      <c r="E7500" s="234"/>
      <c r="F7500" s="234"/>
      <c r="G7500" s="193"/>
    </row>
    <row r="7501" spans="4:7" ht="14.4" x14ac:dyDescent="0.3">
      <c r="D7501" s="193"/>
      <c r="E7501" s="234"/>
      <c r="F7501" s="234"/>
      <c r="G7501" s="193"/>
    </row>
    <row r="7502" spans="4:7" ht="14.4" x14ac:dyDescent="0.3">
      <c r="D7502" s="193"/>
      <c r="E7502" s="234"/>
      <c r="F7502" s="234"/>
      <c r="G7502" s="193"/>
    </row>
    <row r="7503" spans="4:7" ht="14.4" x14ac:dyDescent="0.3">
      <c r="D7503" s="193"/>
      <c r="E7503" s="234"/>
      <c r="F7503" s="234"/>
      <c r="G7503" s="193"/>
    </row>
    <row r="7504" spans="4:7" ht="14.4" x14ac:dyDescent="0.3">
      <c r="D7504" s="193"/>
      <c r="E7504" s="234"/>
      <c r="F7504" s="234"/>
      <c r="G7504" s="193"/>
    </row>
    <row r="7505" spans="4:7" ht="14.4" x14ac:dyDescent="0.3">
      <c r="D7505" s="193"/>
      <c r="E7505" s="234"/>
      <c r="F7505" s="234"/>
      <c r="G7505" s="193"/>
    </row>
    <row r="7506" spans="4:7" ht="14.4" x14ac:dyDescent="0.3">
      <c r="D7506" s="193"/>
      <c r="E7506" s="234"/>
      <c r="F7506" s="234"/>
      <c r="G7506" s="193"/>
    </row>
    <row r="7507" spans="4:7" ht="14.4" x14ac:dyDescent="0.3">
      <c r="D7507" s="193"/>
      <c r="E7507" s="234"/>
      <c r="F7507" s="234"/>
      <c r="G7507" s="193"/>
    </row>
    <row r="7508" spans="4:7" ht="14.4" x14ac:dyDescent="0.3">
      <c r="D7508" s="193"/>
      <c r="E7508" s="234"/>
      <c r="F7508" s="234"/>
      <c r="G7508" s="193"/>
    </row>
    <row r="7509" spans="4:7" ht="14.4" x14ac:dyDescent="0.3">
      <c r="D7509" s="193"/>
      <c r="E7509" s="234"/>
      <c r="F7509" s="234"/>
      <c r="G7509" s="193"/>
    </row>
    <row r="7510" spans="4:7" ht="14.4" x14ac:dyDescent="0.3">
      <c r="D7510" s="193"/>
      <c r="E7510" s="234"/>
      <c r="F7510" s="234"/>
      <c r="G7510" s="193"/>
    </row>
    <row r="7511" spans="4:7" ht="14.4" x14ac:dyDescent="0.3">
      <c r="D7511" s="193"/>
      <c r="E7511" s="234"/>
      <c r="F7511" s="234"/>
      <c r="G7511" s="193"/>
    </row>
    <row r="7512" spans="4:7" ht="14.4" x14ac:dyDescent="0.3">
      <c r="D7512" s="193"/>
      <c r="E7512" s="234"/>
      <c r="F7512" s="234"/>
      <c r="G7512" s="193"/>
    </row>
    <row r="7513" spans="4:7" ht="14.4" x14ac:dyDescent="0.3">
      <c r="D7513" s="193"/>
      <c r="E7513" s="234"/>
      <c r="F7513" s="234"/>
      <c r="G7513" s="193"/>
    </row>
    <row r="7514" spans="4:7" ht="14.4" x14ac:dyDescent="0.3">
      <c r="D7514" s="193"/>
      <c r="E7514" s="234"/>
      <c r="F7514" s="234"/>
      <c r="G7514" s="193"/>
    </row>
    <row r="7515" spans="4:7" ht="14.4" x14ac:dyDescent="0.3">
      <c r="D7515" s="193"/>
      <c r="E7515" s="234"/>
      <c r="F7515" s="234"/>
      <c r="G7515" s="193"/>
    </row>
    <row r="7516" spans="4:7" ht="14.4" x14ac:dyDescent="0.3">
      <c r="D7516" s="193"/>
      <c r="E7516" s="234"/>
      <c r="F7516" s="234"/>
      <c r="G7516" s="193"/>
    </row>
    <row r="7517" spans="4:7" ht="14.4" x14ac:dyDescent="0.3">
      <c r="D7517" s="193"/>
      <c r="E7517" s="234"/>
      <c r="F7517" s="234"/>
      <c r="G7517" s="193"/>
    </row>
    <row r="7518" spans="4:7" ht="14.4" x14ac:dyDescent="0.3">
      <c r="D7518" s="193"/>
      <c r="E7518" s="234"/>
      <c r="F7518" s="234"/>
      <c r="G7518" s="193"/>
    </row>
    <row r="7519" spans="4:7" ht="14.4" x14ac:dyDescent="0.3">
      <c r="D7519" s="193"/>
      <c r="E7519" s="234"/>
      <c r="F7519" s="234"/>
      <c r="G7519" s="193"/>
    </row>
    <row r="7520" spans="4:7" ht="14.4" x14ac:dyDescent="0.3">
      <c r="D7520" s="193"/>
      <c r="E7520" s="234"/>
      <c r="F7520" s="234"/>
      <c r="G7520" s="193"/>
    </row>
    <row r="7521" spans="4:7" ht="14.4" x14ac:dyDescent="0.3">
      <c r="D7521" s="193"/>
      <c r="E7521" s="234"/>
      <c r="F7521" s="234"/>
      <c r="G7521" s="193"/>
    </row>
    <row r="7522" spans="4:7" ht="14.4" x14ac:dyDescent="0.3">
      <c r="D7522" s="193"/>
      <c r="E7522" s="234"/>
      <c r="F7522" s="234"/>
      <c r="G7522" s="193"/>
    </row>
    <row r="7523" spans="4:7" ht="14.4" x14ac:dyDescent="0.3">
      <c r="D7523" s="193"/>
      <c r="E7523" s="234"/>
      <c r="F7523" s="234"/>
      <c r="G7523" s="193"/>
    </row>
    <row r="7524" spans="4:7" ht="14.4" x14ac:dyDescent="0.3">
      <c r="D7524" s="193"/>
      <c r="E7524" s="234"/>
      <c r="F7524" s="234"/>
      <c r="G7524" s="193"/>
    </row>
    <row r="7525" spans="4:7" ht="14.4" x14ac:dyDescent="0.3">
      <c r="D7525" s="193"/>
      <c r="E7525" s="234"/>
      <c r="F7525" s="234"/>
      <c r="G7525" s="193"/>
    </row>
    <row r="7526" spans="4:7" ht="14.4" x14ac:dyDescent="0.3">
      <c r="D7526" s="193"/>
      <c r="E7526" s="234"/>
      <c r="F7526" s="234"/>
      <c r="G7526" s="193"/>
    </row>
    <row r="7527" spans="4:7" ht="14.4" x14ac:dyDescent="0.3">
      <c r="D7527" s="193"/>
      <c r="E7527" s="234"/>
      <c r="F7527" s="234"/>
      <c r="G7527" s="193"/>
    </row>
    <row r="7528" spans="4:7" ht="14.4" x14ac:dyDescent="0.3">
      <c r="D7528" s="193"/>
      <c r="E7528" s="234"/>
      <c r="F7528" s="234"/>
      <c r="G7528" s="193"/>
    </row>
    <row r="7529" spans="4:7" ht="14.4" x14ac:dyDescent="0.3">
      <c r="D7529" s="193"/>
      <c r="E7529" s="234"/>
      <c r="F7529" s="234"/>
      <c r="G7529" s="193"/>
    </row>
    <row r="7530" spans="4:7" ht="14.4" x14ac:dyDescent="0.3">
      <c r="D7530" s="193"/>
      <c r="E7530" s="234"/>
      <c r="F7530" s="234"/>
      <c r="G7530" s="193"/>
    </row>
    <row r="7531" spans="4:7" ht="14.4" x14ac:dyDescent="0.3">
      <c r="D7531" s="193"/>
      <c r="E7531" s="234"/>
      <c r="F7531" s="234"/>
      <c r="G7531" s="193"/>
    </row>
    <row r="7532" spans="4:7" ht="14.4" x14ac:dyDescent="0.3">
      <c r="D7532" s="193"/>
      <c r="E7532" s="234"/>
      <c r="F7532" s="234"/>
      <c r="G7532" s="193"/>
    </row>
    <row r="7533" spans="4:7" ht="14.4" x14ac:dyDescent="0.3">
      <c r="D7533" s="193"/>
      <c r="E7533" s="234"/>
      <c r="F7533" s="234"/>
      <c r="G7533" s="193"/>
    </row>
    <row r="7534" spans="4:7" ht="14.4" x14ac:dyDescent="0.3">
      <c r="D7534" s="193"/>
      <c r="E7534" s="234"/>
      <c r="F7534" s="234"/>
      <c r="G7534" s="193"/>
    </row>
    <row r="7535" spans="4:7" ht="14.4" x14ac:dyDescent="0.3">
      <c r="D7535" s="193"/>
      <c r="E7535" s="234"/>
      <c r="F7535" s="234"/>
      <c r="G7535" s="193"/>
    </row>
    <row r="7536" spans="4:7" ht="14.4" x14ac:dyDescent="0.3">
      <c r="D7536" s="193"/>
      <c r="E7536" s="234"/>
      <c r="F7536" s="234"/>
      <c r="G7536" s="193"/>
    </row>
    <row r="7537" spans="4:7" ht="14.4" x14ac:dyDescent="0.3">
      <c r="D7537" s="193"/>
      <c r="E7537" s="234"/>
      <c r="F7537" s="234"/>
      <c r="G7537" s="193"/>
    </row>
    <row r="7538" spans="4:7" ht="14.4" x14ac:dyDescent="0.3">
      <c r="D7538" s="193"/>
      <c r="E7538" s="234"/>
      <c r="F7538" s="234"/>
      <c r="G7538" s="193"/>
    </row>
    <row r="7539" spans="4:7" ht="14.4" x14ac:dyDescent="0.3">
      <c r="D7539" s="193"/>
      <c r="E7539" s="234"/>
      <c r="F7539" s="234"/>
      <c r="G7539" s="193"/>
    </row>
    <row r="7540" spans="4:7" ht="14.4" x14ac:dyDescent="0.3">
      <c r="D7540" s="193"/>
      <c r="E7540" s="234"/>
      <c r="F7540" s="234"/>
      <c r="G7540" s="193"/>
    </row>
    <row r="7541" spans="4:7" ht="14.4" x14ac:dyDescent="0.3">
      <c r="D7541" s="193"/>
      <c r="E7541" s="234"/>
      <c r="F7541" s="234"/>
      <c r="G7541" s="193"/>
    </row>
    <row r="7542" spans="4:7" ht="14.4" x14ac:dyDescent="0.3">
      <c r="D7542" s="193"/>
      <c r="E7542" s="234"/>
      <c r="F7542" s="234"/>
      <c r="G7542" s="193"/>
    </row>
    <row r="7543" spans="4:7" ht="14.4" x14ac:dyDescent="0.3">
      <c r="D7543" s="193"/>
      <c r="E7543" s="234"/>
      <c r="F7543" s="234"/>
      <c r="G7543" s="193"/>
    </row>
    <row r="7544" spans="4:7" ht="14.4" x14ac:dyDescent="0.3">
      <c r="D7544" s="193"/>
      <c r="E7544" s="234"/>
      <c r="F7544" s="234"/>
      <c r="G7544" s="193"/>
    </row>
    <row r="7545" spans="4:7" ht="14.4" x14ac:dyDescent="0.3">
      <c r="D7545" s="193"/>
      <c r="E7545" s="234"/>
      <c r="F7545" s="234"/>
      <c r="G7545" s="193"/>
    </row>
    <row r="7546" spans="4:7" ht="14.4" x14ac:dyDescent="0.3">
      <c r="D7546" s="193"/>
      <c r="E7546" s="234"/>
      <c r="F7546" s="234"/>
      <c r="G7546" s="193"/>
    </row>
    <row r="7547" spans="4:7" ht="14.4" x14ac:dyDescent="0.3">
      <c r="D7547" s="193"/>
      <c r="E7547" s="234"/>
      <c r="F7547" s="234"/>
      <c r="G7547" s="193"/>
    </row>
    <row r="7548" spans="4:7" ht="14.4" x14ac:dyDescent="0.3">
      <c r="D7548" s="193"/>
      <c r="E7548" s="234"/>
      <c r="F7548" s="234"/>
      <c r="G7548" s="193"/>
    </row>
    <row r="7549" spans="4:7" ht="14.4" x14ac:dyDescent="0.3">
      <c r="D7549" s="193"/>
      <c r="E7549" s="234"/>
      <c r="F7549" s="234"/>
      <c r="G7549" s="193"/>
    </row>
    <row r="7550" spans="4:7" ht="14.4" x14ac:dyDescent="0.3">
      <c r="D7550" s="193"/>
      <c r="E7550" s="234"/>
      <c r="F7550" s="234"/>
      <c r="G7550" s="193"/>
    </row>
    <row r="7551" spans="4:7" ht="14.4" x14ac:dyDescent="0.3">
      <c r="D7551" s="193"/>
      <c r="E7551" s="234"/>
      <c r="F7551" s="234"/>
      <c r="G7551" s="193"/>
    </row>
    <row r="7552" spans="4:7" ht="14.4" x14ac:dyDescent="0.3">
      <c r="D7552" s="193"/>
      <c r="E7552" s="234"/>
      <c r="F7552" s="234"/>
      <c r="G7552" s="193"/>
    </row>
    <row r="7553" spans="4:7" ht="14.4" x14ac:dyDescent="0.3">
      <c r="D7553" s="193"/>
      <c r="E7553" s="234"/>
      <c r="F7553" s="234"/>
      <c r="G7553" s="193"/>
    </row>
    <row r="7554" spans="4:7" ht="14.4" x14ac:dyDescent="0.3">
      <c r="D7554" s="193"/>
      <c r="E7554" s="234"/>
      <c r="F7554" s="234"/>
      <c r="G7554" s="193"/>
    </row>
    <row r="7555" spans="4:7" ht="14.4" x14ac:dyDescent="0.3">
      <c r="D7555" s="193"/>
      <c r="E7555" s="234"/>
      <c r="F7555" s="234"/>
      <c r="G7555" s="193"/>
    </row>
    <row r="7556" spans="4:7" ht="14.4" x14ac:dyDescent="0.3">
      <c r="D7556" s="193"/>
      <c r="E7556" s="234"/>
      <c r="F7556" s="234"/>
      <c r="G7556" s="193"/>
    </row>
    <row r="7557" spans="4:7" ht="14.4" x14ac:dyDescent="0.3">
      <c r="D7557" s="193"/>
      <c r="E7557" s="234"/>
      <c r="F7557" s="234"/>
      <c r="G7557" s="193"/>
    </row>
    <row r="7558" spans="4:7" ht="14.4" x14ac:dyDescent="0.3">
      <c r="D7558" s="193"/>
      <c r="E7558" s="234"/>
      <c r="F7558" s="234"/>
      <c r="G7558" s="193"/>
    </row>
    <row r="7559" spans="4:7" ht="14.4" x14ac:dyDescent="0.3">
      <c r="D7559" s="193"/>
      <c r="E7559" s="234"/>
      <c r="F7559" s="234"/>
      <c r="G7559" s="193"/>
    </row>
    <row r="7560" spans="4:7" ht="14.4" x14ac:dyDescent="0.3">
      <c r="D7560" s="193"/>
      <c r="E7560" s="234"/>
      <c r="F7560" s="234"/>
      <c r="G7560" s="193"/>
    </row>
    <row r="7561" spans="4:7" ht="14.4" x14ac:dyDescent="0.3">
      <c r="D7561" s="193"/>
      <c r="E7561" s="234"/>
      <c r="F7561" s="234"/>
      <c r="G7561" s="193"/>
    </row>
    <row r="7562" spans="4:7" ht="14.4" x14ac:dyDescent="0.3">
      <c r="D7562" s="193"/>
      <c r="E7562" s="234"/>
      <c r="F7562" s="234"/>
      <c r="G7562" s="193"/>
    </row>
    <row r="7563" spans="4:7" ht="14.4" x14ac:dyDescent="0.3">
      <c r="D7563" s="193"/>
      <c r="E7563" s="234"/>
      <c r="F7563" s="234"/>
      <c r="G7563" s="193"/>
    </row>
    <row r="7564" spans="4:7" ht="14.4" x14ac:dyDescent="0.3">
      <c r="D7564" s="193"/>
      <c r="E7564" s="234"/>
      <c r="F7564" s="234"/>
      <c r="G7564" s="193"/>
    </row>
    <row r="7565" spans="4:7" ht="14.4" x14ac:dyDescent="0.3">
      <c r="D7565" s="193"/>
      <c r="E7565" s="234"/>
      <c r="F7565" s="234"/>
      <c r="G7565" s="193"/>
    </row>
    <row r="7566" spans="4:7" ht="14.4" x14ac:dyDescent="0.3">
      <c r="D7566" s="193"/>
      <c r="E7566" s="234"/>
      <c r="F7566" s="234"/>
      <c r="G7566" s="193"/>
    </row>
    <row r="7567" spans="4:7" ht="14.4" x14ac:dyDescent="0.3">
      <c r="D7567" s="193"/>
      <c r="E7567" s="234"/>
      <c r="F7567" s="234"/>
      <c r="G7567" s="193"/>
    </row>
    <row r="7568" spans="4:7" ht="14.4" x14ac:dyDescent="0.3">
      <c r="D7568" s="193"/>
      <c r="E7568" s="234"/>
      <c r="F7568" s="234"/>
      <c r="G7568" s="193"/>
    </row>
    <row r="7569" spans="4:7" ht="14.4" x14ac:dyDescent="0.3">
      <c r="D7569" s="193"/>
      <c r="E7569" s="234"/>
      <c r="F7569" s="234"/>
      <c r="G7569" s="193"/>
    </row>
    <row r="7570" spans="4:7" ht="14.4" x14ac:dyDescent="0.3">
      <c r="D7570" s="193"/>
      <c r="E7570" s="234"/>
      <c r="F7570" s="234"/>
      <c r="G7570" s="193"/>
    </row>
    <row r="7571" spans="4:7" ht="14.4" x14ac:dyDescent="0.3">
      <c r="D7571" s="193"/>
      <c r="E7571" s="234"/>
      <c r="F7571" s="234"/>
      <c r="G7571" s="193"/>
    </row>
    <row r="7572" spans="4:7" ht="14.4" x14ac:dyDescent="0.3">
      <c r="D7572" s="193"/>
      <c r="E7572" s="234"/>
      <c r="F7572" s="234"/>
      <c r="G7572" s="193"/>
    </row>
    <row r="7573" spans="4:7" ht="14.4" x14ac:dyDescent="0.3">
      <c r="D7573" s="193"/>
      <c r="E7573" s="234"/>
      <c r="F7573" s="234"/>
      <c r="G7573" s="193"/>
    </row>
    <row r="7574" spans="4:7" ht="14.4" x14ac:dyDescent="0.3">
      <c r="D7574" s="193"/>
      <c r="E7574" s="234"/>
      <c r="F7574" s="234"/>
      <c r="G7574" s="193"/>
    </row>
    <row r="7575" spans="4:7" ht="14.4" x14ac:dyDescent="0.3">
      <c r="D7575" s="193"/>
      <c r="E7575" s="234"/>
      <c r="F7575" s="234"/>
      <c r="G7575" s="193"/>
    </row>
    <row r="7576" spans="4:7" ht="14.4" x14ac:dyDescent="0.3">
      <c r="D7576" s="193"/>
      <c r="E7576" s="234"/>
      <c r="F7576" s="234"/>
      <c r="G7576" s="193"/>
    </row>
    <row r="7577" spans="4:7" ht="14.4" x14ac:dyDescent="0.3">
      <c r="D7577" s="193"/>
      <c r="E7577" s="234"/>
      <c r="F7577" s="234"/>
      <c r="G7577" s="193"/>
    </row>
    <row r="7578" spans="4:7" ht="14.4" x14ac:dyDescent="0.3">
      <c r="D7578" s="193"/>
      <c r="E7578" s="234"/>
      <c r="F7578" s="234"/>
      <c r="G7578" s="193"/>
    </row>
    <row r="7579" spans="4:7" ht="14.4" x14ac:dyDescent="0.3">
      <c r="D7579" s="193"/>
      <c r="E7579" s="234"/>
      <c r="F7579" s="234"/>
      <c r="G7579" s="193"/>
    </row>
    <row r="7580" spans="4:7" ht="14.4" x14ac:dyDescent="0.3">
      <c r="D7580" s="193"/>
      <c r="E7580" s="234"/>
      <c r="F7580" s="234"/>
      <c r="G7580" s="193"/>
    </row>
    <row r="7581" spans="4:7" ht="14.4" x14ac:dyDescent="0.3">
      <c r="D7581" s="193"/>
      <c r="E7581" s="234"/>
      <c r="F7581" s="234"/>
      <c r="G7581" s="193"/>
    </row>
    <row r="7582" spans="4:7" ht="14.4" x14ac:dyDescent="0.3">
      <c r="D7582" s="193"/>
      <c r="E7582" s="234"/>
      <c r="F7582" s="234"/>
      <c r="G7582" s="193"/>
    </row>
    <row r="7583" spans="4:7" ht="14.4" x14ac:dyDescent="0.3">
      <c r="D7583" s="193"/>
      <c r="E7583" s="234"/>
      <c r="F7583" s="234"/>
      <c r="G7583" s="193"/>
    </row>
    <row r="7584" spans="4:7" ht="14.4" x14ac:dyDescent="0.3">
      <c r="D7584" s="193"/>
      <c r="E7584" s="234"/>
      <c r="F7584" s="234"/>
      <c r="G7584" s="193"/>
    </row>
    <row r="7585" spans="4:7" ht="14.4" x14ac:dyDescent="0.3">
      <c r="D7585" s="193"/>
      <c r="E7585" s="234"/>
      <c r="F7585" s="234"/>
      <c r="G7585" s="193"/>
    </row>
    <row r="7586" spans="4:7" ht="14.4" x14ac:dyDescent="0.3">
      <c r="D7586" s="193"/>
      <c r="E7586" s="234"/>
      <c r="F7586" s="234"/>
      <c r="G7586" s="193"/>
    </row>
    <row r="7587" spans="4:7" ht="14.4" x14ac:dyDescent="0.3">
      <c r="D7587" s="193"/>
      <c r="E7587" s="234"/>
      <c r="F7587" s="234"/>
      <c r="G7587" s="193"/>
    </row>
    <row r="7588" spans="4:7" ht="14.4" x14ac:dyDescent="0.3">
      <c r="D7588" s="193"/>
      <c r="E7588" s="234"/>
      <c r="F7588" s="234"/>
      <c r="G7588" s="193"/>
    </row>
    <row r="7589" spans="4:7" ht="14.4" x14ac:dyDescent="0.3">
      <c r="D7589" s="193"/>
      <c r="E7589" s="234"/>
      <c r="F7589" s="234"/>
      <c r="G7589" s="193"/>
    </row>
    <row r="7590" spans="4:7" ht="14.4" x14ac:dyDescent="0.3">
      <c r="D7590" s="193"/>
      <c r="E7590" s="234"/>
      <c r="F7590" s="234"/>
      <c r="G7590" s="193"/>
    </row>
    <row r="7591" spans="4:7" ht="14.4" x14ac:dyDescent="0.3">
      <c r="D7591" s="193"/>
      <c r="E7591" s="234"/>
      <c r="F7591" s="234"/>
      <c r="G7591" s="193"/>
    </row>
    <row r="7592" spans="4:7" ht="14.4" x14ac:dyDescent="0.3">
      <c r="D7592" s="193"/>
      <c r="E7592" s="234"/>
      <c r="F7592" s="234"/>
      <c r="G7592" s="193"/>
    </row>
    <row r="7593" spans="4:7" ht="14.4" x14ac:dyDescent="0.3">
      <c r="D7593" s="193"/>
      <c r="E7593" s="234"/>
      <c r="F7593" s="234"/>
      <c r="G7593" s="193"/>
    </row>
    <row r="7594" spans="4:7" ht="14.4" x14ac:dyDescent="0.3">
      <c r="D7594" s="193"/>
      <c r="E7594" s="234"/>
      <c r="F7594" s="234"/>
      <c r="G7594" s="193"/>
    </row>
    <row r="7595" spans="4:7" ht="14.4" x14ac:dyDescent="0.3">
      <c r="D7595" s="193"/>
      <c r="E7595" s="234"/>
      <c r="F7595" s="234"/>
      <c r="G7595" s="193"/>
    </row>
    <row r="7596" spans="4:7" ht="14.4" x14ac:dyDescent="0.3">
      <c r="D7596" s="193"/>
      <c r="E7596" s="234"/>
      <c r="F7596" s="234"/>
      <c r="G7596" s="193"/>
    </row>
    <row r="7597" spans="4:7" ht="14.4" x14ac:dyDescent="0.3">
      <c r="D7597" s="193"/>
      <c r="E7597" s="234"/>
      <c r="F7597" s="234"/>
      <c r="G7597" s="193"/>
    </row>
    <row r="7598" spans="4:7" ht="14.4" x14ac:dyDescent="0.3">
      <c r="D7598" s="193"/>
      <c r="E7598" s="234"/>
      <c r="F7598" s="234"/>
      <c r="G7598" s="193"/>
    </row>
    <row r="7599" spans="4:7" ht="14.4" x14ac:dyDescent="0.3">
      <c r="D7599" s="193"/>
      <c r="E7599" s="234"/>
      <c r="F7599" s="234"/>
      <c r="G7599" s="193"/>
    </row>
    <row r="7600" spans="4:7" ht="14.4" x14ac:dyDescent="0.3">
      <c r="D7600" s="193"/>
      <c r="E7600" s="234"/>
      <c r="F7600" s="234"/>
      <c r="G7600" s="193"/>
    </row>
    <row r="7601" spans="4:7" ht="14.4" x14ac:dyDescent="0.3">
      <c r="D7601" s="193"/>
      <c r="E7601" s="234"/>
      <c r="F7601" s="234"/>
      <c r="G7601" s="193"/>
    </row>
    <row r="7602" spans="4:7" ht="14.4" x14ac:dyDescent="0.3">
      <c r="D7602" s="193"/>
      <c r="E7602" s="234"/>
      <c r="F7602" s="234"/>
      <c r="G7602" s="193"/>
    </row>
    <row r="7603" spans="4:7" ht="14.4" x14ac:dyDescent="0.3">
      <c r="D7603" s="193"/>
      <c r="E7603" s="234"/>
      <c r="F7603" s="234"/>
      <c r="G7603" s="193"/>
    </row>
    <row r="7604" spans="4:7" ht="14.4" x14ac:dyDescent="0.3">
      <c r="D7604" s="193"/>
      <c r="E7604" s="234"/>
      <c r="F7604" s="234"/>
      <c r="G7604" s="193"/>
    </row>
    <row r="7605" spans="4:7" ht="14.4" x14ac:dyDescent="0.3">
      <c r="D7605" s="193"/>
      <c r="E7605" s="234"/>
      <c r="F7605" s="234"/>
      <c r="G7605" s="193"/>
    </row>
    <row r="7606" spans="4:7" ht="14.4" x14ac:dyDescent="0.3">
      <c r="D7606" s="193"/>
      <c r="E7606" s="234"/>
      <c r="F7606" s="234"/>
      <c r="G7606" s="193"/>
    </row>
    <row r="7607" spans="4:7" ht="14.4" x14ac:dyDescent="0.3">
      <c r="D7607" s="193"/>
      <c r="E7607" s="234"/>
      <c r="F7607" s="234"/>
      <c r="G7607" s="193"/>
    </row>
    <row r="7608" spans="4:7" ht="14.4" x14ac:dyDescent="0.3">
      <c r="D7608" s="193"/>
      <c r="E7608" s="234"/>
      <c r="F7608" s="234"/>
      <c r="G7608" s="193"/>
    </row>
    <row r="7609" spans="4:7" ht="14.4" x14ac:dyDescent="0.3">
      <c r="D7609" s="193"/>
      <c r="E7609" s="234"/>
      <c r="F7609" s="234"/>
      <c r="G7609" s="193"/>
    </row>
    <row r="7610" spans="4:7" ht="14.4" x14ac:dyDescent="0.3">
      <c r="D7610" s="193"/>
      <c r="E7610" s="234"/>
      <c r="F7610" s="234"/>
      <c r="G7610" s="193"/>
    </row>
    <row r="7611" spans="4:7" ht="14.4" x14ac:dyDescent="0.3">
      <c r="D7611" s="193"/>
      <c r="E7611" s="234"/>
      <c r="F7611" s="234"/>
      <c r="G7611" s="193"/>
    </row>
    <row r="7612" spans="4:7" ht="14.4" x14ac:dyDescent="0.3">
      <c r="D7612" s="193"/>
      <c r="E7612" s="234"/>
      <c r="F7612" s="234"/>
      <c r="G7612" s="193"/>
    </row>
    <row r="7613" spans="4:7" ht="14.4" x14ac:dyDescent="0.3">
      <c r="D7613" s="193"/>
      <c r="E7613" s="234"/>
      <c r="F7613" s="234"/>
      <c r="G7613" s="193"/>
    </row>
    <row r="7614" spans="4:7" ht="14.4" x14ac:dyDescent="0.3">
      <c r="D7614" s="193"/>
      <c r="E7614" s="234"/>
      <c r="F7614" s="234"/>
      <c r="G7614" s="193"/>
    </row>
    <row r="7615" spans="4:7" ht="14.4" x14ac:dyDescent="0.3">
      <c r="D7615" s="193"/>
      <c r="E7615" s="234"/>
      <c r="F7615" s="234"/>
      <c r="G7615" s="193"/>
    </row>
    <row r="7616" spans="4:7" ht="14.4" x14ac:dyDescent="0.3">
      <c r="D7616" s="193"/>
      <c r="E7616" s="234"/>
      <c r="F7616" s="234"/>
      <c r="G7616" s="193"/>
    </row>
    <row r="7617" spans="4:7" ht="14.4" x14ac:dyDescent="0.3">
      <c r="D7617" s="193"/>
      <c r="E7617" s="234"/>
      <c r="F7617" s="234"/>
      <c r="G7617" s="193"/>
    </row>
    <row r="7618" spans="4:7" ht="14.4" x14ac:dyDescent="0.3">
      <c r="D7618" s="193"/>
      <c r="E7618" s="234"/>
      <c r="F7618" s="234"/>
      <c r="G7618" s="193"/>
    </row>
    <row r="7619" spans="4:7" ht="14.4" x14ac:dyDescent="0.3">
      <c r="D7619" s="193"/>
      <c r="E7619" s="234"/>
      <c r="F7619" s="234"/>
      <c r="G7619" s="193"/>
    </row>
    <row r="7620" spans="4:7" ht="14.4" x14ac:dyDescent="0.3">
      <c r="D7620" s="193"/>
      <c r="E7620" s="234"/>
      <c r="F7620" s="234"/>
      <c r="G7620" s="193"/>
    </row>
    <row r="7621" spans="4:7" ht="14.4" x14ac:dyDescent="0.3">
      <c r="D7621" s="193"/>
      <c r="E7621" s="234"/>
      <c r="F7621" s="234"/>
      <c r="G7621" s="193"/>
    </row>
    <row r="7622" spans="4:7" ht="14.4" x14ac:dyDescent="0.3">
      <c r="D7622" s="193"/>
      <c r="E7622" s="234"/>
      <c r="F7622" s="234"/>
      <c r="G7622" s="193"/>
    </row>
    <row r="7623" spans="4:7" ht="14.4" x14ac:dyDescent="0.3">
      <c r="D7623" s="193"/>
      <c r="E7623" s="234"/>
      <c r="F7623" s="234"/>
      <c r="G7623" s="193"/>
    </row>
    <row r="7624" spans="4:7" ht="14.4" x14ac:dyDescent="0.3">
      <c r="D7624" s="193"/>
      <c r="E7624" s="234"/>
      <c r="F7624" s="234"/>
      <c r="G7624" s="193"/>
    </row>
    <row r="7625" spans="4:7" ht="14.4" x14ac:dyDescent="0.3">
      <c r="D7625" s="193"/>
      <c r="E7625" s="234"/>
      <c r="F7625" s="234"/>
      <c r="G7625" s="193"/>
    </row>
    <row r="7626" spans="4:7" ht="14.4" x14ac:dyDescent="0.3">
      <c r="D7626" s="193"/>
      <c r="E7626" s="234"/>
      <c r="F7626" s="234"/>
      <c r="G7626" s="193"/>
    </row>
    <row r="7627" spans="4:7" ht="14.4" x14ac:dyDescent="0.3">
      <c r="D7627" s="193"/>
      <c r="E7627" s="234"/>
      <c r="F7627" s="234"/>
      <c r="G7627" s="193"/>
    </row>
    <row r="7628" spans="4:7" ht="14.4" x14ac:dyDescent="0.3">
      <c r="D7628" s="193"/>
      <c r="E7628" s="234"/>
      <c r="F7628" s="234"/>
      <c r="G7628" s="193"/>
    </row>
    <row r="7629" spans="4:7" ht="14.4" x14ac:dyDescent="0.3">
      <c r="D7629" s="193"/>
      <c r="E7629" s="234"/>
      <c r="F7629" s="234"/>
      <c r="G7629" s="193"/>
    </row>
    <row r="7630" spans="4:7" ht="14.4" x14ac:dyDescent="0.3">
      <c r="D7630" s="193"/>
      <c r="E7630" s="234"/>
      <c r="F7630" s="234"/>
      <c r="G7630" s="193"/>
    </row>
    <row r="7631" spans="4:7" ht="14.4" x14ac:dyDescent="0.3">
      <c r="D7631" s="193"/>
      <c r="E7631" s="234"/>
      <c r="F7631" s="234"/>
      <c r="G7631" s="193"/>
    </row>
    <row r="7632" spans="4:7" ht="14.4" x14ac:dyDescent="0.3">
      <c r="D7632" s="193"/>
      <c r="E7632" s="234"/>
      <c r="F7632" s="234"/>
      <c r="G7632" s="193"/>
    </row>
    <row r="7633" spans="4:7" ht="14.4" x14ac:dyDescent="0.3">
      <c r="D7633" s="193"/>
      <c r="E7633" s="234"/>
      <c r="F7633" s="234"/>
      <c r="G7633" s="193"/>
    </row>
    <row r="7634" spans="4:7" ht="14.4" x14ac:dyDescent="0.3">
      <c r="D7634" s="193"/>
      <c r="E7634" s="234"/>
      <c r="F7634" s="234"/>
      <c r="G7634" s="193"/>
    </row>
    <row r="7635" spans="4:7" ht="14.4" x14ac:dyDescent="0.3">
      <c r="D7635" s="193"/>
      <c r="E7635" s="234"/>
      <c r="F7635" s="234"/>
      <c r="G7635" s="193"/>
    </row>
    <row r="7636" spans="4:7" ht="14.4" x14ac:dyDescent="0.3">
      <c r="D7636" s="193"/>
      <c r="E7636" s="234"/>
      <c r="F7636" s="234"/>
      <c r="G7636" s="193"/>
    </row>
    <row r="7637" spans="4:7" ht="14.4" x14ac:dyDescent="0.3">
      <c r="D7637" s="193"/>
      <c r="E7637" s="234"/>
      <c r="F7637" s="234"/>
      <c r="G7637" s="193"/>
    </row>
    <row r="7638" spans="4:7" ht="14.4" x14ac:dyDescent="0.3">
      <c r="D7638" s="193"/>
      <c r="E7638" s="234"/>
      <c r="F7638" s="234"/>
      <c r="G7638" s="193"/>
    </row>
    <row r="7639" spans="4:7" ht="14.4" x14ac:dyDescent="0.3">
      <c r="D7639" s="193"/>
      <c r="E7639" s="234"/>
      <c r="F7639" s="234"/>
      <c r="G7639" s="193"/>
    </row>
    <row r="7640" spans="4:7" ht="14.4" x14ac:dyDescent="0.3">
      <c r="D7640" s="193"/>
      <c r="E7640" s="234"/>
      <c r="F7640" s="234"/>
      <c r="G7640" s="193"/>
    </row>
    <row r="7641" spans="4:7" ht="14.4" x14ac:dyDescent="0.3">
      <c r="D7641" s="193"/>
      <c r="E7641" s="234"/>
      <c r="F7641" s="234"/>
      <c r="G7641" s="193"/>
    </row>
    <row r="7642" spans="4:7" ht="14.4" x14ac:dyDescent="0.3">
      <c r="D7642" s="193"/>
      <c r="E7642" s="234"/>
      <c r="F7642" s="234"/>
      <c r="G7642" s="193"/>
    </row>
    <row r="7643" spans="4:7" ht="14.4" x14ac:dyDescent="0.3">
      <c r="D7643" s="193"/>
      <c r="E7643" s="234"/>
      <c r="F7643" s="234"/>
      <c r="G7643" s="193"/>
    </row>
    <row r="7644" spans="4:7" ht="14.4" x14ac:dyDescent="0.3">
      <c r="D7644" s="193"/>
      <c r="E7644" s="234"/>
      <c r="F7644" s="234"/>
      <c r="G7644" s="193"/>
    </row>
    <row r="7645" spans="4:7" ht="14.4" x14ac:dyDescent="0.3">
      <c r="D7645" s="193"/>
      <c r="E7645" s="234"/>
      <c r="F7645" s="234"/>
      <c r="G7645" s="193"/>
    </row>
    <row r="7646" spans="4:7" ht="14.4" x14ac:dyDescent="0.3">
      <c r="D7646" s="193"/>
      <c r="E7646" s="234"/>
      <c r="F7646" s="234"/>
      <c r="G7646" s="193"/>
    </row>
    <row r="7647" spans="4:7" ht="14.4" x14ac:dyDescent="0.3">
      <c r="D7647" s="193"/>
      <c r="E7647" s="234"/>
      <c r="F7647" s="234"/>
      <c r="G7647" s="193"/>
    </row>
    <row r="7648" spans="4:7" ht="14.4" x14ac:dyDescent="0.3">
      <c r="D7648" s="193"/>
      <c r="E7648" s="234"/>
      <c r="F7648" s="234"/>
      <c r="G7648" s="193"/>
    </row>
    <row r="7649" spans="4:7" ht="14.4" x14ac:dyDescent="0.3">
      <c r="D7649" s="193"/>
      <c r="E7649" s="234"/>
      <c r="F7649" s="234"/>
      <c r="G7649" s="193"/>
    </row>
    <row r="7650" spans="4:7" ht="14.4" x14ac:dyDescent="0.3">
      <c r="D7650" s="193"/>
      <c r="E7650" s="234"/>
      <c r="F7650" s="234"/>
      <c r="G7650" s="193"/>
    </row>
    <row r="7651" spans="4:7" ht="14.4" x14ac:dyDescent="0.3">
      <c r="D7651" s="193"/>
      <c r="E7651" s="234"/>
      <c r="F7651" s="234"/>
      <c r="G7651" s="193"/>
    </row>
    <row r="7652" spans="4:7" ht="14.4" x14ac:dyDescent="0.3">
      <c r="D7652" s="193"/>
      <c r="E7652" s="234"/>
      <c r="F7652" s="234"/>
      <c r="G7652" s="193"/>
    </row>
    <row r="7653" spans="4:7" ht="14.4" x14ac:dyDescent="0.3">
      <c r="D7653" s="193"/>
      <c r="E7653" s="234"/>
      <c r="F7653" s="234"/>
      <c r="G7653" s="193"/>
    </row>
    <row r="7654" spans="4:7" ht="14.4" x14ac:dyDescent="0.3">
      <c r="D7654" s="193"/>
      <c r="E7654" s="234"/>
      <c r="F7654" s="234"/>
      <c r="G7654" s="193"/>
    </row>
    <row r="7655" spans="4:7" ht="14.4" x14ac:dyDescent="0.3">
      <c r="D7655" s="193"/>
      <c r="E7655" s="234"/>
      <c r="F7655" s="234"/>
      <c r="G7655" s="193"/>
    </row>
    <row r="7656" spans="4:7" ht="14.4" x14ac:dyDescent="0.3">
      <c r="D7656" s="193"/>
      <c r="E7656" s="234"/>
      <c r="F7656" s="234"/>
      <c r="G7656" s="193"/>
    </row>
    <row r="7657" spans="4:7" ht="14.4" x14ac:dyDescent="0.3">
      <c r="D7657" s="193"/>
      <c r="E7657" s="234"/>
      <c r="F7657" s="234"/>
      <c r="G7657" s="193"/>
    </row>
    <row r="7658" spans="4:7" ht="14.4" x14ac:dyDescent="0.3">
      <c r="D7658" s="193"/>
      <c r="E7658" s="234"/>
      <c r="F7658" s="234"/>
      <c r="G7658" s="193"/>
    </row>
    <row r="7659" spans="4:7" ht="14.4" x14ac:dyDescent="0.3">
      <c r="D7659" s="193"/>
      <c r="E7659" s="234"/>
      <c r="F7659" s="234"/>
      <c r="G7659" s="193"/>
    </row>
    <row r="7660" spans="4:7" ht="14.4" x14ac:dyDescent="0.3">
      <c r="D7660" s="193"/>
      <c r="E7660" s="234"/>
      <c r="F7660" s="234"/>
      <c r="G7660" s="193"/>
    </row>
    <row r="7661" spans="4:7" ht="14.4" x14ac:dyDescent="0.3">
      <c r="D7661" s="193"/>
      <c r="E7661" s="234"/>
      <c r="F7661" s="234"/>
      <c r="G7661" s="193"/>
    </row>
    <row r="7662" spans="4:7" ht="14.4" x14ac:dyDescent="0.3">
      <c r="D7662" s="193"/>
      <c r="E7662" s="234"/>
      <c r="F7662" s="234"/>
      <c r="G7662" s="193"/>
    </row>
    <row r="7663" spans="4:7" ht="14.4" x14ac:dyDescent="0.3">
      <c r="D7663" s="193"/>
      <c r="E7663" s="234"/>
      <c r="F7663" s="234"/>
      <c r="G7663" s="193"/>
    </row>
    <row r="7664" spans="4:7" ht="14.4" x14ac:dyDescent="0.3">
      <c r="D7664" s="193"/>
      <c r="E7664" s="234"/>
      <c r="F7664" s="234"/>
      <c r="G7664" s="193"/>
    </row>
    <row r="7665" spans="4:7" ht="14.4" x14ac:dyDescent="0.3">
      <c r="D7665" s="193"/>
      <c r="E7665" s="234"/>
      <c r="F7665" s="234"/>
      <c r="G7665" s="193"/>
    </row>
    <row r="7666" spans="4:7" ht="14.4" x14ac:dyDescent="0.3">
      <c r="D7666" s="193"/>
      <c r="E7666" s="234"/>
      <c r="F7666" s="234"/>
      <c r="G7666" s="193"/>
    </row>
    <row r="7667" spans="4:7" ht="14.4" x14ac:dyDescent="0.3">
      <c r="D7667" s="193"/>
      <c r="E7667" s="234"/>
      <c r="F7667" s="234"/>
      <c r="G7667" s="193"/>
    </row>
    <row r="7668" spans="4:7" ht="14.4" x14ac:dyDescent="0.3">
      <c r="D7668" s="193"/>
      <c r="E7668" s="234"/>
      <c r="F7668" s="234"/>
      <c r="G7668" s="193"/>
    </row>
    <row r="7669" spans="4:7" ht="14.4" x14ac:dyDescent="0.3">
      <c r="D7669" s="193"/>
      <c r="E7669" s="234"/>
      <c r="F7669" s="234"/>
      <c r="G7669" s="193"/>
    </row>
    <row r="7670" spans="4:7" ht="14.4" x14ac:dyDescent="0.3">
      <c r="D7670" s="193"/>
      <c r="E7670" s="234"/>
      <c r="F7670" s="234"/>
      <c r="G7670" s="193"/>
    </row>
    <row r="7671" spans="4:7" ht="14.4" x14ac:dyDescent="0.3">
      <c r="D7671" s="193"/>
      <c r="E7671" s="234"/>
      <c r="F7671" s="234"/>
      <c r="G7671" s="193"/>
    </row>
    <row r="7672" spans="4:7" ht="14.4" x14ac:dyDescent="0.3">
      <c r="D7672" s="193"/>
      <c r="E7672" s="234"/>
      <c r="F7672" s="234"/>
      <c r="G7672" s="193"/>
    </row>
    <row r="7673" spans="4:7" ht="14.4" x14ac:dyDescent="0.3">
      <c r="D7673" s="193"/>
      <c r="E7673" s="234"/>
      <c r="F7673" s="234"/>
      <c r="G7673" s="193"/>
    </row>
    <row r="7674" spans="4:7" ht="14.4" x14ac:dyDescent="0.3">
      <c r="D7674" s="193"/>
      <c r="E7674" s="234"/>
      <c r="F7674" s="234"/>
      <c r="G7674" s="193"/>
    </row>
    <row r="7675" spans="4:7" ht="14.4" x14ac:dyDescent="0.3">
      <c r="D7675" s="193"/>
      <c r="E7675" s="234"/>
      <c r="F7675" s="234"/>
      <c r="G7675" s="193"/>
    </row>
    <row r="7676" spans="4:7" ht="14.4" x14ac:dyDescent="0.3">
      <c r="D7676" s="193"/>
      <c r="E7676" s="234"/>
      <c r="F7676" s="234"/>
      <c r="G7676" s="193"/>
    </row>
    <row r="7677" spans="4:7" ht="14.4" x14ac:dyDescent="0.3">
      <c r="D7677" s="193"/>
      <c r="E7677" s="234"/>
      <c r="F7677" s="234"/>
      <c r="G7677" s="193"/>
    </row>
    <row r="7678" spans="4:7" ht="14.4" x14ac:dyDescent="0.3">
      <c r="D7678" s="193"/>
      <c r="E7678" s="234"/>
      <c r="F7678" s="234"/>
      <c r="G7678" s="193"/>
    </row>
    <row r="7679" spans="4:7" ht="14.4" x14ac:dyDescent="0.3">
      <c r="D7679" s="193"/>
      <c r="E7679" s="234"/>
      <c r="F7679" s="234"/>
      <c r="G7679" s="193"/>
    </row>
    <row r="7680" spans="4:7" ht="14.4" x14ac:dyDescent="0.3">
      <c r="D7680" s="193"/>
      <c r="E7680" s="234"/>
      <c r="F7680" s="234"/>
      <c r="G7680" s="193"/>
    </row>
    <row r="7681" spans="4:7" ht="14.4" x14ac:dyDescent="0.3">
      <c r="D7681" s="193"/>
      <c r="E7681" s="234"/>
      <c r="F7681" s="234"/>
      <c r="G7681" s="193"/>
    </row>
    <row r="7682" spans="4:7" ht="14.4" x14ac:dyDescent="0.3">
      <c r="D7682" s="193"/>
      <c r="E7682" s="234"/>
      <c r="F7682" s="234"/>
      <c r="G7682" s="193"/>
    </row>
    <row r="7683" spans="4:7" ht="14.4" x14ac:dyDescent="0.3">
      <c r="D7683" s="193"/>
      <c r="E7683" s="234"/>
      <c r="F7683" s="234"/>
      <c r="G7683" s="193"/>
    </row>
    <row r="7684" spans="4:7" ht="14.4" x14ac:dyDescent="0.3">
      <c r="D7684" s="193"/>
      <c r="E7684" s="234"/>
      <c r="F7684" s="234"/>
      <c r="G7684" s="193"/>
    </row>
    <row r="7685" spans="4:7" ht="14.4" x14ac:dyDescent="0.3">
      <c r="D7685" s="193"/>
      <c r="E7685" s="234"/>
      <c r="F7685" s="234"/>
      <c r="G7685" s="193"/>
    </row>
    <row r="7686" spans="4:7" ht="14.4" x14ac:dyDescent="0.3">
      <c r="D7686" s="193"/>
      <c r="E7686" s="234"/>
      <c r="F7686" s="234"/>
      <c r="G7686" s="193"/>
    </row>
    <row r="7687" spans="4:7" ht="14.4" x14ac:dyDescent="0.3">
      <c r="D7687" s="193"/>
      <c r="E7687" s="234"/>
      <c r="F7687" s="234"/>
      <c r="G7687" s="193"/>
    </row>
    <row r="7688" spans="4:7" ht="14.4" x14ac:dyDescent="0.3">
      <c r="D7688" s="193"/>
      <c r="E7688" s="234"/>
      <c r="F7688" s="234"/>
      <c r="G7688" s="193"/>
    </row>
    <row r="7689" spans="4:7" ht="14.4" x14ac:dyDescent="0.3">
      <c r="D7689" s="193"/>
      <c r="E7689" s="234"/>
      <c r="F7689" s="234"/>
      <c r="G7689" s="193"/>
    </row>
    <row r="7690" spans="4:7" ht="14.4" x14ac:dyDescent="0.3">
      <c r="D7690" s="193"/>
      <c r="E7690" s="234"/>
      <c r="F7690" s="234"/>
      <c r="G7690" s="193"/>
    </row>
    <row r="7691" spans="4:7" ht="14.4" x14ac:dyDescent="0.3">
      <c r="D7691" s="193"/>
      <c r="E7691" s="234"/>
      <c r="F7691" s="234"/>
      <c r="G7691" s="193"/>
    </row>
    <row r="7692" spans="4:7" ht="14.4" x14ac:dyDescent="0.3">
      <c r="D7692" s="193"/>
      <c r="E7692" s="234"/>
      <c r="F7692" s="234"/>
      <c r="G7692" s="193"/>
    </row>
    <row r="7693" spans="4:7" ht="14.4" x14ac:dyDescent="0.3">
      <c r="D7693" s="193"/>
      <c r="E7693" s="234"/>
      <c r="F7693" s="234"/>
      <c r="G7693" s="193"/>
    </row>
    <row r="7694" spans="4:7" ht="14.4" x14ac:dyDescent="0.3">
      <c r="D7694" s="193"/>
      <c r="E7694" s="234"/>
      <c r="F7694" s="234"/>
      <c r="G7694" s="193"/>
    </row>
    <row r="7695" spans="4:7" ht="14.4" x14ac:dyDescent="0.3">
      <c r="D7695" s="193"/>
      <c r="E7695" s="234"/>
      <c r="F7695" s="234"/>
      <c r="G7695" s="193"/>
    </row>
    <row r="7696" spans="4:7" ht="14.4" x14ac:dyDescent="0.3">
      <c r="D7696" s="193"/>
      <c r="E7696" s="234"/>
      <c r="F7696" s="234"/>
      <c r="G7696" s="193"/>
    </row>
    <row r="7697" spans="4:7" ht="14.4" x14ac:dyDescent="0.3">
      <c r="D7697" s="193"/>
      <c r="E7697" s="234"/>
      <c r="F7697" s="234"/>
      <c r="G7697" s="193"/>
    </row>
    <row r="7698" spans="4:7" ht="14.4" x14ac:dyDescent="0.3">
      <c r="D7698" s="193"/>
      <c r="E7698" s="234"/>
      <c r="F7698" s="234"/>
      <c r="G7698" s="193"/>
    </row>
    <row r="7699" spans="4:7" ht="14.4" x14ac:dyDescent="0.3">
      <c r="D7699" s="193"/>
      <c r="E7699" s="234"/>
      <c r="F7699" s="234"/>
      <c r="G7699" s="193"/>
    </row>
    <row r="7700" spans="4:7" ht="14.4" x14ac:dyDescent="0.3">
      <c r="D7700" s="193"/>
      <c r="E7700" s="234"/>
      <c r="F7700" s="234"/>
      <c r="G7700" s="193"/>
    </row>
    <row r="7701" spans="4:7" ht="14.4" x14ac:dyDescent="0.3">
      <c r="D7701" s="193"/>
      <c r="E7701" s="234"/>
      <c r="F7701" s="234"/>
      <c r="G7701" s="193"/>
    </row>
    <row r="7702" spans="4:7" ht="14.4" x14ac:dyDescent="0.3">
      <c r="D7702" s="193"/>
      <c r="E7702" s="234"/>
      <c r="F7702" s="234"/>
      <c r="G7702" s="193"/>
    </row>
    <row r="7703" spans="4:7" ht="14.4" x14ac:dyDescent="0.3">
      <c r="D7703" s="193"/>
      <c r="E7703" s="234"/>
      <c r="F7703" s="234"/>
      <c r="G7703" s="193"/>
    </row>
    <row r="7704" spans="4:7" ht="14.4" x14ac:dyDescent="0.3">
      <c r="D7704" s="193"/>
      <c r="E7704" s="234"/>
      <c r="F7704" s="234"/>
      <c r="G7704" s="193"/>
    </row>
    <row r="7705" spans="4:7" ht="14.4" x14ac:dyDescent="0.3">
      <c r="D7705" s="193"/>
      <c r="E7705" s="234"/>
      <c r="F7705" s="234"/>
      <c r="G7705" s="193"/>
    </row>
    <row r="7706" spans="4:7" ht="14.4" x14ac:dyDescent="0.3">
      <c r="D7706" s="193"/>
      <c r="E7706" s="234"/>
      <c r="F7706" s="234"/>
      <c r="G7706" s="193"/>
    </row>
    <row r="7707" spans="4:7" ht="14.4" x14ac:dyDescent="0.3">
      <c r="D7707" s="193"/>
      <c r="E7707" s="234"/>
      <c r="F7707" s="234"/>
      <c r="G7707" s="193"/>
    </row>
    <row r="7708" spans="4:7" ht="14.4" x14ac:dyDescent="0.3">
      <c r="D7708" s="193"/>
      <c r="E7708" s="234"/>
      <c r="F7708" s="234"/>
      <c r="G7708" s="193"/>
    </row>
    <row r="7709" spans="4:7" ht="14.4" x14ac:dyDescent="0.3">
      <c r="D7709" s="193"/>
      <c r="E7709" s="234"/>
      <c r="F7709" s="234"/>
      <c r="G7709" s="193"/>
    </row>
    <row r="7710" spans="4:7" ht="14.4" x14ac:dyDescent="0.3">
      <c r="D7710" s="193"/>
      <c r="E7710" s="234"/>
      <c r="F7710" s="234"/>
      <c r="G7710" s="193"/>
    </row>
    <row r="7711" spans="4:7" ht="14.4" x14ac:dyDescent="0.3">
      <c r="D7711" s="193"/>
      <c r="E7711" s="234"/>
      <c r="F7711" s="234"/>
      <c r="G7711" s="193"/>
    </row>
    <row r="7712" spans="4:7" ht="14.4" x14ac:dyDescent="0.3">
      <c r="D7712" s="193"/>
      <c r="E7712" s="234"/>
      <c r="F7712" s="234"/>
      <c r="G7712" s="193"/>
    </row>
    <row r="7713" spans="4:7" ht="14.4" x14ac:dyDescent="0.3">
      <c r="D7713" s="193"/>
      <c r="E7713" s="234"/>
      <c r="F7713" s="234"/>
      <c r="G7713" s="193"/>
    </row>
    <row r="7714" spans="4:7" ht="14.4" x14ac:dyDescent="0.3">
      <c r="D7714" s="193"/>
      <c r="E7714" s="234"/>
      <c r="F7714" s="234"/>
      <c r="G7714" s="193"/>
    </row>
    <row r="7715" spans="4:7" ht="14.4" x14ac:dyDescent="0.3">
      <c r="D7715" s="193"/>
      <c r="E7715" s="234"/>
      <c r="F7715" s="234"/>
      <c r="G7715" s="193"/>
    </row>
    <row r="7716" spans="4:7" ht="14.4" x14ac:dyDescent="0.3">
      <c r="D7716" s="193"/>
      <c r="E7716" s="234"/>
      <c r="F7716" s="234"/>
      <c r="G7716" s="193"/>
    </row>
    <row r="7717" spans="4:7" ht="14.4" x14ac:dyDescent="0.3">
      <c r="D7717" s="193"/>
      <c r="E7717" s="234"/>
      <c r="F7717" s="234"/>
      <c r="G7717" s="193"/>
    </row>
    <row r="7718" spans="4:7" ht="14.4" x14ac:dyDescent="0.3">
      <c r="D7718" s="193"/>
      <c r="E7718" s="234"/>
      <c r="F7718" s="234"/>
      <c r="G7718" s="193"/>
    </row>
    <row r="7719" spans="4:7" ht="14.4" x14ac:dyDescent="0.3">
      <c r="D7719" s="193"/>
      <c r="E7719" s="234"/>
      <c r="F7719" s="234"/>
      <c r="G7719" s="193"/>
    </row>
    <row r="7720" spans="4:7" ht="14.4" x14ac:dyDescent="0.3">
      <c r="D7720" s="193"/>
      <c r="E7720" s="234"/>
      <c r="F7720" s="234"/>
      <c r="G7720" s="193"/>
    </row>
    <row r="7721" spans="4:7" ht="14.4" x14ac:dyDescent="0.3">
      <c r="D7721" s="193"/>
      <c r="E7721" s="234"/>
      <c r="F7721" s="234"/>
      <c r="G7721" s="193"/>
    </row>
    <row r="7722" spans="4:7" ht="14.4" x14ac:dyDescent="0.3">
      <c r="D7722" s="193"/>
      <c r="E7722" s="234"/>
      <c r="F7722" s="234"/>
      <c r="G7722" s="193"/>
    </row>
    <row r="7723" spans="4:7" ht="14.4" x14ac:dyDescent="0.3">
      <c r="D7723" s="193"/>
      <c r="E7723" s="234"/>
      <c r="F7723" s="234"/>
      <c r="G7723" s="193"/>
    </row>
    <row r="7724" spans="4:7" ht="14.4" x14ac:dyDescent="0.3">
      <c r="D7724" s="193"/>
      <c r="E7724" s="234"/>
      <c r="F7724" s="234"/>
      <c r="G7724" s="193"/>
    </row>
    <row r="7725" spans="4:7" ht="14.4" x14ac:dyDescent="0.3">
      <c r="D7725" s="193"/>
      <c r="E7725" s="234"/>
      <c r="F7725" s="234"/>
      <c r="G7725" s="193"/>
    </row>
    <row r="7726" spans="4:7" ht="14.4" x14ac:dyDescent="0.3">
      <c r="D7726" s="193"/>
      <c r="E7726" s="234"/>
      <c r="F7726" s="234"/>
      <c r="G7726" s="193"/>
    </row>
    <row r="7727" spans="4:7" ht="14.4" x14ac:dyDescent="0.3">
      <c r="D7727" s="193"/>
      <c r="E7727" s="234"/>
      <c r="F7727" s="234"/>
      <c r="G7727" s="193"/>
    </row>
    <row r="7728" spans="4:7" ht="14.4" x14ac:dyDescent="0.3">
      <c r="D7728" s="193"/>
      <c r="E7728" s="234"/>
      <c r="F7728" s="234"/>
      <c r="G7728" s="193"/>
    </row>
    <row r="7729" spans="4:7" ht="14.4" x14ac:dyDescent="0.3">
      <c r="D7729" s="193"/>
      <c r="E7729" s="234"/>
      <c r="F7729" s="234"/>
      <c r="G7729" s="193"/>
    </row>
    <row r="7730" spans="4:7" ht="14.4" x14ac:dyDescent="0.3">
      <c r="D7730" s="193"/>
      <c r="E7730" s="234"/>
      <c r="F7730" s="234"/>
      <c r="G7730" s="193"/>
    </row>
    <row r="7731" spans="4:7" ht="14.4" x14ac:dyDescent="0.3">
      <c r="D7731" s="193"/>
      <c r="E7731" s="234"/>
      <c r="F7731" s="234"/>
      <c r="G7731" s="193"/>
    </row>
    <row r="7732" spans="4:7" ht="14.4" x14ac:dyDescent="0.3">
      <c r="D7732" s="193"/>
      <c r="E7732" s="234"/>
      <c r="F7732" s="234"/>
      <c r="G7732" s="193"/>
    </row>
    <row r="7733" spans="4:7" ht="14.4" x14ac:dyDescent="0.3">
      <c r="D7733" s="193"/>
      <c r="E7733" s="234"/>
      <c r="F7733" s="234"/>
      <c r="G7733" s="193"/>
    </row>
    <row r="7734" spans="4:7" ht="14.4" x14ac:dyDescent="0.3">
      <c r="D7734" s="193"/>
      <c r="E7734" s="234"/>
      <c r="F7734" s="234"/>
      <c r="G7734" s="193"/>
    </row>
    <row r="7735" spans="4:7" ht="14.4" x14ac:dyDescent="0.3">
      <c r="D7735" s="193"/>
      <c r="E7735" s="234"/>
      <c r="F7735" s="234"/>
      <c r="G7735" s="193"/>
    </row>
    <row r="7736" spans="4:7" ht="14.4" x14ac:dyDescent="0.3">
      <c r="D7736" s="193"/>
      <c r="E7736" s="234"/>
      <c r="F7736" s="234"/>
      <c r="G7736" s="193"/>
    </row>
    <row r="7737" spans="4:7" ht="14.4" x14ac:dyDescent="0.3">
      <c r="D7737" s="193"/>
      <c r="E7737" s="234"/>
      <c r="F7737" s="234"/>
      <c r="G7737" s="193"/>
    </row>
    <row r="7738" spans="4:7" ht="14.4" x14ac:dyDescent="0.3">
      <c r="D7738" s="193"/>
      <c r="E7738" s="234"/>
      <c r="F7738" s="234"/>
      <c r="G7738" s="193"/>
    </row>
    <row r="7739" spans="4:7" ht="14.4" x14ac:dyDescent="0.3">
      <c r="D7739" s="193"/>
      <c r="E7739" s="234"/>
      <c r="F7739" s="234"/>
      <c r="G7739" s="193"/>
    </row>
    <row r="7740" spans="4:7" ht="14.4" x14ac:dyDescent="0.3">
      <c r="D7740" s="193"/>
      <c r="E7740" s="234"/>
      <c r="F7740" s="234"/>
      <c r="G7740" s="193"/>
    </row>
    <row r="7741" spans="4:7" ht="14.4" x14ac:dyDescent="0.3">
      <c r="D7741" s="193"/>
      <c r="E7741" s="234"/>
      <c r="F7741" s="234"/>
      <c r="G7741" s="193"/>
    </row>
    <row r="7742" spans="4:7" ht="14.4" x14ac:dyDescent="0.3">
      <c r="D7742" s="193"/>
      <c r="E7742" s="234"/>
      <c r="F7742" s="234"/>
      <c r="G7742" s="193"/>
    </row>
    <row r="7743" spans="4:7" ht="14.4" x14ac:dyDescent="0.3">
      <c r="D7743" s="193"/>
      <c r="E7743" s="234"/>
      <c r="F7743" s="234"/>
      <c r="G7743" s="193"/>
    </row>
    <row r="7744" spans="4:7" ht="14.4" x14ac:dyDescent="0.3">
      <c r="D7744" s="193"/>
      <c r="E7744" s="234"/>
      <c r="F7744" s="234"/>
      <c r="G7744" s="193"/>
    </row>
    <row r="7745" spans="4:7" ht="14.4" x14ac:dyDescent="0.3">
      <c r="D7745" s="193"/>
      <c r="E7745" s="234"/>
      <c r="F7745" s="234"/>
      <c r="G7745" s="193"/>
    </row>
    <row r="7746" spans="4:7" ht="14.4" x14ac:dyDescent="0.3">
      <c r="D7746" s="193"/>
      <c r="E7746" s="234"/>
      <c r="F7746" s="234"/>
      <c r="G7746" s="193"/>
    </row>
    <row r="7747" spans="4:7" ht="14.4" x14ac:dyDescent="0.3">
      <c r="D7747" s="193"/>
      <c r="E7747" s="234"/>
      <c r="F7747" s="234"/>
      <c r="G7747" s="193"/>
    </row>
    <row r="7748" spans="4:7" ht="14.4" x14ac:dyDescent="0.3">
      <c r="D7748" s="193"/>
      <c r="E7748" s="234"/>
      <c r="F7748" s="234"/>
      <c r="G7748" s="193"/>
    </row>
    <row r="7749" spans="4:7" ht="14.4" x14ac:dyDescent="0.3">
      <c r="D7749" s="193"/>
      <c r="E7749" s="234"/>
      <c r="F7749" s="234"/>
      <c r="G7749" s="193"/>
    </row>
    <row r="7750" spans="4:7" ht="14.4" x14ac:dyDescent="0.3">
      <c r="D7750" s="193"/>
      <c r="E7750" s="234"/>
      <c r="F7750" s="234"/>
      <c r="G7750" s="193"/>
    </row>
    <row r="7751" spans="4:7" ht="14.4" x14ac:dyDescent="0.3">
      <c r="D7751" s="193"/>
      <c r="E7751" s="234"/>
      <c r="F7751" s="234"/>
      <c r="G7751" s="193"/>
    </row>
    <row r="7752" spans="4:7" ht="14.4" x14ac:dyDescent="0.3">
      <c r="D7752" s="193"/>
      <c r="E7752" s="234"/>
      <c r="F7752" s="234"/>
      <c r="G7752" s="193"/>
    </row>
    <row r="7753" spans="4:7" ht="14.4" x14ac:dyDescent="0.3">
      <c r="D7753" s="193"/>
      <c r="E7753" s="234"/>
      <c r="F7753" s="234"/>
      <c r="G7753" s="193"/>
    </row>
    <row r="7754" spans="4:7" ht="14.4" x14ac:dyDescent="0.3">
      <c r="D7754" s="193"/>
      <c r="E7754" s="234"/>
      <c r="F7754" s="234"/>
      <c r="G7754" s="193"/>
    </row>
    <row r="7755" spans="4:7" ht="14.4" x14ac:dyDescent="0.3">
      <c r="D7755" s="193"/>
      <c r="E7755" s="234"/>
      <c r="F7755" s="234"/>
      <c r="G7755" s="193"/>
    </row>
    <row r="7756" spans="4:7" ht="14.4" x14ac:dyDescent="0.3">
      <c r="D7756" s="193"/>
      <c r="E7756" s="234"/>
      <c r="F7756" s="234"/>
      <c r="G7756" s="193"/>
    </row>
    <row r="7757" spans="4:7" ht="14.4" x14ac:dyDescent="0.3">
      <c r="D7757" s="193"/>
      <c r="E7757" s="234"/>
      <c r="F7757" s="234"/>
      <c r="G7757" s="193"/>
    </row>
    <row r="7758" spans="4:7" ht="14.4" x14ac:dyDescent="0.3">
      <c r="D7758" s="193"/>
      <c r="E7758" s="234"/>
      <c r="F7758" s="234"/>
      <c r="G7758" s="193"/>
    </row>
    <row r="7759" spans="4:7" ht="14.4" x14ac:dyDescent="0.3">
      <c r="D7759" s="193"/>
      <c r="E7759" s="234"/>
      <c r="F7759" s="234"/>
      <c r="G7759" s="193"/>
    </row>
    <row r="7760" spans="4:7" ht="14.4" x14ac:dyDescent="0.3">
      <c r="D7760" s="193"/>
      <c r="E7760" s="234"/>
      <c r="F7760" s="234"/>
      <c r="G7760" s="193"/>
    </row>
    <row r="7761" spans="4:7" ht="14.4" x14ac:dyDescent="0.3">
      <c r="D7761" s="193"/>
      <c r="E7761" s="234"/>
      <c r="F7761" s="234"/>
      <c r="G7761" s="193"/>
    </row>
    <row r="7762" spans="4:7" ht="14.4" x14ac:dyDescent="0.3">
      <c r="D7762" s="193"/>
      <c r="E7762" s="234"/>
      <c r="F7762" s="234"/>
      <c r="G7762" s="193"/>
    </row>
    <row r="7763" spans="4:7" ht="14.4" x14ac:dyDescent="0.3">
      <c r="D7763" s="193"/>
      <c r="E7763" s="234"/>
      <c r="F7763" s="234"/>
      <c r="G7763" s="193"/>
    </row>
    <row r="7764" spans="4:7" ht="14.4" x14ac:dyDescent="0.3">
      <c r="D7764" s="193"/>
      <c r="E7764" s="234"/>
      <c r="F7764" s="234"/>
      <c r="G7764" s="193"/>
    </row>
    <row r="7765" spans="4:7" ht="14.4" x14ac:dyDescent="0.3">
      <c r="D7765" s="193"/>
      <c r="E7765" s="234"/>
      <c r="F7765" s="234"/>
      <c r="G7765" s="193"/>
    </row>
    <row r="7766" spans="4:7" ht="14.4" x14ac:dyDescent="0.3">
      <c r="D7766" s="193"/>
      <c r="E7766" s="234"/>
      <c r="F7766" s="234"/>
      <c r="G7766" s="193"/>
    </row>
    <row r="7767" spans="4:7" ht="14.4" x14ac:dyDescent="0.3">
      <c r="D7767" s="193"/>
      <c r="E7767" s="234"/>
      <c r="F7767" s="234"/>
      <c r="G7767" s="193"/>
    </row>
    <row r="7768" spans="4:7" ht="14.4" x14ac:dyDescent="0.3">
      <c r="D7768" s="193"/>
      <c r="E7768" s="234"/>
      <c r="F7768" s="234"/>
      <c r="G7768" s="193"/>
    </row>
    <row r="7769" spans="4:7" ht="14.4" x14ac:dyDescent="0.3">
      <c r="D7769" s="193"/>
      <c r="E7769" s="234"/>
      <c r="F7769" s="234"/>
      <c r="G7769" s="193"/>
    </row>
    <row r="7770" spans="4:7" ht="14.4" x14ac:dyDescent="0.3">
      <c r="D7770" s="193"/>
      <c r="E7770" s="234"/>
      <c r="F7770" s="234"/>
      <c r="G7770" s="193"/>
    </row>
    <row r="7771" spans="4:7" ht="14.4" x14ac:dyDescent="0.3">
      <c r="D7771" s="193"/>
      <c r="E7771" s="234"/>
      <c r="F7771" s="234"/>
      <c r="G7771" s="193"/>
    </row>
    <row r="7772" spans="4:7" ht="14.4" x14ac:dyDescent="0.3">
      <c r="D7772" s="188" t="s">
        <v>260</v>
      </c>
      <c r="E7772" s="234"/>
      <c r="F7772" s="234"/>
      <c r="G7772" s="188" t="s">
        <v>260</v>
      </c>
    </row>
  </sheetData>
  <mergeCells count="1">
    <mergeCell ref="L4:R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activeCell="C9" sqref="C9"/>
    </sheetView>
  </sheetViews>
  <sheetFormatPr defaultColWidth="9.109375" defaultRowHeight="13.2" x14ac:dyDescent="0.25"/>
  <cols>
    <col min="1" max="1" width="1.33203125" style="56" customWidth="1"/>
    <col min="2" max="2" width="9.109375" style="56"/>
    <col min="3" max="3" width="8.33203125" style="56" customWidth="1"/>
    <col min="4" max="4" width="10.5546875" style="56" customWidth="1"/>
    <col min="5" max="5" width="10.33203125" style="56" customWidth="1"/>
    <col min="6" max="6" width="9.5546875" style="56" bestFit="1" customWidth="1"/>
    <col min="7" max="7" width="13.44140625" style="56" bestFit="1" customWidth="1"/>
    <col min="8" max="8" width="3.6640625" style="56" customWidth="1"/>
    <col min="9" max="16384" width="9.109375" style="56"/>
  </cols>
  <sheetData>
    <row r="1" spans="1:8" x14ac:dyDescent="0.25">
      <c r="A1" s="55"/>
      <c r="B1" s="55" t="s">
        <v>278</v>
      </c>
      <c r="C1" s="55" t="s">
        <v>279</v>
      </c>
      <c r="D1" s="55"/>
      <c r="E1" s="55"/>
      <c r="F1" s="55"/>
      <c r="G1" s="55"/>
      <c r="H1" s="55"/>
    </row>
    <row r="2" spans="1:8" x14ac:dyDescent="0.25">
      <c r="A2" s="55"/>
      <c r="B2" s="55" t="s">
        <v>280</v>
      </c>
      <c r="C2" s="55"/>
      <c r="D2" s="55"/>
      <c r="E2" s="55"/>
      <c r="F2" s="55"/>
      <c r="G2" s="55"/>
      <c r="H2" s="55"/>
    </row>
    <row r="3" spans="1:8" x14ac:dyDescent="0.25">
      <c r="A3" s="55"/>
      <c r="B3" s="55" t="s">
        <v>281</v>
      </c>
      <c r="C3" s="55" t="s">
        <v>282</v>
      </c>
      <c r="D3" s="55"/>
      <c r="E3" s="55"/>
      <c r="F3" s="55"/>
      <c r="G3" s="55"/>
      <c r="H3" s="55"/>
    </row>
    <row r="4" spans="1:8" x14ac:dyDescent="0.25">
      <c r="A4" s="55"/>
      <c r="B4" s="55" t="s">
        <v>283</v>
      </c>
      <c r="C4" s="55" t="s">
        <v>284</v>
      </c>
      <c r="D4" s="55"/>
      <c r="E4" s="55"/>
      <c r="F4" s="55"/>
      <c r="G4" s="55"/>
      <c r="H4" s="55"/>
    </row>
    <row r="5" spans="1:8" x14ac:dyDescent="0.25">
      <c r="A5" s="55"/>
      <c r="B5" s="55" t="s">
        <v>52</v>
      </c>
      <c r="C5" s="55" t="s">
        <v>285</v>
      </c>
      <c r="D5" s="55"/>
      <c r="E5" s="55"/>
      <c r="F5" s="55"/>
      <c r="G5" s="55"/>
      <c r="H5" s="55"/>
    </row>
    <row r="6" spans="1:8" x14ac:dyDescent="0.25">
      <c r="B6" s="57" t="s">
        <v>286</v>
      </c>
      <c r="D6" s="58"/>
      <c r="E6" s="58"/>
      <c r="F6" s="58"/>
    </row>
    <row r="7" spans="1:8" x14ac:dyDescent="0.25">
      <c r="B7" s="59"/>
      <c r="C7" s="59"/>
      <c r="D7" s="60">
        <v>0.06</v>
      </c>
      <c r="E7" s="59"/>
      <c r="F7" s="59"/>
    </row>
    <row r="8" spans="1:8" x14ac:dyDescent="0.25">
      <c r="B8" s="59">
        <v>1</v>
      </c>
      <c r="C8" s="61">
        <f>G8*C10</f>
        <v>500</v>
      </c>
      <c r="D8" s="59">
        <f>(1+D$7)^B8</f>
        <v>1.06</v>
      </c>
      <c r="E8" s="61">
        <f>C8/D8</f>
        <v>471.69811320754712</v>
      </c>
      <c r="F8" s="89">
        <f>E8*B8/E$11</f>
        <v>9.2222331658951384E-2</v>
      </c>
      <c r="G8" s="62">
        <v>0.1</v>
      </c>
    </row>
    <row r="9" spans="1:8" x14ac:dyDescent="0.25">
      <c r="B9" s="59">
        <v>2</v>
      </c>
      <c r="C9" s="61">
        <f>G8*C10</f>
        <v>500</v>
      </c>
      <c r="D9" s="59">
        <f>(1+D$7)^B9</f>
        <v>1.1236000000000002</v>
      </c>
      <c r="E9" s="61">
        <f>C9/D9</f>
        <v>444.99822000711993</v>
      </c>
      <c r="F9" s="89">
        <f>E9*B9/E$11</f>
        <v>0.17400439935651205</v>
      </c>
      <c r="G9" s="80">
        <v>5000</v>
      </c>
    </row>
    <row r="10" spans="1:8" x14ac:dyDescent="0.25">
      <c r="B10" s="59">
        <v>3</v>
      </c>
      <c r="C10" s="61">
        <f>G9</f>
        <v>5000</v>
      </c>
      <c r="D10" s="59">
        <f>(1+D$7)^B10</f>
        <v>1.1910160000000003</v>
      </c>
      <c r="E10" s="61">
        <f>C10/D10</f>
        <v>4198.096415161508</v>
      </c>
      <c r="F10" s="89">
        <f>E10*B10/E$11</f>
        <v>2.4623264059883776</v>
      </c>
    </row>
    <row r="11" spans="1:8" x14ac:dyDescent="0.25">
      <c r="B11" s="59"/>
      <c r="C11" s="59"/>
      <c r="D11" s="59"/>
      <c r="E11" s="63">
        <f>SUM(E8:E10)</f>
        <v>5114.792748376175</v>
      </c>
      <c r="F11" s="90">
        <f>SUM(F8:F10)</f>
        <v>2.7285531370038409</v>
      </c>
    </row>
    <row r="12" spans="1:8" x14ac:dyDescent="0.25">
      <c r="B12" s="59"/>
      <c r="C12" s="59"/>
      <c r="D12" s="59"/>
      <c r="E12" s="64" t="s">
        <v>50</v>
      </c>
      <c r="F12" s="65" t="s">
        <v>287</v>
      </c>
    </row>
    <row r="13" spans="1:8" s="58" customFormat="1" x14ac:dyDescent="0.25">
      <c r="B13" s="451" t="s">
        <v>288</v>
      </c>
    </row>
    <row r="14" spans="1:8" x14ac:dyDescent="0.25">
      <c r="B14" s="66"/>
      <c r="C14" s="66"/>
      <c r="D14" s="67">
        <v>0.06</v>
      </c>
      <c r="E14" s="66"/>
      <c r="F14" s="66"/>
    </row>
    <row r="15" spans="1:8" x14ac:dyDescent="0.25">
      <c r="B15" s="66">
        <v>2</v>
      </c>
      <c r="C15" s="68">
        <v>1000</v>
      </c>
      <c r="D15" s="66">
        <f>(1+D14)^B15</f>
        <v>1.1236000000000002</v>
      </c>
      <c r="E15" s="68">
        <f>C15/D15</f>
        <v>889.99644001423985</v>
      </c>
      <c r="F15" s="91">
        <f>B15*E15/E17</f>
        <v>1.7857142857142856</v>
      </c>
    </row>
    <row r="16" spans="1:8" x14ac:dyDescent="0.25">
      <c r="B16" s="66">
        <v>2</v>
      </c>
      <c r="C16" s="68">
        <f>D14*C15*2</f>
        <v>120</v>
      </c>
      <c r="D16" s="66">
        <f>D15</f>
        <v>1.1236000000000002</v>
      </c>
      <c r="E16" s="68">
        <f>C16/D16</f>
        <v>106.79957280170878</v>
      </c>
      <c r="F16" s="91">
        <f>B16*E16/E17</f>
        <v>0.21428571428571427</v>
      </c>
    </row>
    <row r="17" spans="1:12" x14ac:dyDescent="0.25">
      <c r="B17" s="66"/>
      <c r="C17" s="66"/>
      <c r="D17" s="66"/>
      <c r="E17" s="69">
        <f>E15+E16</f>
        <v>996.79601281594864</v>
      </c>
      <c r="F17" s="92">
        <f>F15+F16</f>
        <v>1.9999999999999998</v>
      </c>
    </row>
    <row r="18" spans="1:12" x14ac:dyDescent="0.25">
      <c r="B18" s="66"/>
      <c r="C18" s="66"/>
      <c r="D18" s="66"/>
      <c r="E18" s="70" t="s">
        <v>50</v>
      </c>
      <c r="F18" s="71" t="s">
        <v>287</v>
      </c>
    </row>
    <row r="19" spans="1:12" x14ac:dyDescent="0.25">
      <c r="B19" s="58"/>
      <c r="C19" s="58"/>
      <c r="D19" s="58"/>
      <c r="E19" s="58"/>
      <c r="F19" s="58"/>
    </row>
    <row r="20" spans="1:12" hidden="1" x14ac:dyDescent="0.25">
      <c r="K20" s="56" t="s">
        <v>289</v>
      </c>
      <c r="L20" s="56">
        <v>10000</v>
      </c>
    </row>
    <row r="21" spans="1:12" hidden="1" x14ac:dyDescent="0.25">
      <c r="A21" s="75" t="s">
        <v>290</v>
      </c>
      <c r="K21" s="56" t="s">
        <v>291</v>
      </c>
      <c r="L21" s="56">
        <v>173</v>
      </c>
    </row>
    <row r="22" spans="1:12" hidden="1" x14ac:dyDescent="0.25">
      <c r="A22" s="75" t="s">
        <v>292</v>
      </c>
      <c r="K22" s="56" t="s">
        <v>293</v>
      </c>
      <c r="L22" s="62">
        <v>0.05</v>
      </c>
    </row>
    <row r="23" spans="1:12" hidden="1" x14ac:dyDescent="0.25">
      <c r="B23" s="57" t="s">
        <v>294</v>
      </c>
    </row>
    <row r="24" spans="1:12" hidden="1" x14ac:dyDescent="0.25">
      <c r="B24" s="59"/>
      <c r="C24" s="59"/>
      <c r="D24" s="60">
        <v>0.1</v>
      </c>
      <c r="E24" s="59"/>
      <c r="F24" s="59"/>
      <c r="G24" s="56" t="s">
        <v>295</v>
      </c>
      <c r="I24" s="76">
        <f>F28</f>
        <v>2.7355371900826437</v>
      </c>
      <c r="K24" s="56" t="s">
        <v>296</v>
      </c>
      <c r="L24" s="56">
        <f>E28</f>
        <v>6999.9999999999982</v>
      </c>
    </row>
    <row r="25" spans="1:12" ht="13.8" hidden="1" thickBot="1" x14ac:dyDescent="0.3">
      <c r="B25" s="59">
        <v>1</v>
      </c>
      <c r="C25" s="59">
        <v>700</v>
      </c>
      <c r="D25" s="59">
        <f>(1+$D$24)^B25</f>
        <v>1.1000000000000001</v>
      </c>
      <c r="E25" s="59">
        <f>C25/D25</f>
        <v>636.36363636363626</v>
      </c>
      <c r="F25" s="59">
        <f>E25*B25/$E$28</f>
        <v>9.0909090909090912E-2</v>
      </c>
      <c r="G25" s="56" t="s">
        <v>297</v>
      </c>
      <c r="I25" s="76">
        <f>173/365</f>
        <v>0.47397260273972602</v>
      </c>
      <c r="J25" s="56" t="s">
        <v>298</v>
      </c>
      <c r="K25" s="56" t="s">
        <v>299</v>
      </c>
      <c r="L25" s="56">
        <f>(L20/(1+L22*L21/360))</f>
        <v>9765.3600976536018</v>
      </c>
    </row>
    <row r="26" spans="1:12" ht="13.8" hidden="1" thickBot="1" x14ac:dyDescent="0.3">
      <c r="B26" s="59">
        <v>2</v>
      </c>
      <c r="C26" s="59">
        <v>700</v>
      </c>
      <c r="D26" s="59">
        <f>(1+$D$24)^B26</f>
        <v>1.2100000000000002</v>
      </c>
      <c r="E26" s="59">
        <f>C26/D26</f>
        <v>578.51239669421477</v>
      </c>
      <c r="F26" s="59">
        <f>E26*B26/$E$28</f>
        <v>0.16528925619834711</v>
      </c>
      <c r="G26" s="77" t="s">
        <v>300</v>
      </c>
      <c r="H26" s="78"/>
      <c r="I26" s="79">
        <f>(I24*L24+I25*L25)/(L24+L25)</f>
        <v>1.4182381609615291</v>
      </c>
    </row>
    <row r="27" spans="1:12" hidden="1" x14ac:dyDescent="0.25">
      <c r="B27" s="59">
        <v>3</v>
      </c>
      <c r="C27" s="59">
        <v>7700</v>
      </c>
      <c r="D27" s="59">
        <f>(1+$D$24)^B27</f>
        <v>1.3310000000000004</v>
      </c>
      <c r="E27" s="59">
        <f>C27/D27</f>
        <v>5785.1239669421466</v>
      </c>
      <c r="F27" s="59">
        <f>E27*B27/$E$28</f>
        <v>2.4793388429752059</v>
      </c>
    </row>
    <row r="28" spans="1:12" hidden="1" x14ac:dyDescent="0.25">
      <c r="B28" s="59"/>
      <c r="C28" s="59"/>
      <c r="D28" s="59"/>
      <c r="E28" s="59">
        <f>SUM(E25:E27)</f>
        <v>6999.9999999999982</v>
      </c>
      <c r="F28" s="59">
        <f>SUM(F25:F27)</f>
        <v>2.7355371900826437</v>
      </c>
    </row>
    <row r="29" spans="1:12" hidden="1" x14ac:dyDescent="0.25"/>
    <row r="30" spans="1:12" hidden="1" x14ac:dyDescent="0.25"/>
    <row r="31" spans="1:12" x14ac:dyDescent="0.25">
      <c r="B31" s="81" t="s">
        <v>301</v>
      </c>
      <c r="C31" s="82"/>
      <c r="D31" s="82"/>
      <c r="E31" s="82"/>
      <c r="F31" s="82"/>
    </row>
    <row r="32" spans="1:12" x14ac:dyDescent="0.25">
      <c r="B32" s="40" t="s">
        <v>302</v>
      </c>
      <c r="C32" s="40">
        <v>1000</v>
      </c>
      <c r="D32" s="82"/>
      <c r="E32" s="82"/>
      <c r="F32" s="82"/>
    </row>
    <row r="33" spans="2:6" x14ac:dyDescent="0.25">
      <c r="B33" s="40" t="s">
        <v>50</v>
      </c>
      <c r="C33" s="40">
        <f>C32/(1+C34/C35*C36)</f>
        <v>970.87378640776694</v>
      </c>
      <c r="D33" s="82"/>
      <c r="E33" s="83"/>
      <c r="F33" s="82"/>
    </row>
    <row r="34" spans="2:6" x14ac:dyDescent="0.25">
      <c r="B34" s="40" t="s">
        <v>303</v>
      </c>
      <c r="C34" s="40">
        <v>180</v>
      </c>
      <c r="D34" s="82"/>
      <c r="E34" s="82"/>
      <c r="F34" s="82"/>
    </row>
    <row r="35" spans="2:6" x14ac:dyDescent="0.25">
      <c r="B35" s="40" t="s">
        <v>304</v>
      </c>
      <c r="C35" s="40">
        <v>360</v>
      </c>
      <c r="D35" s="82"/>
      <c r="E35" s="82"/>
      <c r="F35" s="82"/>
    </row>
    <row r="36" spans="2:6" x14ac:dyDescent="0.25">
      <c r="B36" s="40" t="s">
        <v>305</v>
      </c>
      <c r="C36" s="84">
        <v>0.06</v>
      </c>
      <c r="D36" s="82"/>
      <c r="E36" s="85">
        <f>C33</f>
        <v>970.87378640776694</v>
      </c>
      <c r="F36" s="93">
        <f>C34/C35</f>
        <v>0.5</v>
      </c>
    </row>
    <row r="37" spans="2:6" x14ac:dyDescent="0.25">
      <c r="B37" s="82"/>
      <c r="C37" s="82"/>
      <c r="D37" s="82"/>
      <c r="E37" s="86" t="s">
        <v>50</v>
      </c>
      <c r="F37" s="87" t="s">
        <v>203</v>
      </c>
    </row>
    <row r="39" spans="2:6" x14ac:dyDescent="0.25">
      <c r="B39" s="56" t="s">
        <v>306</v>
      </c>
      <c r="D39" s="76">
        <f>F17</f>
        <v>1.9999999999999998</v>
      </c>
    </row>
    <row r="40" spans="2:6" x14ac:dyDescent="0.25">
      <c r="B40" s="56" t="s">
        <v>307</v>
      </c>
      <c r="D40" s="76">
        <f>F11</f>
        <v>2.7285531370038409</v>
      </c>
    </row>
    <row r="41" spans="2:6" ht="13.8" thickBot="1" x14ac:dyDescent="0.3">
      <c r="B41" s="56" t="s">
        <v>308</v>
      </c>
      <c r="D41" s="76">
        <f>F36</f>
        <v>0.5</v>
      </c>
    </row>
    <row r="42" spans="2:6" ht="13.8" thickBot="1" x14ac:dyDescent="0.3">
      <c r="B42" s="72" t="s">
        <v>309</v>
      </c>
      <c r="C42" s="73"/>
      <c r="D42" s="74">
        <f>(E11*F11+E17*F17+D41*C33)/(E11+E17+C33)</f>
        <v>2.3205223616906521</v>
      </c>
    </row>
  </sheetData>
  <phoneticPr fontId="23" type="noConversion"/>
  <pageMargins left="0.75" right="0.75" top="1" bottom="1" header="0.4921259845" footer="0.4921259845"/>
  <pageSetup paperSize="9" scale="6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31"/>
  <sheetViews>
    <sheetView workbookViewId="0">
      <selection activeCell="E9" sqref="E9"/>
    </sheetView>
  </sheetViews>
  <sheetFormatPr defaultRowHeight="13.2" x14ac:dyDescent="0.25"/>
  <cols>
    <col min="1" max="1" width="9.33203125" customWidth="1"/>
    <col min="2" max="3" width="3.33203125" bestFit="1" customWidth="1"/>
    <col min="4" max="4" width="16.88671875" bestFit="1" customWidth="1"/>
  </cols>
  <sheetData>
    <row r="2" spans="3:5" x14ac:dyDescent="0.25">
      <c r="C2" s="234" t="s">
        <v>310</v>
      </c>
      <c r="D2" s="88" t="s">
        <v>311</v>
      </c>
      <c r="E2" s="88">
        <f>SUM(E3:E7)</f>
        <v>12</v>
      </c>
    </row>
    <row r="3" spans="3:5" x14ac:dyDescent="0.25">
      <c r="C3" s="234"/>
      <c r="D3" s="233" t="s">
        <v>59</v>
      </c>
      <c r="E3" s="234">
        <v>2</v>
      </c>
    </row>
    <row r="4" spans="3:5" x14ac:dyDescent="0.25">
      <c r="C4" s="234"/>
      <c r="D4" s="233" t="s">
        <v>45</v>
      </c>
      <c r="E4" s="234">
        <v>3</v>
      </c>
    </row>
    <row r="5" spans="3:5" x14ac:dyDescent="0.25">
      <c r="C5" s="234"/>
      <c r="D5" s="233" t="s">
        <v>52</v>
      </c>
      <c r="E5" s="234">
        <v>5</v>
      </c>
    </row>
    <row r="6" spans="3:5" x14ac:dyDescent="0.25">
      <c r="C6" s="234"/>
      <c r="D6" s="233" t="s">
        <v>55</v>
      </c>
      <c r="E6" s="234">
        <v>1</v>
      </c>
    </row>
    <row r="7" spans="3:5" x14ac:dyDescent="0.25">
      <c r="C7" s="234"/>
      <c r="D7" s="233" t="s">
        <v>57</v>
      </c>
      <c r="E7" s="234">
        <v>1</v>
      </c>
    </row>
    <row r="8" spans="3:5" x14ac:dyDescent="0.25">
      <c r="C8" s="234" t="s">
        <v>312</v>
      </c>
      <c r="D8" s="88" t="s">
        <v>313</v>
      </c>
      <c r="E8" s="88">
        <f>E9+E10+E11</f>
        <v>6</v>
      </c>
    </row>
    <row r="9" spans="3:5" x14ac:dyDescent="0.25">
      <c r="C9" s="234"/>
      <c r="D9" s="233" t="s">
        <v>59</v>
      </c>
      <c r="E9" s="234">
        <v>3</v>
      </c>
    </row>
    <row r="10" spans="3:5" x14ac:dyDescent="0.25">
      <c r="C10" s="234"/>
      <c r="D10" s="233" t="s">
        <v>45</v>
      </c>
      <c r="E10" s="234">
        <v>2</v>
      </c>
    </row>
    <row r="11" spans="3:5" x14ac:dyDescent="0.25">
      <c r="C11" s="234"/>
      <c r="D11" s="233" t="s">
        <v>52</v>
      </c>
      <c r="E11" s="234">
        <v>1</v>
      </c>
    </row>
    <row r="12" spans="3:5" x14ac:dyDescent="0.25">
      <c r="C12" s="234" t="s">
        <v>314</v>
      </c>
      <c r="D12" s="88" t="s">
        <v>315</v>
      </c>
      <c r="E12" s="88">
        <f>E13+E14+E15</f>
        <v>8</v>
      </c>
    </row>
    <row r="13" spans="3:5" x14ac:dyDescent="0.25">
      <c r="C13" s="234"/>
      <c r="D13" s="233" t="s">
        <v>59</v>
      </c>
      <c r="E13" s="234">
        <v>5</v>
      </c>
    </row>
    <row r="14" spans="3:5" x14ac:dyDescent="0.25">
      <c r="C14" s="234"/>
      <c r="D14" s="233" t="s">
        <v>45</v>
      </c>
      <c r="E14" s="234">
        <v>1</v>
      </c>
    </row>
    <row r="15" spans="3:5" x14ac:dyDescent="0.25">
      <c r="C15" s="234"/>
      <c r="D15" s="233" t="s">
        <v>52</v>
      </c>
      <c r="E15" s="234">
        <v>2</v>
      </c>
    </row>
    <row r="16" spans="3:5" x14ac:dyDescent="0.25">
      <c r="C16" s="234" t="s">
        <v>316</v>
      </c>
      <c r="D16" s="88" t="s">
        <v>317</v>
      </c>
      <c r="E16" s="88">
        <f>E17+E18+E19+E20</f>
        <v>14</v>
      </c>
    </row>
    <row r="17" spans="3:5" x14ac:dyDescent="0.25">
      <c r="C17" s="234"/>
      <c r="D17" s="233" t="s">
        <v>59</v>
      </c>
      <c r="E17" s="234">
        <v>4</v>
      </c>
    </row>
    <row r="18" spans="3:5" x14ac:dyDescent="0.25">
      <c r="C18" s="234"/>
      <c r="D18" s="233" t="s">
        <v>45</v>
      </c>
      <c r="E18" s="234">
        <v>4</v>
      </c>
    </row>
    <row r="19" spans="3:5" x14ac:dyDescent="0.25">
      <c r="C19" s="234"/>
      <c r="D19" s="233" t="s">
        <v>52</v>
      </c>
      <c r="E19" s="234">
        <v>3</v>
      </c>
    </row>
    <row r="20" spans="3:5" x14ac:dyDescent="0.25">
      <c r="C20" s="234"/>
      <c r="D20" s="233" t="s">
        <v>55</v>
      </c>
      <c r="E20" s="234">
        <v>3</v>
      </c>
    </row>
    <row r="21" spans="3:5" x14ac:dyDescent="0.25">
      <c r="C21" s="234" t="s">
        <v>318</v>
      </c>
      <c r="D21" s="88" t="s">
        <v>319</v>
      </c>
      <c r="E21" s="88">
        <f>E22+E23+E24</f>
        <v>8</v>
      </c>
    </row>
    <row r="22" spans="3:5" x14ac:dyDescent="0.25">
      <c r="C22" s="234"/>
      <c r="D22" s="233" t="s">
        <v>59</v>
      </c>
      <c r="E22" s="234">
        <v>3</v>
      </c>
    </row>
    <row r="23" spans="3:5" x14ac:dyDescent="0.25">
      <c r="C23" s="234"/>
      <c r="D23" s="233" t="s">
        <v>45</v>
      </c>
      <c r="E23" s="234">
        <v>2</v>
      </c>
    </row>
    <row r="24" spans="3:5" x14ac:dyDescent="0.25">
      <c r="C24" s="234"/>
      <c r="D24" s="233" t="s">
        <v>52</v>
      </c>
      <c r="E24" s="234">
        <v>3</v>
      </c>
    </row>
    <row r="25" spans="3:5" x14ac:dyDescent="0.25">
      <c r="C25" s="234" t="s">
        <v>320</v>
      </c>
      <c r="D25" s="88" t="s">
        <v>321</v>
      </c>
      <c r="E25" s="88">
        <f>E26+E27+E28+E29</f>
        <v>12</v>
      </c>
    </row>
    <row r="26" spans="3:5" x14ac:dyDescent="0.25">
      <c r="C26" s="234"/>
      <c r="D26" s="233" t="s">
        <v>59</v>
      </c>
      <c r="E26" s="234">
        <v>3</v>
      </c>
    </row>
    <row r="27" spans="3:5" x14ac:dyDescent="0.25">
      <c r="C27" s="234"/>
      <c r="D27" s="233" t="s">
        <v>45</v>
      </c>
      <c r="E27" s="234">
        <v>3</v>
      </c>
    </row>
    <row r="28" spans="3:5" x14ac:dyDescent="0.25">
      <c r="C28" s="234"/>
      <c r="D28" s="233" t="s">
        <v>52</v>
      </c>
      <c r="E28" s="234">
        <v>3</v>
      </c>
    </row>
    <row r="29" spans="3:5" x14ac:dyDescent="0.25">
      <c r="C29" s="234"/>
      <c r="D29" s="233" t="s">
        <v>55</v>
      </c>
      <c r="E29" s="234">
        <v>3</v>
      </c>
    </row>
    <row r="31" spans="3:5" x14ac:dyDescent="0.25">
      <c r="C31" s="234"/>
      <c r="D31" s="88" t="s">
        <v>151</v>
      </c>
      <c r="E31" s="88">
        <f>E2+E8+E12+E16+E21+E25</f>
        <v>60</v>
      </c>
    </row>
  </sheetData>
  <phoneticPr fontId="0" type="noConversion"/>
  <pageMargins left="0.75" right="0.75" top="1" bottom="1" header="0.4921259845" footer="0.49212598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
  <sheetViews>
    <sheetView workbookViewId="0"/>
  </sheetViews>
  <sheetFormatPr defaultRowHeight="13.2" x14ac:dyDescent="0.25"/>
  <sheetData>
    <row r="1" spans="1:255" x14ac:dyDescent="0.2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row>
    <row r="2" spans="1:255"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row>
    <row r="3" spans="1:255" x14ac:dyDescent="0.2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row>
    <row r="4" spans="1:255" x14ac:dyDescent="0.2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row>
    <row r="5" spans="1:255" x14ac:dyDescent="0.2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row>
  </sheetData>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2"/>
  <sheetViews>
    <sheetView workbookViewId="0">
      <selection activeCell="E16" sqref="E16"/>
    </sheetView>
  </sheetViews>
  <sheetFormatPr defaultRowHeight="13.2" x14ac:dyDescent="0.25"/>
  <cols>
    <col min="7" max="7" width="11.44140625" customWidth="1"/>
  </cols>
  <sheetData>
    <row r="1" spans="1:7" ht="12.75" customHeight="1" x14ac:dyDescent="0.25">
      <c r="A1" s="539" t="s">
        <v>322</v>
      </c>
      <c r="B1" s="540"/>
      <c r="C1" s="540"/>
      <c r="D1" s="540"/>
      <c r="E1" s="540"/>
      <c r="F1" s="540"/>
      <c r="G1" s="541"/>
    </row>
    <row r="2" spans="1:7" x14ac:dyDescent="0.25">
      <c r="A2" s="542"/>
      <c r="B2" s="543"/>
      <c r="C2" s="543"/>
      <c r="D2" s="543"/>
      <c r="E2" s="543"/>
      <c r="F2" s="543"/>
      <c r="G2" s="544"/>
    </row>
    <row r="3" spans="1:7" x14ac:dyDescent="0.25">
      <c r="A3" s="542"/>
      <c r="B3" s="543"/>
      <c r="C3" s="543"/>
      <c r="D3" s="543"/>
      <c r="E3" s="543"/>
      <c r="F3" s="543"/>
      <c r="G3" s="544"/>
    </row>
    <row r="4" spans="1:7" x14ac:dyDescent="0.25">
      <c r="A4" s="542"/>
      <c r="B4" s="543"/>
      <c r="C4" s="543"/>
      <c r="D4" s="543"/>
      <c r="E4" s="543"/>
      <c r="F4" s="543"/>
      <c r="G4" s="544"/>
    </row>
    <row r="5" spans="1:7" x14ac:dyDescent="0.25">
      <c r="A5" s="542"/>
      <c r="B5" s="543"/>
      <c r="C5" s="543"/>
      <c r="D5" s="543"/>
      <c r="E5" s="543"/>
      <c r="F5" s="543"/>
      <c r="G5" s="544"/>
    </row>
    <row r="6" spans="1:7" x14ac:dyDescent="0.25">
      <c r="A6" s="542"/>
      <c r="B6" s="543"/>
      <c r="C6" s="543"/>
      <c r="D6" s="543"/>
      <c r="E6" s="543"/>
      <c r="F6" s="543"/>
      <c r="G6" s="544"/>
    </row>
    <row r="7" spans="1:7" x14ac:dyDescent="0.25">
      <c r="A7" s="542"/>
      <c r="B7" s="543"/>
      <c r="C7" s="543"/>
      <c r="D7" s="543"/>
      <c r="E7" s="543"/>
      <c r="F7" s="543"/>
      <c r="G7" s="544"/>
    </row>
    <row r="8" spans="1:7" ht="13.8" thickBot="1" x14ac:dyDescent="0.3">
      <c r="A8" s="545"/>
      <c r="B8" s="546"/>
      <c r="C8" s="546"/>
      <c r="D8" s="546"/>
      <c r="E8" s="546"/>
      <c r="F8" s="546"/>
      <c r="G8" s="547"/>
    </row>
    <row r="9" spans="1:7" x14ac:dyDescent="0.25">
      <c r="A9" s="234"/>
      <c r="B9" s="234"/>
      <c r="C9" s="234"/>
      <c r="D9" s="234"/>
      <c r="E9" s="234"/>
      <c r="F9" s="108"/>
      <c r="G9" s="234"/>
    </row>
    <row r="10" spans="1:7" x14ac:dyDescent="0.25">
      <c r="A10" s="234"/>
      <c r="B10" s="234"/>
      <c r="C10" s="234"/>
      <c r="D10" s="234"/>
      <c r="E10" s="234"/>
      <c r="F10" s="108"/>
      <c r="G10" s="234"/>
    </row>
    <row r="11" spans="1:7" x14ac:dyDescent="0.25">
      <c r="A11" s="238"/>
      <c r="B11" s="114"/>
      <c r="C11" s="238"/>
      <c r="D11" s="234"/>
      <c r="E11" s="234"/>
      <c r="F11" s="108"/>
      <c r="G11" s="234"/>
    </row>
    <row r="12" spans="1:7" ht="21" x14ac:dyDescent="0.4">
      <c r="A12" s="177"/>
      <c r="B12" s="234"/>
      <c r="C12" s="238"/>
      <c r="D12" s="234"/>
      <c r="E12" s="234"/>
      <c r="F12" s="115"/>
      <c r="G12" s="234"/>
    </row>
  </sheetData>
  <mergeCells count="1">
    <mergeCell ref="A1:G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21"/>
  <sheetViews>
    <sheetView tabSelected="1" workbookViewId="0">
      <selection activeCell="E26" sqref="E26"/>
    </sheetView>
  </sheetViews>
  <sheetFormatPr defaultRowHeight="13.2" x14ac:dyDescent="0.25"/>
  <cols>
    <col min="1" max="1" width="17.5546875" customWidth="1"/>
    <col min="2" max="2" width="16" customWidth="1"/>
    <col min="3" max="3" width="3.44140625" customWidth="1"/>
    <col min="5" max="5" width="19.109375" customWidth="1"/>
    <col min="6" max="6" width="11.44140625" customWidth="1"/>
  </cols>
  <sheetData>
    <row r="1" spans="1:6" ht="14.4" thickBot="1" x14ac:dyDescent="0.3">
      <c r="A1" s="548" t="s">
        <v>323</v>
      </c>
      <c r="B1" s="548"/>
      <c r="C1" s="234"/>
      <c r="D1" s="234"/>
      <c r="E1" s="234"/>
      <c r="F1" s="234"/>
    </row>
    <row r="2" spans="1:6" ht="14.4" thickTop="1" x14ac:dyDescent="0.25">
      <c r="A2" s="175" t="s">
        <v>324</v>
      </c>
      <c r="B2" s="176">
        <v>15000000</v>
      </c>
      <c r="C2" s="234"/>
      <c r="D2" s="185" t="s">
        <v>59</v>
      </c>
      <c r="E2" s="1" t="s">
        <v>325</v>
      </c>
      <c r="F2" s="184">
        <f>+B2*B6*2.32</f>
        <v>174000</v>
      </c>
    </row>
    <row r="3" spans="1:6" ht="13.8" x14ac:dyDescent="0.25">
      <c r="A3" s="175" t="s">
        <v>326</v>
      </c>
      <c r="B3" s="176">
        <f>+B2/24.6</f>
        <v>609756.09756097558</v>
      </c>
      <c r="C3" s="234"/>
      <c r="D3" s="6"/>
      <c r="E3" s="1" t="s">
        <v>327</v>
      </c>
      <c r="F3" s="184">
        <f>+F2*SQRT(10)</f>
        <v>550236.31286929804</v>
      </c>
    </row>
    <row r="4" spans="1:6" ht="13.8" x14ac:dyDescent="0.25">
      <c r="A4" s="175" t="s">
        <v>328</v>
      </c>
      <c r="B4" s="178">
        <v>0.99</v>
      </c>
      <c r="C4" s="234"/>
      <c r="D4" s="6"/>
      <c r="E4" s="1"/>
      <c r="F4" s="1"/>
    </row>
    <row r="5" spans="1:6" ht="13.8" x14ac:dyDescent="0.25">
      <c r="A5" s="175" t="s">
        <v>329</v>
      </c>
      <c r="B5" s="182" t="s">
        <v>330</v>
      </c>
      <c r="C5" s="234"/>
      <c r="D5" s="185" t="s">
        <v>45</v>
      </c>
      <c r="E5" s="1"/>
      <c r="F5" s="1"/>
    </row>
    <row r="6" spans="1:6" ht="15" x14ac:dyDescent="0.25">
      <c r="A6" s="183" t="s">
        <v>210</v>
      </c>
      <c r="B6" s="179">
        <v>5.0000000000000001E-3</v>
      </c>
      <c r="C6" s="234"/>
      <c r="D6" s="6"/>
      <c r="E6" s="1"/>
      <c r="F6" s="1"/>
    </row>
    <row r="7" spans="1:6" ht="13.8" x14ac:dyDescent="0.25">
      <c r="A7" s="234"/>
      <c r="B7" s="234"/>
      <c r="C7" s="234"/>
      <c r="D7" s="185" t="s">
        <v>52</v>
      </c>
      <c r="E7" s="1"/>
      <c r="F7" s="1"/>
    </row>
    <row r="9" spans="1:6" x14ac:dyDescent="0.25">
      <c r="A9" s="234"/>
      <c r="B9" s="234"/>
      <c r="C9" s="234"/>
      <c r="D9" s="88"/>
      <c r="E9" s="234"/>
      <c r="F9" s="234"/>
    </row>
    <row r="10" spans="1:6" x14ac:dyDescent="0.25">
      <c r="A10" s="234"/>
      <c r="B10" s="234"/>
      <c r="C10" s="234"/>
      <c r="D10" s="88"/>
      <c r="E10" s="234"/>
      <c r="F10" s="234"/>
    </row>
    <row r="11" spans="1:6" x14ac:dyDescent="0.25">
      <c r="A11" s="234"/>
      <c r="B11" s="234"/>
      <c r="C11" s="234"/>
      <c r="D11" s="88"/>
      <c r="E11" s="234"/>
      <c r="F11" s="234"/>
    </row>
    <row r="12" spans="1:6" x14ac:dyDescent="0.25">
      <c r="A12" s="234"/>
      <c r="B12" s="234"/>
      <c r="C12" s="234"/>
      <c r="D12" s="88"/>
      <c r="E12" s="234"/>
      <c r="F12" s="234"/>
    </row>
    <row r="13" spans="1:6" x14ac:dyDescent="0.25">
      <c r="A13" s="234"/>
      <c r="B13" s="234"/>
      <c r="C13" s="234"/>
      <c r="D13" s="88"/>
      <c r="E13" s="234"/>
      <c r="F13" s="234"/>
    </row>
    <row r="14" spans="1:6" x14ac:dyDescent="0.25">
      <c r="A14" s="234"/>
      <c r="B14" s="234"/>
      <c r="C14" s="234"/>
      <c r="D14" s="88"/>
      <c r="E14" s="234"/>
      <c r="F14" s="234"/>
    </row>
    <row r="15" spans="1:6" x14ac:dyDescent="0.25">
      <c r="A15" s="234"/>
      <c r="B15" s="234"/>
      <c r="C15" s="234"/>
      <c r="D15" s="88"/>
      <c r="E15" s="234"/>
      <c r="F15" s="234"/>
    </row>
    <row r="17" spans="4:4" x14ac:dyDescent="0.25">
      <c r="D17" s="88"/>
    </row>
    <row r="18" spans="4:4" x14ac:dyDescent="0.25">
      <c r="D18" s="88"/>
    </row>
    <row r="19" spans="4:4" x14ac:dyDescent="0.25">
      <c r="D19" s="88"/>
    </row>
    <row r="20" spans="4:4" x14ac:dyDescent="0.25">
      <c r="D20" s="88"/>
    </row>
    <row r="21" spans="4:4" x14ac:dyDescent="0.25">
      <c r="D21" s="88"/>
    </row>
  </sheetData>
  <mergeCells count="1">
    <mergeCell ref="A1:B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14"/>
  <sheetViews>
    <sheetView workbookViewId="0">
      <selection activeCell="F31" sqref="F31"/>
    </sheetView>
  </sheetViews>
  <sheetFormatPr defaultRowHeight="13.2" x14ac:dyDescent="0.25"/>
  <cols>
    <col min="2" max="2" width="29.109375" bestFit="1" customWidth="1"/>
    <col min="3" max="3" width="10.109375" bestFit="1" customWidth="1"/>
    <col min="4" max="4" width="22.5546875" bestFit="1" customWidth="1"/>
    <col min="5" max="14" width="11.6640625" customWidth="1"/>
  </cols>
  <sheetData>
    <row r="1" spans="1:14" x14ac:dyDescent="0.25">
      <c r="A1" s="234"/>
      <c r="B1" s="238" t="s">
        <v>331</v>
      </c>
      <c r="C1" s="234"/>
      <c r="D1" s="234"/>
      <c r="E1" s="234"/>
      <c r="F1" s="234"/>
      <c r="G1" s="234"/>
      <c r="H1" s="234"/>
      <c r="I1" s="234"/>
      <c r="J1" s="234"/>
      <c r="K1" s="234"/>
      <c r="L1" s="234"/>
      <c r="M1" s="234"/>
      <c r="N1" s="234"/>
    </row>
    <row r="2" spans="1:14" x14ac:dyDescent="0.25">
      <c r="A2" s="234"/>
      <c r="B2" s="234"/>
      <c r="C2" s="551" t="s">
        <v>277</v>
      </c>
      <c r="D2" s="549" t="s">
        <v>332</v>
      </c>
      <c r="E2" s="234">
        <v>30</v>
      </c>
      <c r="F2" s="234">
        <v>90</v>
      </c>
      <c r="G2" s="234">
        <v>120</v>
      </c>
      <c r="H2" s="234">
        <f>9*30</f>
        <v>270</v>
      </c>
      <c r="I2" s="234">
        <v>365</v>
      </c>
      <c r="J2" s="234">
        <f>2*365</f>
        <v>730</v>
      </c>
      <c r="K2" s="234">
        <f>3*365</f>
        <v>1095</v>
      </c>
      <c r="L2" s="234">
        <f>4*365</f>
        <v>1460</v>
      </c>
      <c r="M2" s="234">
        <f>5*365</f>
        <v>1825</v>
      </c>
      <c r="N2" s="234">
        <f>7*365</f>
        <v>2555</v>
      </c>
    </row>
    <row r="3" spans="1:14" s="108" customFormat="1" ht="13.8" thickBot="1" x14ac:dyDescent="0.3">
      <c r="B3" s="116" t="s">
        <v>333</v>
      </c>
      <c r="C3" s="552"/>
      <c r="D3" s="550"/>
      <c r="E3" s="117" t="s">
        <v>334</v>
      </c>
      <c r="F3" s="117" t="s">
        <v>335</v>
      </c>
      <c r="G3" s="117" t="s">
        <v>336</v>
      </c>
      <c r="H3" s="117" t="s">
        <v>337</v>
      </c>
      <c r="I3" s="117">
        <v>12</v>
      </c>
      <c r="J3" s="117" t="s">
        <v>338</v>
      </c>
      <c r="K3" s="117" t="s">
        <v>25</v>
      </c>
      <c r="L3" s="117" t="s">
        <v>339</v>
      </c>
      <c r="M3" s="117" t="s">
        <v>340</v>
      </c>
      <c r="N3" s="117" t="s">
        <v>341</v>
      </c>
    </row>
    <row r="4" spans="1:14" ht="13.8" thickTop="1" x14ac:dyDescent="0.25">
      <c r="A4" s="238" t="s">
        <v>132</v>
      </c>
      <c r="B4" s="234" t="s">
        <v>74</v>
      </c>
      <c r="C4" s="8">
        <f>+SUM(E4:N4)</f>
        <v>20000000</v>
      </c>
      <c r="D4" s="8">
        <f>+SUMPRODUCT(E4:N4,E2:N2)/SUM(E2:N2)</f>
        <v>70257.611241217804</v>
      </c>
      <c r="E4" s="8">
        <v>20000000</v>
      </c>
      <c r="F4" s="8"/>
      <c r="G4" s="8"/>
      <c r="H4" s="8"/>
      <c r="I4" s="8"/>
      <c r="J4" s="8"/>
      <c r="K4" s="8"/>
      <c r="L4" s="8"/>
      <c r="M4" s="8"/>
      <c r="N4" s="8"/>
    </row>
    <row r="5" spans="1:14" x14ac:dyDescent="0.25">
      <c r="A5" s="234"/>
      <c r="B5" s="234" t="s">
        <v>342</v>
      </c>
      <c r="C5" s="8"/>
      <c r="D5" s="8"/>
      <c r="E5" s="8"/>
      <c r="F5" s="8"/>
      <c r="G5" s="8"/>
      <c r="H5" s="8"/>
      <c r="I5" s="8"/>
      <c r="J5" s="8"/>
      <c r="K5" s="8"/>
      <c r="L5" s="8"/>
      <c r="M5" s="8"/>
      <c r="N5" s="8">
        <v>100000000</v>
      </c>
    </row>
    <row r="6" spans="1:14" x14ac:dyDescent="0.25">
      <c r="A6" s="234"/>
      <c r="B6" s="234" t="s">
        <v>343</v>
      </c>
      <c r="C6" s="8"/>
      <c r="D6" s="8"/>
      <c r="E6" s="8"/>
      <c r="F6" s="8"/>
      <c r="G6" s="8"/>
      <c r="H6" s="8"/>
      <c r="I6" s="8"/>
      <c r="J6" s="8"/>
      <c r="K6" s="8"/>
      <c r="L6" s="8"/>
      <c r="M6" s="8"/>
      <c r="N6" s="8"/>
    </row>
    <row r="7" spans="1:14" x14ac:dyDescent="0.25">
      <c r="A7" s="234"/>
      <c r="B7" s="234" t="s">
        <v>344</v>
      </c>
      <c r="C7" s="8"/>
      <c r="D7" s="8"/>
      <c r="E7" s="8"/>
      <c r="F7" s="8"/>
      <c r="G7" s="8"/>
      <c r="H7" s="8"/>
      <c r="I7" s="8"/>
      <c r="J7" s="8"/>
      <c r="K7" s="8"/>
      <c r="L7" s="8"/>
      <c r="M7" s="8"/>
      <c r="N7" s="8"/>
    </row>
    <row r="8" spans="1:14" x14ac:dyDescent="0.25">
      <c r="A8" s="234"/>
      <c r="B8" s="234" t="s">
        <v>345</v>
      </c>
      <c r="C8" s="8"/>
      <c r="D8" s="8"/>
      <c r="E8" s="8"/>
      <c r="F8" s="8"/>
      <c r="G8" s="8"/>
      <c r="H8" s="8"/>
      <c r="I8" s="8"/>
      <c r="J8" s="8"/>
      <c r="K8" s="8"/>
      <c r="L8" s="8"/>
      <c r="M8" s="8"/>
      <c r="N8" s="8"/>
    </row>
    <row r="9" spans="1:14" x14ac:dyDescent="0.25">
      <c r="A9" s="234"/>
      <c r="B9" s="234" t="s">
        <v>346</v>
      </c>
      <c r="C9" s="8"/>
      <c r="D9" s="8"/>
      <c r="E9" s="8"/>
      <c r="F9" s="8"/>
      <c r="G9" s="8"/>
      <c r="H9" s="8"/>
      <c r="I9" s="8"/>
      <c r="J9" s="8"/>
      <c r="K9" s="8"/>
      <c r="L9" s="8"/>
      <c r="M9" s="8"/>
      <c r="N9" s="8"/>
    </row>
    <row r="10" spans="1:14" x14ac:dyDescent="0.25">
      <c r="A10" s="234"/>
      <c r="B10" s="234" t="s">
        <v>347</v>
      </c>
      <c r="C10" s="8"/>
      <c r="D10" s="8"/>
      <c r="E10" s="8"/>
      <c r="F10" s="8"/>
      <c r="G10" s="8"/>
      <c r="H10" s="8"/>
      <c r="I10" s="8"/>
      <c r="J10" s="8"/>
      <c r="K10" s="8"/>
      <c r="L10" s="8"/>
      <c r="M10" s="8"/>
      <c r="N10" s="8"/>
    </row>
    <row r="11" spans="1:14" x14ac:dyDescent="0.25">
      <c r="A11" s="234"/>
      <c r="B11" s="234"/>
      <c r="C11" s="8"/>
      <c r="D11" s="8"/>
      <c r="E11" s="8"/>
      <c r="F11" s="8"/>
      <c r="G11" s="8"/>
      <c r="H11" s="8"/>
      <c r="I11" s="8"/>
      <c r="J11" s="8"/>
      <c r="K11" s="8"/>
      <c r="L11" s="8"/>
      <c r="M11" s="8"/>
      <c r="N11" s="8"/>
    </row>
    <row r="12" spans="1:14" x14ac:dyDescent="0.25">
      <c r="A12" s="238" t="s">
        <v>178</v>
      </c>
      <c r="B12" s="238" t="s">
        <v>348</v>
      </c>
      <c r="C12" s="8"/>
      <c r="D12" s="8"/>
      <c r="E12" s="8"/>
      <c r="F12" s="8"/>
      <c r="G12" s="8"/>
      <c r="H12" s="8"/>
      <c r="I12" s="8"/>
      <c r="J12" s="8"/>
      <c r="K12" s="8"/>
      <c r="L12" s="8"/>
      <c r="M12" s="8"/>
      <c r="N12" s="8"/>
    </row>
    <row r="13" spans="1:14" x14ac:dyDescent="0.25">
      <c r="A13" s="234"/>
      <c r="B13" s="238" t="s">
        <v>349</v>
      </c>
      <c r="C13" s="8"/>
      <c r="D13" s="8"/>
      <c r="E13" s="8"/>
      <c r="F13" s="8"/>
      <c r="G13" s="8"/>
      <c r="H13" s="8"/>
      <c r="I13" s="8"/>
      <c r="J13" s="8"/>
      <c r="K13" s="8"/>
      <c r="L13" s="8"/>
      <c r="M13" s="8"/>
      <c r="N13" s="8"/>
    </row>
    <row r="14" spans="1:14" x14ac:dyDescent="0.25">
      <c r="A14" s="234"/>
      <c r="B14" s="238" t="s">
        <v>350</v>
      </c>
      <c r="C14" s="8"/>
      <c r="D14" s="8"/>
      <c r="E14" s="8"/>
      <c r="F14" s="8"/>
      <c r="G14" s="8"/>
      <c r="H14" s="8"/>
      <c r="I14" s="8"/>
      <c r="J14" s="8"/>
      <c r="K14" s="8"/>
      <c r="L14" s="8"/>
      <c r="M14" s="8"/>
      <c r="N14" s="8"/>
    </row>
    <row r="15" spans="1:14" x14ac:dyDescent="0.25">
      <c r="A15" s="234"/>
      <c r="B15" s="234"/>
      <c r="C15" s="8"/>
      <c r="D15" s="8"/>
      <c r="E15" s="8"/>
      <c r="F15" s="8"/>
      <c r="G15" s="8"/>
      <c r="H15" s="8"/>
      <c r="I15" s="8"/>
      <c r="J15" s="8"/>
      <c r="K15" s="8"/>
      <c r="L15" s="8"/>
      <c r="M15" s="8"/>
      <c r="N15" s="8"/>
    </row>
    <row r="16" spans="1:14" x14ac:dyDescent="0.25">
      <c r="A16" s="234"/>
      <c r="B16" s="234"/>
      <c r="C16" s="8"/>
      <c r="D16" s="8"/>
      <c r="E16" s="8"/>
      <c r="F16" s="8"/>
      <c r="G16" s="8"/>
      <c r="H16" s="8"/>
      <c r="I16" s="8"/>
      <c r="J16" s="8"/>
      <c r="K16" s="8"/>
      <c r="L16" s="8"/>
      <c r="M16" s="8"/>
      <c r="N16" s="8"/>
    </row>
    <row r="17" spans="3:14" x14ac:dyDescent="0.25">
      <c r="C17" s="8"/>
      <c r="D17" s="8"/>
      <c r="E17" s="8"/>
      <c r="F17" s="8"/>
      <c r="G17" s="8"/>
      <c r="H17" s="8"/>
      <c r="I17" s="8"/>
      <c r="J17" s="8"/>
      <c r="K17" s="8"/>
      <c r="L17" s="8"/>
      <c r="M17" s="8"/>
      <c r="N17" s="8"/>
    </row>
    <row r="18" spans="3:14" x14ac:dyDescent="0.25">
      <c r="C18" s="8"/>
      <c r="D18" s="8"/>
      <c r="E18" s="8"/>
      <c r="F18" s="8"/>
      <c r="G18" s="8"/>
      <c r="H18" s="8"/>
      <c r="I18" s="8"/>
      <c r="J18" s="8"/>
      <c r="K18" s="8"/>
      <c r="L18" s="8"/>
      <c r="M18" s="8"/>
      <c r="N18" s="8"/>
    </row>
    <row r="19" spans="3:14" x14ac:dyDescent="0.25">
      <c r="C19" s="8"/>
      <c r="D19" s="8"/>
      <c r="E19" s="8"/>
      <c r="F19" s="8"/>
      <c r="G19" s="8"/>
      <c r="H19" s="8"/>
      <c r="I19" s="8"/>
      <c r="J19" s="8"/>
      <c r="K19" s="8"/>
      <c r="L19" s="8"/>
      <c r="M19" s="8"/>
      <c r="N19" s="8"/>
    </row>
    <row r="20" spans="3:14" x14ac:dyDescent="0.25">
      <c r="C20" s="8"/>
      <c r="D20" s="8"/>
      <c r="E20" s="8"/>
      <c r="F20" s="8"/>
      <c r="G20" s="8"/>
      <c r="H20" s="8"/>
      <c r="I20" s="8"/>
      <c r="J20" s="8"/>
      <c r="K20" s="8"/>
      <c r="L20" s="8"/>
      <c r="M20" s="8"/>
      <c r="N20" s="8"/>
    </row>
    <row r="21" spans="3:14" x14ac:dyDescent="0.25">
      <c r="C21" s="8"/>
      <c r="D21" s="8"/>
      <c r="E21" s="8"/>
      <c r="F21" s="8"/>
      <c r="G21" s="8"/>
      <c r="H21" s="8"/>
      <c r="I21" s="8"/>
      <c r="J21" s="8"/>
      <c r="K21" s="8"/>
      <c r="L21" s="8"/>
      <c r="M21" s="8"/>
      <c r="N21" s="8"/>
    </row>
    <row r="22" spans="3:14" x14ac:dyDescent="0.25">
      <c r="C22" s="8"/>
      <c r="D22" s="8"/>
      <c r="E22" s="8"/>
      <c r="F22" s="8"/>
      <c r="G22" s="8"/>
      <c r="H22" s="8"/>
      <c r="I22" s="8"/>
      <c r="J22" s="8"/>
      <c r="K22" s="8"/>
      <c r="L22" s="8"/>
      <c r="M22" s="8"/>
      <c r="N22" s="8"/>
    </row>
    <row r="23" spans="3:14" x14ac:dyDescent="0.25">
      <c r="C23" s="8"/>
      <c r="D23" s="8"/>
      <c r="E23" s="8"/>
      <c r="F23" s="8"/>
      <c r="G23" s="8"/>
      <c r="H23" s="8"/>
      <c r="I23" s="8"/>
      <c r="J23" s="8"/>
      <c r="K23" s="8"/>
      <c r="L23" s="8"/>
      <c r="M23" s="8"/>
      <c r="N23" s="8"/>
    </row>
    <row r="24" spans="3:14" x14ac:dyDescent="0.25">
      <c r="C24" s="8"/>
      <c r="D24" s="8"/>
      <c r="E24" s="8"/>
      <c r="F24" s="8"/>
      <c r="G24" s="8"/>
      <c r="H24" s="8"/>
      <c r="I24" s="8"/>
      <c r="J24" s="8"/>
      <c r="K24" s="8"/>
      <c r="L24" s="8"/>
      <c r="M24" s="8"/>
      <c r="N24" s="8"/>
    </row>
    <row r="25" spans="3:14" x14ac:dyDescent="0.25">
      <c r="C25" s="8"/>
      <c r="D25" s="8"/>
      <c r="E25" s="8"/>
      <c r="F25" s="8"/>
      <c r="G25" s="8"/>
      <c r="H25" s="8"/>
      <c r="I25" s="8"/>
      <c r="J25" s="8"/>
      <c r="K25" s="8"/>
      <c r="L25" s="8"/>
      <c r="M25" s="8"/>
      <c r="N25" s="8"/>
    </row>
    <row r="26" spans="3:14" x14ac:dyDescent="0.25">
      <c r="C26" s="8"/>
      <c r="D26" s="8"/>
      <c r="E26" s="8"/>
      <c r="F26" s="8"/>
      <c r="G26" s="8"/>
      <c r="H26" s="8"/>
      <c r="I26" s="8"/>
      <c r="J26" s="8"/>
      <c r="K26" s="8"/>
      <c r="L26" s="8"/>
      <c r="M26" s="8"/>
      <c r="N26" s="8"/>
    </row>
    <row r="27" spans="3:14" x14ac:dyDescent="0.25">
      <c r="C27" s="8"/>
      <c r="D27" s="8"/>
      <c r="E27" s="8"/>
      <c r="F27" s="8"/>
      <c r="G27" s="8"/>
      <c r="H27" s="8"/>
      <c r="I27" s="8"/>
      <c r="J27" s="8"/>
      <c r="K27" s="8"/>
      <c r="L27" s="8"/>
      <c r="M27" s="8"/>
      <c r="N27" s="8"/>
    </row>
    <row r="28" spans="3:14" x14ac:dyDescent="0.25">
      <c r="C28" s="8"/>
      <c r="D28" s="8"/>
      <c r="E28" s="8"/>
      <c r="F28" s="8"/>
      <c r="G28" s="8"/>
      <c r="H28" s="8"/>
      <c r="I28" s="8"/>
      <c r="J28" s="8"/>
      <c r="K28" s="8"/>
      <c r="L28" s="8"/>
      <c r="M28" s="8"/>
      <c r="N28" s="8"/>
    </row>
    <row r="29" spans="3:14" x14ac:dyDescent="0.25">
      <c r="C29" s="8"/>
      <c r="D29" s="8"/>
      <c r="E29" s="8"/>
      <c r="F29" s="8"/>
      <c r="G29" s="8"/>
      <c r="H29" s="8"/>
      <c r="I29" s="8"/>
      <c r="J29" s="8"/>
      <c r="K29" s="8"/>
      <c r="L29" s="8"/>
      <c r="M29" s="8"/>
      <c r="N29" s="8"/>
    </row>
    <row r="30" spans="3:14" x14ac:dyDescent="0.25">
      <c r="C30" s="8"/>
      <c r="D30" s="8"/>
      <c r="E30" s="8"/>
      <c r="F30" s="8"/>
      <c r="G30" s="8"/>
      <c r="H30" s="8"/>
      <c r="I30" s="8"/>
      <c r="J30" s="8"/>
      <c r="K30" s="8"/>
      <c r="L30" s="8"/>
      <c r="M30" s="8"/>
      <c r="N30" s="8"/>
    </row>
    <row r="31" spans="3:14" x14ac:dyDescent="0.25">
      <c r="C31" s="8"/>
      <c r="D31" s="8"/>
      <c r="E31" s="8"/>
      <c r="F31" s="8"/>
      <c r="G31" s="8"/>
      <c r="H31" s="8"/>
      <c r="I31" s="8"/>
      <c r="J31" s="8"/>
      <c r="K31" s="8"/>
      <c r="L31" s="8"/>
      <c r="M31" s="8"/>
      <c r="N31" s="8"/>
    </row>
    <row r="32" spans="3:14" x14ac:dyDescent="0.25">
      <c r="C32" s="8"/>
      <c r="D32" s="8"/>
      <c r="E32" s="8"/>
      <c r="F32" s="8"/>
      <c r="G32" s="8"/>
      <c r="H32" s="8"/>
      <c r="I32" s="8"/>
      <c r="J32" s="8"/>
      <c r="K32" s="8"/>
      <c r="L32" s="8"/>
      <c r="M32" s="8"/>
      <c r="N32" s="8"/>
    </row>
    <row r="33" spans="3:14" x14ac:dyDescent="0.25">
      <c r="C33" s="8"/>
      <c r="D33" s="8"/>
      <c r="E33" s="8"/>
      <c r="F33" s="8"/>
      <c r="G33" s="8"/>
      <c r="H33" s="8"/>
      <c r="I33" s="8"/>
      <c r="J33" s="8"/>
      <c r="K33" s="8"/>
      <c r="L33" s="8"/>
      <c r="M33" s="8"/>
      <c r="N33" s="8"/>
    </row>
    <row r="34" spans="3:14" x14ac:dyDescent="0.25">
      <c r="C34" s="8"/>
      <c r="D34" s="8"/>
      <c r="E34" s="8"/>
      <c r="F34" s="8"/>
      <c r="G34" s="8"/>
      <c r="H34" s="8"/>
      <c r="I34" s="8"/>
      <c r="J34" s="8"/>
      <c r="K34" s="8"/>
      <c r="L34" s="8"/>
      <c r="M34" s="8"/>
      <c r="N34" s="8"/>
    </row>
    <row r="35" spans="3:14" x14ac:dyDescent="0.25">
      <c r="C35" s="8"/>
      <c r="D35" s="8"/>
      <c r="E35" s="8"/>
      <c r="F35" s="8"/>
      <c r="G35" s="8"/>
      <c r="H35" s="8"/>
      <c r="I35" s="8"/>
      <c r="J35" s="8"/>
      <c r="K35" s="8"/>
      <c r="L35" s="8"/>
      <c r="M35" s="8"/>
      <c r="N35" s="8"/>
    </row>
    <row r="36" spans="3:14" x14ac:dyDescent="0.25">
      <c r="C36" s="8"/>
      <c r="D36" s="8"/>
      <c r="E36" s="8"/>
      <c r="F36" s="8"/>
      <c r="G36" s="8"/>
      <c r="H36" s="8"/>
      <c r="I36" s="8"/>
      <c r="J36" s="8"/>
      <c r="K36" s="8"/>
      <c r="L36" s="8"/>
      <c r="M36" s="8"/>
      <c r="N36" s="8"/>
    </row>
    <row r="37" spans="3:14" x14ac:dyDescent="0.25">
      <c r="C37" s="8"/>
      <c r="D37" s="8"/>
      <c r="E37" s="8"/>
      <c r="F37" s="8"/>
      <c r="G37" s="8"/>
      <c r="H37" s="8"/>
      <c r="I37" s="8"/>
      <c r="J37" s="8"/>
      <c r="K37" s="8"/>
      <c r="L37" s="8"/>
      <c r="M37" s="8"/>
      <c r="N37" s="8"/>
    </row>
    <row r="38" spans="3:14" x14ac:dyDescent="0.25">
      <c r="C38" s="8"/>
      <c r="D38" s="8"/>
      <c r="E38" s="8"/>
      <c r="F38" s="8"/>
      <c r="G38" s="8"/>
      <c r="H38" s="8"/>
      <c r="I38" s="8"/>
      <c r="J38" s="8"/>
      <c r="K38" s="8"/>
      <c r="L38" s="8"/>
      <c r="M38" s="8"/>
      <c r="N38" s="8"/>
    </row>
    <row r="39" spans="3:14" x14ac:dyDescent="0.25">
      <c r="C39" s="8"/>
      <c r="D39" s="8"/>
      <c r="E39" s="8"/>
      <c r="F39" s="8"/>
      <c r="G39" s="8"/>
      <c r="H39" s="8"/>
      <c r="I39" s="8"/>
      <c r="J39" s="8"/>
      <c r="K39" s="8"/>
      <c r="L39" s="8"/>
      <c r="M39" s="8"/>
      <c r="N39" s="8"/>
    </row>
    <row r="40" spans="3:14" x14ac:dyDescent="0.25">
      <c r="C40" s="8"/>
      <c r="D40" s="8"/>
      <c r="E40" s="8"/>
      <c r="F40" s="8"/>
      <c r="G40" s="8"/>
      <c r="H40" s="8"/>
      <c r="I40" s="8"/>
      <c r="J40" s="8"/>
      <c r="K40" s="8"/>
      <c r="L40" s="8"/>
      <c r="M40" s="8"/>
      <c r="N40" s="8"/>
    </row>
    <row r="41" spans="3:14" x14ac:dyDescent="0.25">
      <c r="C41" s="8"/>
      <c r="D41" s="8"/>
      <c r="E41" s="8"/>
      <c r="F41" s="8"/>
      <c r="G41" s="8"/>
      <c r="H41" s="8"/>
      <c r="I41" s="8"/>
      <c r="J41" s="8"/>
      <c r="K41" s="8"/>
      <c r="L41" s="8"/>
      <c r="M41" s="8"/>
      <c r="N41" s="8"/>
    </row>
    <row r="42" spans="3:14" x14ac:dyDescent="0.25">
      <c r="C42" s="8"/>
      <c r="D42" s="8"/>
      <c r="E42" s="8"/>
      <c r="F42" s="8"/>
      <c r="G42" s="8"/>
      <c r="H42" s="8"/>
      <c r="I42" s="8"/>
      <c r="J42" s="8"/>
      <c r="K42" s="8"/>
      <c r="L42" s="8"/>
      <c r="M42" s="8"/>
      <c r="N42" s="8"/>
    </row>
    <row r="43" spans="3:14" x14ac:dyDescent="0.25">
      <c r="C43" s="8"/>
      <c r="D43" s="8"/>
      <c r="E43" s="8"/>
      <c r="F43" s="8"/>
      <c r="G43" s="8"/>
      <c r="H43" s="8"/>
      <c r="I43" s="8"/>
      <c r="J43" s="8"/>
      <c r="K43" s="8"/>
      <c r="L43" s="8"/>
      <c r="M43" s="8"/>
      <c r="N43" s="8"/>
    </row>
    <row r="44" spans="3:14" x14ac:dyDescent="0.25">
      <c r="C44" s="8"/>
      <c r="D44" s="8"/>
      <c r="E44" s="8"/>
      <c r="F44" s="8"/>
      <c r="G44" s="8"/>
      <c r="H44" s="8"/>
      <c r="I44" s="8"/>
      <c r="J44" s="8"/>
      <c r="K44" s="8"/>
      <c r="L44" s="8"/>
      <c r="M44" s="8"/>
      <c r="N44" s="8"/>
    </row>
    <row r="45" spans="3:14" x14ac:dyDescent="0.25">
      <c r="C45" s="8"/>
      <c r="D45" s="8"/>
      <c r="E45" s="8"/>
      <c r="F45" s="8"/>
      <c r="G45" s="8"/>
      <c r="H45" s="8"/>
      <c r="I45" s="8"/>
      <c r="J45" s="8"/>
      <c r="K45" s="8"/>
      <c r="L45" s="8"/>
      <c r="M45" s="8"/>
      <c r="N45" s="8"/>
    </row>
    <row r="46" spans="3:14" x14ac:dyDescent="0.25">
      <c r="C46" s="8"/>
      <c r="D46" s="8"/>
      <c r="E46" s="8"/>
      <c r="F46" s="8"/>
      <c r="G46" s="8"/>
      <c r="H46" s="8"/>
      <c r="I46" s="8"/>
      <c r="J46" s="8"/>
      <c r="K46" s="8"/>
      <c r="L46" s="8"/>
      <c r="M46" s="8"/>
      <c r="N46" s="8"/>
    </row>
    <row r="47" spans="3:14" x14ac:dyDescent="0.25">
      <c r="C47" s="8"/>
      <c r="D47" s="8"/>
      <c r="E47" s="8"/>
      <c r="F47" s="8"/>
      <c r="G47" s="8"/>
      <c r="H47" s="8"/>
      <c r="I47" s="8"/>
      <c r="J47" s="8"/>
      <c r="K47" s="8"/>
      <c r="L47" s="8"/>
      <c r="M47" s="8"/>
      <c r="N47" s="8"/>
    </row>
    <row r="48" spans="3:14" x14ac:dyDescent="0.25">
      <c r="C48" s="8"/>
      <c r="D48" s="8"/>
      <c r="E48" s="8"/>
      <c r="F48" s="8"/>
      <c r="G48" s="8"/>
      <c r="H48" s="8"/>
      <c r="I48" s="8"/>
      <c r="J48" s="8"/>
      <c r="K48" s="8"/>
      <c r="L48" s="8"/>
      <c r="M48" s="8"/>
      <c r="N48" s="8"/>
    </row>
    <row r="49" spans="3:14" x14ac:dyDescent="0.25">
      <c r="C49" s="8"/>
      <c r="D49" s="8"/>
      <c r="E49" s="8"/>
      <c r="F49" s="8"/>
      <c r="G49" s="8"/>
      <c r="H49" s="8"/>
      <c r="I49" s="8"/>
      <c r="J49" s="8"/>
      <c r="K49" s="8"/>
      <c r="L49" s="8"/>
      <c r="M49" s="8"/>
      <c r="N49" s="8"/>
    </row>
    <row r="50" spans="3:14" x14ac:dyDescent="0.25">
      <c r="C50" s="8"/>
      <c r="D50" s="8"/>
      <c r="E50" s="8"/>
      <c r="F50" s="8"/>
      <c r="G50" s="8"/>
      <c r="H50" s="8"/>
      <c r="I50" s="8"/>
      <c r="J50" s="8"/>
      <c r="K50" s="8"/>
      <c r="L50" s="8"/>
      <c r="M50" s="8"/>
      <c r="N50" s="8"/>
    </row>
    <row r="51" spans="3:14" x14ac:dyDescent="0.25">
      <c r="C51" s="8"/>
      <c r="D51" s="8"/>
      <c r="E51" s="8"/>
      <c r="F51" s="8"/>
      <c r="G51" s="8"/>
      <c r="H51" s="8"/>
      <c r="I51" s="8"/>
      <c r="J51" s="8"/>
      <c r="K51" s="8"/>
      <c r="L51" s="8"/>
      <c r="M51" s="8"/>
      <c r="N51" s="8"/>
    </row>
    <row r="52" spans="3:14" x14ac:dyDescent="0.25">
      <c r="C52" s="8"/>
      <c r="D52" s="8"/>
      <c r="E52" s="8"/>
      <c r="F52" s="8"/>
      <c r="G52" s="8"/>
      <c r="H52" s="8"/>
      <c r="I52" s="8"/>
      <c r="J52" s="8"/>
      <c r="K52" s="8"/>
      <c r="L52" s="8"/>
      <c r="M52" s="8"/>
      <c r="N52" s="8"/>
    </row>
    <row r="53" spans="3:14" x14ac:dyDescent="0.25">
      <c r="C53" s="8"/>
      <c r="D53" s="8"/>
      <c r="E53" s="8"/>
      <c r="F53" s="8"/>
      <c r="G53" s="8"/>
      <c r="H53" s="8"/>
      <c r="I53" s="8"/>
      <c r="J53" s="8"/>
      <c r="K53" s="8"/>
      <c r="L53" s="8"/>
      <c r="M53" s="8"/>
      <c r="N53" s="8"/>
    </row>
    <row r="54" spans="3:14" x14ac:dyDescent="0.25">
      <c r="C54" s="8"/>
      <c r="D54" s="8"/>
      <c r="E54" s="8"/>
      <c r="F54" s="8"/>
      <c r="G54" s="8"/>
      <c r="H54" s="8"/>
      <c r="I54" s="8"/>
      <c r="J54" s="8"/>
      <c r="K54" s="8"/>
      <c r="L54" s="8"/>
      <c r="M54" s="8"/>
      <c r="N54" s="8"/>
    </row>
    <row r="55" spans="3:14" x14ac:dyDescent="0.25">
      <c r="C55" s="8"/>
      <c r="D55" s="8"/>
      <c r="E55" s="8"/>
      <c r="F55" s="8"/>
      <c r="G55" s="8"/>
      <c r="H55" s="8"/>
      <c r="I55" s="8"/>
      <c r="J55" s="8"/>
      <c r="K55" s="8"/>
      <c r="L55" s="8"/>
      <c r="M55" s="8"/>
      <c r="N55" s="8"/>
    </row>
    <row r="56" spans="3:14" x14ac:dyDescent="0.25">
      <c r="C56" s="8"/>
      <c r="D56" s="8"/>
      <c r="E56" s="8"/>
      <c r="F56" s="8"/>
      <c r="G56" s="8"/>
      <c r="H56" s="8"/>
      <c r="I56" s="8"/>
      <c r="J56" s="8"/>
      <c r="K56" s="8"/>
      <c r="L56" s="8"/>
      <c r="M56" s="8"/>
      <c r="N56" s="8"/>
    </row>
    <row r="57" spans="3:14" x14ac:dyDescent="0.25">
      <c r="C57" s="8"/>
      <c r="D57" s="8"/>
      <c r="E57" s="8"/>
      <c r="F57" s="8"/>
      <c r="G57" s="8"/>
      <c r="H57" s="8"/>
      <c r="I57" s="8"/>
      <c r="J57" s="8"/>
      <c r="K57" s="8"/>
      <c r="L57" s="8"/>
      <c r="M57" s="8"/>
      <c r="N57" s="8"/>
    </row>
    <row r="58" spans="3:14" x14ac:dyDescent="0.25">
      <c r="C58" s="8"/>
      <c r="D58" s="8"/>
      <c r="E58" s="8"/>
      <c r="F58" s="8"/>
      <c r="G58" s="8"/>
      <c r="H58" s="8"/>
      <c r="I58" s="8"/>
      <c r="J58" s="8"/>
      <c r="K58" s="8"/>
      <c r="L58" s="8"/>
      <c r="M58" s="8"/>
      <c r="N58" s="8"/>
    </row>
    <row r="59" spans="3:14" x14ac:dyDescent="0.25">
      <c r="C59" s="8"/>
      <c r="D59" s="8"/>
      <c r="E59" s="8"/>
      <c r="F59" s="8"/>
      <c r="G59" s="8"/>
      <c r="H59" s="8"/>
      <c r="I59" s="8"/>
      <c r="J59" s="8"/>
      <c r="K59" s="8"/>
      <c r="L59" s="8"/>
      <c r="M59" s="8"/>
      <c r="N59" s="8"/>
    </row>
    <row r="60" spans="3:14" x14ac:dyDescent="0.25">
      <c r="C60" s="8"/>
      <c r="D60" s="8"/>
      <c r="E60" s="8"/>
      <c r="F60" s="8"/>
      <c r="G60" s="8"/>
      <c r="H60" s="8"/>
      <c r="I60" s="8"/>
      <c r="J60" s="8"/>
      <c r="K60" s="8"/>
      <c r="L60" s="8"/>
      <c r="M60" s="8"/>
      <c r="N60" s="8"/>
    </row>
    <row r="61" spans="3:14" x14ac:dyDescent="0.25">
      <c r="C61" s="8"/>
      <c r="D61" s="8"/>
      <c r="E61" s="8"/>
      <c r="F61" s="8"/>
      <c r="G61" s="8"/>
      <c r="H61" s="8"/>
      <c r="I61" s="8"/>
      <c r="J61" s="8"/>
      <c r="K61" s="8"/>
      <c r="L61" s="8"/>
      <c r="M61" s="8"/>
      <c r="N61" s="8"/>
    </row>
    <row r="62" spans="3:14" x14ac:dyDescent="0.25">
      <c r="C62" s="8"/>
      <c r="D62" s="8"/>
      <c r="E62" s="8"/>
      <c r="F62" s="8"/>
      <c r="G62" s="8"/>
      <c r="H62" s="8"/>
      <c r="I62" s="8"/>
      <c r="J62" s="8"/>
      <c r="K62" s="8"/>
      <c r="L62" s="8"/>
      <c r="M62" s="8"/>
      <c r="N62" s="8"/>
    </row>
    <row r="63" spans="3:14" x14ac:dyDescent="0.25">
      <c r="C63" s="8"/>
      <c r="D63" s="8"/>
      <c r="E63" s="8"/>
      <c r="F63" s="8"/>
      <c r="G63" s="8"/>
      <c r="H63" s="8"/>
      <c r="I63" s="8"/>
      <c r="J63" s="8"/>
      <c r="K63" s="8"/>
      <c r="L63" s="8"/>
      <c r="M63" s="8"/>
      <c r="N63" s="8"/>
    </row>
    <row r="64" spans="3:14" x14ac:dyDescent="0.25">
      <c r="C64" s="8"/>
      <c r="D64" s="8"/>
      <c r="E64" s="8"/>
      <c r="F64" s="8"/>
      <c r="G64" s="8"/>
      <c r="H64" s="8"/>
      <c r="I64" s="8"/>
      <c r="J64" s="8"/>
      <c r="K64" s="8"/>
      <c r="L64" s="8"/>
      <c r="M64" s="8"/>
      <c r="N64" s="8"/>
    </row>
    <row r="65" spans="3:14" x14ac:dyDescent="0.25">
      <c r="C65" s="8"/>
      <c r="D65" s="8"/>
      <c r="E65" s="8"/>
      <c r="F65" s="8"/>
      <c r="G65" s="8"/>
      <c r="H65" s="8"/>
      <c r="I65" s="8"/>
      <c r="J65" s="8"/>
      <c r="K65" s="8"/>
      <c r="L65" s="8"/>
      <c r="M65" s="8"/>
      <c r="N65" s="8"/>
    </row>
    <row r="66" spans="3:14" x14ac:dyDescent="0.25">
      <c r="C66" s="8"/>
      <c r="D66" s="8"/>
      <c r="E66" s="8"/>
      <c r="F66" s="8"/>
      <c r="G66" s="8"/>
      <c r="H66" s="8"/>
      <c r="I66" s="8"/>
      <c r="J66" s="8"/>
      <c r="K66" s="8"/>
      <c r="L66" s="8"/>
      <c r="M66" s="8"/>
      <c r="N66" s="8"/>
    </row>
    <row r="67" spans="3:14" x14ac:dyDescent="0.25">
      <c r="C67" s="8"/>
      <c r="D67" s="8"/>
      <c r="E67" s="8"/>
      <c r="F67" s="8"/>
      <c r="G67" s="8"/>
      <c r="H67" s="8"/>
      <c r="I67" s="8"/>
      <c r="J67" s="8"/>
      <c r="K67" s="8"/>
      <c r="L67" s="8"/>
      <c r="M67" s="8"/>
      <c r="N67" s="8"/>
    </row>
    <row r="68" spans="3:14" x14ac:dyDescent="0.25">
      <c r="C68" s="8"/>
      <c r="D68" s="8"/>
      <c r="E68" s="8"/>
      <c r="F68" s="8"/>
      <c r="G68" s="8"/>
      <c r="H68" s="8"/>
      <c r="I68" s="8"/>
      <c r="J68" s="8"/>
      <c r="K68" s="8"/>
      <c r="L68" s="8"/>
      <c r="M68" s="8"/>
      <c r="N68" s="8"/>
    </row>
    <row r="69" spans="3:14" x14ac:dyDescent="0.25">
      <c r="C69" s="8"/>
      <c r="D69" s="8"/>
      <c r="E69" s="8"/>
      <c r="F69" s="8"/>
      <c r="G69" s="8"/>
      <c r="H69" s="8"/>
      <c r="I69" s="8"/>
      <c r="J69" s="8"/>
      <c r="K69" s="8"/>
      <c r="L69" s="8"/>
      <c r="M69" s="8"/>
      <c r="N69" s="8"/>
    </row>
    <row r="70" spans="3:14" x14ac:dyDescent="0.25">
      <c r="C70" s="8"/>
      <c r="D70" s="8"/>
      <c r="E70" s="8"/>
      <c r="F70" s="8"/>
      <c r="G70" s="8"/>
      <c r="H70" s="8"/>
      <c r="I70" s="8"/>
      <c r="J70" s="8"/>
      <c r="K70" s="8"/>
      <c r="L70" s="8"/>
      <c r="M70" s="8"/>
      <c r="N70" s="8"/>
    </row>
    <row r="71" spans="3:14" x14ac:dyDescent="0.25">
      <c r="C71" s="8"/>
      <c r="D71" s="8"/>
      <c r="E71" s="8"/>
      <c r="F71" s="8"/>
      <c r="G71" s="8"/>
      <c r="H71" s="8"/>
      <c r="I71" s="8"/>
      <c r="J71" s="8"/>
      <c r="K71" s="8"/>
      <c r="L71" s="8"/>
      <c r="M71" s="8"/>
      <c r="N71" s="8"/>
    </row>
    <row r="72" spans="3:14" x14ac:dyDescent="0.25">
      <c r="C72" s="8"/>
      <c r="D72" s="8"/>
      <c r="E72" s="8"/>
      <c r="F72" s="8"/>
      <c r="G72" s="8"/>
      <c r="H72" s="8"/>
      <c r="I72" s="8"/>
      <c r="J72" s="8"/>
      <c r="K72" s="8"/>
      <c r="L72" s="8"/>
      <c r="M72" s="8"/>
      <c r="N72" s="8"/>
    </row>
    <row r="73" spans="3:14" x14ac:dyDescent="0.25">
      <c r="C73" s="8"/>
      <c r="D73" s="8"/>
      <c r="E73" s="8"/>
      <c r="F73" s="8"/>
      <c r="G73" s="8"/>
      <c r="H73" s="8"/>
      <c r="I73" s="8"/>
      <c r="J73" s="8"/>
      <c r="K73" s="8"/>
      <c r="L73" s="8"/>
      <c r="M73" s="8"/>
      <c r="N73" s="8"/>
    </row>
    <row r="74" spans="3:14" x14ac:dyDescent="0.25">
      <c r="C74" s="8"/>
      <c r="D74" s="8"/>
      <c r="E74" s="8"/>
      <c r="F74" s="8"/>
      <c r="G74" s="8"/>
      <c r="H74" s="8"/>
      <c r="I74" s="8"/>
      <c r="J74" s="8"/>
      <c r="K74" s="8"/>
      <c r="L74" s="8"/>
      <c r="M74" s="8"/>
      <c r="N74" s="8"/>
    </row>
    <row r="75" spans="3:14" x14ac:dyDescent="0.25">
      <c r="C75" s="8"/>
      <c r="D75" s="8"/>
      <c r="E75" s="8"/>
      <c r="F75" s="8"/>
      <c r="G75" s="8"/>
      <c r="H75" s="8"/>
      <c r="I75" s="8"/>
      <c r="J75" s="8"/>
      <c r="K75" s="8"/>
      <c r="L75" s="8"/>
      <c r="M75" s="8"/>
      <c r="N75" s="8"/>
    </row>
    <row r="76" spans="3:14" x14ac:dyDescent="0.25">
      <c r="C76" s="8"/>
      <c r="D76" s="8"/>
      <c r="E76" s="8"/>
      <c r="F76" s="8"/>
      <c r="G76" s="8"/>
      <c r="H76" s="8"/>
      <c r="I76" s="8"/>
      <c r="J76" s="8"/>
      <c r="K76" s="8"/>
      <c r="L76" s="8"/>
      <c r="M76" s="8"/>
      <c r="N76" s="8"/>
    </row>
    <row r="77" spans="3:14" x14ac:dyDescent="0.25">
      <c r="C77" s="8"/>
      <c r="D77" s="8"/>
      <c r="E77" s="8"/>
      <c r="F77" s="8"/>
      <c r="G77" s="8"/>
      <c r="H77" s="8"/>
      <c r="I77" s="8"/>
      <c r="J77" s="8"/>
      <c r="K77" s="8"/>
      <c r="L77" s="8"/>
      <c r="M77" s="8"/>
      <c r="N77" s="8"/>
    </row>
    <row r="78" spans="3:14" x14ac:dyDescent="0.25">
      <c r="C78" s="8"/>
      <c r="D78" s="8"/>
      <c r="E78" s="8"/>
      <c r="F78" s="8"/>
      <c r="G78" s="8"/>
      <c r="H78" s="8"/>
      <c r="I78" s="8"/>
      <c r="J78" s="8"/>
      <c r="K78" s="8"/>
      <c r="L78" s="8"/>
      <c r="M78" s="8"/>
      <c r="N78" s="8"/>
    </row>
    <row r="79" spans="3:14" x14ac:dyDescent="0.25">
      <c r="C79" s="8"/>
      <c r="D79" s="8"/>
      <c r="E79" s="8"/>
      <c r="F79" s="8"/>
      <c r="G79" s="8"/>
      <c r="H79" s="8"/>
      <c r="I79" s="8"/>
      <c r="J79" s="8"/>
      <c r="K79" s="8"/>
      <c r="L79" s="8"/>
      <c r="M79" s="8"/>
      <c r="N79" s="8"/>
    </row>
    <row r="80" spans="3:14" x14ac:dyDescent="0.25">
      <c r="C80" s="8"/>
      <c r="D80" s="8"/>
      <c r="E80" s="8"/>
      <c r="F80" s="8"/>
      <c r="G80" s="8"/>
      <c r="H80" s="8"/>
      <c r="I80" s="8"/>
      <c r="J80" s="8"/>
      <c r="K80" s="8"/>
      <c r="L80" s="8"/>
      <c r="M80" s="8"/>
      <c r="N80" s="8"/>
    </row>
    <row r="81" spans="3:14" x14ac:dyDescent="0.25">
      <c r="C81" s="8"/>
      <c r="D81" s="8"/>
      <c r="E81" s="8"/>
      <c r="F81" s="8"/>
      <c r="G81" s="8"/>
      <c r="H81" s="8"/>
      <c r="I81" s="8"/>
      <c r="J81" s="8"/>
      <c r="K81" s="8"/>
      <c r="L81" s="8"/>
      <c r="M81" s="8"/>
      <c r="N81" s="8"/>
    </row>
    <row r="82" spans="3:14" x14ac:dyDescent="0.25">
      <c r="C82" s="8"/>
      <c r="D82" s="8"/>
      <c r="E82" s="8"/>
      <c r="F82" s="8"/>
      <c r="G82" s="8"/>
      <c r="H82" s="8"/>
      <c r="I82" s="8"/>
      <c r="J82" s="8"/>
      <c r="K82" s="8"/>
      <c r="L82" s="8"/>
      <c r="M82" s="8"/>
      <c r="N82" s="8"/>
    </row>
    <row r="83" spans="3:14" x14ac:dyDescent="0.25">
      <c r="C83" s="8"/>
      <c r="D83" s="8"/>
      <c r="E83" s="8"/>
      <c r="F83" s="8"/>
      <c r="G83" s="8"/>
      <c r="H83" s="8"/>
      <c r="I83" s="8"/>
      <c r="J83" s="8"/>
      <c r="K83" s="8"/>
      <c r="L83" s="8"/>
      <c r="M83" s="8"/>
      <c r="N83" s="8"/>
    </row>
    <row r="84" spans="3:14" x14ac:dyDescent="0.25">
      <c r="C84" s="8"/>
      <c r="D84" s="8"/>
      <c r="E84" s="8"/>
      <c r="F84" s="8"/>
      <c r="G84" s="8"/>
      <c r="H84" s="8"/>
      <c r="I84" s="8"/>
      <c r="J84" s="8"/>
      <c r="K84" s="8"/>
      <c r="L84" s="8"/>
      <c r="M84" s="8"/>
      <c r="N84" s="8"/>
    </row>
    <row r="85" spans="3:14" x14ac:dyDescent="0.25">
      <c r="C85" s="8"/>
      <c r="D85" s="8"/>
      <c r="E85" s="8"/>
      <c r="F85" s="8"/>
      <c r="G85" s="8"/>
      <c r="H85" s="8"/>
      <c r="I85" s="8"/>
      <c r="J85" s="8"/>
      <c r="K85" s="8"/>
      <c r="L85" s="8"/>
      <c r="M85" s="8"/>
      <c r="N85" s="8"/>
    </row>
    <row r="86" spans="3:14" x14ac:dyDescent="0.25">
      <c r="C86" s="8"/>
      <c r="D86" s="8"/>
      <c r="E86" s="8"/>
      <c r="F86" s="8"/>
      <c r="G86" s="8"/>
      <c r="H86" s="8"/>
      <c r="I86" s="8"/>
      <c r="J86" s="8"/>
      <c r="K86" s="8"/>
      <c r="L86" s="8"/>
      <c r="M86" s="8"/>
      <c r="N86" s="8"/>
    </row>
    <row r="87" spans="3:14" x14ac:dyDescent="0.25">
      <c r="C87" s="8"/>
      <c r="D87" s="8"/>
      <c r="E87" s="8"/>
      <c r="F87" s="8"/>
      <c r="G87" s="8"/>
      <c r="H87" s="8"/>
      <c r="I87" s="8"/>
      <c r="J87" s="8"/>
      <c r="K87" s="8"/>
      <c r="L87" s="8"/>
      <c r="M87" s="8"/>
      <c r="N87" s="8"/>
    </row>
    <row r="88" spans="3:14" x14ac:dyDescent="0.25">
      <c r="C88" s="8"/>
      <c r="D88" s="8"/>
      <c r="E88" s="8"/>
      <c r="F88" s="8"/>
      <c r="G88" s="8"/>
      <c r="H88" s="8"/>
      <c r="I88" s="8"/>
      <c r="J88" s="8"/>
      <c r="K88" s="8"/>
      <c r="L88" s="8"/>
      <c r="M88" s="8"/>
      <c r="N88" s="8"/>
    </row>
    <row r="89" spans="3:14" x14ac:dyDescent="0.25">
      <c r="C89" s="8"/>
      <c r="D89" s="8"/>
      <c r="E89" s="8"/>
      <c r="F89" s="8"/>
      <c r="G89" s="8"/>
      <c r="H89" s="8"/>
      <c r="I89" s="8"/>
      <c r="J89" s="8"/>
      <c r="K89" s="8"/>
      <c r="L89" s="8"/>
      <c r="M89" s="8"/>
      <c r="N89" s="8"/>
    </row>
    <row r="90" spans="3:14" x14ac:dyDescent="0.25">
      <c r="C90" s="8"/>
      <c r="D90" s="8"/>
      <c r="E90" s="8"/>
      <c r="F90" s="8"/>
      <c r="G90" s="8"/>
      <c r="H90" s="8"/>
      <c r="I90" s="8"/>
      <c r="J90" s="8"/>
      <c r="K90" s="8"/>
      <c r="L90" s="8"/>
      <c r="M90" s="8"/>
      <c r="N90" s="8"/>
    </row>
    <row r="91" spans="3:14" x14ac:dyDescent="0.25">
      <c r="C91" s="8"/>
      <c r="D91" s="8"/>
      <c r="E91" s="8"/>
      <c r="F91" s="8"/>
      <c r="G91" s="8"/>
      <c r="H91" s="8"/>
      <c r="I91" s="8"/>
      <c r="J91" s="8"/>
      <c r="K91" s="8"/>
      <c r="L91" s="8"/>
      <c r="M91" s="8"/>
      <c r="N91" s="8"/>
    </row>
    <row r="92" spans="3:14" x14ac:dyDescent="0.25">
      <c r="C92" s="8"/>
      <c r="D92" s="8"/>
      <c r="E92" s="8"/>
      <c r="F92" s="8"/>
      <c r="G92" s="8"/>
      <c r="H92" s="8"/>
      <c r="I92" s="8"/>
      <c r="J92" s="8"/>
      <c r="K92" s="8"/>
      <c r="L92" s="8"/>
      <c r="M92" s="8"/>
      <c r="N92" s="8"/>
    </row>
    <row r="93" spans="3:14" x14ac:dyDescent="0.25">
      <c r="C93" s="8"/>
      <c r="D93" s="8"/>
      <c r="E93" s="8"/>
      <c r="F93" s="8"/>
      <c r="G93" s="8"/>
      <c r="H93" s="8"/>
      <c r="I93" s="8"/>
      <c r="J93" s="8"/>
      <c r="K93" s="8"/>
      <c r="L93" s="8"/>
      <c r="M93" s="8"/>
      <c r="N93" s="8"/>
    </row>
    <row r="94" spans="3:14" x14ac:dyDescent="0.25">
      <c r="C94" s="8"/>
      <c r="D94" s="8"/>
      <c r="E94" s="8"/>
      <c r="F94" s="8"/>
      <c r="G94" s="8"/>
      <c r="H94" s="8"/>
      <c r="I94" s="8"/>
      <c r="J94" s="8"/>
      <c r="K94" s="8"/>
      <c r="L94" s="8"/>
      <c r="M94" s="8"/>
      <c r="N94" s="8"/>
    </row>
    <row r="95" spans="3:14" x14ac:dyDescent="0.25">
      <c r="C95" s="8"/>
      <c r="D95" s="8"/>
      <c r="E95" s="8"/>
      <c r="F95" s="8"/>
      <c r="G95" s="8"/>
      <c r="H95" s="8"/>
      <c r="I95" s="8"/>
      <c r="J95" s="8"/>
      <c r="K95" s="8"/>
      <c r="L95" s="8"/>
      <c r="M95" s="8"/>
      <c r="N95" s="8"/>
    </row>
    <row r="96" spans="3:14" x14ac:dyDescent="0.25">
      <c r="C96" s="8"/>
      <c r="D96" s="8"/>
      <c r="E96" s="8"/>
      <c r="F96" s="8"/>
      <c r="G96" s="8"/>
      <c r="H96" s="8"/>
      <c r="I96" s="8"/>
      <c r="J96" s="8"/>
      <c r="K96" s="8"/>
      <c r="L96" s="8"/>
      <c r="M96" s="8"/>
      <c r="N96" s="8"/>
    </row>
    <row r="97" spans="3:14" x14ac:dyDescent="0.25">
      <c r="C97" s="8"/>
      <c r="D97" s="8"/>
      <c r="E97" s="8"/>
      <c r="F97" s="8"/>
      <c r="G97" s="8"/>
      <c r="H97" s="8"/>
      <c r="I97" s="8"/>
      <c r="J97" s="8"/>
      <c r="K97" s="8"/>
      <c r="L97" s="8"/>
      <c r="M97" s="8"/>
      <c r="N97" s="8"/>
    </row>
    <row r="98" spans="3:14" x14ac:dyDescent="0.25">
      <c r="C98" s="8"/>
      <c r="D98" s="8"/>
      <c r="E98" s="8"/>
      <c r="F98" s="8"/>
      <c r="G98" s="8"/>
      <c r="H98" s="8"/>
      <c r="I98" s="8"/>
      <c r="J98" s="8"/>
      <c r="K98" s="8"/>
      <c r="L98" s="8"/>
      <c r="M98" s="8"/>
      <c r="N98" s="8"/>
    </row>
    <row r="99" spans="3:14" x14ac:dyDescent="0.25">
      <c r="C99" s="8"/>
      <c r="D99" s="8"/>
      <c r="E99" s="8"/>
      <c r="F99" s="8"/>
      <c r="G99" s="8"/>
      <c r="H99" s="8"/>
      <c r="I99" s="8"/>
      <c r="J99" s="8"/>
      <c r="K99" s="8"/>
      <c r="L99" s="8"/>
      <c r="M99" s="8"/>
      <c r="N99" s="8"/>
    </row>
    <row r="100" spans="3:14" x14ac:dyDescent="0.25">
      <c r="C100" s="8"/>
      <c r="D100" s="8"/>
      <c r="E100" s="8"/>
      <c r="F100" s="8"/>
      <c r="G100" s="8"/>
      <c r="H100" s="8"/>
      <c r="I100" s="8"/>
      <c r="J100" s="8"/>
      <c r="K100" s="8"/>
      <c r="L100" s="8"/>
      <c r="M100" s="8"/>
      <c r="N100" s="8"/>
    </row>
    <row r="101" spans="3:14" x14ac:dyDescent="0.25">
      <c r="C101" s="8"/>
      <c r="D101" s="8"/>
      <c r="E101" s="8"/>
      <c r="F101" s="8"/>
      <c r="G101" s="8"/>
      <c r="H101" s="8"/>
      <c r="I101" s="8"/>
      <c r="J101" s="8"/>
      <c r="K101" s="8"/>
      <c r="L101" s="8"/>
      <c r="M101" s="8"/>
      <c r="N101" s="8"/>
    </row>
    <row r="102" spans="3:14" x14ac:dyDescent="0.25">
      <c r="C102" s="8"/>
      <c r="D102" s="8"/>
      <c r="E102" s="8"/>
      <c r="F102" s="8"/>
      <c r="G102" s="8"/>
      <c r="H102" s="8"/>
      <c r="I102" s="8"/>
      <c r="J102" s="8"/>
      <c r="K102" s="8"/>
      <c r="L102" s="8"/>
      <c r="M102" s="8"/>
      <c r="N102" s="8"/>
    </row>
    <row r="103" spans="3:14" x14ac:dyDescent="0.25">
      <c r="C103" s="8"/>
      <c r="D103" s="8"/>
      <c r="E103" s="8"/>
      <c r="F103" s="8"/>
      <c r="G103" s="8"/>
      <c r="H103" s="8"/>
      <c r="I103" s="8"/>
      <c r="J103" s="8"/>
      <c r="K103" s="8"/>
      <c r="L103" s="8"/>
      <c r="M103" s="8"/>
      <c r="N103" s="8"/>
    </row>
    <row r="104" spans="3:14" x14ac:dyDescent="0.25">
      <c r="C104" s="8"/>
      <c r="D104" s="8"/>
      <c r="E104" s="8"/>
      <c r="F104" s="8"/>
      <c r="G104" s="8"/>
      <c r="H104" s="8"/>
      <c r="I104" s="8"/>
      <c r="J104" s="8"/>
      <c r="K104" s="8"/>
      <c r="L104" s="8"/>
      <c r="M104" s="8"/>
      <c r="N104" s="8"/>
    </row>
    <row r="105" spans="3:14" x14ac:dyDescent="0.25">
      <c r="C105" s="8"/>
      <c r="D105" s="8"/>
      <c r="E105" s="8"/>
      <c r="F105" s="8"/>
      <c r="G105" s="8"/>
      <c r="H105" s="8"/>
      <c r="I105" s="8"/>
      <c r="J105" s="8"/>
      <c r="K105" s="8"/>
      <c r="L105" s="8"/>
      <c r="M105" s="8"/>
      <c r="N105" s="8"/>
    </row>
    <row r="106" spans="3:14" x14ac:dyDescent="0.25">
      <c r="C106" s="8"/>
      <c r="D106" s="8"/>
      <c r="E106" s="8"/>
      <c r="F106" s="8"/>
      <c r="G106" s="8"/>
      <c r="H106" s="8"/>
      <c r="I106" s="8"/>
      <c r="J106" s="8"/>
      <c r="K106" s="8"/>
      <c r="L106" s="8"/>
      <c r="M106" s="8"/>
      <c r="N106" s="8"/>
    </row>
    <row r="107" spans="3:14" x14ac:dyDescent="0.25">
      <c r="C107" s="8"/>
      <c r="D107" s="8"/>
      <c r="E107" s="8"/>
      <c r="F107" s="8"/>
      <c r="G107" s="8"/>
      <c r="H107" s="8"/>
      <c r="I107" s="8"/>
      <c r="J107" s="8"/>
      <c r="K107" s="8"/>
      <c r="L107" s="8"/>
      <c r="M107" s="8"/>
      <c r="N107" s="8"/>
    </row>
    <row r="108" spans="3:14" x14ac:dyDescent="0.25">
      <c r="C108" s="8"/>
      <c r="D108" s="8"/>
      <c r="E108" s="8"/>
      <c r="F108" s="8"/>
      <c r="G108" s="8"/>
      <c r="H108" s="8"/>
      <c r="I108" s="8"/>
      <c r="J108" s="8"/>
      <c r="K108" s="8"/>
      <c r="L108" s="8"/>
      <c r="M108" s="8"/>
      <c r="N108" s="8"/>
    </row>
    <row r="109" spans="3:14" x14ac:dyDescent="0.25">
      <c r="C109" s="8"/>
      <c r="D109" s="8"/>
      <c r="E109" s="8"/>
      <c r="F109" s="8"/>
      <c r="G109" s="8"/>
      <c r="H109" s="8"/>
      <c r="I109" s="8"/>
      <c r="J109" s="8"/>
      <c r="K109" s="8"/>
      <c r="L109" s="8"/>
      <c r="M109" s="8"/>
      <c r="N109" s="8"/>
    </row>
    <row r="110" spans="3:14" x14ac:dyDescent="0.25">
      <c r="C110" s="8"/>
      <c r="D110" s="8"/>
      <c r="E110" s="8"/>
      <c r="F110" s="8"/>
      <c r="G110" s="8"/>
      <c r="H110" s="8"/>
      <c r="I110" s="8"/>
      <c r="J110" s="8"/>
      <c r="K110" s="8"/>
      <c r="L110" s="8"/>
      <c r="M110" s="8"/>
      <c r="N110" s="8"/>
    </row>
    <row r="111" spans="3:14" x14ac:dyDescent="0.25">
      <c r="C111" s="8"/>
      <c r="D111" s="8"/>
      <c r="E111" s="8"/>
      <c r="F111" s="8"/>
      <c r="G111" s="8"/>
      <c r="H111" s="8"/>
      <c r="I111" s="8"/>
      <c r="J111" s="8"/>
      <c r="K111" s="8"/>
      <c r="L111" s="8"/>
      <c r="M111" s="8"/>
      <c r="N111" s="8"/>
    </row>
    <row r="112" spans="3:14" x14ac:dyDescent="0.25">
      <c r="C112" s="8"/>
      <c r="D112" s="8"/>
      <c r="E112" s="8"/>
      <c r="F112" s="8"/>
      <c r="G112" s="8"/>
      <c r="H112" s="8"/>
      <c r="I112" s="8"/>
      <c r="J112" s="8"/>
      <c r="K112" s="8"/>
      <c r="L112" s="8"/>
      <c r="M112" s="8"/>
      <c r="N112" s="8"/>
    </row>
    <row r="113" spans="3:14" x14ac:dyDescent="0.25">
      <c r="C113" s="8"/>
      <c r="D113" s="8"/>
      <c r="E113" s="8"/>
      <c r="F113" s="8"/>
      <c r="G113" s="8"/>
      <c r="H113" s="8"/>
      <c r="I113" s="8"/>
      <c r="J113" s="8"/>
      <c r="K113" s="8"/>
      <c r="L113" s="8"/>
      <c r="M113" s="8"/>
      <c r="N113" s="8"/>
    </row>
    <row r="114" spans="3:14" x14ac:dyDescent="0.25">
      <c r="C114" s="8"/>
      <c r="D114" s="8"/>
      <c r="E114" s="8"/>
      <c r="F114" s="8"/>
      <c r="G114" s="8"/>
      <c r="H114" s="8"/>
      <c r="I114" s="8"/>
      <c r="J114" s="8"/>
      <c r="K114" s="8"/>
      <c r="L114" s="8"/>
      <c r="M114" s="8"/>
      <c r="N114" s="8"/>
    </row>
  </sheetData>
  <mergeCells count="2">
    <mergeCell ref="D2:D3"/>
    <mergeCell ref="C2:C3"/>
  </mergeCells>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Z7772"/>
  <sheetViews>
    <sheetView workbookViewId="0">
      <selection activeCell="M26" sqref="M26"/>
    </sheetView>
  </sheetViews>
  <sheetFormatPr defaultRowHeight="13.2" x14ac:dyDescent="0.25"/>
  <cols>
    <col min="1" max="1" width="10.109375" bestFit="1" customWidth="1"/>
    <col min="2" max="2" width="10.6640625" customWidth="1"/>
    <col min="3" max="4" width="10.6640625" hidden="1" customWidth="1"/>
    <col min="5" max="5" width="10.6640625" customWidth="1"/>
    <col min="6" max="6" width="10.6640625" bestFit="1" customWidth="1"/>
    <col min="7" max="7" width="16.6640625" style="189" hidden="1" customWidth="1"/>
    <col min="8" max="8" width="8.33203125" customWidth="1"/>
    <col min="9" max="9" width="1.6640625" customWidth="1"/>
    <col min="10" max="10" width="12.6640625" customWidth="1"/>
    <col min="11" max="11" width="3.33203125" customWidth="1"/>
    <col min="12" max="12" width="11.109375" bestFit="1" customWidth="1"/>
    <col min="13" max="13" width="13.88671875" customWidth="1"/>
    <col min="15" max="15" width="11.109375" bestFit="1" customWidth="1"/>
    <col min="16" max="16" width="2.5546875" customWidth="1"/>
    <col min="17" max="17" width="10.109375" bestFit="1" customWidth="1"/>
    <col min="18" max="18" width="11.109375" bestFit="1" customWidth="1"/>
    <col min="19" max="20" width="11.109375" hidden="1" customWidth="1"/>
    <col min="21" max="21" width="11.109375" bestFit="1" customWidth="1"/>
    <col min="22" max="22" width="18.5546875" style="191" bestFit="1" customWidth="1"/>
    <col min="23" max="23" width="17.5546875" hidden="1" customWidth="1"/>
    <col min="25" max="25" width="1.6640625" customWidth="1"/>
    <col min="26" max="26" width="12.6640625" customWidth="1"/>
  </cols>
  <sheetData>
    <row r="1" spans="1:26" ht="15.75" customHeight="1" x14ac:dyDescent="0.3">
      <c r="A1" s="528" t="s">
        <v>224</v>
      </c>
      <c r="B1" s="528"/>
      <c r="C1" s="528"/>
      <c r="D1" s="528"/>
      <c r="E1" s="528"/>
      <c r="F1" s="528"/>
      <c r="G1" s="528"/>
      <c r="H1" s="528"/>
      <c r="I1" s="193"/>
      <c r="J1" s="526" t="s">
        <v>225</v>
      </c>
      <c r="K1" s="234"/>
      <c r="L1" s="234"/>
      <c r="M1" s="234"/>
      <c r="N1" s="234"/>
      <c r="O1" s="234"/>
      <c r="P1" s="234"/>
      <c r="Q1" s="528" t="s">
        <v>351</v>
      </c>
      <c r="R1" s="528"/>
      <c r="S1" s="528"/>
      <c r="T1" s="528"/>
      <c r="U1" s="528"/>
      <c r="V1" s="528"/>
      <c r="W1" s="528"/>
      <c r="X1" s="528"/>
      <c r="Y1" s="193"/>
      <c r="Z1" s="526" t="s">
        <v>225</v>
      </c>
    </row>
    <row r="2" spans="1:26" ht="14.4" x14ac:dyDescent="0.3">
      <c r="A2" s="188" t="s">
        <v>229</v>
      </c>
      <c r="B2" s="190" t="s">
        <v>230</v>
      </c>
      <c r="C2" s="190" t="s">
        <v>231</v>
      </c>
      <c r="D2" s="190" t="s">
        <v>232</v>
      </c>
      <c r="E2" s="190" t="s">
        <v>233</v>
      </c>
      <c r="F2" s="190" t="s">
        <v>234</v>
      </c>
      <c r="G2" s="190" t="s">
        <v>235</v>
      </c>
      <c r="H2" s="190" t="s">
        <v>236</v>
      </c>
      <c r="I2" s="193"/>
      <c r="J2" s="526"/>
      <c r="K2" s="234"/>
      <c r="L2" s="234"/>
      <c r="M2" s="234"/>
      <c r="N2" s="234"/>
      <c r="O2" s="234"/>
      <c r="P2" s="234"/>
      <c r="Q2" s="188" t="s">
        <v>229</v>
      </c>
      <c r="R2" s="190" t="s">
        <v>230</v>
      </c>
      <c r="S2" s="190" t="s">
        <v>231</v>
      </c>
      <c r="T2" s="190" t="s">
        <v>232</v>
      </c>
      <c r="U2" s="190" t="s">
        <v>233</v>
      </c>
      <c r="V2" s="190" t="s">
        <v>234</v>
      </c>
      <c r="W2" s="190" t="s">
        <v>235</v>
      </c>
      <c r="X2" s="190" t="s">
        <v>236</v>
      </c>
      <c r="Y2" s="193"/>
      <c r="Z2" s="526"/>
    </row>
    <row r="3" spans="1:26" ht="15" thickBot="1" x14ac:dyDescent="0.35">
      <c r="A3" s="7">
        <v>44134</v>
      </c>
      <c r="B3" s="191">
        <v>3293.5900879999999</v>
      </c>
      <c r="C3" s="191">
        <v>3304.929932</v>
      </c>
      <c r="D3" s="191">
        <v>3233.9399410000001</v>
      </c>
      <c r="E3" s="191">
        <v>3269.959961</v>
      </c>
      <c r="F3" s="192">
        <v>3269.959961</v>
      </c>
      <c r="G3" s="191">
        <v>4840450000</v>
      </c>
      <c r="H3" s="194">
        <f>(F3-F4)/F4</f>
        <v>-1.212954998538964E-2</v>
      </c>
      <c r="I3" s="193"/>
      <c r="J3" s="197">
        <v>1</v>
      </c>
      <c r="K3" s="234"/>
      <c r="L3" s="553" t="s">
        <v>352</v>
      </c>
      <c r="M3" s="553"/>
      <c r="N3" s="553"/>
      <c r="O3" s="553"/>
      <c r="P3" s="234"/>
      <c r="Q3" s="7">
        <v>44134</v>
      </c>
      <c r="R3" s="8">
        <v>111059998</v>
      </c>
      <c r="S3" s="8">
        <v>111989998</v>
      </c>
      <c r="T3" s="8">
        <v>107720001</v>
      </c>
      <c r="U3" s="8">
        <v>108860001</v>
      </c>
      <c r="V3" s="192">
        <v>108860001</v>
      </c>
      <c r="W3" s="234">
        <v>190272600</v>
      </c>
      <c r="X3" s="194">
        <f>(V3-V4)/V4</f>
        <v>-5.6018028095733613E-2</v>
      </c>
      <c r="Y3" s="193"/>
      <c r="Z3" s="197">
        <v>1</v>
      </c>
    </row>
    <row r="4" spans="1:26" ht="14.4" x14ac:dyDescent="0.3">
      <c r="A4" s="7">
        <v>44133</v>
      </c>
      <c r="B4" s="191">
        <v>3277.169922</v>
      </c>
      <c r="C4" s="191">
        <v>3341.0500489999999</v>
      </c>
      <c r="D4" s="191">
        <v>3259.820068</v>
      </c>
      <c r="E4" s="191">
        <v>3310.110107</v>
      </c>
      <c r="F4" s="192">
        <v>3310.110107</v>
      </c>
      <c r="G4" s="191">
        <v>4903070000</v>
      </c>
      <c r="H4" s="194">
        <f t="shared" ref="H4:H67" si="0">(F4-F5)/F5</f>
        <v>1.1947330857108421E-2</v>
      </c>
      <c r="I4" s="193"/>
      <c r="J4" s="197">
        <v>2</v>
      </c>
      <c r="K4" s="234"/>
      <c r="L4" s="199" t="s">
        <v>353</v>
      </c>
      <c r="M4" s="200">
        <v>1000000</v>
      </c>
      <c r="N4" s="169"/>
      <c r="O4" s="170"/>
      <c r="P4" s="234"/>
      <c r="Q4" s="7">
        <v>44133</v>
      </c>
      <c r="R4" s="8">
        <v>112370003</v>
      </c>
      <c r="S4" s="8">
        <v>116930000</v>
      </c>
      <c r="T4" s="8">
        <v>112199997</v>
      </c>
      <c r="U4" s="8">
        <v>115320000</v>
      </c>
      <c r="V4" s="192">
        <v>115320000</v>
      </c>
      <c r="W4" s="234">
        <v>146129200</v>
      </c>
      <c r="X4" s="194">
        <f t="shared" ref="X4:X67" si="1">(V4-V5)/V5</f>
        <v>3.7050387690208304E-2</v>
      </c>
      <c r="Y4" s="193"/>
      <c r="Z4" s="197">
        <v>2</v>
      </c>
    </row>
    <row r="5" spans="1:26" ht="14.4" x14ac:dyDescent="0.3">
      <c r="A5" s="7">
        <v>44132</v>
      </c>
      <c r="B5" s="191">
        <v>3342.4799800000001</v>
      </c>
      <c r="C5" s="191">
        <v>3342.4799800000001</v>
      </c>
      <c r="D5" s="191">
        <v>3268.889893</v>
      </c>
      <c r="E5" s="191">
        <v>3271.030029</v>
      </c>
      <c r="F5" s="192">
        <v>3271.030029</v>
      </c>
      <c r="G5" s="191">
        <v>5129860000</v>
      </c>
      <c r="H5" s="194">
        <f t="shared" si="0"/>
        <v>-3.5287878950409877E-2</v>
      </c>
      <c r="I5" s="193"/>
      <c r="J5" s="197">
        <v>3</v>
      </c>
      <c r="K5" s="234"/>
      <c r="L5" s="201" t="s">
        <v>354</v>
      </c>
      <c r="M5" s="171">
        <f>+VAR(H3:H7771)</f>
        <v>1.3204815111939771E-4</v>
      </c>
      <c r="N5" s="171"/>
      <c r="O5" s="172"/>
      <c r="P5" s="234"/>
      <c r="Q5" s="7">
        <v>44132</v>
      </c>
      <c r="R5" s="8">
        <v>115050003</v>
      </c>
      <c r="S5" s="8">
        <v>115430000</v>
      </c>
      <c r="T5" s="8">
        <v>111099998</v>
      </c>
      <c r="U5" s="8">
        <v>111199997</v>
      </c>
      <c r="V5" s="192">
        <v>111199997</v>
      </c>
      <c r="W5" s="234">
        <v>143937800</v>
      </c>
      <c r="X5" s="194">
        <f t="shared" si="1"/>
        <v>-4.6312187758356563E-2</v>
      </c>
      <c r="Y5" s="193"/>
      <c r="Z5" s="197">
        <v>3</v>
      </c>
    </row>
    <row r="6" spans="1:26" ht="14.4" x14ac:dyDescent="0.3">
      <c r="A6" s="7">
        <v>44131</v>
      </c>
      <c r="B6" s="191">
        <v>3403.1499020000001</v>
      </c>
      <c r="C6" s="191">
        <v>3409.51001</v>
      </c>
      <c r="D6" s="191">
        <v>3388.709961</v>
      </c>
      <c r="E6" s="191">
        <v>3390.679932</v>
      </c>
      <c r="F6" s="192">
        <v>3390.679932</v>
      </c>
      <c r="G6" s="191">
        <v>3946990000</v>
      </c>
      <c r="H6" s="194">
        <f t="shared" si="0"/>
        <v>-3.0256188933577557E-3</v>
      </c>
      <c r="I6" s="193"/>
      <c r="J6" s="197">
        <v>4</v>
      </c>
      <c r="K6" s="234"/>
      <c r="L6" s="201" t="s">
        <v>355</v>
      </c>
      <c r="M6" s="202">
        <f>+SQRT(M5)</f>
        <v>1.1491220610509473E-2</v>
      </c>
      <c r="N6" s="203" t="s">
        <v>356</v>
      </c>
      <c r="O6" s="172"/>
      <c r="P6" s="234"/>
      <c r="Q6" s="7">
        <v>44131</v>
      </c>
      <c r="R6" s="8">
        <v>115489998</v>
      </c>
      <c r="S6" s="8">
        <v>117279999</v>
      </c>
      <c r="T6" s="8">
        <v>114540001</v>
      </c>
      <c r="U6" s="8">
        <v>116599998</v>
      </c>
      <c r="V6" s="192">
        <v>116599998</v>
      </c>
      <c r="W6" s="234">
        <v>92276800</v>
      </c>
      <c r="X6" s="194">
        <f t="shared" si="1"/>
        <v>1.3472359492246167E-2</v>
      </c>
      <c r="Y6" s="193"/>
      <c r="Z6" s="197">
        <v>4</v>
      </c>
    </row>
    <row r="7" spans="1:26" ht="14.4" x14ac:dyDescent="0.3">
      <c r="A7" s="7">
        <v>44130</v>
      </c>
      <c r="B7" s="191">
        <v>3441.419922</v>
      </c>
      <c r="C7" s="191">
        <v>3441.419922</v>
      </c>
      <c r="D7" s="191">
        <v>3364.860107</v>
      </c>
      <c r="E7" s="191">
        <v>3400.969971</v>
      </c>
      <c r="F7" s="192">
        <v>3400.969971</v>
      </c>
      <c r="G7" s="191">
        <v>3988080000</v>
      </c>
      <c r="H7" s="194">
        <f t="shared" si="0"/>
        <v>-1.8589516328343502E-2</v>
      </c>
      <c r="I7" s="193"/>
      <c r="J7" s="197">
        <v>5</v>
      </c>
      <c r="K7" s="234"/>
      <c r="L7" s="201" t="s">
        <v>357</v>
      </c>
      <c r="M7" s="171">
        <v>10</v>
      </c>
      <c r="N7" s="171"/>
      <c r="O7" s="172"/>
      <c r="P7" s="234"/>
      <c r="Q7" s="7">
        <v>44130</v>
      </c>
      <c r="R7" s="8">
        <v>114010002</v>
      </c>
      <c r="S7" s="8">
        <v>116550003</v>
      </c>
      <c r="T7" s="8">
        <v>112879997</v>
      </c>
      <c r="U7" s="8">
        <v>115050003</v>
      </c>
      <c r="V7" s="192">
        <v>115050003</v>
      </c>
      <c r="W7" s="234">
        <v>111850700</v>
      </c>
      <c r="X7" s="194">
        <f t="shared" si="1"/>
        <v>8.6943671010573099E-5</v>
      </c>
      <c r="Y7" s="193"/>
      <c r="Z7" s="197">
        <v>5</v>
      </c>
    </row>
    <row r="8" spans="1:26" ht="14.4" x14ac:dyDescent="0.3">
      <c r="A8" s="7">
        <v>44127</v>
      </c>
      <c r="B8" s="191">
        <v>3464.8999020000001</v>
      </c>
      <c r="C8" s="191">
        <v>3466.459961</v>
      </c>
      <c r="D8" s="191">
        <v>3440.4499510000001</v>
      </c>
      <c r="E8" s="191">
        <v>3465.389893</v>
      </c>
      <c r="F8" s="192">
        <v>3465.389893</v>
      </c>
      <c r="G8" s="191">
        <v>3646570000</v>
      </c>
      <c r="H8" s="194">
        <f t="shared" si="0"/>
        <v>3.4457615439620819E-3</v>
      </c>
      <c r="I8" s="193"/>
      <c r="J8" s="197">
        <v>6</v>
      </c>
      <c r="K8" s="234"/>
      <c r="L8" s="201" t="s">
        <v>358</v>
      </c>
      <c r="M8" s="171">
        <v>0.99</v>
      </c>
      <c r="N8" s="171"/>
      <c r="O8" s="172"/>
      <c r="P8" s="234"/>
      <c r="Q8" s="7">
        <v>44127</v>
      </c>
      <c r="R8" s="8">
        <v>116389999</v>
      </c>
      <c r="S8" s="8">
        <v>116550003</v>
      </c>
      <c r="T8" s="8">
        <v>114279999</v>
      </c>
      <c r="U8" s="8">
        <v>115040001</v>
      </c>
      <c r="V8" s="192">
        <v>115040001</v>
      </c>
      <c r="W8" s="234">
        <v>82572600</v>
      </c>
      <c r="X8" s="194">
        <f t="shared" si="1"/>
        <v>-6.1339006479481642E-3</v>
      </c>
      <c r="Y8" s="193"/>
      <c r="Z8" s="197">
        <v>6</v>
      </c>
    </row>
    <row r="9" spans="1:26" ht="14.4" x14ac:dyDescent="0.3">
      <c r="A9" s="7">
        <v>44126</v>
      </c>
      <c r="B9" s="191">
        <v>3438.5</v>
      </c>
      <c r="C9" s="191">
        <v>3460.530029</v>
      </c>
      <c r="D9" s="191">
        <v>3415.3400879999999</v>
      </c>
      <c r="E9" s="191">
        <v>3453.48999</v>
      </c>
      <c r="F9" s="192">
        <v>3453.48999</v>
      </c>
      <c r="G9" s="191">
        <v>4163630000</v>
      </c>
      <c r="H9" s="194">
        <f t="shared" si="0"/>
        <v>5.2189252093060631E-3</v>
      </c>
      <c r="I9" s="193"/>
      <c r="J9" s="197">
        <v>7</v>
      </c>
      <c r="K9" s="234"/>
      <c r="L9" s="201"/>
      <c r="M9" s="171">
        <f>+NORMSINV(M8)</f>
        <v>2.3263478740408408</v>
      </c>
      <c r="N9" s="204" t="s">
        <v>359</v>
      </c>
      <c r="O9" s="172"/>
      <c r="P9" s="234"/>
      <c r="Q9" s="7">
        <v>44126</v>
      </c>
      <c r="R9" s="8">
        <v>117449997</v>
      </c>
      <c r="S9" s="8">
        <v>118040001</v>
      </c>
      <c r="T9" s="8">
        <v>114589996</v>
      </c>
      <c r="U9" s="8">
        <v>115750000</v>
      </c>
      <c r="V9" s="192">
        <v>115750000</v>
      </c>
      <c r="W9" s="234">
        <v>101988000</v>
      </c>
      <c r="X9" s="194">
        <f t="shared" si="1"/>
        <v>-9.583323104732016E-3</v>
      </c>
      <c r="Y9" s="193"/>
      <c r="Z9" s="197">
        <v>7</v>
      </c>
    </row>
    <row r="10" spans="1:26" ht="14.4" x14ac:dyDescent="0.3">
      <c r="A10" s="7">
        <v>44125</v>
      </c>
      <c r="B10" s="191">
        <v>3439.9099120000001</v>
      </c>
      <c r="C10" s="191">
        <v>3464.860107</v>
      </c>
      <c r="D10" s="191">
        <v>3433.0600589999999</v>
      </c>
      <c r="E10" s="191">
        <v>3435.5600589999999</v>
      </c>
      <c r="F10" s="192">
        <v>3435.5600589999999</v>
      </c>
      <c r="G10" s="191">
        <v>4097750000</v>
      </c>
      <c r="H10" s="194">
        <f t="shared" si="0"/>
        <v>-2.1956997557747494E-3</v>
      </c>
      <c r="I10" s="193"/>
      <c r="J10" s="197">
        <v>8</v>
      </c>
      <c r="K10" s="234"/>
      <c r="L10" s="205"/>
      <c r="M10" s="171"/>
      <c r="N10" s="171"/>
      <c r="O10" s="172"/>
      <c r="P10" s="234"/>
      <c r="Q10" s="7">
        <v>44125</v>
      </c>
      <c r="R10" s="8">
        <v>116669998</v>
      </c>
      <c r="S10" s="8">
        <v>118709999</v>
      </c>
      <c r="T10" s="8">
        <v>116449997</v>
      </c>
      <c r="U10" s="8">
        <v>116870003</v>
      </c>
      <c r="V10" s="192">
        <v>116870003</v>
      </c>
      <c r="W10" s="234">
        <v>89946000</v>
      </c>
      <c r="X10" s="194">
        <f t="shared" si="1"/>
        <v>-5.4463363893058224E-3</v>
      </c>
      <c r="Y10" s="193"/>
      <c r="Z10" s="197">
        <v>8</v>
      </c>
    </row>
    <row r="11" spans="1:26" ht="15" thickBot="1" x14ac:dyDescent="0.35">
      <c r="A11" s="7">
        <v>44124</v>
      </c>
      <c r="B11" s="191">
        <v>3439.3798830000001</v>
      </c>
      <c r="C11" s="191">
        <v>3476.929932</v>
      </c>
      <c r="D11" s="191">
        <v>3435.6499020000001</v>
      </c>
      <c r="E11" s="191">
        <v>3443.1201169999999</v>
      </c>
      <c r="F11" s="192">
        <v>3443.1201169999999</v>
      </c>
      <c r="G11" s="191">
        <v>3901260000</v>
      </c>
      <c r="H11" s="194">
        <f t="shared" si="0"/>
        <v>4.727333981748026E-3</v>
      </c>
      <c r="I11" s="193"/>
      <c r="J11" s="197">
        <v>9</v>
      </c>
      <c r="K11" s="234"/>
      <c r="L11" s="206" t="s">
        <v>360</v>
      </c>
      <c r="M11" s="207">
        <f>+M4*M6*M9*SQRT(M7/252)</f>
        <v>5325.2567330393895</v>
      </c>
      <c r="N11" s="173"/>
      <c r="O11" s="174"/>
      <c r="P11" s="234"/>
      <c r="Q11" s="7">
        <v>44124</v>
      </c>
      <c r="R11" s="8">
        <v>116199997</v>
      </c>
      <c r="S11" s="8">
        <v>118980003</v>
      </c>
      <c r="T11" s="8">
        <v>115629997</v>
      </c>
      <c r="U11" s="8">
        <v>117510002</v>
      </c>
      <c r="V11" s="192">
        <v>117510002</v>
      </c>
      <c r="W11" s="234">
        <v>124423700</v>
      </c>
      <c r="X11" s="194">
        <f t="shared" si="1"/>
        <v>1.3191920679636471E-2</v>
      </c>
      <c r="Y11" s="193"/>
      <c r="Z11" s="197">
        <v>9</v>
      </c>
    </row>
    <row r="12" spans="1:26" ht="14.4" x14ac:dyDescent="0.3">
      <c r="A12" s="7">
        <v>44123</v>
      </c>
      <c r="B12" s="191">
        <v>3493.6599120000001</v>
      </c>
      <c r="C12" s="191">
        <v>3502.419922</v>
      </c>
      <c r="D12" s="191">
        <v>3419.929932</v>
      </c>
      <c r="E12" s="191">
        <v>3426.919922</v>
      </c>
      <c r="F12" s="192">
        <v>3426.919922</v>
      </c>
      <c r="G12" s="191">
        <v>4086200000</v>
      </c>
      <c r="H12" s="194">
        <f t="shared" si="0"/>
        <v>-1.6329861857144339E-2</v>
      </c>
      <c r="I12" s="193"/>
      <c r="J12" s="197">
        <v>10</v>
      </c>
      <c r="K12" s="234"/>
      <c r="L12" s="234"/>
      <c r="M12" s="234"/>
      <c r="N12" s="234"/>
      <c r="O12" s="234"/>
      <c r="P12" s="234"/>
      <c r="Q12" s="7">
        <v>44123</v>
      </c>
      <c r="R12" s="8">
        <v>119959999</v>
      </c>
      <c r="S12" s="8">
        <v>120419998</v>
      </c>
      <c r="T12" s="8">
        <v>115660004</v>
      </c>
      <c r="U12" s="8">
        <v>115980003</v>
      </c>
      <c r="V12" s="192">
        <v>115980003</v>
      </c>
      <c r="W12" s="234">
        <v>120639300</v>
      </c>
      <c r="X12" s="194">
        <f t="shared" si="1"/>
        <v>-2.5541875958877733E-2</v>
      </c>
      <c r="Y12" s="193"/>
      <c r="Z12" s="197">
        <v>10</v>
      </c>
    </row>
    <row r="13" spans="1:26" ht="14.4" x14ac:dyDescent="0.3">
      <c r="A13" s="7">
        <v>44120</v>
      </c>
      <c r="B13" s="191">
        <v>3493.5</v>
      </c>
      <c r="C13" s="191">
        <v>3515.76001</v>
      </c>
      <c r="D13" s="191">
        <v>3480.4499510000001</v>
      </c>
      <c r="E13" s="191">
        <v>3483.8100589999999</v>
      </c>
      <c r="F13" s="192">
        <v>3483.8100589999999</v>
      </c>
      <c r="G13" s="191">
        <v>4675890000</v>
      </c>
      <c r="H13" s="194">
        <f t="shared" si="0"/>
        <v>1.3491964267830825E-4</v>
      </c>
      <c r="I13" s="193"/>
      <c r="J13" s="197">
        <v>11</v>
      </c>
      <c r="K13" s="234"/>
      <c r="L13" s="234"/>
      <c r="M13" s="234"/>
      <c r="N13" s="234"/>
      <c r="O13" s="234"/>
      <c r="P13" s="234"/>
      <c r="Q13" s="7">
        <v>44120</v>
      </c>
      <c r="R13" s="8">
        <v>121279999</v>
      </c>
      <c r="S13" s="8">
        <v>121550003</v>
      </c>
      <c r="T13" s="8">
        <v>118809998</v>
      </c>
      <c r="U13" s="8">
        <v>119019997</v>
      </c>
      <c r="V13" s="192">
        <v>119019997</v>
      </c>
      <c r="W13" s="234">
        <v>115393800</v>
      </c>
      <c r="X13" s="194">
        <f t="shared" si="1"/>
        <v>-1.4000513743687463E-2</v>
      </c>
      <c r="Y13" s="193"/>
      <c r="Z13" s="197">
        <v>11</v>
      </c>
    </row>
    <row r="14" spans="1:26" ht="15" thickBot="1" x14ac:dyDescent="0.35">
      <c r="A14" s="7">
        <v>44119</v>
      </c>
      <c r="B14" s="191">
        <v>3453.719971</v>
      </c>
      <c r="C14" s="191">
        <v>3489.080078</v>
      </c>
      <c r="D14" s="191">
        <v>3440.889893</v>
      </c>
      <c r="E14" s="191">
        <v>3483.3400879999999</v>
      </c>
      <c r="F14" s="192">
        <v>3483.3400879999999</v>
      </c>
      <c r="G14" s="191">
        <v>3717640000</v>
      </c>
      <c r="H14" s="194">
        <f t="shared" si="0"/>
        <v>-1.5277553105237907E-3</v>
      </c>
      <c r="I14" s="193"/>
      <c r="J14" s="197">
        <v>12</v>
      </c>
      <c r="K14" s="234"/>
      <c r="L14" s="553" t="s">
        <v>352</v>
      </c>
      <c r="M14" s="553"/>
      <c r="N14" s="553"/>
      <c r="O14" s="553"/>
      <c r="P14" s="234"/>
      <c r="Q14" s="7">
        <v>44119</v>
      </c>
      <c r="R14" s="8">
        <v>118720001</v>
      </c>
      <c r="S14" s="8">
        <v>121199997</v>
      </c>
      <c r="T14" s="8">
        <v>118150002</v>
      </c>
      <c r="U14" s="8">
        <v>120709999</v>
      </c>
      <c r="V14" s="192">
        <v>120709999</v>
      </c>
      <c r="W14" s="234">
        <v>112559200</v>
      </c>
      <c r="X14" s="194">
        <f t="shared" si="1"/>
        <v>-3.9607475210702613E-3</v>
      </c>
      <c r="Y14" s="193"/>
      <c r="Z14" s="197">
        <v>12</v>
      </c>
    </row>
    <row r="15" spans="1:26" ht="14.4" x14ac:dyDescent="0.3">
      <c r="A15" s="7">
        <v>44118</v>
      </c>
      <c r="B15" s="191">
        <v>3515.469971</v>
      </c>
      <c r="C15" s="191">
        <v>3527.9399410000001</v>
      </c>
      <c r="D15" s="191">
        <v>3480.5500489999999</v>
      </c>
      <c r="E15" s="191">
        <v>3488.669922</v>
      </c>
      <c r="F15" s="192">
        <v>3488.669922</v>
      </c>
      <c r="G15" s="191">
        <v>3840630000</v>
      </c>
      <c r="H15" s="194">
        <f t="shared" si="0"/>
        <v>-6.6231418195617821E-3</v>
      </c>
      <c r="I15" s="193"/>
      <c r="J15" s="197">
        <v>13</v>
      </c>
      <c r="K15" s="234"/>
      <c r="L15" s="199" t="s">
        <v>353</v>
      </c>
      <c r="M15" s="200">
        <v>1000000</v>
      </c>
      <c r="N15" s="169"/>
      <c r="O15" s="170"/>
      <c r="P15" s="234"/>
      <c r="Q15" s="7">
        <v>44118</v>
      </c>
      <c r="R15" s="8">
        <v>121000000</v>
      </c>
      <c r="S15" s="8">
        <v>123029999</v>
      </c>
      <c r="T15" s="8">
        <v>119620003</v>
      </c>
      <c r="U15" s="8">
        <v>121190002</v>
      </c>
      <c r="V15" s="192">
        <v>121190002</v>
      </c>
      <c r="W15" s="234">
        <v>151062300</v>
      </c>
      <c r="X15" s="194">
        <f t="shared" si="1"/>
        <v>7.4322049121751431E-4</v>
      </c>
      <c r="Y15" s="193"/>
      <c r="Z15" s="197">
        <v>13</v>
      </c>
    </row>
    <row r="16" spans="1:26" ht="14.4" x14ac:dyDescent="0.3">
      <c r="A16" s="7">
        <v>44117</v>
      </c>
      <c r="B16" s="191">
        <v>3534.01001</v>
      </c>
      <c r="C16" s="191">
        <v>3534.01001</v>
      </c>
      <c r="D16" s="191">
        <v>3500.860107</v>
      </c>
      <c r="E16" s="191">
        <v>3511.929932</v>
      </c>
      <c r="F16" s="192">
        <v>3511.929932</v>
      </c>
      <c r="G16" s="191">
        <v>3605150000</v>
      </c>
      <c r="H16" s="194">
        <f t="shared" si="0"/>
        <v>-6.3069189758703844E-3</v>
      </c>
      <c r="I16" s="193"/>
      <c r="J16" s="197">
        <v>14</v>
      </c>
      <c r="K16" s="234"/>
      <c r="L16" s="201" t="s">
        <v>354</v>
      </c>
      <c r="M16" s="171">
        <f>+VAR(X3:X2729)</f>
        <v>3.1790232438474992E-4</v>
      </c>
      <c r="N16" s="204" t="s">
        <v>361</v>
      </c>
      <c r="O16" s="172"/>
      <c r="P16" s="234"/>
      <c r="Q16" s="7">
        <v>44117</v>
      </c>
      <c r="R16" s="8">
        <v>125269997</v>
      </c>
      <c r="S16" s="8">
        <v>125389999</v>
      </c>
      <c r="T16" s="8">
        <v>119650002</v>
      </c>
      <c r="U16" s="8">
        <v>121099998</v>
      </c>
      <c r="V16" s="192">
        <v>121099998</v>
      </c>
      <c r="W16" s="234">
        <v>262330500</v>
      </c>
      <c r="X16" s="194">
        <f t="shared" si="1"/>
        <v>-2.6527362917566511E-2</v>
      </c>
      <c r="Y16" s="193"/>
      <c r="Z16" s="197">
        <v>14</v>
      </c>
    </row>
    <row r="17" spans="1:26" ht="14.4" x14ac:dyDescent="0.3">
      <c r="A17" s="7">
        <v>44116</v>
      </c>
      <c r="B17" s="191">
        <v>3500.0200199999999</v>
      </c>
      <c r="C17" s="191">
        <v>3549.8500979999999</v>
      </c>
      <c r="D17" s="191">
        <v>3499.610107</v>
      </c>
      <c r="E17" s="191">
        <v>3534.219971</v>
      </c>
      <c r="F17" s="192">
        <v>3534.219971</v>
      </c>
      <c r="G17" s="191">
        <v>3428970000</v>
      </c>
      <c r="H17" s="194">
        <f t="shared" si="0"/>
        <v>1.6415812925706742E-2</v>
      </c>
      <c r="I17" s="193"/>
      <c r="J17" s="197">
        <v>15</v>
      </c>
      <c r="K17" s="234"/>
      <c r="L17" s="201" t="s">
        <v>355</v>
      </c>
      <c r="M17" s="202">
        <f>+SQRT(M16)</f>
        <v>1.7829815601535254E-2</v>
      </c>
      <c r="N17" s="203" t="s">
        <v>356</v>
      </c>
      <c r="O17" s="172"/>
      <c r="P17" s="234"/>
      <c r="Q17" s="7">
        <v>44116</v>
      </c>
      <c r="R17" s="8">
        <v>120059998</v>
      </c>
      <c r="S17" s="8">
        <v>125180000</v>
      </c>
      <c r="T17" s="8">
        <v>119279999</v>
      </c>
      <c r="U17" s="8">
        <v>124400002</v>
      </c>
      <c r="V17" s="192">
        <v>124400002</v>
      </c>
      <c r="W17" s="234">
        <v>240226800</v>
      </c>
      <c r="X17" s="194">
        <f t="shared" si="1"/>
        <v>6.3520568833713181E-2</v>
      </c>
      <c r="Y17" s="193"/>
      <c r="Z17" s="197">
        <v>15</v>
      </c>
    </row>
    <row r="18" spans="1:26" ht="14.4" x14ac:dyDescent="0.3">
      <c r="A18" s="7">
        <v>44113</v>
      </c>
      <c r="B18" s="191">
        <v>3459.669922</v>
      </c>
      <c r="C18" s="191">
        <v>3482.3400879999999</v>
      </c>
      <c r="D18" s="191">
        <v>3458.070068</v>
      </c>
      <c r="E18" s="191">
        <v>3477.139893</v>
      </c>
      <c r="F18" s="192">
        <v>3477.139893</v>
      </c>
      <c r="G18" s="191">
        <v>3939060000</v>
      </c>
      <c r="H18" s="194">
        <f t="shared" si="0"/>
        <v>8.7935332795944319E-3</v>
      </c>
      <c r="I18" s="193"/>
      <c r="J18" s="197">
        <v>16</v>
      </c>
      <c r="K18" s="234"/>
      <c r="L18" s="201" t="s">
        <v>357</v>
      </c>
      <c r="M18" s="171">
        <v>10</v>
      </c>
      <c r="N18" s="171"/>
      <c r="O18" s="172"/>
      <c r="P18" s="234"/>
      <c r="Q18" s="7">
        <v>44113</v>
      </c>
      <c r="R18" s="8">
        <v>115279999</v>
      </c>
      <c r="S18" s="8">
        <v>117000000</v>
      </c>
      <c r="T18" s="8">
        <v>114919998</v>
      </c>
      <c r="U18" s="8">
        <v>116970001</v>
      </c>
      <c r="V18" s="192">
        <v>116970001</v>
      </c>
      <c r="W18" s="234">
        <v>100506900</v>
      </c>
      <c r="X18" s="194">
        <f t="shared" si="1"/>
        <v>1.7395842242360248E-2</v>
      </c>
      <c r="Y18" s="193"/>
      <c r="Z18" s="197">
        <v>16</v>
      </c>
    </row>
    <row r="19" spans="1:26" ht="14.4" x14ac:dyDescent="0.3">
      <c r="A19" s="7">
        <v>44112</v>
      </c>
      <c r="B19" s="191">
        <v>3434.280029</v>
      </c>
      <c r="C19" s="191">
        <v>3447.280029</v>
      </c>
      <c r="D19" s="191">
        <v>3428.1499020000001</v>
      </c>
      <c r="E19" s="191">
        <v>3446.830078</v>
      </c>
      <c r="F19" s="192">
        <v>3446.830078</v>
      </c>
      <c r="G19" s="191">
        <v>3856190000</v>
      </c>
      <c r="H19" s="194">
        <f t="shared" si="0"/>
        <v>8.0101237256969462E-3</v>
      </c>
      <c r="I19" s="193"/>
      <c r="J19" s="197">
        <v>17</v>
      </c>
      <c r="K19" s="234"/>
      <c r="L19" s="201" t="s">
        <v>358</v>
      </c>
      <c r="M19" s="171">
        <v>0.99</v>
      </c>
      <c r="N19" s="171"/>
      <c r="O19" s="172"/>
      <c r="P19" s="234"/>
      <c r="Q19" s="7">
        <v>44112</v>
      </c>
      <c r="R19" s="8">
        <v>116250000</v>
      </c>
      <c r="S19" s="8">
        <v>116400002</v>
      </c>
      <c r="T19" s="8">
        <v>114589996</v>
      </c>
      <c r="U19" s="8">
        <v>114970001</v>
      </c>
      <c r="V19" s="192">
        <v>114970001</v>
      </c>
      <c r="W19" s="234">
        <v>83477200</v>
      </c>
      <c r="X19" s="194">
        <f t="shared" si="1"/>
        <v>-9.5586546826789242E-4</v>
      </c>
      <c r="Y19" s="193"/>
      <c r="Z19" s="197">
        <v>17</v>
      </c>
    </row>
    <row r="20" spans="1:26" ht="14.4" x14ac:dyDescent="0.3">
      <c r="A20" s="7">
        <v>44111</v>
      </c>
      <c r="B20" s="191">
        <v>3384.5600589999999</v>
      </c>
      <c r="C20" s="191">
        <v>3426.26001</v>
      </c>
      <c r="D20" s="191">
        <v>3384.5600589999999</v>
      </c>
      <c r="E20" s="191">
        <v>3419.4399410000001</v>
      </c>
      <c r="F20" s="192">
        <v>3419.4399410000001</v>
      </c>
      <c r="G20" s="191">
        <v>3807830000</v>
      </c>
      <c r="H20" s="194">
        <f t="shared" si="0"/>
        <v>1.7396754658478352E-2</v>
      </c>
      <c r="I20" s="193"/>
      <c r="J20" s="197">
        <v>18</v>
      </c>
      <c r="K20" s="234"/>
      <c r="L20" s="201"/>
      <c r="M20" s="171">
        <f>+NORMSINV(M19)</f>
        <v>2.3263478740408408</v>
      </c>
      <c r="N20" s="204" t="s">
        <v>359</v>
      </c>
      <c r="O20" s="172"/>
      <c r="P20" s="234"/>
      <c r="Q20" s="7">
        <v>44111</v>
      </c>
      <c r="R20" s="8">
        <v>114620003</v>
      </c>
      <c r="S20" s="8">
        <v>115550003</v>
      </c>
      <c r="T20" s="8">
        <v>114129997</v>
      </c>
      <c r="U20" s="8">
        <v>115080002</v>
      </c>
      <c r="V20" s="192">
        <v>115080002</v>
      </c>
      <c r="W20" s="234">
        <v>96849000</v>
      </c>
      <c r="X20" s="194">
        <f t="shared" si="1"/>
        <v>1.69671079191549E-2</v>
      </c>
      <c r="Y20" s="193"/>
      <c r="Z20" s="197">
        <v>18</v>
      </c>
    </row>
    <row r="21" spans="1:26" ht="14.4" x14ac:dyDescent="0.3">
      <c r="A21" s="7">
        <v>44110</v>
      </c>
      <c r="B21" s="191">
        <v>3408.73999</v>
      </c>
      <c r="C21" s="191">
        <v>3431.5600589999999</v>
      </c>
      <c r="D21" s="191">
        <v>3354.540039</v>
      </c>
      <c r="E21" s="191">
        <v>3360.969971</v>
      </c>
      <c r="F21" s="192">
        <v>3360.969971</v>
      </c>
      <c r="G21" s="191">
        <v>4443380000</v>
      </c>
      <c r="H21" s="194">
        <f t="shared" si="0"/>
        <v>-1.3973515704569431E-2</v>
      </c>
      <c r="I21" s="193"/>
      <c r="J21" s="197">
        <v>19</v>
      </c>
      <c r="K21" s="234"/>
      <c r="L21" s="205"/>
      <c r="M21" s="171"/>
      <c r="N21" s="171"/>
      <c r="O21" s="172"/>
      <c r="P21" s="234"/>
      <c r="Q21" s="7">
        <v>44110</v>
      </c>
      <c r="R21" s="8">
        <v>115699997</v>
      </c>
      <c r="S21" s="8">
        <v>116120003</v>
      </c>
      <c r="T21" s="8">
        <v>112250000</v>
      </c>
      <c r="U21" s="8">
        <v>113160004</v>
      </c>
      <c r="V21" s="192">
        <v>113160004</v>
      </c>
      <c r="W21" s="234">
        <v>161498200</v>
      </c>
      <c r="X21" s="194">
        <f t="shared" si="1"/>
        <v>-2.8669493562231758E-2</v>
      </c>
      <c r="Y21" s="193"/>
      <c r="Z21" s="197">
        <v>19</v>
      </c>
    </row>
    <row r="22" spans="1:26" ht="15" thickBot="1" x14ac:dyDescent="0.35">
      <c r="A22" s="7">
        <v>44109</v>
      </c>
      <c r="B22" s="191">
        <v>3367.2700199999999</v>
      </c>
      <c r="C22" s="191">
        <v>3409.570068</v>
      </c>
      <c r="D22" s="191">
        <v>3367.2700199999999</v>
      </c>
      <c r="E22" s="191">
        <v>3408.6000979999999</v>
      </c>
      <c r="F22" s="192">
        <v>3408.6000979999999</v>
      </c>
      <c r="G22" s="191">
        <v>3686920000</v>
      </c>
      <c r="H22" s="194">
        <f t="shared" si="0"/>
        <v>1.7972708740800477E-2</v>
      </c>
      <c r="I22" s="193"/>
      <c r="J22" s="197">
        <v>20</v>
      </c>
      <c r="K22" s="234"/>
      <c r="L22" s="206" t="s">
        <v>360</v>
      </c>
      <c r="M22" s="207">
        <f>+M15*M17*M20*SQRT(M18/252)</f>
        <v>8262.6858189538107</v>
      </c>
      <c r="N22" s="173"/>
      <c r="O22" s="174"/>
      <c r="P22" s="234"/>
      <c r="Q22" s="7">
        <v>44109</v>
      </c>
      <c r="R22" s="8">
        <v>113910004</v>
      </c>
      <c r="S22" s="8">
        <v>116650002</v>
      </c>
      <c r="T22" s="8">
        <v>113550003</v>
      </c>
      <c r="U22" s="8">
        <v>116500000</v>
      </c>
      <c r="V22" s="192">
        <v>116500000</v>
      </c>
      <c r="W22" s="234">
        <v>106243800</v>
      </c>
      <c r="X22" s="194">
        <f t="shared" si="1"/>
        <v>3.0791037801921016E-2</v>
      </c>
      <c r="Y22" s="193"/>
      <c r="Z22" s="197">
        <v>20</v>
      </c>
    </row>
    <row r="23" spans="1:26" ht="14.4" x14ac:dyDescent="0.3">
      <c r="A23" s="7">
        <v>44106</v>
      </c>
      <c r="B23" s="191">
        <v>3338.9399410000001</v>
      </c>
      <c r="C23" s="191">
        <v>3369.1000979999999</v>
      </c>
      <c r="D23" s="191">
        <v>3323.6899410000001</v>
      </c>
      <c r="E23" s="191">
        <v>3348.419922</v>
      </c>
      <c r="F23" s="192">
        <v>3348.419922</v>
      </c>
      <c r="G23" s="191">
        <v>3961550000</v>
      </c>
      <c r="H23" s="194">
        <f t="shared" si="0"/>
        <v>-9.5776521919944818E-3</v>
      </c>
      <c r="I23" s="193"/>
      <c r="J23" s="197">
        <v>21</v>
      </c>
      <c r="K23" s="234"/>
      <c r="L23" s="234"/>
      <c r="M23" s="234"/>
      <c r="N23" s="234"/>
      <c r="O23" s="234"/>
      <c r="P23" s="234"/>
      <c r="Q23" s="7">
        <v>44106</v>
      </c>
      <c r="R23" s="8">
        <v>112889999</v>
      </c>
      <c r="S23" s="8">
        <v>115370003</v>
      </c>
      <c r="T23" s="8">
        <v>112220001</v>
      </c>
      <c r="U23" s="8">
        <v>113019997</v>
      </c>
      <c r="V23" s="192">
        <v>113019997</v>
      </c>
      <c r="W23" s="234">
        <v>144712000</v>
      </c>
      <c r="X23" s="194">
        <f t="shared" si="1"/>
        <v>-3.2280194945798486E-2</v>
      </c>
      <c r="Y23" s="193"/>
      <c r="Z23" s="197">
        <v>21</v>
      </c>
    </row>
    <row r="24" spans="1:26" ht="14.4" x14ac:dyDescent="0.3">
      <c r="A24" s="7">
        <v>44105</v>
      </c>
      <c r="B24" s="191">
        <v>3385.8701169999999</v>
      </c>
      <c r="C24" s="191">
        <v>3397.179932</v>
      </c>
      <c r="D24" s="191">
        <v>3361.389893</v>
      </c>
      <c r="E24" s="191">
        <v>3380.8000489999999</v>
      </c>
      <c r="F24" s="192">
        <v>3380.8000489999999</v>
      </c>
      <c r="G24" s="191">
        <v>4070530000</v>
      </c>
      <c r="H24" s="194">
        <f t="shared" si="0"/>
        <v>5.292907820398437E-3</v>
      </c>
      <c r="I24" s="193"/>
      <c r="J24" s="197">
        <v>22</v>
      </c>
      <c r="K24" s="234"/>
      <c r="L24" s="234"/>
      <c r="M24" s="234"/>
      <c r="N24" s="234"/>
      <c r="O24" s="234"/>
      <c r="P24" s="234"/>
      <c r="Q24" s="7">
        <v>44105</v>
      </c>
      <c r="R24" s="8">
        <v>117639999</v>
      </c>
      <c r="S24" s="8">
        <v>117720001</v>
      </c>
      <c r="T24" s="8">
        <v>115830002</v>
      </c>
      <c r="U24" s="8">
        <v>116790001</v>
      </c>
      <c r="V24" s="192">
        <v>116790001</v>
      </c>
      <c r="W24" s="234">
        <v>116120400</v>
      </c>
      <c r="X24" s="194">
        <f t="shared" si="1"/>
        <v>8.4621623083008767E-3</v>
      </c>
      <c r="Y24" s="193"/>
      <c r="Z24" s="197">
        <v>22</v>
      </c>
    </row>
    <row r="25" spans="1:26" ht="14.4" x14ac:dyDescent="0.3">
      <c r="A25" s="7">
        <v>44104</v>
      </c>
      <c r="B25" s="191">
        <v>3341.209961</v>
      </c>
      <c r="C25" s="191">
        <v>3393.5600589999999</v>
      </c>
      <c r="D25" s="191">
        <v>3340.469971</v>
      </c>
      <c r="E25" s="191">
        <v>3363</v>
      </c>
      <c r="F25" s="192">
        <v>3363</v>
      </c>
      <c r="G25" s="191">
        <v>4722530000</v>
      </c>
      <c r="H25" s="194">
        <f t="shared" si="0"/>
        <v>8.2537181384805865E-3</v>
      </c>
      <c r="I25" s="193"/>
      <c r="J25" s="197">
        <v>23</v>
      </c>
      <c r="K25" s="234"/>
      <c r="L25" s="234"/>
      <c r="M25" s="234"/>
      <c r="N25" s="234"/>
      <c r="O25" s="234"/>
      <c r="P25" s="234"/>
      <c r="Q25" s="7">
        <v>44104</v>
      </c>
      <c r="R25" s="8">
        <v>113790001</v>
      </c>
      <c r="S25" s="8">
        <v>117260002</v>
      </c>
      <c r="T25" s="8">
        <v>113620003</v>
      </c>
      <c r="U25" s="8">
        <v>115809998</v>
      </c>
      <c r="V25" s="192">
        <v>115809998</v>
      </c>
      <c r="W25" s="234">
        <v>142675200</v>
      </c>
      <c r="X25" s="194">
        <f t="shared" si="1"/>
        <v>1.5075835395769495E-2</v>
      </c>
      <c r="Y25" s="193"/>
      <c r="Z25" s="197">
        <v>23</v>
      </c>
    </row>
    <row r="26" spans="1:26" ht="14.4" x14ac:dyDescent="0.3">
      <c r="A26" s="7">
        <v>44103</v>
      </c>
      <c r="B26" s="191">
        <v>3350.919922</v>
      </c>
      <c r="C26" s="191">
        <v>3357.919922</v>
      </c>
      <c r="D26" s="191">
        <v>3327.540039</v>
      </c>
      <c r="E26" s="191">
        <v>3335.469971</v>
      </c>
      <c r="F26" s="192">
        <v>3335.469971</v>
      </c>
      <c r="G26" s="191">
        <v>3651880000</v>
      </c>
      <c r="H26" s="194">
        <f t="shared" si="0"/>
        <v>-4.8126645567367152E-3</v>
      </c>
      <c r="I26" s="193"/>
      <c r="J26" s="197">
        <v>24</v>
      </c>
      <c r="K26" s="234"/>
      <c r="L26" s="234"/>
      <c r="M26" s="234"/>
      <c r="N26" s="234"/>
      <c r="O26" s="234"/>
      <c r="P26" s="234"/>
      <c r="Q26" s="7">
        <v>44103</v>
      </c>
      <c r="R26" s="8">
        <v>114550003</v>
      </c>
      <c r="S26" s="8">
        <v>115309998</v>
      </c>
      <c r="T26" s="8">
        <v>113570000</v>
      </c>
      <c r="U26" s="8">
        <v>114089996</v>
      </c>
      <c r="V26" s="192">
        <v>114089996</v>
      </c>
      <c r="W26" s="234">
        <v>99382200</v>
      </c>
      <c r="X26" s="194">
        <f t="shared" si="1"/>
        <v>-7.5678758487115159E-3</v>
      </c>
      <c r="Y26" s="193"/>
      <c r="Z26" s="197">
        <v>24</v>
      </c>
    </row>
    <row r="27" spans="1:26" ht="14.4" x14ac:dyDescent="0.3">
      <c r="A27" s="7">
        <v>44102</v>
      </c>
      <c r="B27" s="191">
        <v>3333.8999020000001</v>
      </c>
      <c r="C27" s="191">
        <v>3360.73999</v>
      </c>
      <c r="D27" s="191">
        <v>3332.9099120000001</v>
      </c>
      <c r="E27" s="191">
        <v>3351.6000979999999</v>
      </c>
      <c r="F27" s="192">
        <v>3351.6000979999999</v>
      </c>
      <c r="G27" s="191">
        <v>3946060000</v>
      </c>
      <c r="H27" s="194">
        <f t="shared" si="0"/>
        <v>1.6110590284045552E-2</v>
      </c>
      <c r="I27" s="193"/>
      <c r="J27" s="197">
        <v>25</v>
      </c>
      <c r="K27" s="234"/>
      <c r="L27" s="234"/>
      <c r="M27" s="234"/>
      <c r="N27" s="234"/>
      <c r="O27" s="234"/>
      <c r="P27" s="234"/>
      <c r="Q27" s="7">
        <v>44102</v>
      </c>
      <c r="R27" s="8">
        <v>115010002</v>
      </c>
      <c r="S27" s="8">
        <v>115320000</v>
      </c>
      <c r="T27" s="8">
        <v>112779999</v>
      </c>
      <c r="U27" s="8">
        <v>114959999</v>
      </c>
      <c r="V27" s="192">
        <v>114959999</v>
      </c>
      <c r="W27" s="234">
        <v>137672400</v>
      </c>
      <c r="X27" s="194">
        <f t="shared" si="1"/>
        <v>2.3868899393203594E-2</v>
      </c>
      <c r="Y27" s="193"/>
      <c r="Z27" s="197">
        <v>25</v>
      </c>
    </row>
    <row r="28" spans="1:26" ht="14.4" x14ac:dyDescent="0.3">
      <c r="A28" s="7">
        <v>44099</v>
      </c>
      <c r="B28" s="191">
        <v>3236.6599120000001</v>
      </c>
      <c r="C28" s="191">
        <v>3306.8798830000001</v>
      </c>
      <c r="D28" s="191">
        <v>3228.4399410000001</v>
      </c>
      <c r="E28" s="191">
        <v>3298.459961</v>
      </c>
      <c r="F28" s="192">
        <v>3298.459961</v>
      </c>
      <c r="G28" s="191">
        <v>3792220000</v>
      </c>
      <c r="H28" s="194">
        <f t="shared" si="0"/>
        <v>1.5976723760637596E-2</v>
      </c>
      <c r="I28" s="193"/>
      <c r="J28" s="197">
        <v>26</v>
      </c>
      <c r="K28" s="234"/>
      <c r="L28" s="234"/>
      <c r="M28" s="234"/>
      <c r="N28" s="234"/>
      <c r="O28" s="234"/>
      <c r="P28" s="234"/>
      <c r="Q28" s="7">
        <v>44099</v>
      </c>
      <c r="R28" s="8">
        <v>108430000</v>
      </c>
      <c r="S28" s="8">
        <v>112440002</v>
      </c>
      <c r="T28" s="8">
        <v>107669998</v>
      </c>
      <c r="U28" s="8">
        <v>112279999</v>
      </c>
      <c r="V28" s="192">
        <v>112279999</v>
      </c>
      <c r="W28" s="234">
        <v>149981400</v>
      </c>
      <c r="X28" s="194">
        <f t="shared" si="1"/>
        <v>3.7516151935722122E-2</v>
      </c>
      <c r="Y28" s="193"/>
      <c r="Z28" s="197">
        <v>26</v>
      </c>
    </row>
    <row r="29" spans="1:26" ht="14.4" x14ac:dyDescent="0.3">
      <c r="A29" s="7">
        <v>44098</v>
      </c>
      <c r="B29" s="191">
        <v>3226.139893</v>
      </c>
      <c r="C29" s="191">
        <v>3278.6999510000001</v>
      </c>
      <c r="D29" s="191">
        <v>3209.4499510000001</v>
      </c>
      <c r="E29" s="191">
        <v>3246.5900879999999</v>
      </c>
      <c r="F29" s="192">
        <v>3246.5900879999999</v>
      </c>
      <c r="G29" s="191">
        <v>4599470000</v>
      </c>
      <c r="H29" s="194">
        <f t="shared" si="0"/>
        <v>2.9874591380144376E-3</v>
      </c>
      <c r="I29" s="193"/>
      <c r="J29" s="197">
        <v>27</v>
      </c>
      <c r="K29" s="234"/>
      <c r="L29" s="234"/>
      <c r="M29" s="234"/>
      <c r="N29" s="234"/>
      <c r="O29" s="234"/>
      <c r="P29" s="234"/>
      <c r="Q29" s="7">
        <v>44098</v>
      </c>
      <c r="R29" s="8">
        <v>105169998</v>
      </c>
      <c r="S29" s="8">
        <v>110250000</v>
      </c>
      <c r="T29" s="8">
        <v>105000000</v>
      </c>
      <c r="U29" s="8">
        <v>108220001</v>
      </c>
      <c r="V29" s="192">
        <v>108220001</v>
      </c>
      <c r="W29" s="234">
        <v>167743300</v>
      </c>
      <c r="X29" s="194">
        <f t="shared" si="1"/>
        <v>1.0268838397997431E-2</v>
      </c>
      <c r="Y29" s="193"/>
      <c r="Z29" s="197">
        <v>27</v>
      </c>
    </row>
    <row r="30" spans="1:26" ht="14.4" x14ac:dyDescent="0.3">
      <c r="A30" s="7">
        <v>44097</v>
      </c>
      <c r="B30" s="191">
        <v>3320.110107</v>
      </c>
      <c r="C30" s="191">
        <v>3323.3500979999999</v>
      </c>
      <c r="D30" s="191">
        <v>3232.570068</v>
      </c>
      <c r="E30" s="191">
        <v>3236.919922</v>
      </c>
      <c r="F30" s="192">
        <v>3236.919922</v>
      </c>
      <c r="G30" s="191">
        <v>4364500000</v>
      </c>
      <c r="H30" s="194">
        <f t="shared" si="0"/>
        <v>-2.3721454949508232E-2</v>
      </c>
      <c r="I30" s="193"/>
      <c r="J30" s="197">
        <v>28</v>
      </c>
      <c r="K30" s="234"/>
      <c r="L30" s="234"/>
      <c r="M30" s="234"/>
      <c r="N30" s="234"/>
      <c r="O30" s="234"/>
      <c r="P30" s="234"/>
      <c r="Q30" s="7">
        <v>44097</v>
      </c>
      <c r="R30" s="8">
        <v>111620003</v>
      </c>
      <c r="S30" s="8">
        <v>112110001</v>
      </c>
      <c r="T30" s="8">
        <v>106769997</v>
      </c>
      <c r="U30" s="8">
        <v>107120003</v>
      </c>
      <c r="V30" s="192">
        <v>107120003</v>
      </c>
      <c r="W30" s="234">
        <v>150718700</v>
      </c>
      <c r="X30" s="194">
        <f t="shared" si="1"/>
        <v>-4.1946114693607275E-2</v>
      </c>
      <c r="Y30" s="193"/>
      <c r="Z30" s="197">
        <v>28</v>
      </c>
    </row>
    <row r="31" spans="1:26" ht="14.4" x14ac:dyDescent="0.3">
      <c r="A31" s="7">
        <v>44096</v>
      </c>
      <c r="B31" s="191">
        <v>3295.75</v>
      </c>
      <c r="C31" s="191">
        <v>3320.3100589999999</v>
      </c>
      <c r="D31" s="191">
        <v>3270.9499510000001</v>
      </c>
      <c r="E31" s="191">
        <v>3315.570068</v>
      </c>
      <c r="F31" s="192">
        <v>3315.570068</v>
      </c>
      <c r="G31" s="191">
        <v>3963300000</v>
      </c>
      <c r="H31" s="194">
        <f t="shared" si="0"/>
        <v>1.0517944926164511E-2</v>
      </c>
      <c r="I31" s="193"/>
      <c r="J31" s="197">
        <v>29</v>
      </c>
      <c r="K31" s="234"/>
      <c r="L31" s="234"/>
      <c r="M31" s="234"/>
      <c r="N31" s="234"/>
      <c r="O31" s="234"/>
      <c r="P31" s="234"/>
      <c r="Q31" s="7">
        <v>44096</v>
      </c>
      <c r="R31" s="8">
        <v>112680000</v>
      </c>
      <c r="S31" s="8">
        <v>112860001</v>
      </c>
      <c r="T31" s="8">
        <v>109160004</v>
      </c>
      <c r="U31" s="8">
        <v>111809998</v>
      </c>
      <c r="V31" s="192">
        <v>111809998</v>
      </c>
      <c r="W31" s="234">
        <v>183055400</v>
      </c>
      <c r="X31" s="194">
        <f t="shared" si="1"/>
        <v>1.5715806400512237E-2</v>
      </c>
      <c r="Y31" s="193"/>
      <c r="Z31" s="197">
        <v>29</v>
      </c>
    </row>
    <row r="32" spans="1:26" ht="14.4" x14ac:dyDescent="0.3">
      <c r="A32" s="7">
        <v>44095</v>
      </c>
      <c r="B32" s="191">
        <v>3285.570068</v>
      </c>
      <c r="C32" s="191">
        <v>3285.570068</v>
      </c>
      <c r="D32" s="191">
        <v>3229.1000979999999</v>
      </c>
      <c r="E32" s="191">
        <v>3281.0600589999999</v>
      </c>
      <c r="F32" s="192">
        <v>3281.0600589999999</v>
      </c>
      <c r="G32" s="191">
        <v>4828350000</v>
      </c>
      <c r="H32" s="194">
        <f t="shared" si="0"/>
        <v>-1.1571097896821455E-2</v>
      </c>
      <c r="I32" s="193"/>
      <c r="J32" s="197">
        <v>30</v>
      </c>
      <c r="K32" s="234"/>
      <c r="L32" s="234"/>
      <c r="M32" s="234"/>
      <c r="N32" s="234"/>
      <c r="O32" s="234"/>
      <c r="P32" s="234"/>
      <c r="Q32" s="7">
        <v>44095</v>
      </c>
      <c r="R32" s="8">
        <v>104540001</v>
      </c>
      <c r="S32" s="8">
        <v>110190002</v>
      </c>
      <c r="T32" s="8">
        <v>103099998</v>
      </c>
      <c r="U32" s="8">
        <v>110080002</v>
      </c>
      <c r="V32" s="192">
        <v>110080002</v>
      </c>
      <c r="W32" s="234">
        <v>195713800</v>
      </c>
      <c r="X32" s="194">
        <f t="shared" si="1"/>
        <v>3.0325777997969972E-2</v>
      </c>
      <c r="Y32" s="193"/>
      <c r="Z32" s="197">
        <v>30</v>
      </c>
    </row>
    <row r="33" spans="1:26" ht="14.4" x14ac:dyDescent="0.3">
      <c r="A33" s="7">
        <v>44092</v>
      </c>
      <c r="B33" s="191">
        <v>3357.3798830000001</v>
      </c>
      <c r="C33" s="191">
        <v>3362.2700199999999</v>
      </c>
      <c r="D33" s="191">
        <v>3292.3999020000001</v>
      </c>
      <c r="E33" s="191">
        <v>3319.469971</v>
      </c>
      <c r="F33" s="192">
        <v>3319.469971</v>
      </c>
      <c r="G33" s="191">
        <v>7068700000</v>
      </c>
      <c r="H33" s="194">
        <f t="shared" si="0"/>
        <v>-1.1182581788012E-2</v>
      </c>
      <c r="I33" s="193"/>
      <c r="J33" s="197">
        <v>31</v>
      </c>
      <c r="K33" s="234"/>
      <c r="L33" s="234"/>
      <c r="M33" s="234"/>
      <c r="N33" s="234"/>
      <c r="O33" s="234"/>
      <c r="P33" s="234"/>
      <c r="Q33" s="7">
        <v>44092</v>
      </c>
      <c r="R33" s="8">
        <v>110400002</v>
      </c>
      <c r="S33" s="8">
        <v>110879997</v>
      </c>
      <c r="T33" s="8">
        <v>106089996</v>
      </c>
      <c r="U33" s="8">
        <v>106839996</v>
      </c>
      <c r="V33" s="192">
        <v>106839996</v>
      </c>
      <c r="W33" s="234">
        <v>287104900</v>
      </c>
      <c r="X33" s="194">
        <f t="shared" si="1"/>
        <v>-3.1720138905932171E-2</v>
      </c>
      <c r="Y33" s="193"/>
      <c r="Z33" s="197">
        <v>31</v>
      </c>
    </row>
    <row r="34" spans="1:26" ht="14.4" x14ac:dyDescent="0.3">
      <c r="A34" s="7">
        <v>44091</v>
      </c>
      <c r="B34" s="191">
        <v>3346.860107</v>
      </c>
      <c r="C34" s="191">
        <v>3375.169922</v>
      </c>
      <c r="D34" s="191">
        <v>3328.820068</v>
      </c>
      <c r="E34" s="191">
        <v>3357.01001</v>
      </c>
      <c r="F34" s="192">
        <v>3357.01001</v>
      </c>
      <c r="G34" s="191">
        <v>4371940000</v>
      </c>
      <c r="H34" s="194">
        <f t="shared" si="0"/>
        <v>-8.4123657385263961E-3</v>
      </c>
      <c r="I34" s="193"/>
      <c r="J34" s="197">
        <v>32</v>
      </c>
      <c r="K34" s="234"/>
      <c r="L34" s="234"/>
      <c r="M34" s="234"/>
      <c r="N34" s="234"/>
      <c r="O34" s="234"/>
      <c r="P34" s="234"/>
      <c r="Q34" s="7">
        <v>44091</v>
      </c>
      <c r="R34" s="8">
        <v>109720001</v>
      </c>
      <c r="S34" s="8">
        <v>112199997</v>
      </c>
      <c r="T34" s="8">
        <v>108709999</v>
      </c>
      <c r="U34" s="8">
        <v>110339996</v>
      </c>
      <c r="V34" s="192">
        <v>110339996</v>
      </c>
      <c r="W34" s="234">
        <v>178011000</v>
      </c>
      <c r="X34" s="194">
        <f t="shared" si="1"/>
        <v>-1.5963623008034149E-2</v>
      </c>
      <c r="Y34" s="193"/>
      <c r="Z34" s="197">
        <v>32</v>
      </c>
    </row>
    <row r="35" spans="1:26" ht="14.4" x14ac:dyDescent="0.3">
      <c r="A35" s="7">
        <v>44090</v>
      </c>
      <c r="B35" s="191">
        <v>3411.2299800000001</v>
      </c>
      <c r="C35" s="191">
        <v>3428.919922</v>
      </c>
      <c r="D35" s="191">
        <v>3384.4499510000001</v>
      </c>
      <c r="E35" s="191">
        <v>3385.48999</v>
      </c>
      <c r="F35" s="192">
        <v>3385.48999</v>
      </c>
      <c r="G35" s="191">
        <v>4710030000</v>
      </c>
      <c r="H35" s="194">
        <f t="shared" si="0"/>
        <v>-4.6189466148207703E-3</v>
      </c>
      <c r="I35" s="193"/>
      <c r="J35" s="197">
        <v>33</v>
      </c>
      <c r="K35" s="234"/>
      <c r="L35" s="234"/>
      <c r="M35" s="234"/>
      <c r="N35" s="234"/>
      <c r="O35" s="234"/>
      <c r="P35" s="234"/>
      <c r="Q35" s="7">
        <v>44090</v>
      </c>
      <c r="R35" s="8">
        <v>115230003</v>
      </c>
      <c r="S35" s="8">
        <v>116000000</v>
      </c>
      <c r="T35" s="8">
        <v>112040001</v>
      </c>
      <c r="U35" s="8">
        <v>112129997</v>
      </c>
      <c r="V35" s="192">
        <v>112129997</v>
      </c>
      <c r="W35" s="234">
        <v>154679000</v>
      </c>
      <c r="X35" s="194">
        <f t="shared" si="1"/>
        <v>-2.9513622732269148E-2</v>
      </c>
      <c r="Y35" s="193"/>
      <c r="Z35" s="197">
        <v>33</v>
      </c>
    </row>
    <row r="36" spans="1:26" ht="14.4" x14ac:dyDescent="0.3">
      <c r="A36" s="7">
        <v>44089</v>
      </c>
      <c r="B36" s="191">
        <v>3407.7299800000001</v>
      </c>
      <c r="C36" s="191">
        <v>3419.4799800000001</v>
      </c>
      <c r="D36" s="191">
        <v>3389.25</v>
      </c>
      <c r="E36" s="191">
        <v>3401.1999510000001</v>
      </c>
      <c r="F36" s="192">
        <v>3401.1999510000001</v>
      </c>
      <c r="G36" s="191">
        <v>4051460000</v>
      </c>
      <c r="H36" s="194">
        <f t="shared" si="0"/>
        <v>5.2193595454598004E-3</v>
      </c>
      <c r="I36" s="193"/>
      <c r="J36" s="197">
        <v>34</v>
      </c>
      <c r="K36" s="234"/>
      <c r="L36" s="234"/>
      <c r="M36" s="234"/>
      <c r="N36" s="234"/>
      <c r="O36" s="234"/>
      <c r="P36" s="234"/>
      <c r="Q36" s="7">
        <v>44089</v>
      </c>
      <c r="R36" s="8">
        <v>118330002</v>
      </c>
      <c r="S36" s="8">
        <v>118830002</v>
      </c>
      <c r="T36" s="8">
        <v>113610001</v>
      </c>
      <c r="U36" s="8">
        <v>115540001</v>
      </c>
      <c r="V36" s="192">
        <v>115540001</v>
      </c>
      <c r="W36" s="234">
        <v>184642000</v>
      </c>
      <c r="X36" s="194">
        <f t="shared" si="1"/>
        <v>1.5603328574867125E-3</v>
      </c>
      <c r="Y36" s="193"/>
      <c r="Z36" s="197">
        <v>34</v>
      </c>
    </row>
    <row r="37" spans="1:26" ht="14.4" x14ac:dyDescent="0.3">
      <c r="A37" s="7">
        <v>44088</v>
      </c>
      <c r="B37" s="191">
        <v>3363.5600589999999</v>
      </c>
      <c r="C37" s="191">
        <v>3402.929932</v>
      </c>
      <c r="D37" s="191">
        <v>3363.5600589999999</v>
      </c>
      <c r="E37" s="191">
        <v>3383.540039</v>
      </c>
      <c r="F37" s="192">
        <v>3383.540039</v>
      </c>
      <c r="G37" s="191">
        <v>3832130000</v>
      </c>
      <c r="H37" s="194">
        <f t="shared" si="0"/>
        <v>1.2741828980659219E-2</v>
      </c>
      <c r="I37" s="193"/>
      <c r="J37" s="197">
        <v>35</v>
      </c>
      <c r="K37" s="234"/>
      <c r="L37" s="234"/>
      <c r="M37" s="234"/>
      <c r="N37" s="234"/>
      <c r="O37" s="234"/>
      <c r="P37" s="234"/>
      <c r="Q37" s="7">
        <v>44088</v>
      </c>
      <c r="R37" s="8">
        <v>114720001</v>
      </c>
      <c r="S37" s="8">
        <v>115930000</v>
      </c>
      <c r="T37" s="8">
        <v>112800003</v>
      </c>
      <c r="U37" s="8">
        <v>115360001</v>
      </c>
      <c r="V37" s="192">
        <v>115360001</v>
      </c>
      <c r="W37" s="234">
        <v>140150100</v>
      </c>
      <c r="X37" s="194">
        <f t="shared" si="1"/>
        <v>3.000000892857143E-2</v>
      </c>
      <c r="Y37" s="193"/>
      <c r="Z37" s="197">
        <v>35</v>
      </c>
    </row>
    <row r="38" spans="1:26" ht="14.4" x14ac:dyDescent="0.3">
      <c r="A38" s="7">
        <v>44085</v>
      </c>
      <c r="B38" s="191">
        <v>3352.6999510000001</v>
      </c>
      <c r="C38" s="191">
        <v>3368.9499510000001</v>
      </c>
      <c r="D38" s="191">
        <v>3310.469971</v>
      </c>
      <c r="E38" s="191">
        <v>3340.969971</v>
      </c>
      <c r="F38" s="192">
        <v>3340.969971</v>
      </c>
      <c r="G38" s="191">
        <v>3704450000</v>
      </c>
      <c r="H38" s="194">
        <f t="shared" si="0"/>
        <v>5.3307240122639585E-4</v>
      </c>
      <c r="I38" s="193"/>
      <c r="J38" s="197">
        <v>36</v>
      </c>
      <c r="K38" s="234"/>
      <c r="L38" s="234"/>
      <c r="M38" s="234"/>
      <c r="N38" s="234"/>
      <c r="O38" s="234"/>
      <c r="P38" s="234"/>
      <c r="Q38" s="7">
        <v>44085</v>
      </c>
      <c r="R38" s="8">
        <v>114570000</v>
      </c>
      <c r="S38" s="8">
        <v>115230003</v>
      </c>
      <c r="T38" s="8">
        <v>110000000</v>
      </c>
      <c r="U38" s="8">
        <v>112000000</v>
      </c>
      <c r="V38" s="192">
        <v>112000000</v>
      </c>
      <c r="W38" s="234">
        <v>180860300</v>
      </c>
      <c r="X38" s="194">
        <f t="shared" si="1"/>
        <v>-1.3128892644795007E-2</v>
      </c>
      <c r="Y38" s="193"/>
      <c r="Z38" s="197">
        <v>36</v>
      </c>
    </row>
    <row r="39" spans="1:26" ht="14.4" x14ac:dyDescent="0.3">
      <c r="A39" s="7">
        <v>44084</v>
      </c>
      <c r="B39" s="191">
        <v>3412.5600589999999</v>
      </c>
      <c r="C39" s="191">
        <v>3425.5500489999999</v>
      </c>
      <c r="D39" s="191">
        <v>3329.25</v>
      </c>
      <c r="E39" s="191">
        <v>3339.1899410000001</v>
      </c>
      <c r="F39" s="192">
        <v>3339.1899410000001</v>
      </c>
      <c r="G39" s="191">
        <v>4192250000</v>
      </c>
      <c r="H39" s="194">
        <f t="shared" si="0"/>
        <v>-1.7584796727765847E-2</v>
      </c>
      <c r="I39" s="193"/>
      <c r="J39" s="197">
        <v>37</v>
      </c>
      <c r="K39" s="234"/>
      <c r="L39" s="234"/>
      <c r="M39" s="234"/>
      <c r="N39" s="234"/>
      <c r="O39" s="234"/>
      <c r="P39" s="234"/>
      <c r="Q39" s="7">
        <v>44084</v>
      </c>
      <c r="R39" s="8">
        <v>120360001</v>
      </c>
      <c r="S39" s="8">
        <v>120500000</v>
      </c>
      <c r="T39" s="8">
        <v>112500000</v>
      </c>
      <c r="U39" s="8">
        <v>113489998</v>
      </c>
      <c r="V39" s="192">
        <v>113489998</v>
      </c>
      <c r="W39" s="234">
        <v>182274400</v>
      </c>
      <c r="X39" s="194">
        <f t="shared" si="1"/>
        <v>-3.2645772246846234E-2</v>
      </c>
      <c r="Y39" s="193"/>
      <c r="Z39" s="197">
        <v>37</v>
      </c>
    </row>
    <row r="40" spans="1:26" ht="14.4" x14ac:dyDescent="0.3">
      <c r="A40" s="7">
        <v>44083</v>
      </c>
      <c r="B40" s="191">
        <v>3369.820068</v>
      </c>
      <c r="C40" s="191">
        <v>3424.7700199999999</v>
      </c>
      <c r="D40" s="191">
        <v>3366.8400879999999</v>
      </c>
      <c r="E40" s="191">
        <v>3398.959961</v>
      </c>
      <c r="F40" s="192">
        <v>3398.959961</v>
      </c>
      <c r="G40" s="191">
        <v>3920830000</v>
      </c>
      <c r="H40" s="194">
        <f t="shared" si="0"/>
        <v>2.0144986322044665E-2</v>
      </c>
      <c r="I40" s="193"/>
      <c r="J40" s="197">
        <v>38</v>
      </c>
      <c r="K40" s="234"/>
      <c r="L40" s="234"/>
      <c r="M40" s="234"/>
      <c r="N40" s="234"/>
      <c r="O40" s="234"/>
      <c r="P40" s="234"/>
      <c r="Q40" s="7">
        <v>44083</v>
      </c>
      <c r="R40" s="8">
        <v>117260002</v>
      </c>
      <c r="S40" s="8">
        <v>119139999</v>
      </c>
      <c r="T40" s="8">
        <v>115260002</v>
      </c>
      <c r="U40" s="8">
        <v>117320000</v>
      </c>
      <c r="V40" s="192">
        <v>117320000</v>
      </c>
      <c r="W40" s="234">
        <v>176940500</v>
      </c>
      <c r="X40" s="194">
        <f t="shared" si="1"/>
        <v>3.9886544938840633E-2</v>
      </c>
      <c r="Y40" s="193"/>
      <c r="Z40" s="197">
        <v>38</v>
      </c>
    </row>
    <row r="41" spans="1:26" ht="14.4" x14ac:dyDescent="0.3">
      <c r="A41" s="7">
        <v>44082</v>
      </c>
      <c r="B41" s="191">
        <v>3371.8798830000001</v>
      </c>
      <c r="C41" s="191">
        <v>3379.969971</v>
      </c>
      <c r="D41" s="191">
        <v>3329.2700199999999</v>
      </c>
      <c r="E41" s="191">
        <v>3331.8400879999999</v>
      </c>
      <c r="F41" s="192">
        <v>3331.8400879999999</v>
      </c>
      <c r="G41" s="191">
        <v>4665600000</v>
      </c>
      <c r="H41" s="194">
        <f t="shared" si="0"/>
        <v>-2.7756342088176528E-2</v>
      </c>
      <c r="I41" s="193"/>
      <c r="J41" s="197">
        <v>39</v>
      </c>
      <c r="K41" s="234"/>
      <c r="L41" s="234"/>
      <c r="M41" s="234"/>
      <c r="N41" s="234"/>
      <c r="O41" s="234"/>
      <c r="P41" s="234"/>
      <c r="Q41" s="7">
        <v>44082</v>
      </c>
      <c r="R41" s="8">
        <v>113949997</v>
      </c>
      <c r="S41" s="8">
        <v>118989998</v>
      </c>
      <c r="T41" s="8">
        <v>112680000</v>
      </c>
      <c r="U41" s="8">
        <v>112820000</v>
      </c>
      <c r="V41" s="192">
        <v>112820000</v>
      </c>
      <c r="W41" s="234">
        <v>231366600</v>
      </c>
      <c r="X41" s="194">
        <f t="shared" si="1"/>
        <v>-6.7294965834118439E-2</v>
      </c>
      <c r="Y41" s="193"/>
      <c r="Z41" s="197">
        <v>39</v>
      </c>
    </row>
    <row r="42" spans="1:26" ht="14.4" x14ac:dyDescent="0.3">
      <c r="A42" s="7">
        <v>44078</v>
      </c>
      <c r="B42" s="191">
        <v>3453.6000979999999</v>
      </c>
      <c r="C42" s="191">
        <v>3479.1499020000001</v>
      </c>
      <c r="D42" s="191">
        <v>3349.6298830000001</v>
      </c>
      <c r="E42" s="191">
        <v>3426.959961</v>
      </c>
      <c r="F42" s="192">
        <v>3426.959961</v>
      </c>
      <c r="G42" s="191">
        <v>4431440000</v>
      </c>
      <c r="H42" s="194">
        <f t="shared" si="0"/>
        <v>-8.1330273628102776E-3</v>
      </c>
      <c r="I42" s="193"/>
      <c r="J42" s="197">
        <v>40</v>
      </c>
      <c r="K42" s="234"/>
      <c r="L42" s="234"/>
      <c r="M42" s="234"/>
      <c r="N42" s="234"/>
      <c r="O42" s="234"/>
      <c r="P42" s="234"/>
      <c r="Q42" s="7">
        <v>44078</v>
      </c>
      <c r="R42" s="8">
        <v>120070000</v>
      </c>
      <c r="S42" s="8">
        <v>123699997</v>
      </c>
      <c r="T42" s="8">
        <v>110889999</v>
      </c>
      <c r="U42" s="8">
        <v>120959999</v>
      </c>
      <c r="V42" s="192">
        <v>120959999</v>
      </c>
      <c r="W42" s="234">
        <v>332607200</v>
      </c>
      <c r="X42" s="194">
        <f t="shared" si="1"/>
        <v>6.6182993038955821E-4</v>
      </c>
      <c r="Y42" s="193"/>
      <c r="Z42" s="197">
        <v>40</v>
      </c>
    </row>
    <row r="43" spans="1:26" ht="14.4" x14ac:dyDescent="0.3">
      <c r="A43" s="7">
        <v>44077</v>
      </c>
      <c r="B43" s="191">
        <v>3564.73999</v>
      </c>
      <c r="C43" s="191">
        <v>3564.8500979999999</v>
      </c>
      <c r="D43" s="191">
        <v>3427.4099120000001</v>
      </c>
      <c r="E43" s="191">
        <v>3455.0600589999999</v>
      </c>
      <c r="F43" s="192">
        <v>3455.0600589999999</v>
      </c>
      <c r="G43" s="191">
        <v>4898680000</v>
      </c>
      <c r="H43" s="194">
        <f t="shared" si="0"/>
        <v>-3.5125843631361856E-2</v>
      </c>
      <c r="I43" s="193"/>
      <c r="J43" s="197">
        <v>41</v>
      </c>
      <c r="K43" s="234"/>
      <c r="L43" s="234"/>
      <c r="M43" s="234"/>
      <c r="N43" s="234"/>
      <c r="O43" s="234"/>
      <c r="P43" s="234"/>
      <c r="Q43" s="7">
        <v>44077</v>
      </c>
      <c r="R43" s="8">
        <v>126910004</v>
      </c>
      <c r="S43" s="8">
        <v>128839996</v>
      </c>
      <c r="T43" s="8">
        <v>120500000</v>
      </c>
      <c r="U43" s="8">
        <v>120879997</v>
      </c>
      <c r="V43" s="192">
        <v>120879997</v>
      </c>
      <c r="W43" s="234">
        <v>257599600</v>
      </c>
      <c r="X43" s="194">
        <f t="shared" si="1"/>
        <v>-8.0060863625305803E-2</v>
      </c>
      <c r="Y43" s="193"/>
      <c r="Z43" s="197">
        <v>41</v>
      </c>
    </row>
    <row r="44" spans="1:26" ht="14.4" x14ac:dyDescent="0.3">
      <c r="A44" s="7">
        <v>44076</v>
      </c>
      <c r="B44" s="191">
        <v>3543.76001</v>
      </c>
      <c r="C44" s="191">
        <v>3588.110107</v>
      </c>
      <c r="D44" s="191">
        <v>3535.2299800000001</v>
      </c>
      <c r="E44" s="191">
        <v>3580.8400879999999</v>
      </c>
      <c r="F44" s="192">
        <v>3580.8400879999999</v>
      </c>
      <c r="G44" s="191">
        <v>4285190000</v>
      </c>
      <c r="H44" s="194">
        <f t="shared" si="0"/>
        <v>1.5365910284791237E-2</v>
      </c>
      <c r="I44" s="193"/>
      <c r="J44" s="197">
        <v>42</v>
      </c>
      <c r="K44" s="234"/>
      <c r="L44" s="234"/>
      <c r="M44" s="234"/>
      <c r="N44" s="234"/>
      <c r="O44" s="234"/>
      <c r="P44" s="234"/>
      <c r="Q44" s="7">
        <v>44076</v>
      </c>
      <c r="R44" s="8">
        <v>137589996</v>
      </c>
      <c r="S44" s="8">
        <v>137979996</v>
      </c>
      <c r="T44" s="8">
        <v>127000000</v>
      </c>
      <c r="U44" s="8">
        <v>131399994</v>
      </c>
      <c r="V44" s="192">
        <v>131399994</v>
      </c>
      <c r="W44" s="234">
        <v>200119000</v>
      </c>
      <c r="X44" s="194">
        <f t="shared" si="1"/>
        <v>-2.0718431547391718E-2</v>
      </c>
      <c r="Y44" s="193"/>
      <c r="Z44" s="197">
        <v>42</v>
      </c>
    </row>
    <row r="45" spans="1:26" ht="14.4" x14ac:dyDescent="0.3">
      <c r="A45" s="7">
        <v>44075</v>
      </c>
      <c r="B45" s="191">
        <v>3507.4399410000001</v>
      </c>
      <c r="C45" s="191">
        <v>3528.030029</v>
      </c>
      <c r="D45" s="191">
        <v>3494.6000979999999</v>
      </c>
      <c r="E45" s="191">
        <v>3526.6499020000001</v>
      </c>
      <c r="F45" s="192">
        <v>3526.6499020000001</v>
      </c>
      <c r="G45" s="191">
        <v>4083110000</v>
      </c>
      <c r="H45" s="194">
        <f t="shared" si="0"/>
        <v>7.5250028014733081E-3</v>
      </c>
      <c r="I45" s="193"/>
      <c r="J45" s="197">
        <v>43</v>
      </c>
      <c r="K45" s="234"/>
      <c r="L45" s="234"/>
      <c r="M45" s="234"/>
      <c r="N45" s="234"/>
      <c r="O45" s="234"/>
      <c r="P45" s="234"/>
      <c r="Q45" s="7">
        <v>44075</v>
      </c>
      <c r="R45" s="8">
        <v>132759995</v>
      </c>
      <c r="S45" s="8">
        <v>134800003</v>
      </c>
      <c r="T45" s="8">
        <v>130529999</v>
      </c>
      <c r="U45" s="8">
        <v>134179993</v>
      </c>
      <c r="V45" s="192">
        <v>134179993</v>
      </c>
      <c r="W45" s="234">
        <v>152470100</v>
      </c>
      <c r="X45" s="194">
        <f t="shared" si="1"/>
        <v>3.9832612204186962E-2</v>
      </c>
      <c r="Y45" s="193"/>
      <c r="Z45" s="197">
        <v>43</v>
      </c>
    </row>
    <row r="46" spans="1:26" ht="14.4" x14ac:dyDescent="0.3">
      <c r="A46" s="7">
        <v>44074</v>
      </c>
      <c r="B46" s="191">
        <v>3509.7299800000001</v>
      </c>
      <c r="C46" s="191">
        <v>3514.7700199999999</v>
      </c>
      <c r="D46" s="191">
        <v>3493.25</v>
      </c>
      <c r="E46" s="191">
        <v>3500.3100589999999</v>
      </c>
      <c r="F46" s="192">
        <v>3500.3100589999999</v>
      </c>
      <c r="G46" s="191">
        <v>4342290000</v>
      </c>
      <c r="H46" s="194">
        <f t="shared" si="0"/>
        <v>-2.1949626648870525E-3</v>
      </c>
      <c r="I46" s="193"/>
      <c r="J46" s="197">
        <v>44</v>
      </c>
      <c r="K46" s="234"/>
      <c r="L46" s="234"/>
      <c r="M46" s="234"/>
      <c r="N46" s="234"/>
      <c r="O46" s="234"/>
      <c r="P46" s="234"/>
      <c r="Q46" s="7">
        <v>44074</v>
      </c>
      <c r="R46" s="8">
        <v>127580002</v>
      </c>
      <c r="S46" s="8">
        <v>131000000</v>
      </c>
      <c r="T46" s="8">
        <v>126000000</v>
      </c>
      <c r="U46" s="8">
        <v>129039993</v>
      </c>
      <c r="V46" s="192">
        <v>129039993</v>
      </c>
      <c r="W46" s="234">
        <v>225702700</v>
      </c>
      <c r="X46" s="194">
        <f t="shared" si="1"/>
        <v>3.3912143887695596E-2</v>
      </c>
      <c r="Y46" s="193"/>
      <c r="Z46" s="197">
        <v>44</v>
      </c>
    </row>
    <row r="47" spans="1:26" ht="14.4" x14ac:dyDescent="0.3">
      <c r="A47" s="7">
        <v>44071</v>
      </c>
      <c r="B47" s="191">
        <v>3494.6899410000001</v>
      </c>
      <c r="C47" s="191">
        <v>3509.2299800000001</v>
      </c>
      <c r="D47" s="191">
        <v>3484.320068</v>
      </c>
      <c r="E47" s="191">
        <v>3508.01001</v>
      </c>
      <c r="F47" s="192">
        <v>3508.01001</v>
      </c>
      <c r="G47" s="191">
        <v>3855880000</v>
      </c>
      <c r="H47" s="194">
        <f t="shared" si="0"/>
        <v>6.7325653728901348E-3</v>
      </c>
      <c r="I47" s="193"/>
      <c r="J47" s="197">
        <v>45</v>
      </c>
      <c r="K47" s="234"/>
      <c r="L47" s="234"/>
      <c r="M47" s="234"/>
      <c r="N47" s="234"/>
      <c r="O47" s="234"/>
      <c r="P47" s="234"/>
      <c r="Q47" s="7">
        <v>44071</v>
      </c>
      <c r="R47" s="8">
        <v>126012497</v>
      </c>
      <c r="S47" s="8">
        <v>126442497</v>
      </c>
      <c r="T47" s="8">
        <v>124577499</v>
      </c>
      <c r="U47" s="8">
        <v>124807503</v>
      </c>
      <c r="V47" s="192">
        <v>124807503</v>
      </c>
      <c r="W47" s="234">
        <v>187630000</v>
      </c>
      <c r="X47" s="194">
        <f t="shared" si="1"/>
        <v>-1.6198623850913944E-3</v>
      </c>
      <c r="Y47" s="193"/>
      <c r="Z47" s="197">
        <v>45</v>
      </c>
    </row>
    <row r="48" spans="1:26" ht="14.4" x14ac:dyDescent="0.3">
      <c r="A48" s="7">
        <v>44070</v>
      </c>
      <c r="B48" s="191">
        <v>3485.139893</v>
      </c>
      <c r="C48" s="191">
        <v>3501.3798830000001</v>
      </c>
      <c r="D48" s="191">
        <v>3468.3500979999999</v>
      </c>
      <c r="E48" s="191">
        <v>3484.5500489999999</v>
      </c>
      <c r="F48" s="192">
        <v>3484.5500489999999</v>
      </c>
      <c r="G48" s="191">
        <v>3929560000</v>
      </c>
      <c r="H48" s="194">
        <f t="shared" si="0"/>
        <v>1.6730441952841294E-3</v>
      </c>
      <c r="I48" s="193"/>
      <c r="J48" s="197">
        <v>46</v>
      </c>
      <c r="K48" s="234"/>
      <c r="L48" s="234"/>
      <c r="M48" s="234"/>
      <c r="N48" s="234"/>
      <c r="O48" s="234"/>
      <c r="P48" s="234"/>
      <c r="Q48" s="7">
        <v>44070</v>
      </c>
      <c r="R48" s="8">
        <v>127142502</v>
      </c>
      <c r="S48" s="8">
        <v>127485001</v>
      </c>
      <c r="T48" s="8">
        <v>123832497</v>
      </c>
      <c r="U48" s="8">
        <v>125010002</v>
      </c>
      <c r="V48" s="192">
        <v>125010002</v>
      </c>
      <c r="W48" s="234">
        <v>155552400</v>
      </c>
      <c r="X48" s="194">
        <f t="shared" si="1"/>
        <v>-1.1954371846544068E-2</v>
      </c>
      <c r="Y48" s="193"/>
      <c r="Z48" s="197">
        <v>46</v>
      </c>
    </row>
    <row r="49" spans="1:26" ht="14.4" x14ac:dyDescent="0.3">
      <c r="A49" s="7">
        <v>44069</v>
      </c>
      <c r="B49" s="191">
        <v>3449.969971</v>
      </c>
      <c r="C49" s="191">
        <v>3481.070068</v>
      </c>
      <c r="D49" s="191">
        <v>3444.1499020000001</v>
      </c>
      <c r="E49" s="191">
        <v>3478.7299800000001</v>
      </c>
      <c r="F49" s="192">
        <v>3478.7299800000001</v>
      </c>
      <c r="G49" s="191">
        <v>3754360000</v>
      </c>
      <c r="H49" s="194">
        <f t="shared" si="0"/>
        <v>1.0195626058366453E-2</v>
      </c>
      <c r="I49" s="193"/>
      <c r="J49" s="197">
        <v>47</v>
      </c>
      <c r="K49" s="234"/>
      <c r="L49" s="234"/>
      <c r="M49" s="234"/>
      <c r="N49" s="234"/>
      <c r="O49" s="234"/>
      <c r="P49" s="234"/>
      <c r="Q49" s="7">
        <v>44069</v>
      </c>
      <c r="R49" s="8">
        <v>126180000</v>
      </c>
      <c r="S49" s="8">
        <v>126992500</v>
      </c>
      <c r="T49" s="8">
        <v>125082497</v>
      </c>
      <c r="U49" s="8">
        <v>126522499</v>
      </c>
      <c r="V49" s="192">
        <v>126522499</v>
      </c>
      <c r="W49" s="234">
        <v>163022400</v>
      </c>
      <c r="X49" s="194">
        <f t="shared" si="1"/>
        <v>1.3599055003382056E-2</v>
      </c>
      <c r="Y49" s="193"/>
      <c r="Z49" s="197">
        <v>47</v>
      </c>
    </row>
    <row r="50" spans="1:26" ht="14.4" x14ac:dyDescent="0.3">
      <c r="A50" s="7">
        <v>44068</v>
      </c>
      <c r="B50" s="191">
        <v>3435.9499510000001</v>
      </c>
      <c r="C50" s="191">
        <v>3444.209961</v>
      </c>
      <c r="D50" s="191">
        <v>3425.8400879999999</v>
      </c>
      <c r="E50" s="191">
        <v>3443.6201169999999</v>
      </c>
      <c r="F50" s="192">
        <v>3443.6201169999999</v>
      </c>
      <c r="G50" s="191">
        <v>3619300000</v>
      </c>
      <c r="H50" s="194">
        <f t="shared" si="0"/>
        <v>3.5963511854776465E-3</v>
      </c>
      <c r="I50" s="193"/>
      <c r="J50" s="197">
        <v>48</v>
      </c>
      <c r="K50" s="234"/>
      <c r="L50" s="234"/>
      <c r="M50" s="234"/>
      <c r="N50" s="234"/>
      <c r="O50" s="234"/>
      <c r="P50" s="234"/>
      <c r="Q50" s="7">
        <v>44068</v>
      </c>
      <c r="R50" s="8">
        <v>124697502</v>
      </c>
      <c r="S50" s="8">
        <v>125180000</v>
      </c>
      <c r="T50" s="8">
        <v>123052498</v>
      </c>
      <c r="U50" s="8">
        <v>124824997</v>
      </c>
      <c r="V50" s="192">
        <v>124824997</v>
      </c>
      <c r="W50" s="234">
        <v>211495600</v>
      </c>
      <c r="X50" s="194">
        <f t="shared" si="1"/>
        <v>-8.2037305397569555E-3</v>
      </c>
      <c r="Y50" s="193"/>
      <c r="Z50" s="197">
        <v>48</v>
      </c>
    </row>
    <row r="51" spans="1:26" ht="14.4" x14ac:dyDescent="0.3">
      <c r="A51" s="7">
        <v>44067</v>
      </c>
      <c r="B51" s="191">
        <v>3418.0900879999999</v>
      </c>
      <c r="C51" s="191">
        <v>3432.0900879999999</v>
      </c>
      <c r="D51" s="191">
        <v>3413.1298830000001</v>
      </c>
      <c r="E51" s="191">
        <v>3431.280029</v>
      </c>
      <c r="F51" s="192">
        <v>3431.280029</v>
      </c>
      <c r="G51" s="191">
        <v>3728690000</v>
      </c>
      <c r="H51" s="194">
        <f t="shared" si="0"/>
        <v>1.004371824813878E-2</v>
      </c>
      <c r="I51" s="193"/>
      <c r="J51" s="197">
        <v>49</v>
      </c>
      <c r="K51" s="234"/>
      <c r="L51" s="234"/>
      <c r="M51" s="234"/>
      <c r="N51" s="234"/>
      <c r="O51" s="234"/>
      <c r="P51" s="234"/>
      <c r="Q51" s="7">
        <v>44067</v>
      </c>
      <c r="R51" s="8">
        <v>128697495</v>
      </c>
      <c r="S51" s="8">
        <v>128785004</v>
      </c>
      <c r="T51" s="8">
        <v>123937500</v>
      </c>
      <c r="U51" s="8">
        <v>125857498</v>
      </c>
      <c r="V51" s="192">
        <v>125857498</v>
      </c>
      <c r="W51" s="234">
        <v>345937600</v>
      </c>
      <c r="X51" s="194">
        <f t="shared" si="1"/>
        <v>1.1960239319122634E-2</v>
      </c>
      <c r="Y51" s="193"/>
      <c r="Z51" s="197">
        <v>49</v>
      </c>
    </row>
    <row r="52" spans="1:26" ht="14.4" x14ac:dyDescent="0.3">
      <c r="A52" s="7">
        <v>44064</v>
      </c>
      <c r="B52" s="191">
        <v>3386.01001</v>
      </c>
      <c r="C52" s="191">
        <v>3399.959961</v>
      </c>
      <c r="D52" s="191">
        <v>3379.3100589999999</v>
      </c>
      <c r="E52" s="191">
        <v>3397.1599120000001</v>
      </c>
      <c r="F52" s="192">
        <v>3397.1599120000001</v>
      </c>
      <c r="G52" s="191">
        <v>3705420000</v>
      </c>
      <c r="H52" s="194">
        <f t="shared" si="0"/>
        <v>3.4411069427025889E-3</v>
      </c>
      <c r="I52" s="193"/>
      <c r="J52" s="197">
        <v>50</v>
      </c>
      <c r="K52" s="234"/>
      <c r="L52" s="234"/>
      <c r="M52" s="234"/>
      <c r="N52" s="234"/>
      <c r="O52" s="234"/>
      <c r="P52" s="234"/>
      <c r="Q52" s="7">
        <v>44064</v>
      </c>
      <c r="R52" s="8">
        <v>119262497</v>
      </c>
      <c r="S52" s="8">
        <v>124867500</v>
      </c>
      <c r="T52" s="8">
        <v>119250000</v>
      </c>
      <c r="U52" s="8">
        <v>124370003</v>
      </c>
      <c r="V52" s="192">
        <v>124370003</v>
      </c>
      <c r="W52" s="234">
        <v>338054800</v>
      </c>
      <c r="X52" s="194">
        <f t="shared" si="1"/>
        <v>5.1532453155232243E-2</v>
      </c>
      <c r="Y52" s="193"/>
      <c r="Z52" s="197">
        <v>50</v>
      </c>
    </row>
    <row r="53" spans="1:26" ht="14.4" x14ac:dyDescent="0.3">
      <c r="A53" s="7">
        <v>44063</v>
      </c>
      <c r="B53" s="191">
        <v>3360.4799800000001</v>
      </c>
      <c r="C53" s="191">
        <v>3390.8000489999999</v>
      </c>
      <c r="D53" s="191">
        <v>3354.6899410000001</v>
      </c>
      <c r="E53" s="191">
        <v>3385.51001</v>
      </c>
      <c r="F53" s="192">
        <v>3385.51001</v>
      </c>
      <c r="G53" s="191">
        <v>3642850000</v>
      </c>
      <c r="H53" s="194">
        <f t="shared" si="0"/>
        <v>3.1586327364043049E-3</v>
      </c>
      <c r="I53" s="193"/>
      <c r="J53" s="197">
        <v>51</v>
      </c>
      <c r="K53" s="234"/>
      <c r="L53" s="234"/>
      <c r="M53" s="234"/>
      <c r="N53" s="234"/>
      <c r="O53" s="234"/>
      <c r="P53" s="234"/>
      <c r="Q53" s="7">
        <v>44063</v>
      </c>
      <c r="R53" s="8">
        <v>115750000</v>
      </c>
      <c r="S53" s="8">
        <v>118392502</v>
      </c>
      <c r="T53" s="8">
        <v>115732498</v>
      </c>
      <c r="U53" s="8">
        <v>118275002</v>
      </c>
      <c r="V53" s="192">
        <v>118275002</v>
      </c>
      <c r="W53" s="234">
        <v>126907200</v>
      </c>
      <c r="X53" s="194">
        <f t="shared" si="1"/>
        <v>2.2189616633051877E-2</v>
      </c>
      <c r="Y53" s="193"/>
      <c r="Z53" s="197">
        <v>51</v>
      </c>
    </row>
    <row r="54" spans="1:26" ht="14.4" x14ac:dyDescent="0.3">
      <c r="A54" s="7">
        <v>44062</v>
      </c>
      <c r="B54" s="191">
        <v>3392.51001</v>
      </c>
      <c r="C54" s="191">
        <v>3399.540039</v>
      </c>
      <c r="D54" s="191">
        <v>3369.6599120000001</v>
      </c>
      <c r="E54" s="191">
        <v>3374.8500979999999</v>
      </c>
      <c r="F54" s="192">
        <v>3374.8500979999999</v>
      </c>
      <c r="G54" s="191">
        <v>3884480000</v>
      </c>
      <c r="H54" s="194">
        <f t="shared" si="0"/>
        <v>-4.4043952328094039E-3</v>
      </c>
      <c r="I54" s="193"/>
      <c r="J54" s="197">
        <v>52</v>
      </c>
      <c r="K54" s="234"/>
      <c r="L54" s="234"/>
      <c r="M54" s="234"/>
      <c r="N54" s="234"/>
      <c r="O54" s="234"/>
      <c r="P54" s="234"/>
      <c r="Q54" s="7">
        <v>44062</v>
      </c>
      <c r="R54" s="8">
        <v>115982498</v>
      </c>
      <c r="S54" s="8">
        <v>117162498</v>
      </c>
      <c r="T54" s="8">
        <v>115610001</v>
      </c>
      <c r="U54" s="8">
        <v>115707497</v>
      </c>
      <c r="V54" s="192">
        <v>115707497</v>
      </c>
      <c r="W54" s="234">
        <v>145538000</v>
      </c>
      <c r="X54" s="194">
        <f t="shared" si="1"/>
        <v>1.2547063277447269E-3</v>
      </c>
      <c r="Y54" s="193"/>
      <c r="Z54" s="197">
        <v>52</v>
      </c>
    </row>
    <row r="55" spans="1:26" ht="14.4" x14ac:dyDescent="0.3">
      <c r="A55" s="7">
        <v>44061</v>
      </c>
      <c r="B55" s="191">
        <v>3387.040039</v>
      </c>
      <c r="C55" s="191">
        <v>3395.0600589999999</v>
      </c>
      <c r="D55" s="191">
        <v>3370.1499020000001</v>
      </c>
      <c r="E55" s="191">
        <v>3389.780029</v>
      </c>
      <c r="F55" s="192">
        <v>3389.780029</v>
      </c>
      <c r="G55" s="191">
        <v>3881310000</v>
      </c>
      <c r="H55" s="194">
        <f t="shared" si="0"/>
        <v>2.3033891356964006E-3</v>
      </c>
      <c r="I55" s="193"/>
      <c r="J55" s="197">
        <v>53</v>
      </c>
      <c r="K55" s="234"/>
      <c r="L55" s="234"/>
      <c r="M55" s="234"/>
      <c r="N55" s="234"/>
      <c r="O55" s="234"/>
      <c r="P55" s="234"/>
      <c r="Q55" s="7">
        <v>44061</v>
      </c>
      <c r="R55" s="8">
        <v>114352501</v>
      </c>
      <c r="S55" s="8">
        <v>116000000</v>
      </c>
      <c r="T55" s="8">
        <v>114007500</v>
      </c>
      <c r="U55" s="8">
        <v>115562500</v>
      </c>
      <c r="V55" s="192">
        <v>115562500</v>
      </c>
      <c r="W55" s="234">
        <v>105633600</v>
      </c>
      <c r="X55" s="194">
        <f t="shared" si="1"/>
        <v>8.3328055900845164E-3</v>
      </c>
      <c r="Y55" s="193"/>
      <c r="Z55" s="197">
        <v>53</v>
      </c>
    </row>
    <row r="56" spans="1:26" ht="14.4" x14ac:dyDescent="0.3">
      <c r="A56" s="7">
        <v>44060</v>
      </c>
      <c r="B56" s="191">
        <v>3380.860107</v>
      </c>
      <c r="C56" s="191">
        <v>3387.5900879999999</v>
      </c>
      <c r="D56" s="191">
        <v>3379.219971</v>
      </c>
      <c r="E56" s="191">
        <v>3381.98999</v>
      </c>
      <c r="F56" s="192">
        <v>3381.98999</v>
      </c>
      <c r="G56" s="191">
        <v>3671290000</v>
      </c>
      <c r="H56" s="194">
        <f t="shared" si="0"/>
        <v>2.7098423393971259E-3</v>
      </c>
      <c r="I56" s="193"/>
      <c r="J56" s="197">
        <v>54</v>
      </c>
      <c r="K56" s="234"/>
      <c r="L56" s="234"/>
      <c r="M56" s="234"/>
      <c r="N56" s="234"/>
      <c r="O56" s="234"/>
      <c r="P56" s="234"/>
      <c r="Q56" s="7">
        <v>44060</v>
      </c>
      <c r="R56" s="8">
        <v>116062500</v>
      </c>
      <c r="S56" s="8">
        <v>116087502</v>
      </c>
      <c r="T56" s="8">
        <v>113962502</v>
      </c>
      <c r="U56" s="8">
        <v>114607498</v>
      </c>
      <c r="V56" s="192">
        <v>114607498</v>
      </c>
      <c r="W56" s="234">
        <v>119561600</v>
      </c>
      <c r="X56" s="194">
        <f t="shared" si="1"/>
        <v>-2.6108217252066076E-3</v>
      </c>
      <c r="Y56" s="193"/>
      <c r="Z56" s="197">
        <v>54</v>
      </c>
    </row>
    <row r="57" spans="1:26" ht="14.4" x14ac:dyDescent="0.3">
      <c r="A57" s="7">
        <v>44057</v>
      </c>
      <c r="B57" s="191">
        <v>3368.6599120000001</v>
      </c>
      <c r="C57" s="191">
        <v>3378.51001</v>
      </c>
      <c r="D57" s="191">
        <v>3361.639893</v>
      </c>
      <c r="E57" s="191">
        <v>3372.8500979999999</v>
      </c>
      <c r="F57" s="192">
        <v>3372.8500979999999</v>
      </c>
      <c r="G57" s="191">
        <v>3193400000</v>
      </c>
      <c r="H57" s="194">
        <f t="shared" si="0"/>
        <v>-1.7188262738166723E-4</v>
      </c>
      <c r="I57" s="193"/>
      <c r="J57" s="197">
        <v>55</v>
      </c>
      <c r="K57" s="234"/>
      <c r="L57" s="234"/>
      <c r="M57" s="234"/>
      <c r="N57" s="234"/>
      <c r="O57" s="234"/>
      <c r="P57" s="234"/>
      <c r="Q57" s="7">
        <v>44057</v>
      </c>
      <c r="R57" s="8">
        <v>114830002</v>
      </c>
      <c r="S57" s="8">
        <v>115000000</v>
      </c>
      <c r="T57" s="8">
        <v>113044998</v>
      </c>
      <c r="U57" s="8">
        <v>114907501</v>
      </c>
      <c r="V57" s="192">
        <v>114907501</v>
      </c>
      <c r="W57" s="234">
        <v>165565200</v>
      </c>
      <c r="X57" s="194">
        <f t="shared" si="1"/>
        <v>-8.9123552923683978E-4</v>
      </c>
      <c r="Y57" s="193"/>
      <c r="Z57" s="197">
        <v>55</v>
      </c>
    </row>
    <row r="58" spans="1:26" ht="14.4" x14ac:dyDescent="0.3">
      <c r="A58" s="7">
        <v>44056</v>
      </c>
      <c r="B58" s="191">
        <v>3372.9499510000001</v>
      </c>
      <c r="C58" s="191">
        <v>3387.23999</v>
      </c>
      <c r="D58" s="191">
        <v>3363.3500979999999</v>
      </c>
      <c r="E58" s="191">
        <v>3373.429932</v>
      </c>
      <c r="F58" s="192">
        <v>3373.429932</v>
      </c>
      <c r="G58" s="191">
        <v>3648810000</v>
      </c>
      <c r="H58" s="194">
        <f t="shared" si="0"/>
        <v>-2.0471743456673998E-3</v>
      </c>
      <c r="I58" s="193"/>
      <c r="J58" s="197">
        <v>56</v>
      </c>
      <c r="K58" s="234"/>
      <c r="L58" s="234"/>
      <c r="M58" s="234"/>
      <c r="N58" s="234"/>
      <c r="O58" s="234"/>
      <c r="P58" s="234"/>
      <c r="Q58" s="7">
        <v>44056</v>
      </c>
      <c r="R58" s="8">
        <v>114430000</v>
      </c>
      <c r="S58" s="8">
        <v>116042503</v>
      </c>
      <c r="T58" s="8">
        <v>113927498</v>
      </c>
      <c r="U58" s="8">
        <v>115010002</v>
      </c>
      <c r="V58" s="192">
        <v>115010002</v>
      </c>
      <c r="W58" s="234">
        <v>210082000</v>
      </c>
      <c r="X58" s="194">
        <f t="shared" si="1"/>
        <v>1.7697548576275576E-2</v>
      </c>
      <c r="Y58" s="193"/>
      <c r="Z58" s="197">
        <v>56</v>
      </c>
    </row>
    <row r="59" spans="1:26" ht="14.4" x14ac:dyDescent="0.3">
      <c r="A59" s="7">
        <v>44055</v>
      </c>
      <c r="B59" s="191">
        <v>3355.459961</v>
      </c>
      <c r="C59" s="191">
        <v>3387.889893</v>
      </c>
      <c r="D59" s="191">
        <v>3355.459961</v>
      </c>
      <c r="E59" s="191">
        <v>3380.3500979999999</v>
      </c>
      <c r="F59" s="192">
        <v>3380.3500979999999</v>
      </c>
      <c r="G59" s="191">
        <v>3768560000</v>
      </c>
      <c r="H59" s="194">
        <f t="shared" si="0"/>
        <v>1.3996549716919158E-2</v>
      </c>
      <c r="I59" s="193"/>
      <c r="J59" s="197">
        <v>57</v>
      </c>
      <c r="K59" s="234"/>
      <c r="L59" s="234"/>
      <c r="M59" s="234"/>
      <c r="N59" s="234"/>
      <c r="O59" s="234"/>
      <c r="P59" s="234"/>
      <c r="Q59" s="7">
        <v>44055</v>
      </c>
      <c r="R59" s="8">
        <v>110497498</v>
      </c>
      <c r="S59" s="8">
        <v>113275002</v>
      </c>
      <c r="T59" s="8">
        <v>110297501</v>
      </c>
      <c r="U59" s="8">
        <v>113010002</v>
      </c>
      <c r="V59" s="192">
        <v>113010002</v>
      </c>
      <c r="W59" s="234">
        <v>165944800</v>
      </c>
      <c r="X59" s="194">
        <f t="shared" si="1"/>
        <v>3.3234303999999999E-2</v>
      </c>
      <c r="Y59" s="193"/>
      <c r="Z59" s="197">
        <v>57</v>
      </c>
    </row>
    <row r="60" spans="1:26" ht="14.4" x14ac:dyDescent="0.3">
      <c r="A60" s="7">
        <v>44054</v>
      </c>
      <c r="B60" s="191">
        <v>3370.3400879999999</v>
      </c>
      <c r="C60" s="191">
        <v>3381.01001</v>
      </c>
      <c r="D60" s="191">
        <v>3326.4399410000001</v>
      </c>
      <c r="E60" s="191">
        <v>3333.6899410000001</v>
      </c>
      <c r="F60" s="192">
        <v>3333.6899410000001</v>
      </c>
      <c r="G60" s="191">
        <v>5087650000</v>
      </c>
      <c r="H60" s="194">
        <f t="shared" si="0"/>
        <v>-7.9691323627661421E-3</v>
      </c>
      <c r="I60" s="193"/>
      <c r="J60" s="197">
        <v>58</v>
      </c>
      <c r="K60" s="234"/>
      <c r="L60" s="234"/>
      <c r="M60" s="234"/>
      <c r="N60" s="234"/>
      <c r="O60" s="234"/>
      <c r="P60" s="234"/>
      <c r="Q60" s="7">
        <v>44054</v>
      </c>
      <c r="R60" s="8">
        <v>111970001</v>
      </c>
      <c r="S60" s="8">
        <v>112482498</v>
      </c>
      <c r="T60" s="8">
        <v>109107498</v>
      </c>
      <c r="U60" s="8">
        <v>109375000</v>
      </c>
      <c r="V60" s="192">
        <v>109375000</v>
      </c>
      <c r="W60" s="234">
        <v>187902400</v>
      </c>
      <c r="X60" s="194">
        <f t="shared" si="1"/>
        <v>-2.9739868002573746E-2</v>
      </c>
      <c r="Y60" s="193"/>
      <c r="Z60" s="197">
        <v>58</v>
      </c>
    </row>
    <row r="61" spans="1:26" ht="14.4" x14ac:dyDescent="0.3">
      <c r="A61" s="7">
        <v>44053</v>
      </c>
      <c r="B61" s="191">
        <v>3356.040039</v>
      </c>
      <c r="C61" s="191">
        <v>3363.290039</v>
      </c>
      <c r="D61" s="191">
        <v>3335.4399410000001</v>
      </c>
      <c r="E61" s="191">
        <v>3360.469971</v>
      </c>
      <c r="F61" s="192">
        <v>3360.469971</v>
      </c>
      <c r="G61" s="191">
        <v>4318570000</v>
      </c>
      <c r="H61" s="194">
        <f t="shared" si="0"/>
        <v>2.7422184718900356E-3</v>
      </c>
      <c r="I61" s="193"/>
      <c r="J61" s="197">
        <v>59</v>
      </c>
      <c r="K61" s="234"/>
      <c r="L61" s="234"/>
      <c r="M61" s="234"/>
      <c r="N61" s="234"/>
      <c r="O61" s="234"/>
      <c r="P61" s="234"/>
      <c r="Q61" s="7">
        <v>44053</v>
      </c>
      <c r="R61" s="8">
        <v>112599998</v>
      </c>
      <c r="S61" s="8">
        <v>113775002</v>
      </c>
      <c r="T61" s="8">
        <v>110000000</v>
      </c>
      <c r="U61" s="8">
        <v>112727501</v>
      </c>
      <c r="V61" s="192">
        <v>112727501</v>
      </c>
      <c r="W61" s="234">
        <v>212403600</v>
      </c>
      <c r="X61" s="194">
        <f t="shared" si="1"/>
        <v>1.453479992256137E-2</v>
      </c>
      <c r="Y61" s="193"/>
      <c r="Z61" s="197">
        <v>59</v>
      </c>
    </row>
    <row r="62" spans="1:26" ht="14.4" x14ac:dyDescent="0.3">
      <c r="A62" s="7">
        <v>44050</v>
      </c>
      <c r="B62" s="191">
        <v>3340.0500489999999</v>
      </c>
      <c r="C62" s="191">
        <v>3352.540039</v>
      </c>
      <c r="D62" s="191">
        <v>3328.719971</v>
      </c>
      <c r="E62" s="191">
        <v>3351.280029</v>
      </c>
      <c r="F62" s="192">
        <v>3351.280029</v>
      </c>
      <c r="G62" s="191">
        <v>4104860000</v>
      </c>
      <c r="H62" s="194">
        <f t="shared" si="0"/>
        <v>6.3302949268071156E-4</v>
      </c>
      <c r="I62" s="193"/>
      <c r="J62" s="197">
        <v>60</v>
      </c>
      <c r="K62" s="234"/>
      <c r="L62" s="234"/>
      <c r="M62" s="234"/>
      <c r="N62" s="234"/>
      <c r="O62" s="234"/>
      <c r="P62" s="234"/>
      <c r="Q62" s="7">
        <v>44050</v>
      </c>
      <c r="R62" s="8">
        <v>113205002</v>
      </c>
      <c r="S62" s="8">
        <v>113675003</v>
      </c>
      <c r="T62" s="8">
        <v>110292503</v>
      </c>
      <c r="U62" s="8">
        <v>111112503</v>
      </c>
      <c r="V62" s="192">
        <v>111112503</v>
      </c>
      <c r="W62" s="234">
        <v>198045600</v>
      </c>
      <c r="X62" s="194">
        <f t="shared" si="1"/>
        <v>-2.2735758961529341E-2</v>
      </c>
      <c r="Y62" s="193"/>
      <c r="Z62" s="197">
        <v>60</v>
      </c>
    </row>
    <row r="63" spans="1:26" ht="14.4" x14ac:dyDescent="0.3">
      <c r="A63" s="7">
        <v>44049</v>
      </c>
      <c r="B63" s="191">
        <v>3323.169922</v>
      </c>
      <c r="C63" s="191">
        <v>3351.030029</v>
      </c>
      <c r="D63" s="191">
        <v>3318.139893</v>
      </c>
      <c r="E63" s="191">
        <v>3349.1599120000001</v>
      </c>
      <c r="F63" s="192">
        <v>3349.1599120000001</v>
      </c>
      <c r="G63" s="191">
        <v>4267490000</v>
      </c>
      <c r="H63" s="194">
        <f t="shared" si="0"/>
        <v>6.4276953850314891E-3</v>
      </c>
      <c r="I63" s="193"/>
      <c r="J63" s="197">
        <v>61</v>
      </c>
      <c r="K63" s="234"/>
      <c r="L63" s="234"/>
      <c r="M63" s="234"/>
      <c r="N63" s="234"/>
      <c r="O63" s="234"/>
      <c r="P63" s="234"/>
      <c r="Q63" s="7">
        <v>44049</v>
      </c>
      <c r="R63" s="8">
        <v>110404999</v>
      </c>
      <c r="S63" s="8">
        <v>114412498</v>
      </c>
      <c r="T63" s="8">
        <v>109797501</v>
      </c>
      <c r="U63" s="8">
        <v>113902496</v>
      </c>
      <c r="V63" s="192">
        <v>113697502</v>
      </c>
      <c r="W63" s="234">
        <v>202428800</v>
      </c>
      <c r="X63" s="194">
        <f t="shared" si="1"/>
        <v>3.4889296724935764E-2</v>
      </c>
      <c r="Y63" s="193"/>
      <c r="Z63" s="197">
        <v>61</v>
      </c>
    </row>
    <row r="64" spans="1:26" ht="14.4" x14ac:dyDescent="0.3">
      <c r="A64" s="7">
        <v>44048</v>
      </c>
      <c r="B64" s="191">
        <v>3317.3701169999999</v>
      </c>
      <c r="C64" s="191">
        <v>3330.7700199999999</v>
      </c>
      <c r="D64" s="191">
        <v>3317.3701169999999</v>
      </c>
      <c r="E64" s="191">
        <v>3327.7700199999999</v>
      </c>
      <c r="F64" s="192">
        <v>3327.7700199999999</v>
      </c>
      <c r="G64" s="191">
        <v>4732220000</v>
      </c>
      <c r="H64" s="194">
        <f t="shared" si="0"/>
        <v>6.4297431236265837E-3</v>
      </c>
      <c r="I64" s="193"/>
      <c r="J64" s="197">
        <v>62</v>
      </c>
      <c r="K64" s="234"/>
      <c r="L64" s="234"/>
      <c r="M64" s="234"/>
      <c r="N64" s="234"/>
      <c r="O64" s="234"/>
      <c r="P64" s="234"/>
      <c r="Q64" s="7">
        <v>44048</v>
      </c>
      <c r="R64" s="8">
        <v>109377502</v>
      </c>
      <c r="S64" s="8">
        <v>110392502</v>
      </c>
      <c r="T64" s="8">
        <v>108897499</v>
      </c>
      <c r="U64" s="8">
        <v>110062500</v>
      </c>
      <c r="V64" s="192">
        <v>109864410</v>
      </c>
      <c r="W64" s="234">
        <v>121992000</v>
      </c>
      <c r="X64" s="194">
        <f t="shared" si="1"/>
        <v>3.624651481440705E-3</v>
      </c>
      <c r="Y64" s="193"/>
      <c r="Z64" s="197">
        <v>62</v>
      </c>
    </row>
    <row r="65" spans="1:26" ht="14.4" x14ac:dyDescent="0.3">
      <c r="A65" s="7">
        <v>44047</v>
      </c>
      <c r="B65" s="191">
        <v>3289.919922</v>
      </c>
      <c r="C65" s="191">
        <v>3306.8400879999999</v>
      </c>
      <c r="D65" s="191">
        <v>3286.3701169999999</v>
      </c>
      <c r="E65" s="191">
        <v>3306.51001</v>
      </c>
      <c r="F65" s="192">
        <v>3306.51001</v>
      </c>
      <c r="G65" s="191">
        <v>4621670000</v>
      </c>
      <c r="H65" s="194">
        <f t="shared" si="0"/>
        <v>3.6119305816237498E-3</v>
      </c>
      <c r="I65" s="193"/>
      <c r="J65" s="197">
        <v>63</v>
      </c>
      <c r="K65" s="234"/>
      <c r="L65" s="234"/>
      <c r="M65" s="234"/>
      <c r="N65" s="234"/>
      <c r="O65" s="234"/>
      <c r="P65" s="234"/>
      <c r="Q65" s="7">
        <v>44047</v>
      </c>
      <c r="R65" s="8">
        <v>109132500</v>
      </c>
      <c r="S65" s="8">
        <v>110790001</v>
      </c>
      <c r="T65" s="8">
        <v>108387497</v>
      </c>
      <c r="U65" s="8">
        <v>109665001</v>
      </c>
      <c r="V65" s="192">
        <v>109467628</v>
      </c>
      <c r="W65" s="234">
        <v>173071600</v>
      </c>
      <c r="X65" s="194">
        <f t="shared" si="1"/>
        <v>6.6781164567988067E-3</v>
      </c>
      <c r="Y65" s="193"/>
      <c r="Z65" s="197">
        <v>63</v>
      </c>
    </row>
    <row r="66" spans="1:26" ht="14.4" x14ac:dyDescent="0.3">
      <c r="A66" s="7">
        <v>44046</v>
      </c>
      <c r="B66" s="191">
        <v>3288.26001</v>
      </c>
      <c r="C66" s="191">
        <v>3302.7299800000001</v>
      </c>
      <c r="D66" s="191">
        <v>3284.530029</v>
      </c>
      <c r="E66" s="191">
        <v>3294.610107</v>
      </c>
      <c r="F66" s="192">
        <v>3294.610107</v>
      </c>
      <c r="G66" s="191">
        <v>4643640000</v>
      </c>
      <c r="H66" s="194">
        <f t="shared" si="0"/>
        <v>7.181023368088086E-3</v>
      </c>
      <c r="I66" s="193"/>
      <c r="J66" s="197">
        <v>64</v>
      </c>
      <c r="K66" s="234"/>
      <c r="L66" s="234"/>
      <c r="M66" s="234"/>
      <c r="N66" s="234"/>
      <c r="O66" s="234"/>
      <c r="P66" s="234"/>
      <c r="Q66" s="7">
        <v>44046</v>
      </c>
      <c r="R66" s="8">
        <v>108199997</v>
      </c>
      <c r="S66" s="8">
        <v>111637497</v>
      </c>
      <c r="T66" s="8">
        <v>107892502</v>
      </c>
      <c r="U66" s="8">
        <v>108937500</v>
      </c>
      <c r="V66" s="192">
        <v>108741440</v>
      </c>
      <c r="W66" s="234">
        <v>308151200</v>
      </c>
      <c r="X66" s="194">
        <f t="shared" si="1"/>
        <v>2.5197655754537179E-2</v>
      </c>
      <c r="Y66" s="193"/>
      <c r="Z66" s="197">
        <v>64</v>
      </c>
    </row>
    <row r="67" spans="1:26" ht="14.4" x14ac:dyDescent="0.3">
      <c r="A67" s="7">
        <v>44043</v>
      </c>
      <c r="B67" s="191">
        <v>3270.4499510000001</v>
      </c>
      <c r="C67" s="191">
        <v>3272.169922</v>
      </c>
      <c r="D67" s="191">
        <v>3220.26001</v>
      </c>
      <c r="E67" s="191">
        <v>3271.1201169999999</v>
      </c>
      <c r="F67" s="192">
        <v>3271.1201169999999</v>
      </c>
      <c r="G67" s="191">
        <v>5117260000</v>
      </c>
      <c r="H67" s="194">
        <f t="shared" si="0"/>
        <v>7.6705048402278932E-3</v>
      </c>
      <c r="I67" s="193"/>
      <c r="J67" s="197">
        <v>65</v>
      </c>
      <c r="K67" s="234"/>
      <c r="L67" s="234"/>
      <c r="M67" s="234"/>
      <c r="N67" s="234"/>
      <c r="O67" s="234"/>
      <c r="P67" s="234"/>
      <c r="Q67" s="7">
        <v>44043</v>
      </c>
      <c r="R67" s="8">
        <v>102885002</v>
      </c>
      <c r="S67" s="8">
        <v>106415001</v>
      </c>
      <c r="T67" s="8">
        <v>100824997</v>
      </c>
      <c r="U67" s="8">
        <v>106260002</v>
      </c>
      <c r="V67" s="192">
        <v>106068756</v>
      </c>
      <c r="W67" s="234">
        <v>374336800</v>
      </c>
      <c r="X67" s="194">
        <f t="shared" si="1"/>
        <v>0.10468858789460404</v>
      </c>
      <c r="Y67" s="193"/>
      <c r="Z67" s="197">
        <v>65</v>
      </c>
    </row>
    <row r="68" spans="1:26" ht="14.4" x14ac:dyDescent="0.3">
      <c r="A68" s="7">
        <v>44042</v>
      </c>
      <c r="B68" s="191">
        <v>3231.76001</v>
      </c>
      <c r="C68" s="191">
        <v>3250.919922</v>
      </c>
      <c r="D68" s="191">
        <v>3204.1298830000001</v>
      </c>
      <c r="E68" s="191">
        <v>3246.219971</v>
      </c>
      <c r="F68" s="192">
        <v>3246.219971</v>
      </c>
      <c r="G68" s="191">
        <v>4254010000</v>
      </c>
      <c r="H68" s="194">
        <f t="shared" ref="H68:H131" si="2">(F68-F69)/F69</f>
        <v>-3.7502517220709768E-3</v>
      </c>
      <c r="I68" s="193"/>
      <c r="J68" s="197">
        <v>66</v>
      </c>
      <c r="K68" s="234"/>
      <c r="L68" s="234"/>
      <c r="M68" s="234"/>
      <c r="N68" s="234"/>
      <c r="O68" s="234"/>
      <c r="P68" s="234"/>
      <c r="Q68" s="7">
        <v>44042</v>
      </c>
      <c r="R68" s="8">
        <v>94187500</v>
      </c>
      <c r="S68" s="8">
        <v>96297501</v>
      </c>
      <c r="T68" s="8">
        <v>93767502</v>
      </c>
      <c r="U68" s="8">
        <v>96190002</v>
      </c>
      <c r="V68" s="192">
        <v>96016884</v>
      </c>
      <c r="W68" s="234">
        <v>158130000</v>
      </c>
      <c r="X68" s="194">
        <f t="shared" ref="X68:X131" si="3">(V68-V69)/V69</f>
        <v>1.2100207707579773E-2</v>
      </c>
      <c r="Y68" s="193"/>
      <c r="Z68" s="197">
        <v>66</v>
      </c>
    </row>
    <row r="69" spans="1:26" ht="14.4" x14ac:dyDescent="0.3">
      <c r="A69" s="7">
        <v>44041</v>
      </c>
      <c r="B69" s="191">
        <v>3227.219971</v>
      </c>
      <c r="C69" s="191">
        <v>3264.73999</v>
      </c>
      <c r="D69" s="191">
        <v>3227.219971</v>
      </c>
      <c r="E69" s="191">
        <v>3258.4399410000001</v>
      </c>
      <c r="F69" s="192">
        <v>3258.4399410000001</v>
      </c>
      <c r="G69" s="191">
        <v>4676300000</v>
      </c>
      <c r="H69" s="194">
        <f t="shared" si="2"/>
        <v>1.2428381679718907E-2</v>
      </c>
      <c r="I69" s="193"/>
      <c r="J69" s="197">
        <v>67</v>
      </c>
      <c r="K69" s="234"/>
      <c r="L69" s="234"/>
      <c r="M69" s="234"/>
      <c r="N69" s="234"/>
      <c r="O69" s="234"/>
      <c r="P69" s="234"/>
      <c r="Q69" s="7">
        <v>44041</v>
      </c>
      <c r="R69" s="8">
        <v>93750000</v>
      </c>
      <c r="S69" s="8">
        <v>95230003</v>
      </c>
      <c r="T69" s="8">
        <v>93712502</v>
      </c>
      <c r="U69" s="8">
        <v>95040001</v>
      </c>
      <c r="V69" s="192">
        <v>94868950</v>
      </c>
      <c r="W69" s="234">
        <v>90329200</v>
      </c>
      <c r="X69" s="194">
        <f t="shared" si="3"/>
        <v>1.916834405527415E-2</v>
      </c>
      <c r="Y69" s="193"/>
      <c r="Z69" s="197">
        <v>67</v>
      </c>
    </row>
    <row r="70" spans="1:26" ht="14.4" x14ac:dyDescent="0.3">
      <c r="A70" s="7">
        <v>44040</v>
      </c>
      <c r="B70" s="191">
        <v>3234.2700199999999</v>
      </c>
      <c r="C70" s="191">
        <v>3243.719971</v>
      </c>
      <c r="D70" s="191">
        <v>3216.169922</v>
      </c>
      <c r="E70" s="191">
        <v>3218.4399410000001</v>
      </c>
      <c r="F70" s="192">
        <v>3218.4399410000001</v>
      </c>
      <c r="G70" s="191">
        <v>4027890000</v>
      </c>
      <c r="H70" s="194">
        <f t="shared" si="2"/>
        <v>-6.4733922441612838E-3</v>
      </c>
      <c r="I70" s="193"/>
      <c r="J70" s="197">
        <v>68</v>
      </c>
      <c r="K70" s="234"/>
      <c r="L70" s="234"/>
      <c r="M70" s="234"/>
      <c r="N70" s="234"/>
      <c r="O70" s="234"/>
      <c r="P70" s="234"/>
      <c r="Q70" s="7">
        <v>44040</v>
      </c>
      <c r="R70" s="8">
        <v>94367500</v>
      </c>
      <c r="S70" s="8">
        <v>94550003</v>
      </c>
      <c r="T70" s="8">
        <v>93247498</v>
      </c>
      <c r="U70" s="8">
        <v>93252502</v>
      </c>
      <c r="V70" s="192">
        <v>93084671</v>
      </c>
      <c r="W70" s="234">
        <v>103625600</v>
      </c>
      <c r="X70" s="194">
        <f t="shared" si="3"/>
        <v>-1.6427499260640598E-2</v>
      </c>
      <c r="Y70" s="193"/>
      <c r="Z70" s="197">
        <v>68</v>
      </c>
    </row>
    <row r="71" spans="1:26" ht="14.4" x14ac:dyDescent="0.3">
      <c r="A71" s="7">
        <v>44039</v>
      </c>
      <c r="B71" s="191">
        <v>3219.8400879999999</v>
      </c>
      <c r="C71" s="191">
        <v>3241.429932</v>
      </c>
      <c r="D71" s="191">
        <v>3214.25</v>
      </c>
      <c r="E71" s="191">
        <v>3239.4099120000001</v>
      </c>
      <c r="F71" s="192">
        <v>3239.4099120000001</v>
      </c>
      <c r="G71" s="191">
        <v>3963910000</v>
      </c>
      <c r="H71" s="194">
        <f t="shared" si="2"/>
        <v>7.3951387022857858E-3</v>
      </c>
      <c r="I71" s="193"/>
      <c r="J71" s="197">
        <v>69</v>
      </c>
      <c r="K71" s="234"/>
      <c r="L71" s="234"/>
      <c r="M71" s="234"/>
      <c r="N71" s="234"/>
      <c r="O71" s="234"/>
      <c r="P71" s="234"/>
      <c r="Q71" s="7">
        <v>44039</v>
      </c>
      <c r="R71" s="8">
        <v>93709999</v>
      </c>
      <c r="S71" s="8">
        <v>94904999</v>
      </c>
      <c r="T71" s="8">
        <v>93480003</v>
      </c>
      <c r="U71" s="8">
        <v>94809998</v>
      </c>
      <c r="V71" s="192">
        <v>94639359</v>
      </c>
      <c r="W71" s="234">
        <v>121214000</v>
      </c>
      <c r="X71" s="194">
        <f t="shared" si="3"/>
        <v>2.370024910460506E-2</v>
      </c>
      <c r="Y71" s="193"/>
      <c r="Z71" s="197">
        <v>69</v>
      </c>
    </row>
    <row r="72" spans="1:26" ht="14.4" x14ac:dyDescent="0.3">
      <c r="A72" s="7">
        <v>44036</v>
      </c>
      <c r="B72" s="191">
        <v>3218.580078</v>
      </c>
      <c r="C72" s="191">
        <v>3227.26001</v>
      </c>
      <c r="D72" s="191">
        <v>3200.0500489999999</v>
      </c>
      <c r="E72" s="191">
        <v>3215.6298830000001</v>
      </c>
      <c r="F72" s="192">
        <v>3215.6298830000001</v>
      </c>
      <c r="G72" s="191">
        <v>3894900000</v>
      </c>
      <c r="H72" s="194">
        <f t="shared" si="2"/>
        <v>-6.1903999631466875E-3</v>
      </c>
      <c r="I72" s="193"/>
      <c r="J72" s="197">
        <v>70</v>
      </c>
      <c r="K72" s="234"/>
      <c r="L72" s="234"/>
      <c r="M72" s="234"/>
      <c r="N72" s="234"/>
      <c r="O72" s="234"/>
      <c r="P72" s="234"/>
      <c r="Q72" s="7">
        <v>44036</v>
      </c>
      <c r="R72" s="8">
        <v>90987503</v>
      </c>
      <c r="S72" s="8">
        <v>92970001</v>
      </c>
      <c r="T72" s="8">
        <v>89144997</v>
      </c>
      <c r="U72" s="8">
        <v>92614998</v>
      </c>
      <c r="V72" s="192">
        <v>92448311</v>
      </c>
      <c r="W72" s="234">
        <v>185438800</v>
      </c>
      <c r="X72" s="194">
        <f t="shared" si="3"/>
        <v>-2.4773003601225242E-3</v>
      </c>
      <c r="Y72" s="193"/>
      <c r="Z72" s="197">
        <v>70</v>
      </c>
    </row>
    <row r="73" spans="1:26" ht="14.4" x14ac:dyDescent="0.3">
      <c r="A73" s="7">
        <v>44035</v>
      </c>
      <c r="B73" s="191">
        <v>3271.639893</v>
      </c>
      <c r="C73" s="191">
        <v>3279.98999</v>
      </c>
      <c r="D73" s="191">
        <v>3222.6599120000001</v>
      </c>
      <c r="E73" s="191">
        <v>3235.6599120000001</v>
      </c>
      <c r="F73" s="192">
        <v>3235.6599120000001</v>
      </c>
      <c r="G73" s="191">
        <v>4290460000</v>
      </c>
      <c r="H73" s="194">
        <f t="shared" si="2"/>
        <v>-1.2319859998901917E-2</v>
      </c>
      <c r="I73" s="193"/>
      <c r="J73" s="197">
        <v>71</v>
      </c>
      <c r="K73" s="234"/>
      <c r="L73" s="234"/>
      <c r="M73" s="234"/>
      <c r="N73" s="234"/>
      <c r="O73" s="234"/>
      <c r="P73" s="234"/>
      <c r="Q73" s="7">
        <v>44035</v>
      </c>
      <c r="R73" s="8">
        <v>96997498</v>
      </c>
      <c r="S73" s="8">
        <v>97077499</v>
      </c>
      <c r="T73" s="8">
        <v>92010002</v>
      </c>
      <c r="U73" s="8">
        <v>92845001</v>
      </c>
      <c r="V73" s="192">
        <v>92677902</v>
      </c>
      <c r="W73" s="234">
        <v>197004400</v>
      </c>
      <c r="X73" s="194">
        <f t="shared" si="3"/>
        <v>-4.5516475280732181E-2</v>
      </c>
      <c r="Y73" s="193"/>
      <c r="Z73" s="197">
        <v>71</v>
      </c>
    </row>
    <row r="74" spans="1:26" ht="14.4" x14ac:dyDescent="0.3">
      <c r="A74" s="7">
        <v>44034</v>
      </c>
      <c r="B74" s="191">
        <v>3254.860107</v>
      </c>
      <c r="C74" s="191">
        <v>3279.320068</v>
      </c>
      <c r="D74" s="191">
        <v>3253.1000979999999</v>
      </c>
      <c r="E74" s="191">
        <v>3276.0200199999999</v>
      </c>
      <c r="F74" s="192">
        <v>3276.0200199999999</v>
      </c>
      <c r="G74" s="191">
        <v>4255190000</v>
      </c>
      <c r="H74" s="194">
        <f t="shared" si="2"/>
        <v>5.7470821595778593E-3</v>
      </c>
      <c r="I74" s="193"/>
      <c r="J74" s="197">
        <v>72</v>
      </c>
      <c r="K74" s="234"/>
      <c r="L74" s="234"/>
      <c r="M74" s="234"/>
      <c r="N74" s="234"/>
      <c r="O74" s="234"/>
      <c r="P74" s="234"/>
      <c r="Q74" s="7">
        <v>44034</v>
      </c>
      <c r="R74" s="8">
        <v>96692497</v>
      </c>
      <c r="S74" s="8">
        <v>97974998</v>
      </c>
      <c r="T74" s="8">
        <v>96602501</v>
      </c>
      <c r="U74" s="8">
        <v>97272499</v>
      </c>
      <c r="V74" s="192">
        <v>97097435</v>
      </c>
      <c r="W74" s="234">
        <v>89001600</v>
      </c>
      <c r="X74" s="194">
        <f t="shared" si="3"/>
        <v>2.8092931459819891E-3</v>
      </c>
      <c r="Y74" s="193"/>
      <c r="Z74" s="197">
        <v>72</v>
      </c>
    </row>
    <row r="75" spans="1:26" ht="14.4" x14ac:dyDescent="0.3">
      <c r="A75" s="7">
        <v>44033</v>
      </c>
      <c r="B75" s="191">
        <v>3268.5200199999999</v>
      </c>
      <c r="C75" s="191">
        <v>3277.290039</v>
      </c>
      <c r="D75" s="191">
        <v>3247.7700199999999</v>
      </c>
      <c r="E75" s="191">
        <v>3257.3000489999999</v>
      </c>
      <c r="F75" s="192">
        <v>3257.3000489999999</v>
      </c>
      <c r="G75" s="191">
        <v>4547960000</v>
      </c>
      <c r="H75" s="194">
        <f t="shared" si="2"/>
        <v>1.6790373610770313E-3</v>
      </c>
      <c r="I75" s="193"/>
      <c r="J75" s="197">
        <v>73</v>
      </c>
      <c r="K75" s="234"/>
      <c r="L75" s="234"/>
      <c r="M75" s="234"/>
      <c r="N75" s="234"/>
      <c r="O75" s="234"/>
      <c r="P75" s="234"/>
      <c r="Q75" s="7">
        <v>44033</v>
      </c>
      <c r="R75" s="8">
        <v>99172501</v>
      </c>
      <c r="S75" s="8">
        <v>99250000</v>
      </c>
      <c r="T75" s="8">
        <v>96742500</v>
      </c>
      <c r="U75" s="8">
        <v>97000000</v>
      </c>
      <c r="V75" s="192">
        <v>96825424</v>
      </c>
      <c r="W75" s="234">
        <v>103646000</v>
      </c>
      <c r="X75" s="194">
        <f t="shared" si="3"/>
        <v>-1.3801694452892322E-2</v>
      </c>
      <c r="Y75" s="193"/>
      <c r="Z75" s="197">
        <v>73</v>
      </c>
    </row>
    <row r="76" spans="1:26" ht="14.4" x14ac:dyDescent="0.3">
      <c r="A76" s="7">
        <v>44032</v>
      </c>
      <c r="B76" s="191">
        <v>3224.290039</v>
      </c>
      <c r="C76" s="191">
        <v>3258.610107</v>
      </c>
      <c r="D76" s="191">
        <v>3215.1599120000001</v>
      </c>
      <c r="E76" s="191">
        <v>3251.8400879999999</v>
      </c>
      <c r="F76" s="192">
        <v>3251.8400879999999</v>
      </c>
      <c r="G76" s="191">
        <v>3971200000</v>
      </c>
      <c r="H76" s="194">
        <f t="shared" si="2"/>
        <v>8.4069389276431299E-3</v>
      </c>
      <c r="I76" s="193"/>
      <c r="J76" s="197">
        <v>74</v>
      </c>
      <c r="K76" s="234"/>
      <c r="L76" s="234"/>
      <c r="M76" s="234"/>
      <c r="N76" s="234"/>
      <c r="O76" s="234"/>
      <c r="P76" s="234"/>
      <c r="Q76" s="7">
        <v>44032</v>
      </c>
      <c r="R76" s="8">
        <v>96417503</v>
      </c>
      <c r="S76" s="8">
        <v>98500000</v>
      </c>
      <c r="T76" s="8">
        <v>96062500</v>
      </c>
      <c r="U76" s="8">
        <v>98357498</v>
      </c>
      <c r="V76" s="192">
        <v>98180481</v>
      </c>
      <c r="W76" s="234">
        <v>90318000</v>
      </c>
      <c r="X76" s="194">
        <f t="shared" si="3"/>
        <v>2.1073998808725104E-2</v>
      </c>
      <c r="Y76" s="193"/>
      <c r="Z76" s="197">
        <v>74</v>
      </c>
    </row>
    <row r="77" spans="1:26" ht="14.4" x14ac:dyDescent="0.3">
      <c r="A77" s="7">
        <v>44029</v>
      </c>
      <c r="B77" s="191">
        <v>3224.209961</v>
      </c>
      <c r="C77" s="191">
        <v>3233.5200199999999</v>
      </c>
      <c r="D77" s="191">
        <v>3205.6499020000001</v>
      </c>
      <c r="E77" s="191">
        <v>3224.7299800000001</v>
      </c>
      <c r="F77" s="192">
        <v>3224.7299800000001</v>
      </c>
      <c r="G77" s="191">
        <v>3993830000</v>
      </c>
      <c r="H77" s="194">
        <f t="shared" si="2"/>
        <v>2.8486121609215317E-3</v>
      </c>
      <c r="I77" s="193"/>
      <c r="J77" s="197">
        <v>75</v>
      </c>
      <c r="K77" s="234"/>
      <c r="L77" s="234"/>
      <c r="M77" s="234"/>
      <c r="N77" s="234"/>
      <c r="O77" s="234"/>
      <c r="P77" s="234"/>
      <c r="Q77" s="7">
        <v>44029</v>
      </c>
      <c r="R77" s="8">
        <v>96987503</v>
      </c>
      <c r="S77" s="8">
        <v>97147499</v>
      </c>
      <c r="T77" s="8">
        <v>95839996</v>
      </c>
      <c r="U77" s="8">
        <v>96327499</v>
      </c>
      <c r="V77" s="192">
        <v>96154129</v>
      </c>
      <c r="W77" s="234">
        <v>92186800</v>
      </c>
      <c r="X77" s="194">
        <f t="shared" si="3"/>
        <v>-2.020253956931348E-3</v>
      </c>
      <c r="Y77" s="193"/>
      <c r="Z77" s="197">
        <v>75</v>
      </c>
    </row>
    <row r="78" spans="1:26" ht="14.4" x14ac:dyDescent="0.3">
      <c r="A78" s="7">
        <v>44028</v>
      </c>
      <c r="B78" s="191">
        <v>3208.360107</v>
      </c>
      <c r="C78" s="191">
        <v>3220.389893</v>
      </c>
      <c r="D78" s="191">
        <v>3198.5900879999999</v>
      </c>
      <c r="E78" s="191">
        <v>3215.570068</v>
      </c>
      <c r="F78" s="192">
        <v>3215.570068</v>
      </c>
      <c r="G78" s="191">
        <v>3961230000</v>
      </c>
      <c r="H78" s="194">
        <f t="shared" si="2"/>
        <v>-3.4061014823960909E-3</v>
      </c>
      <c r="I78" s="193"/>
      <c r="J78" s="197">
        <v>76</v>
      </c>
      <c r="K78" s="234"/>
      <c r="L78" s="234"/>
      <c r="M78" s="234"/>
      <c r="N78" s="234"/>
      <c r="O78" s="234"/>
      <c r="P78" s="234"/>
      <c r="Q78" s="7">
        <v>44028</v>
      </c>
      <c r="R78" s="8">
        <v>96562500</v>
      </c>
      <c r="S78" s="8">
        <v>97404999</v>
      </c>
      <c r="T78" s="8">
        <v>95904999</v>
      </c>
      <c r="U78" s="8">
        <v>96522499</v>
      </c>
      <c r="V78" s="192">
        <v>96348778</v>
      </c>
      <c r="W78" s="234">
        <v>110577600</v>
      </c>
      <c r="X78" s="194">
        <f t="shared" si="3"/>
        <v>-1.2304980553488961E-2</v>
      </c>
      <c r="Y78" s="193"/>
      <c r="Z78" s="197">
        <v>76</v>
      </c>
    </row>
    <row r="79" spans="1:26" ht="14.4" x14ac:dyDescent="0.3">
      <c r="A79" s="7">
        <v>44027</v>
      </c>
      <c r="B79" s="191">
        <v>3225.9799800000001</v>
      </c>
      <c r="C79" s="191">
        <v>3238.280029</v>
      </c>
      <c r="D79" s="191">
        <v>3200.76001</v>
      </c>
      <c r="E79" s="191">
        <v>3226.5600589999999</v>
      </c>
      <c r="F79" s="192">
        <v>3226.5600589999999</v>
      </c>
      <c r="G79" s="191">
        <v>4669760000</v>
      </c>
      <c r="H79" s="194">
        <f t="shared" si="2"/>
        <v>9.0820507200452122E-3</v>
      </c>
      <c r="I79" s="193"/>
      <c r="J79" s="197">
        <v>77</v>
      </c>
      <c r="K79" s="234"/>
      <c r="L79" s="234"/>
      <c r="M79" s="234"/>
      <c r="N79" s="234"/>
      <c r="O79" s="234"/>
      <c r="P79" s="234"/>
      <c r="Q79" s="7">
        <v>44027</v>
      </c>
      <c r="R79" s="8">
        <v>98989998</v>
      </c>
      <c r="S79" s="8">
        <v>99247498</v>
      </c>
      <c r="T79" s="8">
        <v>96489998</v>
      </c>
      <c r="U79" s="8">
        <v>97724998</v>
      </c>
      <c r="V79" s="192">
        <v>97549118</v>
      </c>
      <c r="W79" s="234">
        <v>153198000</v>
      </c>
      <c r="X79" s="194">
        <f t="shared" si="3"/>
        <v>6.8773596804882434E-3</v>
      </c>
      <c r="Y79" s="193"/>
      <c r="Z79" s="197">
        <v>77</v>
      </c>
    </row>
    <row r="80" spans="1:26" ht="14.4" x14ac:dyDescent="0.3">
      <c r="A80" s="7">
        <v>44026</v>
      </c>
      <c r="B80" s="191">
        <v>3141.110107</v>
      </c>
      <c r="C80" s="191">
        <v>3200.9499510000001</v>
      </c>
      <c r="D80" s="191">
        <v>3127.6599120000001</v>
      </c>
      <c r="E80" s="191">
        <v>3197.5200199999999</v>
      </c>
      <c r="F80" s="192">
        <v>3197.5200199999999</v>
      </c>
      <c r="G80" s="191">
        <v>4476170000</v>
      </c>
      <c r="H80" s="194">
        <f t="shared" si="2"/>
        <v>1.3406370835879812E-2</v>
      </c>
      <c r="I80" s="193"/>
      <c r="J80" s="197">
        <v>78</v>
      </c>
      <c r="K80" s="234"/>
      <c r="L80" s="234"/>
      <c r="M80" s="234"/>
      <c r="N80" s="234"/>
      <c r="O80" s="234"/>
      <c r="P80" s="234"/>
      <c r="Q80" s="7">
        <v>44026</v>
      </c>
      <c r="R80" s="8">
        <v>94839996</v>
      </c>
      <c r="S80" s="8">
        <v>97254997</v>
      </c>
      <c r="T80" s="8">
        <v>93877502</v>
      </c>
      <c r="U80" s="8">
        <v>97057503</v>
      </c>
      <c r="V80" s="192">
        <v>96882820</v>
      </c>
      <c r="W80" s="234">
        <v>170989200</v>
      </c>
      <c r="X80" s="194">
        <f t="shared" si="3"/>
        <v>1.654839737541727E-2</v>
      </c>
      <c r="Y80" s="193"/>
      <c r="Z80" s="197">
        <v>78</v>
      </c>
    </row>
    <row r="81" spans="1:26" ht="14.4" x14ac:dyDescent="0.3">
      <c r="A81" s="7">
        <v>44025</v>
      </c>
      <c r="B81" s="191">
        <v>3205.080078</v>
      </c>
      <c r="C81" s="191">
        <v>3235.320068</v>
      </c>
      <c r="D81" s="191">
        <v>3149.429932</v>
      </c>
      <c r="E81" s="191">
        <v>3155.219971</v>
      </c>
      <c r="F81" s="192">
        <v>3155.219971</v>
      </c>
      <c r="G81" s="191">
        <v>4890780000</v>
      </c>
      <c r="H81" s="194">
        <f t="shared" si="2"/>
        <v>-9.3625410151398081E-3</v>
      </c>
      <c r="I81" s="193"/>
      <c r="J81" s="197">
        <v>79</v>
      </c>
      <c r="K81" s="234"/>
      <c r="L81" s="234"/>
      <c r="M81" s="234"/>
      <c r="N81" s="234"/>
      <c r="O81" s="234"/>
      <c r="P81" s="234"/>
      <c r="Q81" s="7">
        <v>44025</v>
      </c>
      <c r="R81" s="8">
        <v>97264999</v>
      </c>
      <c r="S81" s="8">
        <v>99955002</v>
      </c>
      <c r="T81" s="8">
        <v>95257500</v>
      </c>
      <c r="U81" s="8">
        <v>95477501</v>
      </c>
      <c r="V81" s="192">
        <v>95305664</v>
      </c>
      <c r="W81" s="234">
        <v>191649200</v>
      </c>
      <c r="X81" s="194">
        <f t="shared" si="3"/>
        <v>-4.6132234151856789E-3</v>
      </c>
      <c r="Y81" s="193"/>
      <c r="Z81" s="197">
        <v>79</v>
      </c>
    </row>
    <row r="82" spans="1:26" ht="14.4" x14ac:dyDescent="0.3">
      <c r="A82" s="7">
        <v>44022</v>
      </c>
      <c r="B82" s="191">
        <v>3152.469971</v>
      </c>
      <c r="C82" s="191">
        <v>3186.820068</v>
      </c>
      <c r="D82" s="191">
        <v>3136.219971</v>
      </c>
      <c r="E82" s="191">
        <v>3185.040039</v>
      </c>
      <c r="F82" s="192">
        <v>3185.040039</v>
      </c>
      <c r="G82" s="191">
        <v>4515340000</v>
      </c>
      <c r="H82" s="194">
        <f t="shared" si="2"/>
        <v>1.0466201198317341E-2</v>
      </c>
      <c r="I82" s="193"/>
      <c r="J82" s="197">
        <v>80</v>
      </c>
      <c r="K82" s="234"/>
      <c r="L82" s="234"/>
      <c r="M82" s="234"/>
      <c r="N82" s="234"/>
      <c r="O82" s="234"/>
      <c r="P82" s="234"/>
      <c r="Q82" s="7">
        <v>44022</v>
      </c>
      <c r="R82" s="8">
        <v>95334999</v>
      </c>
      <c r="S82" s="8">
        <v>95980003</v>
      </c>
      <c r="T82" s="8">
        <v>94705002</v>
      </c>
      <c r="U82" s="8">
        <v>95919998</v>
      </c>
      <c r="V82" s="192">
        <v>95747368</v>
      </c>
      <c r="W82" s="234">
        <v>90257200</v>
      </c>
      <c r="X82" s="194">
        <f t="shared" si="3"/>
        <v>1.7492959052071157E-3</v>
      </c>
      <c r="Y82" s="193"/>
      <c r="Z82" s="197">
        <v>80</v>
      </c>
    </row>
    <row r="83" spans="1:26" ht="14.4" x14ac:dyDescent="0.3">
      <c r="A83" s="7">
        <v>44021</v>
      </c>
      <c r="B83" s="191">
        <v>3176.169922</v>
      </c>
      <c r="C83" s="191">
        <v>3179.780029</v>
      </c>
      <c r="D83" s="191">
        <v>3115.6999510000001</v>
      </c>
      <c r="E83" s="191">
        <v>3152.0500489999999</v>
      </c>
      <c r="F83" s="192">
        <v>3152.0500489999999</v>
      </c>
      <c r="G83" s="191">
        <v>4829020000</v>
      </c>
      <c r="H83" s="194">
        <f t="shared" si="2"/>
        <v>-5.643605977707117E-3</v>
      </c>
      <c r="I83" s="193"/>
      <c r="J83" s="197">
        <v>81</v>
      </c>
      <c r="K83" s="234"/>
      <c r="L83" s="234"/>
      <c r="M83" s="234"/>
      <c r="N83" s="234"/>
      <c r="O83" s="234"/>
      <c r="P83" s="234"/>
      <c r="Q83" s="7">
        <v>44021</v>
      </c>
      <c r="R83" s="8">
        <v>96262497</v>
      </c>
      <c r="S83" s="8">
        <v>96317497</v>
      </c>
      <c r="T83" s="8">
        <v>94672501</v>
      </c>
      <c r="U83" s="8">
        <v>95752502</v>
      </c>
      <c r="V83" s="192">
        <v>95580170</v>
      </c>
      <c r="W83" s="234">
        <v>125642800</v>
      </c>
      <c r="X83" s="194">
        <f t="shared" si="3"/>
        <v>4.3003058098448699E-3</v>
      </c>
      <c r="Y83" s="193"/>
      <c r="Z83" s="197">
        <v>81</v>
      </c>
    </row>
    <row r="84" spans="1:26" ht="14.4" x14ac:dyDescent="0.3">
      <c r="A84" s="7">
        <v>44020</v>
      </c>
      <c r="B84" s="191">
        <v>3153.070068</v>
      </c>
      <c r="C84" s="191">
        <v>3171.8000489999999</v>
      </c>
      <c r="D84" s="191">
        <v>3136.530029</v>
      </c>
      <c r="E84" s="191">
        <v>3169.9399410000001</v>
      </c>
      <c r="F84" s="192">
        <v>3169.9399410000001</v>
      </c>
      <c r="G84" s="191">
        <v>4927700000</v>
      </c>
      <c r="H84" s="194">
        <f t="shared" si="2"/>
        <v>7.8274619014067539E-3</v>
      </c>
      <c r="I84" s="193"/>
      <c r="J84" s="197">
        <v>82</v>
      </c>
      <c r="K84" s="234"/>
      <c r="L84" s="234"/>
      <c r="M84" s="234"/>
      <c r="N84" s="234"/>
      <c r="O84" s="234"/>
      <c r="P84" s="234"/>
      <c r="Q84" s="7">
        <v>44020</v>
      </c>
      <c r="R84" s="8">
        <v>94180000</v>
      </c>
      <c r="S84" s="8">
        <v>95375000</v>
      </c>
      <c r="T84" s="8">
        <v>94089996</v>
      </c>
      <c r="U84" s="8">
        <v>95342499</v>
      </c>
      <c r="V84" s="192">
        <v>95170906</v>
      </c>
      <c r="W84" s="234">
        <v>117092000</v>
      </c>
      <c r="X84" s="194">
        <f t="shared" si="3"/>
        <v>2.329010625191939E-2</v>
      </c>
      <c r="Y84" s="193"/>
      <c r="Z84" s="197">
        <v>82</v>
      </c>
    </row>
    <row r="85" spans="1:26" ht="14.4" x14ac:dyDescent="0.3">
      <c r="A85" s="7">
        <v>44019</v>
      </c>
      <c r="B85" s="191">
        <v>3166.4399410000001</v>
      </c>
      <c r="C85" s="191">
        <v>3184.1499020000001</v>
      </c>
      <c r="D85" s="191">
        <v>3142.929932</v>
      </c>
      <c r="E85" s="191">
        <v>3145.320068</v>
      </c>
      <c r="F85" s="192">
        <v>3145.320068</v>
      </c>
      <c r="G85" s="191">
        <v>4563700000</v>
      </c>
      <c r="H85" s="194">
        <f t="shared" si="2"/>
        <v>-1.0818532233573217E-2</v>
      </c>
      <c r="I85" s="193"/>
      <c r="J85" s="197">
        <v>83</v>
      </c>
      <c r="K85" s="234"/>
      <c r="L85" s="234"/>
      <c r="M85" s="234"/>
      <c r="N85" s="234"/>
      <c r="O85" s="234"/>
      <c r="P85" s="234"/>
      <c r="Q85" s="7">
        <v>44019</v>
      </c>
      <c r="R85" s="8">
        <v>93852501</v>
      </c>
      <c r="S85" s="8">
        <v>94654999</v>
      </c>
      <c r="T85" s="8">
        <v>93057503</v>
      </c>
      <c r="U85" s="8">
        <v>93172501</v>
      </c>
      <c r="V85" s="192">
        <v>93004814</v>
      </c>
      <c r="W85" s="234">
        <v>112424400</v>
      </c>
      <c r="X85" s="194">
        <f t="shared" si="3"/>
        <v>-3.1028158647524503E-3</v>
      </c>
      <c r="Y85" s="193"/>
      <c r="Z85" s="197">
        <v>83</v>
      </c>
    </row>
    <row r="86" spans="1:26" ht="14.4" x14ac:dyDescent="0.3">
      <c r="A86" s="7">
        <v>44018</v>
      </c>
      <c r="B86" s="191">
        <v>3155.290039</v>
      </c>
      <c r="C86" s="191">
        <v>3182.5900879999999</v>
      </c>
      <c r="D86" s="191">
        <v>3155.290039</v>
      </c>
      <c r="E86" s="191">
        <v>3179.719971</v>
      </c>
      <c r="F86" s="192">
        <v>3179.719971</v>
      </c>
      <c r="G86" s="191">
        <v>4736450000</v>
      </c>
      <c r="H86" s="194">
        <f t="shared" si="2"/>
        <v>1.5881725886237669E-2</v>
      </c>
      <c r="I86" s="193"/>
      <c r="J86" s="197">
        <v>84</v>
      </c>
      <c r="K86" s="234"/>
      <c r="L86" s="234"/>
      <c r="M86" s="234"/>
      <c r="N86" s="234"/>
      <c r="O86" s="234"/>
      <c r="P86" s="234"/>
      <c r="Q86" s="7">
        <v>44018</v>
      </c>
      <c r="R86" s="8">
        <v>92500000</v>
      </c>
      <c r="S86" s="8">
        <v>93945000</v>
      </c>
      <c r="T86" s="8">
        <v>92467499</v>
      </c>
      <c r="U86" s="8">
        <v>93462502</v>
      </c>
      <c r="V86" s="192">
        <v>93294289</v>
      </c>
      <c r="W86" s="234">
        <v>118655600</v>
      </c>
      <c r="X86" s="194">
        <f t="shared" si="3"/>
        <v>2.6750174189530317E-2</v>
      </c>
      <c r="Y86" s="193"/>
      <c r="Z86" s="197">
        <v>84</v>
      </c>
    </row>
    <row r="87" spans="1:26" ht="14.4" x14ac:dyDescent="0.3">
      <c r="A87" s="7">
        <v>44014</v>
      </c>
      <c r="B87" s="191">
        <v>3143.639893</v>
      </c>
      <c r="C87" s="191">
        <v>3165.8100589999999</v>
      </c>
      <c r="D87" s="191">
        <v>3124.5200199999999</v>
      </c>
      <c r="E87" s="191">
        <v>3130.01001</v>
      </c>
      <c r="F87" s="192">
        <v>3130.01001</v>
      </c>
      <c r="G87" s="191">
        <v>4190830000</v>
      </c>
      <c r="H87" s="194">
        <f t="shared" si="2"/>
        <v>4.5412510555949666E-3</v>
      </c>
      <c r="I87" s="193"/>
      <c r="J87" s="197">
        <v>85</v>
      </c>
      <c r="K87" s="234"/>
      <c r="L87" s="234"/>
      <c r="M87" s="234"/>
      <c r="N87" s="234"/>
      <c r="O87" s="234"/>
      <c r="P87" s="234"/>
      <c r="Q87" s="7">
        <v>44014</v>
      </c>
      <c r="R87" s="8">
        <v>91962502</v>
      </c>
      <c r="S87" s="8">
        <v>92617500</v>
      </c>
      <c r="T87" s="8">
        <v>90910004</v>
      </c>
      <c r="U87" s="8">
        <v>91027496</v>
      </c>
      <c r="V87" s="192">
        <v>90863670</v>
      </c>
      <c r="W87" s="234">
        <v>114041600</v>
      </c>
      <c r="X87" s="194">
        <f t="shared" si="3"/>
        <v>0</v>
      </c>
      <c r="Y87" s="193"/>
      <c r="Z87" s="197">
        <v>85</v>
      </c>
    </row>
    <row r="88" spans="1:26" ht="14.4" x14ac:dyDescent="0.3">
      <c r="A88" s="7">
        <v>44013</v>
      </c>
      <c r="B88" s="191">
        <v>3105.919922</v>
      </c>
      <c r="C88" s="191">
        <v>3128.4399410000001</v>
      </c>
      <c r="D88" s="191">
        <v>3101.169922</v>
      </c>
      <c r="E88" s="191">
        <v>3115.860107</v>
      </c>
      <c r="F88" s="192">
        <v>3115.860107</v>
      </c>
      <c r="G88" s="191">
        <v>4443130000</v>
      </c>
      <c r="H88" s="194">
        <f t="shared" si="2"/>
        <v>5.0221327050491461E-3</v>
      </c>
      <c r="I88" s="193"/>
      <c r="J88" s="197">
        <v>86</v>
      </c>
      <c r="K88" s="234"/>
      <c r="L88" s="234"/>
      <c r="M88" s="234"/>
      <c r="N88" s="234"/>
      <c r="O88" s="234"/>
      <c r="P88" s="234"/>
      <c r="Q88" s="7">
        <v>44013</v>
      </c>
      <c r="R88" s="8">
        <v>91279999</v>
      </c>
      <c r="S88" s="8">
        <v>91839996</v>
      </c>
      <c r="T88" s="8">
        <v>90977501</v>
      </c>
      <c r="U88" s="8">
        <v>91027496</v>
      </c>
      <c r="V88" s="192">
        <v>90863670</v>
      </c>
      <c r="W88" s="234">
        <v>110737200</v>
      </c>
      <c r="X88" s="194">
        <f t="shared" si="3"/>
        <v>-1.8914305174121608E-3</v>
      </c>
      <c r="Y88" s="193"/>
      <c r="Z88" s="197">
        <v>86</v>
      </c>
    </row>
    <row r="89" spans="1:26" ht="14.4" x14ac:dyDescent="0.3">
      <c r="A89" s="7">
        <v>44012</v>
      </c>
      <c r="B89" s="191">
        <v>3050.1999510000001</v>
      </c>
      <c r="C89" s="191">
        <v>3111.51001</v>
      </c>
      <c r="D89" s="191">
        <v>3047.830078</v>
      </c>
      <c r="E89" s="191">
        <v>3100.290039</v>
      </c>
      <c r="F89" s="192">
        <v>3100.290039</v>
      </c>
      <c r="G89" s="191">
        <v>4696280000</v>
      </c>
      <c r="H89" s="194">
        <f t="shared" si="2"/>
        <v>1.5409875789030244E-2</v>
      </c>
      <c r="I89" s="193"/>
      <c r="J89" s="197">
        <v>87</v>
      </c>
      <c r="K89" s="234"/>
      <c r="L89" s="234"/>
      <c r="M89" s="234"/>
      <c r="N89" s="234"/>
      <c r="O89" s="234"/>
      <c r="P89" s="234"/>
      <c r="Q89" s="7">
        <v>44012</v>
      </c>
      <c r="R89" s="8">
        <v>90019997</v>
      </c>
      <c r="S89" s="8">
        <v>91495003</v>
      </c>
      <c r="T89" s="8">
        <v>90000000</v>
      </c>
      <c r="U89" s="8">
        <v>91199997</v>
      </c>
      <c r="V89" s="192">
        <v>91035858</v>
      </c>
      <c r="W89" s="234">
        <v>140223200</v>
      </c>
      <c r="X89" s="194">
        <f t="shared" si="3"/>
        <v>8.3475905704089963E-3</v>
      </c>
      <c r="Y89" s="193"/>
      <c r="Z89" s="197">
        <v>87</v>
      </c>
    </row>
    <row r="90" spans="1:26" ht="14.4" x14ac:dyDescent="0.3">
      <c r="A90" s="7">
        <v>44011</v>
      </c>
      <c r="B90" s="191">
        <v>3018.5900879999999</v>
      </c>
      <c r="C90" s="191">
        <v>3053.889893</v>
      </c>
      <c r="D90" s="191">
        <v>2999.73999</v>
      </c>
      <c r="E90" s="191">
        <v>3053.23999</v>
      </c>
      <c r="F90" s="192">
        <v>3053.23999</v>
      </c>
      <c r="G90" s="191">
        <v>4462770000</v>
      </c>
      <c r="H90" s="194">
        <f t="shared" si="2"/>
        <v>1.4685678297270518E-2</v>
      </c>
      <c r="I90" s="193"/>
      <c r="J90" s="197">
        <v>88</v>
      </c>
      <c r="K90" s="234"/>
      <c r="L90" s="234"/>
      <c r="M90" s="234"/>
      <c r="N90" s="234"/>
      <c r="O90" s="234"/>
      <c r="P90" s="234"/>
      <c r="Q90" s="7">
        <v>44011</v>
      </c>
      <c r="R90" s="8">
        <v>88312500</v>
      </c>
      <c r="S90" s="8">
        <v>90542503</v>
      </c>
      <c r="T90" s="8">
        <v>87820000</v>
      </c>
      <c r="U90" s="8">
        <v>90445000</v>
      </c>
      <c r="V90" s="192">
        <v>90282219</v>
      </c>
      <c r="W90" s="234">
        <v>130646000</v>
      </c>
      <c r="X90" s="194">
        <f t="shared" si="3"/>
        <v>2.3046641417480817E-2</v>
      </c>
      <c r="Y90" s="193"/>
      <c r="Z90" s="197">
        <v>88</v>
      </c>
    </row>
    <row r="91" spans="1:26" ht="14.4" x14ac:dyDescent="0.3">
      <c r="A91" s="7">
        <v>44008</v>
      </c>
      <c r="B91" s="191">
        <v>3073.1999510000001</v>
      </c>
      <c r="C91" s="191">
        <v>3073.7299800000001</v>
      </c>
      <c r="D91" s="191">
        <v>3004.6298830000001</v>
      </c>
      <c r="E91" s="191">
        <v>3009.0500489999999</v>
      </c>
      <c r="F91" s="192">
        <v>3009.0500489999999</v>
      </c>
      <c r="G91" s="191">
        <v>8098120000</v>
      </c>
      <c r="H91" s="194">
        <f t="shared" si="2"/>
        <v>-2.4226905063212109E-2</v>
      </c>
      <c r="I91" s="193"/>
      <c r="J91" s="197">
        <v>89</v>
      </c>
      <c r="K91" s="234"/>
      <c r="L91" s="234"/>
      <c r="M91" s="234"/>
      <c r="N91" s="234"/>
      <c r="O91" s="234"/>
      <c r="P91" s="234"/>
      <c r="Q91" s="7">
        <v>44008</v>
      </c>
      <c r="R91" s="8">
        <v>91102501</v>
      </c>
      <c r="S91" s="8">
        <v>91330002</v>
      </c>
      <c r="T91" s="8">
        <v>88254997</v>
      </c>
      <c r="U91" s="8">
        <v>88407501</v>
      </c>
      <c r="V91" s="192">
        <v>88248390</v>
      </c>
      <c r="W91" s="234">
        <v>205256800</v>
      </c>
      <c r="X91" s="194">
        <f t="shared" si="3"/>
        <v>-3.0725784356221857E-2</v>
      </c>
      <c r="Y91" s="193"/>
      <c r="Z91" s="197">
        <v>89</v>
      </c>
    </row>
    <row r="92" spans="1:26" ht="14.4" x14ac:dyDescent="0.3">
      <c r="A92" s="7">
        <v>44007</v>
      </c>
      <c r="B92" s="191">
        <v>3046.6000979999999</v>
      </c>
      <c r="C92" s="191">
        <v>3086.25</v>
      </c>
      <c r="D92" s="191">
        <v>3024.01001</v>
      </c>
      <c r="E92" s="191">
        <v>3083.76001</v>
      </c>
      <c r="F92" s="192">
        <v>3083.76001</v>
      </c>
      <c r="G92" s="191">
        <v>4815420000</v>
      </c>
      <c r="H92" s="194">
        <f t="shared" si="2"/>
        <v>1.0959447386074003E-2</v>
      </c>
      <c r="I92" s="193"/>
      <c r="J92" s="197">
        <v>90</v>
      </c>
      <c r="K92" s="234"/>
      <c r="L92" s="234"/>
      <c r="M92" s="234"/>
      <c r="N92" s="234"/>
      <c r="O92" s="234"/>
      <c r="P92" s="234"/>
      <c r="Q92" s="7">
        <v>44007</v>
      </c>
      <c r="R92" s="8">
        <v>90175003</v>
      </c>
      <c r="S92" s="8">
        <v>91250000</v>
      </c>
      <c r="T92" s="8">
        <v>89392502</v>
      </c>
      <c r="U92" s="8">
        <v>91209999</v>
      </c>
      <c r="V92" s="192">
        <v>91045845</v>
      </c>
      <c r="W92" s="234">
        <v>137522400</v>
      </c>
      <c r="X92" s="194">
        <f t="shared" si="3"/>
        <v>1.3275550508348654E-2</v>
      </c>
      <c r="Y92" s="193"/>
      <c r="Z92" s="197">
        <v>90</v>
      </c>
    </row>
    <row r="93" spans="1:26" ht="14.4" x14ac:dyDescent="0.3">
      <c r="A93" s="7">
        <v>44006</v>
      </c>
      <c r="B93" s="191">
        <v>3114.3999020000001</v>
      </c>
      <c r="C93" s="191">
        <v>3115.01001</v>
      </c>
      <c r="D93" s="191">
        <v>3032.1298830000001</v>
      </c>
      <c r="E93" s="191">
        <v>3050.330078</v>
      </c>
      <c r="F93" s="192">
        <v>3050.330078</v>
      </c>
      <c r="G93" s="191">
        <v>5587200000</v>
      </c>
      <c r="H93" s="194">
        <f t="shared" si="2"/>
        <v>-2.5855145959540422E-2</v>
      </c>
      <c r="I93" s="193"/>
      <c r="J93" s="197">
        <v>91</v>
      </c>
      <c r="K93" s="234"/>
      <c r="L93" s="234"/>
      <c r="M93" s="234"/>
      <c r="N93" s="234"/>
      <c r="O93" s="234"/>
      <c r="P93" s="234"/>
      <c r="Q93" s="7">
        <v>44006</v>
      </c>
      <c r="R93" s="8">
        <v>91250000</v>
      </c>
      <c r="S93" s="8">
        <v>92197502</v>
      </c>
      <c r="T93" s="8">
        <v>89629997</v>
      </c>
      <c r="U93" s="8">
        <v>90014999</v>
      </c>
      <c r="V93" s="192">
        <v>89852997</v>
      </c>
      <c r="W93" s="234">
        <v>192623200</v>
      </c>
      <c r="X93" s="194">
        <f t="shared" si="3"/>
        <v>-1.7652002458619684E-2</v>
      </c>
      <c r="Y93" s="193"/>
      <c r="Z93" s="197">
        <v>91</v>
      </c>
    </row>
    <row r="94" spans="1:26" ht="14.4" x14ac:dyDescent="0.3">
      <c r="A94" s="7">
        <v>44005</v>
      </c>
      <c r="B94" s="191">
        <v>3138.6999510000001</v>
      </c>
      <c r="C94" s="191">
        <v>3154.8999020000001</v>
      </c>
      <c r="D94" s="191">
        <v>3127.1201169999999</v>
      </c>
      <c r="E94" s="191">
        <v>3131.290039</v>
      </c>
      <c r="F94" s="192">
        <v>3131.290039</v>
      </c>
      <c r="G94" s="191">
        <v>4704830000</v>
      </c>
      <c r="H94" s="194">
        <f t="shared" si="2"/>
        <v>4.3074196850102636E-3</v>
      </c>
      <c r="I94" s="193"/>
      <c r="J94" s="197">
        <v>92</v>
      </c>
      <c r="K94" s="234"/>
      <c r="L94" s="234"/>
      <c r="M94" s="234"/>
      <c r="N94" s="234"/>
      <c r="O94" s="234"/>
      <c r="P94" s="234"/>
      <c r="Q94" s="7">
        <v>44005</v>
      </c>
      <c r="R94" s="8">
        <v>91000000</v>
      </c>
      <c r="S94" s="8">
        <v>93095001</v>
      </c>
      <c r="T94" s="8">
        <v>90567497</v>
      </c>
      <c r="U94" s="8">
        <v>91632500</v>
      </c>
      <c r="V94" s="192">
        <v>91467583</v>
      </c>
      <c r="W94" s="234">
        <v>212155600</v>
      </c>
      <c r="X94" s="194">
        <f t="shared" si="3"/>
        <v>2.1344771535763699E-2</v>
      </c>
      <c r="Y94" s="193"/>
      <c r="Z94" s="197">
        <v>92</v>
      </c>
    </row>
    <row r="95" spans="1:26" ht="14.4" x14ac:dyDescent="0.3">
      <c r="A95" s="7">
        <v>44004</v>
      </c>
      <c r="B95" s="191">
        <v>3094.419922</v>
      </c>
      <c r="C95" s="191">
        <v>3120.919922</v>
      </c>
      <c r="D95" s="191">
        <v>3079.389893</v>
      </c>
      <c r="E95" s="191">
        <v>3117.860107</v>
      </c>
      <c r="F95" s="192">
        <v>3117.860107</v>
      </c>
      <c r="G95" s="191">
        <v>4665380000</v>
      </c>
      <c r="H95" s="194">
        <f t="shared" si="2"/>
        <v>6.4950954776549653E-3</v>
      </c>
      <c r="I95" s="193"/>
      <c r="J95" s="197">
        <v>93</v>
      </c>
      <c r="K95" s="234"/>
      <c r="L95" s="234"/>
      <c r="M95" s="234"/>
      <c r="N95" s="234"/>
      <c r="O95" s="234"/>
      <c r="P95" s="234"/>
      <c r="Q95" s="7">
        <v>44004</v>
      </c>
      <c r="R95" s="8">
        <v>87834999</v>
      </c>
      <c r="S95" s="8">
        <v>89864998</v>
      </c>
      <c r="T95" s="8">
        <v>87787498</v>
      </c>
      <c r="U95" s="8">
        <v>89717499</v>
      </c>
      <c r="V95" s="192">
        <v>89556030</v>
      </c>
      <c r="W95" s="234">
        <v>135445200</v>
      </c>
      <c r="X95" s="194">
        <f t="shared" si="3"/>
        <v>2.6163822881314334E-2</v>
      </c>
      <c r="Y95" s="193"/>
      <c r="Z95" s="197">
        <v>93</v>
      </c>
    </row>
    <row r="96" spans="1:26" ht="14.4" x14ac:dyDescent="0.3">
      <c r="A96" s="7">
        <v>44001</v>
      </c>
      <c r="B96" s="191">
        <v>3140.290039</v>
      </c>
      <c r="C96" s="191">
        <v>3155.530029</v>
      </c>
      <c r="D96" s="191">
        <v>3083.110107</v>
      </c>
      <c r="E96" s="191">
        <v>3097.73999</v>
      </c>
      <c r="F96" s="192">
        <v>3097.73999</v>
      </c>
      <c r="G96" s="191">
        <v>8327780000</v>
      </c>
      <c r="H96" s="194">
        <f t="shared" si="2"/>
        <v>-5.6494949196056726E-3</v>
      </c>
      <c r="I96" s="193"/>
      <c r="J96" s="197">
        <v>94</v>
      </c>
      <c r="K96" s="234"/>
      <c r="L96" s="234"/>
      <c r="M96" s="234"/>
      <c r="N96" s="234"/>
      <c r="O96" s="234"/>
      <c r="P96" s="234"/>
      <c r="Q96" s="7">
        <v>44001</v>
      </c>
      <c r="R96" s="8">
        <v>88660004</v>
      </c>
      <c r="S96" s="8">
        <v>89139999</v>
      </c>
      <c r="T96" s="8">
        <v>86287498</v>
      </c>
      <c r="U96" s="8">
        <v>87430000</v>
      </c>
      <c r="V96" s="192">
        <v>87272644</v>
      </c>
      <c r="W96" s="234">
        <v>264476000</v>
      </c>
      <c r="X96" s="194">
        <f t="shared" si="3"/>
        <v>-5.714683097363206E-3</v>
      </c>
      <c r="Y96" s="193"/>
      <c r="Z96" s="197">
        <v>94</v>
      </c>
    </row>
    <row r="97" spans="1:26" ht="14.4" x14ac:dyDescent="0.3">
      <c r="A97" s="7">
        <v>44000</v>
      </c>
      <c r="B97" s="191">
        <v>3101.639893</v>
      </c>
      <c r="C97" s="191">
        <v>3120</v>
      </c>
      <c r="D97" s="191">
        <v>3093.51001</v>
      </c>
      <c r="E97" s="191">
        <v>3115.3400879999999</v>
      </c>
      <c r="F97" s="192">
        <v>3115.3400879999999</v>
      </c>
      <c r="G97" s="191">
        <v>4429030000</v>
      </c>
      <c r="H97" s="194">
        <f t="shared" si="2"/>
        <v>5.9421999297961097E-4</v>
      </c>
      <c r="I97" s="193"/>
      <c r="J97" s="197">
        <v>95</v>
      </c>
      <c r="K97" s="234"/>
      <c r="L97" s="234"/>
      <c r="M97" s="234"/>
      <c r="N97" s="234"/>
      <c r="O97" s="234"/>
      <c r="P97" s="234"/>
      <c r="Q97" s="7">
        <v>44000</v>
      </c>
      <c r="R97" s="8">
        <v>87852501</v>
      </c>
      <c r="S97" s="8">
        <v>88362503</v>
      </c>
      <c r="T97" s="8">
        <v>87305000</v>
      </c>
      <c r="U97" s="8">
        <v>87932503</v>
      </c>
      <c r="V97" s="192">
        <v>87774246</v>
      </c>
      <c r="W97" s="234">
        <v>96820400</v>
      </c>
      <c r="X97" s="194">
        <f t="shared" si="3"/>
        <v>3.9824797333701213E-4</v>
      </c>
      <c r="Y97" s="193"/>
      <c r="Z97" s="197">
        <v>95</v>
      </c>
    </row>
    <row r="98" spans="1:26" ht="14.4" x14ac:dyDescent="0.3">
      <c r="A98" s="7">
        <v>43999</v>
      </c>
      <c r="B98" s="191">
        <v>3136.1298830000001</v>
      </c>
      <c r="C98" s="191">
        <v>3141.1599120000001</v>
      </c>
      <c r="D98" s="191">
        <v>3108.030029</v>
      </c>
      <c r="E98" s="191">
        <v>3113.48999</v>
      </c>
      <c r="F98" s="192">
        <v>3113.48999</v>
      </c>
      <c r="G98" s="191">
        <v>4549390000</v>
      </c>
      <c r="H98" s="194">
        <f t="shared" si="2"/>
        <v>-3.6002995564440548E-3</v>
      </c>
      <c r="I98" s="193"/>
      <c r="J98" s="197">
        <v>96</v>
      </c>
      <c r="K98" s="234"/>
      <c r="L98" s="234"/>
      <c r="M98" s="234"/>
      <c r="N98" s="234"/>
      <c r="O98" s="234"/>
      <c r="P98" s="234"/>
      <c r="Q98" s="7">
        <v>43999</v>
      </c>
      <c r="R98" s="8">
        <v>88787498</v>
      </c>
      <c r="S98" s="8">
        <v>88849998</v>
      </c>
      <c r="T98" s="8">
        <v>87772499</v>
      </c>
      <c r="U98" s="8">
        <v>87897499</v>
      </c>
      <c r="V98" s="192">
        <v>87739304</v>
      </c>
      <c r="W98" s="234">
        <v>114406400</v>
      </c>
      <c r="X98" s="194">
        <f t="shared" si="3"/>
        <v>-1.3916890636385096E-3</v>
      </c>
      <c r="Y98" s="193"/>
      <c r="Z98" s="197">
        <v>96</v>
      </c>
    </row>
    <row r="99" spans="1:26" ht="14.4" x14ac:dyDescent="0.3">
      <c r="A99" s="7">
        <v>43998</v>
      </c>
      <c r="B99" s="191">
        <v>3131</v>
      </c>
      <c r="C99" s="191">
        <v>3153.4499510000001</v>
      </c>
      <c r="D99" s="191">
        <v>3076.0600589999999</v>
      </c>
      <c r="E99" s="191">
        <v>3124.73999</v>
      </c>
      <c r="F99" s="192">
        <v>3124.73999</v>
      </c>
      <c r="G99" s="191">
        <v>5829240000</v>
      </c>
      <c r="H99" s="194">
        <f t="shared" si="2"/>
        <v>1.8962398081031073E-2</v>
      </c>
      <c r="I99" s="193"/>
      <c r="J99" s="197">
        <v>97</v>
      </c>
      <c r="K99" s="234"/>
      <c r="L99" s="234"/>
      <c r="M99" s="234"/>
      <c r="N99" s="234"/>
      <c r="O99" s="234"/>
      <c r="P99" s="234"/>
      <c r="Q99" s="7">
        <v>43998</v>
      </c>
      <c r="R99" s="8">
        <v>87864998</v>
      </c>
      <c r="S99" s="8">
        <v>88300003</v>
      </c>
      <c r="T99" s="8">
        <v>86180000</v>
      </c>
      <c r="U99" s="8">
        <v>88019997</v>
      </c>
      <c r="V99" s="192">
        <v>87861580</v>
      </c>
      <c r="W99" s="234">
        <v>165428800</v>
      </c>
      <c r="X99" s="194">
        <f t="shared" si="3"/>
        <v>2.6502231428045017E-2</v>
      </c>
      <c r="Y99" s="193"/>
      <c r="Z99" s="197">
        <v>97</v>
      </c>
    </row>
    <row r="100" spans="1:26" ht="14.4" x14ac:dyDescent="0.3">
      <c r="A100" s="7">
        <v>43997</v>
      </c>
      <c r="B100" s="191">
        <v>2993.76001</v>
      </c>
      <c r="C100" s="191">
        <v>3079.76001</v>
      </c>
      <c r="D100" s="191">
        <v>2965.6599120000001</v>
      </c>
      <c r="E100" s="191">
        <v>3066.5900879999999</v>
      </c>
      <c r="F100" s="192">
        <v>3066.5900879999999</v>
      </c>
      <c r="G100" s="191">
        <v>5740660000</v>
      </c>
      <c r="H100" s="194">
        <f t="shared" si="2"/>
        <v>8.3122169425606778E-3</v>
      </c>
      <c r="I100" s="193"/>
      <c r="J100" s="197">
        <v>98</v>
      </c>
      <c r="K100" s="234"/>
      <c r="L100" s="234"/>
      <c r="M100" s="234"/>
      <c r="N100" s="234"/>
      <c r="O100" s="234"/>
      <c r="P100" s="234"/>
      <c r="Q100" s="7">
        <v>43997</v>
      </c>
      <c r="R100" s="8">
        <v>83312500</v>
      </c>
      <c r="S100" s="8">
        <v>86419998</v>
      </c>
      <c r="T100" s="8">
        <v>83144997</v>
      </c>
      <c r="U100" s="8">
        <v>85747498</v>
      </c>
      <c r="V100" s="192">
        <v>85593170</v>
      </c>
      <c r="W100" s="234">
        <v>138808800</v>
      </c>
      <c r="X100" s="194">
        <f t="shared" si="3"/>
        <v>1.2367193969916623E-2</v>
      </c>
      <c r="Y100" s="193"/>
      <c r="Z100" s="197">
        <v>98</v>
      </c>
    </row>
    <row r="101" spans="1:26" ht="14.4" x14ac:dyDescent="0.3">
      <c r="A101" s="7">
        <v>43994</v>
      </c>
      <c r="B101" s="191">
        <v>3071.040039</v>
      </c>
      <c r="C101" s="191">
        <v>3088.419922</v>
      </c>
      <c r="D101" s="191">
        <v>2984.469971</v>
      </c>
      <c r="E101" s="191">
        <v>3041.3100589999999</v>
      </c>
      <c r="F101" s="192">
        <v>3041.3100589999999</v>
      </c>
      <c r="G101" s="191">
        <v>5832250000</v>
      </c>
      <c r="H101" s="194">
        <f t="shared" si="2"/>
        <v>1.306084398255798E-2</v>
      </c>
      <c r="I101" s="193"/>
      <c r="J101" s="197">
        <v>99</v>
      </c>
      <c r="K101" s="234"/>
      <c r="L101" s="234"/>
      <c r="M101" s="234"/>
      <c r="N101" s="234"/>
      <c r="O101" s="234"/>
      <c r="P101" s="234"/>
      <c r="Q101" s="7">
        <v>43994</v>
      </c>
      <c r="R101" s="8">
        <v>86180000</v>
      </c>
      <c r="S101" s="8">
        <v>86949997</v>
      </c>
      <c r="T101" s="8">
        <v>83555000</v>
      </c>
      <c r="U101" s="8">
        <v>84699997</v>
      </c>
      <c r="V101" s="192">
        <v>84547554</v>
      </c>
      <c r="W101" s="234">
        <v>200146000</v>
      </c>
      <c r="X101" s="194">
        <f t="shared" si="3"/>
        <v>8.6335084067949153E-3</v>
      </c>
      <c r="Y101" s="193"/>
      <c r="Z101" s="197">
        <v>99</v>
      </c>
    </row>
    <row r="102" spans="1:26" ht="14.4" x14ac:dyDescent="0.3">
      <c r="A102" s="7">
        <v>43993</v>
      </c>
      <c r="B102" s="191">
        <v>3123.530029</v>
      </c>
      <c r="C102" s="191">
        <v>3123.530029</v>
      </c>
      <c r="D102" s="191">
        <v>2999.48999</v>
      </c>
      <c r="E102" s="191">
        <v>3002.1000979999999</v>
      </c>
      <c r="F102" s="192">
        <v>3002.1000979999999</v>
      </c>
      <c r="G102" s="191">
        <v>7018890000</v>
      </c>
      <c r="H102" s="194">
        <f t="shared" si="2"/>
        <v>-5.8944059291132826E-2</v>
      </c>
      <c r="I102" s="193"/>
      <c r="J102" s="197">
        <v>100</v>
      </c>
      <c r="K102" s="234"/>
      <c r="L102" s="234"/>
      <c r="M102" s="234"/>
      <c r="N102" s="234"/>
      <c r="O102" s="234"/>
      <c r="P102" s="234"/>
      <c r="Q102" s="7">
        <v>43993</v>
      </c>
      <c r="R102" s="8">
        <v>87327499</v>
      </c>
      <c r="S102" s="8">
        <v>87764999</v>
      </c>
      <c r="T102" s="8">
        <v>83870003</v>
      </c>
      <c r="U102" s="8">
        <v>83974998</v>
      </c>
      <c r="V102" s="192">
        <v>83823860</v>
      </c>
      <c r="W102" s="234">
        <v>201662400</v>
      </c>
      <c r="X102" s="194">
        <f t="shared" si="3"/>
        <v>-4.8010443101203837E-2</v>
      </c>
      <c r="Y102" s="193"/>
      <c r="Z102" s="197">
        <v>100</v>
      </c>
    </row>
    <row r="103" spans="1:26" ht="14.4" x14ac:dyDescent="0.3">
      <c r="A103" s="7">
        <v>43992</v>
      </c>
      <c r="B103" s="191">
        <v>3213.419922</v>
      </c>
      <c r="C103" s="191">
        <v>3223.2700199999999</v>
      </c>
      <c r="D103" s="191">
        <v>3181.48999</v>
      </c>
      <c r="E103" s="191">
        <v>3190.139893</v>
      </c>
      <c r="F103" s="192">
        <v>3190.139893</v>
      </c>
      <c r="G103" s="191">
        <v>6570840000</v>
      </c>
      <c r="H103" s="194">
        <f t="shared" si="2"/>
        <v>-5.3130910523544583E-3</v>
      </c>
      <c r="I103" s="193"/>
      <c r="J103" s="197">
        <v>101</v>
      </c>
      <c r="K103" s="234"/>
      <c r="L103" s="234"/>
      <c r="M103" s="234"/>
      <c r="N103" s="234"/>
      <c r="O103" s="234"/>
      <c r="P103" s="234"/>
      <c r="Q103" s="7">
        <v>43992</v>
      </c>
      <c r="R103" s="8">
        <v>86974998</v>
      </c>
      <c r="S103" s="8">
        <v>88692497</v>
      </c>
      <c r="T103" s="8">
        <v>86522499</v>
      </c>
      <c r="U103" s="8">
        <v>88209999</v>
      </c>
      <c r="V103" s="192">
        <v>88051239</v>
      </c>
      <c r="W103" s="234">
        <v>166651600</v>
      </c>
      <c r="X103" s="194">
        <f t="shared" si="3"/>
        <v>2.572750490664788E-2</v>
      </c>
      <c r="Y103" s="193"/>
      <c r="Z103" s="197">
        <v>101</v>
      </c>
    </row>
    <row r="104" spans="1:26" ht="14.4" x14ac:dyDescent="0.3">
      <c r="A104" s="7">
        <v>43991</v>
      </c>
      <c r="B104" s="191">
        <v>3213.320068</v>
      </c>
      <c r="C104" s="191">
        <v>3222.709961</v>
      </c>
      <c r="D104" s="191">
        <v>3193.110107</v>
      </c>
      <c r="E104" s="191">
        <v>3207.179932</v>
      </c>
      <c r="F104" s="192">
        <v>3207.179932</v>
      </c>
      <c r="G104" s="191">
        <v>6382620000</v>
      </c>
      <c r="H104" s="194">
        <f t="shared" si="2"/>
        <v>-7.7991708409292509E-3</v>
      </c>
      <c r="I104" s="193"/>
      <c r="J104" s="197">
        <v>102</v>
      </c>
      <c r="K104" s="234"/>
      <c r="L104" s="234"/>
      <c r="M104" s="234"/>
      <c r="N104" s="234"/>
      <c r="O104" s="234"/>
      <c r="P104" s="234"/>
      <c r="Q104" s="7">
        <v>43991</v>
      </c>
      <c r="R104" s="8">
        <v>83035004</v>
      </c>
      <c r="S104" s="8">
        <v>86402496</v>
      </c>
      <c r="T104" s="8">
        <v>83002502</v>
      </c>
      <c r="U104" s="8">
        <v>85997498</v>
      </c>
      <c r="V104" s="192">
        <v>85842720</v>
      </c>
      <c r="W104" s="234">
        <v>147712400</v>
      </c>
      <c r="X104" s="194">
        <f t="shared" si="3"/>
        <v>3.1578000676272651E-2</v>
      </c>
      <c r="Y104" s="193"/>
      <c r="Z104" s="197">
        <v>102</v>
      </c>
    </row>
    <row r="105" spans="1:26" ht="14.4" x14ac:dyDescent="0.3">
      <c r="A105" s="7">
        <v>43990</v>
      </c>
      <c r="B105" s="191">
        <v>3199.919922</v>
      </c>
      <c r="C105" s="191">
        <v>3233.1298830000001</v>
      </c>
      <c r="D105" s="191">
        <v>3196</v>
      </c>
      <c r="E105" s="191">
        <v>3232.389893</v>
      </c>
      <c r="F105" s="192">
        <v>3232.389893</v>
      </c>
      <c r="G105" s="191">
        <v>8437380000</v>
      </c>
      <c r="H105" s="194">
        <f t="shared" si="2"/>
        <v>1.2041579439382648E-2</v>
      </c>
      <c r="I105" s="193"/>
      <c r="J105" s="197">
        <v>103</v>
      </c>
      <c r="K105" s="234"/>
      <c r="L105" s="234"/>
      <c r="M105" s="234"/>
      <c r="N105" s="234"/>
      <c r="O105" s="234"/>
      <c r="P105" s="234"/>
      <c r="Q105" s="7">
        <v>43990</v>
      </c>
      <c r="R105" s="8">
        <v>82562500</v>
      </c>
      <c r="S105" s="8">
        <v>83400002</v>
      </c>
      <c r="T105" s="8">
        <v>81830002</v>
      </c>
      <c r="U105" s="8">
        <v>83364998</v>
      </c>
      <c r="V105" s="192">
        <v>83214958</v>
      </c>
      <c r="W105" s="234">
        <v>95654400</v>
      </c>
      <c r="X105" s="194">
        <f t="shared" si="3"/>
        <v>5.9124569836669543E-3</v>
      </c>
      <c r="Y105" s="193"/>
      <c r="Z105" s="197">
        <v>103</v>
      </c>
    </row>
    <row r="106" spans="1:26" ht="14.4" x14ac:dyDescent="0.3">
      <c r="A106" s="7">
        <v>43987</v>
      </c>
      <c r="B106" s="191">
        <v>3163.8400879999999</v>
      </c>
      <c r="C106" s="191">
        <v>3211.719971</v>
      </c>
      <c r="D106" s="191">
        <v>3163.8400879999999</v>
      </c>
      <c r="E106" s="191">
        <v>3193.929932</v>
      </c>
      <c r="F106" s="192">
        <v>3193.929932</v>
      </c>
      <c r="G106" s="191">
        <v>8617590000</v>
      </c>
      <c r="H106" s="194">
        <f t="shared" si="2"/>
        <v>2.6211650820524152E-2</v>
      </c>
      <c r="I106" s="193"/>
      <c r="J106" s="197">
        <v>104</v>
      </c>
      <c r="K106" s="234"/>
      <c r="L106" s="234"/>
      <c r="M106" s="234"/>
      <c r="N106" s="234"/>
      <c r="O106" s="234"/>
      <c r="P106" s="234"/>
      <c r="Q106" s="7">
        <v>43987</v>
      </c>
      <c r="R106" s="8">
        <v>80837502</v>
      </c>
      <c r="S106" s="8">
        <v>82937500</v>
      </c>
      <c r="T106" s="8">
        <v>80807503</v>
      </c>
      <c r="U106" s="8">
        <v>82875000</v>
      </c>
      <c r="V106" s="192">
        <v>82725845</v>
      </c>
      <c r="W106" s="234">
        <v>137250400</v>
      </c>
      <c r="X106" s="194">
        <f t="shared" si="3"/>
        <v>2.8481018362969592E-2</v>
      </c>
      <c r="Y106" s="193"/>
      <c r="Z106" s="197">
        <v>104</v>
      </c>
    </row>
    <row r="107" spans="1:26" ht="14.4" x14ac:dyDescent="0.3">
      <c r="A107" s="7">
        <v>43986</v>
      </c>
      <c r="B107" s="191">
        <v>3111.5600589999999</v>
      </c>
      <c r="C107" s="191">
        <v>3128.9099120000001</v>
      </c>
      <c r="D107" s="191">
        <v>3090.4099120000001</v>
      </c>
      <c r="E107" s="191">
        <v>3112.3500979999999</v>
      </c>
      <c r="F107" s="192">
        <v>3112.3500979999999</v>
      </c>
      <c r="G107" s="191">
        <v>6428130000</v>
      </c>
      <c r="H107" s="194">
        <f t="shared" si="2"/>
        <v>-3.3687020612007245E-3</v>
      </c>
      <c r="I107" s="193"/>
      <c r="J107" s="197">
        <v>105</v>
      </c>
      <c r="K107" s="234"/>
      <c r="L107" s="234"/>
      <c r="M107" s="234"/>
      <c r="N107" s="234"/>
      <c r="O107" s="234"/>
      <c r="P107" s="234"/>
      <c r="Q107" s="7">
        <v>43986</v>
      </c>
      <c r="R107" s="8">
        <v>81097504</v>
      </c>
      <c r="S107" s="8">
        <v>81404999</v>
      </c>
      <c r="T107" s="8">
        <v>80195000</v>
      </c>
      <c r="U107" s="8">
        <v>80580002</v>
      </c>
      <c r="V107" s="192">
        <v>80434975</v>
      </c>
      <c r="W107" s="234">
        <v>87560400</v>
      </c>
      <c r="X107" s="194">
        <f t="shared" si="3"/>
        <v>-8.6121782692232998E-3</v>
      </c>
      <c r="Y107" s="193"/>
      <c r="Z107" s="197">
        <v>105</v>
      </c>
    </row>
    <row r="108" spans="1:26" ht="14.4" x14ac:dyDescent="0.3">
      <c r="A108" s="7">
        <v>43985</v>
      </c>
      <c r="B108" s="191">
        <v>3098.8999020000001</v>
      </c>
      <c r="C108" s="191">
        <v>3130.9399410000001</v>
      </c>
      <c r="D108" s="191">
        <v>3098.8999020000001</v>
      </c>
      <c r="E108" s="191">
        <v>3122.8701169999999</v>
      </c>
      <c r="F108" s="192">
        <v>3122.8701169999999</v>
      </c>
      <c r="G108" s="191">
        <v>5989560000</v>
      </c>
      <c r="H108" s="194">
        <f t="shared" si="2"/>
        <v>1.3648979191211871E-2</v>
      </c>
      <c r="I108" s="193"/>
      <c r="J108" s="197">
        <v>106</v>
      </c>
      <c r="K108" s="234"/>
      <c r="L108" s="234"/>
      <c r="M108" s="234"/>
      <c r="N108" s="234"/>
      <c r="O108" s="234"/>
      <c r="P108" s="234"/>
      <c r="Q108" s="7">
        <v>43985</v>
      </c>
      <c r="R108" s="8">
        <v>81165001</v>
      </c>
      <c r="S108" s="8">
        <v>81550003</v>
      </c>
      <c r="T108" s="8">
        <v>80574997</v>
      </c>
      <c r="U108" s="8">
        <v>81279999</v>
      </c>
      <c r="V108" s="192">
        <v>81133713</v>
      </c>
      <c r="W108" s="234">
        <v>104491200</v>
      </c>
      <c r="X108" s="194">
        <f t="shared" si="3"/>
        <v>5.5050399733477138E-3</v>
      </c>
      <c r="Y108" s="193"/>
      <c r="Z108" s="197">
        <v>106</v>
      </c>
    </row>
    <row r="109" spans="1:26" ht="14.4" x14ac:dyDescent="0.3">
      <c r="A109" s="7">
        <v>43984</v>
      </c>
      <c r="B109" s="191">
        <v>3064.780029</v>
      </c>
      <c r="C109" s="191">
        <v>3081.070068</v>
      </c>
      <c r="D109" s="191">
        <v>3051.639893</v>
      </c>
      <c r="E109" s="191">
        <v>3080.820068</v>
      </c>
      <c r="F109" s="192">
        <v>3080.820068</v>
      </c>
      <c r="G109" s="191">
        <v>5187230000</v>
      </c>
      <c r="H109" s="194">
        <f t="shared" si="2"/>
        <v>8.2108328171064133E-3</v>
      </c>
      <c r="I109" s="193"/>
      <c r="J109" s="197">
        <v>107</v>
      </c>
      <c r="K109" s="234"/>
      <c r="L109" s="234"/>
      <c r="M109" s="234"/>
      <c r="N109" s="234"/>
      <c r="O109" s="234"/>
      <c r="P109" s="234"/>
      <c r="Q109" s="7">
        <v>43984</v>
      </c>
      <c r="R109" s="8">
        <v>80187500</v>
      </c>
      <c r="S109" s="8">
        <v>80860001</v>
      </c>
      <c r="T109" s="8">
        <v>79732498</v>
      </c>
      <c r="U109" s="8">
        <v>80834999</v>
      </c>
      <c r="V109" s="192">
        <v>80689514</v>
      </c>
      <c r="W109" s="234">
        <v>87642800</v>
      </c>
      <c r="X109" s="194">
        <f t="shared" si="3"/>
        <v>4.6294410267387178E-3</v>
      </c>
      <c r="Y109" s="193"/>
      <c r="Z109" s="197">
        <v>107</v>
      </c>
    </row>
    <row r="110" spans="1:26" ht="14.4" x14ac:dyDescent="0.3">
      <c r="A110" s="7">
        <v>43983</v>
      </c>
      <c r="B110" s="191">
        <v>3038.780029</v>
      </c>
      <c r="C110" s="191">
        <v>3062.179932</v>
      </c>
      <c r="D110" s="191">
        <v>3031.540039</v>
      </c>
      <c r="E110" s="191">
        <v>3055.7299800000001</v>
      </c>
      <c r="F110" s="192">
        <v>3055.7299800000001</v>
      </c>
      <c r="G110" s="191">
        <v>4673410000</v>
      </c>
      <c r="H110" s="194">
        <f t="shared" si="2"/>
        <v>3.7512345256157623E-3</v>
      </c>
      <c r="I110" s="193"/>
      <c r="J110" s="197">
        <v>108</v>
      </c>
      <c r="K110" s="234"/>
      <c r="L110" s="234"/>
      <c r="M110" s="234"/>
      <c r="N110" s="234"/>
      <c r="O110" s="234"/>
      <c r="P110" s="234"/>
      <c r="Q110" s="7">
        <v>43983</v>
      </c>
      <c r="R110" s="8">
        <v>79437500</v>
      </c>
      <c r="S110" s="8">
        <v>80587502</v>
      </c>
      <c r="T110" s="8">
        <v>79302498</v>
      </c>
      <c r="U110" s="8">
        <v>80462502</v>
      </c>
      <c r="V110" s="192">
        <v>80317688</v>
      </c>
      <c r="W110" s="234">
        <v>80791200</v>
      </c>
      <c r="X110" s="194">
        <f t="shared" si="3"/>
        <v>1.229789553064798E-2</v>
      </c>
      <c r="Y110" s="193"/>
      <c r="Z110" s="197">
        <v>108</v>
      </c>
    </row>
    <row r="111" spans="1:26" ht="14.4" x14ac:dyDescent="0.3">
      <c r="A111" s="7">
        <v>43980</v>
      </c>
      <c r="B111" s="191">
        <v>3025.169922</v>
      </c>
      <c r="C111" s="191">
        <v>3049.169922</v>
      </c>
      <c r="D111" s="191">
        <v>2998.610107</v>
      </c>
      <c r="E111" s="191">
        <v>3044.3100589999999</v>
      </c>
      <c r="F111" s="192">
        <v>3044.3100589999999</v>
      </c>
      <c r="G111" s="191">
        <v>7275080000</v>
      </c>
      <c r="H111" s="194">
        <f t="shared" si="2"/>
        <v>4.8123361145206217E-3</v>
      </c>
      <c r="I111" s="193"/>
      <c r="J111" s="197">
        <v>109</v>
      </c>
      <c r="K111" s="234"/>
      <c r="L111" s="234"/>
      <c r="M111" s="234"/>
      <c r="N111" s="234"/>
      <c r="O111" s="234"/>
      <c r="P111" s="234"/>
      <c r="Q111" s="7">
        <v>43980</v>
      </c>
      <c r="R111" s="8">
        <v>79812500</v>
      </c>
      <c r="S111" s="8">
        <v>80287498</v>
      </c>
      <c r="T111" s="8">
        <v>79117500</v>
      </c>
      <c r="U111" s="8">
        <v>79485001</v>
      </c>
      <c r="V111" s="192">
        <v>79341949</v>
      </c>
      <c r="W111" s="234">
        <v>153598000</v>
      </c>
      <c r="X111" s="194">
        <f t="shared" si="3"/>
        <v>-9.7400752844673628E-4</v>
      </c>
      <c r="Y111" s="193"/>
      <c r="Z111" s="197">
        <v>109</v>
      </c>
    </row>
    <row r="112" spans="1:26" ht="14.4" x14ac:dyDescent="0.3">
      <c r="A112" s="7">
        <v>43979</v>
      </c>
      <c r="B112" s="191">
        <v>3046.610107</v>
      </c>
      <c r="C112" s="191">
        <v>3068.669922</v>
      </c>
      <c r="D112" s="191">
        <v>3023.3999020000001</v>
      </c>
      <c r="E112" s="191">
        <v>3029.7299800000001</v>
      </c>
      <c r="F112" s="192">
        <v>3029.7299800000001</v>
      </c>
      <c r="G112" s="191">
        <v>5402670000</v>
      </c>
      <c r="H112" s="194">
        <f t="shared" si="2"/>
        <v>-2.1079147620905632E-3</v>
      </c>
      <c r="I112" s="193"/>
      <c r="J112" s="197">
        <v>110</v>
      </c>
      <c r="K112" s="234"/>
      <c r="L112" s="234"/>
      <c r="M112" s="234"/>
      <c r="N112" s="234"/>
      <c r="O112" s="234"/>
      <c r="P112" s="234"/>
      <c r="Q112" s="7">
        <v>43979</v>
      </c>
      <c r="R112" s="8">
        <v>79192497</v>
      </c>
      <c r="S112" s="8">
        <v>80860001</v>
      </c>
      <c r="T112" s="8">
        <v>78907501</v>
      </c>
      <c r="U112" s="8">
        <v>79562500</v>
      </c>
      <c r="V112" s="192">
        <v>79419304</v>
      </c>
      <c r="W112" s="234">
        <v>133560800</v>
      </c>
      <c r="X112" s="194">
        <f t="shared" si="3"/>
        <v>4.4007404026855714E-4</v>
      </c>
      <c r="Y112" s="193"/>
      <c r="Z112" s="197">
        <v>110</v>
      </c>
    </row>
    <row r="113" spans="1:26" ht="14.4" x14ac:dyDescent="0.3">
      <c r="A113" s="7">
        <v>43978</v>
      </c>
      <c r="B113" s="191">
        <v>3015.6499020000001</v>
      </c>
      <c r="C113" s="191">
        <v>3036.25</v>
      </c>
      <c r="D113" s="191">
        <v>2969.75</v>
      </c>
      <c r="E113" s="191">
        <v>3036.1298830000001</v>
      </c>
      <c r="F113" s="192">
        <v>3036.1298830000001</v>
      </c>
      <c r="G113" s="191">
        <v>6371230000</v>
      </c>
      <c r="H113" s="194">
        <f t="shared" si="2"/>
        <v>1.4827297119582786E-2</v>
      </c>
      <c r="I113" s="193"/>
      <c r="J113" s="197">
        <v>111</v>
      </c>
      <c r="K113" s="234"/>
      <c r="L113" s="234"/>
      <c r="M113" s="234"/>
      <c r="N113" s="234"/>
      <c r="O113" s="234"/>
      <c r="P113" s="234"/>
      <c r="Q113" s="7">
        <v>43978</v>
      </c>
      <c r="R113" s="8">
        <v>79035004</v>
      </c>
      <c r="S113" s="8">
        <v>79677498</v>
      </c>
      <c r="T113" s="8">
        <v>78272499</v>
      </c>
      <c r="U113" s="8">
        <v>79527496</v>
      </c>
      <c r="V113" s="192">
        <v>79384369</v>
      </c>
      <c r="W113" s="234">
        <v>112945200</v>
      </c>
      <c r="X113" s="194">
        <f t="shared" si="3"/>
        <v>4.3569841915345308E-3</v>
      </c>
      <c r="Y113" s="193"/>
      <c r="Z113" s="197">
        <v>111</v>
      </c>
    </row>
    <row r="114" spans="1:26" ht="14.4" x14ac:dyDescent="0.3">
      <c r="A114" s="7">
        <v>43977</v>
      </c>
      <c r="B114" s="191">
        <v>3004.080078</v>
      </c>
      <c r="C114" s="191">
        <v>3021.719971</v>
      </c>
      <c r="D114" s="191">
        <v>2988.169922</v>
      </c>
      <c r="E114" s="191">
        <v>2991.7700199999999</v>
      </c>
      <c r="F114" s="192">
        <v>2991.7700199999999</v>
      </c>
      <c r="G114" s="191">
        <v>5837060000</v>
      </c>
      <c r="H114" s="194">
        <f t="shared" si="2"/>
        <v>1.2289184253555263E-2</v>
      </c>
      <c r="I114" s="193"/>
      <c r="J114" s="197">
        <v>112</v>
      </c>
      <c r="K114" s="234"/>
      <c r="L114" s="234"/>
      <c r="M114" s="234"/>
      <c r="N114" s="234"/>
      <c r="O114" s="234"/>
      <c r="P114" s="234"/>
      <c r="Q114" s="7">
        <v>43977</v>
      </c>
      <c r="R114" s="8">
        <v>80875000</v>
      </c>
      <c r="S114" s="8">
        <v>81059998</v>
      </c>
      <c r="T114" s="8">
        <v>79125000</v>
      </c>
      <c r="U114" s="8">
        <v>79182503</v>
      </c>
      <c r="V114" s="192">
        <v>79039993</v>
      </c>
      <c r="W114" s="234">
        <v>125522000</v>
      </c>
      <c r="X114" s="194">
        <f t="shared" si="3"/>
        <v>-6.7735436567613137E-3</v>
      </c>
      <c r="Y114" s="193"/>
      <c r="Z114" s="197">
        <v>112</v>
      </c>
    </row>
    <row r="115" spans="1:26" ht="14.4" x14ac:dyDescent="0.3">
      <c r="A115" s="7">
        <v>43973</v>
      </c>
      <c r="B115" s="191">
        <v>2948.0500489999999</v>
      </c>
      <c r="C115" s="191">
        <v>2956.76001</v>
      </c>
      <c r="D115" s="191">
        <v>2933.5900879999999</v>
      </c>
      <c r="E115" s="191">
        <v>2955.4499510000001</v>
      </c>
      <c r="F115" s="192">
        <v>2955.4499510000001</v>
      </c>
      <c r="G115" s="191">
        <v>3952800000</v>
      </c>
      <c r="H115" s="194">
        <f t="shared" si="2"/>
        <v>2.3537111885199567E-3</v>
      </c>
      <c r="I115" s="193"/>
      <c r="J115" s="197">
        <v>113</v>
      </c>
      <c r="K115" s="234"/>
      <c r="L115" s="234"/>
      <c r="M115" s="234"/>
      <c r="N115" s="234"/>
      <c r="O115" s="234"/>
      <c r="P115" s="234"/>
      <c r="Q115" s="7">
        <v>43973</v>
      </c>
      <c r="R115" s="8">
        <v>78942497</v>
      </c>
      <c r="S115" s="8">
        <v>79807503</v>
      </c>
      <c r="T115" s="8">
        <v>78837502</v>
      </c>
      <c r="U115" s="8">
        <v>79722504</v>
      </c>
      <c r="V115" s="192">
        <v>79579025</v>
      </c>
      <c r="W115" s="234">
        <v>81803200</v>
      </c>
      <c r="X115" s="194">
        <f t="shared" si="3"/>
        <v>6.4384266187431866E-3</v>
      </c>
      <c r="Y115" s="193"/>
      <c r="Z115" s="197">
        <v>113</v>
      </c>
    </row>
    <row r="116" spans="1:26" ht="14.4" x14ac:dyDescent="0.3">
      <c r="A116" s="7">
        <v>43972</v>
      </c>
      <c r="B116" s="191">
        <v>2969.9499510000001</v>
      </c>
      <c r="C116" s="191">
        <v>2978.5</v>
      </c>
      <c r="D116" s="191">
        <v>2938.570068</v>
      </c>
      <c r="E116" s="191">
        <v>2948.51001</v>
      </c>
      <c r="F116" s="192">
        <v>2948.51001</v>
      </c>
      <c r="G116" s="191">
        <v>4966940000</v>
      </c>
      <c r="H116" s="194">
        <f t="shared" si="2"/>
        <v>-7.7735961880008525E-3</v>
      </c>
      <c r="I116" s="193"/>
      <c r="J116" s="197">
        <v>114</v>
      </c>
      <c r="K116" s="234"/>
      <c r="L116" s="234"/>
      <c r="M116" s="234"/>
      <c r="N116" s="234"/>
      <c r="O116" s="234"/>
      <c r="P116" s="234"/>
      <c r="Q116" s="7">
        <v>43972</v>
      </c>
      <c r="R116" s="8">
        <v>79665001</v>
      </c>
      <c r="S116" s="8">
        <v>80222504</v>
      </c>
      <c r="T116" s="8">
        <v>78967499</v>
      </c>
      <c r="U116" s="8">
        <v>79212502</v>
      </c>
      <c r="V116" s="192">
        <v>79069939</v>
      </c>
      <c r="W116" s="234">
        <v>102688800</v>
      </c>
      <c r="X116" s="194">
        <f t="shared" si="3"/>
        <v>-7.4554874761799178E-3</v>
      </c>
      <c r="Y116" s="193"/>
      <c r="Z116" s="197">
        <v>114</v>
      </c>
    </row>
    <row r="117" spans="1:26" ht="14.4" x14ac:dyDescent="0.3">
      <c r="A117" s="7">
        <v>43971</v>
      </c>
      <c r="B117" s="191">
        <v>2953.6298830000001</v>
      </c>
      <c r="C117" s="191">
        <v>2980.290039</v>
      </c>
      <c r="D117" s="191">
        <v>2953.6298830000001</v>
      </c>
      <c r="E117" s="191">
        <v>2971.610107</v>
      </c>
      <c r="F117" s="192">
        <v>2971.610107</v>
      </c>
      <c r="G117" s="191">
        <v>4992970000</v>
      </c>
      <c r="H117" s="194">
        <f t="shared" si="2"/>
        <v>1.6651100256048636E-2</v>
      </c>
      <c r="I117" s="193"/>
      <c r="J117" s="197">
        <v>115</v>
      </c>
      <c r="K117" s="234"/>
      <c r="L117" s="234"/>
      <c r="M117" s="234"/>
      <c r="N117" s="234"/>
      <c r="O117" s="234"/>
      <c r="P117" s="234"/>
      <c r="Q117" s="7">
        <v>43971</v>
      </c>
      <c r="R117" s="8">
        <v>79169998</v>
      </c>
      <c r="S117" s="8">
        <v>79879997</v>
      </c>
      <c r="T117" s="8">
        <v>79129997</v>
      </c>
      <c r="U117" s="8">
        <v>79807503</v>
      </c>
      <c r="V117" s="192">
        <v>79663872</v>
      </c>
      <c r="W117" s="234">
        <v>111504800</v>
      </c>
      <c r="X117" s="194">
        <f t="shared" si="3"/>
        <v>1.9448170324080208E-2</v>
      </c>
      <c r="Y117" s="193"/>
      <c r="Z117" s="197">
        <v>115</v>
      </c>
    </row>
    <row r="118" spans="1:26" ht="14.4" x14ac:dyDescent="0.3">
      <c r="A118" s="7">
        <v>43970</v>
      </c>
      <c r="B118" s="191">
        <v>2948.5900879999999</v>
      </c>
      <c r="C118" s="191">
        <v>2964.209961</v>
      </c>
      <c r="D118" s="191">
        <v>2922.3500979999999</v>
      </c>
      <c r="E118" s="191">
        <v>2922.9399410000001</v>
      </c>
      <c r="F118" s="192">
        <v>2922.9399410000001</v>
      </c>
      <c r="G118" s="191">
        <v>4969330000</v>
      </c>
      <c r="H118" s="194">
        <f t="shared" si="2"/>
        <v>-1.0484399295383787E-2</v>
      </c>
      <c r="I118" s="193"/>
      <c r="J118" s="197">
        <v>116</v>
      </c>
      <c r="K118" s="234"/>
      <c r="L118" s="234"/>
      <c r="M118" s="234"/>
      <c r="N118" s="234"/>
      <c r="O118" s="234"/>
      <c r="P118" s="234"/>
      <c r="Q118" s="7">
        <v>43970</v>
      </c>
      <c r="R118" s="8">
        <v>78757500</v>
      </c>
      <c r="S118" s="8">
        <v>79629997</v>
      </c>
      <c r="T118" s="8">
        <v>78252502</v>
      </c>
      <c r="U118" s="8">
        <v>78285004</v>
      </c>
      <c r="V118" s="192">
        <v>78144112</v>
      </c>
      <c r="W118" s="234">
        <v>101729600</v>
      </c>
      <c r="X118" s="194">
        <f t="shared" si="3"/>
        <v>-5.7783705755807746E-3</v>
      </c>
      <c r="Y118" s="193"/>
      <c r="Z118" s="197">
        <v>116</v>
      </c>
    </row>
    <row r="119" spans="1:26" ht="14.4" x14ac:dyDescent="0.3">
      <c r="A119" s="7">
        <v>43969</v>
      </c>
      <c r="B119" s="191">
        <v>2913.860107</v>
      </c>
      <c r="C119" s="191">
        <v>2968.0900879999999</v>
      </c>
      <c r="D119" s="191">
        <v>2913.860107</v>
      </c>
      <c r="E119" s="191">
        <v>2953.9099120000001</v>
      </c>
      <c r="F119" s="192">
        <v>2953.9099120000001</v>
      </c>
      <c r="G119" s="191">
        <v>6364290000</v>
      </c>
      <c r="H119" s="194">
        <f t="shared" si="2"/>
        <v>3.1501191655396311E-2</v>
      </c>
      <c r="I119" s="193"/>
      <c r="J119" s="197">
        <v>117</v>
      </c>
      <c r="K119" s="234"/>
      <c r="L119" s="234"/>
      <c r="M119" s="234"/>
      <c r="N119" s="234"/>
      <c r="O119" s="234"/>
      <c r="P119" s="234"/>
      <c r="Q119" s="7">
        <v>43969</v>
      </c>
      <c r="R119" s="8">
        <v>78292503</v>
      </c>
      <c r="S119" s="8">
        <v>79125000</v>
      </c>
      <c r="T119" s="8">
        <v>77580002</v>
      </c>
      <c r="U119" s="8">
        <v>78739998</v>
      </c>
      <c r="V119" s="192">
        <v>78598282</v>
      </c>
      <c r="W119" s="234">
        <v>135372400</v>
      </c>
      <c r="X119" s="194">
        <f t="shared" si="3"/>
        <v>2.3561107614735732E-2</v>
      </c>
      <c r="Y119" s="193"/>
      <c r="Z119" s="197">
        <v>117</v>
      </c>
    </row>
    <row r="120" spans="1:26" ht="14.4" x14ac:dyDescent="0.3">
      <c r="A120" s="7">
        <v>43966</v>
      </c>
      <c r="B120" s="191">
        <v>2829.9499510000001</v>
      </c>
      <c r="C120" s="191">
        <v>2865.01001</v>
      </c>
      <c r="D120" s="191">
        <v>2816.780029</v>
      </c>
      <c r="E120" s="191">
        <v>2863.6999510000001</v>
      </c>
      <c r="F120" s="192">
        <v>2863.6999510000001</v>
      </c>
      <c r="G120" s="191">
        <v>5477040000</v>
      </c>
      <c r="H120" s="194">
        <f t="shared" si="2"/>
        <v>3.9263631901840686E-3</v>
      </c>
      <c r="I120" s="193"/>
      <c r="J120" s="197">
        <v>118</v>
      </c>
      <c r="K120" s="234"/>
      <c r="L120" s="234"/>
      <c r="M120" s="234"/>
      <c r="N120" s="234"/>
      <c r="O120" s="234"/>
      <c r="P120" s="234"/>
      <c r="Q120" s="7">
        <v>43966</v>
      </c>
      <c r="R120" s="8">
        <v>75087502</v>
      </c>
      <c r="S120" s="8">
        <v>76974998</v>
      </c>
      <c r="T120" s="8">
        <v>75052498</v>
      </c>
      <c r="U120" s="8">
        <v>76927498</v>
      </c>
      <c r="V120" s="192">
        <v>76789047</v>
      </c>
      <c r="W120" s="234">
        <v>166348400</v>
      </c>
      <c r="X120" s="194">
        <f t="shared" si="3"/>
        <v>-5.9120550977265693E-3</v>
      </c>
      <c r="Y120" s="193"/>
      <c r="Z120" s="197">
        <v>118</v>
      </c>
    </row>
    <row r="121" spans="1:26" ht="14.4" x14ac:dyDescent="0.3">
      <c r="A121" s="7">
        <v>43965</v>
      </c>
      <c r="B121" s="191">
        <v>2794.540039</v>
      </c>
      <c r="C121" s="191">
        <v>2852.8000489999999</v>
      </c>
      <c r="D121" s="191">
        <v>2766.639893</v>
      </c>
      <c r="E121" s="191">
        <v>2852.5</v>
      </c>
      <c r="F121" s="192">
        <v>2852.5</v>
      </c>
      <c r="G121" s="191">
        <v>5641920000</v>
      </c>
      <c r="H121" s="194">
        <f t="shared" si="2"/>
        <v>1.152482269503546E-2</v>
      </c>
      <c r="I121" s="193"/>
      <c r="J121" s="197">
        <v>119</v>
      </c>
      <c r="K121" s="234"/>
      <c r="L121" s="234"/>
      <c r="M121" s="234"/>
      <c r="N121" s="234"/>
      <c r="O121" s="234"/>
      <c r="P121" s="234"/>
      <c r="Q121" s="7">
        <v>43965</v>
      </c>
      <c r="R121" s="8">
        <v>76127502</v>
      </c>
      <c r="S121" s="8">
        <v>77447502</v>
      </c>
      <c r="T121" s="8">
        <v>75382500</v>
      </c>
      <c r="U121" s="8">
        <v>77385002</v>
      </c>
      <c r="V121" s="192">
        <v>77245728</v>
      </c>
      <c r="W121" s="234">
        <v>158929200</v>
      </c>
      <c r="X121" s="194">
        <f t="shared" si="3"/>
        <v>6.1434413188796513E-3</v>
      </c>
      <c r="Y121" s="193"/>
      <c r="Z121" s="197">
        <v>119</v>
      </c>
    </row>
    <row r="122" spans="1:26" ht="14.4" x14ac:dyDescent="0.3">
      <c r="A122" s="7">
        <v>43964</v>
      </c>
      <c r="B122" s="191">
        <v>2865.860107</v>
      </c>
      <c r="C122" s="191">
        <v>2874.139893</v>
      </c>
      <c r="D122" s="191">
        <v>2793.1499020000001</v>
      </c>
      <c r="E122" s="191">
        <v>2820</v>
      </c>
      <c r="F122" s="192">
        <v>2820</v>
      </c>
      <c r="G122" s="191">
        <v>6143130000</v>
      </c>
      <c r="H122" s="194">
        <f t="shared" si="2"/>
        <v>-1.7462724540040542E-2</v>
      </c>
      <c r="I122" s="193"/>
      <c r="J122" s="197">
        <v>120</v>
      </c>
      <c r="K122" s="234"/>
      <c r="L122" s="234"/>
      <c r="M122" s="234"/>
      <c r="N122" s="234"/>
      <c r="O122" s="234"/>
      <c r="P122" s="234"/>
      <c r="Q122" s="7">
        <v>43964</v>
      </c>
      <c r="R122" s="8">
        <v>78037498</v>
      </c>
      <c r="S122" s="8">
        <v>78987503</v>
      </c>
      <c r="T122" s="8">
        <v>75802498</v>
      </c>
      <c r="U122" s="8">
        <v>76912498</v>
      </c>
      <c r="V122" s="192">
        <v>76774071</v>
      </c>
      <c r="W122" s="234">
        <v>200622400</v>
      </c>
      <c r="X122" s="194">
        <f t="shared" si="3"/>
        <v>-1.2074214114668747E-2</v>
      </c>
      <c r="Y122" s="193"/>
      <c r="Z122" s="197">
        <v>120</v>
      </c>
    </row>
    <row r="123" spans="1:26" ht="14.4" x14ac:dyDescent="0.3">
      <c r="A123" s="7">
        <v>43963</v>
      </c>
      <c r="B123" s="191">
        <v>2939.5</v>
      </c>
      <c r="C123" s="191">
        <v>2945.820068</v>
      </c>
      <c r="D123" s="191">
        <v>2869.5900879999999</v>
      </c>
      <c r="E123" s="191">
        <v>2870.1201169999999</v>
      </c>
      <c r="F123" s="192">
        <v>2870.1201169999999</v>
      </c>
      <c r="G123" s="191">
        <v>5107710000</v>
      </c>
      <c r="H123" s="194">
        <f t="shared" si="2"/>
        <v>-2.0500317457065542E-2</v>
      </c>
      <c r="I123" s="193"/>
      <c r="J123" s="197">
        <v>121</v>
      </c>
      <c r="K123" s="234"/>
      <c r="L123" s="234"/>
      <c r="M123" s="234"/>
      <c r="N123" s="234"/>
      <c r="O123" s="234"/>
      <c r="P123" s="234"/>
      <c r="Q123" s="7">
        <v>43963</v>
      </c>
      <c r="R123" s="8">
        <v>79457497</v>
      </c>
      <c r="S123" s="8">
        <v>79922501</v>
      </c>
      <c r="T123" s="8">
        <v>77727501</v>
      </c>
      <c r="U123" s="8">
        <v>77852501</v>
      </c>
      <c r="V123" s="192">
        <v>77712387</v>
      </c>
      <c r="W123" s="234">
        <v>162301200</v>
      </c>
      <c r="X123" s="194">
        <f t="shared" si="3"/>
        <v>-1.1428167776107608E-2</v>
      </c>
      <c r="Y123" s="193"/>
      <c r="Z123" s="197">
        <v>121</v>
      </c>
    </row>
    <row r="124" spans="1:26" ht="14.4" x14ac:dyDescent="0.3">
      <c r="A124" s="7">
        <v>43962</v>
      </c>
      <c r="B124" s="191">
        <v>2915.459961</v>
      </c>
      <c r="C124" s="191">
        <v>2944.25</v>
      </c>
      <c r="D124" s="191">
        <v>2903.4399410000001</v>
      </c>
      <c r="E124" s="191">
        <v>2930.1899410000001</v>
      </c>
      <c r="F124" s="192">
        <v>2930.1899410000001</v>
      </c>
      <c r="G124" s="191">
        <v>4807320000</v>
      </c>
      <c r="H124" s="194">
        <f t="shared" si="2"/>
        <v>1.330780235781699E-4</v>
      </c>
      <c r="I124" s="193"/>
      <c r="J124" s="197">
        <v>122</v>
      </c>
      <c r="K124" s="234"/>
      <c r="L124" s="234"/>
      <c r="M124" s="234"/>
      <c r="N124" s="234"/>
      <c r="O124" s="234"/>
      <c r="P124" s="234"/>
      <c r="Q124" s="7">
        <v>43962</v>
      </c>
      <c r="R124" s="8">
        <v>77025002</v>
      </c>
      <c r="S124" s="8">
        <v>79262497</v>
      </c>
      <c r="T124" s="8">
        <v>76809998</v>
      </c>
      <c r="U124" s="8">
        <v>78752502</v>
      </c>
      <c r="V124" s="192">
        <v>78610764</v>
      </c>
      <c r="W124" s="234">
        <v>145946400</v>
      </c>
      <c r="X124" s="194">
        <f t="shared" si="3"/>
        <v>1.5735333032875342E-2</v>
      </c>
      <c r="Y124" s="193"/>
      <c r="Z124" s="197">
        <v>122</v>
      </c>
    </row>
    <row r="125" spans="1:26" ht="14.4" x14ac:dyDescent="0.3">
      <c r="A125" s="7">
        <v>43959</v>
      </c>
      <c r="B125" s="191">
        <v>2908.830078</v>
      </c>
      <c r="C125" s="191">
        <v>2932.1599120000001</v>
      </c>
      <c r="D125" s="191">
        <v>2902.8798830000001</v>
      </c>
      <c r="E125" s="191">
        <v>2929.8000489999999</v>
      </c>
      <c r="F125" s="192">
        <v>2929.8000489999999</v>
      </c>
      <c r="G125" s="191">
        <v>4857160000</v>
      </c>
      <c r="H125" s="194">
        <f t="shared" si="2"/>
        <v>1.6871538841735756E-2</v>
      </c>
      <c r="I125" s="193"/>
      <c r="J125" s="197">
        <v>123</v>
      </c>
      <c r="K125" s="234"/>
      <c r="L125" s="234"/>
      <c r="M125" s="234"/>
      <c r="N125" s="234"/>
      <c r="O125" s="234"/>
      <c r="P125" s="234"/>
      <c r="Q125" s="7">
        <v>43959</v>
      </c>
      <c r="R125" s="8">
        <v>76410004</v>
      </c>
      <c r="S125" s="8">
        <v>77587502</v>
      </c>
      <c r="T125" s="8">
        <v>76072502</v>
      </c>
      <c r="U125" s="8">
        <v>77532501</v>
      </c>
      <c r="V125" s="192">
        <v>77392960</v>
      </c>
      <c r="W125" s="234">
        <v>134048000</v>
      </c>
      <c r="X125" s="194">
        <f t="shared" si="3"/>
        <v>2.3801759556752462E-2</v>
      </c>
      <c r="Y125" s="193"/>
      <c r="Z125" s="197">
        <v>123</v>
      </c>
    </row>
    <row r="126" spans="1:26" ht="14.4" x14ac:dyDescent="0.3">
      <c r="A126" s="7">
        <v>43958</v>
      </c>
      <c r="B126" s="191">
        <v>2878.26001</v>
      </c>
      <c r="C126" s="191">
        <v>2901.919922</v>
      </c>
      <c r="D126" s="191">
        <v>2876.4799800000001</v>
      </c>
      <c r="E126" s="191">
        <v>2881.1899410000001</v>
      </c>
      <c r="F126" s="192">
        <v>2881.1899410000001</v>
      </c>
      <c r="G126" s="191">
        <v>5164640000</v>
      </c>
      <c r="H126" s="194">
        <f t="shared" si="2"/>
        <v>1.1504630601302208E-2</v>
      </c>
      <c r="I126" s="193"/>
      <c r="J126" s="197">
        <v>124</v>
      </c>
      <c r="K126" s="234"/>
      <c r="L126" s="234"/>
      <c r="M126" s="234"/>
      <c r="N126" s="234"/>
      <c r="O126" s="234"/>
      <c r="P126" s="234"/>
      <c r="Q126" s="7">
        <v>43958</v>
      </c>
      <c r="R126" s="8">
        <v>75805000</v>
      </c>
      <c r="S126" s="8">
        <v>76292503</v>
      </c>
      <c r="T126" s="8">
        <v>75492500</v>
      </c>
      <c r="U126" s="8">
        <v>75934998</v>
      </c>
      <c r="V126" s="192">
        <v>75593697</v>
      </c>
      <c r="W126" s="234">
        <v>115215200</v>
      </c>
      <c r="X126" s="194">
        <f t="shared" si="3"/>
        <v>1.034489648748234E-2</v>
      </c>
      <c r="Y126" s="193"/>
      <c r="Z126" s="197">
        <v>124</v>
      </c>
    </row>
    <row r="127" spans="1:26" ht="14.4" x14ac:dyDescent="0.3">
      <c r="A127" s="7">
        <v>43957</v>
      </c>
      <c r="B127" s="191">
        <v>2883.139893</v>
      </c>
      <c r="C127" s="191">
        <v>2891.110107</v>
      </c>
      <c r="D127" s="191">
        <v>2847.6499020000001</v>
      </c>
      <c r="E127" s="191">
        <v>2848.419922</v>
      </c>
      <c r="F127" s="192">
        <v>2848.419922</v>
      </c>
      <c r="G127" s="191">
        <v>4861920000</v>
      </c>
      <c r="H127" s="194">
        <f t="shared" si="2"/>
        <v>-6.9794102061696423E-3</v>
      </c>
      <c r="I127" s="193"/>
      <c r="J127" s="197">
        <v>125</v>
      </c>
      <c r="K127" s="234"/>
      <c r="L127" s="234"/>
      <c r="M127" s="234"/>
      <c r="N127" s="234"/>
      <c r="O127" s="234"/>
      <c r="P127" s="234"/>
      <c r="Q127" s="7">
        <v>43957</v>
      </c>
      <c r="R127" s="8">
        <v>75114998</v>
      </c>
      <c r="S127" s="8">
        <v>75809998</v>
      </c>
      <c r="T127" s="8">
        <v>74717499</v>
      </c>
      <c r="U127" s="8">
        <v>75157501</v>
      </c>
      <c r="V127" s="192">
        <v>74819695</v>
      </c>
      <c r="W127" s="234">
        <v>142333600</v>
      </c>
      <c r="X127" s="194">
        <f t="shared" si="3"/>
        <v>1.0317187281688666E-2</v>
      </c>
      <c r="Y127" s="193"/>
      <c r="Z127" s="197">
        <v>125</v>
      </c>
    </row>
    <row r="128" spans="1:26" ht="14.4" x14ac:dyDescent="0.3">
      <c r="A128" s="7">
        <v>43956</v>
      </c>
      <c r="B128" s="191">
        <v>2868.8798830000001</v>
      </c>
      <c r="C128" s="191">
        <v>2898.2299800000001</v>
      </c>
      <c r="D128" s="191">
        <v>2863.5500489999999</v>
      </c>
      <c r="E128" s="191">
        <v>2868.4399410000001</v>
      </c>
      <c r="F128" s="192">
        <v>2868.4399410000001</v>
      </c>
      <c r="G128" s="191">
        <v>5129590000</v>
      </c>
      <c r="H128" s="194">
        <f t="shared" si="2"/>
        <v>9.0405563260817449E-3</v>
      </c>
      <c r="I128" s="193"/>
      <c r="J128" s="197">
        <v>126</v>
      </c>
      <c r="K128" s="234"/>
      <c r="L128" s="234"/>
      <c r="M128" s="234"/>
      <c r="N128" s="234"/>
      <c r="O128" s="234"/>
      <c r="P128" s="234"/>
      <c r="Q128" s="7">
        <v>43956</v>
      </c>
      <c r="R128" s="8">
        <v>73764999</v>
      </c>
      <c r="S128" s="8">
        <v>75250000</v>
      </c>
      <c r="T128" s="8">
        <v>73614998</v>
      </c>
      <c r="U128" s="8">
        <v>74389999</v>
      </c>
      <c r="V128" s="192">
        <v>74055649</v>
      </c>
      <c r="W128" s="234">
        <v>147751200</v>
      </c>
      <c r="X128" s="194">
        <f t="shared" si="3"/>
        <v>1.5008855328124111E-2</v>
      </c>
      <c r="Y128" s="193"/>
      <c r="Z128" s="197">
        <v>126</v>
      </c>
    </row>
    <row r="129" spans="1:26" ht="14.4" x14ac:dyDescent="0.3">
      <c r="A129" s="7">
        <v>43955</v>
      </c>
      <c r="B129" s="191">
        <v>2815.01001</v>
      </c>
      <c r="C129" s="191">
        <v>2844.23999</v>
      </c>
      <c r="D129" s="191">
        <v>2797.8500979999999</v>
      </c>
      <c r="E129" s="191">
        <v>2842.73999</v>
      </c>
      <c r="F129" s="192">
        <v>2842.73999</v>
      </c>
      <c r="G129" s="191">
        <v>4723140000</v>
      </c>
      <c r="H129" s="194">
        <f t="shared" si="2"/>
        <v>4.2498274870061874E-3</v>
      </c>
      <c r="I129" s="193"/>
      <c r="J129" s="197">
        <v>127</v>
      </c>
      <c r="K129" s="234"/>
      <c r="L129" s="234"/>
      <c r="M129" s="234"/>
      <c r="N129" s="234"/>
      <c r="O129" s="234"/>
      <c r="P129" s="234"/>
      <c r="Q129" s="7">
        <v>43955</v>
      </c>
      <c r="R129" s="8">
        <v>72292503</v>
      </c>
      <c r="S129" s="8">
        <v>73422501</v>
      </c>
      <c r="T129" s="8">
        <v>71580002</v>
      </c>
      <c r="U129" s="8">
        <v>73290001</v>
      </c>
      <c r="V129" s="192">
        <v>72960594</v>
      </c>
      <c r="W129" s="234">
        <v>133568000</v>
      </c>
      <c r="X129" s="194">
        <f t="shared" si="3"/>
        <v>1.4148845814601756E-2</v>
      </c>
      <c r="Y129" s="193"/>
      <c r="Z129" s="197">
        <v>127</v>
      </c>
    </row>
    <row r="130" spans="1:26" ht="14.4" x14ac:dyDescent="0.3">
      <c r="A130" s="7">
        <v>43952</v>
      </c>
      <c r="B130" s="191">
        <v>2869.0900879999999</v>
      </c>
      <c r="C130" s="191">
        <v>2869.0900879999999</v>
      </c>
      <c r="D130" s="191">
        <v>2821.610107</v>
      </c>
      <c r="E130" s="191">
        <v>2830.709961</v>
      </c>
      <c r="F130" s="192">
        <v>2830.709961</v>
      </c>
      <c r="G130" s="191">
        <v>4753160000</v>
      </c>
      <c r="H130" s="194">
        <f t="shared" si="2"/>
        <v>-2.8059034176963673E-2</v>
      </c>
      <c r="I130" s="193"/>
      <c r="J130" s="197">
        <v>128</v>
      </c>
      <c r="K130" s="234"/>
      <c r="L130" s="234"/>
      <c r="M130" s="234"/>
      <c r="N130" s="234"/>
      <c r="O130" s="234"/>
      <c r="P130" s="234"/>
      <c r="Q130" s="7">
        <v>43952</v>
      </c>
      <c r="R130" s="8">
        <v>71562500</v>
      </c>
      <c r="S130" s="8">
        <v>74750000</v>
      </c>
      <c r="T130" s="8">
        <v>71462502</v>
      </c>
      <c r="U130" s="8">
        <v>72267502</v>
      </c>
      <c r="V130" s="192">
        <v>71942688</v>
      </c>
      <c r="W130" s="234">
        <v>60095200</v>
      </c>
      <c r="X130" s="194">
        <f t="shared" si="3"/>
        <v>-1.609938518356015E-2</v>
      </c>
      <c r="Y130" s="193"/>
      <c r="Z130" s="197">
        <v>128</v>
      </c>
    </row>
    <row r="131" spans="1:26" ht="14.4" x14ac:dyDescent="0.3">
      <c r="A131" s="7">
        <v>43951</v>
      </c>
      <c r="B131" s="191">
        <v>2930.9099120000001</v>
      </c>
      <c r="C131" s="191">
        <v>2930.9099120000001</v>
      </c>
      <c r="D131" s="191">
        <v>2892.469971</v>
      </c>
      <c r="E131" s="191">
        <v>2912.429932</v>
      </c>
      <c r="F131" s="192">
        <v>2912.429932</v>
      </c>
      <c r="G131" s="191">
        <v>6523120000</v>
      </c>
      <c r="H131" s="194">
        <f t="shared" si="2"/>
        <v>-9.2124462607289983E-3</v>
      </c>
      <c r="I131" s="193"/>
      <c r="J131" s="197">
        <v>129</v>
      </c>
      <c r="K131" s="234"/>
      <c r="L131" s="234"/>
      <c r="M131" s="234"/>
      <c r="N131" s="234"/>
      <c r="O131" s="234"/>
      <c r="P131" s="234"/>
      <c r="Q131" s="7">
        <v>43951</v>
      </c>
      <c r="R131" s="8">
        <v>72489998</v>
      </c>
      <c r="S131" s="8">
        <v>73632500</v>
      </c>
      <c r="T131" s="8">
        <v>72087502</v>
      </c>
      <c r="U131" s="8">
        <v>73449997</v>
      </c>
      <c r="V131" s="192">
        <v>73119873</v>
      </c>
      <c r="W131" s="234">
        <v>45766000</v>
      </c>
      <c r="X131" s="194">
        <f t="shared" si="3"/>
        <v>2.1096074247443065E-2</v>
      </c>
      <c r="Y131" s="193"/>
      <c r="Z131" s="197">
        <v>129</v>
      </c>
    </row>
    <row r="132" spans="1:26" ht="14.4" x14ac:dyDescent="0.3">
      <c r="A132" s="7">
        <v>43950</v>
      </c>
      <c r="B132" s="191">
        <v>2918.459961</v>
      </c>
      <c r="C132" s="191">
        <v>2954.860107</v>
      </c>
      <c r="D132" s="191">
        <v>2912.1599120000001</v>
      </c>
      <c r="E132" s="191">
        <v>2939.51001</v>
      </c>
      <c r="F132" s="192">
        <v>2939.51001</v>
      </c>
      <c r="G132" s="191">
        <v>6620140000</v>
      </c>
      <c r="H132" s="194">
        <f t="shared" ref="H132:H195" si="4">(F132-F133)/F133</f>
        <v>2.658391621276842E-2</v>
      </c>
      <c r="I132" s="193"/>
      <c r="J132" s="197">
        <v>130</v>
      </c>
      <c r="K132" s="234"/>
      <c r="L132" s="234"/>
      <c r="M132" s="234"/>
      <c r="N132" s="234"/>
      <c r="O132" s="234"/>
      <c r="P132" s="234"/>
      <c r="Q132" s="7">
        <v>43950</v>
      </c>
      <c r="R132" s="8">
        <v>71182503</v>
      </c>
      <c r="S132" s="8">
        <v>72417503</v>
      </c>
      <c r="T132" s="8">
        <v>70972504</v>
      </c>
      <c r="U132" s="8">
        <v>71932503</v>
      </c>
      <c r="V132" s="192">
        <v>71609200</v>
      </c>
      <c r="W132" s="234">
        <v>34320200</v>
      </c>
      <c r="X132" s="194">
        <f t="shared" ref="X132:X195" si="5">(V132-V133)/V133</f>
        <v>3.284530931401488E-2</v>
      </c>
      <c r="Y132" s="193"/>
      <c r="Z132" s="197">
        <v>130</v>
      </c>
    </row>
    <row r="133" spans="1:26" ht="14.4" x14ac:dyDescent="0.3">
      <c r="A133" s="7">
        <v>43949</v>
      </c>
      <c r="B133" s="191">
        <v>2909.959961</v>
      </c>
      <c r="C133" s="191">
        <v>2921.1499020000001</v>
      </c>
      <c r="D133" s="191">
        <v>2860.709961</v>
      </c>
      <c r="E133" s="191">
        <v>2863.389893</v>
      </c>
      <c r="F133" s="192">
        <v>2863.389893</v>
      </c>
      <c r="G133" s="191">
        <v>5672880000</v>
      </c>
      <c r="H133" s="194">
        <f t="shared" si="4"/>
        <v>-5.2423803899445702E-3</v>
      </c>
      <c r="I133" s="193"/>
      <c r="J133" s="197">
        <v>131</v>
      </c>
      <c r="K133" s="234"/>
      <c r="L133" s="234"/>
      <c r="M133" s="234"/>
      <c r="N133" s="234"/>
      <c r="O133" s="234"/>
      <c r="P133" s="234"/>
      <c r="Q133" s="7">
        <v>43949</v>
      </c>
      <c r="R133" s="8">
        <v>71269997</v>
      </c>
      <c r="S133" s="8">
        <v>71457497</v>
      </c>
      <c r="T133" s="8">
        <v>69550003</v>
      </c>
      <c r="U133" s="8">
        <v>69644997</v>
      </c>
      <c r="V133" s="192">
        <v>69331970</v>
      </c>
      <c r="W133" s="234">
        <v>28001200</v>
      </c>
      <c r="X133" s="194">
        <f t="shared" si="5"/>
        <v>-1.6209436518286897E-2</v>
      </c>
      <c r="Y133" s="193"/>
      <c r="Z133" s="197">
        <v>131</v>
      </c>
    </row>
    <row r="134" spans="1:26" ht="14.4" x14ac:dyDescent="0.3">
      <c r="A134" s="7">
        <v>43948</v>
      </c>
      <c r="B134" s="191">
        <v>2854.6499020000001</v>
      </c>
      <c r="C134" s="191">
        <v>2887.719971</v>
      </c>
      <c r="D134" s="191">
        <v>2852.889893</v>
      </c>
      <c r="E134" s="191">
        <v>2878.4799800000001</v>
      </c>
      <c r="F134" s="192">
        <v>2878.4799800000001</v>
      </c>
      <c r="G134" s="191">
        <v>5194260000</v>
      </c>
      <c r="H134" s="194">
        <f t="shared" si="4"/>
        <v>1.4714069723394013E-2</v>
      </c>
      <c r="I134" s="193"/>
      <c r="J134" s="197">
        <v>132</v>
      </c>
      <c r="K134" s="234"/>
      <c r="L134" s="234"/>
      <c r="M134" s="234"/>
      <c r="N134" s="234"/>
      <c r="O134" s="234"/>
      <c r="P134" s="234"/>
      <c r="Q134" s="7">
        <v>43948</v>
      </c>
      <c r="R134" s="8">
        <v>70449997</v>
      </c>
      <c r="S134" s="8">
        <v>71135002</v>
      </c>
      <c r="T134" s="8">
        <v>69987503</v>
      </c>
      <c r="U134" s="8">
        <v>70792503</v>
      </c>
      <c r="V134" s="192">
        <v>70474319</v>
      </c>
      <c r="W134" s="234">
        <v>29271900</v>
      </c>
      <c r="X134" s="194">
        <f t="shared" si="5"/>
        <v>7.0677062947300552E-4</v>
      </c>
      <c r="Y134" s="193"/>
      <c r="Z134" s="197">
        <v>132</v>
      </c>
    </row>
    <row r="135" spans="1:26" ht="14.4" x14ac:dyDescent="0.3">
      <c r="A135" s="7">
        <v>43945</v>
      </c>
      <c r="B135" s="191">
        <v>2812.639893</v>
      </c>
      <c r="C135" s="191">
        <v>2842.709961</v>
      </c>
      <c r="D135" s="191">
        <v>2791.76001</v>
      </c>
      <c r="E135" s="191">
        <v>2836.73999</v>
      </c>
      <c r="F135" s="192">
        <v>2836.73999</v>
      </c>
      <c r="G135" s="191">
        <v>5374480000</v>
      </c>
      <c r="H135" s="194">
        <f t="shared" si="4"/>
        <v>1.3918057158487129E-2</v>
      </c>
      <c r="I135" s="193"/>
      <c r="J135" s="197">
        <v>133</v>
      </c>
      <c r="K135" s="234"/>
      <c r="L135" s="234"/>
      <c r="M135" s="234"/>
      <c r="N135" s="234"/>
      <c r="O135" s="234"/>
      <c r="P135" s="234"/>
      <c r="Q135" s="7">
        <v>43945</v>
      </c>
      <c r="R135" s="8">
        <v>69300003</v>
      </c>
      <c r="S135" s="8">
        <v>70752502</v>
      </c>
      <c r="T135" s="8">
        <v>69250000</v>
      </c>
      <c r="U135" s="8">
        <v>70742500</v>
      </c>
      <c r="V135" s="192">
        <v>70424545</v>
      </c>
      <c r="W135" s="234">
        <v>31627200</v>
      </c>
      <c r="X135" s="194">
        <f t="shared" si="5"/>
        <v>2.8869632909069121E-2</v>
      </c>
      <c r="Y135" s="193"/>
      <c r="Z135" s="197">
        <v>133</v>
      </c>
    </row>
    <row r="136" spans="1:26" ht="14.4" x14ac:dyDescent="0.3">
      <c r="A136" s="7">
        <v>43944</v>
      </c>
      <c r="B136" s="191">
        <v>2810.419922</v>
      </c>
      <c r="C136" s="191">
        <v>2844.8999020000001</v>
      </c>
      <c r="D136" s="191">
        <v>2794.26001</v>
      </c>
      <c r="E136" s="191">
        <v>2797.8000489999999</v>
      </c>
      <c r="F136" s="192">
        <v>2797.8000489999999</v>
      </c>
      <c r="G136" s="191">
        <v>5756520000</v>
      </c>
      <c r="H136" s="194">
        <f t="shared" si="4"/>
        <v>-5.3942220339085549E-4</v>
      </c>
      <c r="I136" s="193"/>
      <c r="J136" s="197">
        <v>134</v>
      </c>
      <c r="K136" s="234"/>
      <c r="L136" s="234"/>
      <c r="M136" s="234"/>
      <c r="N136" s="234"/>
      <c r="O136" s="234"/>
      <c r="P136" s="234"/>
      <c r="Q136" s="7">
        <v>43944</v>
      </c>
      <c r="R136" s="8">
        <v>68967499</v>
      </c>
      <c r="S136" s="8">
        <v>70437500</v>
      </c>
      <c r="T136" s="8">
        <v>68717499</v>
      </c>
      <c r="U136" s="8">
        <v>68757500</v>
      </c>
      <c r="V136" s="192">
        <v>68448463</v>
      </c>
      <c r="W136" s="234">
        <v>31203600</v>
      </c>
      <c r="X136" s="194">
        <f t="shared" si="5"/>
        <v>-3.875397367319627E-3</v>
      </c>
      <c r="Y136" s="193"/>
      <c r="Z136" s="197">
        <v>134</v>
      </c>
    </row>
    <row r="137" spans="1:26" ht="14.4" x14ac:dyDescent="0.3">
      <c r="A137" s="7">
        <v>43943</v>
      </c>
      <c r="B137" s="191">
        <v>2787.889893</v>
      </c>
      <c r="C137" s="191">
        <v>2815.1000979999999</v>
      </c>
      <c r="D137" s="191">
        <v>2775.9499510000001</v>
      </c>
      <c r="E137" s="191">
        <v>2799.3100589999999</v>
      </c>
      <c r="F137" s="192">
        <v>2799.3100589999999</v>
      </c>
      <c r="G137" s="191">
        <v>5049660000</v>
      </c>
      <c r="H137" s="194">
        <f t="shared" si="4"/>
        <v>2.2930247700439745E-2</v>
      </c>
      <c r="I137" s="193"/>
      <c r="J137" s="197">
        <v>135</v>
      </c>
      <c r="K137" s="234"/>
      <c r="L137" s="234"/>
      <c r="M137" s="234"/>
      <c r="N137" s="234"/>
      <c r="O137" s="234"/>
      <c r="P137" s="234"/>
      <c r="Q137" s="7">
        <v>43943</v>
      </c>
      <c r="R137" s="8">
        <v>68402496</v>
      </c>
      <c r="S137" s="8">
        <v>69474998</v>
      </c>
      <c r="T137" s="8">
        <v>68050003</v>
      </c>
      <c r="U137" s="8">
        <v>69025002</v>
      </c>
      <c r="V137" s="192">
        <v>68714760</v>
      </c>
      <c r="W137" s="234">
        <v>29264300</v>
      </c>
      <c r="X137" s="194">
        <f t="shared" si="5"/>
        <v>2.8803499372452378E-2</v>
      </c>
      <c r="Y137" s="193"/>
      <c r="Z137" s="197">
        <v>135</v>
      </c>
    </row>
    <row r="138" spans="1:26" ht="14.4" x14ac:dyDescent="0.3">
      <c r="A138" s="7">
        <v>43942</v>
      </c>
      <c r="B138" s="191">
        <v>2784.8100589999999</v>
      </c>
      <c r="C138" s="191">
        <v>2785.540039</v>
      </c>
      <c r="D138" s="191">
        <v>2727.1000979999999</v>
      </c>
      <c r="E138" s="191">
        <v>2736.5600589999999</v>
      </c>
      <c r="F138" s="192">
        <v>2736.5600589999999</v>
      </c>
      <c r="G138" s="191">
        <v>5075830000</v>
      </c>
      <c r="H138" s="194">
        <f t="shared" si="4"/>
        <v>-3.067479551261075E-2</v>
      </c>
      <c r="I138" s="193"/>
      <c r="J138" s="197">
        <v>136</v>
      </c>
      <c r="K138" s="234"/>
      <c r="L138" s="234"/>
      <c r="M138" s="234"/>
      <c r="N138" s="234"/>
      <c r="O138" s="234"/>
      <c r="P138" s="234"/>
      <c r="Q138" s="7">
        <v>43942</v>
      </c>
      <c r="R138" s="8">
        <v>69070000</v>
      </c>
      <c r="S138" s="8">
        <v>69312500</v>
      </c>
      <c r="T138" s="8">
        <v>66357498</v>
      </c>
      <c r="U138" s="8">
        <v>67092499</v>
      </c>
      <c r="V138" s="192">
        <v>66790947</v>
      </c>
      <c r="W138" s="234">
        <v>45247900</v>
      </c>
      <c r="X138" s="194">
        <f t="shared" si="5"/>
        <v>-3.0910301986935073E-2</v>
      </c>
      <c r="Y138" s="193"/>
      <c r="Z138" s="197">
        <v>136</v>
      </c>
    </row>
    <row r="139" spans="1:26" ht="14.4" x14ac:dyDescent="0.3">
      <c r="A139" s="7">
        <v>43941</v>
      </c>
      <c r="B139" s="191">
        <v>2845.6201169999999</v>
      </c>
      <c r="C139" s="191">
        <v>2868.9799800000001</v>
      </c>
      <c r="D139" s="191">
        <v>2820.429932</v>
      </c>
      <c r="E139" s="191">
        <v>2823.1599120000001</v>
      </c>
      <c r="F139" s="192">
        <v>2823.1599120000001</v>
      </c>
      <c r="G139" s="191">
        <v>5220160000</v>
      </c>
      <c r="H139" s="194">
        <f t="shared" si="4"/>
        <v>-1.7881048210862876E-2</v>
      </c>
      <c r="I139" s="193"/>
      <c r="J139" s="197">
        <v>137</v>
      </c>
      <c r="K139" s="234"/>
      <c r="L139" s="234"/>
      <c r="M139" s="234"/>
      <c r="N139" s="234"/>
      <c r="O139" s="234"/>
      <c r="P139" s="234"/>
      <c r="Q139" s="7">
        <v>43941</v>
      </c>
      <c r="R139" s="8">
        <v>69487503</v>
      </c>
      <c r="S139" s="8">
        <v>70419998</v>
      </c>
      <c r="T139" s="8">
        <v>69212502</v>
      </c>
      <c r="U139" s="8">
        <v>69232498</v>
      </c>
      <c r="V139" s="192">
        <v>68921326</v>
      </c>
      <c r="W139" s="234">
        <v>32503800</v>
      </c>
      <c r="X139" s="194">
        <f t="shared" si="5"/>
        <v>-2.0756758314275137E-2</v>
      </c>
      <c r="Y139" s="193"/>
      <c r="Z139" s="197">
        <v>137</v>
      </c>
    </row>
    <row r="140" spans="1:26" ht="14.4" x14ac:dyDescent="0.3">
      <c r="A140" s="7">
        <v>43938</v>
      </c>
      <c r="B140" s="191">
        <v>2842.429932</v>
      </c>
      <c r="C140" s="191">
        <v>2879.219971</v>
      </c>
      <c r="D140" s="191">
        <v>2830.8798830000001</v>
      </c>
      <c r="E140" s="191">
        <v>2874.5600589999999</v>
      </c>
      <c r="F140" s="192">
        <v>2874.5600589999999</v>
      </c>
      <c r="G140" s="191">
        <v>5792140000</v>
      </c>
      <c r="H140" s="194">
        <f t="shared" si="4"/>
        <v>2.6793594930297305E-2</v>
      </c>
      <c r="I140" s="193"/>
      <c r="J140" s="197">
        <v>138</v>
      </c>
      <c r="K140" s="234"/>
      <c r="L140" s="234"/>
      <c r="M140" s="234"/>
      <c r="N140" s="234"/>
      <c r="O140" s="234"/>
      <c r="P140" s="234"/>
      <c r="Q140" s="7">
        <v>43938</v>
      </c>
      <c r="R140" s="8">
        <v>71172501</v>
      </c>
      <c r="S140" s="8">
        <v>71737503</v>
      </c>
      <c r="T140" s="8">
        <v>69214996</v>
      </c>
      <c r="U140" s="8">
        <v>70699997</v>
      </c>
      <c r="V140" s="192">
        <v>70382233</v>
      </c>
      <c r="W140" s="234">
        <v>53812500</v>
      </c>
      <c r="X140" s="194">
        <f t="shared" si="5"/>
        <v>-1.3568704238583784E-2</v>
      </c>
      <c r="Y140" s="193"/>
      <c r="Z140" s="197">
        <v>138</v>
      </c>
    </row>
    <row r="141" spans="1:26" ht="14.4" x14ac:dyDescent="0.3">
      <c r="A141" s="7">
        <v>43937</v>
      </c>
      <c r="B141" s="191">
        <v>2799.3400879999999</v>
      </c>
      <c r="C141" s="191">
        <v>2806.51001</v>
      </c>
      <c r="D141" s="191">
        <v>2764.320068</v>
      </c>
      <c r="E141" s="191">
        <v>2799.5500489999999</v>
      </c>
      <c r="F141" s="192">
        <v>2799.5500489999999</v>
      </c>
      <c r="G141" s="191">
        <v>5179990000</v>
      </c>
      <c r="H141" s="194">
        <f t="shared" si="4"/>
        <v>5.8166896763674758E-3</v>
      </c>
      <c r="I141" s="193"/>
      <c r="J141" s="197">
        <v>139</v>
      </c>
      <c r="K141" s="234"/>
      <c r="L141" s="234"/>
      <c r="M141" s="234"/>
      <c r="N141" s="234"/>
      <c r="O141" s="234"/>
      <c r="P141" s="234"/>
      <c r="Q141" s="7">
        <v>43937</v>
      </c>
      <c r="R141" s="8">
        <v>71845001</v>
      </c>
      <c r="S141" s="8">
        <v>72050003</v>
      </c>
      <c r="T141" s="8">
        <v>70587502</v>
      </c>
      <c r="U141" s="8">
        <v>71672501</v>
      </c>
      <c r="V141" s="192">
        <v>71350365</v>
      </c>
      <c r="W141" s="234">
        <v>39281300</v>
      </c>
      <c r="X141" s="194">
        <f t="shared" si="5"/>
        <v>7.9457361521219246E-3</v>
      </c>
      <c r="Y141" s="193"/>
      <c r="Z141" s="197">
        <v>139</v>
      </c>
    </row>
    <row r="142" spans="1:26" ht="14.4" x14ac:dyDescent="0.3">
      <c r="A142" s="7">
        <v>43936</v>
      </c>
      <c r="B142" s="191">
        <v>2795.639893</v>
      </c>
      <c r="C142" s="191">
        <v>2801.8798830000001</v>
      </c>
      <c r="D142" s="191">
        <v>2761.540039</v>
      </c>
      <c r="E142" s="191">
        <v>2783.360107</v>
      </c>
      <c r="F142" s="192">
        <v>2783.360107</v>
      </c>
      <c r="G142" s="191">
        <v>5203390000</v>
      </c>
      <c r="H142" s="194">
        <f t="shared" si="4"/>
        <v>-2.2030438817243505E-2</v>
      </c>
      <c r="I142" s="193"/>
      <c r="J142" s="197">
        <v>140</v>
      </c>
      <c r="K142" s="234"/>
      <c r="L142" s="234"/>
      <c r="M142" s="234"/>
      <c r="N142" s="234"/>
      <c r="O142" s="234"/>
      <c r="P142" s="234"/>
      <c r="Q142" s="7">
        <v>43936</v>
      </c>
      <c r="R142" s="8">
        <v>70599998</v>
      </c>
      <c r="S142" s="8">
        <v>71582497</v>
      </c>
      <c r="T142" s="8">
        <v>70157501</v>
      </c>
      <c r="U142" s="8">
        <v>71107498</v>
      </c>
      <c r="V142" s="192">
        <v>70787903</v>
      </c>
      <c r="W142" s="234">
        <v>32788600</v>
      </c>
      <c r="X142" s="194">
        <f t="shared" si="5"/>
        <v>-9.1273011264550452E-3</v>
      </c>
      <c r="Y142" s="193"/>
      <c r="Z142" s="197">
        <v>140</v>
      </c>
    </row>
    <row r="143" spans="1:26" ht="14.4" x14ac:dyDescent="0.3">
      <c r="A143" s="7">
        <v>43935</v>
      </c>
      <c r="B143" s="191">
        <v>2805.1000979999999</v>
      </c>
      <c r="C143" s="191">
        <v>2851.8500979999999</v>
      </c>
      <c r="D143" s="191">
        <v>2805.1000979999999</v>
      </c>
      <c r="E143" s="191">
        <v>2846.0600589999999</v>
      </c>
      <c r="F143" s="192">
        <v>2846.0600589999999</v>
      </c>
      <c r="G143" s="191">
        <v>5567400000</v>
      </c>
      <c r="H143" s="194">
        <f t="shared" si="4"/>
        <v>3.0572589223390817E-2</v>
      </c>
      <c r="I143" s="193"/>
      <c r="J143" s="197">
        <v>141</v>
      </c>
      <c r="K143" s="234"/>
      <c r="L143" s="234"/>
      <c r="M143" s="234"/>
      <c r="N143" s="234"/>
      <c r="O143" s="234"/>
      <c r="P143" s="234"/>
      <c r="Q143" s="7">
        <v>43935</v>
      </c>
      <c r="R143" s="8">
        <v>70000000</v>
      </c>
      <c r="S143" s="8">
        <v>72062500</v>
      </c>
      <c r="T143" s="8">
        <v>69512497</v>
      </c>
      <c r="U143" s="8">
        <v>71762497</v>
      </c>
      <c r="V143" s="192">
        <v>71439957</v>
      </c>
      <c r="W143" s="234">
        <v>48748700</v>
      </c>
      <c r="X143" s="194">
        <f t="shared" si="5"/>
        <v>5.0503099235987926E-2</v>
      </c>
      <c r="Y143" s="193"/>
      <c r="Z143" s="197">
        <v>141</v>
      </c>
    </row>
    <row r="144" spans="1:26" ht="14.4" x14ac:dyDescent="0.3">
      <c r="A144" s="7">
        <v>43934</v>
      </c>
      <c r="B144" s="191">
        <v>2782.459961</v>
      </c>
      <c r="C144" s="191">
        <v>2782.459961</v>
      </c>
      <c r="D144" s="191">
        <v>2721.169922</v>
      </c>
      <c r="E144" s="191">
        <v>2761.6298830000001</v>
      </c>
      <c r="F144" s="192">
        <v>2761.6298830000001</v>
      </c>
      <c r="G144" s="191">
        <v>5274310000</v>
      </c>
      <c r="H144" s="194">
        <f t="shared" si="4"/>
        <v>-1.010466062788388E-2</v>
      </c>
      <c r="I144" s="193"/>
      <c r="J144" s="197">
        <v>142</v>
      </c>
      <c r="K144" s="234"/>
      <c r="L144" s="234"/>
      <c r="M144" s="234"/>
      <c r="N144" s="234"/>
      <c r="O144" s="234"/>
      <c r="P144" s="234"/>
      <c r="Q144" s="7">
        <v>43934</v>
      </c>
      <c r="R144" s="8">
        <v>67077499</v>
      </c>
      <c r="S144" s="8">
        <v>68425003</v>
      </c>
      <c r="T144" s="8">
        <v>66457497</v>
      </c>
      <c r="U144" s="8">
        <v>68312500</v>
      </c>
      <c r="V144" s="192">
        <v>68005470</v>
      </c>
      <c r="W144" s="234">
        <v>32755700</v>
      </c>
      <c r="X144" s="194">
        <f t="shared" si="5"/>
        <v>1.9627708991012151E-2</v>
      </c>
      <c r="Y144" s="193"/>
      <c r="Z144" s="197">
        <v>142</v>
      </c>
    </row>
    <row r="145" spans="1:26" ht="14.4" x14ac:dyDescent="0.3">
      <c r="A145" s="7">
        <v>43930</v>
      </c>
      <c r="B145" s="191">
        <v>2776.98999</v>
      </c>
      <c r="C145" s="191">
        <v>2818.570068</v>
      </c>
      <c r="D145" s="191">
        <v>2762.360107</v>
      </c>
      <c r="E145" s="191">
        <v>2789.820068</v>
      </c>
      <c r="F145" s="192">
        <v>2789.820068</v>
      </c>
      <c r="G145" s="191">
        <v>7880140000</v>
      </c>
      <c r="H145" s="194">
        <f t="shared" si="4"/>
        <v>1.4487410195618923E-2</v>
      </c>
      <c r="I145" s="193"/>
      <c r="J145" s="197">
        <v>143</v>
      </c>
      <c r="K145" s="234"/>
      <c r="L145" s="234"/>
      <c r="M145" s="234"/>
      <c r="N145" s="234"/>
      <c r="O145" s="234"/>
      <c r="P145" s="234"/>
      <c r="Q145" s="7">
        <v>43930</v>
      </c>
      <c r="R145" s="8">
        <v>67175003</v>
      </c>
      <c r="S145" s="8">
        <v>67517502</v>
      </c>
      <c r="T145" s="8">
        <v>66175003</v>
      </c>
      <c r="U145" s="8">
        <v>66997498</v>
      </c>
      <c r="V145" s="192">
        <v>66696373</v>
      </c>
      <c r="W145" s="234">
        <v>40529100</v>
      </c>
      <c r="X145" s="194">
        <f t="shared" si="5"/>
        <v>7.2160610738962877E-3</v>
      </c>
      <c r="Y145" s="193"/>
      <c r="Z145" s="197">
        <v>143</v>
      </c>
    </row>
    <row r="146" spans="1:26" ht="14.4" x14ac:dyDescent="0.3">
      <c r="A146" s="7">
        <v>43929</v>
      </c>
      <c r="B146" s="191">
        <v>2685</v>
      </c>
      <c r="C146" s="191">
        <v>2760.75</v>
      </c>
      <c r="D146" s="191">
        <v>2663.3000489999999</v>
      </c>
      <c r="E146" s="191">
        <v>2749.9799800000001</v>
      </c>
      <c r="F146" s="192">
        <v>2749.9799800000001</v>
      </c>
      <c r="G146" s="191">
        <v>5856370000</v>
      </c>
      <c r="H146" s="194">
        <f t="shared" si="4"/>
        <v>3.4056452745897713E-2</v>
      </c>
      <c r="I146" s="193"/>
      <c r="J146" s="197">
        <v>144</v>
      </c>
      <c r="K146" s="234"/>
      <c r="L146" s="234"/>
      <c r="M146" s="234"/>
      <c r="N146" s="234"/>
      <c r="O146" s="234"/>
      <c r="P146" s="234"/>
      <c r="Q146" s="7">
        <v>43929</v>
      </c>
      <c r="R146" s="8">
        <v>65684998</v>
      </c>
      <c r="S146" s="8">
        <v>66842499</v>
      </c>
      <c r="T146" s="8">
        <v>65307503</v>
      </c>
      <c r="U146" s="8">
        <v>66517502</v>
      </c>
      <c r="V146" s="192">
        <v>66218536</v>
      </c>
      <c r="W146" s="234">
        <v>42223800</v>
      </c>
      <c r="X146" s="194">
        <f t="shared" si="5"/>
        <v>2.5594618740013512E-2</v>
      </c>
      <c r="Y146" s="193"/>
      <c r="Z146" s="197">
        <v>144</v>
      </c>
    </row>
    <row r="147" spans="1:26" ht="14.4" x14ac:dyDescent="0.3">
      <c r="A147" s="7">
        <v>43928</v>
      </c>
      <c r="B147" s="191">
        <v>2738.6499020000001</v>
      </c>
      <c r="C147" s="191">
        <v>2756.889893</v>
      </c>
      <c r="D147" s="191">
        <v>2657.669922</v>
      </c>
      <c r="E147" s="191">
        <v>2659.4099120000001</v>
      </c>
      <c r="F147" s="192">
        <v>2659.4099120000001</v>
      </c>
      <c r="G147" s="191">
        <v>7040720000</v>
      </c>
      <c r="H147" s="194">
        <f t="shared" si="4"/>
        <v>-1.6030529601932411E-3</v>
      </c>
      <c r="I147" s="193"/>
      <c r="J147" s="197">
        <v>145</v>
      </c>
      <c r="K147" s="234"/>
      <c r="L147" s="234"/>
      <c r="M147" s="234"/>
      <c r="N147" s="234"/>
      <c r="O147" s="234"/>
      <c r="P147" s="234"/>
      <c r="Q147" s="7">
        <v>43928</v>
      </c>
      <c r="R147" s="8">
        <v>67699997</v>
      </c>
      <c r="S147" s="8">
        <v>67925003</v>
      </c>
      <c r="T147" s="8">
        <v>64750000</v>
      </c>
      <c r="U147" s="8">
        <v>64857498</v>
      </c>
      <c r="V147" s="192">
        <v>64565994</v>
      </c>
      <c r="W147" s="234">
        <v>50721800</v>
      </c>
      <c r="X147" s="194">
        <f t="shared" si="5"/>
        <v>-1.1582274049257517E-2</v>
      </c>
      <c r="Y147" s="193"/>
      <c r="Z147" s="197">
        <v>145</v>
      </c>
    </row>
    <row r="148" spans="1:26" ht="14.4" x14ac:dyDescent="0.3">
      <c r="A148" s="7">
        <v>43927</v>
      </c>
      <c r="B148" s="191">
        <v>2578.280029</v>
      </c>
      <c r="C148" s="191">
        <v>2676.8500979999999</v>
      </c>
      <c r="D148" s="191">
        <v>2574.570068</v>
      </c>
      <c r="E148" s="191">
        <v>2663.679932</v>
      </c>
      <c r="F148" s="192">
        <v>2663.679932</v>
      </c>
      <c r="G148" s="191">
        <v>6391860000</v>
      </c>
      <c r="H148" s="194">
        <f t="shared" si="4"/>
        <v>7.0331318944997945E-2</v>
      </c>
      <c r="I148" s="193"/>
      <c r="J148" s="197">
        <v>146</v>
      </c>
      <c r="K148" s="234"/>
      <c r="L148" s="234"/>
      <c r="M148" s="234"/>
      <c r="N148" s="234"/>
      <c r="O148" s="234"/>
      <c r="P148" s="234"/>
      <c r="Q148" s="7">
        <v>43927</v>
      </c>
      <c r="R148" s="8">
        <v>62724998</v>
      </c>
      <c r="S148" s="8">
        <v>65777496</v>
      </c>
      <c r="T148" s="8">
        <v>62345001</v>
      </c>
      <c r="U148" s="8">
        <v>65617500</v>
      </c>
      <c r="V148" s="192">
        <v>65322578</v>
      </c>
      <c r="W148" s="234">
        <v>50455100</v>
      </c>
      <c r="X148" s="194">
        <f t="shared" si="5"/>
        <v>8.7237477547484787E-2</v>
      </c>
      <c r="Y148" s="193"/>
      <c r="Z148" s="197">
        <v>146</v>
      </c>
    </row>
    <row r="149" spans="1:26" ht="14.4" x14ac:dyDescent="0.3">
      <c r="A149" s="7">
        <v>43924</v>
      </c>
      <c r="B149" s="191">
        <v>2514.919922</v>
      </c>
      <c r="C149" s="191">
        <v>2538.179932</v>
      </c>
      <c r="D149" s="191">
        <v>2459.959961</v>
      </c>
      <c r="E149" s="191">
        <v>2488.6499020000001</v>
      </c>
      <c r="F149" s="192">
        <v>2488.6499020000001</v>
      </c>
      <c r="G149" s="191">
        <v>6087190000</v>
      </c>
      <c r="H149" s="194">
        <f t="shared" si="4"/>
        <v>-1.5137125127008691E-2</v>
      </c>
      <c r="I149" s="193"/>
      <c r="J149" s="197">
        <v>147</v>
      </c>
      <c r="K149" s="234"/>
      <c r="L149" s="234"/>
      <c r="M149" s="234"/>
      <c r="N149" s="234"/>
      <c r="O149" s="234"/>
      <c r="P149" s="234"/>
      <c r="Q149" s="7">
        <v>43924</v>
      </c>
      <c r="R149" s="8">
        <v>60700001</v>
      </c>
      <c r="S149" s="8">
        <v>61424999</v>
      </c>
      <c r="T149" s="8">
        <v>59742500</v>
      </c>
      <c r="U149" s="8">
        <v>60352501</v>
      </c>
      <c r="V149" s="192">
        <v>60081242</v>
      </c>
      <c r="W149" s="234">
        <v>32470000</v>
      </c>
      <c r="X149" s="194">
        <f t="shared" si="5"/>
        <v>-1.4371456524959846E-2</v>
      </c>
      <c r="Y149" s="193"/>
      <c r="Z149" s="197">
        <v>147</v>
      </c>
    </row>
    <row r="150" spans="1:26" ht="14.4" x14ac:dyDescent="0.3">
      <c r="A150" s="7">
        <v>43923</v>
      </c>
      <c r="B150" s="191">
        <v>2458.540039</v>
      </c>
      <c r="C150" s="191">
        <v>2533.219971</v>
      </c>
      <c r="D150" s="191">
        <v>2455.790039</v>
      </c>
      <c r="E150" s="191">
        <v>2526.8999020000001</v>
      </c>
      <c r="F150" s="192">
        <v>2526.8999020000001</v>
      </c>
      <c r="G150" s="191">
        <v>6454990000</v>
      </c>
      <c r="H150" s="194">
        <f t="shared" si="4"/>
        <v>2.2829347095729653E-2</v>
      </c>
      <c r="I150" s="193"/>
      <c r="J150" s="197">
        <v>148</v>
      </c>
      <c r="K150" s="234"/>
      <c r="L150" s="234"/>
      <c r="M150" s="234"/>
      <c r="N150" s="234"/>
      <c r="O150" s="234"/>
      <c r="P150" s="234"/>
      <c r="Q150" s="7">
        <v>43923</v>
      </c>
      <c r="R150" s="8">
        <v>60084999</v>
      </c>
      <c r="S150" s="8">
        <v>61287498</v>
      </c>
      <c r="T150" s="8">
        <v>59224998</v>
      </c>
      <c r="U150" s="8">
        <v>61232498</v>
      </c>
      <c r="V150" s="192">
        <v>60957287</v>
      </c>
      <c r="W150" s="234">
        <v>165934000</v>
      </c>
      <c r="X150" s="194">
        <f t="shared" si="5"/>
        <v>1.6686696085845533E-2</v>
      </c>
      <c r="Y150" s="193"/>
      <c r="Z150" s="197">
        <v>148</v>
      </c>
    </row>
    <row r="151" spans="1:26" ht="14.4" x14ac:dyDescent="0.3">
      <c r="A151" s="7">
        <v>43922</v>
      </c>
      <c r="B151" s="191">
        <v>2498.080078</v>
      </c>
      <c r="C151" s="191">
        <v>2522.75</v>
      </c>
      <c r="D151" s="191">
        <v>2447.48999</v>
      </c>
      <c r="E151" s="191">
        <v>2470.5</v>
      </c>
      <c r="F151" s="192">
        <v>2470.5</v>
      </c>
      <c r="G151" s="191">
        <v>5947900000</v>
      </c>
      <c r="H151" s="194">
        <f t="shared" si="4"/>
        <v>-4.4142430372115522E-2</v>
      </c>
      <c r="I151" s="193"/>
      <c r="J151" s="197">
        <v>149</v>
      </c>
      <c r="K151" s="234"/>
      <c r="L151" s="234"/>
      <c r="M151" s="234"/>
      <c r="N151" s="234"/>
      <c r="O151" s="234"/>
      <c r="P151" s="234"/>
      <c r="Q151" s="7">
        <v>43922</v>
      </c>
      <c r="R151" s="8">
        <v>61625000</v>
      </c>
      <c r="S151" s="8">
        <v>62180000</v>
      </c>
      <c r="T151" s="8">
        <v>59782501</v>
      </c>
      <c r="U151" s="8">
        <v>60227501</v>
      </c>
      <c r="V151" s="192">
        <v>59956806</v>
      </c>
      <c r="W151" s="234">
        <v>176218400</v>
      </c>
      <c r="X151" s="194">
        <f t="shared" si="5"/>
        <v>-5.2617063566366237E-2</v>
      </c>
      <c r="Y151" s="193"/>
      <c r="Z151" s="197">
        <v>149</v>
      </c>
    </row>
    <row r="152" spans="1:26" ht="14.4" x14ac:dyDescent="0.3">
      <c r="A152" s="7">
        <v>43921</v>
      </c>
      <c r="B152" s="191">
        <v>2614.6899410000001</v>
      </c>
      <c r="C152" s="191">
        <v>2641.389893</v>
      </c>
      <c r="D152" s="191">
        <v>2571.1499020000001</v>
      </c>
      <c r="E152" s="191">
        <v>2584.5900879999999</v>
      </c>
      <c r="F152" s="192">
        <v>2584.5900879999999</v>
      </c>
      <c r="G152" s="191">
        <v>6568290000</v>
      </c>
      <c r="H152" s="194">
        <f t="shared" si="4"/>
        <v>-1.6012721744140604E-2</v>
      </c>
      <c r="I152" s="193"/>
      <c r="J152" s="197">
        <v>150</v>
      </c>
      <c r="K152" s="234"/>
      <c r="L152" s="234"/>
      <c r="M152" s="234"/>
      <c r="N152" s="234"/>
      <c r="O152" s="234"/>
      <c r="P152" s="234"/>
      <c r="Q152" s="7">
        <v>43921</v>
      </c>
      <c r="R152" s="8">
        <v>63900002</v>
      </c>
      <c r="S152" s="8">
        <v>65622498</v>
      </c>
      <c r="T152" s="8">
        <v>63000000</v>
      </c>
      <c r="U152" s="8">
        <v>63572498</v>
      </c>
      <c r="V152" s="192">
        <v>63286770</v>
      </c>
      <c r="W152" s="234">
        <v>197002000</v>
      </c>
      <c r="X152" s="194">
        <f t="shared" si="5"/>
        <v>-2.0406936191665779E-3</v>
      </c>
      <c r="Y152" s="193"/>
      <c r="Z152" s="197">
        <v>150</v>
      </c>
    </row>
    <row r="153" spans="1:26" ht="14.4" x14ac:dyDescent="0.3">
      <c r="A153" s="7">
        <v>43920</v>
      </c>
      <c r="B153" s="191">
        <v>2558.9799800000001</v>
      </c>
      <c r="C153" s="191">
        <v>2631.8000489999999</v>
      </c>
      <c r="D153" s="191">
        <v>2545.280029</v>
      </c>
      <c r="E153" s="191">
        <v>2626.6499020000001</v>
      </c>
      <c r="F153" s="192">
        <v>2626.6499020000001</v>
      </c>
      <c r="G153" s="191">
        <v>5746220000</v>
      </c>
      <c r="H153" s="194">
        <f t="shared" si="4"/>
        <v>3.3516009227716401E-2</v>
      </c>
      <c r="I153" s="193"/>
      <c r="J153" s="197">
        <v>151</v>
      </c>
      <c r="K153" s="234"/>
      <c r="L153" s="234"/>
      <c r="M153" s="234"/>
      <c r="N153" s="234"/>
      <c r="O153" s="234"/>
      <c r="P153" s="234"/>
      <c r="Q153" s="7">
        <v>43920</v>
      </c>
      <c r="R153" s="8">
        <v>62685001</v>
      </c>
      <c r="S153" s="8">
        <v>63880001</v>
      </c>
      <c r="T153" s="8">
        <v>62349998</v>
      </c>
      <c r="U153" s="8">
        <v>63702499</v>
      </c>
      <c r="V153" s="192">
        <v>63416183</v>
      </c>
      <c r="W153" s="234">
        <v>167976400</v>
      </c>
      <c r="X153" s="194">
        <f t="shared" si="5"/>
        <v>2.8537969997321295E-2</v>
      </c>
      <c r="Y153" s="193"/>
      <c r="Z153" s="197">
        <v>151</v>
      </c>
    </row>
    <row r="154" spans="1:26" ht="14.4" x14ac:dyDescent="0.3">
      <c r="A154" s="7">
        <v>43917</v>
      </c>
      <c r="B154" s="191">
        <v>2555.8701169999999</v>
      </c>
      <c r="C154" s="191">
        <v>2615.9099120000001</v>
      </c>
      <c r="D154" s="191">
        <v>2520.0200199999999</v>
      </c>
      <c r="E154" s="191">
        <v>2541.469971</v>
      </c>
      <c r="F154" s="192">
        <v>2541.469971</v>
      </c>
      <c r="G154" s="191">
        <v>6194330000</v>
      </c>
      <c r="H154" s="194">
        <f t="shared" si="4"/>
        <v>-3.3687352317337577E-2</v>
      </c>
      <c r="I154" s="193"/>
      <c r="J154" s="197">
        <v>152</v>
      </c>
      <c r="K154" s="234"/>
      <c r="L154" s="234"/>
      <c r="M154" s="234"/>
      <c r="N154" s="234"/>
      <c r="O154" s="234"/>
      <c r="P154" s="234"/>
      <c r="Q154" s="7">
        <v>43917</v>
      </c>
      <c r="R154" s="8">
        <v>63187500</v>
      </c>
      <c r="S154" s="8">
        <v>63967499</v>
      </c>
      <c r="T154" s="8">
        <v>61762501</v>
      </c>
      <c r="U154" s="8">
        <v>61935001</v>
      </c>
      <c r="V154" s="192">
        <v>61656628</v>
      </c>
      <c r="W154" s="234">
        <v>204216800</v>
      </c>
      <c r="X154" s="194">
        <f t="shared" si="5"/>
        <v>-4.1402349277267859E-2</v>
      </c>
      <c r="Y154" s="193"/>
      <c r="Z154" s="197">
        <v>152</v>
      </c>
    </row>
    <row r="155" spans="1:26" ht="14.4" x14ac:dyDescent="0.3">
      <c r="A155" s="7">
        <v>43916</v>
      </c>
      <c r="B155" s="191">
        <v>2501.290039</v>
      </c>
      <c r="C155" s="191">
        <v>2637.01001</v>
      </c>
      <c r="D155" s="191">
        <v>2500.719971</v>
      </c>
      <c r="E155" s="191">
        <v>2630.070068</v>
      </c>
      <c r="F155" s="192">
        <v>2630.070068</v>
      </c>
      <c r="G155" s="191">
        <v>7753160000</v>
      </c>
      <c r="H155" s="194">
        <f t="shared" si="4"/>
        <v>6.2414162984360901E-2</v>
      </c>
      <c r="I155" s="193"/>
      <c r="J155" s="197">
        <v>153</v>
      </c>
      <c r="K155" s="234"/>
      <c r="L155" s="234"/>
      <c r="M155" s="234"/>
      <c r="N155" s="234"/>
      <c r="O155" s="234"/>
      <c r="P155" s="234"/>
      <c r="Q155" s="7">
        <v>43916</v>
      </c>
      <c r="R155" s="8">
        <v>61630001</v>
      </c>
      <c r="S155" s="8">
        <v>64669998</v>
      </c>
      <c r="T155" s="8">
        <v>61590000</v>
      </c>
      <c r="U155" s="8">
        <v>64610001</v>
      </c>
      <c r="V155" s="192">
        <v>64319611</v>
      </c>
      <c r="W155" s="234">
        <v>252087200</v>
      </c>
      <c r="X155" s="194">
        <f t="shared" si="5"/>
        <v>5.2623111088970394E-2</v>
      </c>
      <c r="Y155" s="193"/>
      <c r="Z155" s="197">
        <v>153</v>
      </c>
    </row>
    <row r="156" spans="1:26" ht="14.4" x14ac:dyDescent="0.3">
      <c r="A156" s="7">
        <v>43915</v>
      </c>
      <c r="B156" s="191">
        <v>2457.7700199999999</v>
      </c>
      <c r="C156" s="191">
        <v>2571.419922</v>
      </c>
      <c r="D156" s="191">
        <v>2407.530029</v>
      </c>
      <c r="E156" s="191">
        <v>2475.5600589999999</v>
      </c>
      <c r="F156" s="192">
        <v>2475.5600589999999</v>
      </c>
      <c r="G156" s="191">
        <v>8285670000</v>
      </c>
      <c r="H156" s="194">
        <f t="shared" si="4"/>
        <v>1.1535011665884472E-2</v>
      </c>
      <c r="I156" s="193"/>
      <c r="J156" s="197">
        <v>154</v>
      </c>
      <c r="K156" s="234"/>
      <c r="L156" s="234"/>
      <c r="M156" s="234"/>
      <c r="N156" s="234"/>
      <c r="O156" s="234"/>
      <c r="P156" s="234"/>
      <c r="Q156" s="7">
        <v>43915</v>
      </c>
      <c r="R156" s="8">
        <v>62687500</v>
      </c>
      <c r="S156" s="8">
        <v>64562500</v>
      </c>
      <c r="T156" s="8">
        <v>61075001</v>
      </c>
      <c r="U156" s="8">
        <v>61380001</v>
      </c>
      <c r="V156" s="192">
        <v>61104122</v>
      </c>
      <c r="W156" s="234">
        <v>303602000</v>
      </c>
      <c r="X156" s="194">
        <f t="shared" si="5"/>
        <v>-5.5087841666065021E-3</v>
      </c>
      <c r="Y156" s="193"/>
      <c r="Z156" s="197">
        <v>154</v>
      </c>
    </row>
    <row r="157" spans="1:26" ht="14.4" x14ac:dyDescent="0.3">
      <c r="A157" s="7">
        <v>43914</v>
      </c>
      <c r="B157" s="191">
        <v>2344.4399410000001</v>
      </c>
      <c r="C157" s="191">
        <v>2449.709961</v>
      </c>
      <c r="D157" s="191">
        <v>2344.4399410000001</v>
      </c>
      <c r="E157" s="191">
        <v>2447.330078</v>
      </c>
      <c r="F157" s="192">
        <v>2447.330078</v>
      </c>
      <c r="G157" s="191">
        <v>7547350000</v>
      </c>
      <c r="H157" s="194">
        <f t="shared" si="4"/>
        <v>9.3827739874460692E-2</v>
      </c>
      <c r="I157" s="193"/>
      <c r="J157" s="197">
        <v>155</v>
      </c>
      <c r="K157" s="234"/>
      <c r="L157" s="234"/>
      <c r="M157" s="234"/>
      <c r="N157" s="234"/>
      <c r="O157" s="234"/>
      <c r="P157" s="234"/>
      <c r="Q157" s="7">
        <v>43914</v>
      </c>
      <c r="R157" s="8">
        <v>59090000</v>
      </c>
      <c r="S157" s="8">
        <v>61922501</v>
      </c>
      <c r="T157" s="8">
        <v>58575001</v>
      </c>
      <c r="U157" s="8">
        <v>61720001</v>
      </c>
      <c r="V157" s="192">
        <v>61442596</v>
      </c>
      <c r="W157" s="234">
        <v>287531200</v>
      </c>
      <c r="X157" s="194">
        <f t="shared" si="5"/>
        <v>0.10032543650979484</v>
      </c>
      <c r="Y157" s="193"/>
      <c r="Z157" s="197">
        <v>155</v>
      </c>
    </row>
    <row r="158" spans="1:26" ht="14.4" x14ac:dyDescent="0.3">
      <c r="A158" s="7">
        <v>43913</v>
      </c>
      <c r="B158" s="191">
        <v>2290.709961</v>
      </c>
      <c r="C158" s="191">
        <v>2300.7299800000001</v>
      </c>
      <c r="D158" s="191">
        <v>2191.860107</v>
      </c>
      <c r="E158" s="191">
        <v>2237.3999020000001</v>
      </c>
      <c r="F158" s="192">
        <v>2237.3999020000001</v>
      </c>
      <c r="G158" s="191">
        <v>7402180000</v>
      </c>
      <c r="H158" s="194">
        <f t="shared" si="4"/>
        <v>-2.9293868023585041E-2</v>
      </c>
      <c r="I158" s="193"/>
      <c r="J158" s="197">
        <v>156</v>
      </c>
      <c r="K158" s="234"/>
      <c r="L158" s="234"/>
      <c r="M158" s="234"/>
      <c r="N158" s="234"/>
      <c r="O158" s="234"/>
      <c r="P158" s="234"/>
      <c r="Q158" s="7">
        <v>43913</v>
      </c>
      <c r="R158" s="8">
        <v>57020000</v>
      </c>
      <c r="S158" s="8">
        <v>57125000</v>
      </c>
      <c r="T158" s="8">
        <v>53152500</v>
      </c>
      <c r="U158" s="8">
        <v>56092499</v>
      </c>
      <c r="V158" s="192">
        <v>55840385</v>
      </c>
      <c r="W158" s="234">
        <v>336752800</v>
      </c>
      <c r="X158" s="194">
        <f t="shared" si="5"/>
        <v>-2.1244200377274106E-2</v>
      </c>
      <c r="Y158" s="193"/>
      <c r="Z158" s="197">
        <v>156</v>
      </c>
    </row>
    <row r="159" spans="1:26" ht="14.4" x14ac:dyDescent="0.3">
      <c r="A159" s="7">
        <v>43910</v>
      </c>
      <c r="B159" s="191">
        <v>2431.9399410000001</v>
      </c>
      <c r="C159" s="191">
        <v>2453.01001</v>
      </c>
      <c r="D159" s="191">
        <v>2295.5600589999999</v>
      </c>
      <c r="E159" s="191">
        <v>2304.919922</v>
      </c>
      <c r="F159" s="192">
        <v>2304.919922</v>
      </c>
      <c r="G159" s="191">
        <v>9044690000</v>
      </c>
      <c r="H159" s="194">
        <f t="shared" si="4"/>
        <v>-4.3359512424085686E-2</v>
      </c>
      <c r="I159" s="193"/>
      <c r="J159" s="197">
        <v>157</v>
      </c>
      <c r="K159" s="234"/>
      <c r="L159" s="234"/>
      <c r="M159" s="234"/>
      <c r="N159" s="234"/>
      <c r="O159" s="234"/>
      <c r="P159" s="234"/>
      <c r="Q159" s="7">
        <v>43910</v>
      </c>
      <c r="R159" s="8">
        <v>61794998</v>
      </c>
      <c r="S159" s="8">
        <v>62957500</v>
      </c>
      <c r="T159" s="8">
        <v>57000000</v>
      </c>
      <c r="U159" s="8">
        <v>57310001</v>
      </c>
      <c r="V159" s="192">
        <v>57052418</v>
      </c>
      <c r="W159" s="234">
        <v>401693200</v>
      </c>
      <c r="X159" s="194">
        <f t="shared" si="5"/>
        <v>-6.348550635758872E-2</v>
      </c>
      <c r="Y159" s="193"/>
      <c r="Z159" s="197">
        <v>157</v>
      </c>
    </row>
    <row r="160" spans="1:26" ht="14.4" x14ac:dyDescent="0.3">
      <c r="A160" s="7">
        <v>43909</v>
      </c>
      <c r="B160" s="191">
        <v>2393.4799800000001</v>
      </c>
      <c r="C160" s="191">
        <v>2466.969971</v>
      </c>
      <c r="D160" s="191">
        <v>2319.780029</v>
      </c>
      <c r="E160" s="191">
        <v>2409.389893</v>
      </c>
      <c r="F160" s="192">
        <v>2409.389893</v>
      </c>
      <c r="G160" s="191">
        <v>7946710000</v>
      </c>
      <c r="H160" s="194">
        <f t="shared" si="4"/>
        <v>4.7078080724886158E-3</v>
      </c>
      <c r="I160" s="193"/>
      <c r="J160" s="197">
        <v>158</v>
      </c>
      <c r="K160" s="234"/>
      <c r="L160" s="234"/>
      <c r="M160" s="234"/>
      <c r="N160" s="234"/>
      <c r="O160" s="234"/>
      <c r="P160" s="234"/>
      <c r="Q160" s="7">
        <v>43909</v>
      </c>
      <c r="R160" s="8">
        <v>61847500</v>
      </c>
      <c r="S160" s="8">
        <v>63209999</v>
      </c>
      <c r="T160" s="8">
        <v>60652500</v>
      </c>
      <c r="U160" s="8">
        <v>61195000</v>
      </c>
      <c r="V160" s="192">
        <v>60919952</v>
      </c>
      <c r="W160" s="234">
        <v>271857200</v>
      </c>
      <c r="X160" s="194">
        <f t="shared" si="5"/>
        <v>-7.6621023594090083E-3</v>
      </c>
      <c r="Y160" s="193"/>
      <c r="Z160" s="197">
        <v>158</v>
      </c>
    </row>
    <row r="161" spans="1:26" ht="14.4" x14ac:dyDescent="0.3">
      <c r="A161" s="7">
        <v>43908</v>
      </c>
      <c r="B161" s="191">
        <v>2436.5</v>
      </c>
      <c r="C161" s="191">
        <v>2453.570068</v>
      </c>
      <c r="D161" s="191">
        <v>2280.5200199999999</v>
      </c>
      <c r="E161" s="191">
        <v>2398.1000979999999</v>
      </c>
      <c r="F161" s="192">
        <v>2398.1000979999999</v>
      </c>
      <c r="G161" s="191">
        <v>8755780000</v>
      </c>
      <c r="H161" s="194">
        <f t="shared" si="4"/>
        <v>-5.1830762440945588E-2</v>
      </c>
      <c r="I161" s="193"/>
      <c r="J161" s="197">
        <v>159</v>
      </c>
      <c r="K161" s="234"/>
      <c r="L161" s="234"/>
      <c r="M161" s="234"/>
      <c r="N161" s="234"/>
      <c r="O161" s="234"/>
      <c r="P161" s="234"/>
      <c r="Q161" s="7">
        <v>43908</v>
      </c>
      <c r="R161" s="8">
        <v>59942501</v>
      </c>
      <c r="S161" s="8">
        <v>62500000</v>
      </c>
      <c r="T161" s="8">
        <v>59279999</v>
      </c>
      <c r="U161" s="8">
        <v>61667500</v>
      </c>
      <c r="V161" s="192">
        <v>61390331</v>
      </c>
      <c r="W161" s="234">
        <v>300233600</v>
      </c>
      <c r="X161" s="194">
        <f t="shared" si="5"/>
        <v>-2.4479985802835929E-2</v>
      </c>
      <c r="Y161" s="193"/>
      <c r="Z161" s="197">
        <v>159</v>
      </c>
    </row>
    <row r="162" spans="1:26" ht="14.4" x14ac:dyDescent="0.3">
      <c r="A162" s="7">
        <v>43907</v>
      </c>
      <c r="B162" s="191">
        <v>2425.6599120000001</v>
      </c>
      <c r="C162" s="191">
        <v>2553.929932</v>
      </c>
      <c r="D162" s="191">
        <v>2367.040039</v>
      </c>
      <c r="E162" s="191">
        <v>2529.1899410000001</v>
      </c>
      <c r="F162" s="192">
        <v>2529.1899410000001</v>
      </c>
      <c r="G162" s="191">
        <v>8358500000</v>
      </c>
      <c r="H162" s="194">
        <f t="shared" si="4"/>
        <v>5.9954849490479314E-2</v>
      </c>
      <c r="I162" s="193"/>
      <c r="J162" s="197">
        <v>160</v>
      </c>
      <c r="K162" s="234"/>
      <c r="L162" s="234"/>
      <c r="M162" s="234"/>
      <c r="N162" s="234"/>
      <c r="O162" s="234"/>
      <c r="P162" s="234"/>
      <c r="Q162" s="7">
        <v>43907</v>
      </c>
      <c r="R162" s="8">
        <v>61877499</v>
      </c>
      <c r="S162" s="8">
        <v>64402496</v>
      </c>
      <c r="T162" s="8">
        <v>59599998</v>
      </c>
      <c r="U162" s="8">
        <v>63215000</v>
      </c>
      <c r="V162" s="192">
        <v>62930878</v>
      </c>
      <c r="W162" s="234">
        <v>324056000</v>
      </c>
      <c r="X162" s="194">
        <f t="shared" si="5"/>
        <v>4.3970086037661428E-2</v>
      </c>
      <c r="Y162" s="193"/>
      <c r="Z162" s="197">
        <v>160</v>
      </c>
    </row>
    <row r="163" spans="1:26" ht="14.4" x14ac:dyDescent="0.3">
      <c r="A163" s="7">
        <v>43906</v>
      </c>
      <c r="B163" s="191">
        <v>2508.5900879999999</v>
      </c>
      <c r="C163" s="191">
        <v>2562.9799800000001</v>
      </c>
      <c r="D163" s="191">
        <v>2380.9399410000001</v>
      </c>
      <c r="E163" s="191">
        <v>2386.1298830000001</v>
      </c>
      <c r="F163" s="192">
        <v>2386.1298830000001</v>
      </c>
      <c r="G163" s="191">
        <v>7781540000</v>
      </c>
      <c r="H163" s="194">
        <f t="shared" si="4"/>
        <v>-0.11984055248695651</v>
      </c>
      <c r="I163" s="193"/>
      <c r="J163" s="197">
        <v>161</v>
      </c>
      <c r="K163" s="234"/>
      <c r="L163" s="234"/>
      <c r="M163" s="234"/>
      <c r="N163" s="234"/>
      <c r="O163" s="234"/>
      <c r="P163" s="234"/>
      <c r="Q163" s="7">
        <v>43906</v>
      </c>
      <c r="R163" s="8">
        <v>60487499</v>
      </c>
      <c r="S163" s="8">
        <v>64769997</v>
      </c>
      <c r="T163" s="8">
        <v>60000000</v>
      </c>
      <c r="U163" s="8">
        <v>60552502</v>
      </c>
      <c r="V163" s="192">
        <v>60280346</v>
      </c>
      <c r="W163" s="234">
        <v>322423600</v>
      </c>
      <c r="X163" s="194">
        <f t="shared" si="5"/>
        <v>-0.12864692523626825</v>
      </c>
      <c r="Y163" s="193"/>
      <c r="Z163" s="197">
        <v>161</v>
      </c>
    </row>
    <row r="164" spans="1:26" ht="14.4" x14ac:dyDescent="0.3">
      <c r="A164" s="7">
        <v>43903</v>
      </c>
      <c r="B164" s="191">
        <v>2569.98999</v>
      </c>
      <c r="C164" s="191">
        <v>2711.330078</v>
      </c>
      <c r="D164" s="191">
        <v>2492.3701169999999</v>
      </c>
      <c r="E164" s="191">
        <v>2711.0200199999999</v>
      </c>
      <c r="F164" s="192">
        <v>2711.0200199999999</v>
      </c>
      <c r="G164" s="191">
        <v>8258670000</v>
      </c>
      <c r="H164" s="194">
        <f t="shared" si="4"/>
        <v>9.2871249732820405E-2</v>
      </c>
      <c r="I164" s="193"/>
      <c r="J164" s="197">
        <v>162</v>
      </c>
      <c r="K164" s="234"/>
      <c r="L164" s="234"/>
      <c r="M164" s="234"/>
      <c r="N164" s="234"/>
      <c r="O164" s="234"/>
      <c r="P164" s="234"/>
      <c r="Q164" s="7">
        <v>43903</v>
      </c>
      <c r="R164" s="8">
        <v>66222504</v>
      </c>
      <c r="S164" s="8">
        <v>69980003</v>
      </c>
      <c r="T164" s="8">
        <v>63237499</v>
      </c>
      <c r="U164" s="8">
        <v>69492500</v>
      </c>
      <c r="V164" s="192">
        <v>69180161</v>
      </c>
      <c r="W164" s="234">
        <v>370732000</v>
      </c>
      <c r="X164" s="194">
        <f t="shared" si="5"/>
        <v>0.11980820860563646</v>
      </c>
      <c r="Y164" s="193"/>
      <c r="Z164" s="197">
        <v>162</v>
      </c>
    </row>
    <row r="165" spans="1:26" ht="14.4" x14ac:dyDescent="0.3">
      <c r="A165" s="7">
        <v>43902</v>
      </c>
      <c r="B165" s="191">
        <v>2630.860107</v>
      </c>
      <c r="C165" s="191">
        <v>2660.9499510000001</v>
      </c>
      <c r="D165" s="191">
        <v>2478.860107</v>
      </c>
      <c r="E165" s="191">
        <v>2480.639893</v>
      </c>
      <c r="F165" s="192">
        <v>2480.639893</v>
      </c>
      <c r="G165" s="191">
        <v>8829380000</v>
      </c>
      <c r="H165" s="194">
        <f t="shared" si="4"/>
        <v>-9.5112680886335968E-2</v>
      </c>
      <c r="I165" s="193"/>
      <c r="J165" s="197">
        <v>163</v>
      </c>
      <c r="K165" s="234"/>
      <c r="L165" s="234"/>
      <c r="M165" s="234"/>
      <c r="N165" s="234"/>
      <c r="O165" s="234"/>
      <c r="P165" s="234"/>
      <c r="Q165" s="7">
        <v>43902</v>
      </c>
      <c r="R165" s="8">
        <v>63985001</v>
      </c>
      <c r="S165" s="8">
        <v>67500000</v>
      </c>
      <c r="T165" s="8">
        <v>62000000</v>
      </c>
      <c r="U165" s="8">
        <v>62057499</v>
      </c>
      <c r="V165" s="192">
        <v>61778580</v>
      </c>
      <c r="W165" s="234">
        <v>418474000</v>
      </c>
      <c r="X165" s="194">
        <f t="shared" si="5"/>
        <v>-9.8754607208740061E-2</v>
      </c>
      <c r="Y165" s="193"/>
      <c r="Z165" s="197">
        <v>163</v>
      </c>
    </row>
    <row r="166" spans="1:26" ht="14.4" x14ac:dyDescent="0.3">
      <c r="A166" s="7">
        <v>43901</v>
      </c>
      <c r="B166" s="191">
        <v>2825.6000979999999</v>
      </c>
      <c r="C166" s="191">
        <v>2825.6000979999999</v>
      </c>
      <c r="D166" s="191">
        <v>2707.219971</v>
      </c>
      <c r="E166" s="191">
        <v>2741.3798830000001</v>
      </c>
      <c r="F166" s="192">
        <v>2741.3798830000001</v>
      </c>
      <c r="G166" s="191">
        <v>7374110000</v>
      </c>
      <c r="H166" s="194">
        <f t="shared" si="4"/>
        <v>-4.8868444911533394E-2</v>
      </c>
      <c r="I166" s="193"/>
      <c r="J166" s="197">
        <v>164</v>
      </c>
      <c r="K166" s="234"/>
      <c r="L166" s="234"/>
      <c r="M166" s="234"/>
      <c r="N166" s="234"/>
      <c r="O166" s="234"/>
      <c r="P166" s="234"/>
      <c r="Q166" s="7">
        <v>43901</v>
      </c>
      <c r="R166" s="8">
        <v>69347504</v>
      </c>
      <c r="S166" s="8">
        <v>70305000</v>
      </c>
      <c r="T166" s="8">
        <v>67964996</v>
      </c>
      <c r="U166" s="8">
        <v>68857498</v>
      </c>
      <c r="V166" s="192">
        <v>68548012</v>
      </c>
      <c r="W166" s="234">
        <v>255598800</v>
      </c>
      <c r="X166" s="194">
        <f t="shared" si="5"/>
        <v>-3.4730556899453931E-2</v>
      </c>
      <c r="Y166" s="193"/>
      <c r="Z166" s="197">
        <v>164</v>
      </c>
    </row>
    <row r="167" spans="1:26" ht="14.4" x14ac:dyDescent="0.3">
      <c r="A167" s="7">
        <v>43900</v>
      </c>
      <c r="B167" s="191">
        <v>2813.4799800000001</v>
      </c>
      <c r="C167" s="191">
        <v>2882.5900879999999</v>
      </c>
      <c r="D167" s="191">
        <v>2734</v>
      </c>
      <c r="E167" s="191">
        <v>2882.2299800000001</v>
      </c>
      <c r="F167" s="192">
        <v>2882.2299800000001</v>
      </c>
      <c r="G167" s="191">
        <v>7635960000</v>
      </c>
      <c r="H167" s="194">
        <f t="shared" si="4"/>
        <v>4.9396305955674777E-2</v>
      </c>
      <c r="I167" s="193"/>
      <c r="J167" s="197">
        <v>165</v>
      </c>
      <c r="K167" s="234"/>
      <c r="L167" s="234"/>
      <c r="M167" s="234"/>
      <c r="N167" s="234"/>
      <c r="O167" s="234"/>
      <c r="P167" s="234"/>
      <c r="Q167" s="7">
        <v>43900</v>
      </c>
      <c r="R167" s="8">
        <v>69285004</v>
      </c>
      <c r="S167" s="8">
        <v>71610001</v>
      </c>
      <c r="T167" s="8">
        <v>67342499</v>
      </c>
      <c r="U167" s="8">
        <v>71334999</v>
      </c>
      <c r="V167" s="192">
        <v>71014381</v>
      </c>
      <c r="W167" s="234">
        <v>285290000</v>
      </c>
      <c r="X167" s="194">
        <f t="shared" si="5"/>
        <v>7.2021610356699114E-2</v>
      </c>
      <c r="Y167" s="193"/>
      <c r="Z167" s="197">
        <v>165</v>
      </c>
    </row>
    <row r="168" spans="1:26" ht="14.4" x14ac:dyDescent="0.3">
      <c r="A168" s="7">
        <v>43899</v>
      </c>
      <c r="B168" s="191">
        <v>2863.889893</v>
      </c>
      <c r="C168" s="191">
        <v>2863.889893</v>
      </c>
      <c r="D168" s="191">
        <v>2734.429932</v>
      </c>
      <c r="E168" s="191">
        <v>2746.5600589999999</v>
      </c>
      <c r="F168" s="192">
        <v>2746.5600589999999</v>
      </c>
      <c r="G168" s="191">
        <v>8423050000</v>
      </c>
      <c r="H168" s="194">
        <f t="shared" si="4"/>
        <v>-7.5969697282486856E-2</v>
      </c>
      <c r="I168" s="193"/>
      <c r="J168" s="197">
        <v>166</v>
      </c>
      <c r="K168" s="234"/>
      <c r="L168" s="234"/>
      <c r="M168" s="234"/>
      <c r="N168" s="234"/>
      <c r="O168" s="234"/>
      <c r="P168" s="234"/>
      <c r="Q168" s="7">
        <v>43899</v>
      </c>
      <c r="R168" s="8">
        <v>65937500</v>
      </c>
      <c r="S168" s="8">
        <v>69522499</v>
      </c>
      <c r="T168" s="8">
        <v>65750000</v>
      </c>
      <c r="U168" s="8">
        <v>66542503</v>
      </c>
      <c r="V168" s="192">
        <v>66243423</v>
      </c>
      <c r="W168" s="234">
        <v>286744800</v>
      </c>
      <c r="X168" s="194">
        <f t="shared" si="5"/>
        <v>-7.9092164139613813E-2</v>
      </c>
      <c r="Y168" s="193"/>
      <c r="Z168" s="197">
        <v>166</v>
      </c>
    </row>
    <row r="169" spans="1:26" ht="14.4" x14ac:dyDescent="0.3">
      <c r="A169" s="7">
        <v>43896</v>
      </c>
      <c r="B169" s="191">
        <v>2954.1999510000001</v>
      </c>
      <c r="C169" s="191">
        <v>2985.929932</v>
      </c>
      <c r="D169" s="191">
        <v>2901.540039</v>
      </c>
      <c r="E169" s="191">
        <v>2972.3701169999999</v>
      </c>
      <c r="F169" s="192">
        <v>2972.3701169999999</v>
      </c>
      <c r="G169" s="191">
        <v>6552140000</v>
      </c>
      <c r="H169" s="194">
        <f t="shared" si="4"/>
        <v>-1.7053851930321835E-2</v>
      </c>
      <c r="I169" s="193"/>
      <c r="J169" s="197">
        <v>167</v>
      </c>
      <c r="K169" s="234"/>
      <c r="L169" s="234"/>
      <c r="M169" s="234"/>
      <c r="N169" s="234"/>
      <c r="O169" s="234"/>
      <c r="P169" s="234"/>
      <c r="Q169" s="7">
        <v>43896</v>
      </c>
      <c r="R169" s="8">
        <v>70500000</v>
      </c>
      <c r="S169" s="8">
        <v>72705002</v>
      </c>
      <c r="T169" s="8">
        <v>70307503</v>
      </c>
      <c r="U169" s="8">
        <v>72257500</v>
      </c>
      <c r="V169" s="192">
        <v>71932739</v>
      </c>
      <c r="W169" s="234">
        <v>226176800</v>
      </c>
      <c r="X169" s="194">
        <f t="shared" si="5"/>
        <v>-1.3280020933633927E-2</v>
      </c>
      <c r="Y169" s="193"/>
      <c r="Z169" s="197">
        <v>167</v>
      </c>
    </row>
    <row r="170" spans="1:26" ht="14.4" x14ac:dyDescent="0.3">
      <c r="A170" s="7">
        <v>43895</v>
      </c>
      <c r="B170" s="191">
        <v>3075.6999510000001</v>
      </c>
      <c r="C170" s="191">
        <v>3083.040039</v>
      </c>
      <c r="D170" s="191">
        <v>2999.830078</v>
      </c>
      <c r="E170" s="191">
        <v>3023.9399410000001</v>
      </c>
      <c r="F170" s="192">
        <v>3023.9399410000001</v>
      </c>
      <c r="G170" s="191">
        <v>5575550000</v>
      </c>
      <c r="H170" s="194">
        <f t="shared" si="4"/>
        <v>-3.3922077118805932E-2</v>
      </c>
      <c r="I170" s="193"/>
      <c r="J170" s="197">
        <v>168</v>
      </c>
      <c r="K170" s="234"/>
      <c r="L170" s="234"/>
      <c r="M170" s="234"/>
      <c r="N170" s="234"/>
      <c r="O170" s="234"/>
      <c r="P170" s="234"/>
      <c r="Q170" s="7">
        <v>43895</v>
      </c>
      <c r="R170" s="8">
        <v>73879997</v>
      </c>
      <c r="S170" s="8">
        <v>74887497</v>
      </c>
      <c r="T170" s="8">
        <v>72852501</v>
      </c>
      <c r="U170" s="8">
        <v>73230003</v>
      </c>
      <c r="V170" s="192">
        <v>72900864</v>
      </c>
      <c r="W170" s="234">
        <v>187572800</v>
      </c>
      <c r="X170" s="194">
        <f t="shared" si="5"/>
        <v>-3.243702493917764E-2</v>
      </c>
      <c r="Y170" s="193"/>
      <c r="Z170" s="197">
        <v>168</v>
      </c>
    </row>
    <row r="171" spans="1:26" ht="14.4" x14ac:dyDescent="0.3">
      <c r="A171" s="7">
        <v>43894</v>
      </c>
      <c r="B171" s="191">
        <v>3045.75</v>
      </c>
      <c r="C171" s="191">
        <v>3130.969971</v>
      </c>
      <c r="D171" s="191">
        <v>3034.3798830000001</v>
      </c>
      <c r="E171" s="191">
        <v>3130.1201169999999</v>
      </c>
      <c r="F171" s="192">
        <v>3130.1201169999999</v>
      </c>
      <c r="G171" s="191">
        <v>5035480000</v>
      </c>
      <c r="H171" s="194">
        <f t="shared" si="4"/>
        <v>4.2202590777125987E-2</v>
      </c>
      <c r="I171" s="193"/>
      <c r="J171" s="197">
        <v>169</v>
      </c>
      <c r="K171" s="234"/>
      <c r="L171" s="234"/>
      <c r="M171" s="234"/>
      <c r="N171" s="234"/>
      <c r="O171" s="234"/>
      <c r="P171" s="234"/>
      <c r="Q171" s="7">
        <v>43894</v>
      </c>
      <c r="R171" s="8">
        <v>74110001</v>
      </c>
      <c r="S171" s="8">
        <v>75849998</v>
      </c>
      <c r="T171" s="8">
        <v>73282501</v>
      </c>
      <c r="U171" s="8">
        <v>75684998</v>
      </c>
      <c r="V171" s="192">
        <v>75344826</v>
      </c>
      <c r="W171" s="234">
        <v>219178400</v>
      </c>
      <c r="X171" s="194">
        <f t="shared" si="5"/>
        <v>4.6384515456605026E-2</v>
      </c>
      <c r="Y171" s="193"/>
      <c r="Z171" s="197">
        <v>169</v>
      </c>
    </row>
    <row r="172" spans="1:26" ht="14.4" x14ac:dyDescent="0.3">
      <c r="A172" s="7">
        <v>43893</v>
      </c>
      <c r="B172" s="191">
        <v>3096.459961</v>
      </c>
      <c r="C172" s="191">
        <v>3136.719971</v>
      </c>
      <c r="D172" s="191">
        <v>2976.6298830000001</v>
      </c>
      <c r="E172" s="191">
        <v>3003.3701169999999</v>
      </c>
      <c r="F172" s="192">
        <v>3003.3701169999999</v>
      </c>
      <c r="G172" s="191">
        <v>6355940000</v>
      </c>
      <c r="H172" s="194">
        <f t="shared" si="4"/>
        <v>-2.810789603432691E-2</v>
      </c>
      <c r="I172" s="193"/>
      <c r="J172" s="197">
        <v>170</v>
      </c>
      <c r="K172" s="234"/>
      <c r="L172" s="234"/>
      <c r="M172" s="234"/>
      <c r="N172" s="234"/>
      <c r="O172" s="234"/>
      <c r="P172" s="234"/>
      <c r="Q172" s="7">
        <v>43893</v>
      </c>
      <c r="R172" s="8">
        <v>75917503</v>
      </c>
      <c r="S172" s="8">
        <v>76000000</v>
      </c>
      <c r="T172" s="8">
        <v>71449997</v>
      </c>
      <c r="U172" s="8">
        <v>72330002</v>
      </c>
      <c r="V172" s="192">
        <v>72004913</v>
      </c>
      <c r="W172" s="234">
        <v>319475600</v>
      </c>
      <c r="X172" s="194">
        <f t="shared" si="5"/>
        <v>-3.1759145221068395E-2</v>
      </c>
      <c r="Y172" s="193"/>
      <c r="Z172" s="197">
        <v>170</v>
      </c>
    </row>
    <row r="173" spans="1:26" ht="14.4" x14ac:dyDescent="0.3">
      <c r="A173" s="7">
        <v>43892</v>
      </c>
      <c r="B173" s="191">
        <v>2974.280029</v>
      </c>
      <c r="C173" s="191">
        <v>3090.959961</v>
      </c>
      <c r="D173" s="191">
        <v>2945.1899410000001</v>
      </c>
      <c r="E173" s="191">
        <v>3090.2299800000001</v>
      </c>
      <c r="F173" s="192">
        <v>3090.2299800000001</v>
      </c>
      <c r="G173" s="191">
        <v>6376400000</v>
      </c>
      <c r="H173" s="194">
        <f t="shared" si="4"/>
        <v>4.603922874232038E-2</v>
      </c>
      <c r="I173" s="193"/>
      <c r="J173" s="197">
        <v>171</v>
      </c>
      <c r="K173" s="234"/>
      <c r="L173" s="234"/>
      <c r="M173" s="234"/>
      <c r="N173" s="234"/>
      <c r="O173" s="234"/>
      <c r="P173" s="234"/>
      <c r="Q173" s="7">
        <v>43892</v>
      </c>
      <c r="R173" s="8">
        <v>70570000</v>
      </c>
      <c r="S173" s="8">
        <v>75360001</v>
      </c>
      <c r="T173" s="8">
        <v>69430000</v>
      </c>
      <c r="U173" s="8">
        <v>74702499</v>
      </c>
      <c r="V173" s="192">
        <v>74366737</v>
      </c>
      <c r="W173" s="234">
        <v>341397200</v>
      </c>
      <c r="X173" s="194">
        <f t="shared" si="5"/>
        <v>9.3100630214788774E-2</v>
      </c>
      <c r="Y173" s="193"/>
      <c r="Z173" s="197">
        <v>171</v>
      </c>
    </row>
    <row r="174" spans="1:26" ht="14.4" x14ac:dyDescent="0.3">
      <c r="A174" s="7">
        <v>43889</v>
      </c>
      <c r="B174" s="191">
        <v>2916.8999020000001</v>
      </c>
      <c r="C174" s="191">
        <v>2959.719971</v>
      </c>
      <c r="D174" s="191">
        <v>2855.8400879999999</v>
      </c>
      <c r="E174" s="191">
        <v>2954.219971</v>
      </c>
      <c r="F174" s="192">
        <v>2954.219971</v>
      </c>
      <c r="G174" s="191">
        <v>8563850000</v>
      </c>
      <c r="H174" s="194">
        <f t="shared" si="4"/>
        <v>-8.2383404227317995E-3</v>
      </c>
      <c r="I174" s="193"/>
      <c r="J174" s="197">
        <v>172</v>
      </c>
      <c r="K174" s="234"/>
      <c r="L174" s="234"/>
      <c r="M174" s="234"/>
      <c r="N174" s="234"/>
      <c r="O174" s="234"/>
      <c r="P174" s="234"/>
      <c r="Q174" s="7">
        <v>43889</v>
      </c>
      <c r="R174" s="8">
        <v>64315002</v>
      </c>
      <c r="S174" s="8">
        <v>69602501</v>
      </c>
      <c r="T174" s="8">
        <v>64092499</v>
      </c>
      <c r="U174" s="8">
        <v>68339996</v>
      </c>
      <c r="V174" s="192">
        <v>68032837</v>
      </c>
      <c r="W174" s="234">
        <v>426884800</v>
      </c>
      <c r="X174" s="194">
        <f t="shared" si="5"/>
        <v>-5.8503661866492012E-4</v>
      </c>
      <c r="Y174" s="193"/>
      <c r="Z174" s="197">
        <v>172</v>
      </c>
    </row>
    <row r="175" spans="1:26" ht="14.4" x14ac:dyDescent="0.3">
      <c r="A175" s="7">
        <v>43888</v>
      </c>
      <c r="B175" s="191">
        <v>3062.540039</v>
      </c>
      <c r="C175" s="191">
        <v>3097.070068</v>
      </c>
      <c r="D175" s="191">
        <v>2977.389893</v>
      </c>
      <c r="E175" s="191">
        <v>2978.76001</v>
      </c>
      <c r="F175" s="192">
        <v>2978.76001</v>
      </c>
      <c r="G175" s="191">
        <v>7058840000</v>
      </c>
      <c r="H175" s="194">
        <f t="shared" si="4"/>
        <v>-4.4163242638266396E-2</v>
      </c>
      <c r="I175" s="193"/>
      <c r="J175" s="197">
        <v>173</v>
      </c>
      <c r="K175" s="234"/>
      <c r="L175" s="234"/>
      <c r="M175" s="234"/>
      <c r="N175" s="234"/>
      <c r="O175" s="234"/>
      <c r="P175" s="234"/>
      <c r="Q175" s="7">
        <v>43888</v>
      </c>
      <c r="R175" s="8">
        <v>70275002</v>
      </c>
      <c r="S175" s="8">
        <v>71500000</v>
      </c>
      <c r="T175" s="8">
        <v>68239998</v>
      </c>
      <c r="U175" s="8">
        <v>68379997</v>
      </c>
      <c r="V175" s="192">
        <v>68072662</v>
      </c>
      <c r="W175" s="234">
        <v>320605600</v>
      </c>
      <c r="X175" s="194">
        <f t="shared" si="5"/>
        <v>-6.5368151738185248E-2</v>
      </c>
      <c r="Y175" s="193"/>
      <c r="Z175" s="197">
        <v>173</v>
      </c>
    </row>
    <row r="176" spans="1:26" ht="14.4" x14ac:dyDescent="0.3">
      <c r="A176" s="7">
        <v>43887</v>
      </c>
      <c r="B176" s="191">
        <v>3139.8999020000001</v>
      </c>
      <c r="C176" s="191">
        <v>3182.51001</v>
      </c>
      <c r="D176" s="191">
        <v>3108.98999</v>
      </c>
      <c r="E176" s="191">
        <v>3116.389893</v>
      </c>
      <c r="F176" s="192">
        <v>3116.389893</v>
      </c>
      <c r="G176" s="191">
        <v>5478110000</v>
      </c>
      <c r="H176" s="194">
        <f t="shared" si="4"/>
        <v>-3.7785404903644803E-3</v>
      </c>
      <c r="I176" s="193"/>
      <c r="J176" s="197">
        <v>174</v>
      </c>
      <c r="K176" s="234"/>
      <c r="L176" s="234"/>
      <c r="M176" s="234"/>
      <c r="N176" s="234"/>
      <c r="O176" s="234"/>
      <c r="P176" s="234"/>
      <c r="Q176" s="7">
        <v>43887</v>
      </c>
      <c r="R176" s="8">
        <v>71632500</v>
      </c>
      <c r="S176" s="8">
        <v>74470001</v>
      </c>
      <c r="T176" s="8">
        <v>71625000</v>
      </c>
      <c r="U176" s="8">
        <v>73162498</v>
      </c>
      <c r="V176" s="192">
        <v>72833664</v>
      </c>
      <c r="W176" s="234">
        <v>198054800</v>
      </c>
      <c r="X176" s="194">
        <f t="shared" si="5"/>
        <v>1.5863678426795182E-2</v>
      </c>
      <c r="Y176" s="193"/>
      <c r="Z176" s="197">
        <v>174</v>
      </c>
    </row>
    <row r="177" spans="1:26" ht="14.4" x14ac:dyDescent="0.3">
      <c r="A177" s="7">
        <v>43886</v>
      </c>
      <c r="B177" s="191">
        <v>3238.9399410000001</v>
      </c>
      <c r="C177" s="191">
        <v>3246.98999</v>
      </c>
      <c r="D177" s="191">
        <v>3118.7700199999999</v>
      </c>
      <c r="E177" s="191">
        <v>3128.209961</v>
      </c>
      <c r="F177" s="192">
        <v>3128.209961</v>
      </c>
      <c r="G177" s="191">
        <v>5591510000</v>
      </c>
      <c r="H177" s="194">
        <f t="shared" si="4"/>
        <v>-3.0279995672499539E-2</v>
      </c>
      <c r="I177" s="193"/>
      <c r="J177" s="197">
        <v>175</v>
      </c>
      <c r="K177" s="234"/>
      <c r="L177" s="234"/>
      <c r="M177" s="234"/>
      <c r="N177" s="234"/>
      <c r="O177" s="234"/>
      <c r="P177" s="234"/>
      <c r="Q177" s="7">
        <v>43886</v>
      </c>
      <c r="R177" s="8">
        <v>75237503</v>
      </c>
      <c r="S177" s="8">
        <v>75632500</v>
      </c>
      <c r="T177" s="8">
        <v>71532501</v>
      </c>
      <c r="U177" s="8">
        <v>72019997</v>
      </c>
      <c r="V177" s="192">
        <v>71696297</v>
      </c>
      <c r="W177" s="234">
        <v>230673600</v>
      </c>
      <c r="X177" s="194">
        <f t="shared" si="5"/>
        <v>-3.3872130832705363E-2</v>
      </c>
      <c r="Y177" s="193"/>
      <c r="Z177" s="197">
        <v>175</v>
      </c>
    </row>
    <row r="178" spans="1:26" ht="14.4" x14ac:dyDescent="0.3">
      <c r="A178" s="7">
        <v>43885</v>
      </c>
      <c r="B178" s="191">
        <v>3257.610107</v>
      </c>
      <c r="C178" s="191">
        <v>3259.8100589999999</v>
      </c>
      <c r="D178" s="191">
        <v>3214.6499020000001</v>
      </c>
      <c r="E178" s="191">
        <v>3225.889893</v>
      </c>
      <c r="F178" s="192">
        <v>3225.889893</v>
      </c>
      <c r="G178" s="191">
        <v>4842960000</v>
      </c>
      <c r="H178" s="194">
        <f t="shared" si="4"/>
        <v>-3.3513626544828097E-2</v>
      </c>
      <c r="I178" s="193"/>
      <c r="J178" s="197">
        <v>176</v>
      </c>
      <c r="K178" s="234"/>
      <c r="L178" s="234"/>
      <c r="M178" s="234"/>
      <c r="N178" s="234"/>
      <c r="O178" s="234"/>
      <c r="P178" s="234"/>
      <c r="Q178" s="7">
        <v>43885</v>
      </c>
      <c r="R178" s="8">
        <v>74315002</v>
      </c>
      <c r="S178" s="8">
        <v>76044998</v>
      </c>
      <c r="T178" s="8">
        <v>72307503</v>
      </c>
      <c r="U178" s="8">
        <v>74544998</v>
      </c>
      <c r="V178" s="192">
        <v>74209946</v>
      </c>
      <c r="W178" s="234">
        <v>222195200</v>
      </c>
      <c r="X178" s="194">
        <f t="shared" si="5"/>
        <v>-4.7500483373640996E-2</v>
      </c>
      <c r="Y178" s="193"/>
      <c r="Z178" s="197">
        <v>176</v>
      </c>
    </row>
    <row r="179" spans="1:26" ht="14.4" x14ac:dyDescent="0.3">
      <c r="A179" s="7">
        <v>43882</v>
      </c>
      <c r="B179" s="191">
        <v>3360.5</v>
      </c>
      <c r="C179" s="191">
        <v>3360.76001</v>
      </c>
      <c r="D179" s="191">
        <v>3328.4499510000001</v>
      </c>
      <c r="E179" s="191">
        <v>3337.75</v>
      </c>
      <c r="F179" s="192">
        <v>3337.75</v>
      </c>
      <c r="G179" s="191">
        <v>3899270000</v>
      </c>
      <c r="H179" s="194">
        <f t="shared" si="4"/>
        <v>-1.0518102889622743E-2</v>
      </c>
      <c r="I179" s="193"/>
      <c r="J179" s="197">
        <v>177</v>
      </c>
      <c r="K179" s="234"/>
      <c r="L179" s="234"/>
      <c r="M179" s="234"/>
      <c r="N179" s="234"/>
      <c r="O179" s="234"/>
      <c r="P179" s="234"/>
      <c r="Q179" s="7">
        <v>43882</v>
      </c>
      <c r="R179" s="8">
        <v>79654999</v>
      </c>
      <c r="S179" s="8">
        <v>80112503</v>
      </c>
      <c r="T179" s="8">
        <v>77625000</v>
      </c>
      <c r="U179" s="8">
        <v>78262497</v>
      </c>
      <c r="V179" s="192">
        <v>77910744</v>
      </c>
      <c r="W179" s="234">
        <v>129554000</v>
      </c>
      <c r="X179" s="194">
        <f t="shared" si="5"/>
        <v>-2.263491197550958E-2</v>
      </c>
      <c r="Y179" s="193"/>
      <c r="Z179" s="197">
        <v>177</v>
      </c>
    </row>
    <row r="180" spans="1:26" ht="14.4" x14ac:dyDescent="0.3">
      <c r="A180" s="7">
        <v>43881</v>
      </c>
      <c r="B180" s="191">
        <v>3380.4499510000001</v>
      </c>
      <c r="C180" s="191">
        <v>3389.1499020000001</v>
      </c>
      <c r="D180" s="191">
        <v>3341.0200199999999</v>
      </c>
      <c r="E180" s="191">
        <v>3373.2299800000001</v>
      </c>
      <c r="F180" s="192">
        <v>3373.2299800000001</v>
      </c>
      <c r="G180" s="191">
        <v>4007320000</v>
      </c>
      <c r="H180" s="194">
        <f t="shared" si="4"/>
        <v>-3.81551980093055E-3</v>
      </c>
      <c r="I180" s="193"/>
      <c r="J180" s="197">
        <v>178</v>
      </c>
      <c r="K180" s="234"/>
      <c r="L180" s="234"/>
      <c r="M180" s="234"/>
      <c r="N180" s="234"/>
      <c r="O180" s="234"/>
      <c r="P180" s="234"/>
      <c r="Q180" s="7">
        <v>43881</v>
      </c>
      <c r="R180" s="8">
        <v>80657501</v>
      </c>
      <c r="S180" s="8">
        <v>81162498</v>
      </c>
      <c r="T180" s="8">
        <v>79552498</v>
      </c>
      <c r="U180" s="8">
        <v>80074997</v>
      </c>
      <c r="V180" s="192">
        <v>79715088</v>
      </c>
      <c r="W180" s="234">
        <v>100566000</v>
      </c>
      <c r="X180" s="194">
        <f t="shared" si="5"/>
        <v>-1.0259063519495517E-2</v>
      </c>
      <c r="Y180" s="193"/>
      <c r="Z180" s="197">
        <v>178</v>
      </c>
    </row>
    <row r="181" spans="1:26" ht="14.4" x14ac:dyDescent="0.3">
      <c r="A181" s="7">
        <v>43880</v>
      </c>
      <c r="B181" s="191">
        <v>3380.389893</v>
      </c>
      <c r="C181" s="191">
        <v>3393.5200199999999</v>
      </c>
      <c r="D181" s="191">
        <v>3378.830078</v>
      </c>
      <c r="E181" s="191">
        <v>3386.1499020000001</v>
      </c>
      <c r="F181" s="192">
        <v>3386.1499020000001</v>
      </c>
      <c r="G181" s="191">
        <v>3600150000</v>
      </c>
      <c r="H181" s="194">
        <f t="shared" si="4"/>
        <v>4.705785797802114E-3</v>
      </c>
      <c r="I181" s="193"/>
      <c r="J181" s="197">
        <v>179</v>
      </c>
      <c r="K181" s="234"/>
      <c r="L181" s="234"/>
      <c r="M181" s="234"/>
      <c r="N181" s="234"/>
      <c r="O181" s="234"/>
      <c r="P181" s="234"/>
      <c r="Q181" s="7">
        <v>43880</v>
      </c>
      <c r="R181" s="8">
        <v>80000000</v>
      </c>
      <c r="S181" s="8">
        <v>81142502</v>
      </c>
      <c r="T181" s="8">
        <v>80000000</v>
      </c>
      <c r="U181" s="8">
        <v>80904999</v>
      </c>
      <c r="V181" s="192">
        <v>80541367</v>
      </c>
      <c r="W181" s="234">
        <v>93984000</v>
      </c>
      <c r="X181" s="194">
        <f t="shared" si="5"/>
        <v>1.4482787061132799E-2</v>
      </c>
      <c r="Y181" s="193"/>
      <c r="Z181" s="197">
        <v>179</v>
      </c>
    </row>
    <row r="182" spans="1:26" ht="14.4" x14ac:dyDescent="0.3">
      <c r="A182" s="7">
        <v>43879</v>
      </c>
      <c r="B182" s="191">
        <v>3369.040039</v>
      </c>
      <c r="C182" s="191">
        <v>3375.01001</v>
      </c>
      <c r="D182" s="191">
        <v>3355.610107</v>
      </c>
      <c r="E182" s="191">
        <v>3370.290039</v>
      </c>
      <c r="F182" s="192">
        <v>3370.290039</v>
      </c>
      <c r="G182" s="191">
        <v>3746720000</v>
      </c>
      <c r="H182" s="194">
        <f t="shared" si="4"/>
        <v>-2.9199426231169673E-3</v>
      </c>
      <c r="I182" s="193"/>
      <c r="J182" s="197">
        <v>180</v>
      </c>
      <c r="K182" s="234"/>
      <c r="L182" s="234"/>
      <c r="M182" s="234"/>
      <c r="N182" s="234"/>
      <c r="O182" s="234"/>
      <c r="P182" s="234"/>
      <c r="Q182" s="7">
        <v>43879</v>
      </c>
      <c r="R182" s="8">
        <v>78839996</v>
      </c>
      <c r="S182" s="8">
        <v>79937500</v>
      </c>
      <c r="T182" s="8">
        <v>78652496</v>
      </c>
      <c r="U182" s="8">
        <v>79750000</v>
      </c>
      <c r="V182" s="192">
        <v>79391556</v>
      </c>
      <c r="W182" s="234">
        <v>152531200</v>
      </c>
      <c r="X182" s="194">
        <f t="shared" si="5"/>
        <v>-1.8310566494430268E-2</v>
      </c>
      <c r="Y182" s="193"/>
      <c r="Z182" s="197">
        <v>180</v>
      </c>
    </row>
    <row r="183" spans="1:26" ht="14.4" x14ac:dyDescent="0.3">
      <c r="A183" s="7">
        <v>43875</v>
      </c>
      <c r="B183" s="191">
        <v>3378.080078</v>
      </c>
      <c r="C183" s="191">
        <v>3380.6899410000001</v>
      </c>
      <c r="D183" s="191">
        <v>3366.1499020000001</v>
      </c>
      <c r="E183" s="191">
        <v>3380.1599120000001</v>
      </c>
      <c r="F183" s="192">
        <v>3380.1599120000001</v>
      </c>
      <c r="G183" s="191">
        <v>3398040000</v>
      </c>
      <c r="H183" s="194">
        <f t="shared" si="4"/>
        <v>1.8435334086464067E-3</v>
      </c>
      <c r="I183" s="193"/>
      <c r="J183" s="197">
        <v>181</v>
      </c>
      <c r="K183" s="234"/>
      <c r="L183" s="234"/>
      <c r="M183" s="234"/>
      <c r="N183" s="234"/>
      <c r="O183" s="234"/>
      <c r="P183" s="234"/>
      <c r="Q183" s="7">
        <v>43875</v>
      </c>
      <c r="R183" s="8">
        <v>81184998</v>
      </c>
      <c r="S183" s="8">
        <v>81495003</v>
      </c>
      <c r="T183" s="8">
        <v>80712502</v>
      </c>
      <c r="U183" s="8">
        <v>81237503</v>
      </c>
      <c r="V183" s="192">
        <v>80872375</v>
      </c>
      <c r="W183" s="234">
        <v>80113600</v>
      </c>
      <c r="X183" s="194">
        <f t="shared" si="5"/>
        <v>2.4627573806873391E-4</v>
      </c>
      <c r="Y183" s="193"/>
      <c r="Z183" s="197">
        <v>181</v>
      </c>
    </row>
    <row r="184" spans="1:26" ht="14.4" x14ac:dyDescent="0.3">
      <c r="A184" s="7">
        <v>43874</v>
      </c>
      <c r="B184" s="191">
        <v>3365.8999020000001</v>
      </c>
      <c r="C184" s="191">
        <v>3385.0900879999999</v>
      </c>
      <c r="D184" s="191">
        <v>3360.5200199999999</v>
      </c>
      <c r="E184" s="191">
        <v>3373.9399410000001</v>
      </c>
      <c r="F184" s="192">
        <v>3373.9399410000001</v>
      </c>
      <c r="G184" s="191">
        <v>3498240000</v>
      </c>
      <c r="H184" s="194">
        <f t="shared" si="4"/>
        <v>-1.6304458062382371E-3</v>
      </c>
      <c r="I184" s="193"/>
      <c r="J184" s="197">
        <v>182</v>
      </c>
      <c r="K184" s="234"/>
      <c r="L184" s="234"/>
      <c r="M184" s="234"/>
      <c r="N184" s="234"/>
      <c r="O184" s="234"/>
      <c r="P184" s="234"/>
      <c r="Q184" s="7">
        <v>43874</v>
      </c>
      <c r="R184" s="8">
        <v>81047501</v>
      </c>
      <c r="S184" s="8">
        <v>81555000</v>
      </c>
      <c r="T184" s="8">
        <v>80837502</v>
      </c>
      <c r="U184" s="8">
        <v>81217499</v>
      </c>
      <c r="V184" s="192">
        <v>80852463</v>
      </c>
      <c r="W184" s="234">
        <v>94747600</v>
      </c>
      <c r="X184" s="194">
        <f t="shared" si="5"/>
        <v>-7.1210888547364772E-3</v>
      </c>
      <c r="Y184" s="193"/>
      <c r="Z184" s="197">
        <v>182</v>
      </c>
    </row>
    <row r="185" spans="1:26" ht="14.4" x14ac:dyDescent="0.3">
      <c r="A185" s="7">
        <v>43873</v>
      </c>
      <c r="B185" s="191">
        <v>3370.5</v>
      </c>
      <c r="C185" s="191">
        <v>3381.469971</v>
      </c>
      <c r="D185" s="191">
        <v>3369.719971</v>
      </c>
      <c r="E185" s="191">
        <v>3379.4499510000001</v>
      </c>
      <c r="F185" s="192">
        <v>3379.4499510000001</v>
      </c>
      <c r="G185" s="191">
        <v>3926380000</v>
      </c>
      <c r="H185" s="194">
        <f t="shared" si="4"/>
        <v>6.4626464150100678E-3</v>
      </c>
      <c r="I185" s="193"/>
      <c r="J185" s="197">
        <v>183</v>
      </c>
      <c r="K185" s="234"/>
      <c r="L185" s="234"/>
      <c r="M185" s="234"/>
      <c r="N185" s="234"/>
      <c r="O185" s="234"/>
      <c r="P185" s="234"/>
      <c r="Q185" s="7">
        <v>43873</v>
      </c>
      <c r="R185" s="8">
        <v>80367500</v>
      </c>
      <c r="S185" s="8">
        <v>81805000</v>
      </c>
      <c r="T185" s="8">
        <v>80367500</v>
      </c>
      <c r="U185" s="8">
        <v>81800003</v>
      </c>
      <c r="V185" s="192">
        <v>81432350</v>
      </c>
      <c r="W185" s="234">
        <v>113730400</v>
      </c>
      <c r="X185" s="194">
        <f t="shared" si="5"/>
        <v>2.3747863822457096E-2</v>
      </c>
      <c r="Y185" s="193"/>
      <c r="Z185" s="197">
        <v>183</v>
      </c>
    </row>
    <row r="186" spans="1:26" ht="14.4" x14ac:dyDescent="0.3">
      <c r="A186" s="7">
        <v>43872</v>
      </c>
      <c r="B186" s="191">
        <v>3365.8701169999999</v>
      </c>
      <c r="C186" s="191">
        <v>3375.6298830000001</v>
      </c>
      <c r="D186" s="191">
        <v>3352.719971</v>
      </c>
      <c r="E186" s="191">
        <v>3357.75</v>
      </c>
      <c r="F186" s="192">
        <v>3357.75</v>
      </c>
      <c r="G186" s="191">
        <v>3760550000</v>
      </c>
      <c r="H186" s="194">
        <f t="shared" si="4"/>
        <v>1.6884725205512068E-3</v>
      </c>
      <c r="I186" s="193"/>
      <c r="J186" s="197">
        <v>184</v>
      </c>
      <c r="K186" s="234"/>
      <c r="L186" s="234"/>
      <c r="M186" s="234"/>
      <c r="N186" s="234"/>
      <c r="O186" s="234"/>
      <c r="P186" s="234"/>
      <c r="Q186" s="7">
        <v>43872</v>
      </c>
      <c r="R186" s="8">
        <v>80900002</v>
      </c>
      <c r="S186" s="8">
        <v>80974998</v>
      </c>
      <c r="T186" s="8">
        <v>79677498</v>
      </c>
      <c r="U186" s="8">
        <v>79902496</v>
      </c>
      <c r="V186" s="192">
        <v>79543365</v>
      </c>
      <c r="W186" s="234">
        <v>94323200</v>
      </c>
      <c r="X186" s="194">
        <f t="shared" si="5"/>
        <v>-6.0333621772231776E-3</v>
      </c>
      <c r="Y186" s="193"/>
      <c r="Z186" s="197">
        <v>184</v>
      </c>
    </row>
    <row r="187" spans="1:26" ht="14.4" x14ac:dyDescent="0.3">
      <c r="A187" s="7">
        <v>43871</v>
      </c>
      <c r="B187" s="191">
        <v>3318.280029</v>
      </c>
      <c r="C187" s="191">
        <v>3352.26001</v>
      </c>
      <c r="D187" s="191">
        <v>3317.7700199999999</v>
      </c>
      <c r="E187" s="191">
        <v>3352.0900879999999</v>
      </c>
      <c r="F187" s="192">
        <v>3352.0900879999999</v>
      </c>
      <c r="G187" s="191">
        <v>3450350000</v>
      </c>
      <c r="H187" s="194">
        <f t="shared" si="4"/>
        <v>7.3263978188392066E-3</v>
      </c>
      <c r="I187" s="193"/>
      <c r="J187" s="197">
        <v>185</v>
      </c>
      <c r="K187" s="234"/>
      <c r="L187" s="234"/>
      <c r="M187" s="234"/>
      <c r="N187" s="234"/>
      <c r="O187" s="234"/>
      <c r="P187" s="234"/>
      <c r="Q187" s="7">
        <v>43871</v>
      </c>
      <c r="R187" s="8">
        <v>78544998</v>
      </c>
      <c r="S187" s="8">
        <v>80387497</v>
      </c>
      <c r="T187" s="8">
        <v>78462502</v>
      </c>
      <c r="U187" s="8">
        <v>80387497</v>
      </c>
      <c r="V187" s="192">
        <v>80026192</v>
      </c>
      <c r="W187" s="234">
        <v>109348800</v>
      </c>
      <c r="X187" s="194">
        <f t="shared" si="5"/>
        <v>4.7496044339953433E-3</v>
      </c>
      <c r="Y187" s="193"/>
      <c r="Z187" s="197">
        <v>185</v>
      </c>
    </row>
    <row r="188" spans="1:26" ht="14.4" x14ac:dyDescent="0.3">
      <c r="A188" s="7">
        <v>43868</v>
      </c>
      <c r="B188" s="191">
        <v>3335.540039</v>
      </c>
      <c r="C188" s="191">
        <v>3341.419922</v>
      </c>
      <c r="D188" s="191">
        <v>3322.1201169999999</v>
      </c>
      <c r="E188" s="191">
        <v>3327.709961</v>
      </c>
      <c r="F188" s="192">
        <v>3327.709961</v>
      </c>
      <c r="G188" s="191">
        <v>3730650000</v>
      </c>
      <c r="H188" s="194">
        <f t="shared" si="4"/>
        <v>-5.4008535657978822E-3</v>
      </c>
      <c r="I188" s="193"/>
      <c r="J188" s="197">
        <v>186</v>
      </c>
      <c r="K188" s="234"/>
      <c r="L188" s="234"/>
      <c r="M188" s="234"/>
      <c r="N188" s="234"/>
      <c r="O188" s="234"/>
      <c r="P188" s="234"/>
      <c r="Q188" s="7">
        <v>43868</v>
      </c>
      <c r="R188" s="8">
        <v>80592499</v>
      </c>
      <c r="S188" s="8">
        <v>80849998</v>
      </c>
      <c r="T188" s="8">
        <v>79500000</v>
      </c>
      <c r="U188" s="8">
        <v>80007500</v>
      </c>
      <c r="V188" s="192">
        <v>79647896</v>
      </c>
      <c r="W188" s="234">
        <v>117684000</v>
      </c>
      <c r="X188" s="194">
        <f t="shared" si="5"/>
        <v>-1.3592704826879088E-2</v>
      </c>
      <c r="Y188" s="193"/>
      <c r="Z188" s="197">
        <v>186</v>
      </c>
    </row>
    <row r="189" spans="1:26" ht="14.4" x14ac:dyDescent="0.3">
      <c r="A189" s="7">
        <v>43867</v>
      </c>
      <c r="B189" s="191">
        <v>3344.919922</v>
      </c>
      <c r="C189" s="191">
        <v>3347.959961</v>
      </c>
      <c r="D189" s="191">
        <v>3334.389893</v>
      </c>
      <c r="E189" s="191">
        <v>3345.780029</v>
      </c>
      <c r="F189" s="192">
        <v>3345.780029</v>
      </c>
      <c r="G189" s="191">
        <v>3868370000</v>
      </c>
      <c r="H189" s="194">
        <f t="shared" si="4"/>
        <v>3.3256729099900213E-3</v>
      </c>
      <c r="I189" s="193"/>
      <c r="J189" s="197">
        <v>187</v>
      </c>
      <c r="K189" s="234"/>
      <c r="L189" s="234"/>
      <c r="M189" s="234"/>
      <c r="N189" s="234"/>
      <c r="O189" s="234"/>
      <c r="P189" s="234"/>
      <c r="Q189" s="7">
        <v>43867</v>
      </c>
      <c r="R189" s="8">
        <v>80642502</v>
      </c>
      <c r="S189" s="8">
        <v>81305000</v>
      </c>
      <c r="T189" s="8">
        <v>80065002</v>
      </c>
      <c r="U189" s="8">
        <v>81302498</v>
      </c>
      <c r="V189" s="192">
        <v>80745445</v>
      </c>
      <c r="W189" s="234">
        <v>105425600</v>
      </c>
      <c r="X189" s="194">
        <f t="shared" si="5"/>
        <v>1.1696852663456927E-2</v>
      </c>
      <c r="Y189" s="193"/>
      <c r="Z189" s="197">
        <v>187</v>
      </c>
    </row>
    <row r="190" spans="1:26" ht="14.4" x14ac:dyDescent="0.3">
      <c r="A190" s="7">
        <v>43866</v>
      </c>
      <c r="B190" s="191">
        <v>3324.9099120000001</v>
      </c>
      <c r="C190" s="191">
        <v>3337.580078</v>
      </c>
      <c r="D190" s="191">
        <v>3313.75</v>
      </c>
      <c r="E190" s="191">
        <v>3334.6899410000001</v>
      </c>
      <c r="F190" s="192">
        <v>3334.6899410000001</v>
      </c>
      <c r="G190" s="191">
        <v>4117730000</v>
      </c>
      <c r="H190" s="194">
        <f t="shared" si="4"/>
        <v>1.1250595741116313E-2</v>
      </c>
      <c r="I190" s="193"/>
      <c r="J190" s="197">
        <v>188</v>
      </c>
      <c r="K190" s="234"/>
      <c r="L190" s="234"/>
      <c r="M190" s="234"/>
      <c r="N190" s="234"/>
      <c r="O190" s="234"/>
      <c r="P190" s="234"/>
      <c r="Q190" s="7">
        <v>43866</v>
      </c>
      <c r="R190" s="8">
        <v>80879997</v>
      </c>
      <c r="S190" s="8">
        <v>81190002</v>
      </c>
      <c r="T190" s="8">
        <v>79737503</v>
      </c>
      <c r="U190" s="8">
        <v>80362503</v>
      </c>
      <c r="V190" s="192">
        <v>79811897</v>
      </c>
      <c r="W190" s="234">
        <v>118826800</v>
      </c>
      <c r="X190" s="194">
        <f t="shared" si="5"/>
        <v>8.1544887968542593E-3</v>
      </c>
      <c r="Y190" s="193"/>
      <c r="Z190" s="197">
        <v>188</v>
      </c>
    </row>
    <row r="191" spans="1:26" ht="14.4" x14ac:dyDescent="0.3">
      <c r="A191" s="7">
        <v>43865</v>
      </c>
      <c r="B191" s="191">
        <v>3280.610107</v>
      </c>
      <c r="C191" s="191">
        <v>3306.919922</v>
      </c>
      <c r="D191" s="191">
        <v>3280.610107</v>
      </c>
      <c r="E191" s="191">
        <v>3297.5900879999999</v>
      </c>
      <c r="F191" s="192">
        <v>3297.5900879999999</v>
      </c>
      <c r="G191" s="191">
        <v>3995320000</v>
      </c>
      <c r="H191" s="194">
        <f t="shared" si="4"/>
        <v>1.4980414158696486E-2</v>
      </c>
      <c r="I191" s="193"/>
      <c r="J191" s="197">
        <v>189</v>
      </c>
      <c r="K191" s="234"/>
      <c r="L191" s="234"/>
      <c r="M191" s="234"/>
      <c r="N191" s="234"/>
      <c r="O191" s="234"/>
      <c r="P191" s="234"/>
      <c r="Q191" s="7">
        <v>43865</v>
      </c>
      <c r="R191" s="8">
        <v>78827499</v>
      </c>
      <c r="S191" s="8">
        <v>79910004</v>
      </c>
      <c r="T191" s="8">
        <v>78407501</v>
      </c>
      <c r="U191" s="8">
        <v>79712502</v>
      </c>
      <c r="V191" s="192">
        <v>79166336</v>
      </c>
      <c r="W191" s="234">
        <v>136616400</v>
      </c>
      <c r="X191" s="194">
        <f t="shared" si="5"/>
        <v>3.3013559279526275E-2</v>
      </c>
      <c r="Y191" s="193"/>
      <c r="Z191" s="197">
        <v>189</v>
      </c>
    </row>
    <row r="192" spans="1:26" ht="14.4" x14ac:dyDescent="0.3">
      <c r="A192" s="7">
        <v>43864</v>
      </c>
      <c r="B192" s="191">
        <v>3235.6599120000001</v>
      </c>
      <c r="C192" s="191">
        <v>3268.4399410000001</v>
      </c>
      <c r="D192" s="191">
        <v>3235.6599120000001</v>
      </c>
      <c r="E192" s="191">
        <v>3248.919922</v>
      </c>
      <c r="F192" s="192">
        <v>3248.919922</v>
      </c>
      <c r="G192" s="191">
        <v>3757910000</v>
      </c>
      <c r="H192" s="194">
        <f t="shared" si="4"/>
        <v>7.2546137847255129E-3</v>
      </c>
      <c r="I192" s="193"/>
      <c r="J192" s="197">
        <v>190</v>
      </c>
      <c r="K192" s="234"/>
      <c r="L192" s="234"/>
      <c r="M192" s="234"/>
      <c r="N192" s="234"/>
      <c r="O192" s="234"/>
      <c r="P192" s="234"/>
      <c r="Q192" s="7">
        <v>43864</v>
      </c>
      <c r="R192" s="8">
        <v>76074997</v>
      </c>
      <c r="S192" s="8">
        <v>78372498</v>
      </c>
      <c r="T192" s="8">
        <v>75555000</v>
      </c>
      <c r="U192" s="8">
        <v>77165001</v>
      </c>
      <c r="V192" s="192">
        <v>76636299</v>
      </c>
      <c r="W192" s="234">
        <v>173985600</v>
      </c>
      <c r="X192" s="194">
        <f t="shared" si="5"/>
        <v>-2.746275821143224E-3</v>
      </c>
      <c r="Y192" s="193"/>
      <c r="Z192" s="197">
        <v>190</v>
      </c>
    </row>
    <row r="193" spans="1:26" ht="14.4" x14ac:dyDescent="0.3">
      <c r="A193" s="7">
        <v>43861</v>
      </c>
      <c r="B193" s="191">
        <v>3282.330078</v>
      </c>
      <c r="C193" s="191">
        <v>3282.330078</v>
      </c>
      <c r="D193" s="191">
        <v>3214.679932</v>
      </c>
      <c r="E193" s="191">
        <v>3225.5200199999999</v>
      </c>
      <c r="F193" s="192">
        <v>3225.5200199999999</v>
      </c>
      <c r="G193" s="191">
        <v>4527830000</v>
      </c>
      <c r="H193" s="194">
        <f t="shared" si="4"/>
        <v>-1.7705820200054914E-2</v>
      </c>
      <c r="I193" s="193"/>
      <c r="J193" s="197">
        <v>191</v>
      </c>
      <c r="K193" s="234"/>
      <c r="L193" s="234"/>
      <c r="M193" s="234"/>
      <c r="N193" s="234"/>
      <c r="O193" s="234"/>
      <c r="P193" s="234"/>
      <c r="Q193" s="7">
        <v>43861</v>
      </c>
      <c r="R193" s="8">
        <v>80232498</v>
      </c>
      <c r="S193" s="8">
        <v>80669998</v>
      </c>
      <c r="T193" s="8">
        <v>77072502</v>
      </c>
      <c r="U193" s="8">
        <v>77377502</v>
      </c>
      <c r="V193" s="192">
        <v>76847343</v>
      </c>
      <c r="W193" s="234">
        <v>199588400</v>
      </c>
      <c r="X193" s="194">
        <f t="shared" si="5"/>
        <v>-4.4338743673997046E-2</v>
      </c>
      <c r="Y193" s="193"/>
      <c r="Z193" s="197">
        <v>191</v>
      </c>
    </row>
    <row r="194" spans="1:26" ht="14.4" x14ac:dyDescent="0.3">
      <c r="A194" s="7">
        <v>43860</v>
      </c>
      <c r="B194" s="191">
        <v>3256.4499510000001</v>
      </c>
      <c r="C194" s="191">
        <v>3285.9099120000001</v>
      </c>
      <c r="D194" s="191">
        <v>3242.8000489999999</v>
      </c>
      <c r="E194" s="191">
        <v>3283.6599120000001</v>
      </c>
      <c r="F194" s="192">
        <v>3283.6599120000001</v>
      </c>
      <c r="G194" s="191">
        <v>3787250000</v>
      </c>
      <c r="H194" s="194">
        <f t="shared" si="4"/>
        <v>3.1343588645344699E-3</v>
      </c>
      <c r="I194" s="193"/>
      <c r="J194" s="197">
        <v>192</v>
      </c>
      <c r="K194" s="234"/>
      <c r="L194" s="234"/>
      <c r="M194" s="234"/>
      <c r="N194" s="234"/>
      <c r="O194" s="234"/>
      <c r="P194" s="234"/>
      <c r="Q194" s="7">
        <v>43860</v>
      </c>
      <c r="R194" s="8">
        <v>80135002</v>
      </c>
      <c r="S194" s="8">
        <v>81022499</v>
      </c>
      <c r="T194" s="8">
        <v>79687500</v>
      </c>
      <c r="U194" s="8">
        <v>80967499</v>
      </c>
      <c r="V194" s="192">
        <v>80412743</v>
      </c>
      <c r="W194" s="234">
        <v>126743200</v>
      </c>
      <c r="X194" s="194">
        <f t="shared" si="5"/>
        <v>-1.4490478102702174E-3</v>
      </c>
      <c r="Y194" s="193"/>
      <c r="Z194" s="197">
        <v>192</v>
      </c>
    </row>
    <row r="195" spans="1:26" ht="14.4" x14ac:dyDescent="0.3">
      <c r="A195" s="7">
        <v>43859</v>
      </c>
      <c r="B195" s="191">
        <v>3289.459961</v>
      </c>
      <c r="C195" s="191">
        <v>3293.469971</v>
      </c>
      <c r="D195" s="191">
        <v>3271.889893</v>
      </c>
      <c r="E195" s="191">
        <v>3273.3999020000001</v>
      </c>
      <c r="F195" s="192">
        <v>3273.3999020000001</v>
      </c>
      <c r="G195" s="191">
        <v>3584500000</v>
      </c>
      <c r="H195" s="194">
        <f t="shared" si="4"/>
        <v>-8.6687422431466115E-4</v>
      </c>
      <c r="I195" s="193"/>
      <c r="J195" s="197">
        <v>193</v>
      </c>
      <c r="K195" s="234"/>
      <c r="L195" s="234"/>
      <c r="M195" s="234"/>
      <c r="N195" s="234"/>
      <c r="O195" s="234"/>
      <c r="P195" s="234"/>
      <c r="Q195" s="7">
        <v>43859</v>
      </c>
      <c r="R195" s="8">
        <v>81112503</v>
      </c>
      <c r="S195" s="8">
        <v>81962502</v>
      </c>
      <c r="T195" s="8">
        <v>80345001</v>
      </c>
      <c r="U195" s="8">
        <v>81084999</v>
      </c>
      <c r="V195" s="192">
        <v>80529434</v>
      </c>
      <c r="W195" s="234">
        <v>216229200</v>
      </c>
      <c r="X195" s="194">
        <f t="shared" si="5"/>
        <v>2.0932340780152967E-2</v>
      </c>
      <c r="Y195" s="193"/>
      <c r="Z195" s="197">
        <v>193</v>
      </c>
    </row>
    <row r="196" spans="1:26" ht="14.4" x14ac:dyDescent="0.3">
      <c r="A196" s="7">
        <v>43858</v>
      </c>
      <c r="B196" s="191">
        <v>3255.3500979999999</v>
      </c>
      <c r="C196" s="191">
        <v>3285.780029</v>
      </c>
      <c r="D196" s="191">
        <v>3253.219971</v>
      </c>
      <c r="E196" s="191">
        <v>3276.23999</v>
      </c>
      <c r="F196" s="192">
        <v>3276.23999</v>
      </c>
      <c r="G196" s="191">
        <v>3526720000</v>
      </c>
      <c r="H196" s="194">
        <f t="shared" ref="H196:H259" si="6">(F196-F197)/F197</f>
        <v>1.0053584464402337E-2</v>
      </c>
      <c r="I196" s="193"/>
      <c r="J196" s="197">
        <v>194</v>
      </c>
      <c r="K196" s="234"/>
      <c r="L196" s="234"/>
      <c r="M196" s="234"/>
      <c r="N196" s="234"/>
      <c r="O196" s="234"/>
      <c r="P196" s="234"/>
      <c r="Q196" s="7">
        <v>43858</v>
      </c>
      <c r="R196" s="8">
        <v>78150002</v>
      </c>
      <c r="S196" s="8">
        <v>79599998</v>
      </c>
      <c r="T196" s="8">
        <v>78047501</v>
      </c>
      <c r="U196" s="8">
        <v>79422501</v>
      </c>
      <c r="V196" s="192">
        <v>78878326</v>
      </c>
      <c r="W196" s="234">
        <v>162234000</v>
      </c>
      <c r="X196" s="194">
        <f t="shared" ref="X196:X259" si="7">(V196-V197)/V197</f>
        <v>2.8289351433661063E-2</v>
      </c>
      <c r="Y196" s="193"/>
      <c r="Z196" s="197">
        <v>194</v>
      </c>
    </row>
    <row r="197" spans="1:26" ht="14.4" x14ac:dyDescent="0.3">
      <c r="A197" s="7">
        <v>43857</v>
      </c>
      <c r="B197" s="191">
        <v>3247.1599120000001</v>
      </c>
      <c r="C197" s="191">
        <v>3258.8500979999999</v>
      </c>
      <c r="D197" s="191">
        <v>3234.5</v>
      </c>
      <c r="E197" s="191">
        <v>3243.6298830000001</v>
      </c>
      <c r="F197" s="192">
        <v>3243.6298830000001</v>
      </c>
      <c r="G197" s="191">
        <v>3823100000</v>
      </c>
      <c r="H197" s="194">
        <f t="shared" si="6"/>
        <v>-1.5730711690954722E-2</v>
      </c>
      <c r="I197" s="193"/>
      <c r="J197" s="197">
        <v>195</v>
      </c>
      <c r="K197" s="234"/>
      <c r="L197" s="234"/>
      <c r="M197" s="234"/>
      <c r="N197" s="234"/>
      <c r="O197" s="234"/>
      <c r="P197" s="234"/>
      <c r="Q197" s="7">
        <v>43857</v>
      </c>
      <c r="R197" s="8">
        <v>77514999</v>
      </c>
      <c r="S197" s="8">
        <v>77942497</v>
      </c>
      <c r="T197" s="8">
        <v>76220001</v>
      </c>
      <c r="U197" s="8">
        <v>77237503</v>
      </c>
      <c r="V197" s="192">
        <v>76708298</v>
      </c>
      <c r="W197" s="234">
        <v>161940000</v>
      </c>
      <c r="X197" s="194">
        <f t="shared" si="7"/>
        <v>-2.9405294154229288E-2</v>
      </c>
      <c r="Y197" s="193"/>
      <c r="Z197" s="197">
        <v>195</v>
      </c>
    </row>
    <row r="198" spans="1:26" ht="14.4" x14ac:dyDescent="0.3">
      <c r="A198" s="7">
        <v>43854</v>
      </c>
      <c r="B198" s="191">
        <v>3333.1000979999999</v>
      </c>
      <c r="C198" s="191">
        <v>3333.179932</v>
      </c>
      <c r="D198" s="191">
        <v>3281.530029</v>
      </c>
      <c r="E198" s="191">
        <v>3295.469971</v>
      </c>
      <c r="F198" s="192">
        <v>3295.469971</v>
      </c>
      <c r="G198" s="191">
        <v>3707130000</v>
      </c>
      <c r="H198" s="194">
        <f t="shared" si="6"/>
        <v>-9.0421608663121527E-3</v>
      </c>
      <c r="I198" s="193"/>
      <c r="J198" s="197">
        <v>196</v>
      </c>
      <c r="K198" s="234"/>
      <c r="L198" s="234"/>
      <c r="M198" s="234"/>
      <c r="N198" s="234"/>
      <c r="O198" s="234"/>
      <c r="P198" s="234"/>
      <c r="Q198" s="7">
        <v>43854</v>
      </c>
      <c r="R198" s="8">
        <v>80062500</v>
      </c>
      <c r="S198" s="8">
        <v>80832497</v>
      </c>
      <c r="T198" s="8">
        <v>79379997</v>
      </c>
      <c r="U198" s="8">
        <v>79577499</v>
      </c>
      <c r="V198" s="192">
        <v>79032265</v>
      </c>
      <c r="W198" s="234">
        <v>146537600</v>
      </c>
      <c r="X198" s="194">
        <f t="shared" si="7"/>
        <v>-2.8820211217928239E-3</v>
      </c>
      <c r="Y198" s="193"/>
      <c r="Z198" s="197">
        <v>196</v>
      </c>
    </row>
    <row r="199" spans="1:26" ht="14.4" x14ac:dyDescent="0.3">
      <c r="A199" s="7">
        <v>43853</v>
      </c>
      <c r="B199" s="191">
        <v>3315.7700199999999</v>
      </c>
      <c r="C199" s="191">
        <v>3326.8798830000001</v>
      </c>
      <c r="D199" s="191">
        <v>3301.8701169999999</v>
      </c>
      <c r="E199" s="191">
        <v>3325.540039</v>
      </c>
      <c r="F199" s="192">
        <v>3325.540039</v>
      </c>
      <c r="G199" s="191">
        <v>3764860000</v>
      </c>
      <c r="H199" s="194">
        <f t="shared" si="6"/>
        <v>1.1409765936629724E-3</v>
      </c>
      <c r="I199" s="193"/>
      <c r="J199" s="197">
        <v>197</v>
      </c>
      <c r="K199" s="234"/>
      <c r="L199" s="234"/>
      <c r="M199" s="234"/>
      <c r="N199" s="234"/>
      <c r="O199" s="234"/>
      <c r="P199" s="234"/>
      <c r="Q199" s="7">
        <v>43853</v>
      </c>
      <c r="R199" s="8">
        <v>79480003</v>
      </c>
      <c r="S199" s="8">
        <v>79889999</v>
      </c>
      <c r="T199" s="8">
        <v>78912498</v>
      </c>
      <c r="U199" s="8">
        <v>79807503</v>
      </c>
      <c r="V199" s="192">
        <v>79260696</v>
      </c>
      <c r="W199" s="234">
        <v>104472000</v>
      </c>
      <c r="X199" s="194">
        <f t="shared" si="7"/>
        <v>4.8158094094887778E-3</v>
      </c>
      <c r="Y199" s="193"/>
      <c r="Z199" s="197">
        <v>197</v>
      </c>
    </row>
    <row r="200" spans="1:26" ht="14.4" x14ac:dyDescent="0.3">
      <c r="A200" s="7">
        <v>43852</v>
      </c>
      <c r="B200" s="191">
        <v>3330.0200199999999</v>
      </c>
      <c r="C200" s="191">
        <v>3337.7700199999999</v>
      </c>
      <c r="D200" s="191">
        <v>3320.040039</v>
      </c>
      <c r="E200" s="191">
        <v>3321.75</v>
      </c>
      <c r="F200" s="192">
        <v>3321.75</v>
      </c>
      <c r="G200" s="191">
        <v>3619850000</v>
      </c>
      <c r="H200" s="194">
        <f t="shared" si="6"/>
        <v>2.890760899442764E-4</v>
      </c>
      <c r="I200" s="193"/>
      <c r="J200" s="197">
        <v>198</v>
      </c>
      <c r="K200" s="234"/>
      <c r="L200" s="234"/>
      <c r="M200" s="234"/>
      <c r="N200" s="234"/>
      <c r="O200" s="234"/>
      <c r="P200" s="234"/>
      <c r="Q200" s="7">
        <v>43852</v>
      </c>
      <c r="R200" s="8">
        <v>79644997</v>
      </c>
      <c r="S200" s="8">
        <v>79997498</v>
      </c>
      <c r="T200" s="8">
        <v>79327499</v>
      </c>
      <c r="U200" s="8">
        <v>79425003</v>
      </c>
      <c r="V200" s="192">
        <v>78880821</v>
      </c>
      <c r="W200" s="234">
        <v>101832400</v>
      </c>
      <c r="X200" s="194">
        <f t="shared" si="7"/>
        <v>3.5695942442931163E-3</v>
      </c>
      <c r="Y200" s="193"/>
      <c r="Z200" s="197">
        <v>198</v>
      </c>
    </row>
    <row r="201" spans="1:26" ht="14.4" x14ac:dyDescent="0.3">
      <c r="A201" s="7">
        <v>43851</v>
      </c>
      <c r="B201" s="191">
        <v>3321.030029</v>
      </c>
      <c r="C201" s="191">
        <v>3329.790039</v>
      </c>
      <c r="D201" s="191">
        <v>3316.610107</v>
      </c>
      <c r="E201" s="191">
        <v>3320.790039</v>
      </c>
      <c r="F201" s="192">
        <v>3320.790039</v>
      </c>
      <c r="G201" s="191">
        <v>4105340000</v>
      </c>
      <c r="H201" s="194">
        <f t="shared" si="6"/>
        <v>-2.6519776099730831E-3</v>
      </c>
      <c r="I201" s="193"/>
      <c r="J201" s="197">
        <v>199</v>
      </c>
      <c r="K201" s="234"/>
      <c r="L201" s="234"/>
      <c r="M201" s="234"/>
      <c r="N201" s="234"/>
      <c r="O201" s="234"/>
      <c r="P201" s="234"/>
      <c r="Q201" s="7">
        <v>43851</v>
      </c>
      <c r="R201" s="8">
        <v>79297501</v>
      </c>
      <c r="S201" s="8">
        <v>79754997</v>
      </c>
      <c r="T201" s="8">
        <v>79000000</v>
      </c>
      <c r="U201" s="8">
        <v>79142502</v>
      </c>
      <c r="V201" s="192">
        <v>78600250</v>
      </c>
      <c r="W201" s="234">
        <v>110843200</v>
      </c>
      <c r="X201" s="194">
        <f t="shared" si="7"/>
        <v>-6.7769064133209444E-3</v>
      </c>
      <c r="Y201" s="193"/>
      <c r="Z201" s="197">
        <v>199</v>
      </c>
    </row>
    <row r="202" spans="1:26" ht="14.4" x14ac:dyDescent="0.3">
      <c r="A202" s="7">
        <v>43847</v>
      </c>
      <c r="B202" s="191">
        <v>3323.6599120000001</v>
      </c>
      <c r="C202" s="191">
        <v>3329.8798830000001</v>
      </c>
      <c r="D202" s="191">
        <v>3318.860107</v>
      </c>
      <c r="E202" s="191">
        <v>3329.6201169999999</v>
      </c>
      <c r="F202" s="192">
        <v>3329.6201169999999</v>
      </c>
      <c r="G202" s="191">
        <v>3698170000</v>
      </c>
      <c r="H202" s="194">
        <f t="shared" si="6"/>
        <v>3.8621620690158509E-3</v>
      </c>
      <c r="I202" s="193"/>
      <c r="J202" s="197">
        <v>200</v>
      </c>
      <c r="K202" s="234"/>
      <c r="L202" s="234"/>
      <c r="M202" s="234"/>
      <c r="N202" s="234"/>
      <c r="O202" s="234"/>
      <c r="P202" s="234"/>
      <c r="Q202" s="7">
        <v>43847</v>
      </c>
      <c r="R202" s="8">
        <v>79067497</v>
      </c>
      <c r="S202" s="8">
        <v>79684998</v>
      </c>
      <c r="T202" s="8">
        <v>78750000</v>
      </c>
      <c r="U202" s="8">
        <v>79682503</v>
      </c>
      <c r="V202" s="192">
        <v>79136551</v>
      </c>
      <c r="W202" s="234">
        <v>137816400</v>
      </c>
      <c r="X202" s="194">
        <f t="shared" si="7"/>
        <v>1.1071046104242723E-2</v>
      </c>
      <c r="Y202" s="193"/>
      <c r="Z202" s="197">
        <v>200</v>
      </c>
    </row>
    <row r="203" spans="1:26" ht="14.4" x14ac:dyDescent="0.3">
      <c r="A203" s="7">
        <v>43846</v>
      </c>
      <c r="B203" s="191">
        <v>3302.969971</v>
      </c>
      <c r="C203" s="191">
        <v>3317.110107</v>
      </c>
      <c r="D203" s="191">
        <v>3302.820068</v>
      </c>
      <c r="E203" s="191">
        <v>3316.8100589999999</v>
      </c>
      <c r="F203" s="192">
        <v>3316.8100589999999</v>
      </c>
      <c r="G203" s="191">
        <v>3535080000</v>
      </c>
      <c r="H203" s="194">
        <f t="shared" si="6"/>
        <v>8.3665531691350901E-3</v>
      </c>
      <c r="I203" s="193"/>
      <c r="J203" s="197">
        <v>201</v>
      </c>
      <c r="K203" s="234"/>
      <c r="L203" s="234"/>
      <c r="M203" s="234"/>
      <c r="N203" s="234"/>
      <c r="O203" s="234"/>
      <c r="P203" s="234"/>
      <c r="Q203" s="7">
        <v>43846</v>
      </c>
      <c r="R203" s="8">
        <v>78397499</v>
      </c>
      <c r="S203" s="8">
        <v>78925003</v>
      </c>
      <c r="T203" s="8">
        <v>78022499</v>
      </c>
      <c r="U203" s="8">
        <v>78809998</v>
      </c>
      <c r="V203" s="192">
        <v>78270020</v>
      </c>
      <c r="W203" s="234">
        <v>108829200</v>
      </c>
      <c r="X203" s="194">
        <f t="shared" si="7"/>
        <v>1.2526450904626889E-2</v>
      </c>
      <c r="Y203" s="193"/>
      <c r="Z203" s="197">
        <v>201</v>
      </c>
    </row>
    <row r="204" spans="1:26" ht="14.4" x14ac:dyDescent="0.3">
      <c r="A204" s="7">
        <v>43845</v>
      </c>
      <c r="B204" s="191">
        <v>3282.2700199999999</v>
      </c>
      <c r="C204" s="191">
        <v>3298.6599120000001</v>
      </c>
      <c r="D204" s="191">
        <v>3280.6899410000001</v>
      </c>
      <c r="E204" s="191">
        <v>3289.290039</v>
      </c>
      <c r="F204" s="192">
        <v>3289.290039</v>
      </c>
      <c r="G204" s="191">
        <v>3716840000</v>
      </c>
      <c r="H204" s="194">
        <f t="shared" si="6"/>
        <v>1.8701969703727125E-3</v>
      </c>
      <c r="I204" s="193"/>
      <c r="J204" s="197">
        <v>202</v>
      </c>
      <c r="K204" s="234"/>
      <c r="L204" s="234"/>
      <c r="M204" s="234"/>
      <c r="N204" s="234"/>
      <c r="O204" s="234"/>
      <c r="P204" s="234"/>
      <c r="Q204" s="7">
        <v>43845</v>
      </c>
      <c r="R204" s="8">
        <v>77962502</v>
      </c>
      <c r="S204" s="8">
        <v>78875000</v>
      </c>
      <c r="T204" s="8">
        <v>77387497</v>
      </c>
      <c r="U204" s="8">
        <v>77834999</v>
      </c>
      <c r="V204" s="192">
        <v>77301704</v>
      </c>
      <c r="W204" s="234">
        <v>121923600</v>
      </c>
      <c r="X204" s="194">
        <f t="shared" si="7"/>
        <v>-4.2855096452272768E-3</v>
      </c>
      <c r="Y204" s="193"/>
      <c r="Z204" s="197">
        <v>202</v>
      </c>
    </row>
    <row r="205" spans="1:26" ht="14.4" x14ac:dyDescent="0.3">
      <c r="A205" s="7">
        <v>43844</v>
      </c>
      <c r="B205" s="191">
        <v>3285.3500979999999</v>
      </c>
      <c r="C205" s="191">
        <v>3294.25</v>
      </c>
      <c r="D205" s="191">
        <v>3277.1899410000001</v>
      </c>
      <c r="E205" s="191">
        <v>3283.1499020000001</v>
      </c>
      <c r="F205" s="192">
        <v>3283.1499020000001</v>
      </c>
      <c r="G205" s="191">
        <v>3665130000</v>
      </c>
      <c r="H205" s="194">
        <f t="shared" si="6"/>
        <v>-1.5145329342818885E-3</v>
      </c>
      <c r="I205" s="193"/>
      <c r="J205" s="197">
        <v>203</v>
      </c>
      <c r="K205" s="234"/>
      <c r="L205" s="234"/>
      <c r="M205" s="234"/>
      <c r="N205" s="234"/>
      <c r="O205" s="234"/>
      <c r="P205" s="234"/>
      <c r="Q205" s="7">
        <v>43844</v>
      </c>
      <c r="R205" s="8">
        <v>79175003</v>
      </c>
      <c r="S205" s="8">
        <v>79392502</v>
      </c>
      <c r="T205" s="8">
        <v>78042503</v>
      </c>
      <c r="U205" s="8">
        <v>78169998</v>
      </c>
      <c r="V205" s="192">
        <v>77634407</v>
      </c>
      <c r="W205" s="234">
        <v>161954400</v>
      </c>
      <c r="X205" s="194">
        <f t="shared" si="7"/>
        <v>-1.3503271881451756E-2</v>
      </c>
      <c r="Y205" s="193"/>
      <c r="Z205" s="197">
        <v>203</v>
      </c>
    </row>
    <row r="206" spans="1:26" ht="14.4" x14ac:dyDescent="0.3">
      <c r="A206" s="7">
        <v>43843</v>
      </c>
      <c r="B206" s="191">
        <v>3271.1298830000001</v>
      </c>
      <c r="C206" s="191">
        <v>3288.1298830000001</v>
      </c>
      <c r="D206" s="191">
        <v>3268.429932</v>
      </c>
      <c r="E206" s="191">
        <v>3288.1298830000001</v>
      </c>
      <c r="F206" s="192">
        <v>3288.1298830000001</v>
      </c>
      <c r="G206" s="191">
        <v>3456380000</v>
      </c>
      <c r="H206" s="194">
        <f t="shared" si="6"/>
        <v>6.9762152039845914E-3</v>
      </c>
      <c r="I206" s="193"/>
      <c r="J206" s="197">
        <v>204</v>
      </c>
      <c r="K206" s="234"/>
      <c r="L206" s="234"/>
      <c r="M206" s="234"/>
      <c r="N206" s="234"/>
      <c r="O206" s="234"/>
      <c r="P206" s="234"/>
      <c r="Q206" s="7">
        <v>43843</v>
      </c>
      <c r="R206" s="8">
        <v>77910004</v>
      </c>
      <c r="S206" s="8">
        <v>79267502</v>
      </c>
      <c r="T206" s="8">
        <v>77787498</v>
      </c>
      <c r="U206" s="8">
        <v>79239998</v>
      </c>
      <c r="V206" s="192">
        <v>78697075</v>
      </c>
      <c r="W206" s="234">
        <v>121532000</v>
      </c>
      <c r="X206" s="194">
        <f t="shared" si="7"/>
        <v>2.1364428507971468E-2</v>
      </c>
      <c r="Y206" s="193"/>
      <c r="Z206" s="197">
        <v>204</v>
      </c>
    </row>
    <row r="207" spans="1:26" ht="14.4" x14ac:dyDescent="0.3">
      <c r="A207" s="7">
        <v>43840</v>
      </c>
      <c r="B207" s="191">
        <v>3281.8100589999999</v>
      </c>
      <c r="C207" s="191">
        <v>3282.98999</v>
      </c>
      <c r="D207" s="191">
        <v>3260.860107</v>
      </c>
      <c r="E207" s="191">
        <v>3265.3500979999999</v>
      </c>
      <c r="F207" s="192">
        <v>3265.3500979999999</v>
      </c>
      <c r="G207" s="191">
        <v>3212970000</v>
      </c>
      <c r="H207" s="194">
        <f t="shared" si="6"/>
        <v>-2.8551785323553043E-3</v>
      </c>
      <c r="I207" s="193"/>
      <c r="J207" s="197">
        <v>205</v>
      </c>
      <c r="K207" s="234"/>
      <c r="L207" s="234"/>
      <c r="M207" s="234"/>
      <c r="N207" s="234"/>
      <c r="O207" s="234"/>
      <c r="P207" s="234"/>
      <c r="Q207" s="7">
        <v>43840</v>
      </c>
      <c r="R207" s="8">
        <v>77650002</v>
      </c>
      <c r="S207" s="8">
        <v>78167503</v>
      </c>
      <c r="T207" s="8">
        <v>77062500</v>
      </c>
      <c r="U207" s="8">
        <v>77582497</v>
      </c>
      <c r="V207" s="192">
        <v>77050926</v>
      </c>
      <c r="W207" s="234">
        <v>140644800</v>
      </c>
      <c r="X207" s="194">
        <f t="shared" si="7"/>
        <v>2.260620114672326E-3</v>
      </c>
      <c r="Y207" s="193"/>
      <c r="Z207" s="197">
        <v>205</v>
      </c>
    </row>
    <row r="208" spans="1:26" ht="14.4" x14ac:dyDescent="0.3">
      <c r="A208" s="7">
        <v>43839</v>
      </c>
      <c r="B208" s="191">
        <v>3266.030029</v>
      </c>
      <c r="C208" s="191">
        <v>3275.580078</v>
      </c>
      <c r="D208" s="191">
        <v>3263.669922</v>
      </c>
      <c r="E208" s="191">
        <v>3274.6999510000001</v>
      </c>
      <c r="F208" s="192">
        <v>3274.6999510000001</v>
      </c>
      <c r="G208" s="191">
        <v>3638390000</v>
      </c>
      <c r="H208" s="194">
        <f t="shared" si="6"/>
        <v>6.6552624994673454E-3</v>
      </c>
      <c r="I208" s="193"/>
      <c r="J208" s="197">
        <v>206</v>
      </c>
      <c r="K208" s="234"/>
      <c r="L208" s="234"/>
      <c r="M208" s="234"/>
      <c r="N208" s="234"/>
      <c r="O208" s="234"/>
      <c r="P208" s="234"/>
      <c r="Q208" s="7">
        <v>43839</v>
      </c>
      <c r="R208" s="8">
        <v>76809998</v>
      </c>
      <c r="S208" s="8">
        <v>77607498</v>
      </c>
      <c r="T208" s="8">
        <v>76550003</v>
      </c>
      <c r="U208" s="8">
        <v>77407501</v>
      </c>
      <c r="V208" s="192">
        <v>76877136</v>
      </c>
      <c r="W208" s="234">
        <v>170108400</v>
      </c>
      <c r="X208" s="194">
        <f t="shared" si="7"/>
        <v>2.1240901743613289E-2</v>
      </c>
      <c r="Y208" s="193"/>
      <c r="Z208" s="197">
        <v>206</v>
      </c>
    </row>
    <row r="209" spans="1:26" ht="14.4" x14ac:dyDescent="0.3">
      <c r="A209" s="7">
        <v>43838</v>
      </c>
      <c r="B209" s="191">
        <v>3238.5900879999999</v>
      </c>
      <c r="C209" s="191">
        <v>3267.070068</v>
      </c>
      <c r="D209" s="191">
        <v>3236.669922</v>
      </c>
      <c r="E209" s="191">
        <v>3253.0500489999999</v>
      </c>
      <c r="F209" s="192">
        <v>3253.0500489999999</v>
      </c>
      <c r="G209" s="191">
        <v>3720890000</v>
      </c>
      <c r="H209" s="194">
        <f t="shared" si="6"/>
        <v>4.9024513105130471E-3</v>
      </c>
      <c r="I209" s="193"/>
      <c r="J209" s="197">
        <v>207</v>
      </c>
      <c r="K209" s="234"/>
      <c r="L209" s="234"/>
      <c r="M209" s="234"/>
      <c r="N209" s="234"/>
      <c r="O209" s="234"/>
      <c r="P209" s="234"/>
      <c r="Q209" s="7">
        <v>43838</v>
      </c>
      <c r="R209" s="8">
        <v>74290001</v>
      </c>
      <c r="S209" s="8">
        <v>76110001</v>
      </c>
      <c r="T209" s="8">
        <v>74290001</v>
      </c>
      <c r="U209" s="8">
        <v>75797501</v>
      </c>
      <c r="V209" s="192">
        <v>75278160</v>
      </c>
      <c r="W209" s="234">
        <v>132079200</v>
      </c>
      <c r="X209" s="194">
        <f t="shared" si="7"/>
        <v>1.6086151850147386E-2</v>
      </c>
      <c r="Y209" s="193"/>
      <c r="Z209" s="197">
        <v>207</v>
      </c>
    </row>
    <row r="210" spans="1:26" ht="14.4" x14ac:dyDescent="0.3">
      <c r="A210" s="7">
        <v>43837</v>
      </c>
      <c r="B210" s="191">
        <v>3241.860107</v>
      </c>
      <c r="C210" s="191">
        <v>3244.9099120000001</v>
      </c>
      <c r="D210" s="191">
        <v>3232.429932</v>
      </c>
      <c r="E210" s="191">
        <v>3237.179932</v>
      </c>
      <c r="F210" s="192">
        <v>3237.179932</v>
      </c>
      <c r="G210" s="191">
        <v>3420380000</v>
      </c>
      <c r="H210" s="194">
        <f t="shared" si="6"/>
        <v>-2.803238450998093E-3</v>
      </c>
      <c r="I210" s="193"/>
      <c r="J210" s="197">
        <v>208</v>
      </c>
      <c r="K210" s="234"/>
      <c r="L210" s="234"/>
      <c r="M210" s="234"/>
      <c r="N210" s="234"/>
      <c r="O210" s="234"/>
      <c r="P210" s="234"/>
      <c r="Q210" s="7">
        <v>43837</v>
      </c>
      <c r="R210" s="8">
        <v>74959999</v>
      </c>
      <c r="S210" s="8">
        <v>75224998</v>
      </c>
      <c r="T210" s="8">
        <v>74370003</v>
      </c>
      <c r="U210" s="8">
        <v>74597504</v>
      </c>
      <c r="V210" s="192">
        <v>74086395</v>
      </c>
      <c r="W210" s="234">
        <v>108872000</v>
      </c>
      <c r="X210" s="194">
        <f t="shared" si="7"/>
        <v>-4.703003782957467E-3</v>
      </c>
      <c r="Y210" s="193"/>
      <c r="Z210" s="197">
        <v>208</v>
      </c>
    </row>
    <row r="211" spans="1:26" ht="14.4" x14ac:dyDescent="0.3">
      <c r="A211" s="7">
        <v>43836</v>
      </c>
      <c r="B211" s="191">
        <v>3217.5500489999999</v>
      </c>
      <c r="C211" s="191">
        <v>3246.8400879999999</v>
      </c>
      <c r="D211" s="191">
        <v>3214.639893</v>
      </c>
      <c r="E211" s="191">
        <v>3246.280029</v>
      </c>
      <c r="F211" s="192">
        <v>3246.280029</v>
      </c>
      <c r="G211" s="191">
        <v>3674070000</v>
      </c>
      <c r="H211" s="194">
        <f t="shared" si="6"/>
        <v>3.5333726923132761E-3</v>
      </c>
      <c r="I211" s="193"/>
      <c r="J211" s="197">
        <v>209</v>
      </c>
      <c r="K211" s="234"/>
      <c r="L211" s="234"/>
      <c r="M211" s="234"/>
      <c r="N211" s="234"/>
      <c r="O211" s="234"/>
      <c r="P211" s="234"/>
      <c r="Q211" s="7">
        <v>43836</v>
      </c>
      <c r="R211" s="8">
        <v>73447502</v>
      </c>
      <c r="S211" s="8">
        <v>74989998</v>
      </c>
      <c r="T211" s="8">
        <v>73187500</v>
      </c>
      <c r="U211" s="8">
        <v>74949997</v>
      </c>
      <c r="V211" s="192">
        <v>74436470</v>
      </c>
      <c r="W211" s="234">
        <v>118387200</v>
      </c>
      <c r="X211" s="194">
        <f t="shared" si="7"/>
        <v>7.9682558898321321E-3</v>
      </c>
      <c r="Y211" s="193"/>
      <c r="Z211" s="197">
        <v>209</v>
      </c>
    </row>
    <row r="212" spans="1:26" ht="14.4" x14ac:dyDescent="0.3">
      <c r="A212" s="7">
        <v>43833</v>
      </c>
      <c r="B212" s="191">
        <v>3226.360107</v>
      </c>
      <c r="C212" s="191">
        <v>3246.1499020000001</v>
      </c>
      <c r="D212" s="191">
        <v>3222.3400879999999</v>
      </c>
      <c r="E212" s="191">
        <v>3234.8500979999999</v>
      </c>
      <c r="F212" s="192">
        <v>3234.8500979999999</v>
      </c>
      <c r="G212" s="191">
        <v>3461290000</v>
      </c>
      <c r="H212" s="194">
        <f t="shared" si="6"/>
        <v>-7.0598705613004542E-3</v>
      </c>
      <c r="I212" s="193"/>
      <c r="J212" s="197">
        <v>210</v>
      </c>
      <c r="K212" s="234"/>
      <c r="L212" s="234"/>
      <c r="M212" s="234"/>
      <c r="N212" s="234"/>
      <c r="O212" s="234"/>
      <c r="P212" s="234"/>
      <c r="Q212" s="7">
        <v>43833</v>
      </c>
      <c r="R212" s="8">
        <v>74287498</v>
      </c>
      <c r="S212" s="8">
        <v>75144997</v>
      </c>
      <c r="T212" s="8">
        <v>74125000</v>
      </c>
      <c r="U212" s="8">
        <v>74357498</v>
      </c>
      <c r="V212" s="192">
        <v>73848030</v>
      </c>
      <c r="W212" s="234">
        <v>146322800</v>
      </c>
      <c r="X212" s="194">
        <f t="shared" si="7"/>
        <v>-9.7220931168740393E-3</v>
      </c>
      <c r="Y212" s="193"/>
      <c r="Z212" s="197">
        <v>210</v>
      </c>
    </row>
    <row r="213" spans="1:26" ht="14.4" x14ac:dyDescent="0.3">
      <c r="A213" s="7">
        <v>43832</v>
      </c>
      <c r="B213" s="191">
        <v>3244.669922</v>
      </c>
      <c r="C213" s="191">
        <v>3258.139893</v>
      </c>
      <c r="D213" s="191">
        <v>3235.530029</v>
      </c>
      <c r="E213" s="191">
        <v>3257.8500979999999</v>
      </c>
      <c r="F213" s="192">
        <v>3257.8500979999999</v>
      </c>
      <c r="G213" s="191">
        <v>3458250000</v>
      </c>
      <c r="H213" s="194">
        <f t="shared" si="6"/>
        <v>8.3788028763996901E-3</v>
      </c>
      <c r="I213" s="193"/>
      <c r="J213" s="197">
        <v>211</v>
      </c>
      <c r="K213" s="234"/>
      <c r="L213" s="234"/>
      <c r="M213" s="234"/>
      <c r="N213" s="234"/>
      <c r="O213" s="234"/>
      <c r="P213" s="234"/>
      <c r="Q213" s="7">
        <v>43832</v>
      </c>
      <c r="R213" s="8">
        <v>74059998</v>
      </c>
      <c r="S213" s="8">
        <v>75150002</v>
      </c>
      <c r="T213" s="8">
        <v>73797501</v>
      </c>
      <c r="U213" s="8">
        <v>75087502</v>
      </c>
      <c r="V213" s="192">
        <v>74573036</v>
      </c>
      <c r="W213" s="234">
        <v>135480400</v>
      </c>
      <c r="X213" s="194">
        <f t="shared" si="7"/>
        <v>2.2816450531137917E-2</v>
      </c>
      <c r="Y213" s="193"/>
      <c r="Z213" s="197">
        <v>211</v>
      </c>
    </row>
    <row r="214" spans="1:26" ht="14.4" x14ac:dyDescent="0.3">
      <c r="A214" s="7">
        <v>43830</v>
      </c>
      <c r="B214" s="191">
        <v>3215.179932</v>
      </c>
      <c r="C214" s="191">
        <v>3231.719971</v>
      </c>
      <c r="D214" s="191">
        <v>3212.030029</v>
      </c>
      <c r="E214" s="191">
        <v>3230.780029</v>
      </c>
      <c r="F214" s="192">
        <v>3230.780029</v>
      </c>
      <c r="G214" s="191">
        <v>2893810000</v>
      </c>
      <c r="H214" s="194">
        <f t="shared" si="6"/>
        <v>2.946021589209662E-3</v>
      </c>
      <c r="I214" s="193"/>
      <c r="J214" s="197">
        <v>212</v>
      </c>
      <c r="K214" s="234"/>
      <c r="L214" s="234"/>
      <c r="M214" s="234"/>
      <c r="N214" s="234"/>
      <c r="O214" s="234"/>
      <c r="P214" s="234"/>
      <c r="Q214" s="7">
        <v>43830</v>
      </c>
      <c r="R214" s="8">
        <v>72482498</v>
      </c>
      <c r="S214" s="8">
        <v>73419998</v>
      </c>
      <c r="T214" s="8">
        <v>72379997</v>
      </c>
      <c r="U214" s="8">
        <v>73412498</v>
      </c>
      <c r="V214" s="192">
        <v>72909500</v>
      </c>
      <c r="W214" s="234">
        <v>100805600</v>
      </c>
      <c r="X214" s="194">
        <f t="shared" si="7"/>
        <v>7.3064690366913378E-3</v>
      </c>
      <c r="Y214" s="193"/>
      <c r="Z214" s="197">
        <v>212</v>
      </c>
    </row>
    <row r="215" spans="1:26" ht="14.4" x14ac:dyDescent="0.3">
      <c r="A215" s="7">
        <v>43829</v>
      </c>
      <c r="B215" s="191">
        <v>3240.0900879999999</v>
      </c>
      <c r="C215" s="191">
        <v>3240.919922</v>
      </c>
      <c r="D215" s="191">
        <v>3216.570068</v>
      </c>
      <c r="E215" s="191">
        <v>3221.290039</v>
      </c>
      <c r="F215" s="192">
        <v>3221.290039</v>
      </c>
      <c r="G215" s="191">
        <v>3013290000</v>
      </c>
      <c r="H215" s="194">
        <f t="shared" si="6"/>
        <v>-5.780822613559021E-3</v>
      </c>
      <c r="I215" s="193"/>
      <c r="J215" s="197">
        <v>213</v>
      </c>
      <c r="K215" s="234"/>
      <c r="L215" s="234"/>
      <c r="M215" s="234"/>
      <c r="N215" s="234"/>
      <c r="O215" s="234"/>
      <c r="P215" s="234"/>
      <c r="Q215" s="7">
        <v>43829</v>
      </c>
      <c r="R215" s="8">
        <v>72364998</v>
      </c>
      <c r="S215" s="8">
        <v>73172501</v>
      </c>
      <c r="T215" s="8">
        <v>71305000</v>
      </c>
      <c r="U215" s="8">
        <v>72879997</v>
      </c>
      <c r="V215" s="192">
        <v>72380653</v>
      </c>
      <c r="W215" s="234">
        <v>144114400</v>
      </c>
      <c r="X215" s="194">
        <f t="shared" si="7"/>
        <v>5.9351444801968066E-3</v>
      </c>
      <c r="Y215" s="193"/>
      <c r="Z215" s="197">
        <v>213</v>
      </c>
    </row>
    <row r="216" spans="1:26" ht="14.4" x14ac:dyDescent="0.3">
      <c r="A216" s="7">
        <v>43826</v>
      </c>
      <c r="B216" s="191">
        <v>3247.2299800000001</v>
      </c>
      <c r="C216" s="191">
        <v>3247.929932</v>
      </c>
      <c r="D216" s="191">
        <v>3234.3701169999999</v>
      </c>
      <c r="E216" s="191">
        <v>3240.0200199999999</v>
      </c>
      <c r="F216" s="192">
        <v>3240.0200199999999</v>
      </c>
      <c r="G216" s="191">
        <v>2428670000</v>
      </c>
      <c r="H216" s="194">
        <f t="shared" si="6"/>
        <v>3.3984895565162446E-5</v>
      </c>
      <c r="I216" s="193"/>
      <c r="J216" s="197">
        <v>214</v>
      </c>
      <c r="K216" s="234"/>
      <c r="L216" s="234"/>
      <c r="M216" s="234"/>
      <c r="N216" s="234"/>
      <c r="O216" s="234"/>
      <c r="P216" s="234"/>
      <c r="Q216" s="7">
        <v>43826</v>
      </c>
      <c r="R216" s="8">
        <v>72779999</v>
      </c>
      <c r="S216" s="8">
        <v>73492500</v>
      </c>
      <c r="T216" s="8">
        <v>72029999</v>
      </c>
      <c r="U216" s="8">
        <v>72449997</v>
      </c>
      <c r="V216" s="192">
        <v>71953598</v>
      </c>
      <c r="W216" s="234">
        <v>146266000</v>
      </c>
      <c r="X216" s="194">
        <f t="shared" si="7"/>
        <v>-3.7944782332638161E-4</v>
      </c>
      <c r="Y216" s="193"/>
      <c r="Z216" s="197">
        <v>214</v>
      </c>
    </row>
    <row r="217" spans="1:26" ht="14.4" x14ac:dyDescent="0.3">
      <c r="A217" s="7">
        <v>43825</v>
      </c>
      <c r="B217" s="191">
        <v>3227.1999510000001</v>
      </c>
      <c r="C217" s="191">
        <v>3240.080078</v>
      </c>
      <c r="D217" s="191">
        <v>3227.1999510000001</v>
      </c>
      <c r="E217" s="191">
        <v>3239.9099120000001</v>
      </c>
      <c r="F217" s="192">
        <v>3239.9099120000001</v>
      </c>
      <c r="G217" s="191">
        <v>2160680000</v>
      </c>
      <c r="H217" s="194">
        <f t="shared" si="6"/>
        <v>5.1281665829022646E-3</v>
      </c>
      <c r="I217" s="193"/>
      <c r="J217" s="197">
        <v>215</v>
      </c>
      <c r="K217" s="234"/>
      <c r="L217" s="234"/>
      <c r="M217" s="234"/>
      <c r="N217" s="234"/>
      <c r="O217" s="234"/>
      <c r="P217" s="234"/>
      <c r="Q217" s="7">
        <v>43825</v>
      </c>
      <c r="R217" s="8">
        <v>71205002</v>
      </c>
      <c r="S217" s="8">
        <v>72495003</v>
      </c>
      <c r="T217" s="8">
        <v>71175003</v>
      </c>
      <c r="U217" s="8">
        <v>72477501</v>
      </c>
      <c r="V217" s="192">
        <v>71980911</v>
      </c>
      <c r="W217" s="234">
        <v>93121200</v>
      </c>
      <c r="X217" s="194">
        <f t="shared" si="7"/>
        <v>1.9840376457168112E-2</v>
      </c>
      <c r="Y217" s="193"/>
      <c r="Z217" s="197">
        <v>215</v>
      </c>
    </row>
    <row r="218" spans="1:26" ht="14.4" x14ac:dyDescent="0.3">
      <c r="A218" s="7">
        <v>43823</v>
      </c>
      <c r="B218" s="191">
        <v>3225.4499510000001</v>
      </c>
      <c r="C218" s="191">
        <v>3226.429932</v>
      </c>
      <c r="D218" s="191">
        <v>3220.51001</v>
      </c>
      <c r="E218" s="191">
        <v>3223.3798830000001</v>
      </c>
      <c r="F218" s="192">
        <v>3223.3798830000001</v>
      </c>
      <c r="G218" s="191">
        <v>1296540000</v>
      </c>
      <c r="H218" s="194">
        <f t="shared" si="6"/>
        <v>-1.954482145047379E-4</v>
      </c>
      <c r="I218" s="193"/>
      <c r="J218" s="197">
        <v>216</v>
      </c>
      <c r="K218" s="234"/>
      <c r="L218" s="234"/>
      <c r="M218" s="234"/>
      <c r="N218" s="234"/>
      <c r="O218" s="234"/>
      <c r="P218" s="234"/>
      <c r="Q218" s="7">
        <v>43823</v>
      </c>
      <c r="R218" s="8">
        <v>71172501</v>
      </c>
      <c r="S218" s="8">
        <v>71222504</v>
      </c>
      <c r="T218" s="8">
        <v>70730003</v>
      </c>
      <c r="U218" s="8">
        <v>71067497</v>
      </c>
      <c r="V218" s="192">
        <v>70580566</v>
      </c>
      <c r="W218" s="234">
        <v>48478800</v>
      </c>
      <c r="X218" s="194">
        <f t="shared" si="7"/>
        <v>9.5061182225511737E-4</v>
      </c>
      <c r="Y218" s="193"/>
      <c r="Z218" s="197">
        <v>216</v>
      </c>
    </row>
    <row r="219" spans="1:26" ht="14.4" x14ac:dyDescent="0.3">
      <c r="A219" s="7">
        <v>43822</v>
      </c>
      <c r="B219" s="191">
        <v>3226.0500489999999</v>
      </c>
      <c r="C219" s="191">
        <v>3227.780029</v>
      </c>
      <c r="D219" s="191">
        <v>3222.3000489999999</v>
      </c>
      <c r="E219" s="191">
        <v>3224.01001</v>
      </c>
      <c r="F219" s="192">
        <v>3224.01001</v>
      </c>
      <c r="G219" s="191">
        <v>3060610000</v>
      </c>
      <c r="H219" s="194">
        <f t="shared" si="6"/>
        <v>8.6614358072970574E-4</v>
      </c>
      <c r="I219" s="193"/>
      <c r="J219" s="197">
        <v>217</v>
      </c>
      <c r="K219" s="234"/>
      <c r="L219" s="234"/>
      <c r="M219" s="234"/>
      <c r="N219" s="234"/>
      <c r="O219" s="234"/>
      <c r="P219" s="234"/>
      <c r="Q219" s="7">
        <v>43822</v>
      </c>
      <c r="R219" s="8">
        <v>70132500</v>
      </c>
      <c r="S219" s="8">
        <v>71062500</v>
      </c>
      <c r="T219" s="8">
        <v>70092499</v>
      </c>
      <c r="U219" s="8">
        <v>71000000</v>
      </c>
      <c r="V219" s="192">
        <v>70513535</v>
      </c>
      <c r="W219" s="234">
        <v>98572000</v>
      </c>
      <c r="X219" s="194">
        <f t="shared" si="7"/>
        <v>1.6318319442280078E-2</v>
      </c>
      <c r="Y219" s="193"/>
      <c r="Z219" s="197">
        <v>217</v>
      </c>
    </row>
    <row r="220" spans="1:26" ht="14.4" x14ac:dyDescent="0.3">
      <c r="A220" s="7">
        <v>43819</v>
      </c>
      <c r="B220" s="191">
        <v>3223.330078</v>
      </c>
      <c r="C220" s="191">
        <v>3225.6499020000001</v>
      </c>
      <c r="D220" s="191">
        <v>3216.030029</v>
      </c>
      <c r="E220" s="191">
        <v>3221.219971</v>
      </c>
      <c r="F220" s="192">
        <v>3221.219971</v>
      </c>
      <c r="G220" s="191">
        <v>6454270000</v>
      </c>
      <c r="H220" s="194">
        <f t="shared" si="6"/>
        <v>4.9447812331994889E-3</v>
      </c>
      <c r="I220" s="193"/>
      <c r="J220" s="197">
        <v>218</v>
      </c>
      <c r="K220" s="234"/>
      <c r="L220" s="234"/>
      <c r="M220" s="234"/>
      <c r="N220" s="234"/>
      <c r="O220" s="234"/>
      <c r="P220" s="234"/>
      <c r="Q220" s="7">
        <v>43819</v>
      </c>
      <c r="R220" s="8">
        <v>70557503</v>
      </c>
      <c r="S220" s="8">
        <v>70662498</v>
      </c>
      <c r="T220" s="8">
        <v>69639999</v>
      </c>
      <c r="U220" s="8">
        <v>69860001</v>
      </c>
      <c r="V220" s="192">
        <v>69381348</v>
      </c>
      <c r="W220" s="234">
        <v>275978000</v>
      </c>
      <c r="X220" s="194">
        <f t="shared" si="7"/>
        <v>-2.0712444577051549E-3</v>
      </c>
      <c r="Y220" s="193"/>
      <c r="Z220" s="197">
        <v>218</v>
      </c>
    </row>
    <row r="221" spans="1:26" ht="14.4" x14ac:dyDescent="0.3">
      <c r="A221" s="7">
        <v>43818</v>
      </c>
      <c r="B221" s="191">
        <v>3192.320068</v>
      </c>
      <c r="C221" s="191">
        <v>3205.4799800000001</v>
      </c>
      <c r="D221" s="191">
        <v>3192.320068</v>
      </c>
      <c r="E221" s="191">
        <v>3205.3701169999999</v>
      </c>
      <c r="F221" s="192">
        <v>3205.3701169999999</v>
      </c>
      <c r="G221" s="191">
        <v>3720450000</v>
      </c>
      <c r="H221" s="194">
        <f t="shared" si="6"/>
        <v>4.4592918133156585E-3</v>
      </c>
      <c r="I221" s="193"/>
      <c r="J221" s="197">
        <v>219</v>
      </c>
      <c r="K221" s="234"/>
      <c r="L221" s="234"/>
      <c r="M221" s="234"/>
      <c r="N221" s="234"/>
      <c r="O221" s="234"/>
      <c r="P221" s="234"/>
      <c r="Q221" s="7">
        <v>43818</v>
      </c>
      <c r="R221" s="8">
        <v>69875000</v>
      </c>
      <c r="S221" s="8">
        <v>70294998</v>
      </c>
      <c r="T221" s="8">
        <v>69737503</v>
      </c>
      <c r="U221" s="8">
        <v>70004997</v>
      </c>
      <c r="V221" s="192">
        <v>69525352</v>
      </c>
      <c r="W221" s="234">
        <v>98369200</v>
      </c>
      <c r="X221" s="194">
        <f t="shared" si="7"/>
        <v>1.0009094556536382E-3</v>
      </c>
      <c r="Y221" s="193"/>
      <c r="Z221" s="197">
        <v>219</v>
      </c>
    </row>
    <row r="222" spans="1:26" ht="14.4" x14ac:dyDescent="0.3">
      <c r="A222" s="7">
        <v>43817</v>
      </c>
      <c r="B222" s="191">
        <v>3195.209961</v>
      </c>
      <c r="C222" s="191">
        <v>3198.4799800000001</v>
      </c>
      <c r="D222" s="191">
        <v>3191.139893</v>
      </c>
      <c r="E222" s="191">
        <v>3191.139893</v>
      </c>
      <c r="F222" s="192">
        <v>3191.139893</v>
      </c>
      <c r="G222" s="191">
        <v>4014080000</v>
      </c>
      <c r="H222" s="194">
        <f t="shared" si="6"/>
        <v>-4.3230018648399962E-4</v>
      </c>
      <c r="I222" s="193"/>
      <c r="J222" s="197">
        <v>220</v>
      </c>
      <c r="K222" s="234"/>
      <c r="L222" s="234"/>
      <c r="M222" s="234"/>
      <c r="N222" s="234"/>
      <c r="O222" s="234"/>
      <c r="P222" s="234"/>
      <c r="Q222" s="7">
        <v>43817</v>
      </c>
      <c r="R222" s="8">
        <v>69949997</v>
      </c>
      <c r="S222" s="8">
        <v>70474998</v>
      </c>
      <c r="T222" s="8">
        <v>69779999</v>
      </c>
      <c r="U222" s="8">
        <v>69934998</v>
      </c>
      <c r="V222" s="192">
        <v>69455833</v>
      </c>
      <c r="W222" s="234">
        <v>116028400</v>
      </c>
      <c r="X222" s="194">
        <f t="shared" si="7"/>
        <v>-2.3894536385754704E-3</v>
      </c>
      <c r="Y222" s="193"/>
      <c r="Z222" s="197">
        <v>220</v>
      </c>
    </row>
    <row r="223" spans="1:26" ht="14.4" x14ac:dyDescent="0.3">
      <c r="A223" s="7">
        <v>43816</v>
      </c>
      <c r="B223" s="191">
        <v>3195.3999020000001</v>
      </c>
      <c r="C223" s="191">
        <v>3198.219971</v>
      </c>
      <c r="D223" s="191">
        <v>3191.030029</v>
      </c>
      <c r="E223" s="191">
        <v>3192.5200199999999</v>
      </c>
      <c r="F223" s="192">
        <v>3192.5200199999999</v>
      </c>
      <c r="G223" s="191">
        <v>3837540000</v>
      </c>
      <c r="H223" s="194">
        <f t="shared" si="6"/>
        <v>3.3529242708775156E-4</v>
      </c>
      <c r="I223" s="193"/>
      <c r="J223" s="197">
        <v>221</v>
      </c>
      <c r="K223" s="234"/>
      <c r="L223" s="234"/>
      <c r="M223" s="234"/>
      <c r="N223" s="234"/>
      <c r="O223" s="234"/>
      <c r="P223" s="234"/>
      <c r="Q223" s="7">
        <v>43816</v>
      </c>
      <c r="R223" s="8">
        <v>69892502</v>
      </c>
      <c r="S223" s="8">
        <v>70442497</v>
      </c>
      <c r="T223" s="8">
        <v>69699997</v>
      </c>
      <c r="U223" s="8">
        <v>70102501</v>
      </c>
      <c r="V223" s="192">
        <v>69622192</v>
      </c>
      <c r="W223" s="234">
        <v>114158400</v>
      </c>
      <c r="X223" s="194">
        <f t="shared" si="7"/>
        <v>1.9654858367168034E-3</v>
      </c>
      <c r="Y223" s="193"/>
      <c r="Z223" s="197">
        <v>221</v>
      </c>
    </row>
    <row r="224" spans="1:26" ht="14.4" x14ac:dyDescent="0.3">
      <c r="A224" s="7">
        <v>43815</v>
      </c>
      <c r="B224" s="191">
        <v>3183.6298830000001</v>
      </c>
      <c r="C224" s="191">
        <v>3197.709961</v>
      </c>
      <c r="D224" s="191">
        <v>3183.6298830000001</v>
      </c>
      <c r="E224" s="191">
        <v>3191.4499510000001</v>
      </c>
      <c r="F224" s="192">
        <v>3191.4499510000001</v>
      </c>
      <c r="G224" s="191">
        <v>4051790000</v>
      </c>
      <c r="H224" s="194">
        <f t="shared" si="6"/>
        <v>7.1477851709664982E-3</v>
      </c>
      <c r="I224" s="193"/>
      <c r="J224" s="197">
        <v>222</v>
      </c>
      <c r="K224" s="234"/>
      <c r="L224" s="234"/>
      <c r="M224" s="234"/>
      <c r="N224" s="234"/>
      <c r="O224" s="234"/>
      <c r="P224" s="234"/>
      <c r="Q224" s="7">
        <v>43815</v>
      </c>
      <c r="R224" s="8">
        <v>69250000</v>
      </c>
      <c r="S224" s="8">
        <v>70197502</v>
      </c>
      <c r="T224" s="8">
        <v>69245003</v>
      </c>
      <c r="U224" s="8">
        <v>69964996</v>
      </c>
      <c r="V224" s="192">
        <v>69485619</v>
      </c>
      <c r="W224" s="234">
        <v>128186000</v>
      </c>
      <c r="X224" s="194">
        <f t="shared" si="7"/>
        <v>1.7117844959539826E-2</v>
      </c>
      <c r="Y224" s="193"/>
      <c r="Z224" s="197">
        <v>222</v>
      </c>
    </row>
    <row r="225" spans="1:26" ht="14.4" x14ac:dyDescent="0.3">
      <c r="A225" s="7">
        <v>43812</v>
      </c>
      <c r="B225" s="191">
        <v>3166.6499020000001</v>
      </c>
      <c r="C225" s="191">
        <v>3182.679932</v>
      </c>
      <c r="D225" s="191">
        <v>3156.51001</v>
      </c>
      <c r="E225" s="191">
        <v>3168.8000489999999</v>
      </c>
      <c r="F225" s="192">
        <v>3168.8000489999999</v>
      </c>
      <c r="G225" s="191">
        <v>3736870000</v>
      </c>
      <c r="H225" s="194">
        <f t="shared" si="6"/>
        <v>7.2581951815607588E-5</v>
      </c>
      <c r="I225" s="193"/>
      <c r="J225" s="197">
        <v>223</v>
      </c>
      <c r="K225" s="234"/>
      <c r="L225" s="234"/>
      <c r="M225" s="234"/>
      <c r="N225" s="234"/>
      <c r="O225" s="234"/>
      <c r="P225" s="234"/>
      <c r="Q225" s="7">
        <v>43812</v>
      </c>
      <c r="R225" s="8">
        <v>67864998</v>
      </c>
      <c r="S225" s="8">
        <v>68824997</v>
      </c>
      <c r="T225" s="8">
        <v>67732498</v>
      </c>
      <c r="U225" s="8">
        <v>68787498</v>
      </c>
      <c r="V225" s="192">
        <v>68316193</v>
      </c>
      <c r="W225" s="234">
        <v>133587600</v>
      </c>
      <c r="X225" s="194">
        <f t="shared" si="7"/>
        <v>1.3593112298473159E-2</v>
      </c>
      <c r="Y225" s="193"/>
      <c r="Z225" s="197">
        <v>223</v>
      </c>
    </row>
    <row r="226" spans="1:26" ht="14.4" x14ac:dyDescent="0.3">
      <c r="A226" s="7">
        <v>43811</v>
      </c>
      <c r="B226" s="191">
        <v>3141.2299800000001</v>
      </c>
      <c r="C226" s="191">
        <v>3176.280029</v>
      </c>
      <c r="D226" s="191">
        <v>3138.469971</v>
      </c>
      <c r="E226" s="191">
        <v>3168.570068</v>
      </c>
      <c r="F226" s="192">
        <v>3168.570068</v>
      </c>
      <c r="G226" s="191">
        <v>3990690000</v>
      </c>
      <c r="H226" s="194">
        <f t="shared" si="6"/>
        <v>8.5752256005007989E-3</v>
      </c>
      <c r="I226" s="193"/>
      <c r="J226" s="197">
        <v>224</v>
      </c>
      <c r="K226" s="234"/>
      <c r="L226" s="234"/>
      <c r="M226" s="234"/>
      <c r="N226" s="234"/>
      <c r="O226" s="234"/>
      <c r="P226" s="234"/>
      <c r="Q226" s="7">
        <v>43811</v>
      </c>
      <c r="R226" s="8">
        <v>66945000</v>
      </c>
      <c r="S226" s="8">
        <v>68139999</v>
      </c>
      <c r="T226" s="8">
        <v>66830002</v>
      </c>
      <c r="U226" s="8">
        <v>67864998</v>
      </c>
      <c r="V226" s="192">
        <v>67400017</v>
      </c>
      <c r="W226" s="234">
        <v>137310400</v>
      </c>
      <c r="X226" s="194">
        <f t="shared" si="7"/>
        <v>2.5482867071397589E-3</v>
      </c>
      <c r="Y226" s="193"/>
      <c r="Z226" s="197">
        <v>224</v>
      </c>
    </row>
    <row r="227" spans="1:26" ht="14.4" x14ac:dyDescent="0.3">
      <c r="A227" s="7">
        <v>43810</v>
      </c>
      <c r="B227" s="191">
        <v>3135.75</v>
      </c>
      <c r="C227" s="191">
        <v>3143.9799800000001</v>
      </c>
      <c r="D227" s="191">
        <v>3133.209961</v>
      </c>
      <c r="E227" s="191">
        <v>3141.6298830000001</v>
      </c>
      <c r="F227" s="192">
        <v>3141.6298830000001</v>
      </c>
      <c r="G227" s="191">
        <v>3252540000</v>
      </c>
      <c r="H227" s="194">
        <f t="shared" si="6"/>
        <v>2.9081579500967189E-3</v>
      </c>
      <c r="I227" s="193"/>
      <c r="J227" s="197">
        <v>225</v>
      </c>
      <c r="K227" s="234"/>
      <c r="L227" s="234"/>
      <c r="M227" s="234"/>
      <c r="N227" s="234"/>
      <c r="O227" s="234"/>
      <c r="P227" s="234"/>
      <c r="Q227" s="7">
        <v>43810</v>
      </c>
      <c r="R227" s="8">
        <v>67202499</v>
      </c>
      <c r="S227" s="8">
        <v>67775002</v>
      </c>
      <c r="T227" s="8">
        <v>67125000</v>
      </c>
      <c r="U227" s="8">
        <v>67692497</v>
      </c>
      <c r="V227" s="192">
        <v>67228699</v>
      </c>
      <c r="W227" s="234">
        <v>78756800</v>
      </c>
      <c r="X227" s="194">
        <f t="shared" si="7"/>
        <v>8.5294318225561105E-3</v>
      </c>
      <c r="Y227" s="193"/>
      <c r="Z227" s="197">
        <v>225</v>
      </c>
    </row>
    <row r="228" spans="1:26" ht="14.4" x14ac:dyDescent="0.3">
      <c r="A228" s="7">
        <v>43809</v>
      </c>
      <c r="B228" s="191">
        <v>3135.360107</v>
      </c>
      <c r="C228" s="191">
        <v>3142.1201169999999</v>
      </c>
      <c r="D228" s="191">
        <v>3126.0900879999999</v>
      </c>
      <c r="E228" s="191">
        <v>3132.5200199999999</v>
      </c>
      <c r="F228" s="192">
        <v>3132.5200199999999</v>
      </c>
      <c r="G228" s="191">
        <v>3343790000</v>
      </c>
      <c r="H228" s="194">
        <f t="shared" si="6"/>
        <v>-1.0969339668811192E-3</v>
      </c>
      <c r="I228" s="193"/>
      <c r="J228" s="197">
        <v>226</v>
      </c>
      <c r="K228" s="234"/>
      <c r="L228" s="234"/>
      <c r="M228" s="234"/>
      <c r="N228" s="234"/>
      <c r="O228" s="234"/>
      <c r="P228" s="234"/>
      <c r="Q228" s="7">
        <v>43809</v>
      </c>
      <c r="R228" s="8">
        <v>67150002</v>
      </c>
      <c r="S228" s="8">
        <v>67517502</v>
      </c>
      <c r="T228" s="8">
        <v>66464996</v>
      </c>
      <c r="U228" s="8">
        <v>67120003</v>
      </c>
      <c r="V228" s="192">
        <v>66660126</v>
      </c>
      <c r="W228" s="234">
        <v>90420400</v>
      </c>
      <c r="X228" s="194">
        <f t="shared" si="7"/>
        <v>5.8445857771279247E-3</v>
      </c>
      <c r="Y228" s="193"/>
      <c r="Z228" s="197">
        <v>226</v>
      </c>
    </row>
    <row r="229" spans="1:26" ht="14.4" x14ac:dyDescent="0.3">
      <c r="A229" s="7">
        <v>43808</v>
      </c>
      <c r="B229" s="191">
        <v>3141.860107</v>
      </c>
      <c r="C229" s="191">
        <v>3148.8701169999999</v>
      </c>
      <c r="D229" s="191">
        <v>3135.459961</v>
      </c>
      <c r="E229" s="191">
        <v>3135.959961</v>
      </c>
      <c r="F229" s="192">
        <v>3135.959961</v>
      </c>
      <c r="G229" s="191">
        <v>3345990000</v>
      </c>
      <c r="H229" s="194">
        <f t="shared" si="6"/>
        <v>-3.1628213389220711E-3</v>
      </c>
      <c r="I229" s="193"/>
      <c r="J229" s="197">
        <v>227</v>
      </c>
      <c r="K229" s="234"/>
      <c r="L229" s="234"/>
      <c r="M229" s="234"/>
      <c r="N229" s="234"/>
      <c r="O229" s="234"/>
      <c r="P229" s="234"/>
      <c r="Q229" s="7">
        <v>43808</v>
      </c>
      <c r="R229" s="8">
        <v>67500000</v>
      </c>
      <c r="S229" s="8">
        <v>67699997</v>
      </c>
      <c r="T229" s="8">
        <v>66227501</v>
      </c>
      <c r="U229" s="8">
        <v>66730003</v>
      </c>
      <c r="V229" s="192">
        <v>66272789</v>
      </c>
      <c r="W229" s="234">
        <v>128042400</v>
      </c>
      <c r="X229" s="194">
        <f t="shared" si="7"/>
        <v>-1.4000250156965537E-2</v>
      </c>
      <c r="Y229" s="193"/>
      <c r="Z229" s="197">
        <v>227</v>
      </c>
    </row>
    <row r="230" spans="1:26" ht="14.4" x14ac:dyDescent="0.3">
      <c r="A230" s="7">
        <v>43805</v>
      </c>
      <c r="B230" s="191">
        <v>3134.6201169999999</v>
      </c>
      <c r="C230" s="191">
        <v>3150.6000979999999</v>
      </c>
      <c r="D230" s="191">
        <v>3134.6201169999999</v>
      </c>
      <c r="E230" s="191">
        <v>3145.9099120000001</v>
      </c>
      <c r="F230" s="192">
        <v>3145.9099120000001</v>
      </c>
      <c r="G230" s="191">
        <v>3479480000</v>
      </c>
      <c r="H230" s="194">
        <f t="shared" si="6"/>
        <v>9.1357241770398407E-3</v>
      </c>
      <c r="I230" s="193"/>
      <c r="J230" s="197">
        <v>228</v>
      </c>
      <c r="K230" s="234"/>
      <c r="L230" s="234"/>
      <c r="M230" s="234"/>
      <c r="N230" s="234"/>
      <c r="O230" s="234"/>
      <c r="P230" s="234"/>
      <c r="Q230" s="7">
        <v>43805</v>
      </c>
      <c r="R230" s="8">
        <v>66870003</v>
      </c>
      <c r="S230" s="8">
        <v>67750000</v>
      </c>
      <c r="T230" s="8">
        <v>66824997</v>
      </c>
      <c r="U230" s="8">
        <v>67677498</v>
      </c>
      <c r="V230" s="192">
        <v>67213799</v>
      </c>
      <c r="W230" s="234">
        <v>106075600</v>
      </c>
      <c r="X230" s="194">
        <f t="shared" si="7"/>
        <v>1.931621684569838E-2</v>
      </c>
      <c r="Y230" s="193"/>
      <c r="Z230" s="197">
        <v>228</v>
      </c>
    </row>
    <row r="231" spans="1:26" ht="14.4" x14ac:dyDescent="0.3">
      <c r="A231" s="7">
        <v>43804</v>
      </c>
      <c r="B231" s="191">
        <v>3119.209961</v>
      </c>
      <c r="C231" s="191">
        <v>3119.4499510000001</v>
      </c>
      <c r="D231" s="191">
        <v>3103.76001</v>
      </c>
      <c r="E231" s="191">
        <v>3117.429932</v>
      </c>
      <c r="F231" s="192">
        <v>3117.429932</v>
      </c>
      <c r="G231" s="191">
        <v>3355750000</v>
      </c>
      <c r="H231" s="194">
        <f t="shared" si="6"/>
        <v>1.5002512191744722E-3</v>
      </c>
      <c r="I231" s="193"/>
      <c r="J231" s="197">
        <v>229</v>
      </c>
      <c r="K231" s="234"/>
      <c r="L231" s="234"/>
      <c r="M231" s="234"/>
      <c r="N231" s="234"/>
      <c r="O231" s="234"/>
      <c r="P231" s="234"/>
      <c r="Q231" s="7">
        <v>43804</v>
      </c>
      <c r="R231" s="8">
        <v>65947502</v>
      </c>
      <c r="S231" s="8">
        <v>66472504</v>
      </c>
      <c r="T231" s="8">
        <v>65682503</v>
      </c>
      <c r="U231" s="8">
        <v>66394997</v>
      </c>
      <c r="V231" s="192">
        <v>65940086</v>
      </c>
      <c r="W231" s="234">
        <v>74424400</v>
      </c>
      <c r="X231" s="194">
        <f t="shared" si="7"/>
        <v>1.4671040815389447E-2</v>
      </c>
      <c r="Y231" s="193"/>
      <c r="Z231" s="197">
        <v>229</v>
      </c>
    </row>
    <row r="232" spans="1:26" ht="14.4" x14ac:dyDescent="0.3">
      <c r="A232" s="7">
        <v>43803</v>
      </c>
      <c r="B232" s="191">
        <v>3103.5</v>
      </c>
      <c r="C232" s="191">
        <v>3119.3798830000001</v>
      </c>
      <c r="D232" s="191">
        <v>3102.530029</v>
      </c>
      <c r="E232" s="191">
        <v>3112.76001</v>
      </c>
      <c r="F232" s="192">
        <v>3112.76001</v>
      </c>
      <c r="G232" s="191">
        <v>3695030000</v>
      </c>
      <c r="H232" s="194">
        <f t="shared" si="6"/>
        <v>6.3235676030824785E-3</v>
      </c>
      <c r="I232" s="193"/>
      <c r="J232" s="197">
        <v>230</v>
      </c>
      <c r="K232" s="234"/>
      <c r="L232" s="234"/>
      <c r="M232" s="234"/>
      <c r="N232" s="234"/>
      <c r="O232" s="234"/>
      <c r="P232" s="234"/>
      <c r="Q232" s="7">
        <v>43803</v>
      </c>
      <c r="R232" s="8">
        <v>65267502</v>
      </c>
      <c r="S232" s="8">
        <v>65827499</v>
      </c>
      <c r="T232" s="8">
        <v>65169998</v>
      </c>
      <c r="U232" s="8">
        <v>65434998</v>
      </c>
      <c r="V232" s="192">
        <v>64986664</v>
      </c>
      <c r="W232" s="234">
        <v>67181600</v>
      </c>
      <c r="X232" s="194">
        <f t="shared" si="7"/>
        <v>8.8262938434484194E-3</v>
      </c>
      <c r="Y232" s="193"/>
      <c r="Z232" s="197">
        <v>230</v>
      </c>
    </row>
    <row r="233" spans="1:26" ht="14.4" x14ac:dyDescent="0.3">
      <c r="A233" s="7">
        <v>43802</v>
      </c>
      <c r="B233" s="191">
        <v>3087.4099120000001</v>
      </c>
      <c r="C233" s="191">
        <v>3094.969971</v>
      </c>
      <c r="D233" s="191">
        <v>3070.330078</v>
      </c>
      <c r="E233" s="191">
        <v>3093.1999510000001</v>
      </c>
      <c r="F233" s="192">
        <v>3093.1999510000001</v>
      </c>
      <c r="G233" s="191">
        <v>3653390000</v>
      </c>
      <c r="H233" s="194">
        <f t="shared" si="6"/>
        <v>-6.6380951110170793E-3</v>
      </c>
      <c r="I233" s="193"/>
      <c r="J233" s="197">
        <v>231</v>
      </c>
      <c r="K233" s="234"/>
      <c r="L233" s="234"/>
      <c r="M233" s="234"/>
      <c r="N233" s="234"/>
      <c r="O233" s="234"/>
      <c r="P233" s="234"/>
      <c r="Q233" s="7">
        <v>43802</v>
      </c>
      <c r="R233" s="8">
        <v>64577499</v>
      </c>
      <c r="S233" s="8">
        <v>64882500</v>
      </c>
      <c r="T233" s="8">
        <v>64072502</v>
      </c>
      <c r="U233" s="8">
        <v>64862503</v>
      </c>
      <c r="V233" s="192">
        <v>64418091</v>
      </c>
      <c r="W233" s="234">
        <v>114430400</v>
      </c>
      <c r="X233" s="194">
        <f t="shared" si="7"/>
        <v>-1.7830008719494594E-2</v>
      </c>
      <c r="Y233" s="193"/>
      <c r="Z233" s="197">
        <v>231</v>
      </c>
    </row>
    <row r="234" spans="1:26" ht="14.4" x14ac:dyDescent="0.3">
      <c r="A234" s="7">
        <v>43801</v>
      </c>
      <c r="B234" s="191">
        <v>3143.8500979999999</v>
      </c>
      <c r="C234" s="191">
        <v>3144.3100589999999</v>
      </c>
      <c r="D234" s="191">
        <v>3110.780029</v>
      </c>
      <c r="E234" s="191">
        <v>3113.8701169999999</v>
      </c>
      <c r="F234" s="192">
        <v>3113.8701169999999</v>
      </c>
      <c r="G234" s="191">
        <v>3268740000</v>
      </c>
      <c r="H234" s="194">
        <f t="shared" si="6"/>
        <v>-8.6310206281544431E-3</v>
      </c>
      <c r="I234" s="193"/>
      <c r="J234" s="197">
        <v>232</v>
      </c>
      <c r="K234" s="234"/>
      <c r="L234" s="234"/>
      <c r="M234" s="234"/>
      <c r="N234" s="234"/>
      <c r="O234" s="234"/>
      <c r="P234" s="234"/>
      <c r="Q234" s="7">
        <v>43801</v>
      </c>
      <c r="R234" s="8">
        <v>66817497</v>
      </c>
      <c r="S234" s="8">
        <v>67062500</v>
      </c>
      <c r="T234" s="8">
        <v>65862503</v>
      </c>
      <c r="U234" s="8">
        <v>66040001</v>
      </c>
      <c r="V234" s="192">
        <v>65587517</v>
      </c>
      <c r="W234" s="234">
        <v>94487200</v>
      </c>
      <c r="X234" s="194">
        <f t="shared" si="7"/>
        <v>-1.1562280662769341E-2</v>
      </c>
      <c r="Y234" s="193"/>
      <c r="Z234" s="197">
        <v>232</v>
      </c>
    </row>
    <row r="235" spans="1:26" ht="14.4" x14ac:dyDescent="0.3">
      <c r="A235" s="7">
        <v>43798</v>
      </c>
      <c r="B235" s="191">
        <v>3147.179932</v>
      </c>
      <c r="C235" s="191">
        <v>3150.3000489999999</v>
      </c>
      <c r="D235" s="191">
        <v>3139.3400879999999</v>
      </c>
      <c r="E235" s="191">
        <v>3140.9799800000001</v>
      </c>
      <c r="F235" s="192">
        <v>3140.9799800000001</v>
      </c>
      <c r="G235" s="191">
        <v>1743020000</v>
      </c>
      <c r="H235" s="194">
        <f t="shared" si="6"/>
        <v>-4.0112199177813265E-3</v>
      </c>
      <c r="I235" s="193"/>
      <c r="J235" s="197">
        <v>233</v>
      </c>
      <c r="K235" s="234"/>
      <c r="L235" s="234"/>
      <c r="M235" s="234"/>
      <c r="N235" s="234"/>
      <c r="O235" s="234"/>
      <c r="P235" s="234"/>
      <c r="Q235" s="7">
        <v>43798</v>
      </c>
      <c r="R235" s="8">
        <v>66650002</v>
      </c>
      <c r="S235" s="8">
        <v>67000000</v>
      </c>
      <c r="T235" s="8">
        <v>66474998</v>
      </c>
      <c r="U235" s="8">
        <v>66812500</v>
      </c>
      <c r="V235" s="192">
        <v>66354729</v>
      </c>
      <c r="W235" s="234">
        <v>46617600</v>
      </c>
      <c r="X235" s="194">
        <f t="shared" si="7"/>
        <v>-2.2027267382325791E-3</v>
      </c>
      <c r="Y235" s="193"/>
      <c r="Z235" s="197">
        <v>233</v>
      </c>
    </row>
    <row r="236" spans="1:26" ht="14.4" x14ac:dyDescent="0.3">
      <c r="A236" s="7">
        <v>43796</v>
      </c>
      <c r="B236" s="191">
        <v>3145.48999</v>
      </c>
      <c r="C236" s="191">
        <v>3154.26001</v>
      </c>
      <c r="D236" s="191">
        <v>3143.4099120000001</v>
      </c>
      <c r="E236" s="191">
        <v>3153.6298830000001</v>
      </c>
      <c r="F236" s="192">
        <v>3153.6298830000001</v>
      </c>
      <c r="G236" s="191">
        <v>3033090000</v>
      </c>
      <c r="H236" s="194">
        <f t="shared" si="6"/>
        <v>4.1744242725764037E-3</v>
      </c>
      <c r="I236" s="193"/>
      <c r="J236" s="197">
        <v>234</v>
      </c>
      <c r="K236" s="234"/>
      <c r="L236" s="234"/>
      <c r="M236" s="234"/>
      <c r="N236" s="234"/>
      <c r="O236" s="234"/>
      <c r="P236" s="234"/>
      <c r="Q236" s="7">
        <v>43796</v>
      </c>
      <c r="R236" s="8">
        <v>66394997</v>
      </c>
      <c r="S236" s="8">
        <v>66995003</v>
      </c>
      <c r="T236" s="8">
        <v>66327499</v>
      </c>
      <c r="U236" s="8">
        <v>66959999</v>
      </c>
      <c r="V236" s="192">
        <v>66501213</v>
      </c>
      <c r="W236" s="234">
        <v>65235600</v>
      </c>
      <c r="X236" s="194">
        <f t="shared" si="7"/>
        <v>1.3432289457681736E-2</v>
      </c>
      <c r="Y236" s="193"/>
      <c r="Z236" s="197">
        <v>234</v>
      </c>
    </row>
    <row r="237" spans="1:26" ht="14.4" x14ac:dyDescent="0.3">
      <c r="A237" s="7">
        <v>43795</v>
      </c>
      <c r="B237" s="191">
        <v>3134.8500979999999</v>
      </c>
      <c r="C237" s="191">
        <v>3142.6899410000001</v>
      </c>
      <c r="D237" s="191">
        <v>3131</v>
      </c>
      <c r="E237" s="191">
        <v>3140.5200199999999</v>
      </c>
      <c r="F237" s="192">
        <v>3140.5200199999999</v>
      </c>
      <c r="G237" s="191">
        <v>4595590000</v>
      </c>
      <c r="H237" s="194">
        <f t="shared" si="6"/>
        <v>2.1955704021284946E-3</v>
      </c>
      <c r="I237" s="193"/>
      <c r="J237" s="197">
        <v>235</v>
      </c>
      <c r="K237" s="234"/>
      <c r="L237" s="234"/>
      <c r="M237" s="234"/>
      <c r="N237" s="234"/>
      <c r="O237" s="234"/>
      <c r="P237" s="234"/>
      <c r="Q237" s="7">
        <v>43795</v>
      </c>
      <c r="R237" s="8">
        <v>66735001</v>
      </c>
      <c r="S237" s="8">
        <v>66790001</v>
      </c>
      <c r="T237" s="8">
        <v>65625000</v>
      </c>
      <c r="U237" s="8">
        <v>66072502</v>
      </c>
      <c r="V237" s="192">
        <v>65619789</v>
      </c>
      <c r="W237" s="234">
        <v>105207600</v>
      </c>
      <c r="X237" s="194">
        <f t="shared" si="7"/>
        <v>-7.8087456754036329E-3</v>
      </c>
      <c r="Y237" s="193"/>
      <c r="Z237" s="197">
        <v>235</v>
      </c>
    </row>
    <row r="238" spans="1:26" ht="14.4" x14ac:dyDescent="0.3">
      <c r="A238" s="7">
        <v>43794</v>
      </c>
      <c r="B238" s="191">
        <v>3117.4399410000001</v>
      </c>
      <c r="C238" s="191">
        <v>3133.830078</v>
      </c>
      <c r="D238" s="191">
        <v>3117.4399410000001</v>
      </c>
      <c r="E238" s="191">
        <v>3133.639893</v>
      </c>
      <c r="F238" s="192">
        <v>3133.639893</v>
      </c>
      <c r="G238" s="191">
        <v>3511530000</v>
      </c>
      <c r="H238" s="194">
        <f t="shared" si="6"/>
        <v>7.5072915088997107E-3</v>
      </c>
      <c r="I238" s="193"/>
      <c r="J238" s="197">
        <v>236</v>
      </c>
      <c r="K238" s="234"/>
      <c r="L238" s="234"/>
      <c r="M238" s="234"/>
      <c r="N238" s="234"/>
      <c r="O238" s="234"/>
      <c r="P238" s="234"/>
      <c r="Q238" s="7">
        <v>43794</v>
      </c>
      <c r="R238" s="8">
        <v>65677498</v>
      </c>
      <c r="S238" s="8">
        <v>66610001</v>
      </c>
      <c r="T238" s="8">
        <v>65629997</v>
      </c>
      <c r="U238" s="8">
        <v>66592499</v>
      </c>
      <c r="V238" s="192">
        <v>66136230</v>
      </c>
      <c r="W238" s="234">
        <v>84020400</v>
      </c>
      <c r="X238" s="194">
        <f t="shared" si="7"/>
        <v>1.7533733342993327E-2</v>
      </c>
      <c r="Y238" s="193"/>
      <c r="Z238" s="197">
        <v>236</v>
      </c>
    </row>
    <row r="239" spans="1:26" ht="14.4" x14ac:dyDescent="0.3">
      <c r="A239" s="7">
        <v>43791</v>
      </c>
      <c r="B239" s="191">
        <v>3111.4099120000001</v>
      </c>
      <c r="C239" s="191">
        <v>3112.8701169999999</v>
      </c>
      <c r="D239" s="191">
        <v>3099.26001</v>
      </c>
      <c r="E239" s="191">
        <v>3110.290039</v>
      </c>
      <c r="F239" s="192">
        <v>3110.290039</v>
      </c>
      <c r="G239" s="191">
        <v>3226780000</v>
      </c>
      <c r="H239" s="194">
        <f t="shared" si="6"/>
        <v>2.1749356912356562E-3</v>
      </c>
      <c r="I239" s="193"/>
      <c r="J239" s="197">
        <v>237</v>
      </c>
      <c r="K239" s="234"/>
      <c r="L239" s="234"/>
      <c r="M239" s="234"/>
      <c r="N239" s="234"/>
      <c r="O239" s="234"/>
      <c r="P239" s="234"/>
      <c r="Q239" s="7">
        <v>43791</v>
      </c>
      <c r="R239" s="8">
        <v>65647499</v>
      </c>
      <c r="S239" s="8">
        <v>65794998</v>
      </c>
      <c r="T239" s="8">
        <v>65209999</v>
      </c>
      <c r="U239" s="8">
        <v>65445000</v>
      </c>
      <c r="V239" s="192">
        <v>64996597</v>
      </c>
      <c r="W239" s="234">
        <v>65325200</v>
      </c>
      <c r="X239" s="194">
        <f t="shared" si="7"/>
        <v>-8.7782858417759864E-4</v>
      </c>
      <c r="Y239" s="193"/>
      <c r="Z239" s="197">
        <v>237</v>
      </c>
    </row>
    <row r="240" spans="1:26" ht="14.4" x14ac:dyDescent="0.3">
      <c r="A240" s="7">
        <v>43790</v>
      </c>
      <c r="B240" s="191">
        <v>3108.48999</v>
      </c>
      <c r="C240" s="191">
        <v>3110.110107</v>
      </c>
      <c r="D240" s="191">
        <v>3094.5500489999999</v>
      </c>
      <c r="E240" s="191">
        <v>3103.540039</v>
      </c>
      <c r="F240" s="192">
        <v>3103.540039</v>
      </c>
      <c r="G240" s="191">
        <v>3720560000</v>
      </c>
      <c r="H240" s="194">
        <f t="shared" si="6"/>
        <v>-1.582752250866146E-3</v>
      </c>
      <c r="I240" s="193"/>
      <c r="J240" s="197">
        <v>238</v>
      </c>
      <c r="K240" s="234"/>
      <c r="L240" s="234"/>
      <c r="M240" s="234"/>
      <c r="N240" s="234"/>
      <c r="O240" s="234"/>
      <c r="P240" s="234"/>
      <c r="Q240" s="7">
        <v>43790</v>
      </c>
      <c r="R240" s="8">
        <v>65922501</v>
      </c>
      <c r="S240" s="8">
        <v>66002502</v>
      </c>
      <c r="T240" s="8">
        <v>65294998</v>
      </c>
      <c r="U240" s="8">
        <v>65502502</v>
      </c>
      <c r="V240" s="192">
        <v>65053703</v>
      </c>
      <c r="W240" s="234">
        <v>121395200</v>
      </c>
      <c r="X240" s="194">
        <f t="shared" si="7"/>
        <v>-4.4835325775582167E-3</v>
      </c>
      <c r="Y240" s="193"/>
      <c r="Z240" s="197">
        <v>238</v>
      </c>
    </row>
    <row r="241" spans="1:26" ht="14.4" x14ac:dyDescent="0.3">
      <c r="A241" s="7">
        <v>43789</v>
      </c>
      <c r="B241" s="191">
        <v>3114.6599120000001</v>
      </c>
      <c r="C241" s="191">
        <v>3118.969971</v>
      </c>
      <c r="D241" s="191">
        <v>3091.4099120000001</v>
      </c>
      <c r="E241" s="191">
        <v>3108.459961</v>
      </c>
      <c r="F241" s="192">
        <v>3108.459961</v>
      </c>
      <c r="G241" s="191">
        <v>4034890000</v>
      </c>
      <c r="H241" s="194">
        <f t="shared" si="6"/>
        <v>-3.7561843404612947E-3</v>
      </c>
      <c r="I241" s="193"/>
      <c r="J241" s="197">
        <v>239</v>
      </c>
      <c r="K241" s="234"/>
      <c r="L241" s="234"/>
      <c r="M241" s="234"/>
      <c r="N241" s="234"/>
      <c r="O241" s="234"/>
      <c r="P241" s="234"/>
      <c r="Q241" s="7">
        <v>43789</v>
      </c>
      <c r="R241" s="8">
        <v>66385002</v>
      </c>
      <c r="S241" s="8">
        <v>66519997</v>
      </c>
      <c r="T241" s="8">
        <v>65099998</v>
      </c>
      <c r="U241" s="8">
        <v>65797501</v>
      </c>
      <c r="V241" s="192">
        <v>65346687</v>
      </c>
      <c r="W241" s="234">
        <v>106234400</v>
      </c>
      <c r="X241" s="194">
        <f t="shared" si="7"/>
        <v>-1.1641352789916433E-2</v>
      </c>
      <c r="Y241" s="193"/>
      <c r="Z241" s="197">
        <v>239</v>
      </c>
    </row>
    <row r="242" spans="1:26" ht="14.4" x14ac:dyDescent="0.3">
      <c r="A242" s="7">
        <v>43788</v>
      </c>
      <c r="B242" s="191">
        <v>3127.4499510000001</v>
      </c>
      <c r="C242" s="191">
        <v>3127.639893</v>
      </c>
      <c r="D242" s="191">
        <v>3113.469971</v>
      </c>
      <c r="E242" s="191">
        <v>3120.179932</v>
      </c>
      <c r="F242" s="192">
        <v>3120.179932</v>
      </c>
      <c r="G242" s="191">
        <v>3590070000</v>
      </c>
      <c r="H242" s="194">
        <f t="shared" si="6"/>
        <v>-5.9259423606268112E-4</v>
      </c>
      <c r="I242" s="193"/>
      <c r="J242" s="197">
        <v>240</v>
      </c>
      <c r="K242" s="234"/>
      <c r="L242" s="234"/>
      <c r="M242" s="234"/>
      <c r="N242" s="234"/>
      <c r="O242" s="234"/>
      <c r="P242" s="234"/>
      <c r="Q242" s="7">
        <v>43788</v>
      </c>
      <c r="R242" s="8">
        <v>66974998</v>
      </c>
      <c r="S242" s="8">
        <v>67000000</v>
      </c>
      <c r="T242" s="8">
        <v>66347504</v>
      </c>
      <c r="U242" s="8">
        <v>66572502</v>
      </c>
      <c r="V242" s="192">
        <v>66116371</v>
      </c>
      <c r="W242" s="234">
        <v>76167200</v>
      </c>
      <c r="X242" s="194">
        <f t="shared" si="7"/>
        <v>-3.0326690590973815E-3</v>
      </c>
      <c r="Y242" s="193"/>
      <c r="Z242" s="197">
        <v>240</v>
      </c>
    </row>
    <row r="243" spans="1:26" ht="14.4" x14ac:dyDescent="0.3">
      <c r="A243" s="7">
        <v>43787</v>
      </c>
      <c r="B243" s="191">
        <v>3117.9099120000001</v>
      </c>
      <c r="C243" s="191">
        <v>3124.169922</v>
      </c>
      <c r="D243" s="191">
        <v>3112.0600589999999</v>
      </c>
      <c r="E243" s="191">
        <v>3122.030029</v>
      </c>
      <c r="F243" s="192">
        <v>3122.030029</v>
      </c>
      <c r="G243" s="191">
        <v>3436690000</v>
      </c>
      <c r="H243" s="194">
        <f t="shared" si="6"/>
        <v>5.0315274658958907E-4</v>
      </c>
      <c r="I243" s="193"/>
      <c r="J243" s="197">
        <v>241</v>
      </c>
      <c r="K243" s="234"/>
      <c r="L243" s="234"/>
      <c r="M243" s="234"/>
      <c r="N243" s="234"/>
      <c r="O243" s="234"/>
      <c r="P243" s="234"/>
      <c r="Q243" s="7">
        <v>43787</v>
      </c>
      <c r="R243" s="8">
        <v>66449997</v>
      </c>
      <c r="S243" s="8">
        <v>66857498</v>
      </c>
      <c r="T243" s="8">
        <v>66057503</v>
      </c>
      <c r="U243" s="8">
        <v>66775002</v>
      </c>
      <c r="V243" s="192">
        <v>66317490</v>
      </c>
      <c r="W243" s="234">
        <v>86703200</v>
      </c>
      <c r="X243" s="194">
        <f t="shared" si="7"/>
        <v>5.0422386047545903E-3</v>
      </c>
      <c r="Y243" s="193"/>
      <c r="Z243" s="197">
        <v>241</v>
      </c>
    </row>
    <row r="244" spans="1:26" ht="14.4" x14ac:dyDescent="0.3">
      <c r="A244" s="7">
        <v>43784</v>
      </c>
      <c r="B244" s="191">
        <v>3107.919922</v>
      </c>
      <c r="C244" s="191">
        <v>3120.459961</v>
      </c>
      <c r="D244" s="191">
        <v>3104.6000979999999</v>
      </c>
      <c r="E244" s="191">
        <v>3120.459961</v>
      </c>
      <c r="F244" s="192">
        <v>3120.459961</v>
      </c>
      <c r="G244" s="191">
        <v>3335650000</v>
      </c>
      <c r="H244" s="194">
        <f t="shared" si="6"/>
        <v>7.6954879660702273E-3</v>
      </c>
      <c r="I244" s="193"/>
      <c r="J244" s="197">
        <v>242</v>
      </c>
      <c r="K244" s="234"/>
      <c r="L244" s="234"/>
      <c r="M244" s="234"/>
      <c r="N244" s="234"/>
      <c r="O244" s="234"/>
      <c r="P244" s="234"/>
      <c r="Q244" s="7">
        <v>43784</v>
      </c>
      <c r="R244" s="8">
        <v>65919998</v>
      </c>
      <c r="S244" s="8">
        <v>66445000</v>
      </c>
      <c r="T244" s="8">
        <v>65752502</v>
      </c>
      <c r="U244" s="8">
        <v>66440002</v>
      </c>
      <c r="V244" s="192">
        <v>65984779</v>
      </c>
      <c r="W244" s="234">
        <v>100206400</v>
      </c>
      <c r="X244" s="194">
        <f t="shared" si="7"/>
        <v>1.1879413626605601E-2</v>
      </c>
      <c r="Y244" s="193"/>
      <c r="Z244" s="197">
        <v>242</v>
      </c>
    </row>
    <row r="245" spans="1:26" ht="14.4" x14ac:dyDescent="0.3">
      <c r="A245" s="7">
        <v>43783</v>
      </c>
      <c r="B245" s="191">
        <v>3090.75</v>
      </c>
      <c r="C245" s="191">
        <v>3098.1999510000001</v>
      </c>
      <c r="D245" s="191">
        <v>3083.26001</v>
      </c>
      <c r="E245" s="191">
        <v>3096.6298830000001</v>
      </c>
      <c r="F245" s="192">
        <v>3096.6298830000001</v>
      </c>
      <c r="G245" s="191">
        <v>3276070000</v>
      </c>
      <c r="H245" s="194">
        <f t="shared" si="6"/>
        <v>8.3704282018183822E-4</v>
      </c>
      <c r="I245" s="193"/>
      <c r="J245" s="197">
        <v>243</v>
      </c>
      <c r="K245" s="234"/>
      <c r="L245" s="234"/>
      <c r="M245" s="234"/>
      <c r="N245" s="234"/>
      <c r="O245" s="234"/>
      <c r="P245" s="234"/>
      <c r="Q245" s="7">
        <v>43783</v>
      </c>
      <c r="R245" s="8">
        <v>65937500</v>
      </c>
      <c r="S245" s="8">
        <v>66220001</v>
      </c>
      <c r="T245" s="8">
        <v>65525002</v>
      </c>
      <c r="U245" s="8">
        <v>65660004</v>
      </c>
      <c r="V245" s="192">
        <v>65210121</v>
      </c>
      <c r="W245" s="234">
        <v>89182800</v>
      </c>
      <c r="X245" s="194">
        <f t="shared" si="7"/>
        <v>-6.9195542370008509E-3</v>
      </c>
      <c r="Y245" s="193"/>
      <c r="Z245" s="197">
        <v>243</v>
      </c>
    </row>
    <row r="246" spans="1:26" ht="14.4" x14ac:dyDescent="0.3">
      <c r="A246" s="7">
        <v>43782</v>
      </c>
      <c r="B246" s="191">
        <v>3084.179932</v>
      </c>
      <c r="C246" s="191">
        <v>3098.0600589999999</v>
      </c>
      <c r="D246" s="191">
        <v>3078.8000489999999</v>
      </c>
      <c r="E246" s="191">
        <v>3094.040039</v>
      </c>
      <c r="F246" s="192">
        <v>3094.040039</v>
      </c>
      <c r="G246" s="191">
        <v>3509280000</v>
      </c>
      <c r="H246" s="194">
        <f t="shared" si="6"/>
        <v>7.1153453522336747E-4</v>
      </c>
      <c r="I246" s="193"/>
      <c r="J246" s="197">
        <v>244</v>
      </c>
      <c r="K246" s="234"/>
      <c r="L246" s="234"/>
      <c r="M246" s="234"/>
      <c r="N246" s="234"/>
      <c r="O246" s="234"/>
      <c r="P246" s="234"/>
      <c r="Q246" s="7">
        <v>43782</v>
      </c>
      <c r="R246" s="8">
        <v>65282501</v>
      </c>
      <c r="S246" s="8">
        <v>66195000</v>
      </c>
      <c r="T246" s="8">
        <v>65267502</v>
      </c>
      <c r="U246" s="8">
        <v>66117500</v>
      </c>
      <c r="V246" s="192">
        <v>65664490</v>
      </c>
      <c r="W246" s="234">
        <v>102734400</v>
      </c>
      <c r="X246" s="194">
        <f t="shared" si="7"/>
        <v>9.5817144320477204E-3</v>
      </c>
      <c r="Y246" s="193"/>
      <c r="Z246" s="197">
        <v>244</v>
      </c>
    </row>
    <row r="247" spans="1:26" ht="14.4" x14ac:dyDescent="0.3">
      <c r="A247" s="7">
        <v>43781</v>
      </c>
      <c r="B247" s="191">
        <v>3089.280029</v>
      </c>
      <c r="C247" s="191">
        <v>3102.610107</v>
      </c>
      <c r="D247" s="191">
        <v>3084.7299800000001</v>
      </c>
      <c r="E247" s="191">
        <v>3091.8400879999999</v>
      </c>
      <c r="F247" s="192">
        <v>3091.8400879999999</v>
      </c>
      <c r="G247" s="191">
        <v>3466010000</v>
      </c>
      <c r="H247" s="194">
        <f t="shared" si="6"/>
        <v>1.5646460440210746E-3</v>
      </c>
      <c r="I247" s="193"/>
      <c r="J247" s="197">
        <v>245</v>
      </c>
      <c r="K247" s="234"/>
      <c r="L247" s="234"/>
      <c r="M247" s="234"/>
      <c r="N247" s="234"/>
      <c r="O247" s="234"/>
      <c r="P247" s="234"/>
      <c r="Q247" s="7">
        <v>43781</v>
      </c>
      <c r="R247" s="8">
        <v>65387497</v>
      </c>
      <c r="S247" s="8">
        <v>65697502</v>
      </c>
      <c r="T247" s="8">
        <v>65230003</v>
      </c>
      <c r="U247" s="8">
        <v>65489998</v>
      </c>
      <c r="V247" s="192">
        <v>65041283</v>
      </c>
      <c r="W247" s="234">
        <v>87388800</v>
      </c>
      <c r="X247" s="194">
        <f t="shared" si="7"/>
        <v>-9.1539474829801062E-4</v>
      </c>
      <c r="Y247" s="193"/>
      <c r="Z247" s="197">
        <v>245</v>
      </c>
    </row>
    <row r="248" spans="1:26" ht="14.4" x14ac:dyDescent="0.3">
      <c r="A248" s="7">
        <v>43780</v>
      </c>
      <c r="B248" s="191">
        <v>3080.330078</v>
      </c>
      <c r="C248" s="191">
        <v>3088.330078</v>
      </c>
      <c r="D248" s="191">
        <v>3075.820068</v>
      </c>
      <c r="E248" s="191">
        <v>3087.01001</v>
      </c>
      <c r="F248" s="192">
        <v>3087.01001</v>
      </c>
      <c r="G248" s="191">
        <v>3035530000</v>
      </c>
      <c r="H248" s="194">
        <f t="shared" si="6"/>
        <v>-1.96246713532387E-3</v>
      </c>
      <c r="I248" s="193"/>
      <c r="J248" s="197">
        <v>246</v>
      </c>
      <c r="K248" s="234"/>
      <c r="L248" s="234"/>
      <c r="M248" s="234"/>
      <c r="N248" s="234"/>
      <c r="O248" s="234"/>
      <c r="P248" s="234"/>
      <c r="Q248" s="7">
        <v>43780</v>
      </c>
      <c r="R248" s="8">
        <v>64574997</v>
      </c>
      <c r="S248" s="8">
        <v>65617500</v>
      </c>
      <c r="T248" s="8">
        <v>64570000</v>
      </c>
      <c r="U248" s="8">
        <v>65550003</v>
      </c>
      <c r="V248" s="192">
        <v>65100876</v>
      </c>
      <c r="W248" s="234">
        <v>81821200</v>
      </c>
      <c r="X248" s="194">
        <f t="shared" si="7"/>
        <v>7.9187440776861736E-3</v>
      </c>
      <c r="Y248" s="193"/>
      <c r="Z248" s="197">
        <v>246</v>
      </c>
    </row>
    <row r="249" spans="1:26" ht="14.4" x14ac:dyDescent="0.3">
      <c r="A249" s="7">
        <v>43777</v>
      </c>
      <c r="B249" s="191">
        <v>3081.25</v>
      </c>
      <c r="C249" s="191">
        <v>3093.0900879999999</v>
      </c>
      <c r="D249" s="191">
        <v>3073.580078</v>
      </c>
      <c r="E249" s="191">
        <v>3093.080078</v>
      </c>
      <c r="F249" s="192">
        <v>3093.080078</v>
      </c>
      <c r="G249" s="191">
        <v>3499150000</v>
      </c>
      <c r="H249" s="194">
        <f t="shared" si="6"/>
        <v>2.560675932725453E-3</v>
      </c>
      <c r="I249" s="193"/>
      <c r="J249" s="197">
        <v>247</v>
      </c>
      <c r="K249" s="234"/>
      <c r="L249" s="234"/>
      <c r="M249" s="234"/>
      <c r="N249" s="234"/>
      <c r="O249" s="234"/>
      <c r="P249" s="234"/>
      <c r="Q249" s="7">
        <v>43777</v>
      </c>
      <c r="R249" s="8">
        <v>64672501</v>
      </c>
      <c r="S249" s="8">
        <v>65110001</v>
      </c>
      <c r="T249" s="8">
        <v>64212502</v>
      </c>
      <c r="U249" s="8">
        <v>65035004</v>
      </c>
      <c r="V249" s="192">
        <v>64589409</v>
      </c>
      <c r="W249" s="234">
        <v>69986400</v>
      </c>
      <c r="X249" s="194">
        <f t="shared" si="7"/>
        <v>2.7369115321171545E-3</v>
      </c>
      <c r="Y249" s="193"/>
      <c r="Z249" s="197">
        <v>247</v>
      </c>
    </row>
    <row r="250" spans="1:26" ht="14.4" x14ac:dyDescent="0.3">
      <c r="A250" s="7">
        <v>43776</v>
      </c>
      <c r="B250" s="191">
        <v>3087.0200199999999</v>
      </c>
      <c r="C250" s="191">
        <v>3097.7700199999999</v>
      </c>
      <c r="D250" s="191">
        <v>3080.2299800000001</v>
      </c>
      <c r="E250" s="191">
        <v>3085.179932</v>
      </c>
      <c r="F250" s="192">
        <v>3085.179932</v>
      </c>
      <c r="G250" s="191">
        <v>4144640000</v>
      </c>
      <c r="H250" s="194">
        <f t="shared" si="6"/>
        <v>2.7300953987048891E-3</v>
      </c>
      <c r="I250" s="193"/>
      <c r="J250" s="197">
        <v>248</v>
      </c>
      <c r="K250" s="234"/>
      <c r="L250" s="234"/>
      <c r="M250" s="234"/>
      <c r="N250" s="234"/>
      <c r="O250" s="234"/>
      <c r="P250" s="234"/>
      <c r="Q250" s="7">
        <v>43776</v>
      </c>
      <c r="R250" s="8">
        <v>64684998</v>
      </c>
      <c r="S250" s="8">
        <v>65087502</v>
      </c>
      <c r="T250" s="8">
        <v>64527496</v>
      </c>
      <c r="U250" s="8">
        <v>64857498</v>
      </c>
      <c r="V250" s="192">
        <v>64413116</v>
      </c>
      <c r="W250" s="234">
        <v>94940400</v>
      </c>
      <c r="X250" s="194">
        <f t="shared" si="7"/>
        <v>1.1541219637642978E-2</v>
      </c>
      <c r="Y250" s="193"/>
      <c r="Z250" s="197">
        <v>248</v>
      </c>
    </row>
    <row r="251" spans="1:26" ht="14.4" x14ac:dyDescent="0.3">
      <c r="A251" s="7">
        <v>43775</v>
      </c>
      <c r="B251" s="191">
        <v>3075.1000979999999</v>
      </c>
      <c r="C251" s="191">
        <v>3078.3400879999999</v>
      </c>
      <c r="D251" s="191">
        <v>3065.889893</v>
      </c>
      <c r="E251" s="191">
        <v>3076.780029</v>
      </c>
      <c r="F251" s="192">
        <v>3076.780029</v>
      </c>
      <c r="G251" s="191">
        <v>4458190000</v>
      </c>
      <c r="H251" s="194">
        <f t="shared" si="6"/>
        <v>7.0249719243610758E-4</v>
      </c>
      <c r="I251" s="193"/>
      <c r="J251" s="197">
        <v>249</v>
      </c>
      <c r="K251" s="234"/>
      <c r="L251" s="234"/>
      <c r="M251" s="234"/>
      <c r="N251" s="234"/>
      <c r="O251" s="234"/>
      <c r="P251" s="234"/>
      <c r="Q251" s="7">
        <v>43775</v>
      </c>
      <c r="R251" s="8">
        <v>64192497</v>
      </c>
      <c r="S251" s="8">
        <v>64372498</v>
      </c>
      <c r="T251" s="8">
        <v>63842499</v>
      </c>
      <c r="U251" s="8">
        <v>64309998</v>
      </c>
      <c r="V251" s="192">
        <v>63678192</v>
      </c>
      <c r="W251" s="234">
        <v>75864400</v>
      </c>
      <c r="X251" s="194">
        <f t="shared" si="7"/>
        <v>4.2767612182500911E-4</v>
      </c>
      <c r="Y251" s="193"/>
      <c r="Z251" s="197">
        <v>249</v>
      </c>
    </row>
    <row r="252" spans="1:26" ht="14.4" x14ac:dyDescent="0.3">
      <c r="A252" s="7">
        <v>43774</v>
      </c>
      <c r="B252" s="191">
        <v>3080.8000489999999</v>
      </c>
      <c r="C252" s="191">
        <v>3083.9499510000001</v>
      </c>
      <c r="D252" s="191">
        <v>3072.1499020000001</v>
      </c>
      <c r="E252" s="191">
        <v>3074.6201169999999</v>
      </c>
      <c r="F252" s="192">
        <v>3074.6201169999999</v>
      </c>
      <c r="G252" s="191">
        <v>4486130000</v>
      </c>
      <c r="H252" s="194">
        <f t="shared" si="6"/>
        <v>-1.1856994273686215E-3</v>
      </c>
      <c r="I252" s="193"/>
      <c r="J252" s="197">
        <v>250</v>
      </c>
      <c r="K252" s="234"/>
      <c r="L252" s="234"/>
      <c r="M252" s="234"/>
      <c r="N252" s="234"/>
      <c r="O252" s="234"/>
      <c r="P252" s="234"/>
      <c r="Q252" s="7">
        <v>43774</v>
      </c>
      <c r="R252" s="8">
        <v>64262497</v>
      </c>
      <c r="S252" s="8">
        <v>64547501</v>
      </c>
      <c r="T252" s="8">
        <v>64080002</v>
      </c>
      <c r="U252" s="8">
        <v>64282501</v>
      </c>
      <c r="V252" s="192">
        <v>63650970</v>
      </c>
      <c r="W252" s="234">
        <v>79897600</v>
      </c>
      <c r="X252" s="194">
        <f t="shared" si="7"/>
        <v>-1.4367795805608919E-3</v>
      </c>
      <c r="Y252" s="193"/>
      <c r="Z252" s="197">
        <v>250</v>
      </c>
    </row>
    <row r="253" spans="1:26" ht="14.4" x14ac:dyDescent="0.3">
      <c r="A253" s="7">
        <v>43773</v>
      </c>
      <c r="B253" s="191">
        <v>3078.959961</v>
      </c>
      <c r="C253" s="191">
        <v>3085.1999510000001</v>
      </c>
      <c r="D253" s="191">
        <v>3074.8701169999999</v>
      </c>
      <c r="E253" s="191">
        <v>3078.2700199999999</v>
      </c>
      <c r="F253" s="192">
        <v>3078.2700199999999</v>
      </c>
      <c r="G253" s="191">
        <v>4146850000</v>
      </c>
      <c r="H253" s="194">
        <f t="shared" si="6"/>
        <v>3.7040892383407753E-3</v>
      </c>
      <c r="I253" s="193"/>
      <c r="J253" s="197">
        <v>251</v>
      </c>
      <c r="K253" s="234"/>
      <c r="L253" s="234"/>
      <c r="M253" s="234"/>
      <c r="N253" s="234"/>
      <c r="O253" s="234"/>
      <c r="P253" s="234"/>
      <c r="Q253" s="7">
        <v>43773</v>
      </c>
      <c r="R253" s="8">
        <v>64332497</v>
      </c>
      <c r="S253" s="8">
        <v>64462502</v>
      </c>
      <c r="T253" s="8">
        <v>63845001</v>
      </c>
      <c r="U253" s="8">
        <v>64375000</v>
      </c>
      <c r="V253" s="192">
        <v>63742554</v>
      </c>
      <c r="W253" s="234">
        <v>103272000</v>
      </c>
      <c r="X253" s="194">
        <f t="shared" si="7"/>
        <v>6.5670737878375848E-3</v>
      </c>
      <c r="Y253" s="193"/>
      <c r="Z253" s="197">
        <v>251</v>
      </c>
    </row>
    <row r="254" spans="1:26" ht="14.4" x14ac:dyDescent="0.3">
      <c r="A254" s="7">
        <v>43770</v>
      </c>
      <c r="B254" s="191">
        <v>3050.719971</v>
      </c>
      <c r="C254" s="191">
        <v>3066.9499510000001</v>
      </c>
      <c r="D254" s="191">
        <v>3050.719971</v>
      </c>
      <c r="E254" s="191">
        <v>3066.9099120000001</v>
      </c>
      <c r="F254" s="192">
        <v>3066.9099120000001</v>
      </c>
      <c r="G254" s="191">
        <v>3930200000</v>
      </c>
      <c r="H254" s="194">
        <f t="shared" si="6"/>
        <v>9.6623119971041751E-3</v>
      </c>
      <c r="I254" s="193"/>
      <c r="J254" s="197">
        <v>252</v>
      </c>
      <c r="K254" s="234"/>
      <c r="L254" s="234"/>
      <c r="M254" s="234"/>
      <c r="N254" s="234"/>
      <c r="O254" s="234"/>
      <c r="P254" s="234"/>
      <c r="Q254" s="7">
        <v>43770</v>
      </c>
      <c r="R254" s="8">
        <v>62384998</v>
      </c>
      <c r="S254" s="8">
        <v>63982498</v>
      </c>
      <c r="T254" s="8">
        <v>62290001</v>
      </c>
      <c r="U254" s="8">
        <v>63955002</v>
      </c>
      <c r="V254" s="192">
        <v>63326683</v>
      </c>
      <c r="W254" s="234">
        <v>151125200</v>
      </c>
      <c r="X254" s="194">
        <f t="shared" si="7"/>
        <v>2.838080196175902E-2</v>
      </c>
      <c r="Y254" s="193"/>
      <c r="Z254" s="197">
        <v>252</v>
      </c>
    </row>
    <row r="255" spans="1:26" ht="14.4" x14ac:dyDescent="0.3">
      <c r="A255" s="7">
        <v>43769</v>
      </c>
      <c r="B255" s="191">
        <v>3046.8999020000001</v>
      </c>
      <c r="C255" s="191">
        <v>3046.8999020000001</v>
      </c>
      <c r="D255" s="191">
        <v>3023.1899410000001</v>
      </c>
      <c r="E255" s="191">
        <v>3037.5600589999999</v>
      </c>
      <c r="F255" s="192">
        <v>3037.5600589999999</v>
      </c>
      <c r="G255" s="191">
        <v>4139280000</v>
      </c>
      <c r="H255" s="194">
        <f t="shared" si="6"/>
        <v>-3.022860583353128E-3</v>
      </c>
      <c r="I255" s="193"/>
      <c r="J255" s="197">
        <v>253</v>
      </c>
      <c r="K255" s="234"/>
      <c r="L255" s="234"/>
      <c r="M255" s="234"/>
      <c r="N255" s="234"/>
      <c r="O255" s="234"/>
      <c r="P255" s="234"/>
      <c r="Q255" s="7">
        <v>43769</v>
      </c>
      <c r="R255" s="8">
        <v>61810001</v>
      </c>
      <c r="S255" s="8">
        <v>62292500</v>
      </c>
      <c r="T255" s="8">
        <v>59314999</v>
      </c>
      <c r="U255" s="8">
        <v>62189999</v>
      </c>
      <c r="V255" s="192">
        <v>61579021</v>
      </c>
      <c r="W255" s="234">
        <v>139162000</v>
      </c>
      <c r="X255" s="194">
        <f t="shared" si="7"/>
        <v>2.2609630668148518E-2</v>
      </c>
      <c r="Y255" s="193"/>
      <c r="Z255" s="197">
        <v>253</v>
      </c>
    </row>
    <row r="256" spans="1:26" ht="14.4" x14ac:dyDescent="0.3">
      <c r="A256" s="7">
        <v>43768</v>
      </c>
      <c r="B256" s="191">
        <v>3039.73999</v>
      </c>
      <c r="C256" s="191">
        <v>3050.1000979999999</v>
      </c>
      <c r="D256" s="191">
        <v>3025.959961</v>
      </c>
      <c r="E256" s="191">
        <v>3046.7700199999999</v>
      </c>
      <c r="F256" s="192">
        <v>3046.7700199999999</v>
      </c>
      <c r="G256" s="191">
        <v>3776030000</v>
      </c>
      <c r="H256" s="194">
        <f t="shared" si="6"/>
        <v>3.2533701741289645E-3</v>
      </c>
      <c r="I256" s="193"/>
      <c r="J256" s="197">
        <v>254</v>
      </c>
      <c r="K256" s="234"/>
      <c r="L256" s="234"/>
      <c r="M256" s="234"/>
      <c r="N256" s="234"/>
      <c r="O256" s="234"/>
      <c r="P256" s="234"/>
      <c r="Q256" s="7">
        <v>43768</v>
      </c>
      <c r="R256" s="8">
        <v>61189999</v>
      </c>
      <c r="S256" s="8">
        <v>61325001</v>
      </c>
      <c r="T256" s="8">
        <v>60302502</v>
      </c>
      <c r="U256" s="8">
        <v>60814999</v>
      </c>
      <c r="V256" s="192">
        <v>60217525</v>
      </c>
      <c r="W256" s="234">
        <v>124522000</v>
      </c>
      <c r="X256" s="194">
        <f t="shared" si="7"/>
        <v>-1.2333758068686247E-4</v>
      </c>
      <c r="Y256" s="193"/>
      <c r="Z256" s="197">
        <v>254</v>
      </c>
    </row>
    <row r="257" spans="1:26" ht="14.4" x14ac:dyDescent="0.3">
      <c r="A257" s="7">
        <v>43767</v>
      </c>
      <c r="B257" s="191">
        <v>3035.389893</v>
      </c>
      <c r="C257" s="191">
        <v>3047.8701169999999</v>
      </c>
      <c r="D257" s="191">
        <v>3034.8100589999999</v>
      </c>
      <c r="E257" s="191">
        <v>3036.889893</v>
      </c>
      <c r="F257" s="192">
        <v>3036.889893</v>
      </c>
      <c r="G257" s="191">
        <v>3589930000</v>
      </c>
      <c r="H257" s="194">
        <f t="shared" si="6"/>
        <v>-8.3240521708997776E-4</v>
      </c>
      <c r="I257" s="193"/>
      <c r="J257" s="197">
        <v>255</v>
      </c>
      <c r="K257" s="234"/>
      <c r="L257" s="234"/>
      <c r="M257" s="234"/>
      <c r="N257" s="234"/>
      <c r="O257" s="234"/>
      <c r="P257" s="234"/>
      <c r="Q257" s="7">
        <v>43767</v>
      </c>
      <c r="R257" s="8">
        <v>62242500</v>
      </c>
      <c r="S257" s="8">
        <v>62437500</v>
      </c>
      <c r="T257" s="8">
        <v>60642502</v>
      </c>
      <c r="U257" s="8">
        <v>60822498</v>
      </c>
      <c r="V257" s="192">
        <v>60224953</v>
      </c>
      <c r="W257" s="234">
        <v>142839600</v>
      </c>
      <c r="X257" s="194">
        <f t="shared" si="7"/>
        <v>-2.3127952414574927E-2</v>
      </c>
      <c r="Y257" s="193"/>
      <c r="Z257" s="197">
        <v>255</v>
      </c>
    </row>
    <row r="258" spans="1:26" ht="14.4" x14ac:dyDescent="0.3">
      <c r="A258" s="7">
        <v>43766</v>
      </c>
      <c r="B258" s="191">
        <v>3032.1201169999999</v>
      </c>
      <c r="C258" s="191">
        <v>3044.080078</v>
      </c>
      <c r="D258" s="191">
        <v>3032.1201169999999</v>
      </c>
      <c r="E258" s="191">
        <v>3039.419922</v>
      </c>
      <c r="F258" s="192">
        <v>3039.419922</v>
      </c>
      <c r="G258" s="191">
        <v>3521230000</v>
      </c>
      <c r="H258" s="194">
        <f t="shared" si="6"/>
        <v>5.5813378526457938E-3</v>
      </c>
      <c r="I258" s="193"/>
      <c r="J258" s="197">
        <v>256</v>
      </c>
      <c r="K258" s="234"/>
      <c r="L258" s="234"/>
      <c r="M258" s="234"/>
      <c r="N258" s="234"/>
      <c r="O258" s="234"/>
      <c r="P258" s="234"/>
      <c r="Q258" s="7">
        <v>43766</v>
      </c>
      <c r="R258" s="8">
        <v>61855000</v>
      </c>
      <c r="S258" s="8">
        <v>62312500</v>
      </c>
      <c r="T258" s="8">
        <v>61680000</v>
      </c>
      <c r="U258" s="8">
        <v>62262501</v>
      </c>
      <c r="V258" s="192">
        <v>61650810</v>
      </c>
      <c r="W258" s="234">
        <v>96572800</v>
      </c>
      <c r="X258" s="194">
        <f t="shared" si="7"/>
        <v>1.0017058660905359E-2</v>
      </c>
      <c r="Y258" s="193"/>
      <c r="Z258" s="197">
        <v>256</v>
      </c>
    </row>
    <row r="259" spans="1:26" ht="14.4" x14ac:dyDescent="0.3">
      <c r="A259" s="7">
        <v>43763</v>
      </c>
      <c r="B259" s="191">
        <v>3003.320068</v>
      </c>
      <c r="C259" s="191">
        <v>3027.389893</v>
      </c>
      <c r="D259" s="191">
        <v>3001.9399410000001</v>
      </c>
      <c r="E259" s="191">
        <v>3022.5500489999999</v>
      </c>
      <c r="F259" s="192">
        <v>3022.5500489999999</v>
      </c>
      <c r="G259" s="191">
        <v>3370370000</v>
      </c>
      <c r="H259" s="194">
        <f t="shared" si="6"/>
        <v>4.0727005840515843E-3</v>
      </c>
      <c r="I259" s="193"/>
      <c r="J259" s="197">
        <v>257</v>
      </c>
      <c r="K259" s="234"/>
      <c r="L259" s="234"/>
      <c r="M259" s="234"/>
      <c r="N259" s="234"/>
      <c r="O259" s="234"/>
      <c r="P259" s="234"/>
      <c r="Q259" s="7">
        <v>43763</v>
      </c>
      <c r="R259" s="8">
        <v>60790001</v>
      </c>
      <c r="S259" s="8">
        <v>61682499</v>
      </c>
      <c r="T259" s="8">
        <v>60720001</v>
      </c>
      <c r="U259" s="8">
        <v>61645000</v>
      </c>
      <c r="V259" s="192">
        <v>61039375</v>
      </c>
      <c r="W259" s="234">
        <v>73477200</v>
      </c>
      <c r="X259" s="194">
        <f t="shared" si="7"/>
        <v>1.2316320711263649E-2</v>
      </c>
      <c r="Y259" s="193"/>
      <c r="Z259" s="197">
        <v>257</v>
      </c>
    </row>
    <row r="260" spans="1:26" ht="14.4" x14ac:dyDescent="0.3">
      <c r="A260" s="7">
        <v>43762</v>
      </c>
      <c r="B260" s="191">
        <v>3014.780029</v>
      </c>
      <c r="C260" s="191">
        <v>3016.070068</v>
      </c>
      <c r="D260" s="191">
        <v>3000.419922</v>
      </c>
      <c r="E260" s="191">
        <v>3010.290039</v>
      </c>
      <c r="F260" s="192">
        <v>3010.290039</v>
      </c>
      <c r="G260" s="191">
        <v>3692600000</v>
      </c>
      <c r="H260" s="194">
        <f t="shared" ref="H260:H323" si="8">(F260-F261)/F261</f>
        <v>1.9204461816167387E-3</v>
      </c>
      <c r="I260" s="193"/>
      <c r="J260" s="197">
        <v>258</v>
      </c>
      <c r="K260" s="234"/>
      <c r="L260" s="234"/>
      <c r="M260" s="234"/>
      <c r="N260" s="234"/>
      <c r="O260" s="234"/>
      <c r="P260" s="234"/>
      <c r="Q260" s="7">
        <v>43762</v>
      </c>
      <c r="R260" s="8">
        <v>61127499</v>
      </c>
      <c r="S260" s="8">
        <v>61200001</v>
      </c>
      <c r="T260" s="8">
        <v>60452499</v>
      </c>
      <c r="U260" s="8">
        <v>60895000</v>
      </c>
      <c r="V260" s="192">
        <v>60296741</v>
      </c>
      <c r="W260" s="234">
        <v>69275200</v>
      </c>
      <c r="X260" s="194">
        <f t="shared" ref="X260:X323" si="9">(V260-V261)/V261</f>
        <v>1.6448129345481765E-3</v>
      </c>
      <c r="Y260" s="193"/>
      <c r="Z260" s="197">
        <v>258</v>
      </c>
    </row>
    <row r="261" spans="1:26" ht="14.4" x14ac:dyDescent="0.3">
      <c r="A261" s="7">
        <v>43761</v>
      </c>
      <c r="B261" s="191">
        <v>2994.01001</v>
      </c>
      <c r="C261" s="191">
        <v>3004.780029</v>
      </c>
      <c r="D261" s="191">
        <v>2991.209961</v>
      </c>
      <c r="E261" s="191">
        <v>3004.5200199999999</v>
      </c>
      <c r="F261" s="192">
        <v>3004.5200199999999</v>
      </c>
      <c r="G261" s="191">
        <v>3392870000</v>
      </c>
      <c r="H261" s="194">
        <f t="shared" si="8"/>
        <v>2.8471490320299423E-3</v>
      </c>
      <c r="I261" s="193"/>
      <c r="J261" s="197">
        <v>259</v>
      </c>
      <c r="K261" s="234"/>
      <c r="L261" s="234"/>
      <c r="M261" s="234"/>
      <c r="N261" s="234"/>
      <c r="O261" s="234"/>
      <c r="P261" s="234"/>
      <c r="Q261" s="7">
        <v>43761</v>
      </c>
      <c r="R261" s="8">
        <v>60525002</v>
      </c>
      <c r="S261" s="8">
        <v>60810001</v>
      </c>
      <c r="T261" s="8">
        <v>60305000</v>
      </c>
      <c r="U261" s="8">
        <v>60794998</v>
      </c>
      <c r="V261" s="192">
        <v>60197727</v>
      </c>
      <c r="W261" s="234">
        <v>75828800</v>
      </c>
      <c r="X261" s="194">
        <f t="shared" si="9"/>
        <v>1.3418913787706141E-2</v>
      </c>
      <c r="Y261" s="193"/>
      <c r="Z261" s="197">
        <v>259</v>
      </c>
    </row>
    <row r="262" spans="1:26" ht="14.4" x14ac:dyDescent="0.3">
      <c r="A262" s="7">
        <v>43760</v>
      </c>
      <c r="B262" s="191">
        <v>3010.7299800000001</v>
      </c>
      <c r="C262" s="191">
        <v>3014.570068</v>
      </c>
      <c r="D262" s="191">
        <v>2995.040039</v>
      </c>
      <c r="E262" s="191">
        <v>2995.98999</v>
      </c>
      <c r="F262" s="192">
        <v>2995.98999</v>
      </c>
      <c r="G262" s="191">
        <v>3523890000</v>
      </c>
      <c r="H262" s="194">
        <f t="shared" si="8"/>
        <v>-3.5686665547477927E-3</v>
      </c>
      <c r="I262" s="193"/>
      <c r="J262" s="197">
        <v>260</v>
      </c>
      <c r="K262" s="234"/>
      <c r="L262" s="234"/>
      <c r="M262" s="234"/>
      <c r="N262" s="234"/>
      <c r="O262" s="234"/>
      <c r="P262" s="234"/>
      <c r="Q262" s="7">
        <v>43760</v>
      </c>
      <c r="R262" s="8">
        <v>60290001</v>
      </c>
      <c r="S262" s="8">
        <v>60549999</v>
      </c>
      <c r="T262" s="8">
        <v>59904999</v>
      </c>
      <c r="U262" s="8">
        <v>59990002</v>
      </c>
      <c r="V262" s="192">
        <v>59400635</v>
      </c>
      <c r="W262" s="234">
        <v>82293600</v>
      </c>
      <c r="X262" s="194">
        <f t="shared" si="9"/>
        <v>-2.286754468636791E-3</v>
      </c>
      <c r="Y262" s="193"/>
      <c r="Z262" s="197">
        <v>260</v>
      </c>
    </row>
    <row r="263" spans="1:26" ht="14.4" x14ac:dyDescent="0.3">
      <c r="A263" s="7">
        <v>43759</v>
      </c>
      <c r="B263" s="191">
        <v>2996.4799800000001</v>
      </c>
      <c r="C263" s="191">
        <v>3007.330078</v>
      </c>
      <c r="D263" s="191">
        <v>2995.3500979999999</v>
      </c>
      <c r="E263" s="191">
        <v>3006.719971</v>
      </c>
      <c r="F263" s="192">
        <v>3006.719971</v>
      </c>
      <c r="G263" s="191">
        <v>3271620000</v>
      </c>
      <c r="H263" s="194">
        <f t="shared" si="8"/>
        <v>6.871616213485073E-3</v>
      </c>
      <c r="I263" s="193"/>
      <c r="J263" s="197">
        <v>261</v>
      </c>
      <c r="K263" s="234"/>
      <c r="L263" s="234"/>
      <c r="M263" s="234"/>
      <c r="N263" s="234"/>
      <c r="O263" s="234"/>
      <c r="P263" s="234"/>
      <c r="Q263" s="7">
        <v>43759</v>
      </c>
      <c r="R263" s="8">
        <v>59380001</v>
      </c>
      <c r="S263" s="8">
        <v>60247501</v>
      </c>
      <c r="T263" s="8">
        <v>59330002</v>
      </c>
      <c r="U263" s="8">
        <v>60127499</v>
      </c>
      <c r="V263" s="192">
        <v>59536781</v>
      </c>
      <c r="W263" s="234">
        <v>87247200</v>
      </c>
      <c r="X263" s="194">
        <f t="shared" si="9"/>
        <v>1.7342631192604992E-2</v>
      </c>
      <c r="Y263" s="193"/>
      <c r="Z263" s="197">
        <v>261</v>
      </c>
    </row>
    <row r="264" spans="1:26" ht="14.4" x14ac:dyDescent="0.3">
      <c r="A264" s="7">
        <v>43756</v>
      </c>
      <c r="B264" s="191">
        <v>2996.8400879999999</v>
      </c>
      <c r="C264" s="191">
        <v>3000</v>
      </c>
      <c r="D264" s="191">
        <v>2976.3100589999999</v>
      </c>
      <c r="E264" s="191">
        <v>2986.1999510000001</v>
      </c>
      <c r="F264" s="192">
        <v>2986.1999510000001</v>
      </c>
      <c r="G264" s="191">
        <v>3264290000</v>
      </c>
      <c r="H264" s="194">
        <f t="shared" si="8"/>
        <v>-3.9193449497316171E-3</v>
      </c>
      <c r="I264" s="193"/>
      <c r="J264" s="197">
        <v>262</v>
      </c>
      <c r="K264" s="234"/>
      <c r="L264" s="234"/>
      <c r="M264" s="234"/>
      <c r="N264" s="234"/>
      <c r="O264" s="234"/>
      <c r="P264" s="234"/>
      <c r="Q264" s="7">
        <v>43756</v>
      </c>
      <c r="R264" s="8">
        <v>58647499</v>
      </c>
      <c r="S264" s="8">
        <v>59395000</v>
      </c>
      <c r="T264" s="8">
        <v>58572498</v>
      </c>
      <c r="U264" s="8">
        <v>59102501</v>
      </c>
      <c r="V264" s="192">
        <v>58521858</v>
      </c>
      <c r="W264" s="234">
        <v>97433600</v>
      </c>
      <c r="X264" s="194">
        <f t="shared" si="9"/>
        <v>4.8028463244733669E-3</v>
      </c>
      <c r="Y264" s="193"/>
      <c r="Z264" s="197">
        <v>262</v>
      </c>
    </row>
    <row r="265" spans="1:26" ht="14.4" x14ac:dyDescent="0.3">
      <c r="A265" s="7">
        <v>43755</v>
      </c>
      <c r="B265" s="191">
        <v>3000.7700199999999</v>
      </c>
      <c r="C265" s="191">
        <v>3008.290039</v>
      </c>
      <c r="D265" s="191">
        <v>2991.790039</v>
      </c>
      <c r="E265" s="191">
        <v>2997.9499510000001</v>
      </c>
      <c r="F265" s="192">
        <v>2997.9499510000001</v>
      </c>
      <c r="G265" s="191">
        <v>3115960000</v>
      </c>
      <c r="H265" s="194">
        <f t="shared" si="8"/>
        <v>2.7628316524479237E-3</v>
      </c>
      <c r="I265" s="193"/>
      <c r="J265" s="197">
        <v>263</v>
      </c>
      <c r="K265" s="234"/>
      <c r="L265" s="234"/>
      <c r="M265" s="234"/>
      <c r="N265" s="234"/>
      <c r="O265" s="234"/>
      <c r="P265" s="234"/>
      <c r="Q265" s="7">
        <v>43755</v>
      </c>
      <c r="R265" s="8">
        <v>58772499</v>
      </c>
      <c r="S265" s="8">
        <v>59037498</v>
      </c>
      <c r="T265" s="8">
        <v>58380001</v>
      </c>
      <c r="U265" s="8">
        <v>58820000</v>
      </c>
      <c r="V265" s="192">
        <v>58242130</v>
      </c>
      <c r="W265" s="234">
        <v>67585200</v>
      </c>
      <c r="X265" s="194">
        <f t="shared" si="9"/>
        <v>3.8828195134514428E-3</v>
      </c>
      <c r="Y265" s="193"/>
      <c r="Z265" s="197">
        <v>263</v>
      </c>
    </row>
    <row r="266" spans="1:26" ht="14.4" x14ac:dyDescent="0.3">
      <c r="A266" s="7">
        <v>43754</v>
      </c>
      <c r="B266" s="191">
        <v>2989.679932</v>
      </c>
      <c r="C266" s="191">
        <v>2997.540039</v>
      </c>
      <c r="D266" s="191">
        <v>2985.1999510000001</v>
      </c>
      <c r="E266" s="191">
        <v>2989.6899410000001</v>
      </c>
      <c r="F266" s="192">
        <v>2989.6899410000001</v>
      </c>
      <c r="G266" s="191">
        <v>3222570000</v>
      </c>
      <c r="H266" s="194">
        <f t="shared" si="8"/>
        <v>-1.999543053987357E-3</v>
      </c>
      <c r="I266" s="193"/>
      <c r="J266" s="197">
        <v>264</v>
      </c>
      <c r="K266" s="234"/>
      <c r="L266" s="234"/>
      <c r="M266" s="234"/>
      <c r="N266" s="234"/>
      <c r="O266" s="234"/>
      <c r="P266" s="234"/>
      <c r="Q266" s="7">
        <v>43754</v>
      </c>
      <c r="R266" s="8">
        <v>58342499</v>
      </c>
      <c r="S266" s="8">
        <v>58810001</v>
      </c>
      <c r="T266" s="8">
        <v>58299999</v>
      </c>
      <c r="U266" s="8">
        <v>58592499</v>
      </c>
      <c r="V266" s="192">
        <v>58016861</v>
      </c>
      <c r="W266" s="234">
        <v>73903200</v>
      </c>
      <c r="X266" s="194">
        <f t="shared" si="9"/>
        <v>-4.0371466520318696E-3</v>
      </c>
      <c r="Y266" s="193"/>
      <c r="Z266" s="197">
        <v>264</v>
      </c>
    </row>
    <row r="267" spans="1:26" ht="14.4" x14ac:dyDescent="0.3">
      <c r="A267" s="7">
        <v>43753</v>
      </c>
      <c r="B267" s="191">
        <v>2973.610107</v>
      </c>
      <c r="C267" s="191">
        <v>3003.280029</v>
      </c>
      <c r="D267" s="191">
        <v>2973.610107</v>
      </c>
      <c r="E267" s="191">
        <v>2995.679932</v>
      </c>
      <c r="F267" s="192">
        <v>2995.679932</v>
      </c>
      <c r="G267" s="191">
        <v>3340740000</v>
      </c>
      <c r="H267" s="194">
        <f t="shared" si="8"/>
        <v>9.9556768793406369E-3</v>
      </c>
      <c r="I267" s="193"/>
      <c r="J267" s="197">
        <v>265</v>
      </c>
      <c r="K267" s="234"/>
      <c r="L267" s="234"/>
      <c r="M267" s="234"/>
      <c r="N267" s="234"/>
      <c r="O267" s="234"/>
      <c r="P267" s="234"/>
      <c r="Q267" s="7">
        <v>43753</v>
      </c>
      <c r="R267" s="8">
        <v>59097500</v>
      </c>
      <c r="S267" s="8">
        <v>59412498</v>
      </c>
      <c r="T267" s="8">
        <v>58720001</v>
      </c>
      <c r="U267" s="8">
        <v>58830002</v>
      </c>
      <c r="V267" s="192">
        <v>58252033</v>
      </c>
      <c r="W267" s="234">
        <v>87360000</v>
      </c>
      <c r="X267" s="194">
        <f t="shared" si="9"/>
        <v>-2.3317561876393476E-3</v>
      </c>
      <c r="Y267" s="193"/>
      <c r="Z267" s="197">
        <v>265</v>
      </c>
    </row>
    <row r="268" spans="1:26" ht="14.4" x14ac:dyDescent="0.3">
      <c r="A268" s="7">
        <v>43752</v>
      </c>
      <c r="B268" s="191">
        <v>2965.8100589999999</v>
      </c>
      <c r="C268" s="191">
        <v>2972.8400879999999</v>
      </c>
      <c r="D268" s="191">
        <v>2962.9399410000001</v>
      </c>
      <c r="E268" s="191">
        <v>2966.1499020000001</v>
      </c>
      <c r="F268" s="192">
        <v>2966.1499020000001</v>
      </c>
      <c r="G268" s="191">
        <v>2557020000</v>
      </c>
      <c r="H268" s="194">
        <f t="shared" si="8"/>
        <v>-1.3871190067762998E-3</v>
      </c>
      <c r="I268" s="193"/>
      <c r="J268" s="197">
        <v>266</v>
      </c>
      <c r="K268" s="234"/>
      <c r="L268" s="234"/>
      <c r="M268" s="234"/>
      <c r="N268" s="234"/>
      <c r="O268" s="234"/>
      <c r="P268" s="234"/>
      <c r="Q268" s="7">
        <v>43752</v>
      </c>
      <c r="R268" s="8">
        <v>58724998</v>
      </c>
      <c r="S268" s="8">
        <v>59532501</v>
      </c>
      <c r="T268" s="8">
        <v>58667500</v>
      </c>
      <c r="U268" s="8">
        <v>58967499</v>
      </c>
      <c r="V268" s="192">
        <v>58388180</v>
      </c>
      <c r="W268" s="234">
        <v>96427600</v>
      </c>
      <c r="X268" s="194">
        <f t="shared" si="9"/>
        <v>-1.4393642478119956E-3</v>
      </c>
      <c r="Y268" s="193"/>
      <c r="Z268" s="197">
        <v>266</v>
      </c>
    </row>
    <row r="269" spans="1:26" ht="14.4" x14ac:dyDescent="0.3">
      <c r="A269" s="7">
        <v>43749</v>
      </c>
      <c r="B269" s="191">
        <v>2963.070068</v>
      </c>
      <c r="C269" s="191">
        <v>2993.280029</v>
      </c>
      <c r="D269" s="191">
        <v>2963.070068</v>
      </c>
      <c r="E269" s="191">
        <v>2970.2700199999999</v>
      </c>
      <c r="F269" s="192">
        <v>2970.2700199999999</v>
      </c>
      <c r="G269" s="191">
        <v>3580460000</v>
      </c>
      <c r="H269" s="194">
        <f t="shared" si="8"/>
        <v>1.0938977608159015E-2</v>
      </c>
      <c r="I269" s="193"/>
      <c r="J269" s="197">
        <v>267</v>
      </c>
      <c r="K269" s="234"/>
      <c r="L269" s="234"/>
      <c r="M269" s="234"/>
      <c r="N269" s="234"/>
      <c r="O269" s="234"/>
      <c r="P269" s="234"/>
      <c r="Q269" s="7">
        <v>43749</v>
      </c>
      <c r="R269" s="8">
        <v>58237499</v>
      </c>
      <c r="S269" s="8">
        <v>59410000</v>
      </c>
      <c r="T269" s="8">
        <v>58077499</v>
      </c>
      <c r="U269" s="8">
        <v>59052502</v>
      </c>
      <c r="V269" s="192">
        <v>58472343</v>
      </c>
      <c r="W269" s="234">
        <v>166795600</v>
      </c>
      <c r="X269" s="194">
        <f t="shared" si="9"/>
        <v>2.659827634261586E-2</v>
      </c>
      <c r="Y269" s="193"/>
      <c r="Z269" s="197">
        <v>267</v>
      </c>
    </row>
    <row r="270" spans="1:26" ht="14.4" x14ac:dyDescent="0.3">
      <c r="A270" s="7">
        <v>43748</v>
      </c>
      <c r="B270" s="191">
        <v>2918.5500489999999</v>
      </c>
      <c r="C270" s="191">
        <v>2948.459961</v>
      </c>
      <c r="D270" s="191">
        <v>2917.1201169999999</v>
      </c>
      <c r="E270" s="191">
        <v>2938.1298830000001</v>
      </c>
      <c r="F270" s="192">
        <v>2938.1298830000001</v>
      </c>
      <c r="G270" s="191">
        <v>3217250000</v>
      </c>
      <c r="H270" s="194">
        <f t="shared" si="8"/>
        <v>6.4156955637247777E-3</v>
      </c>
      <c r="I270" s="193"/>
      <c r="J270" s="197">
        <v>268</v>
      </c>
      <c r="K270" s="234"/>
      <c r="L270" s="234"/>
      <c r="M270" s="234"/>
      <c r="N270" s="234"/>
      <c r="O270" s="234"/>
      <c r="P270" s="234"/>
      <c r="Q270" s="7">
        <v>43748</v>
      </c>
      <c r="R270" s="8">
        <v>56982498</v>
      </c>
      <c r="S270" s="8">
        <v>57610001</v>
      </c>
      <c r="T270" s="8">
        <v>56825001</v>
      </c>
      <c r="U270" s="8">
        <v>57522499</v>
      </c>
      <c r="V270" s="192">
        <v>56957375</v>
      </c>
      <c r="W270" s="234">
        <v>113013600</v>
      </c>
      <c r="X270" s="194">
        <f t="shared" si="9"/>
        <v>1.3478335030311622E-2</v>
      </c>
      <c r="Y270" s="193"/>
      <c r="Z270" s="197">
        <v>268</v>
      </c>
    </row>
    <row r="271" spans="1:26" ht="14.4" x14ac:dyDescent="0.3">
      <c r="A271" s="7">
        <v>43747</v>
      </c>
      <c r="B271" s="191">
        <v>2911.1000979999999</v>
      </c>
      <c r="C271" s="191">
        <v>2929.320068</v>
      </c>
      <c r="D271" s="191">
        <v>2907.4099120000001</v>
      </c>
      <c r="E271" s="191">
        <v>2919.3999020000001</v>
      </c>
      <c r="F271" s="192">
        <v>2919.3999020000001</v>
      </c>
      <c r="G271" s="191">
        <v>2726820000</v>
      </c>
      <c r="H271" s="194">
        <f t="shared" si="8"/>
        <v>9.1044922894219817E-3</v>
      </c>
      <c r="I271" s="193"/>
      <c r="J271" s="197">
        <v>269</v>
      </c>
      <c r="K271" s="234"/>
      <c r="L271" s="234"/>
      <c r="M271" s="234"/>
      <c r="N271" s="234"/>
      <c r="O271" s="234"/>
      <c r="P271" s="234"/>
      <c r="Q271" s="7">
        <v>43747</v>
      </c>
      <c r="R271" s="8">
        <v>56757500</v>
      </c>
      <c r="S271" s="8">
        <v>56947498</v>
      </c>
      <c r="T271" s="8">
        <v>56410000</v>
      </c>
      <c r="U271" s="8">
        <v>56757500</v>
      </c>
      <c r="V271" s="192">
        <v>56199894</v>
      </c>
      <c r="W271" s="234">
        <v>74770400</v>
      </c>
      <c r="X271" s="194">
        <f t="shared" si="9"/>
        <v>1.1720188415778394E-2</v>
      </c>
      <c r="Y271" s="193"/>
      <c r="Z271" s="197">
        <v>269</v>
      </c>
    </row>
    <row r="272" spans="1:26" ht="14.4" x14ac:dyDescent="0.3">
      <c r="A272" s="7">
        <v>43746</v>
      </c>
      <c r="B272" s="191">
        <v>2920.3999020000001</v>
      </c>
      <c r="C272" s="191">
        <v>2925.469971</v>
      </c>
      <c r="D272" s="191">
        <v>2892.6599120000001</v>
      </c>
      <c r="E272" s="191">
        <v>2893.0600589999999</v>
      </c>
      <c r="F272" s="192">
        <v>2893.0600589999999</v>
      </c>
      <c r="G272" s="191">
        <v>3356450000</v>
      </c>
      <c r="H272" s="194">
        <f t="shared" si="8"/>
        <v>-1.5560819042234431E-2</v>
      </c>
      <c r="I272" s="193"/>
      <c r="J272" s="197">
        <v>270</v>
      </c>
      <c r="K272" s="234"/>
      <c r="L272" s="234"/>
      <c r="M272" s="234"/>
      <c r="N272" s="234"/>
      <c r="O272" s="234"/>
      <c r="P272" s="234"/>
      <c r="Q272" s="7">
        <v>43746</v>
      </c>
      <c r="R272" s="8">
        <v>56455002</v>
      </c>
      <c r="S272" s="8">
        <v>57014999</v>
      </c>
      <c r="T272" s="8">
        <v>56082500</v>
      </c>
      <c r="U272" s="8">
        <v>56099998</v>
      </c>
      <c r="V272" s="192">
        <v>55548851</v>
      </c>
      <c r="W272" s="234">
        <v>111820000</v>
      </c>
      <c r="X272" s="194">
        <f t="shared" si="9"/>
        <v>-1.1714951631653224E-2</v>
      </c>
      <c r="Y272" s="193"/>
      <c r="Z272" s="197">
        <v>270</v>
      </c>
    </row>
    <row r="273" spans="1:26" ht="14.4" x14ac:dyDescent="0.3">
      <c r="A273" s="7">
        <v>43745</v>
      </c>
      <c r="B273" s="191">
        <v>2944.2299800000001</v>
      </c>
      <c r="C273" s="191">
        <v>2959.75</v>
      </c>
      <c r="D273" s="191">
        <v>2935.679932</v>
      </c>
      <c r="E273" s="191">
        <v>2938.790039</v>
      </c>
      <c r="F273" s="192">
        <v>2938.790039</v>
      </c>
      <c r="G273" s="191">
        <v>2940140000</v>
      </c>
      <c r="H273" s="194">
        <f t="shared" si="8"/>
        <v>-4.4782947738039635E-3</v>
      </c>
      <c r="I273" s="193"/>
      <c r="J273" s="197">
        <v>271</v>
      </c>
      <c r="K273" s="234"/>
      <c r="L273" s="234"/>
      <c r="M273" s="234"/>
      <c r="N273" s="234"/>
      <c r="O273" s="234"/>
      <c r="P273" s="234"/>
      <c r="Q273" s="7">
        <v>43745</v>
      </c>
      <c r="R273" s="8">
        <v>56567501</v>
      </c>
      <c r="S273" s="8">
        <v>57482498</v>
      </c>
      <c r="T273" s="8">
        <v>56459999</v>
      </c>
      <c r="U273" s="8">
        <v>56764999</v>
      </c>
      <c r="V273" s="192">
        <v>56207317</v>
      </c>
      <c r="W273" s="234">
        <v>122306000</v>
      </c>
      <c r="X273" s="194">
        <f t="shared" si="9"/>
        <v>2.2021554893677085E-4</v>
      </c>
      <c r="Y273" s="193"/>
      <c r="Z273" s="197">
        <v>271</v>
      </c>
    </row>
    <row r="274" spans="1:26" ht="14.4" x14ac:dyDescent="0.3">
      <c r="A274" s="7">
        <v>43742</v>
      </c>
      <c r="B274" s="191">
        <v>2918.5600589999999</v>
      </c>
      <c r="C274" s="191">
        <v>2953.73999</v>
      </c>
      <c r="D274" s="191">
        <v>2918.5600589999999</v>
      </c>
      <c r="E274" s="191">
        <v>2952.01001</v>
      </c>
      <c r="F274" s="192">
        <v>2952.01001</v>
      </c>
      <c r="G274" s="191">
        <v>2990830000</v>
      </c>
      <c r="H274" s="194">
        <f t="shared" si="8"/>
        <v>1.4216897600648972E-2</v>
      </c>
      <c r="I274" s="193"/>
      <c r="J274" s="197">
        <v>272</v>
      </c>
      <c r="K274" s="234"/>
      <c r="L274" s="234"/>
      <c r="M274" s="234"/>
      <c r="N274" s="234"/>
      <c r="O274" s="234"/>
      <c r="P274" s="234"/>
      <c r="Q274" s="7">
        <v>43742</v>
      </c>
      <c r="R274" s="8">
        <v>56410000</v>
      </c>
      <c r="S274" s="8">
        <v>56872501</v>
      </c>
      <c r="T274" s="8">
        <v>55972500</v>
      </c>
      <c r="U274" s="8">
        <v>56752499</v>
      </c>
      <c r="V274" s="192">
        <v>56194942</v>
      </c>
      <c r="W274" s="234">
        <v>138478800</v>
      </c>
      <c r="X274" s="194">
        <f t="shared" si="9"/>
        <v>2.8031923008186778E-2</v>
      </c>
      <c r="Y274" s="193"/>
      <c r="Z274" s="197">
        <v>272</v>
      </c>
    </row>
    <row r="275" spans="1:26" ht="14.4" x14ac:dyDescent="0.3">
      <c r="A275" s="7">
        <v>43741</v>
      </c>
      <c r="B275" s="191">
        <v>2885.3798830000001</v>
      </c>
      <c r="C275" s="191">
        <v>2911.1298830000001</v>
      </c>
      <c r="D275" s="191">
        <v>2855.9399410000001</v>
      </c>
      <c r="E275" s="191">
        <v>2910.6298830000001</v>
      </c>
      <c r="F275" s="192">
        <v>2910.6298830000001</v>
      </c>
      <c r="G275" s="191">
        <v>3503640000</v>
      </c>
      <c r="H275" s="194">
        <f t="shared" si="8"/>
        <v>7.9719128092108783E-3</v>
      </c>
      <c r="I275" s="193"/>
      <c r="J275" s="197">
        <v>273</v>
      </c>
      <c r="K275" s="234"/>
      <c r="L275" s="234"/>
      <c r="M275" s="234"/>
      <c r="N275" s="234"/>
      <c r="O275" s="234"/>
      <c r="P275" s="234"/>
      <c r="Q275" s="7">
        <v>43741</v>
      </c>
      <c r="R275" s="8">
        <v>54607498</v>
      </c>
      <c r="S275" s="8">
        <v>55240002</v>
      </c>
      <c r="T275" s="8">
        <v>53782501</v>
      </c>
      <c r="U275" s="8">
        <v>55205002</v>
      </c>
      <c r="V275" s="192">
        <v>54662643</v>
      </c>
      <c r="W275" s="234">
        <v>114426000</v>
      </c>
      <c r="X275" s="194">
        <f t="shared" si="9"/>
        <v>8.4946716105484474E-3</v>
      </c>
      <c r="Y275" s="193"/>
      <c r="Z275" s="197">
        <v>273</v>
      </c>
    </row>
    <row r="276" spans="1:26" ht="14.4" x14ac:dyDescent="0.3">
      <c r="A276" s="7">
        <v>43740</v>
      </c>
      <c r="B276" s="191">
        <v>2924.780029</v>
      </c>
      <c r="C276" s="191">
        <v>2924.780029</v>
      </c>
      <c r="D276" s="191">
        <v>2874.929932</v>
      </c>
      <c r="E276" s="191">
        <v>2887.610107</v>
      </c>
      <c r="F276" s="192">
        <v>2887.610107</v>
      </c>
      <c r="G276" s="191">
        <v>3912520000</v>
      </c>
      <c r="H276" s="194">
        <f t="shared" si="8"/>
        <v>-1.7903203128985641E-2</v>
      </c>
      <c r="I276" s="193"/>
      <c r="J276" s="197">
        <v>274</v>
      </c>
      <c r="K276" s="234"/>
      <c r="L276" s="234"/>
      <c r="M276" s="234"/>
      <c r="N276" s="234"/>
      <c r="O276" s="234"/>
      <c r="P276" s="234"/>
      <c r="Q276" s="7">
        <v>43740</v>
      </c>
      <c r="R276" s="8">
        <v>55764999</v>
      </c>
      <c r="S276" s="8">
        <v>55895000</v>
      </c>
      <c r="T276" s="8">
        <v>54482498</v>
      </c>
      <c r="U276" s="8">
        <v>54740002</v>
      </c>
      <c r="V276" s="192">
        <v>54202213</v>
      </c>
      <c r="W276" s="234">
        <v>138449200</v>
      </c>
      <c r="X276" s="194">
        <f t="shared" si="9"/>
        <v>-2.5067915996518159E-2</v>
      </c>
      <c r="Y276" s="193"/>
      <c r="Z276" s="197">
        <v>274</v>
      </c>
    </row>
    <row r="277" spans="1:26" ht="14.4" x14ac:dyDescent="0.3">
      <c r="A277" s="7">
        <v>43739</v>
      </c>
      <c r="B277" s="191">
        <v>2983.6899410000001</v>
      </c>
      <c r="C277" s="191">
        <v>2992.530029</v>
      </c>
      <c r="D277" s="191">
        <v>2938.6999510000001</v>
      </c>
      <c r="E277" s="191">
        <v>2940.25</v>
      </c>
      <c r="F277" s="192">
        <v>2940.25</v>
      </c>
      <c r="G277" s="191">
        <v>3558040000</v>
      </c>
      <c r="H277" s="194">
        <f t="shared" si="8"/>
        <v>-1.225837329514293E-2</v>
      </c>
      <c r="I277" s="193"/>
      <c r="J277" s="197">
        <v>275</v>
      </c>
      <c r="K277" s="234"/>
      <c r="L277" s="234"/>
      <c r="M277" s="234"/>
      <c r="N277" s="234"/>
      <c r="O277" s="234"/>
      <c r="P277" s="234"/>
      <c r="Q277" s="7">
        <v>43739</v>
      </c>
      <c r="R277" s="8">
        <v>56267502</v>
      </c>
      <c r="S277" s="8">
        <v>57055000</v>
      </c>
      <c r="T277" s="8">
        <v>56049999</v>
      </c>
      <c r="U277" s="8">
        <v>56147499</v>
      </c>
      <c r="V277" s="192">
        <v>55595886</v>
      </c>
      <c r="W277" s="234">
        <v>139223200</v>
      </c>
      <c r="X277" s="194">
        <f t="shared" si="9"/>
        <v>2.7682781299209849E-3</v>
      </c>
      <c r="Y277" s="193"/>
      <c r="Z277" s="197">
        <v>275</v>
      </c>
    </row>
    <row r="278" spans="1:26" ht="14.4" x14ac:dyDescent="0.3">
      <c r="A278" s="7">
        <v>43738</v>
      </c>
      <c r="B278" s="191">
        <v>2967.070068</v>
      </c>
      <c r="C278" s="191">
        <v>2983.8500979999999</v>
      </c>
      <c r="D278" s="191">
        <v>2967.070068</v>
      </c>
      <c r="E278" s="191">
        <v>2976.73999</v>
      </c>
      <c r="F278" s="192">
        <v>2976.73999</v>
      </c>
      <c r="G278" s="191">
        <v>3247610000</v>
      </c>
      <c r="H278" s="194">
        <f t="shared" si="8"/>
        <v>5.0476066173305327E-3</v>
      </c>
      <c r="I278" s="193"/>
      <c r="J278" s="197">
        <v>276</v>
      </c>
      <c r="K278" s="234"/>
      <c r="L278" s="234"/>
      <c r="M278" s="234"/>
      <c r="N278" s="234"/>
      <c r="O278" s="234"/>
      <c r="P278" s="234"/>
      <c r="Q278" s="7">
        <v>43738</v>
      </c>
      <c r="R278" s="8">
        <v>55224998</v>
      </c>
      <c r="S278" s="8">
        <v>56145000</v>
      </c>
      <c r="T278" s="8">
        <v>55197498</v>
      </c>
      <c r="U278" s="8">
        <v>55992500</v>
      </c>
      <c r="V278" s="192">
        <v>55442406</v>
      </c>
      <c r="W278" s="234">
        <v>103909600</v>
      </c>
      <c r="X278" s="194">
        <f t="shared" si="9"/>
        <v>2.3535211415555521E-2</v>
      </c>
      <c r="Y278" s="193"/>
      <c r="Z278" s="197">
        <v>276</v>
      </c>
    </row>
    <row r="279" spans="1:26" ht="14.4" x14ac:dyDescent="0.3">
      <c r="A279" s="7">
        <v>43735</v>
      </c>
      <c r="B279" s="191">
        <v>2985.469971</v>
      </c>
      <c r="C279" s="191">
        <v>2987.3100589999999</v>
      </c>
      <c r="D279" s="191">
        <v>2945.530029</v>
      </c>
      <c r="E279" s="191">
        <v>2961.790039</v>
      </c>
      <c r="F279" s="192">
        <v>2961.790039</v>
      </c>
      <c r="G279" s="191">
        <v>3243650000</v>
      </c>
      <c r="H279" s="194">
        <f t="shared" si="8"/>
        <v>-5.3163524485954289E-3</v>
      </c>
      <c r="I279" s="193"/>
      <c r="J279" s="197">
        <v>277</v>
      </c>
      <c r="K279" s="234"/>
      <c r="L279" s="234"/>
      <c r="M279" s="234"/>
      <c r="N279" s="234"/>
      <c r="O279" s="234"/>
      <c r="P279" s="234"/>
      <c r="Q279" s="7">
        <v>43735</v>
      </c>
      <c r="R279" s="8">
        <v>55134998</v>
      </c>
      <c r="S279" s="8">
        <v>55240002</v>
      </c>
      <c r="T279" s="8">
        <v>54320000</v>
      </c>
      <c r="U279" s="8">
        <v>54705002</v>
      </c>
      <c r="V279" s="192">
        <v>54167561</v>
      </c>
      <c r="W279" s="234">
        <v>101408000</v>
      </c>
      <c r="X279" s="194">
        <f t="shared" si="9"/>
        <v>-4.8660146166540795E-3</v>
      </c>
      <c r="Y279" s="193"/>
      <c r="Z279" s="197">
        <v>277</v>
      </c>
    </row>
    <row r="280" spans="1:26" ht="14.4" x14ac:dyDescent="0.3">
      <c r="A280" s="7">
        <v>43734</v>
      </c>
      <c r="B280" s="191">
        <v>2985.7299800000001</v>
      </c>
      <c r="C280" s="191">
        <v>2987.280029</v>
      </c>
      <c r="D280" s="191">
        <v>2963.709961</v>
      </c>
      <c r="E280" s="191">
        <v>2977.6201169999999</v>
      </c>
      <c r="F280" s="192">
        <v>2977.6201169999999</v>
      </c>
      <c r="G280" s="191">
        <v>3077240000</v>
      </c>
      <c r="H280" s="194">
        <f t="shared" si="8"/>
        <v>-2.4289164070183224E-3</v>
      </c>
      <c r="I280" s="193"/>
      <c r="J280" s="197">
        <v>278</v>
      </c>
      <c r="K280" s="234"/>
      <c r="L280" s="234"/>
      <c r="M280" s="234"/>
      <c r="N280" s="234"/>
      <c r="O280" s="234"/>
      <c r="P280" s="234"/>
      <c r="Q280" s="7">
        <v>43734</v>
      </c>
      <c r="R280" s="8">
        <v>55000000</v>
      </c>
      <c r="S280" s="8">
        <v>55235001</v>
      </c>
      <c r="T280" s="8">
        <v>54707500</v>
      </c>
      <c r="U280" s="8">
        <v>54972500</v>
      </c>
      <c r="V280" s="192">
        <v>54432430</v>
      </c>
      <c r="W280" s="234">
        <v>75334000</v>
      </c>
      <c r="X280" s="194">
        <f t="shared" si="9"/>
        <v>-5.1575971660667115E-3</v>
      </c>
      <c r="Y280" s="193"/>
      <c r="Z280" s="197">
        <v>278</v>
      </c>
    </row>
    <row r="281" spans="1:26" ht="14.4" x14ac:dyDescent="0.3">
      <c r="A281" s="7">
        <v>43733</v>
      </c>
      <c r="B281" s="191">
        <v>2968.3500979999999</v>
      </c>
      <c r="C281" s="191">
        <v>2989.820068</v>
      </c>
      <c r="D281" s="191">
        <v>2952.860107</v>
      </c>
      <c r="E281" s="191">
        <v>2984.8701169999999</v>
      </c>
      <c r="F281" s="192">
        <v>2984.8701169999999</v>
      </c>
      <c r="G281" s="191">
        <v>3318870000</v>
      </c>
      <c r="H281" s="194">
        <f t="shared" si="8"/>
        <v>6.1585715622126461E-3</v>
      </c>
      <c r="I281" s="193"/>
      <c r="J281" s="197">
        <v>279</v>
      </c>
      <c r="K281" s="234"/>
      <c r="L281" s="234"/>
      <c r="M281" s="234"/>
      <c r="N281" s="234"/>
      <c r="O281" s="234"/>
      <c r="P281" s="234"/>
      <c r="Q281" s="7">
        <v>43733</v>
      </c>
      <c r="R281" s="8">
        <v>54637501</v>
      </c>
      <c r="S281" s="8">
        <v>55375000</v>
      </c>
      <c r="T281" s="8">
        <v>54285000</v>
      </c>
      <c r="U281" s="8">
        <v>55257500</v>
      </c>
      <c r="V281" s="192">
        <v>54714626</v>
      </c>
      <c r="W281" s="234">
        <v>87613600</v>
      </c>
      <c r="X281" s="194">
        <f t="shared" si="9"/>
        <v>1.5389580912646151E-2</v>
      </c>
      <c r="Y281" s="193"/>
      <c r="Z281" s="197">
        <v>279</v>
      </c>
    </row>
    <row r="282" spans="1:26" ht="14.4" x14ac:dyDescent="0.3">
      <c r="A282" s="7">
        <v>43732</v>
      </c>
      <c r="B282" s="191">
        <v>3002.429932</v>
      </c>
      <c r="C282" s="191">
        <v>3007.9799800000001</v>
      </c>
      <c r="D282" s="191">
        <v>2957.7299800000001</v>
      </c>
      <c r="E282" s="191">
        <v>2966.6000979999999</v>
      </c>
      <c r="F282" s="192">
        <v>2966.6000979999999</v>
      </c>
      <c r="G282" s="191">
        <v>3868160000</v>
      </c>
      <c r="H282" s="194">
        <f t="shared" si="8"/>
        <v>-8.4163711088132698E-3</v>
      </c>
      <c r="I282" s="193"/>
      <c r="J282" s="197">
        <v>280</v>
      </c>
      <c r="K282" s="234"/>
      <c r="L282" s="234"/>
      <c r="M282" s="234"/>
      <c r="N282" s="234"/>
      <c r="O282" s="234"/>
      <c r="P282" s="234"/>
      <c r="Q282" s="7">
        <v>43732</v>
      </c>
      <c r="R282" s="8">
        <v>55257500</v>
      </c>
      <c r="S282" s="8">
        <v>55622501</v>
      </c>
      <c r="T282" s="8">
        <v>54297501</v>
      </c>
      <c r="U282" s="8">
        <v>54419998</v>
      </c>
      <c r="V282" s="192">
        <v>53885353</v>
      </c>
      <c r="W282" s="234">
        <v>124763200</v>
      </c>
      <c r="X282" s="194">
        <f t="shared" si="9"/>
        <v>-4.7550179476300849E-3</v>
      </c>
      <c r="Y282" s="193"/>
      <c r="Z282" s="197">
        <v>280</v>
      </c>
    </row>
    <row r="283" spans="1:26" ht="14.4" x14ac:dyDescent="0.3">
      <c r="A283" s="7">
        <v>43731</v>
      </c>
      <c r="B283" s="191">
        <v>2983.5</v>
      </c>
      <c r="C283" s="191">
        <v>2999.1499020000001</v>
      </c>
      <c r="D283" s="191">
        <v>2982.2299800000001</v>
      </c>
      <c r="E283" s="191">
        <v>2991.780029</v>
      </c>
      <c r="F283" s="192">
        <v>2991.780029</v>
      </c>
      <c r="G283" s="191">
        <v>3186590000</v>
      </c>
      <c r="H283" s="194">
        <f t="shared" si="8"/>
        <v>-9.6935898360779585E-5</v>
      </c>
      <c r="I283" s="193"/>
      <c r="J283" s="197">
        <v>281</v>
      </c>
      <c r="K283" s="234"/>
      <c r="L283" s="234"/>
      <c r="M283" s="234"/>
      <c r="N283" s="234"/>
      <c r="O283" s="234"/>
      <c r="P283" s="234"/>
      <c r="Q283" s="7">
        <v>43731</v>
      </c>
      <c r="R283" s="8">
        <v>54737499</v>
      </c>
      <c r="S283" s="8">
        <v>54959999</v>
      </c>
      <c r="T283" s="8">
        <v>54412498</v>
      </c>
      <c r="U283" s="8">
        <v>54680000</v>
      </c>
      <c r="V283" s="192">
        <v>54142803</v>
      </c>
      <c r="W283" s="234">
        <v>76662000</v>
      </c>
      <c r="X283" s="194">
        <f t="shared" si="9"/>
        <v>4.5470376784713445E-3</v>
      </c>
      <c r="Y283" s="193"/>
      <c r="Z283" s="197">
        <v>281</v>
      </c>
    </row>
    <row r="284" spans="1:26" ht="14.4" x14ac:dyDescent="0.3">
      <c r="A284" s="7">
        <v>43728</v>
      </c>
      <c r="B284" s="191">
        <v>3008.419922</v>
      </c>
      <c r="C284" s="191">
        <v>3016.3701169999999</v>
      </c>
      <c r="D284" s="191">
        <v>2984.679932</v>
      </c>
      <c r="E284" s="191">
        <v>2992.070068</v>
      </c>
      <c r="F284" s="192">
        <v>2992.070068</v>
      </c>
      <c r="G284" s="191">
        <v>6094740000</v>
      </c>
      <c r="H284" s="194">
        <f t="shared" si="8"/>
        <v>-4.8955766146197436E-3</v>
      </c>
      <c r="I284" s="193"/>
      <c r="J284" s="197">
        <v>282</v>
      </c>
      <c r="K284" s="234"/>
      <c r="L284" s="234"/>
      <c r="M284" s="234"/>
      <c r="N284" s="234"/>
      <c r="O284" s="234"/>
      <c r="P284" s="234"/>
      <c r="Q284" s="7">
        <v>43728</v>
      </c>
      <c r="R284" s="8">
        <v>55345001</v>
      </c>
      <c r="S284" s="8">
        <v>55639999</v>
      </c>
      <c r="T284" s="8">
        <v>54367500</v>
      </c>
      <c r="U284" s="8">
        <v>54432499</v>
      </c>
      <c r="V284" s="192">
        <v>53897728</v>
      </c>
      <c r="W284" s="234">
        <v>221652400</v>
      </c>
      <c r="X284" s="194">
        <f t="shared" si="9"/>
        <v>-1.4618197635481266E-2</v>
      </c>
      <c r="Y284" s="193"/>
      <c r="Z284" s="197">
        <v>282</v>
      </c>
    </row>
    <row r="285" spans="1:26" ht="14.4" x14ac:dyDescent="0.3">
      <c r="A285" s="7">
        <v>43727</v>
      </c>
      <c r="B285" s="191">
        <v>3010.360107</v>
      </c>
      <c r="C285" s="191">
        <v>3021.98999</v>
      </c>
      <c r="D285" s="191">
        <v>3003.1599120000001</v>
      </c>
      <c r="E285" s="191">
        <v>3006.790039</v>
      </c>
      <c r="F285" s="192">
        <v>3006.790039</v>
      </c>
      <c r="G285" s="191">
        <v>3251290000</v>
      </c>
      <c r="H285" s="194">
        <f t="shared" si="8"/>
        <v>1.9974856538301507E-5</v>
      </c>
      <c r="I285" s="193"/>
      <c r="J285" s="197">
        <v>283</v>
      </c>
      <c r="K285" s="234"/>
      <c r="L285" s="234"/>
      <c r="M285" s="234"/>
      <c r="N285" s="234"/>
      <c r="O285" s="234"/>
      <c r="P285" s="234"/>
      <c r="Q285" s="7">
        <v>43727</v>
      </c>
      <c r="R285" s="8">
        <v>55502499</v>
      </c>
      <c r="S285" s="8">
        <v>55939999</v>
      </c>
      <c r="T285" s="8">
        <v>55092499</v>
      </c>
      <c r="U285" s="8">
        <v>55240002</v>
      </c>
      <c r="V285" s="192">
        <v>54697304</v>
      </c>
      <c r="W285" s="234">
        <v>88242400</v>
      </c>
      <c r="X285" s="194">
        <f t="shared" si="9"/>
        <v>-8.1249811067509777E-3</v>
      </c>
      <c r="Y285" s="193"/>
      <c r="Z285" s="197">
        <v>283</v>
      </c>
    </row>
    <row r="286" spans="1:26" ht="14.4" x14ac:dyDescent="0.3">
      <c r="A286" s="7">
        <v>43726</v>
      </c>
      <c r="B286" s="191">
        <v>3001.5</v>
      </c>
      <c r="C286" s="191">
        <v>3007.830078</v>
      </c>
      <c r="D286" s="191">
        <v>2978.570068</v>
      </c>
      <c r="E286" s="191">
        <v>3006.7299800000001</v>
      </c>
      <c r="F286" s="192">
        <v>3006.7299800000001</v>
      </c>
      <c r="G286" s="191">
        <v>3435540000</v>
      </c>
      <c r="H286" s="194">
        <f t="shared" si="8"/>
        <v>3.4269189100439689E-4</v>
      </c>
      <c r="I286" s="193"/>
      <c r="J286" s="197">
        <v>284</v>
      </c>
      <c r="K286" s="234"/>
      <c r="L286" s="234"/>
      <c r="M286" s="234"/>
      <c r="N286" s="234"/>
      <c r="O286" s="234"/>
      <c r="P286" s="234"/>
      <c r="Q286" s="7">
        <v>43726</v>
      </c>
      <c r="R286" s="8">
        <v>55264999</v>
      </c>
      <c r="S286" s="8">
        <v>55712502</v>
      </c>
      <c r="T286" s="8">
        <v>54860001</v>
      </c>
      <c r="U286" s="8">
        <v>55692501</v>
      </c>
      <c r="V286" s="192">
        <v>55145359</v>
      </c>
      <c r="W286" s="234">
        <v>101360000</v>
      </c>
      <c r="X286" s="194">
        <f t="shared" si="9"/>
        <v>9.3792679149513856E-3</v>
      </c>
      <c r="Y286" s="193"/>
      <c r="Z286" s="197">
        <v>284</v>
      </c>
    </row>
    <row r="287" spans="1:26" ht="14.4" x14ac:dyDescent="0.3">
      <c r="A287" s="7">
        <v>43725</v>
      </c>
      <c r="B287" s="191">
        <v>2995.669922</v>
      </c>
      <c r="C287" s="191">
        <v>3006.209961</v>
      </c>
      <c r="D287" s="191">
        <v>2993.7299800000001</v>
      </c>
      <c r="E287" s="191">
        <v>3005.6999510000001</v>
      </c>
      <c r="F287" s="192">
        <v>3005.6999510000001</v>
      </c>
      <c r="G287" s="191">
        <v>3671840000</v>
      </c>
      <c r="H287" s="194">
        <f t="shared" si="8"/>
        <v>2.5817522917878735E-3</v>
      </c>
      <c r="I287" s="193"/>
      <c r="J287" s="197">
        <v>285</v>
      </c>
      <c r="K287" s="234"/>
      <c r="L287" s="234"/>
      <c r="M287" s="234"/>
      <c r="N287" s="234"/>
      <c r="O287" s="234"/>
      <c r="P287" s="234"/>
      <c r="Q287" s="7">
        <v>43725</v>
      </c>
      <c r="R287" s="8">
        <v>54990002</v>
      </c>
      <c r="S287" s="8">
        <v>55205002</v>
      </c>
      <c r="T287" s="8">
        <v>54779999</v>
      </c>
      <c r="U287" s="8">
        <v>55174999</v>
      </c>
      <c r="V287" s="192">
        <v>54632942</v>
      </c>
      <c r="W287" s="234">
        <v>73274800</v>
      </c>
      <c r="X287" s="194">
        <f t="shared" si="9"/>
        <v>3.6381070365479854E-3</v>
      </c>
      <c r="Y287" s="193"/>
      <c r="Z287" s="197">
        <v>285</v>
      </c>
    </row>
    <row r="288" spans="1:26" ht="14.4" x14ac:dyDescent="0.3">
      <c r="A288" s="7">
        <v>43724</v>
      </c>
      <c r="B288" s="191">
        <v>2996.4099120000001</v>
      </c>
      <c r="C288" s="191">
        <v>3002.1899410000001</v>
      </c>
      <c r="D288" s="191">
        <v>2990.669922</v>
      </c>
      <c r="E288" s="191">
        <v>2997.959961</v>
      </c>
      <c r="F288" s="192">
        <v>2997.959961</v>
      </c>
      <c r="G288" s="191">
        <v>4274640000</v>
      </c>
      <c r="H288" s="194">
        <f t="shared" si="8"/>
        <v>-3.1355867830603259E-3</v>
      </c>
      <c r="I288" s="193"/>
      <c r="J288" s="197">
        <v>286</v>
      </c>
      <c r="K288" s="234"/>
      <c r="L288" s="234"/>
      <c r="M288" s="234"/>
      <c r="N288" s="234"/>
      <c r="O288" s="234"/>
      <c r="P288" s="234"/>
      <c r="Q288" s="7">
        <v>43724</v>
      </c>
      <c r="R288" s="8">
        <v>54432499</v>
      </c>
      <c r="S288" s="8">
        <v>55032501</v>
      </c>
      <c r="T288" s="8">
        <v>54389999</v>
      </c>
      <c r="U288" s="8">
        <v>54974998</v>
      </c>
      <c r="V288" s="192">
        <v>54434902</v>
      </c>
      <c r="W288" s="234">
        <v>84632400</v>
      </c>
      <c r="X288" s="194">
        <f t="shared" si="9"/>
        <v>5.2570783171188747E-3</v>
      </c>
      <c r="Y288" s="193"/>
      <c r="Z288" s="197">
        <v>286</v>
      </c>
    </row>
    <row r="289" spans="1:26" ht="14.4" x14ac:dyDescent="0.3">
      <c r="A289" s="7">
        <v>43721</v>
      </c>
      <c r="B289" s="191">
        <v>3012.209961</v>
      </c>
      <c r="C289" s="191">
        <v>3017.330078</v>
      </c>
      <c r="D289" s="191">
        <v>3002.8999020000001</v>
      </c>
      <c r="E289" s="191">
        <v>3007.389893</v>
      </c>
      <c r="F289" s="192">
        <v>3007.389893</v>
      </c>
      <c r="G289" s="191">
        <v>3520060000</v>
      </c>
      <c r="H289" s="194">
        <f t="shared" si="8"/>
        <v>-7.2441410259266401E-4</v>
      </c>
      <c r="I289" s="193"/>
      <c r="J289" s="197">
        <v>287</v>
      </c>
      <c r="K289" s="234"/>
      <c r="L289" s="234"/>
      <c r="M289" s="234"/>
      <c r="N289" s="234"/>
      <c r="O289" s="234"/>
      <c r="P289" s="234"/>
      <c r="Q289" s="7">
        <v>43721</v>
      </c>
      <c r="R289" s="8">
        <v>55000000</v>
      </c>
      <c r="S289" s="8">
        <v>55197498</v>
      </c>
      <c r="T289" s="8">
        <v>54255001</v>
      </c>
      <c r="U289" s="8">
        <v>54687500</v>
      </c>
      <c r="V289" s="192">
        <v>54150230</v>
      </c>
      <c r="W289" s="234">
        <v>159053200</v>
      </c>
      <c r="X289" s="194">
        <f t="shared" si="9"/>
        <v>-1.9453968738224782E-2</v>
      </c>
      <c r="Y289" s="193"/>
      <c r="Z289" s="197">
        <v>287</v>
      </c>
    </row>
    <row r="290" spans="1:26" ht="14.4" x14ac:dyDescent="0.3">
      <c r="A290" s="7">
        <v>43720</v>
      </c>
      <c r="B290" s="191">
        <v>3009.080078</v>
      </c>
      <c r="C290" s="191">
        <v>3020.73999</v>
      </c>
      <c r="D290" s="191">
        <v>3000.919922</v>
      </c>
      <c r="E290" s="191">
        <v>3009.570068</v>
      </c>
      <c r="F290" s="192">
        <v>3009.570068</v>
      </c>
      <c r="G290" s="191">
        <v>3791860000</v>
      </c>
      <c r="H290" s="194">
        <f t="shared" si="8"/>
        <v>2.8791528612071519E-3</v>
      </c>
      <c r="I290" s="193"/>
      <c r="J290" s="197">
        <v>288</v>
      </c>
      <c r="K290" s="234"/>
      <c r="L290" s="234"/>
      <c r="M290" s="234"/>
      <c r="N290" s="234"/>
      <c r="O290" s="234"/>
      <c r="P290" s="234"/>
      <c r="Q290" s="7">
        <v>43720</v>
      </c>
      <c r="R290" s="8">
        <v>56200001</v>
      </c>
      <c r="S290" s="8">
        <v>56605000</v>
      </c>
      <c r="T290" s="8">
        <v>55715000</v>
      </c>
      <c r="U290" s="8">
        <v>55772499</v>
      </c>
      <c r="V290" s="192">
        <v>55224567</v>
      </c>
      <c r="W290" s="234">
        <v>128906800</v>
      </c>
      <c r="X290" s="194">
        <f t="shared" si="9"/>
        <v>-2.23630904361491E-3</v>
      </c>
      <c r="Y290" s="193"/>
      <c r="Z290" s="197">
        <v>288</v>
      </c>
    </row>
    <row r="291" spans="1:26" ht="14.4" x14ac:dyDescent="0.3">
      <c r="A291" s="7">
        <v>43719</v>
      </c>
      <c r="B291" s="191">
        <v>2981.4099120000001</v>
      </c>
      <c r="C291" s="191">
        <v>3000.929932</v>
      </c>
      <c r="D291" s="191">
        <v>2975.3100589999999</v>
      </c>
      <c r="E291" s="191">
        <v>3000.929932</v>
      </c>
      <c r="F291" s="192">
        <v>3000.929932</v>
      </c>
      <c r="G291" s="191">
        <v>3927550000</v>
      </c>
      <c r="H291" s="194">
        <f t="shared" si="8"/>
        <v>7.2296811674792032E-3</v>
      </c>
      <c r="I291" s="193"/>
      <c r="J291" s="197">
        <v>289</v>
      </c>
      <c r="K291" s="234"/>
      <c r="L291" s="234"/>
      <c r="M291" s="234"/>
      <c r="N291" s="234"/>
      <c r="O291" s="234"/>
      <c r="P291" s="234"/>
      <c r="Q291" s="7">
        <v>43719</v>
      </c>
      <c r="R291" s="8">
        <v>54517502</v>
      </c>
      <c r="S291" s="8">
        <v>55927502</v>
      </c>
      <c r="T291" s="8">
        <v>54432499</v>
      </c>
      <c r="U291" s="8">
        <v>55897499</v>
      </c>
      <c r="V291" s="192">
        <v>55348343</v>
      </c>
      <c r="W291" s="234">
        <v>177158400</v>
      </c>
      <c r="X291" s="194">
        <f t="shared" si="9"/>
        <v>3.1795194136260065E-2</v>
      </c>
      <c r="Y291" s="193"/>
      <c r="Z291" s="197">
        <v>289</v>
      </c>
    </row>
    <row r="292" spans="1:26" ht="14.4" x14ac:dyDescent="0.3">
      <c r="A292" s="7">
        <v>43718</v>
      </c>
      <c r="B292" s="191">
        <v>2971.01001</v>
      </c>
      <c r="C292" s="191">
        <v>2979.389893</v>
      </c>
      <c r="D292" s="191">
        <v>2957.01001</v>
      </c>
      <c r="E292" s="191">
        <v>2979.389893</v>
      </c>
      <c r="F292" s="192">
        <v>2979.389893</v>
      </c>
      <c r="G292" s="191">
        <v>4390770000</v>
      </c>
      <c r="H292" s="194">
        <f t="shared" si="8"/>
        <v>3.2230437576734008E-4</v>
      </c>
      <c r="I292" s="193"/>
      <c r="J292" s="197">
        <v>290</v>
      </c>
      <c r="K292" s="234"/>
      <c r="L292" s="234"/>
      <c r="M292" s="234"/>
      <c r="N292" s="234"/>
      <c r="O292" s="234"/>
      <c r="P292" s="234"/>
      <c r="Q292" s="7">
        <v>43718</v>
      </c>
      <c r="R292" s="8">
        <v>53465000</v>
      </c>
      <c r="S292" s="8">
        <v>54195000</v>
      </c>
      <c r="T292" s="8">
        <v>52927502</v>
      </c>
      <c r="U292" s="8">
        <v>54174999</v>
      </c>
      <c r="V292" s="192">
        <v>53642761</v>
      </c>
      <c r="W292" s="234">
        <v>127111600</v>
      </c>
      <c r="X292" s="194">
        <f t="shared" si="9"/>
        <v>1.1812968567754187E-2</v>
      </c>
      <c r="Y292" s="193"/>
      <c r="Z292" s="197">
        <v>290</v>
      </c>
    </row>
    <row r="293" spans="1:26" ht="14.4" x14ac:dyDescent="0.3">
      <c r="A293" s="7">
        <v>43717</v>
      </c>
      <c r="B293" s="191">
        <v>2988.429932</v>
      </c>
      <c r="C293" s="191">
        <v>2989.429932</v>
      </c>
      <c r="D293" s="191">
        <v>2969.389893</v>
      </c>
      <c r="E293" s="191">
        <v>2978.429932</v>
      </c>
      <c r="F293" s="192">
        <v>2978.429932</v>
      </c>
      <c r="G293" s="191">
        <v>4002890000</v>
      </c>
      <c r="H293" s="194">
        <f t="shared" si="8"/>
        <v>-9.4010159990871696E-5</v>
      </c>
      <c r="I293" s="193"/>
      <c r="J293" s="197">
        <v>291</v>
      </c>
      <c r="K293" s="234"/>
      <c r="L293" s="234"/>
      <c r="M293" s="234"/>
      <c r="N293" s="234"/>
      <c r="O293" s="234"/>
      <c r="P293" s="234"/>
      <c r="Q293" s="7">
        <v>43717</v>
      </c>
      <c r="R293" s="8">
        <v>53709999</v>
      </c>
      <c r="S293" s="8">
        <v>54110001</v>
      </c>
      <c r="T293" s="8">
        <v>52767502</v>
      </c>
      <c r="U293" s="8">
        <v>53542500</v>
      </c>
      <c r="V293" s="192">
        <v>53016479</v>
      </c>
      <c r="W293" s="234">
        <v>109237600</v>
      </c>
      <c r="X293" s="194">
        <f t="shared" si="9"/>
        <v>4.2671687199440965E-3</v>
      </c>
      <c r="Y293" s="193"/>
      <c r="Z293" s="197">
        <v>291</v>
      </c>
    </row>
    <row r="294" spans="1:26" ht="14.4" x14ac:dyDescent="0.3">
      <c r="A294" s="7">
        <v>43714</v>
      </c>
      <c r="B294" s="191">
        <v>2980.330078</v>
      </c>
      <c r="C294" s="191">
        <v>2985.030029</v>
      </c>
      <c r="D294" s="191">
        <v>2972.51001</v>
      </c>
      <c r="E294" s="191">
        <v>2978.709961</v>
      </c>
      <c r="F294" s="192">
        <v>2978.709961</v>
      </c>
      <c r="G294" s="191">
        <v>3208280000</v>
      </c>
      <c r="H294" s="194">
        <f t="shared" si="8"/>
        <v>9.106051747311899E-4</v>
      </c>
      <c r="I294" s="193"/>
      <c r="J294" s="197">
        <v>292</v>
      </c>
      <c r="K294" s="234"/>
      <c r="L294" s="234"/>
      <c r="M294" s="234"/>
      <c r="N294" s="234"/>
      <c r="O294" s="234"/>
      <c r="P294" s="234"/>
      <c r="Q294" s="7">
        <v>43714</v>
      </c>
      <c r="R294" s="8">
        <v>53512501</v>
      </c>
      <c r="S294" s="8">
        <v>53605000</v>
      </c>
      <c r="T294" s="8">
        <v>53127499</v>
      </c>
      <c r="U294" s="8">
        <v>53314999</v>
      </c>
      <c r="V294" s="192">
        <v>52791210</v>
      </c>
      <c r="W294" s="234">
        <v>77449200</v>
      </c>
      <c r="X294" s="194">
        <f t="shared" si="9"/>
        <v>-9.3794696667534279E-5</v>
      </c>
      <c r="Y294" s="193"/>
      <c r="Z294" s="197">
        <v>292</v>
      </c>
    </row>
    <row r="295" spans="1:26" ht="14.4" x14ac:dyDescent="0.3">
      <c r="A295" s="7">
        <v>43713</v>
      </c>
      <c r="B295" s="191">
        <v>2960.6000979999999</v>
      </c>
      <c r="C295" s="191">
        <v>2985.860107</v>
      </c>
      <c r="D295" s="191">
        <v>2960.6000979999999</v>
      </c>
      <c r="E295" s="191">
        <v>2976</v>
      </c>
      <c r="F295" s="192">
        <v>2976</v>
      </c>
      <c r="G295" s="191">
        <v>3890700000</v>
      </c>
      <c r="H295" s="194">
        <f t="shared" si="8"/>
        <v>1.3009813744635538E-2</v>
      </c>
      <c r="I295" s="193"/>
      <c r="J295" s="197">
        <v>293</v>
      </c>
      <c r="K295" s="234"/>
      <c r="L295" s="234"/>
      <c r="M295" s="234"/>
      <c r="N295" s="234"/>
      <c r="O295" s="234"/>
      <c r="P295" s="234"/>
      <c r="Q295" s="7">
        <v>43713</v>
      </c>
      <c r="R295" s="8">
        <v>53000000</v>
      </c>
      <c r="S295" s="8">
        <v>53492500</v>
      </c>
      <c r="T295" s="8">
        <v>52877499</v>
      </c>
      <c r="U295" s="8">
        <v>53320000</v>
      </c>
      <c r="V295" s="192">
        <v>52796162</v>
      </c>
      <c r="W295" s="234">
        <v>95654800</v>
      </c>
      <c r="X295" s="194">
        <f t="shared" si="9"/>
        <v>1.9551475199326183E-2</v>
      </c>
      <c r="Y295" s="193"/>
      <c r="Z295" s="197">
        <v>293</v>
      </c>
    </row>
    <row r="296" spans="1:26" ht="14.4" x14ac:dyDescent="0.3">
      <c r="A296" s="7">
        <v>43712</v>
      </c>
      <c r="B296" s="191">
        <v>2924.669922</v>
      </c>
      <c r="C296" s="191">
        <v>2938.8400879999999</v>
      </c>
      <c r="D296" s="191">
        <v>2921.860107</v>
      </c>
      <c r="E296" s="191">
        <v>2937.780029</v>
      </c>
      <c r="F296" s="192">
        <v>2937.780029</v>
      </c>
      <c r="G296" s="191">
        <v>3163260000</v>
      </c>
      <c r="H296" s="194">
        <f t="shared" si="8"/>
        <v>1.0842078947640275E-2</v>
      </c>
      <c r="I296" s="193"/>
      <c r="J296" s="197">
        <v>294</v>
      </c>
      <c r="K296" s="234"/>
      <c r="L296" s="234"/>
      <c r="M296" s="234"/>
      <c r="N296" s="234"/>
      <c r="O296" s="234"/>
      <c r="P296" s="234"/>
      <c r="Q296" s="7">
        <v>43712</v>
      </c>
      <c r="R296" s="8">
        <v>52097500</v>
      </c>
      <c r="S296" s="8">
        <v>52369999</v>
      </c>
      <c r="T296" s="8">
        <v>51830002</v>
      </c>
      <c r="U296" s="8">
        <v>52297501</v>
      </c>
      <c r="V296" s="192">
        <v>51783714</v>
      </c>
      <c r="W296" s="234">
        <v>76752400</v>
      </c>
      <c r="X296" s="194">
        <f t="shared" si="9"/>
        <v>1.6966629684965037E-2</v>
      </c>
      <c r="Y296" s="193"/>
      <c r="Z296" s="197">
        <v>294</v>
      </c>
    </row>
    <row r="297" spans="1:26" ht="14.4" x14ac:dyDescent="0.3">
      <c r="A297" s="7">
        <v>43711</v>
      </c>
      <c r="B297" s="191">
        <v>2909.01001</v>
      </c>
      <c r="C297" s="191">
        <v>2914.389893</v>
      </c>
      <c r="D297" s="191">
        <v>2891.8500979999999</v>
      </c>
      <c r="E297" s="191">
        <v>2906.2700199999999</v>
      </c>
      <c r="F297" s="192">
        <v>2906.2700199999999</v>
      </c>
      <c r="G297" s="191">
        <v>3426790000</v>
      </c>
      <c r="H297" s="194">
        <f t="shared" si="8"/>
        <v>-6.8991003700939035E-3</v>
      </c>
      <c r="I297" s="193"/>
      <c r="J297" s="197">
        <v>295</v>
      </c>
      <c r="K297" s="234"/>
      <c r="L297" s="234"/>
      <c r="M297" s="234"/>
      <c r="N297" s="234"/>
      <c r="O297" s="234"/>
      <c r="P297" s="234"/>
      <c r="Q297" s="7">
        <v>43711</v>
      </c>
      <c r="R297" s="8">
        <v>51607498</v>
      </c>
      <c r="S297" s="8">
        <v>51744999</v>
      </c>
      <c r="T297" s="8">
        <v>51055000</v>
      </c>
      <c r="U297" s="8">
        <v>51424999</v>
      </c>
      <c r="V297" s="192">
        <v>50919777</v>
      </c>
      <c r="W297" s="234">
        <v>80092000</v>
      </c>
      <c r="X297" s="194">
        <f t="shared" si="9"/>
        <v>-1.4563640405188745E-2</v>
      </c>
      <c r="Y297" s="193"/>
      <c r="Z297" s="197">
        <v>295</v>
      </c>
    </row>
    <row r="298" spans="1:26" ht="14.4" x14ac:dyDescent="0.3">
      <c r="A298" s="7">
        <v>43707</v>
      </c>
      <c r="B298" s="191">
        <v>2937.0900879999999</v>
      </c>
      <c r="C298" s="191">
        <v>2940.429932</v>
      </c>
      <c r="D298" s="191">
        <v>2913.320068</v>
      </c>
      <c r="E298" s="191">
        <v>2926.459961</v>
      </c>
      <c r="F298" s="192">
        <v>2926.459961</v>
      </c>
      <c r="G298" s="191">
        <v>3008450000</v>
      </c>
      <c r="H298" s="194">
        <f t="shared" si="8"/>
        <v>6.4278732326099894E-4</v>
      </c>
      <c r="I298" s="193"/>
      <c r="J298" s="197">
        <v>296</v>
      </c>
      <c r="K298" s="234"/>
      <c r="L298" s="234"/>
      <c r="M298" s="234"/>
      <c r="N298" s="234"/>
      <c r="O298" s="234"/>
      <c r="P298" s="234"/>
      <c r="Q298" s="7">
        <v>43707</v>
      </c>
      <c r="R298" s="8">
        <v>52540001</v>
      </c>
      <c r="S298" s="8">
        <v>52612499</v>
      </c>
      <c r="T298" s="8">
        <v>51799999</v>
      </c>
      <c r="U298" s="8">
        <v>52185001</v>
      </c>
      <c r="V298" s="192">
        <v>51672314</v>
      </c>
      <c r="W298" s="234">
        <v>84573600</v>
      </c>
      <c r="X298" s="194">
        <f t="shared" si="9"/>
        <v>-1.2918070495590466E-3</v>
      </c>
      <c r="Y298" s="193"/>
      <c r="Z298" s="197">
        <v>296</v>
      </c>
    </row>
    <row r="299" spans="1:26" ht="14.4" x14ac:dyDescent="0.3">
      <c r="A299" s="7">
        <v>43706</v>
      </c>
      <c r="B299" s="191">
        <v>2910.3701169999999</v>
      </c>
      <c r="C299" s="191">
        <v>2930.5</v>
      </c>
      <c r="D299" s="191">
        <v>2905.669922</v>
      </c>
      <c r="E299" s="191">
        <v>2924.580078</v>
      </c>
      <c r="F299" s="192">
        <v>2924.580078</v>
      </c>
      <c r="G299" s="191">
        <v>3176190000</v>
      </c>
      <c r="H299" s="194">
        <f t="shared" si="8"/>
        <v>1.2687291892681319E-2</v>
      </c>
      <c r="I299" s="193"/>
      <c r="J299" s="197">
        <v>297</v>
      </c>
      <c r="K299" s="234"/>
      <c r="L299" s="234"/>
      <c r="M299" s="234"/>
      <c r="N299" s="234"/>
      <c r="O299" s="234"/>
      <c r="P299" s="234"/>
      <c r="Q299" s="7">
        <v>43706</v>
      </c>
      <c r="R299" s="8">
        <v>52125000</v>
      </c>
      <c r="S299" s="8">
        <v>52330002</v>
      </c>
      <c r="T299" s="8">
        <v>51665001</v>
      </c>
      <c r="U299" s="8">
        <v>52252499</v>
      </c>
      <c r="V299" s="192">
        <v>51739151</v>
      </c>
      <c r="W299" s="234">
        <v>83962000</v>
      </c>
      <c r="X299" s="194">
        <f t="shared" si="9"/>
        <v>1.6931779209127393E-2</v>
      </c>
      <c r="Y299" s="193"/>
      <c r="Z299" s="197">
        <v>297</v>
      </c>
    </row>
    <row r="300" spans="1:26" ht="14.4" x14ac:dyDescent="0.3">
      <c r="A300" s="7">
        <v>43705</v>
      </c>
      <c r="B300" s="191">
        <v>2861.280029</v>
      </c>
      <c r="C300" s="191">
        <v>2890.030029</v>
      </c>
      <c r="D300" s="191">
        <v>2853.0500489999999</v>
      </c>
      <c r="E300" s="191">
        <v>2887.9399410000001</v>
      </c>
      <c r="F300" s="192">
        <v>2887.9399410000001</v>
      </c>
      <c r="G300" s="191">
        <v>3097420000</v>
      </c>
      <c r="H300" s="194">
        <f t="shared" si="8"/>
        <v>6.5454800624580919E-3</v>
      </c>
      <c r="I300" s="193"/>
      <c r="J300" s="197">
        <v>298</v>
      </c>
      <c r="K300" s="234"/>
      <c r="L300" s="234"/>
      <c r="M300" s="234"/>
      <c r="N300" s="234"/>
      <c r="O300" s="234"/>
      <c r="P300" s="234"/>
      <c r="Q300" s="7">
        <v>43705</v>
      </c>
      <c r="R300" s="8">
        <v>51025002</v>
      </c>
      <c r="S300" s="8">
        <v>51430000</v>
      </c>
      <c r="T300" s="8">
        <v>50830002</v>
      </c>
      <c r="U300" s="8">
        <v>51382500</v>
      </c>
      <c r="V300" s="192">
        <v>50877701</v>
      </c>
      <c r="W300" s="234">
        <v>63755200</v>
      </c>
      <c r="X300" s="194">
        <f t="shared" si="9"/>
        <v>6.7104796786564749E-3</v>
      </c>
      <c r="Y300" s="193"/>
      <c r="Z300" s="197">
        <v>298</v>
      </c>
    </row>
    <row r="301" spans="1:26" ht="14.4" x14ac:dyDescent="0.3">
      <c r="A301" s="7">
        <v>43704</v>
      </c>
      <c r="B301" s="191">
        <v>2893.139893</v>
      </c>
      <c r="C301" s="191">
        <v>2898.790039</v>
      </c>
      <c r="D301" s="191">
        <v>2860.5900879999999</v>
      </c>
      <c r="E301" s="191">
        <v>2869.1599120000001</v>
      </c>
      <c r="F301" s="192">
        <v>2869.1599120000001</v>
      </c>
      <c r="G301" s="191">
        <v>3533630000</v>
      </c>
      <c r="H301" s="194">
        <f t="shared" si="8"/>
        <v>-3.2031807387391982E-3</v>
      </c>
      <c r="I301" s="193"/>
      <c r="J301" s="197">
        <v>299</v>
      </c>
      <c r="K301" s="234"/>
      <c r="L301" s="234"/>
      <c r="M301" s="234"/>
      <c r="N301" s="234"/>
      <c r="O301" s="234"/>
      <c r="P301" s="234"/>
      <c r="Q301" s="7">
        <v>43704</v>
      </c>
      <c r="R301" s="8">
        <v>51965000</v>
      </c>
      <c r="S301" s="8">
        <v>52137501</v>
      </c>
      <c r="T301" s="8">
        <v>50882500</v>
      </c>
      <c r="U301" s="8">
        <v>51040001</v>
      </c>
      <c r="V301" s="192">
        <v>50538563</v>
      </c>
      <c r="W301" s="234">
        <v>103493200</v>
      </c>
      <c r="X301" s="194">
        <f t="shared" si="9"/>
        <v>-1.1283775748167326E-2</v>
      </c>
      <c r="Y301" s="193"/>
      <c r="Z301" s="197">
        <v>299</v>
      </c>
    </row>
    <row r="302" spans="1:26" ht="14.4" x14ac:dyDescent="0.3">
      <c r="A302" s="7">
        <v>43703</v>
      </c>
      <c r="B302" s="191">
        <v>2866.6999510000001</v>
      </c>
      <c r="C302" s="191">
        <v>2879.2700199999999</v>
      </c>
      <c r="D302" s="191">
        <v>2856</v>
      </c>
      <c r="E302" s="191">
        <v>2878.3798830000001</v>
      </c>
      <c r="F302" s="192">
        <v>2878.3798830000001</v>
      </c>
      <c r="G302" s="191">
        <v>2857600000</v>
      </c>
      <c r="H302" s="194">
        <f t="shared" si="8"/>
        <v>1.0982987950876637E-2</v>
      </c>
      <c r="I302" s="193"/>
      <c r="J302" s="197">
        <v>300</v>
      </c>
      <c r="K302" s="234"/>
      <c r="L302" s="234"/>
      <c r="M302" s="234"/>
      <c r="N302" s="234"/>
      <c r="O302" s="234"/>
      <c r="P302" s="234"/>
      <c r="Q302" s="7">
        <v>43703</v>
      </c>
      <c r="R302" s="8">
        <v>51465000</v>
      </c>
      <c r="S302" s="8">
        <v>51797501</v>
      </c>
      <c r="T302" s="8">
        <v>51264999</v>
      </c>
      <c r="U302" s="8">
        <v>51622501</v>
      </c>
      <c r="V302" s="192">
        <v>51115337</v>
      </c>
      <c r="W302" s="234">
        <v>104174400</v>
      </c>
      <c r="X302" s="194">
        <f t="shared" si="9"/>
        <v>1.8999069021954734E-2</v>
      </c>
      <c r="Y302" s="193"/>
      <c r="Z302" s="197">
        <v>300</v>
      </c>
    </row>
    <row r="303" spans="1:26" ht="14.4" x14ac:dyDescent="0.3">
      <c r="A303" s="7">
        <v>43700</v>
      </c>
      <c r="B303" s="191">
        <v>2911.070068</v>
      </c>
      <c r="C303" s="191">
        <v>2927.01001</v>
      </c>
      <c r="D303" s="191">
        <v>2834.969971</v>
      </c>
      <c r="E303" s="191">
        <v>2847.110107</v>
      </c>
      <c r="F303" s="192">
        <v>2847.110107</v>
      </c>
      <c r="G303" s="191">
        <v>3937300000</v>
      </c>
      <c r="H303" s="194">
        <f t="shared" si="8"/>
        <v>-2.5946336841673853E-2</v>
      </c>
      <c r="I303" s="193"/>
      <c r="J303" s="197">
        <v>301</v>
      </c>
      <c r="K303" s="234"/>
      <c r="L303" s="234"/>
      <c r="M303" s="234"/>
      <c r="N303" s="234"/>
      <c r="O303" s="234"/>
      <c r="P303" s="234"/>
      <c r="Q303" s="7">
        <v>43700</v>
      </c>
      <c r="R303" s="8">
        <v>52357498</v>
      </c>
      <c r="S303" s="8">
        <v>53012501</v>
      </c>
      <c r="T303" s="8">
        <v>50250000</v>
      </c>
      <c r="U303" s="8">
        <v>50660000</v>
      </c>
      <c r="V303" s="192">
        <v>50162300</v>
      </c>
      <c r="W303" s="234">
        <v>187272000</v>
      </c>
      <c r="X303" s="194">
        <f t="shared" si="9"/>
        <v>-4.6220477779800428E-2</v>
      </c>
      <c r="Y303" s="193"/>
      <c r="Z303" s="197">
        <v>301</v>
      </c>
    </row>
    <row r="304" spans="1:26" ht="14.4" x14ac:dyDescent="0.3">
      <c r="A304" s="7">
        <v>43699</v>
      </c>
      <c r="B304" s="191">
        <v>2930.9399410000001</v>
      </c>
      <c r="C304" s="191">
        <v>2939.080078</v>
      </c>
      <c r="D304" s="191">
        <v>2904.51001</v>
      </c>
      <c r="E304" s="191">
        <v>2922.9499510000001</v>
      </c>
      <c r="F304" s="192">
        <v>2922.9499510000001</v>
      </c>
      <c r="G304" s="191">
        <v>2890880000</v>
      </c>
      <c r="H304" s="194">
        <f t="shared" si="8"/>
        <v>-5.0607504177328756E-4</v>
      </c>
      <c r="I304" s="193"/>
      <c r="J304" s="197">
        <v>302</v>
      </c>
      <c r="K304" s="234"/>
      <c r="L304" s="234"/>
      <c r="M304" s="234"/>
      <c r="N304" s="234"/>
      <c r="O304" s="234"/>
      <c r="P304" s="234"/>
      <c r="Q304" s="7">
        <v>43699</v>
      </c>
      <c r="R304" s="8">
        <v>53297501</v>
      </c>
      <c r="S304" s="8">
        <v>53610001</v>
      </c>
      <c r="T304" s="8">
        <v>52687500</v>
      </c>
      <c r="U304" s="8">
        <v>53115002</v>
      </c>
      <c r="V304" s="192">
        <v>52593182</v>
      </c>
      <c r="W304" s="234">
        <v>89014800</v>
      </c>
      <c r="X304" s="194">
        <f t="shared" si="9"/>
        <v>-8.4644596328295799E-4</v>
      </c>
      <c r="Y304" s="193"/>
      <c r="Z304" s="197">
        <v>302</v>
      </c>
    </row>
    <row r="305" spans="1:26" ht="14.4" x14ac:dyDescent="0.3">
      <c r="A305" s="7">
        <v>43698</v>
      </c>
      <c r="B305" s="191">
        <v>2922.040039</v>
      </c>
      <c r="C305" s="191">
        <v>2928.7299800000001</v>
      </c>
      <c r="D305" s="191">
        <v>2917.9099120000001</v>
      </c>
      <c r="E305" s="191">
        <v>2924.429932</v>
      </c>
      <c r="F305" s="192">
        <v>2924.429932</v>
      </c>
      <c r="G305" s="191">
        <v>3011190000</v>
      </c>
      <c r="H305" s="194">
        <f t="shared" si="8"/>
        <v>8.2467986380091972E-3</v>
      </c>
      <c r="I305" s="193"/>
      <c r="J305" s="197">
        <v>303</v>
      </c>
      <c r="K305" s="234"/>
      <c r="L305" s="234"/>
      <c r="M305" s="234"/>
      <c r="N305" s="234"/>
      <c r="O305" s="234"/>
      <c r="P305" s="234"/>
      <c r="Q305" s="7">
        <v>43698</v>
      </c>
      <c r="R305" s="8">
        <v>53247501</v>
      </c>
      <c r="S305" s="8">
        <v>53412498</v>
      </c>
      <c r="T305" s="8">
        <v>52900002</v>
      </c>
      <c r="U305" s="8">
        <v>53160000</v>
      </c>
      <c r="V305" s="192">
        <v>52637737</v>
      </c>
      <c r="W305" s="234">
        <v>86141600</v>
      </c>
      <c r="X305" s="194">
        <f t="shared" si="9"/>
        <v>1.0838540828705853E-2</v>
      </c>
      <c r="Y305" s="193"/>
      <c r="Z305" s="197">
        <v>303</v>
      </c>
    </row>
    <row r="306" spans="1:26" ht="14.4" x14ac:dyDescent="0.3">
      <c r="A306" s="7">
        <v>43697</v>
      </c>
      <c r="B306" s="191">
        <v>2919.01001</v>
      </c>
      <c r="C306" s="191">
        <v>2923.6298830000001</v>
      </c>
      <c r="D306" s="191">
        <v>2899.6000979999999</v>
      </c>
      <c r="E306" s="191">
        <v>2900.51001</v>
      </c>
      <c r="F306" s="192">
        <v>2900.51001</v>
      </c>
      <c r="G306" s="191">
        <v>3066300000</v>
      </c>
      <c r="H306" s="194">
        <f t="shared" si="8"/>
        <v>-7.9147274043211164E-3</v>
      </c>
      <c r="I306" s="193"/>
      <c r="J306" s="197">
        <v>304</v>
      </c>
      <c r="K306" s="234"/>
      <c r="L306" s="234"/>
      <c r="M306" s="234"/>
      <c r="N306" s="234"/>
      <c r="O306" s="234"/>
      <c r="P306" s="234"/>
      <c r="Q306" s="7">
        <v>43697</v>
      </c>
      <c r="R306" s="8">
        <v>52720001</v>
      </c>
      <c r="S306" s="8">
        <v>53337502</v>
      </c>
      <c r="T306" s="8">
        <v>52580002</v>
      </c>
      <c r="U306" s="8">
        <v>52590000</v>
      </c>
      <c r="V306" s="192">
        <v>52073338</v>
      </c>
      <c r="W306" s="234">
        <v>107537200</v>
      </c>
      <c r="X306" s="194">
        <f t="shared" si="9"/>
        <v>4.7550585968789994E-5</v>
      </c>
      <c r="Y306" s="193"/>
      <c r="Z306" s="197">
        <v>304</v>
      </c>
    </row>
    <row r="307" spans="1:26" ht="14.4" x14ac:dyDescent="0.3">
      <c r="A307" s="7">
        <v>43696</v>
      </c>
      <c r="B307" s="191">
        <v>2913.4799800000001</v>
      </c>
      <c r="C307" s="191">
        <v>2931</v>
      </c>
      <c r="D307" s="191">
        <v>2913.4799800000001</v>
      </c>
      <c r="E307" s="191">
        <v>2923.6499020000001</v>
      </c>
      <c r="F307" s="192">
        <v>2923.6499020000001</v>
      </c>
      <c r="G307" s="191">
        <v>3212880000</v>
      </c>
      <c r="H307" s="194">
        <f t="shared" si="8"/>
        <v>1.2105865247517531E-2</v>
      </c>
      <c r="I307" s="193"/>
      <c r="J307" s="197">
        <v>305</v>
      </c>
      <c r="K307" s="234"/>
      <c r="L307" s="234"/>
      <c r="M307" s="234"/>
      <c r="N307" s="234"/>
      <c r="O307" s="234"/>
      <c r="P307" s="234"/>
      <c r="Q307" s="7">
        <v>43696</v>
      </c>
      <c r="R307" s="8">
        <v>52654999</v>
      </c>
      <c r="S307" s="8">
        <v>53182499</v>
      </c>
      <c r="T307" s="8">
        <v>52507500</v>
      </c>
      <c r="U307" s="8">
        <v>52587502</v>
      </c>
      <c r="V307" s="192">
        <v>52070862</v>
      </c>
      <c r="W307" s="234">
        <v>97654400</v>
      </c>
      <c r="X307" s="194">
        <f t="shared" si="9"/>
        <v>1.8644166173541109E-2</v>
      </c>
      <c r="Y307" s="193"/>
      <c r="Z307" s="197">
        <v>305</v>
      </c>
    </row>
    <row r="308" spans="1:26" ht="14.4" x14ac:dyDescent="0.3">
      <c r="A308" s="7">
        <v>43693</v>
      </c>
      <c r="B308" s="191">
        <v>2864.73999</v>
      </c>
      <c r="C308" s="191">
        <v>2893.6298830000001</v>
      </c>
      <c r="D308" s="191">
        <v>2864.73999</v>
      </c>
      <c r="E308" s="191">
        <v>2888.679932</v>
      </c>
      <c r="F308" s="192">
        <v>2888.679932</v>
      </c>
      <c r="G308" s="191">
        <v>3498150000</v>
      </c>
      <c r="H308" s="194">
        <f t="shared" si="8"/>
        <v>1.4426124661553555E-2</v>
      </c>
      <c r="I308" s="193"/>
      <c r="J308" s="197">
        <v>306</v>
      </c>
      <c r="K308" s="234"/>
      <c r="L308" s="234"/>
      <c r="M308" s="234"/>
      <c r="N308" s="234"/>
      <c r="O308" s="234"/>
      <c r="P308" s="234"/>
      <c r="Q308" s="7">
        <v>43693</v>
      </c>
      <c r="R308" s="8">
        <v>51070000</v>
      </c>
      <c r="S308" s="8">
        <v>51790001</v>
      </c>
      <c r="T308" s="8">
        <v>50959999</v>
      </c>
      <c r="U308" s="8">
        <v>51625000</v>
      </c>
      <c r="V308" s="192">
        <v>51117813</v>
      </c>
      <c r="W308" s="234">
        <v>110481600</v>
      </c>
      <c r="X308" s="194">
        <f t="shared" si="9"/>
        <v>2.3594666242900637E-2</v>
      </c>
      <c r="Y308" s="193"/>
      <c r="Z308" s="197">
        <v>306</v>
      </c>
    </row>
    <row r="309" spans="1:26" ht="14.4" x14ac:dyDescent="0.3">
      <c r="A309" s="7">
        <v>43692</v>
      </c>
      <c r="B309" s="191">
        <v>2846.1999510000001</v>
      </c>
      <c r="C309" s="191">
        <v>2856.669922</v>
      </c>
      <c r="D309" s="191">
        <v>2825.51001</v>
      </c>
      <c r="E309" s="191">
        <v>2847.6000979999999</v>
      </c>
      <c r="F309" s="192">
        <v>2847.6000979999999</v>
      </c>
      <c r="G309" s="191">
        <v>4038000000</v>
      </c>
      <c r="H309" s="194">
        <f t="shared" si="8"/>
        <v>2.4642680273539862E-3</v>
      </c>
      <c r="I309" s="193"/>
      <c r="J309" s="197">
        <v>307</v>
      </c>
      <c r="K309" s="234"/>
      <c r="L309" s="234"/>
      <c r="M309" s="234"/>
      <c r="N309" s="234"/>
      <c r="O309" s="234"/>
      <c r="P309" s="234"/>
      <c r="Q309" s="7">
        <v>43692</v>
      </c>
      <c r="R309" s="8">
        <v>50865002</v>
      </c>
      <c r="S309" s="8">
        <v>51285000</v>
      </c>
      <c r="T309" s="8">
        <v>49917500</v>
      </c>
      <c r="U309" s="8">
        <v>50435001</v>
      </c>
      <c r="V309" s="192">
        <v>49939507</v>
      </c>
      <c r="W309" s="234">
        <v>108909600</v>
      </c>
      <c r="X309" s="194">
        <f t="shared" si="9"/>
        <v>-4.9814975339675452E-3</v>
      </c>
      <c r="Y309" s="193"/>
      <c r="Z309" s="197">
        <v>307</v>
      </c>
    </row>
    <row r="310" spans="1:26" ht="14.4" x14ac:dyDescent="0.3">
      <c r="A310" s="7">
        <v>43691</v>
      </c>
      <c r="B310" s="191">
        <v>2894.1499020000001</v>
      </c>
      <c r="C310" s="191">
        <v>2894.1499020000001</v>
      </c>
      <c r="D310" s="191">
        <v>2839.639893</v>
      </c>
      <c r="E310" s="191">
        <v>2840.6000979999999</v>
      </c>
      <c r="F310" s="192">
        <v>2840.6000979999999</v>
      </c>
      <c r="G310" s="191">
        <v>4312530000</v>
      </c>
      <c r="H310" s="194">
        <f t="shared" si="8"/>
        <v>-2.9292752675063875E-2</v>
      </c>
      <c r="I310" s="193"/>
      <c r="J310" s="197">
        <v>308</v>
      </c>
      <c r="K310" s="234"/>
      <c r="L310" s="234"/>
      <c r="M310" s="234"/>
      <c r="N310" s="234"/>
      <c r="O310" s="234"/>
      <c r="P310" s="234"/>
      <c r="Q310" s="7">
        <v>43691</v>
      </c>
      <c r="R310" s="8">
        <v>50790001</v>
      </c>
      <c r="S310" s="8">
        <v>51610001</v>
      </c>
      <c r="T310" s="8">
        <v>50647499</v>
      </c>
      <c r="U310" s="8">
        <v>50687500</v>
      </c>
      <c r="V310" s="192">
        <v>50189526</v>
      </c>
      <c r="W310" s="234">
        <v>146189600</v>
      </c>
      <c r="X310" s="194">
        <f t="shared" si="9"/>
        <v>-2.9765093065718406E-2</v>
      </c>
      <c r="Y310" s="193"/>
      <c r="Z310" s="197">
        <v>308</v>
      </c>
    </row>
    <row r="311" spans="1:26" ht="14.4" x14ac:dyDescent="0.3">
      <c r="A311" s="7">
        <v>43690</v>
      </c>
      <c r="B311" s="191">
        <v>2880.719971</v>
      </c>
      <c r="C311" s="191">
        <v>2943.3100589999999</v>
      </c>
      <c r="D311" s="191">
        <v>2877.0500489999999</v>
      </c>
      <c r="E311" s="191">
        <v>2926.320068</v>
      </c>
      <c r="F311" s="192">
        <v>2926.320068</v>
      </c>
      <c r="G311" s="191">
        <v>3853600000</v>
      </c>
      <c r="H311" s="194">
        <f t="shared" si="8"/>
        <v>1.5131688258040262E-2</v>
      </c>
      <c r="I311" s="193"/>
      <c r="J311" s="197">
        <v>309</v>
      </c>
      <c r="K311" s="234"/>
      <c r="L311" s="234"/>
      <c r="M311" s="234"/>
      <c r="N311" s="234"/>
      <c r="O311" s="234"/>
      <c r="P311" s="234"/>
      <c r="Q311" s="7">
        <v>43690</v>
      </c>
      <c r="R311" s="8">
        <v>50255001</v>
      </c>
      <c r="S311" s="8">
        <v>53035000</v>
      </c>
      <c r="T311" s="8">
        <v>50119999</v>
      </c>
      <c r="U311" s="8">
        <v>52242500</v>
      </c>
      <c r="V311" s="192">
        <v>51729252</v>
      </c>
      <c r="W311" s="234">
        <v>188874000</v>
      </c>
      <c r="X311" s="194">
        <f t="shared" si="9"/>
        <v>4.2348409258218846E-2</v>
      </c>
      <c r="Y311" s="193"/>
      <c r="Z311" s="197">
        <v>309</v>
      </c>
    </row>
    <row r="312" spans="1:26" ht="14.4" x14ac:dyDescent="0.3">
      <c r="A312" s="7">
        <v>43689</v>
      </c>
      <c r="B312" s="191">
        <v>2907.070068</v>
      </c>
      <c r="C312" s="191">
        <v>2907.580078</v>
      </c>
      <c r="D312" s="191">
        <v>2873.139893</v>
      </c>
      <c r="E312" s="191">
        <v>2882.6999510000001</v>
      </c>
      <c r="F312" s="192">
        <v>2882.6999510000001</v>
      </c>
      <c r="G312" s="191">
        <v>2851630000</v>
      </c>
      <c r="H312" s="194">
        <f t="shared" si="8"/>
        <v>-1.2317322120534364E-2</v>
      </c>
      <c r="I312" s="193"/>
      <c r="J312" s="197">
        <v>310</v>
      </c>
      <c r="K312" s="234"/>
      <c r="L312" s="234"/>
      <c r="M312" s="234"/>
      <c r="N312" s="234"/>
      <c r="O312" s="234"/>
      <c r="P312" s="234"/>
      <c r="Q312" s="7">
        <v>43689</v>
      </c>
      <c r="R312" s="8">
        <v>49904999</v>
      </c>
      <c r="S312" s="8">
        <v>50512501</v>
      </c>
      <c r="T312" s="8">
        <v>49787498</v>
      </c>
      <c r="U312" s="8">
        <v>50119999</v>
      </c>
      <c r="V312" s="192">
        <v>49627602</v>
      </c>
      <c r="W312" s="234">
        <v>89927600</v>
      </c>
      <c r="X312" s="194">
        <f t="shared" si="9"/>
        <v>-2.5374318276360892E-3</v>
      </c>
      <c r="Y312" s="193"/>
      <c r="Z312" s="197">
        <v>310</v>
      </c>
    </row>
    <row r="313" spans="1:26" ht="14.4" x14ac:dyDescent="0.3">
      <c r="A313" s="7">
        <v>43686</v>
      </c>
      <c r="B313" s="191">
        <v>2930.51001</v>
      </c>
      <c r="C313" s="191">
        <v>2935.75</v>
      </c>
      <c r="D313" s="191">
        <v>2900.1499020000001</v>
      </c>
      <c r="E313" s="191">
        <v>2918.6499020000001</v>
      </c>
      <c r="F313" s="192">
        <v>2918.6499020000001</v>
      </c>
      <c r="G313" s="191">
        <v>3350640000</v>
      </c>
      <c r="H313" s="194">
        <f t="shared" si="8"/>
        <v>-6.6166065089015109E-3</v>
      </c>
      <c r="I313" s="193"/>
      <c r="J313" s="197">
        <v>311</v>
      </c>
      <c r="K313" s="234"/>
      <c r="L313" s="234"/>
      <c r="M313" s="234"/>
      <c r="N313" s="234"/>
      <c r="O313" s="234"/>
      <c r="P313" s="234"/>
      <c r="Q313" s="7">
        <v>43686</v>
      </c>
      <c r="R313" s="8">
        <v>50325001</v>
      </c>
      <c r="S313" s="8">
        <v>50689999</v>
      </c>
      <c r="T313" s="8">
        <v>49822498</v>
      </c>
      <c r="U313" s="8">
        <v>50247501</v>
      </c>
      <c r="V313" s="192">
        <v>49753849</v>
      </c>
      <c r="W313" s="234">
        <v>98478800</v>
      </c>
      <c r="X313" s="194">
        <f t="shared" si="9"/>
        <v>-8.2404161376362518E-3</v>
      </c>
      <c r="Y313" s="193"/>
      <c r="Z313" s="197">
        <v>311</v>
      </c>
    </row>
    <row r="314" spans="1:26" ht="14.4" x14ac:dyDescent="0.3">
      <c r="A314" s="7">
        <v>43685</v>
      </c>
      <c r="B314" s="191">
        <v>2896.209961</v>
      </c>
      <c r="C314" s="191">
        <v>2938.719971</v>
      </c>
      <c r="D314" s="191">
        <v>2894.469971</v>
      </c>
      <c r="E314" s="191">
        <v>2938.0900879999999</v>
      </c>
      <c r="F314" s="192">
        <v>2938.0900879999999</v>
      </c>
      <c r="G314" s="191">
        <v>4106370000</v>
      </c>
      <c r="H314" s="194">
        <f t="shared" si="8"/>
        <v>1.876230361349452E-2</v>
      </c>
      <c r="I314" s="193"/>
      <c r="J314" s="197">
        <v>312</v>
      </c>
      <c r="K314" s="234"/>
      <c r="L314" s="234"/>
      <c r="M314" s="234"/>
      <c r="N314" s="234"/>
      <c r="O314" s="234"/>
      <c r="P314" s="234"/>
      <c r="Q314" s="7">
        <v>43685</v>
      </c>
      <c r="R314" s="8">
        <v>50049999</v>
      </c>
      <c r="S314" s="8">
        <v>50882500</v>
      </c>
      <c r="T314" s="8">
        <v>49847500</v>
      </c>
      <c r="U314" s="8">
        <v>50857498</v>
      </c>
      <c r="V314" s="192">
        <v>50167248</v>
      </c>
      <c r="W314" s="234">
        <v>108038000</v>
      </c>
      <c r="X314" s="194">
        <f t="shared" si="9"/>
        <v>2.2055921729161675E-2</v>
      </c>
      <c r="Y314" s="193"/>
      <c r="Z314" s="197">
        <v>312</v>
      </c>
    </row>
    <row r="315" spans="1:26" ht="14.4" x14ac:dyDescent="0.3">
      <c r="A315" s="7">
        <v>43684</v>
      </c>
      <c r="B315" s="191">
        <v>2858.6499020000001</v>
      </c>
      <c r="C315" s="191">
        <v>2892.169922</v>
      </c>
      <c r="D315" s="191">
        <v>2825.709961</v>
      </c>
      <c r="E315" s="191">
        <v>2883.9799800000001</v>
      </c>
      <c r="F315" s="192">
        <v>2883.9799800000001</v>
      </c>
      <c r="G315" s="191">
        <v>4491750000</v>
      </c>
      <c r="H315" s="194">
        <f t="shared" si="8"/>
        <v>7.6687590774510779E-4</v>
      </c>
      <c r="I315" s="193"/>
      <c r="J315" s="197">
        <v>313</v>
      </c>
      <c r="K315" s="234"/>
      <c r="L315" s="234"/>
      <c r="M315" s="234"/>
      <c r="N315" s="234"/>
      <c r="O315" s="234"/>
      <c r="P315" s="234"/>
      <c r="Q315" s="7">
        <v>43684</v>
      </c>
      <c r="R315" s="8">
        <v>48852501</v>
      </c>
      <c r="S315" s="8">
        <v>49889999</v>
      </c>
      <c r="T315" s="8">
        <v>48455002</v>
      </c>
      <c r="U315" s="8">
        <v>49759998</v>
      </c>
      <c r="V315" s="192">
        <v>49084641</v>
      </c>
      <c r="W315" s="234">
        <v>133457600</v>
      </c>
      <c r="X315" s="194">
        <f t="shared" si="9"/>
        <v>1.0355348393285502E-2</v>
      </c>
      <c r="Y315" s="193"/>
      <c r="Z315" s="197">
        <v>313</v>
      </c>
    </row>
    <row r="316" spans="1:26" ht="14.4" x14ac:dyDescent="0.3">
      <c r="A316" s="7">
        <v>43683</v>
      </c>
      <c r="B316" s="191">
        <v>2861.179932</v>
      </c>
      <c r="C316" s="191">
        <v>2884.3999020000001</v>
      </c>
      <c r="D316" s="191">
        <v>2847.419922</v>
      </c>
      <c r="E316" s="191">
        <v>2881.7700199999999</v>
      </c>
      <c r="F316" s="192">
        <v>2881.7700199999999</v>
      </c>
      <c r="G316" s="191">
        <v>4154240000</v>
      </c>
      <c r="H316" s="194">
        <f t="shared" si="8"/>
        <v>1.3017017418171808E-2</v>
      </c>
      <c r="I316" s="193"/>
      <c r="J316" s="197">
        <v>314</v>
      </c>
      <c r="K316" s="234"/>
      <c r="L316" s="234"/>
      <c r="M316" s="234"/>
      <c r="N316" s="234"/>
      <c r="O316" s="234"/>
      <c r="P316" s="234"/>
      <c r="Q316" s="7">
        <v>43683</v>
      </c>
      <c r="R316" s="8">
        <v>49077499</v>
      </c>
      <c r="S316" s="8">
        <v>49517502</v>
      </c>
      <c r="T316" s="8">
        <v>48509998</v>
      </c>
      <c r="U316" s="8">
        <v>49250000</v>
      </c>
      <c r="V316" s="192">
        <v>48581562</v>
      </c>
      <c r="W316" s="234">
        <v>143299200</v>
      </c>
      <c r="X316" s="194">
        <f t="shared" si="9"/>
        <v>1.8930353840188954E-2</v>
      </c>
      <c r="Y316" s="193"/>
      <c r="Z316" s="197">
        <v>314</v>
      </c>
    </row>
    <row r="317" spans="1:26" ht="14.4" x14ac:dyDescent="0.3">
      <c r="A317" s="7">
        <v>43682</v>
      </c>
      <c r="B317" s="191">
        <v>2898.070068</v>
      </c>
      <c r="C317" s="191">
        <v>2898.070068</v>
      </c>
      <c r="D317" s="191">
        <v>2822.1201169999999</v>
      </c>
      <c r="E317" s="191">
        <v>2844.73999</v>
      </c>
      <c r="F317" s="192">
        <v>2844.73999</v>
      </c>
      <c r="G317" s="191">
        <v>4513730000</v>
      </c>
      <c r="H317" s="194">
        <f t="shared" si="8"/>
        <v>-2.9777820139795273E-2</v>
      </c>
      <c r="I317" s="193"/>
      <c r="J317" s="197">
        <v>315</v>
      </c>
      <c r="K317" s="234"/>
      <c r="L317" s="234"/>
      <c r="M317" s="234"/>
      <c r="N317" s="234"/>
      <c r="O317" s="234"/>
      <c r="P317" s="234"/>
      <c r="Q317" s="7">
        <v>43682</v>
      </c>
      <c r="R317" s="8">
        <v>49497501</v>
      </c>
      <c r="S317" s="8">
        <v>49662498</v>
      </c>
      <c r="T317" s="8">
        <v>48145000</v>
      </c>
      <c r="U317" s="8">
        <v>48334999</v>
      </c>
      <c r="V317" s="192">
        <v>47678982</v>
      </c>
      <c r="W317" s="234">
        <v>209572000</v>
      </c>
      <c r="X317" s="194">
        <f t="shared" si="9"/>
        <v>-5.2347886066569052E-2</v>
      </c>
      <c r="Y317" s="193"/>
      <c r="Z317" s="197">
        <v>315</v>
      </c>
    </row>
    <row r="318" spans="1:26" ht="14.4" x14ac:dyDescent="0.3">
      <c r="A318" s="7">
        <v>43679</v>
      </c>
      <c r="B318" s="191">
        <v>2943.8999020000001</v>
      </c>
      <c r="C318" s="191">
        <v>2945.5</v>
      </c>
      <c r="D318" s="191">
        <v>2914.110107</v>
      </c>
      <c r="E318" s="191">
        <v>2932.0500489999999</v>
      </c>
      <c r="F318" s="192">
        <v>2932.0500489999999</v>
      </c>
      <c r="G318" s="191">
        <v>3874660000</v>
      </c>
      <c r="H318" s="194">
        <f t="shared" si="8"/>
        <v>-7.2827400053895319E-3</v>
      </c>
      <c r="I318" s="193"/>
      <c r="J318" s="197">
        <v>316</v>
      </c>
      <c r="K318" s="234"/>
      <c r="L318" s="234"/>
      <c r="M318" s="234"/>
      <c r="N318" s="234"/>
      <c r="O318" s="234"/>
      <c r="P318" s="234"/>
      <c r="Q318" s="7">
        <v>43679</v>
      </c>
      <c r="R318" s="8">
        <v>51382500</v>
      </c>
      <c r="S318" s="8">
        <v>51607498</v>
      </c>
      <c r="T318" s="8">
        <v>50407501</v>
      </c>
      <c r="U318" s="8">
        <v>51005001</v>
      </c>
      <c r="V318" s="192">
        <v>50312748</v>
      </c>
      <c r="W318" s="234">
        <v>163448400</v>
      </c>
      <c r="X318" s="194">
        <f t="shared" si="9"/>
        <v>-2.1158094858627231E-2</v>
      </c>
      <c r="Y318" s="193"/>
      <c r="Z318" s="197">
        <v>316</v>
      </c>
    </row>
    <row r="319" spans="1:26" ht="14.4" x14ac:dyDescent="0.3">
      <c r="A319" s="7">
        <v>43678</v>
      </c>
      <c r="B319" s="191">
        <v>2980.320068</v>
      </c>
      <c r="C319" s="191">
        <v>3013.5900879999999</v>
      </c>
      <c r="D319" s="191">
        <v>2945.2299800000001</v>
      </c>
      <c r="E319" s="191">
        <v>2953.5600589999999</v>
      </c>
      <c r="F319" s="192">
        <v>2953.5600589999999</v>
      </c>
      <c r="G319" s="191">
        <v>4762300000</v>
      </c>
      <c r="H319" s="194">
        <f t="shared" si="8"/>
        <v>-8.9987937957102873E-3</v>
      </c>
      <c r="I319" s="193"/>
      <c r="J319" s="197">
        <v>317</v>
      </c>
      <c r="K319" s="234"/>
      <c r="L319" s="234"/>
      <c r="M319" s="234"/>
      <c r="N319" s="234"/>
      <c r="O319" s="234"/>
      <c r="P319" s="234"/>
      <c r="Q319" s="7">
        <v>43678</v>
      </c>
      <c r="R319" s="8">
        <v>53474998</v>
      </c>
      <c r="S319" s="8">
        <v>54507500</v>
      </c>
      <c r="T319" s="8">
        <v>51685001</v>
      </c>
      <c r="U319" s="8">
        <v>52107498</v>
      </c>
      <c r="V319" s="192">
        <v>51400280</v>
      </c>
      <c r="W319" s="234">
        <v>216071600</v>
      </c>
      <c r="X319" s="194">
        <f t="shared" si="9"/>
        <v>-2.1639168024753536E-2</v>
      </c>
      <c r="Y319" s="193"/>
      <c r="Z319" s="197">
        <v>317</v>
      </c>
    </row>
    <row r="320" spans="1:26" ht="14.4" x14ac:dyDescent="0.3">
      <c r="A320" s="7">
        <v>43677</v>
      </c>
      <c r="B320" s="191">
        <v>3016.219971</v>
      </c>
      <c r="C320" s="191">
        <v>3017.3999020000001</v>
      </c>
      <c r="D320" s="191">
        <v>2958.080078</v>
      </c>
      <c r="E320" s="191">
        <v>2980.3798830000001</v>
      </c>
      <c r="F320" s="192">
        <v>2980.3798830000001</v>
      </c>
      <c r="G320" s="191">
        <v>4623430000</v>
      </c>
      <c r="H320" s="194">
        <f t="shared" si="8"/>
        <v>-1.0885526168438568E-2</v>
      </c>
      <c r="I320" s="193"/>
      <c r="J320" s="197">
        <v>318</v>
      </c>
      <c r="K320" s="234"/>
      <c r="L320" s="234"/>
      <c r="M320" s="234"/>
      <c r="N320" s="234"/>
      <c r="O320" s="234"/>
      <c r="P320" s="234"/>
      <c r="Q320" s="7">
        <v>43677</v>
      </c>
      <c r="R320" s="8">
        <v>54105000</v>
      </c>
      <c r="S320" s="8">
        <v>55342499</v>
      </c>
      <c r="T320" s="8">
        <v>52825001</v>
      </c>
      <c r="U320" s="8">
        <v>53259998</v>
      </c>
      <c r="V320" s="192">
        <v>52537140</v>
      </c>
      <c r="W320" s="234">
        <v>277125600</v>
      </c>
      <c r="X320" s="194">
        <f t="shared" si="9"/>
        <v>2.0404322360359807E-2</v>
      </c>
      <c r="Y320" s="193"/>
      <c r="Z320" s="197">
        <v>318</v>
      </c>
    </row>
    <row r="321" spans="1:26" ht="14.4" x14ac:dyDescent="0.3">
      <c r="A321" s="7">
        <v>43676</v>
      </c>
      <c r="B321" s="191">
        <v>3007.6599120000001</v>
      </c>
      <c r="C321" s="191">
        <v>3017.1899410000001</v>
      </c>
      <c r="D321" s="191">
        <v>3000.9399410000001</v>
      </c>
      <c r="E321" s="191">
        <v>3013.179932</v>
      </c>
      <c r="F321" s="192">
        <v>3013.179932</v>
      </c>
      <c r="G321" s="191">
        <v>3634330000</v>
      </c>
      <c r="H321" s="194">
        <f t="shared" si="8"/>
        <v>-2.5786548938853981E-3</v>
      </c>
      <c r="I321" s="193"/>
      <c r="J321" s="197">
        <v>319</v>
      </c>
      <c r="K321" s="234"/>
      <c r="L321" s="234"/>
      <c r="M321" s="234"/>
      <c r="N321" s="234"/>
      <c r="O321" s="234"/>
      <c r="P321" s="234"/>
      <c r="Q321" s="7">
        <v>43676</v>
      </c>
      <c r="R321" s="8">
        <v>52189999</v>
      </c>
      <c r="S321" s="8">
        <v>52540001</v>
      </c>
      <c r="T321" s="8">
        <v>51827499</v>
      </c>
      <c r="U321" s="8">
        <v>52195000</v>
      </c>
      <c r="V321" s="192">
        <v>51486591</v>
      </c>
      <c r="W321" s="234">
        <v>135742800</v>
      </c>
      <c r="X321" s="194">
        <f t="shared" si="9"/>
        <v>-4.2922698762049702E-3</v>
      </c>
      <c r="Y321" s="193"/>
      <c r="Z321" s="197">
        <v>319</v>
      </c>
    </row>
    <row r="322" spans="1:26" ht="14.4" x14ac:dyDescent="0.3">
      <c r="A322" s="7">
        <v>43675</v>
      </c>
      <c r="B322" s="191">
        <v>3024.469971</v>
      </c>
      <c r="C322" s="191">
        <v>3025.610107</v>
      </c>
      <c r="D322" s="191">
        <v>3014.3000489999999</v>
      </c>
      <c r="E322" s="191">
        <v>3020.969971</v>
      </c>
      <c r="F322" s="192">
        <v>3020.969971</v>
      </c>
      <c r="G322" s="191">
        <v>3203710000</v>
      </c>
      <c r="H322" s="194">
        <f t="shared" si="8"/>
        <v>-1.6161143698240324E-3</v>
      </c>
      <c r="I322" s="193"/>
      <c r="J322" s="197">
        <v>320</v>
      </c>
      <c r="K322" s="234"/>
      <c r="L322" s="234"/>
      <c r="M322" s="234"/>
      <c r="N322" s="234"/>
      <c r="O322" s="234"/>
      <c r="P322" s="234"/>
      <c r="Q322" s="7">
        <v>43675</v>
      </c>
      <c r="R322" s="8">
        <v>52115002</v>
      </c>
      <c r="S322" s="8">
        <v>52660000</v>
      </c>
      <c r="T322" s="8">
        <v>52110001</v>
      </c>
      <c r="U322" s="8">
        <v>52419998</v>
      </c>
      <c r="V322" s="192">
        <v>51708538</v>
      </c>
      <c r="W322" s="234">
        <v>86693600</v>
      </c>
      <c r="X322" s="194">
        <f t="shared" si="9"/>
        <v>9.3385093243477345E-3</v>
      </c>
      <c r="Y322" s="193"/>
      <c r="Z322" s="197">
        <v>320</v>
      </c>
    </row>
    <row r="323" spans="1:26" ht="14.4" x14ac:dyDescent="0.3">
      <c r="A323" s="7">
        <v>43672</v>
      </c>
      <c r="B323" s="191">
        <v>3013.25</v>
      </c>
      <c r="C323" s="191">
        <v>3027.9799800000001</v>
      </c>
      <c r="D323" s="191">
        <v>3012.5900879999999</v>
      </c>
      <c r="E323" s="191">
        <v>3025.860107</v>
      </c>
      <c r="F323" s="192">
        <v>3025.860107</v>
      </c>
      <c r="G323" s="191">
        <v>3257590000</v>
      </c>
      <c r="H323" s="194">
        <f t="shared" si="8"/>
        <v>7.3876909168583164E-3</v>
      </c>
      <c r="I323" s="193"/>
      <c r="J323" s="197">
        <v>321</v>
      </c>
      <c r="K323" s="234"/>
      <c r="L323" s="234"/>
      <c r="M323" s="234"/>
      <c r="N323" s="234"/>
      <c r="O323" s="234"/>
      <c r="P323" s="234"/>
      <c r="Q323" s="7">
        <v>43672</v>
      </c>
      <c r="R323" s="8">
        <v>51869999</v>
      </c>
      <c r="S323" s="8">
        <v>52432499</v>
      </c>
      <c r="T323" s="8">
        <v>51785000</v>
      </c>
      <c r="U323" s="8">
        <v>51935001</v>
      </c>
      <c r="V323" s="192">
        <v>51230125</v>
      </c>
      <c r="W323" s="234">
        <v>70475600</v>
      </c>
      <c r="X323" s="194">
        <f t="shared" si="9"/>
        <v>3.4778856382744298E-3</v>
      </c>
      <c r="Y323" s="193"/>
      <c r="Z323" s="197">
        <v>321</v>
      </c>
    </row>
    <row r="324" spans="1:26" ht="14.4" x14ac:dyDescent="0.3">
      <c r="A324" s="7">
        <v>43671</v>
      </c>
      <c r="B324" s="191">
        <v>3016.26001</v>
      </c>
      <c r="C324" s="191">
        <v>3016.3100589999999</v>
      </c>
      <c r="D324" s="191">
        <v>2997.23999</v>
      </c>
      <c r="E324" s="191">
        <v>3003.669922</v>
      </c>
      <c r="F324" s="192">
        <v>3003.669922</v>
      </c>
      <c r="G324" s="191">
        <v>3645270000</v>
      </c>
      <c r="H324" s="194">
        <f t="shared" ref="H324:H387" si="10">(F324-F325)/F325</f>
        <v>-5.2624013728881647E-3</v>
      </c>
      <c r="I324" s="193"/>
      <c r="J324" s="197">
        <v>322</v>
      </c>
      <c r="K324" s="234"/>
      <c r="L324" s="234"/>
      <c r="M324" s="234"/>
      <c r="N324" s="234"/>
      <c r="O324" s="234"/>
      <c r="P324" s="234"/>
      <c r="Q324" s="7">
        <v>43671</v>
      </c>
      <c r="R324" s="8">
        <v>52222500</v>
      </c>
      <c r="S324" s="8">
        <v>52310001</v>
      </c>
      <c r="T324" s="8">
        <v>51682499</v>
      </c>
      <c r="U324" s="8">
        <v>51755001</v>
      </c>
      <c r="V324" s="192">
        <v>51052570</v>
      </c>
      <c r="W324" s="234">
        <v>55638400</v>
      </c>
      <c r="X324" s="194">
        <f t="shared" ref="X324:X387" si="11">(V324-V325)/V325</f>
        <v>-7.9072515958334821E-3</v>
      </c>
      <c r="Y324" s="193"/>
      <c r="Z324" s="197">
        <v>322</v>
      </c>
    </row>
    <row r="325" spans="1:26" ht="14.4" x14ac:dyDescent="0.3">
      <c r="A325" s="7">
        <v>43670</v>
      </c>
      <c r="B325" s="191">
        <v>2998.7700199999999</v>
      </c>
      <c r="C325" s="191">
        <v>3019.5900879999999</v>
      </c>
      <c r="D325" s="191">
        <v>2996.820068</v>
      </c>
      <c r="E325" s="191">
        <v>3019.5600589999999</v>
      </c>
      <c r="F325" s="192">
        <v>3019.5600589999999</v>
      </c>
      <c r="G325" s="191">
        <v>3428980000</v>
      </c>
      <c r="H325" s="194">
        <f t="shared" si="10"/>
        <v>4.6881479888191248E-3</v>
      </c>
      <c r="I325" s="193"/>
      <c r="J325" s="197">
        <v>323</v>
      </c>
      <c r="K325" s="234"/>
      <c r="L325" s="234"/>
      <c r="M325" s="234"/>
      <c r="N325" s="234"/>
      <c r="O325" s="234"/>
      <c r="P325" s="234"/>
      <c r="Q325" s="7">
        <v>43670</v>
      </c>
      <c r="R325" s="8">
        <v>51917500</v>
      </c>
      <c r="S325" s="8">
        <v>52287498</v>
      </c>
      <c r="T325" s="8">
        <v>51792500</v>
      </c>
      <c r="U325" s="8">
        <v>52167500</v>
      </c>
      <c r="V325" s="192">
        <v>51459473</v>
      </c>
      <c r="W325" s="234">
        <v>59966400</v>
      </c>
      <c r="X325" s="194">
        <f t="shared" si="11"/>
        <v>-8.1388096154066838E-4</v>
      </c>
      <c r="Y325" s="193"/>
      <c r="Z325" s="197">
        <v>323</v>
      </c>
    </row>
    <row r="326" spans="1:26" ht="14.4" x14ac:dyDescent="0.3">
      <c r="A326" s="7">
        <v>43669</v>
      </c>
      <c r="B326" s="191">
        <v>2994.73999</v>
      </c>
      <c r="C326" s="191">
        <v>3005.8999020000001</v>
      </c>
      <c r="D326" s="191">
        <v>2988.5600589999999</v>
      </c>
      <c r="E326" s="191">
        <v>3005.469971</v>
      </c>
      <c r="F326" s="192">
        <v>3005.469971</v>
      </c>
      <c r="G326" s="191">
        <v>3313660000</v>
      </c>
      <c r="H326" s="194">
        <f t="shared" si="10"/>
        <v>6.8474828733456512E-3</v>
      </c>
      <c r="I326" s="193"/>
      <c r="J326" s="197">
        <v>324</v>
      </c>
      <c r="K326" s="234"/>
      <c r="L326" s="234"/>
      <c r="M326" s="234"/>
      <c r="N326" s="234"/>
      <c r="O326" s="234"/>
      <c r="P326" s="234"/>
      <c r="Q326" s="7">
        <v>43669</v>
      </c>
      <c r="R326" s="8">
        <v>52115002</v>
      </c>
      <c r="S326" s="8">
        <v>52227501</v>
      </c>
      <c r="T326" s="8">
        <v>51822498</v>
      </c>
      <c r="U326" s="8">
        <v>52209999</v>
      </c>
      <c r="V326" s="192">
        <v>51501389</v>
      </c>
      <c r="W326" s="234">
        <v>73420800</v>
      </c>
      <c r="X326" s="194">
        <f t="shared" si="11"/>
        <v>7.8176754750621663E-3</v>
      </c>
      <c r="Y326" s="193"/>
      <c r="Z326" s="197">
        <v>324</v>
      </c>
    </row>
    <row r="327" spans="1:26" ht="14.4" x14ac:dyDescent="0.3">
      <c r="A327" s="7">
        <v>43668</v>
      </c>
      <c r="B327" s="191">
        <v>2981.929932</v>
      </c>
      <c r="C327" s="191">
        <v>2990.709961</v>
      </c>
      <c r="D327" s="191">
        <v>2976.6499020000001</v>
      </c>
      <c r="E327" s="191">
        <v>2985.030029</v>
      </c>
      <c r="F327" s="192">
        <v>2985.030029</v>
      </c>
      <c r="G327" s="191">
        <v>3003720000</v>
      </c>
      <c r="H327" s="194">
        <f t="shared" si="10"/>
        <v>2.8286949574615693E-3</v>
      </c>
      <c r="I327" s="193"/>
      <c r="J327" s="197">
        <v>325</v>
      </c>
      <c r="K327" s="234"/>
      <c r="L327" s="234"/>
      <c r="M327" s="234"/>
      <c r="N327" s="234"/>
      <c r="O327" s="234"/>
      <c r="P327" s="234"/>
      <c r="Q327" s="7">
        <v>43668</v>
      </c>
      <c r="R327" s="8">
        <v>50912498</v>
      </c>
      <c r="S327" s="8">
        <v>51807499</v>
      </c>
      <c r="T327" s="8">
        <v>50902500</v>
      </c>
      <c r="U327" s="8">
        <v>51805000</v>
      </c>
      <c r="V327" s="192">
        <v>51101891</v>
      </c>
      <c r="W327" s="234">
        <v>89111600</v>
      </c>
      <c r="X327" s="194">
        <f t="shared" si="11"/>
        <v>2.2854180378443643E-2</v>
      </c>
      <c r="Y327" s="193"/>
      <c r="Z327" s="197">
        <v>325</v>
      </c>
    </row>
    <row r="328" spans="1:26" ht="14.4" x14ac:dyDescent="0.3">
      <c r="A328" s="7">
        <v>43665</v>
      </c>
      <c r="B328" s="191">
        <v>3004.26001</v>
      </c>
      <c r="C328" s="191">
        <v>3006.0200199999999</v>
      </c>
      <c r="D328" s="191">
        <v>2975.860107</v>
      </c>
      <c r="E328" s="191">
        <v>2976.610107</v>
      </c>
      <c r="F328" s="192">
        <v>2976.610107</v>
      </c>
      <c r="G328" s="191">
        <v>3260360000</v>
      </c>
      <c r="H328" s="194">
        <f t="shared" si="10"/>
        <v>-6.1767345236366632E-3</v>
      </c>
      <c r="I328" s="193"/>
      <c r="J328" s="197">
        <v>326</v>
      </c>
      <c r="K328" s="234"/>
      <c r="L328" s="234"/>
      <c r="M328" s="234"/>
      <c r="N328" s="234"/>
      <c r="O328" s="234"/>
      <c r="P328" s="234"/>
      <c r="Q328" s="7">
        <v>43665</v>
      </c>
      <c r="R328" s="8">
        <v>51447498</v>
      </c>
      <c r="S328" s="8">
        <v>51625000</v>
      </c>
      <c r="T328" s="8">
        <v>50590000</v>
      </c>
      <c r="U328" s="8">
        <v>50647499</v>
      </c>
      <c r="V328" s="192">
        <v>49960094</v>
      </c>
      <c r="W328" s="234">
        <v>83717200</v>
      </c>
      <c r="X328" s="194">
        <f t="shared" si="11"/>
        <v>-1.4927643259043848E-2</v>
      </c>
      <c r="Y328" s="193"/>
      <c r="Z328" s="197">
        <v>326</v>
      </c>
    </row>
    <row r="329" spans="1:26" ht="14.4" x14ac:dyDescent="0.3">
      <c r="A329" s="7">
        <v>43664</v>
      </c>
      <c r="B329" s="191">
        <v>2978.8701169999999</v>
      </c>
      <c r="C329" s="191">
        <v>2998.280029</v>
      </c>
      <c r="D329" s="191">
        <v>2973.0900879999999</v>
      </c>
      <c r="E329" s="191">
        <v>2995.110107</v>
      </c>
      <c r="F329" s="192">
        <v>2995.110107</v>
      </c>
      <c r="G329" s="191">
        <v>3296580000</v>
      </c>
      <c r="H329" s="194">
        <f t="shared" si="10"/>
        <v>3.5819976006714006E-3</v>
      </c>
      <c r="I329" s="193"/>
      <c r="J329" s="197">
        <v>327</v>
      </c>
      <c r="K329" s="234"/>
      <c r="L329" s="234"/>
      <c r="M329" s="234"/>
      <c r="N329" s="234"/>
      <c r="O329" s="234"/>
      <c r="P329" s="234"/>
      <c r="Q329" s="7">
        <v>43664</v>
      </c>
      <c r="R329" s="8">
        <v>51000000</v>
      </c>
      <c r="S329" s="8">
        <v>51470001</v>
      </c>
      <c r="T329" s="8">
        <v>50924999</v>
      </c>
      <c r="U329" s="8">
        <v>51415001</v>
      </c>
      <c r="V329" s="192">
        <v>50717182</v>
      </c>
      <c r="W329" s="234">
        <v>74162400</v>
      </c>
      <c r="X329" s="194">
        <f t="shared" si="11"/>
        <v>1.1359764604900286E-2</v>
      </c>
      <c r="Y329" s="193"/>
      <c r="Z329" s="197">
        <v>327</v>
      </c>
    </row>
    <row r="330" spans="1:26" ht="14.4" x14ac:dyDescent="0.3">
      <c r="A330" s="7">
        <v>43663</v>
      </c>
      <c r="B330" s="191">
        <v>3005.1000979999999</v>
      </c>
      <c r="C330" s="191">
        <v>3005.26001</v>
      </c>
      <c r="D330" s="191">
        <v>2984.25</v>
      </c>
      <c r="E330" s="191">
        <v>2984.419922</v>
      </c>
      <c r="F330" s="192">
        <v>2984.419922</v>
      </c>
      <c r="G330" s="191">
        <v>3181600000</v>
      </c>
      <c r="H330" s="194">
        <f t="shared" si="10"/>
        <v>-6.5312435071708235E-3</v>
      </c>
      <c r="I330" s="193"/>
      <c r="J330" s="197">
        <v>328</v>
      </c>
      <c r="K330" s="234"/>
      <c r="L330" s="234"/>
      <c r="M330" s="234"/>
      <c r="N330" s="234"/>
      <c r="O330" s="234"/>
      <c r="P330" s="234"/>
      <c r="Q330" s="7">
        <v>43663</v>
      </c>
      <c r="R330" s="8">
        <v>51012501</v>
      </c>
      <c r="S330" s="8">
        <v>51272499</v>
      </c>
      <c r="T330" s="8">
        <v>50817501</v>
      </c>
      <c r="U330" s="8">
        <v>50837502</v>
      </c>
      <c r="V330" s="192">
        <v>50147518</v>
      </c>
      <c r="W330" s="234">
        <v>56430000</v>
      </c>
      <c r="X330" s="194">
        <f t="shared" si="11"/>
        <v>-5.6235120546008913E-3</v>
      </c>
      <c r="Y330" s="193"/>
      <c r="Z330" s="197">
        <v>328</v>
      </c>
    </row>
    <row r="331" spans="1:26" ht="14.4" x14ac:dyDescent="0.3">
      <c r="A331" s="7">
        <v>43662</v>
      </c>
      <c r="B331" s="191">
        <v>3012.1298830000001</v>
      </c>
      <c r="C331" s="191">
        <v>3015.0200199999999</v>
      </c>
      <c r="D331" s="191">
        <v>3001.1499020000001</v>
      </c>
      <c r="E331" s="191">
        <v>3004.040039</v>
      </c>
      <c r="F331" s="192">
        <v>3004.040039</v>
      </c>
      <c r="G331" s="191">
        <v>3290650000</v>
      </c>
      <c r="H331" s="194">
        <f t="shared" si="10"/>
        <v>-3.4037785997461482E-3</v>
      </c>
      <c r="I331" s="193"/>
      <c r="J331" s="197">
        <v>329</v>
      </c>
      <c r="K331" s="234"/>
      <c r="L331" s="234"/>
      <c r="M331" s="234"/>
      <c r="N331" s="234"/>
      <c r="O331" s="234"/>
      <c r="P331" s="234"/>
      <c r="Q331" s="7">
        <v>43662</v>
      </c>
      <c r="R331" s="8">
        <v>51147499</v>
      </c>
      <c r="S331" s="8">
        <v>51527500</v>
      </c>
      <c r="T331" s="8">
        <v>50875000</v>
      </c>
      <c r="U331" s="8">
        <v>51125000</v>
      </c>
      <c r="V331" s="192">
        <v>50431118</v>
      </c>
      <c r="W331" s="234">
        <v>67467200</v>
      </c>
      <c r="X331" s="194">
        <f t="shared" si="11"/>
        <v>-3.4598718904235645E-3</v>
      </c>
      <c r="Y331" s="193"/>
      <c r="Z331" s="197">
        <v>329</v>
      </c>
    </row>
    <row r="332" spans="1:26" ht="14.4" x14ac:dyDescent="0.3">
      <c r="A332" s="7">
        <v>43661</v>
      </c>
      <c r="B332" s="191">
        <v>3017.8000489999999</v>
      </c>
      <c r="C332" s="191">
        <v>3017.8000489999999</v>
      </c>
      <c r="D332" s="191">
        <v>3008.7700199999999</v>
      </c>
      <c r="E332" s="191">
        <v>3014.3000489999999</v>
      </c>
      <c r="F332" s="192">
        <v>3014.3000489999999</v>
      </c>
      <c r="G332" s="191">
        <v>2874970000</v>
      </c>
      <c r="H332" s="194">
        <f t="shared" si="10"/>
        <v>1.7586909302389742E-4</v>
      </c>
      <c r="I332" s="193"/>
      <c r="J332" s="197">
        <v>330</v>
      </c>
      <c r="K332" s="234"/>
      <c r="L332" s="234"/>
      <c r="M332" s="234"/>
      <c r="N332" s="234"/>
      <c r="O332" s="234"/>
      <c r="P332" s="234"/>
      <c r="Q332" s="7">
        <v>43661</v>
      </c>
      <c r="R332" s="8">
        <v>51022499</v>
      </c>
      <c r="S332" s="8">
        <v>51467499</v>
      </c>
      <c r="T332" s="8">
        <v>51000000</v>
      </c>
      <c r="U332" s="8">
        <v>51302502</v>
      </c>
      <c r="V332" s="192">
        <v>50606209</v>
      </c>
      <c r="W332" s="234">
        <v>67789600</v>
      </c>
      <c r="X332" s="194">
        <f t="shared" si="11"/>
        <v>9.3949174584807126E-3</v>
      </c>
      <c r="Y332" s="193"/>
      <c r="Z332" s="197">
        <v>330</v>
      </c>
    </row>
    <row r="333" spans="1:26" ht="14.4" x14ac:dyDescent="0.3">
      <c r="A333" s="7">
        <v>43658</v>
      </c>
      <c r="B333" s="191">
        <v>3003.360107</v>
      </c>
      <c r="C333" s="191">
        <v>3013.919922</v>
      </c>
      <c r="D333" s="191">
        <v>3001.8701169999999</v>
      </c>
      <c r="E333" s="191">
        <v>3013.7700199999999</v>
      </c>
      <c r="F333" s="192">
        <v>3013.7700199999999</v>
      </c>
      <c r="G333" s="191">
        <v>2974960000</v>
      </c>
      <c r="H333" s="194">
        <f t="shared" si="10"/>
        <v>4.6201747407673003E-3</v>
      </c>
      <c r="I333" s="193"/>
      <c r="J333" s="197">
        <v>331</v>
      </c>
      <c r="K333" s="234"/>
      <c r="L333" s="234"/>
      <c r="M333" s="234"/>
      <c r="N333" s="234"/>
      <c r="O333" s="234"/>
      <c r="P333" s="234"/>
      <c r="Q333" s="7">
        <v>43658</v>
      </c>
      <c r="R333" s="8">
        <v>50612499</v>
      </c>
      <c r="S333" s="8">
        <v>51000000</v>
      </c>
      <c r="T333" s="8">
        <v>50549999</v>
      </c>
      <c r="U333" s="8">
        <v>50825001</v>
      </c>
      <c r="V333" s="192">
        <v>50135193</v>
      </c>
      <c r="W333" s="234">
        <v>70380800</v>
      </c>
      <c r="X333" s="194">
        <f t="shared" si="11"/>
        <v>7.682841071390562E-3</v>
      </c>
      <c r="Y333" s="193"/>
      <c r="Z333" s="197">
        <v>331</v>
      </c>
    </row>
    <row r="334" spans="1:26" ht="14.4" x14ac:dyDescent="0.3">
      <c r="A334" s="7">
        <v>43657</v>
      </c>
      <c r="B334" s="191">
        <v>2999.6201169999999</v>
      </c>
      <c r="C334" s="191">
        <v>3002.330078</v>
      </c>
      <c r="D334" s="191">
        <v>2988.8000489999999</v>
      </c>
      <c r="E334" s="191">
        <v>2999.9099120000001</v>
      </c>
      <c r="F334" s="192">
        <v>2999.9099120000001</v>
      </c>
      <c r="G334" s="191">
        <v>3154620000</v>
      </c>
      <c r="H334" s="194">
        <f t="shared" si="10"/>
        <v>2.2852268221607449E-3</v>
      </c>
      <c r="I334" s="193"/>
      <c r="J334" s="197">
        <v>332</v>
      </c>
      <c r="K334" s="234"/>
      <c r="L334" s="234"/>
      <c r="M334" s="234"/>
      <c r="N334" s="234"/>
      <c r="O334" s="234"/>
      <c r="P334" s="234"/>
      <c r="Q334" s="7">
        <v>43657</v>
      </c>
      <c r="R334" s="8">
        <v>50827499</v>
      </c>
      <c r="S334" s="8">
        <v>51097500</v>
      </c>
      <c r="T334" s="8">
        <v>50427502</v>
      </c>
      <c r="U334" s="8">
        <v>50437500</v>
      </c>
      <c r="V334" s="192">
        <v>49752949</v>
      </c>
      <c r="W334" s="234">
        <v>80767200</v>
      </c>
      <c r="X334" s="194">
        <f t="shared" si="11"/>
        <v>-7.2824040131906492E-3</v>
      </c>
      <c r="Y334" s="193"/>
      <c r="Z334" s="197">
        <v>332</v>
      </c>
    </row>
    <row r="335" spans="1:26" ht="14.4" x14ac:dyDescent="0.3">
      <c r="A335" s="7">
        <v>43656</v>
      </c>
      <c r="B335" s="191">
        <v>2989.3000489999999</v>
      </c>
      <c r="C335" s="191">
        <v>3002.9799800000001</v>
      </c>
      <c r="D335" s="191">
        <v>2984.6201169999999</v>
      </c>
      <c r="E335" s="191">
        <v>2993.070068</v>
      </c>
      <c r="F335" s="192">
        <v>2993.070068</v>
      </c>
      <c r="G335" s="191">
        <v>3154240000</v>
      </c>
      <c r="H335" s="194">
        <f t="shared" si="10"/>
        <v>4.510689423770935E-3</v>
      </c>
      <c r="I335" s="193"/>
      <c r="J335" s="197">
        <v>333</v>
      </c>
      <c r="K335" s="234"/>
      <c r="L335" s="234"/>
      <c r="M335" s="234"/>
      <c r="N335" s="234"/>
      <c r="O335" s="234"/>
      <c r="P335" s="234"/>
      <c r="Q335" s="7">
        <v>43656</v>
      </c>
      <c r="R335" s="8">
        <v>50462502</v>
      </c>
      <c r="S335" s="8">
        <v>50932499</v>
      </c>
      <c r="T335" s="8">
        <v>50389999</v>
      </c>
      <c r="U335" s="8">
        <v>50807499</v>
      </c>
      <c r="V335" s="192">
        <v>50117928</v>
      </c>
      <c r="W335" s="234">
        <v>71588400</v>
      </c>
      <c r="X335" s="194">
        <f t="shared" si="11"/>
        <v>9.8886533593626168E-3</v>
      </c>
      <c r="Y335" s="193"/>
      <c r="Z335" s="197">
        <v>333</v>
      </c>
    </row>
    <row r="336" spans="1:26" ht="14.4" x14ac:dyDescent="0.3">
      <c r="A336" s="7">
        <v>43655</v>
      </c>
      <c r="B336" s="191">
        <v>2965.5200199999999</v>
      </c>
      <c r="C336" s="191">
        <v>2981.8999020000001</v>
      </c>
      <c r="D336" s="191">
        <v>2963.4399410000001</v>
      </c>
      <c r="E336" s="191">
        <v>2979.6298830000001</v>
      </c>
      <c r="F336" s="192">
        <v>2979.6298830000001</v>
      </c>
      <c r="G336" s="191">
        <v>3028210000</v>
      </c>
      <c r="H336" s="194">
        <f t="shared" si="10"/>
        <v>1.2365570861712413E-3</v>
      </c>
      <c r="I336" s="193"/>
      <c r="J336" s="197">
        <v>334</v>
      </c>
      <c r="K336" s="234"/>
      <c r="L336" s="234"/>
      <c r="M336" s="234"/>
      <c r="N336" s="234"/>
      <c r="O336" s="234"/>
      <c r="P336" s="234"/>
      <c r="Q336" s="7">
        <v>43655</v>
      </c>
      <c r="R336" s="8">
        <v>49799999</v>
      </c>
      <c r="S336" s="8">
        <v>50377499</v>
      </c>
      <c r="T336" s="8">
        <v>49702499</v>
      </c>
      <c r="U336" s="8">
        <v>50310001</v>
      </c>
      <c r="V336" s="192">
        <v>49627182</v>
      </c>
      <c r="W336" s="234">
        <v>82312000</v>
      </c>
      <c r="X336" s="194">
        <f t="shared" si="11"/>
        <v>6.0994823513784739E-3</v>
      </c>
      <c r="Y336" s="193"/>
      <c r="Z336" s="197">
        <v>334</v>
      </c>
    </row>
    <row r="337" spans="1:26" ht="14.4" x14ac:dyDescent="0.3">
      <c r="A337" s="7">
        <v>43654</v>
      </c>
      <c r="B337" s="191">
        <v>2979.7700199999999</v>
      </c>
      <c r="C337" s="191">
        <v>2980.76001</v>
      </c>
      <c r="D337" s="191">
        <v>2970.0900879999999</v>
      </c>
      <c r="E337" s="191">
        <v>2975.9499510000001</v>
      </c>
      <c r="F337" s="192">
        <v>2975.9499510000001</v>
      </c>
      <c r="G337" s="191">
        <v>2904550000</v>
      </c>
      <c r="H337" s="194">
        <f t="shared" si="10"/>
        <v>-4.8354444459184969E-3</v>
      </c>
      <c r="I337" s="193"/>
      <c r="J337" s="197">
        <v>335</v>
      </c>
      <c r="K337" s="234"/>
      <c r="L337" s="234"/>
      <c r="M337" s="234"/>
      <c r="N337" s="234"/>
      <c r="O337" s="234"/>
      <c r="P337" s="234"/>
      <c r="Q337" s="7">
        <v>43654</v>
      </c>
      <c r="R337" s="8">
        <v>50202499</v>
      </c>
      <c r="S337" s="8">
        <v>50349998</v>
      </c>
      <c r="T337" s="8">
        <v>49602501</v>
      </c>
      <c r="U337" s="8">
        <v>50005001</v>
      </c>
      <c r="V337" s="192">
        <v>49326317</v>
      </c>
      <c r="W337" s="234">
        <v>101354400</v>
      </c>
      <c r="X337" s="194">
        <f t="shared" si="11"/>
        <v>-2.0613952331411656E-2</v>
      </c>
      <c r="Y337" s="193"/>
      <c r="Z337" s="197">
        <v>335</v>
      </c>
    </row>
    <row r="338" spans="1:26" ht="14.4" x14ac:dyDescent="0.3">
      <c r="A338" s="7">
        <v>43651</v>
      </c>
      <c r="B338" s="191">
        <v>2984.25</v>
      </c>
      <c r="C338" s="191">
        <v>2994.030029</v>
      </c>
      <c r="D338" s="191">
        <v>2967.969971</v>
      </c>
      <c r="E338" s="191">
        <v>2990.4099120000001</v>
      </c>
      <c r="F338" s="192">
        <v>2990.4099120000001</v>
      </c>
      <c r="G338" s="191">
        <v>2434210000</v>
      </c>
      <c r="H338" s="194">
        <f t="shared" si="10"/>
        <v>-1.8059015151773512E-3</v>
      </c>
      <c r="I338" s="193"/>
      <c r="J338" s="197">
        <v>336</v>
      </c>
      <c r="K338" s="234"/>
      <c r="L338" s="234"/>
      <c r="M338" s="234"/>
      <c r="N338" s="234"/>
      <c r="O338" s="234"/>
      <c r="P338" s="234"/>
      <c r="Q338" s="7">
        <v>43651</v>
      </c>
      <c r="R338" s="8">
        <v>50837502</v>
      </c>
      <c r="S338" s="8">
        <v>51270000</v>
      </c>
      <c r="T338" s="8">
        <v>50724998</v>
      </c>
      <c r="U338" s="8">
        <v>51057499</v>
      </c>
      <c r="V338" s="192">
        <v>50364529</v>
      </c>
      <c r="W338" s="234">
        <v>69062000</v>
      </c>
      <c r="X338" s="194">
        <f t="shared" si="11"/>
        <v>-8.8061795412399237E-4</v>
      </c>
      <c r="Y338" s="193"/>
      <c r="Z338" s="197">
        <v>336</v>
      </c>
    </row>
    <row r="339" spans="1:26" ht="14.4" x14ac:dyDescent="0.3">
      <c r="A339" s="7">
        <v>43649</v>
      </c>
      <c r="B339" s="191">
        <v>2978.080078</v>
      </c>
      <c r="C339" s="191">
        <v>2995.8400879999999</v>
      </c>
      <c r="D339" s="191">
        <v>2977.959961</v>
      </c>
      <c r="E339" s="191">
        <v>2995.820068</v>
      </c>
      <c r="F339" s="192">
        <v>2995.820068</v>
      </c>
      <c r="G339" s="191">
        <v>1963720000</v>
      </c>
      <c r="H339" s="194">
        <f t="shared" si="10"/>
        <v>7.6723784727519388E-3</v>
      </c>
      <c r="I339" s="193"/>
      <c r="J339" s="197">
        <v>337</v>
      </c>
      <c r="K339" s="234"/>
      <c r="L339" s="234"/>
      <c r="M339" s="234"/>
      <c r="N339" s="234"/>
      <c r="O339" s="234"/>
      <c r="P339" s="234"/>
      <c r="Q339" s="7">
        <v>43649</v>
      </c>
      <c r="R339" s="8">
        <v>50820000</v>
      </c>
      <c r="S339" s="8">
        <v>51110001</v>
      </c>
      <c r="T339" s="8">
        <v>50672501</v>
      </c>
      <c r="U339" s="8">
        <v>51102501</v>
      </c>
      <c r="V339" s="192">
        <v>50408920</v>
      </c>
      <c r="W339" s="234">
        <v>45448000</v>
      </c>
      <c r="X339" s="194">
        <f t="shared" si="11"/>
        <v>8.2868715016361453E-3</v>
      </c>
      <c r="Y339" s="193"/>
      <c r="Z339" s="197">
        <v>337</v>
      </c>
    </row>
    <row r="340" spans="1:26" ht="14.4" x14ac:dyDescent="0.3">
      <c r="A340" s="7">
        <v>43648</v>
      </c>
      <c r="B340" s="191">
        <v>2964.6599120000001</v>
      </c>
      <c r="C340" s="191">
        <v>2973.209961</v>
      </c>
      <c r="D340" s="191">
        <v>2955.919922</v>
      </c>
      <c r="E340" s="191">
        <v>2973.01001</v>
      </c>
      <c r="F340" s="192">
        <v>2973.01001</v>
      </c>
      <c r="G340" s="191">
        <v>3206840000</v>
      </c>
      <c r="H340" s="194">
        <f t="shared" si="10"/>
        <v>2.9281260087797847E-3</v>
      </c>
      <c r="I340" s="193"/>
      <c r="J340" s="197">
        <v>338</v>
      </c>
      <c r="K340" s="234"/>
      <c r="L340" s="234"/>
      <c r="M340" s="234"/>
      <c r="N340" s="234"/>
      <c r="O340" s="234"/>
      <c r="P340" s="234"/>
      <c r="Q340" s="7">
        <v>43648</v>
      </c>
      <c r="R340" s="8">
        <v>50352501</v>
      </c>
      <c r="S340" s="8">
        <v>50782501</v>
      </c>
      <c r="T340" s="8">
        <v>50340000</v>
      </c>
      <c r="U340" s="8">
        <v>50682499</v>
      </c>
      <c r="V340" s="192">
        <v>49994621</v>
      </c>
      <c r="W340" s="234">
        <v>67740800</v>
      </c>
      <c r="X340" s="194">
        <f t="shared" si="11"/>
        <v>5.8544816201761673E-3</v>
      </c>
      <c r="Y340" s="193"/>
      <c r="Z340" s="197">
        <v>338</v>
      </c>
    </row>
    <row r="341" spans="1:26" ht="14.4" x14ac:dyDescent="0.3">
      <c r="A341" s="7">
        <v>43647</v>
      </c>
      <c r="B341" s="191">
        <v>2971.4099120000001</v>
      </c>
      <c r="C341" s="191">
        <v>2977.929932</v>
      </c>
      <c r="D341" s="191">
        <v>2952.219971</v>
      </c>
      <c r="E341" s="191">
        <v>2964.330078</v>
      </c>
      <c r="F341" s="192">
        <v>2964.330078</v>
      </c>
      <c r="G341" s="191">
        <v>3513270000</v>
      </c>
      <c r="H341" s="194">
        <f t="shared" si="10"/>
        <v>7.6723009094137465E-3</v>
      </c>
      <c r="I341" s="193"/>
      <c r="J341" s="197">
        <v>339</v>
      </c>
      <c r="K341" s="234"/>
      <c r="L341" s="234"/>
      <c r="M341" s="234"/>
      <c r="N341" s="234"/>
      <c r="O341" s="234"/>
      <c r="P341" s="234"/>
      <c r="Q341" s="7">
        <v>43647</v>
      </c>
      <c r="R341" s="8">
        <v>50792500</v>
      </c>
      <c r="S341" s="8">
        <v>51122501</v>
      </c>
      <c r="T341" s="8">
        <v>50162498</v>
      </c>
      <c r="U341" s="8">
        <v>50387501</v>
      </c>
      <c r="V341" s="192">
        <v>49703632</v>
      </c>
      <c r="W341" s="234">
        <v>109012000</v>
      </c>
      <c r="X341" s="194">
        <f t="shared" si="11"/>
        <v>1.8340905418388592E-2</v>
      </c>
      <c r="Y341" s="193"/>
      <c r="Z341" s="197">
        <v>339</v>
      </c>
    </row>
    <row r="342" spans="1:26" ht="14.4" x14ac:dyDescent="0.3">
      <c r="A342" s="7">
        <v>43644</v>
      </c>
      <c r="B342" s="191">
        <v>2932.9399410000001</v>
      </c>
      <c r="C342" s="191">
        <v>2943.9799800000001</v>
      </c>
      <c r="D342" s="191">
        <v>2929.0500489999999</v>
      </c>
      <c r="E342" s="191">
        <v>2941.76001</v>
      </c>
      <c r="F342" s="192">
        <v>2941.76001</v>
      </c>
      <c r="G342" s="191">
        <v>5420700000</v>
      </c>
      <c r="H342" s="194">
        <f t="shared" si="10"/>
        <v>5.7574526650579268E-3</v>
      </c>
      <c r="I342" s="193"/>
      <c r="J342" s="197">
        <v>340</v>
      </c>
      <c r="K342" s="234"/>
      <c r="L342" s="234"/>
      <c r="M342" s="234"/>
      <c r="N342" s="234"/>
      <c r="O342" s="234"/>
      <c r="P342" s="234"/>
      <c r="Q342" s="7">
        <v>43644</v>
      </c>
      <c r="R342" s="8">
        <v>49669998</v>
      </c>
      <c r="S342" s="8">
        <v>49875000</v>
      </c>
      <c r="T342" s="8">
        <v>49262501</v>
      </c>
      <c r="U342" s="8">
        <v>49480000</v>
      </c>
      <c r="V342" s="192">
        <v>48808441</v>
      </c>
      <c r="W342" s="234">
        <v>124442400</v>
      </c>
      <c r="X342" s="194">
        <f t="shared" si="11"/>
        <v>-9.111954253413674E-3</v>
      </c>
      <c r="Y342" s="193"/>
      <c r="Z342" s="197">
        <v>340</v>
      </c>
    </row>
    <row r="343" spans="1:26" ht="14.4" x14ac:dyDescent="0.3">
      <c r="A343" s="7">
        <v>43643</v>
      </c>
      <c r="B343" s="191">
        <v>2919.6599120000001</v>
      </c>
      <c r="C343" s="191">
        <v>2929.3000489999999</v>
      </c>
      <c r="D343" s="191">
        <v>2918.570068</v>
      </c>
      <c r="E343" s="191">
        <v>2924.919922</v>
      </c>
      <c r="F343" s="192">
        <v>2924.919922</v>
      </c>
      <c r="G343" s="191">
        <v>3122920000</v>
      </c>
      <c r="H343" s="194">
        <f t="shared" si="10"/>
        <v>3.8231756993074061E-3</v>
      </c>
      <c r="I343" s="193"/>
      <c r="J343" s="197">
        <v>341</v>
      </c>
      <c r="K343" s="234"/>
      <c r="L343" s="234"/>
      <c r="M343" s="234"/>
      <c r="N343" s="234"/>
      <c r="O343" s="234"/>
      <c r="P343" s="234"/>
      <c r="Q343" s="7">
        <v>43643</v>
      </c>
      <c r="R343" s="8">
        <v>50072498</v>
      </c>
      <c r="S343" s="8">
        <v>50392502</v>
      </c>
      <c r="T343" s="8">
        <v>49892502</v>
      </c>
      <c r="U343" s="8">
        <v>49935001</v>
      </c>
      <c r="V343" s="192">
        <v>49257271</v>
      </c>
      <c r="W343" s="234">
        <v>83598800</v>
      </c>
      <c r="X343" s="194">
        <f t="shared" si="11"/>
        <v>-3.0031213627972747E-4</v>
      </c>
      <c r="Y343" s="193"/>
      <c r="Z343" s="197">
        <v>341</v>
      </c>
    </row>
    <row r="344" spans="1:26" ht="14.4" x14ac:dyDescent="0.3">
      <c r="A344" s="7">
        <v>43642</v>
      </c>
      <c r="B344" s="191">
        <v>2926.070068</v>
      </c>
      <c r="C344" s="191">
        <v>2932.5900879999999</v>
      </c>
      <c r="D344" s="191">
        <v>2912.98999</v>
      </c>
      <c r="E344" s="191">
        <v>2913.780029</v>
      </c>
      <c r="F344" s="192">
        <v>2913.780029</v>
      </c>
      <c r="G344" s="191">
        <v>3478130000</v>
      </c>
      <c r="H344" s="194">
        <f t="shared" si="10"/>
        <v>-1.2339339216592693E-3</v>
      </c>
      <c r="I344" s="193"/>
      <c r="J344" s="197">
        <v>342</v>
      </c>
      <c r="K344" s="234"/>
      <c r="L344" s="234"/>
      <c r="M344" s="234"/>
      <c r="N344" s="234"/>
      <c r="O344" s="234"/>
      <c r="P344" s="234"/>
      <c r="Q344" s="7">
        <v>43642</v>
      </c>
      <c r="R344" s="8">
        <v>49442501</v>
      </c>
      <c r="S344" s="8">
        <v>50247501</v>
      </c>
      <c r="T344" s="8">
        <v>49337502</v>
      </c>
      <c r="U344" s="8">
        <v>49950001</v>
      </c>
      <c r="V344" s="192">
        <v>49272068</v>
      </c>
      <c r="W344" s="234">
        <v>104270000</v>
      </c>
      <c r="X344" s="194">
        <f t="shared" si="11"/>
        <v>2.1629097230458406E-2</v>
      </c>
      <c r="Y344" s="193"/>
      <c r="Z344" s="197">
        <v>342</v>
      </c>
    </row>
    <row r="345" spans="1:26" ht="14.4" x14ac:dyDescent="0.3">
      <c r="A345" s="7">
        <v>43641</v>
      </c>
      <c r="B345" s="191">
        <v>2945.780029</v>
      </c>
      <c r="C345" s="191">
        <v>2946.5200199999999</v>
      </c>
      <c r="D345" s="191">
        <v>2916.01001</v>
      </c>
      <c r="E345" s="191">
        <v>2917.3798830000001</v>
      </c>
      <c r="F345" s="192">
        <v>2917.3798830000001</v>
      </c>
      <c r="G345" s="191">
        <v>3578050000</v>
      </c>
      <c r="H345" s="194">
        <f t="shared" si="10"/>
        <v>-9.4963973956755168E-3</v>
      </c>
      <c r="I345" s="193"/>
      <c r="J345" s="197">
        <v>343</v>
      </c>
      <c r="K345" s="234"/>
      <c r="L345" s="234"/>
      <c r="M345" s="234"/>
      <c r="N345" s="234"/>
      <c r="O345" s="234"/>
      <c r="P345" s="234"/>
      <c r="Q345" s="7">
        <v>43641</v>
      </c>
      <c r="R345" s="8">
        <v>49607498</v>
      </c>
      <c r="S345" s="8">
        <v>49814999</v>
      </c>
      <c r="T345" s="8">
        <v>48822498</v>
      </c>
      <c r="U345" s="8">
        <v>48892502</v>
      </c>
      <c r="V345" s="192">
        <v>48228920</v>
      </c>
      <c r="W345" s="234">
        <v>84281200</v>
      </c>
      <c r="X345" s="194">
        <f t="shared" si="11"/>
        <v>-1.5157540646898138E-2</v>
      </c>
      <c r="Y345" s="193"/>
      <c r="Z345" s="197">
        <v>343</v>
      </c>
    </row>
    <row r="346" spans="1:26" ht="14.4" x14ac:dyDescent="0.3">
      <c r="A346" s="7">
        <v>43640</v>
      </c>
      <c r="B346" s="191">
        <v>2951.419922</v>
      </c>
      <c r="C346" s="191">
        <v>2954.919922</v>
      </c>
      <c r="D346" s="191">
        <v>2944.0500489999999</v>
      </c>
      <c r="E346" s="191">
        <v>2945.3500979999999</v>
      </c>
      <c r="F346" s="192">
        <v>2945.3500979999999</v>
      </c>
      <c r="G346" s="191">
        <v>3136250000</v>
      </c>
      <c r="H346" s="194">
        <f t="shared" si="10"/>
        <v>-1.7318869151060248E-3</v>
      </c>
      <c r="I346" s="193"/>
      <c r="J346" s="197">
        <v>344</v>
      </c>
      <c r="K346" s="234"/>
      <c r="L346" s="234"/>
      <c r="M346" s="234"/>
      <c r="N346" s="234"/>
      <c r="O346" s="234"/>
      <c r="P346" s="234"/>
      <c r="Q346" s="7">
        <v>43640</v>
      </c>
      <c r="R346" s="8">
        <v>49634998</v>
      </c>
      <c r="S346" s="8">
        <v>50040001</v>
      </c>
      <c r="T346" s="8">
        <v>49542500</v>
      </c>
      <c r="U346" s="8">
        <v>49645000</v>
      </c>
      <c r="V346" s="192">
        <v>48971203</v>
      </c>
      <c r="W346" s="234">
        <v>72881600</v>
      </c>
      <c r="X346" s="194">
        <f t="shared" si="11"/>
        <v>-1.0061092167458108E-3</v>
      </c>
      <c r="Y346" s="193"/>
      <c r="Z346" s="197">
        <v>344</v>
      </c>
    </row>
    <row r="347" spans="1:26" ht="14.4" x14ac:dyDescent="0.3">
      <c r="A347" s="7">
        <v>43637</v>
      </c>
      <c r="B347" s="191">
        <v>2952.709961</v>
      </c>
      <c r="C347" s="191">
        <v>2964.1499020000001</v>
      </c>
      <c r="D347" s="191">
        <v>2946.8701169999999</v>
      </c>
      <c r="E347" s="191">
        <v>2950.459961</v>
      </c>
      <c r="F347" s="192">
        <v>2950.459961</v>
      </c>
      <c r="G347" s="191">
        <v>5000120000</v>
      </c>
      <c r="H347" s="194">
        <f t="shared" si="10"/>
        <v>-1.2592228928593192E-3</v>
      </c>
      <c r="I347" s="193"/>
      <c r="J347" s="197">
        <v>345</v>
      </c>
      <c r="K347" s="234"/>
      <c r="L347" s="234"/>
      <c r="M347" s="234"/>
      <c r="N347" s="234"/>
      <c r="O347" s="234"/>
      <c r="P347" s="234"/>
      <c r="Q347" s="7">
        <v>43637</v>
      </c>
      <c r="R347" s="8">
        <v>49700001</v>
      </c>
      <c r="S347" s="8">
        <v>50212502</v>
      </c>
      <c r="T347" s="8">
        <v>49537498</v>
      </c>
      <c r="U347" s="8">
        <v>49695000</v>
      </c>
      <c r="V347" s="192">
        <v>49020523</v>
      </c>
      <c r="W347" s="234">
        <v>191202400</v>
      </c>
      <c r="X347" s="194">
        <f t="shared" si="11"/>
        <v>-3.4092311172816041E-3</v>
      </c>
      <c r="Y347" s="193"/>
      <c r="Z347" s="197">
        <v>345</v>
      </c>
    </row>
    <row r="348" spans="1:26" ht="14.4" x14ac:dyDescent="0.3">
      <c r="A348" s="7">
        <v>43636</v>
      </c>
      <c r="B348" s="191">
        <v>2949.6000979999999</v>
      </c>
      <c r="C348" s="191">
        <v>2958.0600589999999</v>
      </c>
      <c r="D348" s="191">
        <v>2931.5</v>
      </c>
      <c r="E348" s="191">
        <v>2954.179932</v>
      </c>
      <c r="F348" s="192">
        <v>2954.179932</v>
      </c>
      <c r="G348" s="191">
        <v>3905940000</v>
      </c>
      <c r="H348" s="194">
        <f t="shared" si="10"/>
        <v>9.4721852919278631E-3</v>
      </c>
      <c r="I348" s="193"/>
      <c r="J348" s="197">
        <v>346</v>
      </c>
      <c r="K348" s="234"/>
      <c r="L348" s="234"/>
      <c r="M348" s="234"/>
      <c r="N348" s="234"/>
      <c r="O348" s="234"/>
      <c r="P348" s="234"/>
      <c r="Q348" s="7">
        <v>43636</v>
      </c>
      <c r="R348" s="8">
        <v>50092499</v>
      </c>
      <c r="S348" s="8">
        <v>50152500</v>
      </c>
      <c r="T348" s="8">
        <v>49507500</v>
      </c>
      <c r="U348" s="8">
        <v>49865002</v>
      </c>
      <c r="V348" s="192">
        <v>49188217</v>
      </c>
      <c r="W348" s="234">
        <v>86056000</v>
      </c>
      <c r="X348" s="194">
        <f t="shared" si="11"/>
        <v>8.0354961038292469E-3</v>
      </c>
      <c r="Y348" s="193"/>
      <c r="Z348" s="197">
        <v>346</v>
      </c>
    </row>
    <row r="349" spans="1:26" ht="14.4" x14ac:dyDescent="0.3">
      <c r="A349" s="7">
        <v>43635</v>
      </c>
      <c r="B349" s="191">
        <v>2920.5500489999999</v>
      </c>
      <c r="C349" s="191">
        <v>2931.73999</v>
      </c>
      <c r="D349" s="191">
        <v>2911.429932</v>
      </c>
      <c r="E349" s="191">
        <v>2926.459961</v>
      </c>
      <c r="F349" s="192">
        <v>2926.459961</v>
      </c>
      <c r="G349" s="191">
        <v>3287890000</v>
      </c>
      <c r="H349" s="194">
        <f t="shared" si="10"/>
        <v>2.9851635678176751E-3</v>
      </c>
      <c r="I349" s="193"/>
      <c r="J349" s="197">
        <v>347</v>
      </c>
      <c r="K349" s="234"/>
      <c r="L349" s="234"/>
      <c r="M349" s="234"/>
      <c r="N349" s="234"/>
      <c r="O349" s="234"/>
      <c r="P349" s="234"/>
      <c r="Q349" s="7">
        <v>43635</v>
      </c>
      <c r="R349" s="8">
        <v>49919998</v>
      </c>
      <c r="S349" s="8">
        <v>49970001</v>
      </c>
      <c r="T349" s="8">
        <v>49327499</v>
      </c>
      <c r="U349" s="8">
        <v>49467499</v>
      </c>
      <c r="V349" s="192">
        <v>48796116</v>
      </c>
      <c r="W349" s="234">
        <v>84496800</v>
      </c>
      <c r="X349" s="194">
        <f t="shared" si="11"/>
        <v>-2.9225684862816564E-3</v>
      </c>
      <c r="Y349" s="193"/>
      <c r="Z349" s="197">
        <v>347</v>
      </c>
    </row>
    <row r="350" spans="1:26" ht="14.4" x14ac:dyDescent="0.3">
      <c r="A350" s="7">
        <v>43634</v>
      </c>
      <c r="B350" s="191">
        <v>2906.709961</v>
      </c>
      <c r="C350" s="191">
        <v>2930.790039</v>
      </c>
      <c r="D350" s="191">
        <v>2905.4399410000001</v>
      </c>
      <c r="E350" s="191">
        <v>2917.75</v>
      </c>
      <c r="F350" s="192">
        <v>2917.75</v>
      </c>
      <c r="G350" s="191">
        <v>3437620000</v>
      </c>
      <c r="H350" s="194">
        <f t="shared" si="10"/>
        <v>9.7173998269550303E-3</v>
      </c>
      <c r="I350" s="193"/>
      <c r="J350" s="197">
        <v>348</v>
      </c>
      <c r="K350" s="234"/>
      <c r="L350" s="234"/>
      <c r="M350" s="234"/>
      <c r="N350" s="234"/>
      <c r="O350" s="234"/>
      <c r="P350" s="234"/>
      <c r="Q350" s="7">
        <v>43634</v>
      </c>
      <c r="R350" s="8">
        <v>49012501</v>
      </c>
      <c r="S350" s="8">
        <v>50072498</v>
      </c>
      <c r="T350" s="8">
        <v>48802502</v>
      </c>
      <c r="U350" s="8">
        <v>49612499</v>
      </c>
      <c r="V350" s="192">
        <v>48939144</v>
      </c>
      <c r="W350" s="234">
        <v>106204000</v>
      </c>
      <c r="X350" s="194">
        <f t="shared" si="11"/>
        <v>2.3518391999802737E-2</v>
      </c>
      <c r="Y350" s="193"/>
      <c r="Z350" s="197">
        <v>348</v>
      </c>
    </row>
    <row r="351" spans="1:26" ht="14.4" x14ac:dyDescent="0.3">
      <c r="A351" s="7">
        <v>43633</v>
      </c>
      <c r="B351" s="191">
        <v>2889.75</v>
      </c>
      <c r="C351" s="191">
        <v>2897.2700199999999</v>
      </c>
      <c r="D351" s="191">
        <v>2887.3000489999999</v>
      </c>
      <c r="E351" s="191">
        <v>2889.669922</v>
      </c>
      <c r="F351" s="192">
        <v>2889.669922</v>
      </c>
      <c r="G351" s="191">
        <v>2810140000</v>
      </c>
      <c r="H351" s="194">
        <f t="shared" si="10"/>
        <v>9.3174944704672792E-4</v>
      </c>
      <c r="I351" s="193"/>
      <c r="J351" s="197">
        <v>349</v>
      </c>
      <c r="K351" s="234"/>
      <c r="L351" s="234"/>
      <c r="M351" s="234"/>
      <c r="N351" s="234"/>
      <c r="O351" s="234"/>
      <c r="P351" s="234"/>
      <c r="Q351" s="7">
        <v>43633</v>
      </c>
      <c r="R351" s="8">
        <v>48224998</v>
      </c>
      <c r="S351" s="8">
        <v>48740002</v>
      </c>
      <c r="T351" s="8">
        <v>48042500</v>
      </c>
      <c r="U351" s="8">
        <v>48472500</v>
      </c>
      <c r="V351" s="192">
        <v>47814621</v>
      </c>
      <c r="W351" s="234">
        <v>58676400</v>
      </c>
      <c r="X351" s="194">
        <f t="shared" si="11"/>
        <v>5.9666296669705458E-3</v>
      </c>
      <c r="Y351" s="193"/>
      <c r="Z351" s="197">
        <v>349</v>
      </c>
    </row>
    <row r="352" spans="1:26" ht="14.4" x14ac:dyDescent="0.3">
      <c r="A352" s="7">
        <v>43630</v>
      </c>
      <c r="B352" s="191">
        <v>2886.820068</v>
      </c>
      <c r="C352" s="191">
        <v>2894.4499510000001</v>
      </c>
      <c r="D352" s="191">
        <v>2879.6201169999999</v>
      </c>
      <c r="E352" s="191">
        <v>2886.9799800000001</v>
      </c>
      <c r="F352" s="192">
        <v>2886.9799800000001</v>
      </c>
      <c r="G352" s="191">
        <v>2922330000</v>
      </c>
      <c r="H352" s="194">
        <f t="shared" si="10"/>
        <v>-1.6115122119045825E-3</v>
      </c>
      <c r="I352" s="193"/>
      <c r="J352" s="197">
        <v>350</v>
      </c>
      <c r="K352" s="234"/>
      <c r="L352" s="234"/>
      <c r="M352" s="234"/>
      <c r="N352" s="234"/>
      <c r="O352" s="234"/>
      <c r="P352" s="234"/>
      <c r="Q352" s="7">
        <v>43630</v>
      </c>
      <c r="R352" s="8">
        <v>47887501</v>
      </c>
      <c r="S352" s="8">
        <v>48397499</v>
      </c>
      <c r="T352" s="8">
        <v>47575001</v>
      </c>
      <c r="U352" s="8">
        <v>48185001</v>
      </c>
      <c r="V352" s="192">
        <v>47531021</v>
      </c>
      <c r="W352" s="234">
        <v>75046000</v>
      </c>
      <c r="X352" s="194">
        <f t="shared" si="11"/>
        <v>-7.2623060957902165E-3</v>
      </c>
      <c r="Y352" s="193"/>
      <c r="Z352" s="197">
        <v>350</v>
      </c>
    </row>
    <row r="353" spans="1:26" ht="14.4" x14ac:dyDescent="0.3">
      <c r="A353" s="7">
        <v>43629</v>
      </c>
      <c r="B353" s="191">
        <v>2886.23999</v>
      </c>
      <c r="C353" s="191">
        <v>2895.23999</v>
      </c>
      <c r="D353" s="191">
        <v>2881.98999</v>
      </c>
      <c r="E353" s="191">
        <v>2891.639893</v>
      </c>
      <c r="F353" s="192">
        <v>2891.639893</v>
      </c>
      <c r="G353" s="191">
        <v>3069810000</v>
      </c>
      <c r="H353" s="194">
        <f t="shared" si="10"/>
        <v>4.0973820210256431E-3</v>
      </c>
      <c r="I353" s="193"/>
      <c r="J353" s="197">
        <v>351</v>
      </c>
      <c r="K353" s="234"/>
      <c r="L353" s="234"/>
      <c r="M353" s="234"/>
      <c r="N353" s="234"/>
      <c r="O353" s="234"/>
      <c r="P353" s="234"/>
      <c r="Q353" s="7">
        <v>43629</v>
      </c>
      <c r="R353" s="8">
        <v>48674999</v>
      </c>
      <c r="S353" s="8">
        <v>49197498</v>
      </c>
      <c r="T353" s="8">
        <v>48400002</v>
      </c>
      <c r="U353" s="8">
        <v>48537498</v>
      </c>
      <c r="V353" s="192">
        <v>47878731</v>
      </c>
      <c r="W353" s="234">
        <v>86698400</v>
      </c>
      <c r="X353" s="194">
        <f t="shared" si="11"/>
        <v>-2.0614508216078051E-4</v>
      </c>
      <c r="Y353" s="193"/>
      <c r="Z353" s="197">
        <v>351</v>
      </c>
    </row>
    <row r="354" spans="1:26" ht="14.4" x14ac:dyDescent="0.3">
      <c r="A354" s="7">
        <v>43628</v>
      </c>
      <c r="B354" s="191">
        <v>2882.7299800000001</v>
      </c>
      <c r="C354" s="191">
        <v>2888.570068</v>
      </c>
      <c r="D354" s="191">
        <v>2874.679932</v>
      </c>
      <c r="E354" s="191">
        <v>2879.8400879999999</v>
      </c>
      <c r="F354" s="192">
        <v>2879.8400879999999</v>
      </c>
      <c r="G354" s="191">
        <v>3034130000</v>
      </c>
      <c r="H354" s="194">
        <f t="shared" si="10"/>
        <v>-2.0375792034881624E-3</v>
      </c>
      <c r="I354" s="193"/>
      <c r="J354" s="197">
        <v>352</v>
      </c>
      <c r="K354" s="234"/>
      <c r="L354" s="234"/>
      <c r="M354" s="234"/>
      <c r="N354" s="234"/>
      <c r="O354" s="234"/>
      <c r="P354" s="234"/>
      <c r="Q354" s="7">
        <v>43628</v>
      </c>
      <c r="R354" s="8">
        <v>48487499</v>
      </c>
      <c r="S354" s="8">
        <v>48992500</v>
      </c>
      <c r="T354" s="8">
        <v>48347500</v>
      </c>
      <c r="U354" s="8">
        <v>48547501</v>
      </c>
      <c r="V354" s="192">
        <v>47888603</v>
      </c>
      <c r="W354" s="234">
        <v>73012800</v>
      </c>
      <c r="X354" s="194">
        <f t="shared" si="11"/>
        <v>-3.1824365488066025E-3</v>
      </c>
      <c r="Y354" s="193"/>
      <c r="Z354" s="197">
        <v>352</v>
      </c>
    </row>
    <row r="355" spans="1:26" ht="14.4" x14ac:dyDescent="0.3">
      <c r="A355" s="7">
        <v>43627</v>
      </c>
      <c r="B355" s="191">
        <v>2903.2700199999999</v>
      </c>
      <c r="C355" s="191">
        <v>2910.610107</v>
      </c>
      <c r="D355" s="191">
        <v>2878.530029</v>
      </c>
      <c r="E355" s="191">
        <v>2885.719971</v>
      </c>
      <c r="F355" s="192">
        <v>2885.719971</v>
      </c>
      <c r="G355" s="191">
        <v>3548420000</v>
      </c>
      <c r="H355" s="194">
        <f t="shared" si="10"/>
        <v>-3.4987997041555021E-4</v>
      </c>
      <c r="I355" s="193"/>
      <c r="J355" s="197">
        <v>353</v>
      </c>
      <c r="K355" s="234"/>
      <c r="L355" s="234"/>
      <c r="M355" s="234"/>
      <c r="N355" s="234"/>
      <c r="O355" s="234"/>
      <c r="P355" s="234"/>
      <c r="Q355" s="7">
        <v>43627</v>
      </c>
      <c r="R355" s="8">
        <v>48715000</v>
      </c>
      <c r="S355" s="8">
        <v>49000000</v>
      </c>
      <c r="T355" s="8">
        <v>48400002</v>
      </c>
      <c r="U355" s="8">
        <v>48702499</v>
      </c>
      <c r="V355" s="192">
        <v>48041492</v>
      </c>
      <c r="W355" s="234">
        <v>107731600</v>
      </c>
      <c r="X355" s="194">
        <f t="shared" si="11"/>
        <v>1.1579530696421397E-2</v>
      </c>
      <c r="Y355" s="193"/>
      <c r="Z355" s="197">
        <v>353</v>
      </c>
    </row>
    <row r="356" spans="1:26" ht="14.4" x14ac:dyDescent="0.3">
      <c r="A356" s="7">
        <v>43626</v>
      </c>
      <c r="B356" s="191">
        <v>2885.830078</v>
      </c>
      <c r="C356" s="191">
        <v>2904.7700199999999</v>
      </c>
      <c r="D356" s="191">
        <v>2885.51001</v>
      </c>
      <c r="E356" s="191">
        <v>2886.7299800000001</v>
      </c>
      <c r="F356" s="192">
        <v>2886.7299800000001</v>
      </c>
      <c r="G356" s="191">
        <v>3209210000</v>
      </c>
      <c r="H356" s="194">
        <f t="shared" si="10"/>
        <v>4.6600442655294018E-3</v>
      </c>
      <c r="I356" s="193"/>
      <c r="J356" s="197">
        <v>354</v>
      </c>
      <c r="K356" s="234"/>
      <c r="L356" s="234"/>
      <c r="M356" s="234"/>
      <c r="N356" s="234"/>
      <c r="O356" s="234"/>
      <c r="P356" s="234"/>
      <c r="Q356" s="7">
        <v>43626</v>
      </c>
      <c r="R356" s="8">
        <v>47952499</v>
      </c>
      <c r="S356" s="8">
        <v>48842499</v>
      </c>
      <c r="T356" s="8">
        <v>47904999</v>
      </c>
      <c r="U356" s="8">
        <v>48145000</v>
      </c>
      <c r="V356" s="192">
        <v>47491562</v>
      </c>
      <c r="W356" s="234">
        <v>104883600</v>
      </c>
      <c r="X356" s="194">
        <f t="shared" si="11"/>
        <v>1.2779474703982869E-2</v>
      </c>
      <c r="Y356" s="193"/>
      <c r="Z356" s="197">
        <v>354</v>
      </c>
    </row>
    <row r="357" spans="1:26" ht="14.4" x14ac:dyDescent="0.3">
      <c r="A357" s="7">
        <v>43623</v>
      </c>
      <c r="B357" s="191">
        <v>2852.8701169999999</v>
      </c>
      <c r="C357" s="191">
        <v>2884.969971</v>
      </c>
      <c r="D357" s="191">
        <v>2852.8701169999999</v>
      </c>
      <c r="E357" s="191">
        <v>2873.3400879999999</v>
      </c>
      <c r="F357" s="192">
        <v>2873.3400879999999</v>
      </c>
      <c r="G357" s="191">
        <v>3220250000</v>
      </c>
      <c r="H357" s="194">
        <f t="shared" si="10"/>
        <v>1.0497697584650153E-2</v>
      </c>
      <c r="I357" s="193"/>
      <c r="J357" s="197">
        <v>355</v>
      </c>
      <c r="K357" s="234"/>
      <c r="L357" s="234"/>
      <c r="M357" s="234"/>
      <c r="N357" s="234"/>
      <c r="O357" s="234"/>
      <c r="P357" s="234"/>
      <c r="Q357" s="7">
        <v>43623</v>
      </c>
      <c r="R357" s="8">
        <v>46627499</v>
      </c>
      <c r="S357" s="8">
        <v>47980000</v>
      </c>
      <c r="T357" s="8">
        <v>46442501</v>
      </c>
      <c r="U357" s="8">
        <v>47537498</v>
      </c>
      <c r="V357" s="192">
        <v>46892303</v>
      </c>
      <c r="W357" s="234">
        <v>122737600</v>
      </c>
      <c r="X357" s="194">
        <f t="shared" si="11"/>
        <v>2.6616860205492372E-2</v>
      </c>
      <c r="Y357" s="193"/>
      <c r="Z357" s="197">
        <v>355</v>
      </c>
    </row>
    <row r="358" spans="1:26" ht="14.4" x14ac:dyDescent="0.3">
      <c r="A358" s="7">
        <v>43622</v>
      </c>
      <c r="B358" s="191">
        <v>2828.51001</v>
      </c>
      <c r="C358" s="191">
        <v>2852.1000979999999</v>
      </c>
      <c r="D358" s="191">
        <v>2822.4499510000001</v>
      </c>
      <c r="E358" s="191">
        <v>2843.48999</v>
      </c>
      <c r="F358" s="192">
        <v>2843.48999</v>
      </c>
      <c r="G358" s="191">
        <v>3396410000</v>
      </c>
      <c r="H358" s="194">
        <f t="shared" si="10"/>
        <v>6.1355867881348926E-3</v>
      </c>
      <c r="I358" s="193"/>
      <c r="J358" s="197">
        <v>356</v>
      </c>
      <c r="K358" s="234"/>
      <c r="L358" s="234"/>
      <c r="M358" s="234"/>
      <c r="N358" s="234"/>
      <c r="O358" s="234"/>
      <c r="P358" s="234"/>
      <c r="Q358" s="7">
        <v>43622</v>
      </c>
      <c r="R358" s="8">
        <v>45770000</v>
      </c>
      <c r="S358" s="8">
        <v>46367500</v>
      </c>
      <c r="T358" s="8">
        <v>45537498</v>
      </c>
      <c r="U358" s="8">
        <v>46305000</v>
      </c>
      <c r="V358" s="192">
        <v>45676537</v>
      </c>
      <c r="W358" s="234">
        <v>90105200</v>
      </c>
      <c r="X358" s="194">
        <f t="shared" si="11"/>
        <v>1.4681925636436294E-2</v>
      </c>
      <c r="Y358" s="193"/>
      <c r="Z358" s="197">
        <v>356</v>
      </c>
    </row>
    <row r="359" spans="1:26" ht="14.4" x14ac:dyDescent="0.3">
      <c r="A359" s="7">
        <v>43621</v>
      </c>
      <c r="B359" s="191">
        <v>2818.0900879999999</v>
      </c>
      <c r="C359" s="191">
        <v>2827.280029</v>
      </c>
      <c r="D359" s="191">
        <v>2800.919922</v>
      </c>
      <c r="E359" s="191">
        <v>2826.1499020000001</v>
      </c>
      <c r="F359" s="192">
        <v>2826.1499020000001</v>
      </c>
      <c r="G359" s="191">
        <v>3548830000</v>
      </c>
      <c r="H359" s="194">
        <f t="shared" si="10"/>
        <v>8.1618544902071835E-3</v>
      </c>
      <c r="I359" s="193"/>
      <c r="J359" s="197">
        <v>357</v>
      </c>
      <c r="K359" s="234"/>
      <c r="L359" s="234"/>
      <c r="M359" s="234"/>
      <c r="N359" s="234"/>
      <c r="O359" s="234"/>
      <c r="P359" s="234"/>
      <c r="Q359" s="7">
        <v>43621</v>
      </c>
      <c r="R359" s="8">
        <v>46070000</v>
      </c>
      <c r="S359" s="8">
        <v>46247501</v>
      </c>
      <c r="T359" s="8">
        <v>45285000</v>
      </c>
      <c r="U359" s="8">
        <v>45634998</v>
      </c>
      <c r="V359" s="192">
        <v>45015621</v>
      </c>
      <c r="W359" s="234">
        <v>119093600</v>
      </c>
      <c r="X359" s="194">
        <f t="shared" si="11"/>
        <v>1.6143238035318273E-2</v>
      </c>
      <c r="Y359" s="193"/>
      <c r="Z359" s="197">
        <v>357</v>
      </c>
    </row>
    <row r="360" spans="1:26" ht="14.4" x14ac:dyDescent="0.3">
      <c r="A360" s="7">
        <v>43620</v>
      </c>
      <c r="B360" s="191">
        <v>2762.639893</v>
      </c>
      <c r="C360" s="191">
        <v>2804.48999</v>
      </c>
      <c r="D360" s="191">
        <v>2762.639893</v>
      </c>
      <c r="E360" s="191">
        <v>2803.2700199999999</v>
      </c>
      <c r="F360" s="192">
        <v>2803.2700199999999</v>
      </c>
      <c r="G360" s="191">
        <v>3810430000</v>
      </c>
      <c r="H360" s="194">
        <f t="shared" si="10"/>
        <v>2.1432370802960902E-2</v>
      </c>
      <c r="I360" s="193"/>
      <c r="J360" s="197">
        <v>358</v>
      </c>
      <c r="K360" s="234"/>
      <c r="L360" s="234"/>
      <c r="M360" s="234"/>
      <c r="N360" s="234"/>
      <c r="O360" s="234"/>
      <c r="P360" s="234"/>
      <c r="Q360" s="7">
        <v>43620</v>
      </c>
      <c r="R360" s="8">
        <v>43860001</v>
      </c>
      <c r="S360" s="8">
        <v>44957500</v>
      </c>
      <c r="T360" s="8">
        <v>43630001</v>
      </c>
      <c r="U360" s="8">
        <v>44910000</v>
      </c>
      <c r="V360" s="192">
        <v>44300468</v>
      </c>
      <c r="W360" s="234">
        <v>123872000</v>
      </c>
      <c r="X360" s="194">
        <f t="shared" si="11"/>
        <v>3.6584033540790685E-2</v>
      </c>
      <c r="Y360" s="193"/>
      <c r="Z360" s="197">
        <v>358</v>
      </c>
    </row>
    <row r="361" spans="1:26" ht="14.4" x14ac:dyDescent="0.3">
      <c r="A361" s="7">
        <v>43619</v>
      </c>
      <c r="B361" s="191">
        <v>2751.530029</v>
      </c>
      <c r="C361" s="191">
        <v>2763.070068</v>
      </c>
      <c r="D361" s="191">
        <v>2728.8100589999999</v>
      </c>
      <c r="E361" s="191">
        <v>2744.4499510000001</v>
      </c>
      <c r="F361" s="192">
        <v>2744.4499510000001</v>
      </c>
      <c r="G361" s="191">
        <v>3943810000</v>
      </c>
      <c r="H361" s="194">
        <f t="shared" si="10"/>
        <v>-2.7652405241348895E-3</v>
      </c>
      <c r="I361" s="193"/>
      <c r="J361" s="197">
        <v>359</v>
      </c>
      <c r="K361" s="234"/>
      <c r="L361" s="234"/>
      <c r="M361" s="234"/>
      <c r="N361" s="234"/>
      <c r="O361" s="234"/>
      <c r="P361" s="234"/>
      <c r="Q361" s="7">
        <v>43619</v>
      </c>
      <c r="R361" s="8">
        <v>43900002</v>
      </c>
      <c r="S361" s="8">
        <v>44480000</v>
      </c>
      <c r="T361" s="8">
        <v>42567501</v>
      </c>
      <c r="U361" s="8">
        <v>43325001</v>
      </c>
      <c r="V361" s="192">
        <v>42736977</v>
      </c>
      <c r="W361" s="234">
        <v>161584400</v>
      </c>
      <c r="X361" s="194">
        <f t="shared" si="11"/>
        <v>-1.0110374015046322E-2</v>
      </c>
      <c r="Y361" s="193"/>
      <c r="Z361" s="197">
        <v>359</v>
      </c>
    </row>
    <row r="362" spans="1:26" ht="14.4" x14ac:dyDescent="0.3">
      <c r="A362" s="7">
        <v>43616</v>
      </c>
      <c r="B362" s="191">
        <v>2766.1499020000001</v>
      </c>
      <c r="C362" s="191">
        <v>2768.9799800000001</v>
      </c>
      <c r="D362" s="191">
        <v>2750.5200199999999</v>
      </c>
      <c r="E362" s="191">
        <v>2752.0600589999999</v>
      </c>
      <c r="F362" s="192">
        <v>2752.0600589999999</v>
      </c>
      <c r="G362" s="191">
        <v>3981020000</v>
      </c>
      <c r="H362" s="194">
        <f t="shared" si="10"/>
        <v>-1.3195372513534276E-2</v>
      </c>
      <c r="I362" s="193"/>
      <c r="J362" s="197">
        <v>360</v>
      </c>
      <c r="K362" s="234"/>
      <c r="L362" s="234"/>
      <c r="M362" s="234"/>
      <c r="N362" s="234"/>
      <c r="O362" s="234"/>
      <c r="P362" s="234"/>
      <c r="Q362" s="7">
        <v>43616</v>
      </c>
      <c r="R362" s="8">
        <v>44057499</v>
      </c>
      <c r="S362" s="8">
        <v>44497501</v>
      </c>
      <c r="T362" s="8">
        <v>43747501</v>
      </c>
      <c r="U362" s="8">
        <v>43767502</v>
      </c>
      <c r="V362" s="192">
        <v>43173477</v>
      </c>
      <c r="W362" s="234">
        <v>108174400</v>
      </c>
      <c r="X362" s="194">
        <f t="shared" si="11"/>
        <v>-1.8115593306530221E-2</v>
      </c>
      <c r="Y362" s="193"/>
      <c r="Z362" s="197">
        <v>360</v>
      </c>
    </row>
    <row r="363" spans="1:26" ht="14.4" x14ac:dyDescent="0.3">
      <c r="A363" s="7">
        <v>43615</v>
      </c>
      <c r="B363" s="191">
        <v>2786.9399410000001</v>
      </c>
      <c r="C363" s="191">
        <v>2799</v>
      </c>
      <c r="D363" s="191">
        <v>2776.73999</v>
      </c>
      <c r="E363" s="191">
        <v>2788.860107</v>
      </c>
      <c r="F363" s="192">
        <v>2788.860107</v>
      </c>
      <c r="G363" s="191">
        <v>3273790000</v>
      </c>
      <c r="H363" s="194">
        <f t="shared" si="10"/>
        <v>2.0984710702871764E-3</v>
      </c>
      <c r="I363" s="193"/>
      <c r="J363" s="197">
        <v>361</v>
      </c>
      <c r="K363" s="234"/>
      <c r="L363" s="234"/>
      <c r="M363" s="234"/>
      <c r="N363" s="234"/>
      <c r="O363" s="234"/>
      <c r="P363" s="234"/>
      <c r="Q363" s="7">
        <v>43615</v>
      </c>
      <c r="R363" s="8">
        <v>44487499</v>
      </c>
      <c r="S363" s="8">
        <v>44807499</v>
      </c>
      <c r="T363" s="8">
        <v>44167500</v>
      </c>
      <c r="U363" s="8">
        <v>44575001</v>
      </c>
      <c r="V363" s="192">
        <v>43970020</v>
      </c>
      <c r="W363" s="234">
        <v>84873600</v>
      </c>
      <c r="X363" s="194">
        <f t="shared" si="11"/>
        <v>5.1867107747667939E-3</v>
      </c>
      <c r="Y363" s="193"/>
      <c r="Z363" s="197">
        <v>361</v>
      </c>
    </row>
    <row r="364" spans="1:26" ht="14.4" x14ac:dyDescent="0.3">
      <c r="A364" s="7">
        <v>43614</v>
      </c>
      <c r="B364" s="191">
        <v>2790.25</v>
      </c>
      <c r="C364" s="191">
        <v>2792.030029</v>
      </c>
      <c r="D364" s="191">
        <v>2766.0600589999999</v>
      </c>
      <c r="E364" s="191">
        <v>2783.0200199999999</v>
      </c>
      <c r="F364" s="192">
        <v>2783.0200199999999</v>
      </c>
      <c r="G364" s="191">
        <v>3700050000</v>
      </c>
      <c r="H364" s="194">
        <f t="shared" si="10"/>
        <v>-6.9119122390440685E-3</v>
      </c>
      <c r="I364" s="193"/>
      <c r="J364" s="197">
        <v>362</v>
      </c>
      <c r="K364" s="234"/>
      <c r="L364" s="234"/>
      <c r="M364" s="234"/>
      <c r="N364" s="234"/>
      <c r="O364" s="234"/>
      <c r="P364" s="234"/>
      <c r="Q364" s="7">
        <v>43614</v>
      </c>
      <c r="R364" s="8">
        <v>44105000</v>
      </c>
      <c r="S364" s="8">
        <v>44837502</v>
      </c>
      <c r="T364" s="8">
        <v>44000000</v>
      </c>
      <c r="U364" s="8">
        <v>44345001</v>
      </c>
      <c r="V364" s="192">
        <v>43743137</v>
      </c>
      <c r="W364" s="234">
        <v>113924800</v>
      </c>
      <c r="X364" s="194">
        <f t="shared" si="11"/>
        <v>-4.76916634691045E-3</v>
      </c>
      <c r="Y364" s="193"/>
      <c r="Z364" s="197">
        <v>362</v>
      </c>
    </row>
    <row r="365" spans="1:26" ht="14.4" x14ac:dyDescent="0.3">
      <c r="A365" s="7">
        <v>43613</v>
      </c>
      <c r="B365" s="191">
        <v>2830.030029</v>
      </c>
      <c r="C365" s="191">
        <v>2840.51001</v>
      </c>
      <c r="D365" s="191">
        <v>2801.580078</v>
      </c>
      <c r="E365" s="191">
        <v>2802.389893</v>
      </c>
      <c r="F365" s="192">
        <v>2802.389893</v>
      </c>
      <c r="G365" s="191">
        <v>4121410000</v>
      </c>
      <c r="H365" s="194">
        <f t="shared" si="10"/>
        <v>-8.3756769162137198E-3</v>
      </c>
      <c r="I365" s="193"/>
      <c r="J365" s="197">
        <v>363</v>
      </c>
      <c r="K365" s="234"/>
      <c r="L365" s="234"/>
      <c r="M365" s="234"/>
      <c r="N365" s="234"/>
      <c r="O365" s="234"/>
      <c r="P365" s="234"/>
      <c r="Q365" s="7">
        <v>43613</v>
      </c>
      <c r="R365" s="8">
        <v>44730000</v>
      </c>
      <c r="S365" s="8">
        <v>45147499</v>
      </c>
      <c r="T365" s="8">
        <v>44477501</v>
      </c>
      <c r="U365" s="8">
        <v>44557499</v>
      </c>
      <c r="V365" s="192">
        <v>43952755</v>
      </c>
      <c r="W365" s="234">
        <v>111792800</v>
      </c>
      <c r="X365" s="194">
        <f t="shared" si="11"/>
        <v>-4.1348132510692246E-3</v>
      </c>
      <c r="Y365" s="193"/>
      <c r="Z365" s="197">
        <v>363</v>
      </c>
    </row>
    <row r="366" spans="1:26" ht="14.4" x14ac:dyDescent="0.3">
      <c r="A366" s="7">
        <v>43609</v>
      </c>
      <c r="B366" s="191">
        <v>2832.4099120000001</v>
      </c>
      <c r="C366" s="191">
        <v>2841.360107</v>
      </c>
      <c r="D366" s="191">
        <v>2820.1899410000001</v>
      </c>
      <c r="E366" s="191">
        <v>2826.0600589999999</v>
      </c>
      <c r="F366" s="192">
        <v>2826.0600589999999</v>
      </c>
      <c r="G366" s="191">
        <v>2887390000</v>
      </c>
      <c r="H366" s="194">
        <f t="shared" si="10"/>
        <v>1.3535592343441622E-3</v>
      </c>
      <c r="I366" s="193"/>
      <c r="J366" s="197">
        <v>364</v>
      </c>
      <c r="K366" s="234"/>
      <c r="L366" s="234"/>
      <c r="M366" s="234"/>
      <c r="N366" s="234"/>
      <c r="O366" s="234"/>
      <c r="P366" s="234"/>
      <c r="Q366" s="7">
        <v>43609</v>
      </c>
      <c r="R366" s="8">
        <v>45049999</v>
      </c>
      <c r="S366" s="8">
        <v>45535000</v>
      </c>
      <c r="T366" s="8">
        <v>44654999</v>
      </c>
      <c r="U366" s="8">
        <v>44742500</v>
      </c>
      <c r="V366" s="192">
        <v>44135246</v>
      </c>
      <c r="W366" s="234">
        <v>94858800</v>
      </c>
      <c r="X366" s="194">
        <f t="shared" si="11"/>
        <v>-3.8405024254266427E-3</v>
      </c>
      <c r="Y366" s="193"/>
      <c r="Z366" s="197">
        <v>364</v>
      </c>
    </row>
    <row r="367" spans="1:26" ht="14.4" x14ac:dyDescent="0.3">
      <c r="A367" s="7">
        <v>43608</v>
      </c>
      <c r="B367" s="191">
        <v>2836.6999510000001</v>
      </c>
      <c r="C367" s="191">
        <v>2836.6999510000001</v>
      </c>
      <c r="D367" s="191">
        <v>2805.48999</v>
      </c>
      <c r="E367" s="191">
        <v>2822.23999</v>
      </c>
      <c r="F367" s="192">
        <v>2822.23999</v>
      </c>
      <c r="G367" s="191">
        <v>3891980000</v>
      </c>
      <c r="H367" s="194">
        <f t="shared" si="10"/>
        <v>-1.19141501894838E-2</v>
      </c>
      <c r="I367" s="193"/>
      <c r="J367" s="197">
        <v>365</v>
      </c>
      <c r="K367" s="234"/>
      <c r="L367" s="234"/>
      <c r="M367" s="234"/>
      <c r="N367" s="234"/>
      <c r="O367" s="234"/>
      <c r="P367" s="234"/>
      <c r="Q367" s="7">
        <v>43608</v>
      </c>
      <c r="R367" s="8">
        <v>44950001</v>
      </c>
      <c r="S367" s="8">
        <v>45134998</v>
      </c>
      <c r="T367" s="8">
        <v>44452499</v>
      </c>
      <c r="U367" s="8">
        <v>44915001</v>
      </c>
      <c r="V367" s="192">
        <v>44305401</v>
      </c>
      <c r="W367" s="234">
        <v>146118800</v>
      </c>
      <c r="X367" s="194">
        <f t="shared" si="11"/>
        <v>-1.7069687741806321E-2</v>
      </c>
      <c r="Y367" s="193"/>
      <c r="Z367" s="197">
        <v>365</v>
      </c>
    </row>
    <row r="368" spans="1:26" ht="14.4" x14ac:dyDescent="0.3">
      <c r="A368" s="7">
        <v>43607</v>
      </c>
      <c r="B368" s="191">
        <v>2856.0600589999999</v>
      </c>
      <c r="C368" s="191">
        <v>2865.469971</v>
      </c>
      <c r="D368" s="191">
        <v>2851.110107</v>
      </c>
      <c r="E368" s="191">
        <v>2856.2700199999999</v>
      </c>
      <c r="F368" s="192">
        <v>2856.2700199999999</v>
      </c>
      <c r="G368" s="191">
        <v>3192510000</v>
      </c>
      <c r="H368" s="194">
        <f t="shared" si="10"/>
        <v>-2.8243959201321328E-3</v>
      </c>
      <c r="I368" s="193"/>
      <c r="J368" s="197">
        <v>366</v>
      </c>
      <c r="K368" s="234"/>
      <c r="L368" s="234"/>
      <c r="M368" s="234"/>
      <c r="N368" s="234"/>
      <c r="O368" s="234"/>
      <c r="P368" s="234"/>
      <c r="Q368" s="7">
        <v>43607</v>
      </c>
      <c r="R368" s="8">
        <v>46165001</v>
      </c>
      <c r="S368" s="8">
        <v>46427502</v>
      </c>
      <c r="T368" s="8">
        <v>45637501</v>
      </c>
      <c r="U368" s="8">
        <v>45695000</v>
      </c>
      <c r="V368" s="192">
        <v>45074814</v>
      </c>
      <c r="W368" s="234">
        <v>118994400</v>
      </c>
      <c r="X368" s="194">
        <f t="shared" si="11"/>
        <v>-2.047169366651877E-2</v>
      </c>
      <c r="Y368" s="193"/>
      <c r="Z368" s="197">
        <v>366</v>
      </c>
    </row>
    <row r="369" spans="1:26" ht="14.4" x14ac:dyDescent="0.3">
      <c r="A369" s="7">
        <v>43606</v>
      </c>
      <c r="B369" s="191">
        <v>2854.0200199999999</v>
      </c>
      <c r="C369" s="191">
        <v>2868.8798830000001</v>
      </c>
      <c r="D369" s="191">
        <v>2854.0200199999999</v>
      </c>
      <c r="E369" s="191">
        <v>2864.360107</v>
      </c>
      <c r="F369" s="192">
        <v>2864.360107</v>
      </c>
      <c r="G369" s="191">
        <v>3218700000</v>
      </c>
      <c r="H369" s="194">
        <f t="shared" si="10"/>
        <v>8.4958356083544694E-3</v>
      </c>
      <c r="I369" s="193"/>
      <c r="J369" s="197">
        <v>367</v>
      </c>
      <c r="K369" s="234"/>
      <c r="L369" s="234"/>
      <c r="M369" s="234"/>
      <c r="N369" s="234"/>
      <c r="O369" s="234"/>
      <c r="P369" s="234"/>
      <c r="Q369" s="7">
        <v>43606</v>
      </c>
      <c r="R369" s="8">
        <v>46305000</v>
      </c>
      <c r="S369" s="8">
        <v>47000000</v>
      </c>
      <c r="T369" s="8">
        <v>46174999</v>
      </c>
      <c r="U369" s="8">
        <v>46650002</v>
      </c>
      <c r="V369" s="192">
        <v>46016857</v>
      </c>
      <c r="W369" s="234">
        <v>113459200</v>
      </c>
      <c r="X369" s="194">
        <f t="shared" si="11"/>
        <v>1.9170958314699671E-2</v>
      </c>
      <c r="Y369" s="193"/>
      <c r="Z369" s="197">
        <v>367</v>
      </c>
    </row>
    <row r="370" spans="1:26" ht="14.4" x14ac:dyDescent="0.3">
      <c r="A370" s="7">
        <v>43605</v>
      </c>
      <c r="B370" s="191">
        <v>2841.9399410000001</v>
      </c>
      <c r="C370" s="191">
        <v>2853.860107</v>
      </c>
      <c r="D370" s="191">
        <v>2831.290039</v>
      </c>
      <c r="E370" s="191">
        <v>2840.2299800000001</v>
      </c>
      <c r="F370" s="192">
        <v>2840.2299800000001</v>
      </c>
      <c r="G370" s="191">
        <v>3288870000</v>
      </c>
      <c r="H370" s="194">
        <f t="shared" si="10"/>
        <v>-6.7493779761946832E-3</v>
      </c>
      <c r="I370" s="193"/>
      <c r="J370" s="197">
        <v>368</v>
      </c>
      <c r="K370" s="234"/>
      <c r="L370" s="234"/>
      <c r="M370" s="234"/>
      <c r="N370" s="234"/>
      <c r="O370" s="234"/>
      <c r="P370" s="234"/>
      <c r="Q370" s="7">
        <v>43605</v>
      </c>
      <c r="R370" s="8">
        <v>45880001</v>
      </c>
      <c r="S370" s="8">
        <v>46087502</v>
      </c>
      <c r="T370" s="8">
        <v>45070000</v>
      </c>
      <c r="U370" s="8">
        <v>45772499</v>
      </c>
      <c r="V370" s="192">
        <v>45151264</v>
      </c>
      <c r="W370" s="234">
        <v>154449200</v>
      </c>
      <c r="X370" s="194">
        <f t="shared" si="11"/>
        <v>-3.1269924519480963E-2</v>
      </c>
      <c r="Y370" s="193"/>
      <c r="Z370" s="197">
        <v>368</v>
      </c>
    </row>
    <row r="371" spans="1:26" ht="14.4" x14ac:dyDescent="0.3">
      <c r="A371" s="7">
        <v>43602</v>
      </c>
      <c r="B371" s="191">
        <v>2858.6000979999999</v>
      </c>
      <c r="C371" s="191">
        <v>2885.4799800000001</v>
      </c>
      <c r="D371" s="191">
        <v>2854.2299800000001</v>
      </c>
      <c r="E371" s="191">
        <v>2859.530029</v>
      </c>
      <c r="F371" s="192">
        <v>2859.530029</v>
      </c>
      <c r="G371" s="191">
        <v>3257950000</v>
      </c>
      <c r="H371" s="194">
        <f t="shared" si="10"/>
        <v>-5.8373333297620962E-3</v>
      </c>
      <c r="I371" s="193"/>
      <c r="J371" s="197">
        <v>369</v>
      </c>
      <c r="K371" s="234"/>
      <c r="L371" s="234"/>
      <c r="M371" s="234"/>
      <c r="N371" s="234"/>
      <c r="O371" s="234"/>
      <c r="P371" s="234"/>
      <c r="Q371" s="7">
        <v>43602</v>
      </c>
      <c r="R371" s="8">
        <v>46732498</v>
      </c>
      <c r="S371" s="8">
        <v>47724998</v>
      </c>
      <c r="T371" s="8">
        <v>46689999</v>
      </c>
      <c r="U371" s="8">
        <v>47250000</v>
      </c>
      <c r="V371" s="192">
        <v>46608715</v>
      </c>
      <c r="W371" s="234">
        <v>131516400</v>
      </c>
      <c r="X371" s="194">
        <f t="shared" si="11"/>
        <v>-5.6818072727389092E-3</v>
      </c>
      <c r="Y371" s="193"/>
      <c r="Z371" s="197">
        <v>369</v>
      </c>
    </row>
    <row r="372" spans="1:26" ht="14.4" x14ac:dyDescent="0.3">
      <c r="A372" s="7">
        <v>43601</v>
      </c>
      <c r="B372" s="191">
        <v>2855.8000489999999</v>
      </c>
      <c r="C372" s="191">
        <v>2892.1499020000001</v>
      </c>
      <c r="D372" s="191">
        <v>2855.8000489999999</v>
      </c>
      <c r="E372" s="191">
        <v>2876.320068</v>
      </c>
      <c r="F372" s="192">
        <v>2876.320068</v>
      </c>
      <c r="G372" s="191">
        <v>3338060000</v>
      </c>
      <c r="H372" s="194">
        <f t="shared" si="10"/>
        <v>8.8952869724289937E-3</v>
      </c>
      <c r="I372" s="193"/>
      <c r="J372" s="197">
        <v>370</v>
      </c>
      <c r="K372" s="234"/>
      <c r="L372" s="234"/>
      <c r="M372" s="234"/>
      <c r="N372" s="234"/>
      <c r="O372" s="234"/>
      <c r="P372" s="234"/>
      <c r="Q372" s="7">
        <v>43601</v>
      </c>
      <c r="R372" s="8">
        <v>47477501</v>
      </c>
      <c r="S372" s="8">
        <v>48117500</v>
      </c>
      <c r="T372" s="8">
        <v>47209999</v>
      </c>
      <c r="U372" s="8">
        <v>47520000</v>
      </c>
      <c r="V372" s="192">
        <v>46875050</v>
      </c>
      <c r="W372" s="234">
        <v>132125600</v>
      </c>
      <c r="X372" s="194">
        <f t="shared" si="11"/>
        <v>-4.3996461932159277E-3</v>
      </c>
      <c r="Y372" s="193"/>
      <c r="Z372" s="197">
        <v>370</v>
      </c>
    </row>
    <row r="373" spans="1:26" ht="14.4" x14ac:dyDescent="0.3">
      <c r="A373" s="7">
        <v>43600</v>
      </c>
      <c r="B373" s="191">
        <v>2820.3798830000001</v>
      </c>
      <c r="C373" s="191">
        <v>2858.679932</v>
      </c>
      <c r="D373" s="191">
        <v>2815.080078</v>
      </c>
      <c r="E373" s="191">
        <v>2850.959961</v>
      </c>
      <c r="F373" s="192">
        <v>2850.959961</v>
      </c>
      <c r="G373" s="191">
        <v>3125950000</v>
      </c>
      <c r="H373" s="194">
        <f t="shared" si="10"/>
        <v>5.8389751355060688E-3</v>
      </c>
      <c r="I373" s="193"/>
      <c r="J373" s="197">
        <v>371</v>
      </c>
      <c r="K373" s="234"/>
      <c r="L373" s="234"/>
      <c r="M373" s="234"/>
      <c r="N373" s="234"/>
      <c r="O373" s="234"/>
      <c r="P373" s="234"/>
      <c r="Q373" s="7">
        <v>43600</v>
      </c>
      <c r="R373" s="8">
        <v>46567501</v>
      </c>
      <c r="S373" s="8">
        <v>47937500</v>
      </c>
      <c r="T373" s="8">
        <v>46505001</v>
      </c>
      <c r="U373" s="8">
        <v>47730000</v>
      </c>
      <c r="V373" s="192">
        <v>47082195</v>
      </c>
      <c r="W373" s="234">
        <v>106178800</v>
      </c>
      <c r="X373" s="194">
        <f t="shared" si="11"/>
        <v>1.1979207505045044E-2</v>
      </c>
      <c r="Y373" s="193"/>
      <c r="Z373" s="197">
        <v>371</v>
      </c>
    </row>
    <row r="374" spans="1:26" ht="14.4" x14ac:dyDescent="0.3">
      <c r="A374" s="7">
        <v>43599</v>
      </c>
      <c r="B374" s="191">
        <v>2820.1201169999999</v>
      </c>
      <c r="C374" s="191">
        <v>2852.540039</v>
      </c>
      <c r="D374" s="191">
        <v>2820.1201169999999</v>
      </c>
      <c r="E374" s="191">
        <v>2834.4099120000001</v>
      </c>
      <c r="F374" s="192">
        <v>2834.4099120000001</v>
      </c>
      <c r="G374" s="191">
        <v>3322720000</v>
      </c>
      <c r="H374" s="194">
        <f t="shared" si="10"/>
        <v>8.0159445714540947E-3</v>
      </c>
      <c r="I374" s="193"/>
      <c r="J374" s="197">
        <v>372</v>
      </c>
      <c r="K374" s="234"/>
      <c r="L374" s="234"/>
      <c r="M374" s="234"/>
      <c r="N374" s="234"/>
      <c r="O374" s="234"/>
      <c r="P374" s="234"/>
      <c r="Q374" s="7">
        <v>43599</v>
      </c>
      <c r="R374" s="8">
        <v>46602501</v>
      </c>
      <c r="S374" s="8">
        <v>47424999</v>
      </c>
      <c r="T374" s="8">
        <v>46352501</v>
      </c>
      <c r="U374" s="8">
        <v>47165001</v>
      </c>
      <c r="V374" s="192">
        <v>46524864</v>
      </c>
      <c r="W374" s="234">
        <v>146118800</v>
      </c>
      <c r="X374" s="194">
        <f t="shared" si="11"/>
        <v>1.5830207103548367E-2</v>
      </c>
      <c r="Y374" s="193"/>
      <c r="Z374" s="197">
        <v>372</v>
      </c>
    </row>
    <row r="375" spans="1:26" ht="14.4" x14ac:dyDescent="0.3">
      <c r="A375" s="7">
        <v>43598</v>
      </c>
      <c r="B375" s="191">
        <v>2840.1899410000001</v>
      </c>
      <c r="C375" s="191">
        <v>2840.1899410000001</v>
      </c>
      <c r="D375" s="191">
        <v>2801.429932</v>
      </c>
      <c r="E375" s="191">
        <v>2811.8701169999999</v>
      </c>
      <c r="F375" s="192">
        <v>2811.8701169999999</v>
      </c>
      <c r="G375" s="191">
        <v>3894030000</v>
      </c>
      <c r="H375" s="194">
        <f t="shared" si="10"/>
        <v>-2.4130557147495929E-2</v>
      </c>
      <c r="I375" s="193"/>
      <c r="J375" s="197">
        <v>373</v>
      </c>
      <c r="K375" s="234"/>
      <c r="L375" s="234"/>
      <c r="M375" s="234"/>
      <c r="N375" s="234"/>
      <c r="O375" s="234"/>
      <c r="P375" s="234"/>
      <c r="Q375" s="7">
        <v>43598</v>
      </c>
      <c r="R375" s="8">
        <v>46927502</v>
      </c>
      <c r="S375" s="8">
        <v>47369999</v>
      </c>
      <c r="T375" s="8">
        <v>45712502</v>
      </c>
      <c r="U375" s="8">
        <v>46430000</v>
      </c>
      <c r="V375" s="192">
        <v>45799843</v>
      </c>
      <c r="W375" s="234">
        <v>229722400</v>
      </c>
      <c r="X375" s="194">
        <f t="shared" si="11"/>
        <v>-5.8119394428744781E-2</v>
      </c>
      <c r="Y375" s="193"/>
      <c r="Z375" s="197">
        <v>373</v>
      </c>
    </row>
    <row r="376" spans="1:26" ht="14.4" x14ac:dyDescent="0.3">
      <c r="A376" s="7">
        <v>43595</v>
      </c>
      <c r="B376" s="191">
        <v>2863.1000979999999</v>
      </c>
      <c r="C376" s="191">
        <v>2891.3100589999999</v>
      </c>
      <c r="D376" s="191">
        <v>2825.389893</v>
      </c>
      <c r="E376" s="191">
        <v>2881.3999020000001</v>
      </c>
      <c r="F376" s="192">
        <v>2881.3999020000001</v>
      </c>
      <c r="G376" s="191">
        <v>3529600000</v>
      </c>
      <c r="H376" s="194">
        <f t="shared" si="10"/>
        <v>3.7202970362448231E-3</v>
      </c>
      <c r="I376" s="193"/>
      <c r="J376" s="197">
        <v>374</v>
      </c>
      <c r="K376" s="234"/>
      <c r="L376" s="234"/>
      <c r="M376" s="234"/>
      <c r="N376" s="234"/>
      <c r="O376" s="234"/>
      <c r="P376" s="234"/>
      <c r="Q376" s="7">
        <v>43595</v>
      </c>
      <c r="R376" s="8">
        <v>49355000</v>
      </c>
      <c r="S376" s="8">
        <v>49712502</v>
      </c>
      <c r="T376" s="8">
        <v>48192501</v>
      </c>
      <c r="U376" s="8">
        <v>49294998</v>
      </c>
      <c r="V376" s="192">
        <v>48625954</v>
      </c>
      <c r="W376" s="234">
        <v>164834800</v>
      </c>
      <c r="X376" s="194">
        <f t="shared" si="11"/>
        <v>-1.385339957458521E-2</v>
      </c>
      <c r="Y376" s="193"/>
      <c r="Z376" s="197">
        <v>374</v>
      </c>
    </row>
    <row r="377" spans="1:26" ht="14.4" x14ac:dyDescent="0.3">
      <c r="A377" s="7">
        <v>43594</v>
      </c>
      <c r="B377" s="191">
        <v>2859.8400879999999</v>
      </c>
      <c r="C377" s="191">
        <v>2875.969971</v>
      </c>
      <c r="D377" s="191">
        <v>2836.3999020000001</v>
      </c>
      <c r="E377" s="191">
        <v>2870.719971</v>
      </c>
      <c r="F377" s="192">
        <v>2870.719971</v>
      </c>
      <c r="G377" s="191">
        <v>3638820000</v>
      </c>
      <c r="H377" s="194">
        <f t="shared" si="10"/>
        <v>-3.0214248826747041E-3</v>
      </c>
      <c r="I377" s="193"/>
      <c r="J377" s="197">
        <v>375</v>
      </c>
      <c r="K377" s="234"/>
      <c r="L377" s="234"/>
      <c r="M377" s="234"/>
      <c r="N377" s="234"/>
      <c r="O377" s="234"/>
      <c r="P377" s="234"/>
      <c r="Q377" s="7">
        <v>43594</v>
      </c>
      <c r="R377" s="8">
        <v>50099998</v>
      </c>
      <c r="S377" s="8">
        <v>50419998</v>
      </c>
      <c r="T377" s="8">
        <v>49165001</v>
      </c>
      <c r="U377" s="8">
        <v>50180000</v>
      </c>
      <c r="V377" s="192">
        <v>49309052</v>
      </c>
      <c r="W377" s="234">
        <v>139634400</v>
      </c>
      <c r="X377" s="194">
        <f t="shared" si="11"/>
        <v>-1.0744214522927292E-2</v>
      </c>
      <c r="Y377" s="193"/>
      <c r="Z377" s="197">
        <v>375</v>
      </c>
    </row>
    <row r="378" spans="1:26" ht="14.4" x14ac:dyDescent="0.3">
      <c r="A378" s="7">
        <v>43593</v>
      </c>
      <c r="B378" s="191">
        <v>2879.610107</v>
      </c>
      <c r="C378" s="191">
        <v>2897.959961</v>
      </c>
      <c r="D378" s="191">
        <v>2873.280029</v>
      </c>
      <c r="E378" s="191">
        <v>2879.419922</v>
      </c>
      <c r="F378" s="192">
        <v>2879.419922</v>
      </c>
      <c r="G378" s="191">
        <v>3485790000</v>
      </c>
      <c r="H378" s="194">
        <f t="shared" si="10"/>
        <v>-1.6054253294270422E-3</v>
      </c>
      <c r="I378" s="193"/>
      <c r="J378" s="197">
        <v>376</v>
      </c>
      <c r="K378" s="234"/>
      <c r="L378" s="234"/>
      <c r="M378" s="234"/>
      <c r="N378" s="234"/>
      <c r="O378" s="234"/>
      <c r="P378" s="234"/>
      <c r="Q378" s="7">
        <v>43593</v>
      </c>
      <c r="R378" s="8">
        <v>50474998</v>
      </c>
      <c r="S378" s="8">
        <v>51334999</v>
      </c>
      <c r="T378" s="8">
        <v>50437500</v>
      </c>
      <c r="U378" s="8">
        <v>50724998</v>
      </c>
      <c r="V378" s="192">
        <v>49844593</v>
      </c>
      <c r="W378" s="234">
        <v>105358000</v>
      </c>
      <c r="X378" s="194">
        <f t="shared" si="11"/>
        <v>1.970310931880618E-4</v>
      </c>
      <c r="Y378" s="193"/>
      <c r="Z378" s="197">
        <v>376</v>
      </c>
    </row>
    <row r="379" spans="1:26" ht="14.4" x14ac:dyDescent="0.3">
      <c r="A379" s="7">
        <v>43592</v>
      </c>
      <c r="B379" s="191">
        <v>2913.030029</v>
      </c>
      <c r="C379" s="191">
        <v>2913.030029</v>
      </c>
      <c r="D379" s="191">
        <v>2862.6000979999999</v>
      </c>
      <c r="E379" s="191">
        <v>2884.0500489999999</v>
      </c>
      <c r="F379" s="192">
        <v>2884.0500489999999</v>
      </c>
      <c r="G379" s="191">
        <v>3767100000</v>
      </c>
      <c r="H379" s="194">
        <f t="shared" si="10"/>
        <v>-1.6511651433377982E-2</v>
      </c>
      <c r="I379" s="193"/>
      <c r="J379" s="197">
        <v>377</v>
      </c>
      <c r="K379" s="234"/>
      <c r="L379" s="234"/>
      <c r="M379" s="234"/>
      <c r="N379" s="234"/>
      <c r="O379" s="234"/>
      <c r="P379" s="234"/>
      <c r="Q379" s="7">
        <v>43592</v>
      </c>
      <c r="R379" s="8">
        <v>51470001</v>
      </c>
      <c r="S379" s="8">
        <v>51855000</v>
      </c>
      <c r="T379" s="8">
        <v>50207500</v>
      </c>
      <c r="U379" s="8">
        <v>50715000</v>
      </c>
      <c r="V379" s="192">
        <v>49834774</v>
      </c>
      <c r="W379" s="234">
        <v>155054800</v>
      </c>
      <c r="X379" s="194">
        <f t="shared" si="11"/>
        <v>-2.6956958343669582E-2</v>
      </c>
      <c r="Y379" s="193"/>
      <c r="Z379" s="197">
        <v>377</v>
      </c>
    </row>
    <row r="380" spans="1:26" ht="14.4" x14ac:dyDescent="0.3">
      <c r="A380" s="7">
        <v>43591</v>
      </c>
      <c r="B380" s="191">
        <v>2908.889893</v>
      </c>
      <c r="C380" s="191">
        <v>2937.320068</v>
      </c>
      <c r="D380" s="191">
        <v>2898.209961</v>
      </c>
      <c r="E380" s="191">
        <v>2932.469971</v>
      </c>
      <c r="F380" s="192">
        <v>2932.469971</v>
      </c>
      <c r="G380" s="191">
        <v>3181520000</v>
      </c>
      <c r="H380" s="194">
        <f t="shared" si="10"/>
        <v>-4.4709884705516657E-3</v>
      </c>
      <c r="I380" s="193"/>
      <c r="J380" s="197">
        <v>378</v>
      </c>
      <c r="K380" s="234"/>
      <c r="L380" s="234"/>
      <c r="M380" s="234"/>
      <c r="N380" s="234"/>
      <c r="O380" s="234"/>
      <c r="P380" s="234"/>
      <c r="Q380" s="7">
        <v>43591</v>
      </c>
      <c r="R380" s="8">
        <v>51072498</v>
      </c>
      <c r="S380" s="8">
        <v>52209999</v>
      </c>
      <c r="T380" s="8">
        <v>50875000</v>
      </c>
      <c r="U380" s="8">
        <v>52119999</v>
      </c>
      <c r="V380" s="192">
        <v>51215385</v>
      </c>
      <c r="W380" s="234">
        <v>129772400</v>
      </c>
      <c r="X380" s="194">
        <f t="shared" si="11"/>
        <v>-1.544273620392176E-2</v>
      </c>
      <c r="Y380" s="193"/>
      <c r="Z380" s="197">
        <v>378</v>
      </c>
    </row>
    <row r="381" spans="1:26" ht="14.4" x14ac:dyDescent="0.3">
      <c r="A381" s="7">
        <v>43588</v>
      </c>
      <c r="B381" s="191">
        <v>2929.209961</v>
      </c>
      <c r="C381" s="191">
        <v>2947.8500979999999</v>
      </c>
      <c r="D381" s="191">
        <v>2929.209961</v>
      </c>
      <c r="E381" s="191">
        <v>2945.639893</v>
      </c>
      <c r="F381" s="192">
        <v>2945.639893</v>
      </c>
      <c r="G381" s="191">
        <v>3338120000</v>
      </c>
      <c r="H381" s="194">
        <f t="shared" si="10"/>
        <v>9.6382793630324769E-3</v>
      </c>
      <c r="I381" s="193"/>
      <c r="J381" s="197">
        <v>379</v>
      </c>
      <c r="K381" s="234"/>
      <c r="L381" s="234"/>
      <c r="M381" s="234"/>
      <c r="N381" s="234"/>
      <c r="O381" s="234"/>
      <c r="P381" s="234"/>
      <c r="Q381" s="7">
        <v>43588</v>
      </c>
      <c r="R381" s="8">
        <v>52722500</v>
      </c>
      <c r="S381" s="8">
        <v>52959999</v>
      </c>
      <c r="T381" s="8">
        <v>52557499</v>
      </c>
      <c r="U381" s="8">
        <v>52937500</v>
      </c>
      <c r="V381" s="192">
        <v>52018696</v>
      </c>
      <c r="W381" s="234">
        <v>83569600</v>
      </c>
      <c r="X381" s="194">
        <f t="shared" si="11"/>
        <v>1.2431341440538682E-2</v>
      </c>
      <c r="Y381" s="193"/>
      <c r="Z381" s="197">
        <v>379</v>
      </c>
    </row>
    <row r="382" spans="1:26" ht="14.4" x14ac:dyDescent="0.3">
      <c r="A382" s="7">
        <v>43587</v>
      </c>
      <c r="B382" s="191">
        <v>2922.1599120000001</v>
      </c>
      <c r="C382" s="191">
        <v>2931.679932</v>
      </c>
      <c r="D382" s="191">
        <v>2900.5</v>
      </c>
      <c r="E382" s="191">
        <v>2917.5200199999999</v>
      </c>
      <c r="F382" s="192">
        <v>2917.5200199999999</v>
      </c>
      <c r="G382" s="191">
        <v>3778890000</v>
      </c>
      <c r="H382" s="194">
        <f t="shared" si="10"/>
        <v>-2.1239854714627708E-3</v>
      </c>
      <c r="I382" s="193"/>
      <c r="J382" s="197">
        <v>380</v>
      </c>
      <c r="K382" s="234"/>
      <c r="L382" s="234"/>
      <c r="M382" s="234"/>
      <c r="N382" s="234"/>
      <c r="O382" s="234"/>
      <c r="P382" s="234"/>
      <c r="Q382" s="7">
        <v>43587</v>
      </c>
      <c r="R382" s="8">
        <v>52459999</v>
      </c>
      <c r="S382" s="8">
        <v>53162498</v>
      </c>
      <c r="T382" s="8">
        <v>52032501</v>
      </c>
      <c r="U382" s="8">
        <v>52287498</v>
      </c>
      <c r="V382" s="192">
        <v>51379974</v>
      </c>
      <c r="W382" s="234">
        <v>127985200</v>
      </c>
      <c r="X382" s="194">
        <f t="shared" si="11"/>
        <v>-6.507783371561598E-3</v>
      </c>
      <c r="Y382" s="193"/>
      <c r="Z382" s="197">
        <v>380</v>
      </c>
    </row>
    <row r="383" spans="1:26" ht="14.4" x14ac:dyDescent="0.3">
      <c r="A383" s="7">
        <v>43586</v>
      </c>
      <c r="B383" s="191">
        <v>2952.330078</v>
      </c>
      <c r="C383" s="191">
        <v>2954.1298830000001</v>
      </c>
      <c r="D383" s="191">
        <v>2923.360107</v>
      </c>
      <c r="E383" s="191">
        <v>2923.7299800000001</v>
      </c>
      <c r="F383" s="192">
        <v>2923.7299800000001</v>
      </c>
      <c r="G383" s="191">
        <v>3645850000</v>
      </c>
      <c r="H383" s="194">
        <f t="shared" si="10"/>
        <v>-7.5021631984300381E-3</v>
      </c>
      <c r="I383" s="193"/>
      <c r="J383" s="197">
        <v>381</v>
      </c>
      <c r="K383" s="234"/>
      <c r="L383" s="234"/>
      <c r="M383" s="234"/>
      <c r="N383" s="234"/>
      <c r="O383" s="234"/>
      <c r="P383" s="234"/>
      <c r="Q383" s="7">
        <v>43586</v>
      </c>
      <c r="R383" s="8">
        <v>52470001</v>
      </c>
      <c r="S383" s="8">
        <v>53827499</v>
      </c>
      <c r="T383" s="8">
        <v>52307499</v>
      </c>
      <c r="U383" s="8">
        <v>52630001</v>
      </c>
      <c r="V383" s="192">
        <v>51716534</v>
      </c>
      <c r="W383" s="234">
        <v>259309200</v>
      </c>
      <c r="X383" s="194">
        <f t="shared" si="11"/>
        <v>4.9085607471418206E-2</v>
      </c>
      <c r="Y383" s="193"/>
      <c r="Z383" s="197">
        <v>381</v>
      </c>
    </row>
    <row r="384" spans="1:26" ht="14.4" x14ac:dyDescent="0.3">
      <c r="A384" s="7">
        <v>43585</v>
      </c>
      <c r="B384" s="191">
        <v>2937.139893</v>
      </c>
      <c r="C384" s="191">
        <v>2948.219971</v>
      </c>
      <c r="D384" s="191">
        <v>2924.110107</v>
      </c>
      <c r="E384" s="191">
        <v>2945.830078</v>
      </c>
      <c r="F384" s="192">
        <v>2945.830078</v>
      </c>
      <c r="G384" s="191">
        <v>3919330000</v>
      </c>
      <c r="H384" s="194">
        <f t="shared" si="10"/>
        <v>9.5141706758301804E-4</v>
      </c>
      <c r="I384" s="193"/>
      <c r="J384" s="197">
        <v>382</v>
      </c>
      <c r="K384" s="234"/>
      <c r="L384" s="234"/>
      <c r="M384" s="234"/>
      <c r="N384" s="234"/>
      <c r="O384" s="234"/>
      <c r="P384" s="234"/>
      <c r="Q384" s="7">
        <v>43585</v>
      </c>
      <c r="R384" s="8">
        <v>50764999</v>
      </c>
      <c r="S384" s="8">
        <v>50849998</v>
      </c>
      <c r="T384" s="8">
        <v>49777500</v>
      </c>
      <c r="U384" s="8">
        <v>50167500</v>
      </c>
      <c r="V384" s="192">
        <v>49296772</v>
      </c>
      <c r="W384" s="234">
        <v>186139600</v>
      </c>
      <c r="X384" s="194">
        <f t="shared" si="11"/>
        <v>-1.925620573444824E-2</v>
      </c>
      <c r="Y384" s="193"/>
      <c r="Z384" s="197">
        <v>382</v>
      </c>
    </row>
    <row r="385" spans="1:26" ht="14.4" x14ac:dyDescent="0.3">
      <c r="A385" s="7">
        <v>43584</v>
      </c>
      <c r="B385" s="191">
        <v>2940.580078</v>
      </c>
      <c r="C385" s="191">
        <v>2949.5200199999999</v>
      </c>
      <c r="D385" s="191">
        <v>2939.3500979999999</v>
      </c>
      <c r="E385" s="191">
        <v>2943.030029</v>
      </c>
      <c r="F385" s="192">
        <v>2943.030029</v>
      </c>
      <c r="G385" s="191">
        <v>3118780000</v>
      </c>
      <c r="H385" s="194">
        <f t="shared" si="10"/>
        <v>1.071522009526928E-3</v>
      </c>
      <c r="I385" s="193"/>
      <c r="J385" s="197">
        <v>383</v>
      </c>
      <c r="K385" s="234"/>
      <c r="L385" s="234"/>
      <c r="M385" s="234"/>
      <c r="N385" s="234"/>
      <c r="O385" s="234"/>
      <c r="P385" s="234"/>
      <c r="Q385" s="7">
        <v>43584</v>
      </c>
      <c r="R385" s="8">
        <v>51099998</v>
      </c>
      <c r="S385" s="8">
        <v>51492500</v>
      </c>
      <c r="T385" s="8">
        <v>50965000</v>
      </c>
      <c r="U385" s="8">
        <v>51152500</v>
      </c>
      <c r="V385" s="192">
        <v>50264679</v>
      </c>
      <c r="W385" s="234">
        <v>88818800</v>
      </c>
      <c r="X385" s="194">
        <f t="shared" si="11"/>
        <v>1.517418663972611E-3</v>
      </c>
      <c r="Y385" s="193"/>
      <c r="Z385" s="197">
        <v>383</v>
      </c>
    </row>
    <row r="386" spans="1:26" ht="14.4" x14ac:dyDescent="0.3">
      <c r="A386" s="7">
        <v>43581</v>
      </c>
      <c r="B386" s="191">
        <v>2925.8100589999999</v>
      </c>
      <c r="C386" s="191">
        <v>2939.8798830000001</v>
      </c>
      <c r="D386" s="191">
        <v>2917.5600589999999</v>
      </c>
      <c r="E386" s="191">
        <v>2939.8798830000001</v>
      </c>
      <c r="F386" s="192">
        <v>2939.8798830000001</v>
      </c>
      <c r="G386" s="191">
        <v>3248500000</v>
      </c>
      <c r="H386" s="194">
        <f t="shared" si="10"/>
        <v>4.6852921619225159E-3</v>
      </c>
      <c r="I386" s="193"/>
      <c r="J386" s="197">
        <v>384</v>
      </c>
      <c r="K386" s="234"/>
      <c r="L386" s="234"/>
      <c r="M386" s="234"/>
      <c r="N386" s="234"/>
      <c r="O386" s="234"/>
      <c r="P386" s="234"/>
      <c r="Q386" s="7">
        <v>43581</v>
      </c>
      <c r="R386" s="8">
        <v>51224998</v>
      </c>
      <c r="S386" s="8">
        <v>51250000</v>
      </c>
      <c r="T386" s="8">
        <v>50529999</v>
      </c>
      <c r="U386" s="8">
        <v>51075001</v>
      </c>
      <c r="V386" s="192">
        <v>50188522</v>
      </c>
      <c r="W386" s="234">
        <v>74596400</v>
      </c>
      <c r="X386" s="194">
        <f t="shared" si="11"/>
        <v>-4.7740129978477578E-3</v>
      </c>
      <c r="Y386" s="193"/>
      <c r="Z386" s="197">
        <v>384</v>
      </c>
    </row>
    <row r="387" spans="1:26" ht="14.4" x14ac:dyDescent="0.3">
      <c r="A387" s="7">
        <v>43580</v>
      </c>
      <c r="B387" s="191">
        <v>2928.98999</v>
      </c>
      <c r="C387" s="191">
        <v>2933.1000979999999</v>
      </c>
      <c r="D387" s="191">
        <v>2912.8400879999999</v>
      </c>
      <c r="E387" s="191">
        <v>2926.169922</v>
      </c>
      <c r="F387" s="192">
        <v>2926.169922</v>
      </c>
      <c r="G387" s="191">
        <v>3425280000</v>
      </c>
      <c r="H387" s="194">
        <f t="shared" si="10"/>
        <v>-3.6897361004354176E-4</v>
      </c>
      <c r="I387" s="193"/>
      <c r="J387" s="197">
        <v>385</v>
      </c>
      <c r="K387" s="234"/>
      <c r="L387" s="234"/>
      <c r="M387" s="234"/>
      <c r="N387" s="234"/>
      <c r="O387" s="234"/>
      <c r="P387" s="234"/>
      <c r="Q387" s="7">
        <v>43580</v>
      </c>
      <c r="R387" s="8">
        <v>51707500</v>
      </c>
      <c r="S387" s="8">
        <v>51939999</v>
      </c>
      <c r="T387" s="8">
        <v>51279999</v>
      </c>
      <c r="U387" s="8">
        <v>51320000</v>
      </c>
      <c r="V387" s="192">
        <v>50429272</v>
      </c>
      <c r="W387" s="234">
        <v>74172800</v>
      </c>
      <c r="X387" s="194">
        <f t="shared" si="11"/>
        <v>-9.0750036514236701E-3</v>
      </c>
      <c r="Y387" s="193"/>
      <c r="Z387" s="197">
        <v>385</v>
      </c>
    </row>
    <row r="388" spans="1:26" ht="14.4" x14ac:dyDescent="0.3">
      <c r="A388" s="7">
        <v>43579</v>
      </c>
      <c r="B388" s="191">
        <v>2934</v>
      </c>
      <c r="C388" s="191">
        <v>2936.830078</v>
      </c>
      <c r="D388" s="191">
        <v>2926.0500489999999</v>
      </c>
      <c r="E388" s="191">
        <v>2927.25</v>
      </c>
      <c r="F388" s="192">
        <v>2927.25</v>
      </c>
      <c r="G388" s="191">
        <v>3448960000</v>
      </c>
      <c r="H388" s="194">
        <f t="shared" ref="H388:H451" si="12">(F388-F389)/F389</f>
        <v>-2.1917632969648744E-3</v>
      </c>
      <c r="I388" s="193"/>
      <c r="J388" s="197">
        <v>386</v>
      </c>
      <c r="K388" s="234"/>
      <c r="L388" s="234"/>
      <c r="M388" s="234"/>
      <c r="N388" s="234"/>
      <c r="O388" s="234"/>
      <c r="P388" s="234"/>
      <c r="Q388" s="7">
        <v>43579</v>
      </c>
      <c r="R388" s="8">
        <v>51840000</v>
      </c>
      <c r="S388" s="8">
        <v>52119999</v>
      </c>
      <c r="T388" s="8">
        <v>51762501</v>
      </c>
      <c r="U388" s="8">
        <v>51790001</v>
      </c>
      <c r="V388" s="192">
        <v>50891109</v>
      </c>
      <c r="W388" s="234">
        <v>70162400</v>
      </c>
      <c r="X388" s="194">
        <f t="shared" ref="X388:X451" si="13">(V388-V389)/V389</f>
        <v>-1.5422882751227253E-3</v>
      </c>
      <c r="Y388" s="193"/>
      <c r="Z388" s="197">
        <v>386</v>
      </c>
    </row>
    <row r="389" spans="1:26" ht="14.4" x14ac:dyDescent="0.3">
      <c r="A389" s="7">
        <v>43578</v>
      </c>
      <c r="B389" s="191">
        <v>2909.98999</v>
      </c>
      <c r="C389" s="191">
        <v>2936.3100589999999</v>
      </c>
      <c r="D389" s="191">
        <v>2908.530029</v>
      </c>
      <c r="E389" s="191">
        <v>2933.679932</v>
      </c>
      <c r="F389" s="192">
        <v>2933.679932</v>
      </c>
      <c r="G389" s="191">
        <v>3635030000</v>
      </c>
      <c r="H389" s="194">
        <f t="shared" si="12"/>
        <v>8.8412058089990583E-3</v>
      </c>
      <c r="I389" s="193"/>
      <c r="J389" s="197">
        <v>387</v>
      </c>
      <c r="K389" s="234"/>
      <c r="L389" s="234"/>
      <c r="M389" s="234"/>
      <c r="N389" s="234"/>
      <c r="O389" s="234"/>
      <c r="P389" s="234"/>
      <c r="Q389" s="7">
        <v>43578</v>
      </c>
      <c r="R389" s="8">
        <v>51107498</v>
      </c>
      <c r="S389" s="8">
        <v>51937500</v>
      </c>
      <c r="T389" s="8">
        <v>50974998</v>
      </c>
      <c r="U389" s="8">
        <v>51869999</v>
      </c>
      <c r="V389" s="192">
        <v>50969719</v>
      </c>
      <c r="W389" s="234">
        <v>93292000</v>
      </c>
      <c r="X389" s="194">
        <f t="shared" si="13"/>
        <v>1.4423178923223166E-2</v>
      </c>
      <c r="Y389" s="193"/>
      <c r="Z389" s="197">
        <v>387</v>
      </c>
    </row>
    <row r="390" spans="1:26" ht="14.4" x14ac:dyDescent="0.3">
      <c r="A390" s="7">
        <v>43577</v>
      </c>
      <c r="B390" s="191">
        <v>2898.780029</v>
      </c>
      <c r="C390" s="191">
        <v>2909.51001</v>
      </c>
      <c r="D390" s="191">
        <v>2896.3500979999999</v>
      </c>
      <c r="E390" s="191">
        <v>2907.969971</v>
      </c>
      <c r="F390" s="192">
        <v>2907.969971</v>
      </c>
      <c r="G390" s="191">
        <v>2997950000</v>
      </c>
      <c r="H390" s="194">
        <f t="shared" si="12"/>
        <v>1.0120177659616108E-3</v>
      </c>
      <c r="I390" s="193"/>
      <c r="J390" s="197">
        <v>388</v>
      </c>
      <c r="K390" s="234"/>
      <c r="L390" s="234"/>
      <c r="M390" s="234"/>
      <c r="N390" s="234"/>
      <c r="O390" s="234"/>
      <c r="P390" s="234"/>
      <c r="Q390" s="7">
        <v>43577</v>
      </c>
      <c r="R390" s="8">
        <v>50707500</v>
      </c>
      <c r="S390" s="8">
        <v>51235001</v>
      </c>
      <c r="T390" s="8">
        <v>50584999</v>
      </c>
      <c r="U390" s="8">
        <v>51132500</v>
      </c>
      <c r="V390" s="192">
        <v>50245026</v>
      </c>
      <c r="W390" s="234">
        <v>77758000</v>
      </c>
      <c r="X390" s="194">
        <f t="shared" si="13"/>
        <v>3.2865730214433251E-3</v>
      </c>
      <c r="Y390" s="193"/>
      <c r="Z390" s="197">
        <v>388</v>
      </c>
    </row>
    <row r="391" spans="1:26" ht="14.4" x14ac:dyDescent="0.3">
      <c r="A391" s="7">
        <v>43573</v>
      </c>
      <c r="B391" s="191">
        <v>2904.8100589999999</v>
      </c>
      <c r="C391" s="191">
        <v>2908.3999020000001</v>
      </c>
      <c r="D391" s="191">
        <v>2891.8999020000001</v>
      </c>
      <c r="E391" s="191">
        <v>2905.030029</v>
      </c>
      <c r="F391" s="192">
        <v>2905.030029</v>
      </c>
      <c r="G391" s="191">
        <v>3506850000</v>
      </c>
      <c r="H391" s="194">
        <f t="shared" si="12"/>
        <v>1.5790922365065687E-3</v>
      </c>
      <c r="I391" s="193"/>
      <c r="J391" s="197">
        <v>389</v>
      </c>
      <c r="K391" s="234"/>
      <c r="L391" s="234"/>
      <c r="M391" s="234"/>
      <c r="N391" s="234"/>
      <c r="O391" s="234"/>
      <c r="P391" s="234"/>
      <c r="Q391" s="7">
        <v>43573</v>
      </c>
      <c r="R391" s="8">
        <v>50779999</v>
      </c>
      <c r="S391" s="8">
        <v>51037498</v>
      </c>
      <c r="T391" s="8">
        <v>50630001</v>
      </c>
      <c r="U391" s="8">
        <v>50965000</v>
      </c>
      <c r="V391" s="192">
        <v>50080433</v>
      </c>
      <c r="W391" s="234">
        <v>96783200</v>
      </c>
      <c r="X391" s="194">
        <f t="shared" si="13"/>
        <v>3.593848920673005E-3</v>
      </c>
      <c r="Y391" s="193"/>
      <c r="Z391" s="197">
        <v>389</v>
      </c>
    </row>
    <row r="392" spans="1:26" ht="14.4" x14ac:dyDescent="0.3">
      <c r="A392" s="7">
        <v>43572</v>
      </c>
      <c r="B392" s="191">
        <v>2916.040039</v>
      </c>
      <c r="C392" s="191">
        <v>2918</v>
      </c>
      <c r="D392" s="191">
        <v>2895.4499510000001</v>
      </c>
      <c r="E392" s="191">
        <v>2900.4499510000001</v>
      </c>
      <c r="F392" s="192">
        <v>2900.4499510000001</v>
      </c>
      <c r="G392" s="191">
        <v>3602300000</v>
      </c>
      <c r="H392" s="194">
        <f t="shared" si="12"/>
        <v>-2.2738119838754439E-3</v>
      </c>
      <c r="I392" s="193"/>
      <c r="J392" s="197">
        <v>390</v>
      </c>
      <c r="K392" s="234"/>
      <c r="L392" s="234"/>
      <c r="M392" s="234"/>
      <c r="N392" s="234"/>
      <c r="O392" s="234"/>
      <c r="P392" s="234"/>
      <c r="Q392" s="7">
        <v>43572</v>
      </c>
      <c r="R392" s="8">
        <v>49884998</v>
      </c>
      <c r="S392" s="8">
        <v>50845001</v>
      </c>
      <c r="T392" s="8">
        <v>49652500</v>
      </c>
      <c r="U392" s="8">
        <v>50782501</v>
      </c>
      <c r="V392" s="192">
        <v>49901096</v>
      </c>
      <c r="W392" s="234">
        <v>115627200</v>
      </c>
      <c r="X392" s="194">
        <f t="shared" si="13"/>
        <v>1.9472997971129852E-2</v>
      </c>
      <c r="Y392" s="193"/>
      <c r="Z392" s="197">
        <v>390</v>
      </c>
    </row>
    <row r="393" spans="1:26" ht="14.4" x14ac:dyDescent="0.3">
      <c r="A393" s="7">
        <v>43571</v>
      </c>
      <c r="B393" s="191">
        <v>2912.26001</v>
      </c>
      <c r="C393" s="191">
        <v>2916.0600589999999</v>
      </c>
      <c r="D393" s="191">
        <v>2900.709961</v>
      </c>
      <c r="E393" s="191">
        <v>2907.0600589999999</v>
      </c>
      <c r="F393" s="192">
        <v>2907.0600589999999</v>
      </c>
      <c r="G393" s="191">
        <v>3402210000</v>
      </c>
      <c r="H393" s="194">
        <f t="shared" si="12"/>
        <v>5.0935818675445653E-4</v>
      </c>
      <c r="I393" s="193"/>
      <c r="J393" s="197">
        <v>391</v>
      </c>
      <c r="K393" s="234"/>
      <c r="L393" s="234"/>
      <c r="M393" s="234"/>
      <c r="N393" s="234"/>
      <c r="O393" s="234"/>
      <c r="P393" s="234"/>
      <c r="Q393" s="7">
        <v>43571</v>
      </c>
      <c r="R393" s="8">
        <v>49865002</v>
      </c>
      <c r="S393" s="8">
        <v>50342499</v>
      </c>
      <c r="T393" s="8">
        <v>49639999</v>
      </c>
      <c r="U393" s="8">
        <v>49812500</v>
      </c>
      <c r="V393" s="192">
        <v>48947933</v>
      </c>
      <c r="W393" s="234">
        <v>102785600</v>
      </c>
      <c r="X393" s="194">
        <f t="shared" si="13"/>
        <v>1.0046377199149313E-4</v>
      </c>
      <c r="Y393" s="193"/>
      <c r="Z393" s="197">
        <v>391</v>
      </c>
    </row>
    <row r="394" spans="1:26" ht="14.4" x14ac:dyDescent="0.3">
      <c r="A394" s="7">
        <v>43570</v>
      </c>
      <c r="B394" s="191">
        <v>2908.320068</v>
      </c>
      <c r="C394" s="191">
        <v>2909.6000979999999</v>
      </c>
      <c r="D394" s="191">
        <v>2896.4799800000001</v>
      </c>
      <c r="E394" s="191">
        <v>2905.580078</v>
      </c>
      <c r="F394" s="192">
        <v>2905.580078</v>
      </c>
      <c r="G394" s="191">
        <v>3088330000</v>
      </c>
      <c r="H394" s="194">
        <f t="shared" si="12"/>
        <v>-6.2936911387957012E-4</v>
      </c>
      <c r="I394" s="193"/>
      <c r="J394" s="197">
        <v>392</v>
      </c>
      <c r="K394" s="234"/>
      <c r="L394" s="234"/>
      <c r="M394" s="234"/>
      <c r="N394" s="234"/>
      <c r="O394" s="234"/>
      <c r="P394" s="234"/>
      <c r="Q394" s="7">
        <v>43570</v>
      </c>
      <c r="R394" s="8">
        <v>49645000</v>
      </c>
      <c r="S394" s="8">
        <v>49962502</v>
      </c>
      <c r="T394" s="8">
        <v>49502499</v>
      </c>
      <c r="U394" s="8">
        <v>49807499</v>
      </c>
      <c r="V394" s="192">
        <v>48943016</v>
      </c>
      <c r="W394" s="234">
        <v>70146400</v>
      </c>
      <c r="X394" s="194">
        <f t="shared" si="13"/>
        <v>1.8101885227546732E-3</v>
      </c>
      <c r="Y394" s="193"/>
      <c r="Z394" s="197">
        <v>392</v>
      </c>
    </row>
    <row r="395" spans="1:26" ht="14.4" x14ac:dyDescent="0.3">
      <c r="A395" s="7">
        <v>43567</v>
      </c>
      <c r="B395" s="191">
        <v>2900.860107</v>
      </c>
      <c r="C395" s="191">
        <v>2910.540039</v>
      </c>
      <c r="D395" s="191">
        <v>2898.3701169999999</v>
      </c>
      <c r="E395" s="191">
        <v>2907.4099120000001</v>
      </c>
      <c r="F395" s="192">
        <v>2907.4099120000001</v>
      </c>
      <c r="G395" s="191">
        <v>3688490000</v>
      </c>
      <c r="H395" s="194">
        <f t="shared" si="12"/>
        <v>6.6093242959803736E-3</v>
      </c>
      <c r="I395" s="193"/>
      <c r="J395" s="197">
        <v>393</v>
      </c>
      <c r="K395" s="234"/>
      <c r="L395" s="234"/>
      <c r="M395" s="234"/>
      <c r="N395" s="234"/>
      <c r="O395" s="234"/>
      <c r="P395" s="234"/>
      <c r="Q395" s="7">
        <v>43567</v>
      </c>
      <c r="R395" s="8">
        <v>49799999</v>
      </c>
      <c r="S395" s="8">
        <v>50035000</v>
      </c>
      <c r="T395" s="8">
        <v>49052502</v>
      </c>
      <c r="U395" s="8">
        <v>49717499</v>
      </c>
      <c r="V395" s="192">
        <v>48854580</v>
      </c>
      <c r="W395" s="234">
        <v>111042800</v>
      </c>
      <c r="X395" s="194">
        <f t="shared" si="13"/>
        <v>-4.0211372728856943E-4</v>
      </c>
      <c r="Y395" s="193"/>
      <c r="Z395" s="197">
        <v>393</v>
      </c>
    </row>
    <row r="396" spans="1:26" ht="14.4" x14ac:dyDescent="0.3">
      <c r="A396" s="7">
        <v>43566</v>
      </c>
      <c r="B396" s="191">
        <v>2891.919922</v>
      </c>
      <c r="C396" s="191">
        <v>2893.419922</v>
      </c>
      <c r="D396" s="191">
        <v>2881.98999</v>
      </c>
      <c r="E396" s="191">
        <v>2888.320068</v>
      </c>
      <c r="F396" s="192">
        <v>2888.320068</v>
      </c>
      <c r="G396" s="191">
        <v>2938540000</v>
      </c>
      <c r="H396" s="194">
        <f t="shared" si="12"/>
        <v>3.8122920939531678E-5</v>
      </c>
      <c r="I396" s="193"/>
      <c r="J396" s="197">
        <v>394</v>
      </c>
      <c r="K396" s="234"/>
      <c r="L396" s="234"/>
      <c r="M396" s="234"/>
      <c r="N396" s="234"/>
      <c r="O396" s="234"/>
      <c r="P396" s="234"/>
      <c r="Q396" s="7">
        <v>43566</v>
      </c>
      <c r="R396" s="8">
        <v>50212502</v>
      </c>
      <c r="S396" s="8">
        <v>50250000</v>
      </c>
      <c r="T396" s="8">
        <v>49610001</v>
      </c>
      <c r="U396" s="8">
        <v>49737499</v>
      </c>
      <c r="V396" s="192">
        <v>48874233</v>
      </c>
      <c r="W396" s="234">
        <v>83603200</v>
      </c>
      <c r="X396" s="194">
        <f t="shared" si="13"/>
        <v>-8.3241612446594507E-3</v>
      </c>
      <c r="Y396" s="193"/>
      <c r="Z396" s="197">
        <v>394</v>
      </c>
    </row>
    <row r="397" spans="1:26" ht="14.4" x14ac:dyDescent="0.3">
      <c r="A397" s="7">
        <v>43565</v>
      </c>
      <c r="B397" s="191">
        <v>2881.3701169999999</v>
      </c>
      <c r="C397" s="191">
        <v>2889.709961</v>
      </c>
      <c r="D397" s="191">
        <v>2879.1298830000001</v>
      </c>
      <c r="E397" s="191">
        <v>2888.209961</v>
      </c>
      <c r="F397" s="192">
        <v>2888.209961</v>
      </c>
      <c r="G397" s="191">
        <v>3062380000</v>
      </c>
      <c r="H397" s="194">
        <f t="shared" si="12"/>
        <v>3.4778716456172871E-3</v>
      </c>
      <c r="I397" s="193"/>
      <c r="J397" s="197">
        <v>395</v>
      </c>
      <c r="K397" s="234"/>
      <c r="L397" s="234"/>
      <c r="M397" s="234"/>
      <c r="N397" s="234"/>
      <c r="O397" s="234"/>
      <c r="P397" s="234"/>
      <c r="Q397" s="7">
        <v>43565</v>
      </c>
      <c r="R397" s="8">
        <v>49669998</v>
      </c>
      <c r="S397" s="8">
        <v>50185001</v>
      </c>
      <c r="T397" s="8">
        <v>49544998</v>
      </c>
      <c r="U397" s="8">
        <v>50154999</v>
      </c>
      <c r="V397" s="192">
        <v>49284485</v>
      </c>
      <c r="W397" s="234">
        <v>86781200</v>
      </c>
      <c r="X397" s="194">
        <f t="shared" si="13"/>
        <v>5.6140108460129221E-3</v>
      </c>
      <c r="Y397" s="193"/>
      <c r="Z397" s="197">
        <v>395</v>
      </c>
    </row>
    <row r="398" spans="1:26" ht="14.4" x14ac:dyDescent="0.3">
      <c r="A398" s="7">
        <v>43564</v>
      </c>
      <c r="B398" s="191">
        <v>2886.580078</v>
      </c>
      <c r="C398" s="191">
        <v>2886.8798830000001</v>
      </c>
      <c r="D398" s="191">
        <v>2873.330078</v>
      </c>
      <c r="E398" s="191">
        <v>2878.1999510000001</v>
      </c>
      <c r="F398" s="192">
        <v>2878.1999510000001</v>
      </c>
      <c r="G398" s="191">
        <v>3007980000</v>
      </c>
      <c r="H398" s="194">
        <f t="shared" si="12"/>
        <v>-6.0674946140922741E-3</v>
      </c>
      <c r="I398" s="193"/>
      <c r="J398" s="197">
        <v>396</v>
      </c>
      <c r="K398" s="234"/>
      <c r="L398" s="234"/>
      <c r="M398" s="234"/>
      <c r="N398" s="234"/>
      <c r="O398" s="234"/>
      <c r="P398" s="234"/>
      <c r="Q398" s="7">
        <v>43564</v>
      </c>
      <c r="R398" s="8">
        <v>50080002</v>
      </c>
      <c r="S398" s="8">
        <v>50712502</v>
      </c>
      <c r="T398" s="8">
        <v>49807499</v>
      </c>
      <c r="U398" s="8">
        <v>49875000</v>
      </c>
      <c r="V398" s="192">
        <v>49009346</v>
      </c>
      <c r="W398" s="234">
        <v>143072800</v>
      </c>
      <c r="X398" s="194">
        <f t="shared" si="13"/>
        <v>-2.9984900138418451E-3</v>
      </c>
      <c r="Y398" s="193"/>
      <c r="Z398" s="197">
        <v>396</v>
      </c>
    </row>
    <row r="399" spans="1:26" ht="14.4" x14ac:dyDescent="0.3">
      <c r="A399" s="7">
        <v>43563</v>
      </c>
      <c r="B399" s="191">
        <v>2888.459961</v>
      </c>
      <c r="C399" s="191">
        <v>2895.9499510000001</v>
      </c>
      <c r="D399" s="191">
        <v>2880.780029</v>
      </c>
      <c r="E399" s="191">
        <v>2895.7700199999999</v>
      </c>
      <c r="F399" s="192">
        <v>2895.7700199999999</v>
      </c>
      <c r="G399" s="191">
        <v>3054030000</v>
      </c>
      <c r="H399" s="194">
        <f t="shared" si="12"/>
        <v>1.0474601970707699E-3</v>
      </c>
      <c r="I399" s="193"/>
      <c r="J399" s="197">
        <v>397</v>
      </c>
      <c r="K399" s="234"/>
      <c r="L399" s="234"/>
      <c r="M399" s="234"/>
      <c r="N399" s="234"/>
      <c r="O399" s="234"/>
      <c r="P399" s="234"/>
      <c r="Q399" s="7">
        <v>43563</v>
      </c>
      <c r="R399" s="8">
        <v>49105000</v>
      </c>
      <c r="S399" s="8">
        <v>50057499</v>
      </c>
      <c r="T399" s="8">
        <v>49084999</v>
      </c>
      <c r="U399" s="8">
        <v>50025002</v>
      </c>
      <c r="V399" s="192">
        <v>49156742</v>
      </c>
      <c r="W399" s="234">
        <v>103526800</v>
      </c>
      <c r="X399" s="194">
        <f t="shared" si="13"/>
        <v>1.5736088323321216E-2</v>
      </c>
      <c r="Y399" s="193"/>
      <c r="Z399" s="197">
        <v>397</v>
      </c>
    </row>
    <row r="400" spans="1:26" ht="14.4" x14ac:dyDescent="0.3">
      <c r="A400" s="7">
        <v>43560</v>
      </c>
      <c r="B400" s="191">
        <v>2884.1599120000001</v>
      </c>
      <c r="C400" s="191">
        <v>2893.23999</v>
      </c>
      <c r="D400" s="191">
        <v>2882.98999</v>
      </c>
      <c r="E400" s="191">
        <v>2892.73999</v>
      </c>
      <c r="F400" s="192">
        <v>2892.73999</v>
      </c>
      <c r="G400" s="191">
        <v>3146820000</v>
      </c>
      <c r="H400" s="194">
        <f t="shared" si="12"/>
        <v>4.6364325416488519E-3</v>
      </c>
      <c r="I400" s="193"/>
      <c r="J400" s="197">
        <v>398</v>
      </c>
      <c r="K400" s="234"/>
      <c r="L400" s="234"/>
      <c r="M400" s="234"/>
      <c r="N400" s="234"/>
      <c r="O400" s="234"/>
      <c r="P400" s="234"/>
      <c r="Q400" s="7">
        <v>43560</v>
      </c>
      <c r="R400" s="8">
        <v>49112499</v>
      </c>
      <c r="S400" s="8">
        <v>49275002</v>
      </c>
      <c r="T400" s="8">
        <v>48982498</v>
      </c>
      <c r="U400" s="8">
        <v>49250000</v>
      </c>
      <c r="V400" s="192">
        <v>48395191</v>
      </c>
      <c r="W400" s="234">
        <v>74106400</v>
      </c>
      <c r="X400" s="194">
        <f t="shared" si="13"/>
        <v>6.6942458961068178E-3</v>
      </c>
      <c r="Y400" s="193"/>
      <c r="Z400" s="197">
        <v>398</v>
      </c>
    </row>
    <row r="401" spans="1:26" ht="14.4" x14ac:dyDescent="0.3">
      <c r="A401" s="7">
        <v>43559</v>
      </c>
      <c r="B401" s="191">
        <v>2873.98999</v>
      </c>
      <c r="C401" s="191">
        <v>2881.280029</v>
      </c>
      <c r="D401" s="191">
        <v>2867.139893</v>
      </c>
      <c r="E401" s="191">
        <v>2879.389893</v>
      </c>
      <c r="F401" s="192">
        <v>2879.389893</v>
      </c>
      <c r="G401" s="191">
        <v>3015180000</v>
      </c>
      <c r="H401" s="194">
        <f t="shared" si="12"/>
        <v>2.0846353463820498E-3</v>
      </c>
      <c r="I401" s="193"/>
      <c r="J401" s="197">
        <v>399</v>
      </c>
      <c r="K401" s="234"/>
      <c r="L401" s="234"/>
      <c r="M401" s="234"/>
      <c r="N401" s="234"/>
      <c r="O401" s="234"/>
      <c r="P401" s="234"/>
      <c r="Q401" s="7">
        <v>43559</v>
      </c>
      <c r="R401" s="8">
        <v>48697498</v>
      </c>
      <c r="S401" s="8">
        <v>49092499</v>
      </c>
      <c r="T401" s="8">
        <v>48285000</v>
      </c>
      <c r="U401" s="8">
        <v>48922501</v>
      </c>
      <c r="V401" s="192">
        <v>48073376</v>
      </c>
      <c r="W401" s="234">
        <v>76457200</v>
      </c>
      <c r="X401" s="194">
        <f t="shared" si="13"/>
        <v>1.7402634277269525E-3</v>
      </c>
      <c r="Y401" s="193"/>
      <c r="Z401" s="197">
        <v>399</v>
      </c>
    </row>
    <row r="402" spans="1:26" ht="14.4" x14ac:dyDescent="0.3">
      <c r="A402" s="7">
        <v>43558</v>
      </c>
      <c r="B402" s="191">
        <v>2876.0900879999999</v>
      </c>
      <c r="C402" s="191">
        <v>2885.25</v>
      </c>
      <c r="D402" s="191">
        <v>2865.169922</v>
      </c>
      <c r="E402" s="191">
        <v>2873.3999020000001</v>
      </c>
      <c r="F402" s="192">
        <v>2873.3999020000001</v>
      </c>
      <c r="G402" s="191">
        <v>3550240000</v>
      </c>
      <c r="H402" s="194">
        <f t="shared" si="12"/>
        <v>2.1483768437535206E-3</v>
      </c>
      <c r="I402" s="193"/>
      <c r="J402" s="197">
        <v>400</v>
      </c>
      <c r="K402" s="234"/>
      <c r="L402" s="234"/>
      <c r="M402" s="234"/>
      <c r="N402" s="234"/>
      <c r="O402" s="234"/>
      <c r="P402" s="234"/>
      <c r="Q402" s="7">
        <v>43558</v>
      </c>
      <c r="R402" s="8">
        <v>48312500</v>
      </c>
      <c r="S402" s="8">
        <v>49125000</v>
      </c>
      <c r="T402" s="8">
        <v>48287498</v>
      </c>
      <c r="U402" s="8">
        <v>48837502</v>
      </c>
      <c r="V402" s="192">
        <v>47989861</v>
      </c>
      <c r="W402" s="234">
        <v>93087200</v>
      </c>
      <c r="X402" s="194">
        <f t="shared" si="13"/>
        <v>6.855047364914867E-3</v>
      </c>
      <c r="Y402" s="193"/>
      <c r="Z402" s="197">
        <v>400</v>
      </c>
    </row>
    <row r="403" spans="1:26" ht="14.4" x14ac:dyDescent="0.3">
      <c r="A403" s="7">
        <v>43557</v>
      </c>
      <c r="B403" s="191">
        <v>2868.23999</v>
      </c>
      <c r="C403" s="191">
        <v>2872.8999020000001</v>
      </c>
      <c r="D403" s="191">
        <v>2858.75</v>
      </c>
      <c r="E403" s="191">
        <v>2867.23999</v>
      </c>
      <c r="F403" s="192">
        <v>2867.23999</v>
      </c>
      <c r="G403" s="191">
        <v>3246900000</v>
      </c>
      <c r="H403" s="194">
        <f t="shared" si="12"/>
        <v>1.7455767155240763E-5</v>
      </c>
      <c r="I403" s="193"/>
      <c r="J403" s="197">
        <v>401</v>
      </c>
      <c r="K403" s="234"/>
      <c r="L403" s="234"/>
      <c r="M403" s="234"/>
      <c r="N403" s="234"/>
      <c r="O403" s="234"/>
      <c r="P403" s="234"/>
      <c r="Q403" s="7">
        <v>43557</v>
      </c>
      <c r="R403" s="8">
        <v>47772499</v>
      </c>
      <c r="S403" s="8">
        <v>48615002</v>
      </c>
      <c r="T403" s="8">
        <v>47762501</v>
      </c>
      <c r="U403" s="8">
        <v>48505001</v>
      </c>
      <c r="V403" s="192">
        <v>47663128</v>
      </c>
      <c r="W403" s="234">
        <v>91062800</v>
      </c>
      <c r="X403" s="194">
        <f t="shared" si="13"/>
        <v>1.453663643875119E-2</v>
      </c>
      <c r="Y403" s="193"/>
      <c r="Z403" s="197">
        <v>401</v>
      </c>
    </row>
    <row r="404" spans="1:26" ht="14.4" x14ac:dyDescent="0.3">
      <c r="A404" s="7">
        <v>43556</v>
      </c>
      <c r="B404" s="191">
        <v>2848.6298830000001</v>
      </c>
      <c r="C404" s="191">
        <v>2869.3999020000001</v>
      </c>
      <c r="D404" s="191">
        <v>2848.6298830000001</v>
      </c>
      <c r="E404" s="191">
        <v>2867.1899410000001</v>
      </c>
      <c r="F404" s="192">
        <v>2867.1899410000001</v>
      </c>
      <c r="G404" s="191">
        <v>3500760000</v>
      </c>
      <c r="H404" s="194">
        <f t="shared" si="12"/>
        <v>1.1568600103627853E-2</v>
      </c>
      <c r="I404" s="193"/>
      <c r="J404" s="197">
        <v>402</v>
      </c>
      <c r="K404" s="234"/>
      <c r="L404" s="234"/>
      <c r="M404" s="234"/>
      <c r="N404" s="234"/>
      <c r="O404" s="234"/>
      <c r="P404" s="234"/>
      <c r="Q404" s="7">
        <v>43556</v>
      </c>
      <c r="R404" s="8">
        <v>47910000</v>
      </c>
      <c r="S404" s="8">
        <v>47919998</v>
      </c>
      <c r="T404" s="8">
        <v>47095001</v>
      </c>
      <c r="U404" s="8">
        <v>47810001</v>
      </c>
      <c r="V404" s="192">
        <v>46980194</v>
      </c>
      <c r="W404" s="234">
        <v>111448000</v>
      </c>
      <c r="X404" s="194">
        <f t="shared" si="13"/>
        <v>6.7913345497642597E-3</v>
      </c>
      <c r="Y404" s="193"/>
      <c r="Z404" s="197">
        <v>402</v>
      </c>
    </row>
    <row r="405" spans="1:26" ht="14.4" x14ac:dyDescent="0.3">
      <c r="A405" s="7">
        <v>43553</v>
      </c>
      <c r="B405" s="191">
        <v>2828.2700199999999</v>
      </c>
      <c r="C405" s="191">
        <v>2836.030029</v>
      </c>
      <c r="D405" s="191">
        <v>2819.2299800000001</v>
      </c>
      <c r="E405" s="191">
        <v>2834.3999020000001</v>
      </c>
      <c r="F405" s="192">
        <v>2834.3999020000001</v>
      </c>
      <c r="G405" s="191">
        <v>3740700000</v>
      </c>
      <c r="H405" s="194">
        <f t="shared" si="12"/>
        <v>6.7342800405345319E-3</v>
      </c>
      <c r="I405" s="193"/>
      <c r="J405" s="197">
        <v>403</v>
      </c>
      <c r="K405" s="234"/>
      <c r="L405" s="234"/>
      <c r="M405" s="234"/>
      <c r="N405" s="234"/>
      <c r="O405" s="234"/>
      <c r="P405" s="234"/>
      <c r="Q405" s="7">
        <v>43553</v>
      </c>
      <c r="R405" s="8">
        <v>47457500</v>
      </c>
      <c r="S405" s="8">
        <v>47520000</v>
      </c>
      <c r="T405" s="8">
        <v>47134998</v>
      </c>
      <c r="U405" s="8">
        <v>47487499</v>
      </c>
      <c r="V405" s="192">
        <v>46663288</v>
      </c>
      <c r="W405" s="234">
        <v>94256000</v>
      </c>
      <c r="X405" s="194">
        <f t="shared" si="13"/>
        <v>6.5176593439649714E-3</v>
      </c>
      <c r="Y405" s="193"/>
      <c r="Z405" s="197">
        <v>403</v>
      </c>
    </row>
    <row r="406" spans="1:26" ht="14.4" x14ac:dyDescent="0.3">
      <c r="A406" s="7">
        <v>43552</v>
      </c>
      <c r="B406" s="191">
        <v>2809.3999020000001</v>
      </c>
      <c r="C406" s="191">
        <v>2819.709961</v>
      </c>
      <c r="D406" s="191">
        <v>2798.7700199999999</v>
      </c>
      <c r="E406" s="191">
        <v>2815.4399410000001</v>
      </c>
      <c r="F406" s="192">
        <v>2815.4399410000001</v>
      </c>
      <c r="G406" s="191">
        <v>3158170000</v>
      </c>
      <c r="H406" s="194">
        <f t="shared" si="12"/>
        <v>3.5894814516555119E-3</v>
      </c>
      <c r="I406" s="193"/>
      <c r="J406" s="197">
        <v>404</v>
      </c>
      <c r="K406" s="234"/>
      <c r="L406" s="234"/>
      <c r="M406" s="234"/>
      <c r="N406" s="234"/>
      <c r="O406" s="234"/>
      <c r="P406" s="234"/>
      <c r="Q406" s="7">
        <v>43552</v>
      </c>
      <c r="R406" s="8">
        <v>47237499</v>
      </c>
      <c r="S406" s="8">
        <v>47389999</v>
      </c>
      <c r="T406" s="8">
        <v>46882500</v>
      </c>
      <c r="U406" s="8">
        <v>47180000</v>
      </c>
      <c r="V406" s="192">
        <v>46361122</v>
      </c>
      <c r="W406" s="234">
        <v>83121600</v>
      </c>
      <c r="X406" s="194">
        <f t="shared" si="13"/>
        <v>1.3264230235226749E-3</v>
      </c>
      <c r="Y406" s="193"/>
      <c r="Z406" s="197">
        <v>404</v>
      </c>
    </row>
    <row r="407" spans="1:26" ht="14.4" x14ac:dyDescent="0.3">
      <c r="A407" s="7">
        <v>43551</v>
      </c>
      <c r="B407" s="191">
        <v>2819.719971</v>
      </c>
      <c r="C407" s="191">
        <v>2825.5600589999999</v>
      </c>
      <c r="D407" s="191">
        <v>2787.719971</v>
      </c>
      <c r="E407" s="191">
        <v>2805.3701169999999</v>
      </c>
      <c r="F407" s="192">
        <v>2805.3701169999999</v>
      </c>
      <c r="G407" s="191">
        <v>3372930000</v>
      </c>
      <c r="H407" s="194">
        <f t="shared" si="12"/>
        <v>-4.6443249792896685E-3</v>
      </c>
      <c r="I407" s="193"/>
      <c r="J407" s="197">
        <v>405</v>
      </c>
      <c r="K407" s="234"/>
      <c r="L407" s="234"/>
      <c r="M407" s="234"/>
      <c r="N407" s="234"/>
      <c r="O407" s="234"/>
      <c r="P407" s="234"/>
      <c r="Q407" s="7">
        <v>43551</v>
      </c>
      <c r="R407" s="8">
        <v>47187500</v>
      </c>
      <c r="S407" s="8">
        <v>47439999</v>
      </c>
      <c r="T407" s="8">
        <v>46637501</v>
      </c>
      <c r="U407" s="8">
        <v>47117500</v>
      </c>
      <c r="V407" s="192">
        <v>46299709</v>
      </c>
      <c r="W407" s="234">
        <v>119393600</v>
      </c>
      <c r="X407" s="194">
        <f t="shared" si="13"/>
        <v>8.9940947759122262E-3</v>
      </c>
      <c r="Y407" s="193"/>
      <c r="Z407" s="197">
        <v>405</v>
      </c>
    </row>
    <row r="408" spans="1:26" ht="14.4" x14ac:dyDescent="0.3">
      <c r="A408" s="7">
        <v>43550</v>
      </c>
      <c r="B408" s="191">
        <v>2812.6599120000001</v>
      </c>
      <c r="C408" s="191">
        <v>2829.8701169999999</v>
      </c>
      <c r="D408" s="191">
        <v>2803.98999</v>
      </c>
      <c r="E408" s="191">
        <v>2818.459961</v>
      </c>
      <c r="F408" s="192">
        <v>2818.459961</v>
      </c>
      <c r="G408" s="191">
        <v>3266050000</v>
      </c>
      <c r="H408" s="194">
        <f t="shared" si="12"/>
        <v>7.1827260364814979E-3</v>
      </c>
      <c r="I408" s="193"/>
      <c r="J408" s="197">
        <v>406</v>
      </c>
      <c r="K408" s="234"/>
      <c r="L408" s="234"/>
      <c r="M408" s="234"/>
      <c r="N408" s="234"/>
      <c r="O408" s="234"/>
      <c r="P408" s="234"/>
      <c r="Q408" s="7">
        <v>43550</v>
      </c>
      <c r="R408" s="8">
        <v>47915001</v>
      </c>
      <c r="S408" s="8">
        <v>48220001</v>
      </c>
      <c r="T408" s="8">
        <v>46145000</v>
      </c>
      <c r="U408" s="8">
        <v>46697498</v>
      </c>
      <c r="V408" s="192">
        <v>45886997</v>
      </c>
      <c r="W408" s="234">
        <v>199202000</v>
      </c>
      <c r="X408" s="194">
        <f t="shared" si="13"/>
        <v>-1.033159361146108E-2</v>
      </c>
      <c r="Y408" s="193"/>
      <c r="Z408" s="197">
        <v>406</v>
      </c>
    </row>
    <row r="409" spans="1:26" ht="14.4" x14ac:dyDescent="0.3">
      <c r="A409" s="7">
        <v>43549</v>
      </c>
      <c r="B409" s="191">
        <v>2796.01001</v>
      </c>
      <c r="C409" s="191">
        <v>2809.790039</v>
      </c>
      <c r="D409" s="191">
        <v>2785.0200199999999</v>
      </c>
      <c r="E409" s="191">
        <v>2798.360107</v>
      </c>
      <c r="F409" s="192">
        <v>2798.360107</v>
      </c>
      <c r="G409" s="191">
        <v>3376580000</v>
      </c>
      <c r="H409" s="194">
        <f t="shared" si="12"/>
        <v>-8.3902083140413065E-4</v>
      </c>
      <c r="I409" s="193"/>
      <c r="J409" s="197">
        <v>407</v>
      </c>
      <c r="K409" s="234"/>
      <c r="L409" s="234"/>
      <c r="M409" s="234"/>
      <c r="N409" s="234"/>
      <c r="O409" s="234"/>
      <c r="P409" s="234"/>
      <c r="Q409" s="7">
        <v>43549</v>
      </c>
      <c r="R409" s="8">
        <v>47877499</v>
      </c>
      <c r="S409" s="8">
        <v>47994999</v>
      </c>
      <c r="T409" s="8">
        <v>46650002</v>
      </c>
      <c r="U409" s="8">
        <v>47185001</v>
      </c>
      <c r="V409" s="192">
        <v>46366032</v>
      </c>
      <c r="W409" s="234">
        <v>175381200</v>
      </c>
      <c r="X409" s="194">
        <f t="shared" si="13"/>
        <v>-1.2091189251245922E-2</v>
      </c>
      <c r="Y409" s="193"/>
      <c r="Z409" s="197">
        <v>407</v>
      </c>
    </row>
    <row r="410" spans="1:26" ht="14.4" x14ac:dyDescent="0.3">
      <c r="A410" s="7">
        <v>43546</v>
      </c>
      <c r="B410" s="191">
        <v>2844.5200199999999</v>
      </c>
      <c r="C410" s="191">
        <v>2846.1599120000001</v>
      </c>
      <c r="D410" s="191">
        <v>2800.469971</v>
      </c>
      <c r="E410" s="191">
        <v>2800.709961</v>
      </c>
      <c r="F410" s="192">
        <v>2800.709961</v>
      </c>
      <c r="G410" s="191">
        <v>4237200000</v>
      </c>
      <c r="H410" s="194">
        <f t="shared" si="12"/>
        <v>-1.8974501282021203E-2</v>
      </c>
      <c r="I410" s="193"/>
      <c r="J410" s="197">
        <v>408</v>
      </c>
      <c r="K410" s="234"/>
      <c r="L410" s="234"/>
      <c r="M410" s="234"/>
      <c r="N410" s="234"/>
      <c r="O410" s="234"/>
      <c r="P410" s="234"/>
      <c r="Q410" s="7">
        <v>43546</v>
      </c>
      <c r="R410" s="8">
        <v>48834999</v>
      </c>
      <c r="S410" s="8">
        <v>49422501</v>
      </c>
      <c r="T410" s="8">
        <v>47695000</v>
      </c>
      <c r="U410" s="8">
        <v>47762501</v>
      </c>
      <c r="V410" s="192">
        <v>46933514</v>
      </c>
      <c r="W410" s="234">
        <v>169630800</v>
      </c>
      <c r="X410" s="194">
        <f t="shared" si="13"/>
        <v>-2.0708308938074921E-2</v>
      </c>
      <c r="Y410" s="193"/>
      <c r="Z410" s="197">
        <v>408</v>
      </c>
    </row>
    <row r="411" spans="1:26" ht="14.4" x14ac:dyDescent="0.3">
      <c r="A411" s="7">
        <v>43545</v>
      </c>
      <c r="B411" s="191">
        <v>2819.719971</v>
      </c>
      <c r="C411" s="191">
        <v>2860.3100589999999</v>
      </c>
      <c r="D411" s="191">
        <v>2817.3798830000001</v>
      </c>
      <c r="E411" s="191">
        <v>2854.8798830000001</v>
      </c>
      <c r="F411" s="192">
        <v>2854.8798830000001</v>
      </c>
      <c r="G411" s="191">
        <v>3546800000</v>
      </c>
      <c r="H411" s="194">
        <f t="shared" si="12"/>
        <v>1.0852481284119786E-2</v>
      </c>
      <c r="I411" s="193"/>
      <c r="J411" s="197">
        <v>409</v>
      </c>
      <c r="K411" s="234"/>
      <c r="L411" s="234"/>
      <c r="M411" s="234"/>
      <c r="N411" s="234"/>
      <c r="O411" s="234"/>
      <c r="P411" s="234"/>
      <c r="Q411" s="7">
        <v>43545</v>
      </c>
      <c r="R411" s="8">
        <v>47505001</v>
      </c>
      <c r="S411" s="8">
        <v>49082500</v>
      </c>
      <c r="T411" s="8">
        <v>47452499</v>
      </c>
      <c r="U411" s="8">
        <v>48772499</v>
      </c>
      <c r="V411" s="192">
        <v>47925980</v>
      </c>
      <c r="W411" s="234">
        <v>204136800</v>
      </c>
      <c r="X411" s="194">
        <f t="shared" si="13"/>
        <v>3.6830203266269623E-2</v>
      </c>
      <c r="Y411" s="193"/>
      <c r="Z411" s="197">
        <v>409</v>
      </c>
    </row>
    <row r="412" spans="1:26" ht="14.4" x14ac:dyDescent="0.3">
      <c r="A412" s="7">
        <v>43544</v>
      </c>
      <c r="B412" s="191">
        <v>2831.3400879999999</v>
      </c>
      <c r="C412" s="191">
        <v>2843.540039</v>
      </c>
      <c r="D412" s="191">
        <v>2812.429932</v>
      </c>
      <c r="E412" s="191">
        <v>2824.2299800000001</v>
      </c>
      <c r="F412" s="192">
        <v>2824.2299800000001</v>
      </c>
      <c r="G412" s="191">
        <v>3771200000</v>
      </c>
      <c r="H412" s="194">
        <f t="shared" si="12"/>
        <v>-2.9443536434347168E-3</v>
      </c>
      <c r="I412" s="193"/>
      <c r="J412" s="197">
        <v>410</v>
      </c>
      <c r="K412" s="234"/>
      <c r="L412" s="234"/>
      <c r="M412" s="234"/>
      <c r="N412" s="234"/>
      <c r="O412" s="234"/>
      <c r="P412" s="234"/>
      <c r="Q412" s="7">
        <v>43544</v>
      </c>
      <c r="R412" s="8">
        <v>46557499</v>
      </c>
      <c r="S412" s="8">
        <v>47372501</v>
      </c>
      <c r="T412" s="8">
        <v>46182499</v>
      </c>
      <c r="U412" s="8">
        <v>47040001</v>
      </c>
      <c r="V412" s="192">
        <v>46223557</v>
      </c>
      <c r="W412" s="234">
        <v>124140800</v>
      </c>
      <c r="X412" s="194">
        <f t="shared" si="13"/>
        <v>8.7385784750443046E-3</v>
      </c>
      <c r="Y412" s="193"/>
      <c r="Z412" s="197">
        <v>410</v>
      </c>
    </row>
    <row r="413" spans="1:26" ht="14.4" x14ac:dyDescent="0.3">
      <c r="A413" s="7">
        <v>43543</v>
      </c>
      <c r="B413" s="191">
        <v>2840.76001</v>
      </c>
      <c r="C413" s="191">
        <v>2852.419922</v>
      </c>
      <c r="D413" s="191">
        <v>2823.2700199999999</v>
      </c>
      <c r="E413" s="191">
        <v>2832.570068</v>
      </c>
      <c r="F413" s="192">
        <v>2832.570068</v>
      </c>
      <c r="G413" s="191">
        <v>3620220000</v>
      </c>
      <c r="H413" s="194">
        <f t="shared" si="12"/>
        <v>-1.3056153949721089E-4</v>
      </c>
      <c r="I413" s="193"/>
      <c r="J413" s="197">
        <v>411</v>
      </c>
      <c r="K413" s="234"/>
      <c r="L413" s="234"/>
      <c r="M413" s="234"/>
      <c r="N413" s="234"/>
      <c r="O413" s="234"/>
      <c r="P413" s="234"/>
      <c r="Q413" s="7">
        <v>43543</v>
      </c>
      <c r="R413" s="8">
        <v>47087502</v>
      </c>
      <c r="S413" s="8">
        <v>47247501</v>
      </c>
      <c r="T413" s="8">
        <v>46480000</v>
      </c>
      <c r="U413" s="8">
        <v>46632500</v>
      </c>
      <c r="V413" s="192">
        <v>45823128</v>
      </c>
      <c r="W413" s="234">
        <v>126585600</v>
      </c>
      <c r="X413" s="194">
        <f t="shared" si="13"/>
        <v>-7.92469437040892E-3</v>
      </c>
      <c r="Y413" s="193"/>
      <c r="Z413" s="197">
        <v>411</v>
      </c>
    </row>
    <row r="414" spans="1:26" ht="14.4" x14ac:dyDescent="0.3">
      <c r="A414" s="7">
        <v>43542</v>
      </c>
      <c r="B414" s="191">
        <v>2822.610107</v>
      </c>
      <c r="C414" s="191">
        <v>2835.4099120000001</v>
      </c>
      <c r="D414" s="191">
        <v>2821.98999</v>
      </c>
      <c r="E414" s="191">
        <v>2832.9399410000001</v>
      </c>
      <c r="F414" s="192">
        <v>2832.9399410000001</v>
      </c>
      <c r="G414" s="191">
        <v>3552190000</v>
      </c>
      <c r="H414" s="194">
        <f t="shared" si="12"/>
        <v>3.7059469240238938E-3</v>
      </c>
      <c r="I414" s="193"/>
      <c r="J414" s="197">
        <v>412</v>
      </c>
      <c r="K414" s="234"/>
      <c r="L414" s="234"/>
      <c r="M414" s="234"/>
      <c r="N414" s="234"/>
      <c r="O414" s="234"/>
      <c r="P414" s="234"/>
      <c r="Q414" s="7">
        <v>43542</v>
      </c>
      <c r="R414" s="8">
        <v>46450001</v>
      </c>
      <c r="S414" s="8">
        <v>47097500</v>
      </c>
      <c r="T414" s="8">
        <v>46447498</v>
      </c>
      <c r="U414" s="8">
        <v>47005001</v>
      </c>
      <c r="V414" s="192">
        <v>46189163</v>
      </c>
      <c r="W414" s="234">
        <v>104879200</v>
      </c>
      <c r="X414" s="194">
        <f t="shared" si="13"/>
        <v>1.0208606499033154E-2</v>
      </c>
      <c r="Y414" s="193"/>
      <c r="Z414" s="197">
        <v>412</v>
      </c>
    </row>
    <row r="415" spans="1:26" ht="14.4" x14ac:dyDescent="0.3">
      <c r="A415" s="7">
        <v>43539</v>
      </c>
      <c r="B415" s="191">
        <v>2810.790039</v>
      </c>
      <c r="C415" s="191">
        <v>2830.7299800000001</v>
      </c>
      <c r="D415" s="191">
        <v>2810.790039</v>
      </c>
      <c r="E415" s="191">
        <v>2822.4799800000001</v>
      </c>
      <c r="F415" s="192">
        <v>2822.4799800000001</v>
      </c>
      <c r="G415" s="191">
        <v>5962730000</v>
      </c>
      <c r="H415" s="194">
        <f t="shared" si="12"/>
        <v>4.9849029011059566E-3</v>
      </c>
      <c r="I415" s="193"/>
      <c r="J415" s="197">
        <v>413</v>
      </c>
      <c r="K415" s="234"/>
      <c r="L415" s="234"/>
      <c r="M415" s="234"/>
      <c r="N415" s="234"/>
      <c r="O415" s="234"/>
      <c r="P415" s="234"/>
      <c r="Q415" s="7">
        <v>43539</v>
      </c>
      <c r="R415" s="8">
        <v>46212502</v>
      </c>
      <c r="S415" s="8">
        <v>46832500</v>
      </c>
      <c r="T415" s="8">
        <v>45935001</v>
      </c>
      <c r="U415" s="8">
        <v>46529999</v>
      </c>
      <c r="V415" s="192">
        <v>45722401</v>
      </c>
      <c r="W415" s="234">
        <v>156171600</v>
      </c>
      <c r="X415" s="194">
        <f t="shared" si="13"/>
        <v>1.3008185416315085E-2</v>
      </c>
      <c r="Y415" s="193"/>
      <c r="Z415" s="197">
        <v>413</v>
      </c>
    </row>
    <row r="416" spans="1:26" ht="14.4" x14ac:dyDescent="0.3">
      <c r="A416" s="7">
        <v>43538</v>
      </c>
      <c r="B416" s="191">
        <v>2810.3798830000001</v>
      </c>
      <c r="C416" s="191">
        <v>2815</v>
      </c>
      <c r="D416" s="191">
        <v>2803.459961</v>
      </c>
      <c r="E416" s="191">
        <v>2808.4799800000001</v>
      </c>
      <c r="F416" s="192">
        <v>2808.4799800000001</v>
      </c>
      <c r="G416" s="191">
        <v>3469730000</v>
      </c>
      <c r="H416" s="194">
        <f t="shared" si="12"/>
        <v>-8.6802259320995824E-4</v>
      </c>
      <c r="I416" s="193"/>
      <c r="J416" s="197">
        <v>414</v>
      </c>
      <c r="K416" s="234"/>
      <c r="L416" s="234"/>
      <c r="M416" s="234"/>
      <c r="N416" s="234"/>
      <c r="O416" s="234"/>
      <c r="P416" s="234"/>
      <c r="Q416" s="7">
        <v>43538</v>
      </c>
      <c r="R416" s="8">
        <v>45974998</v>
      </c>
      <c r="S416" s="8">
        <v>46025002</v>
      </c>
      <c r="T416" s="8">
        <v>45639999</v>
      </c>
      <c r="U416" s="8">
        <v>45932499</v>
      </c>
      <c r="V416" s="192">
        <v>45135273</v>
      </c>
      <c r="W416" s="234">
        <v>94318000</v>
      </c>
      <c r="X416" s="194">
        <f t="shared" si="13"/>
        <v>1.111661501307443E-2</v>
      </c>
      <c r="Y416" s="193"/>
      <c r="Z416" s="197">
        <v>414</v>
      </c>
    </row>
    <row r="417" spans="1:26" ht="14.4" x14ac:dyDescent="0.3">
      <c r="A417" s="7">
        <v>43537</v>
      </c>
      <c r="B417" s="191">
        <v>2799.780029</v>
      </c>
      <c r="C417" s="191">
        <v>2821.23999</v>
      </c>
      <c r="D417" s="191">
        <v>2799.780029</v>
      </c>
      <c r="E417" s="191">
        <v>2810.919922</v>
      </c>
      <c r="F417" s="192">
        <v>2810.919922</v>
      </c>
      <c r="G417" s="191">
        <v>3766150000</v>
      </c>
      <c r="H417" s="194">
        <f t="shared" si="12"/>
        <v>6.9495836895341742E-3</v>
      </c>
      <c r="I417" s="193"/>
      <c r="J417" s="197">
        <v>415</v>
      </c>
      <c r="K417" s="234"/>
      <c r="L417" s="234"/>
      <c r="M417" s="234"/>
      <c r="N417" s="234"/>
      <c r="O417" s="234"/>
      <c r="P417" s="234"/>
      <c r="Q417" s="7">
        <v>43537</v>
      </c>
      <c r="R417" s="8">
        <v>45562500</v>
      </c>
      <c r="S417" s="8">
        <v>45825001</v>
      </c>
      <c r="T417" s="8">
        <v>45230000</v>
      </c>
      <c r="U417" s="8">
        <v>45427502</v>
      </c>
      <c r="V417" s="192">
        <v>44639038</v>
      </c>
      <c r="W417" s="234">
        <v>124130000</v>
      </c>
      <c r="X417" s="194">
        <f t="shared" si="13"/>
        <v>4.4220046692679147E-3</v>
      </c>
      <c r="Y417" s="193"/>
      <c r="Z417" s="197">
        <v>415</v>
      </c>
    </row>
    <row r="418" spans="1:26" ht="14.4" x14ac:dyDescent="0.3">
      <c r="A418" s="7">
        <v>43536</v>
      </c>
      <c r="B418" s="191">
        <v>2787.3400879999999</v>
      </c>
      <c r="C418" s="191">
        <v>2798.320068</v>
      </c>
      <c r="D418" s="191">
        <v>2786.7299800000001</v>
      </c>
      <c r="E418" s="191">
        <v>2791.5200199999999</v>
      </c>
      <c r="F418" s="192">
        <v>2791.5200199999999</v>
      </c>
      <c r="G418" s="191">
        <v>3414230000</v>
      </c>
      <c r="H418" s="194">
        <f t="shared" si="12"/>
        <v>2.9533183111009917E-3</v>
      </c>
      <c r="I418" s="193"/>
      <c r="J418" s="197">
        <v>416</v>
      </c>
      <c r="K418" s="234"/>
      <c r="L418" s="234"/>
      <c r="M418" s="234"/>
      <c r="N418" s="234"/>
      <c r="O418" s="234"/>
      <c r="P418" s="234"/>
      <c r="Q418" s="7">
        <v>43536</v>
      </c>
      <c r="R418" s="8">
        <v>45000000</v>
      </c>
      <c r="S418" s="8">
        <v>45667500</v>
      </c>
      <c r="T418" s="8">
        <v>44842499</v>
      </c>
      <c r="U418" s="8">
        <v>45227501</v>
      </c>
      <c r="V418" s="192">
        <v>44442513</v>
      </c>
      <c r="W418" s="234">
        <v>129870400</v>
      </c>
      <c r="X418" s="194">
        <f t="shared" si="13"/>
        <v>1.123543274174248E-2</v>
      </c>
      <c r="Y418" s="193"/>
      <c r="Z418" s="197">
        <v>416</v>
      </c>
    </row>
    <row r="419" spans="1:26" ht="14.4" x14ac:dyDescent="0.3">
      <c r="A419" s="7">
        <v>43535</v>
      </c>
      <c r="B419" s="191">
        <v>2747.610107</v>
      </c>
      <c r="C419" s="191">
        <v>2784</v>
      </c>
      <c r="D419" s="191">
        <v>2747.610107</v>
      </c>
      <c r="E419" s="191">
        <v>2783.3000489999999</v>
      </c>
      <c r="F419" s="192">
        <v>2783.3000489999999</v>
      </c>
      <c r="G419" s="191">
        <v>3749030000</v>
      </c>
      <c r="H419" s="194">
        <f t="shared" si="12"/>
        <v>1.4666042063348398E-2</v>
      </c>
      <c r="I419" s="193"/>
      <c r="J419" s="197">
        <v>417</v>
      </c>
      <c r="K419" s="234"/>
      <c r="L419" s="234"/>
      <c r="M419" s="234"/>
      <c r="N419" s="234"/>
      <c r="O419" s="234"/>
      <c r="P419" s="234"/>
      <c r="Q419" s="7">
        <v>43535</v>
      </c>
      <c r="R419" s="8">
        <v>43872501</v>
      </c>
      <c r="S419" s="8">
        <v>44779999</v>
      </c>
      <c r="T419" s="8">
        <v>43837502</v>
      </c>
      <c r="U419" s="8">
        <v>44724998</v>
      </c>
      <c r="V419" s="192">
        <v>43948730</v>
      </c>
      <c r="W419" s="234">
        <v>128044000</v>
      </c>
      <c r="X419" s="194">
        <f t="shared" si="13"/>
        <v>3.4642186850902174E-2</v>
      </c>
      <c r="Y419" s="193"/>
      <c r="Z419" s="197">
        <v>417</v>
      </c>
    </row>
    <row r="420" spans="1:26" ht="14.4" x14ac:dyDescent="0.3">
      <c r="A420" s="7">
        <v>43532</v>
      </c>
      <c r="B420" s="191">
        <v>2730.790039</v>
      </c>
      <c r="C420" s="191">
        <v>2744.1298830000001</v>
      </c>
      <c r="D420" s="191">
        <v>2722.2700199999999</v>
      </c>
      <c r="E420" s="191">
        <v>2743.070068</v>
      </c>
      <c r="F420" s="192">
        <v>2743.070068</v>
      </c>
      <c r="G420" s="191">
        <v>3423130000</v>
      </c>
      <c r="H420" s="194">
        <f t="shared" si="12"/>
        <v>-2.1316891099281811E-3</v>
      </c>
      <c r="I420" s="193"/>
      <c r="J420" s="197">
        <v>418</v>
      </c>
      <c r="K420" s="234"/>
      <c r="L420" s="234"/>
      <c r="M420" s="234"/>
      <c r="N420" s="234"/>
      <c r="O420" s="234"/>
      <c r="P420" s="234"/>
      <c r="Q420" s="7">
        <v>43532</v>
      </c>
      <c r="R420" s="8">
        <v>42580002</v>
      </c>
      <c r="S420" s="8">
        <v>43267502</v>
      </c>
      <c r="T420" s="8">
        <v>42375000</v>
      </c>
      <c r="U420" s="8">
        <v>43227501</v>
      </c>
      <c r="V420" s="192">
        <v>42477226</v>
      </c>
      <c r="W420" s="234">
        <v>95997600</v>
      </c>
      <c r="X420" s="194">
        <f t="shared" si="13"/>
        <v>2.3767650316247162E-3</v>
      </c>
      <c r="Y420" s="193"/>
      <c r="Z420" s="197">
        <v>418</v>
      </c>
    </row>
    <row r="421" spans="1:26" ht="14.4" x14ac:dyDescent="0.3">
      <c r="A421" s="7">
        <v>43531</v>
      </c>
      <c r="B421" s="191">
        <v>2766.530029</v>
      </c>
      <c r="C421" s="191">
        <v>2767.25</v>
      </c>
      <c r="D421" s="191">
        <v>2739.0900879999999</v>
      </c>
      <c r="E421" s="191">
        <v>2748.929932</v>
      </c>
      <c r="F421" s="192">
        <v>2748.929932</v>
      </c>
      <c r="G421" s="191">
        <v>3904860000</v>
      </c>
      <c r="H421" s="194">
        <f t="shared" si="12"/>
        <v>-8.1257173675008381E-3</v>
      </c>
      <c r="I421" s="193"/>
      <c r="J421" s="197">
        <v>419</v>
      </c>
      <c r="K421" s="234"/>
      <c r="L421" s="234"/>
      <c r="M421" s="234"/>
      <c r="N421" s="234"/>
      <c r="O421" s="234"/>
      <c r="P421" s="234"/>
      <c r="Q421" s="7">
        <v>43531</v>
      </c>
      <c r="R421" s="8">
        <v>43467499</v>
      </c>
      <c r="S421" s="8">
        <v>43610001</v>
      </c>
      <c r="T421" s="8">
        <v>43005001</v>
      </c>
      <c r="U421" s="8">
        <v>43125000</v>
      </c>
      <c r="V421" s="192">
        <v>42376507</v>
      </c>
      <c r="W421" s="234">
        <v>99185600</v>
      </c>
      <c r="X421" s="194">
        <f t="shared" si="13"/>
        <v>-1.157460374239651E-2</v>
      </c>
      <c r="Y421" s="193"/>
      <c r="Z421" s="197">
        <v>419</v>
      </c>
    </row>
    <row r="422" spans="1:26" ht="14.4" x14ac:dyDescent="0.3">
      <c r="A422" s="7">
        <v>43530</v>
      </c>
      <c r="B422" s="191">
        <v>2790.2700199999999</v>
      </c>
      <c r="C422" s="191">
        <v>2790.2700199999999</v>
      </c>
      <c r="D422" s="191">
        <v>2768.6899410000001</v>
      </c>
      <c r="E422" s="191">
        <v>2771.4499510000001</v>
      </c>
      <c r="F422" s="192">
        <v>2771.4499510000001</v>
      </c>
      <c r="G422" s="191">
        <v>3786600000</v>
      </c>
      <c r="H422" s="194">
        <f t="shared" si="12"/>
        <v>-6.5240985927846563E-3</v>
      </c>
      <c r="I422" s="193"/>
      <c r="J422" s="197">
        <v>420</v>
      </c>
      <c r="K422" s="234"/>
      <c r="L422" s="234"/>
      <c r="M422" s="234"/>
      <c r="N422" s="234"/>
      <c r="O422" s="234"/>
      <c r="P422" s="234"/>
      <c r="Q422" s="7">
        <v>43530</v>
      </c>
      <c r="R422" s="8">
        <v>43667500</v>
      </c>
      <c r="S422" s="8">
        <v>43872501</v>
      </c>
      <c r="T422" s="8">
        <v>43485001</v>
      </c>
      <c r="U422" s="8">
        <v>43630001</v>
      </c>
      <c r="V422" s="192">
        <v>42872742</v>
      </c>
      <c r="W422" s="234">
        <v>83241600</v>
      </c>
      <c r="X422" s="194">
        <f t="shared" si="13"/>
        <v>-5.7538518544612283E-3</v>
      </c>
      <c r="Y422" s="193"/>
      <c r="Z422" s="197">
        <v>420</v>
      </c>
    </row>
    <row r="423" spans="1:26" ht="14.4" x14ac:dyDescent="0.3">
      <c r="A423" s="7">
        <v>43529</v>
      </c>
      <c r="B423" s="191">
        <v>2794.4099120000001</v>
      </c>
      <c r="C423" s="191">
        <v>2796.4399410000001</v>
      </c>
      <c r="D423" s="191">
        <v>2782.969971</v>
      </c>
      <c r="E423" s="191">
        <v>2789.6499020000001</v>
      </c>
      <c r="F423" s="192">
        <v>2789.6499020000001</v>
      </c>
      <c r="G423" s="191">
        <v>3585690000</v>
      </c>
      <c r="H423" s="194">
        <f t="shared" si="12"/>
        <v>-1.1315330914882669E-3</v>
      </c>
      <c r="I423" s="193"/>
      <c r="J423" s="197">
        <v>421</v>
      </c>
      <c r="K423" s="234"/>
      <c r="L423" s="234"/>
      <c r="M423" s="234"/>
      <c r="N423" s="234"/>
      <c r="O423" s="234"/>
      <c r="P423" s="234"/>
      <c r="Q423" s="7">
        <v>43529</v>
      </c>
      <c r="R423" s="8">
        <v>43985001</v>
      </c>
      <c r="S423" s="8">
        <v>44000000</v>
      </c>
      <c r="T423" s="8">
        <v>43634998</v>
      </c>
      <c r="U423" s="8">
        <v>43882500</v>
      </c>
      <c r="V423" s="192">
        <v>43120853</v>
      </c>
      <c r="W423" s="234">
        <v>78949600</v>
      </c>
      <c r="X423" s="194">
        <f t="shared" si="13"/>
        <v>-1.8198833962573293E-3</v>
      </c>
      <c r="Y423" s="193"/>
      <c r="Z423" s="197">
        <v>421</v>
      </c>
    </row>
    <row r="424" spans="1:26" ht="14.4" x14ac:dyDescent="0.3">
      <c r="A424" s="7">
        <v>43528</v>
      </c>
      <c r="B424" s="191">
        <v>2814.3701169999999</v>
      </c>
      <c r="C424" s="191">
        <v>2816.8798830000001</v>
      </c>
      <c r="D424" s="191">
        <v>2767.6599120000001</v>
      </c>
      <c r="E424" s="191">
        <v>2792.8100589999999</v>
      </c>
      <c r="F424" s="192">
        <v>2792.8100589999999</v>
      </c>
      <c r="G424" s="191">
        <v>3919810000</v>
      </c>
      <c r="H424" s="194">
        <f t="shared" si="12"/>
        <v>-3.8805582032796471E-3</v>
      </c>
      <c r="I424" s="193"/>
      <c r="J424" s="197">
        <v>422</v>
      </c>
      <c r="K424" s="234"/>
      <c r="L424" s="234"/>
      <c r="M424" s="234"/>
      <c r="N424" s="234"/>
      <c r="O424" s="234"/>
      <c r="P424" s="234"/>
      <c r="Q424" s="7">
        <v>43528</v>
      </c>
      <c r="R424" s="8">
        <v>43922501</v>
      </c>
      <c r="S424" s="8">
        <v>44437500</v>
      </c>
      <c r="T424" s="8">
        <v>43492500</v>
      </c>
      <c r="U424" s="8">
        <v>43962502</v>
      </c>
      <c r="V424" s="192">
        <v>43199471</v>
      </c>
      <c r="W424" s="234">
        <v>109744800</v>
      </c>
      <c r="X424" s="194">
        <f t="shared" si="13"/>
        <v>5.0296533908068437E-3</v>
      </c>
      <c r="Y424" s="193"/>
      <c r="Z424" s="197">
        <v>422</v>
      </c>
    </row>
    <row r="425" spans="1:26" ht="14.4" x14ac:dyDescent="0.3">
      <c r="A425" s="7">
        <v>43525</v>
      </c>
      <c r="B425" s="191">
        <v>2798.219971</v>
      </c>
      <c r="C425" s="191">
        <v>2808.0200199999999</v>
      </c>
      <c r="D425" s="191">
        <v>2787.3798830000001</v>
      </c>
      <c r="E425" s="191">
        <v>2803.6899410000001</v>
      </c>
      <c r="F425" s="192">
        <v>2803.6899410000001</v>
      </c>
      <c r="G425" s="191">
        <v>3972280000</v>
      </c>
      <c r="H425" s="194">
        <f t="shared" si="12"/>
        <v>6.8953205322889507E-3</v>
      </c>
      <c r="I425" s="193"/>
      <c r="J425" s="197">
        <v>423</v>
      </c>
      <c r="K425" s="234"/>
      <c r="L425" s="234"/>
      <c r="M425" s="234"/>
      <c r="N425" s="234"/>
      <c r="O425" s="234"/>
      <c r="P425" s="234"/>
      <c r="Q425" s="7">
        <v>43525</v>
      </c>
      <c r="R425" s="8">
        <v>43570000</v>
      </c>
      <c r="S425" s="8">
        <v>43787498</v>
      </c>
      <c r="T425" s="8">
        <v>43222500</v>
      </c>
      <c r="U425" s="8">
        <v>43742500</v>
      </c>
      <c r="V425" s="192">
        <v>42983280</v>
      </c>
      <c r="W425" s="234">
        <v>103544800</v>
      </c>
      <c r="X425" s="194">
        <f t="shared" si="13"/>
        <v>1.0511004490247855E-2</v>
      </c>
      <c r="Y425" s="193"/>
      <c r="Z425" s="197">
        <v>423</v>
      </c>
    </row>
    <row r="426" spans="1:26" ht="14.4" x14ac:dyDescent="0.3">
      <c r="A426" s="7">
        <v>43524</v>
      </c>
      <c r="B426" s="191">
        <v>2788.110107</v>
      </c>
      <c r="C426" s="191">
        <v>2793.7299800000001</v>
      </c>
      <c r="D426" s="191">
        <v>2782.51001</v>
      </c>
      <c r="E426" s="191">
        <v>2784.48999</v>
      </c>
      <c r="F426" s="192">
        <v>2784.48999</v>
      </c>
      <c r="G426" s="191">
        <v>4396930000</v>
      </c>
      <c r="H426" s="194">
        <f t="shared" si="12"/>
        <v>-2.825508466105802E-3</v>
      </c>
      <c r="I426" s="193"/>
      <c r="J426" s="197">
        <v>424</v>
      </c>
      <c r="K426" s="234"/>
      <c r="L426" s="234"/>
      <c r="M426" s="234"/>
      <c r="N426" s="234"/>
      <c r="O426" s="234"/>
      <c r="P426" s="234"/>
      <c r="Q426" s="7">
        <v>43524</v>
      </c>
      <c r="R426" s="8">
        <v>43580002</v>
      </c>
      <c r="S426" s="8">
        <v>43727501</v>
      </c>
      <c r="T426" s="8">
        <v>43230000</v>
      </c>
      <c r="U426" s="8">
        <v>43287498</v>
      </c>
      <c r="V426" s="192">
        <v>42536182</v>
      </c>
      <c r="W426" s="234">
        <v>112861600</v>
      </c>
      <c r="X426" s="194">
        <f t="shared" si="13"/>
        <v>-9.835930636761742E-3</v>
      </c>
      <c r="Y426" s="193"/>
      <c r="Z426" s="197">
        <v>424</v>
      </c>
    </row>
    <row r="427" spans="1:26" ht="14.4" x14ac:dyDescent="0.3">
      <c r="A427" s="7">
        <v>43523</v>
      </c>
      <c r="B427" s="191">
        <v>2787.5</v>
      </c>
      <c r="C427" s="191">
        <v>2795.76001</v>
      </c>
      <c r="D427" s="191">
        <v>2775.1298830000001</v>
      </c>
      <c r="E427" s="191">
        <v>2792.3798830000001</v>
      </c>
      <c r="F427" s="192">
        <v>2792.3798830000001</v>
      </c>
      <c r="G427" s="191">
        <v>3767130000</v>
      </c>
      <c r="H427" s="194">
        <f t="shared" si="12"/>
        <v>-5.4404919765090693E-4</v>
      </c>
      <c r="I427" s="193"/>
      <c r="J427" s="197">
        <v>425</v>
      </c>
      <c r="K427" s="234"/>
      <c r="L427" s="234"/>
      <c r="M427" s="234"/>
      <c r="N427" s="234"/>
      <c r="O427" s="234"/>
      <c r="P427" s="234"/>
      <c r="Q427" s="7">
        <v>43523</v>
      </c>
      <c r="R427" s="8">
        <v>43302502</v>
      </c>
      <c r="S427" s="8">
        <v>43750000</v>
      </c>
      <c r="T427" s="8">
        <v>43182499</v>
      </c>
      <c r="U427" s="8">
        <v>43717499</v>
      </c>
      <c r="V427" s="192">
        <v>42958721</v>
      </c>
      <c r="W427" s="234">
        <v>111341600</v>
      </c>
      <c r="X427" s="194">
        <f t="shared" si="13"/>
        <v>3.097646547507603E-3</v>
      </c>
      <c r="Y427" s="193"/>
      <c r="Z427" s="197">
        <v>425</v>
      </c>
    </row>
    <row r="428" spans="1:26" ht="14.4" x14ac:dyDescent="0.3">
      <c r="A428" s="7">
        <v>43522</v>
      </c>
      <c r="B428" s="191">
        <v>2792.360107</v>
      </c>
      <c r="C428" s="191">
        <v>2803.1201169999999</v>
      </c>
      <c r="D428" s="191">
        <v>2789.469971</v>
      </c>
      <c r="E428" s="191">
        <v>2793.8999020000001</v>
      </c>
      <c r="F428" s="192">
        <v>2793.8999020000001</v>
      </c>
      <c r="G428" s="191">
        <v>3645680000</v>
      </c>
      <c r="H428" s="194">
        <f t="shared" si="12"/>
        <v>-7.9045706907845308E-4</v>
      </c>
      <c r="I428" s="193"/>
      <c r="J428" s="197">
        <v>426</v>
      </c>
      <c r="K428" s="234"/>
      <c r="L428" s="234"/>
      <c r="M428" s="234"/>
      <c r="N428" s="234"/>
      <c r="O428" s="234"/>
      <c r="P428" s="234"/>
      <c r="Q428" s="7">
        <v>43522</v>
      </c>
      <c r="R428" s="8">
        <v>43427502</v>
      </c>
      <c r="S428" s="8">
        <v>43825001</v>
      </c>
      <c r="T428" s="8">
        <v>43292500</v>
      </c>
      <c r="U428" s="8">
        <v>43582500</v>
      </c>
      <c r="V428" s="192">
        <v>42826061</v>
      </c>
      <c r="W428" s="234">
        <v>68280800</v>
      </c>
      <c r="X428" s="194">
        <f t="shared" si="13"/>
        <v>5.7395191453008822E-4</v>
      </c>
      <c r="Y428" s="193"/>
      <c r="Z428" s="197">
        <v>426</v>
      </c>
    </row>
    <row r="429" spans="1:26" ht="14.4" x14ac:dyDescent="0.3">
      <c r="A429" s="7">
        <v>43521</v>
      </c>
      <c r="B429" s="191">
        <v>2804.3500979999999</v>
      </c>
      <c r="C429" s="191">
        <v>2813.48999</v>
      </c>
      <c r="D429" s="191">
        <v>2794.98999</v>
      </c>
      <c r="E429" s="191">
        <v>2796.110107</v>
      </c>
      <c r="F429" s="192">
        <v>2796.110107</v>
      </c>
      <c r="G429" s="191">
        <v>3804380000</v>
      </c>
      <c r="H429" s="194">
        <f t="shared" si="12"/>
        <v>1.2318623740310147E-3</v>
      </c>
      <c r="I429" s="193"/>
      <c r="J429" s="197">
        <v>427</v>
      </c>
      <c r="K429" s="234"/>
      <c r="L429" s="234"/>
      <c r="M429" s="234"/>
      <c r="N429" s="234"/>
      <c r="O429" s="234"/>
      <c r="P429" s="234"/>
      <c r="Q429" s="7">
        <v>43521</v>
      </c>
      <c r="R429" s="8">
        <v>43540001</v>
      </c>
      <c r="S429" s="8">
        <v>43967499</v>
      </c>
      <c r="T429" s="8">
        <v>43487499</v>
      </c>
      <c r="U429" s="8">
        <v>43557499</v>
      </c>
      <c r="V429" s="192">
        <v>42801495</v>
      </c>
      <c r="W429" s="234">
        <v>87493600</v>
      </c>
      <c r="X429" s="194">
        <f t="shared" si="13"/>
        <v>7.2845071263125012E-3</v>
      </c>
      <c r="Y429" s="193"/>
      <c r="Z429" s="197">
        <v>427</v>
      </c>
    </row>
    <row r="430" spans="1:26" ht="14.4" x14ac:dyDescent="0.3">
      <c r="A430" s="7">
        <v>43518</v>
      </c>
      <c r="B430" s="191">
        <v>2780.669922</v>
      </c>
      <c r="C430" s="191">
        <v>2794.1999510000001</v>
      </c>
      <c r="D430" s="191">
        <v>2779.110107</v>
      </c>
      <c r="E430" s="191">
        <v>2792.669922</v>
      </c>
      <c r="F430" s="192">
        <v>2792.669922</v>
      </c>
      <c r="G430" s="191">
        <v>3427810000</v>
      </c>
      <c r="H430" s="194">
        <f t="shared" si="12"/>
        <v>6.4111023720301256E-3</v>
      </c>
      <c r="I430" s="193"/>
      <c r="J430" s="197">
        <v>428</v>
      </c>
      <c r="K430" s="234"/>
      <c r="L430" s="234"/>
      <c r="M430" s="234"/>
      <c r="N430" s="234"/>
      <c r="O430" s="234"/>
      <c r="P430" s="234"/>
      <c r="Q430" s="7">
        <v>43518</v>
      </c>
      <c r="R430" s="8">
        <v>42895000</v>
      </c>
      <c r="S430" s="8">
        <v>43250000</v>
      </c>
      <c r="T430" s="8">
        <v>42845001</v>
      </c>
      <c r="U430" s="8">
        <v>43242500</v>
      </c>
      <c r="V430" s="192">
        <v>42491962</v>
      </c>
      <c r="W430" s="234">
        <v>75652800</v>
      </c>
      <c r="X430" s="194">
        <f t="shared" si="13"/>
        <v>1.1165545904831799E-2</v>
      </c>
      <c r="Y430" s="193"/>
      <c r="Z430" s="197">
        <v>428</v>
      </c>
    </row>
    <row r="431" spans="1:26" ht="14.4" x14ac:dyDescent="0.3">
      <c r="A431" s="7">
        <v>43517</v>
      </c>
      <c r="B431" s="191">
        <v>2780.23999</v>
      </c>
      <c r="C431" s="191">
        <v>2781.580078</v>
      </c>
      <c r="D431" s="191">
        <v>2764.5500489999999</v>
      </c>
      <c r="E431" s="191">
        <v>2774.8798830000001</v>
      </c>
      <c r="F431" s="192">
        <v>2774.8798830000001</v>
      </c>
      <c r="G431" s="191">
        <v>3559710000</v>
      </c>
      <c r="H431" s="194">
        <f t="shared" si="12"/>
        <v>-3.5264366620445247E-3</v>
      </c>
      <c r="I431" s="193"/>
      <c r="J431" s="197">
        <v>429</v>
      </c>
      <c r="K431" s="234"/>
      <c r="L431" s="234"/>
      <c r="M431" s="234"/>
      <c r="N431" s="234"/>
      <c r="O431" s="234"/>
      <c r="P431" s="234"/>
      <c r="Q431" s="7">
        <v>43517</v>
      </c>
      <c r="R431" s="8">
        <v>42950001</v>
      </c>
      <c r="S431" s="8">
        <v>43092499</v>
      </c>
      <c r="T431" s="8">
        <v>42575001</v>
      </c>
      <c r="U431" s="8">
        <v>42764999</v>
      </c>
      <c r="V431" s="192">
        <v>42022755</v>
      </c>
      <c r="W431" s="234">
        <v>68998800</v>
      </c>
      <c r="X431" s="194">
        <f t="shared" si="13"/>
        <v>-5.6385024468396947E-3</v>
      </c>
      <c r="Y431" s="193"/>
      <c r="Z431" s="197">
        <v>429</v>
      </c>
    </row>
    <row r="432" spans="1:26" ht="14.4" x14ac:dyDescent="0.3">
      <c r="A432" s="7">
        <v>43516</v>
      </c>
      <c r="B432" s="191">
        <v>2779.0500489999999</v>
      </c>
      <c r="C432" s="191">
        <v>2789.8798830000001</v>
      </c>
      <c r="D432" s="191">
        <v>2774.0600589999999</v>
      </c>
      <c r="E432" s="191">
        <v>2784.6999510000001</v>
      </c>
      <c r="F432" s="192">
        <v>2784.6999510000001</v>
      </c>
      <c r="G432" s="191">
        <v>3835450000</v>
      </c>
      <c r="H432" s="194">
        <f t="shared" si="12"/>
        <v>1.7771106074729415E-3</v>
      </c>
      <c r="I432" s="193"/>
      <c r="J432" s="197">
        <v>430</v>
      </c>
      <c r="K432" s="234"/>
      <c r="L432" s="234"/>
      <c r="M432" s="234"/>
      <c r="N432" s="234"/>
      <c r="O432" s="234"/>
      <c r="P432" s="234"/>
      <c r="Q432" s="7">
        <v>43516</v>
      </c>
      <c r="R432" s="8">
        <v>42797501</v>
      </c>
      <c r="S432" s="8">
        <v>43330002</v>
      </c>
      <c r="T432" s="8">
        <v>42747501</v>
      </c>
      <c r="U432" s="8">
        <v>43007500</v>
      </c>
      <c r="V432" s="192">
        <v>42261044</v>
      </c>
      <c r="W432" s="234">
        <v>104457600</v>
      </c>
      <c r="X432" s="194">
        <f t="shared" si="13"/>
        <v>6.4354551450229091E-3</v>
      </c>
      <c r="Y432" s="193"/>
      <c r="Z432" s="197">
        <v>430</v>
      </c>
    </row>
    <row r="433" spans="1:26" ht="14.4" x14ac:dyDescent="0.3">
      <c r="A433" s="7">
        <v>43515</v>
      </c>
      <c r="B433" s="191">
        <v>2769.280029</v>
      </c>
      <c r="C433" s="191">
        <v>2787.330078</v>
      </c>
      <c r="D433" s="191">
        <v>2767.290039</v>
      </c>
      <c r="E433" s="191">
        <v>2779.76001</v>
      </c>
      <c r="F433" s="192">
        <v>2779.76001</v>
      </c>
      <c r="G433" s="191">
        <v>3533710000</v>
      </c>
      <c r="H433" s="194">
        <f t="shared" si="12"/>
        <v>1.4987432818573409E-3</v>
      </c>
      <c r="I433" s="193"/>
      <c r="J433" s="197">
        <v>431</v>
      </c>
      <c r="K433" s="234"/>
      <c r="L433" s="234"/>
      <c r="M433" s="234"/>
      <c r="N433" s="234"/>
      <c r="O433" s="234"/>
      <c r="P433" s="234"/>
      <c r="Q433" s="7">
        <v>43515</v>
      </c>
      <c r="R433" s="8">
        <v>42427502</v>
      </c>
      <c r="S433" s="8">
        <v>42860001</v>
      </c>
      <c r="T433" s="8">
        <v>42372501</v>
      </c>
      <c r="U433" s="8">
        <v>42732498</v>
      </c>
      <c r="V433" s="192">
        <v>41990814</v>
      </c>
      <c r="W433" s="234">
        <v>75891200</v>
      </c>
      <c r="X433" s="194">
        <f t="shared" si="13"/>
        <v>2.9924855606755455E-3</v>
      </c>
      <c r="Y433" s="193"/>
      <c r="Z433" s="197">
        <v>431</v>
      </c>
    </row>
    <row r="434" spans="1:26" ht="14.4" x14ac:dyDescent="0.3">
      <c r="A434" s="7">
        <v>43511</v>
      </c>
      <c r="B434" s="191">
        <v>2760.23999</v>
      </c>
      <c r="C434" s="191">
        <v>2775.6599120000001</v>
      </c>
      <c r="D434" s="191">
        <v>2760.23999</v>
      </c>
      <c r="E434" s="191">
        <v>2775.6000979999999</v>
      </c>
      <c r="F434" s="192">
        <v>2775.6000979999999</v>
      </c>
      <c r="G434" s="191">
        <v>3641370000</v>
      </c>
      <c r="H434" s="194">
        <f t="shared" si="12"/>
        <v>1.0878752906358192E-2</v>
      </c>
      <c r="I434" s="193"/>
      <c r="J434" s="197">
        <v>432</v>
      </c>
      <c r="K434" s="234"/>
      <c r="L434" s="234"/>
      <c r="M434" s="234"/>
      <c r="N434" s="234"/>
      <c r="O434" s="234"/>
      <c r="P434" s="234"/>
      <c r="Q434" s="7">
        <v>43511</v>
      </c>
      <c r="R434" s="8">
        <v>42812500</v>
      </c>
      <c r="S434" s="8">
        <v>42924999</v>
      </c>
      <c r="T434" s="8">
        <v>42437500</v>
      </c>
      <c r="U434" s="8">
        <v>42605000</v>
      </c>
      <c r="V434" s="192">
        <v>41865532</v>
      </c>
      <c r="W434" s="234">
        <v>98507200</v>
      </c>
      <c r="X434" s="194">
        <f t="shared" si="13"/>
        <v>-2.2248684634970637E-3</v>
      </c>
      <c r="Y434" s="193"/>
      <c r="Z434" s="197">
        <v>432</v>
      </c>
    </row>
    <row r="435" spans="1:26" ht="14.4" x14ac:dyDescent="0.3">
      <c r="A435" s="7">
        <v>43510</v>
      </c>
      <c r="B435" s="191">
        <v>2743.5</v>
      </c>
      <c r="C435" s="191">
        <v>2757.8999020000001</v>
      </c>
      <c r="D435" s="191">
        <v>2731.2299800000001</v>
      </c>
      <c r="E435" s="191">
        <v>2745.7299800000001</v>
      </c>
      <c r="F435" s="192">
        <v>2745.7299800000001</v>
      </c>
      <c r="G435" s="191">
        <v>3836700000</v>
      </c>
      <c r="H435" s="194">
        <f t="shared" si="12"/>
        <v>-2.6516416178183084E-3</v>
      </c>
      <c r="I435" s="193"/>
      <c r="J435" s="197">
        <v>433</v>
      </c>
      <c r="K435" s="234"/>
      <c r="L435" s="234"/>
      <c r="M435" s="234"/>
      <c r="N435" s="234"/>
      <c r="O435" s="234"/>
      <c r="P435" s="234"/>
      <c r="Q435" s="7">
        <v>43510</v>
      </c>
      <c r="R435" s="8">
        <v>42427502</v>
      </c>
      <c r="S435" s="8">
        <v>42814999</v>
      </c>
      <c r="T435" s="8">
        <v>42345001</v>
      </c>
      <c r="U435" s="8">
        <v>42700001</v>
      </c>
      <c r="V435" s="192">
        <v>41958885</v>
      </c>
      <c r="W435" s="234">
        <v>87342800</v>
      </c>
      <c r="X435" s="194">
        <f t="shared" si="13"/>
        <v>3.6433748878884295E-3</v>
      </c>
      <c r="Y435" s="193"/>
      <c r="Z435" s="197">
        <v>433</v>
      </c>
    </row>
    <row r="436" spans="1:26" ht="14.4" x14ac:dyDescent="0.3">
      <c r="A436" s="7">
        <v>43509</v>
      </c>
      <c r="B436" s="191">
        <v>2750.3000489999999</v>
      </c>
      <c r="C436" s="191">
        <v>2761.8500979999999</v>
      </c>
      <c r="D436" s="191">
        <v>2748.6298830000001</v>
      </c>
      <c r="E436" s="191">
        <v>2753.030029</v>
      </c>
      <c r="F436" s="192">
        <v>2753.030029</v>
      </c>
      <c r="G436" s="191">
        <v>3670770000</v>
      </c>
      <c r="H436" s="194">
        <f t="shared" si="12"/>
        <v>3.023994731897068E-3</v>
      </c>
      <c r="I436" s="193"/>
      <c r="J436" s="197">
        <v>434</v>
      </c>
      <c r="K436" s="234"/>
      <c r="L436" s="234"/>
      <c r="M436" s="234"/>
      <c r="N436" s="234"/>
      <c r="O436" s="234"/>
      <c r="P436" s="234"/>
      <c r="Q436" s="7">
        <v>43509</v>
      </c>
      <c r="R436" s="8">
        <v>42847500</v>
      </c>
      <c r="S436" s="8">
        <v>43119999</v>
      </c>
      <c r="T436" s="8">
        <v>42480000</v>
      </c>
      <c r="U436" s="8">
        <v>42544998</v>
      </c>
      <c r="V436" s="192">
        <v>41806568</v>
      </c>
      <c r="W436" s="234">
        <v>89960800</v>
      </c>
      <c r="X436" s="194">
        <f t="shared" si="13"/>
        <v>-4.1548090182054066E-3</v>
      </c>
      <c r="Y436" s="193"/>
      <c r="Z436" s="197">
        <v>434</v>
      </c>
    </row>
    <row r="437" spans="1:26" ht="14.4" x14ac:dyDescent="0.3">
      <c r="A437" s="7">
        <v>43508</v>
      </c>
      <c r="B437" s="191">
        <v>2722.610107</v>
      </c>
      <c r="C437" s="191">
        <v>2748.1899410000001</v>
      </c>
      <c r="D437" s="191">
        <v>2722.610107</v>
      </c>
      <c r="E437" s="191">
        <v>2744.7299800000001</v>
      </c>
      <c r="F437" s="192">
        <v>2744.7299800000001</v>
      </c>
      <c r="G437" s="191">
        <v>3827770000</v>
      </c>
      <c r="H437" s="194">
        <f t="shared" si="12"/>
        <v>1.2890224506745563E-2</v>
      </c>
      <c r="I437" s="193"/>
      <c r="J437" s="197">
        <v>435</v>
      </c>
      <c r="K437" s="234"/>
      <c r="L437" s="234"/>
      <c r="M437" s="234"/>
      <c r="N437" s="234"/>
      <c r="O437" s="234"/>
      <c r="P437" s="234"/>
      <c r="Q437" s="7">
        <v>43508</v>
      </c>
      <c r="R437" s="8">
        <v>42525002</v>
      </c>
      <c r="S437" s="8">
        <v>42750000</v>
      </c>
      <c r="T437" s="8">
        <v>42424999</v>
      </c>
      <c r="U437" s="8">
        <v>42722500</v>
      </c>
      <c r="V437" s="192">
        <v>41980991</v>
      </c>
      <c r="W437" s="234">
        <v>89134000</v>
      </c>
      <c r="X437" s="194">
        <f t="shared" si="13"/>
        <v>8.6172270734919589E-3</v>
      </c>
      <c r="Y437" s="193"/>
      <c r="Z437" s="197">
        <v>435</v>
      </c>
    </row>
    <row r="438" spans="1:26" ht="14.4" x14ac:dyDescent="0.3">
      <c r="A438" s="7">
        <v>43507</v>
      </c>
      <c r="B438" s="191">
        <v>2712.3999020000001</v>
      </c>
      <c r="C438" s="191">
        <v>2718.0500489999999</v>
      </c>
      <c r="D438" s="191">
        <v>2703.790039</v>
      </c>
      <c r="E438" s="191">
        <v>2709.8000489999999</v>
      </c>
      <c r="F438" s="192">
        <v>2709.8000489999999</v>
      </c>
      <c r="G438" s="191">
        <v>3361970000</v>
      </c>
      <c r="H438" s="194">
        <f t="shared" si="12"/>
        <v>7.091030928124373E-4</v>
      </c>
      <c r="I438" s="193"/>
      <c r="J438" s="197">
        <v>436</v>
      </c>
      <c r="K438" s="234"/>
      <c r="L438" s="234"/>
      <c r="M438" s="234"/>
      <c r="N438" s="234"/>
      <c r="O438" s="234"/>
      <c r="P438" s="234"/>
      <c r="Q438" s="7">
        <v>43507</v>
      </c>
      <c r="R438" s="8">
        <v>42762501</v>
      </c>
      <c r="S438" s="8">
        <v>42802502</v>
      </c>
      <c r="T438" s="8">
        <v>42312500</v>
      </c>
      <c r="U438" s="8">
        <v>42357498</v>
      </c>
      <c r="V438" s="192">
        <v>41622322</v>
      </c>
      <c r="W438" s="234">
        <v>83973600</v>
      </c>
      <c r="X438" s="194">
        <f t="shared" si="13"/>
        <v>-5.7510581101786612E-3</v>
      </c>
      <c r="Y438" s="193"/>
      <c r="Z438" s="197">
        <v>436</v>
      </c>
    </row>
    <row r="439" spans="1:26" ht="14.4" x14ac:dyDescent="0.3">
      <c r="A439" s="7">
        <v>43504</v>
      </c>
      <c r="B439" s="191">
        <v>2692.360107</v>
      </c>
      <c r="C439" s="191">
        <v>2708.070068</v>
      </c>
      <c r="D439" s="191">
        <v>2681.830078</v>
      </c>
      <c r="E439" s="191">
        <v>2707.8798830000001</v>
      </c>
      <c r="F439" s="192">
        <v>2707.8798830000001</v>
      </c>
      <c r="G439" s="191">
        <v>3622330000</v>
      </c>
      <c r="H439" s="194">
        <f t="shared" si="12"/>
        <v>6.7620109268722505E-4</v>
      </c>
      <c r="I439" s="193"/>
      <c r="J439" s="197">
        <v>437</v>
      </c>
      <c r="K439" s="234"/>
      <c r="L439" s="234"/>
      <c r="M439" s="234"/>
      <c r="N439" s="234"/>
      <c r="O439" s="234"/>
      <c r="P439" s="234"/>
      <c r="Q439" s="7">
        <v>43504</v>
      </c>
      <c r="R439" s="8">
        <v>42247501</v>
      </c>
      <c r="S439" s="8">
        <v>42665001</v>
      </c>
      <c r="T439" s="8">
        <v>42105000</v>
      </c>
      <c r="U439" s="8">
        <v>42602501</v>
      </c>
      <c r="V439" s="192">
        <v>41863079</v>
      </c>
      <c r="W439" s="234">
        <v>95280000</v>
      </c>
      <c r="X439" s="194">
        <f t="shared" si="13"/>
        <v>1.1751343606876386E-3</v>
      </c>
      <c r="Y439" s="193"/>
      <c r="Z439" s="197">
        <v>437</v>
      </c>
    </row>
    <row r="440" spans="1:26" ht="14.4" x14ac:dyDescent="0.3">
      <c r="A440" s="7">
        <v>43503</v>
      </c>
      <c r="B440" s="191">
        <v>2717.530029</v>
      </c>
      <c r="C440" s="191">
        <v>2719.320068</v>
      </c>
      <c r="D440" s="191">
        <v>2687.26001</v>
      </c>
      <c r="E440" s="191">
        <v>2706.0500489999999</v>
      </c>
      <c r="F440" s="192">
        <v>2706.0500489999999</v>
      </c>
      <c r="G440" s="191">
        <v>4099490000</v>
      </c>
      <c r="H440" s="194">
        <f t="shared" si="12"/>
        <v>-9.3571399280226886E-3</v>
      </c>
      <c r="I440" s="193"/>
      <c r="J440" s="197">
        <v>438</v>
      </c>
      <c r="K440" s="234"/>
      <c r="L440" s="234"/>
      <c r="M440" s="234"/>
      <c r="N440" s="234"/>
      <c r="O440" s="234"/>
      <c r="P440" s="234"/>
      <c r="Q440" s="7">
        <v>43503</v>
      </c>
      <c r="R440" s="8">
        <v>43099998</v>
      </c>
      <c r="S440" s="8">
        <v>43485001</v>
      </c>
      <c r="T440" s="8">
        <v>42584999</v>
      </c>
      <c r="U440" s="8">
        <v>42735001</v>
      </c>
      <c r="V440" s="192">
        <v>41813942</v>
      </c>
      <c r="W440" s="234">
        <v>126966800</v>
      </c>
      <c r="X440" s="194">
        <f t="shared" si="13"/>
        <v>-1.8939417935156251E-2</v>
      </c>
      <c r="Y440" s="193"/>
      <c r="Z440" s="197">
        <v>438</v>
      </c>
    </row>
    <row r="441" spans="1:26" ht="14.4" x14ac:dyDescent="0.3">
      <c r="A441" s="7">
        <v>43502</v>
      </c>
      <c r="B441" s="191">
        <v>2735.0500489999999</v>
      </c>
      <c r="C441" s="191">
        <v>2738.080078</v>
      </c>
      <c r="D441" s="191">
        <v>2724.1499020000001</v>
      </c>
      <c r="E441" s="191">
        <v>2731.610107</v>
      </c>
      <c r="F441" s="192">
        <v>2731.610107</v>
      </c>
      <c r="G441" s="191">
        <v>3472690000</v>
      </c>
      <c r="H441" s="194">
        <f t="shared" si="12"/>
        <v>-2.2244380717381562E-3</v>
      </c>
      <c r="I441" s="193"/>
      <c r="J441" s="197">
        <v>439</v>
      </c>
      <c r="K441" s="234"/>
      <c r="L441" s="234"/>
      <c r="M441" s="234"/>
      <c r="N441" s="234"/>
      <c r="O441" s="234"/>
      <c r="P441" s="234"/>
      <c r="Q441" s="7">
        <v>43502</v>
      </c>
      <c r="R441" s="8">
        <v>43662498</v>
      </c>
      <c r="S441" s="8">
        <v>43892502</v>
      </c>
      <c r="T441" s="8">
        <v>43212502</v>
      </c>
      <c r="U441" s="8">
        <v>43560001</v>
      </c>
      <c r="V441" s="192">
        <v>42621162</v>
      </c>
      <c r="W441" s="234">
        <v>112958400</v>
      </c>
      <c r="X441" s="194">
        <f t="shared" si="13"/>
        <v>3.4452503390153093E-4</v>
      </c>
      <c r="Y441" s="193"/>
      <c r="Z441" s="197">
        <v>439</v>
      </c>
    </row>
    <row r="442" spans="1:26" ht="14.4" x14ac:dyDescent="0.3">
      <c r="A442" s="7">
        <v>43501</v>
      </c>
      <c r="B442" s="191">
        <v>2728.3400879999999</v>
      </c>
      <c r="C442" s="191">
        <v>2738.9799800000001</v>
      </c>
      <c r="D442" s="191">
        <v>2724.030029</v>
      </c>
      <c r="E442" s="191">
        <v>2737.6999510000001</v>
      </c>
      <c r="F442" s="192">
        <v>2737.6999510000001</v>
      </c>
      <c r="G442" s="191">
        <v>3560430000</v>
      </c>
      <c r="H442" s="194">
        <f t="shared" si="12"/>
        <v>4.7084203830329279E-3</v>
      </c>
      <c r="I442" s="193"/>
      <c r="J442" s="197">
        <v>440</v>
      </c>
      <c r="K442" s="234"/>
      <c r="L442" s="234"/>
      <c r="M442" s="234"/>
      <c r="N442" s="234"/>
      <c r="O442" s="234"/>
      <c r="P442" s="234"/>
      <c r="Q442" s="7">
        <v>43501</v>
      </c>
      <c r="R442" s="8">
        <v>43215000</v>
      </c>
      <c r="S442" s="8">
        <v>43770000</v>
      </c>
      <c r="T442" s="8">
        <v>43087502</v>
      </c>
      <c r="U442" s="8">
        <v>43544998</v>
      </c>
      <c r="V442" s="192">
        <v>42606483</v>
      </c>
      <c r="W442" s="234">
        <v>144406400</v>
      </c>
      <c r="X442" s="194">
        <f t="shared" si="13"/>
        <v>1.7109475246355487E-2</v>
      </c>
      <c r="Y442" s="193"/>
      <c r="Z442" s="197">
        <v>440</v>
      </c>
    </row>
    <row r="443" spans="1:26" ht="14.4" x14ac:dyDescent="0.3">
      <c r="A443" s="7">
        <v>43500</v>
      </c>
      <c r="B443" s="191">
        <v>2706.48999</v>
      </c>
      <c r="C443" s="191">
        <v>2724.98999</v>
      </c>
      <c r="D443" s="191">
        <v>2698.75</v>
      </c>
      <c r="E443" s="191">
        <v>2724.8701169999999</v>
      </c>
      <c r="F443" s="192">
        <v>2724.8701169999999</v>
      </c>
      <c r="G443" s="191">
        <v>3359840000</v>
      </c>
      <c r="H443" s="194">
        <f t="shared" si="12"/>
        <v>6.7762366585587671E-3</v>
      </c>
      <c r="I443" s="193"/>
      <c r="J443" s="197">
        <v>441</v>
      </c>
      <c r="K443" s="234"/>
      <c r="L443" s="234"/>
      <c r="M443" s="234"/>
      <c r="N443" s="234"/>
      <c r="O443" s="234"/>
      <c r="P443" s="234"/>
      <c r="Q443" s="7">
        <v>43500</v>
      </c>
      <c r="R443" s="8">
        <v>41852501</v>
      </c>
      <c r="S443" s="8">
        <v>42915001</v>
      </c>
      <c r="T443" s="8">
        <v>41820000</v>
      </c>
      <c r="U443" s="8">
        <v>42812500</v>
      </c>
      <c r="V443" s="192">
        <v>41889771</v>
      </c>
      <c r="W443" s="234">
        <v>125982000</v>
      </c>
      <c r="X443" s="194">
        <f t="shared" si="13"/>
        <v>2.8404975670932961E-2</v>
      </c>
      <c r="Y443" s="193"/>
      <c r="Z443" s="197">
        <v>441</v>
      </c>
    </row>
    <row r="444" spans="1:26" ht="14.4" x14ac:dyDescent="0.3">
      <c r="A444" s="7">
        <v>43497</v>
      </c>
      <c r="B444" s="191">
        <v>2702.320068</v>
      </c>
      <c r="C444" s="191">
        <v>2716.6599120000001</v>
      </c>
      <c r="D444" s="191">
        <v>2696.8798830000001</v>
      </c>
      <c r="E444" s="191">
        <v>2706.530029</v>
      </c>
      <c r="F444" s="192">
        <v>2706.530029</v>
      </c>
      <c r="G444" s="191">
        <v>3759270000</v>
      </c>
      <c r="H444" s="194">
        <f t="shared" si="12"/>
        <v>8.9860985612083815E-4</v>
      </c>
      <c r="I444" s="193"/>
      <c r="J444" s="197">
        <v>442</v>
      </c>
      <c r="K444" s="234"/>
      <c r="L444" s="234"/>
      <c r="M444" s="234"/>
      <c r="N444" s="234"/>
      <c r="O444" s="234"/>
      <c r="P444" s="234"/>
      <c r="Q444" s="7">
        <v>43497</v>
      </c>
      <c r="R444" s="8">
        <v>41740002</v>
      </c>
      <c r="S444" s="8">
        <v>42244999</v>
      </c>
      <c r="T444" s="8">
        <v>41482498</v>
      </c>
      <c r="U444" s="8">
        <v>41630001</v>
      </c>
      <c r="V444" s="192">
        <v>40732758</v>
      </c>
      <c r="W444" s="234">
        <v>130672400</v>
      </c>
      <c r="X444" s="194">
        <f t="shared" si="13"/>
        <v>4.8077792196257605E-4</v>
      </c>
      <c r="Y444" s="193"/>
      <c r="Z444" s="197">
        <v>442</v>
      </c>
    </row>
    <row r="445" spans="1:26" ht="14.4" x14ac:dyDescent="0.3">
      <c r="A445" s="7">
        <v>43496</v>
      </c>
      <c r="B445" s="191">
        <v>2685.48999</v>
      </c>
      <c r="C445" s="191">
        <v>2708.9499510000001</v>
      </c>
      <c r="D445" s="191">
        <v>2678.6499020000001</v>
      </c>
      <c r="E445" s="191">
        <v>2704.1000979999999</v>
      </c>
      <c r="F445" s="192">
        <v>2704.1000979999999</v>
      </c>
      <c r="G445" s="191">
        <v>4917650000</v>
      </c>
      <c r="H445" s="194">
        <f t="shared" si="12"/>
        <v>8.5973960122815839E-3</v>
      </c>
      <c r="I445" s="193"/>
      <c r="J445" s="197">
        <v>443</v>
      </c>
      <c r="K445" s="234"/>
      <c r="L445" s="234"/>
      <c r="M445" s="234"/>
      <c r="N445" s="234"/>
      <c r="O445" s="234"/>
      <c r="P445" s="234"/>
      <c r="Q445" s="7">
        <v>43496</v>
      </c>
      <c r="R445" s="8">
        <v>41527500</v>
      </c>
      <c r="S445" s="8">
        <v>42250000</v>
      </c>
      <c r="T445" s="8">
        <v>41139999</v>
      </c>
      <c r="U445" s="8">
        <v>41610001</v>
      </c>
      <c r="V445" s="192">
        <v>40713184</v>
      </c>
      <c r="W445" s="234">
        <v>162958400</v>
      </c>
      <c r="X445" s="194">
        <f t="shared" si="13"/>
        <v>7.20101061538014E-3</v>
      </c>
      <c r="Y445" s="193"/>
      <c r="Z445" s="197">
        <v>443</v>
      </c>
    </row>
    <row r="446" spans="1:26" ht="14.4" x14ac:dyDescent="0.3">
      <c r="A446" s="7">
        <v>43495</v>
      </c>
      <c r="B446" s="191">
        <v>2653.6201169999999</v>
      </c>
      <c r="C446" s="191">
        <v>2690.4399410000001</v>
      </c>
      <c r="D446" s="191">
        <v>2648.3400879999999</v>
      </c>
      <c r="E446" s="191">
        <v>2681.0500489999999</v>
      </c>
      <c r="F446" s="192">
        <v>2681.0500489999999</v>
      </c>
      <c r="G446" s="191">
        <v>3867810000</v>
      </c>
      <c r="H446" s="194">
        <f t="shared" si="12"/>
        <v>1.5549260984848464E-2</v>
      </c>
      <c r="I446" s="193"/>
      <c r="J446" s="197">
        <v>444</v>
      </c>
      <c r="K446" s="234"/>
      <c r="L446" s="234"/>
      <c r="M446" s="234"/>
      <c r="N446" s="234"/>
      <c r="O446" s="234"/>
      <c r="P446" s="234"/>
      <c r="Q446" s="7">
        <v>43495</v>
      </c>
      <c r="R446" s="8">
        <v>40812500</v>
      </c>
      <c r="S446" s="8">
        <v>41537498</v>
      </c>
      <c r="T446" s="8">
        <v>40057499</v>
      </c>
      <c r="U446" s="8">
        <v>41312500</v>
      </c>
      <c r="V446" s="192">
        <v>40422104</v>
      </c>
      <c r="W446" s="234">
        <v>244439200</v>
      </c>
      <c r="X446" s="194">
        <f t="shared" si="13"/>
        <v>6.8334767924942003E-2</v>
      </c>
      <c r="Y446" s="193"/>
      <c r="Z446" s="197">
        <v>444</v>
      </c>
    </row>
    <row r="447" spans="1:26" ht="14.4" x14ac:dyDescent="0.3">
      <c r="A447" s="7">
        <v>43494</v>
      </c>
      <c r="B447" s="191">
        <v>2644.889893</v>
      </c>
      <c r="C447" s="191">
        <v>2650.929932</v>
      </c>
      <c r="D447" s="191">
        <v>2631.0500489999999</v>
      </c>
      <c r="E447" s="191">
        <v>2640</v>
      </c>
      <c r="F447" s="192">
        <v>2640</v>
      </c>
      <c r="G447" s="191">
        <v>3504200000</v>
      </c>
      <c r="H447" s="194">
        <f t="shared" si="12"/>
        <v>-1.4562467073728508E-3</v>
      </c>
      <c r="I447" s="193"/>
      <c r="J447" s="197">
        <v>445</v>
      </c>
      <c r="K447" s="234"/>
      <c r="L447" s="234"/>
      <c r="M447" s="234"/>
      <c r="N447" s="234"/>
      <c r="O447" s="234"/>
      <c r="P447" s="234"/>
      <c r="Q447" s="7">
        <v>43494</v>
      </c>
      <c r="R447" s="8">
        <v>39062500</v>
      </c>
      <c r="S447" s="8">
        <v>39532501</v>
      </c>
      <c r="T447" s="8">
        <v>38527500</v>
      </c>
      <c r="U447" s="8">
        <v>38669998</v>
      </c>
      <c r="V447" s="192">
        <v>37836552</v>
      </c>
      <c r="W447" s="234">
        <v>166348800</v>
      </c>
      <c r="X447" s="194">
        <f t="shared" si="13"/>
        <v>-1.0364758283889346E-2</v>
      </c>
      <c r="Y447" s="193"/>
      <c r="Z447" s="197">
        <v>445</v>
      </c>
    </row>
    <row r="448" spans="1:26" ht="14.4" x14ac:dyDescent="0.3">
      <c r="A448" s="7">
        <v>43493</v>
      </c>
      <c r="B448" s="191">
        <v>2644.969971</v>
      </c>
      <c r="C448" s="191">
        <v>2644.969971</v>
      </c>
      <c r="D448" s="191">
        <v>2624.0600589999999</v>
      </c>
      <c r="E448" s="191">
        <v>2643.8500979999999</v>
      </c>
      <c r="F448" s="192">
        <v>2643.8500979999999</v>
      </c>
      <c r="G448" s="191">
        <v>3612810000</v>
      </c>
      <c r="H448" s="194">
        <f t="shared" si="12"/>
        <v>-7.8468274522027516E-3</v>
      </c>
      <c r="I448" s="193"/>
      <c r="J448" s="197">
        <v>446</v>
      </c>
      <c r="K448" s="234"/>
      <c r="L448" s="234"/>
      <c r="M448" s="234"/>
      <c r="N448" s="234"/>
      <c r="O448" s="234"/>
      <c r="P448" s="234"/>
      <c r="Q448" s="7">
        <v>43493</v>
      </c>
      <c r="R448" s="8">
        <v>38947498</v>
      </c>
      <c r="S448" s="8">
        <v>39082500</v>
      </c>
      <c r="T448" s="8">
        <v>38415001</v>
      </c>
      <c r="U448" s="8">
        <v>39075001</v>
      </c>
      <c r="V448" s="192">
        <v>38232826</v>
      </c>
      <c r="W448" s="234">
        <v>104768400</v>
      </c>
      <c r="X448" s="194">
        <f t="shared" si="13"/>
        <v>-9.2546346638019486E-3</v>
      </c>
      <c r="Y448" s="193"/>
      <c r="Z448" s="197">
        <v>446</v>
      </c>
    </row>
    <row r="449" spans="1:26" ht="14.4" x14ac:dyDescent="0.3">
      <c r="A449" s="7">
        <v>43490</v>
      </c>
      <c r="B449" s="191">
        <v>2657.4399410000001</v>
      </c>
      <c r="C449" s="191">
        <v>2672.3798830000001</v>
      </c>
      <c r="D449" s="191">
        <v>2657.330078</v>
      </c>
      <c r="E449" s="191">
        <v>2664.76001</v>
      </c>
      <c r="F449" s="192">
        <v>2664.76001</v>
      </c>
      <c r="G449" s="191">
        <v>3814080000</v>
      </c>
      <c r="H449" s="194">
        <f t="shared" si="12"/>
        <v>8.4886941971221846E-3</v>
      </c>
      <c r="I449" s="193"/>
      <c r="J449" s="197">
        <v>447</v>
      </c>
      <c r="K449" s="234"/>
      <c r="L449" s="234"/>
      <c r="M449" s="234"/>
      <c r="N449" s="234"/>
      <c r="O449" s="234"/>
      <c r="P449" s="234"/>
      <c r="Q449" s="7">
        <v>43490</v>
      </c>
      <c r="R449" s="8">
        <v>38869999</v>
      </c>
      <c r="S449" s="8">
        <v>39532501</v>
      </c>
      <c r="T449" s="8">
        <v>38580002</v>
      </c>
      <c r="U449" s="8">
        <v>39439999</v>
      </c>
      <c r="V449" s="192">
        <v>38589962</v>
      </c>
      <c r="W449" s="234">
        <v>134142000</v>
      </c>
      <c r="X449" s="194">
        <f t="shared" si="13"/>
        <v>3.3137067439018821E-2</v>
      </c>
      <c r="Y449" s="193"/>
      <c r="Z449" s="197">
        <v>447</v>
      </c>
    </row>
    <row r="450" spans="1:26" ht="14.4" x14ac:dyDescent="0.3">
      <c r="A450" s="7">
        <v>43489</v>
      </c>
      <c r="B450" s="191">
        <v>2638.8400879999999</v>
      </c>
      <c r="C450" s="191">
        <v>2647.1999510000001</v>
      </c>
      <c r="D450" s="191">
        <v>2627.01001</v>
      </c>
      <c r="E450" s="191">
        <v>2642.330078</v>
      </c>
      <c r="F450" s="192">
        <v>2642.330078</v>
      </c>
      <c r="G450" s="191">
        <v>3433250000</v>
      </c>
      <c r="H450" s="194">
        <f t="shared" si="12"/>
        <v>1.3757255722175522E-3</v>
      </c>
      <c r="I450" s="193"/>
      <c r="J450" s="197">
        <v>448</v>
      </c>
      <c r="K450" s="234"/>
      <c r="L450" s="234"/>
      <c r="M450" s="234"/>
      <c r="N450" s="234"/>
      <c r="O450" s="234"/>
      <c r="P450" s="234"/>
      <c r="Q450" s="7">
        <v>43489</v>
      </c>
      <c r="R450" s="8">
        <v>38527500</v>
      </c>
      <c r="S450" s="8">
        <v>38619999</v>
      </c>
      <c r="T450" s="8">
        <v>37935001</v>
      </c>
      <c r="U450" s="8">
        <v>38174999</v>
      </c>
      <c r="V450" s="192">
        <v>37352219</v>
      </c>
      <c r="W450" s="234">
        <v>101766000</v>
      </c>
      <c r="X450" s="194">
        <f t="shared" si="13"/>
        <v>-7.9263173411348812E-3</v>
      </c>
      <c r="Y450" s="193"/>
      <c r="Z450" s="197">
        <v>448</v>
      </c>
    </row>
    <row r="451" spans="1:26" ht="14.4" x14ac:dyDescent="0.3">
      <c r="A451" s="7">
        <v>43488</v>
      </c>
      <c r="B451" s="191">
        <v>2643.4799800000001</v>
      </c>
      <c r="C451" s="191">
        <v>2653.1899410000001</v>
      </c>
      <c r="D451" s="191">
        <v>2612.860107</v>
      </c>
      <c r="E451" s="191">
        <v>2638.6999510000001</v>
      </c>
      <c r="F451" s="192">
        <v>2638.6999510000001</v>
      </c>
      <c r="G451" s="191">
        <v>3335610000</v>
      </c>
      <c r="H451" s="194">
        <f t="shared" si="12"/>
        <v>2.2029128397908779E-3</v>
      </c>
      <c r="I451" s="193"/>
      <c r="J451" s="197">
        <v>449</v>
      </c>
      <c r="K451" s="234"/>
      <c r="L451" s="234"/>
      <c r="M451" s="234"/>
      <c r="N451" s="234"/>
      <c r="O451" s="234"/>
      <c r="P451" s="234"/>
      <c r="Q451" s="7">
        <v>43488</v>
      </c>
      <c r="R451" s="8">
        <v>38537498</v>
      </c>
      <c r="S451" s="8">
        <v>38785000</v>
      </c>
      <c r="T451" s="8">
        <v>37924999</v>
      </c>
      <c r="U451" s="8">
        <v>38480000</v>
      </c>
      <c r="V451" s="192">
        <v>37650650</v>
      </c>
      <c r="W451" s="234">
        <v>92522400</v>
      </c>
      <c r="X451" s="194">
        <f t="shared" si="13"/>
        <v>4.0444023704212396E-3</v>
      </c>
      <c r="Y451" s="193"/>
      <c r="Z451" s="197">
        <v>449</v>
      </c>
    </row>
    <row r="452" spans="1:26" ht="14.4" x14ac:dyDescent="0.3">
      <c r="A452" s="7">
        <v>43487</v>
      </c>
      <c r="B452" s="191">
        <v>2657.8798830000001</v>
      </c>
      <c r="C452" s="191">
        <v>2657.8798830000001</v>
      </c>
      <c r="D452" s="191">
        <v>2617.2700199999999</v>
      </c>
      <c r="E452" s="191">
        <v>2632.8999020000001</v>
      </c>
      <c r="F452" s="192">
        <v>2632.8999020000001</v>
      </c>
      <c r="G452" s="191">
        <v>3908030000</v>
      </c>
      <c r="H452" s="194">
        <f t="shared" ref="H452:H515" si="14">(F452-F453)/F453</f>
        <v>-1.4157306316348407E-2</v>
      </c>
      <c r="I452" s="193"/>
      <c r="J452" s="197">
        <v>450</v>
      </c>
      <c r="K452" s="234"/>
      <c r="L452" s="234"/>
      <c r="M452" s="234"/>
      <c r="N452" s="234"/>
      <c r="O452" s="234"/>
      <c r="P452" s="234"/>
      <c r="Q452" s="7">
        <v>43487</v>
      </c>
      <c r="R452" s="8">
        <v>39102501</v>
      </c>
      <c r="S452" s="8">
        <v>39182499</v>
      </c>
      <c r="T452" s="8">
        <v>38154999</v>
      </c>
      <c r="U452" s="8">
        <v>38325001</v>
      </c>
      <c r="V452" s="192">
        <v>37498989</v>
      </c>
      <c r="W452" s="234">
        <v>121576000</v>
      </c>
      <c r="X452" s="194">
        <f t="shared" ref="X452:X515" si="15">(V452-V453)/V453</f>
        <v>-2.2446128356075283E-2</v>
      </c>
      <c r="Y452" s="193"/>
      <c r="Z452" s="197">
        <v>450</v>
      </c>
    </row>
    <row r="453" spans="1:26" ht="14.4" x14ac:dyDescent="0.3">
      <c r="A453" s="7">
        <v>43483</v>
      </c>
      <c r="B453" s="191">
        <v>2651.2700199999999</v>
      </c>
      <c r="C453" s="191">
        <v>2675.469971</v>
      </c>
      <c r="D453" s="191">
        <v>2647.580078</v>
      </c>
      <c r="E453" s="191">
        <v>2670.709961</v>
      </c>
      <c r="F453" s="192">
        <v>2670.709961</v>
      </c>
      <c r="G453" s="191">
        <v>3986730000</v>
      </c>
      <c r="H453" s="194">
        <f t="shared" si="14"/>
        <v>1.3183053048657441E-2</v>
      </c>
      <c r="I453" s="193"/>
      <c r="J453" s="197">
        <v>451</v>
      </c>
      <c r="K453" s="234"/>
      <c r="L453" s="234"/>
      <c r="M453" s="234"/>
      <c r="N453" s="234"/>
      <c r="O453" s="234"/>
      <c r="P453" s="234"/>
      <c r="Q453" s="7">
        <v>43483</v>
      </c>
      <c r="R453" s="8">
        <v>39375000</v>
      </c>
      <c r="S453" s="8">
        <v>39470001</v>
      </c>
      <c r="T453" s="8">
        <v>38994999</v>
      </c>
      <c r="U453" s="8">
        <v>39205002</v>
      </c>
      <c r="V453" s="192">
        <v>38360023</v>
      </c>
      <c r="W453" s="234">
        <v>135004000</v>
      </c>
      <c r="X453" s="194">
        <f t="shared" si="15"/>
        <v>6.1593914470470246E-3</v>
      </c>
      <c r="Y453" s="193"/>
      <c r="Z453" s="197">
        <v>451</v>
      </c>
    </row>
    <row r="454" spans="1:26" ht="14.4" x14ac:dyDescent="0.3">
      <c r="A454" s="7">
        <v>43482</v>
      </c>
      <c r="B454" s="191">
        <v>2609.280029</v>
      </c>
      <c r="C454" s="191">
        <v>2645.0600589999999</v>
      </c>
      <c r="D454" s="191">
        <v>2606.360107</v>
      </c>
      <c r="E454" s="191">
        <v>2635.959961</v>
      </c>
      <c r="F454" s="192">
        <v>2635.959961</v>
      </c>
      <c r="G454" s="191">
        <v>3772270000</v>
      </c>
      <c r="H454" s="194">
        <f t="shared" si="14"/>
        <v>7.5914002737062442E-3</v>
      </c>
      <c r="I454" s="193"/>
      <c r="J454" s="197">
        <v>452</v>
      </c>
      <c r="K454" s="234"/>
      <c r="L454" s="234"/>
      <c r="M454" s="234"/>
      <c r="N454" s="234"/>
      <c r="O454" s="234"/>
      <c r="P454" s="234"/>
      <c r="Q454" s="7">
        <v>43482</v>
      </c>
      <c r="R454" s="8">
        <v>38549999</v>
      </c>
      <c r="S454" s="8">
        <v>39415001</v>
      </c>
      <c r="T454" s="8">
        <v>38314999</v>
      </c>
      <c r="U454" s="8">
        <v>38965000</v>
      </c>
      <c r="V454" s="192">
        <v>38125195</v>
      </c>
      <c r="W454" s="234">
        <v>119284800</v>
      </c>
      <c r="X454" s="194">
        <f t="shared" si="15"/>
        <v>5.9376269618717685E-3</v>
      </c>
      <c r="Y454" s="193"/>
      <c r="Z454" s="197">
        <v>452</v>
      </c>
    </row>
    <row r="455" spans="1:26" ht="14.4" x14ac:dyDescent="0.3">
      <c r="A455" s="7">
        <v>43481</v>
      </c>
      <c r="B455" s="191">
        <v>2614.75</v>
      </c>
      <c r="C455" s="191">
        <v>2625.76001</v>
      </c>
      <c r="D455" s="191">
        <v>2612.679932</v>
      </c>
      <c r="E455" s="191">
        <v>2616.1000979999999</v>
      </c>
      <c r="F455" s="192">
        <v>2616.1000979999999</v>
      </c>
      <c r="G455" s="191">
        <v>3863770000</v>
      </c>
      <c r="H455" s="194">
        <f t="shared" si="14"/>
        <v>2.2219855538147541E-3</v>
      </c>
      <c r="I455" s="193"/>
      <c r="J455" s="197">
        <v>453</v>
      </c>
      <c r="K455" s="234"/>
      <c r="L455" s="234"/>
      <c r="M455" s="234"/>
      <c r="N455" s="234"/>
      <c r="O455" s="234"/>
      <c r="P455" s="234"/>
      <c r="Q455" s="7">
        <v>43481</v>
      </c>
      <c r="R455" s="8">
        <v>38270000</v>
      </c>
      <c r="S455" s="8">
        <v>38970001</v>
      </c>
      <c r="T455" s="8">
        <v>38250000</v>
      </c>
      <c r="U455" s="8">
        <v>38735001</v>
      </c>
      <c r="V455" s="192">
        <v>37900158</v>
      </c>
      <c r="W455" s="234">
        <v>122278800</v>
      </c>
      <c r="X455" s="194">
        <f t="shared" si="15"/>
        <v>1.2216629266441922E-2</v>
      </c>
      <c r="Y455" s="193"/>
      <c r="Z455" s="197">
        <v>453</v>
      </c>
    </row>
    <row r="456" spans="1:26" ht="14.4" x14ac:dyDescent="0.3">
      <c r="A456" s="7">
        <v>43480</v>
      </c>
      <c r="B456" s="191">
        <v>2585.1000979999999</v>
      </c>
      <c r="C456" s="191">
        <v>2613.080078</v>
      </c>
      <c r="D456" s="191">
        <v>2585.1000979999999</v>
      </c>
      <c r="E456" s="191">
        <v>2610.3000489999999</v>
      </c>
      <c r="F456" s="192">
        <v>2610.3000489999999</v>
      </c>
      <c r="G456" s="191">
        <v>3572330000</v>
      </c>
      <c r="H456" s="194">
        <f t="shared" si="14"/>
        <v>1.0721688854600295E-2</v>
      </c>
      <c r="I456" s="193"/>
      <c r="J456" s="197">
        <v>454</v>
      </c>
      <c r="K456" s="234"/>
      <c r="L456" s="234"/>
      <c r="M456" s="234"/>
      <c r="N456" s="234"/>
      <c r="O456" s="234"/>
      <c r="P456" s="234"/>
      <c r="Q456" s="7">
        <v>43480</v>
      </c>
      <c r="R456" s="8">
        <v>37567501</v>
      </c>
      <c r="S456" s="8">
        <v>38347500</v>
      </c>
      <c r="T456" s="8">
        <v>37512501</v>
      </c>
      <c r="U456" s="8">
        <v>38267502</v>
      </c>
      <c r="V456" s="192">
        <v>37442734</v>
      </c>
      <c r="W456" s="234">
        <v>114843600</v>
      </c>
      <c r="X456" s="194">
        <f t="shared" si="15"/>
        <v>2.0466768407914449E-2</v>
      </c>
      <c r="Y456" s="193"/>
      <c r="Z456" s="197">
        <v>454</v>
      </c>
    </row>
    <row r="457" spans="1:26" ht="14.4" x14ac:dyDescent="0.3">
      <c r="A457" s="7">
        <v>43479</v>
      </c>
      <c r="B457" s="191">
        <v>2580.3100589999999</v>
      </c>
      <c r="C457" s="191">
        <v>2589.320068</v>
      </c>
      <c r="D457" s="191">
        <v>2570.4099120000001</v>
      </c>
      <c r="E457" s="191">
        <v>2582.610107</v>
      </c>
      <c r="F457" s="192">
        <v>2582.610107</v>
      </c>
      <c r="G457" s="191">
        <v>3664450000</v>
      </c>
      <c r="H457" s="194">
        <f t="shared" si="14"/>
        <v>-5.2575254201908672E-3</v>
      </c>
      <c r="I457" s="193"/>
      <c r="J457" s="197">
        <v>455</v>
      </c>
      <c r="K457" s="234"/>
      <c r="L457" s="234"/>
      <c r="M457" s="234"/>
      <c r="N457" s="234"/>
      <c r="O457" s="234"/>
      <c r="P457" s="234"/>
      <c r="Q457" s="7">
        <v>43479</v>
      </c>
      <c r="R457" s="8">
        <v>37712502</v>
      </c>
      <c r="S457" s="8">
        <v>37817501</v>
      </c>
      <c r="T457" s="8">
        <v>37305000</v>
      </c>
      <c r="U457" s="8">
        <v>37500000</v>
      </c>
      <c r="V457" s="192">
        <v>36691772</v>
      </c>
      <c r="W457" s="234">
        <v>129756800</v>
      </c>
      <c r="X457" s="194">
        <f t="shared" si="15"/>
        <v>-1.5037019558449723E-2</v>
      </c>
      <c r="Y457" s="193"/>
      <c r="Z457" s="197">
        <v>455</v>
      </c>
    </row>
    <row r="458" spans="1:26" ht="14.4" x14ac:dyDescent="0.3">
      <c r="A458" s="7">
        <v>43476</v>
      </c>
      <c r="B458" s="191">
        <v>2588.110107</v>
      </c>
      <c r="C458" s="191">
        <v>2596.2700199999999</v>
      </c>
      <c r="D458" s="191">
        <v>2577.3999020000001</v>
      </c>
      <c r="E458" s="191">
        <v>2596.26001</v>
      </c>
      <c r="F458" s="192">
        <v>2596.26001</v>
      </c>
      <c r="G458" s="191">
        <v>3434490000</v>
      </c>
      <c r="H458" s="194">
        <f t="shared" si="14"/>
        <v>-1.462979140943451E-4</v>
      </c>
      <c r="I458" s="193"/>
      <c r="J458" s="197">
        <v>456</v>
      </c>
      <c r="K458" s="234"/>
      <c r="L458" s="234"/>
      <c r="M458" s="234"/>
      <c r="N458" s="234"/>
      <c r="O458" s="234"/>
      <c r="P458" s="234"/>
      <c r="Q458" s="7">
        <v>43476</v>
      </c>
      <c r="R458" s="8">
        <v>38220001</v>
      </c>
      <c r="S458" s="8">
        <v>38424999</v>
      </c>
      <c r="T458" s="8">
        <v>37877499</v>
      </c>
      <c r="U458" s="8">
        <v>38072498</v>
      </c>
      <c r="V458" s="192">
        <v>37251930</v>
      </c>
      <c r="W458" s="234">
        <v>108092800</v>
      </c>
      <c r="X458" s="194">
        <f t="shared" si="15"/>
        <v>-9.8181083588286429E-3</v>
      </c>
      <c r="Y458" s="193"/>
      <c r="Z458" s="197">
        <v>456</v>
      </c>
    </row>
    <row r="459" spans="1:26" ht="14.4" x14ac:dyDescent="0.3">
      <c r="A459" s="7">
        <v>43475</v>
      </c>
      <c r="B459" s="191">
        <v>2573.51001</v>
      </c>
      <c r="C459" s="191">
        <v>2597.820068</v>
      </c>
      <c r="D459" s="191">
        <v>2562.0200199999999</v>
      </c>
      <c r="E459" s="191">
        <v>2596.639893</v>
      </c>
      <c r="F459" s="192">
        <v>2596.639893</v>
      </c>
      <c r="G459" s="191">
        <v>3704500000</v>
      </c>
      <c r="H459" s="194">
        <f t="shared" si="14"/>
        <v>4.5184189218472805E-3</v>
      </c>
      <c r="I459" s="193"/>
      <c r="J459" s="197">
        <v>457</v>
      </c>
      <c r="K459" s="234"/>
      <c r="L459" s="234"/>
      <c r="M459" s="234"/>
      <c r="N459" s="234"/>
      <c r="O459" s="234"/>
      <c r="P459" s="234"/>
      <c r="Q459" s="7">
        <v>43475</v>
      </c>
      <c r="R459" s="8">
        <v>38125000</v>
      </c>
      <c r="S459" s="8">
        <v>38492500</v>
      </c>
      <c r="T459" s="8">
        <v>37715000</v>
      </c>
      <c r="U459" s="8">
        <v>38450001</v>
      </c>
      <c r="V459" s="192">
        <v>37621300</v>
      </c>
      <c r="W459" s="234">
        <v>143122800</v>
      </c>
      <c r="X459" s="194">
        <f t="shared" si="15"/>
        <v>3.1963044399848815E-3</v>
      </c>
      <c r="Y459" s="193"/>
      <c r="Z459" s="197">
        <v>457</v>
      </c>
    </row>
    <row r="460" spans="1:26" ht="14.4" x14ac:dyDescent="0.3">
      <c r="A460" s="7">
        <v>43474</v>
      </c>
      <c r="B460" s="191">
        <v>2580</v>
      </c>
      <c r="C460" s="191">
        <v>2595.320068</v>
      </c>
      <c r="D460" s="191">
        <v>2568.889893</v>
      </c>
      <c r="E460" s="191">
        <v>2584.959961</v>
      </c>
      <c r="F460" s="192">
        <v>2584.959961</v>
      </c>
      <c r="G460" s="191">
        <v>4052480000</v>
      </c>
      <c r="H460" s="194">
        <f t="shared" si="14"/>
        <v>4.0980455174692261E-3</v>
      </c>
      <c r="I460" s="193"/>
      <c r="J460" s="197">
        <v>458</v>
      </c>
      <c r="K460" s="234"/>
      <c r="L460" s="234"/>
      <c r="M460" s="234"/>
      <c r="N460" s="234"/>
      <c r="O460" s="234"/>
      <c r="P460" s="234"/>
      <c r="Q460" s="7">
        <v>43474</v>
      </c>
      <c r="R460" s="8">
        <v>37822498</v>
      </c>
      <c r="S460" s="8">
        <v>38632500</v>
      </c>
      <c r="T460" s="8">
        <v>37407501</v>
      </c>
      <c r="U460" s="8">
        <v>38327499</v>
      </c>
      <c r="V460" s="192">
        <v>37501434</v>
      </c>
      <c r="W460" s="234">
        <v>180396400</v>
      </c>
      <c r="X460" s="194">
        <f t="shared" si="15"/>
        <v>1.6981725049083764E-2</v>
      </c>
      <c r="Y460" s="193"/>
      <c r="Z460" s="197">
        <v>458</v>
      </c>
    </row>
    <row r="461" spans="1:26" ht="14.4" x14ac:dyDescent="0.3">
      <c r="A461" s="7">
        <v>43473</v>
      </c>
      <c r="B461" s="191">
        <v>2568.110107</v>
      </c>
      <c r="C461" s="191">
        <v>2579.820068</v>
      </c>
      <c r="D461" s="191">
        <v>2547.5600589999999</v>
      </c>
      <c r="E461" s="191">
        <v>2574.4099120000001</v>
      </c>
      <c r="F461" s="192">
        <v>2574.4099120000001</v>
      </c>
      <c r="G461" s="191">
        <v>4083030000</v>
      </c>
      <c r="H461" s="194">
        <f t="shared" si="14"/>
        <v>9.6952851413394606E-3</v>
      </c>
      <c r="I461" s="193"/>
      <c r="J461" s="197">
        <v>459</v>
      </c>
      <c r="K461" s="234"/>
      <c r="L461" s="234"/>
      <c r="M461" s="234"/>
      <c r="N461" s="234"/>
      <c r="O461" s="234"/>
      <c r="P461" s="234"/>
      <c r="Q461" s="7">
        <v>43473</v>
      </c>
      <c r="R461" s="8">
        <v>37389999</v>
      </c>
      <c r="S461" s="8">
        <v>37955002</v>
      </c>
      <c r="T461" s="8">
        <v>37130001</v>
      </c>
      <c r="U461" s="8">
        <v>37687500</v>
      </c>
      <c r="V461" s="192">
        <v>36875229</v>
      </c>
      <c r="W461" s="234">
        <v>164101200</v>
      </c>
      <c r="X461" s="194">
        <f t="shared" si="15"/>
        <v>1.9062921708072052E-2</v>
      </c>
      <c r="Y461" s="193"/>
      <c r="Z461" s="197">
        <v>459</v>
      </c>
    </row>
    <row r="462" spans="1:26" ht="14.4" x14ac:dyDescent="0.3">
      <c r="A462" s="7">
        <v>43472</v>
      </c>
      <c r="B462" s="191">
        <v>2535.610107</v>
      </c>
      <c r="C462" s="191">
        <v>2566.1599120000001</v>
      </c>
      <c r="D462" s="191">
        <v>2524.5600589999999</v>
      </c>
      <c r="E462" s="191">
        <v>2549.6899410000001</v>
      </c>
      <c r="F462" s="192">
        <v>2549.6899410000001</v>
      </c>
      <c r="G462" s="191">
        <v>4104710000</v>
      </c>
      <c r="H462" s="194">
        <f t="shared" si="14"/>
        <v>7.0104348498051519E-3</v>
      </c>
      <c r="I462" s="193"/>
      <c r="J462" s="197">
        <v>460</v>
      </c>
      <c r="K462" s="234"/>
      <c r="L462" s="234"/>
      <c r="M462" s="234"/>
      <c r="N462" s="234"/>
      <c r="O462" s="234"/>
      <c r="P462" s="234"/>
      <c r="Q462" s="7">
        <v>43472</v>
      </c>
      <c r="R462" s="8">
        <v>37174999</v>
      </c>
      <c r="S462" s="8">
        <v>37207500</v>
      </c>
      <c r="T462" s="8">
        <v>36474998</v>
      </c>
      <c r="U462" s="8">
        <v>36982498</v>
      </c>
      <c r="V462" s="192">
        <v>36185429</v>
      </c>
      <c r="W462" s="234">
        <v>219111200</v>
      </c>
      <c r="X462" s="194">
        <f t="shared" si="15"/>
        <v>-2.2256295017192896E-3</v>
      </c>
      <c r="Y462" s="193"/>
      <c r="Z462" s="197">
        <v>460</v>
      </c>
    </row>
    <row r="463" spans="1:26" ht="14.4" x14ac:dyDescent="0.3">
      <c r="A463" s="7">
        <v>43469</v>
      </c>
      <c r="B463" s="191">
        <v>2474.330078</v>
      </c>
      <c r="C463" s="191">
        <v>2538.070068</v>
      </c>
      <c r="D463" s="191">
        <v>2474.330078</v>
      </c>
      <c r="E463" s="191">
        <v>2531.9399410000001</v>
      </c>
      <c r="F463" s="192">
        <v>2531.9399410000001</v>
      </c>
      <c r="G463" s="191">
        <v>4213410000</v>
      </c>
      <c r="H463" s="194">
        <f t="shared" si="14"/>
        <v>3.433571429840454E-2</v>
      </c>
      <c r="I463" s="193"/>
      <c r="J463" s="197">
        <v>461</v>
      </c>
      <c r="K463" s="234"/>
      <c r="L463" s="234"/>
      <c r="M463" s="234"/>
      <c r="N463" s="234"/>
      <c r="O463" s="234"/>
      <c r="P463" s="234"/>
      <c r="Q463" s="7">
        <v>43469</v>
      </c>
      <c r="R463" s="8">
        <v>36132500</v>
      </c>
      <c r="S463" s="8">
        <v>37137501</v>
      </c>
      <c r="T463" s="8">
        <v>35950001</v>
      </c>
      <c r="U463" s="8">
        <v>37064999</v>
      </c>
      <c r="V463" s="192">
        <v>36266144</v>
      </c>
      <c r="W463" s="234">
        <v>234428400</v>
      </c>
      <c r="X463" s="194">
        <f t="shared" si="15"/>
        <v>4.2689282386455751E-2</v>
      </c>
      <c r="Y463" s="193"/>
      <c r="Z463" s="197">
        <v>461</v>
      </c>
    </row>
    <row r="464" spans="1:26" ht="14.4" x14ac:dyDescent="0.3">
      <c r="A464" s="7">
        <v>43468</v>
      </c>
      <c r="B464" s="191">
        <v>2491.919922</v>
      </c>
      <c r="C464" s="191">
        <v>2493.139893</v>
      </c>
      <c r="D464" s="191">
        <v>2443.959961</v>
      </c>
      <c r="E464" s="191">
        <v>2447.889893</v>
      </c>
      <c r="F464" s="192">
        <v>2447.889893</v>
      </c>
      <c r="G464" s="191">
        <v>3822860000</v>
      </c>
      <c r="H464" s="194">
        <f t="shared" si="14"/>
        <v>-2.4756730111614129E-2</v>
      </c>
      <c r="I464" s="193"/>
      <c r="J464" s="197">
        <v>462</v>
      </c>
      <c r="K464" s="234"/>
      <c r="L464" s="234"/>
      <c r="M464" s="234"/>
      <c r="N464" s="234"/>
      <c r="O464" s="234"/>
      <c r="P464" s="234"/>
      <c r="Q464" s="7">
        <v>43468</v>
      </c>
      <c r="R464" s="8">
        <v>35994999</v>
      </c>
      <c r="S464" s="8">
        <v>36430000</v>
      </c>
      <c r="T464" s="8">
        <v>35500000</v>
      </c>
      <c r="U464" s="8">
        <v>35547501</v>
      </c>
      <c r="V464" s="192">
        <v>34781353</v>
      </c>
      <c r="W464" s="234">
        <v>365248800</v>
      </c>
      <c r="X464" s="194">
        <f t="shared" si="15"/>
        <v>-9.9607402161122224E-2</v>
      </c>
      <c r="Y464" s="193"/>
      <c r="Z464" s="197">
        <v>462</v>
      </c>
    </row>
    <row r="465" spans="1:26" ht="14.4" x14ac:dyDescent="0.3">
      <c r="A465" s="7">
        <v>43467</v>
      </c>
      <c r="B465" s="191">
        <v>2476.959961</v>
      </c>
      <c r="C465" s="191">
        <v>2519.48999</v>
      </c>
      <c r="D465" s="191">
        <v>2467.469971</v>
      </c>
      <c r="E465" s="191">
        <v>2510.030029</v>
      </c>
      <c r="F465" s="192">
        <v>2510.030029</v>
      </c>
      <c r="G465" s="191">
        <v>3733160000</v>
      </c>
      <c r="H465" s="194">
        <f t="shared" si="14"/>
        <v>1.2684966694008221E-3</v>
      </c>
      <c r="I465" s="193"/>
      <c r="J465" s="197">
        <v>463</v>
      </c>
      <c r="K465" s="234"/>
      <c r="L465" s="234"/>
      <c r="M465" s="234"/>
      <c r="N465" s="234"/>
      <c r="O465" s="234"/>
      <c r="P465" s="234"/>
      <c r="Q465" s="7">
        <v>43467</v>
      </c>
      <c r="R465" s="8">
        <v>38722500</v>
      </c>
      <c r="S465" s="8">
        <v>39712502</v>
      </c>
      <c r="T465" s="8">
        <v>38557499</v>
      </c>
      <c r="U465" s="8">
        <v>39480000</v>
      </c>
      <c r="V465" s="192">
        <v>38629097</v>
      </c>
      <c r="W465" s="234">
        <v>148158800</v>
      </c>
      <c r="X465" s="194">
        <f t="shared" si="15"/>
        <v>1.141089086586552E-3</v>
      </c>
      <c r="Y465" s="193"/>
      <c r="Z465" s="197">
        <v>463</v>
      </c>
    </row>
    <row r="466" spans="1:26" ht="14.4" x14ac:dyDescent="0.3">
      <c r="A466" s="7">
        <v>43465</v>
      </c>
      <c r="B466" s="191">
        <v>2498.9399410000001</v>
      </c>
      <c r="C466" s="191">
        <v>2509.23999</v>
      </c>
      <c r="D466" s="191">
        <v>2482.820068</v>
      </c>
      <c r="E466" s="191">
        <v>2506.8500979999999</v>
      </c>
      <c r="F466" s="192">
        <v>2506.8500979999999</v>
      </c>
      <c r="G466" s="191">
        <v>3442870000</v>
      </c>
      <c r="H466" s="194">
        <f t="shared" si="14"/>
        <v>8.4924843647866226E-3</v>
      </c>
      <c r="I466" s="193"/>
      <c r="J466" s="197">
        <v>464</v>
      </c>
      <c r="K466" s="234"/>
      <c r="L466" s="234"/>
      <c r="M466" s="234"/>
      <c r="N466" s="234"/>
      <c r="O466" s="234"/>
      <c r="P466" s="234"/>
      <c r="Q466" s="7">
        <v>43465</v>
      </c>
      <c r="R466" s="8">
        <v>39632500</v>
      </c>
      <c r="S466" s="8">
        <v>39840000</v>
      </c>
      <c r="T466" s="8">
        <v>39119999</v>
      </c>
      <c r="U466" s="8">
        <v>39435001</v>
      </c>
      <c r="V466" s="192">
        <v>38585068</v>
      </c>
      <c r="W466" s="234">
        <v>140014000</v>
      </c>
      <c r="X466" s="194">
        <f t="shared" si="15"/>
        <v>9.6652941243889744E-3</v>
      </c>
      <c r="Y466" s="193"/>
      <c r="Z466" s="197">
        <v>464</v>
      </c>
    </row>
    <row r="467" spans="1:26" ht="14.4" x14ac:dyDescent="0.3">
      <c r="A467" s="7">
        <v>43462</v>
      </c>
      <c r="B467" s="191">
        <v>2498.7700199999999</v>
      </c>
      <c r="C467" s="191">
        <v>2520.2700199999999</v>
      </c>
      <c r="D467" s="191">
        <v>2472.889893</v>
      </c>
      <c r="E467" s="191">
        <v>2485.73999</v>
      </c>
      <c r="F467" s="192">
        <v>2485.73999</v>
      </c>
      <c r="G467" s="191">
        <v>3702620000</v>
      </c>
      <c r="H467" s="194">
        <f t="shared" si="14"/>
        <v>-1.2415825521054006E-3</v>
      </c>
      <c r="I467" s="193"/>
      <c r="J467" s="197">
        <v>465</v>
      </c>
      <c r="K467" s="234"/>
      <c r="L467" s="234"/>
      <c r="M467" s="234"/>
      <c r="N467" s="234"/>
      <c r="O467" s="234"/>
      <c r="P467" s="234"/>
      <c r="Q467" s="7">
        <v>43462</v>
      </c>
      <c r="R467" s="8">
        <v>39375000</v>
      </c>
      <c r="S467" s="8">
        <v>39630001</v>
      </c>
      <c r="T467" s="8">
        <v>38637501</v>
      </c>
      <c r="U467" s="8">
        <v>39057499</v>
      </c>
      <c r="V467" s="192">
        <v>38215702</v>
      </c>
      <c r="W467" s="234">
        <v>169165600</v>
      </c>
      <c r="X467" s="194">
        <f t="shared" si="15"/>
        <v>5.1232935019888005E-4</v>
      </c>
      <c r="Y467" s="193"/>
      <c r="Z467" s="197">
        <v>465</v>
      </c>
    </row>
    <row r="468" spans="1:26" ht="14.4" x14ac:dyDescent="0.3">
      <c r="A468" s="7">
        <v>43461</v>
      </c>
      <c r="B468" s="191">
        <v>2442.5</v>
      </c>
      <c r="C468" s="191">
        <v>2489.1000979999999</v>
      </c>
      <c r="D468" s="191">
        <v>2397.9399410000001</v>
      </c>
      <c r="E468" s="191">
        <v>2488.830078</v>
      </c>
      <c r="F468" s="192">
        <v>2488.830078</v>
      </c>
      <c r="G468" s="191">
        <v>4096610000</v>
      </c>
      <c r="H468" s="194">
        <f t="shared" si="14"/>
        <v>8.562680803813779E-3</v>
      </c>
      <c r="I468" s="193"/>
      <c r="J468" s="197">
        <v>466</v>
      </c>
      <c r="K468" s="234"/>
      <c r="L468" s="234"/>
      <c r="M468" s="234"/>
      <c r="N468" s="234"/>
      <c r="O468" s="234"/>
      <c r="P468" s="234"/>
      <c r="Q468" s="7">
        <v>43461</v>
      </c>
      <c r="R468" s="8">
        <v>38959999</v>
      </c>
      <c r="S468" s="8">
        <v>39192501</v>
      </c>
      <c r="T468" s="8">
        <v>37517502</v>
      </c>
      <c r="U468" s="8">
        <v>39037498</v>
      </c>
      <c r="V468" s="192">
        <v>38196133</v>
      </c>
      <c r="W468" s="234">
        <v>212468400</v>
      </c>
      <c r="X468" s="194">
        <f t="shared" si="15"/>
        <v>-6.4897871246092243E-3</v>
      </c>
      <c r="Y468" s="193"/>
      <c r="Z468" s="197">
        <v>466</v>
      </c>
    </row>
    <row r="469" spans="1:26" ht="14.4" x14ac:dyDescent="0.3">
      <c r="A469" s="7">
        <v>43460</v>
      </c>
      <c r="B469" s="191">
        <v>2363.1201169999999</v>
      </c>
      <c r="C469" s="191">
        <v>2467.76001</v>
      </c>
      <c r="D469" s="191">
        <v>2346.580078</v>
      </c>
      <c r="E469" s="191">
        <v>2467.6999510000001</v>
      </c>
      <c r="F469" s="192">
        <v>2467.6999510000001</v>
      </c>
      <c r="G469" s="191">
        <v>4233990000</v>
      </c>
      <c r="H469" s="194">
        <f t="shared" si="14"/>
        <v>4.9593742562976224E-2</v>
      </c>
      <c r="I469" s="193"/>
      <c r="J469" s="197">
        <v>467</v>
      </c>
      <c r="K469" s="234"/>
      <c r="L469" s="234"/>
      <c r="M469" s="234"/>
      <c r="N469" s="234"/>
      <c r="O469" s="234"/>
      <c r="P469" s="234"/>
      <c r="Q469" s="7">
        <v>43460</v>
      </c>
      <c r="R469" s="8">
        <v>37075001</v>
      </c>
      <c r="S469" s="8">
        <v>39307499</v>
      </c>
      <c r="T469" s="8">
        <v>36680000</v>
      </c>
      <c r="U469" s="8">
        <v>39292500</v>
      </c>
      <c r="V469" s="192">
        <v>38445637</v>
      </c>
      <c r="W469" s="234">
        <v>234330000</v>
      </c>
      <c r="X469" s="194">
        <f t="shared" si="15"/>
        <v>7.0421455629336549E-2</v>
      </c>
      <c r="Y469" s="193"/>
      <c r="Z469" s="197">
        <v>467</v>
      </c>
    </row>
    <row r="470" spans="1:26" ht="14.4" x14ac:dyDescent="0.3">
      <c r="A470" s="7">
        <v>43458</v>
      </c>
      <c r="B470" s="191">
        <v>2400.5600589999999</v>
      </c>
      <c r="C470" s="191">
        <v>2410.3400879999999</v>
      </c>
      <c r="D470" s="191">
        <v>2351.1000979999999</v>
      </c>
      <c r="E470" s="191">
        <v>2351.1000979999999</v>
      </c>
      <c r="F470" s="192">
        <v>2351.1000979999999</v>
      </c>
      <c r="G470" s="191">
        <v>2613930000</v>
      </c>
      <c r="H470" s="194">
        <f t="shared" si="14"/>
        <v>-2.7112254234371271E-2</v>
      </c>
      <c r="I470" s="193"/>
      <c r="J470" s="197">
        <v>468</v>
      </c>
      <c r="K470" s="234"/>
      <c r="L470" s="234"/>
      <c r="M470" s="234"/>
      <c r="N470" s="234"/>
      <c r="O470" s="234"/>
      <c r="P470" s="234"/>
      <c r="Q470" s="7">
        <v>43458</v>
      </c>
      <c r="R470" s="8">
        <v>37037498</v>
      </c>
      <c r="S470" s="8">
        <v>37887501</v>
      </c>
      <c r="T470" s="8">
        <v>36647499</v>
      </c>
      <c r="U470" s="8">
        <v>36707500</v>
      </c>
      <c r="V470" s="192">
        <v>35916355</v>
      </c>
      <c r="W470" s="234">
        <v>148676800</v>
      </c>
      <c r="X470" s="194">
        <f t="shared" si="15"/>
        <v>-2.5873917337610304E-2</v>
      </c>
      <c r="Y470" s="193"/>
      <c r="Z470" s="197">
        <v>468</v>
      </c>
    </row>
    <row r="471" spans="1:26" ht="14.4" x14ac:dyDescent="0.3">
      <c r="A471" s="7">
        <v>43455</v>
      </c>
      <c r="B471" s="191">
        <v>2465.3798830000001</v>
      </c>
      <c r="C471" s="191">
        <v>2504.4099120000001</v>
      </c>
      <c r="D471" s="191">
        <v>2408.5500489999999</v>
      </c>
      <c r="E471" s="191">
        <v>2416.6201169999999</v>
      </c>
      <c r="F471" s="192">
        <v>2416.6201169999999</v>
      </c>
      <c r="G471" s="191">
        <v>7609010000</v>
      </c>
      <c r="H471" s="194">
        <f t="shared" si="14"/>
        <v>-2.0588228435321883E-2</v>
      </c>
      <c r="I471" s="193"/>
      <c r="J471" s="197">
        <v>469</v>
      </c>
      <c r="K471" s="234"/>
      <c r="L471" s="234"/>
      <c r="M471" s="234"/>
      <c r="N471" s="234"/>
      <c r="O471" s="234"/>
      <c r="P471" s="234"/>
      <c r="Q471" s="7">
        <v>43455</v>
      </c>
      <c r="R471" s="8">
        <v>39215000</v>
      </c>
      <c r="S471" s="8">
        <v>39540001</v>
      </c>
      <c r="T471" s="8">
        <v>37407501</v>
      </c>
      <c r="U471" s="8">
        <v>37682499</v>
      </c>
      <c r="V471" s="192">
        <v>36870335</v>
      </c>
      <c r="W471" s="234">
        <v>382978400</v>
      </c>
      <c r="X471" s="194">
        <f t="shared" si="15"/>
        <v>-3.8895571491560824E-2</v>
      </c>
      <c r="Y471" s="193"/>
      <c r="Z471" s="197">
        <v>469</v>
      </c>
    </row>
    <row r="472" spans="1:26" ht="14.4" x14ac:dyDescent="0.3">
      <c r="A472" s="7">
        <v>43454</v>
      </c>
      <c r="B472" s="191">
        <v>2496.7700199999999</v>
      </c>
      <c r="C472" s="191">
        <v>2509.6298830000001</v>
      </c>
      <c r="D472" s="191">
        <v>2441.179932</v>
      </c>
      <c r="E472" s="191">
        <v>2467.419922</v>
      </c>
      <c r="F472" s="192">
        <v>2467.419922</v>
      </c>
      <c r="G472" s="191">
        <v>5585780000</v>
      </c>
      <c r="H472" s="194">
        <f t="shared" si="14"/>
        <v>-1.5772106302099805E-2</v>
      </c>
      <c r="I472" s="193"/>
      <c r="J472" s="197">
        <v>470</v>
      </c>
      <c r="K472" s="234"/>
      <c r="L472" s="234"/>
      <c r="M472" s="234"/>
      <c r="N472" s="234"/>
      <c r="O472" s="234"/>
      <c r="P472" s="234"/>
      <c r="Q472" s="7">
        <v>43454</v>
      </c>
      <c r="R472" s="8">
        <v>40099998</v>
      </c>
      <c r="S472" s="8">
        <v>40527500</v>
      </c>
      <c r="T472" s="8">
        <v>38825001</v>
      </c>
      <c r="U472" s="8">
        <v>39207500</v>
      </c>
      <c r="V472" s="192">
        <v>38362465</v>
      </c>
      <c r="W472" s="234">
        <v>259092000</v>
      </c>
      <c r="X472" s="194">
        <f t="shared" si="15"/>
        <v>-2.5234686476948091E-2</v>
      </c>
      <c r="Y472" s="193"/>
      <c r="Z472" s="197">
        <v>470</v>
      </c>
    </row>
    <row r="473" spans="1:26" ht="14.4" x14ac:dyDescent="0.3">
      <c r="A473" s="7">
        <v>43453</v>
      </c>
      <c r="B473" s="191">
        <v>2547.0500489999999</v>
      </c>
      <c r="C473" s="191">
        <v>2585.290039</v>
      </c>
      <c r="D473" s="191">
        <v>2488.959961</v>
      </c>
      <c r="E473" s="191">
        <v>2506.959961</v>
      </c>
      <c r="F473" s="192">
        <v>2506.959961</v>
      </c>
      <c r="G473" s="191">
        <v>5127940000</v>
      </c>
      <c r="H473" s="194">
        <f t="shared" si="14"/>
        <v>-1.5395714469955905E-2</v>
      </c>
      <c r="I473" s="193"/>
      <c r="J473" s="197">
        <v>471</v>
      </c>
      <c r="K473" s="234"/>
      <c r="L473" s="234"/>
      <c r="M473" s="234"/>
      <c r="N473" s="234"/>
      <c r="O473" s="234"/>
      <c r="P473" s="234"/>
      <c r="Q473" s="7">
        <v>43453</v>
      </c>
      <c r="R473" s="8">
        <v>41500000</v>
      </c>
      <c r="S473" s="8">
        <v>41862499</v>
      </c>
      <c r="T473" s="8">
        <v>39772499</v>
      </c>
      <c r="U473" s="8">
        <v>40222500</v>
      </c>
      <c r="V473" s="192">
        <v>39355591</v>
      </c>
      <c r="W473" s="234">
        <v>196189200</v>
      </c>
      <c r="X473" s="194">
        <f t="shared" si="15"/>
        <v>-3.1191855152470461E-2</v>
      </c>
      <c r="Y473" s="193"/>
      <c r="Z473" s="197">
        <v>471</v>
      </c>
    </row>
    <row r="474" spans="1:26" ht="14.4" x14ac:dyDescent="0.3">
      <c r="A474" s="7">
        <v>43452</v>
      </c>
      <c r="B474" s="191">
        <v>2559.8999020000001</v>
      </c>
      <c r="C474" s="191">
        <v>2573.98999</v>
      </c>
      <c r="D474" s="191">
        <v>2528.709961</v>
      </c>
      <c r="E474" s="191">
        <v>2546.1599120000001</v>
      </c>
      <c r="F474" s="192">
        <v>2546.1599120000001</v>
      </c>
      <c r="G474" s="191">
        <v>4470880000</v>
      </c>
      <c r="H474" s="194">
        <f t="shared" si="14"/>
        <v>8.6400702725762698E-5</v>
      </c>
      <c r="I474" s="193"/>
      <c r="J474" s="197">
        <v>472</v>
      </c>
      <c r="K474" s="234"/>
      <c r="L474" s="234"/>
      <c r="M474" s="234"/>
      <c r="N474" s="234"/>
      <c r="O474" s="234"/>
      <c r="P474" s="234"/>
      <c r="Q474" s="7">
        <v>43452</v>
      </c>
      <c r="R474" s="8">
        <v>41345001</v>
      </c>
      <c r="S474" s="8">
        <v>41882500</v>
      </c>
      <c r="T474" s="8">
        <v>41097500</v>
      </c>
      <c r="U474" s="8">
        <v>41517502</v>
      </c>
      <c r="V474" s="192">
        <v>40622688</v>
      </c>
      <c r="W474" s="234">
        <v>135366000</v>
      </c>
      <c r="X474" s="194">
        <f t="shared" si="15"/>
        <v>1.299262858482025E-2</v>
      </c>
      <c r="Y474" s="193"/>
      <c r="Z474" s="197">
        <v>472</v>
      </c>
    </row>
    <row r="475" spans="1:26" ht="14.4" x14ac:dyDescent="0.3">
      <c r="A475" s="7">
        <v>43451</v>
      </c>
      <c r="B475" s="191">
        <v>2590.75</v>
      </c>
      <c r="C475" s="191">
        <v>2601.1298830000001</v>
      </c>
      <c r="D475" s="191">
        <v>2530.540039</v>
      </c>
      <c r="E475" s="191">
        <v>2545.9399410000001</v>
      </c>
      <c r="F475" s="192">
        <v>2545.9399410000001</v>
      </c>
      <c r="G475" s="191">
        <v>4616350000</v>
      </c>
      <c r="H475" s="194">
        <f t="shared" si="14"/>
        <v>-2.0773480650743484E-2</v>
      </c>
      <c r="I475" s="193"/>
      <c r="J475" s="197">
        <v>473</v>
      </c>
      <c r="K475" s="234"/>
      <c r="L475" s="234"/>
      <c r="M475" s="234"/>
      <c r="N475" s="234"/>
      <c r="O475" s="234"/>
      <c r="P475" s="234"/>
      <c r="Q475" s="7">
        <v>43451</v>
      </c>
      <c r="R475" s="8">
        <v>41362499</v>
      </c>
      <c r="S475" s="8">
        <v>42087502</v>
      </c>
      <c r="T475" s="8">
        <v>40682499</v>
      </c>
      <c r="U475" s="8">
        <v>40985001</v>
      </c>
      <c r="V475" s="192">
        <v>40101662</v>
      </c>
      <c r="W475" s="234">
        <v>177151600</v>
      </c>
      <c r="X475" s="194">
        <f t="shared" si="15"/>
        <v>-9.3061331858833498E-3</v>
      </c>
      <c r="Y475" s="193"/>
      <c r="Z475" s="197">
        <v>473</v>
      </c>
    </row>
    <row r="476" spans="1:26" ht="14.4" x14ac:dyDescent="0.3">
      <c r="A476" s="7">
        <v>43448</v>
      </c>
      <c r="B476" s="191">
        <v>2629.679932</v>
      </c>
      <c r="C476" s="191">
        <v>2635.070068</v>
      </c>
      <c r="D476" s="191">
        <v>2593.8400879999999</v>
      </c>
      <c r="E476" s="191">
        <v>2599.9499510000001</v>
      </c>
      <c r="F476" s="192">
        <v>2599.9499510000001</v>
      </c>
      <c r="G476" s="191">
        <v>4035020000</v>
      </c>
      <c r="H476" s="194">
        <f t="shared" si="14"/>
        <v>-1.908670959714558E-2</v>
      </c>
      <c r="I476" s="193"/>
      <c r="J476" s="197">
        <v>474</v>
      </c>
      <c r="K476" s="234"/>
      <c r="L476" s="234"/>
      <c r="M476" s="234"/>
      <c r="N476" s="234"/>
      <c r="O476" s="234"/>
      <c r="P476" s="234"/>
      <c r="Q476" s="7">
        <v>43448</v>
      </c>
      <c r="R476" s="8">
        <v>42250000</v>
      </c>
      <c r="S476" s="8">
        <v>42270000</v>
      </c>
      <c r="T476" s="8">
        <v>41320000</v>
      </c>
      <c r="U476" s="8">
        <v>41369999</v>
      </c>
      <c r="V476" s="192">
        <v>40478359</v>
      </c>
      <c r="W476" s="234">
        <v>162814800</v>
      </c>
      <c r="X476" s="194">
        <f t="shared" si="15"/>
        <v>-3.1997695066290639E-2</v>
      </c>
      <c r="Y476" s="193"/>
      <c r="Z476" s="197">
        <v>474</v>
      </c>
    </row>
    <row r="477" spans="1:26" ht="14.4" x14ac:dyDescent="0.3">
      <c r="A477" s="7">
        <v>43447</v>
      </c>
      <c r="B477" s="191">
        <v>2658.6999510000001</v>
      </c>
      <c r="C477" s="191">
        <v>2670.1899410000001</v>
      </c>
      <c r="D477" s="191">
        <v>2637.2700199999999</v>
      </c>
      <c r="E477" s="191">
        <v>2650.540039</v>
      </c>
      <c r="F477" s="192">
        <v>2650.540039</v>
      </c>
      <c r="G477" s="191">
        <v>3927720000</v>
      </c>
      <c r="H477" s="194">
        <f t="shared" si="14"/>
        <v>-1.999302117276265E-4</v>
      </c>
      <c r="I477" s="193"/>
      <c r="J477" s="197">
        <v>475</v>
      </c>
      <c r="K477" s="234"/>
      <c r="L477" s="234"/>
      <c r="M477" s="234"/>
      <c r="N477" s="234"/>
      <c r="O477" s="234"/>
      <c r="P477" s="234"/>
      <c r="Q477" s="7">
        <v>43447</v>
      </c>
      <c r="R477" s="8">
        <v>42622501</v>
      </c>
      <c r="S477" s="8">
        <v>43142502</v>
      </c>
      <c r="T477" s="8">
        <v>42387501</v>
      </c>
      <c r="U477" s="8">
        <v>42737499</v>
      </c>
      <c r="V477" s="192">
        <v>41816387</v>
      </c>
      <c r="W477" s="234">
        <v>127594400</v>
      </c>
      <c r="X477" s="194">
        <f t="shared" si="15"/>
        <v>1.0940325119132397E-2</v>
      </c>
      <c r="Y477" s="193"/>
      <c r="Z477" s="197">
        <v>475</v>
      </c>
    </row>
    <row r="478" spans="1:26" ht="14.4" x14ac:dyDescent="0.3">
      <c r="A478" s="7">
        <v>43446</v>
      </c>
      <c r="B478" s="191">
        <v>2658.2299800000001</v>
      </c>
      <c r="C478" s="191">
        <v>2685.4399410000001</v>
      </c>
      <c r="D478" s="191">
        <v>2650.26001</v>
      </c>
      <c r="E478" s="191">
        <v>2651.070068</v>
      </c>
      <c r="F478" s="192">
        <v>2651.070068</v>
      </c>
      <c r="G478" s="191">
        <v>3958890000</v>
      </c>
      <c r="H478" s="194">
        <f t="shared" si="14"/>
        <v>5.4195036532567646E-3</v>
      </c>
      <c r="I478" s="193"/>
      <c r="J478" s="197">
        <v>476</v>
      </c>
      <c r="K478" s="234"/>
      <c r="L478" s="234"/>
      <c r="M478" s="234"/>
      <c r="N478" s="234"/>
      <c r="O478" s="234"/>
      <c r="P478" s="234"/>
      <c r="Q478" s="7">
        <v>43446</v>
      </c>
      <c r="R478" s="8">
        <v>42599998</v>
      </c>
      <c r="S478" s="8">
        <v>42980000</v>
      </c>
      <c r="T478" s="8">
        <v>42255001</v>
      </c>
      <c r="U478" s="8">
        <v>42275002</v>
      </c>
      <c r="V478" s="192">
        <v>41363853</v>
      </c>
      <c r="W478" s="234">
        <v>142510800</v>
      </c>
      <c r="X478" s="194">
        <f t="shared" si="15"/>
        <v>2.7870568153470312E-3</v>
      </c>
      <c r="Y478" s="193"/>
      <c r="Z478" s="197">
        <v>476</v>
      </c>
    </row>
    <row r="479" spans="1:26" ht="14.4" x14ac:dyDescent="0.3">
      <c r="A479" s="7">
        <v>43445</v>
      </c>
      <c r="B479" s="191">
        <v>2664.4399410000001</v>
      </c>
      <c r="C479" s="191">
        <v>2674.3500979999999</v>
      </c>
      <c r="D479" s="191">
        <v>2621.3000489999999</v>
      </c>
      <c r="E479" s="191">
        <v>2636.780029</v>
      </c>
      <c r="F479" s="192">
        <v>2636.780029</v>
      </c>
      <c r="G479" s="191">
        <v>3905870000</v>
      </c>
      <c r="H479" s="194">
        <f t="shared" si="14"/>
        <v>-3.5634639398193102E-4</v>
      </c>
      <c r="I479" s="193"/>
      <c r="J479" s="197">
        <v>477</v>
      </c>
      <c r="K479" s="234"/>
      <c r="L479" s="234"/>
      <c r="M479" s="234"/>
      <c r="N479" s="234"/>
      <c r="O479" s="234"/>
      <c r="P479" s="234"/>
      <c r="Q479" s="7">
        <v>43445</v>
      </c>
      <c r="R479" s="8">
        <v>42915001</v>
      </c>
      <c r="S479" s="8">
        <v>42947498</v>
      </c>
      <c r="T479" s="8">
        <v>41750000</v>
      </c>
      <c r="U479" s="8">
        <v>42157501</v>
      </c>
      <c r="V479" s="192">
        <v>41248890</v>
      </c>
      <c r="W479" s="234">
        <v>189126800</v>
      </c>
      <c r="X479" s="194">
        <f t="shared" si="15"/>
        <v>-5.7193526015083002E-3</v>
      </c>
      <c r="Y479" s="193"/>
      <c r="Z479" s="197">
        <v>477</v>
      </c>
    </row>
    <row r="480" spans="1:26" ht="14.4" x14ac:dyDescent="0.3">
      <c r="A480" s="7">
        <v>43444</v>
      </c>
      <c r="B480" s="191">
        <v>2630.860107</v>
      </c>
      <c r="C480" s="191">
        <v>2647.51001</v>
      </c>
      <c r="D480" s="191">
        <v>2583.2299800000001</v>
      </c>
      <c r="E480" s="191">
        <v>2637.719971</v>
      </c>
      <c r="F480" s="192">
        <v>2637.719971</v>
      </c>
      <c r="G480" s="191">
        <v>4151030000</v>
      </c>
      <c r="H480" s="194">
        <f t="shared" si="14"/>
        <v>1.7621541550397273E-3</v>
      </c>
      <c r="I480" s="193"/>
      <c r="J480" s="197">
        <v>478</v>
      </c>
      <c r="K480" s="234"/>
      <c r="L480" s="234"/>
      <c r="M480" s="234"/>
      <c r="N480" s="234"/>
      <c r="O480" s="234"/>
      <c r="P480" s="234"/>
      <c r="Q480" s="7">
        <v>43444</v>
      </c>
      <c r="R480" s="8">
        <v>41250000</v>
      </c>
      <c r="S480" s="8">
        <v>42522499</v>
      </c>
      <c r="T480" s="8">
        <v>40832500</v>
      </c>
      <c r="U480" s="8">
        <v>42400002</v>
      </c>
      <c r="V480" s="192">
        <v>41486164</v>
      </c>
      <c r="W480" s="234">
        <v>248104000</v>
      </c>
      <c r="X480" s="194">
        <f t="shared" si="15"/>
        <v>6.5879252387106577E-3</v>
      </c>
      <c r="Y480" s="193"/>
      <c r="Z480" s="197">
        <v>478</v>
      </c>
    </row>
    <row r="481" spans="1:26" ht="14.4" x14ac:dyDescent="0.3">
      <c r="A481" s="7">
        <v>43441</v>
      </c>
      <c r="B481" s="191">
        <v>2691.26001</v>
      </c>
      <c r="C481" s="191">
        <v>2708.540039</v>
      </c>
      <c r="D481" s="191">
        <v>2623.139893</v>
      </c>
      <c r="E481" s="191">
        <v>2633.080078</v>
      </c>
      <c r="F481" s="192">
        <v>2633.080078</v>
      </c>
      <c r="G481" s="191">
        <v>4216690000</v>
      </c>
      <c r="H481" s="194">
        <f t="shared" si="14"/>
        <v>-2.3320118749489388E-2</v>
      </c>
      <c r="I481" s="193"/>
      <c r="J481" s="197">
        <v>479</v>
      </c>
      <c r="K481" s="234"/>
      <c r="L481" s="234"/>
      <c r="M481" s="234"/>
      <c r="N481" s="234"/>
      <c r="O481" s="234"/>
      <c r="P481" s="234"/>
      <c r="Q481" s="7">
        <v>43441</v>
      </c>
      <c r="R481" s="8">
        <v>43372501</v>
      </c>
      <c r="S481" s="8">
        <v>43622501</v>
      </c>
      <c r="T481" s="8">
        <v>42075001</v>
      </c>
      <c r="U481" s="8">
        <v>42122501</v>
      </c>
      <c r="V481" s="192">
        <v>41214645</v>
      </c>
      <c r="W481" s="234">
        <v>169126400</v>
      </c>
      <c r="X481" s="194">
        <f t="shared" si="15"/>
        <v>-3.5657014769444231E-2</v>
      </c>
      <c r="Y481" s="193"/>
      <c r="Z481" s="197">
        <v>479</v>
      </c>
    </row>
    <row r="482" spans="1:26" ht="14.4" x14ac:dyDescent="0.3">
      <c r="A482" s="7">
        <v>43440</v>
      </c>
      <c r="B482" s="191">
        <v>2663.51001</v>
      </c>
      <c r="C482" s="191">
        <v>2696.1499020000001</v>
      </c>
      <c r="D482" s="191">
        <v>2621.530029</v>
      </c>
      <c r="E482" s="191">
        <v>2695.9499510000001</v>
      </c>
      <c r="F482" s="192">
        <v>2695.9499510000001</v>
      </c>
      <c r="G482" s="191">
        <v>5141470000</v>
      </c>
      <c r="H482" s="194">
        <f t="shared" si="14"/>
        <v>-1.522228361661734E-3</v>
      </c>
      <c r="I482" s="193"/>
      <c r="J482" s="197">
        <v>480</v>
      </c>
      <c r="K482" s="234"/>
      <c r="L482" s="234"/>
      <c r="M482" s="234"/>
      <c r="N482" s="234"/>
      <c r="O482" s="234"/>
      <c r="P482" s="234"/>
      <c r="Q482" s="7">
        <v>43440</v>
      </c>
      <c r="R482" s="8">
        <v>42939999</v>
      </c>
      <c r="S482" s="8">
        <v>43695000</v>
      </c>
      <c r="T482" s="8">
        <v>42605000</v>
      </c>
      <c r="U482" s="8">
        <v>43680000</v>
      </c>
      <c r="V482" s="192">
        <v>42738575</v>
      </c>
      <c r="W482" s="234">
        <v>172393600</v>
      </c>
      <c r="X482" s="194">
        <f t="shared" si="15"/>
        <v>-1.1149441980706406E-2</v>
      </c>
      <c r="Y482" s="193"/>
      <c r="Z482" s="197">
        <v>480</v>
      </c>
    </row>
    <row r="483" spans="1:26" ht="14.4" x14ac:dyDescent="0.3">
      <c r="A483" s="7">
        <v>43438</v>
      </c>
      <c r="B483" s="191">
        <v>2782.429932</v>
      </c>
      <c r="C483" s="191">
        <v>2785.929932</v>
      </c>
      <c r="D483" s="191">
        <v>2697.179932</v>
      </c>
      <c r="E483" s="191">
        <v>2700.0600589999999</v>
      </c>
      <c r="F483" s="192">
        <v>2700.0600589999999</v>
      </c>
      <c r="G483" s="191">
        <v>4499840000</v>
      </c>
      <c r="H483" s="194">
        <f t="shared" si="14"/>
        <v>-3.2364902938788187E-2</v>
      </c>
      <c r="I483" s="193"/>
      <c r="J483" s="197">
        <v>481</v>
      </c>
      <c r="K483" s="234"/>
      <c r="L483" s="234"/>
      <c r="M483" s="234"/>
      <c r="N483" s="234"/>
      <c r="O483" s="234"/>
      <c r="P483" s="234"/>
      <c r="Q483" s="7">
        <v>43438</v>
      </c>
      <c r="R483" s="8">
        <v>45237499</v>
      </c>
      <c r="S483" s="8">
        <v>45597500</v>
      </c>
      <c r="T483" s="8">
        <v>44067501</v>
      </c>
      <c r="U483" s="8">
        <v>44172501</v>
      </c>
      <c r="V483" s="192">
        <v>43220459</v>
      </c>
      <c r="W483" s="234">
        <v>165377200</v>
      </c>
      <c r="X483" s="194">
        <f t="shared" si="15"/>
        <v>-4.3988725999549824E-2</v>
      </c>
      <c r="Y483" s="193"/>
      <c r="Z483" s="197">
        <v>481</v>
      </c>
    </row>
    <row r="484" spans="1:26" ht="14.4" x14ac:dyDescent="0.3">
      <c r="A484" s="7">
        <v>43437</v>
      </c>
      <c r="B484" s="191">
        <v>2790.5</v>
      </c>
      <c r="C484" s="191">
        <v>2800.179932</v>
      </c>
      <c r="D484" s="191">
        <v>2773.3798830000001</v>
      </c>
      <c r="E484" s="191">
        <v>2790.3701169999999</v>
      </c>
      <c r="F484" s="192">
        <v>2790.3701169999999</v>
      </c>
      <c r="G484" s="191">
        <v>4186060000</v>
      </c>
      <c r="H484" s="194">
        <f t="shared" si="14"/>
        <v>1.0941426018481153E-2</v>
      </c>
      <c r="I484" s="193"/>
      <c r="J484" s="197">
        <v>482</v>
      </c>
      <c r="K484" s="234"/>
      <c r="L484" s="234"/>
      <c r="M484" s="234"/>
      <c r="N484" s="234"/>
      <c r="O484" s="234"/>
      <c r="P484" s="234"/>
      <c r="Q484" s="7">
        <v>43437</v>
      </c>
      <c r="R484" s="8">
        <v>46115002</v>
      </c>
      <c r="S484" s="8">
        <v>46235001</v>
      </c>
      <c r="T484" s="8">
        <v>45302502</v>
      </c>
      <c r="U484" s="8">
        <v>46205002</v>
      </c>
      <c r="V484" s="192">
        <v>45209152</v>
      </c>
      <c r="W484" s="234">
        <v>163210000</v>
      </c>
      <c r="X484" s="194">
        <f t="shared" si="15"/>
        <v>3.4942261111284199E-2</v>
      </c>
      <c r="Y484" s="193"/>
      <c r="Z484" s="197">
        <v>482</v>
      </c>
    </row>
    <row r="485" spans="1:26" ht="14.4" x14ac:dyDescent="0.3">
      <c r="A485" s="7">
        <v>43434</v>
      </c>
      <c r="B485" s="191">
        <v>2737.76001</v>
      </c>
      <c r="C485" s="191">
        <v>2760.8798830000001</v>
      </c>
      <c r="D485" s="191">
        <v>2732.76001</v>
      </c>
      <c r="E485" s="191">
        <v>2760.169922</v>
      </c>
      <c r="F485" s="192">
        <v>2760.169922</v>
      </c>
      <c r="G485" s="191">
        <v>4658580000</v>
      </c>
      <c r="H485" s="194">
        <f t="shared" si="14"/>
        <v>8.1707475343828877E-3</v>
      </c>
      <c r="I485" s="193"/>
      <c r="J485" s="197">
        <v>483</v>
      </c>
      <c r="K485" s="234"/>
      <c r="L485" s="234"/>
      <c r="M485" s="234"/>
      <c r="N485" s="234"/>
      <c r="O485" s="234"/>
      <c r="P485" s="234"/>
      <c r="Q485" s="7">
        <v>43434</v>
      </c>
      <c r="R485" s="8">
        <v>45072498</v>
      </c>
      <c r="S485" s="8">
        <v>45082500</v>
      </c>
      <c r="T485" s="8">
        <v>44257500</v>
      </c>
      <c r="U485" s="8">
        <v>44645000</v>
      </c>
      <c r="V485" s="192">
        <v>43682777</v>
      </c>
      <c r="W485" s="234">
        <v>158126000</v>
      </c>
      <c r="X485" s="194">
        <f t="shared" si="15"/>
        <v>-5.4022486862718077E-3</v>
      </c>
      <c r="Y485" s="193"/>
      <c r="Z485" s="197">
        <v>483</v>
      </c>
    </row>
    <row r="486" spans="1:26" ht="14.4" x14ac:dyDescent="0.3">
      <c r="A486" s="7">
        <v>43433</v>
      </c>
      <c r="B486" s="191">
        <v>2736.969971</v>
      </c>
      <c r="C486" s="191">
        <v>2753.75</v>
      </c>
      <c r="D486" s="191">
        <v>2722.9399410000001</v>
      </c>
      <c r="E486" s="191">
        <v>2737.8000489999999</v>
      </c>
      <c r="F486" s="192">
        <v>2737.8000489999999</v>
      </c>
      <c r="G486" s="191">
        <v>3560770000</v>
      </c>
      <c r="H486" s="194">
        <f t="shared" si="14"/>
        <v>-2.1831080056632693E-3</v>
      </c>
      <c r="I486" s="193"/>
      <c r="J486" s="197">
        <v>484</v>
      </c>
      <c r="K486" s="234"/>
      <c r="L486" s="234"/>
      <c r="M486" s="234"/>
      <c r="N486" s="234"/>
      <c r="O486" s="234"/>
      <c r="P486" s="234"/>
      <c r="Q486" s="7">
        <v>43433</v>
      </c>
      <c r="R486" s="8">
        <v>45665001</v>
      </c>
      <c r="S486" s="8">
        <v>45700001</v>
      </c>
      <c r="T486" s="8">
        <v>44424999</v>
      </c>
      <c r="U486" s="8">
        <v>44887501</v>
      </c>
      <c r="V486" s="192">
        <v>43920044</v>
      </c>
      <c r="W486" s="234">
        <v>167080000</v>
      </c>
      <c r="X486" s="194">
        <f t="shared" si="15"/>
        <v>-7.6822981476551448E-3</v>
      </c>
      <c r="Y486" s="193"/>
      <c r="Z486" s="197">
        <v>484</v>
      </c>
    </row>
    <row r="487" spans="1:26" ht="14.4" x14ac:dyDescent="0.3">
      <c r="A487" s="7">
        <v>43432</v>
      </c>
      <c r="B487" s="191">
        <v>2691.4499510000001</v>
      </c>
      <c r="C487" s="191">
        <v>2744</v>
      </c>
      <c r="D487" s="191">
        <v>2684.3798830000001</v>
      </c>
      <c r="E487" s="191">
        <v>2743.790039</v>
      </c>
      <c r="F487" s="192">
        <v>2743.790039</v>
      </c>
      <c r="G487" s="191">
        <v>3951670000</v>
      </c>
      <c r="H487" s="194">
        <f t="shared" si="14"/>
        <v>2.2973979573244926E-2</v>
      </c>
      <c r="I487" s="193"/>
      <c r="J487" s="197">
        <v>485</v>
      </c>
      <c r="K487" s="234"/>
      <c r="L487" s="234"/>
      <c r="M487" s="234"/>
      <c r="N487" s="234"/>
      <c r="O487" s="234"/>
      <c r="P487" s="234"/>
      <c r="Q487" s="7">
        <v>43432</v>
      </c>
      <c r="R487" s="8">
        <v>44182499</v>
      </c>
      <c r="S487" s="8">
        <v>45322498</v>
      </c>
      <c r="T487" s="8">
        <v>43732498</v>
      </c>
      <c r="U487" s="8">
        <v>45235001</v>
      </c>
      <c r="V487" s="192">
        <v>44260063</v>
      </c>
      <c r="W487" s="234">
        <v>184250000</v>
      </c>
      <c r="X487" s="194">
        <f t="shared" si="15"/>
        <v>3.8452752649024445E-2</v>
      </c>
      <c r="Y487" s="193"/>
      <c r="Z487" s="197">
        <v>485</v>
      </c>
    </row>
    <row r="488" spans="1:26" ht="14.4" x14ac:dyDescent="0.3">
      <c r="A488" s="7">
        <v>43431</v>
      </c>
      <c r="B488" s="191">
        <v>2663.75</v>
      </c>
      <c r="C488" s="191">
        <v>2682.530029</v>
      </c>
      <c r="D488" s="191">
        <v>2655.889893</v>
      </c>
      <c r="E488" s="191">
        <v>2682.169922</v>
      </c>
      <c r="F488" s="192">
        <v>2682.169922</v>
      </c>
      <c r="G488" s="191">
        <v>3485220000</v>
      </c>
      <c r="H488" s="194">
        <f t="shared" si="14"/>
        <v>3.2616922552592743E-3</v>
      </c>
      <c r="I488" s="193"/>
      <c r="J488" s="197">
        <v>486</v>
      </c>
      <c r="K488" s="234"/>
      <c r="L488" s="234"/>
      <c r="M488" s="234"/>
      <c r="N488" s="234"/>
      <c r="O488" s="234"/>
      <c r="P488" s="234"/>
      <c r="Q488" s="7">
        <v>43431</v>
      </c>
      <c r="R488" s="8">
        <v>42877499</v>
      </c>
      <c r="S488" s="8">
        <v>43692501</v>
      </c>
      <c r="T488" s="8">
        <v>42720001</v>
      </c>
      <c r="U488" s="8">
        <v>43560001</v>
      </c>
      <c r="V488" s="192">
        <v>42621162</v>
      </c>
      <c r="W488" s="234">
        <v>165549600</v>
      </c>
      <c r="X488" s="194">
        <f t="shared" si="15"/>
        <v>-2.1760724459418106E-3</v>
      </c>
      <c r="Y488" s="193"/>
      <c r="Z488" s="197">
        <v>486</v>
      </c>
    </row>
    <row r="489" spans="1:26" ht="14.4" x14ac:dyDescent="0.3">
      <c r="A489" s="7">
        <v>43430</v>
      </c>
      <c r="B489" s="191">
        <v>2649.969971</v>
      </c>
      <c r="C489" s="191">
        <v>2674.3500979999999</v>
      </c>
      <c r="D489" s="191">
        <v>2649.969971</v>
      </c>
      <c r="E489" s="191">
        <v>2673.4499510000001</v>
      </c>
      <c r="F489" s="192">
        <v>2673.4499510000001</v>
      </c>
      <c r="G489" s="191">
        <v>3443950000</v>
      </c>
      <c r="H489" s="194">
        <f t="shared" si="14"/>
        <v>1.5532368144919935E-2</v>
      </c>
      <c r="I489" s="193"/>
      <c r="J489" s="197">
        <v>487</v>
      </c>
      <c r="K489" s="234"/>
      <c r="L489" s="234"/>
      <c r="M489" s="234"/>
      <c r="N489" s="234"/>
      <c r="O489" s="234"/>
      <c r="P489" s="234"/>
      <c r="Q489" s="7">
        <v>43430</v>
      </c>
      <c r="R489" s="8">
        <v>43560001</v>
      </c>
      <c r="S489" s="8">
        <v>43737499</v>
      </c>
      <c r="T489" s="8">
        <v>42564999</v>
      </c>
      <c r="U489" s="8">
        <v>43654999</v>
      </c>
      <c r="V489" s="192">
        <v>42714111</v>
      </c>
      <c r="W489" s="234">
        <v>179994000</v>
      </c>
      <c r="X489" s="194">
        <f t="shared" si="15"/>
        <v>1.3523722679047029E-2</v>
      </c>
      <c r="Y489" s="193"/>
      <c r="Z489" s="197">
        <v>487</v>
      </c>
    </row>
    <row r="490" spans="1:26" ht="14.4" x14ac:dyDescent="0.3">
      <c r="A490" s="7">
        <v>43427</v>
      </c>
      <c r="B490" s="191">
        <v>2633.360107</v>
      </c>
      <c r="C490" s="191">
        <v>2647.5500489999999</v>
      </c>
      <c r="D490" s="191">
        <v>2631.0900879999999</v>
      </c>
      <c r="E490" s="191">
        <v>2632.5600589999999</v>
      </c>
      <c r="F490" s="192">
        <v>2632.5600589999999</v>
      </c>
      <c r="G490" s="191">
        <v>1651650000</v>
      </c>
      <c r="H490" s="194">
        <f t="shared" si="14"/>
        <v>-6.5548423715831661E-3</v>
      </c>
      <c r="I490" s="193"/>
      <c r="J490" s="197">
        <v>488</v>
      </c>
      <c r="K490" s="234"/>
      <c r="L490" s="234"/>
      <c r="M490" s="234"/>
      <c r="N490" s="234"/>
      <c r="O490" s="234"/>
      <c r="P490" s="234"/>
      <c r="Q490" s="7">
        <v>43427</v>
      </c>
      <c r="R490" s="8">
        <v>43735001</v>
      </c>
      <c r="S490" s="8">
        <v>44150002</v>
      </c>
      <c r="T490" s="8">
        <v>43025002</v>
      </c>
      <c r="U490" s="8">
        <v>43072498</v>
      </c>
      <c r="V490" s="192">
        <v>42144165</v>
      </c>
      <c r="W490" s="234">
        <v>94496000</v>
      </c>
      <c r="X490" s="194">
        <f t="shared" si="15"/>
        <v>-2.5398847438747377E-2</v>
      </c>
      <c r="Y490" s="193"/>
      <c r="Z490" s="197">
        <v>488</v>
      </c>
    </row>
    <row r="491" spans="1:26" ht="14.4" x14ac:dyDescent="0.3">
      <c r="A491" s="7">
        <v>43425</v>
      </c>
      <c r="B491" s="191">
        <v>2657.73999</v>
      </c>
      <c r="C491" s="191">
        <v>2670.7299800000001</v>
      </c>
      <c r="D491" s="191">
        <v>2649.820068</v>
      </c>
      <c r="E491" s="191">
        <v>2649.929932</v>
      </c>
      <c r="F491" s="192">
        <v>2649.929932</v>
      </c>
      <c r="G491" s="191">
        <v>3233550000</v>
      </c>
      <c r="H491" s="194">
        <f t="shared" si="14"/>
        <v>3.0432907220331227E-3</v>
      </c>
      <c r="I491" s="193"/>
      <c r="J491" s="197">
        <v>489</v>
      </c>
      <c r="K491" s="234"/>
      <c r="L491" s="234"/>
      <c r="M491" s="234"/>
      <c r="N491" s="234"/>
      <c r="O491" s="234"/>
      <c r="P491" s="234"/>
      <c r="Q491" s="7">
        <v>43425</v>
      </c>
      <c r="R491" s="8">
        <v>44932499</v>
      </c>
      <c r="S491" s="8">
        <v>45067501</v>
      </c>
      <c r="T491" s="8">
        <v>44137501</v>
      </c>
      <c r="U491" s="8">
        <v>44195000</v>
      </c>
      <c r="V491" s="192">
        <v>43242474</v>
      </c>
      <c r="W491" s="234">
        <v>124496800</v>
      </c>
      <c r="X491" s="194">
        <f t="shared" si="15"/>
        <v>-1.1300859614209262E-3</v>
      </c>
      <c r="Y491" s="193"/>
      <c r="Z491" s="197">
        <v>489</v>
      </c>
    </row>
    <row r="492" spans="1:26" ht="14.4" x14ac:dyDescent="0.3">
      <c r="A492" s="7">
        <v>43424</v>
      </c>
      <c r="B492" s="191">
        <v>2654.6000979999999</v>
      </c>
      <c r="C492" s="191">
        <v>2669.4399410000001</v>
      </c>
      <c r="D492" s="191">
        <v>2631.5200199999999</v>
      </c>
      <c r="E492" s="191">
        <v>2641.889893</v>
      </c>
      <c r="F492" s="192">
        <v>2641.889893</v>
      </c>
      <c r="G492" s="191">
        <v>4357900000</v>
      </c>
      <c r="H492" s="194">
        <f t="shared" si="14"/>
        <v>-1.8151240504630656E-2</v>
      </c>
      <c r="I492" s="193"/>
      <c r="J492" s="197">
        <v>490</v>
      </c>
      <c r="K492" s="234"/>
      <c r="L492" s="234"/>
      <c r="M492" s="234"/>
      <c r="N492" s="234"/>
      <c r="O492" s="234"/>
      <c r="P492" s="234"/>
      <c r="Q492" s="7">
        <v>43424</v>
      </c>
      <c r="R492" s="8">
        <v>44592499</v>
      </c>
      <c r="S492" s="8">
        <v>45367500</v>
      </c>
      <c r="T492" s="8">
        <v>43877499</v>
      </c>
      <c r="U492" s="8">
        <v>44244999</v>
      </c>
      <c r="V492" s="192">
        <v>43291397</v>
      </c>
      <c r="W492" s="234">
        <v>271300800</v>
      </c>
      <c r="X492" s="194">
        <f t="shared" si="15"/>
        <v>-4.7777922142509283E-2</v>
      </c>
      <c r="Y492" s="193"/>
      <c r="Z492" s="197">
        <v>490</v>
      </c>
    </row>
    <row r="493" spans="1:26" ht="14.4" x14ac:dyDescent="0.3">
      <c r="A493" s="7">
        <v>43423</v>
      </c>
      <c r="B493" s="191">
        <v>2730.73999</v>
      </c>
      <c r="C493" s="191">
        <v>2733.1599120000001</v>
      </c>
      <c r="D493" s="191">
        <v>2681.0900879999999</v>
      </c>
      <c r="E493" s="191">
        <v>2690.7299800000001</v>
      </c>
      <c r="F493" s="192">
        <v>2690.7299800000001</v>
      </c>
      <c r="G493" s="191">
        <v>3772900000</v>
      </c>
      <c r="H493" s="194">
        <f t="shared" si="14"/>
        <v>-1.6643108928262811E-2</v>
      </c>
      <c r="I493" s="193"/>
      <c r="J493" s="197">
        <v>491</v>
      </c>
      <c r="K493" s="234"/>
      <c r="L493" s="234"/>
      <c r="M493" s="234"/>
      <c r="N493" s="234"/>
      <c r="O493" s="234"/>
      <c r="P493" s="234"/>
      <c r="Q493" s="7">
        <v>43423</v>
      </c>
      <c r="R493" s="8">
        <v>47500000</v>
      </c>
      <c r="S493" s="8">
        <v>47674999</v>
      </c>
      <c r="T493" s="8">
        <v>46247501</v>
      </c>
      <c r="U493" s="8">
        <v>46465000</v>
      </c>
      <c r="V493" s="192">
        <v>45463551</v>
      </c>
      <c r="W493" s="234">
        <v>167701200</v>
      </c>
      <c r="X493" s="194">
        <f t="shared" si="15"/>
        <v>-3.9632066280406122E-2</v>
      </c>
      <c r="Y493" s="193"/>
      <c r="Z493" s="197">
        <v>491</v>
      </c>
    </row>
    <row r="494" spans="1:26" ht="14.4" x14ac:dyDescent="0.3">
      <c r="A494" s="7">
        <v>43420</v>
      </c>
      <c r="B494" s="191">
        <v>2718.540039</v>
      </c>
      <c r="C494" s="191">
        <v>2746.75</v>
      </c>
      <c r="D494" s="191">
        <v>2712.1599120000001</v>
      </c>
      <c r="E494" s="191">
        <v>2736.2700199999999</v>
      </c>
      <c r="F494" s="192">
        <v>2736.2700199999999</v>
      </c>
      <c r="G494" s="191">
        <v>3975180000</v>
      </c>
      <c r="H494" s="194">
        <f t="shared" si="14"/>
        <v>2.2233056585385146E-3</v>
      </c>
      <c r="I494" s="193"/>
      <c r="J494" s="197">
        <v>492</v>
      </c>
      <c r="K494" s="234"/>
      <c r="L494" s="234"/>
      <c r="M494" s="234"/>
      <c r="N494" s="234"/>
      <c r="O494" s="234"/>
      <c r="P494" s="234"/>
      <c r="Q494" s="7">
        <v>43420</v>
      </c>
      <c r="R494" s="8">
        <v>47625000</v>
      </c>
      <c r="S494" s="8">
        <v>48742500</v>
      </c>
      <c r="T494" s="8">
        <v>47365002</v>
      </c>
      <c r="U494" s="8">
        <v>48382500</v>
      </c>
      <c r="V494" s="192">
        <v>47339722</v>
      </c>
      <c r="W494" s="234">
        <v>147713200</v>
      </c>
      <c r="X494" s="194">
        <f t="shared" si="15"/>
        <v>1.1075722541081013E-2</v>
      </c>
      <c r="Y494" s="193"/>
      <c r="Z494" s="197">
        <v>492</v>
      </c>
    </row>
    <row r="495" spans="1:26" ht="14.4" x14ac:dyDescent="0.3">
      <c r="A495" s="7">
        <v>43419</v>
      </c>
      <c r="B495" s="191">
        <v>2693.5200199999999</v>
      </c>
      <c r="C495" s="191">
        <v>2735.3798830000001</v>
      </c>
      <c r="D495" s="191">
        <v>2670.75</v>
      </c>
      <c r="E495" s="191">
        <v>2730.1999510000001</v>
      </c>
      <c r="F495" s="192">
        <v>2730.1999510000001</v>
      </c>
      <c r="G495" s="191">
        <v>4179140000</v>
      </c>
      <c r="H495" s="194">
        <f t="shared" si="14"/>
        <v>1.0593753349405658E-2</v>
      </c>
      <c r="I495" s="193"/>
      <c r="J495" s="197">
        <v>493</v>
      </c>
      <c r="K495" s="234"/>
      <c r="L495" s="234"/>
      <c r="M495" s="234"/>
      <c r="N495" s="234"/>
      <c r="O495" s="234"/>
      <c r="P495" s="234"/>
      <c r="Q495" s="7">
        <v>43419</v>
      </c>
      <c r="R495" s="8">
        <v>47097500</v>
      </c>
      <c r="S495" s="8">
        <v>47992500</v>
      </c>
      <c r="T495" s="8">
        <v>46724998</v>
      </c>
      <c r="U495" s="8">
        <v>47852501</v>
      </c>
      <c r="V495" s="192">
        <v>46821144</v>
      </c>
      <c r="W495" s="234">
        <v>185915200</v>
      </c>
      <c r="X495" s="194">
        <f t="shared" si="15"/>
        <v>2.4678769850887933E-2</v>
      </c>
      <c r="Y495" s="193"/>
      <c r="Z495" s="197">
        <v>493</v>
      </c>
    </row>
    <row r="496" spans="1:26" ht="14.4" x14ac:dyDescent="0.3">
      <c r="A496" s="7">
        <v>43418</v>
      </c>
      <c r="B496" s="191">
        <v>2737.8999020000001</v>
      </c>
      <c r="C496" s="191">
        <v>2746.8000489999999</v>
      </c>
      <c r="D496" s="191">
        <v>2685.75</v>
      </c>
      <c r="E496" s="191">
        <v>2701.580078</v>
      </c>
      <c r="F496" s="192">
        <v>2701.580078</v>
      </c>
      <c r="G496" s="191">
        <v>4402370000</v>
      </c>
      <c r="H496" s="194">
        <f t="shared" si="14"/>
        <v>-7.5674108672402225E-3</v>
      </c>
      <c r="I496" s="193"/>
      <c r="J496" s="197">
        <v>494</v>
      </c>
      <c r="K496" s="234"/>
      <c r="L496" s="234"/>
      <c r="M496" s="234"/>
      <c r="N496" s="234"/>
      <c r="O496" s="234"/>
      <c r="P496" s="234"/>
      <c r="Q496" s="7">
        <v>43418</v>
      </c>
      <c r="R496" s="8">
        <v>48474998</v>
      </c>
      <c r="S496" s="8">
        <v>48619999</v>
      </c>
      <c r="T496" s="8">
        <v>46482498</v>
      </c>
      <c r="U496" s="8">
        <v>46700001</v>
      </c>
      <c r="V496" s="192">
        <v>45693485</v>
      </c>
      <c r="W496" s="234">
        <v>243204000</v>
      </c>
      <c r="X496" s="194">
        <f t="shared" si="15"/>
        <v>-2.8247368636518545E-2</v>
      </c>
      <c r="Y496" s="193"/>
      <c r="Z496" s="197">
        <v>494</v>
      </c>
    </row>
    <row r="497" spans="1:26" ht="14.4" x14ac:dyDescent="0.3">
      <c r="A497" s="7">
        <v>43417</v>
      </c>
      <c r="B497" s="191">
        <v>2730.0500489999999</v>
      </c>
      <c r="C497" s="191">
        <v>2754.6000979999999</v>
      </c>
      <c r="D497" s="191">
        <v>2714.9799800000001</v>
      </c>
      <c r="E497" s="191">
        <v>2722.179932</v>
      </c>
      <c r="F497" s="192">
        <v>2722.179932</v>
      </c>
      <c r="G497" s="191">
        <v>4091440000</v>
      </c>
      <c r="H497" s="194">
        <f t="shared" si="14"/>
        <v>-1.4819196700837237E-3</v>
      </c>
      <c r="I497" s="193"/>
      <c r="J497" s="197">
        <v>495</v>
      </c>
      <c r="K497" s="234"/>
      <c r="L497" s="234"/>
      <c r="M497" s="234"/>
      <c r="N497" s="234"/>
      <c r="O497" s="234"/>
      <c r="P497" s="234"/>
      <c r="Q497" s="7">
        <v>43417</v>
      </c>
      <c r="R497" s="8">
        <v>47907501</v>
      </c>
      <c r="S497" s="8">
        <v>49294998</v>
      </c>
      <c r="T497" s="8">
        <v>47862499</v>
      </c>
      <c r="U497" s="8">
        <v>48057499</v>
      </c>
      <c r="V497" s="192">
        <v>47021725</v>
      </c>
      <c r="W497" s="234">
        <v>187531600</v>
      </c>
      <c r="X497" s="194">
        <f t="shared" si="15"/>
        <v>-9.9911847812719778E-3</v>
      </c>
      <c r="Y497" s="193"/>
      <c r="Z497" s="197">
        <v>495</v>
      </c>
    </row>
    <row r="498" spans="1:26" ht="14.4" x14ac:dyDescent="0.3">
      <c r="A498" s="7">
        <v>43416</v>
      </c>
      <c r="B498" s="191">
        <v>2773.929932</v>
      </c>
      <c r="C498" s="191">
        <v>2775.98999</v>
      </c>
      <c r="D498" s="191">
        <v>2722</v>
      </c>
      <c r="E498" s="191">
        <v>2726.219971</v>
      </c>
      <c r="F498" s="192">
        <v>2726.219971</v>
      </c>
      <c r="G498" s="191">
        <v>3670930000</v>
      </c>
      <c r="H498" s="194">
        <f t="shared" si="14"/>
        <v>-1.9701489316106411E-2</v>
      </c>
      <c r="I498" s="193"/>
      <c r="J498" s="197">
        <v>496</v>
      </c>
      <c r="K498" s="234"/>
      <c r="L498" s="234"/>
      <c r="M498" s="234"/>
      <c r="N498" s="234"/>
      <c r="O498" s="234"/>
      <c r="P498" s="234"/>
      <c r="Q498" s="7">
        <v>43416</v>
      </c>
      <c r="R498" s="8">
        <v>49750000</v>
      </c>
      <c r="S498" s="8">
        <v>49962502</v>
      </c>
      <c r="T498" s="8">
        <v>48447498</v>
      </c>
      <c r="U498" s="8">
        <v>48542500</v>
      </c>
      <c r="V498" s="192">
        <v>47496269</v>
      </c>
      <c r="W498" s="234">
        <v>204542000</v>
      </c>
      <c r="X498" s="194">
        <f t="shared" si="15"/>
        <v>-5.0374131998767592E-2</v>
      </c>
      <c r="Y498" s="193"/>
      <c r="Z498" s="197">
        <v>496</v>
      </c>
    </row>
    <row r="499" spans="1:26" ht="14.4" x14ac:dyDescent="0.3">
      <c r="A499" s="7">
        <v>43413</v>
      </c>
      <c r="B499" s="191">
        <v>2794.1000979999999</v>
      </c>
      <c r="C499" s="191">
        <v>2794.1000979999999</v>
      </c>
      <c r="D499" s="191">
        <v>2764.23999</v>
      </c>
      <c r="E499" s="191">
        <v>2781.01001</v>
      </c>
      <c r="F499" s="192">
        <v>2781.01001</v>
      </c>
      <c r="G499" s="191">
        <v>4019090000</v>
      </c>
      <c r="H499" s="194">
        <f t="shared" si="14"/>
        <v>-9.1990135784771193E-3</v>
      </c>
      <c r="I499" s="193"/>
      <c r="J499" s="197">
        <v>497</v>
      </c>
      <c r="K499" s="234"/>
      <c r="L499" s="234"/>
      <c r="M499" s="234"/>
      <c r="N499" s="234"/>
      <c r="O499" s="234"/>
      <c r="P499" s="234"/>
      <c r="Q499" s="7">
        <v>43413</v>
      </c>
      <c r="R499" s="8">
        <v>51387501</v>
      </c>
      <c r="S499" s="8">
        <v>51502499</v>
      </c>
      <c r="T499" s="8">
        <v>50562500</v>
      </c>
      <c r="U499" s="8">
        <v>51117500</v>
      </c>
      <c r="V499" s="192">
        <v>50015770</v>
      </c>
      <c r="W499" s="234">
        <v>137463200</v>
      </c>
      <c r="X499" s="194">
        <f t="shared" si="15"/>
        <v>-1.9281532182002153E-2</v>
      </c>
      <c r="Y499" s="193"/>
      <c r="Z499" s="197">
        <v>497</v>
      </c>
    </row>
    <row r="500" spans="1:26" ht="14.4" x14ac:dyDescent="0.3">
      <c r="A500" s="7">
        <v>43412</v>
      </c>
      <c r="B500" s="191">
        <v>2806.3798830000001</v>
      </c>
      <c r="C500" s="191">
        <v>2814.75</v>
      </c>
      <c r="D500" s="191">
        <v>2794.98999</v>
      </c>
      <c r="E500" s="191">
        <v>2806.830078</v>
      </c>
      <c r="F500" s="192">
        <v>2806.830078</v>
      </c>
      <c r="G500" s="191">
        <v>3630490000</v>
      </c>
      <c r="H500" s="194">
        <f t="shared" si="14"/>
        <v>-2.5089165775684713E-3</v>
      </c>
      <c r="I500" s="193"/>
      <c r="J500" s="197">
        <v>498</v>
      </c>
      <c r="K500" s="234"/>
      <c r="L500" s="234"/>
      <c r="M500" s="234"/>
      <c r="N500" s="234"/>
      <c r="O500" s="234"/>
      <c r="P500" s="234"/>
      <c r="Q500" s="7">
        <v>43412</v>
      </c>
      <c r="R500" s="8">
        <v>52494999</v>
      </c>
      <c r="S500" s="8">
        <v>52529999</v>
      </c>
      <c r="T500" s="8">
        <v>51687500</v>
      </c>
      <c r="U500" s="8">
        <v>52122501</v>
      </c>
      <c r="V500" s="192">
        <v>50999111</v>
      </c>
      <c r="W500" s="234">
        <v>101450400</v>
      </c>
      <c r="X500" s="194">
        <f t="shared" si="15"/>
        <v>-3.4891384382296211E-3</v>
      </c>
      <c r="Y500" s="193"/>
      <c r="Z500" s="197">
        <v>498</v>
      </c>
    </row>
    <row r="501" spans="1:26" ht="14.4" x14ac:dyDescent="0.3">
      <c r="A501" s="7">
        <v>43411</v>
      </c>
      <c r="B501" s="191">
        <v>2774.1298830000001</v>
      </c>
      <c r="C501" s="191">
        <v>2815.1499020000001</v>
      </c>
      <c r="D501" s="191">
        <v>2774.1298830000001</v>
      </c>
      <c r="E501" s="191">
        <v>2813.889893</v>
      </c>
      <c r="F501" s="192">
        <v>2813.889893</v>
      </c>
      <c r="G501" s="191">
        <v>3914750000</v>
      </c>
      <c r="H501" s="194">
        <f t="shared" si="14"/>
        <v>2.1208856280910172E-2</v>
      </c>
      <c r="I501" s="193"/>
      <c r="J501" s="197">
        <v>499</v>
      </c>
      <c r="K501" s="234"/>
      <c r="L501" s="234"/>
      <c r="M501" s="234"/>
      <c r="N501" s="234"/>
      <c r="O501" s="234"/>
      <c r="P501" s="234"/>
      <c r="Q501" s="7">
        <v>43411</v>
      </c>
      <c r="R501" s="8">
        <v>51492500</v>
      </c>
      <c r="S501" s="8">
        <v>52514999</v>
      </c>
      <c r="T501" s="8">
        <v>51032501</v>
      </c>
      <c r="U501" s="8">
        <v>52487499</v>
      </c>
      <c r="V501" s="192">
        <v>51177677</v>
      </c>
      <c r="W501" s="234">
        <v>133697600</v>
      </c>
      <c r="X501" s="194">
        <f t="shared" si="15"/>
        <v>3.0328195161956704E-2</v>
      </c>
      <c r="Y501" s="193"/>
      <c r="Z501" s="197">
        <v>499</v>
      </c>
    </row>
    <row r="502" spans="1:26" ht="14.4" x14ac:dyDescent="0.3">
      <c r="A502" s="7">
        <v>43410</v>
      </c>
      <c r="B502" s="191">
        <v>2738.3999020000001</v>
      </c>
      <c r="C502" s="191">
        <v>2756.820068</v>
      </c>
      <c r="D502" s="191">
        <v>2737.080078</v>
      </c>
      <c r="E502" s="191">
        <v>2755.4499510000001</v>
      </c>
      <c r="F502" s="192">
        <v>2755.4499510000001</v>
      </c>
      <c r="G502" s="191">
        <v>3510860000</v>
      </c>
      <c r="H502" s="194">
        <f t="shared" si="14"/>
        <v>6.2592955621174036E-3</v>
      </c>
      <c r="I502" s="193"/>
      <c r="J502" s="197">
        <v>500</v>
      </c>
      <c r="K502" s="234"/>
      <c r="L502" s="234"/>
      <c r="M502" s="234"/>
      <c r="N502" s="234"/>
      <c r="O502" s="234"/>
      <c r="P502" s="234"/>
      <c r="Q502" s="7">
        <v>43410</v>
      </c>
      <c r="R502" s="8">
        <v>50480000</v>
      </c>
      <c r="S502" s="8">
        <v>51180000</v>
      </c>
      <c r="T502" s="8">
        <v>50422501</v>
      </c>
      <c r="U502" s="8">
        <v>50942501</v>
      </c>
      <c r="V502" s="192">
        <v>49671238</v>
      </c>
      <c r="W502" s="234">
        <v>127531600</v>
      </c>
      <c r="X502" s="194">
        <f t="shared" si="15"/>
        <v>1.0814159885609702E-2</v>
      </c>
      <c r="Y502" s="193"/>
      <c r="Z502" s="197">
        <v>500</v>
      </c>
    </row>
    <row r="503" spans="1:26" ht="14.4" x14ac:dyDescent="0.3">
      <c r="A503" s="7">
        <v>43409</v>
      </c>
      <c r="B503" s="191">
        <v>2726.3701169999999</v>
      </c>
      <c r="C503" s="191">
        <v>2744.2700199999999</v>
      </c>
      <c r="D503" s="191">
        <v>2717.9399410000001</v>
      </c>
      <c r="E503" s="191">
        <v>2738.3100589999999</v>
      </c>
      <c r="F503" s="192">
        <v>2738.3100589999999</v>
      </c>
      <c r="G503" s="191">
        <v>3623320000</v>
      </c>
      <c r="H503" s="194">
        <f t="shared" si="14"/>
        <v>5.6003171687664935E-3</v>
      </c>
      <c r="I503" s="193"/>
      <c r="J503" s="197">
        <v>501</v>
      </c>
      <c r="K503" s="234"/>
      <c r="L503" s="234"/>
      <c r="M503" s="234"/>
      <c r="N503" s="234"/>
      <c r="O503" s="234"/>
      <c r="P503" s="234"/>
      <c r="Q503" s="7">
        <v>43409</v>
      </c>
      <c r="R503" s="8">
        <v>51075001</v>
      </c>
      <c r="S503" s="8">
        <v>51097500</v>
      </c>
      <c r="T503" s="8">
        <v>49542500</v>
      </c>
      <c r="U503" s="8">
        <v>50397499</v>
      </c>
      <c r="V503" s="192">
        <v>49139832</v>
      </c>
      <c r="W503" s="234">
        <v>264654800</v>
      </c>
      <c r="X503" s="194">
        <f t="shared" si="15"/>
        <v>-2.8388320467969647E-2</v>
      </c>
      <c r="Y503" s="193"/>
      <c r="Z503" s="197">
        <v>501</v>
      </c>
    </row>
    <row r="504" spans="1:26" ht="14.4" x14ac:dyDescent="0.3">
      <c r="A504" s="7">
        <v>43406</v>
      </c>
      <c r="B504" s="191">
        <v>2745.4499510000001</v>
      </c>
      <c r="C504" s="191">
        <v>2756.5500489999999</v>
      </c>
      <c r="D504" s="191">
        <v>2700.4399410000001</v>
      </c>
      <c r="E504" s="191">
        <v>2723.0600589999999</v>
      </c>
      <c r="F504" s="192">
        <v>2723.0600589999999</v>
      </c>
      <c r="G504" s="191">
        <v>4237930000</v>
      </c>
      <c r="H504" s="194">
        <f t="shared" si="14"/>
        <v>-6.3166861631632756E-3</v>
      </c>
      <c r="I504" s="193"/>
      <c r="J504" s="197">
        <v>502</v>
      </c>
      <c r="K504" s="234"/>
      <c r="L504" s="234"/>
      <c r="M504" s="234"/>
      <c r="N504" s="234"/>
      <c r="O504" s="234"/>
      <c r="P504" s="234"/>
      <c r="Q504" s="7">
        <v>43406</v>
      </c>
      <c r="R504" s="8">
        <v>52387501</v>
      </c>
      <c r="S504" s="8">
        <v>53412498</v>
      </c>
      <c r="T504" s="8">
        <v>51357498</v>
      </c>
      <c r="U504" s="8">
        <v>51869999</v>
      </c>
      <c r="V504" s="192">
        <v>50575588</v>
      </c>
      <c r="W504" s="234">
        <v>365314800</v>
      </c>
      <c r="X504" s="194">
        <f t="shared" si="15"/>
        <v>-6.6330661608585292E-2</v>
      </c>
      <c r="Y504" s="193"/>
      <c r="Z504" s="197">
        <v>502</v>
      </c>
    </row>
    <row r="505" spans="1:26" ht="14.4" x14ac:dyDescent="0.3">
      <c r="A505" s="7">
        <v>43405</v>
      </c>
      <c r="B505" s="191">
        <v>2717.580078</v>
      </c>
      <c r="C505" s="191">
        <v>2741.669922</v>
      </c>
      <c r="D505" s="191">
        <v>2708.8500979999999</v>
      </c>
      <c r="E505" s="191">
        <v>2740.3701169999999</v>
      </c>
      <c r="F505" s="192">
        <v>2740.3701169999999</v>
      </c>
      <c r="G505" s="191">
        <v>4708420000</v>
      </c>
      <c r="H505" s="194">
        <f t="shared" si="14"/>
        <v>1.0557843711262267E-2</v>
      </c>
      <c r="I505" s="193"/>
      <c r="J505" s="197">
        <v>503</v>
      </c>
      <c r="K505" s="234"/>
      <c r="L505" s="234"/>
      <c r="M505" s="234"/>
      <c r="N505" s="234"/>
      <c r="O505" s="234"/>
      <c r="P505" s="234"/>
      <c r="Q505" s="7">
        <v>43405</v>
      </c>
      <c r="R505" s="8">
        <v>54762501</v>
      </c>
      <c r="S505" s="8">
        <v>55590000</v>
      </c>
      <c r="T505" s="8">
        <v>54202499</v>
      </c>
      <c r="U505" s="8">
        <v>55555000</v>
      </c>
      <c r="V505" s="192">
        <v>54168629</v>
      </c>
      <c r="W505" s="234">
        <v>233292800</v>
      </c>
      <c r="X505" s="194">
        <f t="shared" si="15"/>
        <v>1.5352225548333133E-2</v>
      </c>
      <c r="Y505" s="193"/>
      <c r="Z505" s="197">
        <v>503</v>
      </c>
    </row>
    <row r="506" spans="1:26" ht="14.4" x14ac:dyDescent="0.3">
      <c r="A506" s="7">
        <v>43404</v>
      </c>
      <c r="B506" s="191">
        <v>2705.6000979999999</v>
      </c>
      <c r="C506" s="191">
        <v>2736.6899410000001</v>
      </c>
      <c r="D506" s="191">
        <v>2705.6000979999999</v>
      </c>
      <c r="E506" s="191">
        <v>2711.73999</v>
      </c>
      <c r="F506" s="192">
        <v>2711.73999</v>
      </c>
      <c r="G506" s="191">
        <v>5112420000</v>
      </c>
      <c r="H506" s="194">
        <f t="shared" si="14"/>
        <v>1.0851331816018531E-2</v>
      </c>
      <c r="I506" s="193"/>
      <c r="J506" s="197">
        <v>504</v>
      </c>
      <c r="K506" s="234"/>
      <c r="L506" s="234"/>
      <c r="M506" s="234"/>
      <c r="N506" s="234"/>
      <c r="O506" s="234"/>
      <c r="P506" s="234"/>
      <c r="Q506" s="7">
        <v>43404</v>
      </c>
      <c r="R506" s="8">
        <v>54220001</v>
      </c>
      <c r="S506" s="8">
        <v>55112499</v>
      </c>
      <c r="T506" s="8">
        <v>54154999</v>
      </c>
      <c r="U506" s="8">
        <v>54715000</v>
      </c>
      <c r="V506" s="192">
        <v>53349594</v>
      </c>
      <c r="W506" s="234">
        <v>153435600</v>
      </c>
      <c r="X506" s="194">
        <f t="shared" si="15"/>
        <v>2.6066558626581283E-2</v>
      </c>
      <c r="Y506" s="193"/>
      <c r="Z506" s="197">
        <v>504</v>
      </c>
    </row>
    <row r="507" spans="1:26" ht="14.4" x14ac:dyDescent="0.3">
      <c r="A507" s="7">
        <v>43403</v>
      </c>
      <c r="B507" s="191">
        <v>2640.679932</v>
      </c>
      <c r="C507" s="191">
        <v>2685.429932</v>
      </c>
      <c r="D507" s="191">
        <v>2635.3400879999999</v>
      </c>
      <c r="E507" s="191">
        <v>2682.6298830000001</v>
      </c>
      <c r="F507" s="192">
        <v>2682.6298830000001</v>
      </c>
      <c r="G507" s="191">
        <v>5106380000</v>
      </c>
      <c r="H507" s="194">
        <f t="shared" si="14"/>
        <v>1.5666780123047824E-2</v>
      </c>
      <c r="I507" s="193"/>
      <c r="J507" s="197">
        <v>505</v>
      </c>
      <c r="K507" s="234"/>
      <c r="L507" s="234"/>
      <c r="M507" s="234"/>
      <c r="N507" s="234"/>
      <c r="O507" s="234"/>
      <c r="P507" s="234"/>
      <c r="Q507" s="7">
        <v>43403</v>
      </c>
      <c r="R507" s="8">
        <v>52787498</v>
      </c>
      <c r="S507" s="8">
        <v>53794998</v>
      </c>
      <c r="T507" s="8">
        <v>52317501</v>
      </c>
      <c r="U507" s="8">
        <v>53325001</v>
      </c>
      <c r="V507" s="192">
        <v>51994282</v>
      </c>
      <c r="W507" s="234">
        <v>146640000</v>
      </c>
      <c r="X507" s="194">
        <f t="shared" si="15"/>
        <v>4.9943856192836951E-3</v>
      </c>
      <c r="Y507" s="193"/>
      <c r="Z507" s="197">
        <v>505</v>
      </c>
    </row>
    <row r="508" spans="1:26" ht="14.4" x14ac:dyDescent="0.3">
      <c r="A508" s="7">
        <v>43402</v>
      </c>
      <c r="B508" s="191">
        <v>2682.6499020000001</v>
      </c>
      <c r="C508" s="191">
        <v>2706.8500979999999</v>
      </c>
      <c r="D508" s="191">
        <v>2603.540039</v>
      </c>
      <c r="E508" s="191">
        <v>2641.25</v>
      </c>
      <c r="F508" s="192">
        <v>2641.25</v>
      </c>
      <c r="G508" s="191">
        <v>4673700000</v>
      </c>
      <c r="H508" s="194">
        <f t="shared" si="14"/>
        <v>-6.5595994219019346E-3</v>
      </c>
      <c r="I508" s="193"/>
      <c r="J508" s="197">
        <v>506</v>
      </c>
      <c r="K508" s="234"/>
      <c r="L508" s="234"/>
      <c r="M508" s="234"/>
      <c r="N508" s="234"/>
      <c r="O508" s="234"/>
      <c r="P508" s="234"/>
      <c r="Q508" s="7">
        <v>43402</v>
      </c>
      <c r="R508" s="8">
        <v>54797501</v>
      </c>
      <c r="S508" s="8">
        <v>54922501</v>
      </c>
      <c r="T508" s="8">
        <v>51522499</v>
      </c>
      <c r="U508" s="8">
        <v>53060001</v>
      </c>
      <c r="V508" s="192">
        <v>51735893</v>
      </c>
      <c r="W508" s="234">
        <v>183742000</v>
      </c>
      <c r="X508" s="194">
        <f t="shared" si="15"/>
        <v>-1.8770286529114045E-2</v>
      </c>
      <c r="Y508" s="193"/>
      <c r="Z508" s="197">
        <v>506</v>
      </c>
    </row>
    <row r="509" spans="1:26" ht="14.4" x14ac:dyDescent="0.3">
      <c r="A509" s="7">
        <v>43399</v>
      </c>
      <c r="B509" s="191">
        <v>2667.860107</v>
      </c>
      <c r="C509" s="191">
        <v>2692.3798830000001</v>
      </c>
      <c r="D509" s="191">
        <v>2628.1599120000001</v>
      </c>
      <c r="E509" s="191">
        <v>2658.6899410000001</v>
      </c>
      <c r="F509" s="192">
        <v>2658.6899410000001</v>
      </c>
      <c r="G509" s="191">
        <v>4803150000</v>
      </c>
      <c r="H509" s="194">
        <f t="shared" si="14"/>
        <v>-1.7327264059605166E-2</v>
      </c>
      <c r="I509" s="193"/>
      <c r="J509" s="197">
        <v>507</v>
      </c>
      <c r="K509" s="234"/>
      <c r="L509" s="234"/>
      <c r="M509" s="234"/>
      <c r="N509" s="234"/>
      <c r="O509" s="234"/>
      <c r="P509" s="234"/>
      <c r="Q509" s="7">
        <v>43399</v>
      </c>
      <c r="R509" s="8">
        <v>53974998</v>
      </c>
      <c r="S509" s="8">
        <v>55047501</v>
      </c>
      <c r="T509" s="8">
        <v>53167500</v>
      </c>
      <c r="U509" s="8">
        <v>54075001</v>
      </c>
      <c r="V509" s="192">
        <v>52725567</v>
      </c>
      <c r="W509" s="234">
        <v>189033600</v>
      </c>
      <c r="X509" s="194">
        <f t="shared" si="15"/>
        <v>-1.5923575794962824E-2</v>
      </c>
      <c r="Y509" s="193"/>
      <c r="Z509" s="197">
        <v>507</v>
      </c>
    </row>
    <row r="510" spans="1:26" ht="14.4" x14ac:dyDescent="0.3">
      <c r="A510" s="7">
        <v>43398</v>
      </c>
      <c r="B510" s="191">
        <v>2674.8798830000001</v>
      </c>
      <c r="C510" s="191">
        <v>2722.6999510000001</v>
      </c>
      <c r="D510" s="191">
        <v>2667.8400879999999</v>
      </c>
      <c r="E510" s="191">
        <v>2705.570068</v>
      </c>
      <c r="F510" s="192">
        <v>2705.570068</v>
      </c>
      <c r="G510" s="191">
        <v>4634770000</v>
      </c>
      <c r="H510" s="194">
        <f t="shared" si="14"/>
        <v>1.8625039785680586E-2</v>
      </c>
      <c r="I510" s="193"/>
      <c r="J510" s="197">
        <v>508</v>
      </c>
      <c r="K510" s="234"/>
      <c r="L510" s="234"/>
      <c r="M510" s="234"/>
      <c r="N510" s="234"/>
      <c r="O510" s="234"/>
      <c r="P510" s="234"/>
      <c r="Q510" s="7">
        <v>43398</v>
      </c>
      <c r="R510" s="8">
        <v>54427502</v>
      </c>
      <c r="S510" s="8">
        <v>55345001</v>
      </c>
      <c r="T510" s="8">
        <v>54187500</v>
      </c>
      <c r="U510" s="8">
        <v>54950001</v>
      </c>
      <c r="V510" s="192">
        <v>53578732</v>
      </c>
      <c r="W510" s="234">
        <v>119423200</v>
      </c>
      <c r="X510" s="194">
        <f t="shared" si="15"/>
        <v>2.18978553255165E-2</v>
      </c>
      <c r="Y510" s="193"/>
      <c r="Z510" s="197">
        <v>508</v>
      </c>
    </row>
    <row r="511" spans="1:26" ht="14.4" x14ac:dyDescent="0.3">
      <c r="A511" s="7">
        <v>43397</v>
      </c>
      <c r="B511" s="191">
        <v>2737.8701169999999</v>
      </c>
      <c r="C511" s="191">
        <v>2742.5900879999999</v>
      </c>
      <c r="D511" s="191">
        <v>2651.889893</v>
      </c>
      <c r="E511" s="191">
        <v>2656.1000979999999</v>
      </c>
      <c r="F511" s="192">
        <v>2656.1000979999999</v>
      </c>
      <c r="G511" s="191">
        <v>4709310000</v>
      </c>
      <c r="H511" s="194">
        <f t="shared" si="14"/>
        <v>-3.0864433708665259E-2</v>
      </c>
      <c r="I511" s="193"/>
      <c r="J511" s="197">
        <v>509</v>
      </c>
      <c r="K511" s="234"/>
      <c r="L511" s="234"/>
      <c r="M511" s="234"/>
      <c r="N511" s="234"/>
      <c r="O511" s="234"/>
      <c r="P511" s="234"/>
      <c r="Q511" s="7">
        <v>43397</v>
      </c>
      <c r="R511" s="8">
        <v>55650002</v>
      </c>
      <c r="S511" s="8">
        <v>56057499</v>
      </c>
      <c r="T511" s="8">
        <v>53634998</v>
      </c>
      <c r="U511" s="8">
        <v>53772499</v>
      </c>
      <c r="V511" s="192">
        <v>52430614</v>
      </c>
      <c r="W511" s="234">
        <v>163702000</v>
      </c>
      <c r="X511" s="194">
        <f t="shared" si="15"/>
        <v>-3.4301617429150562E-2</v>
      </c>
      <c r="Y511" s="193"/>
      <c r="Z511" s="197">
        <v>509</v>
      </c>
    </row>
    <row r="512" spans="1:26" ht="14.4" x14ac:dyDescent="0.3">
      <c r="A512" s="7">
        <v>43396</v>
      </c>
      <c r="B512" s="191">
        <v>2721.030029</v>
      </c>
      <c r="C512" s="191">
        <v>2753.5900879999999</v>
      </c>
      <c r="D512" s="191">
        <v>2691.429932</v>
      </c>
      <c r="E512" s="191">
        <v>2740.6899410000001</v>
      </c>
      <c r="F512" s="192">
        <v>2740.6899410000001</v>
      </c>
      <c r="G512" s="191">
        <v>4348580000</v>
      </c>
      <c r="H512" s="194">
        <f t="shared" si="14"/>
        <v>-5.5118302120861972E-3</v>
      </c>
      <c r="I512" s="193"/>
      <c r="J512" s="197">
        <v>510</v>
      </c>
      <c r="K512" s="234"/>
      <c r="L512" s="234"/>
      <c r="M512" s="234"/>
      <c r="N512" s="234"/>
      <c r="O512" s="234"/>
      <c r="P512" s="234"/>
      <c r="Q512" s="7">
        <v>43396</v>
      </c>
      <c r="R512" s="8">
        <v>53957500</v>
      </c>
      <c r="S512" s="8">
        <v>55812500</v>
      </c>
      <c r="T512" s="8">
        <v>53674999</v>
      </c>
      <c r="U512" s="8">
        <v>55682499</v>
      </c>
      <c r="V512" s="192">
        <v>54292950</v>
      </c>
      <c r="W512" s="234">
        <v>155071200</v>
      </c>
      <c r="X512" s="194">
        <f t="shared" si="15"/>
        <v>9.4267602324124844E-3</v>
      </c>
      <c r="Y512" s="193"/>
      <c r="Z512" s="197">
        <v>510</v>
      </c>
    </row>
    <row r="513" spans="1:26" ht="14.4" x14ac:dyDescent="0.3">
      <c r="A513" s="7">
        <v>43395</v>
      </c>
      <c r="B513" s="191">
        <v>2773.9399410000001</v>
      </c>
      <c r="C513" s="191">
        <v>2778.9399410000001</v>
      </c>
      <c r="D513" s="191">
        <v>2749.219971</v>
      </c>
      <c r="E513" s="191">
        <v>2755.8798830000001</v>
      </c>
      <c r="F513" s="192">
        <v>2755.8798830000001</v>
      </c>
      <c r="G513" s="191">
        <v>3307140000</v>
      </c>
      <c r="H513" s="194">
        <f t="shared" si="14"/>
        <v>-4.2995273740375518E-3</v>
      </c>
      <c r="I513" s="193"/>
      <c r="J513" s="197">
        <v>511</v>
      </c>
      <c r="K513" s="234"/>
      <c r="L513" s="234"/>
      <c r="M513" s="234"/>
      <c r="N513" s="234"/>
      <c r="O513" s="234"/>
      <c r="P513" s="234"/>
      <c r="Q513" s="7">
        <v>43395</v>
      </c>
      <c r="R513" s="8">
        <v>54947498</v>
      </c>
      <c r="S513" s="8">
        <v>55840000</v>
      </c>
      <c r="T513" s="8">
        <v>54735001</v>
      </c>
      <c r="U513" s="8">
        <v>55162498</v>
      </c>
      <c r="V513" s="192">
        <v>53785923</v>
      </c>
      <c r="W513" s="234">
        <v>115168400</v>
      </c>
      <c r="X513" s="194">
        <f t="shared" si="15"/>
        <v>6.1100895444125116E-3</v>
      </c>
      <c r="Y513" s="193"/>
      <c r="Z513" s="197">
        <v>511</v>
      </c>
    </row>
    <row r="514" spans="1:26" ht="14.4" x14ac:dyDescent="0.3">
      <c r="A514" s="7">
        <v>43392</v>
      </c>
      <c r="B514" s="191">
        <v>2775.6599120000001</v>
      </c>
      <c r="C514" s="191">
        <v>2797.7700199999999</v>
      </c>
      <c r="D514" s="191">
        <v>2760.2700199999999</v>
      </c>
      <c r="E514" s="191">
        <v>2767.780029</v>
      </c>
      <c r="F514" s="192">
        <v>2767.780029</v>
      </c>
      <c r="G514" s="191">
        <v>3566490000</v>
      </c>
      <c r="H514" s="194">
        <f t="shared" si="14"/>
        <v>-3.6116989776221765E-4</v>
      </c>
      <c r="I514" s="193"/>
      <c r="J514" s="197">
        <v>512</v>
      </c>
      <c r="K514" s="234"/>
      <c r="L514" s="234"/>
      <c r="M514" s="234"/>
      <c r="N514" s="234"/>
      <c r="O514" s="234"/>
      <c r="P514" s="234"/>
      <c r="Q514" s="7">
        <v>43392</v>
      </c>
      <c r="R514" s="8">
        <v>54514999</v>
      </c>
      <c r="S514" s="8">
        <v>55314999</v>
      </c>
      <c r="T514" s="8">
        <v>54357498</v>
      </c>
      <c r="U514" s="8">
        <v>54827499</v>
      </c>
      <c r="V514" s="192">
        <v>53459282</v>
      </c>
      <c r="W514" s="234">
        <v>132314800</v>
      </c>
      <c r="X514" s="194">
        <f t="shared" si="15"/>
        <v>1.52300800342866E-2</v>
      </c>
      <c r="Y514" s="193"/>
      <c r="Z514" s="197">
        <v>512</v>
      </c>
    </row>
    <row r="515" spans="1:26" ht="14.4" x14ac:dyDescent="0.3">
      <c r="A515" s="7">
        <v>43391</v>
      </c>
      <c r="B515" s="191">
        <v>2802</v>
      </c>
      <c r="C515" s="191">
        <v>2806.040039</v>
      </c>
      <c r="D515" s="191">
        <v>2755.179932</v>
      </c>
      <c r="E515" s="191">
        <v>2768.780029</v>
      </c>
      <c r="F515" s="192">
        <v>2768.780029</v>
      </c>
      <c r="G515" s="191">
        <v>3616440000</v>
      </c>
      <c r="H515" s="194">
        <f t="shared" si="14"/>
        <v>-1.4391922484002614E-2</v>
      </c>
      <c r="I515" s="193"/>
      <c r="J515" s="197">
        <v>513</v>
      </c>
      <c r="K515" s="234"/>
      <c r="L515" s="234"/>
      <c r="M515" s="234"/>
      <c r="N515" s="234"/>
      <c r="O515" s="234"/>
      <c r="P515" s="234"/>
      <c r="Q515" s="7">
        <v>43391</v>
      </c>
      <c r="R515" s="8">
        <v>54465000</v>
      </c>
      <c r="S515" s="8">
        <v>54935001</v>
      </c>
      <c r="T515" s="8">
        <v>53250000</v>
      </c>
      <c r="U515" s="8">
        <v>54005001</v>
      </c>
      <c r="V515" s="192">
        <v>52657307</v>
      </c>
      <c r="W515" s="234">
        <v>130325200</v>
      </c>
      <c r="X515" s="194">
        <f t="shared" si="15"/>
        <v>-2.3373720484129466E-2</v>
      </c>
      <c r="Y515" s="193"/>
      <c r="Z515" s="197">
        <v>513</v>
      </c>
    </row>
    <row r="516" spans="1:26" ht="14.4" x14ac:dyDescent="0.3">
      <c r="A516" s="7">
        <v>43390</v>
      </c>
      <c r="B516" s="191">
        <v>2811.669922</v>
      </c>
      <c r="C516" s="191">
        <v>2816.9399410000001</v>
      </c>
      <c r="D516" s="191">
        <v>2781.8100589999999</v>
      </c>
      <c r="E516" s="191">
        <v>2809.209961</v>
      </c>
      <c r="F516" s="192">
        <v>2809.209961</v>
      </c>
      <c r="G516" s="191">
        <v>3321710000</v>
      </c>
      <c r="H516" s="194">
        <f t="shared" ref="H516:H579" si="16">(F516-F517)/F517</f>
        <v>-2.5266236039021936E-4</v>
      </c>
      <c r="I516" s="193"/>
      <c r="J516" s="197">
        <v>514</v>
      </c>
      <c r="K516" s="234"/>
      <c r="L516" s="234"/>
      <c r="M516" s="234"/>
      <c r="N516" s="234"/>
      <c r="O516" s="234"/>
      <c r="P516" s="234"/>
      <c r="Q516" s="7">
        <v>43390</v>
      </c>
      <c r="R516" s="8">
        <v>55575001</v>
      </c>
      <c r="S516" s="8">
        <v>55660000</v>
      </c>
      <c r="T516" s="8">
        <v>54834999</v>
      </c>
      <c r="U516" s="8">
        <v>55297501</v>
      </c>
      <c r="V516" s="192">
        <v>53917561</v>
      </c>
      <c r="W516" s="234">
        <v>91541600</v>
      </c>
      <c r="X516" s="194">
        <f t="shared" ref="X516:X579" si="17">(V516-V517)/V517</f>
        <v>-4.3212970055196559E-3</v>
      </c>
      <c r="Y516" s="193"/>
      <c r="Z516" s="197">
        <v>514</v>
      </c>
    </row>
    <row r="517" spans="1:26" ht="14.4" x14ac:dyDescent="0.3">
      <c r="A517" s="7">
        <v>43389</v>
      </c>
      <c r="B517" s="191">
        <v>2767.0500489999999</v>
      </c>
      <c r="C517" s="191">
        <v>2813.459961</v>
      </c>
      <c r="D517" s="191">
        <v>2766.9099120000001</v>
      </c>
      <c r="E517" s="191">
        <v>2809.919922</v>
      </c>
      <c r="F517" s="192">
        <v>2809.919922</v>
      </c>
      <c r="G517" s="191">
        <v>3428340000</v>
      </c>
      <c r="H517" s="194">
        <f t="shared" si="16"/>
        <v>2.1495600231814009E-2</v>
      </c>
      <c r="I517" s="193"/>
      <c r="J517" s="197">
        <v>515</v>
      </c>
      <c r="K517" s="234"/>
      <c r="L517" s="234"/>
      <c r="M517" s="234"/>
      <c r="N517" s="234"/>
      <c r="O517" s="234"/>
      <c r="P517" s="234"/>
      <c r="Q517" s="7">
        <v>43389</v>
      </c>
      <c r="R517" s="8">
        <v>54732498</v>
      </c>
      <c r="S517" s="8">
        <v>55747501</v>
      </c>
      <c r="T517" s="8">
        <v>54189999</v>
      </c>
      <c r="U517" s="8">
        <v>55537498</v>
      </c>
      <c r="V517" s="192">
        <v>54151566</v>
      </c>
      <c r="W517" s="234">
        <v>116736000</v>
      </c>
      <c r="X517" s="194">
        <f t="shared" si="17"/>
        <v>2.2037202663719963E-2</v>
      </c>
      <c r="Y517" s="193"/>
      <c r="Z517" s="197">
        <v>515</v>
      </c>
    </row>
    <row r="518" spans="1:26" ht="14.4" x14ac:dyDescent="0.3">
      <c r="A518" s="7">
        <v>43388</v>
      </c>
      <c r="B518" s="191">
        <v>2763.830078</v>
      </c>
      <c r="C518" s="191">
        <v>2775.98999</v>
      </c>
      <c r="D518" s="191">
        <v>2749.030029</v>
      </c>
      <c r="E518" s="191">
        <v>2750.790039</v>
      </c>
      <c r="F518" s="192">
        <v>2750.790039</v>
      </c>
      <c r="G518" s="191">
        <v>3300140000</v>
      </c>
      <c r="H518" s="194">
        <f t="shared" si="16"/>
        <v>-5.9049790544291863E-3</v>
      </c>
      <c r="I518" s="193"/>
      <c r="J518" s="197">
        <v>516</v>
      </c>
      <c r="K518" s="234"/>
      <c r="L518" s="234"/>
      <c r="M518" s="234"/>
      <c r="N518" s="234"/>
      <c r="O518" s="234"/>
      <c r="P518" s="234"/>
      <c r="Q518" s="7">
        <v>43388</v>
      </c>
      <c r="R518" s="8">
        <v>55290001</v>
      </c>
      <c r="S518" s="8">
        <v>55457500</v>
      </c>
      <c r="T518" s="8">
        <v>54317501</v>
      </c>
      <c r="U518" s="8">
        <v>54340000</v>
      </c>
      <c r="V518" s="192">
        <v>52983948</v>
      </c>
      <c r="W518" s="234">
        <v>123164000</v>
      </c>
      <c r="X518" s="194">
        <f t="shared" si="17"/>
        <v>-2.1385890267188845E-2</v>
      </c>
      <c r="Y518" s="193"/>
      <c r="Z518" s="197">
        <v>516</v>
      </c>
    </row>
    <row r="519" spans="1:26" ht="14.4" x14ac:dyDescent="0.3">
      <c r="A519" s="7">
        <v>43385</v>
      </c>
      <c r="B519" s="191">
        <v>2770.540039</v>
      </c>
      <c r="C519" s="191">
        <v>2775.7700199999999</v>
      </c>
      <c r="D519" s="191">
        <v>2729.4399410000001</v>
      </c>
      <c r="E519" s="191">
        <v>2767.1298830000001</v>
      </c>
      <c r="F519" s="192">
        <v>2767.1298830000001</v>
      </c>
      <c r="G519" s="191">
        <v>3966040000</v>
      </c>
      <c r="H519" s="194">
        <f t="shared" si="16"/>
        <v>1.4206197963573476E-2</v>
      </c>
      <c r="I519" s="193"/>
      <c r="J519" s="197">
        <v>517</v>
      </c>
      <c r="K519" s="234"/>
      <c r="L519" s="234"/>
      <c r="M519" s="234"/>
      <c r="N519" s="234"/>
      <c r="O519" s="234"/>
      <c r="P519" s="234"/>
      <c r="Q519" s="7">
        <v>43385</v>
      </c>
      <c r="R519" s="8">
        <v>55105000</v>
      </c>
      <c r="S519" s="8">
        <v>55720001</v>
      </c>
      <c r="T519" s="8">
        <v>54209999</v>
      </c>
      <c r="U519" s="8">
        <v>55527500</v>
      </c>
      <c r="V519" s="192">
        <v>54141819</v>
      </c>
      <c r="W519" s="234">
        <v>161351600</v>
      </c>
      <c r="X519" s="194">
        <f t="shared" si="17"/>
        <v>3.571925329943644E-2</v>
      </c>
      <c r="Y519" s="193"/>
      <c r="Z519" s="197">
        <v>517</v>
      </c>
    </row>
    <row r="520" spans="1:26" ht="14.4" x14ac:dyDescent="0.3">
      <c r="A520" s="7">
        <v>43384</v>
      </c>
      <c r="B520" s="191">
        <v>2776.8701169999999</v>
      </c>
      <c r="C520" s="191">
        <v>2795.139893</v>
      </c>
      <c r="D520" s="191">
        <v>2710.51001</v>
      </c>
      <c r="E520" s="191">
        <v>2728.3701169999999</v>
      </c>
      <c r="F520" s="192">
        <v>2728.3701169999999</v>
      </c>
      <c r="G520" s="191">
        <v>4890630000</v>
      </c>
      <c r="H520" s="194">
        <f t="shared" si="16"/>
        <v>-2.0573007811006506E-2</v>
      </c>
      <c r="I520" s="193"/>
      <c r="J520" s="197">
        <v>518</v>
      </c>
      <c r="K520" s="234"/>
      <c r="L520" s="234"/>
      <c r="M520" s="234"/>
      <c r="N520" s="234"/>
      <c r="O520" s="234"/>
      <c r="P520" s="234"/>
      <c r="Q520" s="7">
        <v>43384</v>
      </c>
      <c r="R520" s="8">
        <v>53630001</v>
      </c>
      <c r="S520" s="8">
        <v>54875000</v>
      </c>
      <c r="T520" s="8">
        <v>53080002</v>
      </c>
      <c r="U520" s="8">
        <v>53612499</v>
      </c>
      <c r="V520" s="192">
        <v>52274609</v>
      </c>
      <c r="W520" s="234">
        <v>212497600</v>
      </c>
      <c r="X520" s="194">
        <f t="shared" si="17"/>
        <v>-8.8277278511632064E-3</v>
      </c>
      <c r="Y520" s="193"/>
      <c r="Z520" s="197">
        <v>518</v>
      </c>
    </row>
    <row r="521" spans="1:26" ht="14.4" x14ac:dyDescent="0.3">
      <c r="A521" s="7">
        <v>43383</v>
      </c>
      <c r="B521" s="191">
        <v>2873.8999020000001</v>
      </c>
      <c r="C521" s="191">
        <v>2874.0200199999999</v>
      </c>
      <c r="D521" s="191">
        <v>2784.860107</v>
      </c>
      <c r="E521" s="191">
        <v>2785.679932</v>
      </c>
      <c r="F521" s="192">
        <v>2785.679932</v>
      </c>
      <c r="G521" s="191">
        <v>4501250000</v>
      </c>
      <c r="H521" s="194">
        <f t="shared" si="16"/>
        <v>-3.2864228913235163E-2</v>
      </c>
      <c r="I521" s="193"/>
      <c r="J521" s="197">
        <v>519</v>
      </c>
      <c r="K521" s="234"/>
      <c r="L521" s="234"/>
      <c r="M521" s="234"/>
      <c r="N521" s="234"/>
      <c r="O521" s="234"/>
      <c r="P521" s="234"/>
      <c r="Q521" s="7">
        <v>43383</v>
      </c>
      <c r="R521" s="8">
        <v>56365002</v>
      </c>
      <c r="S521" s="8">
        <v>56587502</v>
      </c>
      <c r="T521" s="8">
        <v>54012501</v>
      </c>
      <c r="U521" s="8">
        <v>54090000</v>
      </c>
      <c r="V521" s="192">
        <v>52740185</v>
      </c>
      <c r="W521" s="234">
        <v>167962400</v>
      </c>
      <c r="X521" s="194">
        <f t="shared" si="17"/>
        <v>-4.6326300499684205E-2</v>
      </c>
      <c r="Y521" s="193"/>
      <c r="Z521" s="197">
        <v>519</v>
      </c>
    </row>
    <row r="522" spans="1:26" ht="14.4" x14ac:dyDescent="0.3">
      <c r="A522" s="7">
        <v>43382</v>
      </c>
      <c r="B522" s="191">
        <v>2882.51001</v>
      </c>
      <c r="C522" s="191">
        <v>2894.830078</v>
      </c>
      <c r="D522" s="191">
        <v>2874.2700199999999</v>
      </c>
      <c r="E522" s="191">
        <v>2880.3400879999999</v>
      </c>
      <c r="F522" s="192">
        <v>2880.3400879999999</v>
      </c>
      <c r="G522" s="191">
        <v>3520500000</v>
      </c>
      <c r="H522" s="194">
        <f t="shared" si="16"/>
        <v>-1.4179037440386971E-3</v>
      </c>
      <c r="I522" s="193"/>
      <c r="J522" s="197">
        <v>520</v>
      </c>
      <c r="K522" s="234"/>
      <c r="L522" s="234"/>
      <c r="M522" s="234"/>
      <c r="N522" s="234"/>
      <c r="O522" s="234"/>
      <c r="P522" s="234"/>
      <c r="Q522" s="7">
        <v>43382</v>
      </c>
      <c r="R522" s="8">
        <v>55910000</v>
      </c>
      <c r="S522" s="8">
        <v>56817501</v>
      </c>
      <c r="T522" s="8">
        <v>55562500</v>
      </c>
      <c r="U522" s="8">
        <v>56717499</v>
      </c>
      <c r="V522" s="192">
        <v>55302128</v>
      </c>
      <c r="W522" s="234">
        <v>107564000</v>
      </c>
      <c r="X522" s="194">
        <f t="shared" si="17"/>
        <v>1.3853453507560553E-2</v>
      </c>
      <c r="Y522" s="193"/>
      <c r="Z522" s="197">
        <v>520</v>
      </c>
    </row>
    <row r="523" spans="1:26" ht="14.4" x14ac:dyDescent="0.3">
      <c r="A523" s="7">
        <v>43381</v>
      </c>
      <c r="B523" s="191">
        <v>2877.530029</v>
      </c>
      <c r="C523" s="191">
        <v>2889.4499510000001</v>
      </c>
      <c r="D523" s="191">
        <v>2862.080078</v>
      </c>
      <c r="E523" s="191">
        <v>2884.429932</v>
      </c>
      <c r="F523" s="192">
        <v>2884.429932</v>
      </c>
      <c r="G523" s="191">
        <v>3330320000</v>
      </c>
      <c r="H523" s="194">
        <f t="shared" si="16"/>
        <v>-3.9511638017170617E-4</v>
      </c>
      <c r="I523" s="193"/>
      <c r="J523" s="197">
        <v>521</v>
      </c>
      <c r="K523" s="234"/>
      <c r="L523" s="234"/>
      <c r="M523" s="234"/>
      <c r="N523" s="234"/>
      <c r="O523" s="234"/>
      <c r="P523" s="234"/>
      <c r="Q523" s="7">
        <v>43381</v>
      </c>
      <c r="R523" s="8">
        <v>55552502</v>
      </c>
      <c r="S523" s="8">
        <v>56200001</v>
      </c>
      <c r="T523" s="8">
        <v>55049999</v>
      </c>
      <c r="U523" s="8">
        <v>55942501</v>
      </c>
      <c r="V523" s="192">
        <v>54546471</v>
      </c>
      <c r="W523" s="234">
        <v>118655600</v>
      </c>
      <c r="X523" s="194">
        <f t="shared" si="17"/>
        <v>-2.318191866313182E-3</v>
      </c>
      <c r="Y523" s="193"/>
      <c r="Z523" s="197">
        <v>521</v>
      </c>
    </row>
    <row r="524" spans="1:26" ht="14.4" x14ac:dyDescent="0.3">
      <c r="A524" s="7">
        <v>43378</v>
      </c>
      <c r="B524" s="191">
        <v>2902.540039</v>
      </c>
      <c r="C524" s="191">
        <v>2909.639893</v>
      </c>
      <c r="D524" s="191">
        <v>2869.290039</v>
      </c>
      <c r="E524" s="191">
        <v>2885.570068</v>
      </c>
      <c r="F524" s="192">
        <v>2885.570068</v>
      </c>
      <c r="G524" s="191">
        <v>3328980000</v>
      </c>
      <c r="H524" s="194">
        <f t="shared" si="16"/>
        <v>-5.5279787457674368E-3</v>
      </c>
      <c r="I524" s="193"/>
      <c r="J524" s="197">
        <v>522</v>
      </c>
      <c r="K524" s="234"/>
      <c r="L524" s="234"/>
      <c r="M524" s="234"/>
      <c r="N524" s="234"/>
      <c r="O524" s="234"/>
      <c r="P524" s="234"/>
      <c r="Q524" s="7">
        <v>43378</v>
      </c>
      <c r="R524" s="8">
        <v>56990002</v>
      </c>
      <c r="S524" s="8">
        <v>57102501</v>
      </c>
      <c r="T524" s="8">
        <v>55145000</v>
      </c>
      <c r="U524" s="8">
        <v>56072498</v>
      </c>
      <c r="V524" s="192">
        <v>54673214</v>
      </c>
      <c r="W524" s="234">
        <v>134322000</v>
      </c>
      <c r="X524" s="194">
        <f t="shared" si="17"/>
        <v>-1.6228840761769465E-2</v>
      </c>
      <c r="Y524" s="193"/>
      <c r="Z524" s="197">
        <v>522</v>
      </c>
    </row>
    <row r="525" spans="1:26" ht="14.4" x14ac:dyDescent="0.3">
      <c r="A525" s="7">
        <v>43377</v>
      </c>
      <c r="B525" s="191">
        <v>2919.3500979999999</v>
      </c>
      <c r="C525" s="191">
        <v>2919.780029</v>
      </c>
      <c r="D525" s="191">
        <v>2883.919922</v>
      </c>
      <c r="E525" s="191">
        <v>2901.610107</v>
      </c>
      <c r="F525" s="192">
        <v>2901.610107</v>
      </c>
      <c r="G525" s="191">
        <v>3496860000</v>
      </c>
      <c r="H525" s="194">
        <f t="shared" si="16"/>
        <v>-8.1694825580172926E-3</v>
      </c>
      <c r="I525" s="193"/>
      <c r="J525" s="197">
        <v>523</v>
      </c>
      <c r="K525" s="234"/>
      <c r="L525" s="234"/>
      <c r="M525" s="234"/>
      <c r="N525" s="234"/>
      <c r="O525" s="234"/>
      <c r="P525" s="234"/>
      <c r="Q525" s="7">
        <v>43377</v>
      </c>
      <c r="R525" s="8">
        <v>57695000</v>
      </c>
      <c r="S525" s="8">
        <v>58087502</v>
      </c>
      <c r="T525" s="8">
        <v>56682499</v>
      </c>
      <c r="U525" s="8">
        <v>56997501</v>
      </c>
      <c r="V525" s="192">
        <v>55575134</v>
      </c>
      <c r="W525" s="234">
        <v>128168000</v>
      </c>
      <c r="X525" s="194">
        <f t="shared" si="17"/>
        <v>-1.7580884629025382E-2</v>
      </c>
      <c r="Y525" s="193"/>
      <c r="Z525" s="197">
        <v>523</v>
      </c>
    </row>
    <row r="526" spans="1:26" ht="14.4" x14ac:dyDescent="0.3">
      <c r="A526" s="7">
        <v>43376</v>
      </c>
      <c r="B526" s="191">
        <v>2931.6899410000001</v>
      </c>
      <c r="C526" s="191">
        <v>2939.860107</v>
      </c>
      <c r="D526" s="191">
        <v>2921.360107</v>
      </c>
      <c r="E526" s="191">
        <v>2925.51001</v>
      </c>
      <c r="F526" s="192">
        <v>2925.51001</v>
      </c>
      <c r="G526" s="191">
        <v>3598710000</v>
      </c>
      <c r="H526" s="194">
        <f t="shared" si="16"/>
        <v>7.1151970404056107E-4</v>
      </c>
      <c r="I526" s="193"/>
      <c r="J526" s="197">
        <v>524</v>
      </c>
      <c r="K526" s="234"/>
      <c r="L526" s="234"/>
      <c r="M526" s="234"/>
      <c r="N526" s="234"/>
      <c r="O526" s="234"/>
      <c r="P526" s="234"/>
      <c r="Q526" s="7">
        <v>43376</v>
      </c>
      <c r="R526" s="8">
        <v>57512501</v>
      </c>
      <c r="S526" s="8">
        <v>58367500</v>
      </c>
      <c r="T526" s="8">
        <v>57445000</v>
      </c>
      <c r="U526" s="8">
        <v>58017502</v>
      </c>
      <c r="V526" s="192">
        <v>56569679</v>
      </c>
      <c r="W526" s="234">
        <v>114619200</v>
      </c>
      <c r="X526" s="194">
        <f t="shared" si="17"/>
        <v>1.2168492137900392E-2</v>
      </c>
      <c r="Y526" s="193"/>
      <c r="Z526" s="197">
        <v>524</v>
      </c>
    </row>
    <row r="527" spans="1:26" ht="14.4" x14ac:dyDescent="0.3">
      <c r="A527" s="7">
        <v>43375</v>
      </c>
      <c r="B527" s="191">
        <v>2923.8000489999999</v>
      </c>
      <c r="C527" s="191">
        <v>2931.419922</v>
      </c>
      <c r="D527" s="191">
        <v>2919.3701169999999</v>
      </c>
      <c r="E527" s="191">
        <v>2923.429932</v>
      </c>
      <c r="F527" s="192">
        <v>2923.429932</v>
      </c>
      <c r="G527" s="191">
        <v>3401880000</v>
      </c>
      <c r="H527" s="194">
        <f t="shared" si="16"/>
        <v>-3.9669012240730651E-4</v>
      </c>
      <c r="I527" s="193"/>
      <c r="J527" s="197">
        <v>525</v>
      </c>
      <c r="K527" s="234"/>
      <c r="L527" s="234"/>
      <c r="M527" s="234"/>
      <c r="N527" s="234"/>
      <c r="O527" s="234"/>
      <c r="P527" s="234"/>
      <c r="Q527" s="7">
        <v>43375</v>
      </c>
      <c r="R527" s="8">
        <v>56812500</v>
      </c>
      <c r="S527" s="8">
        <v>57500000</v>
      </c>
      <c r="T527" s="8">
        <v>56657501</v>
      </c>
      <c r="U527" s="8">
        <v>57320000</v>
      </c>
      <c r="V527" s="192">
        <v>55889587</v>
      </c>
      <c r="W527" s="234">
        <v>99152800</v>
      </c>
      <c r="X527" s="194">
        <f t="shared" si="17"/>
        <v>8.8885561804529205E-3</v>
      </c>
      <c r="Y527" s="193"/>
      <c r="Z527" s="197">
        <v>525</v>
      </c>
    </row>
    <row r="528" spans="1:26" ht="14.4" x14ac:dyDescent="0.3">
      <c r="A528" s="7">
        <v>43374</v>
      </c>
      <c r="B528" s="191">
        <v>2926.290039</v>
      </c>
      <c r="C528" s="191">
        <v>2937.0600589999999</v>
      </c>
      <c r="D528" s="191">
        <v>2917.9099120000001</v>
      </c>
      <c r="E528" s="191">
        <v>2924.5900879999999</v>
      </c>
      <c r="F528" s="192">
        <v>2924.5900879999999</v>
      </c>
      <c r="G528" s="191">
        <v>3364190000</v>
      </c>
      <c r="H528" s="194">
        <f t="shared" si="16"/>
        <v>3.6411053174084792E-3</v>
      </c>
      <c r="I528" s="193"/>
      <c r="J528" s="197">
        <v>526</v>
      </c>
      <c r="K528" s="234"/>
      <c r="L528" s="234"/>
      <c r="M528" s="234"/>
      <c r="N528" s="234"/>
      <c r="O528" s="234"/>
      <c r="P528" s="234"/>
      <c r="Q528" s="7">
        <v>43374</v>
      </c>
      <c r="R528" s="8">
        <v>56987499</v>
      </c>
      <c r="S528" s="8">
        <v>57355000</v>
      </c>
      <c r="T528" s="8">
        <v>56587502</v>
      </c>
      <c r="U528" s="8">
        <v>56814999</v>
      </c>
      <c r="V528" s="192">
        <v>55397186</v>
      </c>
      <c r="W528" s="234">
        <v>94403200</v>
      </c>
      <c r="X528" s="194">
        <f t="shared" si="17"/>
        <v>6.7333528729485951E-3</v>
      </c>
      <c r="Y528" s="193"/>
      <c r="Z528" s="197">
        <v>526</v>
      </c>
    </row>
    <row r="529" spans="1:26" ht="14.4" x14ac:dyDescent="0.3">
      <c r="A529" s="7">
        <v>43371</v>
      </c>
      <c r="B529" s="191">
        <v>2910.030029</v>
      </c>
      <c r="C529" s="191">
        <v>2920.530029</v>
      </c>
      <c r="D529" s="191">
        <v>2907.5</v>
      </c>
      <c r="E529" s="191">
        <v>2913.9799800000001</v>
      </c>
      <c r="F529" s="192">
        <v>2913.9799800000001</v>
      </c>
      <c r="G529" s="191">
        <v>3432300000</v>
      </c>
      <c r="H529" s="194">
        <f t="shared" si="16"/>
        <v>-6.8702814001136976E-6</v>
      </c>
      <c r="I529" s="193"/>
      <c r="J529" s="197">
        <v>527</v>
      </c>
      <c r="K529" s="234"/>
      <c r="L529" s="234"/>
      <c r="M529" s="234"/>
      <c r="N529" s="234"/>
      <c r="O529" s="234"/>
      <c r="P529" s="234"/>
      <c r="Q529" s="7">
        <v>43371</v>
      </c>
      <c r="R529" s="8">
        <v>56197498</v>
      </c>
      <c r="S529" s="8">
        <v>56459999</v>
      </c>
      <c r="T529" s="8">
        <v>56005001</v>
      </c>
      <c r="U529" s="8">
        <v>56435001</v>
      </c>
      <c r="V529" s="192">
        <v>55026672</v>
      </c>
      <c r="W529" s="234">
        <v>91717600</v>
      </c>
      <c r="X529" s="194">
        <f t="shared" si="17"/>
        <v>3.5119205660696642E-3</v>
      </c>
      <c r="Y529" s="193"/>
      <c r="Z529" s="197">
        <v>527</v>
      </c>
    </row>
    <row r="530" spans="1:26" ht="14.4" x14ac:dyDescent="0.3">
      <c r="A530" s="7">
        <v>43370</v>
      </c>
      <c r="B530" s="191">
        <v>2911.6499020000001</v>
      </c>
      <c r="C530" s="191">
        <v>2927.219971</v>
      </c>
      <c r="D530" s="191">
        <v>2909.2700199999999</v>
      </c>
      <c r="E530" s="191">
        <v>2914</v>
      </c>
      <c r="F530" s="192">
        <v>2914</v>
      </c>
      <c r="G530" s="191">
        <v>3060850000</v>
      </c>
      <c r="H530" s="194">
        <f t="shared" si="16"/>
        <v>2.7632869851152405E-3</v>
      </c>
      <c r="I530" s="193"/>
      <c r="J530" s="197">
        <v>528</v>
      </c>
      <c r="K530" s="234"/>
      <c r="L530" s="234"/>
      <c r="M530" s="234"/>
      <c r="N530" s="234"/>
      <c r="O530" s="234"/>
      <c r="P530" s="234"/>
      <c r="Q530" s="7">
        <v>43370</v>
      </c>
      <c r="R530" s="8">
        <v>55955002</v>
      </c>
      <c r="S530" s="8">
        <v>56610001</v>
      </c>
      <c r="T530" s="8">
        <v>55884998</v>
      </c>
      <c r="U530" s="8">
        <v>56237499</v>
      </c>
      <c r="V530" s="192">
        <v>54834099</v>
      </c>
      <c r="W530" s="234">
        <v>120724800</v>
      </c>
      <c r="X530" s="194">
        <f t="shared" si="17"/>
        <v>2.0551720051074768E-2</v>
      </c>
      <c r="Y530" s="193"/>
      <c r="Z530" s="197">
        <v>528</v>
      </c>
    </row>
    <row r="531" spans="1:26" ht="14.4" x14ac:dyDescent="0.3">
      <c r="A531" s="7">
        <v>43369</v>
      </c>
      <c r="B531" s="191">
        <v>2916.9799800000001</v>
      </c>
      <c r="C531" s="191">
        <v>2931.1499020000001</v>
      </c>
      <c r="D531" s="191">
        <v>2903.280029</v>
      </c>
      <c r="E531" s="191">
        <v>2905.969971</v>
      </c>
      <c r="F531" s="192">
        <v>2905.969971</v>
      </c>
      <c r="G531" s="191">
        <v>3388620000</v>
      </c>
      <c r="H531" s="194">
        <f t="shared" si="16"/>
        <v>-3.2892781510010126E-3</v>
      </c>
      <c r="I531" s="193"/>
      <c r="J531" s="197">
        <v>529</v>
      </c>
      <c r="K531" s="234"/>
      <c r="L531" s="234"/>
      <c r="M531" s="234"/>
      <c r="N531" s="234"/>
      <c r="O531" s="234"/>
      <c r="P531" s="234"/>
      <c r="Q531" s="7">
        <v>43369</v>
      </c>
      <c r="R531" s="8">
        <v>55250000</v>
      </c>
      <c r="S531" s="8">
        <v>55937500</v>
      </c>
      <c r="T531" s="8">
        <v>54939999</v>
      </c>
      <c r="U531" s="8">
        <v>55105000</v>
      </c>
      <c r="V531" s="192">
        <v>53729858</v>
      </c>
      <c r="W531" s="234">
        <v>95938800</v>
      </c>
      <c r="X531" s="194">
        <f t="shared" si="17"/>
        <v>-7.9662386367245104E-3</v>
      </c>
      <c r="Y531" s="193"/>
      <c r="Z531" s="197">
        <v>529</v>
      </c>
    </row>
    <row r="532" spans="1:26" ht="14.4" x14ac:dyDescent="0.3">
      <c r="A532" s="7">
        <v>43368</v>
      </c>
      <c r="B532" s="191">
        <v>2921.75</v>
      </c>
      <c r="C532" s="191">
        <v>2923.9499510000001</v>
      </c>
      <c r="D532" s="191">
        <v>2913.6999510000001</v>
      </c>
      <c r="E532" s="191">
        <v>2915.5600589999999</v>
      </c>
      <c r="F532" s="192">
        <v>2915.5600589999999</v>
      </c>
      <c r="G532" s="191">
        <v>3285480000</v>
      </c>
      <c r="H532" s="194">
        <f t="shared" si="16"/>
        <v>-1.3050959101805544E-3</v>
      </c>
      <c r="I532" s="193"/>
      <c r="J532" s="197">
        <v>530</v>
      </c>
      <c r="K532" s="234"/>
      <c r="L532" s="234"/>
      <c r="M532" s="234"/>
      <c r="N532" s="234"/>
      <c r="O532" s="234"/>
      <c r="P532" s="234"/>
      <c r="Q532" s="7">
        <v>43368</v>
      </c>
      <c r="R532" s="8">
        <v>54937500</v>
      </c>
      <c r="S532" s="8">
        <v>55705002</v>
      </c>
      <c r="T532" s="8">
        <v>54924999</v>
      </c>
      <c r="U532" s="8">
        <v>55547501</v>
      </c>
      <c r="V532" s="192">
        <v>54161320</v>
      </c>
      <c r="W532" s="234">
        <v>98217600</v>
      </c>
      <c r="X532" s="194">
        <f t="shared" si="17"/>
        <v>6.3408893335723769E-3</v>
      </c>
      <c r="Y532" s="193"/>
      <c r="Z532" s="197">
        <v>530</v>
      </c>
    </row>
    <row r="533" spans="1:26" ht="14.4" x14ac:dyDescent="0.3">
      <c r="A533" s="7">
        <v>43367</v>
      </c>
      <c r="B533" s="191">
        <v>2921.830078</v>
      </c>
      <c r="C533" s="191">
        <v>2923.790039</v>
      </c>
      <c r="D533" s="191">
        <v>2912.6298830000001</v>
      </c>
      <c r="E533" s="191">
        <v>2919.3701169999999</v>
      </c>
      <c r="F533" s="192">
        <v>2919.3701169999999</v>
      </c>
      <c r="G533" s="191">
        <v>3372210000</v>
      </c>
      <c r="H533" s="194">
        <f t="shared" si="16"/>
        <v>-3.5156878673105706E-3</v>
      </c>
      <c r="I533" s="193"/>
      <c r="J533" s="197">
        <v>531</v>
      </c>
      <c r="K533" s="234"/>
      <c r="L533" s="234"/>
      <c r="M533" s="234"/>
      <c r="N533" s="234"/>
      <c r="O533" s="234"/>
      <c r="P533" s="234"/>
      <c r="Q533" s="7">
        <v>43367</v>
      </c>
      <c r="R533" s="8">
        <v>54205002</v>
      </c>
      <c r="S533" s="8">
        <v>55314999</v>
      </c>
      <c r="T533" s="8">
        <v>54157501</v>
      </c>
      <c r="U533" s="8">
        <v>55197498</v>
      </c>
      <c r="V533" s="192">
        <v>53820053</v>
      </c>
      <c r="W533" s="234">
        <v>110773600</v>
      </c>
      <c r="X533" s="194">
        <f t="shared" si="17"/>
        <v>1.4380172389047471E-2</v>
      </c>
      <c r="Y533" s="193"/>
      <c r="Z533" s="197">
        <v>531</v>
      </c>
    </row>
    <row r="534" spans="1:26" ht="14.4" x14ac:dyDescent="0.3">
      <c r="A534" s="7">
        <v>43364</v>
      </c>
      <c r="B534" s="191">
        <v>2936.76001</v>
      </c>
      <c r="C534" s="191">
        <v>2940.9099120000001</v>
      </c>
      <c r="D534" s="191">
        <v>2927.110107</v>
      </c>
      <c r="E534" s="191">
        <v>2929.669922</v>
      </c>
      <c r="F534" s="192">
        <v>2929.669922</v>
      </c>
      <c r="G534" s="191">
        <v>5607610000</v>
      </c>
      <c r="H534" s="194">
        <f t="shared" si="16"/>
        <v>-3.6853296937642503E-4</v>
      </c>
      <c r="I534" s="193"/>
      <c r="J534" s="197">
        <v>532</v>
      </c>
      <c r="K534" s="234"/>
      <c r="L534" s="234"/>
      <c r="M534" s="234"/>
      <c r="N534" s="234"/>
      <c r="O534" s="234"/>
      <c r="P534" s="234"/>
      <c r="Q534" s="7">
        <v>43364</v>
      </c>
      <c r="R534" s="8">
        <v>55195000</v>
      </c>
      <c r="S534" s="8">
        <v>55340000</v>
      </c>
      <c r="T534" s="8">
        <v>54322498</v>
      </c>
      <c r="U534" s="8">
        <v>54415001</v>
      </c>
      <c r="V534" s="192">
        <v>53057083</v>
      </c>
      <c r="W534" s="234">
        <v>384986800</v>
      </c>
      <c r="X534" s="194">
        <f t="shared" si="17"/>
        <v>-1.0771308926294123E-2</v>
      </c>
      <c r="Y534" s="193"/>
      <c r="Z534" s="197">
        <v>532</v>
      </c>
    </row>
    <row r="535" spans="1:26" ht="14.4" x14ac:dyDescent="0.3">
      <c r="A535" s="7">
        <v>43363</v>
      </c>
      <c r="B535" s="191">
        <v>2919.7299800000001</v>
      </c>
      <c r="C535" s="191">
        <v>2934.8000489999999</v>
      </c>
      <c r="D535" s="191">
        <v>2919.7299800000001</v>
      </c>
      <c r="E535" s="191">
        <v>2930.75</v>
      </c>
      <c r="F535" s="192">
        <v>2930.75</v>
      </c>
      <c r="G535" s="191">
        <v>3337730000</v>
      </c>
      <c r="H535" s="194">
        <f t="shared" si="16"/>
        <v>7.8405919579734688E-3</v>
      </c>
      <c r="I535" s="193"/>
      <c r="J535" s="197">
        <v>533</v>
      </c>
      <c r="K535" s="234"/>
      <c r="L535" s="234"/>
      <c r="M535" s="234"/>
      <c r="N535" s="234"/>
      <c r="O535" s="234"/>
      <c r="P535" s="234"/>
      <c r="Q535" s="7">
        <v>43363</v>
      </c>
      <c r="R535" s="8">
        <v>55060001</v>
      </c>
      <c r="S535" s="8">
        <v>55570000</v>
      </c>
      <c r="T535" s="8">
        <v>54787498</v>
      </c>
      <c r="U535" s="8">
        <v>55007500</v>
      </c>
      <c r="V535" s="192">
        <v>53634800</v>
      </c>
      <c r="W535" s="234">
        <v>106435200</v>
      </c>
      <c r="X535" s="194">
        <f t="shared" si="17"/>
        <v>7.6019894366246791E-3</v>
      </c>
      <c r="Y535" s="193"/>
      <c r="Z535" s="197">
        <v>533</v>
      </c>
    </row>
    <row r="536" spans="1:26" ht="14.4" x14ac:dyDescent="0.3">
      <c r="A536" s="7">
        <v>43362</v>
      </c>
      <c r="B536" s="191">
        <v>2906.6000979999999</v>
      </c>
      <c r="C536" s="191">
        <v>2912.360107</v>
      </c>
      <c r="D536" s="191">
        <v>2903.820068</v>
      </c>
      <c r="E536" s="191">
        <v>2907.9499510000001</v>
      </c>
      <c r="F536" s="192">
        <v>2907.9499510000001</v>
      </c>
      <c r="G536" s="191">
        <v>3280020000</v>
      </c>
      <c r="H536" s="194">
        <f t="shared" si="16"/>
        <v>1.2532725246468409E-3</v>
      </c>
      <c r="I536" s="193"/>
      <c r="J536" s="197">
        <v>534</v>
      </c>
      <c r="K536" s="234"/>
      <c r="L536" s="234"/>
      <c r="M536" s="234"/>
      <c r="N536" s="234"/>
      <c r="O536" s="234"/>
      <c r="P536" s="234"/>
      <c r="Q536" s="7">
        <v>43362</v>
      </c>
      <c r="R536" s="8">
        <v>54625000</v>
      </c>
      <c r="S536" s="8">
        <v>54904999</v>
      </c>
      <c r="T536" s="8">
        <v>53825001</v>
      </c>
      <c r="U536" s="8">
        <v>54592499</v>
      </c>
      <c r="V536" s="192">
        <v>53230145</v>
      </c>
      <c r="W536" s="234">
        <v>108495200</v>
      </c>
      <c r="X536" s="194">
        <f t="shared" si="17"/>
        <v>5.9554352162392366E-4</v>
      </c>
      <c r="Y536" s="193"/>
      <c r="Z536" s="197">
        <v>534</v>
      </c>
    </row>
    <row r="537" spans="1:26" ht="14.4" x14ac:dyDescent="0.3">
      <c r="A537" s="7">
        <v>43361</v>
      </c>
      <c r="B537" s="191">
        <v>2890.73999</v>
      </c>
      <c r="C537" s="191">
        <v>2911.169922</v>
      </c>
      <c r="D537" s="191">
        <v>2890.429932</v>
      </c>
      <c r="E537" s="191">
        <v>2904.3100589999999</v>
      </c>
      <c r="F537" s="192">
        <v>2904.3100589999999</v>
      </c>
      <c r="G537" s="191">
        <v>3074610000</v>
      </c>
      <c r="H537" s="194">
        <f t="shared" si="16"/>
        <v>5.3690147247709239E-3</v>
      </c>
      <c r="I537" s="193"/>
      <c r="J537" s="197">
        <v>535</v>
      </c>
      <c r="K537" s="234"/>
      <c r="L537" s="234"/>
      <c r="M537" s="234"/>
      <c r="N537" s="234"/>
      <c r="O537" s="234"/>
      <c r="P537" s="234"/>
      <c r="Q537" s="7">
        <v>43361</v>
      </c>
      <c r="R537" s="8">
        <v>54447498</v>
      </c>
      <c r="S537" s="8">
        <v>55462502</v>
      </c>
      <c r="T537" s="8">
        <v>54279999</v>
      </c>
      <c r="U537" s="8">
        <v>54560001</v>
      </c>
      <c r="V537" s="192">
        <v>53198463</v>
      </c>
      <c r="W537" s="234">
        <v>126286800</v>
      </c>
      <c r="X537" s="194">
        <f t="shared" si="17"/>
        <v>1.6522656164830031E-3</v>
      </c>
      <c r="Y537" s="193"/>
      <c r="Z537" s="197">
        <v>535</v>
      </c>
    </row>
    <row r="538" spans="1:26" ht="14.4" x14ac:dyDescent="0.3">
      <c r="A538" s="7">
        <v>43360</v>
      </c>
      <c r="B538" s="191">
        <v>2903.830078</v>
      </c>
      <c r="C538" s="191">
        <v>2904.6499020000001</v>
      </c>
      <c r="D538" s="191">
        <v>2886.1599120000001</v>
      </c>
      <c r="E538" s="191">
        <v>2888.8000489999999</v>
      </c>
      <c r="F538" s="192">
        <v>2888.8000489999999</v>
      </c>
      <c r="G538" s="191">
        <v>2947760000</v>
      </c>
      <c r="H538" s="194">
        <f t="shared" si="16"/>
        <v>-5.5697220329897499E-3</v>
      </c>
      <c r="I538" s="193"/>
      <c r="J538" s="197">
        <v>536</v>
      </c>
      <c r="K538" s="234"/>
      <c r="L538" s="234"/>
      <c r="M538" s="234"/>
      <c r="N538" s="234"/>
      <c r="O538" s="234"/>
      <c r="P538" s="234"/>
      <c r="Q538" s="7">
        <v>43360</v>
      </c>
      <c r="R538" s="8">
        <v>55537498</v>
      </c>
      <c r="S538" s="8">
        <v>55737499</v>
      </c>
      <c r="T538" s="8">
        <v>54317501</v>
      </c>
      <c r="U538" s="8">
        <v>54470001</v>
      </c>
      <c r="V538" s="192">
        <v>53110710</v>
      </c>
      <c r="W538" s="234">
        <v>148780400</v>
      </c>
      <c r="X538" s="194">
        <f t="shared" si="17"/>
        <v>-2.6626138494055533E-2</v>
      </c>
      <c r="Y538" s="193"/>
      <c r="Z538" s="197">
        <v>536</v>
      </c>
    </row>
    <row r="539" spans="1:26" ht="14.4" x14ac:dyDescent="0.3">
      <c r="A539" s="7">
        <v>43357</v>
      </c>
      <c r="B539" s="191">
        <v>2906.3798830000001</v>
      </c>
      <c r="C539" s="191">
        <v>2908.3000489999999</v>
      </c>
      <c r="D539" s="191">
        <v>2895.7700199999999</v>
      </c>
      <c r="E539" s="191">
        <v>2904.9799800000001</v>
      </c>
      <c r="F539" s="192">
        <v>2904.9799800000001</v>
      </c>
      <c r="G539" s="191">
        <v>3149800000</v>
      </c>
      <c r="H539" s="194">
        <f t="shared" si="16"/>
        <v>2.7548155373730498E-4</v>
      </c>
      <c r="I539" s="193"/>
      <c r="J539" s="197">
        <v>537</v>
      </c>
      <c r="K539" s="234"/>
      <c r="L539" s="234"/>
      <c r="M539" s="234"/>
      <c r="N539" s="234"/>
      <c r="O539" s="234"/>
      <c r="P539" s="234"/>
      <c r="Q539" s="7">
        <v>43357</v>
      </c>
      <c r="R539" s="8">
        <v>56437500</v>
      </c>
      <c r="S539" s="8">
        <v>56709999</v>
      </c>
      <c r="T539" s="8">
        <v>55630001</v>
      </c>
      <c r="U539" s="8">
        <v>55959999</v>
      </c>
      <c r="V539" s="192">
        <v>54563526</v>
      </c>
      <c r="W539" s="234">
        <v>127997200</v>
      </c>
      <c r="X539" s="194">
        <f t="shared" si="17"/>
        <v>-1.1351061825685023E-2</v>
      </c>
      <c r="Y539" s="193"/>
      <c r="Z539" s="197">
        <v>537</v>
      </c>
    </row>
    <row r="540" spans="1:26" ht="14.4" x14ac:dyDescent="0.3">
      <c r="A540" s="7">
        <v>43356</v>
      </c>
      <c r="B540" s="191">
        <v>2896.8500979999999</v>
      </c>
      <c r="C540" s="191">
        <v>2906.76001</v>
      </c>
      <c r="D540" s="191">
        <v>2896.389893</v>
      </c>
      <c r="E540" s="191">
        <v>2904.179932</v>
      </c>
      <c r="F540" s="192">
        <v>2904.179932</v>
      </c>
      <c r="G540" s="191">
        <v>3254930000</v>
      </c>
      <c r="H540" s="194">
        <f t="shared" si="16"/>
        <v>5.2822544106502813E-3</v>
      </c>
      <c r="I540" s="193"/>
      <c r="J540" s="197">
        <v>538</v>
      </c>
      <c r="K540" s="234"/>
      <c r="L540" s="234"/>
      <c r="M540" s="234"/>
      <c r="N540" s="234"/>
      <c r="O540" s="234"/>
      <c r="P540" s="234"/>
      <c r="Q540" s="7">
        <v>43356</v>
      </c>
      <c r="R540" s="8">
        <v>55880001</v>
      </c>
      <c r="S540" s="8">
        <v>57087502</v>
      </c>
      <c r="T540" s="8">
        <v>55642502</v>
      </c>
      <c r="U540" s="8">
        <v>56602501</v>
      </c>
      <c r="V540" s="192">
        <v>55189991</v>
      </c>
      <c r="W540" s="234">
        <v>166825600</v>
      </c>
      <c r="X540" s="194">
        <f t="shared" si="17"/>
        <v>2.4155183641037983E-2</v>
      </c>
      <c r="Y540" s="193"/>
      <c r="Z540" s="197">
        <v>538</v>
      </c>
    </row>
    <row r="541" spans="1:26" ht="14.4" x14ac:dyDescent="0.3">
      <c r="A541" s="7">
        <v>43355</v>
      </c>
      <c r="B541" s="191">
        <v>2888.290039</v>
      </c>
      <c r="C541" s="191">
        <v>2894.6499020000001</v>
      </c>
      <c r="D541" s="191">
        <v>2879.1999510000001</v>
      </c>
      <c r="E541" s="191">
        <v>2888.919922</v>
      </c>
      <c r="F541" s="192">
        <v>2888.919922</v>
      </c>
      <c r="G541" s="191">
        <v>3264930000</v>
      </c>
      <c r="H541" s="194">
        <f t="shared" si="16"/>
        <v>3.5667183935811266E-4</v>
      </c>
      <c r="I541" s="193"/>
      <c r="J541" s="197">
        <v>539</v>
      </c>
      <c r="K541" s="234"/>
      <c r="L541" s="234"/>
      <c r="M541" s="234"/>
      <c r="N541" s="234"/>
      <c r="O541" s="234"/>
      <c r="P541" s="234"/>
      <c r="Q541" s="7">
        <v>43355</v>
      </c>
      <c r="R541" s="8">
        <v>56235001</v>
      </c>
      <c r="S541" s="8">
        <v>56250000</v>
      </c>
      <c r="T541" s="8">
        <v>54959999</v>
      </c>
      <c r="U541" s="8">
        <v>55267502</v>
      </c>
      <c r="V541" s="192">
        <v>53888309</v>
      </c>
      <c r="W541" s="234">
        <v>197114800</v>
      </c>
      <c r="X541" s="194">
        <f t="shared" si="17"/>
        <v>-1.2419132063094781E-2</v>
      </c>
      <c r="Y541" s="193"/>
      <c r="Z541" s="197">
        <v>539</v>
      </c>
    </row>
    <row r="542" spans="1:26" ht="14.4" x14ac:dyDescent="0.3">
      <c r="A542" s="7">
        <v>43354</v>
      </c>
      <c r="B542" s="191">
        <v>2871.570068</v>
      </c>
      <c r="C542" s="191">
        <v>2892.5200199999999</v>
      </c>
      <c r="D542" s="191">
        <v>2866.780029</v>
      </c>
      <c r="E542" s="191">
        <v>2887.889893</v>
      </c>
      <c r="F542" s="192">
        <v>2887.889893</v>
      </c>
      <c r="G542" s="191">
        <v>2899660000</v>
      </c>
      <c r="H542" s="194">
        <f t="shared" si="16"/>
        <v>3.7398415912945995E-3</v>
      </c>
      <c r="I542" s="193"/>
      <c r="J542" s="197">
        <v>540</v>
      </c>
      <c r="K542" s="234"/>
      <c r="L542" s="234"/>
      <c r="M542" s="234"/>
      <c r="N542" s="234"/>
      <c r="O542" s="234"/>
      <c r="P542" s="234"/>
      <c r="Q542" s="7">
        <v>43354</v>
      </c>
      <c r="R542" s="8">
        <v>54502499</v>
      </c>
      <c r="S542" s="8">
        <v>56075001</v>
      </c>
      <c r="T542" s="8">
        <v>54139999</v>
      </c>
      <c r="U542" s="8">
        <v>55962502</v>
      </c>
      <c r="V542" s="192">
        <v>54565971</v>
      </c>
      <c r="W542" s="234">
        <v>142996000</v>
      </c>
      <c r="X542" s="194">
        <f t="shared" si="17"/>
        <v>2.5283031517351673E-2</v>
      </c>
      <c r="Y542" s="193"/>
      <c r="Z542" s="197">
        <v>540</v>
      </c>
    </row>
    <row r="543" spans="1:26" ht="14.4" x14ac:dyDescent="0.3">
      <c r="A543" s="7">
        <v>43353</v>
      </c>
      <c r="B543" s="191">
        <v>2881.389893</v>
      </c>
      <c r="C543" s="191">
        <v>2886.929932</v>
      </c>
      <c r="D543" s="191">
        <v>2875.9399410000001</v>
      </c>
      <c r="E543" s="191">
        <v>2877.1298830000001</v>
      </c>
      <c r="F543" s="192">
        <v>2877.1298830000001</v>
      </c>
      <c r="G543" s="191">
        <v>2731400000</v>
      </c>
      <c r="H543" s="194">
        <f t="shared" si="16"/>
        <v>1.8978267526508089E-3</v>
      </c>
      <c r="I543" s="193"/>
      <c r="J543" s="197">
        <v>541</v>
      </c>
      <c r="K543" s="234"/>
      <c r="L543" s="234"/>
      <c r="M543" s="234"/>
      <c r="N543" s="234"/>
      <c r="O543" s="234"/>
      <c r="P543" s="234"/>
      <c r="Q543" s="7">
        <v>43353</v>
      </c>
      <c r="R543" s="8">
        <v>55237499</v>
      </c>
      <c r="S543" s="8">
        <v>55462502</v>
      </c>
      <c r="T543" s="8">
        <v>54117500</v>
      </c>
      <c r="U543" s="8">
        <v>54582500</v>
      </c>
      <c r="V543" s="192">
        <v>53220398</v>
      </c>
      <c r="W543" s="234">
        <v>158066000</v>
      </c>
      <c r="X543" s="194">
        <f t="shared" si="17"/>
        <v>-1.3420787865663248E-2</v>
      </c>
      <c r="Y543" s="193"/>
      <c r="Z543" s="197">
        <v>541</v>
      </c>
    </row>
    <row r="544" spans="1:26" ht="14.4" x14ac:dyDescent="0.3">
      <c r="A544" s="7">
        <v>43350</v>
      </c>
      <c r="B544" s="191">
        <v>2868.26001</v>
      </c>
      <c r="C544" s="191">
        <v>2883.8100589999999</v>
      </c>
      <c r="D544" s="191">
        <v>2864.1201169999999</v>
      </c>
      <c r="E544" s="191">
        <v>2871.679932</v>
      </c>
      <c r="F544" s="192">
        <v>2871.679932</v>
      </c>
      <c r="G544" s="191">
        <v>2946270000</v>
      </c>
      <c r="H544" s="194">
        <f t="shared" si="16"/>
        <v>-2.2133447617470312E-3</v>
      </c>
      <c r="I544" s="193"/>
      <c r="J544" s="197">
        <v>542</v>
      </c>
      <c r="K544" s="234"/>
      <c r="L544" s="234"/>
      <c r="M544" s="234"/>
      <c r="N544" s="234"/>
      <c r="O544" s="234"/>
      <c r="P544" s="234"/>
      <c r="Q544" s="7">
        <v>43350</v>
      </c>
      <c r="R544" s="8">
        <v>55462502</v>
      </c>
      <c r="S544" s="8">
        <v>56342499</v>
      </c>
      <c r="T544" s="8">
        <v>55177502</v>
      </c>
      <c r="U544" s="8">
        <v>55325001</v>
      </c>
      <c r="V544" s="192">
        <v>53944374</v>
      </c>
      <c r="W544" s="234">
        <v>150479200</v>
      </c>
      <c r="X544" s="194">
        <f t="shared" si="17"/>
        <v>-8.0681249322400346E-3</v>
      </c>
      <c r="Y544" s="193"/>
      <c r="Z544" s="197">
        <v>542</v>
      </c>
    </row>
    <row r="545" spans="1:26" ht="14.4" x14ac:dyDescent="0.3">
      <c r="A545" s="7">
        <v>43349</v>
      </c>
      <c r="B545" s="191">
        <v>2888.639893</v>
      </c>
      <c r="C545" s="191">
        <v>2892.0500489999999</v>
      </c>
      <c r="D545" s="191">
        <v>2867.290039</v>
      </c>
      <c r="E545" s="191">
        <v>2878.0500489999999</v>
      </c>
      <c r="F545" s="192">
        <v>2878.0500489999999</v>
      </c>
      <c r="G545" s="191">
        <v>3139590000</v>
      </c>
      <c r="H545" s="194">
        <f t="shared" si="16"/>
        <v>-3.6523051450785987E-3</v>
      </c>
      <c r="I545" s="193"/>
      <c r="J545" s="197">
        <v>543</v>
      </c>
      <c r="K545" s="234"/>
      <c r="L545" s="234"/>
      <c r="M545" s="234"/>
      <c r="N545" s="234"/>
      <c r="O545" s="234"/>
      <c r="P545" s="234"/>
      <c r="Q545" s="7">
        <v>43349</v>
      </c>
      <c r="R545" s="8">
        <v>56557499</v>
      </c>
      <c r="S545" s="8">
        <v>56837502</v>
      </c>
      <c r="T545" s="8">
        <v>55325001</v>
      </c>
      <c r="U545" s="8">
        <v>55775002</v>
      </c>
      <c r="V545" s="192">
        <v>54383144</v>
      </c>
      <c r="W545" s="234">
        <v>137160000</v>
      </c>
      <c r="X545" s="194">
        <f t="shared" si="17"/>
        <v>-1.6617516056524985E-2</v>
      </c>
      <c r="Y545" s="193"/>
      <c r="Z545" s="197">
        <v>543</v>
      </c>
    </row>
    <row r="546" spans="1:26" ht="14.4" x14ac:dyDescent="0.3">
      <c r="A546" s="7">
        <v>43348</v>
      </c>
      <c r="B546" s="191">
        <v>2891.5900879999999</v>
      </c>
      <c r="C546" s="191">
        <v>2894.209961</v>
      </c>
      <c r="D546" s="191">
        <v>2876.919922</v>
      </c>
      <c r="E546" s="191">
        <v>2888.6000979999999</v>
      </c>
      <c r="F546" s="192">
        <v>2888.6000979999999</v>
      </c>
      <c r="G546" s="191">
        <v>3241250000</v>
      </c>
      <c r="H546" s="194">
        <f t="shared" si="16"/>
        <v>-2.8031266678487294E-3</v>
      </c>
      <c r="I546" s="193"/>
      <c r="J546" s="197">
        <v>544</v>
      </c>
      <c r="K546" s="234"/>
      <c r="L546" s="234"/>
      <c r="M546" s="234"/>
      <c r="N546" s="234"/>
      <c r="O546" s="234"/>
      <c r="P546" s="234"/>
      <c r="Q546" s="7">
        <v>43348</v>
      </c>
      <c r="R546" s="8">
        <v>57247501</v>
      </c>
      <c r="S546" s="8">
        <v>57417500</v>
      </c>
      <c r="T546" s="8">
        <v>56275002</v>
      </c>
      <c r="U546" s="8">
        <v>56717499</v>
      </c>
      <c r="V546" s="192">
        <v>55302128</v>
      </c>
      <c r="W546" s="234">
        <v>133332000</v>
      </c>
      <c r="X546" s="194">
        <f t="shared" si="17"/>
        <v>-6.5246542618766709E-3</v>
      </c>
      <c r="Y546" s="193"/>
      <c r="Z546" s="197">
        <v>544</v>
      </c>
    </row>
    <row r="547" spans="1:26" ht="14.4" x14ac:dyDescent="0.3">
      <c r="A547" s="7">
        <v>43347</v>
      </c>
      <c r="B547" s="191">
        <v>2896.959961</v>
      </c>
      <c r="C547" s="191">
        <v>2900.179932</v>
      </c>
      <c r="D547" s="191">
        <v>2885.1298830000001</v>
      </c>
      <c r="E547" s="191">
        <v>2896.719971</v>
      </c>
      <c r="F547" s="192">
        <v>2896.719971</v>
      </c>
      <c r="G547" s="191">
        <v>3077060000</v>
      </c>
      <c r="H547" s="194">
        <f t="shared" si="16"/>
        <v>-1.6543222059174159E-3</v>
      </c>
      <c r="I547" s="193"/>
      <c r="J547" s="197">
        <v>545</v>
      </c>
      <c r="K547" s="234"/>
      <c r="L547" s="234"/>
      <c r="M547" s="234"/>
      <c r="N547" s="234"/>
      <c r="O547" s="234"/>
      <c r="P547" s="234"/>
      <c r="Q547" s="7">
        <v>43347</v>
      </c>
      <c r="R547" s="8">
        <v>57102501</v>
      </c>
      <c r="S547" s="8">
        <v>57294998</v>
      </c>
      <c r="T547" s="8">
        <v>56657501</v>
      </c>
      <c r="U547" s="8">
        <v>57090000</v>
      </c>
      <c r="V547" s="192">
        <v>55665325</v>
      </c>
      <c r="W547" s="234">
        <v>109560400</v>
      </c>
      <c r="X547" s="194">
        <f t="shared" si="17"/>
        <v>3.2069996748990315E-3</v>
      </c>
      <c r="Y547" s="193"/>
      <c r="Z547" s="197">
        <v>545</v>
      </c>
    </row>
    <row r="548" spans="1:26" ht="14.4" x14ac:dyDescent="0.3">
      <c r="A548" s="7">
        <v>43343</v>
      </c>
      <c r="B548" s="191">
        <v>2898.3701169999999</v>
      </c>
      <c r="C548" s="191">
        <v>2906.320068</v>
      </c>
      <c r="D548" s="191">
        <v>2891.7299800000001</v>
      </c>
      <c r="E548" s="191">
        <v>2901.5200199999999</v>
      </c>
      <c r="F548" s="192">
        <v>2901.5200199999999</v>
      </c>
      <c r="G548" s="191">
        <v>2880260000</v>
      </c>
      <c r="H548" s="194">
        <f t="shared" si="16"/>
        <v>1.344776055308613E-4</v>
      </c>
      <c r="I548" s="193"/>
      <c r="J548" s="197">
        <v>546</v>
      </c>
      <c r="K548" s="234"/>
      <c r="L548" s="234"/>
      <c r="M548" s="234"/>
      <c r="N548" s="234"/>
      <c r="O548" s="234"/>
      <c r="P548" s="234"/>
      <c r="Q548" s="7">
        <v>43343</v>
      </c>
      <c r="R548" s="8">
        <v>56627499</v>
      </c>
      <c r="S548" s="8">
        <v>57217499</v>
      </c>
      <c r="T548" s="8">
        <v>56500000</v>
      </c>
      <c r="U548" s="8">
        <v>56907501</v>
      </c>
      <c r="V548" s="192">
        <v>55487377</v>
      </c>
      <c r="W548" s="234">
        <v>173360400</v>
      </c>
      <c r="X548" s="194">
        <f t="shared" si="17"/>
        <v>1.1553972756573862E-2</v>
      </c>
      <c r="Y548" s="193"/>
      <c r="Z548" s="197">
        <v>546</v>
      </c>
    </row>
    <row r="549" spans="1:26" ht="14.4" x14ac:dyDescent="0.3">
      <c r="A549" s="7">
        <v>43342</v>
      </c>
      <c r="B549" s="191">
        <v>2908.9399410000001</v>
      </c>
      <c r="C549" s="191">
        <v>2912.459961</v>
      </c>
      <c r="D549" s="191">
        <v>2895.219971</v>
      </c>
      <c r="E549" s="191">
        <v>2901.1298830000001</v>
      </c>
      <c r="F549" s="192">
        <v>2901.1298830000001</v>
      </c>
      <c r="G549" s="191">
        <v>2802180000</v>
      </c>
      <c r="H549" s="194">
        <f t="shared" si="16"/>
        <v>-4.4303289684483006E-3</v>
      </c>
      <c r="I549" s="193"/>
      <c r="J549" s="197">
        <v>547</v>
      </c>
      <c r="K549" s="234"/>
      <c r="L549" s="234"/>
      <c r="M549" s="234"/>
      <c r="N549" s="234"/>
      <c r="O549" s="234"/>
      <c r="P549" s="234"/>
      <c r="Q549" s="7">
        <v>43342</v>
      </c>
      <c r="R549" s="8">
        <v>55812500</v>
      </c>
      <c r="S549" s="8">
        <v>57064999</v>
      </c>
      <c r="T549" s="8">
        <v>55599998</v>
      </c>
      <c r="U549" s="8">
        <v>56257500</v>
      </c>
      <c r="V549" s="192">
        <v>54853600</v>
      </c>
      <c r="W549" s="234">
        <v>195175200</v>
      </c>
      <c r="X549" s="194">
        <f t="shared" si="17"/>
        <v>9.1935825093521824E-3</v>
      </c>
      <c r="Y549" s="193"/>
      <c r="Z549" s="197">
        <v>547</v>
      </c>
    </row>
    <row r="550" spans="1:26" ht="14.4" x14ac:dyDescent="0.3">
      <c r="A550" s="7">
        <v>43341</v>
      </c>
      <c r="B550" s="191">
        <v>2900.6201169999999</v>
      </c>
      <c r="C550" s="191">
        <v>2916.5</v>
      </c>
      <c r="D550" s="191">
        <v>2898.3999020000001</v>
      </c>
      <c r="E550" s="191">
        <v>2914.040039</v>
      </c>
      <c r="F550" s="192">
        <v>2914.040039</v>
      </c>
      <c r="G550" s="191">
        <v>2791860000</v>
      </c>
      <c r="H550" s="194">
        <f t="shared" si="16"/>
        <v>5.701433945571167E-3</v>
      </c>
      <c r="I550" s="193"/>
      <c r="J550" s="197">
        <v>548</v>
      </c>
      <c r="K550" s="234"/>
      <c r="L550" s="234"/>
      <c r="M550" s="234"/>
      <c r="N550" s="234"/>
      <c r="O550" s="234"/>
      <c r="P550" s="234"/>
      <c r="Q550" s="7">
        <v>43341</v>
      </c>
      <c r="R550" s="8">
        <v>55037498</v>
      </c>
      <c r="S550" s="8">
        <v>55872501</v>
      </c>
      <c r="T550" s="8">
        <v>54852501</v>
      </c>
      <c r="U550" s="8">
        <v>55744999</v>
      </c>
      <c r="V550" s="192">
        <v>54353893</v>
      </c>
      <c r="W550" s="234">
        <v>109019200</v>
      </c>
      <c r="X550" s="194">
        <f t="shared" si="17"/>
        <v>1.4929524308313916E-2</v>
      </c>
      <c r="Y550" s="193"/>
      <c r="Z550" s="197">
        <v>548</v>
      </c>
    </row>
    <row r="551" spans="1:26" ht="14.4" x14ac:dyDescent="0.3">
      <c r="A551" s="7">
        <v>43340</v>
      </c>
      <c r="B551" s="191">
        <v>2901.4499510000001</v>
      </c>
      <c r="C551" s="191">
        <v>2903.7700199999999</v>
      </c>
      <c r="D551" s="191">
        <v>2893.5</v>
      </c>
      <c r="E551" s="191">
        <v>2897.5200199999999</v>
      </c>
      <c r="F551" s="192">
        <v>2897.5200199999999</v>
      </c>
      <c r="G551" s="191">
        <v>2683190000</v>
      </c>
      <c r="H551" s="194">
        <f t="shared" si="16"/>
        <v>2.6927856925118674E-4</v>
      </c>
      <c r="I551" s="193"/>
      <c r="J551" s="197">
        <v>549</v>
      </c>
      <c r="K551" s="234"/>
      <c r="L551" s="234"/>
      <c r="M551" s="234"/>
      <c r="N551" s="234"/>
      <c r="O551" s="234"/>
      <c r="P551" s="234"/>
      <c r="Q551" s="7">
        <v>43340</v>
      </c>
      <c r="R551" s="8">
        <v>54752499</v>
      </c>
      <c r="S551" s="8">
        <v>55134998</v>
      </c>
      <c r="T551" s="8">
        <v>54730000</v>
      </c>
      <c r="U551" s="8">
        <v>54924999</v>
      </c>
      <c r="V551" s="192">
        <v>53554352</v>
      </c>
      <c r="W551" s="234">
        <v>91107200</v>
      </c>
      <c r="X551" s="194">
        <f t="shared" si="17"/>
        <v>8.0756960220556197E-3</v>
      </c>
      <c r="Y551" s="193"/>
      <c r="Z551" s="197">
        <v>549</v>
      </c>
    </row>
    <row r="552" spans="1:26" ht="14.4" x14ac:dyDescent="0.3">
      <c r="A552" s="7">
        <v>43339</v>
      </c>
      <c r="B552" s="191">
        <v>2884.6899410000001</v>
      </c>
      <c r="C552" s="191">
        <v>2898.25</v>
      </c>
      <c r="D552" s="191">
        <v>2884.6899410000001</v>
      </c>
      <c r="E552" s="191">
        <v>2896.73999</v>
      </c>
      <c r="F552" s="192">
        <v>2896.73999</v>
      </c>
      <c r="G552" s="191">
        <v>2854080000</v>
      </c>
      <c r="H552" s="194">
        <f t="shared" si="16"/>
        <v>7.6704094885201891E-3</v>
      </c>
      <c r="I552" s="193"/>
      <c r="J552" s="197">
        <v>550</v>
      </c>
      <c r="K552" s="234"/>
      <c r="L552" s="234"/>
      <c r="M552" s="234"/>
      <c r="N552" s="234"/>
      <c r="O552" s="234"/>
      <c r="P552" s="234"/>
      <c r="Q552" s="7">
        <v>43339</v>
      </c>
      <c r="R552" s="8">
        <v>54287498</v>
      </c>
      <c r="S552" s="8">
        <v>54685001</v>
      </c>
      <c r="T552" s="8">
        <v>54082500</v>
      </c>
      <c r="U552" s="8">
        <v>54485001</v>
      </c>
      <c r="V552" s="192">
        <v>53125328</v>
      </c>
      <c r="W552" s="234">
        <v>82100400</v>
      </c>
      <c r="X552" s="194">
        <f t="shared" si="17"/>
        <v>8.2344872671066254E-3</v>
      </c>
      <c r="Y552" s="193"/>
      <c r="Z552" s="197">
        <v>550</v>
      </c>
    </row>
    <row r="553" spans="1:26" ht="14.4" x14ac:dyDescent="0.3">
      <c r="A553" s="7">
        <v>43336</v>
      </c>
      <c r="B553" s="191">
        <v>2862.3500979999999</v>
      </c>
      <c r="C553" s="191">
        <v>2876.1599120000001</v>
      </c>
      <c r="D553" s="191">
        <v>2862.3500979999999</v>
      </c>
      <c r="E553" s="191">
        <v>2874.6899410000001</v>
      </c>
      <c r="F553" s="192">
        <v>2874.6899410000001</v>
      </c>
      <c r="G553" s="191">
        <v>2596190000</v>
      </c>
      <c r="H553" s="194">
        <f t="shared" si="16"/>
        <v>6.1988397272563387E-3</v>
      </c>
      <c r="I553" s="193"/>
      <c r="J553" s="197">
        <v>551</v>
      </c>
      <c r="K553" s="234"/>
      <c r="L553" s="234"/>
      <c r="M553" s="234"/>
      <c r="N553" s="234"/>
      <c r="O553" s="234"/>
      <c r="P553" s="234"/>
      <c r="Q553" s="7">
        <v>43336</v>
      </c>
      <c r="R553" s="8">
        <v>54150002</v>
      </c>
      <c r="S553" s="8">
        <v>54224998</v>
      </c>
      <c r="T553" s="8">
        <v>53777500</v>
      </c>
      <c r="U553" s="8">
        <v>54040001</v>
      </c>
      <c r="V553" s="192">
        <v>52691441</v>
      </c>
      <c r="W553" s="234">
        <v>73905600</v>
      </c>
      <c r="X553" s="194">
        <f t="shared" si="17"/>
        <v>3.1091726447025842E-3</v>
      </c>
      <c r="Y553" s="193"/>
      <c r="Z553" s="197">
        <v>551</v>
      </c>
    </row>
    <row r="554" spans="1:26" ht="14.4" x14ac:dyDescent="0.3">
      <c r="A554" s="7">
        <v>43335</v>
      </c>
      <c r="B554" s="191">
        <v>2860.290039</v>
      </c>
      <c r="C554" s="191">
        <v>2868.780029</v>
      </c>
      <c r="D554" s="191">
        <v>2854.030029</v>
      </c>
      <c r="E554" s="191">
        <v>2856.9799800000001</v>
      </c>
      <c r="F554" s="192">
        <v>2856.9799800000001</v>
      </c>
      <c r="G554" s="191">
        <v>2713910000</v>
      </c>
      <c r="H554" s="194">
        <f t="shared" si="16"/>
        <v>-1.6912621635861431E-3</v>
      </c>
      <c r="I554" s="193"/>
      <c r="J554" s="197">
        <v>552</v>
      </c>
      <c r="K554" s="234"/>
      <c r="L554" s="234"/>
      <c r="M554" s="234"/>
      <c r="N554" s="234"/>
      <c r="O554" s="234"/>
      <c r="P554" s="234"/>
      <c r="Q554" s="7">
        <v>43335</v>
      </c>
      <c r="R554" s="8">
        <v>53662498</v>
      </c>
      <c r="S554" s="8">
        <v>54262501</v>
      </c>
      <c r="T554" s="8">
        <v>53650002</v>
      </c>
      <c r="U554" s="8">
        <v>53872501</v>
      </c>
      <c r="V554" s="192">
        <v>52528122</v>
      </c>
      <c r="W554" s="234">
        <v>75532800</v>
      </c>
      <c r="X554" s="194">
        <f t="shared" si="17"/>
        <v>2.0460937080319774E-3</v>
      </c>
      <c r="Y554" s="193"/>
      <c r="Z554" s="197">
        <v>552</v>
      </c>
    </row>
    <row r="555" spans="1:26" ht="14.4" x14ac:dyDescent="0.3">
      <c r="A555" s="7">
        <v>43334</v>
      </c>
      <c r="B555" s="191">
        <v>2860.98999</v>
      </c>
      <c r="C555" s="191">
        <v>2867.540039</v>
      </c>
      <c r="D555" s="191">
        <v>2856.0500489999999</v>
      </c>
      <c r="E555" s="191">
        <v>2861.820068</v>
      </c>
      <c r="F555" s="192">
        <v>2861.820068</v>
      </c>
      <c r="G555" s="191">
        <v>2689560000</v>
      </c>
      <c r="H555" s="194">
        <f t="shared" si="16"/>
        <v>-3.9815191812947226E-4</v>
      </c>
      <c r="I555" s="193"/>
      <c r="J555" s="197">
        <v>553</v>
      </c>
      <c r="K555" s="234"/>
      <c r="L555" s="234"/>
      <c r="M555" s="234"/>
      <c r="N555" s="234"/>
      <c r="O555" s="234"/>
      <c r="P555" s="234"/>
      <c r="Q555" s="7">
        <v>43334</v>
      </c>
      <c r="R555" s="8">
        <v>53525002</v>
      </c>
      <c r="S555" s="8">
        <v>54090000</v>
      </c>
      <c r="T555" s="8">
        <v>53459999</v>
      </c>
      <c r="U555" s="8">
        <v>53762501</v>
      </c>
      <c r="V555" s="192">
        <v>52420864</v>
      </c>
      <c r="W555" s="234">
        <v>76072400</v>
      </c>
      <c r="X555" s="194">
        <f t="shared" si="17"/>
        <v>4.6567597045031283E-5</v>
      </c>
      <c r="Y555" s="193"/>
      <c r="Z555" s="197">
        <v>553</v>
      </c>
    </row>
    <row r="556" spans="1:26" ht="14.4" x14ac:dyDescent="0.3">
      <c r="A556" s="7">
        <v>43333</v>
      </c>
      <c r="B556" s="191">
        <v>2861.51001</v>
      </c>
      <c r="C556" s="191">
        <v>2873.2299800000001</v>
      </c>
      <c r="D556" s="191">
        <v>2861.320068</v>
      </c>
      <c r="E556" s="191">
        <v>2862.959961</v>
      </c>
      <c r="F556" s="192">
        <v>2862.959961</v>
      </c>
      <c r="G556" s="191">
        <v>3147140000</v>
      </c>
      <c r="H556" s="194">
        <f t="shared" si="16"/>
        <v>2.0685363919573665E-3</v>
      </c>
      <c r="I556" s="193"/>
      <c r="J556" s="197">
        <v>554</v>
      </c>
      <c r="K556" s="234"/>
      <c r="L556" s="234"/>
      <c r="M556" s="234"/>
      <c r="N556" s="234"/>
      <c r="O556" s="234"/>
      <c r="P556" s="234"/>
      <c r="Q556" s="7">
        <v>43333</v>
      </c>
      <c r="R556" s="8">
        <v>54200001</v>
      </c>
      <c r="S556" s="8">
        <v>54297501</v>
      </c>
      <c r="T556" s="8">
        <v>53507500</v>
      </c>
      <c r="U556" s="8">
        <v>53759998</v>
      </c>
      <c r="V556" s="192">
        <v>52418423</v>
      </c>
      <c r="W556" s="234">
        <v>104639200</v>
      </c>
      <c r="X556" s="194">
        <f t="shared" si="17"/>
        <v>-1.9493608294846203E-3</v>
      </c>
      <c r="Y556" s="193"/>
      <c r="Z556" s="197">
        <v>554</v>
      </c>
    </row>
    <row r="557" spans="1:26" ht="14.4" x14ac:dyDescent="0.3">
      <c r="A557" s="7">
        <v>43332</v>
      </c>
      <c r="B557" s="191">
        <v>2853.929932</v>
      </c>
      <c r="C557" s="191">
        <v>2859.76001</v>
      </c>
      <c r="D557" s="191">
        <v>2850.6201169999999</v>
      </c>
      <c r="E557" s="191">
        <v>2857.0500489999999</v>
      </c>
      <c r="F557" s="192">
        <v>2857.0500489999999</v>
      </c>
      <c r="G557" s="191">
        <v>2748020000</v>
      </c>
      <c r="H557" s="194">
        <f t="shared" si="16"/>
        <v>2.428017769041398E-3</v>
      </c>
      <c r="I557" s="193"/>
      <c r="J557" s="197">
        <v>555</v>
      </c>
      <c r="K557" s="234"/>
      <c r="L557" s="234"/>
      <c r="M557" s="234"/>
      <c r="N557" s="234"/>
      <c r="O557" s="234"/>
      <c r="P557" s="234"/>
      <c r="Q557" s="7">
        <v>43332</v>
      </c>
      <c r="R557" s="8">
        <v>54525002</v>
      </c>
      <c r="S557" s="8">
        <v>54794998</v>
      </c>
      <c r="T557" s="8">
        <v>53777500</v>
      </c>
      <c r="U557" s="8">
        <v>53865002</v>
      </c>
      <c r="V557" s="192">
        <v>52520805</v>
      </c>
      <c r="W557" s="234">
        <v>121150800</v>
      </c>
      <c r="X557" s="194">
        <f t="shared" si="17"/>
        <v>-9.7434696062178566E-3</v>
      </c>
      <c r="Y557" s="193"/>
      <c r="Z557" s="197">
        <v>555</v>
      </c>
    </row>
    <row r="558" spans="1:26" ht="14.4" x14ac:dyDescent="0.3">
      <c r="A558" s="7">
        <v>43329</v>
      </c>
      <c r="B558" s="191">
        <v>2838.320068</v>
      </c>
      <c r="C558" s="191">
        <v>2855.6298830000001</v>
      </c>
      <c r="D558" s="191">
        <v>2833.7299800000001</v>
      </c>
      <c r="E558" s="191">
        <v>2850.1298830000001</v>
      </c>
      <c r="F558" s="192">
        <v>2850.1298830000001</v>
      </c>
      <c r="G558" s="191">
        <v>3024100000</v>
      </c>
      <c r="H558" s="194">
        <f t="shared" si="16"/>
        <v>3.3231159317151163E-3</v>
      </c>
      <c r="I558" s="193"/>
      <c r="J558" s="197">
        <v>556</v>
      </c>
      <c r="K558" s="234"/>
      <c r="L558" s="234"/>
      <c r="M558" s="234"/>
      <c r="N558" s="234"/>
      <c r="O558" s="234"/>
      <c r="P558" s="234"/>
      <c r="Q558" s="7">
        <v>43329</v>
      </c>
      <c r="R558" s="8">
        <v>53360001</v>
      </c>
      <c r="S558" s="8">
        <v>54487499</v>
      </c>
      <c r="T558" s="8">
        <v>53290001</v>
      </c>
      <c r="U558" s="8">
        <v>54395000</v>
      </c>
      <c r="V558" s="192">
        <v>53037575</v>
      </c>
      <c r="W558" s="234">
        <v>141708000</v>
      </c>
      <c r="X558" s="194">
        <f t="shared" si="17"/>
        <v>1.9969822205400584E-2</v>
      </c>
      <c r="Y558" s="193"/>
      <c r="Z558" s="197">
        <v>556</v>
      </c>
    </row>
    <row r="559" spans="1:26" ht="14.4" x14ac:dyDescent="0.3">
      <c r="A559" s="7">
        <v>43328</v>
      </c>
      <c r="B559" s="191">
        <v>2831.4399410000001</v>
      </c>
      <c r="C559" s="191">
        <v>2850.48999</v>
      </c>
      <c r="D559" s="191">
        <v>2831.4399410000001</v>
      </c>
      <c r="E559" s="191">
        <v>2840.6899410000001</v>
      </c>
      <c r="F559" s="192">
        <v>2840.6899410000001</v>
      </c>
      <c r="G559" s="191">
        <v>3219880000</v>
      </c>
      <c r="H559" s="194">
        <f t="shared" si="16"/>
        <v>7.9194084074941801E-3</v>
      </c>
      <c r="I559" s="193"/>
      <c r="J559" s="197">
        <v>557</v>
      </c>
      <c r="K559" s="234"/>
      <c r="L559" s="234"/>
      <c r="M559" s="234"/>
      <c r="N559" s="234"/>
      <c r="O559" s="234"/>
      <c r="P559" s="234"/>
      <c r="Q559" s="7">
        <v>43328</v>
      </c>
      <c r="R559" s="8">
        <v>52937500</v>
      </c>
      <c r="S559" s="8">
        <v>53452499</v>
      </c>
      <c r="T559" s="8">
        <v>52867500</v>
      </c>
      <c r="U559" s="8">
        <v>53330002</v>
      </c>
      <c r="V559" s="192">
        <v>51999161</v>
      </c>
      <c r="W559" s="234">
        <v>114001600</v>
      </c>
      <c r="X559" s="194">
        <f t="shared" si="17"/>
        <v>1.4650026632066023E-2</v>
      </c>
      <c r="Y559" s="193"/>
      <c r="Z559" s="197">
        <v>557</v>
      </c>
    </row>
    <row r="560" spans="1:26" ht="14.4" x14ac:dyDescent="0.3">
      <c r="A560" s="7">
        <v>43327</v>
      </c>
      <c r="B560" s="191">
        <v>2827.9499510000001</v>
      </c>
      <c r="C560" s="191">
        <v>2827.9499510000001</v>
      </c>
      <c r="D560" s="191">
        <v>2802.48999</v>
      </c>
      <c r="E560" s="191">
        <v>2818.3701169999999</v>
      </c>
      <c r="F560" s="192">
        <v>2818.3701169999999</v>
      </c>
      <c r="G560" s="191">
        <v>3645070000</v>
      </c>
      <c r="H560" s="194">
        <f t="shared" si="16"/>
        <v>-7.602164923620233E-3</v>
      </c>
      <c r="I560" s="193"/>
      <c r="J560" s="197">
        <v>558</v>
      </c>
      <c r="K560" s="234"/>
      <c r="L560" s="234"/>
      <c r="M560" s="234"/>
      <c r="N560" s="234"/>
      <c r="O560" s="234"/>
      <c r="P560" s="234"/>
      <c r="Q560" s="7">
        <v>43327</v>
      </c>
      <c r="R560" s="8">
        <v>52305000</v>
      </c>
      <c r="S560" s="8">
        <v>52685001</v>
      </c>
      <c r="T560" s="8">
        <v>52082500</v>
      </c>
      <c r="U560" s="8">
        <v>52560001</v>
      </c>
      <c r="V560" s="192">
        <v>51248371</v>
      </c>
      <c r="W560" s="234">
        <v>115230400</v>
      </c>
      <c r="X560" s="194">
        <f t="shared" si="17"/>
        <v>2.3359374750936048E-3</v>
      </c>
      <c r="Y560" s="193"/>
      <c r="Z560" s="197">
        <v>558</v>
      </c>
    </row>
    <row r="561" spans="1:26" ht="14.4" x14ac:dyDescent="0.3">
      <c r="A561" s="7">
        <v>43326</v>
      </c>
      <c r="B561" s="191">
        <v>2827.8798830000001</v>
      </c>
      <c r="C561" s="191">
        <v>2843.110107</v>
      </c>
      <c r="D561" s="191">
        <v>2826.580078</v>
      </c>
      <c r="E561" s="191">
        <v>2839.959961</v>
      </c>
      <c r="F561" s="192">
        <v>2839.959961</v>
      </c>
      <c r="G561" s="191">
        <v>2976970000</v>
      </c>
      <c r="H561" s="194">
        <f t="shared" si="16"/>
        <v>6.3892546712602119E-3</v>
      </c>
      <c r="I561" s="193"/>
      <c r="J561" s="197">
        <v>559</v>
      </c>
      <c r="K561" s="234"/>
      <c r="L561" s="234"/>
      <c r="M561" s="234"/>
      <c r="N561" s="234"/>
      <c r="O561" s="234"/>
      <c r="P561" s="234"/>
      <c r="Q561" s="7">
        <v>43326</v>
      </c>
      <c r="R561" s="8">
        <v>52540001</v>
      </c>
      <c r="S561" s="8">
        <v>52639999</v>
      </c>
      <c r="T561" s="8">
        <v>52064999</v>
      </c>
      <c r="U561" s="8">
        <v>52437500</v>
      </c>
      <c r="V561" s="192">
        <v>51128937</v>
      </c>
      <c r="W561" s="234">
        <v>82992000</v>
      </c>
      <c r="X561" s="194">
        <f t="shared" si="17"/>
        <v>4.2134829805550141E-3</v>
      </c>
      <c r="Y561" s="193"/>
      <c r="Z561" s="197">
        <v>559</v>
      </c>
    </row>
    <row r="562" spans="1:26" ht="14.4" x14ac:dyDescent="0.3">
      <c r="A562" s="7">
        <v>43325</v>
      </c>
      <c r="B562" s="191">
        <v>2835.459961</v>
      </c>
      <c r="C562" s="191">
        <v>2843.3999020000001</v>
      </c>
      <c r="D562" s="191">
        <v>2819.8798830000001</v>
      </c>
      <c r="E562" s="191">
        <v>2821.929932</v>
      </c>
      <c r="F562" s="192">
        <v>2821.929932</v>
      </c>
      <c r="G562" s="191">
        <v>3158450000</v>
      </c>
      <c r="H562" s="194">
        <f t="shared" si="16"/>
        <v>-4.0059919541401623E-3</v>
      </c>
      <c r="I562" s="193"/>
      <c r="J562" s="197">
        <v>560</v>
      </c>
      <c r="K562" s="234"/>
      <c r="L562" s="234"/>
      <c r="M562" s="234"/>
      <c r="N562" s="234"/>
      <c r="O562" s="234"/>
      <c r="P562" s="234"/>
      <c r="Q562" s="7">
        <v>43325</v>
      </c>
      <c r="R562" s="8">
        <v>52327499</v>
      </c>
      <c r="S562" s="8">
        <v>52737499</v>
      </c>
      <c r="T562" s="8">
        <v>51924999</v>
      </c>
      <c r="U562" s="8">
        <v>52217499</v>
      </c>
      <c r="V562" s="192">
        <v>50914410</v>
      </c>
      <c r="W562" s="234">
        <v>103563600</v>
      </c>
      <c r="X562" s="194">
        <f t="shared" si="17"/>
        <v>6.4568568072142021E-3</v>
      </c>
      <c r="Y562" s="193"/>
      <c r="Z562" s="197">
        <v>560</v>
      </c>
    </row>
    <row r="563" spans="1:26" ht="14.4" x14ac:dyDescent="0.3">
      <c r="A563" s="7">
        <v>43322</v>
      </c>
      <c r="B563" s="191">
        <v>2838.8999020000001</v>
      </c>
      <c r="C563" s="191">
        <v>2842.1999510000001</v>
      </c>
      <c r="D563" s="191">
        <v>2825.8100589999999</v>
      </c>
      <c r="E563" s="191">
        <v>2833.280029</v>
      </c>
      <c r="F563" s="192">
        <v>2833.280029</v>
      </c>
      <c r="G563" s="191">
        <v>3256040000</v>
      </c>
      <c r="H563" s="194">
        <f t="shared" si="16"/>
        <v>-7.1138879740945352E-3</v>
      </c>
      <c r="I563" s="193"/>
      <c r="J563" s="197">
        <v>561</v>
      </c>
      <c r="K563" s="234"/>
      <c r="L563" s="234"/>
      <c r="M563" s="234"/>
      <c r="N563" s="234"/>
      <c r="O563" s="234"/>
      <c r="P563" s="234"/>
      <c r="Q563" s="7">
        <v>43322</v>
      </c>
      <c r="R563" s="8">
        <v>51840000</v>
      </c>
      <c r="S563" s="8">
        <v>52275002</v>
      </c>
      <c r="T563" s="8">
        <v>51667500</v>
      </c>
      <c r="U563" s="8">
        <v>51882500</v>
      </c>
      <c r="V563" s="192">
        <v>50587772</v>
      </c>
      <c r="W563" s="234">
        <v>98444800</v>
      </c>
      <c r="X563" s="194">
        <f t="shared" si="17"/>
        <v>-2.9787592406151564E-3</v>
      </c>
      <c r="Y563" s="193"/>
      <c r="Z563" s="197">
        <v>561</v>
      </c>
    </row>
    <row r="564" spans="1:26" ht="14.4" x14ac:dyDescent="0.3">
      <c r="A564" s="7">
        <v>43321</v>
      </c>
      <c r="B564" s="191">
        <v>2857.1899410000001</v>
      </c>
      <c r="C564" s="191">
        <v>2862.4799800000001</v>
      </c>
      <c r="D564" s="191">
        <v>2851.9799800000001</v>
      </c>
      <c r="E564" s="191">
        <v>2853.580078</v>
      </c>
      <c r="F564" s="192">
        <v>2853.580078</v>
      </c>
      <c r="G564" s="191">
        <v>3047050000</v>
      </c>
      <c r="H564" s="194">
        <f t="shared" si="16"/>
        <v>-1.4416744482073506E-3</v>
      </c>
      <c r="I564" s="193"/>
      <c r="J564" s="197">
        <v>562</v>
      </c>
      <c r="K564" s="234"/>
      <c r="L564" s="234"/>
      <c r="M564" s="234"/>
      <c r="N564" s="234"/>
      <c r="O564" s="234"/>
      <c r="P564" s="234"/>
      <c r="Q564" s="7">
        <v>43321</v>
      </c>
      <c r="R564" s="8">
        <v>52382500</v>
      </c>
      <c r="S564" s="8">
        <v>52445000</v>
      </c>
      <c r="T564" s="8">
        <v>51799999</v>
      </c>
      <c r="U564" s="8">
        <v>52220001</v>
      </c>
      <c r="V564" s="192">
        <v>50738911</v>
      </c>
      <c r="W564" s="234">
        <v>93970400</v>
      </c>
      <c r="X564" s="194">
        <f t="shared" si="17"/>
        <v>7.8648316591241382E-3</v>
      </c>
      <c r="Y564" s="193"/>
      <c r="Z564" s="197">
        <v>562</v>
      </c>
    </row>
    <row r="565" spans="1:26" ht="14.4" x14ac:dyDescent="0.3">
      <c r="A565" s="7">
        <v>43320</v>
      </c>
      <c r="B565" s="191">
        <v>2856.790039</v>
      </c>
      <c r="C565" s="191">
        <v>2862.4399410000001</v>
      </c>
      <c r="D565" s="191">
        <v>2853.0900879999999</v>
      </c>
      <c r="E565" s="191">
        <v>2857.6999510000001</v>
      </c>
      <c r="F565" s="192">
        <v>2857.6999510000001</v>
      </c>
      <c r="G565" s="191">
        <v>2972200000</v>
      </c>
      <c r="H565" s="194">
        <f t="shared" si="16"/>
        <v>-2.6237996566552441E-4</v>
      </c>
      <c r="I565" s="193"/>
      <c r="J565" s="197">
        <v>563</v>
      </c>
      <c r="K565" s="234"/>
      <c r="L565" s="234"/>
      <c r="M565" s="234"/>
      <c r="N565" s="234"/>
      <c r="O565" s="234"/>
      <c r="P565" s="234"/>
      <c r="Q565" s="7">
        <v>43320</v>
      </c>
      <c r="R565" s="8">
        <v>51512501</v>
      </c>
      <c r="S565" s="8">
        <v>51952499</v>
      </c>
      <c r="T565" s="8">
        <v>51130001</v>
      </c>
      <c r="U565" s="8">
        <v>51812500</v>
      </c>
      <c r="V565" s="192">
        <v>50342972</v>
      </c>
      <c r="W565" s="234">
        <v>90102000</v>
      </c>
      <c r="X565" s="194">
        <f t="shared" si="17"/>
        <v>6.7614203721500399E-4</v>
      </c>
      <c r="Y565" s="193"/>
      <c r="Z565" s="197">
        <v>563</v>
      </c>
    </row>
    <row r="566" spans="1:26" ht="14.4" x14ac:dyDescent="0.3">
      <c r="A566" s="7">
        <v>43319</v>
      </c>
      <c r="B566" s="191">
        <v>2855.919922</v>
      </c>
      <c r="C566" s="191">
        <v>2863.429932</v>
      </c>
      <c r="D566" s="191">
        <v>2855.919922</v>
      </c>
      <c r="E566" s="191">
        <v>2858.4499510000001</v>
      </c>
      <c r="F566" s="192">
        <v>2858.4499510000001</v>
      </c>
      <c r="G566" s="191">
        <v>3162770000</v>
      </c>
      <c r="H566" s="194">
        <f t="shared" si="16"/>
        <v>2.8241823171378795E-3</v>
      </c>
      <c r="I566" s="193"/>
      <c r="J566" s="197">
        <v>564</v>
      </c>
      <c r="K566" s="234"/>
      <c r="L566" s="234"/>
      <c r="M566" s="234"/>
      <c r="N566" s="234"/>
      <c r="O566" s="234"/>
      <c r="P566" s="234"/>
      <c r="Q566" s="7">
        <v>43319</v>
      </c>
      <c r="R566" s="8">
        <v>52330002</v>
      </c>
      <c r="S566" s="8">
        <v>52375000</v>
      </c>
      <c r="T566" s="8">
        <v>51689999</v>
      </c>
      <c r="U566" s="8">
        <v>51777500</v>
      </c>
      <c r="V566" s="192">
        <v>50308956</v>
      </c>
      <c r="W566" s="234">
        <v>102349600</v>
      </c>
      <c r="X566" s="194">
        <f t="shared" si="17"/>
        <v>-9.3749025919256067E-3</v>
      </c>
      <c r="Y566" s="193"/>
      <c r="Z566" s="197">
        <v>564</v>
      </c>
    </row>
    <row r="567" spans="1:26" ht="14.4" x14ac:dyDescent="0.3">
      <c r="A567" s="7">
        <v>43318</v>
      </c>
      <c r="B567" s="191">
        <v>2840.290039</v>
      </c>
      <c r="C567" s="191">
        <v>2853.290039</v>
      </c>
      <c r="D567" s="191">
        <v>2835.9799800000001</v>
      </c>
      <c r="E567" s="191">
        <v>2850.3999020000001</v>
      </c>
      <c r="F567" s="192">
        <v>2850.3999020000001</v>
      </c>
      <c r="G567" s="191">
        <v>2874540000</v>
      </c>
      <c r="H567" s="194">
        <f t="shared" si="16"/>
        <v>3.5382272090601356E-3</v>
      </c>
      <c r="I567" s="193"/>
      <c r="J567" s="197">
        <v>565</v>
      </c>
      <c r="K567" s="234"/>
      <c r="L567" s="234"/>
      <c r="M567" s="234"/>
      <c r="N567" s="234"/>
      <c r="O567" s="234"/>
      <c r="P567" s="234"/>
      <c r="Q567" s="7">
        <v>43318</v>
      </c>
      <c r="R567" s="8">
        <v>52000000</v>
      </c>
      <c r="S567" s="8">
        <v>52312500</v>
      </c>
      <c r="T567" s="8">
        <v>51767502</v>
      </c>
      <c r="U567" s="8">
        <v>52267502</v>
      </c>
      <c r="V567" s="192">
        <v>50785061</v>
      </c>
      <c r="W567" s="234">
        <v>101701600</v>
      </c>
      <c r="X567" s="194">
        <f t="shared" si="17"/>
        <v>5.1925948479770003E-3</v>
      </c>
      <c r="Y567" s="193"/>
      <c r="Z567" s="197">
        <v>565</v>
      </c>
    </row>
    <row r="568" spans="1:26" ht="14.4" x14ac:dyDescent="0.3">
      <c r="A568" s="7">
        <v>43315</v>
      </c>
      <c r="B568" s="191">
        <v>2829.6201169999999</v>
      </c>
      <c r="C568" s="191">
        <v>2840.3798830000001</v>
      </c>
      <c r="D568" s="191">
        <v>2827.3701169999999</v>
      </c>
      <c r="E568" s="191">
        <v>2840.3500979999999</v>
      </c>
      <c r="F568" s="192">
        <v>2840.3500979999999</v>
      </c>
      <c r="G568" s="191">
        <v>3030390000</v>
      </c>
      <c r="H568" s="194">
        <f t="shared" si="16"/>
        <v>4.6441830259694008E-3</v>
      </c>
      <c r="I568" s="193"/>
      <c r="J568" s="197">
        <v>566</v>
      </c>
      <c r="K568" s="234"/>
      <c r="L568" s="234"/>
      <c r="M568" s="234"/>
      <c r="N568" s="234"/>
      <c r="O568" s="234"/>
      <c r="P568" s="234"/>
      <c r="Q568" s="7">
        <v>43315</v>
      </c>
      <c r="R568" s="8">
        <v>51757500</v>
      </c>
      <c r="S568" s="8">
        <v>52185001</v>
      </c>
      <c r="T568" s="8">
        <v>51369999</v>
      </c>
      <c r="U568" s="8">
        <v>51997501</v>
      </c>
      <c r="V568" s="192">
        <v>50522717</v>
      </c>
      <c r="W568" s="234">
        <v>133789600</v>
      </c>
      <c r="X568" s="194">
        <f t="shared" si="17"/>
        <v>2.8930877385802386E-3</v>
      </c>
      <c r="Y568" s="193"/>
      <c r="Z568" s="197">
        <v>566</v>
      </c>
    </row>
    <row r="569" spans="1:26" ht="14.4" x14ac:dyDescent="0.3">
      <c r="A569" s="7">
        <v>43314</v>
      </c>
      <c r="B569" s="191">
        <v>2800.4799800000001</v>
      </c>
      <c r="C569" s="191">
        <v>2829.9099120000001</v>
      </c>
      <c r="D569" s="191">
        <v>2796.3400879999999</v>
      </c>
      <c r="E569" s="191">
        <v>2827.219971</v>
      </c>
      <c r="F569" s="192">
        <v>2827.219971</v>
      </c>
      <c r="G569" s="191">
        <v>3467380000</v>
      </c>
      <c r="H569" s="194">
        <f t="shared" si="16"/>
        <v>4.9264450595979167E-3</v>
      </c>
      <c r="I569" s="193"/>
      <c r="J569" s="197">
        <v>567</v>
      </c>
      <c r="K569" s="234"/>
      <c r="L569" s="234"/>
      <c r="M569" s="234"/>
      <c r="N569" s="234"/>
      <c r="O569" s="234"/>
      <c r="P569" s="234"/>
      <c r="Q569" s="7">
        <v>43314</v>
      </c>
      <c r="R569" s="8">
        <v>50145000</v>
      </c>
      <c r="S569" s="8">
        <v>52095001</v>
      </c>
      <c r="T569" s="8">
        <v>50087502</v>
      </c>
      <c r="U569" s="8">
        <v>51847500</v>
      </c>
      <c r="V569" s="192">
        <v>50376972</v>
      </c>
      <c r="W569" s="234">
        <v>249616000</v>
      </c>
      <c r="X569" s="194">
        <f t="shared" si="17"/>
        <v>2.9230703507168346E-2</v>
      </c>
      <c r="Y569" s="193"/>
      <c r="Z569" s="197">
        <v>567</v>
      </c>
    </row>
    <row r="570" spans="1:26" ht="14.4" x14ac:dyDescent="0.3">
      <c r="A570" s="7">
        <v>43313</v>
      </c>
      <c r="B570" s="191">
        <v>2821.169922</v>
      </c>
      <c r="C570" s="191">
        <v>2825.830078</v>
      </c>
      <c r="D570" s="191">
        <v>2805.8500979999999</v>
      </c>
      <c r="E570" s="191">
        <v>2813.360107</v>
      </c>
      <c r="F570" s="192">
        <v>2813.360107</v>
      </c>
      <c r="G570" s="191">
        <v>3496990000</v>
      </c>
      <c r="H570" s="194">
        <f t="shared" si="16"/>
        <v>-1.0403516539228181E-3</v>
      </c>
      <c r="I570" s="193"/>
      <c r="J570" s="197">
        <v>568</v>
      </c>
      <c r="K570" s="234"/>
      <c r="L570" s="234"/>
      <c r="M570" s="234"/>
      <c r="N570" s="234"/>
      <c r="O570" s="234"/>
      <c r="P570" s="234"/>
      <c r="Q570" s="7">
        <v>43313</v>
      </c>
      <c r="R570" s="8">
        <v>49782501</v>
      </c>
      <c r="S570" s="8">
        <v>50439999</v>
      </c>
      <c r="T570" s="8">
        <v>49327499</v>
      </c>
      <c r="U570" s="8">
        <v>50375000</v>
      </c>
      <c r="V570" s="192">
        <v>48946239</v>
      </c>
      <c r="W570" s="234">
        <v>271742800</v>
      </c>
      <c r="X570" s="194">
        <f t="shared" si="17"/>
        <v>5.8910174174145069E-2</v>
      </c>
      <c r="Y570" s="193"/>
      <c r="Z570" s="197">
        <v>568</v>
      </c>
    </row>
    <row r="571" spans="1:26" ht="14.4" x14ac:dyDescent="0.3">
      <c r="A571" s="7">
        <v>43312</v>
      </c>
      <c r="B571" s="191">
        <v>2809.7299800000001</v>
      </c>
      <c r="C571" s="191">
        <v>2824.459961</v>
      </c>
      <c r="D571" s="191">
        <v>2808.0600589999999</v>
      </c>
      <c r="E571" s="191">
        <v>2816.290039</v>
      </c>
      <c r="F571" s="192">
        <v>2816.290039</v>
      </c>
      <c r="G571" s="191">
        <v>3892100000</v>
      </c>
      <c r="H571" s="194">
        <f t="shared" si="16"/>
        <v>4.8847286524287027E-3</v>
      </c>
      <c r="I571" s="193"/>
      <c r="J571" s="197">
        <v>569</v>
      </c>
      <c r="K571" s="234"/>
      <c r="L571" s="234"/>
      <c r="M571" s="234"/>
      <c r="N571" s="234"/>
      <c r="O571" s="234"/>
      <c r="P571" s="234"/>
      <c r="Q571" s="7">
        <v>43312</v>
      </c>
      <c r="R571" s="8">
        <v>47575001</v>
      </c>
      <c r="S571" s="8">
        <v>48035000</v>
      </c>
      <c r="T571" s="8">
        <v>47334999</v>
      </c>
      <c r="U571" s="8">
        <v>47572498</v>
      </c>
      <c r="V571" s="192">
        <v>46223221</v>
      </c>
      <c r="W571" s="234">
        <v>157492000</v>
      </c>
      <c r="X571" s="194">
        <f t="shared" si="17"/>
        <v>2.0009140507655635E-3</v>
      </c>
      <c r="Y571" s="193"/>
      <c r="Z571" s="197">
        <v>569</v>
      </c>
    </row>
    <row r="572" spans="1:26" ht="14.4" x14ac:dyDescent="0.3">
      <c r="A572" s="7">
        <v>43311</v>
      </c>
      <c r="B572" s="191">
        <v>2819</v>
      </c>
      <c r="C572" s="191">
        <v>2821.73999</v>
      </c>
      <c r="D572" s="191">
        <v>2798.110107</v>
      </c>
      <c r="E572" s="191">
        <v>2802.6000979999999</v>
      </c>
      <c r="F572" s="192">
        <v>2802.6000979999999</v>
      </c>
      <c r="G572" s="191">
        <v>3245770000</v>
      </c>
      <c r="H572" s="194">
        <f t="shared" si="16"/>
        <v>-5.7541700458761252E-3</v>
      </c>
      <c r="I572" s="193"/>
      <c r="J572" s="197">
        <v>570</v>
      </c>
      <c r="K572" s="234"/>
      <c r="L572" s="234"/>
      <c r="M572" s="234"/>
      <c r="N572" s="234"/>
      <c r="O572" s="234"/>
      <c r="P572" s="234"/>
      <c r="Q572" s="7">
        <v>43311</v>
      </c>
      <c r="R572" s="8">
        <v>47974998</v>
      </c>
      <c r="S572" s="8">
        <v>48049999</v>
      </c>
      <c r="T572" s="8">
        <v>47267502</v>
      </c>
      <c r="U572" s="8">
        <v>47477501</v>
      </c>
      <c r="V572" s="192">
        <v>46130917</v>
      </c>
      <c r="W572" s="234">
        <v>84118000</v>
      </c>
      <c r="X572" s="194">
        <f t="shared" si="17"/>
        <v>-5.6027019649637234E-3</v>
      </c>
      <c r="Y572" s="193"/>
      <c r="Z572" s="197">
        <v>570</v>
      </c>
    </row>
    <row r="573" spans="1:26" ht="14.4" x14ac:dyDescent="0.3">
      <c r="A573" s="7">
        <v>43308</v>
      </c>
      <c r="B573" s="191">
        <v>2842.3500979999999</v>
      </c>
      <c r="C573" s="191">
        <v>2843.169922</v>
      </c>
      <c r="D573" s="191">
        <v>2808.3400879999999</v>
      </c>
      <c r="E573" s="191">
        <v>2818.820068</v>
      </c>
      <c r="F573" s="192">
        <v>2818.820068</v>
      </c>
      <c r="G573" s="191">
        <v>3415710000</v>
      </c>
      <c r="H573" s="194">
        <f t="shared" si="16"/>
        <v>-6.5622086765430845E-3</v>
      </c>
      <c r="I573" s="193"/>
      <c r="J573" s="197">
        <v>571</v>
      </c>
      <c r="K573" s="234"/>
      <c r="L573" s="234"/>
      <c r="M573" s="234"/>
      <c r="N573" s="234"/>
      <c r="O573" s="234"/>
      <c r="P573" s="234"/>
      <c r="Q573" s="7">
        <v>43308</v>
      </c>
      <c r="R573" s="8">
        <v>48747501</v>
      </c>
      <c r="S573" s="8">
        <v>48797501</v>
      </c>
      <c r="T573" s="8">
        <v>47525002</v>
      </c>
      <c r="U573" s="8">
        <v>47744999</v>
      </c>
      <c r="V573" s="192">
        <v>46390831</v>
      </c>
      <c r="W573" s="234">
        <v>96096000</v>
      </c>
      <c r="X573" s="194">
        <f t="shared" si="17"/>
        <v>-1.6631517720135248E-2</v>
      </c>
      <c r="Y573" s="193"/>
      <c r="Z573" s="197">
        <v>571</v>
      </c>
    </row>
    <row r="574" spans="1:26" ht="14.4" x14ac:dyDescent="0.3">
      <c r="A574" s="7">
        <v>43307</v>
      </c>
      <c r="B574" s="191">
        <v>2835.48999</v>
      </c>
      <c r="C574" s="191">
        <v>2845.570068</v>
      </c>
      <c r="D574" s="191">
        <v>2835.26001</v>
      </c>
      <c r="E574" s="191">
        <v>2837.4399410000001</v>
      </c>
      <c r="F574" s="192">
        <v>2837.4399410000001</v>
      </c>
      <c r="G574" s="191">
        <v>3653330000</v>
      </c>
      <c r="H574" s="194">
        <f t="shared" si="16"/>
        <v>-3.0322960411387533E-3</v>
      </c>
      <c r="I574" s="193"/>
      <c r="J574" s="197">
        <v>572</v>
      </c>
      <c r="K574" s="234"/>
      <c r="L574" s="234"/>
      <c r="M574" s="234"/>
      <c r="N574" s="234"/>
      <c r="O574" s="234"/>
      <c r="P574" s="234"/>
      <c r="Q574" s="7">
        <v>43307</v>
      </c>
      <c r="R574" s="8">
        <v>48652500</v>
      </c>
      <c r="S574" s="8">
        <v>48990002</v>
      </c>
      <c r="T574" s="8">
        <v>48402500</v>
      </c>
      <c r="U574" s="8">
        <v>48552502</v>
      </c>
      <c r="V574" s="192">
        <v>47175430</v>
      </c>
      <c r="W574" s="234">
        <v>76304000</v>
      </c>
      <c r="X574" s="194">
        <f t="shared" si="17"/>
        <v>-3.1311012759911252E-3</v>
      </c>
      <c r="Y574" s="193"/>
      <c r="Z574" s="197">
        <v>572</v>
      </c>
    </row>
    <row r="575" spans="1:26" ht="14.4" x14ac:dyDescent="0.3">
      <c r="A575" s="7">
        <v>43306</v>
      </c>
      <c r="B575" s="191">
        <v>2817.7299800000001</v>
      </c>
      <c r="C575" s="191">
        <v>2848.030029</v>
      </c>
      <c r="D575" s="191">
        <v>2817.7299800000001</v>
      </c>
      <c r="E575" s="191">
        <v>2846.070068</v>
      </c>
      <c r="F575" s="192">
        <v>2846.070068</v>
      </c>
      <c r="G575" s="191">
        <v>3553010000</v>
      </c>
      <c r="H575" s="194">
        <f t="shared" si="16"/>
        <v>9.1016050531687615E-3</v>
      </c>
      <c r="I575" s="193"/>
      <c r="J575" s="197">
        <v>573</v>
      </c>
      <c r="K575" s="234"/>
      <c r="L575" s="234"/>
      <c r="M575" s="234"/>
      <c r="N575" s="234"/>
      <c r="O575" s="234"/>
      <c r="P575" s="234"/>
      <c r="Q575" s="7">
        <v>43306</v>
      </c>
      <c r="R575" s="8">
        <v>48264999</v>
      </c>
      <c r="S575" s="8">
        <v>48712502</v>
      </c>
      <c r="T575" s="8">
        <v>48107498</v>
      </c>
      <c r="U575" s="8">
        <v>48705002</v>
      </c>
      <c r="V575" s="192">
        <v>47323605</v>
      </c>
      <c r="W575" s="234">
        <v>66839600</v>
      </c>
      <c r="X575" s="194">
        <f t="shared" si="17"/>
        <v>9.4300072915737016E-3</v>
      </c>
      <c r="Y575" s="193"/>
      <c r="Z575" s="197">
        <v>573</v>
      </c>
    </row>
    <row r="576" spans="1:26" ht="14.4" x14ac:dyDescent="0.3">
      <c r="A576" s="7">
        <v>43305</v>
      </c>
      <c r="B576" s="191">
        <v>2820.679932</v>
      </c>
      <c r="C576" s="191">
        <v>2829.98999</v>
      </c>
      <c r="D576" s="191">
        <v>2811.1201169999999</v>
      </c>
      <c r="E576" s="191">
        <v>2820.3999020000001</v>
      </c>
      <c r="F576" s="192">
        <v>2820.3999020000001</v>
      </c>
      <c r="G576" s="191">
        <v>3417530000</v>
      </c>
      <c r="H576" s="194">
        <f t="shared" si="16"/>
        <v>4.7809111912511899E-3</v>
      </c>
      <c r="I576" s="193"/>
      <c r="J576" s="197">
        <v>574</v>
      </c>
      <c r="K576" s="234"/>
      <c r="L576" s="234"/>
      <c r="M576" s="234"/>
      <c r="N576" s="234"/>
      <c r="O576" s="234"/>
      <c r="P576" s="234"/>
      <c r="Q576" s="7">
        <v>43305</v>
      </c>
      <c r="R576" s="8">
        <v>48112499</v>
      </c>
      <c r="S576" s="8">
        <v>48415001</v>
      </c>
      <c r="T576" s="8">
        <v>48012501</v>
      </c>
      <c r="U576" s="8">
        <v>48250000</v>
      </c>
      <c r="V576" s="192">
        <v>46881512</v>
      </c>
      <c r="W576" s="234">
        <v>74791600</v>
      </c>
      <c r="X576" s="194">
        <f t="shared" si="17"/>
        <v>7.2545339924335456E-3</v>
      </c>
      <c r="Y576" s="193"/>
      <c r="Z576" s="197">
        <v>574</v>
      </c>
    </row>
    <row r="577" spans="1:26" ht="14.4" x14ac:dyDescent="0.3">
      <c r="A577" s="7">
        <v>43304</v>
      </c>
      <c r="B577" s="191">
        <v>2799.169922</v>
      </c>
      <c r="C577" s="191">
        <v>2808.610107</v>
      </c>
      <c r="D577" s="191">
        <v>2795.139893</v>
      </c>
      <c r="E577" s="191">
        <v>2806.9799800000001</v>
      </c>
      <c r="F577" s="192">
        <v>2806.9799800000001</v>
      </c>
      <c r="G577" s="191">
        <v>2907430000</v>
      </c>
      <c r="H577" s="194">
        <f t="shared" si="16"/>
        <v>1.8380493665326805E-3</v>
      </c>
      <c r="I577" s="193"/>
      <c r="J577" s="197">
        <v>575</v>
      </c>
      <c r="K577" s="234"/>
      <c r="L577" s="234"/>
      <c r="M577" s="234"/>
      <c r="N577" s="234"/>
      <c r="O577" s="234"/>
      <c r="P577" s="234"/>
      <c r="Q577" s="7">
        <v>43304</v>
      </c>
      <c r="R577" s="8">
        <v>47669998</v>
      </c>
      <c r="S577" s="8">
        <v>47990002</v>
      </c>
      <c r="T577" s="8">
        <v>47389999</v>
      </c>
      <c r="U577" s="8">
        <v>47902500</v>
      </c>
      <c r="V577" s="192">
        <v>46543858</v>
      </c>
      <c r="W577" s="234">
        <v>63957600</v>
      </c>
      <c r="X577" s="194">
        <f t="shared" si="17"/>
        <v>8.8767119776303157E-4</v>
      </c>
      <c r="Y577" s="193"/>
      <c r="Z577" s="197">
        <v>575</v>
      </c>
    </row>
    <row r="578" spans="1:26" ht="14.4" x14ac:dyDescent="0.3">
      <c r="A578" s="7">
        <v>43301</v>
      </c>
      <c r="B578" s="191">
        <v>2804.5500489999999</v>
      </c>
      <c r="C578" s="191">
        <v>2809.6999510000001</v>
      </c>
      <c r="D578" s="191">
        <v>2800.01001</v>
      </c>
      <c r="E578" s="191">
        <v>2801.830078</v>
      </c>
      <c r="F578" s="192">
        <v>2801.830078</v>
      </c>
      <c r="G578" s="191">
        <v>3230210000</v>
      </c>
      <c r="H578" s="194">
        <f t="shared" si="16"/>
        <v>-9.4844767122883428E-4</v>
      </c>
      <c r="I578" s="193"/>
      <c r="J578" s="197">
        <v>576</v>
      </c>
      <c r="K578" s="234"/>
      <c r="L578" s="234"/>
      <c r="M578" s="234"/>
      <c r="N578" s="234"/>
      <c r="O578" s="234"/>
      <c r="P578" s="234"/>
      <c r="Q578" s="7">
        <v>43301</v>
      </c>
      <c r="R578" s="8">
        <v>47945000</v>
      </c>
      <c r="S578" s="8">
        <v>48107498</v>
      </c>
      <c r="T578" s="8">
        <v>47542500</v>
      </c>
      <c r="U578" s="8">
        <v>47860001</v>
      </c>
      <c r="V578" s="192">
        <v>46502579</v>
      </c>
      <c r="W578" s="234">
        <v>82704800</v>
      </c>
      <c r="X578" s="194">
        <f t="shared" si="17"/>
        <v>-2.2929255270567337E-3</v>
      </c>
      <c r="Y578" s="193"/>
      <c r="Z578" s="197">
        <v>576</v>
      </c>
    </row>
    <row r="579" spans="1:26" ht="14.4" x14ac:dyDescent="0.3">
      <c r="A579" s="7">
        <v>43300</v>
      </c>
      <c r="B579" s="191">
        <v>2809.3701169999999</v>
      </c>
      <c r="C579" s="191">
        <v>2812.0500489999999</v>
      </c>
      <c r="D579" s="191">
        <v>2799.7700199999999</v>
      </c>
      <c r="E579" s="191">
        <v>2804.48999</v>
      </c>
      <c r="F579" s="192">
        <v>2804.48999</v>
      </c>
      <c r="G579" s="191">
        <v>3266700000</v>
      </c>
      <c r="H579" s="194">
        <f t="shared" si="16"/>
        <v>-3.9529931373905947E-3</v>
      </c>
      <c r="I579" s="193"/>
      <c r="J579" s="197">
        <v>577</v>
      </c>
      <c r="K579" s="234"/>
      <c r="L579" s="234"/>
      <c r="M579" s="234"/>
      <c r="N579" s="234"/>
      <c r="O579" s="234"/>
      <c r="P579" s="234"/>
      <c r="Q579" s="7">
        <v>43300</v>
      </c>
      <c r="R579" s="8">
        <v>47422501</v>
      </c>
      <c r="S579" s="8">
        <v>48137501</v>
      </c>
      <c r="T579" s="8">
        <v>47422501</v>
      </c>
      <c r="U579" s="8">
        <v>47970001</v>
      </c>
      <c r="V579" s="192">
        <v>46609451</v>
      </c>
      <c r="W579" s="234">
        <v>81147200</v>
      </c>
      <c r="X579" s="194">
        <f t="shared" si="17"/>
        <v>7.7732426847092707E-3</v>
      </c>
      <c r="Y579" s="193"/>
      <c r="Z579" s="197">
        <v>577</v>
      </c>
    </row>
    <row r="580" spans="1:26" ht="14.4" x14ac:dyDescent="0.3">
      <c r="A580" s="7">
        <v>43299</v>
      </c>
      <c r="B580" s="191">
        <v>2811.3500979999999</v>
      </c>
      <c r="C580" s="191">
        <v>2816.76001</v>
      </c>
      <c r="D580" s="191">
        <v>2805.889893</v>
      </c>
      <c r="E580" s="191">
        <v>2815.6201169999999</v>
      </c>
      <c r="F580" s="192">
        <v>2815.6201169999999</v>
      </c>
      <c r="G580" s="191">
        <v>3089780000</v>
      </c>
      <c r="H580" s="194">
        <f t="shared" ref="H580:H643" si="18">(F580-F581)/F581</f>
        <v>2.1605124999145341E-3</v>
      </c>
      <c r="I580" s="193"/>
      <c r="J580" s="197">
        <v>578</v>
      </c>
      <c r="K580" s="234"/>
      <c r="L580" s="234"/>
      <c r="M580" s="234"/>
      <c r="N580" s="234"/>
      <c r="O580" s="234"/>
      <c r="P580" s="234"/>
      <c r="Q580" s="7">
        <v>43299</v>
      </c>
      <c r="R580" s="8">
        <v>47945000</v>
      </c>
      <c r="S580" s="8">
        <v>47950001</v>
      </c>
      <c r="T580" s="8">
        <v>47482498</v>
      </c>
      <c r="U580" s="8">
        <v>47599998</v>
      </c>
      <c r="V580" s="192">
        <v>46249939</v>
      </c>
      <c r="W580" s="234">
        <v>65573600</v>
      </c>
      <c r="X580" s="194">
        <f t="shared" ref="X580:X643" si="19">(V580-V581)/V581</f>
        <v>-5.484528899120239E-3</v>
      </c>
      <c r="Y580" s="193"/>
      <c r="Z580" s="197">
        <v>578</v>
      </c>
    </row>
    <row r="581" spans="1:26" ht="14.4" x14ac:dyDescent="0.3">
      <c r="A581" s="7">
        <v>43298</v>
      </c>
      <c r="B581" s="191">
        <v>2789.3400879999999</v>
      </c>
      <c r="C581" s="191">
        <v>2814.1899410000001</v>
      </c>
      <c r="D581" s="191">
        <v>2789.23999</v>
      </c>
      <c r="E581" s="191">
        <v>2809.5500489999999</v>
      </c>
      <c r="F581" s="192">
        <v>2809.5500489999999</v>
      </c>
      <c r="G581" s="191">
        <v>3050730000</v>
      </c>
      <c r="H581" s="194">
        <f t="shared" si="18"/>
        <v>3.97369856319845E-3</v>
      </c>
      <c r="I581" s="193"/>
      <c r="J581" s="197">
        <v>579</v>
      </c>
      <c r="K581" s="234"/>
      <c r="L581" s="234"/>
      <c r="M581" s="234"/>
      <c r="N581" s="234"/>
      <c r="O581" s="234"/>
      <c r="P581" s="234"/>
      <c r="Q581" s="7">
        <v>43298</v>
      </c>
      <c r="R581" s="8">
        <v>47437500</v>
      </c>
      <c r="S581" s="8">
        <v>47967499</v>
      </c>
      <c r="T581" s="8">
        <v>47299999</v>
      </c>
      <c r="U581" s="8">
        <v>47862499</v>
      </c>
      <c r="V581" s="192">
        <v>46504997</v>
      </c>
      <c r="W581" s="234">
        <v>62138000</v>
      </c>
      <c r="X581" s="194">
        <f t="shared" si="19"/>
        <v>2.828405406988894E-3</v>
      </c>
      <c r="Y581" s="193"/>
      <c r="Z581" s="197">
        <v>579</v>
      </c>
    </row>
    <row r="582" spans="1:26" ht="14.4" x14ac:dyDescent="0.3">
      <c r="A582" s="7">
        <v>43297</v>
      </c>
      <c r="B582" s="191">
        <v>2797.360107</v>
      </c>
      <c r="C582" s="191">
        <v>2801.1899410000001</v>
      </c>
      <c r="D582" s="191">
        <v>2793.389893</v>
      </c>
      <c r="E582" s="191">
        <v>2798.429932</v>
      </c>
      <c r="F582" s="192">
        <v>2798.429932</v>
      </c>
      <c r="G582" s="191">
        <v>2812230000</v>
      </c>
      <c r="H582" s="194">
        <f t="shared" si="18"/>
        <v>-1.0281357433985861E-3</v>
      </c>
      <c r="I582" s="193"/>
      <c r="J582" s="197">
        <v>580</v>
      </c>
      <c r="K582" s="234"/>
      <c r="L582" s="234"/>
      <c r="M582" s="234"/>
      <c r="N582" s="234"/>
      <c r="O582" s="234"/>
      <c r="P582" s="234"/>
      <c r="Q582" s="7">
        <v>43297</v>
      </c>
      <c r="R582" s="8">
        <v>47880001</v>
      </c>
      <c r="S582" s="8">
        <v>48162498</v>
      </c>
      <c r="T582" s="8">
        <v>47605000</v>
      </c>
      <c r="U582" s="8">
        <v>47727501</v>
      </c>
      <c r="V582" s="192">
        <v>46373833</v>
      </c>
      <c r="W582" s="234">
        <v>60172400</v>
      </c>
      <c r="X582" s="194">
        <f t="shared" si="19"/>
        <v>-2.1949466437888327E-3</v>
      </c>
      <c r="Y582" s="193"/>
      <c r="Z582" s="197">
        <v>580</v>
      </c>
    </row>
    <row r="583" spans="1:26" ht="14.4" x14ac:dyDescent="0.3">
      <c r="A583" s="7">
        <v>43294</v>
      </c>
      <c r="B583" s="191">
        <v>2796.929932</v>
      </c>
      <c r="C583" s="191">
        <v>2804.530029</v>
      </c>
      <c r="D583" s="191">
        <v>2791.6899410000001</v>
      </c>
      <c r="E583" s="191">
        <v>2801.3100589999999</v>
      </c>
      <c r="F583" s="192">
        <v>2801.3100589999999</v>
      </c>
      <c r="G583" s="191">
        <v>2614000000</v>
      </c>
      <c r="H583" s="194">
        <f t="shared" si="18"/>
        <v>1.0792376622543276E-3</v>
      </c>
      <c r="I583" s="193"/>
      <c r="J583" s="197">
        <v>581</v>
      </c>
      <c r="K583" s="234"/>
      <c r="L583" s="234"/>
      <c r="M583" s="234"/>
      <c r="N583" s="234"/>
      <c r="O583" s="234"/>
      <c r="P583" s="234"/>
      <c r="Q583" s="7">
        <v>43294</v>
      </c>
      <c r="R583" s="8">
        <v>47770000</v>
      </c>
      <c r="S583" s="8">
        <v>47959999</v>
      </c>
      <c r="T583" s="8">
        <v>47724998</v>
      </c>
      <c r="U583" s="8">
        <v>47832500</v>
      </c>
      <c r="V583" s="192">
        <v>46475845</v>
      </c>
      <c r="W583" s="234">
        <v>50055600</v>
      </c>
      <c r="X583" s="194">
        <f t="shared" si="19"/>
        <v>1.5703302829040474E-3</v>
      </c>
      <c r="Y583" s="193"/>
      <c r="Z583" s="197">
        <v>581</v>
      </c>
    </row>
    <row r="584" spans="1:26" ht="14.4" x14ac:dyDescent="0.3">
      <c r="A584" s="7">
        <v>43293</v>
      </c>
      <c r="B584" s="191">
        <v>2783.139893</v>
      </c>
      <c r="C584" s="191">
        <v>2799.219971</v>
      </c>
      <c r="D584" s="191">
        <v>2781.530029</v>
      </c>
      <c r="E584" s="191">
        <v>2798.290039</v>
      </c>
      <c r="F584" s="192">
        <v>2798.290039</v>
      </c>
      <c r="G584" s="191">
        <v>2821690000</v>
      </c>
      <c r="H584" s="194">
        <f t="shared" si="18"/>
        <v>8.7490424816761229E-3</v>
      </c>
      <c r="I584" s="193"/>
      <c r="J584" s="197">
        <v>582</v>
      </c>
      <c r="K584" s="234"/>
      <c r="L584" s="234"/>
      <c r="M584" s="234"/>
      <c r="N584" s="234"/>
      <c r="O584" s="234"/>
      <c r="P584" s="234"/>
      <c r="Q584" s="7">
        <v>43293</v>
      </c>
      <c r="R584" s="8">
        <v>47382500</v>
      </c>
      <c r="S584" s="8">
        <v>47852501</v>
      </c>
      <c r="T584" s="8">
        <v>47327499</v>
      </c>
      <c r="U584" s="8">
        <v>47757500</v>
      </c>
      <c r="V584" s="192">
        <v>46402977</v>
      </c>
      <c r="W584" s="234">
        <v>72164400</v>
      </c>
      <c r="X584" s="194">
        <f t="shared" si="19"/>
        <v>1.6766076198660714E-2</v>
      </c>
      <c r="Y584" s="193"/>
      <c r="Z584" s="197">
        <v>582</v>
      </c>
    </row>
    <row r="585" spans="1:26" ht="14.4" x14ac:dyDescent="0.3">
      <c r="A585" s="7">
        <v>43292</v>
      </c>
      <c r="B585" s="191">
        <v>2779.820068</v>
      </c>
      <c r="C585" s="191">
        <v>2785.9099120000001</v>
      </c>
      <c r="D585" s="191">
        <v>2770.7700199999999</v>
      </c>
      <c r="E585" s="191">
        <v>2774.0200199999999</v>
      </c>
      <c r="F585" s="192">
        <v>2774.0200199999999</v>
      </c>
      <c r="G585" s="191">
        <v>2964740000</v>
      </c>
      <c r="H585" s="194">
        <f t="shared" si="18"/>
        <v>-7.094202737347218E-3</v>
      </c>
      <c r="I585" s="193"/>
      <c r="J585" s="197">
        <v>583</v>
      </c>
      <c r="K585" s="234"/>
      <c r="L585" s="234"/>
      <c r="M585" s="234"/>
      <c r="N585" s="234"/>
      <c r="O585" s="234"/>
      <c r="P585" s="234"/>
      <c r="Q585" s="7">
        <v>43292</v>
      </c>
      <c r="R585" s="8">
        <v>47125000</v>
      </c>
      <c r="S585" s="8">
        <v>47445000</v>
      </c>
      <c r="T585" s="8">
        <v>46902500</v>
      </c>
      <c r="U585" s="8">
        <v>46970001</v>
      </c>
      <c r="V585" s="192">
        <v>45637810</v>
      </c>
      <c r="W585" s="234">
        <v>75326000</v>
      </c>
      <c r="X585" s="194">
        <f t="shared" si="19"/>
        <v>-1.2976350435989527E-2</v>
      </c>
      <c r="Y585" s="193"/>
      <c r="Z585" s="197">
        <v>583</v>
      </c>
    </row>
    <row r="586" spans="1:26" ht="14.4" x14ac:dyDescent="0.3">
      <c r="A586" s="7">
        <v>43291</v>
      </c>
      <c r="B586" s="191">
        <v>2788.5600589999999</v>
      </c>
      <c r="C586" s="191">
        <v>2795.580078</v>
      </c>
      <c r="D586" s="191">
        <v>2786.23999</v>
      </c>
      <c r="E586" s="191">
        <v>2793.8400879999999</v>
      </c>
      <c r="F586" s="192">
        <v>2793.8400879999999</v>
      </c>
      <c r="G586" s="191">
        <v>3063850000</v>
      </c>
      <c r="H586" s="194">
        <f t="shared" si="18"/>
        <v>3.4732671751059457E-3</v>
      </c>
      <c r="I586" s="193"/>
      <c r="J586" s="197">
        <v>584</v>
      </c>
      <c r="K586" s="234"/>
      <c r="L586" s="234"/>
      <c r="M586" s="234"/>
      <c r="N586" s="234"/>
      <c r="O586" s="234"/>
      <c r="P586" s="234"/>
      <c r="Q586" s="7">
        <v>43291</v>
      </c>
      <c r="R586" s="8">
        <v>47677502</v>
      </c>
      <c r="S586" s="8">
        <v>47820000</v>
      </c>
      <c r="T586" s="8">
        <v>47544998</v>
      </c>
      <c r="U586" s="8">
        <v>47587502</v>
      </c>
      <c r="V586" s="192">
        <v>46237808</v>
      </c>
      <c r="W586" s="234">
        <v>63756400</v>
      </c>
      <c r="X586" s="194">
        <f t="shared" si="19"/>
        <v>-1.2066229274945966E-3</v>
      </c>
      <c r="Y586" s="193"/>
      <c r="Z586" s="197">
        <v>584</v>
      </c>
    </row>
    <row r="587" spans="1:26" ht="14.4" x14ac:dyDescent="0.3">
      <c r="A587" s="7">
        <v>43290</v>
      </c>
      <c r="B587" s="191">
        <v>2775.6201169999999</v>
      </c>
      <c r="C587" s="191">
        <v>2784.6499020000001</v>
      </c>
      <c r="D587" s="191">
        <v>2770.7299800000001</v>
      </c>
      <c r="E587" s="191">
        <v>2784.169922</v>
      </c>
      <c r="F587" s="192">
        <v>2784.169922</v>
      </c>
      <c r="G587" s="191">
        <v>3050040000</v>
      </c>
      <c r="H587" s="194">
        <f t="shared" si="18"/>
        <v>8.8229860643219485E-3</v>
      </c>
      <c r="I587" s="193"/>
      <c r="J587" s="197">
        <v>585</v>
      </c>
      <c r="K587" s="234"/>
      <c r="L587" s="234"/>
      <c r="M587" s="234"/>
      <c r="N587" s="234"/>
      <c r="O587" s="234"/>
      <c r="P587" s="234"/>
      <c r="Q587" s="7">
        <v>43290</v>
      </c>
      <c r="R587" s="8">
        <v>47375000</v>
      </c>
      <c r="S587" s="8">
        <v>47669998</v>
      </c>
      <c r="T587" s="8">
        <v>47325001</v>
      </c>
      <c r="U587" s="8">
        <v>47645000</v>
      </c>
      <c r="V587" s="192">
        <v>46293667</v>
      </c>
      <c r="W587" s="234">
        <v>79026400</v>
      </c>
      <c r="X587" s="194">
        <f t="shared" si="19"/>
        <v>1.3885317781986501E-2</v>
      </c>
      <c r="Y587" s="193"/>
      <c r="Z587" s="197">
        <v>585</v>
      </c>
    </row>
    <row r="588" spans="1:26" ht="14.4" x14ac:dyDescent="0.3">
      <c r="A588" s="7">
        <v>43287</v>
      </c>
      <c r="B588" s="191">
        <v>2737.679932</v>
      </c>
      <c r="C588" s="191">
        <v>2764.4099120000001</v>
      </c>
      <c r="D588" s="191">
        <v>2733.5200199999999</v>
      </c>
      <c r="E588" s="191">
        <v>2759.820068</v>
      </c>
      <c r="F588" s="192">
        <v>2759.820068</v>
      </c>
      <c r="G588" s="191">
        <v>2554780000</v>
      </c>
      <c r="H588" s="194">
        <f t="shared" si="18"/>
        <v>8.4812816194133941E-3</v>
      </c>
      <c r="I588" s="193"/>
      <c r="J588" s="197">
        <v>586</v>
      </c>
      <c r="K588" s="234"/>
      <c r="L588" s="234"/>
      <c r="M588" s="234"/>
      <c r="N588" s="234"/>
      <c r="O588" s="234"/>
      <c r="P588" s="234"/>
      <c r="Q588" s="7">
        <v>43287</v>
      </c>
      <c r="R588" s="8">
        <v>46355000</v>
      </c>
      <c r="S588" s="8">
        <v>47107498</v>
      </c>
      <c r="T588" s="8">
        <v>46299999</v>
      </c>
      <c r="U588" s="8">
        <v>46992500</v>
      </c>
      <c r="V588" s="192">
        <v>45659668</v>
      </c>
      <c r="W588" s="234">
        <v>69940800</v>
      </c>
      <c r="X588" s="194">
        <f t="shared" si="19"/>
        <v>1.3861875258865843E-2</v>
      </c>
      <c r="Y588" s="193"/>
      <c r="Z588" s="197">
        <v>586</v>
      </c>
    </row>
    <row r="589" spans="1:26" ht="14.4" x14ac:dyDescent="0.3">
      <c r="A589" s="7">
        <v>43286</v>
      </c>
      <c r="B589" s="191">
        <v>2724.1899410000001</v>
      </c>
      <c r="C589" s="191">
        <v>2737.830078</v>
      </c>
      <c r="D589" s="191">
        <v>2716.0200199999999</v>
      </c>
      <c r="E589" s="191">
        <v>2736.610107</v>
      </c>
      <c r="F589" s="192">
        <v>2736.610107</v>
      </c>
      <c r="G589" s="191">
        <v>2953420000</v>
      </c>
      <c r="H589" s="194">
        <f t="shared" si="18"/>
        <v>8.6208034180800981E-3</v>
      </c>
      <c r="I589" s="193"/>
      <c r="J589" s="197">
        <v>587</v>
      </c>
      <c r="K589" s="234"/>
      <c r="L589" s="234"/>
      <c r="M589" s="234"/>
      <c r="N589" s="234"/>
      <c r="O589" s="234"/>
      <c r="P589" s="234"/>
      <c r="Q589" s="7">
        <v>43286</v>
      </c>
      <c r="R589" s="8">
        <v>46314999</v>
      </c>
      <c r="S589" s="8">
        <v>46602501</v>
      </c>
      <c r="T589" s="8">
        <v>46070000</v>
      </c>
      <c r="U589" s="8">
        <v>46349998</v>
      </c>
      <c r="V589" s="192">
        <v>45035393</v>
      </c>
      <c r="W589" s="234">
        <v>66416800</v>
      </c>
      <c r="X589" s="194">
        <f t="shared" si="19"/>
        <v>8.0468678722743804E-3</v>
      </c>
      <c r="Y589" s="193"/>
      <c r="Z589" s="197">
        <v>587</v>
      </c>
    </row>
    <row r="590" spans="1:26" ht="14.4" x14ac:dyDescent="0.3">
      <c r="A590" s="7">
        <v>43284</v>
      </c>
      <c r="B590" s="191">
        <v>2733.2700199999999</v>
      </c>
      <c r="C590" s="191">
        <v>2736.580078</v>
      </c>
      <c r="D590" s="191">
        <v>2711.1599120000001</v>
      </c>
      <c r="E590" s="191">
        <v>2713.219971</v>
      </c>
      <c r="F590" s="192">
        <v>2713.219971</v>
      </c>
      <c r="G590" s="191">
        <v>1911470000</v>
      </c>
      <c r="H590" s="194">
        <f t="shared" si="18"/>
        <v>-4.9473505407420315E-3</v>
      </c>
      <c r="I590" s="193"/>
      <c r="J590" s="197">
        <v>588</v>
      </c>
      <c r="K590" s="234"/>
      <c r="L590" s="234"/>
      <c r="M590" s="234"/>
      <c r="N590" s="234"/>
      <c r="O590" s="234"/>
      <c r="P590" s="234"/>
      <c r="Q590" s="7">
        <v>43284</v>
      </c>
      <c r="R590" s="8">
        <v>46947498</v>
      </c>
      <c r="S590" s="8">
        <v>46987499</v>
      </c>
      <c r="T590" s="8">
        <v>45884998</v>
      </c>
      <c r="U590" s="8">
        <v>45980000</v>
      </c>
      <c r="V590" s="192">
        <v>44675892</v>
      </c>
      <c r="W590" s="234">
        <v>55819200</v>
      </c>
      <c r="X590" s="194">
        <f t="shared" si="19"/>
        <v>-1.7416313748201392E-2</v>
      </c>
      <c r="Y590" s="193"/>
      <c r="Z590" s="197">
        <v>588</v>
      </c>
    </row>
    <row r="591" spans="1:26" ht="14.4" x14ac:dyDescent="0.3">
      <c r="A591" s="7">
        <v>43283</v>
      </c>
      <c r="B591" s="191">
        <v>2704.9499510000001</v>
      </c>
      <c r="C591" s="191">
        <v>2727.26001</v>
      </c>
      <c r="D591" s="191">
        <v>2698.9499510000001</v>
      </c>
      <c r="E591" s="191">
        <v>2726.709961</v>
      </c>
      <c r="F591" s="192">
        <v>2726.709961</v>
      </c>
      <c r="G591" s="191">
        <v>3073650000</v>
      </c>
      <c r="H591" s="194">
        <f t="shared" si="18"/>
        <v>3.0679575043312929E-3</v>
      </c>
      <c r="I591" s="193"/>
      <c r="J591" s="197">
        <v>589</v>
      </c>
      <c r="K591" s="234"/>
      <c r="L591" s="234"/>
      <c r="M591" s="234"/>
      <c r="N591" s="234"/>
      <c r="O591" s="234"/>
      <c r="P591" s="234"/>
      <c r="Q591" s="7">
        <v>43283</v>
      </c>
      <c r="R591" s="8">
        <v>45955002</v>
      </c>
      <c r="S591" s="8">
        <v>46825001</v>
      </c>
      <c r="T591" s="8">
        <v>45855000</v>
      </c>
      <c r="U591" s="8">
        <v>46794998</v>
      </c>
      <c r="V591" s="192">
        <v>45467773</v>
      </c>
      <c r="W591" s="234">
        <v>70925200</v>
      </c>
      <c r="X591" s="194">
        <f t="shared" si="19"/>
        <v>1.1182621876547526E-2</v>
      </c>
      <c r="Y591" s="193"/>
      <c r="Z591" s="197">
        <v>589</v>
      </c>
    </row>
    <row r="592" spans="1:26" ht="14.4" x14ac:dyDescent="0.3">
      <c r="A592" s="7">
        <v>43280</v>
      </c>
      <c r="B592" s="191">
        <v>2727.1298830000001</v>
      </c>
      <c r="C592" s="191">
        <v>2743.26001</v>
      </c>
      <c r="D592" s="191">
        <v>2718.030029</v>
      </c>
      <c r="E592" s="191">
        <v>2718.3701169999999</v>
      </c>
      <c r="F592" s="192">
        <v>2718.3701169999999</v>
      </c>
      <c r="G592" s="191">
        <v>3565620000</v>
      </c>
      <c r="H592" s="194">
        <f t="shared" si="18"/>
        <v>7.5840311129960977E-4</v>
      </c>
      <c r="I592" s="193"/>
      <c r="J592" s="197">
        <v>590</v>
      </c>
      <c r="K592" s="234"/>
      <c r="L592" s="234"/>
      <c r="M592" s="234"/>
      <c r="N592" s="234"/>
      <c r="O592" s="234"/>
      <c r="P592" s="234"/>
      <c r="Q592" s="7">
        <v>43280</v>
      </c>
      <c r="R592" s="8">
        <v>46572498</v>
      </c>
      <c r="S592" s="8">
        <v>46797501</v>
      </c>
      <c r="T592" s="8">
        <v>45727501</v>
      </c>
      <c r="U592" s="8">
        <v>46277500</v>
      </c>
      <c r="V592" s="192">
        <v>44964947</v>
      </c>
      <c r="W592" s="234">
        <v>90950800</v>
      </c>
      <c r="X592" s="194">
        <f t="shared" si="19"/>
        <v>-2.1026552955577238E-3</v>
      </c>
      <c r="Y592" s="193"/>
      <c r="Z592" s="197">
        <v>590</v>
      </c>
    </row>
    <row r="593" spans="1:26" ht="14.4" x14ac:dyDescent="0.3">
      <c r="A593" s="7">
        <v>43279</v>
      </c>
      <c r="B593" s="191">
        <v>2698.6899410000001</v>
      </c>
      <c r="C593" s="191">
        <v>2724.3400879999999</v>
      </c>
      <c r="D593" s="191">
        <v>2691.98999</v>
      </c>
      <c r="E593" s="191">
        <v>2716.3100589999999</v>
      </c>
      <c r="F593" s="192">
        <v>2716.3100589999999</v>
      </c>
      <c r="G593" s="191">
        <v>3428140000</v>
      </c>
      <c r="H593" s="194">
        <f t="shared" si="18"/>
        <v>6.1786899400682943E-3</v>
      </c>
      <c r="I593" s="193"/>
      <c r="J593" s="197">
        <v>591</v>
      </c>
      <c r="K593" s="234"/>
      <c r="L593" s="234"/>
      <c r="M593" s="234"/>
      <c r="N593" s="234"/>
      <c r="O593" s="234"/>
      <c r="P593" s="234"/>
      <c r="Q593" s="7">
        <v>43279</v>
      </c>
      <c r="R593" s="8">
        <v>46025002</v>
      </c>
      <c r="S593" s="8">
        <v>46552502</v>
      </c>
      <c r="T593" s="8">
        <v>45950001</v>
      </c>
      <c r="U593" s="8">
        <v>46375000</v>
      </c>
      <c r="V593" s="192">
        <v>45059692</v>
      </c>
      <c r="W593" s="234">
        <v>69460800</v>
      </c>
      <c r="X593" s="194">
        <f t="shared" si="19"/>
        <v>7.276493520033807E-3</v>
      </c>
      <c r="Y593" s="193"/>
      <c r="Z593" s="197">
        <v>591</v>
      </c>
    </row>
    <row r="594" spans="1:26" ht="14.4" x14ac:dyDescent="0.3">
      <c r="A594" s="7">
        <v>43278</v>
      </c>
      <c r="B594" s="191">
        <v>2728.4499510000001</v>
      </c>
      <c r="C594" s="191">
        <v>2746.0900879999999</v>
      </c>
      <c r="D594" s="191">
        <v>2699.3798830000001</v>
      </c>
      <c r="E594" s="191">
        <v>2699.6298830000001</v>
      </c>
      <c r="F594" s="192">
        <v>2699.6298830000001</v>
      </c>
      <c r="G594" s="191">
        <v>3776090000</v>
      </c>
      <c r="H594" s="194">
        <f t="shared" si="18"/>
        <v>-8.6043552078701492E-3</v>
      </c>
      <c r="I594" s="193"/>
      <c r="J594" s="197">
        <v>592</v>
      </c>
      <c r="K594" s="234"/>
      <c r="L594" s="234"/>
      <c r="M594" s="234"/>
      <c r="N594" s="234"/>
      <c r="O594" s="234"/>
      <c r="P594" s="234"/>
      <c r="Q594" s="7">
        <v>43278</v>
      </c>
      <c r="R594" s="8">
        <v>46307499</v>
      </c>
      <c r="S594" s="8">
        <v>46820000</v>
      </c>
      <c r="T594" s="8">
        <v>46007500</v>
      </c>
      <c r="U594" s="8">
        <v>46040001</v>
      </c>
      <c r="V594" s="192">
        <v>44734184</v>
      </c>
      <c r="W594" s="234">
        <v>101141200</v>
      </c>
      <c r="X594" s="194">
        <f t="shared" si="19"/>
        <v>-1.4639807302582134E-3</v>
      </c>
      <c r="Y594" s="193"/>
      <c r="Z594" s="197">
        <v>592</v>
      </c>
    </row>
    <row r="595" spans="1:26" ht="14.4" x14ac:dyDescent="0.3">
      <c r="A595" s="7">
        <v>43277</v>
      </c>
      <c r="B595" s="191">
        <v>2722.1201169999999</v>
      </c>
      <c r="C595" s="191">
        <v>2732.9099120000001</v>
      </c>
      <c r="D595" s="191">
        <v>2715.6000979999999</v>
      </c>
      <c r="E595" s="191">
        <v>2723.0600589999999</v>
      </c>
      <c r="F595" s="192">
        <v>2723.0600589999999</v>
      </c>
      <c r="G595" s="191">
        <v>3555090000</v>
      </c>
      <c r="H595" s="194">
        <f t="shared" si="18"/>
        <v>2.2045773020528221E-3</v>
      </c>
      <c r="I595" s="193"/>
      <c r="J595" s="197">
        <v>593</v>
      </c>
      <c r="K595" s="234"/>
      <c r="L595" s="234"/>
      <c r="M595" s="234"/>
      <c r="N595" s="234"/>
      <c r="O595" s="234"/>
      <c r="P595" s="234"/>
      <c r="Q595" s="7">
        <v>43277</v>
      </c>
      <c r="R595" s="8">
        <v>45747501</v>
      </c>
      <c r="S595" s="8">
        <v>46632500</v>
      </c>
      <c r="T595" s="8">
        <v>45634998</v>
      </c>
      <c r="U595" s="8">
        <v>46107498</v>
      </c>
      <c r="V595" s="192">
        <v>44799770</v>
      </c>
      <c r="W595" s="234">
        <v>98276800</v>
      </c>
      <c r="X595" s="194">
        <f t="shared" si="19"/>
        <v>1.2405946044316444E-2</v>
      </c>
      <c r="Y595" s="193"/>
      <c r="Z595" s="197">
        <v>593</v>
      </c>
    </row>
    <row r="596" spans="1:26" ht="14.4" x14ac:dyDescent="0.3">
      <c r="A596" s="7">
        <v>43276</v>
      </c>
      <c r="B596" s="191">
        <v>2742.9399410000001</v>
      </c>
      <c r="C596" s="191">
        <v>2742.9399410000001</v>
      </c>
      <c r="D596" s="191">
        <v>2698.669922</v>
      </c>
      <c r="E596" s="191">
        <v>2717.070068</v>
      </c>
      <c r="F596" s="192">
        <v>2717.070068</v>
      </c>
      <c r="G596" s="191">
        <v>3655080000</v>
      </c>
      <c r="H596" s="194">
        <f t="shared" si="18"/>
        <v>-1.3724669170993424E-2</v>
      </c>
      <c r="I596" s="193"/>
      <c r="J596" s="197">
        <v>594</v>
      </c>
      <c r="K596" s="234"/>
      <c r="L596" s="234"/>
      <c r="M596" s="234"/>
      <c r="N596" s="234"/>
      <c r="O596" s="234"/>
      <c r="P596" s="234"/>
      <c r="Q596" s="7">
        <v>43276</v>
      </c>
      <c r="R596" s="8">
        <v>45849998</v>
      </c>
      <c r="S596" s="8">
        <v>46230000</v>
      </c>
      <c r="T596" s="8">
        <v>45182499</v>
      </c>
      <c r="U596" s="8">
        <v>45542500</v>
      </c>
      <c r="V596" s="192">
        <v>44250797</v>
      </c>
      <c r="W596" s="234">
        <v>126652400</v>
      </c>
      <c r="X596" s="194">
        <f t="shared" si="19"/>
        <v>-1.487119210883516E-2</v>
      </c>
      <c r="Y596" s="193"/>
      <c r="Z596" s="197">
        <v>594</v>
      </c>
    </row>
    <row r="597" spans="1:26" ht="14.4" x14ac:dyDescent="0.3">
      <c r="A597" s="7">
        <v>43273</v>
      </c>
      <c r="B597" s="191">
        <v>2760.790039</v>
      </c>
      <c r="C597" s="191">
        <v>2764.169922</v>
      </c>
      <c r="D597" s="191">
        <v>2752.679932</v>
      </c>
      <c r="E597" s="191">
        <v>2754.8798830000001</v>
      </c>
      <c r="F597" s="192">
        <v>2754.8798830000001</v>
      </c>
      <c r="G597" s="191">
        <v>5450550000</v>
      </c>
      <c r="H597" s="194">
        <f t="shared" si="18"/>
        <v>1.8619344893302517E-3</v>
      </c>
      <c r="I597" s="193"/>
      <c r="J597" s="197">
        <v>595</v>
      </c>
      <c r="K597" s="234"/>
      <c r="L597" s="234"/>
      <c r="M597" s="234"/>
      <c r="N597" s="234"/>
      <c r="O597" s="234"/>
      <c r="P597" s="234"/>
      <c r="Q597" s="7">
        <v>43273</v>
      </c>
      <c r="R597" s="8">
        <v>46529999</v>
      </c>
      <c r="S597" s="8">
        <v>46537498</v>
      </c>
      <c r="T597" s="8">
        <v>46174999</v>
      </c>
      <c r="U597" s="8">
        <v>46230000</v>
      </c>
      <c r="V597" s="192">
        <v>44918793</v>
      </c>
      <c r="W597" s="234">
        <v>108801600</v>
      </c>
      <c r="X597" s="194">
        <f t="shared" si="19"/>
        <v>-2.9118774388610623E-3</v>
      </c>
      <c r="Y597" s="193"/>
      <c r="Z597" s="197">
        <v>595</v>
      </c>
    </row>
    <row r="598" spans="1:26" ht="14.4" x14ac:dyDescent="0.3">
      <c r="A598" s="7">
        <v>43272</v>
      </c>
      <c r="B598" s="191">
        <v>2769.280029</v>
      </c>
      <c r="C598" s="191">
        <v>2769.280029</v>
      </c>
      <c r="D598" s="191">
        <v>2744.389893</v>
      </c>
      <c r="E598" s="191">
        <v>2749.76001</v>
      </c>
      <c r="F598" s="192">
        <v>2749.76001</v>
      </c>
      <c r="G598" s="191">
        <v>3300060000</v>
      </c>
      <c r="H598" s="194">
        <f t="shared" si="18"/>
        <v>-6.3455103018463079E-3</v>
      </c>
      <c r="I598" s="193"/>
      <c r="J598" s="197">
        <v>596</v>
      </c>
      <c r="K598" s="234"/>
      <c r="L598" s="234"/>
      <c r="M598" s="234"/>
      <c r="N598" s="234"/>
      <c r="O598" s="234"/>
      <c r="P598" s="234"/>
      <c r="Q598" s="7">
        <v>43272</v>
      </c>
      <c r="R598" s="8">
        <v>46812500</v>
      </c>
      <c r="S598" s="8">
        <v>47087502</v>
      </c>
      <c r="T598" s="8">
        <v>46235001</v>
      </c>
      <c r="U598" s="8">
        <v>46365002</v>
      </c>
      <c r="V598" s="192">
        <v>45049973</v>
      </c>
      <c r="W598" s="234">
        <v>102847600</v>
      </c>
      <c r="X598" s="194">
        <f t="shared" si="19"/>
        <v>-5.5763690545157932E-3</v>
      </c>
      <c r="Y598" s="193"/>
      <c r="Z598" s="197">
        <v>596</v>
      </c>
    </row>
    <row r="599" spans="1:26" ht="14.4" x14ac:dyDescent="0.3">
      <c r="A599" s="7">
        <v>43271</v>
      </c>
      <c r="B599" s="191">
        <v>2769.7299800000001</v>
      </c>
      <c r="C599" s="191">
        <v>2774.860107</v>
      </c>
      <c r="D599" s="191">
        <v>2763.9099120000001</v>
      </c>
      <c r="E599" s="191">
        <v>2767.320068</v>
      </c>
      <c r="F599" s="192">
        <v>2767.320068</v>
      </c>
      <c r="G599" s="191">
        <v>3327600000</v>
      </c>
      <c r="H599" s="194">
        <f t="shared" si="18"/>
        <v>1.7121541196234353E-3</v>
      </c>
      <c r="I599" s="193"/>
      <c r="J599" s="197">
        <v>597</v>
      </c>
      <c r="K599" s="234"/>
      <c r="L599" s="234"/>
      <c r="M599" s="234"/>
      <c r="N599" s="234"/>
      <c r="O599" s="234"/>
      <c r="P599" s="234"/>
      <c r="Q599" s="7">
        <v>43271</v>
      </c>
      <c r="R599" s="8">
        <v>46587502</v>
      </c>
      <c r="S599" s="8">
        <v>46799999</v>
      </c>
      <c r="T599" s="8">
        <v>46432499</v>
      </c>
      <c r="U599" s="8">
        <v>46625000</v>
      </c>
      <c r="V599" s="192">
        <v>45302597</v>
      </c>
      <c r="W599" s="234">
        <v>82514800</v>
      </c>
      <c r="X599" s="194">
        <f t="shared" si="19"/>
        <v>4.3620512757072292E-3</v>
      </c>
      <c r="Y599" s="193"/>
      <c r="Z599" s="197">
        <v>597</v>
      </c>
    </row>
    <row r="600" spans="1:26" ht="14.4" x14ac:dyDescent="0.3">
      <c r="A600" s="7">
        <v>43270</v>
      </c>
      <c r="B600" s="191">
        <v>2752.01001</v>
      </c>
      <c r="C600" s="191">
        <v>2765.0500489999999</v>
      </c>
      <c r="D600" s="191">
        <v>2743.1899410000001</v>
      </c>
      <c r="E600" s="191">
        <v>2762.5900879999999</v>
      </c>
      <c r="F600" s="192">
        <v>2762.5900879999999</v>
      </c>
      <c r="G600" s="191">
        <v>3661470000</v>
      </c>
      <c r="H600" s="194">
        <f t="shared" si="18"/>
        <v>-4.0234022532672654E-3</v>
      </c>
      <c r="I600" s="193"/>
      <c r="J600" s="197">
        <v>598</v>
      </c>
      <c r="K600" s="234"/>
      <c r="L600" s="234"/>
      <c r="M600" s="234"/>
      <c r="N600" s="234"/>
      <c r="O600" s="234"/>
      <c r="P600" s="234"/>
      <c r="Q600" s="7">
        <v>43270</v>
      </c>
      <c r="R600" s="8">
        <v>46285000</v>
      </c>
      <c r="S600" s="8">
        <v>46582500</v>
      </c>
      <c r="T600" s="8">
        <v>45862499</v>
      </c>
      <c r="U600" s="8">
        <v>46422501</v>
      </c>
      <c r="V600" s="192">
        <v>45105843</v>
      </c>
      <c r="W600" s="234">
        <v>134314000</v>
      </c>
      <c r="X600" s="194">
        <f t="shared" si="19"/>
        <v>-1.6159654640431124E-2</v>
      </c>
      <c r="Y600" s="193"/>
      <c r="Z600" s="197">
        <v>598</v>
      </c>
    </row>
    <row r="601" spans="1:26" ht="14.4" x14ac:dyDescent="0.3">
      <c r="A601" s="7">
        <v>43269</v>
      </c>
      <c r="B601" s="191">
        <v>2765.790039</v>
      </c>
      <c r="C601" s="191">
        <v>2774.98999</v>
      </c>
      <c r="D601" s="191">
        <v>2757.1201169999999</v>
      </c>
      <c r="E601" s="191">
        <v>2773.75</v>
      </c>
      <c r="F601" s="192">
        <v>2773.75</v>
      </c>
      <c r="G601" s="191">
        <v>3287150000</v>
      </c>
      <c r="H601" s="194">
        <f t="shared" si="18"/>
        <v>-2.1261277232105065E-3</v>
      </c>
      <c r="I601" s="193"/>
      <c r="J601" s="197">
        <v>599</v>
      </c>
      <c r="K601" s="234"/>
      <c r="L601" s="234"/>
      <c r="M601" s="234"/>
      <c r="N601" s="234"/>
      <c r="O601" s="234"/>
      <c r="P601" s="234"/>
      <c r="Q601" s="7">
        <v>43269</v>
      </c>
      <c r="R601" s="8">
        <v>46970001</v>
      </c>
      <c r="S601" s="8">
        <v>47305000</v>
      </c>
      <c r="T601" s="8">
        <v>46799999</v>
      </c>
      <c r="U601" s="8">
        <v>47185001</v>
      </c>
      <c r="V601" s="192">
        <v>45846710</v>
      </c>
      <c r="W601" s="234">
        <v>73939600</v>
      </c>
      <c r="X601" s="194">
        <f t="shared" si="19"/>
        <v>-5.2974634742073475E-4</v>
      </c>
      <c r="Y601" s="193"/>
      <c r="Z601" s="197">
        <v>599</v>
      </c>
    </row>
    <row r="602" spans="1:26" ht="14.4" x14ac:dyDescent="0.3">
      <c r="A602" s="7">
        <v>43266</v>
      </c>
      <c r="B602" s="191">
        <v>2777.780029</v>
      </c>
      <c r="C602" s="191">
        <v>2782.8100589999999</v>
      </c>
      <c r="D602" s="191">
        <v>2761.7299800000001</v>
      </c>
      <c r="E602" s="191">
        <v>2779.6599120000001</v>
      </c>
      <c r="F602" s="192">
        <v>2779.6599120000001</v>
      </c>
      <c r="G602" s="191">
        <v>5428790000</v>
      </c>
      <c r="H602" s="194">
        <f t="shared" si="18"/>
        <v>-1.0171026706909943E-3</v>
      </c>
      <c r="I602" s="193"/>
      <c r="J602" s="197">
        <v>600</v>
      </c>
      <c r="K602" s="234"/>
      <c r="L602" s="234"/>
      <c r="M602" s="234"/>
      <c r="N602" s="234"/>
      <c r="O602" s="234"/>
      <c r="P602" s="234"/>
      <c r="Q602" s="7">
        <v>43266</v>
      </c>
      <c r="R602" s="8">
        <v>47507500</v>
      </c>
      <c r="S602" s="8">
        <v>47540001</v>
      </c>
      <c r="T602" s="8">
        <v>47064999</v>
      </c>
      <c r="U602" s="8">
        <v>47209999</v>
      </c>
      <c r="V602" s="192">
        <v>45871010</v>
      </c>
      <c r="W602" s="234">
        <v>246876800</v>
      </c>
      <c r="X602" s="194">
        <f t="shared" si="19"/>
        <v>-1.0272506521496022E-2</v>
      </c>
      <c r="Y602" s="193"/>
      <c r="Z602" s="197">
        <v>600</v>
      </c>
    </row>
    <row r="603" spans="1:26" ht="14.4" x14ac:dyDescent="0.3">
      <c r="A603" s="7">
        <v>43265</v>
      </c>
      <c r="B603" s="191">
        <v>2783.209961</v>
      </c>
      <c r="C603" s="191">
        <v>2789.0600589999999</v>
      </c>
      <c r="D603" s="191">
        <v>2776.5200199999999</v>
      </c>
      <c r="E603" s="191">
        <v>2782.48999</v>
      </c>
      <c r="F603" s="192">
        <v>2782.48999</v>
      </c>
      <c r="G603" s="191">
        <v>3526890000</v>
      </c>
      <c r="H603" s="194">
        <f t="shared" si="18"/>
        <v>2.4715496262726938E-3</v>
      </c>
      <c r="I603" s="193"/>
      <c r="J603" s="197">
        <v>601</v>
      </c>
      <c r="K603" s="234"/>
      <c r="L603" s="234"/>
      <c r="M603" s="234"/>
      <c r="N603" s="234"/>
      <c r="O603" s="234"/>
      <c r="P603" s="234"/>
      <c r="Q603" s="7">
        <v>43265</v>
      </c>
      <c r="R603" s="8">
        <v>47887501</v>
      </c>
      <c r="S603" s="8">
        <v>47892502</v>
      </c>
      <c r="T603" s="8">
        <v>47555000</v>
      </c>
      <c r="U603" s="8">
        <v>47700001</v>
      </c>
      <c r="V603" s="192">
        <v>46347111</v>
      </c>
      <c r="W603" s="234">
        <v>86440400</v>
      </c>
      <c r="X603" s="194">
        <f t="shared" si="19"/>
        <v>5.2449316821527364E-4</v>
      </c>
      <c r="Y603" s="193"/>
      <c r="Z603" s="197">
        <v>601</v>
      </c>
    </row>
    <row r="604" spans="1:26" ht="14.4" x14ac:dyDescent="0.3">
      <c r="A604" s="7">
        <v>43264</v>
      </c>
      <c r="B604" s="191">
        <v>2787.9399410000001</v>
      </c>
      <c r="C604" s="191">
        <v>2791.469971</v>
      </c>
      <c r="D604" s="191">
        <v>2774.6499020000001</v>
      </c>
      <c r="E604" s="191">
        <v>2775.6298830000001</v>
      </c>
      <c r="F604" s="192">
        <v>2775.6298830000001</v>
      </c>
      <c r="G604" s="191">
        <v>3779230000</v>
      </c>
      <c r="H604" s="194">
        <f t="shared" si="18"/>
        <v>-4.0261279241578449E-3</v>
      </c>
      <c r="I604" s="193"/>
      <c r="J604" s="197">
        <v>602</v>
      </c>
      <c r="K604" s="234"/>
      <c r="L604" s="234"/>
      <c r="M604" s="234"/>
      <c r="N604" s="234"/>
      <c r="O604" s="234"/>
      <c r="P604" s="234"/>
      <c r="Q604" s="7">
        <v>43264</v>
      </c>
      <c r="R604" s="8">
        <v>48105000</v>
      </c>
      <c r="S604" s="8">
        <v>48220001</v>
      </c>
      <c r="T604" s="8">
        <v>47610001</v>
      </c>
      <c r="U604" s="8">
        <v>47674999</v>
      </c>
      <c r="V604" s="192">
        <v>46322815</v>
      </c>
      <c r="W604" s="234">
        <v>86553600</v>
      </c>
      <c r="X604" s="194">
        <f t="shared" si="19"/>
        <v>-8.2171877506336793E-3</v>
      </c>
      <c r="Y604" s="193"/>
      <c r="Z604" s="197">
        <v>602</v>
      </c>
    </row>
    <row r="605" spans="1:26" ht="14.4" x14ac:dyDescent="0.3">
      <c r="A605" s="7">
        <v>43263</v>
      </c>
      <c r="B605" s="191">
        <v>2785.6000979999999</v>
      </c>
      <c r="C605" s="191">
        <v>2789.8000489999999</v>
      </c>
      <c r="D605" s="191">
        <v>2778.780029</v>
      </c>
      <c r="E605" s="191">
        <v>2786.8500979999999</v>
      </c>
      <c r="F605" s="192">
        <v>2786.8500979999999</v>
      </c>
      <c r="G605" s="191">
        <v>3401010000</v>
      </c>
      <c r="H605" s="194">
        <f t="shared" si="18"/>
        <v>1.7433853342918365E-3</v>
      </c>
      <c r="I605" s="193"/>
      <c r="J605" s="197">
        <v>603</v>
      </c>
      <c r="K605" s="234"/>
      <c r="L605" s="234"/>
      <c r="M605" s="234"/>
      <c r="N605" s="234"/>
      <c r="O605" s="234"/>
      <c r="P605" s="234"/>
      <c r="Q605" s="7">
        <v>43263</v>
      </c>
      <c r="R605" s="8">
        <v>47847500</v>
      </c>
      <c r="S605" s="8">
        <v>48152500</v>
      </c>
      <c r="T605" s="8">
        <v>47787498</v>
      </c>
      <c r="U605" s="8">
        <v>48070000</v>
      </c>
      <c r="V605" s="192">
        <v>46706612</v>
      </c>
      <c r="W605" s="234">
        <v>67644400</v>
      </c>
      <c r="X605" s="194">
        <f t="shared" si="19"/>
        <v>5.4907739691050618E-3</v>
      </c>
      <c r="Y605" s="193"/>
      <c r="Z605" s="197">
        <v>603</v>
      </c>
    </row>
    <row r="606" spans="1:26" ht="14.4" x14ac:dyDescent="0.3">
      <c r="A606" s="7">
        <v>43262</v>
      </c>
      <c r="B606" s="191">
        <v>2780.179932</v>
      </c>
      <c r="C606" s="191">
        <v>2790.209961</v>
      </c>
      <c r="D606" s="191">
        <v>2780.169922</v>
      </c>
      <c r="E606" s="191">
        <v>2782</v>
      </c>
      <c r="F606" s="192">
        <v>2782</v>
      </c>
      <c r="G606" s="191">
        <v>3232330000</v>
      </c>
      <c r="H606" s="194">
        <f t="shared" si="18"/>
        <v>1.0687077753775459E-3</v>
      </c>
      <c r="I606" s="193"/>
      <c r="J606" s="197">
        <v>604</v>
      </c>
      <c r="K606" s="234"/>
      <c r="L606" s="234"/>
      <c r="M606" s="234"/>
      <c r="N606" s="234"/>
      <c r="O606" s="234"/>
      <c r="P606" s="234"/>
      <c r="Q606" s="7">
        <v>43262</v>
      </c>
      <c r="R606" s="8">
        <v>47837502</v>
      </c>
      <c r="S606" s="8">
        <v>47992500</v>
      </c>
      <c r="T606" s="8">
        <v>47552502</v>
      </c>
      <c r="U606" s="8">
        <v>47807499</v>
      </c>
      <c r="V606" s="192">
        <v>46451557</v>
      </c>
      <c r="W606" s="234">
        <v>73234000</v>
      </c>
      <c r="X606" s="194">
        <f t="shared" si="19"/>
        <v>-2.4518032328798389E-3</v>
      </c>
      <c r="Y606" s="193"/>
      <c r="Z606" s="197">
        <v>604</v>
      </c>
    </row>
    <row r="607" spans="1:26" ht="14.4" x14ac:dyDescent="0.3">
      <c r="A607" s="7">
        <v>43259</v>
      </c>
      <c r="B607" s="191">
        <v>2765.8400879999999</v>
      </c>
      <c r="C607" s="191">
        <v>2779.389893</v>
      </c>
      <c r="D607" s="191">
        <v>2763.5900879999999</v>
      </c>
      <c r="E607" s="191">
        <v>2779.030029</v>
      </c>
      <c r="F607" s="192">
        <v>2779.030029</v>
      </c>
      <c r="G607" s="191">
        <v>3123210000</v>
      </c>
      <c r="H607" s="194">
        <f t="shared" si="18"/>
        <v>3.1259043500576704E-3</v>
      </c>
      <c r="I607" s="193"/>
      <c r="J607" s="197">
        <v>605</v>
      </c>
      <c r="K607" s="234"/>
      <c r="L607" s="234"/>
      <c r="M607" s="234"/>
      <c r="N607" s="234"/>
      <c r="O607" s="234"/>
      <c r="P607" s="234"/>
      <c r="Q607" s="7">
        <v>43259</v>
      </c>
      <c r="R607" s="8">
        <v>47792500</v>
      </c>
      <c r="S607" s="8">
        <v>48000000</v>
      </c>
      <c r="T607" s="8">
        <v>47442501</v>
      </c>
      <c r="U607" s="8">
        <v>47924999</v>
      </c>
      <c r="V607" s="192">
        <v>46565727</v>
      </c>
      <c r="W607" s="234">
        <v>106627200</v>
      </c>
      <c r="X607" s="194">
        <f t="shared" si="19"/>
        <v>-9.0974984321151846E-3</v>
      </c>
      <c r="Y607" s="193"/>
      <c r="Z607" s="197">
        <v>605</v>
      </c>
    </row>
    <row r="608" spans="1:26" ht="14.4" x14ac:dyDescent="0.3">
      <c r="A608" s="7">
        <v>43258</v>
      </c>
      <c r="B608" s="191">
        <v>2774.8400879999999</v>
      </c>
      <c r="C608" s="191">
        <v>2779.8999020000001</v>
      </c>
      <c r="D608" s="191">
        <v>2760.1599120000001</v>
      </c>
      <c r="E608" s="191">
        <v>2770.3701169999999</v>
      </c>
      <c r="F608" s="192">
        <v>2770.3701169999999</v>
      </c>
      <c r="G608" s="191">
        <v>3711330000</v>
      </c>
      <c r="H608" s="194">
        <f t="shared" si="18"/>
        <v>-7.1418865944396052E-4</v>
      </c>
      <c r="I608" s="193"/>
      <c r="J608" s="197">
        <v>606</v>
      </c>
      <c r="K608" s="234"/>
      <c r="L608" s="234"/>
      <c r="M608" s="234"/>
      <c r="N608" s="234"/>
      <c r="O608" s="234"/>
      <c r="P608" s="234"/>
      <c r="Q608" s="7">
        <v>43258</v>
      </c>
      <c r="R608" s="8">
        <v>48535000</v>
      </c>
      <c r="S608" s="8">
        <v>48549999</v>
      </c>
      <c r="T608" s="8">
        <v>48084999</v>
      </c>
      <c r="U608" s="8">
        <v>48365002</v>
      </c>
      <c r="V608" s="192">
        <v>46993248</v>
      </c>
      <c r="W608" s="234">
        <v>85388800</v>
      </c>
      <c r="X608" s="194">
        <f t="shared" si="19"/>
        <v>-2.6805855301353008E-3</v>
      </c>
      <c r="Y608" s="193"/>
      <c r="Z608" s="197">
        <v>606</v>
      </c>
    </row>
    <row r="609" spans="1:26" ht="14.4" x14ac:dyDescent="0.3">
      <c r="A609" s="7">
        <v>43257</v>
      </c>
      <c r="B609" s="191">
        <v>2753.25</v>
      </c>
      <c r="C609" s="191">
        <v>2772.389893</v>
      </c>
      <c r="D609" s="191">
        <v>2748.459961</v>
      </c>
      <c r="E609" s="191">
        <v>2772.3500979999999</v>
      </c>
      <c r="F609" s="192">
        <v>2772.3500979999999</v>
      </c>
      <c r="G609" s="191">
        <v>3651640000</v>
      </c>
      <c r="H609" s="194">
        <f t="shared" si="18"/>
        <v>8.5673925277203553E-3</v>
      </c>
      <c r="I609" s="193"/>
      <c r="J609" s="197">
        <v>607</v>
      </c>
      <c r="K609" s="234"/>
      <c r="L609" s="234"/>
      <c r="M609" s="234"/>
      <c r="N609" s="234"/>
      <c r="O609" s="234"/>
      <c r="P609" s="234"/>
      <c r="Q609" s="7">
        <v>43257</v>
      </c>
      <c r="R609" s="8">
        <v>48407501</v>
      </c>
      <c r="S609" s="8">
        <v>48520000</v>
      </c>
      <c r="T609" s="8">
        <v>47980000</v>
      </c>
      <c r="U609" s="8">
        <v>48494999</v>
      </c>
      <c r="V609" s="192">
        <v>47119556</v>
      </c>
      <c r="W609" s="234">
        <v>83734400</v>
      </c>
      <c r="X609" s="194">
        <f t="shared" si="19"/>
        <v>3.4659512403803616E-3</v>
      </c>
      <c r="Y609" s="193"/>
      <c r="Z609" s="197">
        <v>607</v>
      </c>
    </row>
    <row r="610" spans="1:26" ht="14.4" x14ac:dyDescent="0.3">
      <c r="A610" s="7">
        <v>43256</v>
      </c>
      <c r="B610" s="191">
        <v>2748.459961</v>
      </c>
      <c r="C610" s="191">
        <v>2752.610107</v>
      </c>
      <c r="D610" s="191">
        <v>2739.51001</v>
      </c>
      <c r="E610" s="191">
        <v>2748.8000489999999</v>
      </c>
      <c r="F610" s="192">
        <v>2748.8000489999999</v>
      </c>
      <c r="G610" s="191">
        <v>3517790000</v>
      </c>
      <c r="H610" s="194">
        <f t="shared" si="18"/>
        <v>7.025931033491264E-4</v>
      </c>
      <c r="I610" s="193"/>
      <c r="J610" s="197">
        <v>608</v>
      </c>
      <c r="K610" s="234"/>
      <c r="L610" s="234"/>
      <c r="M610" s="234"/>
      <c r="N610" s="234"/>
      <c r="O610" s="234"/>
      <c r="P610" s="234"/>
      <c r="Q610" s="7">
        <v>43256</v>
      </c>
      <c r="R610" s="8">
        <v>48267502</v>
      </c>
      <c r="S610" s="8">
        <v>48485001</v>
      </c>
      <c r="T610" s="8">
        <v>48090000</v>
      </c>
      <c r="U610" s="8">
        <v>48327499</v>
      </c>
      <c r="V610" s="192">
        <v>46956806</v>
      </c>
      <c r="W610" s="234">
        <v>86264000</v>
      </c>
      <c r="X610" s="194">
        <f t="shared" si="19"/>
        <v>7.7150599160187485E-3</v>
      </c>
      <c r="Y610" s="193"/>
      <c r="Z610" s="197">
        <v>608</v>
      </c>
    </row>
    <row r="611" spans="1:26" ht="14.4" x14ac:dyDescent="0.3">
      <c r="A611" s="7">
        <v>43255</v>
      </c>
      <c r="B611" s="191">
        <v>2741.669922</v>
      </c>
      <c r="C611" s="191">
        <v>2749.1599120000001</v>
      </c>
      <c r="D611" s="191">
        <v>2740.540039</v>
      </c>
      <c r="E611" s="191">
        <v>2746.8701169999999</v>
      </c>
      <c r="F611" s="192">
        <v>2746.8701169999999</v>
      </c>
      <c r="G611" s="191">
        <v>3376510000</v>
      </c>
      <c r="H611" s="194">
        <f t="shared" si="18"/>
        <v>4.4795984363044895E-3</v>
      </c>
      <c r="I611" s="193"/>
      <c r="J611" s="197">
        <v>609</v>
      </c>
      <c r="K611" s="234"/>
      <c r="L611" s="234"/>
      <c r="M611" s="234"/>
      <c r="N611" s="234"/>
      <c r="O611" s="234"/>
      <c r="P611" s="234"/>
      <c r="Q611" s="7">
        <v>43255</v>
      </c>
      <c r="R611" s="8">
        <v>47910000</v>
      </c>
      <c r="S611" s="8">
        <v>48355000</v>
      </c>
      <c r="T611" s="8">
        <v>47837502</v>
      </c>
      <c r="U611" s="8">
        <v>47957500</v>
      </c>
      <c r="V611" s="192">
        <v>46597305</v>
      </c>
      <c r="W611" s="234">
        <v>105064800</v>
      </c>
      <c r="X611" s="194">
        <f t="shared" si="19"/>
        <v>8.3580404358081211E-3</v>
      </c>
      <c r="Y611" s="193"/>
      <c r="Z611" s="197">
        <v>609</v>
      </c>
    </row>
    <row r="612" spans="1:26" ht="14.4" x14ac:dyDescent="0.3">
      <c r="A612" s="7">
        <v>43252</v>
      </c>
      <c r="B612" s="191">
        <v>2718.6999510000001</v>
      </c>
      <c r="C612" s="191">
        <v>2736.929932</v>
      </c>
      <c r="D612" s="191">
        <v>2718.6999510000001</v>
      </c>
      <c r="E612" s="191">
        <v>2734.6201169999999</v>
      </c>
      <c r="F612" s="192">
        <v>2734.6201169999999</v>
      </c>
      <c r="G612" s="191">
        <v>3684130000</v>
      </c>
      <c r="H612" s="194">
        <f t="shared" si="18"/>
        <v>1.0849230126018993E-2</v>
      </c>
      <c r="I612" s="193"/>
      <c r="J612" s="197">
        <v>610</v>
      </c>
      <c r="K612" s="234"/>
      <c r="L612" s="234"/>
      <c r="M612" s="234"/>
      <c r="N612" s="234"/>
      <c r="O612" s="234"/>
      <c r="P612" s="234"/>
      <c r="Q612" s="7">
        <v>43252</v>
      </c>
      <c r="R612" s="8">
        <v>46997501</v>
      </c>
      <c r="S612" s="8">
        <v>47564999</v>
      </c>
      <c r="T612" s="8">
        <v>46937500</v>
      </c>
      <c r="U612" s="8">
        <v>47560001</v>
      </c>
      <c r="V612" s="192">
        <v>46211071</v>
      </c>
      <c r="W612" s="234">
        <v>93770000</v>
      </c>
      <c r="X612" s="194">
        <f t="shared" si="19"/>
        <v>1.8033917389861185E-2</v>
      </c>
      <c r="Y612" s="193"/>
      <c r="Z612" s="197">
        <v>610</v>
      </c>
    </row>
    <row r="613" spans="1:26" ht="14.4" x14ac:dyDescent="0.3">
      <c r="A613" s="7">
        <v>43251</v>
      </c>
      <c r="B613" s="191">
        <v>2720.9799800000001</v>
      </c>
      <c r="C613" s="191">
        <v>2722.5</v>
      </c>
      <c r="D613" s="191">
        <v>2700.679932</v>
      </c>
      <c r="E613" s="191">
        <v>2705.2700199999999</v>
      </c>
      <c r="F613" s="192">
        <v>2705.2700199999999</v>
      </c>
      <c r="G613" s="191">
        <v>4235370000</v>
      </c>
      <c r="H613" s="194">
        <f t="shared" si="18"/>
        <v>-6.8795598882546083E-3</v>
      </c>
      <c r="I613" s="193"/>
      <c r="J613" s="197">
        <v>611</v>
      </c>
      <c r="K613" s="234"/>
      <c r="L613" s="234"/>
      <c r="M613" s="234"/>
      <c r="N613" s="234"/>
      <c r="O613" s="234"/>
      <c r="P613" s="234"/>
      <c r="Q613" s="7">
        <v>43251</v>
      </c>
      <c r="R613" s="8">
        <v>46805000</v>
      </c>
      <c r="S613" s="8">
        <v>47057499</v>
      </c>
      <c r="T613" s="8">
        <v>46535000</v>
      </c>
      <c r="U613" s="8">
        <v>46717499</v>
      </c>
      <c r="V613" s="192">
        <v>45392467</v>
      </c>
      <c r="W613" s="234">
        <v>109931200</v>
      </c>
      <c r="X613" s="194">
        <f t="shared" si="19"/>
        <v>-3.3601995753302482E-3</v>
      </c>
      <c r="Y613" s="193"/>
      <c r="Z613" s="197">
        <v>611</v>
      </c>
    </row>
    <row r="614" spans="1:26" ht="14.4" x14ac:dyDescent="0.3">
      <c r="A614" s="7">
        <v>43250</v>
      </c>
      <c r="B614" s="191">
        <v>2702.429932</v>
      </c>
      <c r="C614" s="191">
        <v>2729.3400879999999</v>
      </c>
      <c r="D614" s="191">
        <v>2702.429932</v>
      </c>
      <c r="E614" s="191">
        <v>2724.01001</v>
      </c>
      <c r="F614" s="192">
        <v>2724.01001</v>
      </c>
      <c r="G614" s="191">
        <v>3561050000</v>
      </c>
      <c r="H614" s="194">
        <f t="shared" si="18"/>
        <v>1.2695791469277327E-2</v>
      </c>
      <c r="I614" s="193"/>
      <c r="J614" s="197">
        <v>612</v>
      </c>
      <c r="K614" s="234"/>
      <c r="L614" s="234"/>
      <c r="M614" s="234"/>
      <c r="N614" s="234"/>
      <c r="O614" s="234"/>
      <c r="P614" s="234"/>
      <c r="Q614" s="7">
        <v>43250</v>
      </c>
      <c r="R614" s="8">
        <v>46930000</v>
      </c>
      <c r="S614" s="8">
        <v>47000000</v>
      </c>
      <c r="T614" s="8">
        <v>46695000</v>
      </c>
      <c r="U614" s="8">
        <v>46875000</v>
      </c>
      <c r="V614" s="192">
        <v>45545509</v>
      </c>
      <c r="W614" s="234">
        <v>74762000</v>
      </c>
      <c r="X614" s="194">
        <f t="shared" si="19"/>
        <v>-2.1287973208755761E-3</v>
      </c>
      <c r="Y614" s="193"/>
      <c r="Z614" s="197">
        <v>612</v>
      </c>
    </row>
    <row r="615" spans="1:26" ht="14.4" x14ac:dyDescent="0.3">
      <c r="A615" s="7">
        <v>43249</v>
      </c>
      <c r="B615" s="191">
        <v>2705.110107</v>
      </c>
      <c r="C615" s="191">
        <v>2710.669922</v>
      </c>
      <c r="D615" s="191">
        <v>2676.8100589999999</v>
      </c>
      <c r="E615" s="191">
        <v>2689.860107</v>
      </c>
      <c r="F615" s="192">
        <v>2689.860107</v>
      </c>
      <c r="G615" s="191">
        <v>3736890000</v>
      </c>
      <c r="H615" s="194">
        <f t="shared" si="18"/>
        <v>-1.1564187400276104E-2</v>
      </c>
      <c r="I615" s="193"/>
      <c r="J615" s="197">
        <v>613</v>
      </c>
      <c r="K615" s="234"/>
      <c r="L615" s="234"/>
      <c r="M615" s="234"/>
      <c r="N615" s="234"/>
      <c r="O615" s="234"/>
      <c r="P615" s="234"/>
      <c r="Q615" s="7">
        <v>43249</v>
      </c>
      <c r="R615" s="8">
        <v>46900002</v>
      </c>
      <c r="S615" s="8">
        <v>47187500</v>
      </c>
      <c r="T615" s="8">
        <v>46717499</v>
      </c>
      <c r="U615" s="8">
        <v>46974998</v>
      </c>
      <c r="V615" s="192">
        <v>45642673</v>
      </c>
      <c r="W615" s="234">
        <v>90056400</v>
      </c>
      <c r="X615" s="194">
        <f t="shared" si="19"/>
        <v>-3.6058666800559292E-3</v>
      </c>
      <c r="Y615" s="193"/>
      <c r="Z615" s="197">
        <v>613</v>
      </c>
    </row>
    <row r="616" spans="1:26" ht="14.4" x14ac:dyDescent="0.3">
      <c r="A616" s="7">
        <v>43245</v>
      </c>
      <c r="B616" s="191">
        <v>2723.6000979999999</v>
      </c>
      <c r="C616" s="191">
        <v>2727.360107</v>
      </c>
      <c r="D616" s="191">
        <v>2714.98999</v>
      </c>
      <c r="E616" s="191">
        <v>2721.330078</v>
      </c>
      <c r="F616" s="192">
        <v>2721.330078</v>
      </c>
      <c r="G616" s="191">
        <v>2995260000</v>
      </c>
      <c r="H616" s="194">
        <f t="shared" si="18"/>
        <v>-2.3572205679487208E-3</v>
      </c>
      <c r="I616" s="193"/>
      <c r="J616" s="197">
        <v>614</v>
      </c>
      <c r="K616" s="234"/>
      <c r="L616" s="234"/>
      <c r="M616" s="234"/>
      <c r="N616" s="234"/>
      <c r="O616" s="234"/>
      <c r="P616" s="234"/>
      <c r="Q616" s="7">
        <v>43245</v>
      </c>
      <c r="R616" s="8">
        <v>47057499</v>
      </c>
      <c r="S616" s="8">
        <v>47412498</v>
      </c>
      <c r="T616" s="8">
        <v>46912498</v>
      </c>
      <c r="U616" s="8">
        <v>47145000</v>
      </c>
      <c r="V616" s="192">
        <v>45807850</v>
      </c>
      <c r="W616" s="234">
        <v>69844000</v>
      </c>
      <c r="X616" s="194">
        <f t="shared" si="19"/>
        <v>2.2854756788751539E-3</v>
      </c>
      <c r="Y616" s="193"/>
      <c r="Z616" s="197">
        <v>614</v>
      </c>
    </row>
    <row r="617" spans="1:26" ht="14.4" x14ac:dyDescent="0.3">
      <c r="A617" s="7">
        <v>43244</v>
      </c>
      <c r="B617" s="191">
        <v>2730.9399410000001</v>
      </c>
      <c r="C617" s="191">
        <v>2731.969971</v>
      </c>
      <c r="D617" s="191">
        <v>2707.3798830000001</v>
      </c>
      <c r="E617" s="191">
        <v>2727.76001</v>
      </c>
      <c r="F617" s="192">
        <v>2727.76001</v>
      </c>
      <c r="G617" s="191">
        <v>3256030000</v>
      </c>
      <c r="H617" s="194">
        <f t="shared" si="18"/>
        <v>-2.0232133879298174E-3</v>
      </c>
      <c r="I617" s="193"/>
      <c r="J617" s="197">
        <v>615</v>
      </c>
      <c r="K617" s="234"/>
      <c r="L617" s="234"/>
      <c r="M617" s="234"/>
      <c r="N617" s="234"/>
      <c r="O617" s="234"/>
      <c r="P617" s="234"/>
      <c r="Q617" s="7">
        <v>43244</v>
      </c>
      <c r="R617" s="8">
        <v>47192501</v>
      </c>
      <c r="S617" s="8">
        <v>47209999</v>
      </c>
      <c r="T617" s="8">
        <v>46552502</v>
      </c>
      <c r="U617" s="8">
        <v>47037498</v>
      </c>
      <c r="V617" s="192">
        <v>45703396</v>
      </c>
      <c r="W617" s="234">
        <v>92936000</v>
      </c>
      <c r="X617" s="194">
        <f t="shared" si="19"/>
        <v>-1.1150399609532755E-3</v>
      </c>
      <c r="Y617" s="193"/>
      <c r="Z617" s="197">
        <v>615</v>
      </c>
    </row>
    <row r="618" spans="1:26" ht="14.4" x14ac:dyDescent="0.3">
      <c r="A618" s="7">
        <v>43243</v>
      </c>
      <c r="B618" s="191">
        <v>2713.9799800000001</v>
      </c>
      <c r="C618" s="191">
        <v>2733.330078</v>
      </c>
      <c r="D618" s="191">
        <v>2709.540039</v>
      </c>
      <c r="E618" s="191">
        <v>2733.290039</v>
      </c>
      <c r="F618" s="192">
        <v>2733.290039</v>
      </c>
      <c r="G618" s="191">
        <v>3326290000</v>
      </c>
      <c r="H618" s="194">
        <f t="shared" si="18"/>
        <v>3.2484100188134367E-3</v>
      </c>
      <c r="I618" s="193"/>
      <c r="J618" s="197">
        <v>616</v>
      </c>
      <c r="K618" s="234"/>
      <c r="L618" s="234"/>
      <c r="M618" s="234"/>
      <c r="N618" s="234"/>
      <c r="O618" s="234"/>
      <c r="P618" s="234"/>
      <c r="Q618" s="7">
        <v>43243</v>
      </c>
      <c r="R618" s="8">
        <v>46587502</v>
      </c>
      <c r="S618" s="8">
        <v>47125000</v>
      </c>
      <c r="T618" s="8">
        <v>46439999</v>
      </c>
      <c r="U618" s="8">
        <v>47090000</v>
      </c>
      <c r="V618" s="192">
        <v>45754414</v>
      </c>
      <c r="W618" s="234">
        <v>80233600</v>
      </c>
      <c r="X618" s="194">
        <f t="shared" si="19"/>
        <v>6.4118195327294682E-3</v>
      </c>
      <c r="Y618" s="193"/>
      <c r="Z618" s="197">
        <v>616</v>
      </c>
    </row>
    <row r="619" spans="1:26" ht="14.4" x14ac:dyDescent="0.3">
      <c r="A619" s="7">
        <v>43242</v>
      </c>
      <c r="B619" s="191">
        <v>2738.3400879999999</v>
      </c>
      <c r="C619" s="191">
        <v>2742.23999</v>
      </c>
      <c r="D619" s="191">
        <v>2721.8798830000001</v>
      </c>
      <c r="E619" s="191">
        <v>2724.4399410000001</v>
      </c>
      <c r="F619" s="192">
        <v>2724.4399410000001</v>
      </c>
      <c r="G619" s="191">
        <v>3366310000</v>
      </c>
      <c r="H619" s="194">
        <f t="shared" si="18"/>
        <v>-3.1357620237914443E-3</v>
      </c>
      <c r="I619" s="193"/>
      <c r="J619" s="197">
        <v>617</v>
      </c>
      <c r="K619" s="234"/>
      <c r="L619" s="234"/>
      <c r="M619" s="234"/>
      <c r="N619" s="234"/>
      <c r="O619" s="234"/>
      <c r="P619" s="234"/>
      <c r="Q619" s="7">
        <v>43242</v>
      </c>
      <c r="R619" s="8">
        <v>47095001</v>
      </c>
      <c r="S619" s="8">
        <v>47220001</v>
      </c>
      <c r="T619" s="8">
        <v>46695000</v>
      </c>
      <c r="U619" s="8">
        <v>46790001</v>
      </c>
      <c r="V619" s="192">
        <v>45462914</v>
      </c>
      <c r="W619" s="234">
        <v>60962800</v>
      </c>
      <c r="X619" s="194">
        <f t="shared" si="19"/>
        <v>-2.5049869359786161E-3</v>
      </c>
      <c r="Y619" s="193"/>
      <c r="Z619" s="197">
        <v>617</v>
      </c>
    </row>
    <row r="620" spans="1:26" ht="14.4" x14ac:dyDescent="0.3">
      <c r="A620" s="7">
        <v>43241</v>
      </c>
      <c r="B620" s="191">
        <v>2735.389893</v>
      </c>
      <c r="C620" s="191">
        <v>2739.1899410000001</v>
      </c>
      <c r="D620" s="191">
        <v>2725.6999510000001</v>
      </c>
      <c r="E620" s="191">
        <v>2733.01001</v>
      </c>
      <c r="F620" s="192">
        <v>2733.01001</v>
      </c>
      <c r="G620" s="191">
        <v>3019890000</v>
      </c>
      <c r="H620" s="194">
        <f t="shared" si="18"/>
        <v>7.3867529733892432E-3</v>
      </c>
      <c r="I620" s="193"/>
      <c r="J620" s="197">
        <v>618</v>
      </c>
      <c r="K620" s="234"/>
      <c r="L620" s="234"/>
      <c r="M620" s="234"/>
      <c r="N620" s="234"/>
      <c r="O620" s="234"/>
      <c r="P620" s="234"/>
      <c r="Q620" s="7">
        <v>43241</v>
      </c>
      <c r="R620" s="8">
        <v>47000000</v>
      </c>
      <c r="S620" s="8">
        <v>47317501</v>
      </c>
      <c r="T620" s="8">
        <v>46727501</v>
      </c>
      <c r="U620" s="8">
        <v>46907501</v>
      </c>
      <c r="V620" s="192">
        <v>45577084</v>
      </c>
      <c r="W620" s="234">
        <v>73603200</v>
      </c>
      <c r="X620" s="194">
        <f t="shared" si="19"/>
        <v>7.0849801430483608E-3</v>
      </c>
      <c r="Y620" s="193"/>
      <c r="Z620" s="197">
        <v>618</v>
      </c>
    </row>
    <row r="621" spans="1:26" ht="14.4" x14ac:dyDescent="0.3">
      <c r="A621" s="7">
        <v>43238</v>
      </c>
      <c r="B621" s="191">
        <v>2717.3500979999999</v>
      </c>
      <c r="C621" s="191">
        <v>2719.5</v>
      </c>
      <c r="D621" s="191">
        <v>2709.179932</v>
      </c>
      <c r="E621" s="191">
        <v>2712.969971</v>
      </c>
      <c r="F621" s="192">
        <v>2712.969971</v>
      </c>
      <c r="G621" s="191">
        <v>3368690000</v>
      </c>
      <c r="H621" s="194">
        <f t="shared" si="18"/>
        <v>-2.6321948980257853E-3</v>
      </c>
      <c r="I621" s="193"/>
      <c r="J621" s="197">
        <v>619</v>
      </c>
      <c r="K621" s="234"/>
      <c r="L621" s="234"/>
      <c r="M621" s="234"/>
      <c r="N621" s="234"/>
      <c r="O621" s="234"/>
      <c r="P621" s="234"/>
      <c r="Q621" s="7">
        <v>43238</v>
      </c>
      <c r="R621" s="8">
        <v>46797501</v>
      </c>
      <c r="S621" s="8">
        <v>46952499</v>
      </c>
      <c r="T621" s="8">
        <v>46532501</v>
      </c>
      <c r="U621" s="8">
        <v>46577499</v>
      </c>
      <c r="V621" s="192">
        <v>45256443</v>
      </c>
      <c r="W621" s="234">
        <v>73190800</v>
      </c>
      <c r="X621" s="194">
        <f t="shared" si="19"/>
        <v>-3.6365939631879734E-3</v>
      </c>
      <c r="Y621" s="193"/>
      <c r="Z621" s="197">
        <v>619</v>
      </c>
    </row>
    <row r="622" spans="1:26" ht="14.4" x14ac:dyDescent="0.3">
      <c r="A622" s="7">
        <v>43237</v>
      </c>
      <c r="B622" s="191">
        <v>2719.709961</v>
      </c>
      <c r="C622" s="191">
        <v>2731.959961</v>
      </c>
      <c r="D622" s="191">
        <v>2711.360107</v>
      </c>
      <c r="E622" s="191">
        <v>2720.1298830000001</v>
      </c>
      <c r="F622" s="192">
        <v>2720.1298830000001</v>
      </c>
      <c r="G622" s="191">
        <v>3475400000</v>
      </c>
      <c r="H622" s="194">
        <f t="shared" si="18"/>
        <v>-8.5587227484663735E-4</v>
      </c>
      <c r="I622" s="193"/>
      <c r="J622" s="197">
        <v>620</v>
      </c>
      <c r="K622" s="234"/>
      <c r="L622" s="234"/>
      <c r="M622" s="234"/>
      <c r="N622" s="234"/>
      <c r="O622" s="234"/>
      <c r="P622" s="234"/>
      <c r="Q622" s="7">
        <v>43237</v>
      </c>
      <c r="R622" s="8">
        <v>47000000</v>
      </c>
      <c r="S622" s="8">
        <v>47227501</v>
      </c>
      <c r="T622" s="8">
        <v>46590000</v>
      </c>
      <c r="U622" s="8">
        <v>46747501</v>
      </c>
      <c r="V622" s="192">
        <v>45421623</v>
      </c>
      <c r="W622" s="234">
        <v>69176000</v>
      </c>
      <c r="X622" s="194">
        <f t="shared" si="19"/>
        <v>-6.3235771738060853E-3</v>
      </c>
      <c r="Y622" s="193"/>
      <c r="Z622" s="197">
        <v>620</v>
      </c>
    </row>
    <row r="623" spans="1:26" ht="14.4" x14ac:dyDescent="0.3">
      <c r="A623" s="7">
        <v>43236</v>
      </c>
      <c r="B623" s="191">
        <v>2712.6201169999999</v>
      </c>
      <c r="C623" s="191">
        <v>2727.76001</v>
      </c>
      <c r="D623" s="191">
        <v>2712.169922</v>
      </c>
      <c r="E623" s="191">
        <v>2722.459961</v>
      </c>
      <c r="F623" s="192">
        <v>2722.459961</v>
      </c>
      <c r="G623" s="191">
        <v>3202670000</v>
      </c>
      <c r="H623" s="194">
        <f t="shared" si="18"/>
        <v>4.0605617654640479E-3</v>
      </c>
      <c r="I623" s="193"/>
      <c r="J623" s="197">
        <v>621</v>
      </c>
      <c r="K623" s="234"/>
      <c r="L623" s="234"/>
      <c r="M623" s="234"/>
      <c r="N623" s="234"/>
      <c r="O623" s="234"/>
      <c r="P623" s="234"/>
      <c r="Q623" s="7">
        <v>43236</v>
      </c>
      <c r="R623" s="8">
        <v>46517502</v>
      </c>
      <c r="S623" s="8">
        <v>47115002</v>
      </c>
      <c r="T623" s="8">
        <v>46500000</v>
      </c>
      <c r="U623" s="8">
        <v>47044998</v>
      </c>
      <c r="V623" s="192">
        <v>45710678</v>
      </c>
      <c r="W623" s="234">
        <v>76732400</v>
      </c>
      <c r="X623" s="194">
        <f t="shared" si="19"/>
        <v>9.3324662020508771E-3</v>
      </c>
      <c r="Y623" s="193"/>
      <c r="Z623" s="197">
        <v>621</v>
      </c>
    </row>
    <row r="624" spans="1:26" ht="14.4" x14ac:dyDescent="0.3">
      <c r="A624" s="7">
        <v>43235</v>
      </c>
      <c r="B624" s="191">
        <v>2718.5900879999999</v>
      </c>
      <c r="C624" s="191">
        <v>2718.5900879999999</v>
      </c>
      <c r="D624" s="191">
        <v>2701.9099120000001</v>
      </c>
      <c r="E624" s="191">
        <v>2711.4499510000001</v>
      </c>
      <c r="F624" s="192">
        <v>2711.4499510000001</v>
      </c>
      <c r="G624" s="191">
        <v>3290680000</v>
      </c>
      <c r="H624" s="194">
        <f t="shared" si="18"/>
        <v>-6.8421404110904742E-3</v>
      </c>
      <c r="I624" s="193"/>
      <c r="J624" s="197">
        <v>622</v>
      </c>
      <c r="K624" s="234"/>
      <c r="L624" s="234"/>
      <c r="M624" s="234"/>
      <c r="N624" s="234"/>
      <c r="O624" s="234"/>
      <c r="P624" s="234"/>
      <c r="Q624" s="7">
        <v>43235</v>
      </c>
      <c r="R624" s="8">
        <v>46695000</v>
      </c>
      <c r="S624" s="8">
        <v>46767502</v>
      </c>
      <c r="T624" s="8">
        <v>46275002</v>
      </c>
      <c r="U624" s="8">
        <v>46610001</v>
      </c>
      <c r="V624" s="192">
        <v>45288029</v>
      </c>
      <c r="W624" s="234">
        <v>94780800</v>
      </c>
      <c r="X624" s="194">
        <f t="shared" si="19"/>
        <v>-9.0883180759696713E-3</v>
      </c>
      <c r="Y624" s="193"/>
      <c r="Z624" s="197">
        <v>622</v>
      </c>
    </row>
    <row r="625" spans="1:26" ht="14.4" x14ac:dyDescent="0.3">
      <c r="A625" s="7">
        <v>43234</v>
      </c>
      <c r="B625" s="191">
        <v>2738.469971</v>
      </c>
      <c r="C625" s="191">
        <v>2742.1000979999999</v>
      </c>
      <c r="D625" s="191">
        <v>2725.469971</v>
      </c>
      <c r="E625" s="191">
        <v>2730.1298830000001</v>
      </c>
      <c r="F625" s="192">
        <v>2730.1298830000001</v>
      </c>
      <c r="G625" s="191">
        <v>2972660000</v>
      </c>
      <c r="H625" s="194">
        <f t="shared" si="18"/>
        <v>8.8348951711366005E-4</v>
      </c>
      <c r="I625" s="193"/>
      <c r="J625" s="197">
        <v>623</v>
      </c>
      <c r="K625" s="234"/>
      <c r="L625" s="234"/>
      <c r="M625" s="234"/>
      <c r="N625" s="234"/>
      <c r="O625" s="234"/>
      <c r="P625" s="234"/>
      <c r="Q625" s="7">
        <v>43234</v>
      </c>
      <c r="R625" s="8">
        <v>47252499</v>
      </c>
      <c r="S625" s="8">
        <v>47382500</v>
      </c>
      <c r="T625" s="8">
        <v>46965000</v>
      </c>
      <c r="U625" s="8">
        <v>47037498</v>
      </c>
      <c r="V625" s="192">
        <v>45703396</v>
      </c>
      <c r="W625" s="234">
        <v>83115200</v>
      </c>
      <c r="X625" s="194">
        <f t="shared" si="19"/>
        <v>-2.3331009837181511E-3</v>
      </c>
      <c r="Y625" s="193"/>
      <c r="Z625" s="197">
        <v>623</v>
      </c>
    </row>
    <row r="626" spans="1:26" ht="14.4" x14ac:dyDescent="0.3">
      <c r="A626" s="7">
        <v>43231</v>
      </c>
      <c r="B626" s="191">
        <v>2722.6999510000001</v>
      </c>
      <c r="C626" s="191">
        <v>2732.860107</v>
      </c>
      <c r="D626" s="191">
        <v>2717.4499510000001</v>
      </c>
      <c r="E626" s="191">
        <v>2727.719971</v>
      </c>
      <c r="F626" s="192">
        <v>2727.719971</v>
      </c>
      <c r="G626" s="191">
        <v>2862700000</v>
      </c>
      <c r="H626" s="194">
        <f t="shared" si="18"/>
        <v>1.7075957958787255E-3</v>
      </c>
      <c r="I626" s="193"/>
      <c r="J626" s="197">
        <v>624</v>
      </c>
      <c r="K626" s="234"/>
      <c r="L626" s="234"/>
      <c r="M626" s="234"/>
      <c r="N626" s="234"/>
      <c r="O626" s="234"/>
      <c r="P626" s="234"/>
      <c r="Q626" s="7">
        <v>43231</v>
      </c>
      <c r="R626" s="8">
        <v>47372501</v>
      </c>
      <c r="S626" s="8">
        <v>47514999</v>
      </c>
      <c r="T626" s="8">
        <v>46862499</v>
      </c>
      <c r="U626" s="8">
        <v>47147499</v>
      </c>
      <c r="V626" s="192">
        <v>45810276</v>
      </c>
      <c r="W626" s="234">
        <v>104848800</v>
      </c>
      <c r="X626" s="194">
        <f t="shared" si="19"/>
        <v>-3.8032262924428155E-3</v>
      </c>
      <c r="Y626" s="193"/>
      <c r="Z626" s="197">
        <v>624</v>
      </c>
    </row>
    <row r="627" spans="1:26" ht="14.4" x14ac:dyDescent="0.3">
      <c r="A627" s="7">
        <v>43230</v>
      </c>
      <c r="B627" s="191">
        <v>2705.0200199999999</v>
      </c>
      <c r="C627" s="191">
        <v>2726.110107</v>
      </c>
      <c r="D627" s="191">
        <v>2704.540039</v>
      </c>
      <c r="E627" s="191">
        <v>2723.070068</v>
      </c>
      <c r="F627" s="192">
        <v>2723.070068</v>
      </c>
      <c r="G627" s="191">
        <v>3333050000</v>
      </c>
      <c r="H627" s="194">
        <f t="shared" si="18"/>
        <v>9.3706436136782E-3</v>
      </c>
      <c r="I627" s="193"/>
      <c r="J627" s="197">
        <v>625</v>
      </c>
      <c r="K627" s="234"/>
      <c r="L627" s="234"/>
      <c r="M627" s="234"/>
      <c r="N627" s="234"/>
      <c r="O627" s="234"/>
      <c r="P627" s="234"/>
      <c r="Q627" s="7">
        <v>43230</v>
      </c>
      <c r="R627" s="8">
        <v>46935001</v>
      </c>
      <c r="S627" s="8">
        <v>47592499</v>
      </c>
      <c r="T627" s="8">
        <v>46912498</v>
      </c>
      <c r="U627" s="8">
        <v>47509998</v>
      </c>
      <c r="V627" s="192">
        <v>45985168</v>
      </c>
      <c r="W627" s="234">
        <v>111957200</v>
      </c>
      <c r="X627" s="194">
        <f t="shared" si="19"/>
        <v>1.4303871139389614E-2</v>
      </c>
      <c r="Y627" s="193"/>
      <c r="Z627" s="197">
        <v>625</v>
      </c>
    </row>
    <row r="628" spans="1:26" ht="14.4" x14ac:dyDescent="0.3">
      <c r="A628" s="7">
        <v>43229</v>
      </c>
      <c r="B628" s="191">
        <v>2678.1201169999999</v>
      </c>
      <c r="C628" s="191">
        <v>2701.2700199999999</v>
      </c>
      <c r="D628" s="191">
        <v>2674.139893</v>
      </c>
      <c r="E628" s="191">
        <v>2697.790039</v>
      </c>
      <c r="F628" s="192">
        <v>2697.790039</v>
      </c>
      <c r="G628" s="191">
        <v>3909500000</v>
      </c>
      <c r="H628" s="194">
        <f t="shared" si="18"/>
        <v>9.6822201844415662E-3</v>
      </c>
      <c r="I628" s="193"/>
      <c r="J628" s="197">
        <v>626</v>
      </c>
      <c r="K628" s="234"/>
      <c r="L628" s="234"/>
      <c r="M628" s="234"/>
      <c r="N628" s="234"/>
      <c r="O628" s="234"/>
      <c r="P628" s="234"/>
      <c r="Q628" s="7">
        <v>43229</v>
      </c>
      <c r="R628" s="8">
        <v>46637501</v>
      </c>
      <c r="S628" s="8">
        <v>46849998</v>
      </c>
      <c r="T628" s="8">
        <v>46305000</v>
      </c>
      <c r="U628" s="8">
        <v>46840000</v>
      </c>
      <c r="V628" s="192">
        <v>45336678</v>
      </c>
      <c r="W628" s="234">
        <v>92844800</v>
      </c>
      <c r="X628" s="194">
        <f t="shared" si="19"/>
        <v>7.0411416445178383E-3</v>
      </c>
      <c r="Y628" s="193"/>
      <c r="Z628" s="197">
        <v>626</v>
      </c>
    </row>
    <row r="629" spans="1:26" ht="14.4" x14ac:dyDescent="0.3">
      <c r="A629" s="7">
        <v>43228</v>
      </c>
      <c r="B629" s="191">
        <v>2670.26001</v>
      </c>
      <c r="C629" s="191">
        <v>2676.3400879999999</v>
      </c>
      <c r="D629" s="191">
        <v>2655.1999510000001</v>
      </c>
      <c r="E629" s="191">
        <v>2671.919922</v>
      </c>
      <c r="F629" s="192">
        <v>2671.919922</v>
      </c>
      <c r="G629" s="191">
        <v>3717570000</v>
      </c>
      <c r="H629" s="194">
        <f t="shared" si="18"/>
        <v>-2.6564134619459431E-4</v>
      </c>
      <c r="I629" s="193"/>
      <c r="J629" s="197">
        <v>627</v>
      </c>
      <c r="K629" s="234"/>
      <c r="L629" s="234"/>
      <c r="M629" s="234"/>
      <c r="N629" s="234"/>
      <c r="O629" s="234"/>
      <c r="P629" s="234"/>
      <c r="Q629" s="7">
        <v>43228</v>
      </c>
      <c r="R629" s="8">
        <v>46247501</v>
      </c>
      <c r="S629" s="8">
        <v>46555000</v>
      </c>
      <c r="T629" s="8">
        <v>45917500</v>
      </c>
      <c r="U629" s="8">
        <v>46512501</v>
      </c>
      <c r="V629" s="192">
        <v>45019688</v>
      </c>
      <c r="W629" s="234">
        <v>113611200</v>
      </c>
      <c r="X629" s="194">
        <f t="shared" si="19"/>
        <v>4.8067457773328806E-3</v>
      </c>
      <c r="Y629" s="193"/>
      <c r="Z629" s="197">
        <v>627</v>
      </c>
    </row>
    <row r="630" spans="1:26" ht="14.4" x14ac:dyDescent="0.3">
      <c r="A630" s="7">
        <v>43227</v>
      </c>
      <c r="B630" s="191">
        <v>2680.3400879999999</v>
      </c>
      <c r="C630" s="191">
        <v>2683.3500979999999</v>
      </c>
      <c r="D630" s="191">
        <v>2664.6999510000001</v>
      </c>
      <c r="E630" s="191">
        <v>2672.6298830000001</v>
      </c>
      <c r="F630" s="192">
        <v>2672.6298830000001</v>
      </c>
      <c r="G630" s="191">
        <v>3237960000</v>
      </c>
      <c r="H630" s="194">
        <f t="shared" si="18"/>
        <v>3.4579455248213847E-3</v>
      </c>
      <c r="I630" s="193"/>
      <c r="J630" s="197">
        <v>628</v>
      </c>
      <c r="K630" s="234"/>
      <c r="L630" s="234"/>
      <c r="M630" s="234"/>
      <c r="N630" s="234"/>
      <c r="O630" s="234"/>
      <c r="P630" s="234"/>
      <c r="Q630" s="7">
        <v>43227</v>
      </c>
      <c r="R630" s="8">
        <v>46294998</v>
      </c>
      <c r="S630" s="8">
        <v>46917500</v>
      </c>
      <c r="T630" s="8">
        <v>46187500</v>
      </c>
      <c r="U630" s="8">
        <v>46290001</v>
      </c>
      <c r="V630" s="192">
        <v>44804325</v>
      </c>
      <c r="W630" s="234">
        <v>169805600</v>
      </c>
      <c r="X630" s="194">
        <f t="shared" si="19"/>
        <v>7.2349129313735933E-3</v>
      </c>
      <c r="Y630" s="193"/>
      <c r="Z630" s="197">
        <v>628</v>
      </c>
    </row>
    <row r="631" spans="1:26" ht="14.4" x14ac:dyDescent="0.3">
      <c r="A631" s="7">
        <v>43224</v>
      </c>
      <c r="B631" s="191">
        <v>2621.4499510000001</v>
      </c>
      <c r="C631" s="191">
        <v>2670.929932</v>
      </c>
      <c r="D631" s="191">
        <v>2615.320068</v>
      </c>
      <c r="E631" s="191">
        <v>2663.419922</v>
      </c>
      <c r="F631" s="192">
        <v>2663.419922</v>
      </c>
      <c r="G631" s="191">
        <v>3327220000</v>
      </c>
      <c r="H631" s="194">
        <f t="shared" si="18"/>
        <v>1.2811179191865156E-2</v>
      </c>
      <c r="I631" s="193"/>
      <c r="J631" s="197">
        <v>629</v>
      </c>
      <c r="K631" s="234"/>
      <c r="L631" s="234"/>
      <c r="M631" s="234"/>
      <c r="N631" s="234"/>
      <c r="O631" s="234"/>
      <c r="P631" s="234"/>
      <c r="Q631" s="7">
        <v>43224</v>
      </c>
      <c r="R631" s="8">
        <v>44562500</v>
      </c>
      <c r="S631" s="8">
        <v>46062500</v>
      </c>
      <c r="T631" s="8">
        <v>44542500</v>
      </c>
      <c r="U631" s="8">
        <v>45957500</v>
      </c>
      <c r="V631" s="192">
        <v>44482498</v>
      </c>
      <c r="W631" s="234">
        <v>224805200</v>
      </c>
      <c r="X631" s="194">
        <f t="shared" si="19"/>
        <v>3.9233462578400422E-2</v>
      </c>
      <c r="Y631" s="193"/>
      <c r="Z631" s="197">
        <v>629</v>
      </c>
    </row>
    <row r="632" spans="1:26" ht="14.4" x14ac:dyDescent="0.3">
      <c r="A632" s="7">
        <v>43223</v>
      </c>
      <c r="B632" s="191">
        <v>2628.080078</v>
      </c>
      <c r="C632" s="191">
        <v>2637.139893</v>
      </c>
      <c r="D632" s="191">
        <v>2594.6201169999999</v>
      </c>
      <c r="E632" s="191">
        <v>2629.7299800000001</v>
      </c>
      <c r="F632" s="192">
        <v>2629.7299800000001</v>
      </c>
      <c r="G632" s="191">
        <v>3851470000</v>
      </c>
      <c r="H632" s="194">
        <f t="shared" si="18"/>
        <v>-2.2536744644764259E-3</v>
      </c>
      <c r="I632" s="193"/>
      <c r="J632" s="197">
        <v>630</v>
      </c>
      <c r="K632" s="234"/>
      <c r="L632" s="234"/>
      <c r="M632" s="234"/>
      <c r="N632" s="234"/>
      <c r="O632" s="234"/>
      <c r="P632" s="234"/>
      <c r="Q632" s="7">
        <v>43223</v>
      </c>
      <c r="R632" s="8">
        <v>43970001</v>
      </c>
      <c r="S632" s="8">
        <v>44375000</v>
      </c>
      <c r="T632" s="8">
        <v>43610001</v>
      </c>
      <c r="U632" s="8">
        <v>44222500</v>
      </c>
      <c r="V632" s="192">
        <v>42803181</v>
      </c>
      <c r="W632" s="234">
        <v>136272800</v>
      </c>
      <c r="X632" s="194">
        <f t="shared" si="19"/>
        <v>1.8121856901577441E-3</v>
      </c>
      <c r="Y632" s="193"/>
      <c r="Z632" s="197">
        <v>630</v>
      </c>
    </row>
    <row r="633" spans="1:26" ht="14.4" x14ac:dyDescent="0.3">
      <c r="A633" s="7">
        <v>43222</v>
      </c>
      <c r="B633" s="191">
        <v>2654.23999</v>
      </c>
      <c r="C633" s="191">
        <v>2660.8701169999999</v>
      </c>
      <c r="D633" s="191">
        <v>2631.6999510000001</v>
      </c>
      <c r="E633" s="191">
        <v>2635.669922</v>
      </c>
      <c r="F633" s="192">
        <v>2635.669922</v>
      </c>
      <c r="G633" s="191">
        <v>4010770000</v>
      </c>
      <c r="H633" s="194">
        <f t="shared" si="18"/>
        <v>-7.2058635855479086E-3</v>
      </c>
      <c r="I633" s="193"/>
      <c r="J633" s="197">
        <v>631</v>
      </c>
      <c r="K633" s="234"/>
      <c r="L633" s="234"/>
      <c r="M633" s="234"/>
      <c r="N633" s="234"/>
      <c r="O633" s="234"/>
      <c r="P633" s="234"/>
      <c r="Q633" s="7">
        <v>43222</v>
      </c>
      <c r="R633" s="8">
        <v>43807499</v>
      </c>
      <c r="S633" s="8">
        <v>44437500</v>
      </c>
      <c r="T633" s="8">
        <v>43450001</v>
      </c>
      <c r="U633" s="8">
        <v>44142502</v>
      </c>
      <c r="V633" s="192">
        <v>42725754</v>
      </c>
      <c r="W633" s="234">
        <v>266157600</v>
      </c>
      <c r="X633" s="194">
        <f t="shared" si="19"/>
        <v>4.41752764089079E-2</v>
      </c>
      <c r="Y633" s="193"/>
      <c r="Z633" s="197">
        <v>631</v>
      </c>
    </row>
    <row r="634" spans="1:26" ht="14.4" x14ac:dyDescent="0.3">
      <c r="A634" s="7">
        <v>43221</v>
      </c>
      <c r="B634" s="191">
        <v>2642.959961</v>
      </c>
      <c r="C634" s="191">
        <v>2655.2700199999999</v>
      </c>
      <c r="D634" s="191">
        <v>2625.4099120000001</v>
      </c>
      <c r="E634" s="191">
        <v>2654.8000489999999</v>
      </c>
      <c r="F634" s="192">
        <v>2654.8000489999999</v>
      </c>
      <c r="G634" s="191">
        <v>3559850000</v>
      </c>
      <c r="H634" s="194">
        <f t="shared" si="18"/>
        <v>2.5490454768968759E-3</v>
      </c>
      <c r="I634" s="193"/>
      <c r="J634" s="197">
        <v>632</v>
      </c>
      <c r="K634" s="234"/>
      <c r="L634" s="234"/>
      <c r="M634" s="234"/>
      <c r="N634" s="234"/>
      <c r="O634" s="234"/>
      <c r="P634" s="234"/>
      <c r="Q634" s="7">
        <v>43221</v>
      </c>
      <c r="R634" s="8">
        <v>41602501</v>
      </c>
      <c r="S634" s="8">
        <v>42299999</v>
      </c>
      <c r="T634" s="8">
        <v>41317501</v>
      </c>
      <c r="U634" s="8">
        <v>42275002</v>
      </c>
      <c r="V634" s="192">
        <v>40918182</v>
      </c>
      <c r="W634" s="234">
        <v>214277600</v>
      </c>
      <c r="X634" s="194">
        <f t="shared" si="19"/>
        <v>2.323599105934087E-2</v>
      </c>
      <c r="Y634" s="193"/>
      <c r="Z634" s="197">
        <v>632</v>
      </c>
    </row>
    <row r="635" spans="1:26" ht="14.4" x14ac:dyDescent="0.3">
      <c r="A635" s="7">
        <v>43220</v>
      </c>
      <c r="B635" s="191">
        <v>2682.51001</v>
      </c>
      <c r="C635" s="191">
        <v>2682.8701169999999</v>
      </c>
      <c r="D635" s="191">
        <v>2648.040039</v>
      </c>
      <c r="E635" s="191">
        <v>2648.0500489999999</v>
      </c>
      <c r="F635" s="192">
        <v>2648.0500489999999</v>
      </c>
      <c r="G635" s="191">
        <v>3734530000</v>
      </c>
      <c r="H635" s="194">
        <f t="shared" si="18"/>
        <v>-8.1874908594294672E-3</v>
      </c>
      <c r="I635" s="193"/>
      <c r="J635" s="197">
        <v>633</v>
      </c>
      <c r="K635" s="234"/>
      <c r="L635" s="234"/>
      <c r="M635" s="234"/>
      <c r="N635" s="234"/>
      <c r="O635" s="234"/>
      <c r="P635" s="234"/>
      <c r="Q635" s="7">
        <v>43220</v>
      </c>
      <c r="R635" s="8">
        <v>40532501</v>
      </c>
      <c r="S635" s="8">
        <v>41814999</v>
      </c>
      <c r="T635" s="8">
        <v>40459999</v>
      </c>
      <c r="U635" s="8">
        <v>41314999</v>
      </c>
      <c r="V635" s="192">
        <v>39988998</v>
      </c>
      <c r="W635" s="234">
        <v>169709600</v>
      </c>
      <c r="X635" s="194">
        <f t="shared" si="19"/>
        <v>1.8112261057144235E-2</v>
      </c>
      <c r="Y635" s="193"/>
      <c r="Z635" s="197">
        <v>633</v>
      </c>
    </row>
    <row r="636" spans="1:26" ht="14.4" x14ac:dyDescent="0.3">
      <c r="A636" s="7">
        <v>43217</v>
      </c>
      <c r="B636" s="191">
        <v>2675.469971</v>
      </c>
      <c r="C636" s="191">
        <v>2677.3500979999999</v>
      </c>
      <c r="D636" s="191">
        <v>2659.01001</v>
      </c>
      <c r="E636" s="191">
        <v>2669.9099120000001</v>
      </c>
      <c r="F636" s="192">
        <v>2669.9099120000001</v>
      </c>
      <c r="G636" s="191">
        <v>3219030000</v>
      </c>
      <c r="H636" s="194">
        <f t="shared" si="18"/>
        <v>1.1136250030761329E-3</v>
      </c>
      <c r="I636" s="193"/>
      <c r="J636" s="197">
        <v>634</v>
      </c>
      <c r="K636" s="234"/>
      <c r="L636" s="234"/>
      <c r="M636" s="234"/>
      <c r="N636" s="234"/>
      <c r="O636" s="234"/>
      <c r="P636" s="234"/>
      <c r="Q636" s="7">
        <v>43217</v>
      </c>
      <c r="R636" s="8">
        <v>41000000</v>
      </c>
      <c r="S636" s="8">
        <v>41082500</v>
      </c>
      <c r="T636" s="8">
        <v>40157501</v>
      </c>
      <c r="U636" s="8">
        <v>40580002</v>
      </c>
      <c r="V636" s="192">
        <v>39277592</v>
      </c>
      <c r="W636" s="234">
        <v>142623200</v>
      </c>
      <c r="X636" s="194">
        <f t="shared" si="19"/>
        <v>-1.1569746875124489E-2</v>
      </c>
      <c r="Y636" s="193"/>
      <c r="Z636" s="197">
        <v>634</v>
      </c>
    </row>
    <row r="637" spans="1:26" ht="14.4" x14ac:dyDescent="0.3">
      <c r="A637" s="7">
        <v>43216</v>
      </c>
      <c r="B637" s="191">
        <v>2651.6499020000001</v>
      </c>
      <c r="C637" s="191">
        <v>2676.4799800000001</v>
      </c>
      <c r="D637" s="191">
        <v>2647.1599120000001</v>
      </c>
      <c r="E637" s="191">
        <v>2666.9399410000001</v>
      </c>
      <c r="F637" s="192">
        <v>2666.9399410000001</v>
      </c>
      <c r="G637" s="191">
        <v>3665720000</v>
      </c>
      <c r="H637" s="194">
        <f t="shared" si="18"/>
        <v>1.0434204752046693E-2</v>
      </c>
      <c r="I637" s="193"/>
      <c r="J637" s="197">
        <v>635</v>
      </c>
      <c r="K637" s="234"/>
      <c r="L637" s="234"/>
      <c r="M637" s="234"/>
      <c r="N637" s="234"/>
      <c r="O637" s="234"/>
      <c r="P637" s="234"/>
      <c r="Q637" s="7">
        <v>43216</v>
      </c>
      <c r="R637" s="8">
        <v>41029999</v>
      </c>
      <c r="S637" s="8">
        <v>41432499</v>
      </c>
      <c r="T637" s="8">
        <v>40842499</v>
      </c>
      <c r="U637" s="8">
        <v>41055000</v>
      </c>
      <c r="V637" s="192">
        <v>39737343</v>
      </c>
      <c r="W637" s="234">
        <v>111852000</v>
      </c>
      <c r="X637" s="194">
        <f t="shared" si="19"/>
        <v>3.4830817576471775E-3</v>
      </c>
      <c r="Y637" s="193"/>
      <c r="Z637" s="197">
        <v>635</v>
      </c>
    </row>
    <row r="638" spans="1:26" ht="14.4" x14ac:dyDescent="0.3">
      <c r="A638" s="7">
        <v>43215</v>
      </c>
      <c r="B638" s="191">
        <v>2634.919922</v>
      </c>
      <c r="C638" s="191">
        <v>2645.3000489999999</v>
      </c>
      <c r="D638" s="191">
        <v>2612.669922</v>
      </c>
      <c r="E638" s="191">
        <v>2639.3999020000001</v>
      </c>
      <c r="F638" s="192">
        <v>2639.3999020000001</v>
      </c>
      <c r="G638" s="191">
        <v>3499440000</v>
      </c>
      <c r="H638" s="194">
        <f t="shared" si="18"/>
        <v>1.8370592780630175E-3</v>
      </c>
      <c r="I638" s="193"/>
      <c r="J638" s="197">
        <v>636</v>
      </c>
      <c r="K638" s="234"/>
      <c r="L638" s="234"/>
      <c r="M638" s="234"/>
      <c r="N638" s="234"/>
      <c r="O638" s="234"/>
      <c r="P638" s="234"/>
      <c r="Q638" s="7">
        <v>43215</v>
      </c>
      <c r="R638" s="8">
        <v>40654999</v>
      </c>
      <c r="S638" s="8">
        <v>41355000</v>
      </c>
      <c r="T638" s="8">
        <v>40602501</v>
      </c>
      <c r="U638" s="8">
        <v>40912498</v>
      </c>
      <c r="V638" s="192">
        <v>39599415</v>
      </c>
      <c r="W638" s="234">
        <v>113528400</v>
      </c>
      <c r="X638" s="194">
        <f t="shared" si="19"/>
        <v>4.3572247069440153E-3</v>
      </c>
      <c r="Y638" s="193"/>
      <c r="Z638" s="197">
        <v>636</v>
      </c>
    </row>
    <row r="639" spans="1:26" ht="14.4" x14ac:dyDescent="0.3">
      <c r="A639" s="7">
        <v>43214</v>
      </c>
      <c r="B639" s="191">
        <v>2680.8000489999999</v>
      </c>
      <c r="C639" s="191">
        <v>2683.5500489999999</v>
      </c>
      <c r="D639" s="191">
        <v>2617.320068</v>
      </c>
      <c r="E639" s="191">
        <v>2634.5600589999999</v>
      </c>
      <c r="F639" s="192">
        <v>2634.5600589999999</v>
      </c>
      <c r="G639" s="191">
        <v>3706740000</v>
      </c>
      <c r="H639" s="194">
        <f t="shared" si="18"/>
        <v>-1.3380561466416821E-2</v>
      </c>
      <c r="I639" s="193"/>
      <c r="J639" s="197">
        <v>637</v>
      </c>
      <c r="K639" s="234"/>
      <c r="L639" s="234"/>
      <c r="M639" s="234"/>
      <c r="N639" s="234"/>
      <c r="O639" s="234"/>
      <c r="P639" s="234"/>
      <c r="Q639" s="7">
        <v>43214</v>
      </c>
      <c r="R639" s="8">
        <v>41417500</v>
      </c>
      <c r="S639" s="8">
        <v>41582500</v>
      </c>
      <c r="T639" s="8">
        <v>40305000</v>
      </c>
      <c r="U639" s="8">
        <v>40735001</v>
      </c>
      <c r="V639" s="192">
        <v>39427620</v>
      </c>
      <c r="W639" s="234">
        <v>134768000</v>
      </c>
      <c r="X639" s="194">
        <f t="shared" si="19"/>
        <v>-1.391913523766221E-2</v>
      </c>
      <c r="Y639" s="193"/>
      <c r="Z639" s="197">
        <v>637</v>
      </c>
    </row>
    <row r="640" spans="1:26" ht="14.4" x14ac:dyDescent="0.3">
      <c r="A640" s="7">
        <v>43213</v>
      </c>
      <c r="B640" s="191">
        <v>2675.3999020000001</v>
      </c>
      <c r="C640" s="191">
        <v>2682.860107</v>
      </c>
      <c r="D640" s="191">
        <v>2657.98999</v>
      </c>
      <c r="E640" s="191">
        <v>2670.290039</v>
      </c>
      <c r="F640" s="192">
        <v>2670.290039</v>
      </c>
      <c r="G640" s="191">
        <v>3017480000</v>
      </c>
      <c r="H640" s="194">
        <f t="shared" si="18"/>
        <v>5.6231510713566087E-5</v>
      </c>
      <c r="I640" s="193"/>
      <c r="J640" s="197">
        <v>638</v>
      </c>
      <c r="K640" s="234"/>
      <c r="L640" s="234"/>
      <c r="M640" s="234"/>
      <c r="N640" s="234"/>
      <c r="O640" s="234"/>
      <c r="P640" s="234"/>
      <c r="Q640" s="7">
        <v>43213</v>
      </c>
      <c r="R640" s="8">
        <v>41707500</v>
      </c>
      <c r="S640" s="8">
        <v>41730000</v>
      </c>
      <c r="T640" s="8">
        <v>41022499</v>
      </c>
      <c r="U640" s="8">
        <v>41310001</v>
      </c>
      <c r="V640" s="192">
        <v>39984165</v>
      </c>
      <c r="W640" s="234">
        <v>146062000</v>
      </c>
      <c r="X640" s="194">
        <f t="shared" si="19"/>
        <v>-2.8962870533634569E-3</v>
      </c>
      <c r="Y640" s="193"/>
      <c r="Z640" s="197">
        <v>638</v>
      </c>
    </row>
    <row r="641" spans="1:26" ht="14.4" x14ac:dyDescent="0.3">
      <c r="A641" s="7">
        <v>43210</v>
      </c>
      <c r="B641" s="191">
        <v>2692.5600589999999</v>
      </c>
      <c r="C641" s="191">
        <v>2693.9399410000001</v>
      </c>
      <c r="D641" s="191">
        <v>2660.610107</v>
      </c>
      <c r="E641" s="191">
        <v>2670.139893</v>
      </c>
      <c r="F641" s="192">
        <v>2670.139893</v>
      </c>
      <c r="G641" s="191">
        <v>3388590000</v>
      </c>
      <c r="H641" s="194">
        <f t="shared" si="18"/>
        <v>-8.536532212991688E-3</v>
      </c>
      <c r="I641" s="193"/>
      <c r="J641" s="197">
        <v>639</v>
      </c>
      <c r="K641" s="234"/>
      <c r="L641" s="234"/>
      <c r="M641" s="234"/>
      <c r="N641" s="234"/>
      <c r="O641" s="234"/>
      <c r="P641" s="234"/>
      <c r="Q641" s="7">
        <v>43210</v>
      </c>
      <c r="R641" s="8">
        <v>42650002</v>
      </c>
      <c r="S641" s="8">
        <v>42805000</v>
      </c>
      <c r="T641" s="8">
        <v>41357498</v>
      </c>
      <c r="U641" s="8">
        <v>41430000</v>
      </c>
      <c r="V641" s="192">
        <v>40100307</v>
      </c>
      <c r="W641" s="234">
        <v>261964400</v>
      </c>
      <c r="X641" s="194">
        <f t="shared" si="19"/>
        <v>-4.0972222869939678E-2</v>
      </c>
      <c r="Y641" s="193"/>
      <c r="Z641" s="197">
        <v>639</v>
      </c>
    </row>
    <row r="642" spans="1:26" ht="14.4" x14ac:dyDescent="0.3">
      <c r="A642" s="7">
        <v>43209</v>
      </c>
      <c r="B642" s="191">
        <v>2701.1599120000001</v>
      </c>
      <c r="C642" s="191">
        <v>2702.8400879999999</v>
      </c>
      <c r="D642" s="191">
        <v>2681.8999020000001</v>
      </c>
      <c r="E642" s="191">
        <v>2693.1298830000001</v>
      </c>
      <c r="F642" s="192">
        <v>2693.1298830000001</v>
      </c>
      <c r="G642" s="191">
        <v>3349370000</v>
      </c>
      <c r="H642" s="194">
        <f t="shared" si="18"/>
        <v>-5.7261247757898117E-3</v>
      </c>
      <c r="I642" s="193"/>
      <c r="J642" s="197">
        <v>640</v>
      </c>
      <c r="K642" s="234"/>
      <c r="L642" s="234"/>
      <c r="M642" s="234"/>
      <c r="N642" s="234"/>
      <c r="O642" s="234"/>
      <c r="P642" s="234"/>
      <c r="Q642" s="7">
        <v>43209</v>
      </c>
      <c r="R642" s="8">
        <v>43439999</v>
      </c>
      <c r="S642" s="8">
        <v>43847500</v>
      </c>
      <c r="T642" s="8">
        <v>43165001</v>
      </c>
      <c r="U642" s="8">
        <v>43200001</v>
      </c>
      <c r="V642" s="192">
        <v>41813499</v>
      </c>
      <c r="W642" s="234">
        <v>139235200</v>
      </c>
      <c r="X642" s="194">
        <f t="shared" si="19"/>
        <v>-2.8340139960293786E-2</v>
      </c>
      <c r="Y642" s="193"/>
      <c r="Z642" s="197">
        <v>640</v>
      </c>
    </row>
    <row r="643" spans="1:26" ht="14.4" x14ac:dyDescent="0.3">
      <c r="A643" s="7">
        <v>43208</v>
      </c>
      <c r="B643" s="191">
        <v>2710.110107</v>
      </c>
      <c r="C643" s="191">
        <v>2717.48999</v>
      </c>
      <c r="D643" s="191">
        <v>2703.6298830000001</v>
      </c>
      <c r="E643" s="191">
        <v>2708.639893</v>
      </c>
      <c r="F643" s="192">
        <v>2708.639893</v>
      </c>
      <c r="G643" s="191">
        <v>3383410000</v>
      </c>
      <c r="H643" s="194">
        <f t="shared" si="18"/>
        <v>8.3136580055207887E-4</v>
      </c>
      <c r="I643" s="193"/>
      <c r="J643" s="197">
        <v>641</v>
      </c>
      <c r="K643" s="234"/>
      <c r="L643" s="234"/>
      <c r="M643" s="234"/>
      <c r="N643" s="234"/>
      <c r="O643" s="234"/>
      <c r="P643" s="234"/>
      <c r="Q643" s="7">
        <v>43208</v>
      </c>
      <c r="R643" s="8">
        <v>44452499</v>
      </c>
      <c r="S643" s="8">
        <v>44705002</v>
      </c>
      <c r="T643" s="8">
        <v>44220001</v>
      </c>
      <c r="U643" s="8">
        <v>44459999</v>
      </c>
      <c r="V643" s="192">
        <v>43033062</v>
      </c>
      <c r="W643" s="234">
        <v>83018000</v>
      </c>
      <c r="X643" s="194">
        <f t="shared" si="19"/>
        <v>-2.2441533070876292E-3</v>
      </c>
      <c r="Y643" s="193"/>
      <c r="Z643" s="197">
        <v>641</v>
      </c>
    </row>
    <row r="644" spans="1:26" ht="14.4" x14ac:dyDescent="0.3">
      <c r="A644" s="7">
        <v>43207</v>
      </c>
      <c r="B644" s="191">
        <v>2692.73999</v>
      </c>
      <c r="C644" s="191">
        <v>2713.3400879999999</v>
      </c>
      <c r="D644" s="191">
        <v>2692.0500489999999</v>
      </c>
      <c r="E644" s="191">
        <v>2706.389893</v>
      </c>
      <c r="F644" s="192">
        <v>2706.389893</v>
      </c>
      <c r="G644" s="191">
        <v>3234360000</v>
      </c>
      <c r="H644" s="194">
        <f t="shared" ref="H644:H707" si="20">(F644-F645)/F645</f>
        <v>1.0661504817983032E-2</v>
      </c>
      <c r="I644" s="193"/>
      <c r="J644" s="197">
        <v>642</v>
      </c>
      <c r="K644" s="234"/>
      <c r="L644" s="234"/>
      <c r="M644" s="234"/>
      <c r="N644" s="234"/>
      <c r="O644" s="234"/>
      <c r="P644" s="234"/>
      <c r="Q644" s="7">
        <v>43207</v>
      </c>
      <c r="R644" s="8">
        <v>44122501</v>
      </c>
      <c r="S644" s="8">
        <v>44735001</v>
      </c>
      <c r="T644" s="8">
        <v>44102501</v>
      </c>
      <c r="U644" s="8">
        <v>44560001</v>
      </c>
      <c r="V644" s="192">
        <v>43129852</v>
      </c>
      <c r="W644" s="234">
        <v>106421600</v>
      </c>
      <c r="X644" s="194">
        <f t="shared" ref="X644:X707" si="21">(V644-V645)/V645</f>
        <v>1.3763895905435178E-2</v>
      </c>
      <c r="Y644" s="193"/>
      <c r="Z644" s="197">
        <v>642</v>
      </c>
    </row>
    <row r="645" spans="1:26" ht="14.4" x14ac:dyDescent="0.3">
      <c r="A645" s="7">
        <v>43206</v>
      </c>
      <c r="B645" s="191">
        <v>2670.1000979999999</v>
      </c>
      <c r="C645" s="191">
        <v>2686.48999</v>
      </c>
      <c r="D645" s="191">
        <v>2665.1599120000001</v>
      </c>
      <c r="E645" s="191">
        <v>2677.8400879999999</v>
      </c>
      <c r="F645" s="192">
        <v>2677.8400879999999</v>
      </c>
      <c r="G645" s="191">
        <v>3019700000</v>
      </c>
      <c r="H645" s="194">
        <f t="shared" si="20"/>
        <v>8.1090383626311411E-3</v>
      </c>
      <c r="I645" s="193"/>
      <c r="J645" s="197">
        <v>643</v>
      </c>
      <c r="K645" s="234"/>
      <c r="L645" s="234"/>
      <c r="M645" s="234"/>
      <c r="N645" s="234"/>
      <c r="O645" s="234"/>
      <c r="P645" s="234"/>
      <c r="Q645" s="7">
        <v>43206</v>
      </c>
      <c r="R645" s="8">
        <v>43757500</v>
      </c>
      <c r="S645" s="8">
        <v>44047501</v>
      </c>
      <c r="T645" s="8">
        <v>43707500</v>
      </c>
      <c r="U645" s="8">
        <v>43955002</v>
      </c>
      <c r="V645" s="192">
        <v>42544277</v>
      </c>
      <c r="W645" s="234">
        <v>86313600</v>
      </c>
      <c r="X645" s="194">
        <f t="shared" si="21"/>
        <v>6.2385009073920817E-3</v>
      </c>
      <c r="Y645" s="193"/>
      <c r="Z645" s="197">
        <v>643</v>
      </c>
    </row>
    <row r="646" spans="1:26" ht="14.4" x14ac:dyDescent="0.3">
      <c r="A646" s="7">
        <v>43203</v>
      </c>
      <c r="B646" s="191">
        <v>2676.8999020000001</v>
      </c>
      <c r="C646" s="191">
        <v>2680.26001</v>
      </c>
      <c r="D646" s="191">
        <v>2645.0500489999999</v>
      </c>
      <c r="E646" s="191">
        <v>2656.3000489999999</v>
      </c>
      <c r="F646" s="192">
        <v>2656.3000489999999</v>
      </c>
      <c r="G646" s="191">
        <v>2960910000</v>
      </c>
      <c r="H646" s="194">
        <f t="shared" si="20"/>
        <v>-2.8866253360058944E-3</v>
      </c>
      <c r="I646" s="193"/>
      <c r="J646" s="197">
        <v>644</v>
      </c>
      <c r="K646" s="234"/>
      <c r="L646" s="234"/>
      <c r="M646" s="234"/>
      <c r="N646" s="234"/>
      <c r="O646" s="234"/>
      <c r="P646" s="234"/>
      <c r="Q646" s="7">
        <v>43203</v>
      </c>
      <c r="R646" s="8">
        <v>43695000</v>
      </c>
      <c r="S646" s="8">
        <v>43959999</v>
      </c>
      <c r="T646" s="8">
        <v>43462502</v>
      </c>
      <c r="U646" s="8">
        <v>43682499</v>
      </c>
      <c r="V646" s="192">
        <v>42280510</v>
      </c>
      <c r="W646" s="234">
        <v>100497200</v>
      </c>
      <c r="X646" s="194">
        <f t="shared" si="21"/>
        <v>3.3877931231079319E-3</v>
      </c>
      <c r="Y646" s="193"/>
      <c r="Z646" s="197">
        <v>644</v>
      </c>
    </row>
    <row r="647" spans="1:26" ht="14.4" x14ac:dyDescent="0.3">
      <c r="A647" s="7">
        <v>43202</v>
      </c>
      <c r="B647" s="191">
        <v>2653.830078</v>
      </c>
      <c r="C647" s="191">
        <v>2674.719971</v>
      </c>
      <c r="D647" s="191">
        <v>2653.830078</v>
      </c>
      <c r="E647" s="191">
        <v>2663.98999</v>
      </c>
      <c r="F647" s="192">
        <v>2663.98999</v>
      </c>
      <c r="G647" s="191">
        <v>3021320000</v>
      </c>
      <c r="H647" s="194">
        <f t="shared" si="20"/>
        <v>8.2507501303063745E-3</v>
      </c>
      <c r="I647" s="193"/>
      <c r="J647" s="197">
        <v>645</v>
      </c>
      <c r="K647" s="234"/>
      <c r="L647" s="234"/>
      <c r="M647" s="234"/>
      <c r="N647" s="234"/>
      <c r="O647" s="234"/>
      <c r="P647" s="234"/>
      <c r="Q647" s="7">
        <v>43202</v>
      </c>
      <c r="R647" s="8">
        <v>43352501</v>
      </c>
      <c r="S647" s="8">
        <v>43750000</v>
      </c>
      <c r="T647" s="8">
        <v>43259998</v>
      </c>
      <c r="U647" s="8">
        <v>43535000</v>
      </c>
      <c r="V647" s="192">
        <v>42137756</v>
      </c>
      <c r="W647" s="234">
        <v>91557200</v>
      </c>
      <c r="X647" s="194">
        <f t="shared" si="21"/>
        <v>9.858628799217263E-3</v>
      </c>
      <c r="Y647" s="193"/>
      <c r="Z647" s="197">
        <v>645</v>
      </c>
    </row>
    <row r="648" spans="1:26" ht="14.4" x14ac:dyDescent="0.3">
      <c r="A648" s="7">
        <v>43201</v>
      </c>
      <c r="B648" s="191">
        <v>2643.889893</v>
      </c>
      <c r="C648" s="191">
        <v>2661.429932</v>
      </c>
      <c r="D648" s="191">
        <v>2639.25</v>
      </c>
      <c r="E648" s="191">
        <v>2642.1899410000001</v>
      </c>
      <c r="F648" s="192">
        <v>2642.1899410000001</v>
      </c>
      <c r="G648" s="191">
        <v>3020760000</v>
      </c>
      <c r="H648" s="194">
        <f t="shared" si="20"/>
        <v>-5.5253645656476204E-3</v>
      </c>
      <c r="I648" s="193"/>
      <c r="J648" s="197">
        <v>646</v>
      </c>
      <c r="K648" s="234"/>
      <c r="L648" s="234"/>
      <c r="M648" s="234"/>
      <c r="N648" s="234"/>
      <c r="O648" s="234"/>
      <c r="P648" s="234"/>
      <c r="Q648" s="7">
        <v>43201</v>
      </c>
      <c r="R648" s="8">
        <v>43057499</v>
      </c>
      <c r="S648" s="8">
        <v>43480000</v>
      </c>
      <c r="T648" s="8">
        <v>42924999</v>
      </c>
      <c r="U648" s="8">
        <v>43110001</v>
      </c>
      <c r="V648" s="192">
        <v>41726391</v>
      </c>
      <c r="W648" s="234">
        <v>89726400</v>
      </c>
      <c r="X648" s="194">
        <f t="shared" si="21"/>
        <v>-4.6753770788948738E-3</v>
      </c>
      <c r="Y648" s="193"/>
      <c r="Z648" s="197">
        <v>646</v>
      </c>
    </row>
    <row r="649" spans="1:26" ht="14.4" x14ac:dyDescent="0.3">
      <c r="A649" s="7">
        <v>43200</v>
      </c>
      <c r="B649" s="191">
        <v>2638.4099120000001</v>
      </c>
      <c r="C649" s="191">
        <v>2665.4499510000001</v>
      </c>
      <c r="D649" s="191">
        <v>2635.780029</v>
      </c>
      <c r="E649" s="191">
        <v>2656.8701169999999</v>
      </c>
      <c r="F649" s="192">
        <v>2656.8701169999999</v>
      </c>
      <c r="G649" s="191">
        <v>3543930000</v>
      </c>
      <c r="H649" s="194">
        <f t="shared" si="20"/>
        <v>1.672695375406473E-2</v>
      </c>
      <c r="I649" s="193"/>
      <c r="J649" s="197">
        <v>647</v>
      </c>
      <c r="K649" s="234"/>
      <c r="L649" s="234"/>
      <c r="M649" s="234"/>
      <c r="N649" s="234"/>
      <c r="O649" s="234"/>
      <c r="P649" s="234"/>
      <c r="Q649" s="7">
        <v>43200</v>
      </c>
      <c r="R649" s="8">
        <v>43250000</v>
      </c>
      <c r="S649" s="8">
        <v>43500000</v>
      </c>
      <c r="T649" s="8">
        <v>42882500</v>
      </c>
      <c r="U649" s="8">
        <v>43312500</v>
      </c>
      <c r="V649" s="192">
        <v>41922394</v>
      </c>
      <c r="W649" s="234">
        <v>113634400</v>
      </c>
      <c r="X649" s="194">
        <f t="shared" si="21"/>
        <v>1.8818139293260552E-2</v>
      </c>
      <c r="Y649" s="193"/>
      <c r="Z649" s="197">
        <v>647</v>
      </c>
    </row>
    <row r="650" spans="1:26" ht="14.4" x14ac:dyDescent="0.3">
      <c r="A650" s="7">
        <v>43199</v>
      </c>
      <c r="B650" s="191">
        <v>2617.179932</v>
      </c>
      <c r="C650" s="191">
        <v>2653.5500489999999</v>
      </c>
      <c r="D650" s="191">
        <v>2610.790039</v>
      </c>
      <c r="E650" s="191">
        <v>2613.1599120000001</v>
      </c>
      <c r="F650" s="192">
        <v>2613.1599120000001</v>
      </c>
      <c r="G650" s="191">
        <v>3062960000</v>
      </c>
      <c r="H650" s="194">
        <f t="shared" si="20"/>
        <v>3.3365487399586108E-3</v>
      </c>
      <c r="I650" s="193"/>
      <c r="J650" s="197">
        <v>648</v>
      </c>
      <c r="K650" s="234"/>
      <c r="L650" s="234"/>
      <c r="M650" s="234"/>
      <c r="N650" s="234"/>
      <c r="O650" s="234"/>
      <c r="P650" s="234"/>
      <c r="Q650" s="7">
        <v>43199</v>
      </c>
      <c r="R650" s="8">
        <v>42470001</v>
      </c>
      <c r="S650" s="8">
        <v>43272499</v>
      </c>
      <c r="T650" s="8">
        <v>42462502</v>
      </c>
      <c r="U650" s="8">
        <v>42512501</v>
      </c>
      <c r="V650" s="192">
        <v>41148064</v>
      </c>
      <c r="W650" s="234">
        <v>116070800</v>
      </c>
      <c r="X650" s="194">
        <f t="shared" si="21"/>
        <v>9.9178104206970683E-3</v>
      </c>
      <c r="Y650" s="193"/>
      <c r="Z650" s="197">
        <v>648</v>
      </c>
    </row>
    <row r="651" spans="1:26" ht="14.4" x14ac:dyDescent="0.3">
      <c r="A651" s="7">
        <v>43196</v>
      </c>
      <c r="B651" s="191">
        <v>2645.820068</v>
      </c>
      <c r="C651" s="191">
        <v>2656.8798830000001</v>
      </c>
      <c r="D651" s="191">
        <v>2586.2700199999999</v>
      </c>
      <c r="E651" s="191">
        <v>2604.469971</v>
      </c>
      <c r="F651" s="192">
        <v>2604.469971</v>
      </c>
      <c r="G651" s="191">
        <v>3299700000</v>
      </c>
      <c r="H651" s="194">
        <f t="shared" si="20"/>
        <v>-2.1920248708528507E-2</v>
      </c>
      <c r="I651" s="193"/>
      <c r="J651" s="197">
        <v>649</v>
      </c>
      <c r="K651" s="234"/>
      <c r="L651" s="234"/>
      <c r="M651" s="234"/>
      <c r="N651" s="234"/>
      <c r="O651" s="234"/>
      <c r="P651" s="234"/>
      <c r="Q651" s="7">
        <v>43196</v>
      </c>
      <c r="R651" s="8">
        <v>42742500</v>
      </c>
      <c r="S651" s="8">
        <v>43119999</v>
      </c>
      <c r="T651" s="8">
        <v>42049999</v>
      </c>
      <c r="U651" s="8">
        <v>42095001</v>
      </c>
      <c r="V651" s="192">
        <v>40743973</v>
      </c>
      <c r="W651" s="234">
        <v>140021200</v>
      </c>
      <c r="X651" s="194">
        <f t="shared" si="21"/>
        <v>-2.5578486029117057E-2</v>
      </c>
      <c r="Y651" s="193"/>
      <c r="Z651" s="197">
        <v>649</v>
      </c>
    </row>
    <row r="652" spans="1:26" ht="14.4" x14ac:dyDescent="0.3">
      <c r="A652" s="7">
        <v>43195</v>
      </c>
      <c r="B652" s="191">
        <v>2657.360107</v>
      </c>
      <c r="C652" s="191">
        <v>2672.080078</v>
      </c>
      <c r="D652" s="191">
        <v>2649.580078</v>
      </c>
      <c r="E652" s="191">
        <v>2662.8400879999999</v>
      </c>
      <c r="F652" s="192">
        <v>2662.8400879999999</v>
      </c>
      <c r="G652" s="191">
        <v>3178970000</v>
      </c>
      <c r="H652" s="194">
        <f t="shared" si="20"/>
        <v>6.8628638535740676E-3</v>
      </c>
      <c r="I652" s="193"/>
      <c r="J652" s="197">
        <v>650</v>
      </c>
      <c r="K652" s="234"/>
      <c r="L652" s="234"/>
      <c r="M652" s="234"/>
      <c r="N652" s="234"/>
      <c r="O652" s="234"/>
      <c r="P652" s="234"/>
      <c r="Q652" s="7">
        <v>43195</v>
      </c>
      <c r="R652" s="8">
        <v>43145000</v>
      </c>
      <c r="S652" s="8">
        <v>43557499</v>
      </c>
      <c r="T652" s="8">
        <v>43020000</v>
      </c>
      <c r="U652" s="8">
        <v>43200001</v>
      </c>
      <c r="V652" s="192">
        <v>41813499</v>
      </c>
      <c r="W652" s="234">
        <v>107732800</v>
      </c>
      <c r="X652" s="194">
        <f t="shared" si="21"/>
        <v>6.9342367064557436E-3</v>
      </c>
      <c r="Y652" s="193"/>
      <c r="Z652" s="197">
        <v>650</v>
      </c>
    </row>
    <row r="653" spans="1:26" ht="14.4" x14ac:dyDescent="0.3">
      <c r="A653" s="7">
        <v>43194</v>
      </c>
      <c r="B653" s="191">
        <v>2584.040039</v>
      </c>
      <c r="C653" s="191">
        <v>2649.860107</v>
      </c>
      <c r="D653" s="191">
        <v>2573.610107</v>
      </c>
      <c r="E653" s="191">
        <v>2644.6899410000001</v>
      </c>
      <c r="F653" s="192">
        <v>2644.6899410000001</v>
      </c>
      <c r="G653" s="191">
        <v>3350340000</v>
      </c>
      <c r="H653" s="194">
        <f t="shared" si="20"/>
        <v>1.1566482650942907E-2</v>
      </c>
      <c r="I653" s="193"/>
      <c r="J653" s="197">
        <v>651</v>
      </c>
      <c r="K653" s="234"/>
      <c r="L653" s="234"/>
      <c r="M653" s="234"/>
      <c r="N653" s="234"/>
      <c r="O653" s="234"/>
      <c r="P653" s="234"/>
      <c r="Q653" s="7">
        <v>43194</v>
      </c>
      <c r="R653" s="8">
        <v>41220001</v>
      </c>
      <c r="S653" s="8">
        <v>43002499</v>
      </c>
      <c r="T653" s="8">
        <v>41192501</v>
      </c>
      <c r="U653" s="8">
        <v>42902500</v>
      </c>
      <c r="V653" s="192">
        <v>41525551</v>
      </c>
      <c r="W653" s="234">
        <v>138422000</v>
      </c>
      <c r="X653" s="194">
        <f t="shared" si="21"/>
        <v>1.9122284388061205E-2</v>
      </c>
      <c r="Y653" s="193"/>
      <c r="Z653" s="197">
        <v>651</v>
      </c>
    </row>
    <row r="654" spans="1:26" ht="14.4" x14ac:dyDescent="0.3">
      <c r="A654" s="7">
        <v>43193</v>
      </c>
      <c r="B654" s="191">
        <v>2592.169922</v>
      </c>
      <c r="C654" s="191">
        <v>2619.139893</v>
      </c>
      <c r="D654" s="191">
        <v>2575.48999</v>
      </c>
      <c r="E654" s="191">
        <v>2614.4499510000001</v>
      </c>
      <c r="F654" s="192">
        <v>2614.4499510000001</v>
      </c>
      <c r="G654" s="191">
        <v>3392810000</v>
      </c>
      <c r="H654" s="194">
        <f t="shared" si="20"/>
        <v>1.2614865708684865E-2</v>
      </c>
      <c r="I654" s="193"/>
      <c r="J654" s="197">
        <v>652</v>
      </c>
      <c r="K654" s="234"/>
      <c r="L654" s="234"/>
      <c r="M654" s="234"/>
      <c r="N654" s="234"/>
      <c r="O654" s="234"/>
      <c r="P654" s="234"/>
      <c r="Q654" s="7">
        <v>43193</v>
      </c>
      <c r="R654" s="8">
        <v>41910000</v>
      </c>
      <c r="S654" s="8">
        <v>42187500</v>
      </c>
      <c r="T654" s="8">
        <v>41220001</v>
      </c>
      <c r="U654" s="8">
        <v>42097500</v>
      </c>
      <c r="V654" s="192">
        <v>40746387</v>
      </c>
      <c r="W654" s="234">
        <v>121112000</v>
      </c>
      <c r="X654" s="194">
        <f t="shared" si="21"/>
        <v>1.0259193014723795E-2</v>
      </c>
      <c r="Y654" s="193"/>
      <c r="Z654" s="197">
        <v>652</v>
      </c>
    </row>
    <row r="655" spans="1:26" ht="14.4" x14ac:dyDescent="0.3">
      <c r="A655" s="7">
        <v>43192</v>
      </c>
      <c r="B655" s="191">
        <v>2633.4499510000001</v>
      </c>
      <c r="C655" s="191">
        <v>2638.3000489999999</v>
      </c>
      <c r="D655" s="191">
        <v>2553.8000489999999</v>
      </c>
      <c r="E655" s="191">
        <v>2581.8798830000001</v>
      </c>
      <c r="F655" s="192">
        <v>2581.8798830000001</v>
      </c>
      <c r="G655" s="191">
        <v>3598520000</v>
      </c>
      <c r="H655" s="194">
        <f t="shared" si="20"/>
        <v>-2.2337423419752329E-2</v>
      </c>
      <c r="I655" s="193"/>
      <c r="J655" s="197">
        <v>653</v>
      </c>
      <c r="K655" s="234"/>
      <c r="L655" s="234"/>
      <c r="M655" s="234"/>
      <c r="N655" s="234"/>
      <c r="O655" s="234"/>
      <c r="P655" s="234"/>
      <c r="Q655" s="7">
        <v>43192</v>
      </c>
      <c r="R655" s="8">
        <v>41660000</v>
      </c>
      <c r="S655" s="8">
        <v>42235001</v>
      </c>
      <c r="T655" s="8">
        <v>41117500</v>
      </c>
      <c r="U655" s="8">
        <v>41669998</v>
      </c>
      <c r="V655" s="192">
        <v>40332607</v>
      </c>
      <c r="W655" s="234">
        <v>150347200</v>
      </c>
      <c r="X655" s="194">
        <f t="shared" si="21"/>
        <v>-6.5562311696937114E-3</v>
      </c>
      <c r="Y655" s="193"/>
      <c r="Z655" s="197">
        <v>653</v>
      </c>
    </row>
    <row r="656" spans="1:26" ht="14.4" x14ac:dyDescent="0.3">
      <c r="A656" s="7">
        <v>43188</v>
      </c>
      <c r="B656" s="191">
        <v>2614.4099120000001</v>
      </c>
      <c r="C656" s="191">
        <v>2659.070068</v>
      </c>
      <c r="D656" s="191">
        <v>2609.719971</v>
      </c>
      <c r="E656" s="191">
        <v>2640.8701169999999</v>
      </c>
      <c r="F656" s="192">
        <v>2640.8701169999999</v>
      </c>
      <c r="G656" s="191">
        <v>3565990000</v>
      </c>
      <c r="H656" s="194">
        <f t="shared" si="20"/>
        <v>1.3769718618042203E-2</v>
      </c>
      <c r="I656" s="193"/>
      <c r="J656" s="197">
        <v>654</v>
      </c>
      <c r="K656" s="234"/>
      <c r="L656" s="234"/>
      <c r="M656" s="234"/>
      <c r="N656" s="234"/>
      <c r="O656" s="234"/>
      <c r="P656" s="234"/>
      <c r="Q656" s="7">
        <v>43188</v>
      </c>
      <c r="R656" s="8">
        <v>41952499</v>
      </c>
      <c r="S656" s="8">
        <v>42937500</v>
      </c>
      <c r="T656" s="8">
        <v>41724998</v>
      </c>
      <c r="U656" s="8">
        <v>41945000</v>
      </c>
      <c r="V656" s="192">
        <v>40598782</v>
      </c>
      <c r="W656" s="234">
        <v>153594000</v>
      </c>
      <c r="X656" s="194">
        <f t="shared" si="21"/>
        <v>7.8088164072225817E-3</v>
      </c>
      <c r="Y656" s="193"/>
      <c r="Z656" s="197">
        <v>654</v>
      </c>
    </row>
    <row r="657" spans="1:26" ht="14.4" x14ac:dyDescent="0.3">
      <c r="A657" s="7">
        <v>43187</v>
      </c>
      <c r="B657" s="191">
        <v>2611.3000489999999</v>
      </c>
      <c r="C657" s="191">
        <v>2632.6499020000001</v>
      </c>
      <c r="D657" s="191">
        <v>2593.0600589999999</v>
      </c>
      <c r="E657" s="191">
        <v>2605</v>
      </c>
      <c r="F657" s="192">
        <v>2605</v>
      </c>
      <c r="G657" s="191">
        <v>3864500000</v>
      </c>
      <c r="H657" s="194">
        <f t="shared" si="20"/>
        <v>-2.916657094698447E-3</v>
      </c>
      <c r="I657" s="193"/>
      <c r="J657" s="197">
        <v>655</v>
      </c>
      <c r="K657" s="234"/>
      <c r="L657" s="234"/>
      <c r="M657" s="234"/>
      <c r="N657" s="234"/>
      <c r="O657" s="234"/>
      <c r="P657" s="234"/>
      <c r="Q657" s="7">
        <v>43187</v>
      </c>
      <c r="R657" s="8">
        <v>41812500</v>
      </c>
      <c r="S657" s="8">
        <v>42505001</v>
      </c>
      <c r="T657" s="8">
        <v>41297501</v>
      </c>
      <c r="U657" s="8">
        <v>41619999</v>
      </c>
      <c r="V657" s="192">
        <v>40284210</v>
      </c>
      <c r="W657" s="234">
        <v>166674000</v>
      </c>
      <c r="X657" s="194">
        <f t="shared" si="21"/>
        <v>-1.1048997720175901E-2</v>
      </c>
      <c r="Y657" s="193"/>
      <c r="Z657" s="197">
        <v>655</v>
      </c>
    </row>
    <row r="658" spans="1:26" ht="14.4" x14ac:dyDescent="0.3">
      <c r="A658" s="7">
        <v>43186</v>
      </c>
      <c r="B658" s="191">
        <v>2667.570068</v>
      </c>
      <c r="C658" s="191">
        <v>2674.780029</v>
      </c>
      <c r="D658" s="191">
        <v>2596.1201169999999</v>
      </c>
      <c r="E658" s="191">
        <v>2612.6201169999999</v>
      </c>
      <c r="F658" s="192">
        <v>2612.6201169999999</v>
      </c>
      <c r="G658" s="191">
        <v>3706350000</v>
      </c>
      <c r="H658" s="194">
        <f t="shared" si="20"/>
        <v>-1.727630894790802E-2</v>
      </c>
      <c r="I658" s="193"/>
      <c r="J658" s="197">
        <v>656</v>
      </c>
      <c r="K658" s="234"/>
      <c r="L658" s="234"/>
      <c r="M658" s="234"/>
      <c r="N658" s="234"/>
      <c r="O658" s="234"/>
      <c r="P658" s="234"/>
      <c r="Q658" s="7">
        <v>43186</v>
      </c>
      <c r="R658" s="8">
        <v>43419998</v>
      </c>
      <c r="S658" s="8">
        <v>43787498</v>
      </c>
      <c r="T658" s="8">
        <v>41730000</v>
      </c>
      <c r="U658" s="8">
        <v>42084999</v>
      </c>
      <c r="V658" s="192">
        <v>40734283</v>
      </c>
      <c r="W658" s="234">
        <v>163690400</v>
      </c>
      <c r="X658" s="194">
        <f t="shared" si="21"/>
        <v>-2.5641262999731525E-2</v>
      </c>
      <c r="Y658" s="193"/>
      <c r="Z658" s="197">
        <v>656</v>
      </c>
    </row>
    <row r="659" spans="1:26" ht="14.4" x14ac:dyDescent="0.3">
      <c r="A659" s="7">
        <v>43185</v>
      </c>
      <c r="B659" s="191">
        <v>2619.3500979999999</v>
      </c>
      <c r="C659" s="191">
        <v>2661.360107</v>
      </c>
      <c r="D659" s="191">
        <v>2601.8100589999999</v>
      </c>
      <c r="E659" s="191">
        <v>2658.5500489999999</v>
      </c>
      <c r="F659" s="192">
        <v>2658.5500489999999</v>
      </c>
      <c r="G659" s="191">
        <v>3511100000</v>
      </c>
      <c r="H659" s="194">
        <f t="shared" si="20"/>
        <v>2.7157255734905853E-2</v>
      </c>
      <c r="I659" s="193"/>
      <c r="J659" s="197">
        <v>657</v>
      </c>
      <c r="K659" s="234"/>
      <c r="L659" s="234"/>
      <c r="M659" s="234"/>
      <c r="N659" s="234"/>
      <c r="O659" s="234"/>
      <c r="P659" s="234"/>
      <c r="Q659" s="7">
        <v>43185</v>
      </c>
      <c r="R659" s="8">
        <v>42017502</v>
      </c>
      <c r="S659" s="8">
        <v>43275002</v>
      </c>
      <c r="T659" s="8">
        <v>41610001</v>
      </c>
      <c r="U659" s="8">
        <v>43192501</v>
      </c>
      <c r="V659" s="192">
        <v>41806248</v>
      </c>
      <c r="W659" s="234">
        <v>150164800</v>
      </c>
      <c r="X659" s="194">
        <f t="shared" si="21"/>
        <v>4.7472055968540844E-2</v>
      </c>
      <c r="Y659" s="193"/>
      <c r="Z659" s="197">
        <v>657</v>
      </c>
    </row>
    <row r="660" spans="1:26" ht="14.4" x14ac:dyDescent="0.3">
      <c r="A660" s="7">
        <v>43182</v>
      </c>
      <c r="B660" s="191">
        <v>2646.709961</v>
      </c>
      <c r="C660" s="191">
        <v>2657.669922</v>
      </c>
      <c r="D660" s="191">
        <v>2585.889893</v>
      </c>
      <c r="E660" s="191">
        <v>2588.26001</v>
      </c>
      <c r="F660" s="192">
        <v>2588.26001</v>
      </c>
      <c r="G660" s="191">
        <v>3815080000</v>
      </c>
      <c r="H660" s="194">
        <f t="shared" si="20"/>
        <v>-2.0966880472765743E-2</v>
      </c>
      <c r="I660" s="193"/>
      <c r="J660" s="197">
        <v>658</v>
      </c>
      <c r="K660" s="234"/>
      <c r="L660" s="234"/>
      <c r="M660" s="234"/>
      <c r="N660" s="234"/>
      <c r="O660" s="234"/>
      <c r="P660" s="234"/>
      <c r="Q660" s="7">
        <v>43182</v>
      </c>
      <c r="R660" s="8">
        <v>42097500</v>
      </c>
      <c r="S660" s="8">
        <v>42480000</v>
      </c>
      <c r="T660" s="8">
        <v>41235001</v>
      </c>
      <c r="U660" s="8">
        <v>41235001</v>
      </c>
      <c r="V660" s="192">
        <v>39911564</v>
      </c>
      <c r="W660" s="234">
        <v>164115200</v>
      </c>
      <c r="X660" s="194">
        <f t="shared" si="21"/>
        <v>-2.3156787324552335E-2</v>
      </c>
      <c r="Y660" s="193"/>
      <c r="Z660" s="197">
        <v>658</v>
      </c>
    </row>
    <row r="661" spans="1:26" ht="14.4" x14ac:dyDescent="0.3">
      <c r="A661" s="7">
        <v>43181</v>
      </c>
      <c r="B661" s="191">
        <v>2691.360107</v>
      </c>
      <c r="C661" s="191">
        <v>2695.679932</v>
      </c>
      <c r="D661" s="191">
        <v>2641.5900879999999</v>
      </c>
      <c r="E661" s="191">
        <v>2643.6899410000001</v>
      </c>
      <c r="F661" s="192">
        <v>2643.6899410000001</v>
      </c>
      <c r="G661" s="191">
        <v>3739800000</v>
      </c>
      <c r="H661" s="194">
        <f t="shared" si="20"/>
        <v>-2.5162888684839339E-2</v>
      </c>
      <c r="I661" s="193"/>
      <c r="J661" s="197">
        <v>659</v>
      </c>
      <c r="K661" s="234"/>
      <c r="L661" s="234"/>
      <c r="M661" s="234"/>
      <c r="N661" s="234"/>
      <c r="O661" s="234"/>
      <c r="P661" s="234"/>
      <c r="Q661" s="7">
        <v>43181</v>
      </c>
      <c r="R661" s="8">
        <v>42500000</v>
      </c>
      <c r="S661" s="8">
        <v>43169998</v>
      </c>
      <c r="T661" s="8">
        <v>42150002</v>
      </c>
      <c r="U661" s="8">
        <v>42212502</v>
      </c>
      <c r="V661" s="192">
        <v>40857697</v>
      </c>
      <c r="W661" s="234">
        <v>165963200</v>
      </c>
      <c r="X661" s="194">
        <f t="shared" si="21"/>
        <v>-1.4129721733649502E-2</v>
      </c>
      <c r="Y661" s="193"/>
      <c r="Z661" s="197">
        <v>659</v>
      </c>
    </row>
    <row r="662" spans="1:26" ht="14.4" x14ac:dyDescent="0.3">
      <c r="A662" s="7">
        <v>43180</v>
      </c>
      <c r="B662" s="191">
        <v>2714.98999</v>
      </c>
      <c r="C662" s="191">
        <v>2739.139893</v>
      </c>
      <c r="D662" s="191">
        <v>2709.790039</v>
      </c>
      <c r="E662" s="191">
        <v>2711.929932</v>
      </c>
      <c r="F662" s="192">
        <v>2711.929932</v>
      </c>
      <c r="G662" s="191">
        <v>3415510000</v>
      </c>
      <c r="H662" s="194">
        <f t="shared" si="20"/>
        <v>-1.8439896018298042E-3</v>
      </c>
      <c r="I662" s="193"/>
      <c r="J662" s="197">
        <v>660</v>
      </c>
      <c r="K662" s="234"/>
      <c r="L662" s="234"/>
      <c r="M662" s="234"/>
      <c r="N662" s="234"/>
      <c r="O662" s="234"/>
      <c r="P662" s="234"/>
      <c r="Q662" s="7">
        <v>43180</v>
      </c>
      <c r="R662" s="8">
        <v>43759998</v>
      </c>
      <c r="S662" s="8">
        <v>43772499</v>
      </c>
      <c r="T662" s="8">
        <v>42814999</v>
      </c>
      <c r="U662" s="8">
        <v>42817501</v>
      </c>
      <c r="V662" s="192">
        <v>41443279</v>
      </c>
      <c r="W662" s="234">
        <v>148219600</v>
      </c>
      <c r="X662" s="194">
        <f t="shared" si="21"/>
        <v>-2.2654694222070518E-2</v>
      </c>
      <c r="Y662" s="193"/>
      <c r="Z662" s="197">
        <v>660</v>
      </c>
    </row>
    <row r="663" spans="1:26" ht="14.4" x14ac:dyDescent="0.3">
      <c r="A663" s="7">
        <v>43179</v>
      </c>
      <c r="B663" s="191">
        <v>2715.0500489999999</v>
      </c>
      <c r="C663" s="191">
        <v>2724.219971</v>
      </c>
      <c r="D663" s="191">
        <v>2710.0500489999999</v>
      </c>
      <c r="E663" s="191">
        <v>2716.9399410000001</v>
      </c>
      <c r="F663" s="192">
        <v>2716.9399410000001</v>
      </c>
      <c r="G663" s="191">
        <v>3261030000</v>
      </c>
      <c r="H663" s="194">
        <f t="shared" si="20"/>
        <v>1.4818052561744752E-3</v>
      </c>
      <c r="I663" s="193"/>
      <c r="J663" s="197">
        <v>661</v>
      </c>
      <c r="K663" s="234"/>
      <c r="L663" s="234"/>
      <c r="M663" s="234"/>
      <c r="N663" s="234"/>
      <c r="O663" s="234"/>
      <c r="P663" s="234"/>
      <c r="Q663" s="7">
        <v>43179</v>
      </c>
      <c r="R663" s="8">
        <v>43810001</v>
      </c>
      <c r="S663" s="8">
        <v>44200001</v>
      </c>
      <c r="T663" s="8">
        <v>43735001</v>
      </c>
      <c r="U663" s="8">
        <v>43810001</v>
      </c>
      <c r="V663" s="192">
        <v>42403927</v>
      </c>
      <c r="W663" s="234">
        <v>78597600</v>
      </c>
      <c r="X663" s="194">
        <f t="shared" si="21"/>
        <v>-3.4228033719104183E-4</v>
      </c>
      <c r="Y663" s="193"/>
      <c r="Z663" s="197">
        <v>661</v>
      </c>
    </row>
    <row r="664" spans="1:26" ht="14.4" x14ac:dyDescent="0.3">
      <c r="A664" s="7">
        <v>43178</v>
      </c>
      <c r="B664" s="191">
        <v>2741.3798830000001</v>
      </c>
      <c r="C664" s="191">
        <v>2741.3798830000001</v>
      </c>
      <c r="D664" s="191">
        <v>2694.5900879999999</v>
      </c>
      <c r="E664" s="191">
        <v>2712.919922</v>
      </c>
      <c r="F664" s="192">
        <v>2712.919922</v>
      </c>
      <c r="G664" s="191">
        <v>3302130000</v>
      </c>
      <c r="H664" s="194">
        <f t="shared" si="20"/>
        <v>-1.4204195427326925E-2</v>
      </c>
      <c r="I664" s="193"/>
      <c r="J664" s="197">
        <v>662</v>
      </c>
      <c r="K664" s="234"/>
      <c r="L664" s="234"/>
      <c r="M664" s="234"/>
      <c r="N664" s="234"/>
      <c r="O664" s="234"/>
      <c r="P664" s="234"/>
      <c r="Q664" s="7">
        <v>43178</v>
      </c>
      <c r="R664" s="8">
        <v>44330002</v>
      </c>
      <c r="S664" s="8">
        <v>44367500</v>
      </c>
      <c r="T664" s="8">
        <v>43415001</v>
      </c>
      <c r="U664" s="8">
        <v>43825001</v>
      </c>
      <c r="V664" s="192">
        <v>42418446</v>
      </c>
      <c r="W664" s="234">
        <v>133787200</v>
      </c>
      <c r="X664" s="194">
        <f t="shared" si="21"/>
        <v>-1.5279192504927614E-2</v>
      </c>
      <c r="Y664" s="193"/>
      <c r="Z664" s="197">
        <v>662</v>
      </c>
    </row>
    <row r="665" spans="1:26" ht="14.4" x14ac:dyDescent="0.3">
      <c r="A665" s="7">
        <v>43175</v>
      </c>
      <c r="B665" s="191">
        <v>2750.570068</v>
      </c>
      <c r="C665" s="191">
        <v>2761.8500979999999</v>
      </c>
      <c r="D665" s="191">
        <v>2749.969971</v>
      </c>
      <c r="E665" s="191">
        <v>2752.01001</v>
      </c>
      <c r="F665" s="192">
        <v>2752.01001</v>
      </c>
      <c r="G665" s="191">
        <v>5372340000</v>
      </c>
      <c r="H665" s="194">
        <f t="shared" si="20"/>
        <v>1.7034472986976878E-3</v>
      </c>
      <c r="I665" s="193"/>
      <c r="J665" s="197">
        <v>663</v>
      </c>
      <c r="K665" s="234"/>
      <c r="L665" s="234"/>
      <c r="M665" s="234"/>
      <c r="N665" s="234"/>
      <c r="O665" s="234"/>
      <c r="P665" s="234"/>
      <c r="Q665" s="7">
        <v>43175</v>
      </c>
      <c r="R665" s="8">
        <v>44662498</v>
      </c>
      <c r="S665" s="8">
        <v>44779999</v>
      </c>
      <c r="T665" s="8">
        <v>44404999</v>
      </c>
      <c r="U665" s="8">
        <v>44505001</v>
      </c>
      <c r="V665" s="192">
        <v>43076622</v>
      </c>
      <c r="W665" s="234">
        <v>157618800</v>
      </c>
      <c r="X665" s="194">
        <f t="shared" si="21"/>
        <v>-3.5263083785234198E-3</v>
      </c>
      <c r="Y665" s="193"/>
      <c r="Z665" s="197">
        <v>663</v>
      </c>
    </row>
    <row r="666" spans="1:26" ht="14.4" x14ac:dyDescent="0.3">
      <c r="A666" s="7">
        <v>43174</v>
      </c>
      <c r="B666" s="191">
        <v>2754.2700199999999</v>
      </c>
      <c r="C666" s="191">
        <v>2763.030029</v>
      </c>
      <c r="D666" s="191">
        <v>2741.469971</v>
      </c>
      <c r="E666" s="191">
        <v>2747.330078</v>
      </c>
      <c r="F666" s="192">
        <v>2747.330078</v>
      </c>
      <c r="G666" s="191">
        <v>3500330000</v>
      </c>
      <c r="H666" s="194">
        <f t="shared" si="20"/>
        <v>-7.8193040707287163E-4</v>
      </c>
      <c r="I666" s="193"/>
      <c r="J666" s="197">
        <v>664</v>
      </c>
      <c r="K666" s="234"/>
      <c r="L666" s="234"/>
      <c r="M666" s="234"/>
      <c r="N666" s="234"/>
      <c r="O666" s="234"/>
      <c r="P666" s="234"/>
      <c r="Q666" s="7">
        <v>43174</v>
      </c>
      <c r="R666" s="8">
        <v>44625000</v>
      </c>
      <c r="S666" s="8">
        <v>45060001</v>
      </c>
      <c r="T666" s="8">
        <v>44517502</v>
      </c>
      <c r="U666" s="8">
        <v>44662498</v>
      </c>
      <c r="V666" s="192">
        <v>43229061</v>
      </c>
      <c r="W666" s="234">
        <v>90975200</v>
      </c>
      <c r="X666" s="194">
        <f t="shared" si="21"/>
        <v>1.1768657763448751E-3</v>
      </c>
      <c r="Y666" s="193"/>
      <c r="Z666" s="197">
        <v>664</v>
      </c>
    </row>
    <row r="667" spans="1:26" ht="14.4" x14ac:dyDescent="0.3">
      <c r="A667" s="7">
        <v>43173</v>
      </c>
      <c r="B667" s="191">
        <v>2774.0600589999999</v>
      </c>
      <c r="C667" s="191">
        <v>2777.110107</v>
      </c>
      <c r="D667" s="191">
        <v>2744.3798830000001</v>
      </c>
      <c r="E667" s="191">
        <v>2749.4799800000001</v>
      </c>
      <c r="F667" s="192">
        <v>2749.4799800000001</v>
      </c>
      <c r="G667" s="191">
        <v>3391360000</v>
      </c>
      <c r="H667" s="194">
        <f t="shared" si="20"/>
        <v>-5.7245222641414632E-3</v>
      </c>
      <c r="I667" s="193"/>
      <c r="J667" s="197">
        <v>665</v>
      </c>
      <c r="K667" s="234"/>
      <c r="L667" s="234"/>
      <c r="M667" s="234"/>
      <c r="N667" s="234"/>
      <c r="O667" s="234"/>
      <c r="P667" s="234"/>
      <c r="Q667" s="7">
        <v>43173</v>
      </c>
      <c r="R667" s="8">
        <v>45080002</v>
      </c>
      <c r="S667" s="8">
        <v>45130001</v>
      </c>
      <c r="T667" s="8">
        <v>44452499</v>
      </c>
      <c r="U667" s="8">
        <v>44610001</v>
      </c>
      <c r="V667" s="192">
        <v>43178246</v>
      </c>
      <c r="W667" s="234">
        <v>117473600</v>
      </c>
      <c r="X667" s="194">
        <f t="shared" si="21"/>
        <v>-8.5014921189085092E-3</v>
      </c>
      <c r="Y667" s="193"/>
      <c r="Z667" s="197">
        <v>665</v>
      </c>
    </row>
    <row r="668" spans="1:26" ht="14.4" x14ac:dyDescent="0.3">
      <c r="A668" s="7">
        <v>43172</v>
      </c>
      <c r="B668" s="191">
        <v>2792.3100589999999</v>
      </c>
      <c r="C668" s="191">
        <v>2801.8999020000001</v>
      </c>
      <c r="D668" s="191">
        <v>2758.679932</v>
      </c>
      <c r="E668" s="191">
        <v>2765.3100589999999</v>
      </c>
      <c r="F668" s="192">
        <v>2765.3100589999999</v>
      </c>
      <c r="G668" s="191">
        <v>3301650000</v>
      </c>
      <c r="H668" s="194">
        <f t="shared" si="20"/>
        <v>-6.3635765724746824E-3</v>
      </c>
      <c r="I668" s="193"/>
      <c r="J668" s="197">
        <v>666</v>
      </c>
      <c r="K668" s="234"/>
      <c r="L668" s="234"/>
      <c r="M668" s="234"/>
      <c r="N668" s="234"/>
      <c r="O668" s="234"/>
      <c r="P668" s="234"/>
      <c r="Q668" s="7">
        <v>43172</v>
      </c>
      <c r="R668" s="8">
        <v>45647499</v>
      </c>
      <c r="S668" s="8">
        <v>45875000</v>
      </c>
      <c r="T668" s="8">
        <v>44810001</v>
      </c>
      <c r="U668" s="8">
        <v>44992500</v>
      </c>
      <c r="V668" s="192">
        <v>43548473</v>
      </c>
      <c r="W668" s="234">
        <v>126774000</v>
      </c>
      <c r="X668" s="194">
        <f t="shared" si="21"/>
        <v>-9.630121290110363E-3</v>
      </c>
      <c r="Y668" s="193"/>
      <c r="Z668" s="197">
        <v>666</v>
      </c>
    </row>
    <row r="669" spans="1:26" ht="14.4" x14ac:dyDescent="0.3">
      <c r="A669" s="7">
        <v>43171</v>
      </c>
      <c r="B669" s="191">
        <v>2790.540039</v>
      </c>
      <c r="C669" s="191">
        <v>2796.9799800000001</v>
      </c>
      <c r="D669" s="191">
        <v>2779.26001</v>
      </c>
      <c r="E669" s="191">
        <v>2783.0200199999999</v>
      </c>
      <c r="F669" s="192">
        <v>2783.0200199999999</v>
      </c>
      <c r="G669" s="191">
        <v>3185020000</v>
      </c>
      <c r="H669" s="194">
        <f t="shared" si="20"/>
        <v>-1.2739848320225554E-3</v>
      </c>
      <c r="I669" s="193"/>
      <c r="J669" s="197">
        <v>667</v>
      </c>
      <c r="K669" s="234"/>
      <c r="L669" s="234"/>
      <c r="M669" s="234"/>
      <c r="N669" s="234"/>
      <c r="O669" s="234"/>
      <c r="P669" s="234"/>
      <c r="Q669" s="7">
        <v>43171</v>
      </c>
      <c r="R669" s="8">
        <v>45072498</v>
      </c>
      <c r="S669" s="8">
        <v>45597500</v>
      </c>
      <c r="T669" s="8">
        <v>45052502</v>
      </c>
      <c r="U669" s="8">
        <v>45430000</v>
      </c>
      <c r="V669" s="192">
        <v>43971928</v>
      </c>
      <c r="W669" s="234">
        <v>128828400</v>
      </c>
      <c r="X669" s="194">
        <f t="shared" si="21"/>
        <v>9.66777072375654E-3</v>
      </c>
      <c r="Y669" s="193"/>
      <c r="Z669" s="197">
        <v>667</v>
      </c>
    </row>
    <row r="670" spans="1:26" ht="14.4" x14ac:dyDescent="0.3">
      <c r="A670" s="7">
        <v>43168</v>
      </c>
      <c r="B670" s="191">
        <v>2752.9099120000001</v>
      </c>
      <c r="C670" s="191">
        <v>2786.570068</v>
      </c>
      <c r="D670" s="191">
        <v>2751.540039</v>
      </c>
      <c r="E670" s="191">
        <v>2786.570068</v>
      </c>
      <c r="F670" s="192">
        <v>2786.570068</v>
      </c>
      <c r="G670" s="191">
        <v>3364100000</v>
      </c>
      <c r="H670" s="194">
        <f t="shared" si="20"/>
        <v>1.7378831277445942E-2</v>
      </c>
      <c r="I670" s="193"/>
      <c r="J670" s="197">
        <v>668</v>
      </c>
      <c r="K670" s="234"/>
      <c r="L670" s="234"/>
      <c r="M670" s="234"/>
      <c r="N670" s="234"/>
      <c r="O670" s="234"/>
      <c r="P670" s="234"/>
      <c r="Q670" s="7">
        <v>43168</v>
      </c>
      <c r="R670" s="8">
        <v>44490002</v>
      </c>
      <c r="S670" s="8">
        <v>45000000</v>
      </c>
      <c r="T670" s="8">
        <v>44347500</v>
      </c>
      <c r="U670" s="8">
        <v>44994999</v>
      </c>
      <c r="V670" s="192">
        <v>43550888</v>
      </c>
      <c r="W670" s="234">
        <v>128740800</v>
      </c>
      <c r="X670" s="194">
        <f t="shared" si="21"/>
        <v>1.7180850250091761E-2</v>
      </c>
      <c r="Y670" s="193"/>
      <c r="Z670" s="197">
        <v>668</v>
      </c>
    </row>
    <row r="671" spans="1:26" ht="14.4" x14ac:dyDescent="0.3">
      <c r="A671" s="7">
        <v>43167</v>
      </c>
      <c r="B671" s="191">
        <v>2732.75</v>
      </c>
      <c r="C671" s="191">
        <v>2740.4499510000001</v>
      </c>
      <c r="D671" s="191">
        <v>2722.6499020000001</v>
      </c>
      <c r="E671" s="191">
        <v>2738.969971</v>
      </c>
      <c r="F671" s="192">
        <v>2738.969971</v>
      </c>
      <c r="G671" s="191">
        <v>3212320000</v>
      </c>
      <c r="H671" s="194">
        <f t="shared" si="20"/>
        <v>4.4630782533772954E-3</v>
      </c>
      <c r="I671" s="193"/>
      <c r="J671" s="197">
        <v>669</v>
      </c>
      <c r="K671" s="234"/>
      <c r="L671" s="234"/>
      <c r="M671" s="234"/>
      <c r="N671" s="234"/>
      <c r="O671" s="234"/>
      <c r="P671" s="234"/>
      <c r="Q671" s="7">
        <v>43167</v>
      </c>
      <c r="R671" s="8">
        <v>43869999</v>
      </c>
      <c r="S671" s="8">
        <v>44279999</v>
      </c>
      <c r="T671" s="8">
        <v>43767502</v>
      </c>
      <c r="U671" s="8">
        <v>44235001</v>
      </c>
      <c r="V671" s="192">
        <v>42815285</v>
      </c>
      <c r="W671" s="234">
        <v>95096400</v>
      </c>
      <c r="X671" s="194">
        <f t="shared" si="21"/>
        <v>1.0912397910982266E-2</v>
      </c>
      <c r="Y671" s="193"/>
      <c r="Z671" s="197">
        <v>669</v>
      </c>
    </row>
    <row r="672" spans="1:26" ht="14.4" x14ac:dyDescent="0.3">
      <c r="A672" s="7">
        <v>43166</v>
      </c>
      <c r="B672" s="191">
        <v>2710.179932</v>
      </c>
      <c r="C672" s="191">
        <v>2730.6000979999999</v>
      </c>
      <c r="D672" s="191">
        <v>2701.73999</v>
      </c>
      <c r="E672" s="191">
        <v>2726.8000489999999</v>
      </c>
      <c r="F672" s="192">
        <v>2726.8000489999999</v>
      </c>
      <c r="G672" s="191">
        <v>3393270000</v>
      </c>
      <c r="H672" s="194">
        <f t="shared" si="20"/>
        <v>-4.8387458886950174E-4</v>
      </c>
      <c r="I672" s="193"/>
      <c r="J672" s="197">
        <v>670</v>
      </c>
      <c r="K672" s="234"/>
      <c r="L672" s="234"/>
      <c r="M672" s="234"/>
      <c r="N672" s="234"/>
      <c r="O672" s="234"/>
      <c r="P672" s="234"/>
      <c r="Q672" s="7">
        <v>43166</v>
      </c>
      <c r="R672" s="8">
        <v>43735001</v>
      </c>
      <c r="S672" s="8">
        <v>43962502</v>
      </c>
      <c r="T672" s="8">
        <v>43567501</v>
      </c>
      <c r="U672" s="8">
        <v>43757500</v>
      </c>
      <c r="V672" s="192">
        <v>42353111</v>
      </c>
      <c r="W672" s="234">
        <v>126814000</v>
      </c>
      <c r="X672" s="194">
        <f t="shared" si="21"/>
        <v>-9.2827944828005639E-3</v>
      </c>
      <c r="Y672" s="193"/>
      <c r="Z672" s="197">
        <v>670</v>
      </c>
    </row>
    <row r="673" spans="1:26" ht="14.4" x14ac:dyDescent="0.3">
      <c r="A673" s="7">
        <v>43165</v>
      </c>
      <c r="B673" s="191">
        <v>2730.179932</v>
      </c>
      <c r="C673" s="191">
        <v>2732.080078</v>
      </c>
      <c r="D673" s="191">
        <v>2711.26001</v>
      </c>
      <c r="E673" s="191">
        <v>2728.1201169999999</v>
      </c>
      <c r="F673" s="192">
        <v>2728.1201169999999</v>
      </c>
      <c r="G673" s="191">
        <v>3370690000</v>
      </c>
      <c r="H673" s="194">
        <f t="shared" si="20"/>
        <v>2.6388586869583708E-3</v>
      </c>
      <c r="I673" s="193"/>
      <c r="J673" s="197">
        <v>671</v>
      </c>
      <c r="K673" s="234"/>
      <c r="L673" s="234"/>
      <c r="M673" s="234"/>
      <c r="N673" s="234"/>
      <c r="O673" s="234"/>
      <c r="P673" s="234"/>
      <c r="Q673" s="7">
        <v>43165</v>
      </c>
      <c r="R673" s="8">
        <v>44477501</v>
      </c>
      <c r="S673" s="8">
        <v>44562500</v>
      </c>
      <c r="T673" s="8">
        <v>44032501</v>
      </c>
      <c r="U673" s="8">
        <v>44167500</v>
      </c>
      <c r="V673" s="192">
        <v>42749950</v>
      </c>
      <c r="W673" s="234">
        <v>95154000</v>
      </c>
      <c r="X673" s="194">
        <f t="shared" si="21"/>
        <v>-8.4842675279028302E-4</v>
      </c>
      <c r="Y673" s="193"/>
      <c r="Z673" s="197">
        <v>671</v>
      </c>
    </row>
    <row r="674" spans="1:26" ht="14.4" x14ac:dyDescent="0.3">
      <c r="A674" s="7">
        <v>43164</v>
      </c>
      <c r="B674" s="191">
        <v>2681.0600589999999</v>
      </c>
      <c r="C674" s="191">
        <v>2728.0900879999999</v>
      </c>
      <c r="D674" s="191">
        <v>2675.75</v>
      </c>
      <c r="E674" s="191">
        <v>2720.9399410000001</v>
      </c>
      <c r="F674" s="192">
        <v>2720.9399410000001</v>
      </c>
      <c r="G674" s="191">
        <v>3710810000</v>
      </c>
      <c r="H674" s="194">
        <f t="shared" si="20"/>
        <v>1.1032026381792881E-2</v>
      </c>
      <c r="I674" s="193"/>
      <c r="J674" s="197">
        <v>672</v>
      </c>
      <c r="K674" s="234"/>
      <c r="L674" s="234"/>
      <c r="M674" s="234"/>
      <c r="N674" s="234"/>
      <c r="O674" s="234"/>
      <c r="P674" s="234"/>
      <c r="Q674" s="7">
        <v>43164</v>
      </c>
      <c r="R674" s="8">
        <v>43802502</v>
      </c>
      <c r="S674" s="8">
        <v>44435001</v>
      </c>
      <c r="T674" s="8">
        <v>43630001</v>
      </c>
      <c r="U674" s="8">
        <v>44205002</v>
      </c>
      <c r="V674" s="192">
        <v>42786251</v>
      </c>
      <c r="W674" s="234">
        <v>113605600</v>
      </c>
      <c r="X674" s="194">
        <f t="shared" si="21"/>
        <v>3.4618833184669275E-3</v>
      </c>
      <c r="Y674" s="193"/>
      <c r="Z674" s="197">
        <v>672</v>
      </c>
    </row>
    <row r="675" spans="1:26" ht="14.4" x14ac:dyDescent="0.3">
      <c r="A675" s="7">
        <v>43161</v>
      </c>
      <c r="B675" s="191">
        <v>2658.889893</v>
      </c>
      <c r="C675" s="191">
        <v>2696.25</v>
      </c>
      <c r="D675" s="191">
        <v>2647.320068</v>
      </c>
      <c r="E675" s="191">
        <v>2691.25</v>
      </c>
      <c r="F675" s="192">
        <v>2691.25</v>
      </c>
      <c r="G675" s="191">
        <v>3882450000</v>
      </c>
      <c r="H675" s="194">
        <f t="shared" si="20"/>
        <v>5.0716026977129253E-3</v>
      </c>
      <c r="I675" s="193"/>
      <c r="J675" s="197">
        <v>673</v>
      </c>
      <c r="K675" s="234"/>
      <c r="L675" s="234"/>
      <c r="M675" s="234"/>
      <c r="N675" s="234"/>
      <c r="O675" s="234"/>
      <c r="P675" s="234"/>
      <c r="Q675" s="7">
        <v>43161</v>
      </c>
      <c r="R675" s="8">
        <v>43200001</v>
      </c>
      <c r="S675" s="8">
        <v>44075001</v>
      </c>
      <c r="T675" s="8">
        <v>43112499</v>
      </c>
      <c r="U675" s="8">
        <v>44052502</v>
      </c>
      <c r="V675" s="192">
        <v>42638641</v>
      </c>
      <c r="W675" s="234">
        <v>153816000</v>
      </c>
      <c r="X675" s="194">
        <f t="shared" si="21"/>
        <v>6.9145162783404461E-3</v>
      </c>
      <c r="Y675" s="193"/>
      <c r="Z675" s="197">
        <v>673</v>
      </c>
    </row>
    <row r="676" spans="1:26" ht="14.4" x14ac:dyDescent="0.3">
      <c r="A676" s="7">
        <v>43160</v>
      </c>
      <c r="B676" s="191">
        <v>2715.219971</v>
      </c>
      <c r="C676" s="191">
        <v>2730.889893</v>
      </c>
      <c r="D676" s="191">
        <v>2659.6499020000001</v>
      </c>
      <c r="E676" s="191">
        <v>2677.669922</v>
      </c>
      <c r="F676" s="192">
        <v>2677.669922</v>
      </c>
      <c r="G676" s="191">
        <v>4503970000</v>
      </c>
      <c r="H676" s="194">
        <f t="shared" si="20"/>
        <v>-1.3324399450480228E-2</v>
      </c>
      <c r="I676" s="193"/>
      <c r="J676" s="197">
        <v>674</v>
      </c>
      <c r="K676" s="234"/>
      <c r="L676" s="234"/>
      <c r="M676" s="234"/>
      <c r="N676" s="234"/>
      <c r="O676" s="234"/>
      <c r="P676" s="234"/>
      <c r="Q676" s="7">
        <v>43160</v>
      </c>
      <c r="R676" s="8">
        <v>44634998</v>
      </c>
      <c r="S676" s="8">
        <v>44945000</v>
      </c>
      <c r="T676" s="8">
        <v>43165001</v>
      </c>
      <c r="U676" s="8">
        <v>43750000</v>
      </c>
      <c r="V676" s="192">
        <v>42345840</v>
      </c>
      <c r="W676" s="234">
        <v>195208000</v>
      </c>
      <c r="X676" s="194">
        <f t="shared" si="21"/>
        <v>-1.751658129744588E-2</v>
      </c>
      <c r="Y676" s="193"/>
      <c r="Z676" s="197">
        <v>674</v>
      </c>
    </row>
    <row r="677" spans="1:26" ht="14.4" x14ac:dyDescent="0.3">
      <c r="A677" s="7">
        <v>43159</v>
      </c>
      <c r="B677" s="191">
        <v>2753.780029</v>
      </c>
      <c r="C677" s="191">
        <v>2761.5200199999999</v>
      </c>
      <c r="D677" s="191">
        <v>2713.540039</v>
      </c>
      <c r="E677" s="191">
        <v>2713.830078</v>
      </c>
      <c r="F677" s="192">
        <v>2713.830078</v>
      </c>
      <c r="G677" s="191">
        <v>4230660000</v>
      </c>
      <c r="H677" s="194">
        <f t="shared" si="20"/>
        <v>-1.1095788577777117E-2</v>
      </c>
      <c r="I677" s="193"/>
      <c r="J677" s="197">
        <v>675</v>
      </c>
      <c r="K677" s="234"/>
      <c r="L677" s="234"/>
      <c r="M677" s="234"/>
      <c r="N677" s="234"/>
      <c r="O677" s="234"/>
      <c r="P677" s="234"/>
      <c r="Q677" s="7">
        <v>43159</v>
      </c>
      <c r="R677" s="8">
        <v>44814999</v>
      </c>
      <c r="S677" s="8">
        <v>45154999</v>
      </c>
      <c r="T677" s="8">
        <v>44512501</v>
      </c>
      <c r="U677" s="8">
        <v>44529999</v>
      </c>
      <c r="V677" s="192">
        <v>43100819</v>
      </c>
      <c r="W677" s="234">
        <v>151128400</v>
      </c>
      <c r="X677" s="194">
        <f t="shared" si="21"/>
        <v>-1.5135469681534974E-3</v>
      </c>
      <c r="Y677" s="193"/>
      <c r="Z677" s="197">
        <v>675</v>
      </c>
    </row>
    <row r="678" spans="1:26" ht="14.4" x14ac:dyDescent="0.3">
      <c r="A678" s="7">
        <v>43158</v>
      </c>
      <c r="B678" s="191">
        <v>2780.4499510000001</v>
      </c>
      <c r="C678" s="191">
        <v>2789.1499020000001</v>
      </c>
      <c r="D678" s="191">
        <v>2744.219971</v>
      </c>
      <c r="E678" s="191">
        <v>2744.280029</v>
      </c>
      <c r="F678" s="192">
        <v>2744.280029</v>
      </c>
      <c r="G678" s="191">
        <v>3745080000</v>
      </c>
      <c r="H678" s="194">
        <f t="shared" si="20"/>
        <v>-1.2706888672731611E-2</v>
      </c>
      <c r="I678" s="193"/>
      <c r="J678" s="197">
        <v>676</v>
      </c>
      <c r="K678" s="234"/>
      <c r="L678" s="234"/>
      <c r="M678" s="234"/>
      <c r="N678" s="234"/>
      <c r="O678" s="234"/>
      <c r="P678" s="234"/>
      <c r="Q678" s="7">
        <v>43158</v>
      </c>
      <c r="R678" s="8">
        <v>44775002</v>
      </c>
      <c r="S678" s="8">
        <v>45119999</v>
      </c>
      <c r="T678" s="8">
        <v>44540001</v>
      </c>
      <c r="U678" s="8">
        <v>44597500</v>
      </c>
      <c r="V678" s="192">
        <v>43166153</v>
      </c>
      <c r="W678" s="234">
        <v>155712400</v>
      </c>
      <c r="X678" s="194">
        <f t="shared" si="21"/>
        <v>-3.2405075193352091E-3</v>
      </c>
      <c r="Y678" s="193"/>
      <c r="Z678" s="197">
        <v>676</v>
      </c>
    </row>
    <row r="679" spans="1:26" ht="14.4" x14ac:dyDescent="0.3">
      <c r="A679" s="7">
        <v>43157</v>
      </c>
      <c r="B679" s="191">
        <v>2757.3701169999999</v>
      </c>
      <c r="C679" s="191">
        <v>2780.639893</v>
      </c>
      <c r="D679" s="191">
        <v>2753.780029</v>
      </c>
      <c r="E679" s="191">
        <v>2779.6000979999999</v>
      </c>
      <c r="F679" s="192">
        <v>2779.6000979999999</v>
      </c>
      <c r="G679" s="191">
        <v>3424650000</v>
      </c>
      <c r="H679" s="194">
        <f t="shared" si="20"/>
        <v>1.1757015405636876E-2</v>
      </c>
      <c r="I679" s="193"/>
      <c r="J679" s="197">
        <v>677</v>
      </c>
      <c r="K679" s="234"/>
      <c r="L679" s="234"/>
      <c r="M679" s="234"/>
      <c r="N679" s="234"/>
      <c r="O679" s="234"/>
      <c r="P679" s="234"/>
      <c r="Q679" s="7">
        <v>43157</v>
      </c>
      <c r="R679" s="8">
        <v>44087502</v>
      </c>
      <c r="S679" s="8">
        <v>44847500</v>
      </c>
      <c r="T679" s="8">
        <v>44052502</v>
      </c>
      <c r="U679" s="8">
        <v>44742500</v>
      </c>
      <c r="V679" s="192">
        <v>43306488</v>
      </c>
      <c r="W679" s="234">
        <v>152648800</v>
      </c>
      <c r="X679" s="194">
        <f t="shared" si="21"/>
        <v>1.9771970291640524E-2</v>
      </c>
      <c r="Y679" s="193"/>
      <c r="Z679" s="197">
        <v>677</v>
      </c>
    </row>
    <row r="680" spans="1:26" ht="14.4" x14ac:dyDescent="0.3">
      <c r="A680" s="7">
        <v>43154</v>
      </c>
      <c r="B680" s="191">
        <v>2715.8000489999999</v>
      </c>
      <c r="C680" s="191">
        <v>2747.76001</v>
      </c>
      <c r="D680" s="191">
        <v>2713.73999</v>
      </c>
      <c r="E680" s="191">
        <v>2747.3000489999999</v>
      </c>
      <c r="F680" s="192">
        <v>2747.3000489999999</v>
      </c>
      <c r="G680" s="191">
        <v>3189190000</v>
      </c>
      <c r="H680" s="194">
        <f t="shared" si="20"/>
        <v>1.6028376390592538E-2</v>
      </c>
      <c r="I680" s="193"/>
      <c r="J680" s="197">
        <v>678</v>
      </c>
      <c r="K680" s="234"/>
      <c r="L680" s="234"/>
      <c r="M680" s="234"/>
      <c r="N680" s="234"/>
      <c r="O680" s="234"/>
      <c r="P680" s="234"/>
      <c r="Q680" s="7">
        <v>43154</v>
      </c>
      <c r="R680" s="8">
        <v>43417500</v>
      </c>
      <c r="S680" s="8">
        <v>43912498</v>
      </c>
      <c r="T680" s="8">
        <v>43384998</v>
      </c>
      <c r="U680" s="8">
        <v>43875000</v>
      </c>
      <c r="V680" s="192">
        <v>42466835</v>
      </c>
      <c r="W680" s="234">
        <v>135249600</v>
      </c>
      <c r="X680" s="194">
        <f t="shared" si="21"/>
        <v>1.7391211643445245E-2</v>
      </c>
      <c r="Y680" s="193"/>
      <c r="Z680" s="197">
        <v>678</v>
      </c>
    </row>
    <row r="681" spans="1:26" ht="14.4" x14ac:dyDescent="0.3">
      <c r="A681" s="7">
        <v>43153</v>
      </c>
      <c r="B681" s="191">
        <v>2710.419922</v>
      </c>
      <c r="C681" s="191">
        <v>2731.26001</v>
      </c>
      <c r="D681" s="191">
        <v>2697.7700199999999</v>
      </c>
      <c r="E681" s="191">
        <v>2703.959961</v>
      </c>
      <c r="F681" s="192">
        <v>2703.959961</v>
      </c>
      <c r="G681" s="191">
        <v>3701270000</v>
      </c>
      <c r="H681" s="194">
        <f t="shared" si="20"/>
        <v>9.7355114853167656E-4</v>
      </c>
      <c r="I681" s="193"/>
      <c r="J681" s="197">
        <v>679</v>
      </c>
      <c r="K681" s="234"/>
      <c r="L681" s="234"/>
      <c r="M681" s="234"/>
      <c r="N681" s="234"/>
      <c r="O681" s="234"/>
      <c r="P681" s="234"/>
      <c r="Q681" s="7">
        <v>43153</v>
      </c>
      <c r="R681" s="8">
        <v>42950001</v>
      </c>
      <c r="S681" s="8">
        <v>43487499</v>
      </c>
      <c r="T681" s="8">
        <v>42927502</v>
      </c>
      <c r="U681" s="8">
        <v>43125000</v>
      </c>
      <c r="V681" s="192">
        <v>41740910</v>
      </c>
      <c r="W681" s="234">
        <v>123967600</v>
      </c>
      <c r="X681" s="194">
        <f t="shared" si="21"/>
        <v>8.3591976418727326E-3</v>
      </c>
      <c r="Y681" s="193"/>
      <c r="Z681" s="197">
        <v>679</v>
      </c>
    </row>
    <row r="682" spans="1:26" ht="14.4" x14ac:dyDescent="0.3">
      <c r="A682" s="7">
        <v>43152</v>
      </c>
      <c r="B682" s="191">
        <v>2720.530029</v>
      </c>
      <c r="C682" s="191">
        <v>2747.75</v>
      </c>
      <c r="D682" s="191">
        <v>2701.290039</v>
      </c>
      <c r="E682" s="191">
        <v>2701.330078</v>
      </c>
      <c r="F682" s="192">
        <v>2701.330078</v>
      </c>
      <c r="G682" s="191">
        <v>3779400000</v>
      </c>
      <c r="H682" s="194">
        <f t="shared" si="20"/>
        <v>-5.4965032600100784E-3</v>
      </c>
      <c r="I682" s="193"/>
      <c r="J682" s="197">
        <v>680</v>
      </c>
      <c r="K682" s="234"/>
      <c r="L682" s="234"/>
      <c r="M682" s="234"/>
      <c r="N682" s="234"/>
      <c r="O682" s="234"/>
      <c r="P682" s="234"/>
      <c r="Q682" s="7">
        <v>43152</v>
      </c>
      <c r="R682" s="8">
        <v>43207500</v>
      </c>
      <c r="S682" s="8">
        <v>43529999</v>
      </c>
      <c r="T682" s="8">
        <v>42752499</v>
      </c>
      <c r="U682" s="8">
        <v>42767502</v>
      </c>
      <c r="V682" s="192">
        <v>41394882</v>
      </c>
      <c r="W682" s="234">
        <v>149886400</v>
      </c>
      <c r="X682" s="194">
        <f t="shared" si="21"/>
        <v>-4.5389019225980922E-3</v>
      </c>
      <c r="Y682" s="193"/>
      <c r="Z682" s="197">
        <v>680</v>
      </c>
    </row>
    <row r="683" spans="1:26" ht="14.4" x14ac:dyDescent="0.3">
      <c r="A683" s="7">
        <v>43151</v>
      </c>
      <c r="B683" s="191">
        <v>2722.98999</v>
      </c>
      <c r="C683" s="191">
        <v>2737.6000979999999</v>
      </c>
      <c r="D683" s="191">
        <v>2706.76001</v>
      </c>
      <c r="E683" s="191">
        <v>2716.26001</v>
      </c>
      <c r="F683" s="192">
        <v>2716.26001</v>
      </c>
      <c r="G683" s="191">
        <v>3627610000</v>
      </c>
      <c r="H683" s="194">
        <f t="shared" si="20"/>
        <v>-5.8413894815938384E-3</v>
      </c>
      <c r="I683" s="193"/>
      <c r="J683" s="197">
        <v>681</v>
      </c>
      <c r="K683" s="234"/>
      <c r="L683" s="234"/>
      <c r="M683" s="234"/>
      <c r="N683" s="234"/>
      <c r="O683" s="234"/>
      <c r="P683" s="234"/>
      <c r="Q683" s="7">
        <v>43151</v>
      </c>
      <c r="R683" s="8">
        <v>43012501</v>
      </c>
      <c r="S683" s="8">
        <v>43564999</v>
      </c>
      <c r="T683" s="8">
        <v>42855000</v>
      </c>
      <c r="U683" s="8">
        <v>42962502</v>
      </c>
      <c r="V683" s="192">
        <v>41583626</v>
      </c>
      <c r="W683" s="234">
        <v>135722000</v>
      </c>
      <c r="X683" s="194">
        <f t="shared" si="21"/>
        <v>-3.3636061804187419E-3</v>
      </c>
      <c r="Y683" s="193"/>
      <c r="Z683" s="197">
        <v>681</v>
      </c>
    </row>
    <row r="684" spans="1:26" ht="14.4" x14ac:dyDescent="0.3">
      <c r="A684" s="7">
        <v>43147</v>
      </c>
      <c r="B684" s="191">
        <v>2727.139893</v>
      </c>
      <c r="C684" s="191">
        <v>2754.419922</v>
      </c>
      <c r="D684" s="191">
        <v>2725.110107</v>
      </c>
      <c r="E684" s="191">
        <v>2732.219971</v>
      </c>
      <c r="F684" s="192">
        <v>2732.219971</v>
      </c>
      <c r="G684" s="191">
        <v>3637460000</v>
      </c>
      <c r="H684" s="194">
        <f t="shared" si="20"/>
        <v>3.734695439000948E-4</v>
      </c>
      <c r="I684" s="193"/>
      <c r="J684" s="197">
        <v>682</v>
      </c>
      <c r="K684" s="234"/>
      <c r="L684" s="234"/>
      <c r="M684" s="234"/>
      <c r="N684" s="234"/>
      <c r="O684" s="234"/>
      <c r="P684" s="234"/>
      <c r="Q684" s="7">
        <v>43147</v>
      </c>
      <c r="R684" s="8">
        <v>43090000</v>
      </c>
      <c r="S684" s="8">
        <v>43705002</v>
      </c>
      <c r="T684" s="8">
        <v>42942501</v>
      </c>
      <c r="U684" s="8">
        <v>43107498</v>
      </c>
      <c r="V684" s="192">
        <v>41723969</v>
      </c>
      <c r="W684" s="234">
        <v>160704400</v>
      </c>
      <c r="X684" s="194">
        <f t="shared" si="21"/>
        <v>-3.237235782061114E-3</v>
      </c>
      <c r="Y684" s="193"/>
      <c r="Z684" s="197">
        <v>682</v>
      </c>
    </row>
    <row r="685" spans="1:26" ht="14.4" x14ac:dyDescent="0.3">
      <c r="A685" s="7">
        <v>43146</v>
      </c>
      <c r="B685" s="191">
        <v>2713.459961</v>
      </c>
      <c r="C685" s="191">
        <v>2731.51001</v>
      </c>
      <c r="D685" s="191">
        <v>2689.820068</v>
      </c>
      <c r="E685" s="191">
        <v>2731.1999510000001</v>
      </c>
      <c r="F685" s="192">
        <v>2731.1999510000001</v>
      </c>
      <c r="G685" s="191">
        <v>3684910000</v>
      </c>
      <c r="H685" s="194">
        <f t="shared" si="20"/>
        <v>1.2069112628291455E-2</v>
      </c>
      <c r="I685" s="193"/>
      <c r="J685" s="197">
        <v>683</v>
      </c>
      <c r="K685" s="234"/>
      <c r="L685" s="234"/>
      <c r="M685" s="234"/>
      <c r="N685" s="234"/>
      <c r="O685" s="234"/>
      <c r="P685" s="234"/>
      <c r="Q685" s="7">
        <v>43146</v>
      </c>
      <c r="R685" s="8">
        <v>42447498</v>
      </c>
      <c r="S685" s="8">
        <v>43272499</v>
      </c>
      <c r="T685" s="8">
        <v>42250000</v>
      </c>
      <c r="U685" s="8">
        <v>43247501</v>
      </c>
      <c r="V685" s="192">
        <v>41859478</v>
      </c>
      <c r="W685" s="234">
        <v>204588800</v>
      </c>
      <c r="X685" s="194">
        <f t="shared" si="21"/>
        <v>3.3578357340049721E-2</v>
      </c>
      <c r="Y685" s="193"/>
      <c r="Z685" s="197">
        <v>683</v>
      </c>
    </row>
    <row r="686" spans="1:26" ht="14.4" x14ac:dyDescent="0.3">
      <c r="A686" s="7">
        <v>43145</v>
      </c>
      <c r="B686" s="191">
        <v>2651.209961</v>
      </c>
      <c r="C686" s="191">
        <v>2702.1000979999999</v>
      </c>
      <c r="D686" s="191">
        <v>2648.8701169999999</v>
      </c>
      <c r="E686" s="191">
        <v>2698.6298830000001</v>
      </c>
      <c r="F686" s="192">
        <v>2698.6298830000001</v>
      </c>
      <c r="G686" s="191">
        <v>4003740000</v>
      </c>
      <c r="H686" s="194">
        <f t="shared" si="20"/>
        <v>1.340245848225834E-2</v>
      </c>
      <c r="I686" s="193"/>
      <c r="J686" s="197">
        <v>684</v>
      </c>
      <c r="K686" s="234"/>
      <c r="L686" s="234"/>
      <c r="M686" s="234"/>
      <c r="N686" s="234"/>
      <c r="O686" s="234"/>
      <c r="P686" s="234"/>
      <c r="Q686" s="7">
        <v>43145</v>
      </c>
      <c r="R686" s="8">
        <v>40759998</v>
      </c>
      <c r="S686" s="8">
        <v>41884998</v>
      </c>
      <c r="T686" s="8">
        <v>40720001</v>
      </c>
      <c r="U686" s="8">
        <v>41842499</v>
      </c>
      <c r="V686" s="192">
        <v>40499569</v>
      </c>
      <c r="W686" s="234">
        <v>162579600</v>
      </c>
      <c r="X686" s="194">
        <f t="shared" si="21"/>
        <v>1.8437306243383859E-2</v>
      </c>
      <c r="Y686" s="193"/>
      <c r="Z686" s="197">
        <v>684</v>
      </c>
    </row>
    <row r="687" spans="1:26" ht="14.4" x14ac:dyDescent="0.3">
      <c r="A687" s="7">
        <v>43144</v>
      </c>
      <c r="B687" s="191">
        <v>2646.2700199999999</v>
      </c>
      <c r="C687" s="191">
        <v>2668.8400879999999</v>
      </c>
      <c r="D687" s="191">
        <v>2637.080078</v>
      </c>
      <c r="E687" s="191">
        <v>2662.9399410000001</v>
      </c>
      <c r="F687" s="192">
        <v>2662.9399410000001</v>
      </c>
      <c r="G687" s="191">
        <v>3472870000</v>
      </c>
      <c r="H687" s="194">
        <f t="shared" si="20"/>
        <v>2.6129295933735278E-3</v>
      </c>
      <c r="I687" s="193"/>
      <c r="J687" s="197">
        <v>685</v>
      </c>
      <c r="K687" s="234"/>
      <c r="L687" s="234"/>
      <c r="M687" s="234"/>
      <c r="N687" s="234"/>
      <c r="O687" s="234"/>
      <c r="P687" s="234"/>
      <c r="Q687" s="7">
        <v>43144</v>
      </c>
      <c r="R687" s="8">
        <v>40487499</v>
      </c>
      <c r="S687" s="8">
        <v>41187500</v>
      </c>
      <c r="T687" s="8">
        <v>40412498</v>
      </c>
      <c r="U687" s="8">
        <v>41084999</v>
      </c>
      <c r="V687" s="192">
        <v>39766384</v>
      </c>
      <c r="W687" s="234">
        <v>130196800</v>
      </c>
      <c r="X687" s="194">
        <f t="shared" si="21"/>
        <v>1.001789090510099E-2</v>
      </c>
      <c r="Y687" s="193"/>
      <c r="Z687" s="197">
        <v>685</v>
      </c>
    </row>
    <row r="688" spans="1:26" ht="14.4" x14ac:dyDescent="0.3">
      <c r="A688" s="7">
        <v>43143</v>
      </c>
      <c r="B688" s="191">
        <v>2636.75</v>
      </c>
      <c r="C688" s="191">
        <v>2672.610107</v>
      </c>
      <c r="D688" s="191">
        <v>2622.4499510000001</v>
      </c>
      <c r="E688" s="191">
        <v>2656</v>
      </c>
      <c r="F688" s="192">
        <v>2656</v>
      </c>
      <c r="G688" s="191">
        <v>4055790000</v>
      </c>
      <c r="H688" s="194">
        <f t="shared" si="20"/>
        <v>1.3914584687517094E-2</v>
      </c>
      <c r="I688" s="193"/>
      <c r="J688" s="197">
        <v>686</v>
      </c>
      <c r="K688" s="234"/>
      <c r="L688" s="234"/>
      <c r="M688" s="234"/>
      <c r="N688" s="234"/>
      <c r="O688" s="234"/>
      <c r="P688" s="234"/>
      <c r="Q688" s="7">
        <v>43143</v>
      </c>
      <c r="R688" s="8">
        <v>39625000</v>
      </c>
      <c r="S688" s="8">
        <v>40972500</v>
      </c>
      <c r="T688" s="8">
        <v>39377499</v>
      </c>
      <c r="U688" s="8">
        <v>40677502</v>
      </c>
      <c r="V688" s="192">
        <v>39371960</v>
      </c>
      <c r="W688" s="234">
        <v>243278000</v>
      </c>
      <c r="X688" s="194">
        <f t="shared" si="21"/>
        <v>4.0278712119272517E-2</v>
      </c>
      <c r="Y688" s="193"/>
      <c r="Z688" s="197">
        <v>686</v>
      </c>
    </row>
    <row r="689" spans="1:26" ht="14.4" x14ac:dyDescent="0.3">
      <c r="A689" s="7">
        <v>43140</v>
      </c>
      <c r="B689" s="191">
        <v>2601.780029</v>
      </c>
      <c r="C689" s="191">
        <v>2638.669922</v>
      </c>
      <c r="D689" s="191">
        <v>2532.6899410000001</v>
      </c>
      <c r="E689" s="191">
        <v>2619.5500489999999</v>
      </c>
      <c r="F689" s="192">
        <v>2619.5500489999999</v>
      </c>
      <c r="G689" s="191">
        <v>5680070000</v>
      </c>
      <c r="H689" s="194">
        <f t="shared" si="20"/>
        <v>1.4936090275087154E-2</v>
      </c>
      <c r="I689" s="193"/>
      <c r="J689" s="197">
        <v>687</v>
      </c>
      <c r="K689" s="234"/>
      <c r="L689" s="234"/>
      <c r="M689" s="234"/>
      <c r="N689" s="234"/>
      <c r="O689" s="234"/>
      <c r="P689" s="234"/>
      <c r="Q689" s="7">
        <v>43140</v>
      </c>
      <c r="R689" s="8">
        <v>39267502</v>
      </c>
      <c r="S689" s="8">
        <v>39472500</v>
      </c>
      <c r="T689" s="8">
        <v>37560001</v>
      </c>
      <c r="U689" s="8">
        <v>39102501</v>
      </c>
      <c r="V689" s="192">
        <v>37847511</v>
      </c>
      <c r="W689" s="234">
        <v>282690400</v>
      </c>
      <c r="X689" s="194">
        <f t="shared" si="21"/>
        <v>1.2231340213696222E-2</v>
      </c>
      <c r="Y689" s="193"/>
      <c r="Z689" s="197">
        <v>687</v>
      </c>
    </row>
    <row r="690" spans="1:26" ht="14.4" x14ac:dyDescent="0.3">
      <c r="A690" s="7">
        <v>43139</v>
      </c>
      <c r="B690" s="191">
        <v>2685.01001</v>
      </c>
      <c r="C690" s="191">
        <v>2685.2700199999999</v>
      </c>
      <c r="D690" s="191">
        <v>2580.5600589999999</v>
      </c>
      <c r="E690" s="191">
        <v>2581</v>
      </c>
      <c r="F690" s="192">
        <v>2581</v>
      </c>
      <c r="G690" s="191">
        <v>5305440000</v>
      </c>
      <c r="H690" s="194">
        <f t="shared" si="20"/>
        <v>-3.7536419718832745E-2</v>
      </c>
      <c r="I690" s="193"/>
      <c r="J690" s="197">
        <v>688</v>
      </c>
      <c r="K690" s="234"/>
      <c r="L690" s="234"/>
      <c r="M690" s="234"/>
      <c r="N690" s="234"/>
      <c r="O690" s="234"/>
      <c r="P690" s="234"/>
      <c r="Q690" s="7">
        <v>43139</v>
      </c>
      <c r="R690" s="8">
        <v>40072498</v>
      </c>
      <c r="S690" s="8">
        <v>40250000</v>
      </c>
      <c r="T690" s="8">
        <v>38757500</v>
      </c>
      <c r="U690" s="8">
        <v>38787498</v>
      </c>
      <c r="V690" s="192">
        <v>37390179</v>
      </c>
      <c r="W690" s="234">
        <v>217562000</v>
      </c>
      <c r="X690" s="194">
        <f t="shared" si="21"/>
        <v>-2.7516369325823162E-2</v>
      </c>
      <c r="Y690" s="193"/>
      <c r="Z690" s="197">
        <v>688</v>
      </c>
    </row>
    <row r="691" spans="1:26" ht="14.4" x14ac:dyDescent="0.3">
      <c r="A691" s="7">
        <v>43138</v>
      </c>
      <c r="B691" s="191">
        <v>2690.9499510000001</v>
      </c>
      <c r="C691" s="191">
        <v>2727.669922</v>
      </c>
      <c r="D691" s="191">
        <v>2681.330078</v>
      </c>
      <c r="E691" s="191">
        <v>2681.6599120000001</v>
      </c>
      <c r="F691" s="192">
        <v>2681.6599120000001</v>
      </c>
      <c r="G691" s="191">
        <v>4626570000</v>
      </c>
      <c r="H691" s="194">
        <f t="shared" si="20"/>
        <v>-5.0015886132705294E-3</v>
      </c>
      <c r="I691" s="193"/>
      <c r="J691" s="197">
        <v>689</v>
      </c>
      <c r="K691" s="234"/>
      <c r="L691" s="234"/>
      <c r="M691" s="234"/>
      <c r="N691" s="234"/>
      <c r="O691" s="234"/>
      <c r="P691" s="234"/>
      <c r="Q691" s="7">
        <v>43138</v>
      </c>
      <c r="R691" s="8">
        <v>40772499</v>
      </c>
      <c r="S691" s="8">
        <v>40849998</v>
      </c>
      <c r="T691" s="8">
        <v>39767502</v>
      </c>
      <c r="U691" s="8">
        <v>39884998</v>
      </c>
      <c r="V691" s="192">
        <v>38448132</v>
      </c>
      <c r="W691" s="234">
        <v>206434400</v>
      </c>
      <c r="X691" s="194">
        <f t="shared" si="21"/>
        <v>-2.1407104242387221E-2</v>
      </c>
      <c r="Y691" s="193"/>
      <c r="Z691" s="197">
        <v>689</v>
      </c>
    </row>
    <row r="692" spans="1:26" ht="14.4" x14ac:dyDescent="0.3">
      <c r="A692" s="7">
        <v>43137</v>
      </c>
      <c r="B692" s="191">
        <v>2614.780029</v>
      </c>
      <c r="C692" s="191">
        <v>2701.040039</v>
      </c>
      <c r="D692" s="191">
        <v>2593.070068</v>
      </c>
      <c r="E692" s="191">
        <v>2695.139893</v>
      </c>
      <c r="F692" s="192">
        <v>2695.139893</v>
      </c>
      <c r="G692" s="191">
        <v>5891660000</v>
      </c>
      <c r="H692" s="194">
        <f t="shared" si="20"/>
        <v>1.7440920907613715E-2</v>
      </c>
      <c r="I692" s="193"/>
      <c r="J692" s="197">
        <v>690</v>
      </c>
      <c r="K692" s="234"/>
      <c r="L692" s="234"/>
      <c r="M692" s="234"/>
      <c r="N692" s="234"/>
      <c r="O692" s="234"/>
      <c r="P692" s="234"/>
      <c r="Q692" s="7">
        <v>43137</v>
      </c>
      <c r="R692" s="8">
        <v>38707500</v>
      </c>
      <c r="S692" s="8">
        <v>40930000</v>
      </c>
      <c r="T692" s="8">
        <v>38500000</v>
      </c>
      <c r="U692" s="8">
        <v>40757500</v>
      </c>
      <c r="V692" s="192">
        <v>39289200</v>
      </c>
      <c r="W692" s="234">
        <v>272975200</v>
      </c>
      <c r="X692" s="194">
        <f t="shared" si="21"/>
        <v>4.1791844213283975E-2</v>
      </c>
      <c r="Y692" s="193"/>
      <c r="Z692" s="197">
        <v>690</v>
      </c>
    </row>
    <row r="693" spans="1:26" ht="14.4" x14ac:dyDescent="0.3">
      <c r="A693" s="7">
        <v>43136</v>
      </c>
      <c r="B693" s="191">
        <v>2741.0600589999999</v>
      </c>
      <c r="C693" s="191">
        <v>2763.389893</v>
      </c>
      <c r="D693" s="191">
        <v>2638.169922</v>
      </c>
      <c r="E693" s="191">
        <v>2648.9399410000001</v>
      </c>
      <c r="F693" s="192">
        <v>2648.9399410000001</v>
      </c>
      <c r="G693" s="191">
        <v>5283460000</v>
      </c>
      <c r="H693" s="194">
        <f t="shared" si="20"/>
        <v>-4.0979225016407377E-2</v>
      </c>
      <c r="I693" s="193"/>
      <c r="J693" s="197">
        <v>691</v>
      </c>
      <c r="K693" s="234"/>
      <c r="L693" s="234"/>
      <c r="M693" s="234"/>
      <c r="N693" s="234"/>
      <c r="O693" s="234"/>
      <c r="P693" s="234"/>
      <c r="Q693" s="7">
        <v>43136</v>
      </c>
      <c r="R693" s="8">
        <v>39775002</v>
      </c>
      <c r="S693" s="8">
        <v>40970001</v>
      </c>
      <c r="T693" s="8">
        <v>39000000</v>
      </c>
      <c r="U693" s="8">
        <v>39122501</v>
      </c>
      <c r="V693" s="192">
        <v>37713100</v>
      </c>
      <c r="W693" s="234">
        <v>290954000</v>
      </c>
      <c r="X693" s="194">
        <f t="shared" si="21"/>
        <v>-2.4984735452997231E-2</v>
      </c>
      <c r="Y693" s="193"/>
      <c r="Z693" s="197">
        <v>691</v>
      </c>
    </row>
    <row r="694" spans="1:26" ht="14.4" x14ac:dyDescent="0.3">
      <c r="A694" s="7">
        <v>43133</v>
      </c>
      <c r="B694" s="191">
        <v>2808.919922</v>
      </c>
      <c r="C694" s="191">
        <v>2808.919922</v>
      </c>
      <c r="D694" s="191">
        <v>2759.969971</v>
      </c>
      <c r="E694" s="191">
        <v>2762.1298830000001</v>
      </c>
      <c r="F694" s="192">
        <v>2762.1298830000001</v>
      </c>
      <c r="G694" s="191">
        <v>4301130000</v>
      </c>
      <c r="H694" s="194">
        <f t="shared" si="20"/>
        <v>-2.1208547694941481E-2</v>
      </c>
      <c r="I694" s="193"/>
      <c r="J694" s="197">
        <v>692</v>
      </c>
      <c r="K694" s="234"/>
      <c r="L694" s="234"/>
      <c r="M694" s="234"/>
      <c r="N694" s="234"/>
      <c r="O694" s="234"/>
      <c r="P694" s="234"/>
      <c r="Q694" s="7">
        <v>43133</v>
      </c>
      <c r="R694" s="8">
        <v>41500000</v>
      </c>
      <c r="S694" s="8">
        <v>41700001</v>
      </c>
      <c r="T694" s="8">
        <v>40025002</v>
      </c>
      <c r="U694" s="8">
        <v>40125000</v>
      </c>
      <c r="V694" s="192">
        <v>38679497</v>
      </c>
      <c r="W694" s="234">
        <v>346375200</v>
      </c>
      <c r="X694" s="194">
        <f t="shared" si="21"/>
        <v>-4.3390094492177594E-2</v>
      </c>
      <c r="Y694" s="193"/>
      <c r="Z694" s="197">
        <v>692</v>
      </c>
    </row>
    <row r="695" spans="1:26" ht="14.4" x14ac:dyDescent="0.3">
      <c r="A695" s="7">
        <v>43132</v>
      </c>
      <c r="B695" s="191">
        <v>2816.4499510000001</v>
      </c>
      <c r="C695" s="191">
        <v>2835.959961</v>
      </c>
      <c r="D695" s="191">
        <v>2812.6999510000001</v>
      </c>
      <c r="E695" s="191">
        <v>2821.9799800000001</v>
      </c>
      <c r="F695" s="192">
        <v>2821.9799800000001</v>
      </c>
      <c r="G695" s="191">
        <v>3938450000</v>
      </c>
      <c r="H695" s="194">
        <f t="shared" si="20"/>
        <v>-6.4808856182342871E-4</v>
      </c>
      <c r="I695" s="193"/>
      <c r="J695" s="197">
        <v>693</v>
      </c>
      <c r="K695" s="234"/>
      <c r="L695" s="234"/>
      <c r="M695" s="234"/>
      <c r="N695" s="234"/>
      <c r="O695" s="234"/>
      <c r="P695" s="234"/>
      <c r="Q695" s="7">
        <v>43132</v>
      </c>
      <c r="R695" s="8">
        <v>41792500</v>
      </c>
      <c r="S695" s="8">
        <v>42154999</v>
      </c>
      <c r="T695" s="8">
        <v>41689999</v>
      </c>
      <c r="U695" s="8">
        <v>41945000</v>
      </c>
      <c r="V695" s="192">
        <v>40433929</v>
      </c>
      <c r="W695" s="234">
        <v>188923200</v>
      </c>
      <c r="X695" s="194">
        <f t="shared" si="21"/>
        <v>2.0904802996829287E-3</v>
      </c>
      <c r="Y695" s="193"/>
      <c r="Z695" s="197">
        <v>693</v>
      </c>
    </row>
    <row r="696" spans="1:26" ht="14.4" x14ac:dyDescent="0.3">
      <c r="A696" s="7">
        <v>43131</v>
      </c>
      <c r="B696" s="191">
        <v>2832.4099120000001</v>
      </c>
      <c r="C696" s="191">
        <v>2839.26001</v>
      </c>
      <c r="D696" s="191">
        <v>2813.040039</v>
      </c>
      <c r="E696" s="191">
        <v>2823.8100589999999</v>
      </c>
      <c r="F696" s="192">
        <v>2823.8100589999999</v>
      </c>
      <c r="G696" s="191">
        <v>4261280000</v>
      </c>
      <c r="H696" s="194">
        <f t="shared" si="20"/>
        <v>4.88985389629117E-4</v>
      </c>
      <c r="I696" s="193"/>
      <c r="J696" s="197">
        <v>694</v>
      </c>
      <c r="K696" s="234"/>
      <c r="L696" s="234"/>
      <c r="M696" s="234"/>
      <c r="N696" s="234"/>
      <c r="O696" s="234"/>
      <c r="P696" s="234"/>
      <c r="Q696" s="7">
        <v>43131</v>
      </c>
      <c r="R696" s="8">
        <v>41717499</v>
      </c>
      <c r="S696" s="8">
        <v>42110001</v>
      </c>
      <c r="T696" s="8">
        <v>41625000</v>
      </c>
      <c r="U696" s="8">
        <v>41857498</v>
      </c>
      <c r="V696" s="192">
        <v>40349579</v>
      </c>
      <c r="W696" s="234">
        <v>129915600</v>
      </c>
      <c r="X696" s="194">
        <f t="shared" si="21"/>
        <v>2.7549332826756635E-3</v>
      </c>
      <c r="Y696" s="193"/>
      <c r="Z696" s="197">
        <v>694</v>
      </c>
    </row>
    <row r="697" spans="1:26" ht="14.4" x14ac:dyDescent="0.3">
      <c r="A697" s="7">
        <v>43130</v>
      </c>
      <c r="B697" s="191">
        <v>2832.73999</v>
      </c>
      <c r="C697" s="191">
        <v>2837.75</v>
      </c>
      <c r="D697" s="191">
        <v>2818.2700199999999</v>
      </c>
      <c r="E697" s="191">
        <v>2822.429932</v>
      </c>
      <c r="F697" s="192">
        <v>2822.429932</v>
      </c>
      <c r="G697" s="191">
        <v>3990650000</v>
      </c>
      <c r="H697" s="194">
        <f t="shared" si="20"/>
        <v>-1.0898815391439502E-2</v>
      </c>
      <c r="I697" s="193"/>
      <c r="J697" s="197">
        <v>695</v>
      </c>
      <c r="K697" s="234"/>
      <c r="L697" s="234"/>
      <c r="M697" s="234"/>
      <c r="N697" s="234"/>
      <c r="O697" s="234"/>
      <c r="P697" s="234"/>
      <c r="Q697" s="7">
        <v>43130</v>
      </c>
      <c r="R697" s="8">
        <v>41382500</v>
      </c>
      <c r="S697" s="8">
        <v>41842499</v>
      </c>
      <c r="T697" s="8">
        <v>41174999</v>
      </c>
      <c r="U697" s="8">
        <v>41742500</v>
      </c>
      <c r="V697" s="192">
        <v>40238724</v>
      </c>
      <c r="W697" s="234">
        <v>184192800</v>
      </c>
      <c r="X697" s="194">
        <f t="shared" si="21"/>
        <v>-5.8942163789260085E-3</v>
      </c>
      <c r="Y697" s="193"/>
      <c r="Z697" s="197">
        <v>695</v>
      </c>
    </row>
    <row r="698" spans="1:26" ht="14.4" x14ac:dyDescent="0.3">
      <c r="A698" s="7">
        <v>43129</v>
      </c>
      <c r="B698" s="191">
        <v>2867.2299800000001</v>
      </c>
      <c r="C698" s="191">
        <v>2870.6201169999999</v>
      </c>
      <c r="D698" s="191">
        <v>2851.4799800000001</v>
      </c>
      <c r="E698" s="191">
        <v>2853.530029</v>
      </c>
      <c r="F698" s="192">
        <v>2853.530029</v>
      </c>
      <c r="G698" s="191">
        <v>3573830000</v>
      </c>
      <c r="H698" s="194">
        <f t="shared" si="20"/>
        <v>-6.731974371398261E-3</v>
      </c>
      <c r="I698" s="193"/>
      <c r="J698" s="197">
        <v>696</v>
      </c>
      <c r="K698" s="234"/>
      <c r="L698" s="234"/>
      <c r="M698" s="234"/>
      <c r="N698" s="234"/>
      <c r="O698" s="234"/>
      <c r="P698" s="234"/>
      <c r="Q698" s="7">
        <v>43129</v>
      </c>
      <c r="R698" s="8">
        <v>42540001</v>
      </c>
      <c r="S698" s="8">
        <v>42540001</v>
      </c>
      <c r="T698" s="8">
        <v>41767502</v>
      </c>
      <c r="U698" s="8">
        <v>41990002</v>
      </c>
      <c r="V698" s="192">
        <v>40477306</v>
      </c>
      <c r="W698" s="234">
        <v>202561600</v>
      </c>
      <c r="X698" s="194">
        <f t="shared" si="21"/>
        <v>-2.069838965051243E-2</v>
      </c>
      <c r="Y698" s="193"/>
      <c r="Z698" s="197">
        <v>696</v>
      </c>
    </row>
    <row r="699" spans="1:26" ht="14.4" x14ac:dyDescent="0.3">
      <c r="A699" s="7">
        <v>43126</v>
      </c>
      <c r="B699" s="191">
        <v>2847.4799800000001</v>
      </c>
      <c r="C699" s="191">
        <v>2872.8701169999999</v>
      </c>
      <c r="D699" s="191">
        <v>2846.179932</v>
      </c>
      <c r="E699" s="191">
        <v>2872.8701169999999</v>
      </c>
      <c r="F699" s="192">
        <v>2872.8701169999999</v>
      </c>
      <c r="G699" s="191">
        <v>3443230000</v>
      </c>
      <c r="H699" s="194">
        <f t="shared" si="20"/>
        <v>1.1841196442722527E-2</v>
      </c>
      <c r="I699" s="193"/>
      <c r="J699" s="197">
        <v>697</v>
      </c>
      <c r="K699" s="234"/>
      <c r="L699" s="234"/>
      <c r="M699" s="234"/>
      <c r="N699" s="234"/>
      <c r="O699" s="234"/>
      <c r="P699" s="234"/>
      <c r="Q699" s="7">
        <v>43126</v>
      </c>
      <c r="R699" s="8">
        <v>43000000</v>
      </c>
      <c r="S699" s="8">
        <v>43000000</v>
      </c>
      <c r="T699" s="8">
        <v>42514999</v>
      </c>
      <c r="U699" s="8">
        <v>42877499</v>
      </c>
      <c r="V699" s="192">
        <v>41332829</v>
      </c>
      <c r="W699" s="234">
        <v>156572000</v>
      </c>
      <c r="X699" s="194">
        <f t="shared" si="21"/>
        <v>2.3375929563261228E-3</v>
      </c>
      <c r="Y699" s="193"/>
      <c r="Z699" s="197">
        <v>697</v>
      </c>
    </row>
    <row r="700" spans="1:26" ht="14.4" x14ac:dyDescent="0.3">
      <c r="A700" s="7">
        <v>43125</v>
      </c>
      <c r="B700" s="191">
        <v>2846.23999</v>
      </c>
      <c r="C700" s="191">
        <v>2848.5600589999999</v>
      </c>
      <c r="D700" s="191">
        <v>2830.9399410000001</v>
      </c>
      <c r="E700" s="191">
        <v>2839.25</v>
      </c>
      <c r="F700" s="192">
        <v>2839.25</v>
      </c>
      <c r="G700" s="191">
        <v>3835150000</v>
      </c>
      <c r="H700" s="194">
        <f t="shared" si="20"/>
        <v>6.0262092393333847E-4</v>
      </c>
      <c r="I700" s="193"/>
      <c r="J700" s="197">
        <v>698</v>
      </c>
      <c r="K700" s="234"/>
      <c r="L700" s="234"/>
      <c r="M700" s="234"/>
      <c r="N700" s="234"/>
      <c r="O700" s="234"/>
      <c r="P700" s="234"/>
      <c r="Q700" s="7">
        <v>43125</v>
      </c>
      <c r="R700" s="8">
        <v>43627499</v>
      </c>
      <c r="S700" s="8">
        <v>43737499</v>
      </c>
      <c r="T700" s="8">
        <v>42632500</v>
      </c>
      <c r="U700" s="8">
        <v>42777500</v>
      </c>
      <c r="V700" s="192">
        <v>41236435</v>
      </c>
      <c r="W700" s="234">
        <v>166116000</v>
      </c>
      <c r="X700" s="194">
        <f t="shared" si="21"/>
        <v>-1.7851122558173116E-2</v>
      </c>
      <c r="Y700" s="193"/>
      <c r="Z700" s="197">
        <v>698</v>
      </c>
    </row>
    <row r="701" spans="1:26" ht="14.4" x14ac:dyDescent="0.3">
      <c r="A701" s="7">
        <v>43124</v>
      </c>
      <c r="B701" s="191">
        <v>2845.419922</v>
      </c>
      <c r="C701" s="191">
        <v>2852.969971</v>
      </c>
      <c r="D701" s="191">
        <v>2824.8100589999999</v>
      </c>
      <c r="E701" s="191">
        <v>2837.540039</v>
      </c>
      <c r="F701" s="192">
        <v>2837.540039</v>
      </c>
      <c r="G701" s="191">
        <v>4014070000</v>
      </c>
      <c r="H701" s="194">
        <f t="shared" si="20"/>
        <v>-5.5997579030099087E-4</v>
      </c>
      <c r="I701" s="193"/>
      <c r="J701" s="197">
        <v>699</v>
      </c>
      <c r="K701" s="234"/>
      <c r="L701" s="234"/>
      <c r="M701" s="234"/>
      <c r="N701" s="234"/>
      <c r="O701" s="234"/>
      <c r="P701" s="234"/>
      <c r="Q701" s="7">
        <v>43124</v>
      </c>
      <c r="R701" s="8">
        <v>44312500</v>
      </c>
      <c r="S701" s="8">
        <v>44325001</v>
      </c>
      <c r="T701" s="8">
        <v>43299999</v>
      </c>
      <c r="U701" s="8">
        <v>43555000</v>
      </c>
      <c r="V701" s="192">
        <v>41985931</v>
      </c>
      <c r="W701" s="234">
        <v>204420400</v>
      </c>
      <c r="X701" s="194">
        <f t="shared" si="21"/>
        <v>-1.5928387519628259E-2</v>
      </c>
      <c r="Y701" s="193"/>
      <c r="Z701" s="197">
        <v>699</v>
      </c>
    </row>
    <row r="702" spans="1:26" ht="14.4" x14ac:dyDescent="0.3">
      <c r="A702" s="7">
        <v>43123</v>
      </c>
      <c r="B702" s="191">
        <v>2835.0500489999999</v>
      </c>
      <c r="C702" s="191">
        <v>2842.23999</v>
      </c>
      <c r="D702" s="191">
        <v>2830.5900879999999</v>
      </c>
      <c r="E702" s="191">
        <v>2839.1298830000001</v>
      </c>
      <c r="F702" s="192">
        <v>2839.1298830000001</v>
      </c>
      <c r="G702" s="191">
        <v>3519650000</v>
      </c>
      <c r="H702" s="194">
        <f t="shared" si="20"/>
        <v>2.1743654408824219E-3</v>
      </c>
      <c r="I702" s="193"/>
      <c r="J702" s="197">
        <v>700</v>
      </c>
      <c r="K702" s="234"/>
      <c r="L702" s="234"/>
      <c r="M702" s="234"/>
      <c r="N702" s="234"/>
      <c r="O702" s="234"/>
      <c r="P702" s="234"/>
      <c r="Q702" s="7">
        <v>43123</v>
      </c>
      <c r="R702" s="8">
        <v>44325001</v>
      </c>
      <c r="S702" s="8">
        <v>44860001</v>
      </c>
      <c r="T702" s="8">
        <v>44205002</v>
      </c>
      <c r="U702" s="8">
        <v>44259998</v>
      </c>
      <c r="V702" s="192">
        <v>42665524</v>
      </c>
      <c r="W702" s="234">
        <v>130756400</v>
      </c>
      <c r="X702" s="194">
        <f t="shared" si="21"/>
        <v>2.2573667719315231E-4</v>
      </c>
      <c r="Y702" s="193"/>
      <c r="Z702" s="197">
        <v>700</v>
      </c>
    </row>
    <row r="703" spans="1:26" ht="14.4" x14ac:dyDescent="0.3">
      <c r="A703" s="7">
        <v>43122</v>
      </c>
      <c r="B703" s="191">
        <v>2809.1599120000001</v>
      </c>
      <c r="C703" s="191">
        <v>2833.030029</v>
      </c>
      <c r="D703" s="191">
        <v>2808.1201169999999</v>
      </c>
      <c r="E703" s="191">
        <v>2832.969971</v>
      </c>
      <c r="F703" s="192">
        <v>2832.969971</v>
      </c>
      <c r="G703" s="191">
        <v>3471780000</v>
      </c>
      <c r="H703" s="194">
        <f t="shared" si="20"/>
        <v>8.0667265433336088E-3</v>
      </c>
      <c r="I703" s="193"/>
      <c r="J703" s="197">
        <v>701</v>
      </c>
      <c r="K703" s="234"/>
      <c r="L703" s="234"/>
      <c r="M703" s="234"/>
      <c r="N703" s="234"/>
      <c r="O703" s="234"/>
      <c r="P703" s="234"/>
      <c r="Q703" s="7">
        <v>43122</v>
      </c>
      <c r="R703" s="8">
        <v>44325001</v>
      </c>
      <c r="S703" s="8">
        <v>44445000</v>
      </c>
      <c r="T703" s="8">
        <v>44150002</v>
      </c>
      <c r="U703" s="8">
        <v>44250000</v>
      </c>
      <c r="V703" s="192">
        <v>42655895</v>
      </c>
      <c r="W703" s="234">
        <v>108434400</v>
      </c>
      <c r="X703" s="194">
        <f t="shared" si="21"/>
        <v>-8.1810615316162596E-3</v>
      </c>
      <c r="Y703" s="193"/>
      <c r="Z703" s="197">
        <v>701</v>
      </c>
    </row>
    <row r="704" spans="1:26" ht="14.4" x14ac:dyDescent="0.3">
      <c r="A704" s="7">
        <v>43119</v>
      </c>
      <c r="B704" s="191">
        <v>2802.6000979999999</v>
      </c>
      <c r="C704" s="191">
        <v>2810.330078</v>
      </c>
      <c r="D704" s="191">
        <v>2798.080078</v>
      </c>
      <c r="E704" s="191">
        <v>2810.3000489999999</v>
      </c>
      <c r="F704" s="192">
        <v>2810.3000489999999</v>
      </c>
      <c r="G704" s="191">
        <v>3639430000</v>
      </c>
      <c r="H704" s="194">
        <f t="shared" si="20"/>
        <v>4.385235280832624E-3</v>
      </c>
      <c r="I704" s="193"/>
      <c r="J704" s="197">
        <v>702</v>
      </c>
      <c r="K704" s="234"/>
      <c r="L704" s="234"/>
      <c r="M704" s="234"/>
      <c r="N704" s="234"/>
      <c r="O704" s="234"/>
      <c r="P704" s="234"/>
      <c r="Q704" s="7">
        <v>43119</v>
      </c>
      <c r="R704" s="8">
        <v>44652500</v>
      </c>
      <c r="S704" s="8">
        <v>44895000</v>
      </c>
      <c r="T704" s="8">
        <v>44352501</v>
      </c>
      <c r="U704" s="8">
        <v>44615002</v>
      </c>
      <c r="V704" s="192">
        <v>43007744</v>
      </c>
      <c r="W704" s="234">
        <v>129700400</v>
      </c>
      <c r="X704" s="194">
        <f t="shared" si="21"/>
        <v>-4.4626993624037291E-3</v>
      </c>
      <c r="Y704" s="193"/>
      <c r="Z704" s="197">
        <v>702</v>
      </c>
    </row>
    <row r="705" spans="1:26" ht="14.4" x14ac:dyDescent="0.3">
      <c r="A705" s="7">
        <v>43118</v>
      </c>
      <c r="B705" s="191">
        <v>2802.3999020000001</v>
      </c>
      <c r="C705" s="191">
        <v>2805.830078</v>
      </c>
      <c r="D705" s="191">
        <v>2792.5600589999999</v>
      </c>
      <c r="E705" s="191">
        <v>2798.030029</v>
      </c>
      <c r="F705" s="192">
        <v>2798.030029</v>
      </c>
      <c r="G705" s="191">
        <v>3681470000</v>
      </c>
      <c r="H705" s="194">
        <f t="shared" si="20"/>
        <v>-1.6163899808150006E-3</v>
      </c>
      <c r="I705" s="193"/>
      <c r="J705" s="197">
        <v>703</v>
      </c>
      <c r="K705" s="234"/>
      <c r="L705" s="234"/>
      <c r="M705" s="234"/>
      <c r="N705" s="234"/>
      <c r="O705" s="234"/>
      <c r="P705" s="234"/>
      <c r="Q705" s="7">
        <v>43118</v>
      </c>
      <c r="R705" s="8">
        <v>44842499</v>
      </c>
      <c r="S705" s="8">
        <v>45025002</v>
      </c>
      <c r="T705" s="8">
        <v>44562500</v>
      </c>
      <c r="U705" s="8">
        <v>44814999</v>
      </c>
      <c r="V705" s="192">
        <v>43200535</v>
      </c>
      <c r="W705" s="234">
        <v>124773600</v>
      </c>
      <c r="X705" s="194">
        <f t="shared" si="21"/>
        <v>8.9326300600667534E-4</v>
      </c>
      <c r="Y705" s="193"/>
      <c r="Z705" s="197">
        <v>703</v>
      </c>
    </row>
    <row r="706" spans="1:26" ht="14.4" x14ac:dyDescent="0.3">
      <c r="A706" s="7">
        <v>43117</v>
      </c>
      <c r="B706" s="191">
        <v>2784.98999</v>
      </c>
      <c r="C706" s="191">
        <v>2807.040039</v>
      </c>
      <c r="D706" s="191">
        <v>2778.3798830000001</v>
      </c>
      <c r="E706" s="191">
        <v>2802.5600589999999</v>
      </c>
      <c r="F706" s="192">
        <v>2802.5600589999999</v>
      </c>
      <c r="G706" s="191">
        <v>3778050000</v>
      </c>
      <c r="H706" s="194">
        <f t="shared" si="20"/>
        <v>9.4150516616268061E-3</v>
      </c>
      <c r="I706" s="193"/>
      <c r="J706" s="197">
        <v>704</v>
      </c>
      <c r="K706" s="234"/>
      <c r="L706" s="234"/>
      <c r="M706" s="234"/>
      <c r="N706" s="234"/>
      <c r="O706" s="234"/>
      <c r="P706" s="234"/>
      <c r="Q706" s="7">
        <v>43117</v>
      </c>
      <c r="R706" s="8">
        <v>44037498</v>
      </c>
      <c r="S706" s="8">
        <v>44812500</v>
      </c>
      <c r="T706" s="8">
        <v>43767502</v>
      </c>
      <c r="U706" s="8">
        <v>44775002</v>
      </c>
      <c r="V706" s="192">
        <v>43161980</v>
      </c>
      <c r="W706" s="234">
        <v>137547200</v>
      </c>
      <c r="X706" s="194">
        <f t="shared" si="21"/>
        <v>1.6516313467003337E-2</v>
      </c>
      <c r="Y706" s="193"/>
      <c r="Z706" s="197">
        <v>704</v>
      </c>
    </row>
    <row r="707" spans="1:26" ht="14.4" x14ac:dyDescent="0.3">
      <c r="A707" s="7">
        <v>43116</v>
      </c>
      <c r="B707" s="191">
        <v>2798.959961</v>
      </c>
      <c r="C707" s="191">
        <v>2807.540039</v>
      </c>
      <c r="D707" s="191">
        <v>2768.639893</v>
      </c>
      <c r="E707" s="191">
        <v>2776.419922</v>
      </c>
      <c r="F707" s="192">
        <v>2776.419922</v>
      </c>
      <c r="G707" s="191">
        <v>4325970000</v>
      </c>
      <c r="H707" s="194">
        <f t="shared" si="20"/>
        <v>-3.5244874939864717E-3</v>
      </c>
      <c r="I707" s="193"/>
      <c r="J707" s="197">
        <v>705</v>
      </c>
      <c r="K707" s="234"/>
      <c r="L707" s="234"/>
      <c r="M707" s="234"/>
      <c r="N707" s="234"/>
      <c r="O707" s="234"/>
      <c r="P707" s="234"/>
      <c r="Q707" s="7">
        <v>43116</v>
      </c>
      <c r="R707" s="8">
        <v>44474998</v>
      </c>
      <c r="S707" s="8">
        <v>44847500</v>
      </c>
      <c r="T707" s="8">
        <v>44035000</v>
      </c>
      <c r="U707" s="8">
        <v>44047501</v>
      </c>
      <c r="V707" s="192">
        <v>42460686</v>
      </c>
      <c r="W707" s="234">
        <v>118263600</v>
      </c>
      <c r="X707" s="194">
        <f t="shared" si="21"/>
        <v>-5.0821998303465267E-3</v>
      </c>
      <c r="Y707" s="193"/>
      <c r="Z707" s="197">
        <v>705</v>
      </c>
    </row>
    <row r="708" spans="1:26" ht="14.4" x14ac:dyDescent="0.3">
      <c r="A708" s="7">
        <v>43112</v>
      </c>
      <c r="B708" s="191">
        <v>2770.179932</v>
      </c>
      <c r="C708" s="191">
        <v>2787.8500979999999</v>
      </c>
      <c r="D708" s="191">
        <v>2769.639893</v>
      </c>
      <c r="E708" s="191">
        <v>2786.23999</v>
      </c>
      <c r="F708" s="192">
        <v>2786.23999</v>
      </c>
      <c r="G708" s="191">
        <v>3573970000</v>
      </c>
      <c r="H708" s="194">
        <f t="shared" ref="H708:H771" si="22">(F708-F709)/F709</f>
        <v>6.7496027554139974E-3</v>
      </c>
      <c r="I708" s="193"/>
      <c r="J708" s="197">
        <v>706</v>
      </c>
      <c r="K708" s="234"/>
      <c r="L708" s="234"/>
      <c r="M708" s="234"/>
      <c r="N708" s="234"/>
      <c r="O708" s="234"/>
      <c r="P708" s="234"/>
      <c r="Q708" s="7">
        <v>43112</v>
      </c>
      <c r="R708" s="8">
        <v>44044998</v>
      </c>
      <c r="S708" s="8">
        <v>44340000</v>
      </c>
      <c r="T708" s="8">
        <v>43912498</v>
      </c>
      <c r="U708" s="8">
        <v>44272499</v>
      </c>
      <c r="V708" s="192">
        <v>42677582</v>
      </c>
      <c r="W708" s="234">
        <v>101672400</v>
      </c>
      <c r="X708" s="194">
        <f t="shared" ref="X708:X771" si="23">(V708-V709)/V709</f>
        <v>1.0326438443214649E-2</v>
      </c>
      <c r="Y708" s="193"/>
      <c r="Z708" s="197">
        <v>706</v>
      </c>
    </row>
    <row r="709" spans="1:26" ht="14.4" x14ac:dyDescent="0.3">
      <c r="A709" s="7">
        <v>43111</v>
      </c>
      <c r="B709" s="191">
        <v>2752.969971</v>
      </c>
      <c r="C709" s="191">
        <v>2767.5600589999999</v>
      </c>
      <c r="D709" s="191">
        <v>2752.780029</v>
      </c>
      <c r="E709" s="191">
        <v>2767.5600589999999</v>
      </c>
      <c r="F709" s="192">
        <v>2767.5600589999999</v>
      </c>
      <c r="G709" s="191">
        <v>3641320000</v>
      </c>
      <c r="H709" s="194">
        <f t="shared" si="22"/>
        <v>7.0336467983657764E-3</v>
      </c>
      <c r="I709" s="193"/>
      <c r="J709" s="197">
        <v>707</v>
      </c>
      <c r="K709" s="234"/>
      <c r="L709" s="234"/>
      <c r="M709" s="234"/>
      <c r="N709" s="234"/>
      <c r="O709" s="234"/>
      <c r="P709" s="234"/>
      <c r="Q709" s="7">
        <v>43111</v>
      </c>
      <c r="R709" s="8">
        <v>43647499</v>
      </c>
      <c r="S709" s="8">
        <v>43872501</v>
      </c>
      <c r="T709" s="8">
        <v>43622501</v>
      </c>
      <c r="U709" s="8">
        <v>43820000</v>
      </c>
      <c r="V709" s="192">
        <v>42241379</v>
      </c>
      <c r="W709" s="234">
        <v>74670800</v>
      </c>
      <c r="X709" s="194">
        <f t="shared" si="23"/>
        <v>5.6801694820506708E-3</v>
      </c>
      <c r="Y709" s="193"/>
      <c r="Z709" s="197">
        <v>707</v>
      </c>
    </row>
    <row r="710" spans="1:26" ht="14.4" x14ac:dyDescent="0.3">
      <c r="A710" s="7">
        <v>43110</v>
      </c>
      <c r="B710" s="191">
        <v>2745.5500489999999</v>
      </c>
      <c r="C710" s="191">
        <v>2750.8000489999999</v>
      </c>
      <c r="D710" s="191">
        <v>2736.0600589999999</v>
      </c>
      <c r="E710" s="191">
        <v>2748.2299800000001</v>
      </c>
      <c r="F710" s="192">
        <v>2748.2299800000001</v>
      </c>
      <c r="G710" s="191">
        <v>3576350000</v>
      </c>
      <c r="H710" s="194">
        <f t="shared" si="22"/>
        <v>-1.1122269759360366E-3</v>
      </c>
      <c r="I710" s="193"/>
      <c r="J710" s="197">
        <v>708</v>
      </c>
      <c r="K710" s="234"/>
      <c r="L710" s="234"/>
      <c r="M710" s="234"/>
      <c r="N710" s="234"/>
      <c r="O710" s="234"/>
      <c r="P710" s="234"/>
      <c r="Q710" s="7">
        <v>43110</v>
      </c>
      <c r="R710" s="8">
        <v>43290001</v>
      </c>
      <c r="S710" s="8">
        <v>43575001</v>
      </c>
      <c r="T710" s="8">
        <v>43250000</v>
      </c>
      <c r="U710" s="8">
        <v>43572498</v>
      </c>
      <c r="V710" s="192">
        <v>42002796</v>
      </c>
      <c r="W710" s="234">
        <v>95839600</v>
      </c>
      <c r="X710" s="194">
        <f t="shared" si="23"/>
        <v>-2.2936068066709396E-4</v>
      </c>
      <c r="Y710" s="193"/>
      <c r="Z710" s="197">
        <v>708</v>
      </c>
    </row>
    <row r="711" spans="1:26" ht="14.4" x14ac:dyDescent="0.3">
      <c r="A711" s="7">
        <v>43109</v>
      </c>
      <c r="B711" s="191">
        <v>2751.1499020000001</v>
      </c>
      <c r="C711" s="191">
        <v>2759.139893</v>
      </c>
      <c r="D711" s="191">
        <v>2747.860107</v>
      </c>
      <c r="E711" s="191">
        <v>2751.290039</v>
      </c>
      <c r="F711" s="192">
        <v>2751.290039</v>
      </c>
      <c r="G711" s="191">
        <v>3453480000</v>
      </c>
      <c r="H711" s="194">
        <f t="shared" si="22"/>
        <v>1.3029315505691242E-3</v>
      </c>
      <c r="I711" s="193"/>
      <c r="J711" s="197">
        <v>709</v>
      </c>
      <c r="K711" s="234"/>
      <c r="L711" s="234"/>
      <c r="M711" s="234"/>
      <c r="N711" s="234"/>
      <c r="O711" s="234"/>
      <c r="P711" s="234"/>
      <c r="Q711" s="7">
        <v>43109</v>
      </c>
      <c r="R711" s="8">
        <v>43637501</v>
      </c>
      <c r="S711" s="8">
        <v>43764999</v>
      </c>
      <c r="T711" s="8">
        <v>43352501</v>
      </c>
      <c r="U711" s="8">
        <v>43582500</v>
      </c>
      <c r="V711" s="192">
        <v>42012432</v>
      </c>
      <c r="W711" s="234">
        <v>86336000</v>
      </c>
      <c r="X711" s="194">
        <f t="shared" si="23"/>
        <v>-1.1476237833153019E-4</v>
      </c>
      <c r="Y711" s="193"/>
      <c r="Z711" s="197">
        <v>709</v>
      </c>
    </row>
    <row r="712" spans="1:26" ht="14.4" x14ac:dyDescent="0.3">
      <c r="A712" s="7">
        <v>43108</v>
      </c>
      <c r="B712" s="191">
        <v>2742.669922</v>
      </c>
      <c r="C712" s="191">
        <v>2748.51001</v>
      </c>
      <c r="D712" s="191">
        <v>2737.6000979999999</v>
      </c>
      <c r="E712" s="191">
        <v>2747.709961</v>
      </c>
      <c r="F712" s="192">
        <v>2747.709961</v>
      </c>
      <c r="G712" s="191">
        <v>3242650000</v>
      </c>
      <c r="H712" s="194">
        <f t="shared" si="22"/>
        <v>1.6623440799480996E-3</v>
      </c>
      <c r="I712" s="193"/>
      <c r="J712" s="197">
        <v>710</v>
      </c>
      <c r="K712" s="234"/>
      <c r="L712" s="234"/>
      <c r="M712" s="234"/>
      <c r="N712" s="234"/>
      <c r="O712" s="234"/>
      <c r="P712" s="234"/>
      <c r="Q712" s="7">
        <v>43108</v>
      </c>
      <c r="R712" s="8">
        <v>43587502</v>
      </c>
      <c r="S712" s="8">
        <v>43902500</v>
      </c>
      <c r="T712" s="8">
        <v>43482498</v>
      </c>
      <c r="U712" s="8">
        <v>43587502</v>
      </c>
      <c r="V712" s="192">
        <v>42017254</v>
      </c>
      <c r="W712" s="234">
        <v>82271200</v>
      </c>
      <c r="X712" s="194">
        <f t="shared" si="23"/>
        <v>-3.7141223837220813E-3</v>
      </c>
      <c r="Y712" s="193"/>
      <c r="Z712" s="197">
        <v>710</v>
      </c>
    </row>
    <row r="713" spans="1:26" ht="14.4" x14ac:dyDescent="0.3">
      <c r="A713" s="7">
        <v>43105</v>
      </c>
      <c r="B713" s="191">
        <v>2731.330078</v>
      </c>
      <c r="C713" s="191">
        <v>2743.4499510000001</v>
      </c>
      <c r="D713" s="191">
        <v>2727.919922</v>
      </c>
      <c r="E713" s="191">
        <v>2743.1499020000001</v>
      </c>
      <c r="F713" s="192">
        <v>2743.1499020000001</v>
      </c>
      <c r="G713" s="191">
        <v>3236620000</v>
      </c>
      <c r="H713" s="194">
        <f t="shared" si="22"/>
        <v>7.0337674038222428E-3</v>
      </c>
      <c r="I713" s="193"/>
      <c r="J713" s="197">
        <v>711</v>
      </c>
      <c r="K713" s="234"/>
      <c r="L713" s="234"/>
      <c r="M713" s="234"/>
      <c r="N713" s="234"/>
      <c r="O713" s="234"/>
      <c r="P713" s="234"/>
      <c r="Q713" s="7">
        <v>43105</v>
      </c>
      <c r="R713" s="8">
        <v>43360001</v>
      </c>
      <c r="S713" s="8">
        <v>43842499</v>
      </c>
      <c r="T713" s="8">
        <v>43262501</v>
      </c>
      <c r="U713" s="8">
        <v>43750000</v>
      </c>
      <c r="V713" s="192">
        <v>42173893</v>
      </c>
      <c r="W713" s="234">
        <v>94640000</v>
      </c>
      <c r="X713" s="194">
        <f t="shared" si="23"/>
        <v>1.1385223085781219E-2</v>
      </c>
      <c r="Y713" s="193"/>
      <c r="Z713" s="197">
        <v>711</v>
      </c>
    </row>
    <row r="714" spans="1:26" ht="14.4" x14ac:dyDescent="0.3">
      <c r="A714" s="7">
        <v>43104</v>
      </c>
      <c r="B714" s="191">
        <v>2719.3100589999999</v>
      </c>
      <c r="C714" s="191">
        <v>2729.290039</v>
      </c>
      <c r="D714" s="191">
        <v>2719.070068</v>
      </c>
      <c r="E714" s="191">
        <v>2723.98999</v>
      </c>
      <c r="F714" s="192">
        <v>2723.98999</v>
      </c>
      <c r="G714" s="191">
        <v>3695260000</v>
      </c>
      <c r="H714" s="194">
        <f t="shared" si="22"/>
        <v>4.0286358437744132E-3</v>
      </c>
      <c r="I714" s="193"/>
      <c r="J714" s="197">
        <v>712</v>
      </c>
      <c r="K714" s="234"/>
      <c r="L714" s="234"/>
      <c r="M714" s="234"/>
      <c r="N714" s="234"/>
      <c r="O714" s="234"/>
      <c r="P714" s="234"/>
      <c r="Q714" s="7">
        <v>43104</v>
      </c>
      <c r="R714" s="8">
        <v>43134998</v>
      </c>
      <c r="S714" s="8">
        <v>43367500</v>
      </c>
      <c r="T714" s="8">
        <v>43020000</v>
      </c>
      <c r="U714" s="8">
        <v>43257500</v>
      </c>
      <c r="V714" s="192">
        <v>41699139</v>
      </c>
      <c r="W714" s="234">
        <v>89738400</v>
      </c>
      <c r="X714" s="194">
        <f t="shared" si="23"/>
        <v>4.6449525884525028E-3</v>
      </c>
      <c r="Y714" s="193"/>
      <c r="Z714" s="197">
        <v>712</v>
      </c>
    </row>
    <row r="715" spans="1:26" ht="14.4" x14ac:dyDescent="0.3">
      <c r="A715" s="7">
        <v>43103</v>
      </c>
      <c r="B715" s="191">
        <v>2697.8500979999999</v>
      </c>
      <c r="C715" s="191">
        <v>2714.3701169999999</v>
      </c>
      <c r="D715" s="191">
        <v>2697.7700199999999</v>
      </c>
      <c r="E715" s="191">
        <v>2713.0600589999999</v>
      </c>
      <c r="F715" s="192">
        <v>2713.0600589999999</v>
      </c>
      <c r="G715" s="191">
        <v>3538660000</v>
      </c>
      <c r="H715" s="194">
        <f t="shared" si="22"/>
        <v>6.3988187678173511E-3</v>
      </c>
      <c r="I715" s="193"/>
      <c r="J715" s="197">
        <v>713</v>
      </c>
      <c r="K715" s="234"/>
      <c r="L715" s="234"/>
      <c r="M715" s="234"/>
      <c r="N715" s="234"/>
      <c r="O715" s="234"/>
      <c r="P715" s="234"/>
      <c r="Q715" s="7">
        <v>43103</v>
      </c>
      <c r="R715" s="8">
        <v>43132500</v>
      </c>
      <c r="S715" s="8">
        <v>43637501</v>
      </c>
      <c r="T715" s="8">
        <v>42990002</v>
      </c>
      <c r="U715" s="8">
        <v>43057499</v>
      </c>
      <c r="V715" s="192">
        <v>41506344</v>
      </c>
      <c r="W715" s="234">
        <v>118071600</v>
      </c>
      <c r="X715" s="194">
        <f t="shared" si="23"/>
        <v>-1.7430440834059603E-4</v>
      </c>
      <c r="Y715" s="193"/>
      <c r="Z715" s="197">
        <v>713</v>
      </c>
    </row>
    <row r="716" spans="1:26" ht="14.4" x14ac:dyDescent="0.3">
      <c r="A716" s="7">
        <v>43102</v>
      </c>
      <c r="B716" s="191">
        <v>2683.7299800000001</v>
      </c>
      <c r="C716" s="191">
        <v>2695.889893</v>
      </c>
      <c r="D716" s="191">
        <v>2682.360107</v>
      </c>
      <c r="E716" s="191">
        <v>2695.8100589999999</v>
      </c>
      <c r="F716" s="192">
        <v>2695.8100589999999</v>
      </c>
      <c r="G716" s="191">
        <v>3367250000</v>
      </c>
      <c r="H716" s="194">
        <f t="shared" si="22"/>
        <v>8.3033617885705947E-3</v>
      </c>
      <c r="I716" s="193"/>
      <c r="J716" s="197">
        <v>714</v>
      </c>
      <c r="K716" s="234"/>
      <c r="L716" s="234"/>
      <c r="M716" s="234"/>
      <c r="N716" s="234"/>
      <c r="O716" s="234"/>
      <c r="P716" s="234"/>
      <c r="Q716" s="7">
        <v>43102</v>
      </c>
      <c r="R716" s="8">
        <v>42540001</v>
      </c>
      <c r="S716" s="8">
        <v>43075001</v>
      </c>
      <c r="T716" s="8">
        <v>42314999</v>
      </c>
      <c r="U716" s="8">
        <v>43064999</v>
      </c>
      <c r="V716" s="192">
        <v>41513580</v>
      </c>
      <c r="W716" s="234">
        <v>102223600</v>
      </c>
      <c r="X716" s="194">
        <f t="shared" si="23"/>
        <v>1.7904676678607727E-2</v>
      </c>
      <c r="Y716" s="193"/>
      <c r="Z716" s="197">
        <v>714</v>
      </c>
    </row>
    <row r="717" spans="1:26" ht="14.4" x14ac:dyDescent="0.3">
      <c r="A717" s="7">
        <v>43098</v>
      </c>
      <c r="B717" s="191">
        <v>2689.1499020000001</v>
      </c>
      <c r="C717" s="191">
        <v>2692.1201169999999</v>
      </c>
      <c r="D717" s="191">
        <v>2673.610107</v>
      </c>
      <c r="E717" s="191">
        <v>2673.610107</v>
      </c>
      <c r="F717" s="192">
        <v>2673.610107</v>
      </c>
      <c r="G717" s="191">
        <v>2443490000</v>
      </c>
      <c r="H717" s="194">
        <f t="shared" si="22"/>
        <v>-5.1831532918047846E-3</v>
      </c>
      <c r="I717" s="193"/>
      <c r="J717" s="197">
        <v>715</v>
      </c>
      <c r="K717" s="234"/>
      <c r="L717" s="234"/>
      <c r="M717" s="234"/>
      <c r="N717" s="234"/>
      <c r="O717" s="234"/>
      <c r="P717" s="234"/>
      <c r="Q717" s="7">
        <v>43098</v>
      </c>
      <c r="R717" s="8">
        <v>42630001</v>
      </c>
      <c r="S717" s="8">
        <v>42647499</v>
      </c>
      <c r="T717" s="8">
        <v>42305000</v>
      </c>
      <c r="U717" s="8">
        <v>42307499</v>
      </c>
      <c r="V717" s="192">
        <v>40783367</v>
      </c>
      <c r="W717" s="234">
        <v>103999600</v>
      </c>
      <c r="X717" s="194">
        <f t="shared" si="23"/>
        <v>-1.0813861258669641E-2</v>
      </c>
      <c r="Y717" s="193"/>
      <c r="Z717" s="197">
        <v>715</v>
      </c>
    </row>
    <row r="718" spans="1:26" ht="14.4" x14ac:dyDescent="0.3">
      <c r="A718" s="7">
        <v>43097</v>
      </c>
      <c r="B718" s="191">
        <v>2686.1000979999999</v>
      </c>
      <c r="C718" s="191">
        <v>2687.6599120000001</v>
      </c>
      <c r="D718" s="191">
        <v>2682.6899410000001</v>
      </c>
      <c r="E718" s="191">
        <v>2687.540039</v>
      </c>
      <c r="F718" s="192">
        <v>2687.540039</v>
      </c>
      <c r="G718" s="191">
        <v>2153330000</v>
      </c>
      <c r="H718" s="194">
        <f t="shared" si="22"/>
        <v>1.8339987718805444E-3</v>
      </c>
      <c r="I718" s="193"/>
      <c r="J718" s="197">
        <v>716</v>
      </c>
      <c r="K718" s="234"/>
      <c r="L718" s="234"/>
      <c r="M718" s="234"/>
      <c r="N718" s="234"/>
      <c r="O718" s="234"/>
      <c r="P718" s="234"/>
      <c r="Q718" s="7">
        <v>43097</v>
      </c>
      <c r="R718" s="8">
        <v>42750000</v>
      </c>
      <c r="S718" s="8">
        <v>42962502</v>
      </c>
      <c r="T718" s="8">
        <v>42619999</v>
      </c>
      <c r="U718" s="8">
        <v>42770000</v>
      </c>
      <c r="V718" s="192">
        <v>41229214</v>
      </c>
      <c r="W718" s="234">
        <v>65920800</v>
      </c>
      <c r="X718" s="194">
        <f t="shared" si="23"/>
        <v>2.8136964050255665E-3</v>
      </c>
      <c r="Y718" s="193"/>
      <c r="Z718" s="197">
        <v>716</v>
      </c>
    </row>
    <row r="719" spans="1:26" ht="14.4" x14ac:dyDescent="0.3">
      <c r="A719" s="7">
        <v>43096</v>
      </c>
      <c r="B719" s="191">
        <v>2682.1000979999999</v>
      </c>
      <c r="C719" s="191">
        <v>2685.639893</v>
      </c>
      <c r="D719" s="191">
        <v>2678.9099120000001</v>
      </c>
      <c r="E719" s="191">
        <v>2682.6201169999999</v>
      </c>
      <c r="F719" s="192">
        <v>2682.6201169999999</v>
      </c>
      <c r="G719" s="191">
        <v>2202080000</v>
      </c>
      <c r="H719" s="194">
        <f t="shared" si="22"/>
        <v>7.9094086924078955E-4</v>
      </c>
      <c r="I719" s="193"/>
      <c r="J719" s="197">
        <v>717</v>
      </c>
      <c r="K719" s="234"/>
      <c r="L719" s="234"/>
      <c r="M719" s="234"/>
      <c r="N719" s="234"/>
      <c r="O719" s="234"/>
      <c r="P719" s="234"/>
      <c r="Q719" s="7">
        <v>43096</v>
      </c>
      <c r="R719" s="8">
        <v>42525002</v>
      </c>
      <c r="S719" s="8">
        <v>42695000</v>
      </c>
      <c r="T719" s="8">
        <v>42427502</v>
      </c>
      <c r="U719" s="8">
        <v>42650002</v>
      </c>
      <c r="V719" s="192">
        <v>41113533</v>
      </c>
      <c r="W719" s="234">
        <v>85992800</v>
      </c>
      <c r="X719" s="194">
        <f t="shared" si="23"/>
        <v>1.7586110393189326E-4</v>
      </c>
      <c r="Y719" s="193"/>
      <c r="Z719" s="197">
        <v>717</v>
      </c>
    </row>
    <row r="720" spans="1:26" ht="14.4" x14ac:dyDescent="0.3">
      <c r="A720" s="7">
        <v>43095</v>
      </c>
      <c r="B720" s="191">
        <v>2679.0900879999999</v>
      </c>
      <c r="C720" s="191">
        <v>2682.73999</v>
      </c>
      <c r="D720" s="191">
        <v>2677.959961</v>
      </c>
      <c r="E720" s="191">
        <v>2680.5</v>
      </c>
      <c r="F720" s="192">
        <v>2680.5</v>
      </c>
      <c r="G720" s="191">
        <v>1968780000</v>
      </c>
      <c r="H720" s="194">
        <f t="shared" si="22"/>
        <v>-1.0584152238849284E-3</v>
      </c>
      <c r="I720" s="193"/>
      <c r="J720" s="197">
        <v>718</v>
      </c>
      <c r="K720" s="234"/>
      <c r="L720" s="234"/>
      <c r="M720" s="234"/>
      <c r="N720" s="234"/>
      <c r="O720" s="234"/>
      <c r="P720" s="234"/>
      <c r="Q720" s="7">
        <v>43095</v>
      </c>
      <c r="R720" s="8">
        <v>42700001</v>
      </c>
      <c r="S720" s="8">
        <v>42867500</v>
      </c>
      <c r="T720" s="8">
        <v>42419998</v>
      </c>
      <c r="U720" s="8">
        <v>42642502</v>
      </c>
      <c r="V720" s="192">
        <v>41106304</v>
      </c>
      <c r="W720" s="234">
        <v>132742000</v>
      </c>
      <c r="X720" s="194">
        <f t="shared" si="23"/>
        <v>-2.5369857501287868E-2</v>
      </c>
      <c r="Y720" s="193"/>
      <c r="Z720" s="197">
        <v>718</v>
      </c>
    </row>
    <row r="721" spans="1:26" ht="14.4" x14ac:dyDescent="0.3">
      <c r="A721" s="7">
        <v>43091</v>
      </c>
      <c r="B721" s="191">
        <v>2684.219971</v>
      </c>
      <c r="C721" s="191">
        <v>2685.3500979999999</v>
      </c>
      <c r="D721" s="191">
        <v>2678.1298830000001</v>
      </c>
      <c r="E721" s="191">
        <v>2683.3400879999999</v>
      </c>
      <c r="F721" s="192">
        <v>2683.3400879999999</v>
      </c>
      <c r="G721" s="191">
        <v>2399830000</v>
      </c>
      <c r="H721" s="194">
        <f t="shared" si="22"/>
        <v>-4.5816647315761875E-4</v>
      </c>
      <c r="I721" s="193"/>
      <c r="J721" s="197">
        <v>719</v>
      </c>
      <c r="K721" s="234"/>
      <c r="L721" s="234"/>
      <c r="M721" s="234"/>
      <c r="N721" s="234"/>
      <c r="O721" s="234"/>
      <c r="P721" s="234"/>
      <c r="Q721" s="7">
        <v>43091</v>
      </c>
      <c r="R721" s="8">
        <v>43669998</v>
      </c>
      <c r="S721" s="8">
        <v>43855000</v>
      </c>
      <c r="T721" s="8">
        <v>43625000</v>
      </c>
      <c r="U721" s="8">
        <v>43752499</v>
      </c>
      <c r="V721" s="192">
        <v>42176311</v>
      </c>
      <c r="W721" s="234">
        <v>65397600</v>
      </c>
      <c r="X721" s="194">
        <f t="shared" si="23"/>
        <v>0</v>
      </c>
      <c r="Y721" s="193"/>
      <c r="Z721" s="197">
        <v>719</v>
      </c>
    </row>
    <row r="722" spans="1:26" ht="14.4" x14ac:dyDescent="0.3">
      <c r="A722" s="7">
        <v>43090</v>
      </c>
      <c r="B722" s="191">
        <v>2683.0200199999999</v>
      </c>
      <c r="C722" s="191">
        <v>2692.639893</v>
      </c>
      <c r="D722" s="191">
        <v>2682.3999020000001</v>
      </c>
      <c r="E722" s="191">
        <v>2684.570068</v>
      </c>
      <c r="F722" s="192">
        <v>2684.570068</v>
      </c>
      <c r="G722" s="191">
        <v>3273390000</v>
      </c>
      <c r="H722" s="194">
        <f t="shared" si="22"/>
        <v>1.9856556872258997E-3</v>
      </c>
      <c r="I722" s="193"/>
      <c r="J722" s="197">
        <v>720</v>
      </c>
      <c r="K722" s="234"/>
      <c r="L722" s="234"/>
      <c r="M722" s="234"/>
      <c r="N722" s="234"/>
      <c r="O722" s="234"/>
      <c r="P722" s="234"/>
      <c r="Q722" s="7">
        <v>43090</v>
      </c>
      <c r="R722" s="8">
        <v>43542500</v>
      </c>
      <c r="S722" s="8">
        <v>44005001</v>
      </c>
      <c r="T722" s="8">
        <v>43525002</v>
      </c>
      <c r="U722" s="8">
        <v>43752499</v>
      </c>
      <c r="V722" s="192">
        <v>42176311</v>
      </c>
      <c r="W722" s="234">
        <v>83799600</v>
      </c>
      <c r="X722" s="194">
        <f t="shared" si="23"/>
        <v>3.7855163024218576E-3</v>
      </c>
      <c r="Y722" s="193"/>
      <c r="Z722" s="197">
        <v>720</v>
      </c>
    </row>
    <row r="723" spans="1:26" ht="14.4" x14ac:dyDescent="0.3">
      <c r="A723" s="7">
        <v>43089</v>
      </c>
      <c r="B723" s="191">
        <v>2688.179932</v>
      </c>
      <c r="C723" s="191">
        <v>2691.01001</v>
      </c>
      <c r="D723" s="191">
        <v>2676.110107</v>
      </c>
      <c r="E723" s="191">
        <v>2679.25</v>
      </c>
      <c r="F723" s="192">
        <v>2679.25</v>
      </c>
      <c r="G723" s="191">
        <v>3241030000</v>
      </c>
      <c r="H723" s="194">
        <f t="shared" si="22"/>
        <v>-8.2789329136961898E-4</v>
      </c>
      <c r="I723" s="193"/>
      <c r="J723" s="197">
        <v>721</v>
      </c>
      <c r="K723" s="234"/>
      <c r="L723" s="234"/>
      <c r="M723" s="234"/>
      <c r="N723" s="234"/>
      <c r="O723" s="234"/>
      <c r="P723" s="234"/>
      <c r="Q723" s="7">
        <v>43089</v>
      </c>
      <c r="R723" s="8">
        <v>43717499</v>
      </c>
      <c r="S723" s="8">
        <v>43855000</v>
      </c>
      <c r="T723" s="8">
        <v>43312500</v>
      </c>
      <c r="U723" s="8">
        <v>43587502</v>
      </c>
      <c r="V723" s="192">
        <v>42017254</v>
      </c>
      <c r="W723" s="234">
        <v>93902400</v>
      </c>
      <c r="X723" s="194">
        <f t="shared" si="23"/>
        <v>-1.0884615609552501E-3</v>
      </c>
      <c r="Y723" s="193"/>
      <c r="Z723" s="197">
        <v>721</v>
      </c>
    </row>
    <row r="724" spans="1:26" ht="14.4" x14ac:dyDescent="0.3">
      <c r="A724" s="7">
        <v>43088</v>
      </c>
      <c r="B724" s="191">
        <v>2692.709961</v>
      </c>
      <c r="C724" s="191">
        <v>2694.4399410000001</v>
      </c>
      <c r="D724" s="191">
        <v>2680.73999</v>
      </c>
      <c r="E724" s="191">
        <v>2681.469971</v>
      </c>
      <c r="F724" s="192">
        <v>2681.469971</v>
      </c>
      <c r="G724" s="191">
        <v>3368590000</v>
      </c>
      <c r="H724" s="194">
        <f t="shared" si="22"/>
        <v>-3.2302693089867477E-3</v>
      </c>
      <c r="I724" s="193"/>
      <c r="J724" s="197">
        <v>722</v>
      </c>
      <c r="K724" s="234"/>
      <c r="L724" s="234"/>
      <c r="M724" s="234"/>
      <c r="N724" s="234"/>
      <c r="O724" s="234"/>
      <c r="P724" s="234"/>
      <c r="Q724" s="7">
        <v>43088</v>
      </c>
      <c r="R724" s="8">
        <v>43757500</v>
      </c>
      <c r="S724" s="8">
        <v>43847500</v>
      </c>
      <c r="T724" s="8">
        <v>43522499</v>
      </c>
      <c r="U724" s="8">
        <v>43634998</v>
      </c>
      <c r="V724" s="192">
        <v>42063038</v>
      </c>
      <c r="W724" s="234">
        <v>109745600</v>
      </c>
      <c r="X724" s="194">
        <f t="shared" si="23"/>
        <v>-1.0656548024510142E-2</v>
      </c>
      <c r="Y724" s="193"/>
      <c r="Z724" s="197">
        <v>722</v>
      </c>
    </row>
    <row r="725" spans="1:26" ht="14.4" x14ac:dyDescent="0.3">
      <c r="A725" s="7">
        <v>43087</v>
      </c>
      <c r="B725" s="191">
        <v>2685.919922</v>
      </c>
      <c r="C725" s="191">
        <v>2694.969971</v>
      </c>
      <c r="D725" s="191">
        <v>2685.919922</v>
      </c>
      <c r="E725" s="191">
        <v>2690.1599120000001</v>
      </c>
      <c r="F725" s="192">
        <v>2690.1599120000001</v>
      </c>
      <c r="G725" s="191">
        <v>3724660000</v>
      </c>
      <c r="H725" s="194">
        <f t="shared" si="22"/>
        <v>5.3628070317378856E-3</v>
      </c>
      <c r="I725" s="193"/>
      <c r="J725" s="197">
        <v>723</v>
      </c>
      <c r="K725" s="234"/>
      <c r="L725" s="234"/>
      <c r="M725" s="234"/>
      <c r="N725" s="234"/>
      <c r="O725" s="234"/>
      <c r="P725" s="234"/>
      <c r="Q725" s="7">
        <v>43087</v>
      </c>
      <c r="R725" s="8">
        <v>43720001</v>
      </c>
      <c r="S725" s="8">
        <v>44299999</v>
      </c>
      <c r="T725" s="8">
        <v>43715000</v>
      </c>
      <c r="U725" s="8">
        <v>44105000</v>
      </c>
      <c r="V725" s="192">
        <v>42516113</v>
      </c>
      <c r="W725" s="234">
        <v>117684400</v>
      </c>
      <c r="X725" s="194">
        <f t="shared" si="23"/>
        <v>1.4082993632970576E-2</v>
      </c>
      <c r="Y725" s="193"/>
      <c r="Z725" s="197">
        <v>723</v>
      </c>
    </row>
    <row r="726" spans="1:26" ht="14.4" x14ac:dyDescent="0.3">
      <c r="A726" s="7">
        <v>43084</v>
      </c>
      <c r="B726" s="191">
        <v>2660.6298830000001</v>
      </c>
      <c r="C726" s="191">
        <v>2679.6298830000001</v>
      </c>
      <c r="D726" s="191">
        <v>2659.139893</v>
      </c>
      <c r="E726" s="191">
        <v>2675.8100589999999</v>
      </c>
      <c r="F726" s="192">
        <v>2675.8100589999999</v>
      </c>
      <c r="G726" s="191">
        <v>5723920000</v>
      </c>
      <c r="H726" s="194">
        <f t="shared" si="22"/>
        <v>8.9743435772325561E-3</v>
      </c>
      <c r="I726" s="193"/>
      <c r="J726" s="197">
        <v>724</v>
      </c>
      <c r="K726" s="234"/>
      <c r="L726" s="234"/>
      <c r="M726" s="234"/>
      <c r="N726" s="234"/>
      <c r="O726" s="234"/>
      <c r="P726" s="234"/>
      <c r="Q726" s="7">
        <v>43084</v>
      </c>
      <c r="R726" s="8">
        <v>43407501</v>
      </c>
      <c r="S726" s="8">
        <v>43542500</v>
      </c>
      <c r="T726" s="8">
        <v>43115002</v>
      </c>
      <c r="U726" s="8">
        <v>43492500</v>
      </c>
      <c r="V726" s="192">
        <v>41925674</v>
      </c>
      <c r="W726" s="234">
        <v>160677200</v>
      </c>
      <c r="X726" s="194">
        <f t="shared" si="23"/>
        <v>1.0161373365615893E-2</v>
      </c>
      <c r="Y726" s="193"/>
      <c r="Z726" s="197">
        <v>724</v>
      </c>
    </row>
    <row r="727" spans="1:26" ht="14.4" x14ac:dyDescent="0.3">
      <c r="A727" s="7">
        <v>43083</v>
      </c>
      <c r="B727" s="191">
        <v>2665.8701169999999</v>
      </c>
      <c r="C727" s="191">
        <v>2668.0900879999999</v>
      </c>
      <c r="D727" s="191">
        <v>2652.01001</v>
      </c>
      <c r="E727" s="191">
        <v>2652.01001</v>
      </c>
      <c r="F727" s="192">
        <v>2652.01001</v>
      </c>
      <c r="G727" s="191">
        <v>3430030000</v>
      </c>
      <c r="H727" s="194">
        <f t="shared" si="22"/>
        <v>-4.0708592677228218E-3</v>
      </c>
      <c r="I727" s="193"/>
      <c r="J727" s="197">
        <v>725</v>
      </c>
      <c r="K727" s="234"/>
      <c r="L727" s="234"/>
      <c r="M727" s="234"/>
      <c r="N727" s="234"/>
      <c r="O727" s="234"/>
      <c r="P727" s="234"/>
      <c r="Q727" s="7">
        <v>43083</v>
      </c>
      <c r="R727" s="8">
        <v>43099998</v>
      </c>
      <c r="S727" s="8">
        <v>43282501</v>
      </c>
      <c r="T727" s="8">
        <v>42912498</v>
      </c>
      <c r="U727" s="8">
        <v>43055000</v>
      </c>
      <c r="V727" s="192">
        <v>41503937</v>
      </c>
      <c r="W727" s="234">
        <v>81906000</v>
      </c>
      <c r="X727" s="194">
        <f t="shared" si="23"/>
        <v>-2.9024963323165122E-4</v>
      </c>
      <c r="Y727" s="193"/>
      <c r="Z727" s="197">
        <v>725</v>
      </c>
    </row>
    <row r="728" spans="1:26" ht="14.4" x14ac:dyDescent="0.3">
      <c r="A728" s="7">
        <v>43082</v>
      </c>
      <c r="B728" s="191">
        <v>2667.5900879999999</v>
      </c>
      <c r="C728" s="191">
        <v>2671.8798830000001</v>
      </c>
      <c r="D728" s="191">
        <v>2662.8500979999999</v>
      </c>
      <c r="E728" s="191">
        <v>2662.8500979999999</v>
      </c>
      <c r="F728" s="192">
        <v>2662.8500979999999</v>
      </c>
      <c r="G728" s="191">
        <v>3542370000</v>
      </c>
      <c r="H728" s="194">
        <f t="shared" si="22"/>
        <v>-4.7295680335785833E-4</v>
      </c>
      <c r="I728" s="193"/>
      <c r="J728" s="197">
        <v>726</v>
      </c>
      <c r="K728" s="234"/>
      <c r="L728" s="234"/>
      <c r="M728" s="234"/>
      <c r="N728" s="234"/>
      <c r="O728" s="234"/>
      <c r="P728" s="234"/>
      <c r="Q728" s="7">
        <v>43082</v>
      </c>
      <c r="R728" s="8">
        <v>43125000</v>
      </c>
      <c r="S728" s="8">
        <v>43384998</v>
      </c>
      <c r="T728" s="8">
        <v>43000000</v>
      </c>
      <c r="U728" s="8">
        <v>43067501</v>
      </c>
      <c r="V728" s="192">
        <v>41515987</v>
      </c>
      <c r="W728" s="234">
        <v>95273600</v>
      </c>
      <c r="X728" s="194">
        <f t="shared" si="23"/>
        <v>3.3197578846273753E-3</v>
      </c>
      <c r="Y728" s="193"/>
      <c r="Z728" s="197">
        <v>726</v>
      </c>
    </row>
    <row r="729" spans="1:26" ht="14.4" x14ac:dyDescent="0.3">
      <c r="A729" s="7">
        <v>43081</v>
      </c>
      <c r="B729" s="191">
        <v>2661.7299800000001</v>
      </c>
      <c r="C729" s="191">
        <v>2669.719971</v>
      </c>
      <c r="D729" s="191">
        <v>2659.780029</v>
      </c>
      <c r="E729" s="191">
        <v>2664.110107</v>
      </c>
      <c r="F729" s="192">
        <v>2664.110107</v>
      </c>
      <c r="G729" s="191">
        <v>3555680000</v>
      </c>
      <c r="H729" s="194">
        <f t="shared" si="22"/>
        <v>1.5489219942515409E-3</v>
      </c>
      <c r="I729" s="193"/>
      <c r="J729" s="197">
        <v>727</v>
      </c>
      <c r="K729" s="234"/>
      <c r="L729" s="234"/>
      <c r="M729" s="234"/>
      <c r="N729" s="234"/>
      <c r="O729" s="234"/>
      <c r="P729" s="234"/>
      <c r="Q729" s="7">
        <v>43081</v>
      </c>
      <c r="R729" s="8">
        <v>43037498</v>
      </c>
      <c r="S729" s="8">
        <v>43097500</v>
      </c>
      <c r="T729" s="8">
        <v>42865002</v>
      </c>
      <c r="U729" s="8">
        <v>42924999</v>
      </c>
      <c r="V729" s="192">
        <v>41378620</v>
      </c>
      <c r="W729" s="234">
        <v>77636800</v>
      </c>
      <c r="X729" s="194">
        <f t="shared" si="23"/>
        <v>-5.6176784868254967E-3</v>
      </c>
      <c r="Y729" s="193"/>
      <c r="Z729" s="197">
        <v>727</v>
      </c>
    </row>
    <row r="730" spans="1:26" ht="14.4" x14ac:dyDescent="0.3">
      <c r="A730" s="7">
        <v>43080</v>
      </c>
      <c r="B730" s="191">
        <v>2652.1899410000001</v>
      </c>
      <c r="C730" s="191">
        <v>2660.330078</v>
      </c>
      <c r="D730" s="191">
        <v>2651.469971</v>
      </c>
      <c r="E730" s="191">
        <v>2659.98999</v>
      </c>
      <c r="F730" s="192">
        <v>2659.98999</v>
      </c>
      <c r="G730" s="191">
        <v>3091950000</v>
      </c>
      <c r="H730" s="194">
        <f t="shared" si="22"/>
        <v>3.2019573826136279E-3</v>
      </c>
      <c r="I730" s="193"/>
      <c r="J730" s="197">
        <v>728</v>
      </c>
      <c r="K730" s="234"/>
      <c r="L730" s="234"/>
      <c r="M730" s="234"/>
      <c r="N730" s="234"/>
      <c r="O730" s="234"/>
      <c r="P730" s="234"/>
      <c r="Q730" s="7">
        <v>43080</v>
      </c>
      <c r="R730" s="8">
        <v>42299999</v>
      </c>
      <c r="S730" s="8">
        <v>43222500</v>
      </c>
      <c r="T730" s="8">
        <v>42197498</v>
      </c>
      <c r="U730" s="8">
        <v>43167500</v>
      </c>
      <c r="V730" s="192">
        <v>41612385</v>
      </c>
      <c r="W730" s="234">
        <v>141095200</v>
      </c>
      <c r="X730" s="194">
        <f t="shared" si="23"/>
        <v>1.9484088299166567E-2</v>
      </c>
      <c r="Y730" s="193"/>
      <c r="Z730" s="197">
        <v>728</v>
      </c>
    </row>
    <row r="731" spans="1:26" ht="14.4" x14ac:dyDescent="0.3">
      <c r="A731" s="7">
        <v>43077</v>
      </c>
      <c r="B731" s="191">
        <v>2646.209961</v>
      </c>
      <c r="C731" s="191">
        <v>2651.6499020000001</v>
      </c>
      <c r="D731" s="191">
        <v>2644.1000979999999</v>
      </c>
      <c r="E731" s="191">
        <v>2651.5</v>
      </c>
      <c r="F731" s="192">
        <v>2651.5</v>
      </c>
      <c r="G731" s="191">
        <v>3106150000</v>
      </c>
      <c r="H731" s="194">
        <f t="shared" si="22"/>
        <v>5.5063064983906064E-3</v>
      </c>
      <c r="I731" s="193"/>
      <c r="J731" s="197">
        <v>729</v>
      </c>
      <c r="K731" s="234"/>
      <c r="L731" s="234"/>
      <c r="M731" s="234"/>
      <c r="N731" s="234"/>
      <c r="O731" s="234"/>
      <c r="P731" s="234"/>
      <c r="Q731" s="7">
        <v>43077</v>
      </c>
      <c r="R731" s="8">
        <v>42622501</v>
      </c>
      <c r="S731" s="8">
        <v>42750000</v>
      </c>
      <c r="T731" s="8">
        <v>42205002</v>
      </c>
      <c r="U731" s="8">
        <v>42342499</v>
      </c>
      <c r="V731" s="192">
        <v>40817101</v>
      </c>
      <c r="W731" s="234">
        <v>93420800</v>
      </c>
      <c r="X731" s="194">
        <f t="shared" si="23"/>
        <v>2.9496338260948731E-4</v>
      </c>
      <c r="Y731" s="193"/>
      <c r="Z731" s="197">
        <v>729</v>
      </c>
    </row>
    <row r="732" spans="1:26" ht="14.4" x14ac:dyDescent="0.3">
      <c r="A732" s="7">
        <v>43076</v>
      </c>
      <c r="B732" s="191">
        <v>2628.3798830000001</v>
      </c>
      <c r="C732" s="191">
        <v>2640.98999</v>
      </c>
      <c r="D732" s="191">
        <v>2626.530029</v>
      </c>
      <c r="E732" s="191">
        <v>2636.9799800000001</v>
      </c>
      <c r="F732" s="192">
        <v>2636.9799800000001</v>
      </c>
      <c r="G732" s="191">
        <v>3292400000</v>
      </c>
      <c r="H732" s="194">
        <f t="shared" si="22"/>
        <v>2.9323576282972025E-3</v>
      </c>
      <c r="I732" s="193"/>
      <c r="J732" s="197">
        <v>730</v>
      </c>
      <c r="K732" s="234"/>
      <c r="L732" s="234"/>
      <c r="M732" s="234"/>
      <c r="N732" s="234"/>
      <c r="O732" s="234"/>
      <c r="P732" s="234"/>
      <c r="Q732" s="7">
        <v>43076</v>
      </c>
      <c r="R732" s="8">
        <v>42257500</v>
      </c>
      <c r="S732" s="8">
        <v>42610001</v>
      </c>
      <c r="T732" s="8">
        <v>42227501</v>
      </c>
      <c r="U732" s="8">
        <v>42330002</v>
      </c>
      <c r="V732" s="192">
        <v>40805065</v>
      </c>
      <c r="W732" s="234">
        <v>102693200</v>
      </c>
      <c r="X732" s="194">
        <f t="shared" si="23"/>
        <v>1.834381487023804E-3</v>
      </c>
      <c r="Y732" s="193"/>
      <c r="Z732" s="197">
        <v>730</v>
      </c>
    </row>
    <row r="733" spans="1:26" ht="14.4" x14ac:dyDescent="0.3">
      <c r="A733" s="7">
        <v>43075</v>
      </c>
      <c r="B733" s="191">
        <v>2626.23999</v>
      </c>
      <c r="C733" s="191">
        <v>2634.4099120000001</v>
      </c>
      <c r="D733" s="191">
        <v>2624.75</v>
      </c>
      <c r="E733" s="191">
        <v>2629.2700199999999</v>
      </c>
      <c r="F733" s="192">
        <v>2629.2700199999999</v>
      </c>
      <c r="G733" s="191">
        <v>3229000000</v>
      </c>
      <c r="H733" s="194">
        <f t="shared" si="22"/>
        <v>-1.1410534507196889E-4</v>
      </c>
      <c r="I733" s="193"/>
      <c r="J733" s="197">
        <v>731</v>
      </c>
      <c r="K733" s="234"/>
      <c r="L733" s="234"/>
      <c r="M733" s="234"/>
      <c r="N733" s="234"/>
      <c r="O733" s="234"/>
      <c r="P733" s="234"/>
      <c r="Q733" s="7">
        <v>43075</v>
      </c>
      <c r="R733" s="8">
        <v>41875000</v>
      </c>
      <c r="S733" s="8">
        <v>42549999</v>
      </c>
      <c r="T733" s="8">
        <v>41615002</v>
      </c>
      <c r="U733" s="8">
        <v>42252499</v>
      </c>
      <c r="V733" s="192">
        <v>40730350</v>
      </c>
      <c r="W733" s="234">
        <v>114240000</v>
      </c>
      <c r="X733" s="194">
        <f t="shared" si="23"/>
        <v>-3.7134531332539051E-3</v>
      </c>
      <c r="Y733" s="193"/>
      <c r="Z733" s="197">
        <v>731</v>
      </c>
    </row>
    <row r="734" spans="1:26" ht="14.4" x14ac:dyDescent="0.3">
      <c r="A734" s="7">
        <v>43074</v>
      </c>
      <c r="B734" s="191">
        <v>2639.780029</v>
      </c>
      <c r="C734" s="191">
        <v>2648.719971</v>
      </c>
      <c r="D734" s="191">
        <v>2627.7299800000001</v>
      </c>
      <c r="E734" s="191">
        <v>2629.570068</v>
      </c>
      <c r="F734" s="192">
        <v>2629.570068</v>
      </c>
      <c r="G734" s="191">
        <v>3539040000</v>
      </c>
      <c r="H734" s="194">
        <f t="shared" si="22"/>
        <v>-3.7393815432908528E-3</v>
      </c>
      <c r="I734" s="193"/>
      <c r="J734" s="197">
        <v>732</v>
      </c>
      <c r="K734" s="234"/>
      <c r="L734" s="234"/>
      <c r="M734" s="234"/>
      <c r="N734" s="234"/>
      <c r="O734" s="234"/>
      <c r="P734" s="234"/>
      <c r="Q734" s="7">
        <v>43074</v>
      </c>
      <c r="R734" s="8">
        <v>42264999</v>
      </c>
      <c r="S734" s="8">
        <v>42880001</v>
      </c>
      <c r="T734" s="8">
        <v>42099998</v>
      </c>
      <c r="U734" s="8">
        <v>42410000</v>
      </c>
      <c r="V734" s="192">
        <v>40882164</v>
      </c>
      <c r="W734" s="234">
        <v>109400800</v>
      </c>
      <c r="X734" s="194">
        <f t="shared" si="23"/>
        <v>-9.4248071961373317E-4</v>
      </c>
      <c r="Y734" s="193"/>
      <c r="Z734" s="197">
        <v>732</v>
      </c>
    </row>
    <row r="735" spans="1:26" ht="14.4" x14ac:dyDescent="0.3">
      <c r="A735" s="7">
        <v>43073</v>
      </c>
      <c r="B735" s="191">
        <v>2657.1899410000001</v>
      </c>
      <c r="C735" s="191">
        <v>2665.1899410000001</v>
      </c>
      <c r="D735" s="191">
        <v>2639.030029</v>
      </c>
      <c r="E735" s="191">
        <v>2639.4399410000001</v>
      </c>
      <c r="F735" s="192">
        <v>2639.4399410000001</v>
      </c>
      <c r="G735" s="191">
        <v>4023150000</v>
      </c>
      <c r="H735" s="194">
        <f t="shared" si="22"/>
        <v>-1.0521569099138026E-3</v>
      </c>
      <c r="I735" s="193"/>
      <c r="J735" s="197">
        <v>733</v>
      </c>
      <c r="K735" s="234"/>
      <c r="L735" s="234"/>
      <c r="M735" s="234"/>
      <c r="N735" s="234"/>
      <c r="O735" s="234"/>
      <c r="P735" s="234"/>
      <c r="Q735" s="7">
        <v>43073</v>
      </c>
      <c r="R735" s="8">
        <v>43119999</v>
      </c>
      <c r="S735" s="8">
        <v>43154999</v>
      </c>
      <c r="T735" s="8">
        <v>42407501</v>
      </c>
      <c r="U735" s="8">
        <v>42450001</v>
      </c>
      <c r="V735" s="192">
        <v>40920731</v>
      </c>
      <c r="W735" s="234">
        <v>130169600</v>
      </c>
      <c r="X735" s="194">
        <f t="shared" si="23"/>
        <v>-7.3078015940673197E-3</v>
      </c>
      <c r="Y735" s="193"/>
      <c r="Z735" s="197">
        <v>733</v>
      </c>
    </row>
    <row r="736" spans="1:26" ht="14.4" x14ac:dyDescent="0.3">
      <c r="A736" s="7">
        <v>43070</v>
      </c>
      <c r="B736" s="191">
        <v>2645.1000979999999</v>
      </c>
      <c r="C736" s="191">
        <v>2650.6201169999999</v>
      </c>
      <c r="D736" s="191">
        <v>2605.5200199999999</v>
      </c>
      <c r="E736" s="191">
        <v>2642.219971</v>
      </c>
      <c r="F736" s="192">
        <v>2642.219971</v>
      </c>
      <c r="G736" s="191">
        <v>3942320000</v>
      </c>
      <c r="H736" s="194">
        <f t="shared" si="22"/>
        <v>-2.0245306438659381E-3</v>
      </c>
      <c r="I736" s="193"/>
      <c r="J736" s="197">
        <v>734</v>
      </c>
      <c r="K736" s="234"/>
      <c r="L736" s="234"/>
      <c r="M736" s="234"/>
      <c r="N736" s="234"/>
      <c r="O736" s="234"/>
      <c r="P736" s="234"/>
      <c r="Q736" s="7">
        <v>43070</v>
      </c>
      <c r="R736" s="8">
        <v>42487499</v>
      </c>
      <c r="S736" s="8">
        <v>42917500</v>
      </c>
      <c r="T736" s="8">
        <v>42125000</v>
      </c>
      <c r="U736" s="8">
        <v>42762501</v>
      </c>
      <c r="V736" s="192">
        <v>41221973</v>
      </c>
      <c r="W736" s="234">
        <v>159037200</v>
      </c>
      <c r="X736" s="194">
        <f t="shared" si="23"/>
        <v>-4.655319604318961E-3</v>
      </c>
      <c r="Y736" s="193"/>
      <c r="Z736" s="197">
        <v>734</v>
      </c>
    </row>
    <row r="737" spans="1:26" ht="14.4" x14ac:dyDescent="0.3">
      <c r="A737" s="7">
        <v>43069</v>
      </c>
      <c r="B737" s="191">
        <v>2633.929932</v>
      </c>
      <c r="C737" s="191">
        <v>2657.73999</v>
      </c>
      <c r="D737" s="191">
        <v>2633.929932</v>
      </c>
      <c r="E737" s="191">
        <v>2647.580078</v>
      </c>
      <c r="F737" s="192">
        <v>2647.580078</v>
      </c>
      <c r="G737" s="191">
        <v>4938490000</v>
      </c>
      <c r="H737" s="194">
        <f t="shared" si="22"/>
        <v>8.1909505241731292E-3</v>
      </c>
      <c r="I737" s="193"/>
      <c r="J737" s="197">
        <v>735</v>
      </c>
      <c r="K737" s="234"/>
      <c r="L737" s="234"/>
      <c r="M737" s="234"/>
      <c r="N737" s="234"/>
      <c r="O737" s="234"/>
      <c r="P737" s="234"/>
      <c r="Q737" s="7">
        <v>43069</v>
      </c>
      <c r="R737" s="8">
        <v>42607498</v>
      </c>
      <c r="S737" s="8">
        <v>43035000</v>
      </c>
      <c r="T737" s="8">
        <v>42110001</v>
      </c>
      <c r="U737" s="8">
        <v>42962502</v>
      </c>
      <c r="V737" s="192">
        <v>41414772</v>
      </c>
      <c r="W737" s="234">
        <v>166108800</v>
      </c>
      <c r="X737" s="194">
        <f t="shared" si="23"/>
        <v>1.3983674515887766E-2</v>
      </c>
      <c r="Y737" s="193"/>
      <c r="Z737" s="197">
        <v>735</v>
      </c>
    </row>
    <row r="738" spans="1:26" ht="14.4" x14ac:dyDescent="0.3">
      <c r="A738" s="7">
        <v>43068</v>
      </c>
      <c r="B738" s="191">
        <v>2627.820068</v>
      </c>
      <c r="C738" s="191">
        <v>2634.889893</v>
      </c>
      <c r="D738" s="191">
        <v>2620.320068</v>
      </c>
      <c r="E738" s="191">
        <v>2626.070068</v>
      </c>
      <c r="F738" s="192">
        <v>2626.070068</v>
      </c>
      <c r="G738" s="191">
        <v>4078280000</v>
      </c>
      <c r="H738" s="194">
        <f t="shared" si="22"/>
        <v>-3.6922581521414976E-4</v>
      </c>
      <c r="I738" s="193"/>
      <c r="J738" s="197">
        <v>736</v>
      </c>
      <c r="K738" s="234"/>
      <c r="L738" s="234"/>
      <c r="M738" s="234"/>
      <c r="N738" s="234"/>
      <c r="O738" s="234"/>
      <c r="P738" s="234"/>
      <c r="Q738" s="7">
        <v>43068</v>
      </c>
      <c r="R738" s="8">
        <v>43157501</v>
      </c>
      <c r="S738" s="8">
        <v>43230000</v>
      </c>
      <c r="T738" s="8">
        <v>41790001</v>
      </c>
      <c r="U738" s="8">
        <v>42369999</v>
      </c>
      <c r="V738" s="192">
        <v>40843628</v>
      </c>
      <c r="W738" s="234">
        <v>166665600</v>
      </c>
      <c r="X738" s="194">
        <f t="shared" si="23"/>
        <v>-2.0742729912371933E-2</v>
      </c>
      <c r="Y738" s="193"/>
      <c r="Z738" s="197">
        <v>736</v>
      </c>
    </row>
    <row r="739" spans="1:26" ht="14.4" x14ac:dyDescent="0.3">
      <c r="A739" s="7">
        <v>43067</v>
      </c>
      <c r="B739" s="191">
        <v>2605.9399410000001</v>
      </c>
      <c r="C739" s="191">
        <v>2627.6899410000001</v>
      </c>
      <c r="D739" s="191">
        <v>2605.4399410000001</v>
      </c>
      <c r="E739" s="191">
        <v>2627.040039</v>
      </c>
      <c r="F739" s="192">
        <v>2627.040039</v>
      </c>
      <c r="G739" s="191">
        <v>3488420000</v>
      </c>
      <c r="H739" s="194">
        <f t="shared" si="22"/>
        <v>9.8485126462408701E-3</v>
      </c>
      <c r="I739" s="193"/>
      <c r="J739" s="197">
        <v>737</v>
      </c>
      <c r="K739" s="234"/>
      <c r="L739" s="234"/>
      <c r="M739" s="234"/>
      <c r="N739" s="234"/>
      <c r="O739" s="234"/>
      <c r="P739" s="234"/>
      <c r="Q739" s="7">
        <v>43067</v>
      </c>
      <c r="R739" s="8">
        <v>43575001</v>
      </c>
      <c r="S739" s="8">
        <v>43717499</v>
      </c>
      <c r="T739" s="8">
        <v>42965000</v>
      </c>
      <c r="U739" s="8">
        <v>43267502</v>
      </c>
      <c r="V739" s="192">
        <v>41708782</v>
      </c>
      <c r="W739" s="234">
        <v>105715200</v>
      </c>
      <c r="X739" s="194">
        <f t="shared" si="23"/>
        <v>-5.8590008045364475E-3</v>
      </c>
      <c r="Y739" s="193"/>
      <c r="Z739" s="197">
        <v>737</v>
      </c>
    </row>
    <row r="740" spans="1:26" ht="14.4" x14ac:dyDescent="0.3">
      <c r="A740" s="7">
        <v>43066</v>
      </c>
      <c r="B740" s="191">
        <v>2602.6599120000001</v>
      </c>
      <c r="C740" s="191">
        <v>2606.4099120000001</v>
      </c>
      <c r="D740" s="191">
        <v>2598.8701169999999</v>
      </c>
      <c r="E740" s="191">
        <v>2601.419922</v>
      </c>
      <c r="F740" s="192">
        <v>2601.419922</v>
      </c>
      <c r="G740" s="191">
        <v>3006860000</v>
      </c>
      <c r="H740" s="194">
        <f t="shared" si="22"/>
        <v>-3.8425774086123829E-4</v>
      </c>
      <c r="I740" s="193"/>
      <c r="J740" s="197">
        <v>738</v>
      </c>
      <c r="K740" s="234"/>
      <c r="L740" s="234"/>
      <c r="M740" s="234"/>
      <c r="N740" s="234"/>
      <c r="O740" s="234"/>
      <c r="P740" s="234"/>
      <c r="Q740" s="7">
        <v>43066</v>
      </c>
      <c r="R740" s="8">
        <v>43762501</v>
      </c>
      <c r="S740" s="8">
        <v>43770000</v>
      </c>
      <c r="T740" s="8">
        <v>43334999</v>
      </c>
      <c r="U740" s="8">
        <v>43522499</v>
      </c>
      <c r="V740" s="192">
        <v>41954594</v>
      </c>
      <c r="W740" s="234">
        <v>82867200</v>
      </c>
      <c r="X740" s="194">
        <f t="shared" si="23"/>
        <v>-5.0296115349476441E-3</v>
      </c>
      <c r="Y740" s="193"/>
      <c r="Z740" s="197">
        <v>738</v>
      </c>
    </row>
    <row r="741" spans="1:26" ht="14.4" x14ac:dyDescent="0.3">
      <c r="A741" s="7">
        <v>43063</v>
      </c>
      <c r="B741" s="191">
        <v>2600.419922</v>
      </c>
      <c r="C741" s="191">
        <v>2604.209961</v>
      </c>
      <c r="D741" s="191">
        <v>2600.419922</v>
      </c>
      <c r="E741" s="191">
        <v>2602.419922</v>
      </c>
      <c r="F741" s="192">
        <v>2602.419922</v>
      </c>
      <c r="G741" s="191">
        <v>1349780000</v>
      </c>
      <c r="H741" s="194">
        <f t="shared" si="22"/>
        <v>2.0560952452849568E-3</v>
      </c>
      <c r="I741" s="193"/>
      <c r="J741" s="197">
        <v>739</v>
      </c>
      <c r="K741" s="234"/>
      <c r="L741" s="234"/>
      <c r="M741" s="234"/>
      <c r="N741" s="234"/>
      <c r="O741" s="234"/>
      <c r="P741" s="234"/>
      <c r="Q741" s="7">
        <v>43063</v>
      </c>
      <c r="R741" s="8">
        <v>43775002</v>
      </c>
      <c r="S741" s="8">
        <v>43875000</v>
      </c>
      <c r="T741" s="8">
        <v>43662498</v>
      </c>
      <c r="U741" s="8">
        <v>43742500</v>
      </c>
      <c r="V741" s="192">
        <v>42166676</v>
      </c>
      <c r="W741" s="234">
        <v>56106800</v>
      </c>
      <c r="X741" s="194">
        <f t="shared" si="23"/>
        <v>5.73708674624576E-5</v>
      </c>
      <c r="Y741" s="193"/>
      <c r="Z741" s="197">
        <v>739</v>
      </c>
    </row>
    <row r="742" spans="1:26" ht="14.4" x14ac:dyDescent="0.3">
      <c r="A742" s="7">
        <v>43061</v>
      </c>
      <c r="B742" s="191">
        <v>2600.3100589999999</v>
      </c>
      <c r="C742" s="191">
        <v>2600.9399410000001</v>
      </c>
      <c r="D742" s="191">
        <v>2595.2299800000001</v>
      </c>
      <c r="E742" s="191">
        <v>2597.080078</v>
      </c>
      <c r="F742" s="192">
        <v>2597.080078</v>
      </c>
      <c r="G742" s="191">
        <v>2762950000</v>
      </c>
      <c r="H742" s="194">
        <f t="shared" si="22"/>
        <v>-7.5026105056212708E-4</v>
      </c>
      <c r="I742" s="193"/>
      <c r="J742" s="197">
        <v>740</v>
      </c>
      <c r="K742" s="234"/>
      <c r="L742" s="234"/>
      <c r="M742" s="234"/>
      <c r="N742" s="234"/>
      <c r="O742" s="234"/>
      <c r="P742" s="234"/>
      <c r="Q742" s="7">
        <v>43061</v>
      </c>
      <c r="R742" s="8">
        <v>43340000</v>
      </c>
      <c r="S742" s="8">
        <v>43750000</v>
      </c>
      <c r="T742" s="8">
        <v>43262501</v>
      </c>
      <c r="U742" s="8">
        <v>43740002</v>
      </c>
      <c r="V742" s="192">
        <v>42164257</v>
      </c>
      <c r="W742" s="234">
        <v>102355600</v>
      </c>
      <c r="X742" s="194">
        <f t="shared" si="23"/>
        <v>1.0511663436958718E-2</v>
      </c>
      <c r="Y742" s="193"/>
      <c r="Z742" s="197">
        <v>740</v>
      </c>
    </row>
    <row r="743" spans="1:26" ht="14.4" x14ac:dyDescent="0.3">
      <c r="A743" s="7">
        <v>43060</v>
      </c>
      <c r="B743" s="191">
        <v>2589.169922</v>
      </c>
      <c r="C743" s="191">
        <v>2601.1899410000001</v>
      </c>
      <c r="D743" s="191">
        <v>2589.169922</v>
      </c>
      <c r="E743" s="191">
        <v>2599.030029</v>
      </c>
      <c r="F743" s="192">
        <v>2599.030029</v>
      </c>
      <c r="G743" s="191">
        <v>3332720000</v>
      </c>
      <c r="H743" s="194">
        <f t="shared" si="22"/>
        <v>6.5411390164366989E-3</v>
      </c>
      <c r="I743" s="193"/>
      <c r="J743" s="197">
        <v>741</v>
      </c>
      <c r="K743" s="234"/>
      <c r="L743" s="234"/>
      <c r="M743" s="234"/>
      <c r="N743" s="234"/>
      <c r="O743" s="234"/>
      <c r="P743" s="234"/>
      <c r="Q743" s="7">
        <v>43060</v>
      </c>
      <c r="R743" s="8">
        <v>42695000</v>
      </c>
      <c r="S743" s="8">
        <v>43424999</v>
      </c>
      <c r="T743" s="8">
        <v>42695000</v>
      </c>
      <c r="U743" s="8">
        <v>43285000</v>
      </c>
      <c r="V743" s="192">
        <v>41725651</v>
      </c>
      <c r="W743" s="234">
        <v>100525200</v>
      </c>
      <c r="X743" s="194">
        <f t="shared" si="23"/>
        <v>1.859031984457616E-2</v>
      </c>
      <c r="Y743" s="193"/>
      <c r="Z743" s="197">
        <v>741</v>
      </c>
    </row>
    <row r="744" spans="1:26" ht="14.4" x14ac:dyDescent="0.3">
      <c r="A744" s="7">
        <v>43059</v>
      </c>
      <c r="B744" s="191">
        <v>2579.48999</v>
      </c>
      <c r="C744" s="191">
        <v>2584.639893</v>
      </c>
      <c r="D744" s="191">
        <v>2578.23999</v>
      </c>
      <c r="E744" s="191">
        <v>2582.139893</v>
      </c>
      <c r="F744" s="192">
        <v>2582.139893</v>
      </c>
      <c r="G744" s="191">
        <v>3003540000</v>
      </c>
      <c r="H744" s="194">
        <f t="shared" si="22"/>
        <v>1.2756829109809469E-3</v>
      </c>
      <c r="I744" s="193"/>
      <c r="J744" s="197">
        <v>742</v>
      </c>
      <c r="K744" s="234"/>
      <c r="L744" s="234"/>
      <c r="M744" s="234"/>
      <c r="N744" s="234"/>
      <c r="O744" s="234"/>
      <c r="P744" s="234"/>
      <c r="Q744" s="7">
        <v>43059</v>
      </c>
      <c r="R744" s="8">
        <v>42572498</v>
      </c>
      <c r="S744" s="8">
        <v>42639999</v>
      </c>
      <c r="T744" s="8">
        <v>42389999</v>
      </c>
      <c r="U744" s="8">
        <v>42494999</v>
      </c>
      <c r="V744" s="192">
        <v>40964115</v>
      </c>
      <c r="W744" s="234">
        <v>65049600</v>
      </c>
      <c r="X744" s="194">
        <f t="shared" si="23"/>
        <v>-9.9894947154958395E-4</v>
      </c>
      <c r="Y744" s="193"/>
      <c r="Z744" s="197">
        <v>742</v>
      </c>
    </row>
    <row r="745" spans="1:26" ht="14.4" x14ac:dyDescent="0.3">
      <c r="A745" s="7">
        <v>43056</v>
      </c>
      <c r="B745" s="191">
        <v>2582.9399410000001</v>
      </c>
      <c r="C745" s="191">
        <v>2583.959961</v>
      </c>
      <c r="D745" s="191">
        <v>2577.6201169999999</v>
      </c>
      <c r="E745" s="191">
        <v>2578.8500979999999</v>
      </c>
      <c r="F745" s="192">
        <v>2578.8500979999999</v>
      </c>
      <c r="G745" s="191">
        <v>3300160000</v>
      </c>
      <c r="H745" s="194">
        <f t="shared" si="22"/>
        <v>-2.6259631197607532E-3</v>
      </c>
      <c r="I745" s="193"/>
      <c r="J745" s="197">
        <v>743</v>
      </c>
      <c r="K745" s="234"/>
      <c r="L745" s="234"/>
      <c r="M745" s="234"/>
      <c r="N745" s="234"/>
      <c r="O745" s="234"/>
      <c r="P745" s="234"/>
      <c r="Q745" s="7">
        <v>43056</v>
      </c>
      <c r="R745" s="8">
        <v>42759998</v>
      </c>
      <c r="S745" s="8">
        <v>42847500</v>
      </c>
      <c r="T745" s="8">
        <v>42410000</v>
      </c>
      <c r="U745" s="8">
        <v>42537498</v>
      </c>
      <c r="V745" s="192">
        <v>41005077</v>
      </c>
      <c r="W745" s="234">
        <v>87598000</v>
      </c>
      <c r="X745" s="194">
        <f t="shared" si="23"/>
        <v>-5.5523807232590247E-3</v>
      </c>
      <c r="Y745" s="193"/>
      <c r="Z745" s="197">
        <v>743</v>
      </c>
    </row>
    <row r="746" spans="1:26" ht="14.4" x14ac:dyDescent="0.3">
      <c r="A746" s="7">
        <v>43055</v>
      </c>
      <c r="B746" s="191">
        <v>2572.9499510000001</v>
      </c>
      <c r="C746" s="191">
        <v>2590.0900879999999</v>
      </c>
      <c r="D746" s="191">
        <v>2572.9499510000001</v>
      </c>
      <c r="E746" s="191">
        <v>2585.639893</v>
      </c>
      <c r="F746" s="192">
        <v>2585.639893</v>
      </c>
      <c r="G746" s="191">
        <v>3312710000</v>
      </c>
      <c r="H746" s="194">
        <f t="shared" si="22"/>
        <v>8.1960583014486638E-3</v>
      </c>
      <c r="I746" s="193"/>
      <c r="J746" s="197">
        <v>744</v>
      </c>
      <c r="K746" s="234"/>
      <c r="L746" s="234"/>
      <c r="M746" s="234"/>
      <c r="N746" s="234"/>
      <c r="O746" s="234"/>
      <c r="P746" s="234"/>
      <c r="Q746" s="7">
        <v>43055</v>
      </c>
      <c r="R746" s="8">
        <v>42794998</v>
      </c>
      <c r="S746" s="8">
        <v>42967499</v>
      </c>
      <c r="T746" s="8">
        <v>42575001</v>
      </c>
      <c r="U746" s="8">
        <v>42775002</v>
      </c>
      <c r="V746" s="192">
        <v>41234024</v>
      </c>
      <c r="W746" s="234">
        <v>94550000</v>
      </c>
      <c r="X746" s="194">
        <f t="shared" si="23"/>
        <v>1.1947148971741895E-2</v>
      </c>
      <c r="Y746" s="193"/>
      <c r="Z746" s="197">
        <v>744</v>
      </c>
    </row>
    <row r="747" spans="1:26" ht="14.4" x14ac:dyDescent="0.3">
      <c r="A747" s="7">
        <v>43054</v>
      </c>
      <c r="B747" s="191">
        <v>2569.4499510000001</v>
      </c>
      <c r="C747" s="191">
        <v>2572.8400879999999</v>
      </c>
      <c r="D747" s="191">
        <v>2557.4499510000001</v>
      </c>
      <c r="E747" s="191">
        <v>2564.6201169999999</v>
      </c>
      <c r="F747" s="192">
        <v>2564.6201169999999</v>
      </c>
      <c r="G747" s="191">
        <v>3558890000</v>
      </c>
      <c r="H747" s="194">
        <f t="shared" si="22"/>
        <v>-5.5256757236680949E-3</v>
      </c>
      <c r="I747" s="193"/>
      <c r="J747" s="197">
        <v>745</v>
      </c>
      <c r="K747" s="234"/>
      <c r="L747" s="234"/>
      <c r="M747" s="234"/>
      <c r="N747" s="234"/>
      <c r="O747" s="234"/>
      <c r="P747" s="234"/>
      <c r="Q747" s="7">
        <v>43054</v>
      </c>
      <c r="R747" s="8">
        <v>42492500</v>
      </c>
      <c r="S747" s="8">
        <v>42580002</v>
      </c>
      <c r="T747" s="8">
        <v>42095001</v>
      </c>
      <c r="U747" s="8">
        <v>42270000</v>
      </c>
      <c r="V747" s="192">
        <v>40747211</v>
      </c>
      <c r="W747" s="234">
        <v>116632400</v>
      </c>
      <c r="X747" s="194">
        <f t="shared" si="23"/>
        <v>-1.3190274635713933E-2</v>
      </c>
      <c r="Y747" s="193"/>
      <c r="Z747" s="197">
        <v>745</v>
      </c>
    </row>
    <row r="748" spans="1:26" ht="14.4" x14ac:dyDescent="0.3">
      <c r="A748" s="7">
        <v>43053</v>
      </c>
      <c r="B748" s="191">
        <v>2577.75</v>
      </c>
      <c r="C748" s="191">
        <v>2579.6599120000001</v>
      </c>
      <c r="D748" s="191">
        <v>2566.5600589999999</v>
      </c>
      <c r="E748" s="191">
        <v>2578.8701169999999</v>
      </c>
      <c r="F748" s="192">
        <v>2578.8701169999999</v>
      </c>
      <c r="G748" s="191">
        <v>3641760000</v>
      </c>
      <c r="H748" s="194">
        <f t="shared" si="22"/>
        <v>-2.3096094136404416E-3</v>
      </c>
      <c r="I748" s="193"/>
      <c r="J748" s="197">
        <v>746</v>
      </c>
      <c r="K748" s="234"/>
      <c r="L748" s="234"/>
      <c r="M748" s="234"/>
      <c r="N748" s="234"/>
      <c r="O748" s="234"/>
      <c r="P748" s="234"/>
      <c r="Q748" s="7">
        <v>43053</v>
      </c>
      <c r="R748" s="8">
        <v>43259998</v>
      </c>
      <c r="S748" s="8">
        <v>43369999</v>
      </c>
      <c r="T748" s="8">
        <v>42794998</v>
      </c>
      <c r="U748" s="8">
        <v>42834999</v>
      </c>
      <c r="V748" s="192">
        <v>41291862</v>
      </c>
      <c r="W748" s="234">
        <v>99130000</v>
      </c>
      <c r="X748" s="194">
        <f t="shared" si="23"/>
        <v>-1.5117514866904705E-2</v>
      </c>
      <c r="Y748" s="193"/>
      <c r="Z748" s="197">
        <v>746</v>
      </c>
    </row>
    <row r="749" spans="1:26" ht="14.4" x14ac:dyDescent="0.3">
      <c r="A749" s="7">
        <v>43052</v>
      </c>
      <c r="B749" s="191">
        <v>2576.530029</v>
      </c>
      <c r="C749" s="191">
        <v>2587.6599120000001</v>
      </c>
      <c r="D749" s="191">
        <v>2574.4799800000001</v>
      </c>
      <c r="E749" s="191">
        <v>2584.8400879999999</v>
      </c>
      <c r="F749" s="192">
        <v>2584.8400879999999</v>
      </c>
      <c r="G749" s="191">
        <v>3402930000</v>
      </c>
      <c r="H749" s="194">
        <f t="shared" si="22"/>
        <v>9.8363433830379746E-4</v>
      </c>
      <c r="I749" s="193"/>
      <c r="J749" s="197">
        <v>747</v>
      </c>
      <c r="K749" s="234"/>
      <c r="L749" s="234"/>
      <c r="M749" s="234"/>
      <c r="N749" s="234"/>
      <c r="O749" s="234"/>
      <c r="P749" s="234"/>
      <c r="Q749" s="7">
        <v>43052</v>
      </c>
      <c r="R749" s="8">
        <v>43375000</v>
      </c>
      <c r="S749" s="8">
        <v>43625000</v>
      </c>
      <c r="T749" s="8">
        <v>43349998</v>
      </c>
      <c r="U749" s="8">
        <v>43492500</v>
      </c>
      <c r="V749" s="192">
        <v>41925674</v>
      </c>
      <c r="W749" s="234">
        <v>67928400</v>
      </c>
      <c r="X749" s="194">
        <f t="shared" si="23"/>
        <v>-4.0075194857421307E-3</v>
      </c>
      <c r="Y749" s="193"/>
      <c r="Z749" s="197">
        <v>747</v>
      </c>
    </row>
    <row r="750" spans="1:26" ht="14.4" x14ac:dyDescent="0.3">
      <c r="A750" s="7">
        <v>43049</v>
      </c>
      <c r="B750" s="191">
        <v>2580.179932</v>
      </c>
      <c r="C750" s="191">
        <v>2583.8100589999999</v>
      </c>
      <c r="D750" s="191">
        <v>2575.570068</v>
      </c>
      <c r="E750" s="191">
        <v>2582.3000489999999</v>
      </c>
      <c r="F750" s="192">
        <v>2582.3000489999999</v>
      </c>
      <c r="G750" s="191">
        <v>3486910000</v>
      </c>
      <c r="H750" s="194">
        <f t="shared" si="22"/>
        <v>-8.9764371357324384E-4</v>
      </c>
      <c r="I750" s="193"/>
      <c r="J750" s="197">
        <v>748</v>
      </c>
      <c r="K750" s="234"/>
      <c r="L750" s="234"/>
      <c r="M750" s="234"/>
      <c r="N750" s="234"/>
      <c r="O750" s="234"/>
      <c r="P750" s="234"/>
      <c r="Q750" s="7">
        <v>43049</v>
      </c>
      <c r="R750" s="8">
        <v>43777500</v>
      </c>
      <c r="S750" s="8">
        <v>43845001</v>
      </c>
      <c r="T750" s="8">
        <v>43567501</v>
      </c>
      <c r="U750" s="8">
        <v>43667500</v>
      </c>
      <c r="V750" s="192">
        <v>42094368</v>
      </c>
      <c r="W750" s="234">
        <v>100582000</v>
      </c>
      <c r="X750" s="194">
        <f t="shared" si="23"/>
        <v>-3.3096913279893167E-3</v>
      </c>
      <c r="Y750" s="193"/>
      <c r="Z750" s="197">
        <v>748</v>
      </c>
    </row>
    <row r="751" spans="1:26" ht="14.4" x14ac:dyDescent="0.3">
      <c r="A751" s="7">
        <v>43048</v>
      </c>
      <c r="B751" s="191">
        <v>2584</v>
      </c>
      <c r="C751" s="191">
        <v>2586.5</v>
      </c>
      <c r="D751" s="191">
        <v>2566.330078</v>
      </c>
      <c r="E751" s="191">
        <v>2584.6201169999999</v>
      </c>
      <c r="F751" s="192">
        <v>2584.6201169999999</v>
      </c>
      <c r="G751" s="191">
        <v>3831610000</v>
      </c>
      <c r="H751" s="194">
        <f t="shared" si="22"/>
        <v>-3.7618877882734979E-3</v>
      </c>
      <c r="I751" s="193"/>
      <c r="J751" s="197">
        <v>749</v>
      </c>
      <c r="K751" s="234"/>
      <c r="L751" s="234"/>
      <c r="M751" s="234"/>
      <c r="N751" s="234"/>
      <c r="O751" s="234"/>
      <c r="P751" s="234"/>
      <c r="Q751" s="7">
        <v>43048</v>
      </c>
      <c r="R751" s="8">
        <v>43777500</v>
      </c>
      <c r="S751" s="8">
        <v>44025002</v>
      </c>
      <c r="T751" s="8">
        <v>43285000</v>
      </c>
      <c r="U751" s="8">
        <v>43970001</v>
      </c>
      <c r="V751" s="192">
        <v>42234150</v>
      </c>
      <c r="W751" s="234">
        <v>117930400</v>
      </c>
      <c r="X751" s="194">
        <f t="shared" si="23"/>
        <v>-2.0427168339465138E-3</v>
      </c>
      <c r="Y751" s="193"/>
      <c r="Z751" s="197">
        <v>749</v>
      </c>
    </row>
    <row r="752" spans="1:26" ht="14.4" x14ac:dyDescent="0.3">
      <c r="A752" s="7">
        <v>43047</v>
      </c>
      <c r="B752" s="191">
        <v>2588.709961</v>
      </c>
      <c r="C752" s="191">
        <v>2595.469971</v>
      </c>
      <c r="D752" s="191">
        <v>2585.0200199999999</v>
      </c>
      <c r="E752" s="191">
        <v>2594.3798830000001</v>
      </c>
      <c r="F752" s="192">
        <v>2594.3798830000001</v>
      </c>
      <c r="G752" s="191">
        <v>3899360000</v>
      </c>
      <c r="H752" s="194">
        <f t="shared" si="22"/>
        <v>1.4436549093934741E-3</v>
      </c>
      <c r="I752" s="193"/>
      <c r="J752" s="197">
        <v>750</v>
      </c>
      <c r="K752" s="234"/>
      <c r="L752" s="234"/>
      <c r="M752" s="234"/>
      <c r="N752" s="234"/>
      <c r="O752" s="234"/>
      <c r="P752" s="234"/>
      <c r="Q752" s="7">
        <v>43047</v>
      </c>
      <c r="R752" s="8">
        <v>43665001</v>
      </c>
      <c r="S752" s="8">
        <v>44060001</v>
      </c>
      <c r="T752" s="8">
        <v>43582500</v>
      </c>
      <c r="U752" s="8">
        <v>44060001</v>
      </c>
      <c r="V752" s="192">
        <v>42320599</v>
      </c>
      <c r="W752" s="234">
        <v>97638000</v>
      </c>
      <c r="X752" s="194">
        <f t="shared" si="23"/>
        <v>8.1805355159084801E-3</v>
      </c>
      <c r="Y752" s="193"/>
      <c r="Z752" s="197">
        <v>750</v>
      </c>
    </row>
    <row r="753" spans="1:26" ht="14.4" x14ac:dyDescent="0.3">
      <c r="A753" s="7">
        <v>43046</v>
      </c>
      <c r="B753" s="191">
        <v>2592.110107</v>
      </c>
      <c r="C753" s="191">
        <v>2597.0200199999999</v>
      </c>
      <c r="D753" s="191">
        <v>2584.3500979999999</v>
      </c>
      <c r="E753" s="191">
        <v>2590.639893</v>
      </c>
      <c r="F753" s="192">
        <v>2590.639893</v>
      </c>
      <c r="G753" s="191">
        <v>3809650000</v>
      </c>
      <c r="H753" s="194">
        <f t="shared" si="22"/>
        <v>-1.8910283240326255E-4</v>
      </c>
      <c r="I753" s="193"/>
      <c r="J753" s="197">
        <v>751</v>
      </c>
      <c r="K753" s="234"/>
      <c r="L753" s="234"/>
      <c r="M753" s="234"/>
      <c r="N753" s="234"/>
      <c r="O753" s="234"/>
      <c r="P753" s="234"/>
      <c r="Q753" s="7">
        <v>43046</v>
      </c>
      <c r="R753" s="8">
        <v>43477501</v>
      </c>
      <c r="S753" s="8">
        <v>43812500</v>
      </c>
      <c r="T753" s="8">
        <v>43400002</v>
      </c>
      <c r="U753" s="8">
        <v>43702499</v>
      </c>
      <c r="V753" s="192">
        <v>41977203</v>
      </c>
      <c r="W753" s="234">
        <v>97446000</v>
      </c>
      <c r="X753" s="194">
        <f t="shared" si="23"/>
        <v>3.2135563592048792E-3</v>
      </c>
      <c r="Y753" s="193"/>
      <c r="Z753" s="197">
        <v>751</v>
      </c>
    </row>
    <row r="754" spans="1:26" ht="14.4" x14ac:dyDescent="0.3">
      <c r="A754" s="7">
        <v>43045</v>
      </c>
      <c r="B754" s="191">
        <v>2587.469971</v>
      </c>
      <c r="C754" s="191">
        <v>2593.3798830000001</v>
      </c>
      <c r="D754" s="191">
        <v>2585.6599120000001</v>
      </c>
      <c r="E754" s="191">
        <v>2591.1298830000001</v>
      </c>
      <c r="F754" s="192">
        <v>2591.1298830000001</v>
      </c>
      <c r="G754" s="191">
        <v>3539080000</v>
      </c>
      <c r="H754" s="194">
        <f t="shared" si="22"/>
        <v>1.2712512706079312E-3</v>
      </c>
      <c r="I754" s="193"/>
      <c r="J754" s="197">
        <v>752</v>
      </c>
      <c r="K754" s="234"/>
      <c r="L754" s="234"/>
      <c r="M754" s="234"/>
      <c r="N754" s="234"/>
      <c r="O754" s="234"/>
      <c r="P754" s="234"/>
      <c r="Q754" s="7">
        <v>43045</v>
      </c>
      <c r="R754" s="8">
        <v>43092499</v>
      </c>
      <c r="S754" s="8">
        <v>43747501</v>
      </c>
      <c r="T754" s="8">
        <v>42930000</v>
      </c>
      <c r="U754" s="8">
        <v>43562500</v>
      </c>
      <c r="V754" s="192">
        <v>41842739</v>
      </c>
      <c r="W754" s="234">
        <v>140105200</v>
      </c>
      <c r="X754" s="194">
        <f t="shared" si="23"/>
        <v>1.0144991703544362E-2</v>
      </c>
      <c r="Y754" s="193"/>
      <c r="Z754" s="197">
        <v>752</v>
      </c>
    </row>
    <row r="755" spans="1:26" ht="14.4" x14ac:dyDescent="0.3">
      <c r="A755" s="7">
        <v>43042</v>
      </c>
      <c r="B755" s="191">
        <v>2581.929932</v>
      </c>
      <c r="C755" s="191">
        <v>2588.419922</v>
      </c>
      <c r="D755" s="191">
        <v>2576.7700199999999</v>
      </c>
      <c r="E755" s="191">
        <v>2587.8400879999999</v>
      </c>
      <c r="F755" s="192">
        <v>2587.8400879999999</v>
      </c>
      <c r="G755" s="191">
        <v>3567710000</v>
      </c>
      <c r="H755" s="194">
        <f t="shared" si="22"/>
        <v>3.0970752937134545E-3</v>
      </c>
      <c r="I755" s="193"/>
      <c r="J755" s="197">
        <v>753</v>
      </c>
      <c r="K755" s="234"/>
      <c r="L755" s="234"/>
      <c r="M755" s="234"/>
      <c r="N755" s="234"/>
      <c r="O755" s="234"/>
      <c r="P755" s="234"/>
      <c r="Q755" s="7">
        <v>43042</v>
      </c>
      <c r="R755" s="8">
        <v>43500000</v>
      </c>
      <c r="S755" s="8">
        <v>43564999</v>
      </c>
      <c r="T755" s="8">
        <v>42779999</v>
      </c>
      <c r="U755" s="8">
        <v>43125000</v>
      </c>
      <c r="V755" s="192">
        <v>41422508</v>
      </c>
      <c r="W755" s="234">
        <v>237594400</v>
      </c>
      <c r="X755" s="194">
        <f t="shared" si="23"/>
        <v>2.6113731701625582E-2</v>
      </c>
      <c r="Y755" s="193"/>
      <c r="Z755" s="197">
        <v>753</v>
      </c>
    </row>
    <row r="756" spans="1:26" ht="14.4" x14ac:dyDescent="0.3">
      <c r="A756" s="7">
        <v>43041</v>
      </c>
      <c r="B756" s="191">
        <v>2579.459961</v>
      </c>
      <c r="C756" s="191">
        <v>2581.110107</v>
      </c>
      <c r="D756" s="191">
        <v>2566.169922</v>
      </c>
      <c r="E756" s="191">
        <v>2579.8500979999999</v>
      </c>
      <c r="F756" s="192">
        <v>2579.8500979999999</v>
      </c>
      <c r="G756" s="191">
        <v>4048270000</v>
      </c>
      <c r="H756" s="194">
        <f t="shared" si="22"/>
        <v>1.8996610774515562E-4</v>
      </c>
      <c r="I756" s="193"/>
      <c r="J756" s="197">
        <v>754</v>
      </c>
      <c r="K756" s="234"/>
      <c r="L756" s="234"/>
      <c r="M756" s="234"/>
      <c r="N756" s="234"/>
      <c r="O756" s="234"/>
      <c r="P756" s="234"/>
      <c r="Q756" s="7">
        <v>43041</v>
      </c>
      <c r="R756" s="8">
        <v>41650002</v>
      </c>
      <c r="S756" s="8">
        <v>42125000</v>
      </c>
      <c r="T756" s="8">
        <v>41320000</v>
      </c>
      <c r="U756" s="8">
        <v>42027500</v>
      </c>
      <c r="V756" s="192">
        <v>40368340</v>
      </c>
      <c r="W756" s="234">
        <v>165573600</v>
      </c>
      <c r="X756" s="194">
        <f t="shared" si="23"/>
        <v>7.3102741538707385E-3</v>
      </c>
      <c r="Y756" s="193"/>
      <c r="Z756" s="197">
        <v>754</v>
      </c>
    </row>
    <row r="757" spans="1:26" ht="14.4" x14ac:dyDescent="0.3">
      <c r="A757" s="7">
        <v>43040</v>
      </c>
      <c r="B757" s="191">
        <v>2583.209961</v>
      </c>
      <c r="C757" s="191">
        <v>2588.3999020000001</v>
      </c>
      <c r="D757" s="191">
        <v>2574.919922</v>
      </c>
      <c r="E757" s="191">
        <v>2579.360107</v>
      </c>
      <c r="F757" s="192">
        <v>2579.360107</v>
      </c>
      <c r="G757" s="191">
        <v>3813180000</v>
      </c>
      <c r="H757" s="194">
        <f t="shared" si="22"/>
        <v>1.5921099166992482E-3</v>
      </c>
      <c r="I757" s="193"/>
      <c r="J757" s="197">
        <v>755</v>
      </c>
      <c r="K757" s="234"/>
      <c r="L757" s="234"/>
      <c r="M757" s="234"/>
      <c r="N757" s="234"/>
      <c r="O757" s="234"/>
      <c r="P757" s="234"/>
      <c r="Q757" s="7">
        <v>43040</v>
      </c>
      <c r="R757" s="8">
        <v>42467499</v>
      </c>
      <c r="S757" s="8">
        <v>42485001</v>
      </c>
      <c r="T757" s="8">
        <v>41402500</v>
      </c>
      <c r="U757" s="8">
        <v>41722500</v>
      </c>
      <c r="V757" s="192">
        <v>40075378</v>
      </c>
      <c r="W757" s="234">
        <v>134551200</v>
      </c>
      <c r="X757" s="194">
        <f t="shared" si="23"/>
        <v>-1.2718723544437167E-2</v>
      </c>
      <c r="Y757" s="193"/>
      <c r="Z757" s="197">
        <v>755</v>
      </c>
    </row>
    <row r="758" spans="1:26" ht="14.4" x14ac:dyDescent="0.3">
      <c r="A758" s="7">
        <v>43039</v>
      </c>
      <c r="B758" s="191">
        <v>2575.98999</v>
      </c>
      <c r="C758" s="191">
        <v>2578.290039</v>
      </c>
      <c r="D758" s="191">
        <v>2572.1499020000001</v>
      </c>
      <c r="E758" s="191">
        <v>2575.26001</v>
      </c>
      <c r="F758" s="192">
        <v>2575.26001</v>
      </c>
      <c r="G758" s="191">
        <v>3827230000</v>
      </c>
      <c r="H758" s="194">
        <f t="shared" si="22"/>
        <v>9.4445879686268501E-4</v>
      </c>
      <c r="I758" s="193"/>
      <c r="J758" s="197">
        <v>756</v>
      </c>
      <c r="K758" s="234"/>
      <c r="L758" s="234"/>
      <c r="M758" s="234"/>
      <c r="N758" s="234"/>
      <c r="O758" s="234"/>
      <c r="P758" s="234"/>
      <c r="Q758" s="7">
        <v>43039</v>
      </c>
      <c r="R758" s="8">
        <v>41974998</v>
      </c>
      <c r="S758" s="8">
        <v>42412498</v>
      </c>
      <c r="T758" s="8">
        <v>41735001</v>
      </c>
      <c r="U758" s="8">
        <v>42259998</v>
      </c>
      <c r="V758" s="192">
        <v>40591652</v>
      </c>
      <c r="W758" s="234">
        <v>144187200</v>
      </c>
      <c r="X758" s="194">
        <f t="shared" si="23"/>
        <v>1.3915353178505259E-2</v>
      </c>
      <c r="Y758" s="193"/>
      <c r="Z758" s="197">
        <v>756</v>
      </c>
    </row>
    <row r="759" spans="1:26" ht="14.4" x14ac:dyDescent="0.3">
      <c r="A759" s="7">
        <v>43038</v>
      </c>
      <c r="B759" s="191">
        <v>2577.75</v>
      </c>
      <c r="C759" s="191">
        <v>2580.030029</v>
      </c>
      <c r="D759" s="191">
        <v>2568.25</v>
      </c>
      <c r="E759" s="191">
        <v>2572.830078</v>
      </c>
      <c r="F759" s="192">
        <v>2572.830078</v>
      </c>
      <c r="G759" s="191">
        <v>3658870000</v>
      </c>
      <c r="H759" s="194">
        <f t="shared" si="22"/>
        <v>-3.1924704804255763E-3</v>
      </c>
      <c r="I759" s="193"/>
      <c r="J759" s="197">
        <v>757</v>
      </c>
      <c r="K759" s="234"/>
      <c r="L759" s="234"/>
      <c r="M759" s="234"/>
      <c r="N759" s="234"/>
      <c r="O759" s="234"/>
      <c r="P759" s="234"/>
      <c r="Q759" s="7">
        <v>43038</v>
      </c>
      <c r="R759" s="8">
        <v>40972500</v>
      </c>
      <c r="S759" s="8">
        <v>42017502</v>
      </c>
      <c r="T759" s="8">
        <v>40930000</v>
      </c>
      <c r="U759" s="8">
        <v>41680000</v>
      </c>
      <c r="V759" s="192">
        <v>40034557</v>
      </c>
      <c r="W759" s="234">
        <v>178803200</v>
      </c>
      <c r="X759" s="194">
        <f t="shared" si="23"/>
        <v>2.2508721941389975E-2</v>
      </c>
      <c r="Y759" s="193"/>
      <c r="Z759" s="197">
        <v>757</v>
      </c>
    </row>
    <row r="760" spans="1:26" ht="14.4" x14ac:dyDescent="0.3">
      <c r="A760" s="7">
        <v>43035</v>
      </c>
      <c r="B760" s="191">
        <v>2570.26001</v>
      </c>
      <c r="C760" s="191">
        <v>2582.9799800000001</v>
      </c>
      <c r="D760" s="191">
        <v>2565.9399410000001</v>
      </c>
      <c r="E760" s="191">
        <v>2581.070068</v>
      </c>
      <c r="F760" s="192">
        <v>2581.070068</v>
      </c>
      <c r="G760" s="191">
        <v>3887110000</v>
      </c>
      <c r="H760" s="194">
        <f t="shared" si="22"/>
        <v>8.0730224930308098E-3</v>
      </c>
      <c r="I760" s="193"/>
      <c r="J760" s="197">
        <v>758</v>
      </c>
      <c r="K760" s="234"/>
      <c r="L760" s="234"/>
      <c r="M760" s="234"/>
      <c r="N760" s="234"/>
      <c r="O760" s="234"/>
      <c r="P760" s="234"/>
      <c r="Q760" s="7">
        <v>43035</v>
      </c>
      <c r="R760" s="8">
        <v>39822498</v>
      </c>
      <c r="S760" s="8">
        <v>40900002</v>
      </c>
      <c r="T760" s="8">
        <v>39674999</v>
      </c>
      <c r="U760" s="8">
        <v>40762501</v>
      </c>
      <c r="V760" s="192">
        <v>39153267</v>
      </c>
      <c r="W760" s="234">
        <v>177816800</v>
      </c>
      <c r="X760" s="194">
        <f t="shared" si="23"/>
        <v>3.5829898382057593E-2</v>
      </c>
      <c r="Y760" s="193"/>
      <c r="Z760" s="197">
        <v>758</v>
      </c>
    </row>
    <row r="761" spans="1:26" ht="14.4" x14ac:dyDescent="0.3">
      <c r="A761" s="7">
        <v>43034</v>
      </c>
      <c r="B761" s="191">
        <v>2560.080078</v>
      </c>
      <c r="C761" s="191">
        <v>2567.070068</v>
      </c>
      <c r="D761" s="191">
        <v>2559.8000489999999</v>
      </c>
      <c r="E761" s="191">
        <v>2560.3999020000001</v>
      </c>
      <c r="F761" s="192">
        <v>2560.3999020000001</v>
      </c>
      <c r="G761" s="191">
        <v>3869050000</v>
      </c>
      <c r="H761" s="194">
        <f t="shared" si="22"/>
        <v>1.2709462192490584E-3</v>
      </c>
      <c r="I761" s="193"/>
      <c r="J761" s="197">
        <v>759</v>
      </c>
      <c r="K761" s="234"/>
      <c r="L761" s="234"/>
      <c r="M761" s="234"/>
      <c r="N761" s="234"/>
      <c r="O761" s="234"/>
      <c r="P761" s="234"/>
      <c r="Q761" s="7">
        <v>43034</v>
      </c>
      <c r="R761" s="8">
        <v>39307499</v>
      </c>
      <c r="S761" s="8">
        <v>39457500</v>
      </c>
      <c r="T761" s="8">
        <v>39195000</v>
      </c>
      <c r="U761" s="8">
        <v>39352501</v>
      </c>
      <c r="V761" s="192">
        <v>37798935</v>
      </c>
      <c r="W761" s="234">
        <v>68002000</v>
      </c>
      <c r="X761" s="194">
        <f t="shared" si="23"/>
        <v>6.3933873086011494E-3</v>
      </c>
      <c r="Y761" s="193"/>
      <c r="Z761" s="197">
        <v>759</v>
      </c>
    </row>
    <row r="762" spans="1:26" ht="14.4" x14ac:dyDescent="0.3">
      <c r="A762" s="7">
        <v>43033</v>
      </c>
      <c r="B762" s="191">
        <v>2566.5200199999999</v>
      </c>
      <c r="C762" s="191">
        <v>2567.3999020000001</v>
      </c>
      <c r="D762" s="191">
        <v>2544</v>
      </c>
      <c r="E762" s="191">
        <v>2557.1499020000001</v>
      </c>
      <c r="F762" s="192">
        <v>2557.1499020000001</v>
      </c>
      <c r="G762" s="191">
        <v>3874510000</v>
      </c>
      <c r="H762" s="194">
        <f t="shared" si="22"/>
        <v>-4.6630499607169737E-3</v>
      </c>
      <c r="I762" s="193"/>
      <c r="J762" s="197">
        <v>760</v>
      </c>
      <c r="K762" s="234"/>
      <c r="L762" s="234"/>
      <c r="M762" s="234"/>
      <c r="N762" s="234"/>
      <c r="O762" s="234"/>
      <c r="P762" s="234"/>
      <c r="Q762" s="7">
        <v>43033</v>
      </c>
      <c r="R762" s="8">
        <v>39227501</v>
      </c>
      <c r="S762" s="8">
        <v>39387501</v>
      </c>
      <c r="T762" s="8">
        <v>38817501</v>
      </c>
      <c r="U762" s="8">
        <v>39102501</v>
      </c>
      <c r="V762" s="192">
        <v>37558807</v>
      </c>
      <c r="W762" s="234">
        <v>84828400</v>
      </c>
      <c r="X762" s="194">
        <f t="shared" si="23"/>
        <v>-4.3921590582289777E-3</v>
      </c>
      <c r="Y762" s="193"/>
      <c r="Z762" s="197">
        <v>760</v>
      </c>
    </row>
    <row r="763" spans="1:26" ht="14.4" x14ac:dyDescent="0.3">
      <c r="A763" s="7">
        <v>43032</v>
      </c>
      <c r="B763" s="191">
        <v>2568.6599120000001</v>
      </c>
      <c r="C763" s="191">
        <v>2572.179932</v>
      </c>
      <c r="D763" s="191">
        <v>2565.580078</v>
      </c>
      <c r="E763" s="191">
        <v>2569.1298830000001</v>
      </c>
      <c r="F763" s="192">
        <v>2569.1298830000001</v>
      </c>
      <c r="G763" s="191">
        <v>3427330000</v>
      </c>
      <c r="H763" s="194">
        <f t="shared" si="22"/>
        <v>1.6179085343192405E-3</v>
      </c>
      <c r="I763" s="193"/>
      <c r="J763" s="197">
        <v>761</v>
      </c>
      <c r="K763" s="234"/>
      <c r="L763" s="234"/>
      <c r="M763" s="234"/>
      <c r="N763" s="234"/>
      <c r="O763" s="234"/>
      <c r="P763" s="234"/>
      <c r="Q763" s="7">
        <v>43032</v>
      </c>
      <c r="R763" s="8">
        <v>39072498</v>
      </c>
      <c r="S763" s="8">
        <v>39355000</v>
      </c>
      <c r="T763" s="8">
        <v>39049999</v>
      </c>
      <c r="U763" s="8">
        <v>39275002</v>
      </c>
      <c r="V763" s="192">
        <v>37724499</v>
      </c>
      <c r="W763" s="234">
        <v>71028800</v>
      </c>
      <c r="X763" s="194">
        <f t="shared" si="23"/>
        <v>5.9550127743983727E-3</v>
      </c>
      <c r="Y763" s="193"/>
      <c r="Z763" s="197">
        <v>761</v>
      </c>
    </row>
    <row r="764" spans="1:26" ht="14.4" x14ac:dyDescent="0.3">
      <c r="A764" s="7">
        <v>43031</v>
      </c>
      <c r="B764" s="191">
        <v>2578.080078</v>
      </c>
      <c r="C764" s="191">
        <v>2578.290039</v>
      </c>
      <c r="D764" s="191">
        <v>2564.330078</v>
      </c>
      <c r="E764" s="191">
        <v>2564.9799800000001</v>
      </c>
      <c r="F764" s="192">
        <v>2564.9799800000001</v>
      </c>
      <c r="G764" s="191">
        <v>3211710000</v>
      </c>
      <c r="H764" s="194">
        <f t="shared" si="22"/>
        <v>-3.9724842459165806E-3</v>
      </c>
      <c r="I764" s="193"/>
      <c r="J764" s="197">
        <v>762</v>
      </c>
      <c r="K764" s="234"/>
      <c r="L764" s="234"/>
      <c r="M764" s="234"/>
      <c r="N764" s="234"/>
      <c r="O764" s="234"/>
      <c r="P764" s="234"/>
      <c r="Q764" s="7">
        <v>43031</v>
      </c>
      <c r="R764" s="8">
        <v>39222500</v>
      </c>
      <c r="S764" s="8">
        <v>39422501</v>
      </c>
      <c r="T764" s="8">
        <v>38875000</v>
      </c>
      <c r="U764" s="8">
        <v>39042500</v>
      </c>
      <c r="V764" s="192">
        <v>37501179</v>
      </c>
      <c r="W764" s="234">
        <v>87937200</v>
      </c>
      <c r="X764" s="194">
        <f t="shared" si="23"/>
        <v>-5.1201493374669084E-4</v>
      </c>
      <c r="Y764" s="193"/>
      <c r="Z764" s="197">
        <v>762</v>
      </c>
    </row>
    <row r="765" spans="1:26" ht="14.4" x14ac:dyDescent="0.3">
      <c r="A765" s="7">
        <v>43028</v>
      </c>
      <c r="B765" s="191">
        <v>2567.5600589999999</v>
      </c>
      <c r="C765" s="191">
        <v>2575.4399410000001</v>
      </c>
      <c r="D765" s="191">
        <v>2567.5600589999999</v>
      </c>
      <c r="E765" s="191">
        <v>2575.209961</v>
      </c>
      <c r="F765" s="192">
        <v>2575.209961</v>
      </c>
      <c r="G765" s="191">
        <v>3384650000</v>
      </c>
      <c r="H765" s="194">
        <f t="shared" si="22"/>
        <v>5.1168426285272059E-3</v>
      </c>
      <c r="I765" s="193"/>
      <c r="J765" s="197">
        <v>763</v>
      </c>
      <c r="K765" s="234"/>
      <c r="L765" s="234"/>
      <c r="M765" s="234"/>
      <c r="N765" s="234"/>
      <c r="O765" s="234"/>
      <c r="P765" s="234"/>
      <c r="Q765" s="7">
        <v>43028</v>
      </c>
      <c r="R765" s="8">
        <v>39152500</v>
      </c>
      <c r="S765" s="8">
        <v>39437500</v>
      </c>
      <c r="T765" s="8">
        <v>38990002</v>
      </c>
      <c r="U765" s="8">
        <v>39062500</v>
      </c>
      <c r="V765" s="192">
        <v>37520390</v>
      </c>
      <c r="W765" s="234">
        <v>95896400</v>
      </c>
      <c r="X765" s="194">
        <f t="shared" si="23"/>
        <v>1.7310918747397415E-3</v>
      </c>
      <c r="Y765" s="193"/>
      <c r="Z765" s="197">
        <v>763</v>
      </c>
    </row>
    <row r="766" spans="1:26" ht="14.4" x14ac:dyDescent="0.3">
      <c r="A766" s="7">
        <v>43027</v>
      </c>
      <c r="B766" s="191">
        <v>2553.389893</v>
      </c>
      <c r="C766" s="191">
        <v>2562.360107</v>
      </c>
      <c r="D766" s="191">
        <v>2547.919922</v>
      </c>
      <c r="E766" s="191">
        <v>2562.1000979999999</v>
      </c>
      <c r="F766" s="192">
        <v>2562.1000979999999</v>
      </c>
      <c r="G766" s="191">
        <v>2990710000</v>
      </c>
      <c r="H766" s="194">
        <f t="shared" si="22"/>
        <v>3.2799793723399577E-4</v>
      </c>
      <c r="I766" s="193"/>
      <c r="J766" s="197">
        <v>764</v>
      </c>
      <c r="K766" s="234"/>
      <c r="L766" s="234"/>
      <c r="M766" s="234"/>
      <c r="N766" s="234"/>
      <c r="O766" s="234"/>
      <c r="P766" s="234"/>
      <c r="Q766" s="7">
        <v>43027</v>
      </c>
      <c r="R766" s="8">
        <v>39187500</v>
      </c>
      <c r="S766" s="8">
        <v>39270000</v>
      </c>
      <c r="T766" s="8">
        <v>38755001</v>
      </c>
      <c r="U766" s="8">
        <v>38994999</v>
      </c>
      <c r="V766" s="192">
        <v>37455551</v>
      </c>
      <c r="W766" s="234">
        <v>170336800</v>
      </c>
      <c r="X766" s="194">
        <f t="shared" si="23"/>
        <v>-2.36605624127697E-2</v>
      </c>
      <c r="Y766" s="193"/>
      <c r="Z766" s="197">
        <v>764</v>
      </c>
    </row>
    <row r="767" spans="1:26" ht="14.4" x14ac:dyDescent="0.3">
      <c r="A767" s="7">
        <v>43026</v>
      </c>
      <c r="B767" s="191">
        <v>2562.8701169999999</v>
      </c>
      <c r="C767" s="191">
        <v>2564.110107</v>
      </c>
      <c r="D767" s="191">
        <v>2559.669922</v>
      </c>
      <c r="E767" s="191">
        <v>2561.26001</v>
      </c>
      <c r="F767" s="192">
        <v>2561.26001</v>
      </c>
      <c r="G767" s="191">
        <v>2998090000</v>
      </c>
      <c r="H767" s="194">
        <f t="shared" si="22"/>
        <v>7.423351621382425E-4</v>
      </c>
      <c r="I767" s="193"/>
      <c r="J767" s="197">
        <v>765</v>
      </c>
      <c r="K767" s="234"/>
      <c r="L767" s="234"/>
      <c r="M767" s="234"/>
      <c r="N767" s="234"/>
      <c r="O767" s="234"/>
      <c r="P767" s="234"/>
      <c r="Q767" s="7">
        <v>43026</v>
      </c>
      <c r="R767" s="8">
        <v>40105000</v>
      </c>
      <c r="S767" s="8">
        <v>40177502</v>
      </c>
      <c r="T767" s="8">
        <v>39900002</v>
      </c>
      <c r="U767" s="8">
        <v>39939999</v>
      </c>
      <c r="V767" s="192">
        <v>38363247</v>
      </c>
      <c r="W767" s="234">
        <v>65496800</v>
      </c>
      <c r="X767" s="194">
        <f t="shared" si="23"/>
        <v>-4.4244346194608633E-3</v>
      </c>
      <c r="Y767" s="193"/>
      <c r="Z767" s="197">
        <v>765</v>
      </c>
    </row>
    <row r="768" spans="1:26" ht="14.4" x14ac:dyDescent="0.3">
      <c r="A768" s="7">
        <v>43025</v>
      </c>
      <c r="B768" s="191">
        <v>2557.169922</v>
      </c>
      <c r="C768" s="191">
        <v>2559.709961</v>
      </c>
      <c r="D768" s="191">
        <v>2554.6899410000001</v>
      </c>
      <c r="E768" s="191">
        <v>2559.360107</v>
      </c>
      <c r="F768" s="192">
        <v>2559.360107</v>
      </c>
      <c r="G768" s="191">
        <v>2889390000</v>
      </c>
      <c r="H768" s="194">
        <f t="shared" si="22"/>
        <v>6.7257865530952665E-4</v>
      </c>
      <c r="I768" s="193"/>
      <c r="J768" s="197">
        <v>766</v>
      </c>
      <c r="K768" s="234"/>
      <c r="L768" s="234"/>
      <c r="M768" s="234"/>
      <c r="N768" s="234"/>
      <c r="O768" s="234"/>
      <c r="P768" s="234"/>
      <c r="Q768" s="7">
        <v>43025</v>
      </c>
      <c r="R768" s="8">
        <v>39945000</v>
      </c>
      <c r="S768" s="8">
        <v>40217499</v>
      </c>
      <c r="T768" s="8">
        <v>39807499</v>
      </c>
      <c r="U768" s="8">
        <v>40117500</v>
      </c>
      <c r="V768" s="192">
        <v>38533737</v>
      </c>
      <c r="W768" s="234">
        <v>75989200</v>
      </c>
      <c r="X768" s="194">
        <f t="shared" si="23"/>
        <v>3.6901898186612165E-3</v>
      </c>
      <c r="Y768" s="193"/>
      <c r="Z768" s="197">
        <v>766</v>
      </c>
    </row>
    <row r="769" spans="1:26" ht="14.4" x14ac:dyDescent="0.3">
      <c r="A769" s="7">
        <v>43024</v>
      </c>
      <c r="B769" s="191">
        <v>2555.570068</v>
      </c>
      <c r="C769" s="191">
        <v>2559.469971</v>
      </c>
      <c r="D769" s="191">
        <v>2552.639893</v>
      </c>
      <c r="E769" s="191">
        <v>2557.639893</v>
      </c>
      <c r="F769" s="192">
        <v>2557.639893</v>
      </c>
      <c r="G769" s="191">
        <v>2916020000</v>
      </c>
      <c r="H769" s="194">
        <f t="shared" si="22"/>
        <v>1.7507534306602202E-3</v>
      </c>
      <c r="I769" s="193"/>
      <c r="J769" s="197">
        <v>767</v>
      </c>
      <c r="K769" s="234"/>
      <c r="L769" s="234"/>
      <c r="M769" s="234"/>
      <c r="N769" s="234"/>
      <c r="O769" s="234"/>
      <c r="P769" s="234"/>
      <c r="Q769" s="7">
        <v>43024</v>
      </c>
      <c r="R769" s="8">
        <v>39474998</v>
      </c>
      <c r="S769" s="8">
        <v>40000000</v>
      </c>
      <c r="T769" s="8">
        <v>39412498</v>
      </c>
      <c r="U769" s="8">
        <v>39970001</v>
      </c>
      <c r="V769" s="192">
        <v>38392063</v>
      </c>
      <c r="W769" s="234">
        <v>96486000</v>
      </c>
      <c r="X769" s="194">
        <f t="shared" si="23"/>
        <v>1.8408704525879161E-2</v>
      </c>
      <c r="Y769" s="193"/>
      <c r="Z769" s="197">
        <v>767</v>
      </c>
    </row>
    <row r="770" spans="1:26" ht="14.4" x14ac:dyDescent="0.3">
      <c r="A770" s="7">
        <v>43021</v>
      </c>
      <c r="B770" s="191">
        <v>2555.6599120000001</v>
      </c>
      <c r="C770" s="191">
        <v>2557.6499020000001</v>
      </c>
      <c r="D770" s="191">
        <v>2552.0900879999999</v>
      </c>
      <c r="E770" s="191">
        <v>2553.169922</v>
      </c>
      <c r="F770" s="192">
        <v>2553.169922</v>
      </c>
      <c r="G770" s="191">
        <v>3149440000</v>
      </c>
      <c r="H770" s="194">
        <f t="shared" si="22"/>
        <v>8.7810722352684139E-4</v>
      </c>
      <c r="I770" s="193"/>
      <c r="J770" s="197">
        <v>768</v>
      </c>
      <c r="K770" s="234"/>
      <c r="L770" s="234"/>
      <c r="M770" s="234"/>
      <c r="N770" s="234"/>
      <c r="O770" s="234"/>
      <c r="P770" s="234"/>
      <c r="Q770" s="7">
        <v>43021</v>
      </c>
      <c r="R770" s="8">
        <v>39182499</v>
      </c>
      <c r="S770" s="8">
        <v>39320000</v>
      </c>
      <c r="T770" s="8">
        <v>39102501</v>
      </c>
      <c r="U770" s="8">
        <v>39247501</v>
      </c>
      <c r="V770" s="192">
        <v>37698090</v>
      </c>
      <c r="W770" s="234">
        <v>65576800</v>
      </c>
      <c r="X770" s="194">
        <f t="shared" si="23"/>
        <v>6.3461481324218949E-3</v>
      </c>
      <c r="Y770" s="193"/>
      <c r="Z770" s="197">
        <v>768</v>
      </c>
    </row>
    <row r="771" spans="1:26" ht="14.4" x14ac:dyDescent="0.3">
      <c r="A771" s="7">
        <v>43020</v>
      </c>
      <c r="B771" s="191">
        <v>2552.8798830000001</v>
      </c>
      <c r="C771" s="191">
        <v>2555.330078</v>
      </c>
      <c r="D771" s="191">
        <v>2548.3100589999999</v>
      </c>
      <c r="E771" s="191">
        <v>2550.929932</v>
      </c>
      <c r="F771" s="192">
        <v>2550.929932</v>
      </c>
      <c r="G771" s="191">
        <v>3151510000</v>
      </c>
      <c r="H771" s="194">
        <f t="shared" si="22"/>
        <v>-1.6867527186751748E-3</v>
      </c>
      <c r="I771" s="193"/>
      <c r="J771" s="197">
        <v>769</v>
      </c>
      <c r="K771" s="234"/>
      <c r="L771" s="234"/>
      <c r="M771" s="234"/>
      <c r="N771" s="234"/>
      <c r="O771" s="234"/>
      <c r="P771" s="234"/>
      <c r="Q771" s="7">
        <v>43020</v>
      </c>
      <c r="R771" s="8">
        <v>39087502</v>
      </c>
      <c r="S771" s="8">
        <v>39342499</v>
      </c>
      <c r="T771" s="8">
        <v>38932499</v>
      </c>
      <c r="U771" s="8">
        <v>39000000</v>
      </c>
      <c r="V771" s="192">
        <v>37460361</v>
      </c>
      <c r="W771" s="234">
        <v>64500400</v>
      </c>
      <c r="X771" s="194">
        <f t="shared" si="23"/>
        <v>-3.5130746815861258E-3</v>
      </c>
      <c r="Y771" s="193"/>
      <c r="Z771" s="197">
        <v>769</v>
      </c>
    </row>
    <row r="772" spans="1:26" ht="14.4" x14ac:dyDescent="0.3">
      <c r="A772" s="7">
        <v>43019</v>
      </c>
      <c r="B772" s="191">
        <v>2550.6201169999999</v>
      </c>
      <c r="C772" s="191">
        <v>2555.23999</v>
      </c>
      <c r="D772" s="191">
        <v>2547.9499510000001</v>
      </c>
      <c r="E772" s="191">
        <v>2555.23999</v>
      </c>
      <c r="F772" s="192">
        <v>2555.23999</v>
      </c>
      <c r="G772" s="191">
        <v>2976090000</v>
      </c>
      <c r="H772" s="194">
        <f t="shared" ref="H772:H835" si="24">(F772-F773)/F773</f>
        <v>1.8035070386158997E-3</v>
      </c>
      <c r="I772" s="193"/>
      <c r="J772" s="197">
        <v>770</v>
      </c>
      <c r="K772" s="234"/>
      <c r="L772" s="234"/>
      <c r="M772" s="234"/>
      <c r="N772" s="234"/>
      <c r="O772" s="234"/>
      <c r="P772" s="234"/>
      <c r="Q772" s="7">
        <v>43019</v>
      </c>
      <c r="R772" s="8">
        <v>38992500</v>
      </c>
      <c r="S772" s="8">
        <v>39244999</v>
      </c>
      <c r="T772" s="8">
        <v>38937500</v>
      </c>
      <c r="U772" s="8">
        <v>39137501</v>
      </c>
      <c r="V772" s="192">
        <v>37592426</v>
      </c>
      <c r="W772" s="234">
        <v>67622400</v>
      </c>
      <c r="X772" s="194">
        <f t="shared" ref="X772:X835" si="25">(V772-V773)/V773</f>
        <v>4.1694517281431675E-3</v>
      </c>
      <c r="Y772" s="193"/>
      <c r="Z772" s="197">
        <v>770</v>
      </c>
    </row>
    <row r="773" spans="1:26" ht="14.4" x14ac:dyDescent="0.3">
      <c r="A773" s="7">
        <v>43018</v>
      </c>
      <c r="B773" s="191">
        <v>2549.98999</v>
      </c>
      <c r="C773" s="191">
        <v>2555.2299800000001</v>
      </c>
      <c r="D773" s="191">
        <v>2544.860107</v>
      </c>
      <c r="E773" s="191">
        <v>2550.639893</v>
      </c>
      <c r="F773" s="192">
        <v>2550.639893</v>
      </c>
      <c r="G773" s="191">
        <v>2960500000</v>
      </c>
      <c r="H773" s="194">
        <f t="shared" si="24"/>
        <v>2.3224126121231771E-3</v>
      </c>
      <c r="I773" s="193"/>
      <c r="J773" s="197">
        <v>771</v>
      </c>
      <c r="K773" s="234"/>
      <c r="L773" s="234"/>
      <c r="M773" s="234"/>
      <c r="N773" s="234"/>
      <c r="O773" s="234"/>
      <c r="P773" s="234"/>
      <c r="Q773" s="7">
        <v>43018</v>
      </c>
      <c r="R773" s="8">
        <v>39014999</v>
      </c>
      <c r="S773" s="8">
        <v>39500000</v>
      </c>
      <c r="T773" s="8">
        <v>38775002</v>
      </c>
      <c r="U773" s="8">
        <v>38974998</v>
      </c>
      <c r="V773" s="192">
        <v>37436337</v>
      </c>
      <c r="W773" s="234">
        <v>62468000</v>
      </c>
      <c r="X773" s="194">
        <f t="shared" si="25"/>
        <v>3.849346955149189E-4</v>
      </c>
      <c r="Y773" s="193"/>
      <c r="Z773" s="197">
        <v>771</v>
      </c>
    </row>
    <row r="774" spans="1:26" ht="14.4" x14ac:dyDescent="0.3">
      <c r="A774" s="7">
        <v>43017</v>
      </c>
      <c r="B774" s="191">
        <v>2551.389893</v>
      </c>
      <c r="C774" s="191">
        <v>2551.820068</v>
      </c>
      <c r="D774" s="191">
        <v>2541.6000979999999</v>
      </c>
      <c r="E774" s="191">
        <v>2544.7299800000001</v>
      </c>
      <c r="F774" s="192">
        <v>2544.7299800000001</v>
      </c>
      <c r="G774" s="191">
        <v>2483970000</v>
      </c>
      <c r="H774" s="194">
        <f t="shared" si="24"/>
        <v>-1.8044340510071403E-3</v>
      </c>
      <c r="I774" s="193"/>
      <c r="J774" s="197">
        <v>772</v>
      </c>
      <c r="K774" s="234"/>
      <c r="L774" s="234"/>
      <c r="M774" s="234"/>
      <c r="N774" s="234"/>
      <c r="O774" s="234"/>
      <c r="P774" s="234"/>
      <c r="Q774" s="7">
        <v>43017</v>
      </c>
      <c r="R774" s="8">
        <v>38952499</v>
      </c>
      <c r="S774" s="8">
        <v>39182499</v>
      </c>
      <c r="T774" s="8">
        <v>38872501</v>
      </c>
      <c r="U774" s="8">
        <v>38959999</v>
      </c>
      <c r="V774" s="192">
        <v>37421932</v>
      </c>
      <c r="W774" s="234">
        <v>65051600</v>
      </c>
      <c r="X774" s="194">
        <f t="shared" si="25"/>
        <v>3.4773172070179182E-3</v>
      </c>
      <c r="Y774" s="193"/>
      <c r="Z774" s="197">
        <v>772</v>
      </c>
    </row>
    <row r="775" spans="1:26" ht="14.4" x14ac:dyDescent="0.3">
      <c r="A775" s="7">
        <v>43014</v>
      </c>
      <c r="B775" s="191">
        <v>2547.4399410000001</v>
      </c>
      <c r="C775" s="191">
        <v>2549.4099120000001</v>
      </c>
      <c r="D775" s="191">
        <v>2543.790039</v>
      </c>
      <c r="E775" s="191">
        <v>2549.330078</v>
      </c>
      <c r="F775" s="192">
        <v>2549.330078</v>
      </c>
      <c r="G775" s="191">
        <v>2884570000</v>
      </c>
      <c r="H775" s="194">
        <f t="shared" si="24"/>
        <v>-1.0736343152785389E-3</v>
      </c>
      <c r="I775" s="193"/>
      <c r="J775" s="197">
        <v>773</v>
      </c>
      <c r="K775" s="234"/>
      <c r="L775" s="234"/>
      <c r="M775" s="234"/>
      <c r="N775" s="234"/>
      <c r="O775" s="234"/>
      <c r="P775" s="234"/>
      <c r="Q775" s="7">
        <v>43014</v>
      </c>
      <c r="R775" s="8">
        <v>38742500</v>
      </c>
      <c r="S775" s="8">
        <v>38872501</v>
      </c>
      <c r="T775" s="8">
        <v>38639999</v>
      </c>
      <c r="U775" s="8">
        <v>38825001</v>
      </c>
      <c r="V775" s="192">
        <v>37292255</v>
      </c>
      <c r="W775" s="234">
        <v>69630400</v>
      </c>
      <c r="X775" s="194">
        <f t="shared" si="25"/>
        <v>-5.7935556569000486E-4</v>
      </c>
      <c r="Y775" s="193"/>
      <c r="Z775" s="197">
        <v>773</v>
      </c>
    </row>
    <row r="776" spans="1:26" ht="14.4" x14ac:dyDescent="0.3">
      <c r="A776" s="7">
        <v>43013</v>
      </c>
      <c r="B776" s="191">
        <v>2540.860107</v>
      </c>
      <c r="C776" s="191">
        <v>2552.51001</v>
      </c>
      <c r="D776" s="191">
        <v>2540.0200199999999</v>
      </c>
      <c r="E776" s="191">
        <v>2552.070068</v>
      </c>
      <c r="F776" s="192">
        <v>2552.070068</v>
      </c>
      <c r="G776" s="191">
        <v>3045120000</v>
      </c>
      <c r="H776" s="194">
        <f t="shared" si="24"/>
        <v>5.6467873211865005E-3</v>
      </c>
      <c r="I776" s="193"/>
      <c r="J776" s="197">
        <v>774</v>
      </c>
      <c r="K776" s="234"/>
      <c r="L776" s="234"/>
      <c r="M776" s="234"/>
      <c r="N776" s="234"/>
      <c r="O776" s="234"/>
      <c r="P776" s="234"/>
      <c r="Q776" s="7">
        <v>43013</v>
      </c>
      <c r="R776" s="8">
        <v>38544998</v>
      </c>
      <c r="S776" s="8">
        <v>38860001</v>
      </c>
      <c r="T776" s="8">
        <v>38512501</v>
      </c>
      <c r="U776" s="8">
        <v>38847500</v>
      </c>
      <c r="V776" s="192">
        <v>37313873</v>
      </c>
      <c r="W776" s="234">
        <v>85135200</v>
      </c>
      <c r="X776" s="194">
        <f t="shared" si="25"/>
        <v>1.2444503124495661E-2</v>
      </c>
      <c r="Y776" s="193"/>
      <c r="Z776" s="197">
        <v>774</v>
      </c>
    </row>
    <row r="777" spans="1:26" ht="14.4" x14ac:dyDescent="0.3">
      <c r="A777" s="7">
        <v>43012</v>
      </c>
      <c r="B777" s="191">
        <v>2533.4799800000001</v>
      </c>
      <c r="C777" s="191">
        <v>2540.530029</v>
      </c>
      <c r="D777" s="191">
        <v>2531.8000489999999</v>
      </c>
      <c r="E777" s="191">
        <v>2537.73999</v>
      </c>
      <c r="F777" s="192">
        <v>2537.73999</v>
      </c>
      <c r="G777" s="191">
        <v>3017120000</v>
      </c>
      <c r="H777" s="194">
        <f t="shared" si="24"/>
        <v>1.2467201282878846E-3</v>
      </c>
      <c r="I777" s="193"/>
      <c r="J777" s="197">
        <v>775</v>
      </c>
      <c r="K777" s="234"/>
      <c r="L777" s="234"/>
      <c r="M777" s="234"/>
      <c r="N777" s="234"/>
      <c r="O777" s="234"/>
      <c r="P777" s="234"/>
      <c r="Q777" s="7">
        <v>43012</v>
      </c>
      <c r="R777" s="8">
        <v>38407501</v>
      </c>
      <c r="S777" s="8">
        <v>38465000</v>
      </c>
      <c r="T777" s="8">
        <v>38115002</v>
      </c>
      <c r="U777" s="8">
        <v>38369999</v>
      </c>
      <c r="V777" s="192">
        <v>36855228</v>
      </c>
      <c r="W777" s="234">
        <v>80655200</v>
      </c>
      <c r="X777" s="194">
        <f t="shared" si="25"/>
        <v>-6.4733702543930023E-3</v>
      </c>
      <c r="Y777" s="193"/>
      <c r="Z777" s="197">
        <v>775</v>
      </c>
    </row>
    <row r="778" spans="1:26" ht="14.4" x14ac:dyDescent="0.3">
      <c r="A778" s="7">
        <v>43011</v>
      </c>
      <c r="B778" s="191">
        <v>2530.3400879999999</v>
      </c>
      <c r="C778" s="191">
        <v>2535.1298830000001</v>
      </c>
      <c r="D778" s="191">
        <v>2528.8500979999999</v>
      </c>
      <c r="E778" s="191">
        <v>2534.580078</v>
      </c>
      <c r="F778" s="192">
        <v>2534.580078</v>
      </c>
      <c r="G778" s="191">
        <v>3068850000</v>
      </c>
      <c r="H778" s="194">
        <f t="shared" si="24"/>
        <v>2.1588381521699079E-3</v>
      </c>
      <c r="I778" s="193"/>
      <c r="J778" s="197">
        <v>776</v>
      </c>
      <c r="K778" s="234"/>
      <c r="L778" s="234"/>
      <c r="M778" s="234"/>
      <c r="N778" s="234"/>
      <c r="O778" s="234"/>
      <c r="P778" s="234"/>
      <c r="Q778" s="7">
        <v>43011</v>
      </c>
      <c r="R778" s="8">
        <v>38502499</v>
      </c>
      <c r="S778" s="8">
        <v>38772499</v>
      </c>
      <c r="T778" s="8">
        <v>38477501</v>
      </c>
      <c r="U778" s="8">
        <v>38619999</v>
      </c>
      <c r="V778" s="192">
        <v>37095360</v>
      </c>
      <c r="W778" s="234">
        <v>64921200</v>
      </c>
      <c r="X778" s="194">
        <f t="shared" si="25"/>
        <v>4.3560661800192023E-3</v>
      </c>
      <c r="Y778" s="193"/>
      <c r="Z778" s="197">
        <v>776</v>
      </c>
    </row>
    <row r="779" spans="1:26" ht="14.4" x14ac:dyDescent="0.3">
      <c r="A779" s="7">
        <v>43010</v>
      </c>
      <c r="B779" s="191">
        <v>2521.1999510000001</v>
      </c>
      <c r="C779" s="191">
        <v>2529.2299800000001</v>
      </c>
      <c r="D779" s="191">
        <v>2520.3999020000001</v>
      </c>
      <c r="E779" s="191">
        <v>2529.1201169999999</v>
      </c>
      <c r="F779" s="192">
        <v>2529.1201169999999</v>
      </c>
      <c r="G779" s="191">
        <v>3199730000</v>
      </c>
      <c r="H779" s="194">
        <f t="shared" si="24"/>
        <v>3.8740035506960443E-3</v>
      </c>
      <c r="I779" s="193"/>
      <c r="J779" s="197">
        <v>777</v>
      </c>
      <c r="K779" s="234"/>
      <c r="L779" s="234"/>
      <c r="M779" s="234"/>
      <c r="N779" s="234"/>
      <c r="O779" s="234"/>
      <c r="P779" s="234"/>
      <c r="Q779" s="7">
        <v>43010</v>
      </c>
      <c r="R779" s="8">
        <v>38564999</v>
      </c>
      <c r="S779" s="8">
        <v>38612499</v>
      </c>
      <c r="T779" s="8">
        <v>38180000</v>
      </c>
      <c r="U779" s="8">
        <v>38452499</v>
      </c>
      <c r="V779" s="192">
        <v>36934471</v>
      </c>
      <c r="W779" s="234">
        <v>74795200</v>
      </c>
      <c r="X779" s="194">
        <f t="shared" si="25"/>
        <v>-2.0112187056390536E-3</v>
      </c>
      <c r="Y779" s="193"/>
      <c r="Z779" s="197">
        <v>777</v>
      </c>
    </row>
    <row r="780" spans="1:26" ht="14.4" x14ac:dyDescent="0.3">
      <c r="A780" s="7">
        <v>43007</v>
      </c>
      <c r="B780" s="191">
        <v>2509.959961</v>
      </c>
      <c r="C780" s="191">
        <v>2519.4399410000001</v>
      </c>
      <c r="D780" s="191">
        <v>2507.98999</v>
      </c>
      <c r="E780" s="191">
        <v>2519.360107</v>
      </c>
      <c r="F780" s="192">
        <v>2519.360107</v>
      </c>
      <c r="G780" s="191">
        <v>3211920000</v>
      </c>
      <c r="H780" s="194">
        <f t="shared" si="24"/>
        <v>3.7051097509217252E-3</v>
      </c>
      <c r="I780" s="193"/>
      <c r="J780" s="197">
        <v>778</v>
      </c>
      <c r="K780" s="234"/>
      <c r="L780" s="234"/>
      <c r="M780" s="234"/>
      <c r="N780" s="234"/>
      <c r="O780" s="234"/>
      <c r="P780" s="234"/>
      <c r="Q780" s="7">
        <v>43007</v>
      </c>
      <c r="R780" s="8">
        <v>38302502</v>
      </c>
      <c r="S780" s="8">
        <v>38532501</v>
      </c>
      <c r="T780" s="8">
        <v>38000000</v>
      </c>
      <c r="U780" s="8">
        <v>38529999</v>
      </c>
      <c r="V780" s="192">
        <v>37008904</v>
      </c>
      <c r="W780" s="234">
        <v>105199200</v>
      </c>
      <c r="X780" s="194">
        <f t="shared" si="25"/>
        <v>5.4799874622359903E-3</v>
      </c>
      <c r="Y780" s="193"/>
      <c r="Z780" s="197">
        <v>778</v>
      </c>
    </row>
    <row r="781" spans="1:26" ht="14.4" x14ac:dyDescent="0.3">
      <c r="A781" s="7">
        <v>43006</v>
      </c>
      <c r="B781" s="191">
        <v>2503.4099120000001</v>
      </c>
      <c r="C781" s="191">
        <v>2510.8100589999999</v>
      </c>
      <c r="D781" s="191">
        <v>2502.929932</v>
      </c>
      <c r="E781" s="191">
        <v>2510.0600589999999</v>
      </c>
      <c r="F781" s="192">
        <v>2510.0600589999999</v>
      </c>
      <c r="G781" s="191">
        <v>3168620000</v>
      </c>
      <c r="H781" s="194">
        <f t="shared" si="24"/>
        <v>1.2046157831625804E-3</v>
      </c>
      <c r="I781" s="193"/>
      <c r="J781" s="197">
        <v>779</v>
      </c>
      <c r="K781" s="234"/>
      <c r="L781" s="234"/>
      <c r="M781" s="234"/>
      <c r="N781" s="234"/>
      <c r="O781" s="234"/>
      <c r="P781" s="234"/>
      <c r="Q781" s="7">
        <v>43006</v>
      </c>
      <c r="R781" s="8">
        <v>38472500</v>
      </c>
      <c r="S781" s="8">
        <v>38570000</v>
      </c>
      <c r="T781" s="8">
        <v>38174999</v>
      </c>
      <c r="U781" s="8">
        <v>38320000</v>
      </c>
      <c r="V781" s="192">
        <v>36807201</v>
      </c>
      <c r="W781" s="234">
        <v>88022000</v>
      </c>
      <c r="X781" s="194">
        <f t="shared" si="25"/>
        <v>-6.1596058940918139E-3</v>
      </c>
      <c r="Y781" s="193"/>
      <c r="Z781" s="197">
        <v>779</v>
      </c>
    </row>
    <row r="782" spans="1:26" ht="14.4" x14ac:dyDescent="0.3">
      <c r="A782" s="7">
        <v>43005</v>
      </c>
      <c r="B782" s="191">
        <v>2503.3000489999999</v>
      </c>
      <c r="C782" s="191">
        <v>2511.75</v>
      </c>
      <c r="D782" s="191">
        <v>2495.9099120000001</v>
      </c>
      <c r="E782" s="191">
        <v>2507.040039</v>
      </c>
      <c r="F782" s="192">
        <v>2507.040039</v>
      </c>
      <c r="G782" s="191">
        <v>3456030000</v>
      </c>
      <c r="H782" s="194">
        <f t="shared" si="24"/>
        <v>4.0851438780648321E-3</v>
      </c>
      <c r="I782" s="193"/>
      <c r="J782" s="197">
        <v>780</v>
      </c>
      <c r="K782" s="234"/>
      <c r="L782" s="234"/>
      <c r="M782" s="234"/>
      <c r="N782" s="234"/>
      <c r="O782" s="234"/>
      <c r="P782" s="234"/>
      <c r="Q782" s="7">
        <v>43005</v>
      </c>
      <c r="R782" s="8">
        <v>38450001</v>
      </c>
      <c r="S782" s="8">
        <v>38680000</v>
      </c>
      <c r="T782" s="8">
        <v>38384998</v>
      </c>
      <c r="U782" s="8">
        <v>38557499</v>
      </c>
      <c r="V782" s="192">
        <v>37035324</v>
      </c>
      <c r="W782" s="234">
        <v>102016800</v>
      </c>
      <c r="X782" s="194">
        <f t="shared" si="25"/>
        <v>7.1177461405102834E-3</v>
      </c>
      <c r="Y782" s="193"/>
      <c r="Z782" s="197">
        <v>780</v>
      </c>
    </row>
    <row r="783" spans="1:26" ht="14.4" x14ac:dyDescent="0.3">
      <c r="A783" s="7">
        <v>43004</v>
      </c>
      <c r="B783" s="191">
        <v>2501.040039</v>
      </c>
      <c r="C783" s="191">
        <v>2503.51001</v>
      </c>
      <c r="D783" s="191">
        <v>2495.1201169999999</v>
      </c>
      <c r="E783" s="191">
        <v>2496.8400879999999</v>
      </c>
      <c r="F783" s="192">
        <v>2496.8400879999999</v>
      </c>
      <c r="G783" s="191">
        <v>3043110000</v>
      </c>
      <c r="H783" s="194">
        <f t="shared" si="24"/>
        <v>7.2166817408268093E-5</v>
      </c>
      <c r="I783" s="193"/>
      <c r="J783" s="197">
        <v>781</v>
      </c>
      <c r="K783" s="234"/>
      <c r="L783" s="234"/>
      <c r="M783" s="234"/>
      <c r="N783" s="234"/>
      <c r="O783" s="234"/>
      <c r="P783" s="234"/>
      <c r="Q783" s="7">
        <v>43004</v>
      </c>
      <c r="R783" s="8">
        <v>37945000</v>
      </c>
      <c r="S783" s="8">
        <v>38480000</v>
      </c>
      <c r="T783" s="8">
        <v>37922501</v>
      </c>
      <c r="U783" s="8">
        <v>38285000</v>
      </c>
      <c r="V783" s="192">
        <v>36773579</v>
      </c>
      <c r="W783" s="234">
        <v>146640000</v>
      </c>
      <c r="X783" s="194">
        <f t="shared" si="25"/>
        <v>1.7203449049041915E-2</v>
      </c>
      <c r="Y783" s="193"/>
      <c r="Z783" s="197">
        <v>781</v>
      </c>
    </row>
    <row r="784" spans="1:26" ht="14.4" x14ac:dyDescent="0.3">
      <c r="A784" s="7">
        <v>43003</v>
      </c>
      <c r="B784" s="191">
        <v>2499.389893</v>
      </c>
      <c r="C784" s="191">
        <v>2502.540039</v>
      </c>
      <c r="D784" s="191">
        <v>2488.030029</v>
      </c>
      <c r="E784" s="191">
        <v>2496.6599120000001</v>
      </c>
      <c r="F784" s="192">
        <v>2496.6599120000001</v>
      </c>
      <c r="G784" s="191">
        <v>3297890000</v>
      </c>
      <c r="H784" s="194">
        <f t="shared" si="24"/>
        <v>-2.2220504449806063E-3</v>
      </c>
      <c r="I784" s="193"/>
      <c r="J784" s="197">
        <v>782</v>
      </c>
      <c r="K784" s="234"/>
      <c r="L784" s="234"/>
      <c r="M784" s="234"/>
      <c r="N784" s="234"/>
      <c r="O784" s="234"/>
      <c r="P784" s="234"/>
      <c r="Q784" s="7">
        <v>43003</v>
      </c>
      <c r="R784" s="8">
        <v>37497501</v>
      </c>
      <c r="S784" s="8">
        <v>37957500</v>
      </c>
      <c r="T784" s="8">
        <v>37290001</v>
      </c>
      <c r="U784" s="8">
        <v>37637501</v>
      </c>
      <c r="V784" s="192">
        <v>36151646</v>
      </c>
      <c r="W784" s="234">
        <v>177549200</v>
      </c>
      <c r="X784" s="194">
        <f t="shared" si="25"/>
        <v>-8.8220146098192346E-3</v>
      </c>
      <c r="Y784" s="193"/>
      <c r="Z784" s="197">
        <v>782</v>
      </c>
    </row>
    <row r="785" spans="1:26" ht="14.4" x14ac:dyDescent="0.3">
      <c r="A785" s="7">
        <v>43000</v>
      </c>
      <c r="B785" s="191">
        <v>2497.26001</v>
      </c>
      <c r="C785" s="191">
        <v>2503.469971</v>
      </c>
      <c r="D785" s="191">
        <v>2496.540039</v>
      </c>
      <c r="E785" s="191">
        <v>2502.219971</v>
      </c>
      <c r="F785" s="192">
        <v>2502.219971</v>
      </c>
      <c r="G785" s="191">
        <v>2865960000</v>
      </c>
      <c r="H785" s="194">
        <f t="shared" si="24"/>
        <v>6.4779370411753774E-4</v>
      </c>
      <c r="I785" s="193"/>
      <c r="J785" s="197">
        <v>783</v>
      </c>
      <c r="K785" s="234"/>
      <c r="L785" s="234"/>
      <c r="M785" s="234"/>
      <c r="N785" s="234"/>
      <c r="O785" s="234"/>
      <c r="P785" s="234"/>
      <c r="Q785" s="7">
        <v>43000</v>
      </c>
      <c r="R785" s="8">
        <v>37884998</v>
      </c>
      <c r="S785" s="8">
        <v>38067501</v>
      </c>
      <c r="T785" s="8">
        <v>37639999</v>
      </c>
      <c r="U785" s="8">
        <v>37972500</v>
      </c>
      <c r="V785" s="192">
        <v>36473415</v>
      </c>
      <c r="W785" s="234">
        <v>186581600</v>
      </c>
      <c r="X785" s="194">
        <f t="shared" si="25"/>
        <v>-9.7790032044373816E-3</v>
      </c>
      <c r="Y785" s="193"/>
      <c r="Z785" s="197">
        <v>783</v>
      </c>
    </row>
    <row r="786" spans="1:26" ht="14.4" x14ac:dyDescent="0.3">
      <c r="A786" s="7">
        <v>42999</v>
      </c>
      <c r="B786" s="191">
        <v>2507.1599120000001</v>
      </c>
      <c r="C786" s="191">
        <v>2507.1599120000001</v>
      </c>
      <c r="D786" s="191">
        <v>2499</v>
      </c>
      <c r="E786" s="191">
        <v>2500.6000979999999</v>
      </c>
      <c r="F786" s="192">
        <v>2500.6000979999999</v>
      </c>
      <c r="G786" s="191">
        <v>2930860000</v>
      </c>
      <c r="H786" s="194">
        <f t="shared" si="24"/>
        <v>-3.0459174682085127E-3</v>
      </c>
      <c r="I786" s="193"/>
      <c r="J786" s="197">
        <v>784</v>
      </c>
      <c r="K786" s="234"/>
      <c r="L786" s="234"/>
      <c r="M786" s="234"/>
      <c r="N786" s="234"/>
      <c r="O786" s="234"/>
      <c r="P786" s="234"/>
      <c r="Q786" s="7">
        <v>42999</v>
      </c>
      <c r="R786" s="8">
        <v>38950001</v>
      </c>
      <c r="S786" s="8">
        <v>38950001</v>
      </c>
      <c r="T786" s="8">
        <v>38187500</v>
      </c>
      <c r="U786" s="8">
        <v>38347500</v>
      </c>
      <c r="V786" s="192">
        <v>36833611</v>
      </c>
      <c r="W786" s="234">
        <v>150046800</v>
      </c>
      <c r="X786" s="194">
        <f t="shared" si="25"/>
        <v>-1.7172001439062806E-2</v>
      </c>
      <c r="Y786" s="193"/>
      <c r="Z786" s="197">
        <v>784</v>
      </c>
    </row>
    <row r="787" spans="1:26" ht="14.4" x14ac:dyDescent="0.3">
      <c r="A787" s="7">
        <v>42998</v>
      </c>
      <c r="B787" s="191">
        <v>2506.8400879999999</v>
      </c>
      <c r="C787" s="191">
        <v>2508.8500979999999</v>
      </c>
      <c r="D787" s="191">
        <v>2496.669922</v>
      </c>
      <c r="E787" s="191">
        <v>2508.23999</v>
      </c>
      <c r="F787" s="192">
        <v>2508.23999</v>
      </c>
      <c r="G787" s="191">
        <v>3530010000</v>
      </c>
      <c r="H787" s="194">
        <f t="shared" si="24"/>
        <v>6.3434785955997588E-4</v>
      </c>
      <c r="I787" s="193"/>
      <c r="J787" s="197">
        <v>785</v>
      </c>
      <c r="K787" s="234"/>
      <c r="L787" s="234"/>
      <c r="M787" s="234"/>
      <c r="N787" s="234"/>
      <c r="O787" s="234"/>
      <c r="P787" s="234"/>
      <c r="Q787" s="7">
        <v>42998</v>
      </c>
      <c r="R787" s="8">
        <v>39474998</v>
      </c>
      <c r="S787" s="8">
        <v>39564999</v>
      </c>
      <c r="T787" s="8">
        <v>38457500</v>
      </c>
      <c r="U787" s="8">
        <v>39017502</v>
      </c>
      <c r="V787" s="192">
        <v>37477169</v>
      </c>
      <c r="W787" s="234">
        <v>211805600</v>
      </c>
      <c r="X787" s="194">
        <f t="shared" si="25"/>
        <v>-1.6757857807933749E-2</v>
      </c>
      <c r="Y787" s="193"/>
      <c r="Z787" s="197">
        <v>785</v>
      </c>
    </row>
    <row r="788" spans="1:26" ht="14.4" x14ac:dyDescent="0.3">
      <c r="A788" s="7">
        <v>42997</v>
      </c>
      <c r="B788" s="191">
        <v>2506.290039</v>
      </c>
      <c r="C788" s="191">
        <v>2507.8400879999999</v>
      </c>
      <c r="D788" s="191">
        <v>2503.1899410000001</v>
      </c>
      <c r="E788" s="191">
        <v>2506.6499020000001</v>
      </c>
      <c r="F788" s="192">
        <v>2506.6499020000001</v>
      </c>
      <c r="G788" s="191">
        <v>3249100000</v>
      </c>
      <c r="H788" s="194">
        <f t="shared" si="24"/>
        <v>1.1101953656169517E-3</v>
      </c>
      <c r="I788" s="193"/>
      <c r="J788" s="197">
        <v>786</v>
      </c>
      <c r="K788" s="234"/>
      <c r="L788" s="234"/>
      <c r="M788" s="234"/>
      <c r="N788" s="234"/>
      <c r="O788" s="234"/>
      <c r="P788" s="234"/>
      <c r="Q788" s="7">
        <v>42997</v>
      </c>
      <c r="R788" s="8">
        <v>39877499</v>
      </c>
      <c r="S788" s="8">
        <v>39942501</v>
      </c>
      <c r="T788" s="8">
        <v>39610001</v>
      </c>
      <c r="U788" s="8">
        <v>39682499</v>
      </c>
      <c r="V788" s="192">
        <v>38115910</v>
      </c>
      <c r="W788" s="234">
        <v>83242400</v>
      </c>
      <c r="X788" s="194">
        <f t="shared" si="25"/>
        <v>3.7817407770890707E-4</v>
      </c>
      <c r="Y788" s="193"/>
      <c r="Z788" s="197">
        <v>786</v>
      </c>
    </row>
    <row r="789" spans="1:26" ht="14.4" x14ac:dyDescent="0.3">
      <c r="A789" s="7">
        <v>42996</v>
      </c>
      <c r="B789" s="191">
        <v>2502.51001</v>
      </c>
      <c r="C789" s="191">
        <v>2508.320068</v>
      </c>
      <c r="D789" s="191">
        <v>2499.919922</v>
      </c>
      <c r="E789" s="191">
        <v>2503.8701169999999</v>
      </c>
      <c r="F789" s="192">
        <v>2503.8701169999999</v>
      </c>
      <c r="G789" s="191">
        <v>3194300000</v>
      </c>
      <c r="H789" s="194">
        <f t="shared" si="24"/>
        <v>1.4559208669275567E-3</v>
      </c>
      <c r="I789" s="193"/>
      <c r="J789" s="197">
        <v>787</v>
      </c>
      <c r="K789" s="234"/>
      <c r="L789" s="234"/>
      <c r="M789" s="234"/>
      <c r="N789" s="234"/>
      <c r="O789" s="234"/>
      <c r="P789" s="234"/>
      <c r="Q789" s="7">
        <v>42996</v>
      </c>
      <c r="R789" s="8">
        <v>40027500</v>
      </c>
      <c r="S789" s="8">
        <v>40125000</v>
      </c>
      <c r="T789" s="8">
        <v>39500000</v>
      </c>
      <c r="U789" s="8">
        <v>39667500</v>
      </c>
      <c r="V789" s="192">
        <v>38101501</v>
      </c>
      <c r="W789" s="234">
        <v>113077600</v>
      </c>
      <c r="X789" s="194">
        <f t="shared" si="25"/>
        <v>-7.5682830589228816E-3</v>
      </c>
      <c r="Y789" s="193"/>
      <c r="Z789" s="197">
        <v>787</v>
      </c>
    </row>
    <row r="790" spans="1:26" ht="14.4" x14ac:dyDescent="0.3">
      <c r="A790" s="7">
        <v>42993</v>
      </c>
      <c r="B790" s="191">
        <v>2495.669922</v>
      </c>
      <c r="C790" s="191">
        <v>2500.2299800000001</v>
      </c>
      <c r="D790" s="191">
        <v>2493.1599120000001</v>
      </c>
      <c r="E790" s="191">
        <v>2500.2299800000001</v>
      </c>
      <c r="F790" s="192">
        <v>2500.2299800000001</v>
      </c>
      <c r="G790" s="191">
        <v>4853170000</v>
      </c>
      <c r="H790" s="194">
        <f t="shared" si="24"/>
        <v>1.8471813753215278E-3</v>
      </c>
      <c r="I790" s="193"/>
      <c r="J790" s="197">
        <v>788</v>
      </c>
      <c r="K790" s="234"/>
      <c r="L790" s="234"/>
      <c r="M790" s="234"/>
      <c r="N790" s="234"/>
      <c r="O790" s="234"/>
      <c r="P790" s="234"/>
      <c r="Q790" s="7">
        <v>42993</v>
      </c>
      <c r="R790" s="8">
        <v>39617500</v>
      </c>
      <c r="S790" s="8">
        <v>40242500</v>
      </c>
      <c r="T790" s="8">
        <v>39500000</v>
      </c>
      <c r="U790" s="8">
        <v>39970001</v>
      </c>
      <c r="V790" s="192">
        <v>38392063</v>
      </c>
      <c r="W790" s="234">
        <v>196458400</v>
      </c>
      <c r="X790" s="194">
        <f t="shared" si="25"/>
        <v>1.0108753583568827E-2</v>
      </c>
      <c r="Y790" s="193"/>
      <c r="Z790" s="197">
        <v>788</v>
      </c>
    </row>
    <row r="791" spans="1:26" ht="14.4" x14ac:dyDescent="0.3">
      <c r="A791" s="7">
        <v>42992</v>
      </c>
      <c r="B791" s="191">
        <v>2494.5600589999999</v>
      </c>
      <c r="C791" s="191">
        <v>2498.429932</v>
      </c>
      <c r="D791" s="191">
        <v>2491.3500979999999</v>
      </c>
      <c r="E791" s="191">
        <v>2495.6201169999999</v>
      </c>
      <c r="F791" s="192">
        <v>2495.6201169999999</v>
      </c>
      <c r="G791" s="191">
        <v>3414460000</v>
      </c>
      <c r="H791" s="194">
        <f t="shared" si="24"/>
        <v>-1.1007176163722904E-3</v>
      </c>
      <c r="I791" s="193"/>
      <c r="J791" s="197">
        <v>789</v>
      </c>
      <c r="K791" s="234"/>
      <c r="L791" s="234"/>
      <c r="M791" s="234"/>
      <c r="N791" s="234"/>
      <c r="O791" s="234"/>
      <c r="P791" s="234"/>
      <c r="Q791" s="7">
        <v>42992</v>
      </c>
      <c r="R791" s="8">
        <v>39747501</v>
      </c>
      <c r="S791" s="8">
        <v>39849998</v>
      </c>
      <c r="T791" s="8">
        <v>39522499</v>
      </c>
      <c r="U791" s="8">
        <v>39570000</v>
      </c>
      <c r="V791" s="192">
        <v>38007851</v>
      </c>
      <c r="W791" s="234">
        <v>95042800</v>
      </c>
      <c r="X791" s="194">
        <f t="shared" si="25"/>
        <v>-8.581381550703952E-3</v>
      </c>
      <c r="Y791" s="193"/>
      <c r="Z791" s="197">
        <v>789</v>
      </c>
    </row>
    <row r="792" spans="1:26" ht="14.4" x14ac:dyDescent="0.3">
      <c r="A792" s="7">
        <v>42991</v>
      </c>
      <c r="B792" s="191">
        <v>2493.889893</v>
      </c>
      <c r="C792" s="191">
        <v>2498.3701169999999</v>
      </c>
      <c r="D792" s="191">
        <v>2492.139893</v>
      </c>
      <c r="E792" s="191">
        <v>2498.3701169999999</v>
      </c>
      <c r="F792" s="192">
        <v>2498.3701169999999</v>
      </c>
      <c r="G792" s="191">
        <v>3368050000</v>
      </c>
      <c r="H792" s="194">
        <f t="shared" si="24"/>
        <v>7.571208321886354E-4</v>
      </c>
      <c r="I792" s="193"/>
      <c r="J792" s="197">
        <v>790</v>
      </c>
      <c r="K792" s="234"/>
      <c r="L792" s="234"/>
      <c r="M792" s="234"/>
      <c r="N792" s="234"/>
      <c r="O792" s="234"/>
      <c r="P792" s="234"/>
      <c r="Q792" s="7">
        <v>42991</v>
      </c>
      <c r="R792" s="8">
        <v>39967499</v>
      </c>
      <c r="S792" s="8">
        <v>39990002</v>
      </c>
      <c r="T792" s="8">
        <v>39477501</v>
      </c>
      <c r="U792" s="8">
        <v>39912498</v>
      </c>
      <c r="V792" s="192">
        <v>38336834</v>
      </c>
      <c r="W792" s="234">
        <v>179629600</v>
      </c>
      <c r="X792" s="194">
        <f t="shared" si="25"/>
        <v>-7.5221741584651476E-3</v>
      </c>
      <c r="Y792" s="193"/>
      <c r="Z792" s="197">
        <v>790</v>
      </c>
    </row>
    <row r="793" spans="1:26" ht="14.4" x14ac:dyDescent="0.3">
      <c r="A793" s="7">
        <v>42990</v>
      </c>
      <c r="B793" s="191">
        <v>2491.9399410000001</v>
      </c>
      <c r="C793" s="191">
        <v>2496.7700199999999</v>
      </c>
      <c r="D793" s="191">
        <v>2490.3701169999999</v>
      </c>
      <c r="E793" s="191">
        <v>2496.4799800000001</v>
      </c>
      <c r="F793" s="192">
        <v>2496.4799800000001</v>
      </c>
      <c r="G793" s="191">
        <v>3230920000</v>
      </c>
      <c r="H793" s="194">
        <f t="shared" si="24"/>
        <v>3.3639479926762333E-3</v>
      </c>
      <c r="I793" s="193"/>
      <c r="J793" s="197">
        <v>791</v>
      </c>
      <c r="K793" s="234"/>
      <c r="L793" s="234"/>
      <c r="M793" s="234"/>
      <c r="N793" s="234"/>
      <c r="O793" s="234"/>
      <c r="P793" s="234"/>
      <c r="Q793" s="7">
        <v>42990</v>
      </c>
      <c r="R793" s="8">
        <v>40652500</v>
      </c>
      <c r="S793" s="8">
        <v>40990002</v>
      </c>
      <c r="T793" s="8">
        <v>39692501</v>
      </c>
      <c r="U793" s="8">
        <v>40215000</v>
      </c>
      <c r="V793" s="192">
        <v>38627396</v>
      </c>
      <c r="W793" s="234">
        <v>286856000</v>
      </c>
      <c r="X793" s="194">
        <f t="shared" si="25"/>
        <v>-3.9628088729250898E-3</v>
      </c>
      <c r="Y793" s="193"/>
      <c r="Z793" s="197">
        <v>791</v>
      </c>
    </row>
    <row r="794" spans="1:26" ht="14.4" x14ac:dyDescent="0.3">
      <c r="A794" s="7">
        <v>42989</v>
      </c>
      <c r="B794" s="191">
        <v>2474.5200199999999</v>
      </c>
      <c r="C794" s="191">
        <v>2488.9499510000001</v>
      </c>
      <c r="D794" s="191">
        <v>2474.5200199999999</v>
      </c>
      <c r="E794" s="191">
        <v>2488.110107</v>
      </c>
      <c r="F794" s="192">
        <v>2488.110107</v>
      </c>
      <c r="G794" s="191">
        <v>3291760000</v>
      </c>
      <c r="H794" s="194">
        <f t="shared" si="24"/>
        <v>1.0839298999797799E-2</v>
      </c>
      <c r="I794" s="193"/>
      <c r="J794" s="197">
        <v>792</v>
      </c>
      <c r="K794" s="234"/>
      <c r="L794" s="234"/>
      <c r="M794" s="234"/>
      <c r="N794" s="234"/>
      <c r="O794" s="234"/>
      <c r="P794" s="234"/>
      <c r="Q794" s="7">
        <v>42989</v>
      </c>
      <c r="R794" s="8">
        <v>40125000</v>
      </c>
      <c r="S794" s="8">
        <v>40512501</v>
      </c>
      <c r="T794" s="8">
        <v>39972500</v>
      </c>
      <c r="U794" s="8">
        <v>40375000</v>
      </c>
      <c r="V794" s="192">
        <v>38781078</v>
      </c>
      <c r="W794" s="234">
        <v>126323200</v>
      </c>
      <c r="X794" s="194">
        <f t="shared" si="25"/>
        <v>1.8092400946930876E-2</v>
      </c>
      <c r="Y794" s="193"/>
      <c r="Z794" s="197">
        <v>792</v>
      </c>
    </row>
    <row r="795" spans="1:26" ht="14.4" x14ac:dyDescent="0.3">
      <c r="A795" s="7">
        <v>42986</v>
      </c>
      <c r="B795" s="191">
        <v>2462.25</v>
      </c>
      <c r="C795" s="191">
        <v>2467.110107</v>
      </c>
      <c r="D795" s="191">
        <v>2459.3999020000001</v>
      </c>
      <c r="E795" s="191">
        <v>2461.429932</v>
      </c>
      <c r="F795" s="192">
        <v>2461.429932</v>
      </c>
      <c r="G795" s="191">
        <v>3302490000</v>
      </c>
      <c r="H795" s="194">
        <f t="shared" si="24"/>
        <v>-1.4888506973723228E-3</v>
      </c>
      <c r="I795" s="193"/>
      <c r="J795" s="197">
        <v>793</v>
      </c>
      <c r="K795" s="234"/>
      <c r="L795" s="234"/>
      <c r="M795" s="234"/>
      <c r="N795" s="234"/>
      <c r="O795" s="234"/>
      <c r="P795" s="234"/>
      <c r="Q795" s="7">
        <v>42986</v>
      </c>
      <c r="R795" s="8">
        <v>40215000</v>
      </c>
      <c r="S795" s="8">
        <v>40287498</v>
      </c>
      <c r="T795" s="8">
        <v>39632500</v>
      </c>
      <c r="U795" s="8">
        <v>39657501</v>
      </c>
      <c r="V795" s="192">
        <v>38091904</v>
      </c>
      <c r="W795" s="234">
        <v>114446000</v>
      </c>
      <c r="X795" s="194">
        <f t="shared" si="25"/>
        <v>-1.6308932454919683E-2</v>
      </c>
      <c r="Y795" s="193"/>
      <c r="Z795" s="197">
        <v>793</v>
      </c>
    </row>
    <row r="796" spans="1:26" ht="14.4" x14ac:dyDescent="0.3">
      <c r="A796" s="7">
        <v>42985</v>
      </c>
      <c r="B796" s="191">
        <v>2468.0600589999999</v>
      </c>
      <c r="C796" s="191">
        <v>2468.6201169999999</v>
      </c>
      <c r="D796" s="191">
        <v>2460.290039</v>
      </c>
      <c r="E796" s="191">
        <v>2465.1000979999999</v>
      </c>
      <c r="F796" s="192">
        <v>2465.1000979999999</v>
      </c>
      <c r="G796" s="191">
        <v>3353930000</v>
      </c>
      <c r="H796" s="194">
        <f t="shared" si="24"/>
        <v>-1.784359584679573E-4</v>
      </c>
      <c r="I796" s="193"/>
      <c r="J796" s="197">
        <v>794</v>
      </c>
      <c r="K796" s="234"/>
      <c r="L796" s="234"/>
      <c r="M796" s="234"/>
      <c r="N796" s="234"/>
      <c r="O796" s="234"/>
      <c r="P796" s="234"/>
      <c r="Q796" s="7">
        <v>42985</v>
      </c>
      <c r="R796" s="8">
        <v>40522499</v>
      </c>
      <c r="S796" s="8">
        <v>40560001</v>
      </c>
      <c r="T796" s="8">
        <v>40090000</v>
      </c>
      <c r="U796" s="8">
        <v>40314999</v>
      </c>
      <c r="V796" s="192">
        <v>38723442</v>
      </c>
      <c r="W796" s="234">
        <v>87714000</v>
      </c>
      <c r="X796" s="194">
        <f t="shared" si="25"/>
        <v>-4.0145038812717977E-3</v>
      </c>
      <c r="Y796" s="193"/>
      <c r="Z796" s="197">
        <v>794</v>
      </c>
    </row>
    <row r="797" spans="1:26" ht="14.4" x14ac:dyDescent="0.3">
      <c r="A797" s="7">
        <v>42984</v>
      </c>
      <c r="B797" s="191">
        <v>2463.830078</v>
      </c>
      <c r="C797" s="191">
        <v>2469.639893</v>
      </c>
      <c r="D797" s="191">
        <v>2459.1999510000001</v>
      </c>
      <c r="E797" s="191">
        <v>2465.540039</v>
      </c>
      <c r="F797" s="192">
        <v>2465.540039</v>
      </c>
      <c r="G797" s="191">
        <v>3374410000</v>
      </c>
      <c r="H797" s="194">
        <f t="shared" si="24"/>
        <v>3.1287266079642298E-3</v>
      </c>
      <c r="I797" s="193"/>
      <c r="J797" s="197">
        <v>795</v>
      </c>
      <c r="K797" s="234"/>
      <c r="L797" s="234"/>
      <c r="M797" s="234"/>
      <c r="N797" s="234"/>
      <c r="O797" s="234"/>
      <c r="P797" s="234"/>
      <c r="Q797" s="7">
        <v>42984</v>
      </c>
      <c r="R797" s="8">
        <v>40677502</v>
      </c>
      <c r="S797" s="8">
        <v>40747501</v>
      </c>
      <c r="T797" s="8">
        <v>40130001</v>
      </c>
      <c r="U797" s="8">
        <v>40477501</v>
      </c>
      <c r="V797" s="192">
        <v>38879524</v>
      </c>
      <c r="W797" s="234">
        <v>86606800</v>
      </c>
      <c r="X797" s="194">
        <f t="shared" si="25"/>
        <v>-1.0489371511031415E-3</v>
      </c>
      <c r="Y797" s="193"/>
      <c r="Z797" s="197">
        <v>795</v>
      </c>
    </row>
    <row r="798" spans="1:26" ht="14.4" x14ac:dyDescent="0.3">
      <c r="A798" s="7">
        <v>42983</v>
      </c>
      <c r="B798" s="191">
        <v>2470.3500979999999</v>
      </c>
      <c r="C798" s="191">
        <v>2471.969971</v>
      </c>
      <c r="D798" s="191">
        <v>2446.5500489999999</v>
      </c>
      <c r="E798" s="191">
        <v>2457.8500979999999</v>
      </c>
      <c r="F798" s="192">
        <v>2457.8500979999999</v>
      </c>
      <c r="G798" s="191">
        <v>3490260000</v>
      </c>
      <c r="H798" s="194">
        <f t="shared" si="24"/>
        <v>-7.5508068199755798E-3</v>
      </c>
      <c r="I798" s="193"/>
      <c r="J798" s="197">
        <v>796</v>
      </c>
      <c r="K798" s="234"/>
      <c r="L798" s="234"/>
      <c r="M798" s="234"/>
      <c r="N798" s="234"/>
      <c r="O798" s="234"/>
      <c r="P798" s="234"/>
      <c r="Q798" s="7">
        <v>42983</v>
      </c>
      <c r="R798" s="8">
        <v>40937500</v>
      </c>
      <c r="S798" s="8">
        <v>41062500</v>
      </c>
      <c r="T798" s="8">
        <v>40139999</v>
      </c>
      <c r="U798" s="8">
        <v>40520000</v>
      </c>
      <c r="V798" s="192">
        <v>38920349</v>
      </c>
      <c r="W798" s="234">
        <v>117874000</v>
      </c>
      <c r="X798" s="194">
        <f t="shared" si="25"/>
        <v>-1.2008632916013109E-2</v>
      </c>
      <c r="Y798" s="193"/>
      <c r="Z798" s="197">
        <v>796</v>
      </c>
    </row>
    <row r="799" spans="1:26" ht="14.4" x14ac:dyDescent="0.3">
      <c r="A799" s="7">
        <v>42979</v>
      </c>
      <c r="B799" s="191">
        <v>2474.419922</v>
      </c>
      <c r="C799" s="191">
        <v>2480.3798830000001</v>
      </c>
      <c r="D799" s="191">
        <v>2473.8500979999999</v>
      </c>
      <c r="E799" s="191">
        <v>2476.5500489999999</v>
      </c>
      <c r="F799" s="192">
        <v>2476.5500489999999</v>
      </c>
      <c r="G799" s="191">
        <v>2710730000</v>
      </c>
      <c r="H799" s="194">
        <f t="shared" si="24"/>
        <v>1.9825408914242878E-3</v>
      </c>
      <c r="I799" s="193"/>
      <c r="J799" s="197">
        <v>797</v>
      </c>
      <c r="K799" s="234"/>
      <c r="L799" s="234"/>
      <c r="M799" s="234"/>
      <c r="N799" s="234"/>
      <c r="O799" s="234"/>
      <c r="P799" s="234"/>
      <c r="Q799" s="7">
        <v>42979</v>
      </c>
      <c r="R799" s="8">
        <v>41200001</v>
      </c>
      <c r="S799" s="8">
        <v>41235001</v>
      </c>
      <c r="T799" s="8">
        <v>40907501</v>
      </c>
      <c r="U799" s="8">
        <v>41012501</v>
      </c>
      <c r="V799" s="192">
        <v>39393410</v>
      </c>
      <c r="W799" s="234">
        <v>66364400</v>
      </c>
      <c r="X799" s="194">
        <f t="shared" si="25"/>
        <v>3.0504250522143744E-4</v>
      </c>
      <c r="Y799" s="193"/>
      <c r="Z799" s="197">
        <v>797</v>
      </c>
    </row>
    <row r="800" spans="1:26" ht="14.4" x14ac:dyDescent="0.3">
      <c r="A800" s="7">
        <v>42978</v>
      </c>
      <c r="B800" s="191">
        <v>2462.6499020000001</v>
      </c>
      <c r="C800" s="191">
        <v>2475.01001</v>
      </c>
      <c r="D800" s="191">
        <v>2462.6499020000001</v>
      </c>
      <c r="E800" s="191">
        <v>2471.6499020000001</v>
      </c>
      <c r="F800" s="192">
        <v>2471.6499020000001</v>
      </c>
      <c r="G800" s="191">
        <v>3348110000</v>
      </c>
      <c r="H800" s="194">
        <f t="shared" si="24"/>
        <v>5.7209760360980863E-3</v>
      </c>
      <c r="I800" s="193"/>
      <c r="J800" s="197">
        <v>798</v>
      </c>
      <c r="K800" s="234"/>
      <c r="L800" s="234"/>
      <c r="M800" s="234"/>
      <c r="N800" s="234"/>
      <c r="O800" s="234"/>
      <c r="P800" s="234"/>
      <c r="Q800" s="7">
        <v>42978</v>
      </c>
      <c r="R800" s="8">
        <v>40910000</v>
      </c>
      <c r="S800" s="8">
        <v>41130001</v>
      </c>
      <c r="T800" s="8">
        <v>40869999</v>
      </c>
      <c r="U800" s="8">
        <v>41000000</v>
      </c>
      <c r="V800" s="192">
        <v>39381397</v>
      </c>
      <c r="W800" s="234">
        <v>107140400</v>
      </c>
      <c r="X800" s="194">
        <f t="shared" si="25"/>
        <v>3.9791139981922392E-3</v>
      </c>
      <c r="Y800" s="193"/>
      <c r="Z800" s="197">
        <v>798</v>
      </c>
    </row>
    <row r="801" spans="1:26" ht="14.4" x14ac:dyDescent="0.3">
      <c r="A801" s="7">
        <v>42977</v>
      </c>
      <c r="B801" s="191">
        <v>2446.0600589999999</v>
      </c>
      <c r="C801" s="191">
        <v>2460.3100589999999</v>
      </c>
      <c r="D801" s="191">
        <v>2443.7700199999999</v>
      </c>
      <c r="E801" s="191">
        <v>2457.5900879999999</v>
      </c>
      <c r="F801" s="192">
        <v>2457.5900879999999</v>
      </c>
      <c r="G801" s="191">
        <v>2633660000</v>
      </c>
      <c r="H801" s="194">
        <f t="shared" si="24"/>
        <v>4.6151489080888206E-3</v>
      </c>
      <c r="I801" s="193"/>
      <c r="J801" s="197">
        <v>799</v>
      </c>
      <c r="K801" s="234"/>
      <c r="L801" s="234"/>
      <c r="M801" s="234"/>
      <c r="N801" s="234"/>
      <c r="O801" s="234"/>
      <c r="P801" s="234"/>
      <c r="Q801" s="7">
        <v>42977</v>
      </c>
      <c r="R801" s="8">
        <v>40950001</v>
      </c>
      <c r="S801" s="8">
        <v>40972500</v>
      </c>
      <c r="T801" s="8">
        <v>40652500</v>
      </c>
      <c r="U801" s="8">
        <v>40837502</v>
      </c>
      <c r="V801" s="192">
        <v>39225315</v>
      </c>
      <c r="W801" s="234">
        <v>109078400</v>
      </c>
      <c r="X801" s="194">
        <f t="shared" si="25"/>
        <v>2.7009184334340773E-3</v>
      </c>
      <c r="Y801" s="193"/>
      <c r="Z801" s="197">
        <v>799</v>
      </c>
    </row>
    <row r="802" spans="1:26" ht="14.4" x14ac:dyDescent="0.3">
      <c r="A802" s="7">
        <v>42976</v>
      </c>
      <c r="B802" s="191">
        <v>2431.9399410000001</v>
      </c>
      <c r="C802" s="191">
        <v>2449.1899410000001</v>
      </c>
      <c r="D802" s="191">
        <v>2428.1999510000001</v>
      </c>
      <c r="E802" s="191">
        <v>2446.3000489999999</v>
      </c>
      <c r="F802" s="192">
        <v>2446.3000489999999</v>
      </c>
      <c r="G802" s="191">
        <v>2737580000</v>
      </c>
      <c r="H802" s="194">
        <f t="shared" si="24"/>
        <v>8.4282190309794831E-4</v>
      </c>
      <c r="I802" s="193"/>
      <c r="J802" s="197">
        <v>800</v>
      </c>
      <c r="K802" s="234"/>
      <c r="L802" s="234"/>
      <c r="M802" s="234"/>
      <c r="N802" s="234"/>
      <c r="O802" s="234"/>
      <c r="P802" s="234"/>
      <c r="Q802" s="7">
        <v>42976</v>
      </c>
      <c r="R802" s="8">
        <v>40025002</v>
      </c>
      <c r="S802" s="8">
        <v>40779999</v>
      </c>
      <c r="T802" s="8">
        <v>40000000</v>
      </c>
      <c r="U802" s="8">
        <v>40727501</v>
      </c>
      <c r="V802" s="192">
        <v>39119656</v>
      </c>
      <c r="W802" s="234">
        <v>118067600</v>
      </c>
      <c r="X802" s="194">
        <f t="shared" si="25"/>
        <v>8.9180422000187803E-3</v>
      </c>
      <c r="Y802" s="193"/>
      <c r="Z802" s="197">
        <v>800</v>
      </c>
    </row>
    <row r="803" spans="1:26" ht="14.4" x14ac:dyDescent="0.3">
      <c r="A803" s="7">
        <v>42975</v>
      </c>
      <c r="B803" s="191">
        <v>2447.3500979999999</v>
      </c>
      <c r="C803" s="191">
        <v>2449.1201169999999</v>
      </c>
      <c r="D803" s="191">
        <v>2439.030029</v>
      </c>
      <c r="E803" s="191">
        <v>2444.23999</v>
      </c>
      <c r="F803" s="192">
        <v>2444.23999</v>
      </c>
      <c r="G803" s="191">
        <v>2677700000</v>
      </c>
      <c r="H803" s="194">
        <f t="shared" si="24"/>
        <v>4.8707188806351378E-4</v>
      </c>
      <c r="I803" s="193"/>
      <c r="J803" s="197">
        <v>801</v>
      </c>
      <c r="K803" s="234"/>
      <c r="L803" s="234"/>
      <c r="M803" s="234"/>
      <c r="N803" s="234"/>
      <c r="O803" s="234"/>
      <c r="P803" s="234"/>
      <c r="Q803" s="7">
        <v>42975</v>
      </c>
      <c r="R803" s="8">
        <v>40035000</v>
      </c>
      <c r="S803" s="8">
        <v>40500000</v>
      </c>
      <c r="T803" s="8">
        <v>39982498</v>
      </c>
      <c r="U803" s="8">
        <v>40367500</v>
      </c>
      <c r="V803" s="192">
        <v>38773869</v>
      </c>
      <c r="W803" s="234">
        <v>103864000</v>
      </c>
      <c r="X803" s="194">
        <f t="shared" si="25"/>
        <v>1.0071284066640859E-2</v>
      </c>
      <c r="Y803" s="193"/>
      <c r="Z803" s="197">
        <v>801</v>
      </c>
    </row>
    <row r="804" spans="1:26" ht="14.4" x14ac:dyDescent="0.3">
      <c r="A804" s="7">
        <v>42972</v>
      </c>
      <c r="B804" s="191">
        <v>2444.719971</v>
      </c>
      <c r="C804" s="191">
        <v>2453.959961</v>
      </c>
      <c r="D804" s="191">
        <v>2442.219971</v>
      </c>
      <c r="E804" s="191">
        <v>2443.0500489999999</v>
      </c>
      <c r="F804" s="192">
        <v>2443.0500489999999</v>
      </c>
      <c r="G804" s="191">
        <v>2588780000</v>
      </c>
      <c r="H804" s="194">
        <f t="shared" si="24"/>
        <v>1.6728693048758973E-3</v>
      </c>
      <c r="I804" s="193"/>
      <c r="J804" s="197">
        <v>802</v>
      </c>
      <c r="K804" s="234"/>
      <c r="L804" s="234"/>
      <c r="M804" s="234"/>
      <c r="N804" s="234"/>
      <c r="O804" s="234"/>
      <c r="P804" s="234"/>
      <c r="Q804" s="7">
        <v>42972</v>
      </c>
      <c r="R804" s="8">
        <v>39912498</v>
      </c>
      <c r="S804" s="8">
        <v>40139999</v>
      </c>
      <c r="T804" s="8">
        <v>39817501</v>
      </c>
      <c r="U804" s="8">
        <v>39965000</v>
      </c>
      <c r="V804" s="192">
        <v>38387260</v>
      </c>
      <c r="W804" s="234">
        <v>101920400</v>
      </c>
      <c r="X804" s="194">
        <f t="shared" si="25"/>
        <v>3.7046115792480567E-3</v>
      </c>
      <c r="Y804" s="193"/>
      <c r="Z804" s="197">
        <v>802</v>
      </c>
    </row>
    <row r="805" spans="1:26" ht="14.4" x14ac:dyDescent="0.3">
      <c r="A805" s="7">
        <v>42971</v>
      </c>
      <c r="B805" s="191">
        <v>2447.9099120000001</v>
      </c>
      <c r="C805" s="191">
        <v>2450.389893</v>
      </c>
      <c r="D805" s="191">
        <v>2436.1899410000001</v>
      </c>
      <c r="E805" s="191">
        <v>2438.969971</v>
      </c>
      <c r="F805" s="192">
        <v>2438.969971</v>
      </c>
      <c r="G805" s="191">
        <v>2846590000</v>
      </c>
      <c r="H805" s="194">
        <f t="shared" si="24"/>
        <v>-2.0744619233302145E-3</v>
      </c>
      <c r="I805" s="193"/>
      <c r="J805" s="197">
        <v>803</v>
      </c>
      <c r="K805" s="234"/>
      <c r="L805" s="234"/>
      <c r="M805" s="234"/>
      <c r="N805" s="234"/>
      <c r="O805" s="234"/>
      <c r="P805" s="234"/>
      <c r="Q805" s="7">
        <v>42971</v>
      </c>
      <c r="R805" s="8">
        <v>40107498</v>
      </c>
      <c r="S805" s="8">
        <v>40185001</v>
      </c>
      <c r="T805" s="8">
        <v>39637501</v>
      </c>
      <c r="U805" s="8">
        <v>39817501</v>
      </c>
      <c r="V805" s="192">
        <v>38245575</v>
      </c>
      <c r="W805" s="234">
        <v>79275600</v>
      </c>
      <c r="X805" s="194">
        <f t="shared" si="25"/>
        <v>-4.4380907374984152E-3</v>
      </c>
      <c r="Y805" s="193"/>
      <c r="Z805" s="197">
        <v>803</v>
      </c>
    </row>
    <row r="806" spans="1:26" ht="14.4" x14ac:dyDescent="0.3">
      <c r="A806" s="7">
        <v>42970</v>
      </c>
      <c r="B806" s="191">
        <v>2444.8798830000001</v>
      </c>
      <c r="C806" s="191">
        <v>2448.9099120000001</v>
      </c>
      <c r="D806" s="191">
        <v>2441.419922</v>
      </c>
      <c r="E806" s="191">
        <v>2444.040039</v>
      </c>
      <c r="F806" s="192">
        <v>2444.040039</v>
      </c>
      <c r="G806" s="191">
        <v>2785290000</v>
      </c>
      <c r="H806" s="194">
        <f t="shared" si="24"/>
        <v>-3.4535928356924368E-3</v>
      </c>
      <c r="I806" s="193"/>
      <c r="J806" s="197">
        <v>804</v>
      </c>
      <c r="K806" s="234"/>
      <c r="L806" s="234"/>
      <c r="M806" s="234"/>
      <c r="N806" s="234"/>
      <c r="O806" s="234"/>
      <c r="P806" s="234"/>
      <c r="Q806" s="7">
        <v>42970</v>
      </c>
      <c r="R806" s="8">
        <v>39767502</v>
      </c>
      <c r="S806" s="8">
        <v>40117500</v>
      </c>
      <c r="T806" s="8">
        <v>39720001</v>
      </c>
      <c r="U806" s="8">
        <v>39994999</v>
      </c>
      <c r="V806" s="192">
        <v>38416069</v>
      </c>
      <c r="W806" s="234">
        <v>77596400</v>
      </c>
      <c r="X806" s="194">
        <f t="shared" si="25"/>
        <v>1.2516404927162567E-3</v>
      </c>
      <c r="Y806" s="193"/>
      <c r="Z806" s="197">
        <v>804</v>
      </c>
    </row>
    <row r="807" spans="1:26" ht="14.4" x14ac:dyDescent="0.3">
      <c r="A807" s="7">
        <v>42969</v>
      </c>
      <c r="B807" s="191">
        <v>2433.75</v>
      </c>
      <c r="C807" s="191">
        <v>2454.7700199999999</v>
      </c>
      <c r="D807" s="191">
        <v>2433.669922</v>
      </c>
      <c r="E807" s="191">
        <v>2452.51001</v>
      </c>
      <c r="F807" s="192">
        <v>2452.51001</v>
      </c>
      <c r="G807" s="191">
        <v>2777490000</v>
      </c>
      <c r="H807" s="194">
        <f t="shared" si="24"/>
        <v>9.9407799622498929E-3</v>
      </c>
      <c r="I807" s="193"/>
      <c r="J807" s="197">
        <v>805</v>
      </c>
      <c r="K807" s="234"/>
      <c r="L807" s="234"/>
      <c r="M807" s="234"/>
      <c r="N807" s="234"/>
      <c r="O807" s="234"/>
      <c r="P807" s="234"/>
      <c r="Q807" s="7">
        <v>42969</v>
      </c>
      <c r="R807" s="8">
        <v>39557499</v>
      </c>
      <c r="S807" s="8">
        <v>40000000</v>
      </c>
      <c r="T807" s="8">
        <v>39505001</v>
      </c>
      <c r="U807" s="8">
        <v>39945000</v>
      </c>
      <c r="V807" s="192">
        <v>38368046</v>
      </c>
      <c r="W807" s="234">
        <v>86418400</v>
      </c>
      <c r="X807" s="194">
        <f t="shared" si="25"/>
        <v>1.6347417901064969E-2</v>
      </c>
      <c r="Y807" s="193"/>
      <c r="Z807" s="197">
        <v>805</v>
      </c>
    </row>
    <row r="808" spans="1:26" ht="14.4" x14ac:dyDescent="0.3">
      <c r="A808" s="7">
        <v>42968</v>
      </c>
      <c r="B808" s="191">
        <v>2425.5</v>
      </c>
      <c r="C808" s="191">
        <v>2430.580078</v>
      </c>
      <c r="D808" s="191">
        <v>2417.3500979999999</v>
      </c>
      <c r="E808" s="191">
        <v>2428.3701169999999</v>
      </c>
      <c r="F808" s="192">
        <v>2428.3701169999999</v>
      </c>
      <c r="G808" s="191">
        <v>2788150000</v>
      </c>
      <c r="H808" s="194">
        <f t="shared" si="24"/>
        <v>1.1626509216590452E-3</v>
      </c>
      <c r="I808" s="193"/>
      <c r="J808" s="197">
        <v>806</v>
      </c>
      <c r="K808" s="234"/>
      <c r="L808" s="234"/>
      <c r="M808" s="234"/>
      <c r="N808" s="234"/>
      <c r="O808" s="234"/>
      <c r="P808" s="234"/>
      <c r="Q808" s="7">
        <v>42968</v>
      </c>
      <c r="R808" s="8">
        <v>39375000</v>
      </c>
      <c r="S808" s="8">
        <v>39472500</v>
      </c>
      <c r="T808" s="8">
        <v>38777500</v>
      </c>
      <c r="U808" s="8">
        <v>39302502</v>
      </c>
      <c r="V808" s="192">
        <v>37750916</v>
      </c>
      <c r="W808" s="234">
        <v>105474000</v>
      </c>
      <c r="X808" s="194">
        <f t="shared" si="25"/>
        <v>-1.8414322791624449E-3</v>
      </c>
      <c r="Y808" s="193"/>
      <c r="Z808" s="197">
        <v>806</v>
      </c>
    </row>
    <row r="809" spans="1:26" ht="14.4" x14ac:dyDescent="0.3">
      <c r="A809" s="7">
        <v>42965</v>
      </c>
      <c r="B809" s="191">
        <v>2427.639893</v>
      </c>
      <c r="C809" s="191">
        <v>2440.2700199999999</v>
      </c>
      <c r="D809" s="191">
        <v>2420.6899410000001</v>
      </c>
      <c r="E809" s="191">
        <v>2425.5500489999999</v>
      </c>
      <c r="F809" s="192">
        <v>2425.5500489999999</v>
      </c>
      <c r="G809" s="191">
        <v>3415680000</v>
      </c>
      <c r="H809" s="194">
        <f t="shared" si="24"/>
        <v>-1.8353673366143957E-3</v>
      </c>
      <c r="I809" s="193"/>
      <c r="J809" s="197">
        <v>807</v>
      </c>
      <c r="K809" s="234"/>
      <c r="L809" s="234"/>
      <c r="M809" s="234"/>
      <c r="N809" s="234"/>
      <c r="O809" s="234"/>
      <c r="P809" s="234"/>
      <c r="Q809" s="7">
        <v>42965</v>
      </c>
      <c r="R809" s="8">
        <v>39465000</v>
      </c>
      <c r="S809" s="8">
        <v>39875000</v>
      </c>
      <c r="T809" s="8">
        <v>39180000</v>
      </c>
      <c r="U809" s="8">
        <v>39375000</v>
      </c>
      <c r="V809" s="192">
        <v>37820560</v>
      </c>
      <c r="W809" s="234">
        <v>109712400</v>
      </c>
      <c r="X809" s="194">
        <f t="shared" si="25"/>
        <v>-2.2802649790416006E-3</v>
      </c>
      <c r="Y809" s="193"/>
      <c r="Z809" s="197">
        <v>807</v>
      </c>
    </row>
    <row r="810" spans="1:26" ht="14.4" x14ac:dyDescent="0.3">
      <c r="A810" s="7">
        <v>42964</v>
      </c>
      <c r="B810" s="191">
        <v>2462.9499510000001</v>
      </c>
      <c r="C810" s="191">
        <v>2465.0200199999999</v>
      </c>
      <c r="D810" s="191">
        <v>2430.01001</v>
      </c>
      <c r="E810" s="191">
        <v>2430.01001</v>
      </c>
      <c r="F810" s="192">
        <v>2430.01001</v>
      </c>
      <c r="G810" s="191">
        <v>3142620000</v>
      </c>
      <c r="H810" s="194">
        <f t="shared" si="24"/>
        <v>-1.5436951897705593E-2</v>
      </c>
      <c r="I810" s="193"/>
      <c r="J810" s="197">
        <v>808</v>
      </c>
      <c r="K810" s="234"/>
      <c r="L810" s="234"/>
      <c r="M810" s="234"/>
      <c r="N810" s="234"/>
      <c r="O810" s="234"/>
      <c r="P810" s="234"/>
      <c r="Q810" s="7">
        <v>42964</v>
      </c>
      <c r="R810" s="8">
        <v>40130001</v>
      </c>
      <c r="S810" s="8">
        <v>40177502</v>
      </c>
      <c r="T810" s="8">
        <v>39459999</v>
      </c>
      <c r="U810" s="8">
        <v>39465000</v>
      </c>
      <c r="V810" s="192">
        <v>37906998</v>
      </c>
      <c r="W810" s="234">
        <v>111762400</v>
      </c>
      <c r="X810" s="194">
        <f t="shared" si="25"/>
        <v>-1.9198529369529385E-2</v>
      </c>
      <c r="Y810" s="193"/>
      <c r="Z810" s="197">
        <v>808</v>
      </c>
    </row>
    <row r="811" spans="1:26" ht="14.4" x14ac:dyDescent="0.3">
      <c r="A811" s="7">
        <v>42963</v>
      </c>
      <c r="B811" s="191">
        <v>2468.6298830000001</v>
      </c>
      <c r="C811" s="191">
        <v>2474.929932</v>
      </c>
      <c r="D811" s="191">
        <v>2463.860107</v>
      </c>
      <c r="E811" s="191">
        <v>2468.110107</v>
      </c>
      <c r="F811" s="192">
        <v>2468.110107</v>
      </c>
      <c r="G811" s="191">
        <v>2953650000</v>
      </c>
      <c r="H811" s="194">
        <f t="shared" si="24"/>
        <v>1.4201029160999055E-3</v>
      </c>
      <c r="I811" s="193"/>
      <c r="J811" s="197">
        <v>809</v>
      </c>
      <c r="K811" s="234"/>
      <c r="L811" s="234"/>
      <c r="M811" s="234"/>
      <c r="N811" s="234"/>
      <c r="O811" s="234"/>
      <c r="P811" s="234"/>
      <c r="Q811" s="7">
        <v>42963</v>
      </c>
      <c r="R811" s="8">
        <v>40485001</v>
      </c>
      <c r="S811" s="8">
        <v>40627499</v>
      </c>
      <c r="T811" s="8">
        <v>40037498</v>
      </c>
      <c r="U811" s="8">
        <v>40237499</v>
      </c>
      <c r="V811" s="192">
        <v>38649002</v>
      </c>
      <c r="W811" s="234">
        <v>110686400</v>
      </c>
      <c r="X811" s="194">
        <f t="shared" si="25"/>
        <v>-4.022102260838014E-3</v>
      </c>
      <c r="Y811" s="193"/>
      <c r="Z811" s="197">
        <v>809</v>
      </c>
    </row>
    <row r="812" spans="1:26" ht="14.4" x14ac:dyDescent="0.3">
      <c r="A812" s="7">
        <v>42962</v>
      </c>
      <c r="B812" s="191">
        <v>2468.6599120000001</v>
      </c>
      <c r="C812" s="191">
        <v>2468.8999020000001</v>
      </c>
      <c r="D812" s="191">
        <v>2461.610107</v>
      </c>
      <c r="E812" s="191">
        <v>2464.610107</v>
      </c>
      <c r="F812" s="192">
        <v>2464.610107</v>
      </c>
      <c r="G812" s="191">
        <v>2913100000</v>
      </c>
      <c r="H812" s="194">
        <f t="shared" si="24"/>
        <v>-4.9880809626936054E-4</v>
      </c>
      <c r="I812" s="193"/>
      <c r="J812" s="197">
        <v>810</v>
      </c>
      <c r="K812" s="234"/>
      <c r="L812" s="234"/>
      <c r="M812" s="234"/>
      <c r="N812" s="234"/>
      <c r="O812" s="234"/>
      <c r="P812" s="234"/>
      <c r="Q812" s="7">
        <v>42962</v>
      </c>
      <c r="R812" s="8">
        <v>40165001</v>
      </c>
      <c r="S812" s="8">
        <v>40549999</v>
      </c>
      <c r="T812" s="8">
        <v>40035000</v>
      </c>
      <c r="U812" s="8">
        <v>40400002</v>
      </c>
      <c r="V812" s="192">
        <v>38805080</v>
      </c>
      <c r="W812" s="234">
        <v>117862000</v>
      </c>
      <c r="X812" s="194">
        <f t="shared" si="25"/>
        <v>1.0947519127397647E-2</v>
      </c>
      <c r="Y812" s="193"/>
      <c r="Z812" s="197">
        <v>810</v>
      </c>
    </row>
    <row r="813" spans="1:26" ht="14.4" x14ac:dyDescent="0.3">
      <c r="A813" s="7">
        <v>42961</v>
      </c>
      <c r="B813" s="191">
        <v>2454.959961</v>
      </c>
      <c r="C813" s="191">
        <v>2468.219971</v>
      </c>
      <c r="D813" s="191">
        <v>2454.959961</v>
      </c>
      <c r="E813" s="191">
        <v>2465.8400879999999</v>
      </c>
      <c r="F813" s="192">
        <v>2465.8400879999999</v>
      </c>
      <c r="G813" s="191">
        <v>2822550000</v>
      </c>
      <c r="H813" s="194">
        <f t="shared" si="24"/>
        <v>1.0043754738020664E-2</v>
      </c>
      <c r="I813" s="193"/>
      <c r="J813" s="197">
        <v>811</v>
      </c>
      <c r="K813" s="234"/>
      <c r="L813" s="234"/>
      <c r="M813" s="234"/>
      <c r="N813" s="234"/>
      <c r="O813" s="234"/>
      <c r="P813" s="234"/>
      <c r="Q813" s="7">
        <v>42961</v>
      </c>
      <c r="R813" s="8">
        <v>39830002</v>
      </c>
      <c r="S813" s="8">
        <v>40052502</v>
      </c>
      <c r="T813" s="8">
        <v>39687500</v>
      </c>
      <c r="U813" s="8">
        <v>39962502</v>
      </c>
      <c r="V813" s="192">
        <v>38384861</v>
      </c>
      <c r="W813" s="234">
        <v>88490800</v>
      </c>
      <c r="X813" s="194">
        <f t="shared" si="25"/>
        <v>1.5049575904219802E-2</v>
      </c>
      <c r="Y813" s="193"/>
      <c r="Z813" s="197">
        <v>811</v>
      </c>
    </row>
    <row r="814" spans="1:26" ht="14.4" x14ac:dyDescent="0.3">
      <c r="A814" s="7">
        <v>42958</v>
      </c>
      <c r="B814" s="191">
        <v>2441.040039</v>
      </c>
      <c r="C814" s="191">
        <v>2448.0900879999999</v>
      </c>
      <c r="D814" s="191">
        <v>2437.8500979999999</v>
      </c>
      <c r="E814" s="191">
        <v>2441.320068</v>
      </c>
      <c r="F814" s="192">
        <v>2441.320068</v>
      </c>
      <c r="G814" s="191">
        <v>3159930000</v>
      </c>
      <c r="H814" s="194">
        <f t="shared" si="24"/>
        <v>1.2755698031536222E-3</v>
      </c>
      <c r="I814" s="193"/>
      <c r="J814" s="197">
        <v>812</v>
      </c>
      <c r="K814" s="234"/>
      <c r="L814" s="234"/>
      <c r="M814" s="234"/>
      <c r="N814" s="234"/>
      <c r="O814" s="234"/>
      <c r="P814" s="234"/>
      <c r="Q814" s="7">
        <v>42958</v>
      </c>
      <c r="R814" s="8">
        <v>39150002</v>
      </c>
      <c r="S814" s="8">
        <v>39642502</v>
      </c>
      <c r="T814" s="8">
        <v>39017502</v>
      </c>
      <c r="U814" s="8">
        <v>39369999</v>
      </c>
      <c r="V814" s="192">
        <v>37815750</v>
      </c>
      <c r="W814" s="234">
        <v>105028400</v>
      </c>
      <c r="X814" s="194">
        <f t="shared" si="25"/>
        <v>1.3906831170044313E-2</v>
      </c>
      <c r="Y814" s="193"/>
      <c r="Z814" s="197">
        <v>812</v>
      </c>
    </row>
    <row r="815" spans="1:26" ht="14.4" x14ac:dyDescent="0.3">
      <c r="A815" s="7">
        <v>42957</v>
      </c>
      <c r="B815" s="191">
        <v>2465.3798830000001</v>
      </c>
      <c r="C815" s="191">
        <v>2465.3798830000001</v>
      </c>
      <c r="D815" s="191">
        <v>2437.75</v>
      </c>
      <c r="E815" s="191">
        <v>2438.209961</v>
      </c>
      <c r="F815" s="192">
        <v>2438.209961</v>
      </c>
      <c r="G815" s="191">
        <v>3621070000</v>
      </c>
      <c r="H815" s="194">
        <f t="shared" si="24"/>
        <v>-1.4474441884265719E-2</v>
      </c>
      <c r="I815" s="193"/>
      <c r="J815" s="197">
        <v>813</v>
      </c>
      <c r="K815" s="234"/>
      <c r="L815" s="234"/>
      <c r="M815" s="234"/>
      <c r="N815" s="234"/>
      <c r="O815" s="234"/>
      <c r="P815" s="234"/>
      <c r="Q815" s="7">
        <v>42957</v>
      </c>
      <c r="R815" s="8">
        <v>39974998</v>
      </c>
      <c r="S815" s="8">
        <v>40000000</v>
      </c>
      <c r="T815" s="8">
        <v>38657501</v>
      </c>
      <c r="U815" s="8">
        <v>38830002</v>
      </c>
      <c r="V815" s="192">
        <v>37297066</v>
      </c>
      <c r="W815" s="234">
        <v>163217200</v>
      </c>
      <c r="X815" s="194">
        <f t="shared" si="25"/>
        <v>-3.1851879232476933E-2</v>
      </c>
      <c r="Y815" s="193"/>
      <c r="Z815" s="197">
        <v>813</v>
      </c>
    </row>
    <row r="816" spans="1:26" ht="14.4" x14ac:dyDescent="0.3">
      <c r="A816" s="7">
        <v>42956</v>
      </c>
      <c r="B816" s="191">
        <v>2465.3500979999999</v>
      </c>
      <c r="C816" s="191">
        <v>2474.4099120000001</v>
      </c>
      <c r="D816" s="191">
        <v>2462.080078</v>
      </c>
      <c r="E816" s="191">
        <v>2474.0200199999999</v>
      </c>
      <c r="F816" s="192">
        <v>2474.0200199999999</v>
      </c>
      <c r="G816" s="191">
        <v>3308060000</v>
      </c>
      <c r="H816" s="194">
        <f t="shared" si="24"/>
        <v>-3.6360853213904953E-4</v>
      </c>
      <c r="I816" s="193"/>
      <c r="J816" s="197">
        <v>814</v>
      </c>
      <c r="K816" s="234"/>
      <c r="L816" s="234"/>
      <c r="M816" s="234"/>
      <c r="N816" s="234"/>
      <c r="O816" s="234"/>
      <c r="P816" s="234"/>
      <c r="Q816" s="7">
        <v>42956</v>
      </c>
      <c r="R816" s="8">
        <v>39814999</v>
      </c>
      <c r="S816" s="8">
        <v>40317501</v>
      </c>
      <c r="T816" s="8">
        <v>39777500</v>
      </c>
      <c r="U816" s="8">
        <v>40264999</v>
      </c>
      <c r="V816" s="192">
        <v>38524132</v>
      </c>
      <c r="W816" s="234">
        <v>104526000</v>
      </c>
      <c r="X816" s="194">
        <f t="shared" si="25"/>
        <v>6.1219033011623014E-3</v>
      </c>
      <c r="Y816" s="193"/>
      <c r="Z816" s="197">
        <v>814</v>
      </c>
    </row>
    <row r="817" spans="1:26" ht="14.4" x14ac:dyDescent="0.3">
      <c r="A817" s="7">
        <v>42955</v>
      </c>
      <c r="B817" s="191">
        <v>2478.3500979999999</v>
      </c>
      <c r="C817" s="191">
        <v>2490.8701169999999</v>
      </c>
      <c r="D817" s="191">
        <v>2470.320068</v>
      </c>
      <c r="E817" s="191">
        <v>2474.919922</v>
      </c>
      <c r="F817" s="192">
        <v>2474.919922</v>
      </c>
      <c r="G817" s="191">
        <v>3344640000</v>
      </c>
      <c r="H817" s="194">
        <f t="shared" si="24"/>
        <v>-2.4144326930320369E-3</v>
      </c>
      <c r="I817" s="193"/>
      <c r="J817" s="197">
        <v>815</v>
      </c>
      <c r="K817" s="234"/>
      <c r="L817" s="234"/>
      <c r="M817" s="234"/>
      <c r="N817" s="234"/>
      <c r="O817" s="234"/>
      <c r="P817" s="234"/>
      <c r="Q817" s="7">
        <v>42955</v>
      </c>
      <c r="R817" s="8">
        <v>39650002</v>
      </c>
      <c r="S817" s="8">
        <v>40457500</v>
      </c>
      <c r="T817" s="8">
        <v>39567501</v>
      </c>
      <c r="U817" s="8">
        <v>40020000</v>
      </c>
      <c r="V817" s="192">
        <v>38289726</v>
      </c>
      <c r="W817" s="234">
        <v>144823600</v>
      </c>
      <c r="X817" s="194">
        <f t="shared" si="25"/>
        <v>7.9969559274462344E-3</v>
      </c>
      <c r="Y817" s="193"/>
      <c r="Z817" s="197">
        <v>815</v>
      </c>
    </row>
    <row r="818" spans="1:26" ht="14.4" x14ac:dyDescent="0.3">
      <c r="A818" s="7">
        <v>42954</v>
      </c>
      <c r="B818" s="191">
        <v>2477.139893</v>
      </c>
      <c r="C818" s="191">
        <v>2480.9499510000001</v>
      </c>
      <c r="D818" s="191">
        <v>2475.8798830000001</v>
      </c>
      <c r="E818" s="191">
        <v>2480.9099120000001</v>
      </c>
      <c r="F818" s="192">
        <v>2480.9099120000001</v>
      </c>
      <c r="G818" s="191">
        <v>2931780000</v>
      </c>
      <c r="H818" s="194">
        <f t="shared" si="24"/>
        <v>1.6471997963197051E-3</v>
      </c>
      <c r="I818" s="193"/>
      <c r="J818" s="197">
        <v>816</v>
      </c>
      <c r="K818" s="234"/>
      <c r="L818" s="234"/>
      <c r="M818" s="234"/>
      <c r="N818" s="234"/>
      <c r="O818" s="234"/>
      <c r="P818" s="234"/>
      <c r="Q818" s="7">
        <v>42954</v>
      </c>
      <c r="R818" s="8">
        <v>39264999</v>
      </c>
      <c r="S818" s="8">
        <v>39730000</v>
      </c>
      <c r="T818" s="8">
        <v>39167500</v>
      </c>
      <c r="U818" s="8">
        <v>39702499</v>
      </c>
      <c r="V818" s="192">
        <v>37985954</v>
      </c>
      <c r="W818" s="234">
        <v>87481200</v>
      </c>
      <c r="X818" s="194">
        <f t="shared" si="25"/>
        <v>1.5474116258961664E-2</v>
      </c>
      <c r="Y818" s="193"/>
      <c r="Z818" s="197">
        <v>816</v>
      </c>
    </row>
    <row r="819" spans="1:26" ht="14.4" x14ac:dyDescent="0.3">
      <c r="A819" s="7">
        <v>42951</v>
      </c>
      <c r="B819" s="191">
        <v>2476.8798830000001</v>
      </c>
      <c r="C819" s="191">
        <v>2480</v>
      </c>
      <c r="D819" s="191">
        <v>2472.080078</v>
      </c>
      <c r="E819" s="191">
        <v>2476.830078</v>
      </c>
      <c r="F819" s="192">
        <v>2476.830078</v>
      </c>
      <c r="G819" s="191">
        <v>3235140000</v>
      </c>
      <c r="H819" s="194">
        <f t="shared" si="24"/>
        <v>1.889103523332224E-3</v>
      </c>
      <c r="I819" s="193"/>
      <c r="J819" s="197">
        <v>817</v>
      </c>
      <c r="K819" s="234"/>
      <c r="L819" s="234"/>
      <c r="M819" s="234"/>
      <c r="N819" s="234"/>
      <c r="O819" s="234"/>
      <c r="P819" s="234"/>
      <c r="Q819" s="7">
        <v>42951</v>
      </c>
      <c r="R819" s="8">
        <v>39017502</v>
      </c>
      <c r="S819" s="8">
        <v>39349998</v>
      </c>
      <c r="T819" s="8">
        <v>38922501</v>
      </c>
      <c r="U819" s="8">
        <v>39097500</v>
      </c>
      <c r="V819" s="192">
        <v>37407112</v>
      </c>
      <c r="W819" s="234">
        <v>82239600</v>
      </c>
      <c r="X819" s="194">
        <f t="shared" si="25"/>
        <v>5.2709179141122234E-3</v>
      </c>
      <c r="Y819" s="193"/>
      <c r="Z819" s="197">
        <v>817</v>
      </c>
    </row>
    <row r="820" spans="1:26" ht="14.4" x14ac:dyDescent="0.3">
      <c r="A820" s="7">
        <v>42950</v>
      </c>
      <c r="B820" s="191">
        <v>2476.030029</v>
      </c>
      <c r="C820" s="191">
        <v>2476.030029</v>
      </c>
      <c r="D820" s="191">
        <v>2468.8500979999999</v>
      </c>
      <c r="E820" s="191">
        <v>2472.1599120000001</v>
      </c>
      <c r="F820" s="192">
        <v>2472.1599120000001</v>
      </c>
      <c r="G820" s="191">
        <v>3645020000</v>
      </c>
      <c r="H820" s="194">
        <f t="shared" si="24"/>
        <v>-2.1836540850556948E-3</v>
      </c>
      <c r="I820" s="193"/>
      <c r="J820" s="197">
        <v>818</v>
      </c>
      <c r="K820" s="234"/>
      <c r="L820" s="234"/>
      <c r="M820" s="234"/>
      <c r="N820" s="234"/>
      <c r="O820" s="234"/>
      <c r="P820" s="234"/>
      <c r="Q820" s="7">
        <v>42950</v>
      </c>
      <c r="R820" s="8">
        <v>39262501</v>
      </c>
      <c r="S820" s="8">
        <v>39302502</v>
      </c>
      <c r="T820" s="8">
        <v>38755001</v>
      </c>
      <c r="U820" s="8">
        <v>38892502</v>
      </c>
      <c r="V820" s="192">
        <v>37210976</v>
      </c>
      <c r="W820" s="234">
        <v>108389200</v>
      </c>
      <c r="X820" s="194">
        <f t="shared" si="25"/>
        <v>-9.9909802726521352E-3</v>
      </c>
      <c r="Y820" s="193"/>
      <c r="Z820" s="197">
        <v>818</v>
      </c>
    </row>
    <row r="821" spans="1:26" ht="14.4" x14ac:dyDescent="0.3">
      <c r="A821" s="7">
        <v>42949</v>
      </c>
      <c r="B821" s="191">
        <v>2480.3798830000001</v>
      </c>
      <c r="C821" s="191">
        <v>2480.3798830000001</v>
      </c>
      <c r="D821" s="191">
        <v>2466.4799800000001</v>
      </c>
      <c r="E821" s="191">
        <v>2477.570068</v>
      </c>
      <c r="F821" s="192">
        <v>2477.570068</v>
      </c>
      <c r="G821" s="191">
        <v>3478580000</v>
      </c>
      <c r="H821" s="194">
        <f t="shared" si="24"/>
        <v>4.9264843488220831E-4</v>
      </c>
      <c r="I821" s="193"/>
      <c r="J821" s="197">
        <v>819</v>
      </c>
      <c r="K821" s="234"/>
      <c r="L821" s="234"/>
      <c r="M821" s="234"/>
      <c r="N821" s="234"/>
      <c r="O821" s="234"/>
      <c r="P821" s="234"/>
      <c r="Q821" s="7">
        <v>42949</v>
      </c>
      <c r="R821" s="8">
        <v>39820000</v>
      </c>
      <c r="S821" s="8">
        <v>39937500</v>
      </c>
      <c r="T821" s="8">
        <v>39040001</v>
      </c>
      <c r="U821" s="8">
        <v>39285000</v>
      </c>
      <c r="V821" s="192">
        <v>37586502</v>
      </c>
      <c r="W821" s="234">
        <v>279747200</v>
      </c>
      <c r="X821" s="194">
        <f t="shared" si="25"/>
        <v>4.725093197011053E-2</v>
      </c>
      <c r="Y821" s="193"/>
      <c r="Z821" s="197">
        <v>819</v>
      </c>
    </row>
    <row r="822" spans="1:26" ht="14.4" x14ac:dyDescent="0.3">
      <c r="A822" s="7">
        <v>42948</v>
      </c>
      <c r="B822" s="191">
        <v>2477.1000979999999</v>
      </c>
      <c r="C822" s="191">
        <v>2478.51001</v>
      </c>
      <c r="D822" s="191">
        <v>2471.139893</v>
      </c>
      <c r="E822" s="191">
        <v>2476.3500979999999</v>
      </c>
      <c r="F822" s="192">
        <v>2476.3500979999999</v>
      </c>
      <c r="G822" s="191">
        <v>3460860000</v>
      </c>
      <c r="H822" s="194">
        <f t="shared" si="24"/>
        <v>2.4491150386565632E-3</v>
      </c>
      <c r="I822" s="193"/>
      <c r="J822" s="197">
        <v>820</v>
      </c>
      <c r="K822" s="234"/>
      <c r="L822" s="234"/>
      <c r="M822" s="234"/>
      <c r="N822" s="234"/>
      <c r="O822" s="234"/>
      <c r="P822" s="234"/>
      <c r="Q822" s="7">
        <v>42948</v>
      </c>
      <c r="R822" s="8">
        <v>37275002</v>
      </c>
      <c r="S822" s="8">
        <v>37555000</v>
      </c>
      <c r="T822" s="8">
        <v>37102501</v>
      </c>
      <c r="U822" s="8">
        <v>37512501</v>
      </c>
      <c r="V822" s="192">
        <v>35890636</v>
      </c>
      <c r="W822" s="234">
        <v>141474400</v>
      </c>
      <c r="X822" s="194">
        <f t="shared" si="25"/>
        <v>8.8751045153880239E-3</v>
      </c>
      <c r="Y822" s="193"/>
      <c r="Z822" s="197">
        <v>820</v>
      </c>
    </row>
    <row r="823" spans="1:26" ht="14.4" x14ac:dyDescent="0.3">
      <c r="A823" s="7">
        <v>42947</v>
      </c>
      <c r="B823" s="191">
        <v>2475.9399410000001</v>
      </c>
      <c r="C823" s="191">
        <v>2477.959961</v>
      </c>
      <c r="D823" s="191">
        <v>2468.530029</v>
      </c>
      <c r="E823" s="191">
        <v>2470.3000489999999</v>
      </c>
      <c r="F823" s="192">
        <v>2470.3000489999999</v>
      </c>
      <c r="G823" s="191">
        <v>3469210000</v>
      </c>
      <c r="H823" s="194">
        <f t="shared" si="24"/>
        <v>-7.2814567721437976E-4</v>
      </c>
      <c r="I823" s="193"/>
      <c r="J823" s="197">
        <v>821</v>
      </c>
      <c r="K823" s="234"/>
      <c r="L823" s="234"/>
      <c r="M823" s="234"/>
      <c r="N823" s="234"/>
      <c r="O823" s="234"/>
      <c r="P823" s="234"/>
      <c r="Q823" s="7">
        <v>42947</v>
      </c>
      <c r="R823" s="8">
        <v>37474998</v>
      </c>
      <c r="S823" s="8">
        <v>37582500</v>
      </c>
      <c r="T823" s="8">
        <v>37032501</v>
      </c>
      <c r="U823" s="8">
        <v>37182499</v>
      </c>
      <c r="V823" s="192">
        <v>35574905</v>
      </c>
      <c r="W823" s="234">
        <v>79383600</v>
      </c>
      <c r="X823" s="194">
        <f t="shared" si="25"/>
        <v>-5.1505235746677281E-3</v>
      </c>
      <c r="Y823" s="193"/>
      <c r="Z823" s="197">
        <v>821</v>
      </c>
    </row>
    <row r="824" spans="1:26" ht="14.4" x14ac:dyDescent="0.3">
      <c r="A824" s="7">
        <v>42944</v>
      </c>
      <c r="B824" s="191">
        <v>2469.1201169999999</v>
      </c>
      <c r="C824" s="191">
        <v>2473.530029</v>
      </c>
      <c r="D824" s="191">
        <v>2464.6599120000001</v>
      </c>
      <c r="E824" s="191">
        <v>2472.1000979999999</v>
      </c>
      <c r="F824" s="192">
        <v>2472.1000979999999</v>
      </c>
      <c r="G824" s="191">
        <v>3294770000</v>
      </c>
      <c r="H824" s="194">
        <f t="shared" si="24"/>
        <v>-1.3411154893339964E-3</v>
      </c>
      <c r="I824" s="193"/>
      <c r="J824" s="197">
        <v>822</v>
      </c>
      <c r="K824" s="234"/>
      <c r="L824" s="234"/>
      <c r="M824" s="234"/>
      <c r="N824" s="234"/>
      <c r="O824" s="234"/>
      <c r="P824" s="234"/>
      <c r="Q824" s="7">
        <v>42944</v>
      </c>
      <c r="R824" s="8">
        <v>37472500</v>
      </c>
      <c r="S824" s="8">
        <v>37557499</v>
      </c>
      <c r="T824" s="8">
        <v>37297501</v>
      </c>
      <c r="U824" s="8">
        <v>37375000</v>
      </c>
      <c r="V824" s="192">
        <v>35759083</v>
      </c>
      <c r="W824" s="234">
        <v>68854800</v>
      </c>
      <c r="X824" s="194">
        <f t="shared" si="25"/>
        <v>-7.0404194617626759E-3</v>
      </c>
      <c r="Y824" s="193"/>
      <c r="Z824" s="197">
        <v>822</v>
      </c>
    </row>
    <row r="825" spans="1:26" ht="14.4" x14ac:dyDescent="0.3">
      <c r="A825" s="7">
        <v>42943</v>
      </c>
      <c r="B825" s="191">
        <v>2482.76001</v>
      </c>
      <c r="C825" s="191">
        <v>2484.040039</v>
      </c>
      <c r="D825" s="191">
        <v>2459.929932</v>
      </c>
      <c r="E825" s="191">
        <v>2475.419922</v>
      </c>
      <c r="F825" s="192">
        <v>2475.419922</v>
      </c>
      <c r="G825" s="191">
        <v>3995520000</v>
      </c>
      <c r="H825" s="194">
        <f t="shared" si="24"/>
        <v>-9.7268816832883544E-4</v>
      </c>
      <c r="I825" s="193"/>
      <c r="J825" s="197">
        <v>823</v>
      </c>
      <c r="K825" s="234"/>
      <c r="L825" s="234"/>
      <c r="M825" s="234"/>
      <c r="N825" s="234"/>
      <c r="O825" s="234"/>
      <c r="P825" s="234"/>
      <c r="Q825" s="7">
        <v>42943</v>
      </c>
      <c r="R825" s="8">
        <v>38437500</v>
      </c>
      <c r="S825" s="8">
        <v>38497501</v>
      </c>
      <c r="T825" s="8">
        <v>36825001</v>
      </c>
      <c r="U825" s="8">
        <v>37639999</v>
      </c>
      <c r="V825" s="192">
        <v>36012627</v>
      </c>
      <c r="W825" s="234">
        <v>129905200</v>
      </c>
      <c r="X825" s="194">
        <f t="shared" si="25"/>
        <v>-1.8897499948510178E-2</v>
      </c>
      <c r="Y825" s="193"/>
      <c r="Z825" s="197">
        <v>823</v>
      </c>
    </row>
    <row r="826" spans="1:26" ht="14.4" x14ac:dyDescent="0.3">
      <c r="A826" s="7">
        <v>42942</v>
      </c>
      <c r="B826" s="191">
        <v>2479.969971</v>
      </c>
      <c r="C826" s="191">
        <v>2481.6899410000001</v>
      </c>
      <c r="D826" s="191">
        <v>2474.9399410000001</v>
      </c>
      <c r="E826" s="191">
        <v>2477.830078</v>
      </c>
      <c r="F826" s="192">
        <v>2477.830078</v>
      </c>
      <c r="G826" s="191">
        <v>3557020000</v>
      </c>
      <c r="H826" s="194">
        <f t="shared" si="24"/>
        <v>2.826638218711014E-4</v>
      </c>
      <c r="I826" s="193"/>
      <c r="J826" s="197">
        <v>824</v>
      </c>
      <c r="K826" s="234"/>
      <c r="L826" s="234"/>
      <c r="M826" s="234"/>
      <c r="N826" s="234"/>
      <c r="O826" s="234"/>
      <c r="P826" s="234"/>
      <c r="Q826" s="7">
        <v>42942</v>
      </c>
      <c r="R826" s="8">
        <v>38337502</v>
      </c>
      <c r="S826" s="8">
        <v>38482498</v>
      </c>
      <c r="T826" s="8">
        <v>38264999</v>
      </c>
      <c r="U826" s="8">
        <v>38365002</v>
      </c>
      <c r="V826" s="192">
        <v>36706284</v>
      </c>
      <c r="W826" s="234">
        <v>63124000</v>
      </c>
      <c r="X826" s="194">
        <f t="shared" si="25"/>
        <v>4.7140393179942409E-3</v>
      </c>
      <c r="Y826" s="193"/>
      <c r="Z826" s="197">
        <v>824</v>
      </c>
    </row>
    <row r="827" spans="1:26" ht="14.4" x14ac:dyDescent="0.3">
      <c r="A827" s="7">
        <v>42941</v>
      </c>
      <c r="B827" s="191">
        <v>2477.8798830000001</v>
      </c>
      <c r="C827" s="191">
        <v>2481.23999</v>
      </c>
      <c r="D827" s="191">
        <v>2474.9099120000001</v>
      </c>
      <c r="E827" s="191">
        <v>2477.1298830000001</v>
      </c>
      <c r="F827" s="192">
        <v>2477.1298830000001</v>
      </c>
      <c r="G827" s="191">
        <v>4108060000</v>
      </c>
      <c r="H827" s="194">
        <f t="shared" si="24"/>
        <v>2.9231717986643664E-3</v>
      </c>
      <c r="I827" s="193"/>
      <c r="J827" s="197">
        <v>825</v>
      </c>
      <c r="K827" s="234"/>
      <c r="L827" s="234"/>
      <c r="M827" s="234"/>
      <c r="N827" s="234"/>
      <c r="O827" s="234"/>
      <c r="P827" s="234"/>
      <c r="Q827" s="7">
        <v>42941</v>
      </c>
      <c r="R827" s="8">
        <v>37950001</v>
      </c>
      <c r="S827" s="8">
        <v>38459999</v>
      </c>
      <c r="T827" s="8">
        <v>37950001</v>
      </c>
      <c r="U827" s="8">
        <v>38185001</v>
      </c>
      <c r="V827" s="192">
        <v>36534061</v>
      </c>
      <c r="W827" s="234">
        <v>75415600</v>
      </c>
      <c r="X827" s="194">
        <f t="shared" si="25"/>
        <v>4.2736122312372008E-3</v>
      </c>
      <c r="Y827" s="193"/>
      <c r="Z827" s="197">
        <v>825</v>
      </c>
    </row>
    <row r="828" spans="1:26" ht="14.4" x14ac:dyDescent="0.3">
      <c r="A828" s="7">
        <v>42940</v>
      </c>
      <c r="B828" s="191">
        <v>2472.040039</v>
      </c>
      <c r="C828" s="191">
        <v>2473.1000979999999</v>
      </c>
      <c r="D828" s="191">
        <v>2466.320068</v>
      </c>
      <c r="E828" s="191">
        <v>2469.9099120000001</v>
      </c>
      <c r="F828" s="192">
        <v>2469.9099120000001</v>
      </c>
      <c r="G828" s="191">
        <v>3010240000</v>
      </c>
      <c r="H828" s="194">
        <f t="shared" si="24"/>
        <v>-1.0637348469647581E-3</v>
      </c>
      <c r="I828" s="193"/>
      <c r="J828" s="197">
        <v>826</v>
      </c>
      <c r="K828" s="234"/>
      <c r="L828" s="234"/>
      <c r="M828" s="234"/>
      <c r="N828" s="234"/>
      <c r="O828" s="234"/>
      <c r="P828" s="234"/>
      <c r="Q828" s="7">
        <v>42940</v>
      </c>
      <c r="R828" s="8">
        <v>37645000</v>
      </c>
      <c r="S828" s="8">
        <v>38110001</v>
      </c>
      <c r="T828" s="8">
        <v>37474998</v>
      </c>
      <c r="U828" s="8">
        <v>38022499</v>
      </c>
      <c r="V828" s="192">
        <v>36378593</v>
      </c>
      <c r="W828" s="234">
        <v>85972800</v>
      </c>
      <c r="X828" s="194">
        <f t="shared" si="25"/>
        <v>1.211178530960022E-2</v>
      </c>
      <c r="Y828" s="193"/>
      <c r="Z828" s="197">
        <v>826</v>
      </c>
    </row>
    <row r="829" spans="1:26" ht="14.4" x14ac:dyDescent="0.3">
      <c r="A829" s="7">
        <v>42937</v>
      </c>
      <c r="B829" s="191">
        <v>2467.3999020000001</v>
      </c>
      <c r="C829" s="191">
        <v>2472.540039</v>
      </c>
      <c r="D829" s="191">
        <v>2465.0600589999999</v>
      </c>
      <c r="E829" s="191">
        <v>2472.540039</v>
      </c>
      <c r="F829" s="192">
        <v>2472.540039</v>
      </c>
      <c r="G829" s="191">
        <v>3059570000</v>
      </c>
      <c r="H829" s="194">
        <f t="shared" si="24"/>
        <v>-3.6787160364098131E-4</v>
      </c>
      <c r="I829" s="193"/>
      <c r="J829" s="197">
        <v>827</v>
      </c>
      <c r="K829" s="234"/>
      <c r="L829" s="234"/>
      <c r="M829" s="234"/>
      <c r="N829" s="234"/>
      <c r="O829" s="234"/>
      <c r="P829" s="234"/>
      <c r="Q829" s="7">
        <v>42937</v>
      </c>
      <c r="R829" s="8">
        <v>37497501</v>
      </c>
      <c r="S829" s="8">
        <v>37610001</v>
      </c>
      <c r="T829" s="8">
        <v>37220001</v>
      </c>
      <c r="U829" s="8">
        <v>37567501</v>
      </c>
      <c r="V829" s="192">
        <v>35943256</v>
      </c>
      <c r="W829" s="234">
        <v>105010400</v>
      </c>
      <c r="X829" s="194">
        <f t="shared" si="25"/>
        <v>-4.6560068035596995E-4</v>
      </c>
      <c r="Y829" s="193"/>
      <c r="Z829" s="197">
        <v>827</v>
      </c>
    </row>
    <row r="830" spans="1:26" ht="14.4" x14ac:dyDescent="0.3">
      <c r="A830" s="7">
        <v>42936</v>
      </c>
      <c r="B830" s="191">
        <v>2475.5600589999999</v>
      </c>
      <c r="C830" s="191">
        <v>2477.6201169999999</v>
      </c>
      <c r="D830" s="191">
        <v>2468.429932</v>
      </c>
      <c r="E830" s="191">
        <v>2473.4499510000001</v>
      </c>
      <c r="F830" s="192">
        <v>2473.4499510000001</v>
      </c>
      <c r="G830" s="191">
        <v>3182780000</v>
      </c>
      <c r="H830" s="194">
        <f t="shared" si="24"/>
        <v>-1.5365930076621139E-4</v>
      </c>
      <c r="I830" s="193"/>
      <c r="J830" s="197">
        <v>828</v>
      </c>
      <c r="K830" s="234"/>
      <c r="L830" s="234"/>
      <c r="M830" s="234"/>
      <c r="N830" s="234"/>
      <c r="O830" s="234"/>
      <c r="P830" s="234"/>
      <c r="Q830" s="7">
        <v>42936</v>
      </c>
      <c r="R830" s="8">
        <v>37875000</v>
      </c>
      <c r="S830" s="8">
        <v>37935001</v>
      </c>
      <c r="T830" s="8">
        <v>37547501</v>
      </c>
      <c r="U830" s="8">
        <v>37584999</v>
      </c>
      <c r="V830" s="192">
        <v>35959999</v>
      </c>
      <c r="W830" s="234">
        <v>68974800</v>
      </c>
      <c r="X830" s="194">
        <f t="shared" si="25"/>
        <v>-4.5028529742028372E-3</v>
      </c>
      <c r="Y830" s="193"/>
      <c r="Z830" s="197">
        <v>828</v>
      </c>
    </row>
    <row r="831" spans="1:26" ht="14.4" x14ac:dyDescent="0.3">
      <c r="A831" s="7">
        <v>42935</v>
      </c>
      <c r="B831" s="191">
        <v>2463.8500979999999</v>
      </c>
      <c r="C831" s="191">
        <v>2473.830078</v>
      </c>
      <c r="D831" s="191">
        <v>2463.8500979999999</v>
      </c>
      <c r="E831" s="191">
        <v>2473.830078</v>
      </c>
      <c r="F831" s="192">
        <v>2473.830078</v>
      </c>
      <c r="G831" s="191">
        <v>3059760000</v>
      </c>
      <c r="H831" s="194">
        <f t="shared" si="24"/>
        <v>5.3726394776610524E-3</v>
      </c>
      <c r="I831" s="193"/>
      <c r="J831" s="197">
        <v>829</v>
      </c>
      <c r="K831" s="234"/>
      <c r="L831" s="234"/>
      <c r="M831" s="234"/>
      <c r="N831" s="234"/>
      <c r="O831" s="234"/>
      <c r="P831" s="234"/>
      <c r="Q831" s="7">
        <v>42935</v>
      </c>
      <c r="R831" s="8">
        <v>37619999</v>
      </c>
      <c r="S831" s="8">
        <v>37855000</v>
      </c>
      <c r="T831" s="8">
        <v>37487499</v>
      </c>
      <c r="U831" s="8">
        <v>37755001</v>
      </c>
      <c r="V831" s="192">
        <v>36122654</v>
      </c>
      <c r="W831" s="234">
        <v>83692000</v>
      </c>
      <c r="X831" s="194">
        <f t="shared" si="25"/>
        <v>6.2633900918529521E-3</v>
      </c>
      <c r="Y831" s="193"/>
      <c r="Z831" s="197">
        <v>829</v>
      </c>
    </row>
    <row r="832" spans="1:26" ht="14.4" x14ac:dyDescent="0.3">
      <c r="A832" s="7">
        <v>42934</v>
      </c>
      <c r="B832" s="191">
        <v>2455.8798830000001</v>
      </c>
      <c r="C832" s="191">
        <v>2460.919922</v>
      </c>
      <c r="D832" s="191">
        <v>2450.3400879999999</v>
      </c>
      <c r="E832" s="191">
        <v>2460.610107</v>
      </c>
      <c r="F832" s="192">
        <v>2460.610107</v>
      </c>
      <c r="G832" s="191">
        <v>2962130000</v>
      </c>
      <c r="H832" s="194">
        <f t="shared" si="24"/>
        <v>5.9785700040284034E-4</v>
      </c>
      <c r="I832" s="193"/>
      <c r="J832" s="197">
        <v>830</v>
      </c>
      <c r="K832" s="234"/>
      <c r="L832" s="234"/>
      <c r="M832" s="234"/>
      <c r="N832" s="234"/>
      <c r="O832" s="234"/>
      <c r="P832" s="234"/>
      <c r="Q832" s="7">
        <v>42934</v>
      </c>
      <c r="R832" s="8">
        <v>37299999</v>
      </c>
      <c r="S832" s="8">
        <v>37532501</v>
      </c>
      <c r="T832" s="8">
        <v>37167500</v>
      </c>
      <c r="U832" s="8">
        <v>37520000</v>
      </c>
      <c r="V832" s="192">
        <v>35897812</v>
      </c>
      <c r="W832" s="234">
        <v>71475200</v>
      </c>
      <c r="X832" s="194">
        <f t="shared" si="25"/>
        <v>3.4768258479183183E-3</v>
      </c>
      <c r="Y832" s="193"/>
      <c r="Z832" s="197">
        <v>830</v>
      </c>
    </row>
    <row r="833" spans="1:26" ht="14.4" x14ac:dyDescent="0.3">
      <c r="A833" s="7">
        <v>42933</v>
      </c>
      <c r="B833" s="191">
        <v>2459.5</v>
      </c>
      <c r="C833" s="191">
        <v>2462.820068</v>
      </c>
      <c r="D833" s="191">
        <v>2457.1599120000001</v>
      </c>
      <c r="E833" s="191">
        <v>2459.139893</v>
      </c>
      <c r="F833" s="192">
        <v>2459.139893</v>
      </c>
      <c r="G833" s="191">
        <v>2793170000</v>
      </c>
      <c r="H833" s="194">
        <f t="shared" si="24"/>
        <v>-5.2912855823738372E-5</v>
      </c>
      <c r="I833" s="193"/>
      <c r="J833" s="197">
        <v>831</v>
      </c>
      <c r="K833" s="234"/>
      <c r="L833" s="234"/>
      <c r="M833" s="234"/>
      <c r="N833" s="234"/>
      <c r="O833" s="234"/>
      <c r="P833" s="234"/>
      <c r="Q833" s="7">
        <v>42933</v>
      </c>
      <c r="R833" s="8">
        <v>37205002</v>
      </c>
      <c r="S833" s="8">
        <v>37724998</v>
      </c>
      <c r="T833" s="8">
        <v>37142502</v>
      </c>
      <c r="U833" s="8">
        <v>37389999</v>
      </c>
      <c r="V833" s="192">
        <v>35773434</v>
      </c>
      <c r="W833" s="234">
        <v>95174000</v>
      </c>
      <c r="X833" s="194">
        <f t="shared" si="25"/>
        <v>3.4890689379341701E-3</v>
      </c>
      <c r="Y833" s="193"/>
      <c r="Z833" s="197">
        <v>831</v>
      </c>
    </row>
    <row r="834" spans="1:26" ht="14.4" x14ac:dyDescent="0.3">
      <c r="A834" s="7">
        <v>42930</v>
      </c>
      <c r="B834" s="191">
        <v>2449.1599120000001</v>
      </c>
      <c r="C834" s="191">
        <v>2463.540039</v>
      </c>
      <c r="D834" s="191">
        <v>2446.6899410000001</v>
      </c>
      <c r="E834" s="191">
        <v>2459.2700199999999</v>
      </c>
      <c r="F834" s="192">
        <v>2459.2700199999999</v>
      </c>
      <c r="G834" s="191">
        <v>2736640000</v>
      </c>
      <c r="H834" s="194">
        <f t="shared" si="24"/>
        <v>4.6735033214997425E-3</v>
      </c>
      <c r="I834" s="193"/>
      <c r="J834" s="197">
        <v>832</v>
      </c>
      <c r="K834" s="234"/>
      <c r="L834" s="234"/>
      <c r="M834" s="234"/>
      <c r="N834" s="234"/>
      <c r="O834" s="234"/>
      <c r="P834" s="234"/>
      <c r="Q834" s="7">
        <v>42930</v>
      </c>
      <c r="R834" s="8">
        <v>36992500</v>
      </c>
      <c r="S834" s="8">
        <v>37332500</v>
      </c>
      <c r="T834" s="8">
        <v>36832500</v>
      </c>
      <c r="U834" s="8">
        <v>37259998</v>
      </c>
      <c r="V834" s="192">
        <v>35649052</v>
      </c>
      <c r="W834" s="234">
        <v>80528400</v>
      </c>
      <c r="X834" s="194">
        <f t="shared" si="25"/>
        <v>8.5942151212409171E-3</v>
      </c>
      <c r="Y834" s="193"/>
      <c r="Z834" s="197">
        <v>832</v>
      </c>
    </row>
    <row r="835" spans="1:26" ht="14.4" x14ac:dyDescent="0.3">
      <c r="A835" s="7">
        <v>42929</v>
      </c>
      <c r="B835" s="191">
        <v>2444.98999</v>
      </c>
      <c r="C835" s="191">
        <v>2449.320068</v>
      </c>
      <c r="D835" s="191">
        <v>2441.6899410000001</v>
      </c>
      <c r="E835" s="191">
        <v>2447.830078</v>
      </c>
      <c r="F835" s="192">
        <v>2447.830078</v>
      </c>
      <c r="G835" s="191">
        <v>3067670000</v>
      </c>
      <c r="H835" s="194">
        <f t="shared" si="24"/>
        <v>1.8745842627647428E-3</v>
      </c>
      <c r="I835" s="193"/>
      <c r="J835" s="197">
        <v>833</v>
      </c>
      <c r="K835" s="234"/>
      <c r="L835" s="234"/>
      <c r="M835" s="234"/>
      <c r="N835" s="234"/>
      <c r="O835" s="234"/>
      <c r="P835" s="234"/>
      <c r="Q835" s="7">
        <v>42929</v>
      </c>
      <c r="R835" s="8">
        <v>36375000</v>
      </c>
      <c r="S835" s="8">
        <v>37122501</v>
      </c>
      <c r="T835" s="8">
        <v>36360001</v>
      </c>
      <c r="U835" s="8">
        <v>36942501</v>
      </c>
      <c r="V835" s="192">
        <v>35345287</v>
      </c>
      <c r="W835" s="234">
        <v>100797600</v>
      </c>
      <c r="X835" s="194">
        <f t="shared" si="25"/>
        <v>1.3928996458549329E-2</v>
      </c>
      <c r="Y835" s="193"/>
      <c r="Z835" s="197">
        <v>833</v>
      </c>
    </row>
    <row r="836" spans="1:26" ht="14.4" x14ac:dyDescent="0.3">
      <c r="A836" s="7">
        <v>42928</v>
      </c>
      <c r="B836" s="191">
        <v>2435.75</v>
      </c>
      <c r="C836" s="191">
        <v>2445.76001</v>
      </c>
      <c r="D836" s="191">
        <v>2435.75</v>
      </c>
      <c r="E836" s="191">
        <v>2443.25</v>
      </c>
      <c r="F836" s="192">
        <v>2443.25</v>
      </c>
      <c r="G836" s="191">
        <v>3171620000</v>
      </c>
      <c r="H836" s="194">
        <f t="shared" ref="H836:H899" si="26">(F836-F837)/F837</f>
        <v>7.3056077591855647E-3</v>
      </c>
      <c r="I836" s="193"/>
      <c r="J836" s="197">
        <v>834</v>
      </c>
      <c r="K836" s="234"/>
      <c r="L836" s="234"/>
      <c r="M836" s="234"/>
      <c r="N836" s="234"/>
      <c r="O836" s="234"/>
      <c r="P836" s="234"/>
      <c r="Q836" s="7">
        <v>42928</v>
      </c>
      <c r="R836" s="8">
        <v>36467499</v>
      </c>
      <c r="S836" s="8">
        <v>36544998</v>
      </c>
      <c r="T836" s="8">
        <v>36205002</v>
      </c>
      <c r="U836" s="8">
        <v>36435001</v>
      </c>
      <c r="V836" s="192">
        <v>34859726</v>
      </c>
      <c r="W836" s="234">
        <v>99538000</v>
      </c>
      <c r="X836" s="194">
        <f t="shared" ref="X836:X899" si="27">(V836-V837)/V837</f>
        <v>1.4431696643645167E-3</v>
      </c>
      <c r="Y836" s="193"/>
      <c r="Z836" s="197">
        <v>834</v>
      </c>
    </row>
    <row r="837" spans="1:26" ht="14.4" x14ac:dyDescent="0.3">
      <c r="A837" s="7">
        <v>42927</v>
      </c>
      <c r="B837" s="191">
        <v>2427.3500979999999</v>
      </c>
      <c r="C837" s="191">
        <v>2429.3000489999999</v>
      </c>
      <c r="D837" s="191">
        <v>2412.790039</v>
      </c>
      <c r="E837" s="191">
        <v>2425.530029</v>
      </c>
      <c r="F837" s="192">
        <v>2425.530029</v>
      </c>
      <c r="G837" s="191">
        <v>3106750000</v>
      </c>
      <c r="H837" s="194">
        <f t="shared" si="26"/>
        <v>-7.8268088192956942E-4</v>
      </c>
      <c r="I837" s="193"/>
      <c r="J837" s="197">
        <v>835</v>
      </c>
      <c r="K837" s="234"/>
      <c r="L837" s="234"/>
      <c r="M837" s="234"/>
      <c r="N837" s="234"/>
      <c r="O837" s="234"/>
      <c r="P837" s="234"/>
      <c r="Q837" s="7">
        <v>42927</v>
      </c>
      <c r="R837" s="8">
        <v>36182499</v>
      </c>
      <c r="S837" s="8">
        <v>36462502</v>
      </c>
      <c r="T837" s="8">
        <v>36095001</v>
      </c>
      <c r="U837" s="8">
        <v>36382500</v>
      </c>
      <c r="V837" s="192">
        <v>34809490</v>
      </c>
      <c r="W837" s="234">
        <v>79127200</v>
      </c>
      <c r="X837" s="194">
        <f t="shared" si="27"/>
        <v>3.2401297781164038E-3</v>
      </c>
      <c r="Y837" s="193"/>
      <c r="Z837" s="197">
        <v>835</v>
      </c>
    </row>
    <row r="838" spans="1:26" ht="14.4" x14ac:dyDescent="0.3">
      <c r="A838" s="7">
        <v>42926</v>
      </c>
      <c r="B838" s="191">
        <v>2424.51001</v>
      </c>
      <c r="C838" s="191">
        <v>2432</v>
      </c>
      <c r="D838" s="191">
        <v>2422.2700199999999</v>
      </c>
      <c r="E838" s="191">
        <v>2427.429932</v>
      </c>
      <c r="F838" s="192">
        <v>2427.429932</v>
      </c>
      <c r="G838" s="191">
        <v>2999130000</v>
      </c>
      <c r="H838" s="194">
        <f t="shared" si="26"/>
        <v>9.2776621244118065E-4</v>
      </c>
      <c r="I838" s="193"/>
      <c r="J838" s="197">
        <v>836</v>
      </c>
      <c r="K838" s="234"/>
      <c r="L838" s="234"/>
      <c r="M838" s="234"/>
      <c r="N838" s="234"/>
      <c r="O838" s="234"/>
      <c r="P838" s="234"/>
      <c r="Q838" s="7">
        <v>42926</v>
      </c>
      <c r="R838" s="8">
        <v>36027500</v>
      </c>
      <c r="S838" s="8">
        <v>36487499</v>
      </c>
      <c r="T838" s="8">
        <v>35842499</v>
      </c>
      <c r="U838" s="8">
        <v>36264999</v>
      </c>
      <c r="V838" s="192">
        <v>34697067</v>
      </c>
      <c r="W838" s="234">
        <v>84362400</v>
      </c>
      <c r="X838" s="194">
        <f t="shared" si="27"/>
        <v>6.1033299209918845E-3</v>
      </c>
      <c r="Y838" s="193"/>
      <c r="Z838" s="197">
        <v>836</v>
      </c>
    </row>
    <row r="839" spans="1:26" ht="14.4" x14ac:dyDescent="0.3">
      <c r="A839" s="7">
        <v>42923</v>
      </c>
      <c r="B839" s="191">
        <v>2413.5200199999999</v>
      </c>
      <c r="C839" s="191">
        <v>2426.919922</v>
      </c>
      <c r="D839" s="191">
        <v>2413.5200199999999</v>
      </c>
      <c r="E839" s="191">
        <v>2425.179932</v>
      </c>
      <c r="F839" s="192">
        <v>2425.179932</v>
      </c>
      <c r="G839" s="191">
        <v>2901330000</v>
      </c>
      <c r="H839" s="194">
        <f t="shared" si="26"/>
        <v>6.4031256354393643E-3</v>
      </c>
      <c r="I839" s="193"/>
      <c r="J839" s="197">
        <v>837</v>
      </c>
      <c r="K839" s="234"/>
      <c r="L839" s="234"/>
      <c r="M839" s="234"/>
      <c r="N839" s="234"/>
      <c r="O839" s="234"/>
      <c r="P839" s="234"/>
      <c r="Q839" s="7">
        <v>42923</v>
      </c>
      <c r="R839" s="8">
        <v>35724998</v>
      </c>
      <c r="S839" s="8">
        <v>36187500</v>
      </c>
      <c r="T839" s="8">
        <v>35724998</v>
      </c>
      <c r="U839" s="8">
        <v>36044998</v>
      </c>
      <c r="V839" s="192">
        <v>34486584</v>
      </c>
      <c r="W839" s="234">
        <v>76806800</v>
      </c>
      <c r="X839" s="194">
        <f t="shared" si="27"/>
        <v>1.0158976224758939E-2</v>
      </c>
      <c r="Y839" s="193"/>
      <c r="Z839" s="197">
        <v>837</v>
      </c>
    </row>
    <row r="840" spans="1:26" ht="14.4" x14ac:dyDescent="0.3">
      <c r="A840" s="7">
        <v>42922</v>
      </c>
      <c r="B840" s="191">
        <v>2423.4399410000001</v>
      </c>
      <c r="C840" s="191">
        <v>2424.280029</v>
      </c>
      <c r="D840" s="191">
        <v>2407.6999510000001</v>
      </c>
      <c r="E840" s="191">
        <v>2409.75</v>
      </c>
      <c r="F840" s="192">
        <v>2409.75</v>
      </c>
      <c r="G840" s="191">
        <v>3364520000</v>
      </c>
      <c r="H840" s="194">
        <f t="shared" si="26"/>
        <v>-9.3688237951342433E-3</v>
      </c>
      <c r="I840" s="193"/>
      <c r="J840" s="197">
        <v>838</v>
      </c>
      <c r="K840" s="234"/>
      <c r="L840" s="234"/>
      <c r="M840" s="234"/>
      <c r="N840" s="234"/>
      <c r="O840" s="234"/>
      <c r="P840" s="234"/>
      <c r="Q840" s="7">
        <v>42922</v>
      </c>
      <c r="R840" s="8">
        <v>35755001</v>
      </c>
      <c r="S840" s="8">
        <v>35875000</v>
      </c>
      <c r="T840" s="8">
        <v>35602501</v>
      </c>
      <c r="U840" s="8">
        <v>35682499</v>
      </c>
      <c r="V840" s="192">
        <v>34139759</v>
      </c>
      <c r="W840" s="234">
        <v>96515200</v>
      </c>
      <c r="X840" s="194">
        <f t="shared" si="27"/>
        <v>-9.4384872190984622E-3</v>
      </c>
      <c r="Y840" s="193"/>
      <c r="Z840" s="197">
        <v>838</v>
      </c>
    </row>
    <row r="841" spans="1:26" ht="14.4" x14ac:dyDescent="0.3">
      <c r="A841" s="7">
        <v>42921</v>
      </c>
      <c r="B841" s="191">
        <v>2430.780029</v>
      </c>
      <c r="C841" s="191">
        <v>2434.8999020000001</v>
      </c>
      <c r="D841" s="191">
        <v>2422.0500489999999</v>
      </c>
      <c r="E841" s="191">
        <v>2432.540039</v>
      </c>
      <c r="F841" s="192">
        <v>2432.540039</v>
      </c>
      <c r="G841" s="191">
        <v>3367220000</v>
      </c>
      <c r="H841" s="194">
        <f t="shared" si="26"/>
        <v>1.4532789018848109E-3</v>
      </c>
      <c r="I841" s="193"/>
      <c r="J841" s="197">
        <v>839</v>
      </c>
      <c r="K841" s="234"/>
      <c r="L841" s="234"/>
      <c r="M841" s="234"/>
      <c r="N841" s="234"/>
      <c r="O841" s="234"/>
      <c r="P841" s="234"/>
      <c r="Q841" s="7">
        <v>42921</v>
      </c>
      <c r="R841" s="8">
        <v>35922501</v>
      </c>
      <c r="S841" s="8">
        <v>36197498</v>
      </c>
      <c r="T841" s="8">
        <v>35680000</v>
      </c>
      <c r="U841" s="8">
        <v>36022499</v>
      </c>
      <c r="V841" s="192">
        <v>34465057</v>
      </c>
      <c r="W841" s="234">
        <v>86278400</v>
      </c>
      <c r="X841" s="194">
        <f t="shared" si="27"/>
        <v>4.1116505048125465E-3</v>
      </c>
      <c r="Y841" s="193"/>
      <c r="Z841" s="197">
        <v>839</v>
      </c>
    </row>
    <row r="842" spans="1:26" ht="14.4" x14ac:dyDescent="0.3">
      <c r="A842" s="7">
        <v>42919</v>
      </c>
      <c r="B842" s="191">
        <v>2431.389893</v>
      </c>
      <c r="C842" s="191">
        <v>2439.169922</v>
      </c>
      <c r="D842" s="191">
        <v>2428.6899410000001</v>
      </c>
      <c r="E842" s="191">
        <v>2429.01001</v>
      </c>
      <c r="F842" s="192">
        <v>2429.01001</v>
      </c>
      <c r="G842" s="191">
        <v>1962290000</v>
      </c>
      <c r="H842" s="194">
        <f t="shared" si="26"/>
        <v>2.3108339915050612E-3</v>
      </c>
      <c r="I842" s="193"/>
      <c r="J842" s="197">
        <v>840</v>
      </c>
      <c r="K842" s="234"/>
      <c r="L842" s="234"/>
      <c r="M842" s="234"/>
      <c r="N842" s="234"/>
      <c r="O842" s="234"/>
      <c r="P842" s="234"/>
      <c r="Q842" s="7">
        <v>42919</v>
      </c>
      <c r="R842" s="8">
        <v>36220001</v>
      </c>
      <c r="S842" s="8">
        <v>36325001</v>
      </c>
      <c r="T842" s="8">
        <v>35775002</v>
      </c>
      <c r="U842" s="8">
        <v>35875000</v>
      </c>
      <c r="V842" s="192">
        <v>34323929</v>
      </c>
      <c r="W842" s="234">
        <v>57111200</v>
      </c>
      <c r="X842" s="194">
        <f t="shared" si="27"/>
        <v>-3.6108007024436462E-3</v>
      </c>
      <c r="Y842" s="193"/>
      <c r="Z842" s="197">
        <v>840</v>
      </c>
    </row>
    <row r="843" spans="1:26" ht="14.4" x14ac:dyDescent="0.3">
      <c r="A843" s="7">
        <v>42916</v>
      </c>
      <c r="B843" s="191">
        <v>2429.1999510000001</v>
      </c>
      <c r="C843" s="191">
        <v>2432.709961</v>
      </c>
      <c r="D843" s="191">
        <v>2421.6499020000001</v>
      </c>
      <c r="E843" s="191">
        <v>2423.4099120000001</v>
      </c>
      <c r="F843" s="192">
        <v>2423.4099120000001</v>
      </c>
      <c r="G843" s="191">
        <v>3361590000</v>
      </c>
      <c r="H843" s="194">
        <f t="shared" si="26"/>
        <v>1.5332318366443696E-3</v>
      </c>
      <c r="I843" s="193"/>
      <c r="J843" s="197">
        <v>841</v>
      </c>
      <c r="K843" s="234"/>
      <c r="L843" s="234"/>
      <c r="M843" s="234"/>
      <c r="N843" s="234"/>
      <c r="O843" s="234"/>
      <c r="P843" s="234"/>
      <c r="Q843" s="7">
        <v>42916</v>
      </c>
      <c r="R843" s="8">
        <v>36112499</v>
      </c>
      <c r="S843" s="8">
        <v>36240002</v>
      </c>
      <c r="T843" s="8">
        <v>35945000</v>
      </c>
      <c r="U843" s="8">
        <v>36005001</v>
      </c>
      <c r="V843" s="192">
        <v>34448315</v>
      </c>
      <c r="W843" s="234">
        <v>92096400</v>
      </c>
      <c r="X843" s="194">
        <f t="shared" si="27"/>
        <v>2.3663987555034281E-3</v>
      </c>
      <c r="Y843" s="193"/>
      <c r="Z843" s="197">
        <v>841</v>
      </c>
    </row>
    <row r="844" spans="1:26" ht="14.4" x14ac:dyDescent="0.3">
      <c r="A844" s="7">
        <v>42915</v>
      </c>
      <c r="B844" s="191">
        <v>2442.3798830000001</v>
      </c>
      <c r="C844" s="191">
        <v>2442.7299800000001</v>
      </c>
      <c r="D844" s="191">
        <v>2405.6999510000001</v>
      </c>
      <c r="E844" s="191">
        <v>2419.6999510000001</v>
      </c>
      <c r="F844" s="192">
        <v>2419.6999510000001</v>
      </c>
      <c r="G844" s="191">
        <v>3900280000</v>
      </c>
      <c r="H844" s="194">
        <f t="shared" si="26"/>
        <v>-8.6000231522239193E-3</v>
      </c>
      <c r="I844" s="193"/>
      <c r="J844" s="197">
        <v>842</v>
      </c>
      <c r="K844" s="234"/>
      <c r="L844" s="234"/>
      <c r="M844" s="234"/>
      <c r="N844" s="234"/>
      <c r="O844" s="234"/>
      <c r="P844" s="234"/>
      <c r="Q844" s="7">
        <v>42915</v>
      </c>
      <c r="R844" s="8">
        <v>36177502</v>
      </c>
      <c r="S844" s="8">
        <v>36282501</v>
      </c>
      <c r="T844" s="8">
        <v>35570000</v>
      </c>
      <c r="U844" s="8">
        <v>35919998</v>
      </c>
      <c r="V844" s="192">
        <v>34366989</v>
      </c>
      <c r="W844" s="234">
        <v>125997600</v>
      </c>
      <c r="X844" s="194">
        <f t="shared" si="27"/>
        <v>-1.4743136484107449E-2</v>
      </c>
      <c r="Y844" s="193"/>
      <c r="Z844" s="197">
        <v>842</v>
      </c>
    </row>
    <row r="845" spans="1:26" ht="14.4" x14ac:dyDescent="0.3">
      <c r="A845" s="7">
        <v>42914</v>
      </c>
      <c r="B845" s="191">
        <v>2428.6999510000001</v>
      </c>
      <c r="C845" s="191">
        <v>2442.969971</v>
      </c>
      <c r="D845" s="191">
        <v>2428.0200199999999</v>
      </c>
      <c r="E845" s="191">
        <v>2440.6899410000001</v>
      </c>
      <c r="F845" s="192">
        <v>2440.6899410000001</v>
      </c>
      <c r="G845" s="191">
        <v>3500800000</v>
      </c>
      <c r="H845" s="194">
        <f t="shared" si="26"/>
        <v>8.8080661287370157E-3</v>
      </c>
      <c r="I845" s="193"/>
      <c r="J845" s="197">
        <v>843</v>
      </c>
      <c r="K845" s="234"/>
      <c r="L845" s="234"/>
      <c r="M845" s="234"/>
      <c r="N845" s="234"/>
      <c r="O845" s="234"/>
      <c r="P845" s="234"/>
      <c r="Q845" s="7">
        <v>42914</v>
      </c>
      <c r="R845" s="8">
        <v>36122501</v>
      </c>
      <c r="S845" s="8">
        <v>36527500</v>
      </c>
      <c r="T845" s="8">
        <v>35790001</v>
      </c>
      <c r="U845" s="8">
        <v>36457500</v>
      </c>
      <c r="V845" s="192">
        <v>34881248</v>
      </c>
      <c r="W845" s="234">
        <v>88329600</v>
      </c>
      <c r="X845" s="194">
        <f t="shared" si="27"/>
        <v>1.4610803636086089E-2</v>
      </c>
      <c r="Y845" s="193"/>
      <c r="Z845" s="197">
        <v>843</v>
      </c>
    </row>
    <row r="846" spans="1:26" ht="14.4" x14ac:dyDescent="0.3">
      <c r="A846" s="7">
        <v>42913</v>
      </c>
      <c r="B846" s="191">
        <v>2436.3400879999999</v>
      </c>
      <c r="C846" s="191">
        <v>2440.1499020000001</v>
      </c>
      <c r="D846" s="191">
        <v>2419.3798830000001</v>
      </c>
      <c r="E846" s="191">
        <v>2419.3798830000001</v>
      </c>
      <c r="F846" s="192">
        <v>2419.3798830000001</v>
      </c>
      <c r="G846" s="191">
        <v>3563910000</v>
      </c>
      <c r="H846" s="194">
        <f t="shared" si="26"/>
        <v>-8.0728246631084181E-3</v>
      </c>
      <c r="I846" s="193"/>
      <c r="J846" s="197">
        <v>844</v>
      </c>
      <c r="K846" s="234"/>
      <c r="L846" s="234"/>
      <c r="M846" s="234"/>
      <c r="N846" s="234"/>
      <c r="O846" s="234"/>
      <c r="P846" s="234"/>
      <c r="Q846" s="7">
        <v>42913</v>
      </c>
      <c r="R846" s="8">
        <v>36252499</v>
      </c>
      <c r="S846" s="8">
        <v>36540001</v>
      </c>
      <c r="T846" s="8">
        <v>35904999</v>
      </c>
      <c r="U846" s="8">
        <v>35932499</v>
      </c>
      <c r="V846" s="192">
        <v>34378944</v>
      </c>
      <c r="W846" s="234">
        <v>99047600</v>
      </c>
      <c r="X846" s="194">
        <f t="shared" si="27"/>
        <v>-1.4332922578318214E-2</v>
      </c>
      <c r="Y846" s="193"/>
      <c r="Z846" s="197">
        <v>844</v>
      </c>
    </row>
    <row r="847" spans="1:26" ht="14.4" x14ac:dyDescent="0.3">
      <c r="A847" s="7">
        <v>42912</v>
      </c>
      <c r="B847" s="191">
        <v>2443.320068</v>
      </c>
      <c r="C847" s="191">
        <v>2450.419922</v>
      </c>
      <c r="D847" s="191">
        <v>2437.030029</v>
      </c>
      <c r="E847" s="191">
        <v>2439.070068</v>
      </c>
      <c r="F847" s="192">
        <v>2439.070068</v>
      </c>
      <c r="G847" s="191">
        <v>3238970000</v>
      </c>
      <c r="H847" s="194">
        <f t="shared" si="26"/>
        <v>3.158015767238528E-4</v>
      </c>
      <c r="I847" s="193"/>
      <c r="J847" s="197">
        <v>845</v>
      </c>
      <c r="K847" s="234"/>
      <c r="L847" s="234"/>
      <c r="M847" s="234"/>
      <c r="N847" s="234"/>
      <c r="O847" s="234"/>
      <c r="P847" s="234"/>
      <c r="Q847" s="7">
        <v>42912</v>
      </c>
      <c r="R847" s="8">
        <v>36792500</v>
      </c>
      <c r="S847" s="8">
        <v>37070000</v>
      </c>
      <c r="T847" s="8">
        <v>36345001</v>
      </c>
      <c r="U847" s="8">
        <v>36455002</v>
      </c>
      <c r="V847" s="192">
        <v>34878860</v>
      </c>
      <c r="W847" s="234">
        <v>102769600</v>
      </c>
      <c r="X847" s="194">
        <f t="shared" si="27"/>
        <v>-3.1445415635434387E-3</v>
      </c>
      <c r="Y847" s="193"/>
      <c r="Z847" s="197">
        <v>845</v>
      </c>
    </row>
    <row r="848" spans="1:26" ht="14.4" x14ac:dyDescent="0.3">
      <c r="A848" s="7">
        <v>42909</v>
      </c>
      <c r="B848" s="191">
        <v>2434.6499020000001</v>
      </c>
      <c r="C848" s="191">
        <v>2441.3999020000001</v>
      </c>
      <c r="D848" s="191">
        <v>2431.110107</v>
      </c>
      <c r="E848" s="191">
        <v>2438.3000489999999</v>
      </c>
      <c r="F848" s="192">
        <v>2438.3000489999999</v>
      </c>
      <c r="G848" s="191">
        <v>5278330000</v>
      </c>
      <c r="H848" s="194">
        <f t="shared" si="26"/>
        <v>1.5609155884164898E-3</v>
      </c>
      <c r="I848" s="193"/>
      <c r="J848" s="197">
        <v>846</v>
      </c>
      <c r="K848" s="234"/>
      <c r="L848" s="234"/>
      <c r="M848" s="234"/>
      <c r="N848" s="234"/>
      <c r="O848" s="234"/>
      <c r="P848" s="234"/>
      <c r="Q848" s="7">
        <v>42909</v>
      </c>
      <c r="R848" s="8">
        <v>36282501</v>
      </c>
      <c r="S848" s="8">
        <v>36790001</v>
      </c>
      <c r="T848" s="8">
        <v>36277500</v>
      </c>
      <c r="U848" s="8">
        <v>36570000</v>
      </c>
      <c r="V848" s="192">
        <v>34988884</v>
      </c>
      <c r="W848" s="234">
        <v>141757600</v>
      </c>
      <c r="X848" s="194">
        <f t="shared" si="27"/>
        <v>4.4630702354233375E-3</v>
      </c>
      <c r="Y848" s="193"/>
      <c r="Z848" s="197">
        <v>846</v>
      </c>
    </row>
    <row r="849" spans="1:26" ht="14.4" x14ac:dyDescent="0.3">
      <c r="A849" s="7">
        <v>42908</v>
      </c>
      <c r="B849" s="191">
        <v>2437.3999020000001</v>
      </c>
      <c r="C849" s="191">
        <v>2441.6201169999999</v>
      </c>
      <c r="D849" s="191">
        <v>2433.2700199999999</v>
      </c>
      <c r="E849" s="191">
        <v>2434.5</v>
      </c>
      <c r="F849" s="192">
        <v>2434.5</v>
      </c>
      <c r="G849" s="191">
        <v>3468210000</v>
      </c>
      <c r="H849" s="194">
        <f t="shared" si="26"/>
        <v>-4.5578189908536577E-4</v>
      </c>
      <c r="I849" s="193"/>
      <c r="J849" s="197">
        <v>847</v>
      </c>
      <c r="K849" s="234"/>
      <c r="L849" s="234"/>
      <c r="M849" s="234"/>
      <c r="N849" s="234"/>
      <c r="O849" s="234"/>
      <c r="P849" s="234"/>
      <c r="Q849" s="7">
        <v>42908</v>
      </c>
      <c r="R849" s="8">
        <v>36442501</v>
      </c>
      <c r="S849" s="8">
        <v>36674999</v>
      </c>
      <c r="T849" s="8">
        <v>36279999</v>
      </c>
      <c r="U849" s="8">
        <v>36407501</v>
      </c>
      <c r="V849" s="192">
        <v>34833420</v>
      </c>
      <c r="W849" s="234">
        <v>76425200</v>
      </c>
      <c r="X849" s="194">
        <f t="shared" si="27"/>
        <v>-1.6450174166175993E-3</v>
      </c>
      <c r="Y849" s="193"/>
      <c r="Z849" s="197">
        <v>847</v>
      </c>
    </row>
    <row r="850" spans="1:26" ht="14.4" x14ac:dyDescent="0.3">
      <c r="A850" s="7">
        <v>42907</v>
      </c>
      <c r="B850" s="191">
        <v>2439.3100589999999</v>
      </c>
      <c r="C850" s="191">
        <v>2442.2299800000001</v>
      </c>
      <c r="D850" s="191">
        <v>2430.73999</v>
      </c>
      <c r="E850" s="191">
        <v>2435.610107</v>
      </c>
      <c r="F850" s="192">
        <v>2435.610107</v>
      </c>
      <c r="G850" s="191">
        <v>3594820000</v>
      </c>
      <c r="H850" s="194">
        <f t="shared" si="26"/>
        <v>-5.8264444143213401E-4</v>
      </c>
      <c r="I850" s="193"/>
      <c r="J850" s="197">
        <v>848</v>
      </c>
      <c r="K850" s="234"/>
      <c r="L850" s="234"/>
      <c r="M850" s="234"/>
      <c r="N850" s="234"/>
      <c r="O850" s="234"/>
      <c r="P850" s="234"/>
      <c r="Q850" s="7">
        <v>42907</v>
      </c>
      <c r="R850" s="8">
        <v>36380001</v>
      </c>
      <c r="S850" s="8">
        <v>36517502</v>
      </c>
      <c r="T850" s="8">
        <v>36152500</v>
      </c>
      <c r="U850" s="8">
        <v>36467499</v>
      </c>
      <c r="V850" s="192">
        <v>34890816</v>
      </c>
      <c r="W850" s="234">
        <v>85063200</v>
      </c>
      <c r="X850" s="194">
        <f t="shared" si="27"/>
        <v>5.9307296952917088E-3</v>
      </c>
      <c r="Y850" s="193"/>
      <c r="Z850" s="197">
        <v>848</v>
      </c>
    </row>
    <row r="851" spans="1:26" ht="14.4" x14ac:dyDescent="0.3">
      <c r="A851" s="7">
        <v>42906</v>
      </c>
      <c r="B851" s="191">
        <v>2450.6599120000001</v>
      </c>
      <c r="C851" s="191">
        <v>2450.6599120000001</v>
      </c>
      <c r="D851" s="191">
        <v>2436.6000979999999</v>
      </c>
      <c r="E851" s="191">
        <v>2437.030029</v>
      </c>
      <c r="F851" s="192">
        <v>2437.030029</v>
      </c>
      <c r="G851" s="191">
        <v>3416510000</v>
      </c>
      <c r="H851" s="194">
        <f t="shared" si="26"/>
        <v>-6.6966375083224797E-3</v>
      </c>
      <c r="I851" s="193"/>
      <c r="J851" s="197">
        <v>849</v>
      </c>
      <c r="K851" s="234"/>
      <c r="L851" s="234"/>
      <c r="M851" s="234"/>
      <c r="N851" s="234"/>
      <c r="O851" s="234"/>
      <c r="P851" s="234"/>
      <c r="Q851" s="7">
        <v>42906</v>
      </c>
      <c r="R851" s="8">
        <v>36717499</v>
      </c>
      <c r="S851" s="8">
        <v>36717499</v>
      </c>
      <c r="T851" s="8">
        <v>36235001</v>
      </c>
      <c r="U851" s="8">
        <v>36252499</v>
      </c>
      <c r="V851" s="192">
        <v>34685108</v>
      </c>
      <c r="W851" s="234">
        <v>99600400</v>
      </c>
      <c r="X851" s="194">
        <f t="shared" si="27"/>
        <v>-9.0886160563598134E-3</v>
      </c>
      <c r="Y851" s="193"/>
      <c r="Z851" s="197">
        <v>849</v>
      </c>
    </row>
    <row r="852" spans="1:26" ht="14.4" x14ac:dyDescent="0.3">
      <c r="A852" s="7">
        <v>42905</v>
      </c>
      <c r="B852" s="191">
        <v>2442.5500489999999</v>
      </c>
      <c r="C852" s="191">
        <v>2453.820068</v>
      </c>
      <c r="D852" s="191">
        <v>2441.790039</v>
      </c>
      <c r="E852" s="191">
        <v>2453.459961</v>
      </c>
      <c r="F852" s="192">
        <v>2453.459961</v>
      </c>
      <c r="G852" s="191">
        <v>3264700000</v>
      </c>
      <c r="H852" s="194">
        <f t="shared" si="26"/>
        <v>8.3472288260190847E-3</v>
      </c>
      <c r="I852" s="193"/>
      <c r="J852" s="197">
        <v>850</v>
      </c>
      <c r="K852" s="234"/>
      <c r="L852" s="234"/>
      <c r="M852" s="234"/>
      <c r="N852" s="234"/>
      <c r="O852" s="234"/>
      <c r="P852" s="234"/>
      <c r="Q852" s="7">
        <v>42905</v>
      </c>
      <c r="R852" s="8">
        <v>35915001</v>
      </c>
      <c r="S852" s="8">
        <v>36685001</v>
      </c>
      <c r="T852" s="8">
        <v>35915001</v>
      </c>
      <c r="U852" s="8">
        <v>36584999</v>
      </c>
      <c r="V852" s="192">
        <v>35003239</v>
      </c>
      <c r="W852" s="234">
        <v>130165600</v>
      </c>
      <c r="X852" s="194">
        <f t="shared" si="27"/>
        <v>2.8607421462217633E-2</v>
      </c>
      <c r="Y852" s="193"/>
      <c r="Z852" s="197">
        <v>850</v>
      </c>
    </row>
    <row r="853" spans="1:26" ht="14.4" x14ac:dyDescent="0.3">
      <c r="A853" s="7">
        <v>42902</v>
      </c>
      <c r="B853" s="191">
        <v>2431.23999</v>
      </c>
      <c r="C853" s="191">
        <v>2433.1499020000001</v>
      </c>
      <c r="D853" s="191">
        <v>2422.8798830000001</v>
      </c>
      <c r="E853" s="191">
        <v>2433.1499020000001</v>
      </c>
      <c r="F853" s="192">
        <v>2433.1499020000001</v>
      </c>
      <c r="G853" s="191">
        <v>5284720000</v>
      </c>
      <c r="H853" s="194">
        <f t="shared" si="26"/>
        <v>2.8363920108121762E-4</v>
      </c>
      <c r="I853" s="193"/>
      <c r="J853" s="197">
        <v>851</v>
      </c>
      <c r="K853" s="234"/>
      <c r="L853" s="234"/>
      <c r="M853" s="234"/>
      <c r="N853" s="234"/>
      <c r="O853" s="234"/>
      <c r="P853" s="234"/>
      <c r="Q853" s="7">
        <v>42902</v>
      </c>
      <c r="R853" s="8">
        <v>35945000</v>
      </c>
      <c r="S853" s="8">
        <v>36125000</v>
      </c>
      <c r="T853" s="8">
        <v>35549999</v>
      </c>
      <c r="U853" s="8">
        <v>35567501</v>
      </c>
      <c r="V853" s="192">
        <v>34029736</v>
      </c>
      <c r="W853" s="234">
        <v>201444400</v>
      </c>
      <c r="X853" s="194">
        <f t="shared" si="27"/>
        <v>-1.3999233329923979E-2</v>
      </c>
      <c r="Y853" s="193"/>
      <c r="Z853" s="197">
        <v>851</v>
      </c>
    </row>
    <row r="854" spans="1:26" ht="14.4" x14ac:dyDescent="0.3">
      <c r="A854" s="7">
        <v>42901</v>
      </c>
      <c r="B854" s="191">
        <v>2424.139893</v>
      </c>
      <c r="C854" s="191">
        <v>2433.9499510000001</v>
      </c>
      <c r="D854" s="191">
        <v>2418.530029</v>
      </c>
      <c r="E854" s="191">
        <v>2432.459961</v>
      </c>
      <c r="F854" s="192">
        <v>2432.459961</v>
      </c>
      <c r="G854" s="191">
        <v>3353050000</v>
      </c>
      <c r="H854" s="194">
        <f t="shared" si="26"/>
        <v>-2.2395981716744925E-3</v>
      </c>
      <c r="I854" s="193"/>
      <c r="J854" s="197">
        <v>852</v>
      </c>
      <c r="K854" s="234"/>
      <c r="L854" s="234"/>
      <c r="M854" s="234"/>
      <c r="N854" s="234"/>
      <c r="O854" s="234"/>
      <c r="P854" s="234"/>
      <c r="Q854" s="7">
        <v>42901</v>
      </c>
      <c r="R854" s="8">
        <v>35830002</v>
      </c>
      <c r="S854" s="8">
        <v>36119999</v>
      </c>
      <c r="T854" s="8">
        <v>35552502</v>
      </c>
      <c r="U854" s="8">
        <v>36072498</v>
      </c>
      <c r="V854" s="192">
        <v>34512890</v>
      </c>
      <c r="W854" s="234">
        <v>128661600</v>
      </c>
      <c r="X854" s="194">
        <f t="shared" si="27"/>
        <v>-5.9934640686646343E-3</v>
      </c>
      <c r="Y854" s="193"/>
      <c r="Z854" s="197">
        <v>852</v>
      </c>
    </row>
    <row r="855" spans="1:26" ht="14.4" x14ac:dyDescent="0.3">
      <c r="A855" s="7">
        <v>42900</v>
      </c>
      <c r="B855" s="191">
        <v>2443.75</v>
      </c>
      <c r="C855" s="191">
        <v>2443.75</v>
      </c>
      <c r="D855" s="191">
        <v>2428.3400879999999</v>
      </c>
      <c r="E855" s="191">
        <v>2437.919922</v>
      </c>
      <c r="F855" s="192">
        <v>2437.919922</v>
      </c>
      <c r="G855" s="191">
        <v>3555590000</v>
      </c>
      <c r="H855" s="194">
        <f t="shared" si="26"/>
        <v>-9.9583088590096507E-4</v>
      </c>
      <c r="I855" s="193"/>
      <c r="J855" s="197">
        <v>853</v>
      </c>
      <c r="K855" s="234"/>
      <c r="L855" s="234"/>
      <c r="M855" s="234"/>
      <c r="N855" s="234"/>
      <c r="O855" s="234"/>
      <c r="P855" s="234"/>
      <c r="Q855" s="7">
        <v>42900</v>
      </c>
      <c r="R855" s="8">
        <v>36875000</v>
      </c>
      <c r="S855" s="8">
        <v>36875000</v>
      </c>
      <c r="T855" s="8">
        <v>35959999</v>
      </c>
      <c r="U855" s="8">
        <v>36290001</v>
      </c>
      <c r="V855" s="192">
        <v>34720989</v>
      </c>
      <c r="W855" s="234">
        <v>126124800</v>
      </c>
      <c r="X855" s="194">
        <f t="shared" si="27"/>
        <v>-9.7552585146786202E-3</v>
      </c>
      <c r="Y855" s="193"/>
      <c r="Z855" s="197">
        <v>853</v>
      </c>
    </row>
    <row r="856" spans="1:26" ht="14.4" x14ac:dyDescent="0.3">
      <c r="A856" s="7">
        <v>42899</v>
      </c>
      <c r="B856" s="191">
        <v>2434.1499020000001</v>
      </c>
      <c r="C856" s="191">
        <v>2441.48999</v>
      </c>
      <c r="D856" s="191">
        <v>2431.280029</v>
      </c>
      <c r="E856" s="191">
        <v>2440.3500979999999</v>
      </c>
      <c r="F856" s="192">
        <v>2440.3500979999999</v>
      </c>
      <c r="G856" s="191">
        <v>3275500000</v>
      </c>
      <c r="H856" s="194">
        <f t="shared" si="26"/>
        <v>4.5115051443905306E-3</v>
      </c>
      <c r="I856" s="193"/>
      <c r="J856" s="197">
        <v>854</v>
      </c>
      <c r="K856" s="234"/>
      <c r="L856" s="234"/>
      <c r="M856" s="234"/>
      <c r="N856" s="234"/>
      <c r="O856" s="234"/>
      <c r="P856" s="234"/>
      <c r="Q856" s="7">
        <v>42899</v>
      </c>
      <c r="R856" s="8">
        <v>36790001</v>
      </c>
      <c r="S856" s="8">
        <v>36862499</v>
      </c>
      <c r="T856" s="8">
        <v>36287498</v>
      </c>
      <c r="U856" s="8">
        <v>36647499</v>
      </c>
      <c r="V856" s="192">
        <v>35063038</v>
      </c>
      <c r="W856" s="234">
        <v>136661600</v>
      </c>
      <c r="X856" s="194">
        <f t="shared" si="27"/>
        <v>8.0457853479756602E-3</v>
      </c>
      <c r="Y856" s="193"/>
      <c r="Z856" s="197">
        <v>854</v>
      </c>
    </row>
    <row r="857" spans="1:26" ht="14.4" x14ac:dyDescent="0.3">
      <c r="A857" s="7">
        <v>42898</v>
      </c>
      <c r="B857" s="191">
        <v>2425.8798830000001</v>
      </c>
      <c r="C857" s="191">
        <v>2430.3798830000001</v>
      </c>
      <c r="D857" s="191">
        <v>2419.969971</v>
      </c>
      <c r="E857" s="191">
        <v>2429.389893</v>
      </c>
      <c r="F857" s="192">
        <v>2429.389893</v>
      </c>
      <c r="G857" s="191">
        <v>4027750000</v>
      </c>
      <c r="H857" s="194">
        <f t="shared" si="26"/>
        <v>-9.7876319735198578E-4</v>
      </c>
      <c r="I857" s="193"/>
      <c r="J857" s="197">
        <v>855</v>
      </c>
      <c r="K857" s="234"/>
      <c r="L857" s="234"/>
      <c r="M857" s="234"/>
      <c r="N857" s="234"/>
      <c r="O857" s="234"/>
      <c r="P857" s="234"/>
      <c r="Q857" s="7">
        <v>42898</v>
      </c>
      <c r="R857" s="8">
        <v>36435001</v>
      </c>
      <c r="S857" s="8">
        <v>36522499</v>
      </c>
      <c r="T857" s="8">
        <v>35627499</v>
      </c>
      <c r="U857" s="8">
        <v>36355000</v>
      </c>
      <c r="V857" s="192">
        <v>34783180</v>
      </c>
      <c r="W857" s="234">
        <v>289229200</v>
      </c>
      <c r="X857" s="194">
        <f t="shared" si="27"/>
        <v>-2.3895617677974663E-2</v>
      </c>
      <c r="Y857" s="193"/>
      <c r="Z857" s="197">
        <v>855</v>
      </c>
    </row>
    <row r="858" spans="1:26" ht="14.4" x14ac:dyDescent="0.3">
      <c r="A858" s="7">
        <v>42895</v>
      </c>
      <c r="B858" s="191">
        <v>2436.389893</v>
      </c>
      <c r="C858" s="191">
        <v>2446.1999510000001</v>
      </c>
      <c r="D858" s="191">
        <v>2415.6999510000001</v>
      </c>
      <c r="E858" s="191">
        <v>2431.7700199999999</v>
      </c>
      <c r="F858" s="192">
        <v>2431.7700199999999</v>
      </c>
      <c r="G858" s="191">
        <v>4027340000</v>
      </c>
      <c r="H858" s="194">
        <f t="shared" si="26"/>
        <v>-8.2998901615606764E-4</v>
      </c>
      <c r="I858" s="193"/>
      <c r="J858" s="197">
        <v>856</v>
      </c>
      <c r="K858" s="234"/>
      <c r="L858" s="234"/>
      <c r="M858" s="234"/>
      <c r="N858" s="234"/>
      <c r="O858" s="234"/>
      <c r="P858" s="234"/>
      <c r="Q858" s="7">
        <v>42895</v>
      </c>
      <c r="R858" s="8">
        <v>38797501</v>
      </c>
      <c r="S858" s="8">
        <v>38797501</v>
      </c>
      <c r="T858" s="8">
        <v>36505001</v>
      </c>
      <c r="U858" s="8">
        <v>37244999</v>
      </c>
      <c r="V858" s="192">
        <v>35634693</v>
      </c>
      <c r="W858" s="234">
        <v>259530800</v>
      </c>
      <c r="X858" s="194">
        <f t="shared" si="27"/>
        <v>-3.8776886391998069E-2</v>
      </c>
      <c r="Y858" s="193"/>
      <c r="Z858" s="197">
        <v>856</v>
      </c>
    </row>
    <row r="859" spans="1:26" ht="14.4" x14ac:dyDescent="0.3">
      <c r="A859" s="7">
        <v>42894</v>
      </c>
      <c r="B859" s="191">
        <v>2434.2700199999999</v>
      </c>
      <c r="C859" s="191">
        <v>2439.2700199999999</v>
      </c>
      <c r="D859" s="191">
        <v>2427.9399410000001</v>
      </c>
      <c r="E859" s="191">
        <v>2433.790039</v>
      </c>
      <c r="F859" s="192">
        <v>2433.790039</v>
      </c>
      <c r="G859" s="191">
        <v>3728860000</v>
      </c>
      <c r="H859" s="194">
        <f t="shared" si="26"/>
        <v>2.6720452936979968E-4</v>
      </c>
      <c r="I859" s="193"/>
      <c r="J859" s="197">
        <v>857</v>
      </c>
      <c r="K859" s="234"/>
      <c r="L859" s="234"/>
      <c r="M859" s="234"/>
      <c r="N859" s="234"/>
      <c r="O859" s="234"/>
      <c r="P859" s="234"/>
      <c r="Q859" s="7">
        <v>42894</v>
      </c>
      <c r="R859" s="8">
        <v>38812500</v>
      </c>
      <c r="S859" s="8">
        <v>38884998</v>
      </c>
      <c r="T859" s="8">
        <v>38599998</v>
      </c>
      <c r="U859" s="8">
        <v>38747501</v>
      </c>
      <c r="V859" s="192">
        <v>37072239</v>
      </c>
      <c r="W859" s="234">
        <v>85003200</v>
      </c>
      <c r="X859" s="194">
        <f t="shared" si="27"/>
        <v>-2.4457841712587627E-3</v>
      </c>
      <c r="Y859" s="193"/>
      <c r="Z859" s="197">
        <v>857</v>
      </c>
    </row>
    <row r="860" spans="1:26" ht="14.4" x14ac:dyDescent="0.3">
      <c r="A860" s="7">
        <v>42893</v>
      </c>
      <c r="B860" s="191">
        <v>2432.030029</v>
      </c>
      <c r="C860" s="191">
        <v>2435.280029</v>
      </c>
      <c r="D860" s="191">
        <v>2424.75</v>
      </c>
      <c r="E860" s="191">
        <v>2433.139893</v>
      </c>
      <c r="F860" s="192">
        <v>2433.139893</v>
      </c>
      <c r="G860" s="191">
        <v>3572300000</v>
      </c>
      <c r="H860" s="194">
        <f t="shared" si="26"/>
        <v>1.5682574527445799E-3</v>
      </c>
      <c r="I860" s="193"/>
      <c r="J860" s="197">
        <v>858</v>
      </c>
      <c r="K860" s="234"/>
      <c r="L860" s="234"/>
      <c r="M860" s="234"/>
      <c r="N860" s="234"/>
      <c r="O860" s="234"/>
      <c r="P860" s="234"/>
      <c r="Q860" s="7">
        <v>42893</v>
      </c>
      <c r="R860" s="8">
        <v>38755001</v>
      </c>
      <c r="S860" s="8">
        <v>38994999</v>
      </c>
      <c r="T860" s="8">
        <v>38619999</v>
      </c>
      <c r="U860" s="8">
        <v>38842499</v>
      </c>
      <c r="V860" s="192">
        <v>37163132</v>
      </c>
      <c r="W860" s="234">
        <v>84278400</v>
      </c>
      <c r="X860" s="194">
        <f t="shared" si="27"/>
        <v>5.9564874949114286E-3</v>
      </c>
      <c r="Y860" s="193"/>
      <c r="Z860" s="197">
        <v>858</v>
      </c>
    </row>
    <row r="861" spans="1:26" ht="14.4" x14ac:dyDescent="0.3">
      <c r="A861" s="7">
        <v>42892</v>
      </c>
      <c r="B861" s="191">
        <v>2431.919922</v>
      </c>
      <c r="C861" s="191">
        <v>2436.209961</v>
      </c>
      <c r="D861" s="191">
        <v>2428.1201169999999</v>
      </c>
      <c r="E861" s="191">
        <v>2429.330078</v>
      </c>
      <c r="F861" s="192">
        <v>2429.330078</v>
      </c>
      <c r="G861" s="191">
        <v>3357840000</v>
      </c>
      <c r="H861" s="194">
        <f t="shared" si="26"/>
        <v>-2.7790401574869653E-3</v>
      </c>
      <c r="I861" s="193"/>
      <c r="J861" s="197">
        <v>859</v>
      </c>
      <c r="K861" s="234"/>
      <c r="L861" s="234"/>
      <c r="M861" s="234"/>
      <c r="N861" s="234"/>
      <c r="O861" s="234"/>
      <c r="P861" s="234"/>
      <c r="Q861" s="7">
        <v>42892</v>
      </c>
      <c r="R861" s="8">
        <v>38474998</v>
      </c>
      <c r="S861" s="8">
        <v>38952499</v>
      </c>
      <c r="T861" s="8">
        <v>38445000</v>
      </c>
      <c r="U861" s="8">
        <v>38612499</v>
      </c>
      <c r="V861" s="192">
        <v>36943081</v>
      </c>
      <c r="W861" s="234">
        <v>106499600</v>
      </c>
      <c r="X861" s="194">
        <f t="shared" si="27"/>
        <v>3.3783380969912161E-3</v>
      </c>
      <c r="Y861" s="193"/>
      <c r="Z861" s="197">
        <v>859</v>
      </c>
    </row>
    <row r="862" spans="1:26" ht="14.4" x14ac:dyDescent="0.3">
      <c r="A862" s="7">
        <v>42891</v>
      </c>
      <c r="B862" s="191">
        <v>2437.830078</v>
      </c>
      <c r="C862" s="191">
        <v>2439.5500489999999</v>
      </c>
      <c r="D862" s="191">
        <v>2434.320068</v>
      </c>
      <c r="E862" s="191">
        <v>2436.1000979999999</v>
      </c>
      <c r="F862" s="192">
        <v>2436.1000979999999</v>
      </c>
      <c r="G862" s="191">
        <v>2912600000</v>
      </c>
      <c r="H862" s="194">
        <f t="shared" si="26"/>
        <v>-1.217664895717995E-3</v>
      </c>
      <c r="I862" s="193"/>
      <c r="J862" s="197">
        <v>860</v>
      </c>
      <c r="K862" s="234"/>
      <c r="L862" s="234"/>
      <c r="M862" s="234"/>
      <c r="N862" s="234"/>
      <c r="O862" s="234"/>
      <c r="P862" s="234"/>
      <c r="Q862" s="7">
        <v>42891</v>
      </c>
      <c r="R862" s="8">
        <v>38584999</v>
      </c>
      <c r="S862" s="8">
        <v>38612499</v>
      </c>
      <c r="T862" s="8">
        <v>38365002</v>
      </c>
      <c r="U862" s="8">
        <v>38482498</v>
      </c>
      <c r="V862" s="192">
        <v>36818695</v>
      </c>
      <c r="W862" s="234">
        <v>101326800</v>
      </c>
      <c r="X862" s="194">
        <f t="shared" si="27"/>
        <v>-9.7781819130461911E-3</v>
      </c>
      <c r="Y862" s="193"/>
      <c r="Z862" s="197">
        <v>860</v>
      </c>
    </row>
    <row r="863" spans="1:26" ht="14.4" x14ac:dyDescent="0.3">
      <c r="A863" s="7">
        <v>42888</v>
      </c>
      <c r="B863" s="191">
        <v>2431.280029</v>
      </c>
      <c r="C863" s="191">
        <v>2440.2299800000001</v>
      </c>
      <c r="D863" s="191">
        <v>2427.709961</v>
      </c>
      <c r="E863" s="191">
        <v>2439.070068</v>
      </c>
      <c r="F863" s="192">
        <v>2439.070068</v>
      </c>
      <c r="G863" s="191">
        <v>3461680000</v>
      </c>
      <c r="H863" s="194">
        <f t="shared" si="26"/>
        <v>3.7077309948083397E-3</v>
      </c>
      <c r="I863" s="193"/>
      <c r="J863" s="197">
        <v>861</v>
      </c>
      <c r="K863" s="234"/>
      <c r="L863" s="234"/>
      <c r="M863" s="234"/>
      <c r="N863" s="234"/>
      <c r="O863" s="234"/>
      <c r="P863" s="234"/>
      <c r="Q863" s="7">
        <v>42888</v>
      </c>
      <c r="R863" s="8">
        <v>38395000</v>
      </c>
      <c r="S863" s="8">
        <v>38862499</v>
      </c>
      <c r="T863" s="8">
        <v>38222500</v>
      </c>
      <c r="U863" s="8">
        <v>38862499</v>
      </c>
      <c r="V863" s="192">
        <v>37182270</v>
      </c>
      <c r="W863" s="234">
        <v>111082800</v>
      </c>
      <c r="X863" s="194">
        <f t="shared" si="27"/>
        <v>1.4819194850994035E-2</v>
      </c>
      <c r="Y863" s="193"/>
      <c r="Z863" s="197">
        <v>861</v>
      </c>
    </row>
    <row r="864" spans="1:26" ht="14.4" x14ac:dyDescent="0.3">
      <c r="A864" s="7">
        <v>42887</v>
      </c>
      <c r="B864" s="191">
        <v>2415.6499020000001</v>
      </c>
      <c r="C864" s="191">
        <v>2430.0600589999999</v>
      </c>
      <c r="D864" s="191">
        <v>2413.540039</v>
      </c>
      <c r="E864" s="191">
        <v>2430.0600589999999</v>
      </c>
      <c r="F864" s="192">
        <v>2430.0600589999999</v>
      </c>
      <c r="G864" s="191">
        <v>3857140000</v>
      </c>
      <c r="H864" s="194">
        <f t="shared" si="26"/>
        <v>7.5711127079423849E-3</v>
      </c>
      <c r="I864" s="193"/>
      <c r="J864" s="197">
        <v>862</v>
      </c>
      <c r="K864" s="234"/>
      <c r="L864" s="234"/>
      <c r="M864" s="234"/>
      <c r="N864" s="234"/>
      <c r="O864" s="234"/>
      <c r="P864" s="234"/>
      <c r="Q864" s="7">
        <v>42887</v>
      </c>
      <c r="R864" s="8">
        <v>38292500</v>
      </c>
      <c r="S864" s="8">
        <v>38332500</v>
      </c>
      <c r="T864" s="8">
        <v>38055000</v>
      </c>
      <c r="U864" s="8">
        <v>38294998</v>
      </c>
      <c r="V864" s="192">
        <v>36639305</v>
      </c>
      <c r="W864" s="234">
        <v>65616400</v>
      </c>
      <c r="X864" s="194">
        <f t="shared" si="27"/>
        <v>2.7494027246892996E-3</v>
      </c>
      <c r="Y864" s="193"/>
      <c r="Z864" s="197">
        <v>862</v>
      </c>
    </row>
    <row r="865" spans="1:26" ht="14.4" x14ac:dyDescent="0.3">
      <c r="A865" s="7">
        <v>42886</v>
      </c>
      <c r="B865" s="191">
        <v>2415.6298830000001</v>
      </c>
      <c r="C865" s="191">
        <v>2415.98999</v>
      </c>
      <c r="D865" s="191">
        <v>2403.5900879999999</v>
      </c>
      <c r="E865" s="191">
        <v>2411.8000489999999</v>
      </c>
      <c r="F865" s="192">
        <v>2411.8000489999999</v>
      </c>
      <c r="G865" s="191">
        <v>4516110000</v>
      </c>
      <c r="H865" s="194">
        <f t="shared" si="26"/>
        <v>-4.5996868531249669E-4</v>
      </c>
      <c r="I865" s="193"/>
      <c r="J865" s="197">
        <v>863</v>
      </c>
      <c r="K865" s="234"/>
      <c r="L865" s="234"/>
      <c r="M865" s="234"/>
      <c r="N865" s="234"/>
      <c r="O865" s="234"/>
      <c r="P865" s="234"/>
      <c r="Q865" s="7">
        <v>42886</v>
      </c>
      <c r="R865" s="8">
        <v>38492500</v>
      </c>
      <c r="S865" s="8">
        <v>38542500</v>
      </c>
      <c r="T865" s="8">
        <v>38095001</v>
      </c>
      <c r="U865" s="8">
        <v>38189999</v>
      </c>
      <c r="V865" s="192">
        <v>36538845</v>
      </c>
      <c r="W865" s="234">
        <v>97804800</v>
      </c>
      <c r="X865" s="194">
        <f t="shared" si="27"/>
        <v>-5.9218622267531804E-3</v>
      </c>
      <c r="Y865" s="193"/>
      <c r="Z865" s="197">
        <v>863</v>
      </c>
    </row>
    <row r="866" spans="1:26" ht="14.4" x14ac:dyDescent="0.3">
      <c r="A866" s="7">
        <v>42885</v>
      </c>
      <c r="B866" s="191">
        <v>2411.669922</v>
      </c>
      <c r="C866" s="191">
        <v>2415.26001</v>
      </c>
      <c r="D866" s="191">
        <v>2409.429932</v>
      </c>
      <c r="E866" s="191">
        <v>2412.9099120000001</v>
      </c>
      <c r="F866" s="192">
        <v>2412.9099120000001</v>
      </c>
      <c r="G866" s="191">
        <v>3203160000</v>
      </c>
      <c r="H866" s="194">
        <f t="shared" si="26"/>
        <v>-1.2046244828196847E-3</v>
      </c>
      <c r="I866" s="193"/>
      <c r="J866" s="197">
        <v>864</v>
      </c>
      <c r="K866" s="234"/>
      <c r="L866" s="234"/>
      <c r="M866" s="234"/>
      <c r="N866" s="234"/>
      <c r="O866" s="234"/>
      <c r="P866" s="234"/>
      <c r="Q866" s="7">
        <v>42885</v>
      </c>
      <c r="R866" s="8">
        <v>38355000</v>
      </c>
      <c r="S866" s="8">
        <v>38607498</v>
      </c>
      <c r="T866" s="8">
        <v>38332500</v>
      </c>
      <c r="U866" s="8">
        <v>38417500</v>
      </c>
      <c r="V866" s="192">
        <v>36756512</v>
      </c>
      <c r="W866" s="234">
        <v>80507600</v>
      </c>
      <c r="X866" s="194">
        <f t="shared" si="27"/>
        <v>3.905867158983926E-4</v>
      </c>
      <c r="Y866" s="193"/>
      <c r="Z866" s="197">
        <v>864</v>
      </c>
    </row>
    <row r="867" spans="1:26" ht="14.4" x14ac:dyDescent="0.3">
      <c r="A867" s="7">
        <v>42881</v>
      </c>
      <c r="B867" s="191">
        <v>2414.5</v>
      </c>
      <c r="C867" s="191">
        <v>2416.679932</v>
      </c>
      <c r="D867" s="191">
        <v>2412.1999510000001</v>
      </c>
      <c r="E867" s="191">
        <v>2415.820068</v>
      </c>
      <c r="F867" s="192">
        <v>2415.820068</v>
      </c>
      <c r="G867" s="191">
        <v>2805040000</v>
      </c>
      <c r="H867" s="194">
        <f t="shared" si="26"/>
        <v>3.1054999601775528E-4</v>
      </c>
      <c r="I867" s="193"/>
      <c r="J867" s="197">
        <v>865</v>
      </c>
      <c r="K867" s="234"/>
      <c r="L867" s="234"/>
      <c r="M867" s="234"/>
      <c r="N867" s="234"/>
      <c r="O867" s="234"/>
      <c r="P867" s="234"/>
      <c r="Q867" s="7">
        <v>42881</v>
      </c>
      <c r="R867" s="8">
        <v>38500000</v>
      </c>
      <c r="S867" s="8">
        <v>38560001</v>
      </c>
      <c r="T867" s="8">
        <v>38327499</v>
      </c>
      <c r="U867" s="8">
        <v>38402500</v>
      </c>
      <c r="V867" s="192">
        <v>36742161</v>
      </c>
      <c r="W867" s="234">
        <v>87710400</v>
      </c>
      <c r="X867" s="194">
        <f t="shared" si="27"/>
        <v>-1.6894474945074412E-3</v>
      </c>
      <c r="Y867" s="193"/>
      <c r="Z867" s="197">
        <v>865</v>
      </c>
    </row>
    <row r="868" spans="1:26" ht="14.4" x14ac:dyDescent="0.3">
      <c r="A868" s="7">
        <v>42880</v>
      </c>
      <c r="B868" s="191">
        <v>2409.540039</v>
      </c>
      <c r="C868" s="191">
        <v>2418.709961</v>
      </c>
      <c r="D868" s="191">
        <v>2408.01001</v>
      </c>
      <c r="E868" s="191">
        <v>2415.070068</v>
      </c>
      <c r="F868" s="192">
        <v>2415.070068</v>
      </c>
      <c r="G868" s="191">
        <v>3535390000</v>
      </c>
      <c r="H868" s="194">
        <f t="shared" si="26"/>
        <v>4.4419480513928295E-3</v>
      </c>
      <c r="I868" s="193"/>
      <c r="J868" s="197">
        <v>866</v>
      </c>
      <c r="K868" s="234"/>
      <c r="L868" s="234"/>
      <c r="M868" s="234"/>
      <c r="N868" s="234"/>
      <c r="O868" s="234"/>
      <c r="P868" s="234"/>
      <c r="Q868" s="7">
        <v>42880</v>
      </c>
      <c r="R868" s="8">
        <v>38432499</v>
      </c>
      <c r="S868" s="8">
        <v>38587502</v>
      </c>
      <c r="T868" s="8">
        <v>38257500</v>
      </c>
      <c r="U868" s="8">
        <v>38467499</v>
      </c>
      <c r="V868" s="192">
        <v>36804340</v>
      </c>
      <c r="W868" s="234">
        <v>76942400</v>
      </c>
      <c r="X868" s="194">
        <f t="shared" si="27"/>
        <v>3.456007541609477E-3</v>
      </c>
      <c r="Y868" s="193"/>
      <c r="Z868" s="197">
        <v>866</v>
      </c>
    </row>
    <row r="869" spans="1:26" ht="14.4" x14ac:dyDescent="0.3">
      <c r="A869" s="7">
        <v>42879</v>
      </c>
      <c r="B869" s="191">
        <v>2401.4099120000001</v>
      </c>
      <c r="C869" s="191">
        <v>2405.580078</v>
      </c>
      <c r="D869" s="191">
        <v>2397.98999</v>
      </c>
      <c r="E869" s="191">
        <v>2404.389893</v>
      </c>
      <c r="F869" s="192">
        <v>2404.389893</v>
      </c>
      <c r="G869" s="191">
        <v>3389900000</v>
      </c>
      <c r="H869" s="194">
        <f t="shared" si="26"/>
        <v>2.4891266726227547E-3</v>
      </c>
      <c r="I869" s="193"/>
      <c r="J869" s="197">
        <v>867</v>
      </c>
      <c r="K869" s="234"/>
      <c r="L869" s="234"/>
      <c r="M869" s="234"/>
      <c r="N869" s="234"/>
      <c r="O869" s="234"/>
      <c r="P869" s="234"/>
      <c r="Q869" s="7">
        <v>42879</v>
      </c>
      <c r="R869" s="8">
        <v>38459999</v>
      </c>
      <c r="S869" s="8">
        <v>38542500</v>
      </c>
      <c r="T869" s="8">
        <v>38167500</v>
      </c>
      <c r="U869" s="8">
        <v>38334999</v>
      </c>
      <c r="V869" s="192">
        <v>36677582</v>
      </c>
      <c r="W869" s="234">
        <v>76712000</v>
      </c>
      <c r="X869" s="194">
        <f t="shared" si="27"/>
        <v>-2.9906543783597087E-3</v>
      </c>
      <c r="Y869" s="193"/>
      <c r="Z869" s="197">
        <v>867</v>
      </c>
    </row>
    <row r="870" spans="1:26" ht="14.4" x14ac:dyDescent="0.3">
      <c r="A870" s="7">
        <v>42878</v>
      </c>
      <c r="B870" s="191">
        <v>2397.040039</v>
      </c>
      <c r="C870" s="191">
        <v>2400.8500979999999</v>
      </c>
      <c r="D870" s="191">
        <v>2393.8798830000001</v>
      </c>
      <c r="E870" s="191">
        <v>2398.419922</v>
      </c>
      <c r="F870" s="192">
        <v>2398.419922</v>
      </c>
      <c r="G870" s="191">
        <v>3213570000</v>
      </c>
      <c r="H870" s="194">
        <f t="shared" si="26"/>
        <v>1.8378718487074769E-3</v>
      </c>
      <c r="I870" s="193"/>
      <c r="J870" s="197">
        <v>868</v>
      </c>
      <c r="K870" s="234"/>
      <c r="L870" s="234"/>
      <c r="M870" s="234"/>
      <c r="N870" s="234"/>
      <c r="O870" s="234"/>
      <c r="P870" s="234"/>
      <c r="Q870" s="7">
        <v>42878</v>
      </c>
      <c r="R870" s="8">
        <v>38724998</v>
      </c>
      <c r="S870" s="8">
        <v>38724998</v>
      </c>
      <c r="T870" s="8">
        <v>38327499</v>
      </c>
      <c r="U870" s="8">
        <v>38450001</v>
      </c>
      <c r="V870" s="192">
        <v>36787601</v>
      </c>
      <c r="W870" s="234">
        <v>79675600</v>
      </c>
      <c r="X870" s="194">
        <f t="shared" si="27"/>
        <v>-1.2338105298160787E-3</v>
      </c>
      <c r="Y870" s="193"/>
      <c r="Z870" s="197">
        <v>868</v>
      </c>
    </row>
    <row r="871" spans="1:26" ht="14.4" x14ac:dyDescent="0.3">
      <c r="A871" s="7">
        <v>42877</v>
      </c>
      <c r="B871" s="191">
        <v>2387.209961</v>
      </c>
      <c r="C871" s="191">
        <v>2395.459961</v>
      </c>
      <c r="D871" s="191">
        <v>2386.919922</v>
      </c>
      <c r="E871" s="191">
        <v>2394.0200199999999</v>
      </c>
      <c r="F871" s="192">
        <v>2394.0200199999999</v>
      </c>
      <c r="G871" s="191">
        <v>3172830000</v>
      </c>
      <c r="H871" s="194">
        <f t="shared" si="26"/>
        <v>5.1601315443826519E-3</v>
      </c>
      <c r="I871" s="193"/>
      <c r="J871" s="197">
        <v>869</v>
      </c>
      <c r="K871" s="234"/>
      <c r="L871" s="234"/>
      <c r="M871" s="234"/>
      <c r="N871" s="234"/>
      <c r="O871" s="234"/>
      <c r="P871" s="234"/>
      <c r="Q871" s="7">
        <v>42877</v>
      </c>
      <c r="R871" s="8">
        <v>38500000</v>
      </c>
      <c r="S871" s="8">
        <v>38645000</v>
      </c>
      <c r="T871" s="8">
        <v>38227501</v>
      </c>
      <c r="U871" s="8">
        <v>38497501</v>
      </c>
      <c r="V871" s="192">
        <v>36833046</v>
      </c>
      <c r="W871" s="234">
        <v>91865600</v>
      </c>
      <c r="X871" s="194">
        <f t="shared" si="27"/>
        <v>6.0759998470388361E-3</v>
      </c>
      <c r="Y871" s="193"/>
      <c r="Z871" s="197">
        <v>869</v>
      </c>
    </row>
    <row r="872" spans="1:26" ht="14.4" x14ac:dyDescent="0.3">
      <c r="A872" s="7">
        <v>42874</v>
      </c>
      <c r="B872" s="191">
        <v>2371.3701169999999</v>
      </c>
      <c r="C872" s="191">
        <v>2389.0600589999999</v>
      </c>
      <c r="D872" s="191">
        <v>2370.429932</v>
      </c>
      <c r="E872" s="191">
        <v>2381.7299800000001</v>
      </c>
      <c r="F872" s="192">
        <v>2381.7299800000001</v>
      </c>
      <c r="G872" s="191">
        <v>3825160000</v>
      </c>
      <c r="H872" s="194">
        <f t="shared" si="26"/>
        <v>6.7674996179841957E-3</v>
      </c>
      <c r="I872" s="193"/>
      <c r="J872" s="197">
        <v>870</v>
      </c>
      <c r="K872" s="234"/>
      <c r="L872" s="234"/>
      <c r="M872" s="234"/>
      <c r="N872" s="234"/>
      <c r="O872" s="234"/>
      <c r="P872" s="234"/>
      <c r="Q872" s="7">
        <v>42874</v>
      </c>
      <c r="R872" s="8">
        <v>38345001</v>
      </c>
      <c r="S872" s="8">
        <v>38494999</v>
      </c>
      <c r="T872" s="8">
        <v>38157501</v>
      </c>
      <c r="U872" s="8">
        <v>38264999</v>
      </c>
      <c r="V872" s="192">
        <v>36610600</v>
      </c>
      <c r="W872" s="234">
        <v>107843200</v>
      </c>
      <c r="X872" s="194">
        <f t="shared" si="27"/>
        <v>3.4089307303159732E-3</v>
      </c>
      <c r="Y872" s="193"/>
      <c r="Z872" s="197">
        <v>870</v>
      </c>
    </row>
    <row r="873" spans="1:26" ht="14.4" x14ac:dyDescent="0.3">
      <c r="A873" s="7">
        <v>42873</v>
      </c>
      <c r="B873" s="191">
        <v>2354.6899410000001</v>
      </c>
      <c r="C873" s="191">
        <v>2375.73999</v>
      </c>
      <c r="D873" s="191">
        <v>2352.719971</v>
      </c>
      <c r="E873" s="191">
        <v>2365.719971</v>
      </c>
      <c r="F873" s="192">
        <v>2365.719971</v>
      </c>
      <c r="G873" s="191">
        <v>4319420000</v>
      </c>
      <c r="H873" s="194">
        <f t="shared" si="26"/>
        <v>3.686818535649625E-3</v>
      </c>
      <c r="I873" s="193"/>
      <c r="J873" s="197">
        <v>871</v>
      </c>
      <c r="K873" s="234"/>
      <c r="L873" s="234"/>
      <c r="M873" s="234"/>
      <c r="N873" s="234"/>
      <c r="O873" s="234"/>
      <c r="P873" s="234"/>
      <c r="Q873" s="7">
        <v>42873</v>
      </c>
      <c r="R873" s="8">
        <v>37817501</v>
      </c>
      <c r="S873" s="8">
        <v>38334999</v>
      </c>
      <c r="T873" s="8">
        <v>37782501</v>
      </c>
      <c r="U873" s="8">
        <v>38134998</v>
      </c>
      <c r="V873" s="192">
        <v>36486221</v>
      </c>
      <c r="W873" s="234">
        <v>134272800</v>
      </c>
      <c r="X873" s="194">
        <f t="shared" si="27"/>
        <v>1.5241157826471055E-2</v>
      </c>
      <c r="Y873" s="193"/>
      <c r="Z873" s="197">
        <v>871</v>
      </c>
    </row>
    <row r="874" spans="1:26" ht="14.4" x14ac:dyDescent="0.3">
      <c r="A874" s="7">
        <v>42872</v>
      </c>
      <c r="B874" s="191">
        <v>2382.9499510000001</v>
      </c>
      <c r="C874" s="191">
        <v>2384.8701169999999</v>
      </c>
      <c r="D874" s="191">
        <v>2356.209961</v>
      </c>
      <c r="E874" s="191">
        <v>2357.030029</v>
      </c>
      <c r="F874" s="192">
        <v>2357.030029</v>
      </c>
      <c r="G874" s="191">
        <v>4163000000</v>
      </c>
      <c r="H874" s="194">
        <f t="shared" si="26"/>
        <v>-1.8178214589219161E-2</v>
      </c>
      <c r="I874" s="193"/>
      <c r="J874" s="197">
        <v>872</v>
      </c>
      <c r="K874" s="234"/>
      <c r="L874" s="234"/>
      <c r="M874" s="234"/>
      <c r="N874" s="234"/>
      <c r="O874" s="234"/>
      <c r="P874" s="234"/>
      <c r="Q874" s="7">
        <v>42872</v>
      </c>
      <c r="R874" s="8">
        <v>38400002</v>
      </c>
      <c r="S874" s="8">
        <v>38642502</v>
      </c>
      <c r="T874" s="8">
        <v>37427502</v>
      </c>
      <c r="U874" s="8">
        <v>37562500</v>
      </c>
      <c r="V874" s="192">
        <v>35938477</v>
      </c>
      <c r="W874" s="234">
        <v>203070800</v>
      </c>
      <c r="X874" s="194">
        <f t="shared" si="27"/>
        <v>-3.3575478560412833E-2</v>
      </c>
      <c r="Y874" s="193"/>
      <c r="Z874" s="197">
        <v>872</v>
      </c>
    </row>
    <row r="875" spans="1:26" ht="14.4" x14ac:dyDescent="0.3">
      <c r="A875" s="7">
        <v>42871</v>
      </c>
      <c r="B875" s="191">
        <v>2404.5500489999999</v>
      </c>
      <c r="C875" s="191">
        <v>2405.7700199999999</v>
      </c>
      <c r="D875" s="191">
        <v>2396.0500489999999</v>
      </c>
      <c r="E875" s="191">
        <v>2400.669922</v>
      </c>
      <c r="F875" s="192">
        <v>2400.669922</v>
      </c>
      <c r="G875" s="191">
        <v>3420790000</v>
      </c>
      <c r="H875" s="194">
        <f t="shared" si="26"/>
        <v>-6.8689681361807189E-4</v>
      </c>
      <c r="I875" s="193"/>
      <c r="J875" s="197">
        <v>873</v>
      </c>
      <c r="K875" s="234"/>
      <c r="L875" s="234"/>
      <c r="M875" s="234"/>
      <c r="N875" s="234"/>
      <c r="O875" s="234"/>
      <c r="P875" s="234"/>
      <c r="Q875" s="7">
        <v>42871</v>
      </c>
      <c r="R875" s="8">
        <v>38985001</v>
      </c>
      <c r="S875" s="8">
        <v>39014999</v>
      </c>
      <c r="T875" s="8">
        <v>38680000</v>
      </c>
      <c r="U875" s="8">
        <v>38867500</v>
      </c>
      <c r="V875" s="192">
        <v>37187050</v>
      </c>
      <c r="W875" s="234">
        <v>80194000</v>
      </c>
      <c r="X875" s="194">
        <f t="shared" si="27"/>
        <v>-1.4773346776195491E-3</v>
      </c>
      <c r="Y875" s="193"/>
      <c r="Z875" s="197">
        <v>873</v>
      </c>
    </row>
    <row r="876" spans="1:26" ht="14.4" x14ac:dyDescent="0.3">
      <c r="A876" s="7">
        <v>42870</v>
      </c>
      <c r="B876" s="191">
        <v>2393.9799800000001</v>
      </c>
      <c r="C876" s="191">
        <v>2404.0500489999999</v>
      </c>
      <c r="D876" s="191">
        <v>2393.9399410000001</v>
      </c>
      <c r="E876" s="191">
        <v>2402.320068</v>
      </c>
      <c r="F876" s="192">
        <v>2402.320068</v>
      </c>
      <c r="G876" s="191">
        <v>3473600000</v>
      </c>
      <c r="H876" s="194">
        <f t="shared" si="26"/>
        <v>4.7765136426024587E-3</v>
      </c>
      <c r="I876" s="193"/>
      <c r="J876" s="197">
        <v>874</v>
      </c>
      <c r="K876" s="234"/>
      <c r="L876" s="234"/>
      <c r="M876" s="234"/>
      <c r="N876" s="234"/>
      <c r="O876" s="234"/>
      <c r="P876" s="234"/>
      <c r="Q876" s="7">
        <v>42870</v>
      </c>
      <c r="R876" s="8">
        <v>39002499</v>
      </c>
      <c r="S876" s="8">
        <v>39162498</v>
      </c>
      <c r="T876" s="8">
        <v>38762501</v>
      </c>
      <c r="U876" s="8">
        <v>38924999</v>
      </c>
      <c r="V876" s="192">
        <v>37242069</v>
      </c>
      <c r="W876" s="234">
        <v>104038800</v>
      </c>
      <c r="X876" s="194">
        <f t="shared" si="27"/>
        <v>-2.5624739104497629E-3</v>
      </c>
      <c r="Y876" s="193"/>
      <c r="Z876" s="197">
        <v>874</v>
      </c>
    </row>
    <row r="877" spans="1:26" ht="14.4" x14ac:dyDescent="0.3">
      <c r="A877" s="7">
        <v>42867</v>
      </c>
      <c r="B877" s="191">
        <v>2392.4399410000001</v>
      </c>
      <c r="C877" s="191">
        <v>2392.4399410000001</v>
      </c>
      <c r="D877" s="191">
        <v>2387.1899410000001</v>
      </c>
      <c r="E877" s="191">
        <v>2390.8999020000001</v>
      </c>
      <c r="F877" s="192">
        <v>2390.8999020000001</v>
      </c>
      <c r="G877" s="191">
        <v>3305630000</v>
      </c>
      <c r="H877" s="194">
        <f t="shared" si="26"/>
        <v>-1.4784413421209208E-3</v>
      </c>
      <c r="I877" s="193"/>
      <c r="J877" s="197">
        <v>875</v>
      </c>
      <c r="K877" s="234"/>
      <c r="L877" s="234"/>
      <c r="M877" s="234"/>
      <c r="N877" s="234"/>
      <c r="O877" s="234"/>
      <c r="P877" s="234"/>
      <c r="Q877" s="7">
        <v>42867</v>
      </c>
      <c r="R877" s="8">
        <v>38674999</v>
      </c>
      <c r="S877" s="8">
        <v>39105000</v>
      </c>
      <c r="T877" s="8">
        <v>38667500</v>
      </c>
      <c r="U877" s="8">
        <v>39025002</v>
      </c>
      <c r="V877" s="192">
        <v>37337746</v>
      </c>
      <c r="W877" s="234">
        <v>130108000</v>
      </c>
      <c r="X877" s="194">
        <f t="shared" si="27"/>
        <v>1.3965846515028796E-2</v>
      </c>
      <c r="Y877" s="193"/>
      <c r="Z877" s="197">
        <v>875</v>
      </c>
    </row>
    <row r="878" spans="1:26" ht="14.4" x14ac:dyDescent="0.3">
      <c r="A878" s="7">
        <v>42866</v>
      </c>
      <c r="B878" s="191">
        <v>2394.8400879999999</v>
      </c>
      <c r="C878" s="191">
        <v>2395.719971</v>
      </c>
      <c r="D878" s="191">
        <v>2381.73999</v>
      </c>
      <c r="E878" s="191">
        <v>2394.4399410000001</v>
      </c>
      <c r="F878" s="192">
        <v>2394.4399410000001</v>
      </c>
      <c r="G878" s="191">
        <v>3727420000</v>
      </c>
      <c r="H878" s="194">
        <f t="shared" si="26"/>
        <v>-2.1628093718817775E-3</v>
      </c>
      <c r="I878" s="193"/>
      <c r="J878" s="197">
        <v>876</v>
      </c>
      <c r="K878" s="234"/>
      <c r="L878" s="234"/>
      <c r="M878" s="234"/>
      <c r="N878" s="234"/>
      <c r="O878" s="234"/>
      <c r="P878" s="234"/>
      <c r="Q878" s="7">
        <v>42866</v>
      </c>
      <c r="R878" s="8">
        <v>38112499</v>
      </c>
      <c r="S878" s="8">
        <v>38517502</v>
      </c>
      <c r="T878" s="8">
        <v>38077499</v>
      </c>
      <c r="U878" s="8">
        <v>38487499</v>
      </c>
      <c r="V878" s="192">
        <v>36823475</v>
      </c>
      <c r="W878" s="234">
        <v>109020400</v>
      </c>
      <c r="X878" s="194">
        <f t="shared" si="27"/>
        <v>8.6481361177246988E-3</v>
      </c>
      <c r="Y878" s="193"/>
      <c r="Z878" s="197">
        <v>876</v>
      </c>
    </row>
    <row r="879" spans="1:26" ht="14.4" x14ac:dyDescent="0.3">
      <c r="A879" s="7">
        <v>42865</v>
      </c>
      <c r="B879" s="191">
        <v>2396.790039</v>
      </c>
      <c r="C879" s="191">
        <v>2399.73999</v>
      </c>
      <c r="D879" s="191">
        <v>2392.790039</v>
      </c>
      <c r="E879" s="191">
        <v>2399.6298830000001</v>
      </c>
      <c r="F879" s="192">
        <v>2399.6298830000001</v>
      </c>
      <c r="G879" s="191">
        <v>3643530000</v>
      </c>
      <c r="H879" s="194">
        <f t="shared" si="26"/>
        <v>1.1306013918641129E-3</v>
      </c>
      <c r="I879" s="193"/>
      <c r="J879" s="197">
        <v>877</v>
      </c>
      <c r="K879" s="234"/>
      <c r="L879" s="234"/>
      <c r="M879" s="234"/>
      <c r="N879" s="234"/>
      <c r="O879" s="234"/>
      <c r="P879" s="234"/>
      <c r="Q879" s="7">
        <v>42865</v>
      </c>
      <c r="R879" s="8">
        <v>38407501</v>
      </c>
      <c r="S879" s="8">
        <v>38485001</v>
      </c>
      <c r="T879" s="8">
        <v>38027500</v>
      </c>
      <c r="U879" s="8">
        <v>38314999</v>
      </c>
      <c r="V879" s="192">
        <v>36507751</v>
      </c>
      <c r="W879" s="234">
        <v>103222800</v>
      </c>
      <c r="X879" s="194">
        <f t="shared" si="27"/>
        <v>-4.7405185607699504E-3</v>
      </c>
      <c r="Y879" s="193"/>
      <c r="Z879" s="197">
        <v>877</v>
      </c>
    </row>
    <row r="880" spans="1:26" ht="14.4" x14ac:dyDescent="0.3">
      <c r="A880" s="7">
        <v>42864</v>
      </c>
      <c r="B880" s="191">
        <v>2401.580078</v>
      </c>
      <c r="C880" s="191">
        <v>2403.8701169999999</v>
      </c>
      <c r="D880" s="191">
        <v>2392.4399410000001</v>
      </c>
      <c r="E880" s="191">
        <v>2396.919922</v>
      </c>
      <c r="F880" s="192">
        <v>2396.919922</v>
      </c>
      <c r="G880" s="191">
        <v>3653590000</v>
      </c>
      <c r="H880" s="194">
        <f t="shared" si="26"/>
        <v>-1.0252486558836506E-3</v>
      </c>
      <c r="I880" s="193"/>
      <c r="J880" s="197">
        <v>878</v>
      </c>
      <c r="K880" s="234"/>
      <c r="L880" s="234"/>
      <c r="M880" s="234"/>
      <c r="N880" s="234"/>
      <c r="O880" s="234"/>
      <c r="P880" s="234"/>
      <c r="Q880" s="7">
        <v>42864</v>
      </c>
      <c r="R880" s="8">
        <v>38467499</v>
      </c>
      <c r="S880" s="8">
        <v>38720001</v>
      </c>
      <c r="T880" s="8">
        <v>38362499</v>
      </c>
      <c r="U880" s="8">
        <v>38497501</v>
      </c>
      <c r="V880" s="192">
        <v>36681641</v>
      </c>
      <c r="W880" s="234">
        <v>156521600</v>
      </c>
      <c r="X880" s="194">
        <f t="shared" si="27"/>
        <v>6.4047332927277614E-3</v>
      </c>
      <c r="Y880" s="193"/>
      <c r="Z880" s="197">
        <v>878</v>
      </c>
    </row>
    <row r="881" spans="1:26" ht="14.4" x14ac:dyDescent="0.3">
      <c r="A881" s="7">
        <v>42863</v>
      </c>
      <c r="B881" s="191">
        <v>2399.9399410000001</v>
      </c>
      <c r="C881" s="191">
        <v>2401.360107</v>
      </c>
      <c r="D881" s="191">
        <v>2393.919922</v>
      </c>
      <c r="E881" s="191">
        <v>2399.3798830000001</v>
      </c>
      <c r="F881" s="192">
        <v>2399.3798830000001</v>
      </c>
      <c r="G881" s="191">
        <v>3429440000</v>
      </c>
      <c r="H881" s="194">
        <f t="shared" si="26"/>
        <v>3.7446077189371702E-5</v>
      </c>
      <c r="I881" s="193"/>
      <c r="J881" s="197">
        <v>879</v>
      </c>
      <c r="K881" s="234"/>
      <c r="L881" s="234"/>
      <c r="M881" s="234"/>
      <c r="N881" s="234"/>
      <c r="O881" s="234"/>
      <c r="P881" s="234"/>
      <c r="Q881" s="7">
        <v>42863</v>
      </c>
      <c r="R881" s="8">
        <v>37257500</v>
      </c>
      <c r="S881" s="8">
        <v>38424999</v>
      </c>
      <c r="T881" s="8">
        <v>37257500</v>
      </c>
      <c r="U881" s="8">
        <v>38252499</v>
      </c>
      <c r="V881" s="192">
        <v>36448200</v>
      </c>
      <c r="W881" s="234">
        <v>195009600</v>
      </c>
      <c r="X881" s="194">
        <f t="shared" si="27"/>
        <v>2.7188557957826882E-2</v>
      </c>
      <c r="Y881" s="193"/>
      <c r="Z881" s="197">
        <v>879</v>
      </c>
    </row>
    <row r="882" spans="1:26" ht="14.4" x14ac:dyDescent="0.3">
      <c r="A882" s="7">
        <v>42860</v>
      </c>
      <c r="B882" s="191">
        <v>2392.3701169999999</v>
      </c>
      <c r="C882" s="191">
        <v>2399.290039</v>
      </c>
      <c r="D882" s="191">
        <v>2389.3798830000001</v>
      </c>
      <c r="E882" s="191">
        <v>2399.290039</v>
      </c>
      <c r="F882" s="192">
        <v>2399.290039</v>
      </c>
      <c r="G882" s="191">
        <v>3540140000</v>
      </c>
      <c r="H882" s="194">
        <f t="shared" si="26"/>
        <v>4.0886951849016303E-3</v>
      </c>
      <c r="I882" s="193"/>
      <c r="J882" s="197">
        <v>880</v>
      </c>
      <c r="K882" s="234"/>
      <c r="L882" s="234"/>
      <c r="M882" s="234"/>
      <c r="N882" s="234"/>
      <c r="O882" s="234"/>
      <c r="P882" s="234"/>
      <c r="Q882" s="7">
        <v>42860</v>
      </c>
      <c r="R882" s="8">
        <v>36689999</v>
      </c>
      <c r="S882" s="8">
        <v>37244999</v>
      </c>
      <c r="T882" s="8">
        <v>36689999</v>
      </c>
      <c r="U882" s="8">
        <v>37240002</v>
      </c>
      <c r="V882" s="192">
        <v>35483456</v>
      </c>
      <c r="W882" s="234">
        <v>109310800</v>
      </c>
      <c r="X882" s="194">
        <f t="shared" si="27"/>
        <v>1.6583567335354786E-2</v>
      </c>
      <c r="Y882" s="193"/>
      <c r="Z882" s="197">
        <v>880</v>
      </c>
    </row>
    <row r="883" spans="1:26" ht="14.4" x14ac:dyDescent="0.3">
      <c r="A883" s="7">
        <v>42859</v>
      </c>
      <c r="B883" s="191">
        <v>2389.790039</v>
      </c>
      <c r="C883" s="191">
        <v>2391.429932</v>
      </c>
      <c r="D883" s="191">
        <v>2380.3500979999999</v>
      </c>
      <c r="E883" s="191">
        <v>2389.5200199999999</v>
      </c>
      <c r="F883" s="192">
        <v>2389.5200199999999</v>
      </c>
      <c r="G883" s="191">
        <v>4362540000</v>
      </c>
      <c r="H883" s="194">
        <f t="shared" si="26"/>
        <v>5.8210276161929663E-4</v>
      </c>
      <c r="I883" s="193"/>
      <c r="J883" s="197">
        <v>881</v>
      </c>
      <c r="K883" s="234"/>
      <c r="L883" s="234"/>
      <c r="M883" s="234"/>
      <c r="N883" s="234"/>
      <c r="O883" s="234"/>
      <c r="P883" s="234"/>
      <c r="Q883" s="7">
        <v>42859</v>
      </c>
      <c r="R883" s="8">
        <v>36630001</v>
      </c>
      <c r="S883" s="8">
        <v>36785000</v>
      </c>
      <c r="T883" s="8">
        <v>36452499</v>
      </c>
      <c r="U883" s="8">
        <v>36632500</v>
      </c>
      <c r="V883" s="192">
        <v>34904613</v>
      </c>
      <c r="W883" s="234">
        <v>93487600</v>
      </c>
      <c r="X883" s="194">
        <f t="shared" si="27"/>
        <v>-3.6040217676611753E-3</v>
      </c>
      <c r="Y883" s="193"/>
      <c r="Z883" s="197">
        <v>881</v>
      </c>
    </row>
    <row r="884" spans="1:26" ht="14.4" x14ac:dyDescent="0.3">
      <c r="A884" s="7">
        <v>42858</v>
      </c>
      <c r="B884" s="191">
        <v>2386.5</v>
      </c>
      <c r="C884" s="191">
        <v>2389.820068</v>
      </c>
      <c r="D884" s="191">
        <v>2379.75</v>
      </c>
      <c r="E884" s="191">
        <v>2388.1298830000001</v>
      </c>
      <c r="F884" s="192">
        <v>2388.1298830000001</v>
      </c>
      <c r="G884" s="191">
        <v>3893990000</v>
      </c>
      <c r="H884" s="194">
        <f t="shared" si="26"/>
        <v>-1.271360505177841E-3</v>
      </c>
      <c r="I884" s="193"/>
      <c r="J884" s="197">
        <v>882</v>
      </c>
      <c r="K884" s="234"/>
      <c r="L884" s="234"/>
      <c r="M884" s="234"/>
      <c r="N884" s="234"/>
      <c r="O884" s="234"/>
      <c r="P884" s="234"/>
      <c r="Q884" s="7">
        <v>42858</v>
      </c>
      <c r="R884" s="8">
        <v>36397499</v>
      </c>
      <c r="S884" s="8">
        <v>36872501</v>
      </c>
      <c r="T884" s="8">
        <v>36067501</v>
      </c>
      <c r="U884" s="8">
        <v>36764999</v>
      </c>
      <c r="V884" s="192">
        <v>35030865</v>
      </c>
      <c r="W884" s="234">
        <v>182788000</v>
      </c>
      <c r="X884" s="194">
        <f t="shared" si="27"/>
        <v>-3.0503969343774057E-3</v>
      </c>
      <c r="Y884" s="193"/>
      <c r="Z884" s="197">
        <v>882</v>
      </c>
    </row>
    <row r="885" spans="1:26" ht="14.4" x14ac:dyDescent="0.3">
      <c r="A885" s="7">
        <v>42857</v>
      </c>
      <c r="B885" s="191">
        <v>2391.0500489999999</v>
      </c>
      <c r="C885" s="191">
        <v>2392.929932</v>
      </c>
      <c r="D885" s="191">
        <v>2385.820068</v>
      </c>
      <c r="E885" s="191">
        <v>2391.169922</v>
      </c>
      <c r="F885" s="192">
        <v>2391.169922</v>
      </c>
      <c r="G885" s="191">
        <v>3813680000</v>
      </c>
      <c r="H885" s="194">
        <f t="shared" si="26"/>
        <v>1.1890500505600905E-3</v>
      </c>
      <c r="I885" s="193"/>
      <c r="J885" s="197">
        <v>883</v>
      </c>
      <c r="K885" s="234"/>
      <c r="L885" s="234"/>
      <c r="M885" s="234"/>
      <c r="N885" s="234"/>
      <c r="O885" s="234"/>
      <c r="P885" s="234"/>
      <c r="Q885" s="7">
        <v>42857</v>
      </c>
      <c r="R885" s="8">
        <v>36884998</v>
      </c>
      <c r="S885" s="8">
        <v>37022499</v>
      </c>
      <c r="T885" s="8">
        <v>36709999</v>
      </c>
      <c r="U885" s="8">
        <v>36877499</v>
      </c>
      <c r="V885" s="192">
        <v>35138050</v>
      </c>
      <c r="W885" s="234">
        <v>181408800</v>
      </c>
      <c r="X885" s="194">
        <f t="shared" si="27"/>
        <v>6.3443595063163065E-3</v>
      </c>
      <c r="Y885" s="193"/>
      <c r="Z885" s="197">
        <v>883</v>
      </c>
    </row>
    <row r="886" spans="1:26" ht="14.4" x14ac:dyDescent="0.3">
      <c r="A886" s="7">
        <v>42856</v>
      </c>
      <c r="B886" s="191">
        <v>2388.5</v>
      </c>
      <c r="C886" s="191">
        <v>2394.48999</v>
      </c>
      <c r="D886" s="191">
        <v>2384.830078</v>
      </c>
      <c r="E886" s="191">
        <v>2388.330078</v>
      </c>
      <c r="F886" s="192">
        <v>2388.330078</v>
      </c>
      <c r="G886" s="191">
        <v>3199240000</v>
      </c>
      <c r="H886" s="194">
        <f t="shared" si="26"/>
        <v>1.7322905313657151E-3</v>
      </c>
      <c r="I886" s="193"/>
      <c r="J886" s="197">
        <v>884</v>
      </c>
      <c r="K886" s="234"/>
      <c r="L886" s="234"/>
      <c r="M886" s="234"/>
      <c r="N886" s="234"/>
      <c r="O886" s="234"/>
      <c r="P886" s="234"/>
      <c r="Q886" s="7">
        <v>42856</v>
      </c>
      <c r="R886" s="8">
        <v>36275002</v>
      </c>
      <c r="S886" s="8">
        <v>36799999</v>
      </c>
      <c r="T886" s="8">
        <v>36240002</v>
      </c>
      <c r="U886" s="8">
        <v>36645000</v>
      </c>
      <c r="V886" s="192">
        <v>34916527</v>
      </c>
      <c r="W886" s="234">
        <v>134411600</v>
      </c>
      <c r="X886" s="194">
        <f t="shared" si="27"/>
        <v>2.039687508904155E-2</v>
      </c>
      <c r="Y886" s="193"/>
      <c r="Z886" s="197">
        <v>884</v>
      </c>
    </row>
    <row r="887" spans="1:26" ht="14.4" x14ac:dyDescent="0.3">
      <c r="A887" s="7">
        <v>42853</v>
      </c>
      <c r="B887" s="191">
        <v>2393.679932</v>
      </c>
      <c r="C887" s="191">
        <v>2393.679932</v>
      </c>
      <c r="D887" s="191">
        <v>2382.360107</v>
      </c>
      <c r="E887" s="191">
        <v>2384.1999510000001</v>
      </c>
      <c r="F887" s="192">
        <v>2384.1999510000001</v>
      </c>
      <c r="G887" s="191">
        <v>3718270000</v>
      </c>
      <c r="H887" s="194">
        <f t="shared" si="26"/>
        <v>-1.9131473359665974E-3</v>
      </c>
      <c r="I887" s="193"/>
      <c r="J887" s="197">
        <v>885</v>
      </c>
      <c r="K887" s="234"/>
      <c r="L887" s="234"/>
      <c r="M887" s="234"/>
      <c r="N887" s="234"/>
      <c r="O887" s="234"/>
      <c r="P887" s="234"/>
      <c r="Q887" s="7">
        <v>42853</v>
      </c>
      <c r="R887" s="8">
        <v>36022499</v>
      </c>
      <c r="S887" s="8">
        <v>36075001</v>
      </c>
      <c r="T887" s="8">
        <v>35817501</v>
      </c>
      <c r="U887" s="8">
        <v>35912498</v>
      </c>
      <c r="V887" s="192">
        <v>34218575</v>
      </c>
      <c r="W887" s="234">
        <v>83441600</v>
      </c>
      <c r="X887" s="194">
        <f t="shared" si="27"/>
        <v>-9.7349290122985513E-4</v>
      </c>
      <c r="Y887" s="193"/>
      <c r="Z887" s="197">
        <v>885</v>
      </c>
    </row>
    <row r="888" spans="1:26" ht="14.4" x14ac:dyDescent="0.3">
      <c r="A888" s="7">
        <v>42852</v>
      </c>
      <c r="B888" s="191">
        <v>2389.6999510000001</v>
      </c>
      <c r="C888" s="191">
        <v>2392.1000979999999</v>
      </c>
      <c r="D888" s="191">
        <v>2382.679932</v>
      </c>
      <c r="E888" s="191">
        <v>2388.7700199999999</v>
      </c>
      <c r="F888" s="192">
        <v>2388.7700199999999</v>
      </c>
      <c r="G888" s="191">
        <v>4098460000</v>
      </c>
      <c r="H888" s="194">
        <f t="shared" si="26"/>
        <v>5.5292007250118717E-4</v>
      </c>
      <c r="I888" s="193"/>
      <c r="J888" s="197">
        <v>886</v>
      </c>
      <c r="K888" s="234"/>
      <c r="L888" s="234"/>
      <c r="M888" s="234"/>
      <c r="N888" s="234"/>
      <c r="O888" s="234"/>
      <c r="P888" s="234"/>
      <c r="Q888" s="7">
        <v>42852</v>
      </c>
      <c r="R888" s="8">
        <v>35980000</v>
      </c>
      <c r="S888" s="8">
        <v>36040001</v>
      </c>
      <c r="T888" s="8">
        <v>35827499</v>
      </c>
      <c r="U888" s="8">
        <v>35947498</v>
      </c>
      <c r="V888" s="192">
        <v>34251919</v>
      </c>
      <c r="W888" s="234">
        <v>56985200</v>
      </c>
      <c r="X888" s="194">
        <f t="shared" si="27"/>
        <v>7.6550619725476038E-4</v>
      </c>
      <c r="Y888" s="193"/>
      <c r="Z888" s="197">
        <v>886</v>
      </c>
    </row>
    <row r="889" spans="1:26" ht="14.4" x14ac:dyDescent="0.3">
      <c r="A889" s="7">
        <v>42851</v>
      </c>
      <c r="B889" s="191">
        <v>2388.9799800000001</v>
      </c>
      <c r="C889" s="191">
        <v>2398.1599120000001</v>
      </c>
      <c r="D889" s="191">
        <v>2386.780029</v>
      </c>
      <c r="E889" s="191">
        <v>2387.4499510000001</v>
      </c>
      <c r="F889" s="192">
        <v>2387.4499510000001</v>
      </c>
      <c r="G889" s="191">
        <v>4105920000</v>
      </c>
      <c r="H889" s="194">
        <f t="shared" si="26"/>
        <v>-4.8570337896502731E-4</v>
      </c>
      <c r="I889" s="193"/>
      <c r="J889" s="197">
        <v>887</v>
      </c>
      <c r="K889" s="234"/>
      <c r="L889" s="234"/>
      <c r="M889" s="234"/>
      <c r="N889" s="234"/>
      <c r="O889" s="234"/>
      <c r="P889" s="234"/>
      <c r="Q889" s="7">
        <v>42851</v>
      </c>
      <c r="R889" s="8">
        <v>36117500</v>
      </c>
      <c r="S889" s="8">
        <v>36150002</v>
      </c>
      <c r="T889" s="8">
        <v>35845001</v>
      </c>
      <c r="U889" s="8">
        <v>35919998</v>
      </c>
      <c r="V889" s="192">
        <v>34225719</v>
      </c>
      <c r="W889" s="234">
        <v>80164800</v>
      </c>
      <c r="X889" s="194">
        <f t="shared" si="27"/>
        <v>-5.8811388200531913E-3</v>
      </c>
      <c r="Y889" s="193"/>
      <c r="Z889" s="197">
        <v>887</v>
      </c>
    </row>
    <row r="890" spans="1:26" ht="14.4" x14ac:dyDescent="0.3">
      <c r="A890" s="7">
        <v>42850</v>
      </c>
      <c r="B890" s="191">
        <v>2381.51001</v>
      </c>
      <c r="C890" s="191">
        <v>2392.4799800000001</v>
      </c>
      <c r="D890" s="191">
        <v>2381.1499020000001</v>
      </c>
      <c r="E890" s="191">
        <v>2388.610107</v>
      </c>
      <c r="F890" s="192">
        <v>2388.610107</v>
      </c>
      <c r="G890" s="191">
        <v>3995240000</v>
      </c>
      <c r="H890" s="194">
        <f t="shared" si="26"/>
        <v>6.0906874447222079E-3</v>
      </c>
      <c r="I890" s="193"/>
      <c r="J890" s="197">
        <v>888</v>
      </c>
      <c r="K890" s="234"/>
      <c r="L890" s="234"/>
      <c r="M890" s="234"/>
      <c r="N890" s="234"/>
      <c r="O890" s="234"/>
      <c r="P890" s="234"/>
      <c r="Q890" s="7">
        <v>42850</v>
      </c>
      <c r="R890" s="8">
        <v>35977501</v>
      </c>
      <c r="S890" s="8">
        <v>36224998</v>
      </c>
      <c r="T890" s="8">
        <v>35967499</v>
      </c>
      <c r="U890" s="8">
        <v>36132500</v>
      </c>
      <c r="V890" s="192">
        <v>34428196</v>
      </c>
      <c r="W890" s="234">
        <v>75486000</v>
      </c>
      <c r="X890" s="194">
        <f t="shared" si="27"/>
        <v>6.1959550498223151E-3</v>
      </c>
      <c r="Y890" s="193"/>
      <c r="Z890" s="197">
        <v>888</v>
      </c>
    </row>
    <row r="891" spans="1:26" ht="14.4" x14ac:dyDescent="0.3">
      <c r="A891" s="7">
        <v>42849</v>
      </c>
      <c r="B891" s="191">
        <v>2370.330078</v>
      </c>
      <c r="C891" s="191">
        <v>2376.9799800000001</v>
      </c>
      <c r="D891" s="191">
        <v>2369.1899410000001</v>
      </c>
      <c r="E891" s="191">
        <v>2374.1499020000001</v>
      </c>
      <c r="F891" s="192">
        <v>2374.1499020000001</v>
      </c>
      <c r="G891" s="191">
        <v>3690650000</v>
      </c>
      <c r="H891" s="194">
        <f t="shared" si="26"/>
        <v>1.0840068991465068E-2</v>
      </c>
      <c r="I891" s="193"/>
      <c r="J891" s="197">
        <v>889</v>
      </c>
      <c r="K891" s="234"/>
      <c r="L891" s="234"/>
      <c r="M891" s="234"/>
      <c r="N891" s="234"/>
      <c r="O891" s="234"/>
      <c r="P891" s="234"/>
      <c r="Q891" s="7">
        <v>42849</v>
      </c>
      <c r="R891" s="8">
        <v>35875000</v>
      </c>
      <c r="S891" s="8">
        <v>35987499</v>
      </c>
      <c r="T891" s="8">
        <v>35794998</v>
      </c>
      <c r="U891" s="8">
        <v>35910000</v>
      </c>
      <c r="V891" s="192">
        <v>34216194</v>
      </c>
      <c r="W891" s="234">
        <v>68537200</v>
      </c>
      <c r="X891" s="194">
        <f t="shared" si="27"/>
        <v>9.6295200589698662E-3</v>
      </c>
      <c r="Y891" s="193"/>
      <c r="Z891" s="197">
        <v>889</v>
      </c>
    </row>
    <row r="892" spans="1:26" ht="14.4" x14ac:dyDescent="0.3">
      <c r="A892" s="7">
        <v>42846</v>
      </c>
      <c r="B892" s="191">
        <v>2354.73999</v>
      </c>
      <c r="C892" s="191">
        <v>2356.179932</v>
      </c>
      <c r="D892" s="191">
        <v>2344.51001</v>
      </c>
      <c r="E892" s="191">
        <v>2348.6899410000001</v>
      </c>
      <c r="F892" s="192">
        <v>2348.6899410000001</v>
      </c>
      <c r="G892" s="191">
        <v>3503360000</v>
      </c>
      <c r="H892" s="194">
        <f t="shared" si="26"/>
        <v>-3.0350731513657109E-3</v>
      </c>
      <c r="I892" s="193"/>
      <c r="J892" s="197">
        <v>890</v>
      </c>
      <c r="K892" s="234"/>
      <c r="L892" s="234"/>
      <c r="M892" s="234"/>
      <c r="N892" s="234"/>
      <c r="O892" s="234"/>
      <c r="P892" s="234"/>
      <c r="Q892" s="7">
        <v>42846</v>
      </c>
      <c r="R892" s="8">
        <v>35610001</v>
      </c>
      <c r="S892" s="8">
        <v>35669998</v>
      </c>
      <c r="T892" s="8">
        <v>35462502</v>
      </c>
      <c r="U892" s="8">
        <v>35567501</v>
      </c>
      <c r="V892" s="192">
        <v>33889851</v>
      </c>
      <c r="W892" s="234">
        <v>69283600</v>
      </c>
      <c r="X892" s="194">
        <f t="shared" si="27"/>
        <v>-1.193297797782162E-3</v>
      </c>
      <c r="Y892" s="193"/>
      <c r="Z892" s="197">
        <v>890</v>
      </c>
    </row>
    <row r="893" spans="1:26" ht="14.4" x14ac:dyDescent="0.3">
      <c r="A893" s="7">
        <v>42845</v>
      </c>
      <c r="B893" s="191">
        <v>2342.6899410000001</v>
      </c>
      <c r="C893" s="191">
        <v>2361.3701169999999</v>
      </c>
      <c r="D893" s="191">
        <v>2340.9099120000001</v>
      </c>
      <c r="E893" s="191">
        <v>2355.8400879999999</v>
      </c>
      <c r="F893" s="192">
        <v>2355.8400879999999</v>
      </c>
      <c r="G893" s="191">
        <v>3647420000</v>
      </c>
      <c r="H893" s="194">
        <f t="shared" si="26"/>
        <v>7.5572634109010153E-3</v>
      </c>
      <c r="I893" s="193"/>
      <c r="J893" s="197">
        <v>891</v>
      </c>
      <c r="K893" s="234"/>
      <c r="L893" s="234"/>
      <c r="M893" s="234"/>
      <c r="N893" s="234"/>
      <c r="O893" s="234"/>
      <c r="P893" s="234"/>
      <c r="Q893" s="7">
        <v>42845</v>
      </c>
      <c r="R893" s="8">
        <v>35305000</v>
      </c>
      <c r="S893" s="8">
        <v>35730000</v>
      </c>
      <c r="T893" s="8">
        <v>35290001</v>
      </c>
      <c r="U893" s="8">
        <v>35610001</v>
      </c>
      <c r="V893" s="192">
        <v>33930340</v>
      </c>
      <c r="W893" s="234">
        <v>93278400</v>
      </c>
      <c r="X893" s="194">
        <f t="shared" si="27"/>
        <v>1.2510572244173325E-2</v>
      </c>
      <c r="Y893" s="193"/>
      <c r="Z893" s="197">
        <v>891</v>
      </c>
    </row>
    <row r="894" spans="1:26" ht="14.4" x14ac:dyDescent="0.3">
      <c r="A894" s="7">
        <v>42844</v>
      </c>
      <c r="B894" s="191">
        <v>2346.790039</v>
      </c>
      <c r="C894" s="191">
        <v>2352.6298830000001</v>
      </c>
      <c r="D894" s="191">
        <v>2335.0500489999999</v>
      </c>
      <c r="E894" s="191">
        <v>2338.169922</v>
      </c>
      <c r="F894" s="192">
        <v>2338.169922</v>
      </c>
      <c r="G894" s="191">
        <v>3519900000</v>
      </c>
      <c r="H894" s="194">
        <f t="shared" si="26"/>
        <v>-1.7163505528008957E-3</v>
      </c>
      <c r="I894" s="193"/>
      <c r="J894" s="197">
        <v>892</v>
      </c>
      <c r="K894" s="234"/>
      <c r="L894" s="234"/>
      <c r="M894" s="234"/>
      <c r="N894" s="234"/>
      <c r="O894" s="234"/>
      <c r="P894" s="234"/>
      <c r="Q894" s="7">
        <v>42844</v>
      </c>
      <c r="R894" s="8">
        <v>35470001</v>
      </c>
      <c r="S894" s="8">
        <v>35500000</v>
      </c>
      <c r="T894" s="8">
        <v>35112499</v>
      </c>
      <c r="U894" s="8">
        <v>35169998</v>
      </c>
      <c r="V894" s="192">
        <v>33511097</v>
      </c>
      <c r="W894" s="234">
        <v>69313600</v>
      </c>
      <c r="X894" s="194">
        <f t="shared" si="27"/>
        <v>-3.6828041578633283E-3</v>
      </c>
      <c r="Y894" s="193"/>
      <c r="Z894" s="197">
        <v>892</v>
      </c>
    </row>
    <row r="895" spans="1:26" ht="14.4" x14ac:dyDescent="0.3">
      <c r="A895" s="7">
        <v>42843</v>
      </c>
      <c r="B895" s="191">
        <v>2342.530029</v>
      </c>
      <c r="C895" s="191">
        <v>2348.3500979999999</v>
      </c>
      <c r="D895" s="191">
        <v>2334.540039</v>
      </c>
      <c r="E895" s="191">
        <v>2342.1899410000001</v>
      </c>
      <c r="F895" s="192">
        <v>2342.1899410000001</v>
      </c>
      <c r="G895" s="191">
        <v>3269840000</v>
      </c>
      <c r="H895" s="194">
        <f t="shared" si="26"/>
        <v>-2.9033801350211684E-3</v>
      </c>
      <c r="I895" s="193"/>
      <c r="J895" s="197">
        <v>893</v>
      </c>
      <c r="K895" s="234"/>
      <c r="L895" s="234"/>
      <c r="M895" s="234"/>
      <c r="N895" s="234"/>
      <c r="O895" s="234"/>
      <c r="P895" s="234"/>
      <c r="Q895" s="7">
        <v>42843</v>
      </c>
      <c r="R895" s="8">
        <v>35352501</v>
      </c>
      <c r="S895" s="8">
        <v>35509998</v>
      </c>
      <c r="T895" s="8">
        <v>35277500</v>
      </c>
      <c r="U895" s="8">
        <v>35299999</v>
      </c>
      <c r="V895" s="192">
        <v>33634968</v>
      </c>
      <c r="W895" s="234">
        <v>58790000</v>
      </c>
      <c r="X895" s="194">
        <f t="shared" si="27"/>
        <v>-4.4417892253712102E-3</v>
      </c>
      <c r="Y895" s="193"/>
      <c r="Z895" s="197">
        <v>893</v>
      </c>
    </row>
    <row r="896" spans="1:26" ht="14.4" x14ac:dyDescent="0.3">
      <c r="A896" s="7">
        <v>42842</v>
      </c>
      <c r="B896" s="191">
        <v>2332.6201169999999</v>
      </c>
      <c r="C896" s="191">
        <v>2349.139893</v>
      </c>
      <c r="D896" s="191">
        <v>2332.51001</v>
      </c>
      <c r="E896" s="191">
        <v>2349.01001</v>
      </c>
      <c r="F896" s="192">
        <v>2349.01001</v>
      </c>
      <c r="G896" s="191">
        <v>2824710000</v>
      </c>
      <c r="H896" s="194">
        <f t="shared" si="26"/>
        <v>8.6133491152897302E-3</v>
      </c>
      <c r="I896" s="193"/>
      <c r="J896" s="197">
        <v>894</v>
      </c>
      <c r="K896" s="234"/>
      <c r="L896" s="234"/>
      <c r="M896" s="234"/>
      <c r="N896" s="234"/>
      <c r="O896" s="234"/>
      <c r="P896" s="234"/>
      <c r="Q896" s="7">
        <v>42842</v>
      </c>
      <c r="R896" s="8">
        <v>35369999</v>
      </c>
      <c r="S896" s="8">
        <v>35470001</v>
      </c>
      <c r="T896" s="8">
        <v>35217499</v>
      </c>
      <c r="U896" s="8">
        <v>35457500</v>
      </c>
      <c r="V896" s="192">
        <v>33785034</v>
      </c>
      <c r="W896" s="234">
        <v>66328400</v>
      </c>
      <c r="X896" s="194">
        <f t="shared" si="27"/>
        <v>5.5299478273789114E-3</v>
      </c>
      <c r="Y896" s="193"/>
      <c r="Z896" s="197">
        <v>894</v>
      </c>
    </row>
    <row r="897" spans="1:26" ht="14.4" x14ac:dyDescent="0.3">
      <c r="A897" s="7">
        <v>42838</v>
      </c>
      <c r="B897" s="191">
        <v>2341.9799800000001</v>
      </c>
      <c r="C897" s="191">
        <v>2348.26001</v>
      </c>
      <c r="D897" s="191">
        <v>2328.9499510000001</v>
      </c>
      <c r="E897" s="191">
        <v>2328.9499510000001</v>
      </c>
      <c r="F897" s="192">
        <v>2328.9499510000001</v>
      </c>
      <c r="G897" s="191">
        <v>3143890000</v>
      </c>
      <c r="H897" s="194">
        <f t="shared" si="26"/>
        <v>-6.814694452883103E-3</v>
      </c>
      <c r="I897" s="193"/>
      <c r="J897" s="197">
        <v>895</v>
      </c>
      <c r="K897" s="234"/>
      <c r="L897" s="234"/>
      <c r="M897" s="234"/>
      <c r="N897" s="234"/>
      <c r="O897" s="234"/>
      <c r="P897" s="234"/>
      <c r="Q897" s="7">
        <v>42838</v>
      </c>
      <c r="R897" s="8">
        <v>35477501</v>
      </c>
      <c r="S897" s="8">
        <v>35595001</v>
      </c>
      <c r="T897" s="8">
        <v>35262501</v>
      </c>
      <c r="U897" s="8">
        <v>35262501</v>
      </c>
      <c r="V897" s="192">
        <v>33599232</v>
      </c>
      <c r="W897" s="234">
        <v>71291600</v>
      </c>
      <c r="X897" s="194">
        <f t="shared" si="27"/>
        <v>-5.2889639439204625E-3</v>
      </c>
      <c r="Y897" s="193"/>
      <c r="Z897" s="197">
        <v>895</v>
      </c>
    </row>
    <row r="898" spans="1:26" ht="14.4" x14ac:dyDescent="0.3">
      <c r="A898" s="7">
        <v>42837</v>
      </c>
      <c r="B898" s="191">
        <v>2352.1499020000001</v>
      </c>
      <c r="C898" s="191">
        <v>2352.719971</v>
      </c>
      <c r="D898" s="191">
        <v>2341.179932</v>
      </c>
      <c r="E898" s="191">
        <v>2344.929932</v>
      </c>
      <c r="F898" s="192">
        <v>2344.929932</v>
      </c>
      <c r="G898" s="191">
        <v>3196950000</v>
      </c>
      <c r="H898" s="194">
        <f t="shared" si="26"/>
        <v>-3.7599507562140187E-3</v>
      </c>
      <c r="I898" s="193"/>
      <c r="J898" s="197">
        <v>896</v>
      </c>
      <c r="K898" s="234"/>
      <c r="L898" s="234"/>
      <c r="M898" s="234"/>
      <c r="N898" s="234"/>
      <c r="O898" s="234"/>
      <c r="P898" s="234"/>
      <c r="Q898" s="7">
        <v>42837</v>
      </c>
      <c r="R898" s="8">
        <v>35400002</v>
      </c>
      <c r="S898" s="8">
        <v>35537498</v>
      </c>
      <c r="T898" s="8">
        <v>35252499</v>
      </c>
      <c r="U898" s="8">
        <v>35450001</v>
      </c>
      <c r="V898" s="192">
        <v>33777882</v>
      </c>
      <c r="W898" s="234">
        <v>81400000</v>
      </c>
      <c r="X898" s="194">
        <f t="shared" si="27"/>
        <v>1.2000333398582393E-3</v>
      </c>
      <c r="Y898" s="193"/>
      <c r="Z898" s="197">
        <v>896</v>
      </c>
    </row>
    <row r="899" spans="1:26" ht="14.4" x14ac:dyDescent="0.3">
      <c r="A899" s="7">
        <v>42836</v>
      </c>
      <c r="B899" s="191">
        <v>2353.919922</v>
      </c>
      <c r="C899" s="191">
        <v>2355.219971</v>
      </c>
      <c r="D899" s="191">
        <v>2337.25</v>
      </c>
      <c r="E899" s="191">
        <v>2353.780029</v>
      </c>
      <c r="F899" s="192">
        <v>2353.780029</v>
      </c>
      <c r="G899" s="191">
        <v>3117420000</v>
      </c>
      <c r="H899" s="194">
        <f t="shared" si="26"/>
        <v>-1.4338793828935876E-3</v>
      </c>
      <c r="I899" s="193"/>
      <c r="J899" s="197">
        <v>897</v>
      </c>
      <c r="K899" s="234"/>
      <c r="L899" s="234"/>
      <c r="M899" s="234"/>
      <c r="N899" s="234"/>
      <c r="O899" s="234"/>
      <c r="P899" s="234"/>
      <c r="Q899" s="7">
        <v>42836</v>
      </c>
      <c r="R899" s="8">
        <v>35735001</v>
      </c>
      <c r="S899" s="8">
        <v>35837502</v>
      </c>
      <c r="T899" s="8">
        <v>35014999</v>
      </c>
      <c r="U899" s="8">
        <v>35407501</v>
      </c>
      <c r="V899" s="192">
        <v>33737396</v>
      </c>
      <c r="W899" s="234">
        <v>121517600</v>
      </c>
      <c r="X899" s="194">
        <f t="shared" si="27"/>
        <v>-1.0756348046296774E-2</v>
      </c>
      <c r="Y899" s="193"/>
      <c r="Z899" s="197">
        <v>897</v>
      </c>
    </row>
    <row r="900" spans="1:26" ht="14.4" x14ac:dyDescent="0.3">
      <c r="A900" s="7">
        <v>42835</v>
      </c>
      <c r="B900" s="191">
        <v>2357.1599120000001</v>
      </c>
      <c r="C900" s="191">
        <v>2366.3701169999999</v>
      </c>
      <c r="D900" s="191">
        <v>2351.5</v>
      </c>
      <c r="E900" s="191">
        <v>2357.1599120000001</v>
      </c>
      <c r="F900" s="192">
        <v>2357.1599120000001</v>
      </c>
      <c r="G900" s="191">
        <v>2785410000</v>
      </c>
      <c r="H900" s="194">
        <f t="shared" ref="H900:H963" si="28">(F900-F901)/F901</f>
        <v>6.8768646390225837E-4</v>
      </c>
      <c r="I900" s="193"/>
      <c r="J900" s="197">
        <v>898</v>
      </c>
      <c r="K900" s="234"/>
      <c r="L900" s="234"/>
      <c r="M900" s="234"/>
      <c r="N900" s="234"/>
      <c r="O900" s="234"/>
      <c r="P900" s="234"/>
      <c r="Q900" s="7">
        <v>42835</v>
      </c>
      <c r="R900" s="8">
        <v>35900002</v>
      </c>
      <c r="S900" s="8">
        <v>35970001</v>
      </c>
      <c r="T900" s="8">
        <v>35724998</v>
      </c>
      <c r="U900" s="8">
        <v>35792500</v>
      </c>
      <c r="V900" s="192">
        <v>34104233</v>
      </c>
      <c r="W900" s="234">
        <v>75733600</v>
      </c>
      <c r="X900" s="194">
        <f t="shared" ref="X900:X963" si="29">(V900-V901)/V901</f>
        <v>-1.1859225345665389E-3</v>
      </c>
      <c r="Y900" s="193"/>
      <c r="Z900" s="197">
        <v>898</v>
      </c>
    </row>
    <row r="901" spans="1:26" ht="14.4" x14ac:dyDescent="0.3">
      <c r="A901" s="7">
        <v>42832</v>
      </c>
      <c r="B901" s="191">
        <v>2356.5900879999999</v>
      </c>
      <c r="C901" s="191">
        <v>2363.76001</v>
      </c>
      <c r="D901" s="191">
        <v>2350.73999</v>
      </c>
      <c r="E901" s="191">
        <v>2355.540039</v>
      </c>
      <c r="F901" s="192">
        <v>2355.540039</v>
      </c>
      <c r="G901" s="191">
        <v>3053150000</v>
      </c>
      <c r="H901" s="194">
        <f t="shared" si="28"/>
        <v>-8.2713012919306416E-4</v>
      </c>
      <c r="I901" s="193"/>
      <c r="J901" s="197">
        <v>899</v>
      </c>
      <c r="K901" s="234"/>
      <c r="L901" s="234"/>
      <c r="M901" s="234"/>
      <c r="N901" s="234"/>
      <c r="O901" s="234"/>
      <c r="P901" s="234"/>
      <c r="Q901" s="7">
        <v>42832</v>
      </c>
      <c r="R901" s="8">
        <v>35932499</v>
      </c>
      <c r="S901" s="8">
        <v>36044998</v>
      </c>
      <c r="T901" s="8">
        <v>35817501</v>
      </c>
      <c r="U901" s="8">
        <v>35834999</v>
      </c>
      <c r="V901" s="192">
        <v>34144726</v>
      </c>
      <c r="W901" s="234">
        <v>66688800</v>
      </c>
      <c r="X901" s="194">
        <f t="shared" si="29"/>
        <v>-2.2276698908408731E-3</v>
      </c>
      <c r="Y901" s="193"/>
      <c r="Z901" s="197">
        <v>899</v>
      </c>
    </row>
    <row r="902" spans="1:26" ht="14.4" x14ac:dyDescent="0.3">
      <c r="A902" s="7">
        <v>42831</v>
      </c>
      <c r="B902" s="191">
        <v>2353.790039</v>
      </c>
      <c r="C902" s="191">
        <v>2364.1599120000001</v>
      </c>
      <c r="D902" s="191">
        <v>2348.8999020000001</v>
      </c>
      <c r="E902" s="191">
        <v>2357.48999</v>
      </c>
      <c r="F902" s="192">
        <v>2357.48999</v>
      </c>
      <c r="G902" s="191">
        <v>3201920000</v>
      </c>
      <c r="H902" s="194">
        <f t="shared" si="28"/>
        <v>1.9295093795218506E-3</v>
      </c>
      <c r="I902" s="193"/>
      <c r="J902" s="197">
        <v>900</v>
      </c>
      <c r="K902" s="234"/>
      <c r="L902" s="234"/>
      <c r="M902" s="234"/>
      <c r="N902" s="234"/>
      <c r="O902" s="234"/>
      <c r="P902" s="234"/>
      <c r="Q902" s="7">
        <v>42831</v>
      </c>
      <c r="R902" s="8">
        <v>36072498</v>
      </c>
      <c r="S902" s="8">
        <v>36130001</v>
      </c>
      <c r="T902" s="8">
        <v>35862499</v>
      </c>
      <c r="U902" s="8">
        <v>35915001</v>
      </c>
      <c r="V902" s="192">
        <v>34220959</v>
      </c>
      <c r="W902" s="234">
        <v>84596000</v>
      </c>
      <c r="X902" s="194">
        <f t="shared" si="29"/>
        <v>-2.4996274052836247E-3</v>
      </c>
      <c r="Y902" s="193"/>
      <c r="Z902" s="197">
        <v>900</v>
      </c>
    </row>
    <row r="903" spans="1:26" ht="14.4" x14ac:dyDescent="0.3">
      <c r="A903" s="7">
        <v>42830</v>
      </c>
      <c r="B903" s="191">
        <v>2366.5900879999999</v>
      </c>
      <c r="C903" s="191">
        <v>2378.360107</v>
      </c>
      <c r="D903" s="191">
        <v>2350.5200199999999</v>
      </c>
      <c r="E903" s="191">
        <v>2352.9499510000001</v>
      </c>
      <c r="F903" s="192">
        <v>2352.9499510000001</v>
      </c>
      <c r="G903" s="191">
        <v>3770520000</v>
      </c>
      <c r="H903" s="194">
        <f t="shared" si="28"/>
        <v>-3.0548612250134773E-3</v>
      </c>
      <c r="I903" s="193"/>
      <c r="J903" s="197">
        <v>901</v>
      </c>
      <c r="K903" s="234"/>
      <c r="L903" s="234"/>
      <c r="M903" s="234"/>
      <c r="N903" s="234"/>
      <c r="O903" s="234"/>
      <c r="P903" s="234"/>
      <c r="Q903" s="7">
        <v>42830</v>
      </c>
      <c r="R903" s="8">
        <v>36055000</v>
      </c>
      <c r="S903" s="8">
        <v>36365002</v>
      </c>
      <c r="T903" s="8">
        <v>35952499</v>
      </c>
      <c r="U903" s="8">
        <v>36005001</v>
      </c>
      <c r="V903" s="192">
        <v>34306713</v>
      </c>
      <c r="W903" s="234">
        <v>110871600</v>
      </c>
      <c r="X903" s="194">
        <f t="shared" si="29"/>
        <v>-5.1805741258313994E-3</v>
      </c>
      <c r="Y903" s="193"/>
      <c r="Z903" s="197">
        <v>901</v>
      </c>
    </row>
    <row r="904" spans="1:26" ht="14.4" x14ac:dyDescent="0.3">
      <c r="A904" s="7">
        <v>42829</v>
      </c>
      <c r="B904" s="191">
        <v>2354.76001</v>
      </c>
      <c r="C904" s="191">
        <v>2360.530029</v>
      </c>
      <c r="D904" s="191">
        <v>2350.719971</v>
      </c>
      <c r="E904" s="191">
        <v>2360.1599120000001</v>
      </c>
      <c r="F904" s="192">
        <v>2360.1599120000001</v>
      </c>
      <c r="G904" s="191">
        <v>3206240000</v>
      </c>
      <c r="H904" s="194">
        <f t="shared" si="28"/>
        <v>5.5952245627604127E-4</v>
      </c>
      <c r="I904" s="193"/>
      <c r="J904" s="197">
        <v>902</v>
      </c>
      <c r="K904" s="234"/>
      <c r="L904" s="234"/>
      <c r="M904" s="234"/>
      <c r="N904" s="234"/>
      <c r="O904" s="234"/>
      <c r="P904" s="234"/>
      <c r="Q904" s="7">
        <v>42829</v>
      </c>
      <c r="R904" s="8">
        <v>35812500</v>
      </c>
      <c r="S904" s="8">
        <v>36222500</v>
      </c>
      <c r="T904" s="8">
        <v>35792500</v>
      </c>
      <c r="U904" s="8">
        <v>36192501</v>
      </c>
      <c r="V904" s="192">
        <v>34485367</v>
      </c>
      <c r="W904" s="234">
        <v>79565600</v>
      </c>
      <c r="X904" s="194">
        <f t="shared" si="29"/>
        <v>7.4460822698270935E-3</v>
      </c>
      <c r="Y904" s="193"/>
      <c r="Z904" s="197">
        <v>902</v>
      </c>
    </row>
    <row r="905" spans="1:26" ht="14.4" x14ac:dyDescent="0.3">
      <c r="A905" s="7">
        <v>42828</v>
      </c>
      <c r="B905" s="191">
        <v>2362.3400879999999</v>
      </c>
      <c r="C905" s="191">
        <v>2365.8701169999999</v>
      </c>
      <c r="D905" s="191">
        <v>2344.7299800000001</v>
      </c>
      <c r="E905" s="191">
        <v>2358.8400879999999</v>
      </c>
      <c r="F905" s="192">
        <v>2358.8400879999999</v>
      </c>
      <c r="G905" s="191">
        <v>3416400000</v>
      </c>
      <c r="H905" s="194">
        <f t="shared" si="28"/>
        <v>-1.642125621157694E-3</v>
      </c>
      <c r="I905" s="193"/>
      <c r="J905" s="197">
        <v>903</v>
      </c>
      <c r="K905" s="234"/>
      <c r="L905" s="234"/>
      <c r="M905" s="234"/>
      <c r="N905" s="234"/>
      <c r="O905" s="234"/>
      <c r="P905" s="234"/>
      <c r="Q905" s="7">
        <v>42828</v>
      </c>
      <c r="R905" s="8">
        <v>35927502</v>
      </c>
      <c r="S905" s="8">
        <v>36029999</v>
      </c>
      <c r="T905" s="8">
        <v>35762501</v>
      </c>
      <c r="U905" s="8">
        <v>35924999</v>
      </c>
      <c r="V905" s="192">
        <v>34230484</v>
      </c>
      <c r="W905" s="234">
        <v>79942800</v>
      </c>
      <c r="X905" s="194">
        <f t="shared" si="29"/>
        <v>2.783381961914042E-4</v>
      </c>
      <c r="Y905" s="193"/>
      <c r="Z905" s="197">
        <v>903</v>
      </c>
    </row>
    <row r="906" spans="1:26" ht="14.4" x14ac:dyDescent="0.3">
      <c r="A906" s="7">
        <v>42825</v>
      </c>
      <c r="B906" s="191">
        <v>2364.820068</v>
      </c>
      <c r="C906" s="191">
        <v>2370.3500979999999</v>
      </c>
      <c r="D906" s="191">
        <v>2362.6000979999999</v>
      </c>
      <c r="E906" s="191">
        <v>2362.719971</v>
      </c>
      <c r="F906" s="192">
        <v>2362.719971</v>
      </c>
      <c r="G906" s="191">
        <v>3354110000</v>
      </c>
      <c r="H906" s="194">
        <f t="shared" si="28"/>
        <v>-2.2550475355151978E-3</v>
      </c>
      <c r="I906" s="193"/>
      <c r="J906" s="197">
        <v>904</v>
      </c>
      <c r="K906" s="234"/>
      <c r="L906" s="234"/>
      <c r="M906" s="234"/>
      <c r="N906" s="234"/>
      <c r="O906" s="234"/>
      <c r="P906" s="234"/>
      <c r="Q906" s="7">
        <v>42825</v>
      </c>
      <c r="R906" s="8">
        <v>35930000</v>
      </c>
      <c r="S906" s="8">
        <v>36067501</v>
      </c>
      <c r="T906" s="8">
        <v>35752499</v>
      </c>
      <c r="U906" s="8">
        <v>35915001</v>
      </c>
      <c r="V906" s="192">
        <v>34220959</v>
      </c>
      <c r="W906" s="234">
        <v>78646800</v>
      </c>
      <c r="X906" s="194">
        <f t="shared" si="29"/>
        <v>-1.8755580203657764E-3</v>
      </c>
      <c r="Y906" s="193"/>
      <c r="Z906" s="197">
        <v>904</v>
      </c>
    </row>
    <row r="907" spans="1:26" ht="14.4" x14ac:dyDescent="0.3">
      <c r="A907" s="7">
        <v>42824</v>
      </c>
      <c r="B907" s="191">
        <v>2361.3100589999999</v>
      </c>
      <c r="C907" s="191">
        <v>2370.419922</v>
      </c>
      <c r="D907" s="191">
        <v>2358.580078</v>
      </c>
      <c r="E907" s="191">
        <v>2368.0600589999999</v>
      </c>
      <c r="F907" s="192">
        <v>2368.0600589999999</v>
      </c>
      <c r="G907" s="191">
        <v>3158420000</v>
      </c>
      <c r="H907" s="194">
        <f t="shared" si="28"/>
        <v>2.9351100292689179E-3</v>
      </c>
      <c r="I907" s="193"/>
      <c r="J907" s="197">
        <v>905</v>
      </c>
      <c r="K907" s="234"/>
      <c r="L907" s="234"/>
      <c r="M907" s="234"/>
      <c r="N907" s="234"/>
      <c r="O907" s="234"/>
      <c r="P907" s="234"/>
      <c r="Q907" s="7">
        <v>42824</v>
      </c>
      <c r="R907" s="8">
        <v>36047501</v>
      </c>
      <c r="S907" s="8">
        <v>36125000</v>
      </c>
      <c r="T907" s="8">
        <v>35875000</v>
      </c>
      <c r="U907" s="8">
        <v>35982498</v>
      </c>
      <c r="V907" s="192">
        <v>34285263</v>
      </c>
      <c r="W907" s="234">
        <v>84829200</v>
      </c>
      <c r="X907" s="194">
        <f t="shared" si="29"/>
        <v>-1.3183894309332419E-3</v>
      </c>
      <c r="Y907" s="193"/>
      <c r="Z907" s="197">
        <v>905</v>
      </c>
    </row>
    <row r="908" spans="1:26" ht="14.4" x14ac:dyDescent="0.3">
      <c r="A908" s="7">
        <v>42823</v>
      </c>
      <c r="B908" s="191">
        <v>2356.540039</v>
      </c>
      <c r="C908" s="191">
        <v>2363.360107</v>
      </c>
      <c r="D908" s="191">
        <v>2352.9399410000001</v>
      </c>
      <c r="E908" s="191">
        <v>2361.1298830000001</v>
      </c>
      <c r="F908" s="192">
        <v>2361.1298830000001</v>
      </c>
      <c r="G908" s="191">
        <v>3106940000</v>
      </c>
      <c r="H908" s="194">
        <f t="shared" si="28"/>
        <v>1.0853249749627838E-3</v>
      </c>
      <c r="I908" s="193"/>
      <c r="J908" s="197">
        <v>906</v>
      </c>
      <c r="K908" s="234"/>
      <c r="L908" s="234"/>
      <c r="M908" s="234"/>
      <c r="N908" s="234"/>
      <c r="O908" s="234"/>
      <c r="P908" s="234"/>
      <c r="Q908" s="7">
        <v>42823</v>
      </c>
      <c r="R908" s="8">
        <v>35919998</v>
      </c>
      <c r="S908" s="8">
        <v>36122501</v>
      </c>
      <c r="T908" s="8">
        <v>35797501</v>
      </c>
      <c r="U908" s="8">
        <v>36029999</v>
      </c>
      <c r="V908" s="192">
        <v>34330524</v>
      </c>
      <c r="W908" s="234">
        <v>116760000</v>
      </c>
      <c r="X908" s="194">
        <f t="shared" si="29"/>
        <v>2.2250340665189929E-3</v>
      </c>
      <c r="Y908" s="193"/>
      <c r="Z908" s="197">
        <v>906</v>
      </c>
    </row>
    <row r="909" spans="1:26" ht="14.4" x14ac:dyDescent="0.3">
      <c r="A909" s="7">
        <v>42822</v>
      </c>
      <c r="B909" s="191">
        <v>2339.790039</v>
      </c>
      <c r="C909" s="191">
        <v>2363.780029</v>
      </c>
      <c r="D909" s="191">
        <v>2337.6298830000001</v>
      </c>
      <c r="E909" s="191">
        <v>2358.570068</v>
      </c>
      <c r="F909" s="192">
        <v>2358.570068</v>
      </c>
      <c r="G909" s="191">
        <v>3367780000</v>
      </c>
      <c r="H909" s="194">
        <f t="shared" si="28"/>
        <v>7.2514741529773972E-3</v>
      </c>
      <c r="I909" s="193"/>
      <c r="J909" s="197">
        <v>907</v>
      </c>
      <c r="K909" s="234"/>
      <c r="L909" s="234"/>
      <c r="M909" s="234"/>
      <c r="N909" s="234"/>
      <c r="O909" s="234"/>
      <c r="P909" s="234"/>
      <c r="Q909" s="7">
        <v>42822</v>
      </c>
      <c r="R909" s="8">
        <v>35227501</v>
      </c>
      <c r="S909" s="8">
        <v>36009998</v>
      </c>
      <c r="T909" s="8">
        <v>35154999</v>
      </c>
      <c r="U909" s="8">
        <v>35950001</v>
      </c>
      <c r="V909" s="192">
        <v>34254307</v>
      </c>
      <c r="W909" s="234">
        <v>133499200</v>
      </c>
      <c r="X909" s="194">
        <f t="shared" si="29"/>
        <v>2.0726759640550305E-2</v>
      </c>
      <c r="Y909" s="193"/>
      <c r="Z909" s="197">
        <v>907</v>
      </c>
    </row>
    <row r="910" spans="1:26" ht="14.4" x14ac:dyDescent="0.3">
      <c r="A910" s="7">
        <v>42821</v>
      </c>
      <c r="B910" s="191">
        <v>2329.110107</v>
      </c>
      <c r="C910" s="191">
        <v>2344.8999020000001</v>
      </c>
      <c r="D910" s="191">
        <v>2322.25</v>
      </c>
      <c r="E910" s="191">
        <v>2341.5900879999999</v>
      </c>
      <c r="F910" s="192">
        <v>2341.5900879999999</v>
      </c>
      <c r="G910" s="191">
        <v>3240230000</v>
      </c>
      <c r="H910" s="194">
        <f t="shared" si="28"/>
        <v>-1.0195872065426707E-3</v>
      </c>
      <c r="I910" s="193"/>
      <c r="J910" s="197">
        <v>908</v>
      </c>
      <c r="K910" s="234"/>
      <c r="L910" s="234"/>
      <c r="M910" s="234"/>
      <c r="N910" s="234"/>
      <c r="O910" s="234"/>
      <c r="P910" s="234"/>
      <c r="Q910" s="7">
        <v>42821</v>
      </c>
      <c r="R910" s="8">
        <v>34847500</v>
      </c>
      <c r="S910" s="8">
        <v>35305000</v>
      </c>
      <c r="T910" s="8">
        <v>34654999</v>
      </c>
      <c r="U910" s="8">
        <v>35220001</v>
      </c>
      <c r="V910" s="192">
        <v>33558743</v>
      </c>
      <c r="W910" s="234">
        <v>94300400</v>
      </c>
      <c r="X910" s="194">
        <f t="shared" si="29"/>
        <v>1.7066365371316351E-3</v>
      </c>
      <c r="Y910" s="193"/>
      <c r="Z910" s="197">
        <v>908</v>
      </c>
    </row>
    <row r="911" spans="1:26" ht="14.4" x14ac:dyDescent="0.3">
      <c r="A911" s="7">
        <v>42818</v>
      </c>
      <c r="B911" s="191">
        <v>2350.419922</v>
      </c>
      <c r="C911" s="191">
        <v>2356.219971</v>
      </c>
      <c r="D911" s="191">
        <v>2335.73999</v>
      </c>
      <c r="E911" s="191">
        <v>2343.9799800000001</v>
      </c>
      <c r="F911" s="192">
        <v>2343.9799800000001</v>
      </c>
      <c r="G911" s="191">
        <v>2975130000</v>
      </c>
      <c r="H911" s="194">
        <f t="shared" si="28"/>
        <v>-8.4399607534476262E-4</v>
      </c>
      <c r="I911" s="193"/>
      <c r="J911" s="197">
        <v>909</v>
      </c>
      <c r="K911" s="234"/>
      <c r="L911" s="234"/>
      <c r="M911" s="234"/>
      <c r="N911" s="234"/>
      <c r="O911" s="234"/>
      <c r="P911" s="234"/>
      <c r="Q911" s="7">
        <v>42818</v>
      </c>
      <c r="R911" s="8">
        <v>35375000</v>
      </c>
      <c r="S911" s="8">
        <v>35435001</v>
      </c>
      <c r="T911" s="8">
        <v>35087502</v>
      </c>
      <c r="U911" s="8">
        <v>35160000</v>
      </c>
      <c r="V911" s="192">
        <v>33501568</v>
      </c>
      <c r="W911" s="234">
        <v>89582400</v>
      </c>
      <c r="X911" s="194">
        <f t="shared" si="29"/>
        <v>-1.9867577288784108E-3</v>
      </c>
      <c r="Y911" s="193"/>
      <c r="Z911" s="197">
        <v>909</v>
      </c>
    </row>
    <row r="912" spans="1:26" ht="14.4" x14ac:dyDescent="0.3">
      <c r="A912" s="7">
        <v>42817</v>
      </c>
      <c r="B912" s="191">
        <v>2345.969971</v>
      </c>
      <c r="C912" s="191">
        <v>2358.919922</v>
      </c>
      <c r="D912" s="191">
        <v>2342.1298830000001</v>
      </c>
      <c r="E912" s="191">
        <v>2345.959961</v>
      </c>
      <c r="F912" s="192">
        <v>2345.959961</v>
      </c>
      <c r="G912" s="191">
        <v>3260600000</v>
      </c>
      <c r="H912" s="194">
        <f t="shared" si="28"/>
        <v>-1.0602695616058434E-3</v>
      </c>
      <c r="I912" s="193"/>
      <c r="J912" s="197">
        <v>910</v>
      </c>
      <c r="K912" s="234"/>
      <c r="L912" s="234"/>
      <c r="M912" s="234"/>
      <c r="N912" s="234"/>
      <c r="O912" s="234"/>
      <c r="P912" s="234"/>
      <c r="Q912" s="7">
        <v>42817</v>
      </c>
      <c r="R912" s="8">
        <v>35314999</v>
      </c>
      <c r="S912" s="8">
        <v>35395000</v>
      </c>
      <c r="T912" s="8">
        <v>35152500</v>
      </c>
      <c r="U912" s="8">
        <v>35230000</v>
      </c>
      <c r="V912" s="192">
        <v>33568260</v>
      </c>
      <c r="W912" s="234">
        <v>81385200</v>
      </c>
      <c r="X912" s="194">
        <f t="shared" si="29"/>
        <v>-3.5357464830290996E-3</v>
      </c>
      <c r="Y912" s="193"/>
      <c r="Z912" s="197">
        <v>910</v>
      </c>
    </row>
    <row r="913" spans="1:26" ht="14.4" x14ac:dyDescent="0.3">
      <c r="A913" s="7">
        <v>42816</v>
      </c>
      <c r="B913" s="191">
        <v>2343</v>
      </c>
      <c r="C913" s="191">
        <v>2351.8100589999999</v>
      </c>
      <c r="D913" s="191">
        <v>2336.4499510000001</v>
      </c>
      <c r="E913" s="191">
        <v>2348.4499510000001</v>
      </c>
      <c r="F913" s="192">
        <v>2348.4499510000001</v>
      </c>
      <c r="G913" s="191">
        <v>3572730000</v>
      </c>
      <c r="H913" s="194">
        <f t="shared" si="28"/>
        <v>1.8898861623204584E-3</v>
      </c>
      <c r="I913" s="193"/>
      <c r="J913" s="197">
        <v>911</v>
      </c>
      <c r="K913" s="234"/>
      <c r="L913" s="234"/>
      <c r="M913" s="234"/>
      <c r="N913" s="234"/>
      <c r="O913" s="234"/>
      <c r="P913" s="234"/>
      <c r="Q913" s="7">
        <v>42816</v>
      </c>
      <c r="R913" s="8">
        <v>34962502</v>
      </c>
      <c r="S913" s="8">
        <v>35400002</v>
      </c>
      <c r="T913" s="8">
        <v>34939999</v>
      </c>
      <c r="U913" s="8">
        <v>35355000</v>
      </c>
      <c r="V913" s="192">
        <v>33687370</v>
      </c>
      <c r="W913" s="234">
        <v>103440800</v>
      </c>
      <c r="X913" s="194">
        <f t="shared" si="29"/>
        <v>1.1298639749673088E-2</v>
      </c>
      <c r="Y913" s="193"/>
      <c r="Z913" s="197">
        <v>911</v>
      </c>
    </row>
    <row r="914" spans="1:26" ht="14.4" x14ac:dyDescent="0.3">
      <c r="A914" s="7">
        <v>42815</v>
      </c>
      <c r="B914" s="191">
        <v>2379.320068</v>
      </c>
      <c r="C914" s="191">
        <v>2381.929932</v>
      </c>
      <c r="D914" s="191">
        <v>2341.8999020000001</v>
      </c>
      <c r="E914" s="191">
        <v>2344.0200199999999</v>
      </c>
      <c r="F914" s="192">
        <v>2344.0200199999999</v>
      </c>
      <c r="G914" s="191">
        <v>4265590000</v>
      </c>
      <c r="H914" s="194">
        <f t="shared" si="28"/>
        <v>-1.2407972866659898E-2</v>
      </c>
      <c r="I914" s="193"/>
      <c r="J914" s="197">
        <v>912</v>
      </c>
      <c r="K914" s="234"/>
      <c r="L914" s="234"/>
      <c r="M914" s="234"/>
      <c r="N914" s="234"/>
      <c r="O914" s="234"/>
      <c r="P914" s="234"/>
      <c r="Q914" s="7">
        <v>42815</v>
      </c>
      <c r="R914" s="8">
        <v>35527500</v>
      </c>
      <c r="S914" s="8">
        <v>35700001</v>
      </c>
      <c r="T914" s="8">
        <v>34932499</v>
      </c>
      <c r="U914" s="8">
        <v>34959999</v>
      </c>
      <c r="V914" s="192">
        <v>33311001</v>
      </c>
      <c r="W914" s="234">
        <v>158119600</v>
      </c>
      <c r="X914" s="194">
        <f t="shared" si="29"/>
        <v>-1.1452033019418197E-2</v>
      </c>
      <c r="Y914" s="193"/>
      <c r="Z914" s="197">
        <v>912</v>
      </c>
    </row>
    <row r="915" spans="1:26" ht="14.4" x14ac:dyDescent="0.3">
      <c r="A915" s="7">
        <v>42814</v>
      </c>
      <c r="B915" s="191">
        <v>2378.23999</v>
      </c>
      <c r="C915" s="191">
        <v>2379.5500489999999</v>
      </c>
      <c r="D915" s="191">
        <v>2369.6599120000001</v>
      </c>
      <c r="E915" s="191">
        <v>2373.469971</v>
      </c>
      <c r="F915" s="192">
        <v>2373.469971</v>
      </c>
      <c r="G915" s="191">
        <v>3054930000</v>
      </c>
      <c r="H915" s="194">
        <f t="shared" si="28"/>
        <v>-2.0098934090192425E-3</v>
      </c>
      <c r="I915" s="193"/>
      <c r="J915" s="197">
        <v>913</v>
      </c>
      <c r="K915" s="234"/>
      <c r="L915" s="234"/>
      <c r="M915" s="234"/>
      <c r="N915" s="234"/>
      <c r="O915" s="234"/>
      <c r="P915" s="234"/>
      <c r="Q915" s="7">
        <v>42814</v>
      </c>
      <c r="R915" s="8">
        <v>35099998</v>
      </c>
      <c r="S915" s="8">
        <v>35375000</v>
      </c>
      <c r="T915" s="8">
        <v>35057499</v>
      </c>
      <c r="U915" s="8">
        <v>35365002</v>
      </c>
      <c r="V915" s="192">
        <v>33696899</v>
      </c>
      <c r="W915" s="234">
        <v>86168000</v>
      </c>
      <c r="X915" s="194">
        <f t="shared" si="29"/>
        <v>1.050063758861924E-2</v>
      </c>
      <c r="Y915" s="193"/>
      <c r="Z915" s="197">
        <v>913</v>
      </c>
    </row>
    <row r="916" spans="1:26" ht="14.4" x14ac:dyDescent="0.3">
      <c r="A916" s="7">
        <v>42811</v>
      </c>
      <c r="B916" s="191">
        <v>2383.709961</v>
      </c>
      <c r="C916" s="191">
        <v>2385.709961</v>
      </c>
      <c r="D916" s="191">
        <v>2377.639893</v>
      </c>
      <c r="E916" s="191">
        <v>2378.25</v>
      </c>
      <c r="F916" s="192">
        <v>2378.25</v>
      </c>
      <c r="G916" s="191">
        <v>5178040000</v>
      </c>
      <c r="H916" s="194">
        <f t="shared" si="28"/>
        <v>-1.3143148736341548E-3</v>
      </c>
      <c r="I916" s="193"/>
      <c r="J916" s="197">
        <v>914</v>
      </c>
      <c r="K916" s="234"/>
      <c r="L916" s="234"/>
      <c r="M916" s="234"/>
      <c r="N916" s="234"/>
      <c r="O916" s="234"/>
      <c r="P916" s="234"/>
      <c r="Q916" s="7">
        <v>42811</v>
      </c>
      <c r="R916" s="8">
        <v>35250000</v>
      </c>
      <c r="S916" s="8">
        <v>35250000</v>
      </c>
      <c r="T916" s="8">
        <v>34972500</v>
      </c>
      <c r="U916" s="8">
        <v>34997501</v>
      </c>
      <c r="V916" s="192">
        <v>33346737</v>
      </c>
      <c r="W916" s="234">
        <v>175540000</v>
      </c>
      <c r="X916" s="194">
        <f t="shared" si="29"/>
        <v>-4.9751040402560521E-3</v>
      </c>
      <c r="Y916" s="193"/>
      <c r="Z916" s="197">
        <v>914</v>
      </c>
    </row>
    <row r="917" spans="1:26" ht="14.4" x14ac:dyDescent="0.3">
      <c r="A917" s="7">
        <v>42810</v>
      </c>
      <c r="B917" s="191">
        <v>2387.709961</v>
      </c>
      <c r="C917" s="191">
        <v>2388.1000979999999</v>
      </c>
      <c r="D917" s="191">
        <v>2377.179932</v>
      </c>
      <c r="E917" s="191">
        <v>2381.3798830000001</v>
      </c>
      <c r="F917" s="192">
        <v>2381.3798830000001</v>
      </c>
      <c r="G917" s="191">
        <v>3365660000</v>
      </c>
      <c r="H917" s="194">
        <f t="shared" si="28"/>
        <v>-1.6267102889130742E-3</v>
      </c>
      <c r="I917" s="193"/>
      <c r="J917" s="197">
        <v>915</v>
      </c>
      <c r="K917" s="234"/>
      <c r="L917" s="234"/>
      <c r="M917" s="234"/>
      <c r="N917" s="234"/>
      <c r="O917" s="234"/>
      <c r="P917" s="234"/>
      <c r="Q917" s="7">
        <v>42810</v>
      </c>
      <c r="R917" s="8">
        <v>35180000</v>
      </c>
      <c r="S917" s="8">
        <v>35255001</v>
      </c>
      <c r="T917" s="8">
        <v>35064999</v>
      </c>
      <c r="U917" s="8">
        <v>35172501</v>
      </c>
      <c r="V917" s="192">
        <v>33513470</v>
      </c>
      <c r="W917" s="234">
        <v>76928000</v>
      </c>
      <c r="X917" s="194">
        <f t="shared" si="29"/>
        <v>1.6371230747978388E-3</v>
      </c>
      <c r="Y917" s="193"/>
      <c r="Z917" s="197">
        <v>915</v>
      </c>
    </row>
    <row r="918" spans="1:26" ht="14.4" x14ac:dyDescent="0.3">
      <c r="A918" s="7">
        <v>42809</v>
      </c>
      <c r="B918" s="191">
        <v>2370.3400879999999</v>
      </c>
      <c r="C918" s="191">
        <v>2390.01001</v>
      </c>
      <c r="D918" s="191">
        <v>2368.9399410000001</v>
      </c>
      <c r="E918" s="191">
        <v>2385.26001</v>
      </c>
      <c r="F918" s="192">
        <v>2385.26001</v>
      </c>
      <c r="G918" s="191">
        <v>3906840000</v>
      </c>
      <c r="H918" s="194">
        <f t="shared" si="28"/>
        <v>8.3747529689331014E-3</v>
      </c>
      <c r="I918" s="193"/>
      <c r="J918" s="197">
        <v>916</v>
      </c>
      <c r="K918" s="234"/>
      <c r="L918" s="234"/>
      <c r="M918" s="234"/>
      <c r="N918" s="234"/>
      <c r="O918" s="234"/>
      <c r="P918" s="234"/>
      <c r="Q918" s="7">
        <v>42809</v>
      </c>
      <c r="R918" s="8">
        <v>34852501</v>
      </c>
      <c r="S918" s="8">
        <v>35187500</v>
      </c>
      <c r="T918" s="8">
        <v>34757500</v>
      </c>
      <c r="U918" s="8">
        <v>35115002</v>
      </c>
      <c r="V918" s="192">
        <v>33458694</v>
      </c>
      <c r="W918" s="234">
        <v>102767200</v>
      </c>
      <c r="X918" s="194">
        <f t="shared" si="29"/>
        <v>1.0576308315488989E-2</v>
      </c>
      <c r="Y918" s="193"/>
      <c r="Z918" s="197">
        <v>916</v>
      </c>
    </row>
    <row r="919" spans="1:26" ht="14.4" x14ac:dyDescent="0.3">
      <c r="A919" s="7">
        <v>42808</v>
      </c>
      <c r="B919" s="191">
        <v>2368.5500489999999</v>
      </c>
      <c r="C919" s="191">
        <v>2368.5500489999999</v>
      </c>
      <c r="D919" s="191">
        <v>2358.179932</v>
      </c>
      <c r="E919" s="191">
        <v>2365.4499510000001</v>
      </c>
      <c r="F919" s="192">
        <v>2365.4499510000001</v>
      </c>
      <c r="G919" s="191">
        <v>3172630000</v>
      </c>
      <c r="H919" s="194">
        <f t="shared" si="28"/>
        <v>-3.379027372577587E-3</v>
      </c>
      <c r="I919" s="193"/>
      <c r="J919" s="197">
        <v>917</v>
      </c>
      <c r="K919" s="234"/>
      <c r="L919" s="234"/>
      <c r="M919" s="234"/>
      <c r="N919" s="234"/>
      <c r="O919" s="234"/>
      <c r="P919" s="234"/>
      <c r="Q919" s="7">
        <v>42808</v>
      </c>
      <c r="R919" s="8">
        <v>34825001</v>
      </c>
      <c r="S919" s="8">
        <v>34912498</v>
      </c>
      <c r="T919" s="8">
        <v>34709999</v>
      </c>
      <c r="U919" s="8">
        <v>34747501</v>
      </c>
      <c r="V919" s="192">
        <v>33108528</v>
      </c>
      <c r="W919" s="234">
        <v>61236400</v>
      </c>
      <c r="X919" s="194">
        <f t="shared" si="29"/>
        <v>-1.5083593992655227E-3</v>
      </c>
      <c r="Y919" s="193"/>
      <c r="Z919" s="197">
        <v>917</v>
      </c>
    </row>
    <row r="920" spans="1:26" ht="14.4" x14ac:dyDescent="0.3">
      <c r="A920" s="7">
        <v>42807</v>
      </c>
      <c r="B920" s="191">
        <v>2371.5600589999999</v>
      </c>
      <c r="C920" s="191">
        <v>2374.419922</v>
      </c>
      <c r="D920" s="191">
        <v>2368.5200199999999</v>
      </c>
      <c r="E920" s="191">
        <v>2373.469971</v>
      </c>
      <c r="F920" s="192">
        <v>2373.469971</v>
      </c>
      <c r="G920" s="191">
        <v>3133900000</v>
      </c>
      <c r="H920" s="194">
        <f t="shared" si="28"/>
        <v>3.6663279274638967E-4</v>
      </c>
      <c r="I920" s="193"/>
      <c r="J920" s="197">
        <v>918</v>
      </c>
      <c r="K920" s="234"/>
      <c r="L920" s="234"/>
      <c r="M920" s="234"/>
      <c r="N920" s="234"/>
      <c r="O920" s="234"/>
      <c r="P920" s="234"/>
      <c r="Q920" s="7">
        <v>42807</v>
      </c>
      <c r="R920" s="8">
        <v>34712502</v>
      </c>
      <c r="S920" s="8">
        <v>34857498</v>
      </c>
      <c r="T920" s="8">
        <v>34705002</v>
      </c>
      <c r="U920" s="8">
        <v>34799999</v>
      </c>
      <c r="V920" s="192">
        <v>33158543</v>
      </c>
      <c r="W920" s="234">
        <v>69686800</v>
      </c>
      <c r="X920" s="194">
        <f t="shared" si="29"/>
        <v>4.3102489821992391E-4</v>
      </c>
      <c r="Y920" s="193"/>
      <c r="Z920" s="197">
        <v>918</v>
      </c>
    </row>
    <row r="921" spans="1:26" ht="14.4" x14ac:dyDescent="0.3">
      <c r="A921" s="7">
        <v>42804</v>
      </c>
      <c r="B921" s="191">
        <v>2372.5200199999999</v>
      </c>
      <c r="C921" s="191">
        <v>2376.860107</v>
      </c>
      <c r="D921" s="191">
        <v>2363.040039</v>
      </c>
      <c r="E921" s="191">
        <v>2372.6000979999999</v>
      </c>
      <c r="F921" s="192">
        <v>2372.6000979999999</v>
      </c>
      <c r="G921" s="191">
        <v>3432950000</v>
      </c>
      <c r="H921" s="194">
        <f t="shared" si="28"/>
        <v>3.2686704206005036E-3</v>
      </c>
      <c r="I921" s="193"/>
      <c r="J921" s="197">
        <v>919</v>
      </c>
      <c r="K921" s="234"/>
      <c r="L921" s="234"/>
      <c r="M921" s="234"/>
      <c r="N921" s="234"/>
      <c r="O921" s="234"/>
      <c r="P921" s="234"/>
      <c r="Q921" s="7">
        <v>42804</v>
      </c>
      <c r="R921" s="8">
        <v>34812500</v>
      </c>
      <c r="S921" s="8">
        <v>34840000</v>
      </c>
      <c r="T921" s="8">
        <v>34660000</v>
      </c>
      <c r="U921" s="8">
        <v>34785000</v>
      </c>
      <c r="V921" s="192">
        <v>33144257</v>
      </c>
      <c r="W921" s="234">
        <v>78451200</v>
      </c>
      <c r="X921" s="194">
        <f t="shared" si="29"/>
        <v>3.3172722284029337E-3</v>
      </c>
      <c r="Y921" s="193"/>
      <c r="Z921" s="197">
        <v>919</v>
      </c>
    </row>
    <row r="922" spans="1:26" ht="14.4" x14ac:dyDescent="0.3">
      <c r="A922" s="7">
        <v>42803</v>
      </c>
      <c r="B922" s="191">
        <v>2363.48999</v>
      </c>
      <c r="C922" s="191">
        <v>2369.080078</v>
      </c>
      <c r="D922" s="191">
        <v>2354.540039</v>
      </c>
      <c r="E922" s="191">
        <v>2364.8701169999999</v>
      </c>
      <c r="F922" s="192">
        <v>2364.8701169999999</v>
      </c>
      <c r="G922" s="191">
        <v>3716340000</v>
      </c>
      <c r="H922" s="194">
        <f t="shared" si="28"/>
        <v>7.9989547774326369E-4</v>
      </c>
      <c r="I922" s="193"/>
      <c r="J922" s="197">
        <v>920</v>
      </c>
      <c r="K922" s="234"/>
      <c r="L922" s="234"/>
      <c r="M922" s="234"/>
      <c r="N922" s="234"/>
      <c r="O922" s="234"/>
      <c r="P922" s="234"/>
      <c r="Q922" s="7">
        <v>42803</v>
      </c>
      <c r="R922" s="8">
        <v>34685001</v>
      </c>
      <c r="S922" s="8">
        <v>34697498</v>
      </c>
      <c r="T922" s="8">
        <v>34262501</v>
      </c>
      <c r="U922" s="8">
        <v>34669998</v>
      </c>
      <c r="V922" s="192">
        <v>33034672</v>
      </c>
      <c r="W922" s="234">
        <v>88623600</v>
      </c>
      <c r="X922" s="194">
        <f t="shared" si="29"/>
        <v>-2.3024737859054247E-3</v>
      </c>
      <c r="Y922" s="193"/>
      <c r="Z922" s="197">
        <v>920</v>
      </c>
    </row>
    <row r="923" spans="1:26" ht="14.4" x14ac:dyDescent="0.3">
      <c r="A923" s="7">
        <v>42802</v>
      </c>
      <c r="B923" s="191">
        <v>2369.8100589999999</v>
      </c>
      <c r="C923" s="191">
        <v>2373.0900879999999</v>
      </c>
      <c r="D923" s="191">
        <v>2361.01001</v>
      </c>
      <c r="E923" s="191">
        <v>2362.9799800000001</v>
      </c>
      <c r="F923" s="192">
        <v>2362.9799800000001</v>
      </c>
      <c r="G923" s="191">
        <v>3812100000</v>
      </c>
      <c r="H923" s="194">
        <f t="shared" si="28"/>
        <v>-2.2842155406884099E-3</v>
      </c>
      <c r="I923" s="193"/>
      <c r="J923" s="197">
        <v>921</v>
      </c>
      <c r="K923" s="234"/>
      <c r="L923" s="234"/>
      <c r="M923" s="234"/>
      <c r="N923" s="234"/>
      <c r="O923" s="234"/>
      <c r="P923" s="234"/>
      <c r="Q923" s="7">
        <v>42802</v>
      </c>
      <c r="R923" s="8">
        <v>34737499</v>
      </c>
      <c r="S923" s="8">
        <v>34950001</v>
      </c>
      <c r="T923" s="8">
        <v>34705002</v>
      </c>
      <c r="U923" s="8">
        <v>34750000</v>
      </c>
      <c r="V923" s="192">
        <v>33110909</v>
      </c>
      <c r="W923" s="234">
        <v>74828800</v>
      </c>
      <c r="X923" s="194">
        <f t="shared" si="29"/>
        <v>-3.7270297835014744E-3</v>
      </c>
      <c r="Y923" s="193"/>
      <c r="Z923" s="197">
        <v>921</v>
      </c>
    </row>
    <row r="924" spans="1:26" ht="14.4" x14ac:dyDescent="0.3">
      <c r="A924" s="7">
        <v>42801</v>
      </c>
      <c r="B924" s="191">
        <v>2370.73999</v>
      </c>
      <c r="C924" s="191">
        <v>2375.1201169999999</v>
      </c>
      <c r="D924" s="191">
        <v>2365.51001</v>
      </c>
      <c r="E924" s="191">
        <v>2368.389893</v>
      </c>
      <c r="F924" s="192">
        <v>2368.389893</v>
      </c>
      <c r="G924" s="191">
        <v>3518390000</v>
      </c>
      <c r="H924" s="194">
        <f t="shared" si="28"/>
        <v>-2.9133737609452364E-3</v>
      </c>
      <c r="I924" s="193"/>
      <c r="J924" s="197">
        <v>922</v>
      </c>
      <c r="K924" s="234"/>
      <c r="L924" s="234"/>
      <c r="M924" s="234"/>
      <c r="N924" s="234"/>
      <c r="O924" s="234"/>
      <c r="P924" s="234"/>
      <c r="Q924" s="7">
        <v>42801</v>
      </c>
      <c r="R924" s="8">
        <v>34764999</v>
      </c>
      <c r="S924" s="8">
        <v>34994999</v>
      </c>
      <c r="T924" s="8">
        <v>34697498</v>
      </c>
      <c r="U924" s="8">
        <v>34880001</v>
      </c>
      <c r="V924" s="192">
        <v>33234776</v>
      </c>
      <c r="W924" s="234">
        <v>69785200</v>
      </c>
      <c r="X924" s="194">
        <f t="shared" si="29"/>
        <v>1.2919117754500006E-3</v>
      </c>
      <c r="Y924" s="193"/>
      <c r="Z924" s="197">
        <v>922</v>
      </c>
    </row>
    <row r="925" spans="1:26" ht="14.4" x14ac:dyDescent="0.3">
      <c r="A925" s="7">
        <v>42800</v>
      </c>
      <c r="B925" s="191">
        <v>2375.2299800000001</v>
      </c>
      <c r="C925" s="191">
        <v>2378.8000489999999</v>
      </c>
      <c r="D925" s="191">
        <v>2367.9799800000001</v>
      </c>
      <c r="E925" s="191">
        <v>2375.3100589999999</v>
      </c>
      <c r="F925" s="192">
        <v>2375.3100589999999</v>
      </c>
      <c r="G925" s="191">
        <v>3232700000</v>
      </c>
      <c r="H925" s="194">
        <f t="shared" si="28"/>
        <v>-3.2772405991149741E-3</v>
      </c>
      <c r="I925" s="193"/>
      <c r="J925" s="197">
        <v>923</v>
      </c>
      <c r="K925" s="234"/>
      <c r="L925" s="234"/>
      <c r="M925" s="234"/>
      <c r="N925" s="234"/>
      <c r="O925" s="234"/>
      <c r="P925" s="234"/>
      <c r="Q925" s="7">
        <v>42800</v>
      </c>
      <c r="R925" s="8">
        <v>34842499</v>
      </c>
      <c r="S925" s="8">
        <v>34942501</v>
      </c>
      <c r="T925" s="8">
        <v>34650002</v>
      </c>
      <c r="U925" s="8">
        <v>34834999</v>
      </c>
      <c r="V925" s="192">
        <v>33191895</v>
      </c>
      <c r="W925" s="234">
        <v>87000000</v>
      </c>
      <c r="X925" s="194">
        <f t="shared" si="29"/>
        <v>-3.1478187918102534E-3</v>
      </c>
      <c r="Y925" s="193"/>
      <c r="Z925" s="197">
        <v>923</v>
      </c>
    </row>
    <row r="926" spans="1:26" ht="14.4" x14ac:dyDescent="0.3">
      <c r="A926" s="7">
        <v>42797</v>
      </c>
      <c r="B926" s="191">
        <v>2380.919922</v>
      </c>
      <c r="C926" s="191">
        <v>2383.889893</v>
      </c>
      <c r="D926" s="191">
        <v>2375.389893</v>
      </c>
      <c r="E926" s="191">
        <v>2383.1201169999999</v>
      </c>
      <c r="F926" s="192">
        <v>2383.1201169999999</v>
      </c>
      <c r="G926" s="191">
        <v>3555260000</v>
      </c>
      <c r="H926" s="194">
        <f t="shared" si="28"/>
        <v>5.0387714083693458E-4</v>
      </c>
      <c r="I926" s="193"/>
      <c r="J926" s="197">
        <v>924</v>
      </c>
      <c r="K926" s="234"/>
      <c r="L926" s="234"/>
      <c r="M926" s="234"/>
      <c r="N926" s="234"/>
      <c r="O926" s="234"/>
      <c r="P926" s="234"/>
      <c r="Q926" s="7">
        <v>42797</v>
      </c>
      <c r="R926" s="8">
        <v>34695000</v>
      </c>
      <c r="S926" s="8">
        <v>34957500</v>
      </c>
      <c r="T926" s="8">
        <v>34647499</v>
      </c>
      <c r="U926" s="8">
        <v>34945000</v>
      </c>
      <c r="V926" s="192">
        <v>33296707</v>
      </c>
      <c r="W926" s="234">
        <v>84432400</v>
      </c>
      <c r="X926" s="194">
        <f t="shared" si="29"/>
        <v>5.9009933605177018E-3</v>
      </c>
      <c r="Y926" s="193"/>
      <c r="Z926" s="197">
        <v>924</v>
      </c>
    </row>
    <row r="927" spans="1:26" ht="14.4" x14ac:dyDescent="0.3">
      <c r="A927" s="7">
        <v>42796</v>
      </c>
      <c r="B927" s="191">
        <v>2394.75</v>
      </c>
      <c r="C927" s="191">
        <v>2394.75</v>
      </c>
      <c r="D927" s="191">
        <v>2380.169922</v>
      </c>
      <c r="E927" s="191">
        <v>2381.919922</v>
      </c>
      <c r="F927" s="192">
        <v>2381.919922</v>
      </c>
      <c r="G927" s="191">
        <v>3821320000</v>
      </c>
      <c r="H927" s="194">
        <f t="shared" si="28"/>
        <v>-5.8598804773599385E-3</v>
      </c>
      <c r="I927" s="193"/>
      <c r="J927" s="197">
        <v>925</v>
      </c>
      <c r="K927" s="234"/>
      <c r="L927" s="234"/>
      <c r="M927" s="234"/>
      <c r="N927" s="234"/>
      <c r="O927" s="234"/>
      <c r="P927" s="234"/>
      <c r="Q927" s="7">
        <v>42796</v>
      </c>
      <c r="R927" s="8">
        <v>35000000</v>
      </c>
      <c r="S927" s="8">
        <v>35070000</v>
      </c>
      <c r="T927" s="8">
        <v>34689999</v>
      </c>
      <c r="U927" s="8">
        <v>34740002</v>
      </c>
      <c r="V927" s="192">
        <v>33101376</v>
      </c>
      <c r="W927" s="234">
        <v>104844000</v>
      </c>
      <c r="X927" s="194">
        <f t="shared" si="29"/>
        <v>-5.9374599088119172E-3</v>
      </c>
      <c r="Y927" s="193"/>
      <c r="Z927" s="197">
        <v>925</v>
      </c>
    </row>
    <row r="928" spans="1:26" ht="14.4" x14ac:dyDescent="0.3">
      <c r="A928" s="7">
        <v>42795</v>
      </c>
      <c r="B928" s="191">
        <v>2380.1298830000001</v>
      </c>
      <c r="C928" s="191">
        <v>2400.9799800000001</v>
      </c>
      <c r="D928" s="191">
        <v>2380.1298830000001</v>
      </c>
      <c r="E928" s="191">
        <v>2395.959961</v>
      </c>
      <c r="F928" s="192">
        <v>2395.959961</v>
      </c>
      <c r="G928" s="191">
        <v>4345180000</v>
      </c>
      <c r="H928" s="194">
        <f t="shared" si="28"/>
        <v>1.3673854505382556E-2</v>
      </c>
      <c r="I928" s="193"/>
      <c r="J928" s="197">
        <v>926</v>
      </c>
      <c r="K928" s="234"/>
      <c r="L928" s="234"/>
      <c r="M928" s="234"/>
      <c r="N928" s="234"/>
      <c r="O928" s="234"/>
      <c r="P928" s="234"/>
      <c r="Q928" s="7">
        <v>42795</v>
      </c>
      <c r="R928" s="8">
        <v>34472500</v>
      </c>
      <c r="S928" s="8">
        <v>35037498</v>
      </c>
      <c r="T928" s="8">
        <v>34400002</v>
      </c>
      <c r="U928" s="8">
        <v>34947498</v>
      </c>
      <c r="V928" s="192">
        <v>33299088</v>
      </c>
      <c r="W928" s="234">
        <v>145658400</v>
      </c>
      <c r="X928" s="194">
        <f t="shared" si="29"/>
        <v>2.0439190669657503E-2</v>
      </c>
      <c r="Y928" s="193"/>
      <c r="Z928" s="197">
        <v>926</v>
      </c>
    </row>
    <row r="929" spans="1:26" ht="14.4" x14ac:dyDescent="0.3">
      <c r="A929" s="7">
        <v>42794</v>
      </c>
      <c r="B929" s="191">
        <v>2366.080078</v>
      </c>
      <c r="C929" s="191">
        <v>2367.790039</v>
      </c>
      <c r="D929" s="191">
        <v>2358.959961</v>
      </c>
      <c r="E929" s="191">
        <v>2363.639893</v>
      </c>
      <c r="F929" s="192">
        <v>2363.639893</v>
      </c>
      <c r="G929" s="191">
        <v>4210140000</v>
      </c>
      <c r="H929" s="194">
        <f t="shared" si="28"/>
        <v>-2.5783762000210868E-3</v>
      </c>
      <c r="I929" s="193"/>
      <c r="J929" s="197">
        <v>927</v>
      </c>
      <c r="K929" s="234"/>
      <c r="L929" s="234"/>
      <c r="M929" s="234"/>
      <c r="N929" s="234"/>
      <c r="O929" s="234"/>
      <c r="P929" s="234"/>
      <c r="Q929" s="7">
        <v>42794</v>
      </c>
      <c r="R929" s="8">
        <v>34270000</v>
      </c>
      <c r="S929" s="8">
        <v>34360001</v>
      </c>
      <c r="T929" s="8">
        <v>34174999</v>
      </c>
      <c r="U929" s="8">
        <v>34247501</v>
      </c>
      <c r="V929" s="192">
        <v>32632114</v>
      </c>
      <c r="W929" s="234">
        <v>93931600</v>
      </c>
      <c r="X929" s="194">
        <f t="shared" si="29"/>
        <v>4.384414123656911E-4</v>
      </c>
      <c r="Y929" s="193"/>
      <c r="Z929" s="197">
        <v>927</v>
      </c>
    </row>
    <row r="930" spans="1:26" ht="14.4" x14ac:dyDescent="0.3">
      <c r="A930" s="7">
        <v>42793</v>
      </c>
      <c r="B930" s="191">
        <v>2365.2299800000001</v>
      </c>
      <c r="C930" s="191">
        <v>2371.540039</v>
      </c>
      <c r="D930" s="191">
        <v>2361.8701169999999</v>
      </c>
      <c r="E930" s="191">
        <v>2369.75</v>
      </c>
      <c r="F930" s="192">
        <v>2369.75</v>
      </c>
      <c r="G930" s="191">
        <v>3582610000</v>
      </c>
      <c r="H930" s="194">
        <f t="shared" si="28"/>
        <v>1.0179830148679832E-3</v>
      </c>
      <c r="I930" s="193"/>
      <c r="J930" s="197">
        <v>928</v>
      </c>
      <c r="K930" s="234"/>
      <c r="L930" s="234"/>
      <c r="M930" s="234"/>
      <c r="N930" s="234"/>
      <c r="O930" s="234"/>
      <c r="P930" s="234"/>
      <c r="Q930" s="7">
        <v>42793</v>
      </c>
      <c r="R930" s="8">
        <v>34285000</v>
      </c>
      <c r="S930" s="8">
        <v>34360001</v>
      </c>
      <c r="T930" s="8">
        <v>34070000</v>
      </c>
      <c r="U930" s="8">
        <v>34232498</v>
      </c>
      <c r="V930" s="192">
        <v>32617813</v>
      </c>
      <c r="W930" s="234">
        <v>81029600</v>
      </c>
      <c r="X930" s="194">
        <f t="shared" si="29"/>
        <v>1.9754554847473413E-3</v>
      </c>
      <c r="Y930" s="193"/>
      <c r="Z930" s="197">
        <v>928</v>
      </c>
    </row>
    <row r="931" spans="1:26" ht="14.4" x14ac:dyDescent="0.3">
      <c r="A931" s="7">
        <v>42790</v>
      </c>
      <c r="B931" s="191">
        <v>2355.7299800000001</v>
      </c>
      <c r="C931" s="191">
        <v>2367.3400879999999</v>
      </c>
      <c r="D931" s="191">
        <v>2352.8701169999999</v>
      </c>
      <c r="E931" s="191">
        <v>2367.3400879999999</v>
      </c>
      <c r="F931" s="192">
        <v>2367.3400879999999</v>
      </c>
      <c r="G931" s="191">
        <v>3831570000</v>
      </c>
      <c r="H931" s="194">
        <f t="shared" si="28"/>
        <v>1.4933640655939071E-3</v>
      </c>
      <c r="I931" s="193"/>
      <c r="J931" s="197">
        <v>929</v>
      </c>
      <c r="K931" s="234"/>
      <c r="L931" s="234"/>
      <c r="M931" s="234"/>
      <c r="N931" s="234"/>
      <c r="O931" s="234"/>
      <c r="P931" s="234"/>
      <c r="Q931" s="7">
        <v>42790</v>
      </c>
      <c r="R931" s="8">
        <v>33977501</v>
      </c>
      <c r="S931" s="8">
        <v>34165001</v>
      </c>
      <c r="T931" s="8">
        <v>33820000</v>
      </c>
      <c r="U931" s="8">
        <v>34165001</v>
      </c>
      <c r="V931" s="192">
        <v>32553505</v>
      </c>
      <c r="W931" s="234">
        <v>87106400</v>
      </c>
      <c r="X931" s="194">
        <f t="shared" si="29"/>
        <v>9.5232434693816748E-4</v>
      </c>
      <c r="Y931" s="193"/>
      <c r="Z931" s="197">
        <v>929</v>
      </c>
    </row>
    <row r="932" spans="1:26" ht="14.4" x14ac:dyDescent="0.3">
      <c r="A932" s="7">
        <v>42789</v>
      </c>
      <c r="B932" s="191">
        <v>2367.5</v>
      </c>
      <c r="C932" s="191">
        <v>2368.26001</v>
      </c>
      <c r="D932" s="191">
        <v>2355.0900879999999</v>
      </c>
      <c r="E932" s="191">
        <v>2363.8100589999999</v>
      </c>
      <c r="F932" s="192">
        <v>2363.8100589999999</v>
      </c>
      <c r="G932" s="191">
        <v>4015260000</v>
      </c>
      <c r="H932" s="194">
        <f t="shared" si="28"/>
        <v>4.1898704577953419E-4</v>
      </c>
      <c r="I932" s="193"/>
      <c r="J932" s="197">
        <v>930</v>
      </c>
      <c r="K932" s="234"/>
      <c r="L932" s="234"/>
      <c r="M932" s="234"/>
      <c r="N932" s="234"/>
      <c r="O932" s="234"/>
      <c r="P932" s="234"/>
      <c r="Q932" s="7">
        <v>42789</v>
      </c>
      <c r="R932" s="8">
        <v>34345001</v>
      </c>
      <c r="S932" s="8">
        <v>34369999</v>
      </c>
      <c r="T932" s="8">
        <v>34075001</v>
      </c>
      <c r="U932" s="8">
        <v>34132500</v>
      </c>
      <c r="V932" s="192">
        <v>32522533</v>
      </c>
      <c r="W932" s="234">
        <v>83152800</v>
      </c>
      <c r="X932" s="194">
        <f t="shared" si="29"/>
        <v>-4.2301918018031095E-3</v>
      </c>
      <c r="Y932" s="193"/>
      <c r="Z932" s="197">
        <v>930</v>
      </c>
    </row>
    <row r="933" spans="1:26" ht="14.4" x14ac:dyDescent="0.3">
      <c r="A933" s="7">
        <v>42788</v>
      </c>
      <c r="B933" s="191">
        <v>2361.110107</v>
      </c>
      <c r="C933" s="191">
        <v>2365.1298830000001</v>
      </c>
      <c r="D933" s="191">
        <v>2358.3400879999999</v>
      </c>
      <c r="E933" s="191">
        <v>2362.820068</v>
      </c>
      <c r="F933" s="192">
        <v>2362.820068</v>
      </c>
      <c r="G933" s="191">
        <v>3468670000</v>
      </c>
      <c r="H933" s="194">
        <f t="shared" si="28"/>
        <v>-1.0822003765219607E-3</v>
      </c>
      <c r="I933" s="193"/>
      <c r="J933" s="197">
        <v>931</v>
      </c>
      <c r="K933" s="234"/>
      <c r="L933" s="234"/>
      <c r="M933" s="234"/>
      <c r="N933" s="234"/>
      <c r="O933" s="234"/>
      <c r="P933" s="234"/>
      <c r="Q933" s="7">
        <v>42788</v>
      </c>
      <c r="R933" s="8">
        <v>34107498</v>
      </c>
      <c r="S933" s="8">
        <v>34279999</v>
      </c>
      <c r="T933" s="8">
        <v>34027500</v>
      </c>
      <c r="U933" s="8">
        <v>34277500</v>
      </c>
      <c r="V933" s="192">
        <v>32660694</v>
      </c>
      <c r="W933" s="234">
        <v>83347600</v>
      </c>
      <c r="X933" s="194">
        <f t="shared" si="29"/>
        <v>2.9991062872089867E-3</v>
      </c>
      <c r="Y933" s="193"/>
      <c r="Z933" s="197">
        <v>931</v>
      </c>
    </row>
    <row r="934" spans="1:26" ht="14.4" x14ac:dyDescent="0.3">
      <c r="A934" s="7">
        <v>42787</v>
      </c>
      <c r="B934" s="191">
        <v>2354.9099120000001</v>
      </c>
      <c r="C934" s="191">
        <v>2366.709961</v>
      </c>
      <c r="D934" s="191">
        <v>2354.9099120000001</v>
      </c>
      <c r="E934" s="191">
        <v>2365.3798830000001</v>
      </c>
      <c r="F934" s="192">
        <v>2365.3798830000001</v>
      </c>
      <c r="G934" s="191">
        <v>3579780000</v>
      </c>
      <c r="H934" s="194">
        <f t="shared" si="28"/>
        <v>6.0480662873772179E-3</v>
      </c>
      <c r="I934" s="193"/>
      <c r="J934" s="197">
        <v>932</v>
      </c>
      <c r="K934" s="234"/>
      <c r="L934" s="234"/>
      <c r="M934" s="234"/>
      <c r="N934" s="234"/>
      <c r="O934" s="234"/>
      <c r="P934" s="234"/>
      <c r="Q934" s="7">
        <v>42787</v>
      </c>
      <c r="R934" s="8">
        <v>34057499</v>
      </c>
      <c r="S934" s="8">
        <v>34187500</v>
      </c>
      <c r="T934" s="8">
        <v>33994999</v>
      </c>
      <c r="U934" s="8">
        <v>34174999</v>
      </c>
      <c r="V934" s="192">
        <v>32563034</v>
      </c>
      <c r="W934" s="234">
        <v>98028800</v>
      </c>
      <c r="X934" s="194">
        <f t="shared" si="29"/>
        <v>7.2207534954820025E-3</v>
      </c>
      <c r="Y934" s="193"/>
      <c r="Z934" s="197">
        <v>932</v>
      </c>
    </row>
    <row r="935" spans="1:26" ht="14.4" x14ac:dyDescent="0.3">
      <c r="A935" s="7">
        <v>42783</v>
      </c>
      <c r="B935" s="191">
        <v>2343.01001</v>
      </c>
      <c r="C935" s="191">
        <v>2351.1599120000001</v>
      </c>
      <c r="D935" s="191">
        <v>2339.580078</v>
      </c>
      <c r="E935" s="191">
        <v>2351.1599120000001</v>
      </c>
      <c r="F935" s="192">
        <v>2351.1599120000001</v>
      </c>
      <c r="G935" s="191">
        <v>3513060000</v>
      </c>
      <c r="H935" s="194">
        <f t="shared" si="28"/>
        <v>1.6785563554665623E-3</v>
      </c>
      <c r="I935" s="193"/>
      <c r="J935" s="197">
        <v>933</v>
      </c>
      <c r="K935" s="234"/>
      <c r="L935" s="234"/>
      <c r="M935" s="234"/>
      <c r="N935" s="234"/>
      <c r="O935" s="234"/>
      <c r="P935" s="234"/>
      <c r="Q935" s="7">
        <v>42783</v>
      </c>
      <c r="R935" s="8">
        <v>33775002</v>
      </c>
      <c r="S935" s="8">
        <v>33957500</v>
      </c>
      <c r="T935" s="8">
        <v>33775002</v>
      </c>
      <c r="U935" s="8">
        <v>33930000</v>
      </c>
      <c r="V935" s="192">
        <v>32329590</v>
      </c>
      <c r="W935" s="234">
        <v>88792800</v>
      </c>
      <c r="X935" s="194">
        <f t="shared" si="29"/>
        <v>2.7337169161524401E-3</v>
      </c>
      <c r="Y935" s="193"/>
      <c r="Z935" s="197">
        <v>933</v>
      </c>
    </row>
    <row r="936" spans="1:26" ht="14.4" x14ac:dyDescent="0.3">
      <c r="A936" s="7">
        <v>42782</v>
      </c>
      <c r="B936" s="191">
        <v>2349.639893</v>
      </c>
      <c r="C936" s="191">
        <v>2351.3100589999999</v>
      </c>
      <c r="D936" s="191">
        <v>2338.8701169999999</v>
      </c>
      <c r="E936" s="191">
        <v>2347.219971</v>
      </c>
      <c r="F936" s="192">
        <v>2347.219971</v>
      </c>
      <c r="G936" s="191">
        <v>3672370000</v>
      </c>
      <c r="H936" s="194">
        <f t="shared" si="28"/>
        <v>-8.64117909971273E-4</v>
      </c>
      <c r="I936" s="193"/>
      <c r="J936" s="197">
        <v>934</v>
      </c>
      <c r="K936" s="234"/>
      <c r="L936" s="234"/>
      <c r="M936" s="234"/>
      <c r="N936" s="234"/>
      <c r="O936" s="234"/>
      <c r="P936" s="234"/>
      <c r="Q936" s="7">
        <v>42782</v>
      </c>
      <c r="R936" s="8">
        <v>33917500</v>
      </c>
      <c r="S936" s="8">
        <v>33974998</v>
      </c>
      <c r="T936" s="8">
        <v>33709999</v>
      </c>
      <c r="U936" s="8">
        <v>33837502</v>
      </c>
      <c r="V936" s="192">
        <v>32241451</v>
      </c>
      <c r="W936" s="234">
        <v>90338400</v>
      </c>
      <c r="X936" s="194">
        <f t="shared" si="29"/>
        <v>-1.180839842714128E-3</v>
      </c>
      <c r="Y936" s="193"/>
      <c r="Z936" s="197">
        <v>934</v>
      </c>
    </row>
    <row r="937" spans="1:26" ht="14.4" x14ac:dyDescent="0.3">
      <c r="A937" s="7">
        <v>42781</v>
      </c>
      <c r="B937" s="191">
        <v>2335.580078</v>
      </c>
      <c r="C937" s="191">
        <v>2351.3000489999999</v>
      </c>
      <c r="D937" s="191">
        <v>2334.8100589999999</v>
      </c>
      <c r="E937" s="191">
        <v>2349.25</v>
      </c>
      <c r="F937" s="192">
        <v>2349.25</v>
      </c>
      <c r="G937" s="191">
        <v>3775590000</v>
      </c>
      <c r="H937" s="194">
        <f t="shared" si="28"/>
        <v>4.99230897363938E-3</v>
      </c>
      <c r="I937" s="193"/>
      <c r="J937" s="197">
        <v>935</v>
      </c>
      <c r="K937" s="234"/>
      <c r="L937" s="234"/>
      <c r="M937" s="234"/>
      <c r="N937" s="234"/>
      <c r="O937" s="234"/>
      <c r="P937" s="234"/>
      <c r="Q937" s="7">
        <v>42781</v>
      </c>
      <c r="R937" s="8">
        <v>33880001</v>
      </c>
      <c r="S937" s="8">
        <v>34067501</v>
      </c>
      <c r="T937" s="8">
        <v>33654999</v>
      </c>
      <c r="U937" s="8">
        <v>33877499</v>
      </c>
      <c r="V937" s="192">
        <v>32279568</v>
      </c>
      <c r="W937" s="234">
        <v>142492400</v>
      </c>
      <c r="X937" s="194">
        <f t="shared" si="29"/>
        <v>3.6290942660982179E-3</v>
      </c>
      <c r="Y937" s="193"/>
      <c r="Z937" s="197">
        <v>935</v>
      </c>
    </row>
    <row r="938" spans="1:26" ht="14.4" x14ac:dyDescent="0.3">
      <c r="A938" s="7">
        <v>42780</v>
      </c>
      <c r="B938" s="191">
        <v>2326.1201169999999</v>
      </c>
      <c r="C938" s="191">
        <v>2337.580078</v>
      </c>
      <c r="D938" s="191">
        <v>2322.169922</v>
      </c>
      <c r="E938" s="191">
        <v>2337.580078</v>
      </c>
      <c r="F938" s="192">
        <v>2337.580078</v>
      </c>
      <c r="G938" s="191">
        <v>3520910000</v>
      </c>
      <c r="H938" s="194">
        <f t="shared" si="28"/>
        <v>4.0073351229464012E-3</v>
      </c>
      <c r="I938" s="193"/>
      <c r="J938" s="197">
        <v>936</v>
      </c>
      <c r="K938" s="234"/>
      <c r="L938" s="234"/>
      <c r="M938" s="234"/>
      <c r="N938" s="234"/>
      <c r="O938" s="234"/>
      <c r="P938" s="234"/>
      <c r="Q938" s="7">
        <v>42780</v>
      </c>
      <c r="R938" s="8">
        <v>33367500</v>
      </c>
      <c r="S938" s="8">
        <v>33772499</v>
      </c>
      <c r="T938" s="8">
        <v>33312500</v>
      </c>
      <c r="U938" s="8">
        <v>33755001</v>
      </c>
      <c r="V938" s="192">
        <v>32162846</v>
      </c>
      <c r="W938" s="234">
        <v>132904800</v>
      </c>
      <c r="X938" s="194">
        <f t="shared" si="29"/>
        <v>1.2979605447861458E-2</v>
      </c>
      <c r="Y938" s="193"/>
      <c r="Z938" s="197">
        <v>936</v>
      </c>
    </row>
    <row r="939" spans="1:26" ht="14.4" x14ac:dyDescent="0.3">
      <c r="A939" s="7">
        <v>42779</v>
      </c>
      <c r="B939" s="191">
        <v>2321.719971</v>
      </c>
      <c r="C939" s="191">
        <v>2331.580078</v>
      </c>
      <c r="D939" s="191">
        <v>2321.419922</v>
      </c>
      <c r="E939" s="191">
        <v>2328.25</v>
      </c>
      <c r="F939" s="192">
        <v>2328.25</v>
      </c>
      <c r="G939" s="191">
        <v>3349730000</v>
      </c>
      <c r="H939" s="194">
        <f t="shared" si="28"/>
        <v>5.2458449487963847E-3</v>
      </c>
      <c r="I939" s="193"/>
      <c r="J939" s="197">
        <v>937</v>
      </c>
      <c r="K939" s="234"/>
      <c r="L939" s="234"/>
      <c r="M939" s="234"/>
      <c r="N939" s="234"/>
      <c r="O939" s="234"/>
      <c r="P939" s="234"/>
      <c r="Q939" s="7">
        <v>42779</v>
      </c>
      <c r="R939" s="8">
        <v>33270000</v>
      </c>
      <c r="S939" s="8">
        <v>33455002</v>
      </c>
      <c r="T939" s="8">
        <v>33187500</v>
      </c>
      <c r="U939" s="8">
        <v>33322498</v>
      </c>
      <c r="V939" s="192">
        <v>31750734</v>
      </c>
      <c r="W939" s="234">
        <v>92141600</v>
      </c>
      <c r="X939" s="194">
        <f t="shared" si="29"/>
        <v>8.855513083632062E-3</v>
      </c>
      <c r="Y939" s="193"/>
      <c r="Z939" s="197">
        <v>937</v>
      </c>
    </row>
    <row r="940" spans="1:26" ht="14.4" x14ac:dyDescent="0.3">
      <c r="A940" s="7">
        <v>42776</v>
      </c>
      <c r="B940" s="191">
        <v>2312.2700199999999</v>
      </c>
      <c r="C940" s="191">
        <v>2319.2299800000001</v>
      </c>
      <c r="D940" s="191">
        <v>2311.1000979999999</v>
      </c>
      <c r="E940" s="191">
        <v>2316.1000979999999</v>
      </c>
      <c r="F940" s="192">
        <v>2316.1000979999999</v>
      </c>
      <c r="G940" s="191">
        <v>3475020000</v>
      </c>
      <c r="H940" s="194">
        <f t="shared" si="28"/>
        <v>3.5660503333255615E-3</v>
      </c>
      <c r="I940" s="193"/>
      <c r="J940" s="197">
        <v>938</v>
      </c>
      <c r="K940" s="234"/>
      <c r="L940" s="234"/>
      <c r="M940" s="234"/>
      <c r="N940" s="234"/>
      <c r="O940" s="234"/>
      <c r="P940" s="234"/>
      <c r="Q940" s="7">
        <v>42776</v>
      </c>
      <c r="R940" s="8">
        <v>33115002</v>
      </c>
      <c r="S940" s="8">
        <v>33235001</v>
      </c>
      <c r="T940" s="8">
        <v>33012501</v>
      </c>
      <c r="U940" s="8">
        <v>33029999</v>
      </c>
      <c r="V940" s="192">
        <v>31472033</v>
      </c>
      <c r="W940" s="234">
        <v>80262000</v>
      </c>
      <c r="X940" s="194">
        <f t="shared" si="29"/>
        <v>-2.2654434624599122E-3</v>
      </c>
      <c r="Y940" s="193"/>
      <c r="Z940" s="197">
        <v>938</v>
      </c>
    </row>
    <row r="941" spans="1:26" ht="14.4" x14ac:dyDescent="0.3">
      <c r="A941" s="7">
        <v>42775</v>
      </c>
      <c r="B941" s="191">
        <v>2296.6999510000001</v>
      </c>
      <c r="C941" s="191">
        <v>2311.080078</v>
      </c>
      <c r="D941" s="191">
        <v>2296.610107</v>
      </c>
      <c r="E941" s="191">
        <v>2307.8701169999999</v>
      </c>
      <c r="F941" s="192">
        <v>2307.8701169999999</v>
      </c>
      <c r="G941" s="191">
        <v>3677940000</v>
      </c>
      <c r="H941" s="194">
        <f t="shared" si="28"/>
        <v>5.7525463132818691E-3</v>
      </c>
      <c r="I941" s="193"/>
      <c r="J941" s="197">
        <v>939</v>
      </c>
      <c r="K941" s="234"/>
      <c r="L941" s="234"/>
      <c r="M941" s="234"/>
      <c r="N941" s="234"/>
      <c r="O941" s="234"/>
      <c r="P941" s="234"/>
      <c r="Q941" s="7">
        <v>42775</v>
      </c>
      <c r="R941" s="8">
        <v>32912498</v>
      </c>
      <c r="S941" s="8">
        <v>33112499</v>
      </c>
      <c r="T941" s="8">
        <v>32779999</v>
      </c>
      <c r="U941" s="8">
        <v>33105000</v>
      </c>
      <c r="V941" s="192">
        <v>31543493</v>
      </c>
      <c r="W941" s="234">
        <v>113399600</v>
      </c>
      <c r="X941" s="194">
        <f t="shared" si="29"/>
        <v>7.2259662071917294E-3</v>
      </c>
      <c r="Y941" s="193"/>
      <c r="Z941" s="197">
        <v>939</v>
      </c>
    </row>
    <row r="942" spans="1:26" ht="14.4" x14ac:dyDescent="0.3">
      <c r="A942" s="7">
        <v>42774</v>
      </c>
      <c r="B942" s="191">
        <v>2289.5500489999999</v>
      </c>
      <c r="C942" s="191">
        <v>2295.9099120000001</v>
      </c>
      <c r="D942" s="191">
        <v>2285.3798830000001</v>
      </c>
      <c r="E942" s="191">
        <v>2294.669922</v>
      </c>
      <c r="F942" s="192">
        <v>2294.669922</v>
      </c>
      <c r="G942" s="191">
        <v>3609740000</v>
      </c>
      <c r="H942" s="194">
        <f t="shared" si="28"/>
        <v>6.9332249460155341E-4</v>
      </c>
      <c r="I942" s="193"/>
      <c r="J942" s="197">
        <v>940</v>
      </c>
      <c r="K942" s="234"/>
      <c r="L942" s="234"/>
      <c r="M942" s="234"/>
      <c r="N942" s="234"/>
      <c r="O942" s="234"/>
      <c r="P942" s="234"/>
      <c r="Q942" s="7">
        <v>42774</v>
      </c>
      <c r="R942" s="8">
        <v>32837502</v>
      </c>
      <c r="S942" s="8">
        <v>33055000</v>
      </c>
      <c r="T942" s="8">
        <v>32805000</v>
      </c>
      <c r="U942" s="8">
        <v>33009998</v>
      </c>
      <c r="V942" s="192">
        <v>31317196</v>
      </c>
      <c r="W942" s="234">
        <v>92016400</v>
      </c>
      <c r="X942" s="194">
        <f t="shared" si="29"/>
        <v>3.877455208215197E-3</v>
      </c>
      <c r="Y942" s="193"/>
      <c r="Z942" s="197">
        <v>940</v>
      </c>
    </row>
    <row r="943" spans="1:26" ht="14.4" x14ac:dyDescent="0.3">
      <c r="A943" s="7">
        <v>42773</v>
      </c>
      <c r="B943" s="191">
        <v>2295.8701169999999</v>
      </c>
      <c r="C943" s="191">
        <v>2299.3999020000001</v>
      </c>
      <c r="D943" s="191">
        <v>2290.1599120000001</v>
      </c>
      <c r="E943" s="191">
        <v>2293.080078</v>
      </c>
      <c r="F943" s="192">
        <v>2293.080078</v>
      </c>
      <c r="G943" s="191">
        <v>3448690000</v>
      </c>
      <c r="H943" s="194">
        <f t="shared" si="28"/>
        <v>2.2682895392798412E-4</v>
      </c>
      <c r="I943" s="193"/>
      <c r="J943" s="197">
        <v>941</v>
      </c>
      <c r="K943" s="234"/>
      <c r="L943" s="234"/>
      <c r="M943" s="234"/>
      <c r="N943" s="234"/>
      <c r="O943" s="234"/>
      <c r="P943" s="234"/>
      <c r="Q943" s="7">
        <v>42773</v>
      </c>
      <c r="R943" s="8">
        <v>32634998</v>
      </c>
      <c r="S943" s="8">
        <v>33022499</v>
      </c>
      <c r="T943" s="8">
        <v>32612499</v>
      </c>
      <c r="U943" s="8">
        <v>32882500</v>
      </c>
      <c r="V943" s="192">
        <v>31196234</v>
      </c>
      <c r="W943" s="234">
        <v>152735200</v>
      </c>
      <c r="X943" s="194">
        <f t="shared" si="29"/>
        <v>9.5170114119612053E-3</v>
      </c>
      <c r="Y943" s="193"/>
      <c r="Z943" s="197">
        <v>941</v>
      </c>
    </row>
    <row r="944" spans="1:26" ht="14.4" x14ac:dyDescent="0.3">
      <c r="A944" s="7">
        <v>42772</v>
      </c>
      <c r="B944" s="191">
        <v>2294.280029</v>
      </c>
      <c r="C944" s="191">
        <v>2296.179932</v>
      </c>
      <c r="D944" s="191">
        <v>2288.570068</v>
      </c>
      <c r="E944" s="191">
        <v>2292.5600589999999</v>
      </c>
      <c r="F944" s="192">
        <v>2292.5600589999999</v>
      </c>
      <c r="G944" s="191">
        <v>3109050000</v>
      </c>
      <c r="H944" s="194">
        <f t="shared" si="28"/>
        <v>-2.1153568633501788E-3</v>
      </c>
      <c r="I944" s="193"/>
      <c r="J944" s="197">
        <v>942</v>
      </c>
      <c r="K944" s="234"/>
      <c r="L944" s="234"/>
      <c r="M944" s="234"/>
      <c r="N944" s="234"/>
      <c r="O944" s="234"/>
      <c r="P944" s="234"/>
      <c r="Q944" s="7">
        <v>42772</v>
      </c>
      <c r="R944" s="8">
        <v>32282501</v>
      </c>
      <c r="S944" s="8">
        <v>32625000</v>
      </c>
      <c r="T944" s="8">
        <v>32224998</v>
      </c>
      <c r="U944" s="8">
        <v>32572498</v>
      </c>
      <c r="V944" s="192">
        <v>30902138</v>
      </c>
      <c r="W944" s="234">
        <v>107383600</v>
      </c>
      <c r="X944" s="194">
        <f t="shared" si="29"/>
        <v>9.374051735823603E-3</v>
      </c>
      <c r="Y944" s="193"/>
      <c r="Z944" s="197">
        <v>942</v>
      </c>
    </row>
    <row r="945" spans="1:26" ht="14.4" x14ac:dyDescent="0.3">
      <c r="A945" s="7">
        <v>42769</v>
      </c>
      <c r="B945" s="191">
        <v>2288.540039</v>
      </c>
      <c r="C945" s="191">
        <v>2298.3100589999999</v>
      </c>
      <c r="D945" s="191">
        <v>2287.8798830000001</v>
      </c>
      <c r="E945" s="191">
        <v>2297.419922</v>
      </c>
      <c r="F945" s="192">
        <v>2297.419922</v>
      </c>
      <c r="G945" s="191">
        <v>3597970000</v>
      </c>
      <c r="H945" s="194">
        <f t="shared" si="28"/>
        <v>7.2647580016458203E-3</v>
      </c>
      <c r="I945" s="193"/>
      <c r="J945" s="197">
        <v>943</v>
      </c>
      <c r="K945" s="234"/>
      <c r="L945" s="234"/>
      <c r="M945" s="234"/>
      <c r="N945" s="234"/>
      <c r="O945" s="234"/>
      <c r="P945" s="234"/>
      <c r="Q945" s="7">
        <v>42769</v>
      </c>
      <c r="R945" s="8">
        <v>32077499</v>
      </c>
      <c r="S945" s="8">
        <v>32297501</v>
      </c>
      <c r="T945" s="8">
        <v>32040001</v>
      </c>
      <c r="U945" s="8">
        <v>32270000</v>
      </c>
      <c r="V945" s="192">
        <v>30615150</v>
      </c>
      <c r="W945" s="234">
        <v>98029200</v>
      </c>
      <c r="X945" s="194">
        <f t="shared" si="29"/>
        <v>4.2792946244471445E-3</v>
      </c>
      <c r="Y945" s="193"/>
      <c r="Z945" s="197">
        <v>943</v>
      </c>
    </row>
    <row r="946" spans="1:26" ht="14.4" x14ac:dyDescent="0.3">
      <c r="A946" s="7">
        <v>42768</v>
      </c>
      <c r="B946" s="191">
        <v>2276.6899410000001</v>
      </c>
      <c r="C946" s="191">
        <v>2283.969971</v>
      </c>
      <c r="D946" s="191">
        <v>2271.6499020000001</v>
      </c>
      <c r="E946" s="191">
        <v>2280.8500979999999</v>
      </c>
      <c r="F946" s="192">
        <v>2280.8500979999999</v>
      </c>
      <c r="G946" s="191">
        <v>3807710000</v>
      </c>
      <c r="H946" s="194">
        <f t="shared" si="28"/>
        <v>5.7030947864919837E-4</v>
      </c>
      <c r="I946" s="193"/>
      <c r="J946" s="197">
        <v>944</v>
      </c>
      <c r="K946" s="234"/>
      <c r="L946" s="234"/>
      <c r="M946" s="234"/>
      <c r="N946" s="234"/>
      <c r="O946" s="234"/>
      <c r="P946" s="234"/>
      <c r="Q946" s="7">
        <v>42768</v>
      </c>
      <c r="R946" s="8">
        <v>31995001</v>
      </c>
      <c r="S946" s="8">
        <v>32347500</v>
      </c>
      <c r="T946" s="8">
        <v>31945000</v>
      </c>
      <c r="U946" s="8">
        <v>32132500</v>
      </c>
      <c r="V946" s="192">
        <v>30484697</v>
      </c>
      <c r="W946" s="234">
        <v>134841600</v>
      </c>
      <c r="X946" s="194">
        <f t="shared" si="29"/>
        <v>-1.7088190315716284E-3</v>
      </c>
      <c r="Y946" s="193"/>
      <c r="Z946" s="197">
        <v>944</v>
      </c>
    </row>
    <row r="947" spans="1:26" ht="14.4" x14ac:dyDescent="0.3">
      <c r="A947" s="7">
        <v>42767</v>
      </c>
      <c r="B947" s="191">
        <v>2285.5900879999999</v>
      </c>
      <c r="C947" s="191">
        <v>2289.139893</v>
      </c>
      <c r="D947" s="191">
        <v>2272.4399410000001</v>
      </c>
      <c r="E947" s="191">
        <v>2279.5500489999999</v>
      </c>
      <c r="F947" s="192">
        <v>2279.5500489999999</v>
      </c>
      <c r="G947" s="191">
        <v>3916610000</v>
      </c>
      <c r="H947" s="194">
        <f t="shared" si="28"/>
        <v>2.9836364737412019E-4</v>
      </c>
      <c r="I947" s="193"/>
      <c r="J947" s="197">
        <v>945</v>
      </c>
      <c r="K947" s="234"/>
      <c r="L947" s="234"/>
      <c r="M947" s="234"/>
      <c r="N947" s="234"/>
      <c r="O947" s="234"/>
      <c r="P947" s="234"/>
      <c r="Q947" s="7">
        <v>42767</v>
      </c>
      <c r="R947" s="8">
        <v>31757500</v>
      </c>
      <c r="S947" s="8">
        <v>32622501</v>
      </c>
      <c r="T947" s="8">
        <v>31752501</v>
      </c>
      <c r="U947" s="8">
        <v>32187500</v>
      </c>
      <c r="V947" s="192">
        <v>30536879</v>
      </c>
      <c r="W947" s="234">
        <v>447940000</v>
      </c>
      <c r="X947" s="194">
        <f t="shared" si="29"/>
        <v>6.0980621400713995E-2</v>
      </c>
      <c r="Y947" s="193"/>
      <c r="Z947" s="197">
        <v>945</v>
      </c>
    </row>
    <row r="948" spans="1:26" ht="14.4" x14ac:dyDescent="0.3">
      <c r="A948" s="7">
        <v>42766</v>
      </c>
      <c r="B948" s="191">
        <v>2274.0200199999999</v>
      </c>
      <c r="C948" s="191">
        <v>2279.0900879999999</v>
      </c>
      <c r="D948" s="191">
        <v>2267.209961</v>
      </c>
      <c r="E948" s="191">
        <v>2278.8701169999999</v>
      </c>
      <c r="F948" s="192">
        <v>2278.8701169999999</v>
      </c>
      <c r="G948" s="191">
        <v>4087450000</v>
      </c>
      <c r="H948" s="194">
        <f t="shared" si="28"/>
        <v>-8.8990533877456165E-4</v>
      </c>
      <c r="I948" s="193"/>
      <c r="J948" s="197">
        <v>946</v>
      </c>
      <c r="K948" s="234"/>
      <c r="L948" s="234"/>
      <c r="M948" s="234"/>
      <c r="N948" s="234"/>
      <c r="O948" s="234"/>
      <c r="P948" s="234"/>
      <c r="Q948" s="7">
        <v>42766</v>
      </c>
      <c r="R948" s="8">
        <v>30287500</v>
      </c>
      <c r="S948" s="8">
        <v>30347500</v>
      </c>
      <c r="T948" s="8">
        <v>30155001</v>
      </c>
      <c r="U948" s="8">
        <v>30337500</v>
      </c>
      <c r="V948" s="192">
        <v>28781750</v>
      </c>
      <c r="W948" s="234">
        <v>196804000</v>
      </c>
      <c r="X948" s="194">
        <f t="shared" si="29"/>
        <v>-2.3019148953576096E-3</v>
      </c>
      <c r="Y948" s="193"/>
      <c r="Z948" s="197">
        <v>946</v>
      </c>
    </row>
    <row r="949" spans="1:26" ht="14.4" x14ac:dyDescent="0.3">
      <c r="A949" s="7">
        <v>42765</v>
      </c>
      <c r="B949" s="191">
        <v>2286.01001</v>
      </c>
      <c r="C949" s="191">
        <v>2286.01001</v>
      </c>
      <c r="D949" s="191">
        <v>2268.040039</v>
      </c>
      <c r="E949" s="191">
        <v>2280.8999020000001</v>
      </c>
      <c r="F949" s="192">
        <v>2280.8999020000001</v>
      </c>
      <c r="G949" s="191">
        <v>3591270000</v>
      </c>
      <c r="H949" s="194">
        <f t="shared" si="28"/>
        <v>-6.0095434915230575E-3</v>
      </c>
      <c r="I949" s="193"/>
      <c r="J949" s="197">
        <v>947</v>
      </c>
      <c r="K949" s="234"/>
      <c r="L949" s="234"/>
      <c r="M949" s="234"/>
      <c r="N949" s="234"/>
      <c r="O949" s="234"/>
      <c r="P949" s="234"/>
      <c r="Q949" s="7">
        <v>42765</v>
      </c>
      <c r="R949" s="8">
        <v>30232500</v>
      </c>
      <c r="S949" s="8">
        <v>30407499</v>
      </c>
      <c r="T949" s="8">
        <v>30165001</v>
      </c>
      <c r="U949" s="8">
        <v>30407499</v>
      </c>
      <c r="V949" s="192">
        <v>28848156</v>
      </c>
      <c r="W949" s="234">
        <v>121510000</v>
      </c>
      <c r="X949" s="194">
        <f t="shared" si="29"/>
        <v>-2.6241477812051057E-3</v>
      </c>
      <c r="Y949" s="193"/>
      <c r="Z949" s="197">
        <v>947</v>
      </c>
    </row>
    <row r="950" spans="1:26" ht="14.4" x14ac:dyDescent="0.3">
      <c r="A950" s="7">
        <v>42762</v>
      </c>
      <c r="B950" s="191">
        <v>2299.0200199999999</v>
      </c>
      <c r="C950" s="191">
        <v>2299.0200199999999</v>
      </c>
      <c r="D950" s="191">
        <v>2291.6201169999999</v>
      </c>
      <c r="E950" s="191">
        <v>2294.6899410000001</v>
      </c>
      <c r="F950" s="192">
        <v>2294.6899410000001</v>
      </c>
      <c r="G950" s="191">
        <v>3135890000</v>
      </c>
      <c r="H950" s="194">
        <f t="shared" si="28"/>
        <v>-8.6646422615230918E-4</v>
      </c>
      <c r="I950" s="193"/>
      <c r="J950" s="197">
        <v>948</v>
      </c>
      <c r="K950" s="234"/>
      <c r="L950" s="234"/>
      <c r="M950" s="234"/>
      <c r="N950" s="234"/>
      <c r="O950" s="234"/>
      <c r="P950" s="234"/>
      <c r="Q950" s="7">
        <v>42762</v>
      </c>
      <c r="R950" s="8">
        <v>30535000</v>
      </c>
      <c r="S950" s="8">
        <v>30587500</v>
      </c>
      <c r="T950" s="8">
        <v>30400000</v>
      </c>
      <c r="U950" s="8">
        <v>30487499</v>
      </c>
      <c r="V950" s="192">
        <v>28924057</v>
      </c>
      <c r="W950" s="234">
        <v>82251600</v>
      </c>
      <c r="X950" s="194">
        <f t="shared" si="29"/>
        <v>8.1980006283174499E-5</v>
      </c>
      <c r="Y950" s="193"/>
      <c r="Z950" s="197">
        <v>948</v>
      </c>
    </row>
    <row r="951" spans="1:26" ht="14.4" x14ac:dyDescent="0.3">
      <c r="A951" s="7">
        <v>42761</v>
      </c>
      <c r="B951" s="191">
        <v>2298.6298830000001</v>
      </c>
      <c r="C951" s="191">
        <v>2300.98999</v>
      </c>
      <c r="D951" s="191">
        <v>2294.080078</v>
      </c>
      <c r="E951" s="191">
        <v>2296.679932</v>
      </c>
      <c r="F951" s="192">
        <v>2296.679932</v>
      </c>
      <c r="G951" s="191">
        <v>3610360000</v>
      </c>
      <c r="H951" s="194">
        <f t="shared" si="28"/>
        <v>-7.3538416963325347E-4</v>
      </c>
      <c r="I951" s="193"/>
      <c r="J951" s="197">
        <v>949</v>
      </c>
      <c r="K951" s="234"/>
      <c r="L951" s="234"/>
      <c r="M951" s="234"/>
      <c r="N951" s="234"/>
      <c r="O951" s="234"/>
      <c r="P951" s="234"/>
      <c r="Q951" s="7">
        <v>42761</v>
      </c>
      <c r="R951" s="8">
        <v>30417500</v>
      </c>
      <c r="S951" s="8">
        <v>30610001</v>
      </c>
      <c r="T951" s="8">
        <v>30400000</v>
      </c>
      <c r="U951" s="8">
        <v>30485001</v>
      </c>
      <c r="V951" s="192">
        <v>28921686</v>
      </c>
      <c r="W951" s="234">
        <v>105350400</v>
      </c>
      <c r="X951" s="194">
        <f t="shared" si="29"/>
        <v>4.9229515362040688E-4</v>
      </c>
      <c r="Y951" s="193"/>
      <c r="Z951" s="197">
        <v>949</v>
      </c>
    </row>
    <row r="952" spans="1:26" ht="14.4" x14ac:dyDescent="0.3">
      <c r="A952" s="7">
        <v>42760</v>
      </c>
      <c r="B952" s="191">
        <v>2288.8798830000001</v>
      </c>
      <c r="C952" s="191">
        <v>2299.5500489999999</v>
      </c>
      <c r="D952" s="191">
        <v>2288.8798830000001</v>
      </c>
      <c r="E952" s="191">
        <v>2298.3701169999999</v>
      </c>
      <c r="F952" s="192">
        <v>2298.3701169999999</v>
      </c>
      <c r="G952" s="191">
        <v>3846020000</v>
      </c>
      <c r="H952" s="194">
        <f t="shared" si="28"/>
        <v>8.0260906262640107E-3</v>
      </c>
      <c r="I952" s="193"/>
      <c r="J952" s="197">
        <v>950</v>
      </c>
      <c r="K952" s="234"/>
      <c r="L952" s="234"/>
      <c r="M952" s="234"/>
      <c r="N952" s="234"/>
      <c r="O952" s="234"/>
      <c r="P952" s="234"/>
      <c r="Q952" s="7">
        <v>42760</v>
      </c>
      <c r="R952" s="8">
        <v>30105000</v>
      </c>
      <c r="S952" s="8">
        <v>30525000</v>
      </c>
      <c r="T952" s="8">
        <v>30070000</v>
      </c>
      <c r="U952" s="8">
        <v>30469999</v>
      </c>
      <c r="V952" s="192">
        <v>28907455</v>
      </c>
      <c r="W952" s="234">
        <v>129510400</v>
      </c>
      <c r="X952" s="194">
        <f t="shared" si="29"/>
        <v>1.5920678251946683E-2</v>
      </c>
      <c r="Y952" s="193"/>
      <c r="Z952" s="197">
        <v>950</v>
      </c>
    </row>
    <row r="953" spans="1:26" ht="14.4" x14ac:dyDescent="0.3">
      <c r="A953" s="7">
        <v>42759</v>
      </c>
      <c r="B953" s="191">
        <v>2267.8798830000001</v>
      </c>
      <c r="C953" s="191">
        <v>2284.6298830000001</v>
      </c>
      <c r="D953" s="191">
        <v>2266.679932</v>
      </c>
      <c r="E953" s="191">
        <v>2280.070068</v>
      </c>
      <c r="F953" s="192">
        <v>2280.070068</v>
      </c>
      <c r="G953" s="191">
        <v>3810960000</v>
      </c>
      <c r="H953" s="194">
        <f t="shared" si="28"/>
        <v>6.5645935553880538E-3</v>
      </c>
      <c r="I953" s="193"/>
      <c r="J953" s="197">
        <v>951</v>
      </c>
      <c r="K953" s="234"/>
      <c r="L953" s="234"/>
      <c r="M953" s="234"/>
      <c r="N953" s="234"/>
      <c r="O953" s="234"/>
      <c r="P953" s="234"/>
      <c r="Q953" s="7">
        <v>42759</v>
      </c>
      <c r="R953" s="8">
        <v>29887501</v>
      </c>
      <c r="S953" s="8">
        <v>30025000</v>
      </c>
      <c r="T953" s="8">
        <v>29875000</v>
      </c>
      <c r="U953" s="8">
        <v>29992500</v>
      </c>
      <c r="V953" s="192">
        <v>28454441</v>
      </c>
      <c r="W953" s="234">
        <v>92844000</v>
      </c>
      <c r="X953" s="194">
        <f t="shared" si="29"/>
        <v>-9.1609946050165078E-4</v>
      </c>
      <c r="Y953" s="193"/>
      <c r="Z953" s="197">
        <v>951</v>
      </c>
    </row>
    <row r="954" spans="1:26" ht="14.4" x14ac:dyDescent="0.3">
      <c r="A954" s="7">
        <v>42758</v>
      </c>
      <c r="B954" s="191">
        <v>2267.780029</v>
      </c>
      <c r="C954" s="191">
        <v>2271.780029</v>
      </c>
      <c r="D954" s="191">
        <v>2257.0200199999999</v>
      </c>
      <c r="E954" s="191">
        <v>2265.1999510000001</v>
      </c>
      <c r="F954" s="192">
        <v>2265.1999510000001</v>
      </c>
      <c r="G954" s="191">
        <v>3152710000</v>
      </c>
      <c r="H954" s="194">
        <f t="shared" si="28"/>
        <v>-2.6901250121218502E-3</v>
      </c>
      <c r="I954" s="193"/>
      <c r="J954" s="197">
        <v>952</v>
      </c>
      <c r="K954" s="234"/>
      <c r="L954" s="234"/>
      <c r="M954" s="234"/>
      <c r="N954" s="234"/>
      <c r="O954" s="234"/>
      <c r="P954" s="234"/>
      <c r="Q954" s="7">
        <v>42758</v>
      </c>
      <c r="R954" s="8">
        <v>30000000</v>
      </c>
      <c r="S954" s="8">
        <v>30202499</v>
      </c>
      <c r="T954" s="8">
        <v>29942499</v>
      </c>
      <c r="U954" s="8">
        <v>30020000</v>
      </c>
      <c r="V954" s="192">
        <v>28480532</v>
      </c>
      <c r="W954" s="234">
        <v>88200800</v>
      </c>
      <c r="X954" s="194">
        <f t="shared" si="29"/>
        <v>6.6647780376643401E-4</v>
      </c>
      <c r="Y954" s="193"/>
      <c r="Z954" s="197">
        <v>952</v>
      </c>
    </row>
    <row r="955" spans="1:26" ht="14.4" x14ac:dyDescent="0.3">
      <c r="A955" s="7">
        <v>42755</v>
      </c>
      <c r="B955" s="191">
        <v>2269.959961</v>
      </c>
      <c r="C955" s="191">
        <v>2276.959961</v>
      </c>
      <c r="D955" s="191">
        <v>2265.01001</v>
      </c>
      <c r="E955" s="191">
        <v>2271.3100589999999</v>
      </c>
      <c r="F955" s="192">
        <v>2271.3100589999999</v>
      </c>
      <c r="G955" s="191">
        <v>3524970000</v>
      </c>
      <c r="H955" s="194">
        <f t="shared" si="28"/>
        <v>3.3662375142390669E-3</v>
      </c>
      <c r="I955" s="193"/>
      <c r="J955" s="197">
        <v>953</v>
      </c>
      <c r="K955" s="234"/>
      <c r="L955" s="234"/>
      <c r="M955" s="234"/>
      <c r="N955" s="234"/>
      <c r="O955" s="234"/>
      <c r="P955" s="234"/>
      <c r="Q955" s="7">
        <v>42755</v>
      </c>
      <c r="R955" s="8">
        <v>30112499</v>
      </c>
      <c r="S955" s="8">
        <v>30112499</v>
      </c>
      <c r="T955" s="8">
        <v>29932501</v>
      </c>
      <c r="U955" s="8">
        <v>30000000</v>
      </c>
      <c r="V955" s="192">
        <v>28461563</v>
      </c>
      <c r="W955" s="234">
        <v>130391600</v>
      </c>
      <c r="X955" s="194">
        <f t="shared" si="29"/>
        <v>1.8368934370896822E-3</v>
      </c>
      <c r="Y955" s="193"/>
      <c r="Z955" s="197">
        <v>953</v>
      </c>
    </row>
    <row r="956" spans="1:26" ht="14.4" x14ac:dyDescent="0.3">
      <c r="A956" s="7">
        <v>42754</v>
      </c>
      <c r="B956" s="191">
        <v>2271.8999020000001</v>
      </c>
      <c r="C956" s="191">
        <v>2274.330078</v>
      </c>
      <c r="D956" s="191">
        <v>2258.4099120000001</v>
      </c>
      <c r="E956" s="191">
        <v>2263.6899410000001</v>
      </c>
      <c r="F956" s="192">
        <v>2263.6899410000001</v>
      </c>
      <c r="G956" s="191">
        <v>3165970000</v>
      </c>
      <c r="H956" s="194">
        <f t="shared" si="28"/>
        <v>-3.6093087192584027E-3</v>
      </c>
      <c r="I956" s="193"/>
      <c r="J956" s="197">
        <v>954</v>
      </c>
      <c r="K956" s="234"/>
      <c r="L956" s="234"/>
      <c r="M956" s="234"/>
      <c r="N956" s="234"/>
      <c r="O956" s="234"/>
      <c r="P956" s="234"/>
      <c r="Q956" s="7">
        <v>42754</v>
      </c>
      <c r="R956" s="8">
        <v>29850000</v>
      </c>
      <c r="S956" s="8">
        <v>30022499</v>
      </c>
      <c r="T956" s="8">
        <v>29842501</v>
      </c>
      <c r="U956" s="8">
        <v>29945000</v>
      </c>
      <c r="V956" s="192">
        <v>28409378</v>
      </c>
      <c r="W956" s="234">
        <v>102389200</v>
      </c>
      <c r="X956" s="194">
        <f t="shared" si="29"/>
        <v>-1.7500502386171802E-3</v>
      </c>
      <c r="Y956" s="193"/>
      <c r="Z956" s="197">
        <v>954</v>
      </c>
    </row>
    <row r="957" spans="1:26" ht="14.4" x14ac:dyDescent="0.3">
      <c r="A957" s="7">
        <v>42753</v>
      </c>
      <c r="B957" s="191">
        <v>2269.139893</v>
      </c>
      <c r="C957" s="191">
        <v>2272.01001</v>
      </c>
      <c r="D957" s="191">
        <v>2263.3500979999999</v>
      </c>
      <c r="E957" s="191">
        <v>2271.889893</v>
      </c>
      <c r="F957" s="192">
        <v>2271.889893</v>
      </c>
      <c r="G957" s="191">
        <v>3315250000</v>
      </c>
      <c r="H957" s="194">
        <f t="shared" si="28"/>
        <v>1.7637540571728276E-3</v>
      </c>
      <c r="I957" s="193"/>
      <c r="J957" s="197">
        <v>955</v>
      </c>
      <c r="K957" s="234"/>
      <c r="L957" s="234"/>
      <c r="M957" s="234"/>
      <c r="N957" s="234"/>
      <c r="O957" s="234"/>
      <c r="P957" s="234"/>
      <c r="Q957" s="7">
        <v>42753</v>
      </c>
      <c r="R957" s="8">
        <v>30000000</v>
      </c>
      <c r="S957" s="8">
        <v>30125000</v>
      </c>
      <c r="T957" s="8">
        <v>29927500</v>
      </c>
      <c r="U957" s="8">
        <v>29997499</v>
      </c>
      <c r="V957" s="192">
        <v>28459183</v>
      </c>
      <c r="W957" s="234">
        <v>94852000</v>
      </c>
      <c r="X957" s="194">
        <f t="shared" si="29"/>
        <v>-8.3621549526285673E-5</v>
      </c>
      <c r="Y957" s="193"/>
      <c r="Z957" s="197">
        <v>955</v>
      </c>
    </row>
    <row r="958" spans="1:26" ht="14.4" x14ac:dyDescent="0.3">
      <c r="A958" s="7">
        <v>42752</v>
      </c>
      <c r="B958" s="191">
        <v>2269.139893</v>
      </c>
      <c r="C958" s="191">
        <v>2272.080078</v>
      </c>
      <c r="D958" s="191">
        <v>2262.8100589999999</v>
      </c>
      <c r="E958" s="191">
        <v>2267.889893</v>
      </c>
      <c r="F958" s="192">
        <v>2267.889893</v>
      </c>
      <c r="G958" s="191">
        <v>3584990000</v>
      </c>
      <c r="H958" s="194">
        <f t="shared" si="28"/>
        <v>-2.9675026894465883E-3</v>
      </c>
      <c r="I958" s="193"/>
      <c r="J958" s="197">
        <v>956</v>
      </c>
      <c r="K958" s="234"/>
      <c r="L958" s="234"/>
      <c r="M958" s="234"/>
      <c r="N958" s="234"/>
      <c r="O958" s="234"/>
      <c r="P958" s="234"/>
      <c r="Q958" s="7">
        <v>42752</v>
      </c>
      <c r="R958" s="8">
        <v>29584999</v>
      </c>
      <c r="S958" s="8">
        <v>30059999</v>
      </c>
      <c r="T958" s="8">
        <v>29555000</v>
      </c>
      <c r="U958" s="8">
        <v>30000000</v>
      </c>
      <c r="V958" s="192">
        <v>28461563</v>
      </c>
      <c r="W958" s="234">
        <v>137759200</v>
      </c>
      <c r="X958" s="194">
        <f t="shared" si="29"/>
        <v>8.06481947103092E-3</v>
      </c>
      <c r="Y958" s="193"/>
      <c r="Z958" s="197">
        <v>956</v>
      </c>
    </row>
    <row r="959" spans="1:26" ht="14.4" x14ac:dyDescent="0.3">
      <c r="A959" s="7">
        <v>42748</v>
      </c>
      <c r="B959" s="191">
        <v>2272.73999</v>
      </c>
      <c r="C959" s="191">
        <v>2278.679932</v>
      </c>
      <c r="D959" s="191">
        <v>2271.51001</v>
      </c>
      <c r="E959" s="191">
        <v>2274.639893</v>
      </c>
      <c r="F959" s="192">
        <v>2274.639893</v>
      </c>
      <c r="G959" s="191">
        <v>3081270000</v>
      </c>
      <c r="H959" s="194">
        <f t="shared" si="28"/>
        <v>1.8498406076093335E-3</v>
      </c>
      <c r="I959" s="193"/>
      <c r="J959" s="197">
        <v>957</v>
      </c>
      <c r="K959" s="234"/>
      <c r="L959" s="234"/>
      <c r="M959" s="234"/>
      <c r="N959" s="234"/>
      <c r="O959" s="234"/>
      <c r="P959" s="234"/>
      <c r="Q959" s="7">
        <v>42748</v>
      </c>
      <c r="R959" s="8">
        <v>29777500</v>
      </c>
      <c r="S959" s="8">
        <v>29905001</v>
      </c>
      <c r="T959" s="8">
        <v>29702499</v>
      </c>
      <c r="U959" s="8">
        <v>29760000</v>
      </c>
      <c r="V959" s="192">
        <v>28233862</v>
      </c>
      <c r="W959" s="234">
        <v>104447600</v>
      </c>
      <c r="X959" s="194">
        <f t="shared" si="29"/>
        <v>-1.7610161623297118E-3</v>
      </c>
      <c r="Y959" s="193"/>
      <c r="Z959" s="197">
        <v>957</v>
      </c>
    </row>
    <row r="960" spans="1:26" ht="14.4" x14ac:dyDescent="0.3">
      <c r="A960" s="7">
        <v>42747</v>
      </c>
      <c r="B960" s="191">
        <v>2271.139893</v>
      </c>
      <c r="C960" s="191">
        <v>2271.780029</v>
      </c>
      <c r="D960" s="191">
        <v>2254.25</v>
      </c>
      <c r="E960" s="191">
        <v>2270.4399410000001</v>
      </c>
      <c r="F960" s="192">
        <v>2270.4399410000001</v>
      </c>
      <c r="G960" s="191">
        <v>3462130000</v>
      </c>
      <c r="H960" s="194">
        <f t="shared" si="28"/>
        <v>-2.144809017699879E-3</v>
      </c>
      <c r="I960" s="193"/>
      <c r="J960" s="197">
        <v>958</v>
      </c>
      <c r="K960" s="234"/>
      <c r="L960" s="234"/>
      <c r="M960" s="234"/>
      <c r="N960" s="234"/>
      <c r="O960" s="234"/>
      <c r="P960" s="234"/>
      <c r="Q960" s="7">
        <v>42747</v>
      </c>
      <c r="R960" s="8">
        <v>29725000</v>
      </c>
      <c r="S960" s="8">
        <v>29825001</v>
      </c>
      <c r="T960" s="8">
        <v>29552500</v>
      </c>
      <c r="U960" s="8">
        <v>29812500</v>
      </c>
      <c r="V960" s="192">
        <v>28283670</v>
      </c>
      <c r="W960" s="234">
        <v>108344800</v>
      </c>
      <c r="X960" s="194">
        <f t="shared" si="29"/>
        <v>-4.17544208274679E-3</v>
      </c>
      <c r="Y960" s="193"/>
      <c r="Z960" s="197">
        <v>958</v>
      </c>
    </row>
    <row r="961" spans="1:26" ht="14.4" x14ac:dyDescent="0.3">
      <c r="A961" s="7">
        <v>42746</v>
      </c>
      <c r="B961" s="191">
        <v>2268.6000979999999</v>
      </c>
      <c r="C961" s="191">
        <v>2275.320068</v>
      </c>
      <c r="D961" s="191">
        <v>2260.830078</v>
      </c>
      <c r="E961" s="191">
        <v>2275.320068</v>
      </c>
      <c r="F961" s="192">
        <v>2275.320068</v>
      </c>
      <c r="G961" s="191">
        <v>3620410000</v>
      </c>
      <c r="H961" s="194">
        <f t="shared" si="28"/>
        <v>2.8296382728654553E-3</v>
      </c>
      <c r="I961" s="193"/>
      <c r="J961" s="197">
        <v>959</v>
      </c>
      <c r="K961" s="234"/>
      <c r="L961" s="234"/>
      <c r="M961" s="234"/>
      <c r="N961" s="234"/>
      <c r="O961" s="234"/>
      <c r="P961" s="234"/>
      <c r="Q961" s="7">
        <v>42746</v>
      </c>
      <c r="R961" s="8">
        <v>29684999</v>
      </c>
      <c r="S961" s="8">
        <v>29982500</v>
      </c>
      <c r="T961" s="8">
        <v>29650000</v>
      </c>
      <c r="U961" s="8">
        <v>29937500</v>
      </c>
      <c r="V961" s="192">
        <v>28402262</v>
      </c>
      <c r="W961" s="234">
        <v>110354400</v>
      </c>
      <c r="X961" s="194">
        <f t="shared" si="29"/>
        <v>5.3730431609441132E-3</v>
      </c>
      <c r="Y961" s="193"/>
      <c r="Z961" s="197">
        <v>959</v>
      </c>
    </row>
    <row r="962" spans="1:26" ht="14.4" x14ac:dyDescent="0.3">
      <c r="A962" s="7">
        <v>42745</v>
      </c>
      <c r="B962" s="191">
        <v>2269.719971</v>
      </c>
      <c r="C962" s="191">
        <v>2279.2700199999999</v>
      </c>
      <c r="D962" s="191">
        <v>2265.2700199999999</v>
      </c>
      <c r="E962" s="191">
        <v>2268.8999020000001</v>
      </c>
      <c r="F962" s="192">
        <v>2268.8999020000001</v>
      </c>
      <c r="G962" s="191">
        <v>3638790000</v>
      </c>
      <c r="H962" s="194">
        <f t="shared" si="28"/>
        <v>0</v>
      </c>
      <c r="I962" s="193"/>
      <c r="J962" s="197">
        <v>960</v>
      </c>
      <c r="K962" s="234"/>
      <c r="L962" s="234"/>
      <c r="M962" s="234"/>
      <c r="N962" s="234"/>
      <c r="O962" s="234"/>
      <c r="P962" s="234"/>
      <c r="Q962" s="7">
        <v>42745</v>
      </c>
      <c r="R962" s="8">
        <v>29692499</v>
      </c>
      <c r="S962" s="8">
        <v>29844999</v>
      </c>
      <c r="T962" s="8">
        <v>29575001</v>
      </c>
      <c r="U962" s="8">
        <v>29777500</v>
      </c>
      <c r="V962" s="192">
        <v>28250471</v>
      </c>
      <c r="W962" s="234">
        <v>97848400</v>
      </c>
      <c r="X962" s="194">
        <f t="shared" si="29"/>
        <v>1.0086100895875367E-3</v>
      </c>
      <c r="Y962" s="193"/>
      <c r="Z962" s="197">
        <v>960</v>
      </c>
    </row>
    <row r="963" spans="1:26" ht="14.4" x14ac:dyDescent="0.3">
      <c r="A963" s="7">
        <v>42744</v>
      </c>
      <c r="B963" s="191">
        <v>2273.5900879999999</v>
      </c>
      <c r="C963" s="191">
        <v>2275.48999</v>
      </c>
      <c r="D963" s="191">
        <v>2268.8999020000001</v>
      </c>
      <c r="E963" s="191">
        <v>2268.8999020000001</v>
      </c>
      <c r="F963" s="192">
        <v>2268.8999020000001</v>
      </c>
      <c r="G963" s="191">
        <v>3217610000</v>
      </c>
      <c r="H963" s="194">
        <f t="shared" si="28"/>
        <v>-3.548594221719928E-3</v>
      </c>
      <c r="I963" s="193"/>
      <c r="J963" s="197">
        <v>961</v>
      </c>
      <c r="K963" s="234"/>
      <c r="L963" s="234"/>
      <c r="M963" s="234"/>
      <c r="N963" s="234"/>
      <c r="O963" s="234"/>
      <c r="P963" s="234"/>
      <c r="Q963" s="7">
        <v>42744</v>
      </c>
      <c r="R963" s="8">
        <v>29487499</v>
      </c>
      <c r="S963" s="8">
        <v>29857500</v>
      </c>
      <c r="T963" s="8">
        <v>29485001</v>
      </c>
      <c r="U963" s="8">
        <v>29747499</v>
      </c>
      <c r="V963" s="192">
        <v>28222006</v>
      </c>
      <c r="W963" s="234">
        <v>134247600</v>
      </c>
      <c r="X963" s="194">
        <f t="shared" si="29"/>
        <v>9.1593474142415872E-3</v>
      </c>
      <c r="Y963" s="193"/>
      <c r="Z963" s="197">
        <v>961</v>
      </c>
    </row>
    <row r="964" spans="1:26" ht="14.4" x14ac:dyDescent="0.3">
      <c r="A964" s="7">
        <v>42741</v>
      </c>
      <c r="B964" s="191">
        <v>2271.139893</v>
      </c>
      <c r="C964" s="191">
        <v>2282.1000979999999</v>
      </c>
      <c r="D964" s="191">
        <v>2264.0600589999999</v>
      </c>
      <c r="E964" s="191">
        <v>2276.9799800000001</v>
      </c>
      <c r="F964" s="192">
        <v>2276.9799800000001</v>
      </c>
      <c r="G964" s="191">
        <v>3339890000</v>
      </c>
      <c r="H964" s="194">
        <f t="shared" ref="H964:H1027" si="30">(F964-F965)/F965</f>
        <v>3.5169590127809912E-3</v>
      </c>
      <c r="I964" s="193"/>
      <c r="J964" s="197">
        <v>962</v>
      </c>
      <c r="K964" s="234"/>
      <c r="L964" s="234"/>
      <c r="M964" s="234"/>
      <c r="N964" s="234"/>
      <c r="O964" s="234"/>
      <c r="P964" s="234"/>
      <c r="Q964" s="7">
        <v>42741</v>
      </c>
      <c r="R964" s="8">
        <v>29195000</v>
      </c>
      <c r="S964" s="8">
        <v>29540001</v>
      </c>
      <c r="T964" s="8">
        <v>29117500</v>
      </c>
      <c r="U964" s="8">
        <v>29477501</v>
      </c>
      <c r="V964" s="192">
        <v>27965857</v>
      </c>
      <c r="W964" s="234">
        <v>127007600</v>
      </c>
      <c r="X964" s="194">
        <f t="shared" ref="X964:X1027" si="31">(V964-V965)/V965</f>
        <v>1.114839653012996E-2</v>
      </c>
      <c r="Y964" s="193"/>
      <c r="Z964" s="197">
        <v>962</v>
      </c>
    </row>
    <row r="965" spans="1:26" ht="14.4" x14ac:dyDescent="0.3">
      <c r="A965" s="7">
        <v>42740</v>
      </c>
      <c r="B965" s="191">
        <v>2268.179932</v>
      </c>
      <c r="C965" s="191">
        <v>2271.5</v>
      </c>
      <c r="D965" s="191">
        <v>2260.4499510000001</v>
      </c>
      <c r="E965" s="191">
        <v>2269</v>
      </c>
      <c r="F965" s="192">
        <v>2269</v>
      </c>
      <c r="G965" s="191">
        <v>3761820000</v>
      </c>
      <c r="H965" s="194">
        <f t="shared" si="30"/>
        <v>-7.7067048332048887E-4</v>
      </c>
      <c r="I965" s="193"/>
      <c r="J965" s="197">
        <v>963</v>
      </c>
      <c r="K965" s="234"/>
      <c r="L965" s="234"/>
      <c r="M965" s="234"/>
      <c r="N965" s="234"/>
      <c r="O965" s="234"/>
      <c r="P965" s="234"/>
      <c r="Q965" s="7">
        <v>42740</v>
      </c>
      <c r="R965" s="8">
        <v>28980000</v>
      </c>
      <c r="S965" s="8">
        <v>29215000</v>
      </c>
      <c r="T965" s="8">
        <v>28952499</v>
      </c>
      <c r="U965" s="8">
        <v>29152500</v>
      </c>
      <c r="V965" s="192">
        <v>27657520</v>
      </c>
      <c r="W965" s="234">
        <v>88774400</v>
      </c>
      <c r="X965" s="194">
        <f t="shared" si="31"/>
        <v>5.0854032160238495E-3</v>
      </c>
      <c r="Y965" s="193"/>
      <c r="Z965" s="197">
        <v>963</v>
      </c>
    </row>
    <row r="966" spans="1:26" ht="14.4" x14ac:dyDescent="0.3">
      <c r="A966" s="7">
        <v>42739</v>
      </c>
      <c r="B966" s="191">
        <v>2261.6000979999999</v>
      </c>
      <c r="C966" s="191">
        <v>2272.820068</v>
      </c>
      <c r="D966" s="191">
        <v>2261.6000979999999</v>
      </c>
      <c r="E966" s="191">
        <v>2270.75</v>
      </c>
      <c r="F966" s="192">
        <v>2270.75</v>
      </c>
      <c r="G966" s="191">
        <v>3764890000</v>
      </c>
      <c r="H966" s="194">
        <f t="shared" si="30"/>
        <v>5.7222738442055795E-3</v>
      </c>
      <c r="I966" s="193"/>
      <c r="J966" s="197">
        <v>964</v>
      </c>
      <c r="K966" s="234"/>
      <c r="L966" s="234"/>
      <c r="M966" s="234"/>
      <c r="N966" s="234"/>
      <c r="O966" s="234"/>
      <c r="P966" s="234"/>
      <c r="Q966" s="7">
        <v>42739</v>
      </c>
      <c r="R966" s="8">
        <v>28962500</v>
      </c>
      <c r="S966" s="8">
        <v>29127501</v>
      </c>
      <c r="T966" s="8">
        <v>28937500</v>
      </c>
      <c r="U966" s="8">
        <v>29004999</v>
      </c>
      <c r="V966" s="192">
        <v>27517582</v>
      </c>
      <c r="W966" s="234">
        <v>84472400</v>
      </c>
      <c r="X966" s="194">
        <f t="shared" si="31"/>
        <v>-1.1191932864084298E-3</v>
      </c>
      <c r="Y966" s="193"/>
      <c r="Z966" s="197">
        <v>964</v>
      </c>
    </row>
    <row r="967" spans="1:26" ht="14.4" x14ac:dyDescent="0.3">
      <c r="A967" s="7">
        <v>42738</v>
      </c>
      <c r="B967" s="191">
        <v>2251.570068</v>
      </c>
      <c r="C967" s="191">
        <v>2263.8798830000001</v>
      </c>
      <c r="D967" s="191">
        <v>2245.1298830000001</v>
      </c>
      <c r="E967" s="191">
        <v>2257.830078</v>
      </c>
      <c r="F967" s="192">
        <v>2257.830078</v>
      </c>
      <c r="G967" s="191">
        <v>3770530000</v>
      </c>
      <c r="H967" s="194">
        <f t="shared" si="30"/>
        <v>8.4865752817530268E-3</v>
      </c>
      <c r="I967" s="193"/>
      <c r="J967" s="197">
        <v>965</v>
      </c>
      <c r="K967" s="234"/>
      <c r="L967" s="234"/>
      <c r="M967" s="234"/>
      <c r="N967" s="234"/>
      <c r="O967" s="234"/>
      <c r="P967" s="234"/>
      <c r="Q967" s="7">
        <v>42738</v>
      </c>
      <c r="R967" s="8">
        <v>28950001</v>
      </c>
      <c r="S967" s="8">
        <v>29082500</v>
      </c>
      <c r="T967" s="8">
        <v>28690001</v>
      </c>
      <c r="U967" s="8">
        <v>29037500</v>
      </c>
      <c r="V967" s="192">
        <v>27548414</v>
      </c>
      <c r="W967" s="234">
        <v>115127600</v>
      </c>
      <c r="X967" s="194">
        <f t="shared" si="31"/>
        <v>2.8492751985573863E-3</v>
      </c>
      <c r="Y967" s="193"/>
      <c r="Z967" s="197">
        <v>965</v>
      </c>
    </row>
    <row r="968" spans="1:26" ht="14.4" x14ac:dyDescent="0.3">
      <c r="A968" s="7">
        <v>42734</v>
      </c>
      <c r="B968" s="191">
        <v>2251.610107</v>
      </c>
      <c r="C968" s="191">
        <v>2253.580078</v>
      </c>
      <c r="D968" s="191">
        <v>2233.6201169999999</v>
      </c>
      <c r="E968" s="191">
        <v>2238.830078</v>
      </c>
      <c r="F968" s="192">
        <v>2238.830078</v>
      </c>
      <c r="G968" s="191">
        <v>2670900000</v>
      </c>
      <c r="H968" s="194">
        <f t="shared" si="30"/>
        <v>-4.6370503870737509E-3</v>
      </c>
      <c r="I968" s="193"/>
      <c r="J968" s="197">
        <v>966</v>
      </c>
      <c r="K968" s="234"/>
      <c r="L968" s="234"/>
      <c r="M968" s="234"/>
      <c r="N968" s="234"/>
      <c r="O968" s="234"/>
      <c r="P968" s="234"/>
      <c r="Q968" s="7">
        <v>42734</v>
      </c>
      <c r="R968" s="8">
        <v>29162500</v>
      </c>
      <c r="S968" s="8">
        <v>29299999</v>
      </c>
      <c r="T968" s="8">
        <v>28857500</v>
      </c>
      <c r="U968" s="8">
        <v>28955000</v>
      </c>
      <c r="V968" s="192">
        <v>27470144</v>
      </c>
      <c r="W968" s="234">
        <v>122345200</v>
      </c>
      <c r="X968" s="194">
        <f t="shared" si="31"/>
        <v>-7.7958591315893458E-3</v>
      </c>
      <c r="Y968" s="193"/>
      <c r="Z968" s="197">
        <v>966</v>
      </c>
    </row>
    <row r="969" spans="1:26" ht="14.4" x14ac:dyDescent="0.3">
      <c r="A969" s="7">
        <v>42733</v>
      </c>
      <c r="B969" s="191">
        <v>2249.5</v>
      </c>
      <c r="C969" s="191">
        <v>2254.51001</v>
      </c>
      <c r="D969" s="191">
        <v>2244.5600589999999</v>
      </c>
      <c r="E969" s="191">
        <v>2249.26001</v>
      </c>
      <c r="F969" s="192">
        <v>2249.26001</v>
      </c>
      <c r="G969" s="191">
        <v>2336370000</v>
      </c>
      <c r="H969" s="194">
        <f t="shared" si="30"/>
        <v>-2.9330466100032011E-4</v>
      </c>
      <c r="I969" s="193"/>
      <c r="J969" s="197">
        <v>967</v>
      </c>
      <c r="K969" s="234"/>
      <c r="L969" s="234"/>
      <c r="M969" s="234"/>
      <c r="N969" s="234"/>
      <c r="O969" s="234"/>
      <c r="P969" s="234"/>
      <c r="Q969" s="7">
        <v>42733</v>
      </c>
      <c r="R969" s="8">
        <v>29112499</v>
      </c>
      <c r="S969" s="8">
        <v>29277500</v>
      </c>
      <c r="T969" s="8">
        <v>29100000</v>
      </c>
      <c r="U969" s="8">
        <v>29182501</v>
      </c>
      <c r="V969" s="192">
        <v>27685980</v>
      </c>
      <c r="W969" s="234">
        <v>60158000</v>
      </c>
      <c r="X969" s="194">
        <f t="shared" si="31"/>
        <v>-2.5710375508700725E-4</v>
      </c>
      <c r="Y969" s="193"/>
      <c r="Z969" s="197">
        <v>967</v>
      </c>
    </row>
    <row r="970" spans="1:26" ht="14.4" x14ac:dyDescent="0.3">
      <c r="A970" s="7">
        <v>42732</v>
      </c>
      <c r="B970" s="191">
        <v>2270.2299800000001</v>
      </c>
      <c r="C970" s="191">
        <v>2271.3100589999999</v>
      </c>
      <c r="D970" s="191">
        <v>2249.110107</v>
      </c>
      <c r="E970" s="191">
        <v>2249.919922</v>
      </c>
      <c r="F970" s="192">
        <v>2249.919922</v>
      </c>
      <c r="G970" s="191">
        <v>2392360000</v>
      </c>
      <c r="H970" s="194">
        <f t="shared" si="30"/>
        <v>-8.3565292028286806E-3</v>
      </c>
      <c r="I970" s="193"/>
      <c r="J970" s="197">
        <v>968</v>
      </c>
      <c r="K970" s="234"/>
      <c r="L970" s="234"/>
      <c r="M970" s="234"/>
      <c r="N970" s="234"/>
      <c r="O970" s="234"/>
      <c r="P970" s="234"/>
      <c r="Q970" s="7">
        <v>42732</v>
      </c>
      <c r="R970" s="8">
        <v>29379999</v>
      </c>
      <c r="S970" s="8">
        <v>29504999</v>
      </c>
      <c r="T970" s="8">
        <v>29049999</v>
      </c>
      <c r="U970" s="8">
        <v>29190001</v>
      </c>
      <c r="V970" s="192">
        <v>27693100</v>
      </c>
      <c r="W970" s="234">
        <v>83623600</v>
      </c>
      <c r="X970" s="194">
        <f t="shared" si="31"/>
        <v>-4.2638910852078509E-3</v>
      </c>
      <c r="Y970" s="193"/>
      <c r="Z970" s="197">
        <v>968</v>
      </c>
    </row>
    <row r="971" spans="1:26" ht="14.4" x14ac:dyDescent="0.3">
      <c r="A971" s="7">
        <v>42731</v>
      </c>
      <c r="B971" s="191">
        <v>2266.2299800000001</v>
      </c>
      <c r="C971" s="191">
        <v>2273.820068</v>
      </c>
      <c r="D971" s="191">
        <v>2266.1499020000001</v>
      </c>
      <c r="E971" s="191">
        <v>2268.8798830000001</v>
      </c>
      <c r="F971" s="192">
        <v>2268.8798830000001</v>
      </c>
      <c r="G971" s="191">
        <v>1987080000</v>
      </c>
      <c r="H971" s="194">
        <f t="shared" si="30"/>
        <v>2.2483728227059687E-3</v>
      </c>
      <c r="I971" s="193"/>
      <c r="J971" s="197">
        <v>969</v>
      </c>
      <c r="K971" s="234"/>
      <c r="L971" s="234"/>
      <c r="M971" s="234"/>
      <c r="N971" s="234"/>
      <c r="O971" s="234"/>
      <c r="P971" s="234"/>
      <c r="Q971" s="7">
        <v>42731</v>
      </c>
      <c r="R971" s="8">
        <v>29129999</v>
      </c>
      <c r="S971" s="8">
        <v>29450001</v>
      </c>
      <c r="T971" s="8">
        <v>29122499</v>
      </c>
      <c r="U971" s="8">
        <v>29315001</v>
      </c>
      <c r="V971" s="192">
        <v>27811686</v>
      </c>
      <c r="W971" s="234">
        <v>73187600</v>
      </c>
      <c r="X971" s="194">
        <f t="shared" si="31"/>
        <v>6.350988807457358E-3</v>
      </c>
      <c r="Y971" s="193"/>
      <c r="Z971" s="197">
        <v>969</v>
      </c>
    </row>
    <row r="972" spans="1:26" ht="14.4" x14ac:dyDescent="0.3">
      <c r="A972" s="7">
        <v>42727</v>
      </c>
      <c r="B972" s="191">
        <v>2260.25</v>
      </c>
      <c r="C972" s="191">
        <v>2263.790039</v>
      </c>
      <c r="D972" s="191">
        <v>2258.8400879999999</v>
      </c>
      <c r="E972" s="191">
        <v>2263.790039</v>
      </c>
      <c r="F972" s="192">
        <v>2263.790039</v>
      </c>
      <c r="G972" s="191">
        <v>2020550000</v>
      </c>
      <c r="H972" s="194">
        <f t="shared" si="30"/>
        <v>1.2517152222139495E-3</v>
      </c>
      <c r="I972" s="193"/>
      <c r="J972" s="197">
        <v>970</v>
      </c>
      <c r="K972" s="234"/>
      <c r="L972" s="234"/>
      <c r="M972" s="234"/>
      <c r="N972" s="234"/>
      <c r="O972" s="234"/>
      <c r="P972" s="234"/>
      <c r="Q972" s="7">
        <v>42727</v>
      </c>
      <c r="R972" s="8">
        <v>28897499</v>
      </c>
      <c r="S972" s="8">
        <v>29129999</v>
      </c>
      <c r="T972" s="8">
        <v>28897499</v>
      </c>
      <c r="U972" s="8">
        <v>29129999</v>
      </c>
      <c r="V972" s="192">
        <v>27636169</v>
      </c>
      <c r="W972" s="234">
        <v>56998000</v>
      </c>
      <c r="X972" s="194">
        <f t="shared" si="31"/>
        <v>1.9776211138844151E-3</v>
      </c>
      <c r="Y972" s="193"/>
      <c r="Z972" s="197">
        <v>970</v>
      </c>
    </row>
    <row r="973" spans="1:26" ht="14.4" x14ac:dyDescent="0.3">
      <c r="A973" s="7">
        <v>42726</v>
      </c>
      <c r="B973" s="191">
        <v>2262.929932</v>
      </c>
      <c r="C973" s="191">
        <v>2263.179932</v>
      </c>
      <c r="D973" s="191">
        <v>2256.080078</v>
      </c>
      <c r="E973" s="191">
        <v>2260.959961</v>
      </c>
      <c r="F973" s="192">
        <v>2260.959961</v>
      </c>
      <c r="G973" s="191">
        <v>2876320000</v>
      </c>
      <c r="H973" s="194">
        <f t="shared" si="30"/>
        <v>-1.8629738593322425E-3</v>
      </c>
      <c r="I973" s="193"/>
      <c r="J973" s="197">
        <v>971</v>
      </c>
      <c r="K973" s="234"/>
      <c r="L973" s="234"/>
      <c r="M973" s="234"/>
      <c r="N973" s="234"/>
      <c r="O973" s="234"/>
      <c r="P973" s="234"/>
      <c r="Q973" s="7">
        <v>42726</v>
      </c>
      <c r="R973" s="8">
        <v>29087500</v>
      </c>
      <c r="S973" s="8">
        <v>29127501</v>
      </c>
      <c r="T973" s="8">
        <v>28910000</v>
      </c>
      <c r="U973" s="8">
        <v>29072500</v>
      </c>
      <c r="V973" s="192">
        <v>27581623</v>
      </c>
      <c r="W973" s="234">
        <v>104343600</v>
      </c>
      <c r="X973" s="194">
        <f t="shared" si="31"/>
        <v>-6.5777753766084086E-3</v>
      </c>
      <c r="Y973" s="193"/>
      <c r="Z973" s="197">
        <v>971</v>
      </c>
    </row>
    <row r="974" spans="1:26" ht="14.4" x14ac:dyDescent="0.3">
      <c r="A974" s="7">
        <v>42725</v>
      </c>
      <c r="B974" s="191">
        <v>2270.540039</v>
      </c>
      <c r="C974" s="191">
        <v>2271.2299800000001</v>
      </c>
      <c r="D974" s="191">
        <v>2265.1499020000001</v>
      </c>
      <c r="E974" s="191">
        <v>2265.179932</v>
      </c>
      <c r="F974" s="192">
        <v>2265.179932</v>
      </c>
      <c r="G974" s="191">
        <v>2852230000</v>
      </c>
      <c r="H974" s="194">
        <f t="shared" si="30"/>
        <v>-2.4573614012164844E-3</v>
      </c>
      <c r="I974" s="193"/>
      <c r="J974" s="197">
        <v>972</v>
      </c>
      <c r="K974" s="234"/>
      <c r="L974" s="234"/>
      <c r="M974" s="234"/>
      <c r="N974" s="234"/>
      <c r="O974" s="234"/>
      <c r="P974" s="234"/>
      <c r="Q974" s="7">
        <v>42725</v>
      </c>
      <c r="R974" s="8">
        <v>29200001</v>
      </c>
      <c r="S974" s="8">
        <v>29350000</v>
      </c>
      <c r="T974" s="8">
        <v>29195000</v>
      </c>
      <c r="U974" s="8">
        <v>29264999</v>
      </c>
      <c r="V974" s="192">
        <v>27764250</v>
      </c>
      <c r="W974" s="234">
        <v>95132800</v>
      </c>
      <c r="X974" s="194">
        <f t="shared" si="31"/>
        <v>9.4068975094488069E-4</v>
      </c>
      <c r="Y974" s="193"/>
      <c r="Z974" s="197">
        <v>972</v>
      </c>
    </row>
    <row r="975" spans="1:26" ht="14.4" x14ac:dyDescent="0.3">
      <c r="A975" s="7">
        <v>42724</v>
      </c>
      <c r="B975" s="191">
        <v>2266.5</v>
      </c>
      <c r="C975" s="191">
        <v>2272.5600589999999</v>
      </c>
      <c r="D975" s="191">
        <v>2266.139893</v>
      </c>
      <c r="E975" s="191">
        <v>2270.76001</v>
      </c>
      <c r="F975" s="192">
        <v>2270.76001</v>
      </c>
      <c r="G975" s="191">
        <v>3298780000</v>
      </c>
      <c r="H975" s="194">
        <f t="shared" si="30"/>
        <v>3.6375123841505277E-3</v>
      </c>
      <c r="I975" s="193"/>
      <c r="J975" s="197">
        <v>973</v>
      </c>
      <c r="K975" s="234"/>
      <c r="L975" s="234"/>
      <c r="M975" s="234"/>
      <c r="N975" s="234"/>
      <c r="O975" s="234"/>
      <c r="P975" s="234"/>
      <c r="Q975" s="7">
        <v>42724</v>
      </c>
      <c r="R975" s="8">
        <v>29184999</v>
      </c>
      <c r="S975" s="8">
        <v>29375000</v>
      </c>
      <c r="T975" s="8">
        <v>29170000</v>
      </c>
      <c r="U975" s="8">
        <v>29237499</v>
      </c>
      <c r="V975" s="192">
        <v>27738157</v>
      </c>
      <c r="W975" s="234">
        <v>85700000</v>
      </c>
      <c r="X975" s="194">
        <f t="shared" si="31"/>
        <v>2.6576893320796992E-3</v>
      </c>
      <c r="Y975" s="193"/>
      <c r="Z975" s="197">
        <v>973</v>
      </c>
    </row>
    <row r="976" spans="1:26" ht="14.4" x14ac:dyDescent="0.3">
      <c r="A976" s="7">
        <v>42723</v>
      </c>
      <c r="B976" s="191">
        <v>2259.23999</v>
      </c>
      <c r="C976" s="191">
        <v>2267.469971</v>
      </c>
      <c r="D976" s="191">
        <v>2258.209961</v>
      </c>
      <c r="E976" s="191">
        <v>2262.530029</v>
      </c>
      <c r="F976" s="192">
        <v>2262.530029</v>
      </c>
      <c r="G976" s="191">
        <v>3248370000</v>
      </c>
      <c r="H976" s="194">
        <f t="shared" si="30"/>
        <v>1.9751207295131733E-3</v>
      </c>
      <c r="I976" s="193"/>
      <c r="J976" s="197">
        <v>974</v>
      </c>
      <c r="K976" s="234"/>
      <c r="L976" s="234"/>
      <c r="M976" s="234"/>
      <c r="N976" s="234"/>
      <c r="O976" s="234"/>
      <c r="P976" s="234"/>
      <c r="Q976" s="7">
        <v>42723</v>
      </c>
      <c r="R976" s="8">
        <v>28950001</v>
      </c>
      <c r="S976" s="8">
        <v>29344999</v>
      </c>
      <c r="T976" s="8">
        <v>28937500</v>
      </c>
      <c r="U976" s="8">
        <v>29160000</v>
      </c>
      <c r="V976" s="192">
        <v>27664633</v>
      </c>
      <c r="W976" s="234">
        <v>111117600</v>
      </c>
      <c r="X976" s="194">
        <f t="shared" si="31"/>
        <v>5.7773065708068621E-3</v>
      </c>
      <c r="Y976" s="193"/>
      <c r="Z976" s="197">
        <v>974</v>
      </c>
    </row>
    <row r="977" spans="1:26" ht="14.4" x14ac:dyDescent="0.3">
      <c r="A977" s="7">
        <v>42720</v>
      </c>
      <c r="B977" s="191">
        <v>2266.8100589999999</v>
      </c>
      <c r="C977" s="191">
        <v>2268.0500489999999</v>
      </c>
      <c r="D977" s="191">
        <v>2254.23999</v>
      </c>
      <c r="E977" s="191">
        <v>2258.070068</v>
      </c>
      <c r="F977" s="192">
        <v>2258.070068</v>
      </c>
      <c r="G977" s="191">
        <v>5920340000</v>
      </c>
      <c r="H977" s="194">
        <f t="shared" si="30"/>
        <v>-1.7506226483432865E-3</v>
      </c>
      <c r="I977" s="193"/>
      <c r="J977" s="197">
        <v>975</v>
      </c>
      <c r="K977" s="234"/>
      <c r="L977" s="234"/>
      <c r="M977" s="234"/>
      <c r="N977" s="234"/>
      <c r="O977" s="234"/>
      <c r="P977" s="234"/>
      <c r="Q977" s="7">
        <v>42720</v>
      </c>
      <c r="R977" s="8">
        <v>29117500</v>
      </c>
      <c r="S977" s="8">
        <v>29125000</v>
      </c>
      <c r="T977" s="8">
        <v>28912500</v>
      </c>
      <c r="U977" s="8">
        <v>28992500</v>
      </c>
      <c r="V977" s="192">
        <v>27505724</v>
      </c>
      <c r="W977" s="234">
        <v>177404400</v>
      </c>
      <c r="X977" s="194">
        <f t="shared" si="31"/>
        <v>1.2952243715941205E-3</v>
      </c>
      <c r="Y977" s="193"/>
      <c r="Z977" s="197">
        <v>975</v>
      </c>
    </row>
    <row r="978" spans="1:26" ht="14.4" x14ac:dyDescent="0.3">
      <c r="A978" s="7">
        <v>42719</v>
      </c>
      <c r="B978" s="191">
        <v>2253.7700199999999</v>
      </c>
      <c r="C978" s="191">
        <v>2272.1201169999999</v>
      </c>
      <c r="D978" s="191">
        <v>2253.7700199999999</v>
      </c>
      <c r="E978" s="191">
        <v>2262.030029</v>
      </c>
      <c r="F978" s="192">
        <v>2262.030029</v>
      </c>
      <c r="G978" s="191">
        <v>4168200000</v>
      </c>
      <c r="H978" s="194">
        <f t="shared" si="30"/>
        <v>3.8832279554189401E-3</v>
      </c>
      <c r="I978" s="193"/>
      <c r="J978" s="197">
        <v>976</v>
      </c>
      <c r="K978" s="234"/>
      <c r="L978" s="234"/>
      <c r="M978" s="234"/>
      <c r="N978" s="234"/>
      <c r="O978" s="234"/>
      <c r="P978" s="234"/>
      <c r="Q978" s="7">
        <v>42719</v>
      </c>
      <c r="R978" s="8">
        <v>28844999</v>
      </c>
      <c r="S978" s="8">
        <v>29182501</v>
      </c>
      <c r="T978" s="8">
        <v>28807501</v>
      </c>
      <c r="U978" s="8">
        <v>28955000</v>
      </c>
      <c r="V978" s="192">
        <v>27470144</v>
      </c>
      <c r="W978" s="234">
        <v>186098000</v>
      </c>
      <c r="X978" s="194">
        <f t="shared" si="31"/>
        <v>5.4690347540544857E-3</v>
      </c>
      <c r="Y978" s="193"/>
      <c r="Z978" s="197">
        <v>976</v>
      </c>
    </row>
    <row r="979" spans="1:26" ht="14.4" x14ac:dyDescent="0.3">
      <c r="A979" s="7">
        <v>42718</v>
      </c>
      <c r="B979" s="191">
        <v>2268.3500979999999</v>
      </c>
      <c r="C979" s="191">
        <v>2276.1999510000001</v>
      </c>
      <c r="D979" s="191">
        <v>2248.4399410000001</v>
      </c>
      <c r="E979" s="191">
        <v>2253.280029</v>
      </c>
      <c r="F979" s="192">
        <v>2253.280029</v>
      </c>
      <c r="G979" s="191">
        <v>4406970000</v>
      </c>
      <c r="H979" s="194">
        <f t="shared" si="30"/>
        <v>-8.1171721142561434E-3</v>
      </c>
      <c r="I979" s="193"/>
      <c r="J979" s="197">
        <v>977</v>
      </c>
      <c r="K979" s="234"/>
      <c r="L979" s="234"/>
      <c r="M979" s="234"/>
      <c r="N979" s="234"/>
      <c r="O979" s="234"/>
      <c r="P979" s="234"/>
      <c r="Q979" s="7">
        <v>42718</v>
      </c>
      <c r="R979" s="8">
        <v>28760000</v>
      </c>
      <c r="S979" s="8">
        <v>29049999</v>
      </c>
      <c r="T979" s="8">
        <v>28745001</v>
      </c>
      <c r="U979" s="8">
        <v>28797501</v>
      </c>
      <c r="V979" s="192">
        <v>27320726</v>
      </c>
      <c r="W979" s="234">
        <v>136127200</v>
      </c>
      <c r="X979" s="194">
        <f t="shared" si="31"/>
        <v>0</v>
      </c>
      <c r="Y979" s="193"/>
      <c r="Z979" s="197">
        <v>977</v>
      </c>
    </row>
    <row r="980" spans="1:26" ht="14.4" x14ac:dyDescent="0.3">
      <c r="A980" s="7">
        <v>42717</v>
      </c>
      <c r="B980" s="191">
        <v>2263.320068</v>
      </c>
      <c r="C980" s="191">
        <v>2277.530029</v>
      </c>
      <c r="D980" s="191">
        <v>2263.320068</v>
      </c>
      <c r="E980" s="191">
        <v>2271.719971</v>
      </c>
      <c r="F980" s="192">
        <v>2271.719971</v>
      </c>
      <c r="G980" s="191">
        <v>3857590000</v>
      </c>
      <c r="H980" s="194">
        <f t="shared" si="30"/>
        <v>6.5397748542513753E-3</v>
      </c>
      <c r="I980" s="193"/>
      <c r="J980" s="197">
        <v>978</v>
      </c>
      <c r="K980" s="234"/>
      <c r="L980" s="234"/>
      <c r="M980" s="234"/>
      <c r="N980" s="234"/>
      <c r="O980" s="234"/>
      <c r="P980" s="234"/>
      <c r="Q980" s="7">
        <v>42717</v>
      </c>
      <c r="R980" s="8">
        <v>28459999</v>
      </c>
      <c r="S980" s="8">
        <v>28980000</v>
      </c>
      <c r="T980" s="8">
        <v>28437500</v>
      </c>
      <c r="U980" s="8">
        <v>28797501</v>
      </c>
      <c r="V980" s="192">
        <v>27320726</v>
      </c>
      <c r="W980" s="234">
        <v>174935200</v>
      </c>
      <c r="X980" s="194">
        <f t="shared" si="31"/>
        <v>1.6681317354742913E-2</v>
      </c>
      <c r="Y980" s="193"/>
      <c r="Z980" s="197">
        <v>978</v>
      </c>
    </row>
    <row r="981" spans="1:26" ht="14.4" x14ac:dyDescent="0.3">
      <c r="A981" s="7">
        <v>42716</v>
      </c>
      <c r="B981" s="191">
        <v>2258.830078</v>
      </c>
      <c r="C981" s="191">
        <v>2264.030029</v>
      </c>
      <c r="D981" s="191">
        <v>2252.3701169999999</v>
      </c>
      <c r="E981" s="191">
        <v>2256.959961</v>
      </c>
      <c r="F981" s="192">
        <v>2256.959961</v>
      </c>
      <c r="G981" s="191">
        <v>4034510000</v>
      </c>
      <c r="H981" s="194">
        <f t="shared" si="30"/>
        <v>-1.1374347616603382E-3</v>
      </c>
      <c r="I981" s="193"/>
      <c r="J981" s="197">
        <v>979</v>
      </c>
      <c r="K981" s="234"/>
      <c r="L981" s="234"/>
      <c r="M981" s="234"/>
      <c r="N981" s="234"/>
      <c r="O981" s="234"/>
      <c r="P981" s="234"/>
      <c r="Q981" s="7">
        <v>42716</v>
      </c>
      <c r="R981" s="8">
        <v>28322500</v>
      </c>
      <c r="S981" s="8">
        <v>28750000</v>
      </c>
      <c r="T981" s="8">
        <v>28122499</v>
      </c>
      <c r="U981" s="8">
        <v>28325001</v>
      </c>
      <c r="V981" s="192">
        <v>26872458</v>
      </c>
      <c r="W981" s="234">
        <v>105497600</v>
      </c>
      <c r="X981" s="194">
        <f t="shared" si="31"/>
        <v>-5.7040431139388911E-3</v>
      </c>
      <c r="Y981" s="193"/>
      <c r="Z981" s="197">
        <v>979</v>
      </c>
    </row>
    <row r="982" spans="1:26" ht="14.4" x14ac:dyDescent="0.3">
      <c r="A982" s="7">
        <v>42713</v>
      </c>
      <c r="B982" s="191">
        <v>2249.7299800000001</v>
      </c>
      <c r="C982" s="191">
        <v>2259.8000489999999</v>
      </c>
      <c r="D982" s="191">
        <v>2249.2299800000001</v>
      </c>
      <c r="E982" s="191">
        <v>2259.530029</v>
      </c>
      <c r="F982" s="192">
        <v>2259.530029</v>
      </c>
      <c r="G982" s="191">
        <v>3884480000</v>
      </c>
      <c r="H982" s="194">
        <f t="shared" si="30"/>
        <v>5.9389848367235312E-3</v>
      </c>
      <c r="I982" s="193"/>
      <c r="J982" s="197">
        <v>980</v>
      </c>
      <c r="K982" s="234"/>
      <c r="L982" s="234"/>
      <c r="M982" s="234"/>
      <c r="N982" s="234"/>
      <c r="O982" s="234"/>
      <c r="P982" s="234"/>
      <c r="Q982" s="7">
        <v>42713</v>
      </c>
      <c r="R982" s="8">
        <v>28077499</v>
      </c>
      <c r="S982" s="8">
        <v>28674999</v>
      </c>
      <c r="T982" s="8">
        <v>28077499</v>
      </c>
      <c r="U982" s="8">
        <v>28487499</v>
      </c>
      <c r="V982" s="192">
        <v>27026619</v>
      </c>
      <c r="W982" s="234">
        <v>137610400</v>
      </c>
      <c r="X982" s="194">
        <f t="shared" si="31"/>
        <v>1.6321770346398493E-2</v>
      </c>
      <c r="Y982" s="193"/>
      <c r="Z982" s="197">
        <v>980</v>
      </c>
    </row>
    <row r="983" spans="1:26" ht="14.4" x14ac:dyDescent="0.3">
      <c r="A983" s="7">
        <v>42712</v>
      </c>
      <c r="B983" s="191">
        <v>2241.1298830000001</v>
      </c>
      <c r="C983" s="191">
        <v>2251.6899410000001</v>
      </c>
      <c r="D983" s="191">
        <v>2237.570068</v>
      </c>
      <c r="E983" s="191">
        <v>2246.1899410000001</v>
      </c>
      <c r="F983" s="192">
        <v>2246.1899410000001</v>
      </c>
      <c r="G983" s="191">
        <v>4200580000</v>
      </c>
      <c r="H983" s="194">
        <f t="shared" si="30"/>
        <v>2.159342712376298E-3</v>
      </c>
      <c r="I983" s="193"/>
      <c r="J983" s="197">
        <v>981</v>
      </c>
      <c r="K983" s="234"/>
      <c r="L983" s="234"/>
      <c r="M983" s="234"/>
      <c r="N983" s="234"/>
      <c r="O983" s="234"/>
      <c r="P983" s="234"/>
      <c r="Q983" s="7">
        <v>42712</v>
      </c>
      <c r="R983" s="8">
        <v>27715000</v>
      </c>
      <c r="S983" s="8">
        <v>28107500</v>
      </c>
      <c r="T983" s="8">
        <v>27650000</v>
      </c>
      <c r="U983" s="8">
        <v>28030001</v>
      </c>
      <c r="V983" s="192">
        <v>26592581</v>
      </c>
      <c r="W983" s="234">
        <v>108273200</v>
      </c>
      <c r="X983" s="194">
        <f t="shared" si="31"/>
        <v>9.8169439191319562E-3</v>
      </c>
      <c r="Y983" s="193"/>
      <c r="Z983" s="197">
        <v>981</v>
      </c>
    </row>
    <row r="984" spans="1:26" ht="14.4" x14ac:dyDescent="0.3">
      <c r="A984" s="7">
        <v>42711</v>
      </c>
      <c r="B984" s="191">
        <v>2210.719971</v>
      </c>
      <c r="C984" s="191">
        <v>2241.6298830000001</v>
      </c>
      <c r="D984" s="191">
        <v>2208.929932</v>
      </c>
      <c r="E984" s="191">
        <v>2241.3500979999999</v>
      </c>
      <c r="F984" s="192">
        <v>2241.3500979999999</v>
      </c>
      <c r="G984" s="191">
        <v>4501820000</v>
      </c>
      <c r="H984" s="194">
        <f t="shared" si="30"/>
        <v>1.3163241734930208E-2</v>
      </c>
      <c r="I984" s="193"/>
      <c r="J984" s="197">
        <v>982</v>
      </c>
      <c r="K984" s="234"/>
      <c r="L984" s="234"/>
      <c r="M984" s="234"/>
      <c r="N984" s="234"/>
      <c r="O984" s="234"/>
      <c r="P984" s="234"/>
      <c r="Q984" s="7">
        <v>42711</v>
      </c>
      <c r="R984" s="8">
        <v>27315001</v>
      </c>
      <c r="S984" s="8">
        <v>27797501</v>
      </c>
      <c r="T984" s="8">
        <v>27290001</v>
      </c>
      <c r="U984" s="8">
        <v>27757500</v>
      </c>
      <c r="V984" s="192">
        <v>26334061</v>
      </c>
      <c r="W984" s="234">
        <v>119994800</v>
      </c>
      <c r="X984" s="194">
        <f t="shared" si="31"/>
        <v>9.8230700820342246E-3</v>
      </c>
      <c r="Y984" s="193"/>
      <c r="Z984" s="197">
        <v>982</v>
      </c>
    </row>
    <row r="985" spans="1:26" ht="14.4" x14ac:dyDescent="0.3">
      <c r="A985" s="7">
        <v>42710</v>
      </c>
      <c r="B985" s="191">
        <v>2207.26001</v>
      </c>
      <c r="C985" s="191">
        <v>2212.780029</v>
      </c>
      <c r="D985" s="191">
        <v>2202.209961</v>
      </c>
      <c r="E985" s="191">
        <v>2212.2299800000001</v>
      </c>
      <c r="F985" s="192">
        <v>2212.2299800000001</v>
      </c>
      <c r="G985" s="191">
        <v>3855320000</v>
      </c>
      <c r="H985" s="194">
        <f t="shared" si="30"/>
        <v>3.4108881136406528E-3</v>
      </c>
      <c r="I985" s="193"/>
      <c r="J985" s="197">
        <v>983</v>
      </c>
      <c r="K985" s="234"/>
      <c r="L985" s="234"/>
      <c r="M985" s="234"/>
      <c r="N985" s="234"/>
      <c r="O985" s="234"/>
      <c r="P985" s="234"/>
      <c r="Q985" s="7">
        <v>42710</v>
      </c>
      <c r="R985" s="8">
        <v>27375000</v>
      </c>
      <c r="S985" s="8">
        <v>27590000</v>
      </c>
      <c r="T985" s="8">
        <v>27297501</v>
      </c>
      <c r="U985" s="8">
        <v>27487499</v>
      </c>
      <c r="V985" s="192">
        <v>26077896</v>
      </c>
      <c r="W985" s="234">
        <v>104782000</v>
      </c>
      <c r="X985" s="194">
        <f t="shared" si="31"/>
        <v>7.6983857595165628E-3</v>
      </c>
      <c r="Y985" s="193"/>
      <c r="Z985" s="197">
        <v>983</v>
      </c>
    </row>
    <row r="986" spans="1:26" ht="14.4" x14ac:dyDescent="0.3">
      <c r="A986" s="7">
        <v>42709</v>
      </c>
      <c r="B986" s="191">
        <v>2200.6499020000001</v>
      </c>
      <c r="C986" s="191">
        <v>2209.419922</v>
      </c>
      <c r="D986" s="191">
        <v>2199.969971</v>
      </c>
      <c r="E986" s="191">
        <v>2204.709961</v>
      </c>
      <c r="F986" s="192">
        <v>2204.709961</v>
      </c>
      <c r="G986" s="191">
        <v>3895230000</v>
      </c>
      <c r="H986" s="194">
        <f t="shared" si="30"/>
        <v>5.8213053606350181E-3</v>
      </c>
      <c r="I986" s="193"/>
      <c r="J986" s="197">
        <v>984</v>
      </c>
      <c r="K986" s="234"/>
      <c r="L986" s="234"/>
      <c r="M986" s="234"/>
      <c r="N986" s="234"/>
      <c r="O986" s="234"/>
      <c r="P986" s="234"/>
      <c r="Q986" s="7">
        <v>42709</v>
      </c>
      <c r="R986" s="8">
        <v>27500000</v>
      </c>
      <c r="S986" s="8">
        <v>27507500</v>
      </c>
      <c r="T986" s="8">
        <v>27062500</v>
      </c>
      <c r="U986" s="8">
        <v>27277500</v>
      </c>
      <c r="V986" s="192">
        <v>25878672</v>
      </c>
      <c r="W986" s="234">
        <v>137298000</v>
      </c>
      <c r="X986" s="194">
        <f t="shared" si="31"/>
        <v>-7.1883558548431819E-3</v>
      </c>
      <c r="Y986" s="193"/>
      <c r="Z986" s="197">
        <v>984</v>
      </c>
    </row>
    <row r="987" spans="1:26" ht="14.4" x14ac:dyDescent="0.3">
      <c r="A987" s="7">
        <v>42706</v>
      </c>
      <c r="B987" s="191">
        <v>2191.1201169999999</v>
      </c>
      <c r="C987" s="191">
        <v>2197.9499510000001</v>
      </c>
      <c r="D987" s="191">
        <v>2188.3701169999999</v>
      </c>
      <c r="E987" s="191">
        <v>2191.9499510000001</v>
      </c>
      <c r="F987" s="192">
        <v>2191.9499510000001</v>
      </c>
      <c r="G987" s="191">
        <v>3779500000</v>
      </c>
      <c r="H987" s="194">
        <f t="shared" si="30"/>
        <v>3.9700648494513758E-4</v>
      </c>
      <c r="I987" s="193"/>
      <c r="J987" s="197">
        <v>985</v>
      </c>
      <c r="K987" s="234"/>
      <c r="L987" s="234"/>
      <c r="M987" s="234"/>
      <c r="N987" s="234"/>
      <c r="O987" s="234"/>
      <c r="P987" s="234"/>
      <c r="Q987" s="7">
        <v>42706</v>
      </c>
      <c r="R987" s="8">
        <v>27292500</v>
      </c>
      <c r="S987" s="8">
        <v>27522499</v>
      </c>
      <c r="T987" s="8">
        <v>27212500</v>
      </c>
      <c r="U987" s="8">
        <v>27475000</v>
      </c>
      <c r="V987" s="192">
        <v>26066044</v>
      </c>
      <c r="W987" s="234">
        <v>106112000</v>
      </c>
      <c r="X987" s="194">
        <f t="shared" si="31"/>
        <v>3.7446474230615201E-3</v>
      </c>
      <c r="Y987" s="193"/>
      <c r="Z987" s="197">
        <v>985</v>
      </c>
    </row>
    <row r="988" spans="1:26" ht="14.4" x14ac:dyDescent="0.3">
      <c r="A988" s="7">
        <v>42705</v>
      </c>
      <c r="B988" s="191">
        <v>2200.169922</v>
      </c>
      <c r="C988" s="191">
        <v>2202.6000979999999</v>
      </c>
      <c r="D988" s="191">
        <v>2187.4399410000001</v>
      </c>
      <c r="E988" s="191">
        <v>2191.080078</v>
      </c>
      <c r="F988" s="192">
        <v>2191.080078</v>
      </c>
      <c r="G988" s="191">
        <v>5063740000</v>
      </c>
      <c r="H988" s="194">
        <f t="shared" si="30"/>
        <v>-3.515529214704194E-3</v>
      </c>
      <c r="I988" s="193"/>
      <c r="J988" s="197">
        <v>986</v>
      </c>
      <c r="K988" s="234"/>
      <c r="L988" s="234"/>
      <c r="M988" s="234"/>
      <c r="N988" s="234"/>
      <c r="O988" s="234"/>
      <c r="P988" s="234"/>
      <c r="Q988" s="7">
        <v>42705</v>
      </c>
      <c r="R988" s="8">
        <v>27592501</v>
      </c>
      <c r="S988" s="8">
        <v>27735001</v>
      </c>
      <c r="T988" s="8">
        <v>27257500</v>
      </c>
      <c r="U988" s="8">
        <v>27372499</v>
      </c>
      <c r="V988" s="192">
        <v>25968800</v>
      </c>
      <c r="W988" s="234">
        <v>148347600</v>
      </c>
      <c r="X988" s="194">
        <f t="shared" si="31"/>
        <v>-9.3195786304516876E-3</v>
      </c>
      <c r="Y988" s="193"/>
      <c r="Z988" s="197">
        <v>986</v>
      </c>
    </row>
    <row r="989" spans="1:26" ht="14.4" x14ac:dyDescent="0.3">
      <c r="A989" s="7">
        <v>42704</v>
      </c>
      <c r="B989" s="191">
        <v>2204.969971</v>
      </c>
      <c r="C989" s="191">
        <v>2214.1000979999999</v>
      </c>
      <c r="D989" s="191">
        <v>2198.8100589999999</v>
      </c>
      <c r="E989" s="191">
        <v>2198.8100589999999</v>
      </c>
      <c r="F989" s="192">
        <v>2198.8100589999999</v>
      </c>
      <c r="G989" s="191">
        <v>5533980000</v>
      </c>
      <c r="H989" s="194">
        <f t="shared" si="30"/>
        <v>-2.6534038053485352E-3</v>
      </c>
      <c r="I989" s="193"/>
      <c r="J989" s="197">
        <v>987</v>
      </c>
      <c r="K989" s="234"/>
      <c r="L989" s="234"/>
      <c r="M989" s="234"/>
      <c r="N989" s="234"/>
      <c r="O989" s="234"/>
      <c r="P989" s="234"/>
      <c r="Q989" s="7">
        <v>42704</v>
      </c>
      <c r="R989" s="8">
        <v>27900000</v>
      </c>
      <c r="S989" s="8">
        <v>28049999</v>
      </c>
      <c r="T989" s="8">
        <v>27567499</v>
      </c>
      <c r="U989" s="8">
        <v>27629999</v>
      </c>
      <c r="V989" s="192">
        <v>26213095</v>
      </c>
      <c r="W989" s="234">
        <v>144649200</v>
      </c>
      <c r="X989" s="194">
        <f t="shared" si="31"/>
        <v>-8.4335610716353374E-3</v>
      </c>
      <c r="Y989" s="193"/>
      <c r="Z989" s="197">
        <v>987</v>
      </c>
    </row>
    <row r="990" spans="1:26" ht="14.4" x14ac:dyDescent="0.3">
      <c r="A990" s="7">
        <v>42703</v>
      </c>
      <c r="B990" s="191">
        <v>2200.76001</v>
      </c>
      <c r="C990" s="191">
        <v>2210.459961</v>
      </c>
      <c r="D990" s="191">
        <v>2198.1499020000001</v>
      </c>
      <c r="E990" s="191">
        <v>2204.6599120000001</v>
      </c>
      <c r="F990" s="192">
        <v>2204.6599120000001</v>
      </c>
      <c r="G990" s="191">
        <v>3706560000</v>
      </c>
      <c r="H990" s="194">
        <f t="shared" si="30"/>
        <v>1.3352928795321763E-3</v>
      </c>
      <c r="I990" s="193"/>
      <c r="J990" s="197">
        <v>988</v>
      </c>
      <c r="K990" s="234"/>
      <c r="L990" s="234"/>
      <c r="M990" s="234"/>
      <c r="N990" s="234"/>
      <c r="O990" s="234"/>
      <c r="P990" s="234"/>
      <c r="Q990" s="7">
        <v>42703</v>
      </c>
      <c r="R990" s="8">
        <v>27695000</v>
      </c>
      <c r="S990" s="8">
        <v>28007500</v>
      </c>
      <c r="T990" s="8">
        <v>27517500</v>
      </c>
      <c r="U990" s="8">
        <v>27865000</v>
      </c>
      <c r="V990" s="192">
        <v>26436045</v>
      </c>
      <c r="W990" s="234">
        <v>114115200</v>
      </c>
      <c r="X990" s="194">
        <f t="shared" si="31"/>
        <v>-9.8582381797505969E-4</v>
      </c>
      <c r="Y990" s="193"/>
      <c r="Z990" s="197">
        <v>988</v>
      </c>
    </row>
    <row r="991" spans="1:26" ht="14.4" x14ac:dyDescent="0.3">
      <c r="A991" s="7">
        <v>42702</v>
      </c>
      <c r="B991" s="191">
        <v>2210.209961</v>
      </c>
      <c r="C991" s="191">
        <v>2211.139893</v>
      </c>
      <c r="D991" s="191">
        <v>2200.360107</v>
      </c>
      <c r="E991" s="191">
        <v>2201.719971</v>
      </c>
      <c r="F991" s="192">
        <v>2201.719971</v>
      </c>
      <c r="G991" s="191">
        <v>3505650000</v>
      </c>
      <c r="H991" s="194">
        <f t="shared" si="30"/>
        <v>-5.254535651865005E-3</v>
      </c>
      <c r="I991" s="193"/>
      <c r="J991" s="197">
        <v>989</v>
      </c>
      <c r="K991" s="234"/>
      <c r="L991" s="234"/>
      <c r="M991" s="234"/>
      <c r="N991" s="234"/>
      <c r="O991" s="234"/>
      <c r="P991" s="234"/>
      <c r="Q991" s="7">
        <v>42702</v>
      </c>
      <c r="R991" s="8">
        <v>27857500</v>
      </c>
      <c r="S991" s="8">
        <v>28117500</v>
      </c>
      <c r="T991" s="8">
        <v>27847500</v>
      </c>
      <c r="U991" s="8">
        <v>27892500</v>
      </c>
      <c r="V991" s="192">
        <v>26462132</v>
      </c>
      <c r="W991" s="234">
        <v>108776000</v>
      </c>
      <c r="X991" s="194">
        <f t="shared" si="31"/>
        <v>-1.9680313798815002E-3</v>
      </c>
      <c r="Y991" s="193"/>
      <c r="Z991" s="197">
        <v>989</v>
      </c>
    </row>
    <row r="992" spans="1:26" ht="14.4" x14ac:dyDescent="0.3">
      <c r="A992" s="7">
        <v>42699</v>
      </c>
      <c r="B992" s="191">
        <v>2206.2700199999999</v>
      </c>
      <c r="C992" s="191">
        <v>2213.3500979999999</v>
      </c>
      <c r="D992" s="191">
        <v>2206.2700199999999</v>
      </c>
      <c r="E992" s="191">
        <v>2213.3500979999999</v>
      </c>
      <c r="F992" s="192">
        <v>2213.3500979999999</v>
      </c>
      <c r="G992" s="191">
        <v>1584600000</v>
      </c>
      <c r="H992" s="194">
        <f t="shared" si="30"/>
        <v>3.9143869124048051E-3</v>
      </c>
      <c r="I992" s="193"/>
      <c r="J992" s="197">
        <v>990</v>
      </c>
      <c r="K992" s="234"/>
      <c r="L992" s="234"/>
      <c r="M992" s="234"/>
      <c r="N992" s="234"/>
      <c r="O992" s="234"/>
      <c r="P992" s="234"/>
      <c r="Q992" s="7">
        <v>42699</v>
      </c>
      <c r="R992" s="8">
        <v>27782499</v>
      </c>
      <c r="S992" s="8">
        <v>27967501</v>
      </c>
      <c r="T992" s="8">
        <v>27737499</v>
      </c>
      <c r="U992" s="8">
        <v>27947500</v>
      </c>
      <c r="V992" s="192">
        <v>26514313</v>
      </c>
      <c r="W992" s="234">
        <v>45903600</v>
      </c>
      <c r="X992" s="194">
        <f t="shared" si="31"/>
        <v>5.0346661604531752E-3</v>
      </c>
      <c r="Y992" s="193"/>
      <c r="Z992" s="197">
        <v>990</v>
      </c>
    </row>
    <row r="993" spans="1:26" ht="14.4" x14ac:dyDescent="0.3">
      <c r="A993" s="7">
        <v>42697</v>
      </c>
      <c r="B993" s="191">
        <v>2198.5500489999999</v>
      </c>
      <c r="C993" s="191">
        <v>2204.719971</v>
      </c>
      <c r="D993" s="191">
        <v>2194.51001</v>
      </c>
      <c r="E993" s="191">
        <v>2204.719971</v>
      </c>
      <c r="F993" s="192">
        <v>2204.719971</v>
      </c>
      <c r="G993" s="191">
        <v>3418640000</v>
      </c>
      <c r="H993" s="194">
        <f t="shared" si="30"/>
        <v>8.080247522280939E-4</v>
      </c>
      <c r="I993" s="193"/>
      <c r="J993" s="197">
        <v>991</v>
      </c>
      <c r="K993" s="234"/>
      <c r="L993" s="234"/>
      <c r="M993" s="234"/>
      <c r="N993" s="234"/>
      <c r="O993" s="234"/>
      <c r="P993" s="234"/>
      <c r="Q993" s="7">
        <v>42697</v>
      </c>
      <c r="R993" s="8">
        <v>27840000</v>
      </c>
      <c r="S993" s="8">
        <v>27877501</v>
      </c>
      <c r="T993" s="8">
        <v>27582500</v>
      </c>
      <c r="U993" s="8">
        <v>27807501</v>
      </c>
      <c r="V993" s="192">
        <v>26381491</v>
      </c>
      <c r="W993" s="234">
        <v>109705600</v>
      </c>
      <c r="X993" s="194">
        <f t="shared" si="31"/>
        <v>-5.0983377181202383E-3</v>
      </c>
      <c r="Y993" s="193"/>
      <c r="Z993" s="197">
        <v>991</v>
      </c>
    </row>
    <row r="994" spans="1:26" ht="14.4" x14ac:dyDescent="0.3">
      <c r="A994" s="7">
        <v>42696</v>
      </c>
      <c r="B994" s="191">
        <v>2201.5600589999999</v>
      </c>
      <c r="C994" s="191">
        <v>2204.8000489999999</v>
      </c>
      <c r="D994" s="191">
        <v>2194.51001</v>
      </c>
      <c r="E994" s="191">
        <v>2202.9399410000001</v>
      </c>
      <c r="F994" s="192">
        <v>2202.9399410000001</v>
      </c>
      <c r="G994" s="191">
        <v>3957940000</v>
      </c>
      <c r="H994" s="194">
        <f t="shared" si="30"/>
        <v>2.1654319242507222E-3</v>
      </c>
      <c r="I994" s="193"/>
      <c r="J994" s="197">
        <v>992</v>
      </c>
      <c r="K994" s="234"/>
      <c r="L994" s="234"/>
      <c r="M994" s="234"/>
      <c r="N994" s="234"/>
      <c r="O994" s="234"/>
      <c r="P994" s="234"/>
      <c r="Q994" s="7">
        <v>42696</v>
      </c>
      <c r="R994" s="8">
        <v>27987499</v>
      </c>
      <c r="S994" s="8">
        <v>28105000</v>
      </c>
      <c r="T994" s="8">
        <v>27850000</v>
      </c>
      <c r="U994" s="8">
        <v>27950001</v>
      </c>
      <c r="V994" s="192">
        <v>26516682</v>
      </c>
      <c r="W994" s="234">
        <v>103862000</v>
      </c>
      <c r="X994" s="194">
        <f t="shared" si="31"/>
        <v>6.2641315600457388E-4</v>
      </c>
      <c r="Y994" s="193"/>
      <c r="Z994" s="197">
        <v>992</v>
      </c>
    </row>
    <row r="995" spans="1:26" ht="14.4" x14ac:dyDescent="0.3">
      <c r="A995" s="7">
        <v>42695</v>
      </c>
      <c r="B995" s="191">
        <v>2186.429932</v>
      </c>
      <c r="C995" s="191">
        <v>2198.6999510000001</v>
      </c>
      <c r="D995" s="191">
        <v>2186.429932</v>
      </c>
      <c r="E995" s="191">
        <v>2198.179932</v>
      </c>
      <c r="F995" s="192">
        <v>2198.179932</v>
      </c>
      <c r="G995" s="191">
        <v>3607010000</v>
      </c>
      <c r="H995" s="194">
        <f t="shared" si="30"/>
        <v>7.4614009492722805E-3</v>
      </c>
      <c r="I995" s="193"/>
      <c r="J995" s="197">
        <v>993</v>
      </c>
      <c r="K995" s="234"/>
      <c r="L995" s="234"/>
      <c r="M995" s="234"/>
      <c r="N995" s="234"/>
      <c r="O995" s="234"/>
      <c r="P995" s="234"/>
      <c r="Q995" s="7">
        <v>42695</v>
      </c>
      <c r="R995" s="8">
        <v>27530001</v>
      </c>
      <c r="S995" s="8">
        <v>27997499</v>
      </c>
      <c r="T995" s="8">
        <v>27502501</v>
      </c>
      <c r="U995" s="8">
        <v>27932501</v>
      </c>
      <c r="V995" s="192">
        <v>26500082</v>
      </c>
      <c r="W995" s="234">
        <v>117058400</v>
      </c>
      <c r="X995" s="194">
        <f t="shared" si="31"/>
        <v>1.5173541272921016E-2</v>
      </c>
      <c r="Y995" s="193"/>
      <c r="Z995" s="197">
        <v>993</v>
      </c>
    </row>
    <row r="996" spans="1:26" ht="14.4" x14ac:dyDescent="0.3">
      <c r="A996" s="7">
        <v>42692</v>
      </c>
      <c r="B996" s="191">
        <v>2186.8500979999999</v>
      </c>
      <c r="C996" s="191">
        <v>2189.889893</v>
      </c>
      <c r="D996" s="191">
        <v>2180.3798830000001</v>
      </c>
      <c r="E996" s="191">
        <v>2181.8999020000001</v>
      </c>
      <c r="F996" s="192">
        <v>2181.8999020000001</v>
      </c>
      <c r="G996" s="191">
        <v>3572400000</v>
      </c>
      <c r="H996" s="194">
        <f t="shared" si="30"/>
        <v>-2.386798493335712E-3</v>
      </c>
      <c r="I996" s="193"/>
      <c r="J996" s="197">
        <v>994</v>
      </c>
      <c r="K996" s="234"/>
      <c r="L996" s="234"/>
      <c r="M996" s="234"/>
      <c r="N996" s="234"/>
      <c r="O996" s="234"/>
      <c r="P996" s="234"/>
      <c r="Q996" s="7">
        <v>42692</v>
      </c>
      <c r="R996" s="8">
        <v>27430000</v>
      </c>
      <c r="S996" s="8">
        <v>27635000</v>
      </c>
      <c r="T996" s="8">
        <v>27415001</v>
      </c>
      <c r="U996" s="8">
        <v>27514999</v>
      </c>
      <c r="V996" s="192">
        <v>26103992</v>
      </c>
      <c r="W996" s="234">
        <v>113715600</v>
      </c>
      <c r="X996" s="194">
        <f t="shared" si="31"/>
        <v>1.0006942277858612E-3</v>
      </c>
      <c r="Y996" s="193"/>
      <c r="Z996" s="197">
        <v>994</v>
      </c>
    </row>
    <row r="997" spans="1:26" ht="14.4" x14ac:dyDescent="0.3">
      <c r="A997" s="7">
        <v>42691</v>
      </c>
      <c r="B997" s="191">
        <v>2178.610107</v>
      </c>
      <c r="C997" s="191">
        <v>2188.0600589999999</v>
      </c>
      <c r="D997" s="191">
        <v>2176.6499020000001</v>
      </c>
      <c r="E997" s="191">
        <v>2187.1201169999999</v>
      </c>
      <c r="F997" s="192">
        <v>2187.1201169999999</v>
      </c>
      <c r="G997" s="191">
        <v>3809160000</v>
      </c>
      <c r="H997" s="194">
        <f t="shared" si="30"/>
        <v>4.6763697097327714E-3</v>
      </c>
      <c r="I997" s="193"/>
      <c r="J997" s="197">
        <v>995</v>
      </c>
      <c r="K997" s="234"/>
      <c r="L997" s="234"/>
      <c r="M997" s="234"/>
      <c r="N997" s="234"/>
      <c r="O997" s="234"/>
      <c r="P997" s="234"/>
      <c r="Q997" s="7">
        <v>42691</v>
      </c>
      <c r="R997" s="8">
        <v>27452499</v>
      </c>
      <c r="S997" s="8">
        <v>27587500</v>
      </c>
      <c r="T997" s="8">
        <v>27207500</v>
      </c>
      <c r="U997" s="8">
        <v>27487499</v>
      </c>
      <c r="V997" s="192">
        <v>26077896</v>
      </c>
      <c r="W997" s="234">
        <v>110528000</v>
      </c>
      <c r="X997" s="194">
        <f t="shared" si="31"/>
        <v>-3.6381566310186603E-4</v>
      </c>
      <c r="Y997" s="193"/>
      <c r="Z997" s="197">
        <v>995</v>
      </c>
    </row>
    <row r="998" spans="1:26" ht="14.4" x14ac:dyDescent="0.3">
      <c r="A998" s="7">
        <v>42690</v>
      </c>
      <c r="B998" s="191">
        <v>2177.530029</v>
      </c>
      <c r="C998" s="191">
        <v>2179.219971</v>
      </c>
      <c r="D998" s="191">
        <v>2172.1999510000001</v>
      </c>
      <c r="E998" s="191">
        <v>2176.9399410000001</v>
      </c>
      <c r="F998" s="192">
        <v>2176.9399410000001</v>
      </c>
      <c r="G998" s="191">
        <v>3830590000</v>
      </c>
      <c r="H998" s="194">
        <f t="shared" si="30"/>
        <v>-1.5822638011099694E-3</v>
      </c>
      <c r="I998" s="193"/>
      <c r="J998" s="197">
        <v>996</v>
      </c>
      <c r="K998" s="234"/>
      <c r="L998" s="234"/>
      <c r="M998" s="234"/>
      <c r="N998" s="234"/>
      <c r="O998" s="234"/>
      <c r="P998" s="234"/>
      <c r="Q998" s="7">
        <v>42690</v>
      </c>
      <c r="R998" s="8">
        <v>26674999</v>
      </c>
      <c r="S998" s="8">
        <v>27557501</v>
      </c>
      <c r="T998" s="8">
        <v>26650000</v>
      </c>
      <c r="U998" s="8">
        <v>27497499</v>
      </c>
      <c r="V998" s="192">
        <v>26087387</v>
      </c>
      <c r="W998" s="234">
        <v>235362000</v>
      </c>
      <c r="X998" s="194">
        <f t="shared" si="31"/>
        <v>2.6888071057537707E-2</v>
      </c>
      <c r="Y998" s="193"/>
      <c r="Z998" s="197">
        <v>996</v>
      </c>
    </row>
    <row r="999" spans="1:26" ht="14.4" x14ac:dyDescent="0.3">
      <c r="A999" s="7">
        <v>42689</v>
      </c>
      <c r="B999" s="191">
        <v>2168.290039</v>
      </c>
      <c r="C999" s="191">
        <v>2180.8400879999999</v>
      </c>
      <c r="D999" s="191">
        <v>2166.3798830000001</v>
      </c>
      <c r="E999" s="191">
        <v>2180.389893</v>
      </c>
      <c r="F999" s="192">
        <v>2180.389893</v>
      </c>
      <c r="G999" s="191">
        <v>4543860000</v>
      </c>
      <c r="H999" s="194">
        <f t="shared" si="30"/>
        <v>7.4807976927081877E-3</v>
      </c>
      <c r="I999" s="193"/>
      <c r="J999" s="197">
        <v>997</v>
      </c>
      <c r="K999" s="234"/>
      <c r="L999" s="234"/>
      <c r="M999" s="234"/>
      <c r="N999" s="234"/>
      <c r="O999" s="234"/>
      <c r="P999" s="234"/>
      <c r="Q999" s="7">
        <v>42689</v>
      </c>
      <c r="R999" s="8">
        <v>26642500</v>
      </c>
      <c r="S999" s="8">
        <v>26920000</v>
      </c>
      <c r="T999" s="8">
        <v>26540001</v>
      </c>
      <c r="U999" s="8">
        <v>26777500</v>
      </c>
      <c r="V999" s="192">
        <v>25404314</v>
      </c>
      <c r="W999" s="234">
        <v>129058000</v>
      </c>
      <c r="X999" s="194">
        <f t="shared" si="31"/>
        <v>1.3243879889567194E-2</v>
      </c>
      <c r="Y999" s="193"/>
      <c r="Z999" s="197">
        <v>997</v>
      </c>
    </row>
    <row r="1000" spans="1:26" ht="14.4" x14ac:dyDescent="0.3">
      <c r="A1000" s="7">
        <v>42688</v>
      </c>
      <c r="B1000" s="191">
        <v>2165.639893</v>
      </c>
      <c r="C1000" s="191">
        <v>2171.360107</v>
      </c>
      <c r="D1000" s="191">
        <v>2156.080078</v>
      </c>
      <c r="E1000" s="191">
        <v>2164.1999510000001</v>
      </c>
      <c r="F1000" s="192">
        <v>2164.1999510000001</v>
      </c>
      <c r="G1000" s="191">
        <v>5367200000</v>
      </c>
      <c r="H1000" s="194">
        <f t="shared" si="30"/>
        <v>-1.1550278623190026E-4</v>
      </c>
      <c r="I1000" s="193"/>
      <c r="J1000" s="197">
        <v>998</v>
      </c>
      <c r="K1000" s="234"/>
      <c r="L1000" s="234"/>
      <c r="M1000" s="234"/>
      <c r="N1000" s="234"/>
      <c r="O1000" s="234"/>
      <c r="P1000" s="234"/>
      <c r="Q1000" s="7">
        <v>42688</v>
      </c>
      <c r="R1000" s="8">
        <v>26927500</v>
      </c>
      <c r="S1000" s="8">
        <v>26952499</v>
      </c>
      <c r="T1000" s="8">
        <v>26020000</v>
      </c>
      <c r="U1000" s="8">
        <v>26427500</v>
      </c>
      <c r="V1000" s="192">
        <v>25072260</v>
      </c>
      <c r="W1000" s="234">
        <v>204702000</v>
      </c>
      <c r="X1000" s="194">
        <f t="shared" si="31"/>
        <v>-2.5085284710873436E-2</v>
      </c>
      <c r="Y1000" s="193"/>
      <c r="Z1000" s="197">
        <v>998</v>
      </c>
    </row>
    <row r="1001" spans="1:26" ht="14.4" x14ac:dyDescent="0.3">
      <c r="A1001" s="7">
        <v>42685</v>
      </c>
      <c r="B1001" s="191">
        <v>2162.709961</v>
      </c>
      <c r="C1001" s="191">
        <v>2165.919922</v>
      </c>
      <c r="D1001" s="191">
        <v>2152.48999</v>
      </c>
      <c r="E1001" s="191">
        <v>2164.4499510000001</v>
      </c>
      <c r="F1001" s="192">
        <v>2164.4499510000001</v>
      </c>
      <c r="G1001" s="191">
        <v>4988050000</v>
      </c>
      <c r="H1001" s="194">
        <f t="shared" si="30"/>
        <v>-1.3979501669953202E-3</v>
      </c>
      <c r="I1001" s="193"/>
      <c r="J1001" s="197">
        <v>999</v>
      </c>
      <c r="K1001" s="234"/>
      <c r="L1001" s="234"/>
      <c r="M1001" s="234"/>
      <c r="N1001" s="234"/>
      <c r="O1001" s="234"/>
      <c r="P1001" s="234"/>
      <c r="Q1001" s="7">
        <v>42685</v>
      </c>
      <c r="R1001" s="8">
        <v>26780001</v>
      </c>
      <c r="S1001" s="8">
        <v>27217501</v>
      </c>
      <c r="T1001" s="8">
        <v>26637501</v>
      </c>
      <c r="U1001" s="8">
        <v>27107500</v>
      </c>
      <c r="V1001" s="192">
        <v>25717388</v>
      </c>
      <c r="W1001" s="234">
        <v>136575600</v>
      </c>
      <c r="X1001" s="194">
        <f t="shared" si="31"/>
        <v>5.9373542474816547E-3</v>
      </c>
      <c r="Y1001" s="193"/>
      <c r="Z1001" s="197">
        <v>999</v>
      </c>
    </row>
    <row r="1002" spans="1:26" ht="14.4" x14ac:dyDescent="0.3">
      <c r="A1002" s="7">
        <v>42684</v>
      </c>
      <c r="B1002" s="191">
        <v>2167.48999</v>
      </c>
      <c r="C1002" s="191">
        <v>2182.3000489999999</v>
      </c>
      <c r="D1002" s="191">
        <v>2151.169922</v>
      </c>
      <c r="E1002" s="191">
        <v>2167.4799800000001</v>
      </c>
      <c r="F1002" s="192">
        <v>2167.4799800000001</v>
      </c>
      <c r="G1002" s="191">
        <v>6451640000</v>
      </c>
      <c r="H1002" s="194">
        <f t="shared" si="30"/>
        <v>1.9507456248868129E-3</v>
      </c>
      <c r="I1002" s="193"/>
      <c r="J1002" s="197">
        <v>1000</v>
      </c>
      <c r="K1002" s="234"/>
      <c r="L1002" s="234"/>
      <c r="M1002" s="234"/>
      <c r="N1002" s="234"/>
      <c r="O1002" s="234"/>
      <c r="P1002" s="234"/>
      <c r="Q1002" s="7">
        <v>42684</v>
      </c>
      <c r="R1002" s="8">
        <v>27772499</v>
      </c>
      <c r="S1002" s="8">
        <v>27772499</v>
      </c>
      <c r="T1002" s="8">
        <v>26457500</v>
      </c>
      <c r="U1002" s="8">
        <v>26947500</v>
      </c>
      <c r="V1002" s="192">
        <v>25565596</v>
      </c>
      <c r="W1002" s="234">
        <v>228538000</v>
      </c>
      <c r="X1002" s="194">
        <f t="shared" si="31"/>
        <v>-2.7867959369972738E-2</v>
      </c>
      <c r="Y1002" s="193"/>
      <c r="Z1002" s="197">
        <v>1000</v>
      </c>
    </row>
    <row r="1003" spans="1:26" ht="14.4" x14ac:dyDescent="0.3">
      <c r="A1003" s="7">
        <v>42683</v>
      </c>
      <c r="B1003" s="191">
        <v>2131.5600589999999</v>
      </c>
      <c r="C1003" s="191">
        <v>2170.1000979999999</v>
      </c>
      <c r="D1003" s="191">
        <v>2125.3500979999999</v>
      </c>
      <c r="E1003" s="191">
        <v>2163.26001</v>
      </c>
      <c r="F1003" s="192">
        <v>2163.26001</v>
      </c>
      <c r="G1003" s="191">
        <v>6264150000</v>
      </c>
      <c r="H1003" s="194">
        <f t="shared" si="30"/>
        <v>1.1077020670818222E-2</v>
      </c>
      <c r="I1003" s="193"/>
      <c r="J1003" s="197">
        <v>1001</v>
      </c>
      <c r="K1003" s="234"/>
      <c r="L1003" s="234"/>
      <c r="M1003" s="234"/>
      <c r="N1003" s="234"/>
      <c r="O1003" s="234"/>
      <c r="P1003" s="234"/>
      <c r="Q1003" s="7">
        <v>42683</v>
      </c>
      <c r="R1003" s="8">
        <v>27469999</v>
      </c>
      <c r="S1003" s="8">
        <v>27830000</v>
      </c>
      <c r="T1003" s="8">
        <v>27012501</v>
      </c>
      <c r="U1003" s="8">
        <v>27719999</v>
      </c>
      <c r="V1003" s="192">
        <v>26298481</v>
      </c>
      <c r="W1003" s="234">
        <v>236705600</v>
      </c>
      <c r="X1003" s="194">
        <f t="shared" si="31"/>
        <v>-1.6206568796808616E-3</v>
      </c>
      <c r="Y1003" s="193"/>
      <c r="Z1003" s="197">
        <v>1001</v>
      </c>
    </row>
    <row r="1004" spans="1:26" ht="14.4" x14ac:dyDescent="0.3">
      <c r="A1004" s="7">
        <v>42682</v>
      </c>
      <c r="B1004" s="191">
        <v>2129.919922</v>
      </c>
      <c r="C1004" s="191">
        <v>2146.8701169999999</v>
      </c>
      <c r="D1004" s="191">
        <v>2123.5600589999999</v>
      </c>
      <c r="E1004" s="191">
        <v>2139.5600589999999</v>
      </c>
      <c r="F1004" s="192">
        <v>2139.5600589999999</v>
      </c>
      <c r="G1004" s="191">
        <v>3916930000</v>
      </c>
      <c r="H1004" s="194">
        <f t="shared" si="30"/>
        <v>3.771974424148256E-3</v>
      </c>
      <c r="I1004" s="193"/>
      <c r="J1004" s="197">
        <v>1002</v>
      </c>
      <c r="K1004" s="234"/>
      <c r="L1004" s="234"/>
      <c r="M1004" s="234"/>
      <c r="N1004" s="234"/>
      <c r="O1004" s="234"/>
      <c r="P1004" s="234"/>
      <c r="Q1004" s="7">
        <v>42682</v>
      </c>
      <c r="R1004" s="8">
        <v>27577499</v>
      </c>
      <c r="S1004" s="8">
        <v>27930000</v>
      </c>
      <c r="T1004" s="8">
        <v>27424999</v>
      </c>
      <c r="U1004" s="8">
        <v>27764999</v>
      </c>
      <c r="V1004" s="192">
        <v>26341171</v>
      </c>
      <c r="W1004" s="234">
        <v>97016800</v>
      </c>
      <c r="X1004" s="194">
        <f t="shared" si="31"/>
        <v>5.8872336741716364E-3</v>
      </c>
      <c r="Y1004" s="193"/>
      <c r="Z1004" s="197">
        <v>1002</v>
      </c>
    </row>
    <row r="1005" spans="1:26" ht="14.4" x14ac:dyDescent="0.3">
      <c r="A1005" s="7">
        <v>42681</v>
      </c>
      <c r="B1005" s="191">
        <v>2100.5900879999999</v>
      </c>
      <c r="C1005" s="191">
        <v>2132</v>
      </c>
      <c r="D1005" s="191">
        <v>2100.5900879999999</v>
      </c>
      <c r="E1005" s="191">
        <v>2131.5200199999999</v>
      </c>
      <c r="F1005" s="192">
        <v>2131.5200199999999</v>
      </c>
      <c r="G1005" s="191">
        <v>3736060000</v>
      </c>
      <c r="H1005" s="194">
        <f t="shared" si="30"/>
        <v>2.2223544015960692E-2</v>
      </c>
      <c r="I1005" s="193"/>
      <c r="J1005" s="197">
        <v>1003</v>
      </c>
      <c r="K1005" s="234"/>
      <c r="L1005" s="234"/>
      <c r="M1005" s="234"/>
      <c r="N1005" s="234"/>
      <c r="O1005" s="234"/>
      <c r="P1005" s="234"/>
      <c r="Q1005" s="7">
        <v>42681</v>
      </c>
      <c r="R1005" s="8">
        <v>27520000</v>
      </c>
      <c r="S1005" s="8">
        <v>27627501</v>
      </c>
      <c r="T1005" s="8">
        <v>27365000</v>
      </c>
      <c r="U1005" s="8">
        <v>27602501</v>
      </c>
      <c r="V1005" s="192">
        <v>26187002</v>
      </c>
      <c r="W1005" s="234">
        <v>130240000</v>
      </c>
      <c r="X1005" s="194">
        <f t="shared" si="31"/>
        <v>1.4424804290249201E-2</v>
      </c>
      <c r="Y1005" s="193"/>
      <c r="Z1005" s="197">
        <v>1003</v>
      </c>
    </row>
    <row r="1006" spans="1:26" ht="14.4" x14ac:dyDescent="0.3">
      <c r="A1006" s="7">
        <v>42678</v>
      </c>
      <c r="B1006" s="191">
        <v>2083.790039</v>
      </c>
      <c r="C1006" s="191">
        <v>2099.070068</v>
      </c>
      <c r="D1006" s="191">
        <v>2083.790039</v>
      </c>
      <c r="E1006" s="191">
        <v>2085.179932</v>
      </c>
      <c r="F1006" s="192">
        <v>2085.179932</v>
      </c>
      <c r="G1006" s="191">
        <v>3837860000</v>
      </c>
      <c r="H1006" s="194">
        <f t="shared" si="30"/>
        <v>-1.6661305078948E-3</v>
      </c>
      <c r="I1006" s="193"/>
      <c r="J1006" s="197">
        <v>1004</v>
      </c>
      <c r="K1006" s="234"/>
      <c r="L1006" s="234"/>
      <c r="M1006" s="234"/>
      <c r="N1006" s="234"/>
      <c r="O1006" s="234"/>
      <c r="P1006" s="234"/>
      <c r="Q1006" s="7">
        <v>42678</v>
      </c>
      <c r="R1006" s="8">
        <v>27132500</v>
      </c>
      <c r="S1006" s="8">
        <v>27562500</v>
      </c>
      <c r="T1006" s="8">
        <v>27027500</v>
      </c>
      <c r="U1006" s="8">
        <v>27209999</v>
      </c>
      <c r="V1006" s="192">
        <v>25814631</v>
      </c>
      <c r="W1006" s="234">
        <v>123348000</v>
      </c>
      <c r="X1006" s="194">
        <f t="shared" si="31"/>
        <v>-9.0141271345369218E-3</v>
      </c>
      <c r="Y1006" s="193"/>
      <c r="Z1006" s="197">
        <v>1004</v>
      </c>
    </row>
    <row r="1007" spans="1:26" ht="14.4" x14ac:dyDescent="0.3">
      <c r="A1007" s="7">
        <v>42677</v>
      </c>
      <c r="B1007" s="191">
        <v>2098.8000489999999</v>
      </c>
      <c r="C1007" s="191">
        <v>2102.5600589999999</v>
      </c>
      <c r="D1007" s="191">
        <v>2085.2299800000001</v>
      </c>
      <c r="E1007" s="191">
        <v>2088.6599120000001</v>
      </c>
      <c r="F1007" s="192">
        <v>2088.6599120000001</v>
      </c>
      <c r="G1007" s="191">
        <v>3886740000</v>
      </c>
      <c r="H1007" s="194">
        <f t="shared" si="30"/>
        <v>-4.4234006982948292E-3</v>
      </c>
      <c r="I1007" s="193"/>
      <c r="J1007" s="197">
        <v>1005</v>
      </c>
      <c r="K1007" s="234"/>
      <c r="L1007" s="234"/>
      <c r="M1007" s="234"/>
      <c r="N1007" s="234"/>
      <c r="O1007" s="234"/>
      <c r="P1007" s="234"/>
      <c r="Q1007" s="7">
        <v>42677</v>
      </c>
      <c r="R1007" s="8">
        <v>27745001</v>
      </c>
      <c r="S1007" s="8">
        <v>27865000</v>
      </c>
      <c r="T1007" s="8">
        <v>27387501</v>
      </c>
      <c r="U1007" s="8">
        <v>27457500</v>
      </c>
      <c r="V1007" s="192">
        <v>26049444</v>
      </c>
      <c r="W1007" s="234">
        <v>107730400</v>
      </c>
      <c r="X1007" s="194">
        <f t="shared" si="31"/>
        <v>-1.0718495743530227E-2</v>
      </c>
      <c r="Y1007" s="193"/>
      <c r="Z1007" s="197">
        <v>1005</v>
      </c>
    </row>
    <row r="1008" spans="1:26" ht="14.4" x14ac:dyDescent="0.3">
      <c r="A1008" s="7">
        <v>42676</v>
      </c>
      <c r="B1008" s="191">
        <v>2109.429932</v>
      </c>
      <c r="C1008" s="191">
        <v>2111.76001</v>
      </c>
      <c r="D1008" s="191">
        <v>2094</v>
      </c>
      <c r="E1008" s="191">
        <v>2097.9399410000001</v>
      </c>
      <c r="F1008" s="192">
        <v>2097.9399410000001</v>
      </c>
      <c r="G1008" s="191">
        <v>4248580000</v>
      </c>
      <c r="H1008" s="194">
        <f t="shared" si="30"/>
        <v>-6.525500629458174E-3</v>
      </c>
      <c r="I1008" s="193"/>
      <c r="J1008" s="197">
        <v>1006</v>
      </c>
      <c r="K1008" s="234"/>
      <c r="L1008" s="234"/>
      <c r="M1008" s="234"/>
      <c r="N1008" s="234"/>
      <c r="O1008" s="234"/>
      <c r="P1008" s="234"/>
      <c r="Q1008" s="7">
        <v>42676</v>
      </c>
      <c r="R1008" s="8">
        <v>27850000</v>
      </c>
      <c r="S1008" s="8">
        <v>28087500</v>
      </c>
      <c r="T1008" s="8">
        <v>27807501</v>
      </c>
      <c r="U1008" s="8">
        <v>27897499</v>
      </c>
      <c r="V1008" s="192">
        <v>26331680</v>
      </c>
      <c r="W1008" s="234">
        <v>113326800</v>
      </c>
      <c r="X1008" s="194">
        <f t="shared" si="31"/>
        <v>8.9691062260558385E-4</v>
      </c>
      <c r="Y1008" s="193"/>
      <c r="Z1008" s="197">
        <v>1006</v>
      </c>
    </row>
    <row r="1009" spans="1:26" ht="14.4" x14ac:dyDescent="0.3">
      <c r="A1009" s="7">
        <v>42675</v>
      </c>
      <c r="B1009" s="191">
        <v>2128.679932</v>
      </c>
      <c r="C1009" s="191">
        <v>2131.4499510000001</v>
      </c>
      <c r="D1009" s="191">
        <v>2097.8500979999999</v>
      </c>
      <c r="E1009" s="191">
        <v>2111.719971</v>
      </c>
      <c r="F1009" s="192">
        <v>2111.719971</v>
      </c>
      <c r="G1009" s="191">
        <v>4532160000</v>
      </c>
      <c r="H1009" s="194">
        <f t="shared" si="30"/>
        <v>-6.7868831762174231E-3</v>
      </c>
      <c r="I1009" s="193"/>
      <c r="J1009" s="197">
        <v>1007</v>
      </c>
      <c r="K1009" s="234"/>
      <c r="L1009" s="234"/>
      <c r="M1009" s="234"/>
      <c r="N1009" s="234"/>
      <c r="O1009" s="234"/>
      <c r="P1009" s="234"/>
      <c r="Q1009" s="7">
        <v>42675</v>
      </c>
      <c r="R1009" s="8">
        <v>28365000</v>
      </c>
      <c r="S1009" s="8">
        <v>28442499</v>
      </c>
      <c r="T1009" s="8">
        <v>27632500</v>
      </c>
      <c r="U1009" s="8">
        <v>27872499</v>
      </c>
      <c r="V1009" s="192">
        <v>26308084</v>
      </c>
      <c r="W1009" s="234">
        <v>175303200</v>
      </c>
      <c r="X1009" s="194">
        <f t="shared" si="31"/>
        <v>-1.8055325022910913E-2</v>
      </c>
      <c r="Y1009" s="193"/>
      <c r="Z1009" s="197">
        <v>1007</v>
      </c>
    </row>
    <row r="1010" spans="1:26" ht="14.4" x14ac:dyDescent="0.3">
      <c r="A1010" s="7">
        <v>42674</v>
      </c>
      <c r="B1010" s="191">
        <v>2129.780029</v>
      </c>
      <c r="C1010" s="191">
        <v>2133.25</v>
      </c>
      <c r="D1010" s="191">
        <v>2125.530029</v>
      </c>
      <c r="E1010" s="191">
        <v>2126.1499020000001</v>
      </c>
      <c r="F1010" s="192">
        <v>2126.1499020000001</v>
      </c>
      <c r="G1010" s="191">
        <v>3922400000</v>
      </c>
      <c r="H1010" s="194">
        <f t="shared" si="30"/>
        <v>-1.2227651805639517E-4</v>
      </c>
      <c r="I1010" s="193"/>
      <c r="J1010" s="197">
        <v>1008</v>
      </c>
      <c r="K1010" s="234"/>
      <c r="L1010" s="234"/>
      <c r="M1010" s="234"/>
      <c r="N1010" s="234"/>
      <c r="O1010" s="234"/>
      <c r="P1010" s="234"/>
      <c r="Q1010" s="7">
        <v>42674</v>
      </c>
      <c r="R1010" s="8">
        <v>28412500</v>
      </c>
      <c r="S1010" s="8">
        <v>28557501</v>
      </c>
      <c r="T1010" s="8">
        <v>28299999</v>
      </c>
      <c r="U1010" s="8">
        <v>28385000</v>
      </c>
      <c r="V1010" s="192">
        <v>26791819</v>
      </c>
      <c r="W1010" s="234">
        <v>105677600</v>
      </c>
      <c r="X1010" s="194">
        <f t="shared" si="31"/>
        <v>-1.5827509659189431E-3</v>
      </c>
      <c r="Y1010" s="193"/>
      <c r="Z1010" s="197">
        <v>1008</v>
      </c>
    </row>
    <row r="1011" spans="1:26" ht="14.4" x14ac:dyDescent="0.3">
      <c r="A1011" s="7">
        <v>42671</v>
      </c>
      <c r="B1011" s="191">
        <v>2132.2299800000001</v>
      </c>
      <c r="C1011" s="191">
        <v>2140.719971</v>
      </c>
      <c r="D1011" s="191">
        <v>2119.360107</v>
      </c>
      <c r="E1011" s="191">
        <v>2126.4099120000001</v>
      </c>
      <c r="F1011" s="192">
        <v>2126.4099120000001</v>
      </c>
      <c r="G1011" s="191">
        <v>4019510000</v>
      </c>
      <c r="H1011" s="194">
        <f t="shared" si="30"/>
        <v>-3.1082993655891251E-3</v>
      </c>
      <c r="I1011" s="193"/>
      <c r="J1011" s="197">
        <v>1009</v>
      </c>
      <c r="K1011" s="234"/>
      <c r="L1011" s="234"/>
      <c r="M1011" s="234"/>
      <c r="N1011" s="234"/>
      <c r="O1011" s="234"/>
      <c r="P1011" s="234"/>
      <c r="Q1011" s="7">
        <v>42671</v>
      </c>
      <c r="R1011" s="8">
        <v>28467501</v>
      </c>
      <c r="S1011" s="8">
        <v>28802500</v>
      </c>
      <c r="T1011" s="8">
        <v>28362499</v>
      </c>
      <c r="U1011" s="8">
        <v>28430000</v>
      </c>
      <c r="V1011" s="192">
        <v>26834291</v>
      </c>
      <c r="W1011" s="234">
        <v>151446800</v>
      </c>
      <c r="X1011" s="194">
        <f t="shared" si="31"/>
        <v>-6.6388338035280707E-3</v>
      </c>
      <c r="Y1011" s="193"/>
      <c r="Z1011" s="197">
        <v>1009</v>
      </c>
    </row>
    <row r="1012" spans="1:26" ht="14.4" x14ac:dyDescent="0.3">
      <c r="A1012" s="7">
        <v>42670</v>
      </c>
      <c r="B1012" s="191">
        <v>2144.0600589999999</v>
      </c>
      <c r="C1012" s="191">
        <v>2147.1298830000001</v>
      </c>
      <c r="D1012" s="191">
        <v>2132.5200199999999</v>
      </c>
      <c r="E1012" s="191">
        <v>2133.040039</v>
      </c>
      <c r="F1012" s="192">
        <v>2133.040039</v>
      </c>
      <c r="G1012" s="191">
        <v>4204830000</v>
      </c>
      <c r="H1012" s="194">
        <f t="shared" si="30"/>
        <v>-2.9867269333876127E-3</v>
      </c>
      <c r="I1012" s="193"/>
      <c r="J1012" s="197">
        <v>1010</v>
      </c>
      <c r="K1012" s="234"/>
      <c r="L1012" s="234"/>
      <c r="M1012" s="234"/>
      <c r="N1012" s="234"/>
      <c r="O1012" s="234"/>
      <c r="P1012" s="234"/>
      <c r="Q1012" s="7">
        <v>42670</v>
      </c>
      <c r="R1012" s="8">
        <v>28847500</v>
      </c>
      <c r="S1012" s="8">
        <v>28965000</v>
      </c>
      <c r="T1012" s="8">
        <v>28525000</v>
      </c>
      <c r="U1012" s="8">
        <v>28620001</v>
      </c>
      <c r="V1012" s="192">
        <v>27013630</v>
      </c>
      <c r="W1012" s="234">
        <v>138248000</v>
      </c>
      <c r="X1012" s="194">
        <f t="shared" si="31"/>
        <v>-9.6029210038072552E-3</v>
      </c>
      <c r="Y1012" s="193"/>
      <c r="Z1012" s="197">
        <v>1010</v>
      </c>
    </row>
    <row r="1013" spans="1:26" ht="14.4" x14ac:dyDescent="0.3">
      <c r="A1013" s="7">
        <v>42669</v>
      </c>
      <c r="B1013" s="191">
        <v>2136.969971</v>
      </c>
      <c r="C1013" s="191">
        <v>2145.7299800000001</v>
      </c>
      <c r="D1013" s="191">
        <v>2131.5900879999999</v>
      </c>
      <c r="E1013" s="191">
        <v>2139.429932</v>
      </c>
      <c r="F1013" s="192">
        <v>2139.429932</v>
      </c>
      <c r="G1013" s="191">
        <v>3775200000</v>
      </c>
      <c r="H1013" s="194">
        <f t="shared" si="30"/>
        <v>-1.7404114266579603E-3</v>
      </c>
      <c r="I1013" s="193"/>
      <c r="J1013" s="197">
        <v>1011</v>
      </c>
      <c r="K1013" s="234"/>
      <c r="L1013" s="234"/>
      <c r="M1013" s="234"/>
      <c r="N1013" s="234"/>
      <c r="O1013" s="234"/>
      <c r="P1013" s="234"/>
      <c r="Q1013" s="7">
        <v>42669</v>
      </c>
      <c r="R1013" s="8">
        <v>28577499</v>
      </c>
      <c r="S1013" s="8">
        <v>28924999</v>
      </c>
      <c r="T1013" s="8">
        <v>28327499</v>
      </c>
      <c r="U1013" s="8">
        <v>28897499</v>
      </c>
      <c r="V1013" s="192">
        <v>27275555</v>
      </c>
      <c r="W1013" s="234">
        <v>264536800</v>
      </c>
      <c r="X1013" s="194">
        <f t="shared" si="31"/>
        <v>-2.2494742633926517E-2</v>
      </c>
      <c r="Y1013" s="193"/>
      <c r="Z1013" s="197">
        <v>1011</v>
      </c>
    </row>
    <row r="1014" spans="1:26" ht="14.4" x14ac:dyDescent="0.3">
      <c r="A1014" s="7">
        <v>42668</v>
      </c>
      <c r="B1014" s="191">
        <v>2149.719971</v>
      </c>
      <c r="C1014" s="191">
        <v>2151.4399410000001</v>
      </c>
      <c r="D1014" s="191">
        <v>2141.929932</v>
      </c>
      <c r="E1014" s="191">
        <v>2143.1599120000001</v>
      </c>
      <c r="F1014" s="192">
        <v>2143.1599120000001</v>
      </c>
      <c r="G1014" s="191">
        <v>3751340000</v>
      </c>
      <c r="H1014" s="194">
        <f t="shared" si="30"/>
        <v>-3.7977277794560178E-3</v>
      </c>
      <c r="I1014" s="193"/>
      <c r="J1014" s="197">
        <v>1012</v>
      </c>
      <c r="K1014" s="234"/>
      <c r="L1014" s="234"/>
      <c r="M1014" s="234"/>
      <c r="N1014" s="234"/>
      <c r="O1014" s="234"/>
      <c r="P1014" s="234"/>
      <c r="Q1014" s="7">
        <v>42668</v>
      </c>
      <c r="R1014" s="8">
        <v>29487499</v>
      </c>
      <c r="S1014" s="8">
        <v>29590000</v>
      </c>
      <c r="T1014" s="8">
        <v>29327499</v>
      </c>
      <c r="U1014" s="8">
        <v>29562500</v>
      </c>
      <c r="V1014" s="192">
        <v>27903231</v>
      </c>
      <c r="W1014" s="234">
        <v>192516000</v>
      </c>
      <c r="X1014" s="194">
        <f t="shared" si="31"/>
        <v>5.0998769885795695E-3</v>
      </c>
      <c r="Y1014" s="193"/>
      <c r="Z1014" s="197">
        <v>1012</v>
      </c>
    </row>
    <row r="1015" spans="1:26" ht="14.4" x14ac:dyDescent="0.3">
      <c r="A1015" s="7">
        <v>42667</v>
      </c>
      <c r="B1015" s="191">
        <v>2148.5</v>
      </c>
      <c r="C1015" s="191">
        <v>2154.790039</v>
      </c>
      <c r="D1015" s="191">
        <v>2146.9099120000001</v>
      </c>
      <c r="E1015" s="191">
        <v>2151.330078</v>
      </c>
      <c r="F1015" s="192">
        <v>2151.330078</v>
      </c>
      <c r="G1015" s="191">
        <v>3357320000</v>
      </c>
      <c r="H1015" s="194">
        <f t="shared" si="30"/>
        <v>4.7498395346381216E-3</v>
      </c>
      <c r="I1015" s="193"/>
      <c r="J1015" s="197">
        <v>1013</v>
      </c>
      <c r="K1015" s="234"/>
      <c r="L1015" s="234"/>
      <c r="M1015" s="234"/>
      <c r="N1015" s="234"/>
      <c r="O1015" s="234"/>
      <c r="P1015" s="234"/>
      <c r="Q1015" s="7">
        <v>42667</v>
      </c>
      <c r="R1015" s="8">
        <v>29275000</v>
      </c>
      <c r="S1015" s="8">
        <v>29434999</v>
      </c>
      <c r="T1015" s="8">
        <v>29250000</v>
      </c>
      <c r="U1015" s="8">
        <v>29412500</v>
      </c>
      <c r="V1015" s="192">
        <v>27761650</v>
      </c>
      <c r="W1015" s="234">
        <v>94154800</v>
      </c>
      <c r="X1015" s="194">
        <f t="shared" si="31"/>
        <v>9.0050896120267999E-3</v>
      </c>
      <c r="Y1015" s="193"/>
      <c r="Z1015" s="197">
        <v>1013</v>
      </c>
    </row>
    <row r="1016" spans="1:26" ht="14.4" x14ac:dyDescent="0.3">
      <c r="A1016" s="7">
        <v>42664</v>
      </c>
      <c r="B1016" s="191">
        <v>2139.429932</v>
      </c>
      <c r="C1016" s="191">
        <v>2142.6298830000001</v>
      </c>
      <c r="D1016" s="191">
        <v>2130.0900879999999</v>
      </c>
      <c r="E1016" s="191">
        <v>2141.1599120000001</v>
      </c>
      <c r="F1016" s="192">
        <v>2141.1599120000001</v>
      </c>
      <c r="G1016" s="191">
        <v>3448850000</v>
      </c>
      <c r="H1016" s="194">
        <f t="shared" si="30"/>
        <v>-8.4141702203002281E-5</v>
      </c>
      <c r="I1016" s="193"/>
      <c r="J1016" s="197">
        <v>1014</v>
      </c>
      <c r="K1016" s="234"/>
      <c r="L1016" s="234"/>
      <c r="M1016" s="234"/>
      <c r="N1016" s="234"/>
      <c r="O1016" s="234"/>
      <c r="P1016" s="234"/>
      <c r="Q1016" s="7">
        <v>42664</v>
      </c>
      <c r="R1016" s="8">
        <v>29202499</v>
      </c>
      <c r="S1016" s="8">
        <v>29227501</v>
      </c>
      <c r="T1016" s="8">
        <v>29070000</v>
      </c>
      <c r="U1016" s="8">
        <v>29150000</v>
      </c>
      <c r="V1016" s="192">
        <v>27513885</v>
      </c>
      <c r="W1016" s="234">
        <v>92770800</v>
      </c>
      <c r="X1016" s="194">
        <f t="shared" si="31"/>
        <v>-3.9297766471348382E-3</v>
      </c>
      <c r="Y1016" s="193"/>
      <c r="Z1016" s="197">
        <v>1014</v>
      </c>
    </row>
    <row r="1017" spans="1:26" ht="14.4" x14ac:dyDescent="0.3">
      <c r="A1017" s="7">
        <v>42663</v>
      </c>
      <c r="B1017" s="191">
        <v>2142.51001</v>
      </c>
      <c r="C1017" s="191">
        <v>2147.179932</v>
      </c>
      <c r="D1017" s="191">
        <v>2133.4399410000001</v>
      </c>
      <c r="E1017" s="191">
        <v>2141.3400879999999</v>
      </c>
      <c r="F1017" s="192">
        <v>2141.3400879999999</v>
      </c>
      <c r="G1017" s="191">
        <v>3337170000</v>
      </c>
      <c r="H1017" s="194">
        <f t="shared" si="30"/>
        <v>-1.3757238742645931E-3</v>
      </c>
      <c r="I1017" s="193"/>
      <c r="J1017" s="197">
        <v>1015</v>
      </c>
      <c r="K1017" s="234"/>
      <c r="L1017" s="234"/>
      <c r="M1017" s="234"/>
      <c r="N1017" s="234"/>
      <c r="O1017" s="234"/>
      <c r="P1017" s="234"/>
      <c r="Q1017" s="7">
        <v>42663</v>
      </c>
      <c r="R1017" s="8">
        <v>29215000</v>
      </c>
      <c r="S1017" s="8">
        <v>29344999</v>
      </c>
      <c r="T1017" s="8">
        <v>29082500</v>
      </c>
      <c r="U1017" s="8">
        <v>29264999</v>
      </c>
      <c r="V1017" s="192">
        <v>27622435</v>
      </c>
      <c r="W1017" s="234">
        <v>96503200</v>
      </c>
      <c r="X1017" s="194">
        <f t="shared" si="31"/>
        <v>-5.1207480865853657E-4</v>
      </c>
      <c r="Y1017" s="193"/>
      <c r="Z1017" s="197">
        <v>1015</v>
      </c>
    </row>
    <row r="1018" spans="1:26" ht="14.4" x14ac:dyDescent="0.3">
      <c r="A1018" s="7">
        <v>42662</v>
      </c>
      <c r="B1018" s="191">
        <v>2140.8100589999999</v>
      </c>
      <c r="C1018" s="191">
        <v>2148.4399410000001</v>
      </c>
      <c r="D1018" s="191">
        <v>2138.1499020000001</v>
      </c>
      <c r="E1018" s="191">
        <v>2144.290039</v>
      </c>
      <c r="F1018" s="192">
        <v>2144.290039</v>
      </c>
      <c r="G1018" s="191">
        <v>3362670000</v>
      </c>
      <c r="H1018" s="194">
        <f t="shared" si="30"/>
        <v>2.1919708287469379E-3</v>
      </c>
      <c r="I1018" s="193"/>
      <c r="J1018" s="197">
        <v>1016</v>
      </c>
      <c r="K1018" s="234"/>
      <c r="L1018" s="234"/>
      <c r="M1018" s="234"/>
      <c r="N1018" s="234"/>
      <c r="O1018" s="234"/>
      <c r="P1018" s="234"/>
      <c r="Q1018" s="7">
        <v>42662</v>
      </c>
      <c r="R1018" s="8">
        <v>29312500</v>
      </c>
      <c r="S1018" s="8">
        <v>29440001</v>
      </c>
      <c r="T1018" s="8">
        <v>28450001</v>
      </c>
      <c r="U1018" s="8">
        <v>29280001</v>
      </c>
      <c r="V1018" s="192">
        <v>27636587</v>
      </c>
      <c r="W1018" s="234">
        <v>80138400</v>
      </c>
      <c r="X1018" s="194">
        <f t="shared" si="31"/>
        <v>-2.9795256908240818E-3</v>
      </c>
      <c r="Y1018" s="193"/>
      <c r="Z1018" s="197">
        <v>1016</v>
      </c>
    </row>
    <row r="1019" spans="1:26" ht="14.4" x14ac:dyDescent="0.3">
      <c r="A1019" s="7">
        <v>42661</v>
      </c>
      <c r="B1019" s="191">
        <v>2138.3100589999999</v>
      </c>
      <c r="C1019" s="191">
        <v>2144.3798830000001</v>
      </c>
      <c r="D1019" s="191">
        <v>2135.48999</v>
      </c>
      <c r="E1019" s="191">
        <v>2139.6000979999999</v>
      </c>
      <c r="F1019" s="192">
        <v>2139.6000979999999</v>
      </c>
      <c r="G1019" s="191">
        <v>3170000000</v>
      </c>
      <c r="H1019" s="194">
        <f t="shared" si="30"/>
        <v>6.1604034798964915E-3</v>
      </c>
      <c r="I1019" s="193"/>
      <c r="J1019" s="197">
        <v>1017</v>
      </c>
      <c r="K1019" s="234"/>
      <c r="L1019" s="234"/>
      <c r="M1019" s="234"/>
      <c r="N1019" s="234"/>
      <c r="O1019" s="234"/>
      <c r="P1019" s="234"/>
      <c r="Q1019" s="7">
        <v>42661</v>
      </c>
      <c r="R1019" s="8">
        <v>29545000</v>
      </c>
      <c r="S1019" s="8">
        <v>29552500</v>
      </c>
      <c r="T1019" s="8">
        <v>29362499</v>
      </c>
      <c r="U1019" s="8">
        <v>29367500</v>
      </c>
      <c r="V1019" s="192">
        <v>27719177</v>
      </c>
      <c r="W1019" s="234">
        <v>98214000</v>
      </c>
      <c r="X1019" s="194">
        <f t="shared" si="31"/>
        <v>-6.8040110966704581E-4</v>
      </c>
      <c r="Y1019" s="193"/>
      <c r="Z1019" s="197">
        <v>1017</v>
      </c>
    </row>
    <row r="1020" spans="1:26" ht="14.4" x14ac:dyDescent="0.3">
      <c r="A1020" s="7">
        <v>42660</v>
      </c>
      <c r="B1020" s="191">
        <v>2132.9499510000001</v>
      </c>
      <c r="C1020" s="191">
        <v>2135.610107</v>
      </c>
      <c r="D1020" s="191">
        <v>2124.429932</v>
      </c>
      <c r="E1020" s="191">
        <v>2126.5</v>
      </c>
      <c r="F1020" s="192">
        <v>2126.5</v>
      </c>
      <c r="G1020" s="191">
        <v>2830390000</v>
      </c>
      <c r="H1020" s="194">
        <f t="shared" si="30"/>
        <v>-3.0379938212078618E-3</v>
      </c>
      <c r="I1020" s="193"/>
      <c r="J1020" s="197">
        <v>1018</v>
      </c>
      <c r="K1020" s="234"/>
      <c r="L1020" s="234"/>
      <c r="M1020" s="234"/>
      <c r="N1020" s="234"/>
      <c r="O1020" s="234"/>
      <c r="P1020" s="234"/>
      <c r="Q1020" s="7">
        <v>42660</v>
      </c>
      <c r="R1020" s="8">
        <v>29332500</v>
      </c>
      <c r="S1020" s="8">
        <v>29459999</v>
      </c>
      <c r="T1020" s="8">
        <v>29195000</v>
      </c>
      <c r="U1020" s="8">
        <v>29387501</v>
      </c>
      <c r="V1020" s="192">
        <v>27738050</v>
      </c>
      <c r="W1020" s="234">
        <v>94499600</v>
      </c>
      <c r="X1020" s="194">
        <f t="shared" si="31"/>
        <v>-6.8008248895852193E-4</v>
      </c>
      <c r="Y1020" s="193"/>
      <c r="Z1020" s="197">
        <v>1018</v>
      </c>
    </row>
    <row r="1021" spans="1:26" ht="14.4" x14ac:dyDescent="0.3">
      <c r="A1021" s="7">
        <v>42657</v>
      </c>
      <c r="B1021" s="191">
        <v>2139.679932</v>
      </c>
      <c r="C1021" s="191">
        <v>2149.1899410000001</v>
      </c>
      <c r="D1021" s="191">
        <v>2132.9799800000001</v>
      </c>
      <c r="E1021" s="191">
        <v>2132.9799800000001</v>
      </c>
      <c r="F1021" s="192">
        <v>2132.9799800000001</v>
      </c>
      <c r="G1021" s="191">
        <v>3228150000</v>
      </c>
      <c r="H1021" s="194">
        <f t="shared" si="30"/>
        <v>2.0160417815362803E-4</v>
      </c>
      <c r="I1021" s="193"/>
      <c r="J1021" s="197">
        <v>1019</v>
      </c>
      <c r="K1021" s="234"/>
      <c r="L1021" s="234"/>
      <c r="M1021" s="234"/>
      <c r="N1021" s="234"/>
      <c r="O1021" s="234"/>
      <c r="P1021" s="234"/>
      <c r="Q1021" s="7">
        <v>42657</v>
      </c>
      <c r="R1021" s="8">
        <v>29469999</v>
      </c>
      <c r="S1021" s="8">
        <v>29542500</v>
      </c>
      <c r="T1021" s="8">
        <v>29282499</v>
      </c>
      <c r="U1021" s="8">
        <v>29407499</v>
      </c>
      <c r="V1021" s="192">
        <v>27756927</v>
      </c>
      <c r="W1021" s="234">
        <v>142608800</v>
      </c>
      <c r="X1021" s="194">
        <f t="shared" si="31"/>
        <v>5.5562772822658991E-3</v>
      </c>
      <c r="Y1021" s="193"/>
      <c r="Z1021" s="197">
        <v>1019</v>
      </c>
    </row>
    <row r="1022" spans="1:26" ht="14.4" x14ac:dyDescent="0.3">
      <c r="A1022" s="7">
        <v>42656</v>
      </c>
      <c r="B1022" s="191">
        <v>2130.26001</v>
      </c>
      <c r="C1022" s="191">
        <v>2138.1899410000001</v>
      </c>
      <c r="D1022" s="191">
        <v>2114.719971</v>
      </c>
      <c r="E1022" s="191">
        <v>2132.5500489999999</v>
      </c>
      <c r="F1022" s="192">
        <v>2132.5500489999999</v>
      </c>
      <c r="G1022" s="191">
        <v>3580450000</v>
      </c>
      <c r="H1022" s="194">
        <f t="shared" si="30"/>
        <v>-3.0992638350910181E-3</v>
      </c>
      <c r="I1022" s="193"/>
      <c r="J1022" s="197">
        <v>1020</v>
      </c>
      <c r="K1022" s="234"/>
      <c r="L1022" s="234"/>
      <c r="M1022" s="234"/>
      <c r="N1022" s="234"/>
      <c r="O1022" s="234"/>
      <c r="P1022" s="234"/>
      <c r="Q1022" s="7">
        <v>42656</v>
      </c>
      <c r="R1022" s="8">
        <v>29197500</v>
      </c>
      <c r="S1022" s="8">
        <v>29360001</v>
      </c>
      <c r="T1022" s="8">
        <v>28930000</v>
      </c>
      <c r="U1022" s="8">
        <v>29245001</v>
      </c>
      <c r="V1022" s="192">
        <v>27603554</v>
      </c>
      <c r="W1022" s="234">
        <v>140769600</v>
      </c>
      <c r="X1022" s="194">
        <f t="shared" si="31"/>
        <v>-3.0678802776560768E-3</v>
      </c>
      <c r="Y1022" s="193"/>
      <c r="Z1022" s="197">
        <v>1020</v>
      </c>
    </row>
    <row r="1023" spans="1:26" ht="14.4" x14ac:dyDescent="0.3">
      <c r="A1023" s="7">
        <v>42655</v>
      </c>
      <c r="B1023" s="191">
        <v>2137.669922</v>
      </c>
      <c r="C1023" s="191">
        <v>2145.360107</v>
      </c>
      <c r="D1023" s="191">
        <v>2132.7700199999999</v>
      </c>
      <c r="E1023" s="191">
        <v>2139.179932</v>
      </c>
      <c r="F1023" s="192">
        <v>2139.179932</v>
      </c>
      <c r="G1023" s="191">
        <v>2977100000</v>
      </c>
      <c r="H1023" s="194">
        <f t="shared" si="30"/>
        <v>1.1465894253984957E-3</v>
      </c>
      <c r="I1023" s="193"/>
      <c r="J1023" s="197">
        <v>1021</v>
      </c>
      <c r="K1023" s="234"/>
      <c r="L1023" s="234"/>
      <c r="M1023" s="234"/>
      <c r="N1023" s="234"/>
      <c r="O1023" s="234"/>
      <c r="P1023" s="234"/>
      <c r="Q1023" s="7">
        <v>42655</v>
      </c>
      <c r="R1023" s="8">
        <v>29337500</v>
      </c>
      <c r="S1023" s="8">
        <v>29495001</v>
      </c>
      <c r="T1023" s="8">
        <v>29187500</v>
      </c>
      <c r="U1023" s="8">
        <v>29334999</v>
      </c>
      <c r="V1023" s="192">
        <v>27688499</v>
      </c>
      <c r="W1023" s="234">
        <v>150347200</v>
      </c>
      <c r="X1023" s="194">
        <f t="shared" si="31"/>
        <v>8.9423961410762323E-3</v>
      </c>
      <c r="Y1023" s="193"/>
      <c r="Z1023" s="197">
        <v>1021</v>
      </c>
    </row>
    <row r="1024" spans="1:26" ht="14.4" x14ac:dyDescent="0.3">
      <c r="A1024" s="7">
        <v>42654</v>
      </c>
      <c r="B1024" s="191">
        <v>2161.3500979999999</v>
      </c>
      <c r="C1024" s="191">
        <v>2161.5600589999999</v>
      </c>
      <c r="D1024" s="191">
        <v>2128.8400879999999</v>
      </c>
      <c r="E1024" s="191">
        <v>2136.7299800000001</v>
      </c>
      <c r="F1024" s="192">
        <v>2136.7299800000001</v>
      </c>
      <c r="G1024" s="191">
        <v>3438270000</v>
      </c>
      <c r="H1024" s="194">
        <f t="shared" si="30"/>
        <v>-1.2446471763257408E-2</v>
      </c>
      <c r="I1024" s="193"/>
      <c r="J1024" s="197">
        <v>1022</v>
      </c>
      <c r="K1024" s="234"/>
      <c r="L1024" s="234"/>
      <c r="M1024" s="234"/>
      <c r="N1024" s="234"/>
      <c r="O1024" s="234"/>
      <c r="P1024" s="234"/>
      <c r="Q1024" s="7">
        <v>42654</v>
      </c>
      <c r="R1024" s="8">
        <v>29424999</v>
      </c>
      <c r="S1024" s="8">
        <v>29672501</v>
      </c>
      <c r="T1024" s="8">
        <v>29049999</v>
      </c>
      <c r="U1024" s="8">
        <v>29075001</v>
      </c>
      <c r="V1024" s="192">
        <v>27443092</v>
      </c>
      <c r="W1024" s="234">
        <v>256164000</v>
      </c>
      <c r="X1024" s="194">
        <f t="shared" si="31"/>
        <v>2.1541695981120725E-3</v>
      </c>
      <c r="Y1024" s="193"/>
      <c r="Z1024" s="197">
        <v>1022</v>
      </c>
    </row>
    <row r="1025" spans="1:26" ht="14.4" x14ac:dyDescent="0.3">
      <c r="A1025" s="7">
        <v>42653</v>
      </c>
      <c r="B1025" s="191">
        <v>2160.389893</v>
      </c>
      <c r="C1025" s="191">
        <v>2169.6000979999999</v>
      </c>
      <c r="D1025" s="191">
        <v>2160.389893</v>
      </c>
      <c r="E1025" s="191">
        <v>2163.6599120000001</v>
      </c>
      <c r="F1025" s="192">
        <v>2163.6599120000001</v>
      </c>
      <c r="G1025" s="191">
        <v>2916550000</v>
      </c>
      <c r="H1025" s="194">
        <f t="shared" si="30"/>
        <v>4.6059050981358445E-3</v>
      </c>
      <c r="I1025" s="193"/>
      <c r="J1025" s="197">
        <v>1023</v>
      </c>
      <c r="K1025" s="234"/>
      <c r="L1025" s="234"/>
      <c r="M1025" s="234"/>
      <c r="N1025" s="234"/>
      <c r="O1025" s="234"/>
      <c r="P1025" s="234"/>
      <c r="Q1025" s="7">
        <v>42653</v>
      </c>
      <c r="R1025" s="8">
        <v>28754999</v>
      </c>
      <c r="S1025" s="8">
        <v>29187500</v>
      </c>
      <c r="T1025" s="8">
        <v>28680000</v>
      </c>
      <c r="U1025" s="8">
        <v>29012501</v>
      </c>
      <c r="V1025" s="192">
        <v>27384102</v>
      </c>
      <c r="W1025" s="234">
        <v>144944000</v>
      </c>
      <c r="X1025" s="194">
        <f t="shared" si="31"/>
        <v>1.7446935532136068E-2</v>
      </c>
      <c r="Y1025" s="193"/>
      <c r="Z1025" s="197">
        <v>1023</v>
      </c>
    </row>
    <row r="1026" spans="1:26" ht="14.4" x14ac:dyDescent="0.3">
      <c r="A1026" s="7">
        <v>42650</v>
      </c>
      <c r="B1026" s="191">
        <v>2164.1899410000001</v>
      </c>
      <c r="C1026" s="191">
        <v>2165.860107</v>
      </c>
      <c r="D1026" s="191">
        <v>2144.8500979999999</v>
      </c>
      <c r="E1026" s="191">
        <v>2153.73999</v>
      </c>
      <c r="F1026" s="192">
        <v>2153.73999</v>
      </c>
      <c r="G1026" s="191">
        <v>3619890000</v>
      </c>
      <c r="H1026" s="194">
        <f t="shared" si="30"/>
        <v>-3.25348368171079E-3</v>
      </c>
      <c r="I1026" s="193"/>
      <c r="J1026" s="197">
        <v>1024</v>
      </c>
      <c r="K1026" s="234"/>
      <c r="L1026" s="234"/>
      <c r="M1026" s="234"/>
      <c r="N1026" s="234"/>
      <c r="O1026" s="234"/>
      <c r="P1026" s="234"/>
      <c r="Q1026" s="7">
        <v>42650</v>
      </c>
      <c r="R1026" s="8">
        <v>28577499</v>
      </c>
      <c r="S1026" s="8">
        <v>28639999</v>
      </c>
      <c r="T1026" s="8">
        <v>28377501</v>
      </c>
      <c r="U1026" s="8">
        <v>28514999</v>
      </c>
      <c r="V1026" s="192">
        <v>26914526</v>
      </c>
      <c r="W1026" s="234">
        <v>97433600</v>
      </c>
      <c r="X1026" s="194">
        <f t="shared" si="31"/>
        <v>1.4926838768671061E-3</v>
      </c>
      <c r="Y1026" s="193"/>
      <c r="Z1026" s="197">
        <v>1024</v>
      </c>
    </row>
    <row r="1027" spans="1:26" ht="14.4" x14ac:dyDescent="0.3">
      <c r="A1027" s="7">
        <v>42649</v>
      </c>
      <c r="B1027" s="191">
        <v>2158.219971</v>
      </c>
      <c r="C1027" s="191">
        <v>2162.929932</v>
      </c>
      <c r="D1027" s="191">
        <v>2150.280029</v>
      </c>
      <c r="E1027" s="191">
        <v>2160.7700199999999</v>
      </c>
      <c r="F1027" s="192">
        <v>2160.7700199999999</v>
      </c>
      <c r="G1027" s="191">
        <v>3461550000</v>
      </c>
      <c r="H1027" s="194">
        <f t="shared" si="30"/>
        <v>4.8156019948376259E-4</v>
      </c>
      <c r="I1027" s="193"/>
      <c r="J1027" s="197">
        <v>1025</v>
      </c>
      <c r="K1027" s="234"/>
      <c r="L1027" s="234"/>
      <c r="M1027" s="234"/>
      <c r="N1027" s="234"/>
      <c r="O1027" s="234"/>
      <c r="P1027" s="234"/>
      <c r="Q1027" s="7">
        <v>42649</v>
      </c>
      <c r="R1027" s="8">
        <v>28424999</v>
      </c>
      <c r="S1027" s="8">
        <v>28584999</v>
      </c>
      <c r="T1027" s="8">
        <v>28282499</v>
      </c>
      <c r="U1027" s="8">
        <v>28472500</v>
      </c>
      <c r="V1027" s="192">
        <v>26874411</v>
      </c>
      <c r="W1027" s="234">
        <v>115117200</v>
      </c>
      <c r="X1027" s="194">
        <f t="shared" si="31"/>
        <v>7.4302939485494162E-3</v>
      </c>
      <c r="Y1027" s="193"/>
      <c r="Z1027" s="197">
        <v>1025</v>
      </c>
    </row>
    <row r="1028" spans="1:26" ht="14.4" x14ac:dyDescent="0.3">
      <c r="A1028" s="7">
        <v>42648</v>
      </c>
      <c r="B1028" s="191">
        <v>2155.1499020000001</v>
      </c>
      <c r="C1028" s="191">
        <v>2163.9499510000001</v>
      </c>
      <c r="D1028" s="191">
        <v>2155.1499020000001</v>
      </c>
      <c r="E1028" s="191">
        <v>2159.7299800000001</v>
      </c>
      <c r="F1028" s="192">
        <v>2159.7299800000001</v>
      </c>
      <c r="G1028" s="191">
        <v>3906550000</v>
      </c>
      <c r="H1028" s="194">
        <f t="shared" ref="H1028:H1091" si="32">(F1028-F1029)/F1029</f>
        <v>4.2966905416751246E-3</v>
      </c>
      <c r="I1028" s="193"/>
      <c r="J1028" s="197">
        <v>1026</v>
      </c>
      <c r="K1028" s="234"/>
      <c r="L1028" s="234"/>
      <c r="M1028" s="234"/>
      <c r="N1028" s="234"/>
      <c r="O1028" s="234"/>
      <c r="P1028" s="234"/>
      <c r="Q1028" s="7">
        <v>42648</v>
      </c>
      <c r="R1028" s="8">
        <v>28350000</v>
      </c>
      <c r="S1028" s="8">
        <v>28415001</v>
      </c>
      <c r="T1028" s="8">
        <v>28172501</v>
      </c>
      <c r="U1028" s="8">
        <v>28262501</v>
      </c>
      <c r="V1028" s="192">
        <v>26676199</v>
      </c>
      <c r="W1028" s="234">
        <v>85812400</v>
      </c>
      <c r="X1028" s="194">
        <f t="shared" ref="X1028:X1091" si="33">(V1028-V1029)/V1029</f>
        <v>4.4242507294932023E-4</v>
      </c>
      <c r="Y1028" s="193"/>
      <c r="Z1028" s="197">
        <v>1026</v>
      </c>
    </row>
    <row r="1029" spans="1:26" ht="14.4" x14ac:dyDescent="0.3">
      <c r="A1029" s="7">
        <v>42647</v>
      </c>
      <c r="B1029" s="191">
        <v>2163.3701169999999</v>
      </c>
      <c r="C1029" s="191">
        <v>2165.459961</v>
      </c>
      <c r="D1029" s="191">
        <v>2144.01001</v>
      </c>
      <c r="E1029" s="191">
        <v>2150.48999</v>
      </c>
      <c r="F1029" s="192">
        <v>2150.48999</v>
      </c>
      <c r="G1029" s="191">
        <v>3750890000</v>
      </c>
      <c r="H1029" s="194">
        <f t="shared" si="32"/>
        <v>-4.9555623000289532E-3</v>
      </c>
      <c r="I1029" s="193"/>
      <c r="J1029" s="197">
        <v>1027</v>
      </c>
      <c r="K1029" s="234"/>
      <c r="L1029" s="234"/>
      <c r="M1029" s="234"/>
      <c r="N1029" s="234"/>
      <c r="O1029" s="234"/>
      <c r="P1029" s="234"/>
      <c r="Q1029" s="7">
        <v>42647</v>
      </c>
      <c r="R1029" s="8">
        <v>28264999</v>
      </c>
      <c r="S1029" s="8">
        <v>28577499</v>
      </c>
      <c r="T1029" s="8">
        <v>28157499</v>
      </c>
      <c r="U1029" s="8">
        <v>28250000</v>
      </c>
      <c r="V1029" s="192">
        <v>26664402</v>
      </c>
      <c r="W1029" s="234">
        <v>118947200</v>
      </c>
      <c r="X1029" s="194">
        <f t="shared" si="33"/>
        <v>4.2661081267646138E-3</v>
      </c>
      <c r="Y1029" s="193"/>
      <c r="Z1029" s="197">
        <v>1027</v>
      </c>
    </row>
    <row r="1030" spans="1:26" ht="14.4" x14ac:dyDescent="0.3">
      <c r="A1030" s="7">
        <v>42646</v>
      </c>
      <c r="B1030" s="191">
        <v>2164.330078</v>
      </c>
      <c r="C1030" s="191">
        <v>2164.4099120000001</v>
      </c>
      <c r="D1030" s="191">
        <v>2154.7700199999999</v>
      </c>
      <c r="E1030" s="191">
        <v>2161.1999510000001</v>
      </c>
      <c r="F1030" s="192">
        <v>2161.1999510000001</v>
      </c>
      <c r="G1030" s="191">
        <v>3137550000</v>
      </c>
      <c r="H1030" s="194">
        <f t="shared" si="32"/>
        <v>-3.260695824222057E-3</v>
      </c>
      <c r="I1030" s="193"/>
      <c r="J1030" s="197">
        <v>1028</v>
      </c>
      <c r="K1030" s="234"/>
      <c r="L1030" s="234"/>
      <c r="M1030" s="234"/>
      <c r="N1030" s="234"/>
      <c r="O1030" s="234"/>
      <c r="P1030" s="234"/>
      <c r="Q1030" s="7">
        <v>42646</v>
      </c>
      <c r="R1030" s="8">
        <v>28177500</v>
      </c>
      <c r="S1030" s="8">
        <v>28262501</v>
      </c>
      <c r="T1030" s="8">
        <v>28070000</v>
      </c>
      <c r="U1030" s="8">
        <v>28129999</v>
      </c>
      <c r="V1030" s="192">
        <v>26551132</v>
      </c>
      <c r="W1030" s="234">
        <v>86807200</v>
      </c>
      <c r="X1030" s="194">
        <f t="shared" si="33"/>
        <v>-4.688336595479738E-3</v>
      </c>
      <c r="Y1030" s="193"/>
      <c r="Z1030" s="197">
        <v>1028</v>
      </c>
    </row>
    <row r="1031" spans="1:26" ht="14.4" x14ac:dyDescent="0.3">
      <c r="A1031" s="7">
        <v>42643</v>
      </c>
      <c r="B1031" s="191">
        <v>2156.51001</v>
      </c>
      <c r="C1031" s="191">
        <v>2175.3000489999999</v>
      </c>
      <c r="D1031" s="191">
        <v>2156.51001</v>
      </c>
      <c r="E1031" s="191">
        <v>2168.2700199999999</v>
      </c>
      <c r="F1031" s="192">
        <v>2168.2700199999999</v>
      </c>
      <c r="G1031" s="191">
        <v>4173340000</v>
      </c>
      <c r="H1031" s="194">
        <f t="shared" si="32"/>
        <v>7.9679693613367315E-3</v>
      </c>
      <c r="I1031" s="193"/>
      <c r="J1031" s="197">
        <v>1029</v>
      </c>
      <c r="K1031" s="234"/>
      <c r="L1031" s="234"/>
      <c r="M1031" s="234"/>
      <c r="N1031" s="234"/>
      <c r="O1031" s="234"/>
      <c r="P1031" s="234"/>
      <c r="Q1031" s="7">
        <v>42643</v>
      </c>
      <c r="R1031" s="8">
        <v>28115000</v>
      </c>
      <c r="S1031" s="8">
        <v>28342501</v>
      </c>
      <c r="T1031" s="8">
        <v>27950001</v>
      </c>
      <c r="U1031" s="8">
        <v>28262501</v>
      </c>
      <c r="V1031" s="192">
        <v>26676199</v>
      </c>
      <c r="W1031" s="234">
        <v>145516400</v>
      </c>
      <c r="X1031" s="194">
        <f t="shared" si="33"/>
        <v>7.7553821635201244E-3</v>
      </c>
      <c r="Y1031" s="193"/>
      <c r="Z1031" s="197">
        <v>1029</v>
      </c>
    </row>
    <row r="1032" spans="1:26" ht="14.4" x14ac:dyDescent="0.3">
      <c r="A1032" s="7">
        <v>42642</v>
      </c>
      <c r="B1032" s="191">
        <v>2168.8999020000001</v>
      </c>
      <c r="C1032" s="191">
        <v>2172.669922</v>
      </c>
      <c r="D1032" s="191">
        <v>2145.1999510000001</v>
      </c>
      <c r="E1032" s="191">
        <v>2151.1298830000001</v>
      </c>
      <c r="F1032" s="192">
        <v>2151.1298830000001</v>
      </c>
      <c r="G1032" s="191">
        <v>4249220000</v>
      </c>
      <c r="H1032" s="194">
        <f t="shared" si="32"/>
        <v>-9.3214113252899078E-3</v>
      </c>
      <c r="I1032" s="193"/>
      <c r="J1032" s="197">
        <v>1030</v>
      </c>
      <c r="K1032" s="234"/>
      <c r="L1032" s="234"/>
      <c r="M1032" s="234"/>
      <c r="N1032" s="234"/>
      <c r="O1032" s="234"/>
      <c r="P1032" s="234"/>
      <c r="Q1032" s="7">
        <v>42642</v>
      </c>
      <c r="R1032" s="8">
        <v>28290001</v>
      </c>
      <c r="S1032" s="8">
        <v>28450001</v>
      </c>
      <c r="T1032" s="8">
        <v>27950001</v>
      </c>
      <c r="U1032" s="8">
        <v>28045000</v>
      </c>
      <c r="V1032" s="192">
        <v>26470907</v>
      </c>
      <c r="W1032" s="234">
        <v>143548000</v>
      </c>
      <c r="X1032" s="194">
        <f t="shared" si="33"/>
        <v>-1.5532995864004208E-2</v>
      </c>
      <c r="Y1032" s="193"/>
      <c r="Z1032" s="197">
        <v>1030</v>
      </c>
    </row>
    <row r="1033" spans="1:26" ht="14.4" x14ac:dyDescent="0.3">
      <c r="A1033" s="7">
        <v>42641</v>
      </c>
      <c r="B1033" s="191">
        <v>2161.8500979999999</v>
      </c>
      <c r="C1033" s="191">
        <v>2172.3999020000001</v>
      </c>
      <c r="D1033" s="191">
        <v>2151.790039</v>
      </c>
      <c r="E1033" s="191">
        <v>2171.3701169999999</v>
      </c>
      <c r="F1033" s="192">
        <v>2171.3701169999999</v>
      </c>
      <c r="G1033" s="191">
        <v>3891460000</v>
      </c>
      <c r="H1033" s="194">
        <f t="shared" si="32"/>
        <v>5.2965537587632856E-3</v>
      </c>
      <c r="I1033" s="193"/>
      <c r="J1033" s="197">
        <v>1031</v>
      </c>
      <c r="K1033" s="234"/>
      <c r="L1033" s="234"/>
      <c r="M1033" s="234"/>
      <c r="N1033" s="234"/>
      <c r="O1033" s="234"/>
      <c r="P1033" s="234"/>
      <c r="Q1033" s="7">
        <v>42641</v>
      </c>
      <c r="R1033" s="8">
        <v>28422501</v>
      </c>
      <c r="S1033" s="8">
        <v>28660000</v>
      </c>
      <c r="T1033" s="8">
        <v>28357500</v>
      </c>
      <c r="U1033" s="8">
        <v>28487499</v>
      </c>
      <c r="V1033" s="192">
        <v>26888567</v>
      </c>
      <c r="W1033" s="234">
        <v>118564400</v>
      </c>
      <c r="X1033" s="194">
        <f t="shared" si="33"/>
        <v>7.6045407950757031E-3</v>
      </c>
      <c r="Y1033" s="193"/>
      <c r="Z1033" s="197">
        <v>1031</v>
      </c>
    </row>
    <row r="1034" spans="1:26" ht="14.4" x14ac:dyDescent="0.3">
      <c r="A1034" s="7">
        <v>42640</v>
      </c>
      <c r="B1034" s="191">
        <v>2146.040039</v>
      </c>
      <c r="C1034" s="191">
        <v>2161.1298830000001</v>
      </c>
      <c r="D1034" s="191">
        <v>2141.5500489999999</v>
      </c>
      <c r="E1034" s="191">
        <v>2159.929932</v>
      </c>
      <c r="F1034" s="192">
        <v>2159.929932</v>
      </c>
      <c r="G1034" s="191">
        <v>3437770000</v>
      </c>
      <c r="H1034" s="194">
        <f t="shared" si="32"/>
        <v>6.4441700612606371E-3</v>
      </c>
      <c r="I1034" s="193"/>
      <c r="J1034" s="197">
        <v>1032</v>
      </c>
      <c r="K1034" s="234"/>
      <c r="L1034" s="234"/>
      <c r="M1034" s="234"/>
      <c r="N1034" s="234"/>
      <c r="O1034" s="234"/>
      <c r="P1034" s="234"/>
      <c r="Q1034" s="7">
        <v>42640</v>
      </c>
      <c r="R1034" s="8">
        <v>28250000</v>
      </c>
      <c r="S1034" s="8">
        <v>28295000</v>
      </c>
      <c r="T1034" s="8">
        <v>28084999</v>
      </c>
      <c r="U1034" s="8">
        <v>28272499</v>
      </c>
      <c r="V1034" s="192">
        <v>26685635</v>
      </c>
      <c r="W1034" s="234">
        <v>98429600</v>
      </c>
      <c r="X1034" s="194">
        <f t="shared" si="33"/>
        <v>1.8603712062457234E-3</v>
      </c>
      <c r="Y1034" s="193"/>
      <c r="Z1034" s="197">
        <v>1032</v>
      </c>
    </row>
    <row r="1035" spans="1:26" ht="14.4" x14ac:dyDescent="0.3">
      <c r="A1035" s="7">
        <v>42639</v>
      </c>
      <c r="B1035" s="191">
        <v>2158.540039</v>
      </c>
      <c r="C1035" s="191">
        <v>2158.540039</v>
      </c>
      <c r="D1035" s="191">
        <v>2145.040039</v>
      </c>
      <c r="E1035" s="191">
        <v>2146.1000979999999</v>
      </c>
      <c r="F1035" s="192">
        <v>2146.1000979999999</v>
      </c>
      <c r="G1035" s="191">
        <v>3216170000</v>
      </c>
      <c r="H1035" s="194">
        <f t="shared" si="32"/>
        <v>-8.5877624540595578E-3</v>
      </c>
      <c r="I1035" s="193"/>
      <c r="J1035" s="197">
        <v>1033</v>
      </c>
      <c r="K1035" s="234"/>
      <c r="L1035" s="234"/>
      <c r="M1035" s="234"/>
      <c r="N1035" s="234"/>
      <c r="O1035" s="234"/>
      <c r="P1035" s="234"/>
      <c r="Q1035" s="7">
        <v>42639</v>
      </c>
      <c r="R1035" s="8">
        <v>27910000</v>
      </c>
      <c r="S1035" s="8">
        <v>28347500</v>
      </c>
      <c r="T1035" s="8">
        <v>27887501</v>
      </c>
      <c r="U1035" s="8">
        <v>28219999</v>
      </c>
      <c r="V1035" s="192">
        <v>26636082</v>
      </c>
      <c r="W1035" s="234">
        <v>119477600</v>
      </c>
      <c r="X1035" s="194">
        <f t="shared" si="33"/>
        <v>1.50842436092935E-3</v>
      </c>
      <c r="Y1035" s="193"/>
      <c r="Z1035" s="197">
        <v>1033</v>
      </c>
    </row>
    <row r="1036" spans="1:26" ht="14.4" x14ac:dyDescent="0.3">
      <c r="A1036" s="7">
        <v>42636</v>
      </c>
      <c r="B1036" s="191">
        <v>2173.290039</v>
      </c>
      <c r="C1036" s="191">
        <v>2173.75</v>
      </c>
      <c r="D1036" s="191">
        <v>2163.969971</v>
      </c>
      <c r="E1036" s="191">
        <v>2164.6899410000001</v>
      </c>
      <c r="F1036" s="192">
        <v>2164.6899410000001</v>
      </c>
      <c r="G1036" s="191">
        <v>3317190000</v>
      </c>
      <c r="H1036" s="194">
        <f t="shared" si="32"/>
        <v>-5.7367748142554157E-3</v>
      </c>
      <c r="I1036" s="193"/>
      <c r="J1036" s="197">
        <v>1034</v>
      </c>
      <c r="K1036" s="234"/>
      <c r="L1036" s="234"/>
      <c r="M1036" s="234"/>
      <c r="N1036" s="234"/>
      <c r="O1036" s="234"/>
      <c r="P1036" s="234"/>
      <c r="Q1036" s="7">
        <v>42636</v>
      </c>
      <c r="R1036" s="8">
        <v>28605000</v>
      </c>
      <c r="S1036" s="8">
        <v>28697500</v>
      </c>
      <c r="T1036" s="8">
        <v>27887501</v>
      </c>
      <c r="U1036" s="8">
        <v>28177500</v>
      </c>
      <c r="V1036" s="192">
        <v>26595964</v>
      </c>
      <c r="W1036" s="234">
        <v>209924800</v>
      </c>
      <c r="X1036" s="194">
        <f t="shared" si="33"/>
        <v>-1.6663901692581935E-2</v>
      </c>
      <c r="Y1036" s="193"/>
      <c r="Z1036" s="197">
        <v>1034</v>
      </c>
    </row>
    <row r="1037" spans="1:26" ht="14.4" x14ac:dyDescent="0.3">
      <c r="A1037" s="7">
        <v>42635</v>
      </c>
      <c r="B1037" s="191">
        <v>2170.9399410000001</v>
      </c>
      <c r="C1037" s="191">
        <v>2179.98999</v>
      </c>
      <c r="D1037" s="191">
        <v>2170.9399410000001</v>
      </c>
      <c r="E1037" s="191">
        <v>2177.179932</v>
      </c>
      <c r="F1037" s="192">
        <v>2177.179932</v>
      </c>
      <c r="G1037" s="191">
        <v>3552830000</v>
      </c>
      <c r="H1037" s="194">
        <f t="shared" si="32"/>
        <v>6.4997846811666775E-3</v>
      </c>
      <c r="I1037" s="193"/>
      <c r="J1037" s="197">
        <v>1035</v>
      </c>
      <c r="K1037" s="234"/>
      <c r="L1037" s="234"/>
      <c r="M1037" s="234"/>
      <c r="N1037" s="234"/>
      <c r="O1037" s="234"/>
      <c r="P1037" s="234"/>
      <c r="Q1037" s="7">
        <v>42635</v>
      </c>
      <c r="R1037" s="8">
        <v>28587500</v>
      </c>
      <c r="S1037" s="8">
        <v>28735001</v>
      </c>
      <c r="T1037" s="8">
        <v>28500000</v>
      </c>
      <c r="U1037" s="8">
        <v>28655001</v>
      </c>
      <c r="V1037" s="192">
        <v>27046667</v>
      </c>
      <c r="W1037" s="234">
        <v>124296000</v>
      </c>
      <c r="X1037" s="194">
        <f t="shared" si="33"/>
        <v>9.4232030985833496E-3</v>
      </c>
      <c r="Y1037" s="193"/>
      <c r="Z1037" s="197">
        <v>1035</v>
      </c>
    </row>
    <row r="1038" spans="1:26" ht="14.4" x14ac:dyDescent="0.3">
      <c r="A1038" s="7">
        <v>42634</v>
      </c>
      <c r="B1038" s="191">
        <v>2144.580078</v>
      </c>
      <c r="C1038" s="191">
        <v>2165.110107</v>
      </c>
      <c r="D1038" s="191">
        <v>2139.570068</v>
      </c>
      <c r="E1038" s="191">
        <v>2163.1201169999999</v>
      </c>
      <c r="F1038" s="192">
        <v>2163.1201169999999</v>
      </c>
      <c r="G1038" s="191">
        <v>3712090000</v>
      </c>
      <c r="H1038" s="194">
        <f t="shared" si="32"/>
        <v>1.0917162154086602E-2</v>
      </c>
      <c r="I1038" s="193"/>
      <c r="J1038" s="197">
        <v>1036</v>
      </c>
      <c r="K1038" s="234"/>
      <c r="L1038" s="234"/>
      <c r="M1038" s="234"/>
      <c r="N1038" s="234"/>
      <c r="O1038" s="234"/>
      <c r="P1038" s="234"/>
      <c r="Q1038" s="7">
        <v>42634</v>
      </c>
      <c r="R1038" s="8">
        <v>28462500</v>
      </c>
      <c r="S1038" s="8">
        <v>28497499</v>
      </c>
      <c r="T1038" s="8">
        <v>28110001</v>
      </c>
      <c r="U1038" s="8">
        <v>28387501</v>
      </c>
      <c r="V1038" s="192">
        <v>26794180</v>
      </c>
      <c r="W1038" s="234">
        <v>144012800</v>
      </c>
      <c r="X1038" s="194">
        <f t="shared" si="33"/>
        <v>-1.7623855722751039E-4</v>
      </c>
      <c r="Y1038" s="193"/>
      <c r="Z1038" s="197">
        <v>1036</v>
      </c>
    </row>
    <row r="1039" spans="1:26" ht="14.4" x14ac:dyDescent="0.3">
      <c r="A1039" s="7">
        <v>42633</v>
      </c>
      <c r="B1039" s="191">
        <v>2145.9399410000001</v>
      </c>
      <c r="C1039" s="191">
        <v>2150.8000489999999</v>
      </c>
      <c r="D1039" s="191">
        <v>2139.169922</v>
      </c>
      <c r="E1039" s="191">
        <v>2139.76001</v>
      </c>
      <c r="F1039" s="192">
        <v>2139.76001</v>
      </c>
      <c r="G1039" s="191">
        <v>3140730000</v>
      </c>
      <c r="H1039" s="194">
        <f t="shared" si="32"/>
        <v>2.9913841439509458E-4</v>
      </c>
      <c r="I1039" s="193"/>
      <c r="J1039" s="197">
        <v>1037</v>
      </c>
      <c r="K1039" s="234"/>
      <c r="L1039" s="234"/>
      <c r="M1039" s="234"/>
      <c r="N1039" s="234"/>
      <c r="O1039" s="234"/>
      <c r="P1039" s="234"/>
      <c r="Q1039" s="7">
        <v>42633</v>
      </c>
      <c r="R1039" s="8">
        <v>28262501</v>
      </c>
      <c r="S1039" s="8">
        <v>28530001</v>
      </c>
      <c r="T1039" s="8">
        <v>28127501</v>
      </c>
      <c r="U1039" s="8">
        <v>28392500</v>
      </c>
      <c r="V1039" s="192">
        <v>26798903</v>
      </c>
      <c r="W1039" s="234">
        <v>138057200</v>
      </c>
      <c r="X1039" s="194">
        <f t="shared" si="33"/>
        <v>-8.7943626530991457E-5</v>
      </c>
      <c r="Y1039" s="193"/>
      <c r="Z1039" s="197">
        <v>1037</v>
      </c>
    </row>
    <row r="1040" spans="1:26" ht="14.4" x14ac:dyDescent="0.3">
      <c r="A1040" s="7">
        <v>42632</v>
      </c>
      <c r="B1040" s="191">
        <v>2143.98999</v>
      </c>
      <c r="C1040" s="191">
        <v>2153.610107</v>
      </c>
      <c r="D1040" s="191">
        <v>2135.9099120000001</v>
      </c>
      <c r="E1040" s="191">
        <v>2139.1201169999999</v>
      </c>
      <c r="F1040" s="192">
        <v>2139.1201169999999</v>
      </c>
      <c r="G1040" s="191">
        <v>3163000000</v>
      </c>
      <c r="H1040" s="194">
        <f t="shared" si="32"/>
        <v>-1.8603097307921193E-5</v>
      </c>
      <c r="I1040" s="193"/>
      <c r="J1040" s="197">
        <v>1038</v>
      </c>
      <c r="K1040" s="234"/>
      <c r="L1040" s="234"/>
      <c r="M1040" s="234"/>
      <c r="N1040" s="234"/>
      <c r="O1040" s="234"/>
      <c r="P1040" s="234"/>
      <c r="Q1040" s="7">
        <v>42632</v>
      </c>
      <c r="R1040" s="8">
        <v>28797501</v>
      </c>
      <c r="S1040" s="8">
        <v>29045000</v>
      </c>
      <c r="T1040" s="8">
        <v>28312500</v>
      </c>
      <c r="U1040" s="8">
        <v>28395000</v>
      </c>
      <c r="V1040" s="192">
        <v>26801260</v>
      </c>
      <c r="W1040" s="234">
        <v>188092000</v>
      </c>
      <c r="X1040" s="194">
        <f t="shared" si="33"/>
        <v>-1.1660311228286958E-2</v>
      </c>
      <c r="Y1040" s="193"/>
      <c r="Z1040" s="197">
        <v>1038</v>
      </c>
    </row>
    <row r="1041" spans="1:26" ht="14.4" x14ac:dyDescent="0.3">
      <c r="A1041" s="7">
        <v>42629</v>
      </c>
      <c r="B1041" s="191">
        <v>2146.4799800000001</v>
      </c>
      <c r="C1041" s="191">
        <v>2146.4799800000001</v>
      </c>
      <c r="D1041" s="191">
        <v>2131.1999510000001</v>
      </c>
      <c r="E1041" s="191">
        <v>2139.1599120000001</v>
      </c>
      <c r="F1041" s="192">
        <v>2139.1599120000001</v>
      </c>
      <c r="G1041" s="191">
        <v>5014360000</v>
      </c>
      <c r="H1041" s="194">
        <f t="shared" si="32"/>
        <v>-3.772294907126729E-3</v>
      </c>
      <c r="I1041" s="193"/>
      <c r="J1041" s="197">
        <v>1039</v>
      </c>
      <c r="K1041" s="234"/>
      <c r="L1041" s="234"/>
      <c r="M1041" s="234"/>
      <c r="N1041" s="234"/>
      <c r="O1041" s="234"/>
      <c r="P1041" s="234"/>
      <c r="Q1041" s="7">
        <v>42629</v>
      </c>
      <c r="R1041" s="8">
        <v>28780001</v>
      </c>
      <c r="S1041" s="8">
        <v>29032499</v>
      </c>
      <c r="T1041" s="8">
        <v>28510000</v>
      </c>
      <c r="U1041" s="8">
        <v>28730000</v>
      </c>
      <c r="V1041" s="192">
        <v>27117458</v>
      </c>
      <c r="W1041" s="234">
        <v>319547600</v>
      </c>
      <c r="X1041" s="194">
        <f t="shared" si="33"/>
        <v>-5.6242500229915946E-3</v>
      </c>
      <c r="Y1041" s="193"/>
      <c r="Z1041" s="197">
        <v>1039</v>
      </c>
    </row>
    <row r="1042" spans="1:26" ht="14.4" x14ac:dyDescent="0.3">
      <c r="A1042" s="7">
        <v>42628</v>
      </c>
      <c r="B1042" s="191">
        <v>2125.360107</v>
      </c>
      <c r="C1042" s="191">
        <v>2151.3100589999999</v>
      </c>
      <c r="D1042" s="191">
        <v>2122.360107</v>
      </c>
      <c r="E1042" s="191">
        <v>2147.26001</v>
      </c>
      <c r="F1042" s="192">
        <v>2147.26001</v>
      </c>
      <c r="G1042" s="191">
        <v>3373720000</v>
      </c>
      <c r="H1042" s="194">
        <f t="shared" si="32"/>
        <v>1.0109273250546658E-2</v>
      </c>
      <c r="I1042" s="193"/>
      <c r="J1042" s="197">
        <v>1040</v>
      </c>
      <c r="K1042" s="234"/>
      <c r="L1042" s="234"/>
      <c r="M1042" s="234"/>
      <c r="N1042" s="234"/>
      <c r="O1042" s="234"/>
      <c r="P1042" s="234"/>
      <c r="Q1042" s="7">
        <v>42628</v>
      </c>
      <c r="R1042" s="8">
        <v>28465000</v>
      </c>
      <c r="S1042" s="8">
        <v>28932501</v>
      </c>
      <c r="T1042" s="8">
        <v>28372499</v>
      </c>
      <c r="U1042" s="8">
        <v>28892500</v>
      </c>
      <c r="V1042" s="192">
        <v>27270836</v>
      </c>
      <c r="W1042" s="234">
        <v>359934400</v>
      </c>
      <c r="X1042" s="194">
        <f t="shared" si="33"/>
        <v>3.3998316306502893E-2</v>
      </c>
      <c r="Y1042" s="193"/>
      <c r="Z1042" s="197">
        <v>1040</v>
      </c>
    </row>
    <row r="1043" spans="1:26" ht="14.4" x14ac:dyDescent="0.3">
      <c r="A1043" s="7">
        <v>42627</v>
      </c>
      <c r="B1043" s="191">
        <v>2127.860107</v>
      </c>
      <c r="C1043" s="191">
        <v>2141.330078</v>
      </c>
      <c r="D1043" s="191">
        <v>2119.8999020000001</v>
      </c>
      <c r="E1043" s="191">
        <v>2125.7700199999999</v>
      </c>
      <c r="F1043" s="192">
        <v>2125.7700199999999</v>
      </c>
      <c r="G1043" s="191">
        <v>3664100000</v>
      </c>
      <c r="H1043" s="194">
        <f t="shared" si="32"/>
        <v>-5.8767665007685257E-4</v>
      </c>
      <c r="I1043" s="193"/>
      <c r="J1043" s="197">
        <v>1041</v>
      </c>
      <c r="K1043" s="234"/>
      <c r="L1043" s="234"/>
      <c r="M1043" s="234"/>
      <c r="N1043" s="234"/>
      <c r="O1043" s="234"/>
      <c r="P1043" s="234"/>
      <c r="Q1043" s="7">
        <v>42627</v>
      </c>
      <c r="R1043" s="8">
        <v>27182501</v>
      </c>
      <c r="S1043" s="8">
        <v>28257500</v>
      </c>
      <c r="T1043" s="8">
        <v>27150000</v>
      </c>
      <c r="U1043" s="8">
        <v>27942499</v>
      </c>
      <c r="V1043" s="192">
        <v>26374159</v>
      </c>
      <c r="W1043" s="234">
        <v>443554800</v>
      </c>
      <c r="X1043" s="194">
        <f t="shared" si="33"/>
        <v>3.5386822448247555E-2</v>
      </c>
      <c r="Y1043" s="193"/>
      <c r="Z1043" s="197">
        <v>1041</v>
      </c>
    </row>
    <row r="1044" spans="1:26" ht="14.4" x14ac:dyDescent="0.3">
      <c r="A1044" s="7">
        <v>42626</v>
      </c>
      <c r="B1044" s="191">
        <v>2150.469971</v>
      </c>
      <c r="C1044" s="191">
        <v>2150.469971</v>
      </c>
      <c r="D1044" s="191">
        <v>2120.2700199999999</v>
      </c>
      <c r="E1044" s="191">
        <v>2127.0200199999999</v>
      </c>
      <c r="F1044" s="192">
        <v>2127.0200199999999</v>
      </c>
      <c r="G1044" s="191">
        <v>4141670000</v>
      </c>
      <c r="H1044" s="194">
        <f t="shared" si="32"/>
        <v>-1.4830674013266897E-2</v>
      </c>
      <c r="I1044" s="193"/>
      <c r="J1044" s="197">
        <v>1042</v>
      </c>
      <c r="K1044" s="234"/>
      <c r="L1044" s="234"/>
      <c r="M1044" s="234"/>
      <c r="N1044" s="234"/>
      <c r="O1044" s="234"/>
      <c r="P1044" s="234"/>
      <c r="Q1044" s="7">
        <v>42626</v>
      </c>
      <c r="R1044" s="8">
        <v>26877501</v>
      </c>
      <c r="S1044" s="8">
        <v>27197500</v>
      </c>
      <c r="T1044" s="8">
        <v>26809999</v>
      </c>
      <c r="U1044" s="8">
        <v>26987499</v>
      </c>
      <c r="V1044" s="192">
        <v>25472759</v>
      </c>
      <c r="W1044" s="234">
        <v>248704800</v>
      </c>
      <c r="X1044" s="194">
        <f t="shared" si="33"/>
        <v>2.3804884487366444E-2</v>
      </c>
      <c r="Y1044" s="193"/>
      <c r="Z1044" s="197">
        <v>1042</v>
      </c>
    </row>
    <row r="1045" spans="1:26" ht="14.4" x14ac:dyDescent="0.3">
      <c r="A1045" s="7">
        <v>42625</v>
      </c>
      <c r="B1045" s="191">
        <v>2120.860107</v>
      </c>
      <c r="C1045" s="191">
        <v>2163.3000489999999</v>
      </c>
      <c r="D1045" s="191">
        <v>2119.1201169999999</v>
      </c>
      <c r="E1045" s="191">
        <v>2159.040039</v>
      </c>
      <c r="F1045" s="192">
        <v>2159.040039</v>
      </c>
      <c r="G1045" s="191">
        <v>4010480000</v>
      </c>
      <c r="H1045" s="194">
        <f t="shared" si="32"/>
        <v>1.4677052525391822E-2</v>
      </c>
      <c r="I1045" s="193"/>
      <c r="J1045" s="197">
        <v>1043</v>
      </c>
      <c r="K1045" s="234"/>
      <c r="L1045" s="234"/>
      <c r="M1045" s="234"/>
      <c r="N1045" s="234"/>
      <c r="O1045" s="234"/>
      <c r="P1045" s="234"/>
      <c r="Q1045" s="7">
        <v>42625</v>
      </c>
      <c r="R1045" s="8">
        <v>25662500</v>
      </c>
      <c r="S1045" s="8">
        <v>26430000</v>
      </c>
      <c r="T1045" s="8">
        <v>25632500</v>
      </c>
      <c r="U1045" s="8">
        <v>26360001</v>
      </c>
      <c r="V1045" s="192">
        <v>24880482</v>
      </c>
      <c r="W1045" s="234">
        <v>181171200</v>
      </c>
      <c r="X1045" s="194">
        <f t="shared" si="33"/>
        <v>2.2398979856253817E-2</v>
      </c>
      <c r="Y1045" s="193"/>
      <c r="Z1045" s="197">
        <v>1043</v>
      </c>
    </row>
    <row r="1046" spans="1:26" ht="14.4" x14ac:dyDescent="0.3">
      <c r="A1046" s="7">
        <v>42622</v>
      </c>
      <c r="B1046" s="191">
        <v>2169.080078</v>
      </c>
      <c r="C1046" s="191">
        <v>2169.080078</v>
      </c>
      <c r="D1046" s="191">
        <v>2127.8100589999999</v>
      </c>
      <c r="E1046" s="191">
        <v>2127.8100589999999</v>
      </c>
      <c r="F1046" s="192">
        <v>2127.8100589999999</v>
      </c>
      <c r="G1046" s="191">
        <v>4233960000</v>
      </c>
      <c r="H1046" s="194">
        <f t="shared" si="32"/>
        <v>-2.4522068857295493E-2</v>
      </c>
      <c r="I1046" s="193"/>
      <c r="J1046" s="197">
        <v>1044</v>
      </c>
      <c r="K1046" s="234"/>
      <c r="L1046" s="234"/>
      <c r="M1046" s="234"/>
      <c r="N1046" s="234"/>
      <c r="O1046" s="234"/>
      <c r="P1046" s="234"/>
      <c r="Q1046" s="7">
        <v>42622</v>
      </c>
      <c r="R1046" s="8">
        <v>26160000</v>
      </c>
      <c r="S1046" s="8">
        <v>26430000</v>
      </c>
      <c r="T1046" s="8">
        <v>25782499</v>
      </c>
      <c r="U1046" s="8">
        <v>25782499</v>
      </c>
      <c r="V1046" s="192">
        <v>24335394</v>
      </c>
      <c r="W1046" s="234">
        <v>186228000</v>
      </c>
      <c r="X1046" s="194">
        <f t="shared" si="33"/>
        <v>-2.2649779859794786E-2</v>
      </c>
      <c r="Y1046" s="193"/>
      <c r="Z1046" s="197">
        <v>1044</v>
      </c>
    </row>
    <row r="1047" spans="1:26" ht="14.4" x14ac:dyDescent="0.3">
      <c r="A1047" s="7">
        <v>42621</v>
      </c>
      <c r="B1047" s="191">
        <v>2182.76001</v>
      </c>
      <c r="C1047" s="191">
        <v>2184.9399410000001</v>
      </c>
      <c r="D1047" s="191">
        <v>2177.48999</v>
      </c>
      <c r="E1047" s="191">
        <v>2181.3000489999999</v>
      </c>
      <c r="F1047" s="192">
        <v>2181.3000489999999</v>
      </c>
      <c r="G1047" s="191">
        <v>3727840000</v>
      </c>
      <c r="H1047" s="194">
        <f t="shared" si="32"/>
        <v>-2.2230135011276943E-3</v>
      </c>
      <c r="I1047" s="193"/>
      <c r="J1047" s="197">
        <v>1045</v>
      </c>
      <c r="K1047" s="234"/>
      <c r="L1047" s="234"/>
      <c r="M1047" s="234"/>
      <c r="N1047" s="234"/>
      <c r="O1047" s="234"/>
      <c r="P1047" s="234"/>
      <c r="Q1047" s="7">
        <v>42621</v>
      </c>
      <c r="R1047" s="8">
        <v>26812500</v>
      </c>
      <c r="S1047" s="8">
        <v>26817499</v>
      </c>
      <c r="T1047" s="8">
        <v>26309999</v>
      </c>
      <c r="U1047" s="8">
        <v>26379999</v>
      </c>
      <c r="V1047" s="192">
        <v>24899359</v>
      </c>
      <c r="W1047" s="234">
        <v>212008000</v>
      </c>
      <c r="X1047" s="194">
        <f t="shared" si="33"/>
        <v>-2.6208760248145602E-2</v>
      </c>
      <c r="Y1047" s="193"/>
      <c r="Z1047" s="197">
        <v>1045</v>
      </c>
    </row>
    <row r="1048" spans="1:26" ht="14.4" x14ac:dyDescent="0.3">
      <c r="A1048" s="7">
        <v>42620</v>
      </c>
      <c r="B1048" s="191">
        <v>2185.169922</v>
      </c>
      <c r="C1048" s="191">
        <v>2187.8701169999999</v>
      </c>
      <c r="D1048" s="191">
        <v>2179.070068</v>
      </c>
      <c r="E1048" s="191">
        <v>2186.1599120000001</v>
      </c>
      <c r="F1048" s="192">
        <v>2186.1599120000001</v>
      </c>
      <c r="G1048" s="191">
        <v>3319420000</v>
      </c>
      <c r="H1048" s="194">
        <f t="shared" si="32"/>
        <v>-1.4638505859998407E-4</v>
      </c>
      <c r="I1048" s="193"/>
      <c r="J1048" s="197">
        <v>1046</v>
      </c>
      <c r="K1048" s="234"/>
      <c r="L1048" s="234"/>
      <c r="M1048" s="234"/>
      <c r="N1048" s="234"/>
      <c r="O1048" s="234"/>
      <c r="P1048" s="234"/>
      <c r="Q1048" s="7">
        <v>42620</v>
      </c>
      <c r="R1048" s="8">
        <v>26957500</v>
      </c>
      <c r="S1048" s="8">
        <v>27190001</v>
      </c>
      <c r="T1048" s="8">
        <v>26767500</v>
      </c>
      <c r="U1048" s="8">
        <v>27090000</v>
      </c>
      <c r="V1048" s="192">
        <v>25569504</v>
      </c>
      <c r="W1048" s="234">
        <v>169457200</v>
      </c>
      <c r="X1048" s="194">
        <f t="shared" si="33"/>
        <v>6.1280564978816402E-3</v>
      </c>
      <c r="Y1048" s="193"/>
      <c r="Z1048" s="197">
        <v>1046</v>
      </c>
    </row>
    <row r="1049" spans="1:26" ht="14.4" x14ac:dyDescent="0.3">
      <c r="A1049" s="7">
        <v>42619</v>
      </c>
      <c r="B1049" s="191">
        <v>2181.610107</v>
      </c>
      <c r="C1049" s="191">
        <v>2186.570068</v>
      </c>
      <c r="D1049" s="191">
        <v>2175.1000979999999</v>
      </c>
      <c r="E1049" s="191">
        <v>2186.4799800000001</v>
      </c>
      <c r="F1049" s="192">
        <v>2186.4799800000001</v>
      </c>
      <c r="G1049" s="191">
        <v>3447650000</v>
      </c>
      <c r="H1049" s="194">
        <f t="shared" si="32"/>
        <v>2.9816787583526339E-3</v>
      </c>
      <c r="I1049" s="193"/>
      <c r="J1049" s="197">
        <v>1047</v>
      </c>
      <c r="K1049" s="234"/>
      <c r="L1049" s="234"/>
      <c r="M1049" s="234"/>
      <c r="N1049" s="234"/>
      <c r="O1049" s="234"/>
      <c r="P1049" s="234"/>
      <c r="Q1049" s="7">
        <v>42619</v>
      </c>
      <c r="R1049" s="8">
        <v>26975000</v>
      </c>
      <c r="S1049" s="8">
        <v>27075001</v>
      </c>
      <c r="T1049" s="8">
        <v>26877501</v>
      </c>
      <c r="U1049" s="8">
        <v>26924999</v>
      </c>
      <c r="V1049" s="192">
        <v>25413767</v>
      </c>
      <c r="W1049" s="234">
        <v>107521600</v>
      </c>
      <c r="X1049" s="194">
        <f t="shared" si="33"/>
        <v>-2.7851156965776947E-4</v>
      </c>
      <c r="Y1049" s="193"/>
      <c r="Z1049" s="197">
        <v>1047</v>
      </c>
    </row>
    <row r="1050" spans="1:26" ht="14.4" x14ac:dyDescent="0.3">
      <c r="A1050" s="7">
        <v>42615</v>
      </c>
      <c r="B1050" s="191">
        <v>2177.48999</v>
      </c>
      <c r="C1050" s="191">
        <v>2184.8701169999999</v>
      </c>
      <c r="D1050" s="191">
        <v>2173.5900879999999</v>
      </c>
      <c r="E1050" s="191">
        <v>2179.9799800000001</v>
      </c>
      <c r="F1050" s="192">
        <v>2179.9799800000001</v>
      </c>
      <c r="G1050" s="191">
        <v>3091120000</v>
      </c>
      <c r="H1050" s="194">
        <f t="shared" si="32"/>
        <v>4.2010413156484882E-3</v>
      </c>
      <c r="I1050" s="193"/>
      <c r="J1050" s="197">
        <v>1048</v>
      </c>
      <c r="K1050" s="234"/>
      <c r="L1050" s="234"/>
      <c r="M1050" s="234"/>
      <c r="N1050" s="234"/>
      <c r="O1050" s="234"/>
      <c r="P1050" s="234"/>
      <c r="Q1050" s="7">
        <v>42615</v>
      </c>
      <c r="R1050" s="8">
        <v>26924999</v>
      </c>
      <c r="S1050" s="8">
        <v>27000000</v>
      </c>
      <c r="T1050" s="8">
        <v>26705000</v>
      </c>
      <c r="U1050" s="8">
        <v>26932501</v>
      </c>
      <c r="V1050" s="192">
        <v>25420847</v>
      </c>
      <c r="W1050" s="234">
        <v>107210000</v>
      </c>
      <c r="X1050" s="194">
        <f t="shared" si="33"/>
        <v>9.3694315545450896E-3</v>
      </c>
      <c r="Y1050" s="193"/>
      <c r="Z1050" s="197">
        <v>1048</v>
      </c>
    </row>
    <row r="1051" spans="1:26" ht="14.4" x14ac:dyDescent="0.3">
      <c r="A1051" s="7">
        <v>42614</v>
      </c>
      <c r="B1051" s="191">
        <v>2171.330078</v>
      </c>
      <c r="C1051" s="191">
        <v>2173.5600589999999</v>
      </c>
      <c r="D1051" s="191">
        <v>2157.0900879999999</v>
      </c>
      <c r="E1051" s="191">
        <v>2170.860107</v>
      </c>
      <c r="F1051" s="192">
        <v>2170.860107</v>
      </c>
      <c r="G1051" s="191">
        <v>3392120000</v>
      </c>
      <c r="H1051" s="194">
        <f t="shared" si="32"/>
        <v>-4.1384648208356893E-5</v>
      </c>
      <c r="I1051" s="193"/>
      <c r="J1051" s="197">
        <v>1049</v>
      </c>
      <c r="K1051" s="234"/>
      <c r="L1051" s="234"/>
      <c r="M1051" s="234"/>
      <c r="N1051" s="234"/>
      <c r="O1051" s="234"/>
      <c r="P1051" s="234"/>
      <c r="Q1051" s="7">
        <v>42614</v>
      </c>
      <c r="R1051" s="8">
        <v>26535000</v>
      </c>
      <c r="S1051" s="8">
        <v>26700001</v>
      </c>
      <c r="T1051" s="8">
        <v>26405001</v>
      </c>
      <c r="U1051" s="8">
        <v>26682501</v>
      </c>
      <c r="V1051" s="192">
        <v>25184879</v>
      </c>
      <c r="W1051" s="234">
        <v>106806000</v>
      </c>
      <c r="X1051" s="194">
        <f t="shared" si="33"/>
        <v>5.9377171978151179E-3</v>
      </c>
      <c r="Y1051" s="193"/>
      <c r="Z1051" s="197">
        <v>1049</v>
      </c>
    </row>
    <row r="1052" spans="1:26" ht="14.4" x14ac:dyDescent="0.3">
      <c r="A1052" s="7">
        <v>42613</v>
      </c>
      <c r="B1052" s="191">
        <v>2173.5600589999999</v>
      </c>
      <c r="C1052" s="191">
        <v>2173.790039</v>
      </c>
      <c r="D1052" s="191">
        <v>2161.3500979999999</v>
      </c>
      <c r="E1052" s="191">
        <v>2170.9499510000001</v>
      </c>
      <c r="F1052" s="192">
        <v>2170.9499510000001</v>
      </c>
      <c r="G1052" s="191">
        <v>3766390000</v>
      </c>
      <c r="H1052" s="194">
        <f t="shared" si="32"/>
        <v>-2.3758642547395195E-3</v>
      </c>
      <c r="I1052" s="193"/>
      <c r="J1052" s="197">
        <v>1050</v>
      </c>
      <c r="K1052" s="234"/>
      <c r="L1052" s="234"/>
      <c r="M1052" s="234"/>
      <c r="N1052" s="234"/>
      <c r="O1052" s="234"/>
      <c r="P1052" s="234"/>
      <c r="Q1052" s="7">
        <v>42613</v>
      </c>
      <c r="R1052" s="8">
        <v>26415001</v>
      </c>
      <c r="S1052" s="8">
        <v>26642500</v>
      </c>
      <c r="T1052" s="8">
        <v>26410000</v>
      </c>
      <c r="U1052" s="8">
        <v>26525000</v>
      </c>
      <c r="V1052" s="192">
        <v>25036221</v>
      </c>
      <c r="W1052" s="234">
        <v>118649600</v>
      </c>
      <c r="X1052" s="194">
        <f t="shared" si="33"/>
        <v>9.4344363643908923E-4</v>
      </c>
      <c r="Y1052" s="193"/>
      <c r="Z1052" s="197">
        <v>1050</v>
      </c>
    </row>
    <row r="1053" spans="1:26" ht="14.4" x14ac:dyDescent="0.3">
      <c r="A1053" s="7">
        <v>42612</v>
      </c>
      <c r="B1053" s="191">
        <v>2179.4499510000001</v>
      </c>
      <c r="C1053" s="191">
        <v>2182.2700199999999</v>
      </c>
      <c r="D1053" s="191">
        <v>2170.4099120000001</v>
      </c>
      <c r="E1053" s="191">
        <v>2176.1201169999999</v>
      </c>
      <c r="F1053" s="192">
        <v>2176.1201169999999</v>
      </c>
      <c r="G1053" s="191">
        <v>3006800000</v>
      </c>
      <c r="H1053" s="194">
        <f t="shared" si="32"/>
        <v>-1.9536806559318849E-3</v>
      </c>
      <c r="I1053" s="193"/>
      <c r="J1053" s="197">
        <v>1051</v>
      </c>
      <c r="K1053" s="234"/>
      <c r="L1053" s="234"/>
      <c r="M1053" s="234"/>
      <c r="N1053" s="234"/>
      <c r="O1053" s="234"/>
      <c r="P1053" s="234"/>
      <c r="Q1053" s="7">
        <v>42612</v>
      </c>
      <c r="R1053" s="8">
        <v>26450001</v>
      </c>
      <c r="S1053" s="8">
        <v>26625000</v>
      </c>
      <c r="T1053" s="8">
        <v>26375000</v>
      </c>
      <c r="U1053" s="8">
        <v>26500000</v>
      </c>
      <c r="V1053" s="192">
        <v>25012623</v>
      </c>
      <c r="W1053" s="234">
        <v>99455600</v>
      </c>
      <c r="X1053" s="194">
        <f t="shared" si="33"/>
        <v>-7.6765093299967892E-3</v>
      </c>
      <c r="Y1053" s="193"/>
      <c r="Z1053" s="197">
        <v>1051</v>
      </c>
    </row>
    <row r="1054" spans="1:26" ht="14.4" x14ac:dyDescent="0.3">
      <c r="A1054" s="7">
        <v>42611</v>
      </c>
      <c r="B1054" s="191">
        <v>2170.1899410000001</v>
      </c>
      <c r="C1054" s="191">
        <v>2183.4799800000001</v>
      </c>
      <c r="D1054" s="191">
        <v>2170.1899410000001</v>
      </c>
      <c r="E1054" s="191">
        <v>2180.3798830000001</v>
      </c>
      <c r="F1054" s="192">
        <v>2180.3798830000001</v>
      </c>
      <c r="G1054" s="191">
        <v>2654780000</v>
      </c>
      <c r="H1054" s="194">
        <f t="shared" si="32"/>
        <v>5.228047337119757E-3</v>
      </c>
      <c r="I1054" s="193"/>
      <c r="J1054" s="197">
        <v>1052</v>
      </c>
      <c r="K1054" s="234"/>
      <c r="L1054" s="234"/>
      <c r="M1054" s="234"/>
      <c r="N1054" s="234"/>
      <c r="O1054" s="234"/>
      <c r="P1054" s="234"/>
      <c r="Q1054" s="7">
        <v>42611</v>
      </c>
      <c r="R1054" s="8">
        <v>26655001</v>
      </c>
      <c r="S1054" s="8">
        <v>26860001</v>
      </c>
      <c r="T1054" s="8">
        <v>26572500</v>
      </c>
      <c r="U1054" s="8">
        <v>26705000</v>
      </c>
      <c r="V1054" s="192">
        <v>25206118</v>
      </c>
      <c r="W1054" s="234">
        <v>99881200</v>
      </c>
      <c r="X1054" s="194">
        <f t="shared" si="33"/>
        <v>-1.1219591645224402E-3</v>
      </c>
      <c r="Y1054" s="193"/>
      <c r="Z1054" s="197">
        <v>1052</v>
      </c>
    </row>
    <row r="1055" spans="1:26" ht="14.4" x14ac:dyDescent="0.3">
      <c r="A1055" s="7">
        <v>42608</v>
      </c>
      <c r="B1055" s="191">
        <v>2175.1000979999999</v>
      </c>
      <c r="C1055" s="191">
        <v>2187.9399410000001</v>
      </c>
      <c r="D1055" s="191">
        <v>2160.389893</v>
      </c>
      <c r="E1055" s="191">
        <v>2169.040039</v>
      </c>
      <c r="F1055" s="192">
        <v>2169.040039</v>
      </c>
      <c r="G1055" s="191">
        <v>3342340000</v>
      </c>
      <c r="H1055" s="194">
        <f t="shared" si="32"/>
        <v>-1.5788167596264592E-3</v>
      </c>
      <c r="I1055" s="193"/>
      <c r="J1055" s="197">
        <v>1053</v>
      </c>
      <c r="K1055" s="234"/>
      <c r="L1055" s="234"/>
      <c r="M1055" s="234"/>
      <c r="N1055" s="234"/>
      <c r="O1055" s="234"/>
      <c r="P1055" s="234"/>
      <c r="Q1055" s="7">
        <v>42608</v>
      </c>
      <c r="R1055" s="8">
        <v>26852501</v>
      </c>
      <c r="S1055" s="8">
        <v>26987499</v>
      </c>
      <c r="T1055" s="8">
        <v>26577499</v>
      </c>
      <c r="U1055" s="8">
        <v>26735001</v>
      </c>
      <c r="V1055" s="192">
        <v>25234430</v>
      </c>
      <c r="W1055" s="234">
        <v>111065200</v>
      </c>
      <c r="X1055" s="194">
        <f t="shared" si="33"/>
        <v>-5.856772458738578E-3</v>
      </c>
      <c r="Y1055" s="193"/>
      <c r="Z1055" s="197">
        <v>1053</v>
      </c>
    </row>
    <row r="1056" spans="1:26" ht="14.4" x14ac:dyDescent="0.3">
      <c r="A1056" s="7">
        <v>42607</v>
      </c>
      <c r="B1056" s="191">
        <v>2173.290039</v>
      </c>
      <c r="C1056" s="191">
        <v>2179</v>
      </c>
      <c r="D1056" s="191">
        <v>2169.73999</v>
      </c>
      <c r="E1056" s="191">
        <v>2172.469971</v>
      </c>
      <c r="F1056" s="192">
        <v>2172.469971</v>
      </c>
      <c r="G1056" s="191">
        <v>2969310000</v>
      </c>
      <c r="H1056" s="194">
        <f t="shared" si="32"/>
        <v>-1.365227301395816E-3</v>
      </c>
      <c r="I1056" s="193"/>
      <c r="J1056" s="197">
        <v>1054</v>
      </c>
      <c r="K1056" s="234"/>
      <c r="L1056" s="234"/>
      <c r="M1056" s="234"/>
      <c r="N1056" s="234"/>
      <c r="O1056" s="234"/>
      <c r="P1056" s="234"/>
      <c r="Q1056" s="7">
        <v>42607</v>
      </c>
      <c r="R1056" s="8">
        <v>26847500</v>
      </c>
      <c r="S1056" s="8">
        <v>26969999</v>
      </c>
      <c r="T1056" s="8">
        <v>26670000</v>
      </c>
      <c r="U1056" s="8">
        <v>26892500</v>
      </c>
      <c r="V1056" s="192">
        <v>25383093</v>
      </c>
      <c r="W1056" s="234">
        <v>100344800</v>
      </c>
      <c r="X1056" s="194">
        <f t="shared" si="33"/>
        <v>-4.2579067312828985E-3</v>
      </c>
      <c r="Y1056" s="193"/>
      <c r="Z1056" s="197">
        <v>1054</v>
      </c>
    </row>
    <row r="1057" spans="1:26" ht="14.4" x14ac:dyDescent="0.3">
      <c r="A1057" s="7">
        <v>42606</v>
      </c>
      <c r="B1057" s="191">
        <v>2185.0900879999999</v>
      </c>
      <c r="C1057" s="191">
        <v>2186.6599120000001</v>
      </c>
      <c r="D1057" s="191">
        <v>2171.25</v>
      </c>
      <c r="E1057" s="191">
        <v>2175.4399410000001</v>
      </c>
      <c r="F1057" s="192">
        <v>2175.4399410000001</v>
      </c>
      <c r="G1057" s="191">
        <v>3148280000</v>
      </c>
      <c r="H1057" s="194">
        <f t="shared" si="32"/>
        <v>-5.2402768821377997E-3</v>
      </c>
      <c r="I1057" s="193"/>
      <c r="J1057" s="197">
        <v>1055</v>
      </c>
      <c r="K1057" s="234"/>
      <c r="L1057" s="234"/>
      <c r="M1057" s="234"/>
      <c r="N1057" s="234"/>
      <c r="O1057" s="234"/>
      <c r="P1057" s="234"/>
      <c r="Q1057" s="7">
        <v>42606</v>
      </c>
      <c r="R1057" s="8">
        <v>27142500</v>
      </c>
      <c r="S1057" s="8">
        <v>27187500</v>
      </c>
      <c r="T1057" s="8">
        <v>26920000</v>
      </c>
      <c r="U1057" s="8">
        <v>27007500</v>
      </c>
      <c r="V1057" s="192">
        <v>25491634</v>
      </c>
      <c r="W1057" s="234">
        <v>94700400</v>
      </c>
      <c r="X1057" s="194">
        <f t="shared" si="33"/>
        <v>-7.533424688392674E-3</v>
      </c>
      <c r="Y1057" s="193"/>
      <c r="Z1057" s="197">
        <v>1055</v>
      </c>
    </row>
    <row r="1058" spans="1:26" ht="14.4" x14ac:dyDescent="0.3">
      <c r="A1058" s="7">
        <v>42605</v>
      </c>
      <c r="B1058" s="191">
        <v>2187.8100589999999</v>
      </c>
      <c r="C1058" s="191">
        <v>2193.419922</v>
      </c>
      <c r="D1058" s="191">
        <v>2186.8000489999999</v>
      </c>
      <c r="E1058" s="191">
        <v>2186.8999020000001</v>
      </c>
      <c r="F1058" s="192">
        <v>2186.8999020000001</v>
      </c>
      <c r="G1058" s="191">
        <v>3041490000</v>
      </c>
      <c r="H1058" s="194">
        <f t="shared" si="32"/>
        <v>1.9517690543742305E-3</v>
      </c>
      <c r="I1058" s="193"/>
      <c r="J1058" s="197">
        <v>1056</v>
      </c>
      <c r="K1058" s="234"/>
      <c r="L1058" s="234"/>
      <c r="M1058" s="234"/>
      <c r="N1058" s="234"/>
      <c r="O1058" s="234"/>
      <c r="P1058" s="234"/>
      <c r="Q1058" s="7">
        <v>42605</v>
      </c>
      <c r="R1058" s="8">
        <v>27147499</v>
      </c>
      <c r="S1058" s="8">
        <v>27330000</v>
      </c>
      <c r="T1058" s="8">
        <v>27132500</v>
      </c>
      <c r="U1058" s="8">
        <v>27212500</v>
      </c>
      <c r="V1058" s="192">
        <v>25685131</v>
      </c>
      <c r="W1058" s="234">
        <v>85030800</v>
      </c>
      <c r="X1058" s="194">
        <f t="shared" si="33"/>
        <v>3.1333453258286246E-3</v>
      </c>
      <c r="Y1058" s="193"/>
      <c r="Z1058" s="197">
        <v>1056</v>
      </c>
    </row>
    <row r="1059" spans="1:26" ht="14.4" x14ac:dyDescent="0.3">
      <c r="A1059" s="7">
        <v>42604</v>
      </c>
      <c r="B1059" s="191">
        <v>2181.580078</v>
      </c>
      <c r="C1059" s="191">
        <v>2185.1499020000001</v>
      </c>
      <c r="D1059" s="191">
        <v>2175.959961</v>
      </c>
      <c r="E1059" s="191">
        <v>2182.639893</v>
      </c>
      <c r="F1059" s="192">
        <v>2182.639893</v>
      </c>
      <c r="G1059" s="191">
        <v>2777550000</v>
      </c>
      <c r="H1059" s="194">
        <f t="shared" si="32"/>
        <v>-5.6332287823502799E-4</v>
      </c>
      <c r="I1059" s="193"/>
      <c r="J1059" s="197">
        <v>1057</v>
      </c>
      <c r="K1059" s="234"/>
      <c r="L1059" s="234"/>
      <c r="M1059" s="234"/>
      <c r="N1059" s="234"/>
      <c r="O1059" s="234"/>
      <c r="P1059" s="234"/>
      <c r="Q1059" s="7">
        <v>42604</v>
      </c>
      <c r="R1059" s="8">
        <v>27215000</v>
      </c>
      <c r="S1059" s="8">
        <v>27275000</v>
      </c>
      <c r="T1059" s="8">
        <v>26962500</v>
      </c>
      <c r="U1059" s="8">
        <v>27127501</v>
      </c>
      <c r="V1059" s="192">
        <v>25604902</v>
      </c>
      <c r="W1059" s="234">
        <v>103280800</v>
      </c>
      <c r="X1059" s="194">
        <f t="shared" si="33"/>
        <v>-7.7723440893599652E-3</v>
      </c>
      <c r="Y1059" s="193"/>
      <c r="Z1059" s="197">
        <v>1057</v>
      </c>
    </row>
    <row r="1060" spans="1:26" ht="14.4" x14ac:dyDescent="0.3">
      <c r="A1060" s="7">
        <v>42601</v>
      </c>
      <c r="B1060" s="191">
        <v>2184.23999</v>
      </c>
      <c r="C1060" s="191">
        <v>2185</v>
      </c>
      <c r="D1060" s="191">
        <v>2175.1298830000001</v>
      </c>
      <c r="E1060" s="191">
        <v>2183.8701169999999</v>
      </c>
      <c r="F1060" s="192">
        <v>2183.8701169999999</v>
      </c>
      <c r="G1060" s="191">
        <v>3084800000</v>
      </c>
      <c r="H1060" s="194">
        <f t="shared" si="32"/>
        <v>-1.4402716807320286E-3</v>
      </c>
      <c r="I1060" s="193"/>
      <c r="J1060" s="197">
        <v>1058</v>
      </c>
      <c r="K1060" s="234"/>
      <c r="L1060" s="234"/>
      <c r="M1060" s="234"/>
      <c r="N1060" s="234"/>
      <c r="O1060" s="234"/>
      <c r="P1060" s="234"/>
      <c r="Q1060" s="7">
        <v>42601</v>
      </c>
      <c r="R1060" s="8">
        <v>27192499</v>
      </c>
      <c r="S1060" s="8">
        <v>27422501</v>
      </c>
      <c r="T1060" s="8">
        <v>27090000</v>
      </c>
      <c r="U1060" s="8">
        <v>27340000</v>
      </c>
      <c r="V1060" s="192">
        <v>25805471</v>
      </c>
      <c r="W1060" s="234">
        <v>101472400</v>
      </c>
      <c r="X1060" s="194">
        <f t="shared" si="33"/>
        <v>2.5667259985224988E-3</v>
      </c>
      <c r="Y1060" s="193"/>
      <c r="Z1060" s="197">
        <v>1058</v>
      </c>
    </row>
    <row r="1061" spans="1:26" ht="14.4" x14ac:dyDescent="0.3">
      <c r="A1061" s="7">
        <v>42600</v>
      </c>
      <c r="B1061" s="191">
        <v>2181.8999020000001</v>
      </c>
      <c r="C1061" s="191">
        <v>2187.030029</v>
      </c>
      <c r="D1061" s="191">
        <v>2180.459961</v>
      </c>
      <c r="E1061" s="191">
        <v>2187.0200199999999</v>
      </c>
      <c r="F1061" s="192">
        <v>2187.0200199999999</v>
      </c>
      <c r="G1061" s="191">
        <v>3300570000</v>
      </c>
      <c r="H1061" s="194">
        <f t="shared" si="32"/>
        <v>2.1996173913669788E-3</v>
      </c>
      <c r="I1061" s="193"/>
      <c r="J1061" s="197">
        <v>1059</v>
      </c>
      <c r="K1061" s="234"/>
      <c r="L1061" s="234"/>
      <c r="M1061" s="234"/>
      <c r="N1061" s="234"/>
      <c r="O1061" s="234"/>
      <c r="P1061" s="234"/>
      <c r="Q1061" s="7">
        <v>42600</v>
      </c>
      <c r="R1061" s="8">
        <v>27307501</v>
      </c>
      <c r="S1061" s="8">
        <v>27400000</v>
      </c>
      <c r="T1061" s="8">
        <v>27254999</v>
      </c>
      <c r="U1061" s="8">
        <v>27270000</v>
      </c>
      <c r="V1061" s="192">
        <v>25739405</v>
      </c>
      <c r="W1061" s="234">
        <v>87938800</v>
      </c>
      <c r="X1061" s="194">
        <f t="shared" si="33"/>
        <v>-1.2817955925011368E-3</v>
      </c>
      <c r="Y1061" s="193"/>
      <c r="Z1061" s="197">
        <v>1059</v>
      </c>
    </row>
    <row r="1062" spans="1:26" ht="14.4" x14ac:dyDescent="0.3">
      <c r="A1062" s="7">
        <v>42599</v>
      </c>
      <c r="B1062" s="191">
        <v>2177.8400879999999</v>
      </c>
      <c r="C1062" s="191">
        <v>2183.080078</v>
      </c>
      <c r="D1062" s="191">
        <v>2168.5</v>
      </c>
      <c r="E1062" s="191">
        <v>2182.219971</v>
      </c>
      <c r="F1062" s="192">
        <v>2182.219971</v>
      </c>
      <c r="G1062" s="191">
        <v>3388910000</v>
      </c>
      <c r="H1062" s="194">
        <f t="shared" si="32"/>
        <v>1.8685899424381654E-3</v>
      </c>
      <c r="I1062" s="193"/>
      <c r="J1062" s="197">
        <v>1060</v>
      </c>
      <c r="K1062" s="234"/>
      <c r="L1062" s="234"/>
      <c r="M1062" s="234"/>
      <c r="N1062" s="234"/>
      <c r="O1062" s="234"/>
      <c r="P1062" s="234"/>
      <c r="Q1062" s="7">
        <v>42599</v>
      </c>
      <c r="R1062" s="8">
        <v>27275000</v>
      </c>
      <c r="S1062" s="8">
        <v>27342501</v>
      </c>
      <c r="T1062" s="8">
        <v>27084999</v>
      </c>
      <c r="U1062" s="8">
        <v>27305000</v>
      </c>
      <c r="V1062" s="192">
        <v>25772440</v>
      </c>
      <c r="W1062" s="234">
        <v>101424000</v>
      </c>
      <c r="X1062" s="194">
        <f t="shared" si="33"/>
        <v>-1.4627553748724244E-3</v>
      </c>
      <c r="Y1062" s="193"/>
      <c r="Z1062" s="197">
        <v>1060</v>
      </c>
    </row>
    <row r="1063" spans="1:26" ht="14.4" x14ac:dyDescent="0.3">
      <c r="A1063" s="7">
        <v>42598</v>
      </c>
      <c r="B1063" s="191">
        <v>2186.23999</v>
      </c>
      <c r="C1063" s="191">
        <v>2186.23999</v>
      </c>
      <c r="D1063" s="191">
        <v>2178.139893</v>
      </c>
      <c r="E1063" s="191">
        <v>2178.1499020000001</v>
      </c>
      <c r="F1063" s="192">
        <v>2178.1499020000001</v>
      </c>
      <c r="G1063" s="191">
        <v>3196400000</v>
      </c>
      <c r="H1063" s="194">
        <f t="shared" si="32"/>
        <v>-5.4790770207289669E-3</v>
      </c>
      <c r="I1063" s="193"/>
      <c r="J1063" s="197">
        <v>1061</v>
      </c>
      <c r="K1063" s="234"/>
      <c r="L1063" s="234"/>
      <c r="M1063" s="234"/>
      <c r="N1063" s="234"/>
      <c r="O1063" s="234"/>
      <c r="P1063" s="234"/>
      <c r="Q1063" s="7">
        <v>42598</v>
      </c>
      <c r="R1063" s="8">
        <v>27407499</v>
      </c>
      <c r="S1063" s="8">
        <v>27557501</v>
      </c>
      <c r="T1063" s="8">
        <v>27302500</v>
      </c>
      <c r="U1063" s="8">
        <v>27344999</v>
      </c>
      <c r="V1063" s="192">
        <v>25810194</v>
      </c>
      <c r="W1063" s="234">
        <v>135177600</v>
      </c>
      <c r="X1063" s="194">
        <f t="shared" si="33"/>
        <v>-9.136094440011836E-4</v>
      </c>
      <c r="Y1063" s="193"/>
      <c r="Z1063" s="197">
        <v>1061</v>
      </c>
    </row>
    <row r="1064" spans="1:26" ht="14.4" x14ac:dyDescent="0.3">
      <c r="A1064" s="7">
        <v>42597</v>
      </c>
      <c r="B1064" s="191">
        <v>2186.080078</v>
      </c>
      <c r="C1064" s="191">
        <v>2193.8100589999999</v>
      </c>
      <c r="D1064" s="191">
        <v>2186.080078</v>
      </c>
      <c r="E1064" s="191">
        <v>2190.1499020000001</v>
      </c>
      <c r="F1064" s="192">
        <v>2190.1499020000001</v>
      </c>
      <c r="G1064" s="191">
        <v>3078530000</v>
      </c>
      <c r="H1064" s="194">
        <f t="shared" si="32"/>
        <v>2.7929089824626848E-3</v>
      </c>
      <c r="I1064" s="193"/>
      <c r="J1064" s="197">
        <v>1062</v>
      </c>
      <c r="K1064" s="234"/>
      <c r="L1064" s="234"/>
      <c r="M1064" s="234"/>
      <c r="N1064" s="234"/>
      <c r="O1064" s="234"/>
      <c r="P1064" s="234"/>
      <c r="Q1064" s="7">
        <v>42597</v>
      </c>
      <c r="R1064" s="8">
        <v>27035000</v>
      </c>
      <c r="S1064" s="8">
        <v>27385000</v>
      </c>
      <c r="T1064" s="8">
        <v>27020000</v>
      </c>
      <c r="U1064" s="8">
        <v>27370001</v>
      </c>
      <c r="V1064" s="192">
        <v>25833796</v>
      </c>
      <c r="W1064" s="234">
        <v>103472800</v>
      </c>
      <c r="X1064" s="194">
        <f t="shared" si="33"/>
        <v>1.2017181941982839E-2</v>
      </c>
      <c r="Y1064" s="193"/>
      <c r="Z1064" s="197">
        <v>1062</v>
      </c>
    </row>
    <row r="1065" spans="1:26" ht="14.4" x14ac:dyDescent="0.3">
      <c r="A1065" s="7">
        <v>42594</v>
      </c>
      <c r="B1065" s="191">
        <v>2183.73999</v>
      </c>
      <c r="C1065" s="191">
        <v>2186.280029</v>
      </c>
      <c r="D1065" s="191">
        <v>2179.419922</v>
      </c>
      <c r="E1065" s="191">
        <v>2184.0500489999999</v>
      </c>
      <c r="F1065" s="192">
        <v>2184.0500489999999</v>
      </c>
      <c r="G1065" s="191">
        <v>3000660000</v>
      </c>
      <c r="H1065" s="194">
        <f t="shared" si="32"/>
        <v>-7.9604626654629677E-4</v>
      </c>
      <c r="I1065" s="193"/>
      <c r="J1065" s="197">
        <v>1063</v>
      </c>
      <c r="K1065" s="234"/>
      <c r="L1065" s="234"/>
      <c r="M1065" s="234"/>
      <c r="N1065" s="234"/>
      <c r="O1065" s="234"/>
      <c r="P1065" s="234"/>
      <c r="Q1065" s="7">
        <v>42594</v>
      </c>
      <c r="R1065" s="8">
        <v>26945000</v>
      </c>
      <c r="S1065" s="8">
        <v>27110001</v>
      </c>
      <c r="T1065" s="8">
        <v>26945000</v>
      </c>
      <c r="U1065" s="8">
        <v>27045000</v>
      </c>
      <c r="V1065" s="192">
        <v>25527033</v>
      </c>
      <c r="W1065" s="234">
        <v>74641600</v>
      </c>
      <c r="X1065" s="194">
        <f t="shared" si="33"/>
        <v>2.3163935001041893E-3</v>
      </c>
      <c r="Y1065" s="193"/>
      <c r="Z1065" s="197">
        <v>1063</v>
      </c>
    </row>
    <row r="1066" spans="1:26" ht="14.4" x14ac:dyDescent="0.3">
      <c r="A1066" s="7">
        <v>42593</v>
      </c>
      <c r="B1066" s="191">
        <v>2177.969971</v>
      </c>
      <c r="C1066" s="191">
        <v>2188.4499510000001</v>
      </c>
      <c r="D1066" s="191">
        <v>2177.969971</v>
      </c>
      <c r="E1066" s="191">
        <v>2185.790039</v>
      </c>
      <c r="F1066" s="192">
        <v>2185.790039</v>
      </c>
      <c r="G1066" s="191">
        <v>3423160000</v>
      </c>
      <c r="H1066" s="194">
        <f t="shared" si="32"/>
        <v>4.7345880915774493E-3</v>
      </c>
      <c r="I1066" s="193"/>
      <c r="J1066" s="197">
        <v>1064</v>
      </c>
      <c r="K1066" s="234"/>
      <c r="L1066" s="234"/>
      <c r="M1066" s="234"/>
      <c r="N1066" s="234"/>
      <c r="O1066" s="234"/>
      <c r="P1066" s="234"/>
      <c r="Q1066" s="7">
        <v>42593</v>
      </c>
      <c r="R1066" s="8">
        <v>27129999</v>
      </c>
      <c r="S1066" s="8">
        <v>27232500</v>
      </c>
      <c r="T1066" s="8">
        <v>26962500</v>
      </c>
      <c r="U1066" s="8">
        <v>26982500</v>
      </c>
      <c r="V1066" s="192">
        <v>25468039</v>
      </c>
      <c r="W1066" s="234">
        <v>109938000</v>
      </c>
      <c r="X1066" s="194">
        <f t="shared" si="33"/>
        <v>-6.4835330503227792E-4</v>
      </c>
      <c r="Y1066" s="193"/>
      <c r="Z1066" s="197">
        <v>1064</v>
      </c>
    </row>
    <row r="1067" spans="1:26" ht="14.4" x14ac:dyDescent="0.3">
      <c r="A1067" s="7">
        <v>42592</v>
      </c>
      <c r="B1067" s="191">
        <v>2182.8100589999999</v>
      </c>
      <c r="C1067" s="191">
        <v>2183.4099120000001</v>
      </c>
      <c r="D1067" s="191">
        <v>2172</v>
      </c>
      <c r="E1067" s="191">
        <v>2175.48999</v>
      </c>
      <c r="F1067" s="192">
        <v>2175.48999</v>
      </c>
      <c r="G1067" s="191">
        <v>3254950000</v>
      </c>
      <c r="H1067" s="194">
        <f t="shared" si="32"/>
        <v>-2.8646859977113953E-3</v>
      </c>
      <c r="I1067" s="193"/>
      <c r="J1067" s="197">
        <v>1065</v>
      </c>
      <c r="K1067" s="234"/>
      <c r="L1067" s="234"/>
      <c r="M1067" s="234"/>
      <c r="N1067" s="234"/>
      <c r="O1067" s="234"/>
      <c r="P1067" s="234"/>
      <c r="Q1067" s="7">
        <v>42592</v>
      </c>
      <c r="R1067" s="8">
        <v>27177500</v>
      </c>
      <c r="S1067" s="8">
        <v>27225000</v>
      </c>
      <c r="T1067" s="8">
        <v>26940001</v>
      </c>
      <c r="U1067" s="8">
        <v>27000000</v>
      </c>
      <c r="V1067" s="192">
        <v>25484562</v>
      </c>
      <c r="W1067" s="234">
        <v>96034000</v>
      </c>
      <c r="X1067" s="194">
        <f t="shared" si="33"/>
        <v>-7.4440831083280555E-3</v>
      </c>
      <c r="Y1067" s="193"/>
      <c r="Z1067" s="197">
        <v>1065</v>
      </c>
    </row>
    <row r="1068" spans="1:26" ht="14.4" x14ac:dyDescent="0.3">
      <c r="A1068" s="7">
        <v>42591</v>
      </c>
      <c r="B1068" s="191">
        <v>2182.23999</v>
      </c>
      <c r="C1068" s="191">
        <v>2187.6599120000001</v>
      </c>
      <c r="D1068" s="191">
        <v>2178.610107</v>
      </c>
      <c r="E1068" s="191">
        <v>2181.73999</v>
      </c>
      <c r="F1068" s="192">
        <v>2181.73999</v>
      </c>
      <c r="G1068" s="191">
        <v>3334300000</v>
      </c>
      <c r="H1068" s="194">
        <f t="shared" si="32"/>
        <v>3.8979363549189743E-4</v>
      </c>
      <c r="I1068" s="193"/>
      <c r="J1068" s="197">
        <v>1066</v>
      </c>
      <c r="K1068" s="234"/>
      <c r="L1068" s="234"/>
      <c r="M1068" s="234"/>
      <c r="N1068" s="234"/>
      <c r="O1068" s="234"/>
      <c r="P1068" s="234"/>
      <c r="Q1068" s="7">
        <v>42591</v>
      </c>
      <c r="R1068" s="8">
        <v>27057501</v>
      </c>
      <c r="S1068" s="8">
        <v>27235001</v>
      </c>
      <c r="T1068" s="8">
        <v>27002501</v>
      </c>
      <c r="U1068" s="8">
        <v>27202499</v>
      </c>
      <c r="V1068" s="192">
        <v>25675694</v>
      </c>
      <c r="W1068" s="234">
        <v>105260800</v>
      </c>
      <c r="X1068" s="194">
        <f t="shared" si="33"/>
        <v>4.0602826583043513E-3</v>
      </c>
      <c r="Y1068" s="193"/>
      <c r="Z1068" s="197">
        <v>1066</v>
      </c>
    </row>
    <row r="1069" spans="1:26" ht="14.4" x14ac:dyDescent="0.3">
      <c r="A1069" s="7">
        <v>42590</v>
      </c>
      <c r="B1069" s="191">
        <v>2183.76001</v>
      </c>
      <c r="C1069" s="191">
        <v>2185.4399410000001</v>
      </c>
      <c r="D1069" s="191">
        <v>2177.8500979999999</v>
      </c>
      <c r="E1069" s="191">
        <v>2180.889893</v>
      </c>
      <c r="F1069" s="192">
        <v>2180.889893</v>
      </c>
      <c r="G1069" s="191">
        <v>3327550000</v>
      </c>
      <c r="H1069" s="194">
        <f t="shared" si="32"/>
        <v>-9.0716528875359897E-4</v>
      </c>
      <c r="I1069" s="193"/>
      <c r="J1069" s="197">
        <v>1067</v>
      </c>
      <c r="K1069" s="234"/>
      <c r="L1069" s="234"/>
      <c r="M1069" s="234"/>
      <c r="N1069" s="234"/>
      <c r="O1069" s="234"/>
      <c r="P1069" s="234"/>
      <c r="Q1069" s="7">
        <v>42590</v>
      </c>
      <c r="R1069" s="8">
        <v>26879999</v>
      </c>
      <c r="S1069" s="8">
        <v>27092501</v>
      </c>
      <c r="T1069" s="8">
        <v>26790001</v>
      </c>
      <c r="U1069" s="8">
        <v>27092501</v>
      </c>
      <c r="V1069" s="192">
        <v>25571865</v>
      </c>
      <c r="W1069" s="234">
        <v>112148800</v>
      </c>
      <c r="X1069" s="194">
        <f t="shared" si="33"/>
        <v>8.2806252366497031E-3</v>
      </c>
      <c r="Y1069" s="193"/>
      <c r="Z1069" s="197">
        <v>1067</v>
      </c>
    </row>
    <row r="1070" spans="1:26" ht="14.4" x14ac:dyDescent="0.3">
      <c r="A1070" s="7">
        <v>42587</v>
      </c>
      <c r="B1070" s="191">
        <v>2168.790039</v>
      </c>
      <c r="C1070" s="191">
        <v>2182.8701169999999</v>
      </c>
      <c r="D1070" s="191">
        <v>2168.790039</v>
      </c>
      <c r="E1070" s="191">
        <v>2182.8701169999999</v>
      </c>
      <c r="F1070" s="192">
        <v>2182.8701169999999</v>
      </c>
      <c r="G1070" s="191">
        <v>3663070000</v>
      </c>
      <c r="H1070" s="194">
        <f t="shared" si="32"/>
        <v>8.603496361326065E-3</v>
      </c>
      <c r="I1070" s="193"/>
      <c r="J1070" s="197">
        <v>1068</v>
      </c>
      <c r="K1070" s="234"/>
      <c r="L1070" s="234"/>
      <c r="M1070" s="234"/>
      <c r="N1070" s="234"/>
      <c r="O1070" s="234"/>
      <c r="P1070" s="234"/>
      <c r="Q1070" s="7">
        <v>42587</v>
      </c>
      <c r="R1070" s="8">
        <v>26567499</v>
      </c>
      <c r="S1070" s="8">
        <v>26912500</v>
      </c>
      <c r="T1070" s="8">
        <v>26545000</v>
      </c>
      <c r="U1070" s="8">
        <v>26870001</v>
      </c>
      <c r="V1070" s="192">
        <v>25361853</v>
      </c>
      <c r="W1070" s="234">
        <v>162213600</v>
      </c>
      <c r="X1070" s="194">
        <f t="shared" si="33"/>
        <v>1.5207221438745347E-2</v>
      </c>
      <c r="Y1070" s="193"/>
      <c r="Z1070" s="197">
        <v>1068</v>
      </c>
    </row>
    <row r="1071" spans="1:26" ht="14.4" x14ac:dyDescent="0.3">
      <c r="A1071" s="7">
        <v>42586</v>
      </c>
      <c r="B1071" s="191">
        <v>2163.51001</v>
      </c>
      <c r="C1071" s="191">
        <v>2168.1899410000001</v>
      </c>
      <c r="D1071" s="191">
        <v>2159.070068</v>
      </c>
      <c r="E1071" s="191">
        <v>2164.25</v>
      </c>
      <c r="F1071" s="192">
        <v>2164.25</v>
      </c>
      <c r="G1071" s="191">
        <v>3709200000</v>
      </c>
      <c r="H1071" s="194">
        <f t="shared" si="32"/>
        <v>2.1257191858254097E-4</v>
      </c>
      <c r="I1071" s="193"/>
      <c r="J1071" s="197">
        <v>1069</v>
      </c>
      <c r="K1071" s="234"/>
      <c r="L1071" s="234"/>
      <c r="M1071" s="234"/>
      <c r="N1071" s="234"/>
      <c r="O1071" s="234"/>
      <c r="P1071" s="234"/>
      <c r="Q1071" s="7">
        <v>42586</v>
      </c>
      <c r="R1071" s="8">
        <v>26395000</v>
      </c>
      <c r="S1071" s="8">
        <v>26500000</v>
      </c>
      <c r="T1071" s="8">
        <v>26320000</v>
      </c>
      <c r="U1071" s="8">
        <v>26467501</v>
      </c>
      <c r="V1071" s="192">
        <v>24981947</v>
      </c>
      <c r="W1071" s="234">
        <v>109634800</v>
      </c>
      <c r="X1071" s="194">
        <f t="shared" si="33"/>
        <v>6.1774804661517144E-3</v>
      </c>
      <c r="Y1071" s="193"/>
      <c r="Z1071" s="197">
        <v>1069</v>
      </c>
    </row>
    <row r="1072" spans="1:26" ht="14.4" x14ac:dyDescent="0.3">
      <c r="A1072" s="7">
        <v>42585</v>
      </c>
      <c r="B1072" s="191">
        <v>2156.8100589999999</v>
      </c>
      <c r="C1072" s="191">
        <v>2163.790039</v>
      </c>
      <c r="D1072" s="191">
        <v>2152.5600589999999</v>
      </c>
      <c r="E1072" s="191">
        <v>2163.790039</v>
      </c>
      <c r="F1072" s="192">
        <v>2163.790039</v>
      </c>
      <c r="G1072" s="191">
        <v>3786530000</v>
      </c>
      <c r="H1072" s="194">
        <f t="shared" si="32"/>
        <v>3.133943389343499E-3</v>
      </c>
      <c r="I1072" s="193"/>
      <c r="J1072" s="197">
        <v>1070</v>
      </c>
      <c r="K1072" s="234"/>
      <c r="L1072" s="234"/>
      <c r="M1072" s="234"/>
      <c r="N1072" s="234"/>
      <c r="O1072" s="234"/>
      <c r="P1072" s="234"/>
      <c r="Q1072" s="7">
        <v>42585</v>
      </c>
      <c r="R1072" s="8">
        <v>26202499</v>
      </c>
      <c r="S1072" s="8">
        <v>26459999</v>
      </c>
      <c r="T1072" s="8">
        <v>26192499</v>
      </c>
      <c r="U1072" s="8">
        <v>26447500</v>
      </c>
      <c r="V1072" s="192">
        <v>24828569</v>
      </c>
      <c r="W1072" s="234">
        <v>120810400</v>
      </c>
      <c r="X1072" s="194">
        <f t="shared" si="33"/>
        <v>1.2538295565340501E-2</v>
      </c>
      <c r="Y1072" s="193"/>
      <c r="Z1072" s="197">
        <v>1070</v>
      </c>
    </row>
    <row r="1073" spans="1:26" ht="14.4" x14ac:dyDescent="0.3">
      <c r="A1073" s="7">
        <v>42584</v>
      </c>
      <c r="B1073" s="191">
        <v>2169.9399410000001</v>
      </c>
      <c r="C1073" s="191">
        <v>2170.1999510000001</v>
      </c>
      <c r="D1073" s="191">
        <v>2147.580078</v>
      </c>
      <c r="E1073" s="191">
        <v>2157.030029</v>
      </c>
      <c r="F1073" s="192">
        <v>2157.030029</v>
      </c>
      <c r="G1073" s="191">
        <v>3848750000</v>
      </c>
      <c r="H1073" s="194">
        <f t="shared" si="32"/>
        <v>-6.3616196680443418E-3</v>
      </c>
      <c r="I1073" s="193"/>
      <c r="J1073" s="197">
        <v>1071</v>
      </c>
      <c r="K1073" s="234"/>
      <c r="L1073" s="234"/>
      <c r="M1073" s="234"/>
      <c r="N1073" s="234"/>
      <c r="O1073" s="234"/>
      <c r="P1073" s="234"/>
      <c r="Q1073" s="7">
        <v>42584</v>
      </c>
      <c r="R1073" s="8">
        <v>26512501</v>
      </c>
      <c r="S1073" s="8">
        <v>26517500</v>
      </c>
      <c r="T1073" s="8">
        <v>26000000</v>
      </c>
      <c r="U1073" s="8">
        <v>26120001</v>
      </c>
      <c r="V1073" s="192">
        <v>24521116</v>
      </c>
      <c r="W1073" s="234">
        <v>135266400</v>
      </c>
      <c r="X1073" s="194">
        <f t="shared" si="33"/>
        <v>-1.4804143982312281E-2</v>
      </c>
      <c r="Y1073" s="193"/>
      <c r="Z1073" s="197">
        <v>1071</v>
      </c>
    </row>
    <row r="1074" spans="1:26" ht="14.4" x14ac:dyDescent="0.3">
      <c r="A1074" s="7">
        <v>42583</v>
      </c>
      <c r="B1074" s="191">
        <v>2173.1499020000001</v>
      </c>
      <c r="C1074" s="191">
        <v>2178.290039</v>
      </c>
      <c r="D1074" s="191">
        <v>2166.209961</v>
      </c>
      <c r="E1074" s="191">
        <v>2170.8400879999999</v>
      </c>
      <c r="F1074" s="192">
        <v>2170.8400879999999</v>
      </c>
      <c r="G1074" s="191">
        <v>3505990000</v>
      </c>
      <c r="H1074" s="194">
        <f t="shared" si="32"/>
        <v>-1.2697873921424371E-3</v>
      </c>
      <c r="I1074" s="193"/>
      <c r="J1074" s="197">
        <v>1072</v>
      </c>
      <c r="K1074" s="234"/>
      <c r="L1074" s="234"/>
      <c r="M1074" s="234"/>
      <c r="N1074" s="234"/>
      <c r="O1074" s="234"/>
      <c r="P1074" s="234"/>
      <c r="Q1074" s="7">
        <v>42583</v>
      </c>
      <c r="R1074" s="8">
        <v>26102501</v>
      </c>
      <c r="S1074" s="8">
        <v>26537500</v>
      </c>
      <c r="T1074" s="8">
        <v>26102501</v>
      </c>
      <c r="U1074" s="8">
        <v>26512501</v>
      </c>
      <c r="V1074" s="192">
        <v>24889585</v>
      </c>
      <c r="W1074" s="234">
        <v>152671600</v>
      </c>
      <c r="X1074" s="194">
        <f t="shared" si="33"/>
        <v>1.765657463515136E-2</v>
      </c>
      <c r="Y1074" s="193"/>
      <c r="Z1074" s="197">
        <v>1072</v>
      </c>
    </row>
    <row r="1075" spans="1:26" ht="14.4" x14ac:dyDescent="0.3">
      <c r="A1075" s="7">
        <v>42580</v>
      </c>
      <c r="B1075" s="191">
        <v>2168.830078</v>
      </c>
      <c r="C1075" s="191">
        <v>2177.0900879999999</v>
      </c>
      <c r="D1075" s="191">
        <v>2163.48999</v>
      </c>
      <c r="E1075" s="191">
        <v>2173.6000979999999</v>
      </c>
      <c r="F1075" s="192">
        <v>2173.6000979999999</v>
      </c>
      <c r="G1075" s="191">
        <v>4038840000</v>
      </c>
      <c r="H1075" s="194">
        <f t="shared" si="32"/>
        <v>1.6313092282023236E-3</v>
      </c>
      <c r="I1075" s="193"/>
      <c r="J1075" s="197">
        <v>1073</v>
      </c>
      <c r="K1075" s="234"/>
      <c r="L1075" s="234"/>
      <c r="M1075" s="234"/>
      <c r="N1075" s="234"/>
      <c r="O1075" s="234"/>
      <c r="P1075" s="234"/>
      <c r="Q1075" s="7">
        <v>42580</v>
      </c>
      <c r="R1075" s="8">
        <v>26047501</v>
      </c>
      <c r="S1075" s="8">
        <v>26137501</v>
      </c>
      <c r="T1075" s="8">
        <v>25920000</v>
      </c>
      <c r="U1075" s="8">
        <v>26052500</v>
      </c>
      <c r="V1075" s="192">
        <v>24457745</v>
      </c>
      <c r="W1075" s="234">
        <v>110934800</v>
      </c>
      <c r="X1075" s="194">
        <f t="shared" si="33"/>
        <v>-1.2456586830687649E-3</v>
      </c>
      <c r="Y1075" s="193"/>
      <c r="Z1075" s="197">
        <v>1073</v>
      </c>
    </row>
    <row r="1076" spans="1:26" ht="14.4" x14ac:dyDescent="0.3">
      <c r="A1076" s="7">
        <v>42579</v>
      </c>
      <c r="B1076" s="191">
        <v>2166.0500489999999</v>
      </c>
      <c r="C1076" s="191">
        <v>2172.8500979999999</v>
      </c>
      <c r="D1076" s="191">
        <v>2159.73999</v>
      </c>
      <c r="E1076" s="191">
        <v>2170.0600589999999</v>
      </c>
      <c r="F1076" s="192">
        <v>2170.0600589999999</v>
      </c>
      <c r="G1076" s="191">
        <v>3664240000</v>
      </c>
      <c r="H1076" s="194">
        <f t="shared" si="32"/>
        <v>1.6062092674702202E-3</v>
      </c>
      <c r="I1076" s="193"/>
      <c r="J1076" s="197">
        <v>1074</v>
      </c>
      <c r="K1076" s="234"/>
      <c r="L1076" s="234"/>
      <c r="M1076" s="234"/>
      <c r="N1076" s="234"/>
      <c r="O1076" s="234"/>
      <c r="P1076" s="234"/>
      <c r="Q1076" s="7">
        <v>42579</v>
      </c>
      <c r="R1076" s="8">
        <v>25707500</v>
      </c>
      <c r="S1076" s="8">
        <v>26112499</v>
      </c>
      <c r="T1076" s="8">
        <v>25705000</v>
      </c>
      <c r="U1076" s="8">
        <v>26084999</v>
      </c>
      <c r="V1076" s="192">
        <v>24488249</v>
      </c>
      <c r="W1076" s="234">
        <v>159479200</v>
      </c>
      <c r="X1076" s="194">
        <f t="shared" si="33"/>
        <v>1.3501559306455453E-2</v>
      </c>
      <c r="Y1076" s="193"/>
      <c r="Z1076" s="197">
        <v>1074</v>
      </c>
    </row>
    <row r="1077" spans="1:26" ht="14.4" x14ac:dyDescent="0.3">
      <c r="A1077" s="7">
        <v>42578</v>
      </c>
      <c r="B1077" s="191">
        <v>2169.8100589999999</v>
      </c>
      <c r="C1077" s="191">
        <v>2174.9799800000001</v>
      </c>
      <c r="D1077" s="191">
        <v>2159.070068</v>
      </c>
      <c r="E1077" s="191">
        <v>2166.580078</v>
      </c>
      <c r="F1077" s="192">
        <v>2166.580078</v>
      </c>
      <c r="G1077" s="191">
        <v>3995500000</v>
      </c>
      <c r="H1077" s="194">
        <f t="shared" si="32"/>
        <v>-1.1985423438815265E-3</v>
      </c>
      <c r="I1077" s="193"/>
      <c r="J1077" s="197">
        <v>1075</v>
      </c>
      <c r="K1077" s="234"/>
      <c r="L1077" s="234"/>
      <c r="M1077" s="234"/>
      <c r="N1077" s="234"/>
      <c r="O1077" s="234"/>
      <c r="P1077" s="234"/>
      <c r="Q1077" s="7">
        <v>42578</v>
      </c>
      <c r="R1077" s="8">
        <v>26067499</v>
      </c>
      <c r="S1077" s="8">
        <v>26087500</v>
      </c>
      <c r="T1077" s="8">
        <v>25687500</v>
      </c>
      <c r="U1077" s="8">
        <v>25737499</v>
      </c>
      <c r="V1077" s="192">
        <v>24162024</v>
      </c>
      <c r="W1077" s="234">
        <v>369379200</v>
      </c>
      <c r="X1077" s="194">
        <f t="shared" si="33"/>
        <v>6.4962986159946598E-2</v>
      </c>
      <c r="Y1077" s="193"/>
      <c r="Z1077" s="197">
        <v>1075</v>
      </c>
    </row>
    <row r="1078" spans="1:26" ht="14.4" x14ac:dyDescent="0.3">
      <c r="A1078" s="7">
        <v>42577</v>
      </c>
      <c r="B1078" s="191">
        <v>2168.969971</v>
      </c>
      <c r="C1078" s="191">
        <v>2173.540039</v>
      </c>
      <c r="D1078" s="191">
        <v>2160.179932</v>
      </c>
      <c r="E1078" s="191">
        <v>2169.179932</v>
      </c>
      <c r="F1078" s="192">
        <v>2169.179932</v>
      </c>
      <c r="G1078" s="191">
        <v>3442350000</v>
      </c>
      <c r="H1078" s="194">
        <f t="shared" si="32"/>
        <v>3.2278462630765874E-4</v>
      </c>
      <c r="I1078" s="193"/>
      <c r="J1078" s="197">
        <v>1076</v>
      </c>
      <c r="K1078" s="234"/>
      <c r="L1078" s="234"/>
      <c r="M1078" s="234"/>
      <c r="N1078" s="234"/>
      <c r="O1078" s="234"/>
      <c r="P1078" s="234"/>
      <c r="Q1078" s="7">
        <v>42577</v>
      </c>
      <c r="R1078" s="8">
        <v>24205000</v>
      </c>
      <c r="S1078" s="8">
        <v>24492500</v>
      </c>
      <c r="T1078" s="8">
        <v>24105000</v>
      </c>
      <c r="U1078" s="8">
        <v>24167500</v>
      </c>
      <c r="V1078" s="192">
        <v>22688135</v>
      </c>
      <c r="W1078" s="234">
        <v>224959200</v>
      </c>
      <c r="X1078" s="194">
        <f t="shared" si="33"/>
        <v>-6.882967448252883E-3</v>
      </c>
      <c r="Y1078" s="193"/>
      <c r="Z1078" s="197">
        <v>1076</v>
      </c>
    </row>
    <row r="1079" spans="1:26" ht="14.4" x14ac:dyDescent="0.3">
      <c r="A1079" s="7">
        <v>42576</v>
      </c>
      <c r="B1079" s="191">
        <v>2173.709961</v>
      </c>
      <c r="C1079" s="191">
        <v>2173.709961</v>
      </c>
      <c r="D1079" s="191">
        <v>2161.9499510000001</v>
      </c>
      <c r="E1079" s="191">
        <v>2168.4799800000001</v>
      </c>
      <c r="F1079" s="192">
        <v>2168.4799800000001</v>
      </c>
      <c r="G1079" s="191">
        <v>3057240000</v>
      </c>
      <c r="H1079" s="194">
        <f t="shared" si="32"/>
        <v>-3.0114752038671484E-3</v>
      </c>
      <c r="I1079" s="193"/>
      <c r="J1079" s="197">
        <v>1077</v>
      </c>
      <c r="K1079" s="234"/>
      <c r="L1079" s="234"/>
      <c r="M1079" s="234"/>
      <c r="N1079" s="234"/>
      <c r="O1079" s="234"/>
      <c r="P1079" s="234"/>
      <c r="Q1079" s="7">
        <v>42576</v>
      </c>
      <c r="R1079" s="8">
        <v>24562500</v>
      </c>
      <c r="S1079" s="8">
        <v>24709999</v>
      </c>
      <c r="T1079" s="8">
        <v>24230000</v>
      </c>
      <c r="U1079" s="8">
        <v>24334999</v>
      </c>
      <c r="V1079" s="192">
        <v>22845379</v>
      </c>
      <c r="W1079" s="234">
        <v>161531600</v>
      </c>
      <c r="X1079" s="194">
        <f t="shared" si="33"/>
        <v>-1.3379424096083547E-2</v>
      </c>
      <c r="Y1079" s="193"/>
      <c r="Z1079" s="197">
        <v>1077</v>
      </c>
    </row>
    <row r="1080" spans="1:26" ht="14.4" x14ac:dyDescent="0.3">
      <c r="A1080" s="7">
        <v>42573</v>
      </c>
      <c r="B1080" s="191">
        <v>2166.469971</v>
      </c>
      <c r="C1080" s="191">
        <v>2175.110107</v>
      </c>
      <c r="D1080" s="191">
        <v>2163.23999</v>
      </c>
      <c r="E1080" s="191">
        <v>2175.030029</v>
      </c>
      <c r="F1080" s="192">
        <v>2175.030029</v>
      </c>
      <c r="G1080" s="191">
        <v>3023280000</v>
      </c>
      <c r="H1080" s="194">
        <f t="shared" si="32"/>
        <v>4.553964517894301E-3</v>
      </c>
      <c r="I1080" s="193"/>
      <c r="J1080" s="197">
        <v>1078</v>
      </c>
      <c r="K1080" s="234"/>
      <c r="L1080" s="234"/>
      <c r="M1080" s="234"/>
      <c r="N1080" s="234"/>
      <c r="O1080" s="234"/>
      <c r="P1080" s="234"/>
      <c r="Q1080" s="7">
        <v>42573</v>
      </c>
      <c r="R1080" s="8">
        <v>24815001</v>
      </c>
      <c r="S1080" s="8">
        <v>24825001</v>
      </c>
      <c r="T1080" s="8">
        <v>24577499</v>
      </c>
      <c r="U1080" s="8">
        <v>24665001</v>
      </c>
      <c r="V1080" s="192">
        <v>23155182</v>
      </c>
      <c r="W1080" s="234">
        <v>113254800</v>
      </c>
      <c r="X1080" s="194">
        <f t="shared" si="33"/>
        <v>-7.7442478008455723E-3</v>
      </c>
      <c r="Y1080" s="193"/>
      <c r="Z1080" s="197">
        <v>1078</v>
      </c>
    </row>
    <row r="1081" spans="1:26" ht="14.4" x14ac:dyDescent="0.3">
      <c r="A1081" s="7">
        <v>42572</v>
      </c>
      <c r="B1081" s="191">
        <v>2172.9099120000001</v>
      </c>
      <c r="C1081" s="191">
        <v>2174.5600589999999</v>
      </c>
      <c r="D1081" s="191">
        <v>2159.75</v>
      </c>
      <c r="E1081" s="191">
        <v>2165.169922</v>
      </c>
      <c r="F1081" s="192">
        <v>2165.169922</v>
      </c>
      <c r="G1081" s="191">
        <v>3438900000</v>
      </c>
      <c r="H1081" s="194">
        <f t="shared" si="32"/>
        <v>-3.6125290737081608E-3</v>
      </c>
      <c r="I1081" s="193"/>
      <c r="J1081" s="197">
        <v>1079</v>
      </c>
      <c r="K1081" s="234"/>
      <c r="L1081" s="234"/>
      <c r="M1081" s="234"/>
      <c r="N1081" s="234"/>
      <c r="O1081" s="234"/>
      <c r="P1081" s="234"/>
      <c r="Q1081" s="7">
        <v>42572</v>
      </c>
      <c r="R1081" s="8">
        <v>24957500</v>
      </c>
      <c r="S1081" s="8">
        <v>25250000</v>
      </c>
      <c r="T1081" s="8">
        <v>24782499</v>
      </c>
      <c r="U1081" s="8">
        <v>24857500</v>
      </c>
      <c r="V1081" s="192">
        <v>23335901</v>
      </c>
      <c r="W1081" s="234">
        <v>130808000</v>
      </c>
      <c r="X1081" s="194">
        <f t="shared" si="33"/>
        <v>-5.3020659719920753E-3</v>
      </c>
      <c r="Y1081" s="193"/>
      <c r="Z1081" s="197">
        <v>1079</v>
      </c>
    </row>
    <row r="1082" spans="1:26" ht="14.4" x14ac:dyDescent="0.3">
      <c r="A1082" s="7">
        <v>42571</v>
      </c>
      <c r="B1082" s="191">
        <v>2166.1000979999999</v>
      </c>
      <c r="C1082" s="191">
        <v>2175.6298830000001</v>
      </c>
      <c r="D1082" s="191">
        <v>2164.889893</v>
      </c>
      <c r="E1082" s="191">
        <v>2173.0200199999999</v>
      </c>
      <c r="F1082" s="192">
        <v>2173.0200199999999</v>
      </c>
      <c r="G1082" s="191">
        <v>3211860000</v>
      </c>
      <c r="H1082" s="194">
        <f t="shared" si="32"/>
        <v>4.2703005278545893E-3</v>
      </c>
      <c r="I1082" s="193"/>
      <c r="J1082" s="197">
        <v>1080</v>
      </c>
      <c r="K1082" s="234"/>
      <c r="L1082" s="234"/>
      <c r="M1082" s="234"/>
      <c r="N1082" s="234"/>
      <c r="O1082" s="234"/>
      <c r="P1082" s="234"/>
      <c r="Q1082" s="7">
        <v>42571</v>
      </c>
      <c r="R1082" s="8">
        <v>25000000</v>
      </c>
      <c r="S1082" s="8">
        <v>25115000</v>
      </c>
      <c r="T1082" s="8">
        <v>24934999</v>
      </c>
      <c r="U1082" s="8">
        <v>24990000</v>
      </c>
      <c r="V1082" s="192">
        <v>23460289</v>
      </c>
      <c r="W1082" s="234">
        <v>105104000</v>
      </c>
      <c r="X1082" s="194">
        <f t="shared" si="33"/>
        <v>9.012266435259106E-4</v>
      </c>
      <c r="Y1082" s="193"/>
      <c r="Z1082" s="197">
        <v>1080</v>
      </c>
    </row>
    <row r="1083" spans="1:26" ht="14.4" x14ac:dyDescent="0.3">
      <c r="A1083" s="7">
        <v>42570</v>
      </c>
      <c r="B1083" s="191">
        <v>2163.790039</v>
      </c>
      <c r="C1083" s="191">
        <v>2164.6298830000001</v>
      </c>
      <c r="D1083" s="191">
        <v>2159.01001</v>
      </c>
      <c r="E1083" s="191">
        <v>2163.780029</v>
      </c>
      <c r="F1083" s="192">
        <v>2163.780029</v>
      </c>
      <c r="G1083" s="191">
        <v>2968340000</v>
      </c>
      <c r="H1083" s="194">
        <f t="shared" si="32"/>
        <v>-1.4351739837110476E-3</v>
      </c>
      <c r="I1083" s="193"/>
      <c r="J1083" s="197">
        <v>1081</v>
      </c>
      <c r="K1083" s="234"/>
      <c r="L1083" s="234"/>
      <c r="M1083" s="234"/>
      <c r="N1083" s="234"/>
      <c r="O1083" s="234"/>
      <c r="P1083" s="234"/>
      <c r="Q1083" s="7">
        <v>42570</v>
      </c>
      <c r="R1083" s="8">
        <v>24889999</v>
      </c>
      <c r="S1083" s="8">
        <v>25000000</v>
      </c>
      <c r="T1083" s="8">
        <v>24834999</v>
      </c>
      <c r="U1083" s="8">
        <v>24967501</v>
      </c>
      <c r="V1083" s="192">
        <v>23439165</v>
      </c>
      <c r="W1083" s="234">
        <v>95119600</v>
      </c>
      <c r="X1083" s="194">
        <f t="shared" si="33"/>
        <v>4.0060130315356366E-4</v>
      </c>
      <c r="Y1083" s="193"/>
      <c r="Z1083" s="197">
        <v>1081</v>
      </c>
    </row>
    <row r="1084" spans="1:26" ht="14.4" x14ac:dyDescent="0.3">
      <c r="A1084" s="7">
        <v>42569</v>
      </c>
      <c r="B1084" s="191">
        <v>2162.040039</v>
      </c>
      <c r="C1084" s="191">
        <v>2168.3500979999999</v>
      </c>
      <c r="D1084" s="191">
        <v>2159.6298830000001</v>
      </c>
      <c r="E1084" s="191">
        <v>2166.889893</v>
      </c>
      <c r="F1084" s="192">
        <v>2166.889893</v>
      </c>
      <c r="G1084" s="191">
        <v>3009310000</v>
      </c>
      <c r="H1084" s="194">
        <f t="shared" si="32"/>
        <v>2.3822952916738127E-3</v>
      </c>
      <c r="I1084" s="193"/>
      <c r="J1084" s="197">
        <v>1082</v>
      </c>
      <c r="K1084" s="234"/>
      <c r="L1084" s="234"/>
      <c r="M1084" s="234"/>
      <c r="N1084" s="234"/>
      <c r="O1084" s="234"/>
      <c r="P1084" s="234"/>
      <c r="Q1084" s="7">
        <v>42569</v>
      </c>
      <c r="R1084" s="8">
        <v>24674999</v>
      </c>
      <c r="S1084" s="8">
        <v>25032499</v>
      </c>
      <c r="T1084" s="8">
        <v>24650000</v>
      </c>
      <c r="U1084" s="8">
        <v>24957500</v>
      </c>
      <c r="V1084" s="192">
        <v>23429779</v>
      </c>
      <c r="W1084" s="234">
        <v>145975600</v>
      </c>
      <c r="X1084" s="194">
        <f t="shared" si="33"/>
        <v>1.0629829760538428E-2</v>
      </c>
      <c r="Y1084" s="193"/>
      <c r="Z1084" s="197">
        <v>1082</v>
      </c>
    </row>
    <row r="1085" spans="1:26" ht="14.4" x14ac:dyDescent="0.3">
      <c r="A1085" s="7">
        <v>42566</v>
      </c>
      <c r="B1085" s="191">
        <v>2165.1298830000001</v>
      </c>
      <c r="C1085" s="191">
        <v>2169.0500489999999</v>
      </c>
      <c r="D1085" s="191">
        <v>2155.790039</v>
      </c>
      <c r="E1085" s="191">
        <v>2161.73999</v>
      </c>
      <c r="F1085" s="192">
        <v>2161.73999</v>
      </c>
      <c r="G1085" s="191">
        <v>3122600000</v>
      </c>
      <c r="H1085" s="194">
        <f t="shared" si="32"/>
        <v>-9.2894742923164215E-4</v>
      </c>
      <c r="I1085" s="193"/>
      <c r="J1085" s="197">
        <v>1083</v>
      </c>
      <c r="K1085" s="234"/>
      <c r="L1085" s="234"/>
      <c r="M1085" s="234"/>
      <c r="N1085" s="234"/>
      <c r="O1085" s="234"/>
      <c r="P1085" s="234"/>
      <c r="Q1085" s="7">
        <v>42566</v>
      </c>
      <c r="R1085" s="8">
        <v>24730000</v>
      </c>
      <c r="S1085" s="8">
        <v>24825001</v>
      </c>
      <c r="T1085" s="8">
        <v>24625000</v>
      </c>
      <c r="U1085" s="8">
        <v>24695000</v>
      </c>
      <c r="V1085" s="192">
        <v>23183344</v>
      </c>
      <c r="W1085" s="234">
        <v>120548000</v>
      </c>
      <c r="X1085" s="194">
        <f t="shared" si="33"/>
        <v>-1.0135560315770578E-4</v>
      </c>
      <c r="Y1085" s="193"/>
      <c r="Z1085" s="197">
        <v>1083</v>
      </c>
    </row>
    <row r="1086" spans="1:26" ht="14.4" x14ac:dyDescent="0.3">
      <c r="A1086" s="7">
        <v>42565</v>
      </c>
      <c r="B1086" s="191">
        <v>2157.8798830000001</v>
      </c>
      <c r="C1086" s="191">
        <v>2168.98999</v>
      </c>
      <c r="D1086" s="191">
        <v>2157.8798830000001</v>
      </c>
      <c r="E1086" s="191">
        <v>2163.75</v>
      </c>
      <c r="F1086" s="192">
        <v>2163.75</v>
      </c>
      <c r="G1086" s="191">
        <v>3465610000</v>
      </c>
      <c r="H1086" s="194">
        <f t="shared" si="32"/>
        <v>5.2592039497804163E-3</v>
      </c>
      <c r="I1086" s="193"/>
      <c r="J1086" s="197">
        <v>1084</v>
      </c>
      <c r="K1086" s="234"/>
      <c r="L1086" s="234"/>
      <c r="M1086" s="234"/>
      <c r="N1086" s="234"/>
      <c r="O1086" s="234"/>
      <c r="P1086" s="234"/>
      <c r="Q1086" s="7">
        <v>42565</v>
      </c>
      <c r="R1086" s="8">
        <v>24347500</v>
      </c>
      <c r="S1086" s="8">
        <v>24747499</v>
      </c>
      <c r="T1086" s="8">
        <v>24330000</v>
      </c>
      <c r="U1086" s="8">
        <v>24697500</v>
      </c>
      <c r="V1086" s="192">
        <v>23185694</v>
      </c>
      <c r="W1086" s="234">
        <v>155676000</v>
      </c>
      <c r="X1086" s="194">
        <f t="shared" si="33"/>
        <v>1.9820611072646311E-2</v>
      </c>
      <c r="Y1086" s="193"/>
      <c r="Z1086" s="197">
        <v>1084</v>
      </c>
    </row>
    <row r="1087" spans="1:26" ht="14.4" x14ac:dyDescent="0.3">
      <c r="A1087" s="7">
        <v>42564</v>
      </c>
      <c r="B1087" s="191">
        <v>2153.8100589999999</v>
      </c>
      <c r="C1087" s="191">
        <v>2156.4499510000001</v>
      </c>
      <c r="D1087" s="191">
        <v>2146.209961</v>
      </c>
      <c r="E1087" s="191">
        <v>2152.429932</v>
      </c>
      <c r="F1087" s="192">
        <v>2152.429932</v>
      </c>
      <c r="G1087" s="191">
        <v>3502320000</v>
      </c>
      <c r="H1087" s="194">
        <f t="shared" si="32"/>
        <v>1.3476772627251274E-4</v>
      </c>
      <c r="I1087" s="193"/>
      <c r="J1087" s="197">
        <v>1085</v>
      </c>
      <c r="K1087" s="234"/>
      <c r="L1087" s="234"/>
      <c r="M1087" s="234"/>
      <c r="N1087" s="234"/>
      <c r="O1087" s="234"/>
      <c r="P1087" s="234"/>
      <c r="Q1087" s="7">
        <v>42564</v>
      </c>
      <c r="R1087" s="8">
        <v>24352501</v>
      </c>
      <c r="S1087" s="8">
        <v>24417500</v>
      </c>
      <c r="T1087" s="8">
        <v>24209999</v>
      </c>
      <c r="U1087" s="8">
        <v>24217501</v>
      </c>
      <c r="V1087" s="192">
        <v>22735071</v>
      </c>
      <c r="W1087" s="234">
        <v>103568800</v>
      </c>
      <c r="X1087" s="194">
        <f t="shared" si="33"/>
        <v>-5.6459539451283606E-3</v>
      </c>
      <c r="Y1087" s="193"/>
      <c r="Z1087" s="197">
        <v>1085</v>
      </c>
    </row>
    <row r="1088" spans="1:26" ht="14.4" x14ac:dyDescent="0.3">
      <c r="A1088" s="7">
        <v>42563</v>
      </c>
      <c r="B1088" s="191">
        <v>2139.5</v>
      </c>
      <c r="C1088" s="191">
        <v>2155.3999020000001</v>
      </c>
      <c r="D1088" s="191">
        <v>2139.5</v>
      </c>
      <c r="E1088" s="191">
        <v>2152.139893</v>
      </c>
      <c r="F1088" s="192">
        <v>2152.139893</v>
      </c>
      <c r="G1088" s="191">
        <v>4097820000</v>
      </c>
      <c r="H1088" s="194">
        <f t="shared" si="32"/>
        <v>7.0092934627345527E-3</v>
      </c>
      <c r="I1088" s="193"/>
      <c r="J1088" s="197">
        <v>1086</v>
      </c>
      <c r="K1088" s="234"/>
      <c r="L1088" s="234"/>
      <c r="M1088" s="234"/>
      <c r="N1088" s="234"/>
      <c r="O1088" s="234"/>
      <c r="P1088" s="234"/>
      <c r="Q1088" s="7">
        <v>42563</v>
      </c>
      <c r="R1088" s="8">
        <v>24292500</v>
      </c>
      <c r="S1088" s="8">
        <v>24424999</v>
      </c>
      <c r="T1088" s="8">
        <v>24280001</v>
      </c>
      <c r="U1088" s="8">
        <v>24355000</v>
      </c>
      <c r="V1088" s="192">
        <v>22864161</v>
      </c>
      <c r="W1088" s="234">
        <v>96670000</v>
      </c>
      <c r="X1088" s="194">
        <f t="shared" si="33"/>
        <v>4.5371686020551655E-3</v>
      </c>
      <c r="Y1088" s="193"/>
      <c r="Z1088" s="197">
        <v>1086</v>
      </c>
    </row>
    <row r="1089" spans="1:26" ht="14.4" x14ac:dyDescent="0.3">
      <c r="A1089" s="7">
        <v>42562</v>
      </c>
      <c r="B1089" s="191">
        <v>2131.719971</v>
      </c>
      <c r="C1089" s="191">
        <v>2143.1599120000001</v>
      </c>
      <c r="D1089" s="191">
        <v>2131.719971</v>
      </c>
      <c r="E1089" s="191">
        <v>2137.1599120000001</v>
      </c>
      <c r="F1089" s="192">
        <v>2137.1599120000001</v>
      </c>
      <c r="G1089" s="191">
        <v>3253340000</v>
      </c>
      <c r="H1089" s="194">
        <f t="shared" si="32"/>
        <v>3.4086155847900335E-3</v>
      </c>
      <c r="I1089" s="193"/>
      <c r="J1089" s="197">
        <v>1087</v>
      </c>
      <c r="K1089" s="234"/>
      <c r="L1089" s="234"/>
      <c r="M1089" s="234"/>
      <c r="N1089" s="234"/>
      <c r="O1089" s="234"/>
      <c r="P1089" s="234"/>
      <c r="Q1089" s="7">
        <v>42562</v>
      </c>
      <c r="R1089" s="8">
        <v>24187500</v>
      </c>
      <c r="S1089" s="8">
        <v>24412500</v>
      </c>
      <c r="T1089" s="8">
        <v>24182501</v>
      </c>
      <c r="U1089" s="8">
        <v>24245001</v>
      </c>
      <c r="V1089" s="192">
        <v>22760891</v>
      </c>
      <c r="W1089" s="234">
        <v>95179600</v>
      </c>
      <c r="X1089" s="194">
        <f t="shared" si="33"/>
        <v>3.1030633506623326E-3</v>
      </c>
      <c r="Y1089" s="193"/>
      <c r="Z1089" s="197">
        <v>1087</v>
      </c>
    </row>
    <row r="1090" spans="1:26" ht="14.4" x14ac:dyDescent="0.3">
      <c r="A1090" s="7">
        <v>42559</v>
      </c>
      <c r="B1090" s="191">
        <v>2106.969971</v>
      </c>
      <c r="C1090" s="191">
        <v>2131.709961</v>
      </c>
      <c r="D1090" s="191">
        <v>2106.969971</v>
      </c>
      <c r="E1090" s="191">
        <v>2129.8999020000001</v>
      </c>
      <c r="F1090" s="192">
        <v>2129.8999020000001</v>
      </c>
      <c r="G1090" s="191">
        <v>3607500000</v>
      </c>
      <c r="H1090" s="194">
        <f t="shared" si="32"/>
        <v>1.5253349299217423E-2</v>
      </c>
      <c r="I1090" s="193"/>
      <c r="J1090" s="197">
        <v>1088</v>
      </c>
      <c r="K1090" s="234"/>
      <c r="L1090" s="234"/>
      <c r="M1090" s="234"/>
      <c r="N1090" s="234"/>
      <c r="O1090" s="234"/>
      <c r="P1090" s="234"/>
      <c r="Q1090" s="7">
        <v>42559</v>
      </c>
      <c r="R1090" s="8">
        <v>24122499</v>
      </c>
      <c r="S1090" s="8">
        <v>24222500</v>
      </c>
      <c r="T1090" s="8">
        <v>24012501</v>
      </c>
      <c r="U1090" s="8">
        <v>24170000</v>
      </c>
      <c r="V1090" s="192">
        <v>22690481</v>
      </c>
      <c r="W1090" s="234">
        <v>115648400</v>
      </c>
      <c r="X1090" s="194">
        <f t="shared" si="33"/>
        <v>7.7131276967079615E-3</v>
      </c>
      <c r="Y1090" s="193"/>
      <c r="Z1090" s="197">
        <v>1088</v>
      </c>
    </row>
    <row r="1091" spans="1:26" ht="14.4" x14ac:dyDescent="0.3">
      <c r="A1091" s="7">
        <v>42558</v>
      </c>
      <c r="B1091" s="191">
        <v>2100.419922</v>
      </c>
      <c r="C1091" s="191">
        <v>2109.080078</v>
      </c>
      <c r="D1091" s="191">
        <v>2089.389893</v>
      </c>
      <c r="E1091" s="191">
        <v>2097.8999020000001</v>
      </c>
      <c r="F1091" s="192">
        <v>2097.8999020000001</v>
      </c>
      <c r="G1091" s="191">
        <v>3604550000</v>
      </c>
      <c r="H1091" s="194">
        <f t="shared" si="32"/>
        <v>-8.7157778258705322E-4</v>
      </c>
      <c r="I1091" s="193"/>
      <c r="J1091" s="197">
        <v>1089</v>
      </c>
      <c r="K1091" s="234"/>
      <c r="L1091" s="234"/>
      <c r="M1091" s="234"/>
      <c r="N1091" s="234"/>
      <c r="O1091" s="234"/>
      <c r="P1091" s="234"/>
      <c r="Q1091" s="7">
        <v>42558</v>
      </c>
      <c r="R1091" s="8">
        <v>23924999</v>
      </c>
      <c r="S1091" s="8">
        <v>24125000</v>
      </c>
      <c r="T1091" s="8">
        <v>23905001</v>
      </c>
      <c r="U1091" s="8">
        <v>23985001</v>
      </c>
      <c r="V1091" s="192">
        <v>22516806</v>
      </c>
      <c r="W1091" s="234">
        <v>100558400</v>
      </c>
      <c r="X1091" s="194">
        <f t="shared" si="33"/>
        <v>4.2918604246634118E-3</v>
      </c>
      <c r="Y1091" s="193"/>
      <c r="Z1091" s="197">
        <v>1089</v>
      </c>
    </row>
    <row r="1092" spans="1:26" ht="14.4" x14ac:dyDescent="0.3">
      <c r="A1092" s="7">
        <v>42557</v>
      </c>
      <c r="B1092" s="191">
        <v>2084.429932</v>
      </c>
      <c r="C1092" s="191">
        <v>2100.719971</v>
      </c>
      <c r="D1092" s="191">
        <v>2074.0200199999999</v>
      </c>
      <c r="E1092" s="191">
        <v>2099.7299800000001</v>
      </c>
      <c r="F1092" s="192">
        <v>2099.7299800000001</v>
      </c>
      <c r="G1092" s="191">
        <v>3909380000</v>
      </c>
      <c r="H1092" s="194">
        <f t="shared" ref="H1092:H1155" si="34">(F1092-F1093)/F1093</f>
        <v>5.3529629349093584E-3</v>
      </c>
      <c r="I1092" s="193"/>
      <c r="J1092" s="197">
        <v>1090</v>
      </c>
      <c r="K1092" s="234"/>
      <c r="L1092" s="234"/>
      <c r="M1092" s="234"/>
      <c r="N1092" s="234"/>
      <c r="O1092" s="234"/>
      <c r="P1092" s="234"/>
      <c r="Q1092" s="7">
        <v>42557</v>
      </c>
      <c r="R1092" s="8">
        <v>23650000</v>
      </c>
      <c r="S1092" s="8">
        <v>23915001</v>
      </c>
      <c r="T1092" s="8">
        <v>23592501</v>
      </c>
      <c r="U1092" s="8">
        <v>23882500</v>
      </c>
      <c r="V1092" s="192">
        <v>22420580</v>
      </c>
      <c r="W1092" s="234">
        <v>123796400</v>
      </c>
      <c r="X1092" s="194">
        <f t="shared" ref="X1092:X1155" si="35">(V1092-V1093)/V1093</f>
        <v>5.6847980097106624E-3</v>
      </c>
      <c r="Y1092" s="193"/>
      <c r="Z1092" s="197">
        <v>1090</v>
      </c>
    </row>
    <row r="1093" spans="1:26" ht="14.4" x14ac:dyDescent="0.3">
      <c r="A1093" s="7">
        <v>42556</v>
      </c>
      <c r="B1093" s="191">
        <v>2095.0500489999999</v>
      </c>
      <c r="C1093" s="191">
        <v>2095.0500489999999</v>
      </c>
      <c r="D1093" s="191">
        <v>2080.860107</v>
      </c>
      <c r="E1093" s="191">
        <v>2088.5500489999999</v>
      </c>
      <c r="F1093" s="192">
        <v>2088.5500489999999</v>
      </c>
      <c r="G1093" s="191">
        <v>3658380000</v>
      </c>
      <c r="H1093" s="194">
        <f t="shared" si="34"/>
        <v>-6.8474772750310268E-3</v>
      </c>
      <c r="I1093" s="193"/>
      <c r="J1093" s="197">
        <v>1091</v>
      </c>
      <c r="K1093" s="234"/>
      <c r="L1093" s="234"/>
      <c r="M1093" s="234"/>
      <c r="N1093" s="234"/>
      <c r="O1093" s="234"/>
      <c r="P1093" s="234"/>
      <c r="Q1093" s="7">
        <v>42556</v>
      </c>
      <c r="R1093" s="8">
        <v>23847500</v>
      </c>
      <c r="S1093" s="8">
        <v>23850000</v>
      </c>
      <c r="T1093" s="8">
        <v>23615000</v>
      </c>
      <c r="U1093" s="8">
        <v>23747499</v>
      </c>
      <c r="V1093" s="192">
        <v>22293844</v>
      </c>
      <c r="W1093" s="234">
        <v>110820800</v>
      </c>
      <c r="X1093" s="194">
        <f t="shared" si="35"/>
        <v>-9.3857073095084797E-3</v>
      </c>
      <c r="Y1093" s="193"/>
      <c r="Z1093" s="197">
        <v>1091</v>
      </c>
    </row>
    <row r="1094" spans="1:26" ht="14.4" x14ac:dyDescent="0.3">
      <c r="A1094" s="7">
        <v>42552</v>
      </c>
      <c r="B1094" s="191">
        <v>2099.3400879999999</v>
      </c>
      <c r="C1094" s="191">
        <v>2108.709961</v>
      </c>
      <c r="D1094" s="191">
        <v>2097.8999020000001</v>
      </c>
      <c r="E1094" s="191">
        <v>2102.9499510000001</v>
      </c>
      <c r="F1094" s="192">
        <v>2102.9499510000001</v>
      </c>
      <c r="G1094" s="191">
        <v>3458890000</v>
      </c>
      <c r="H1094" s="194">
        <f t="shared" si="34"/>
        <v>1.9486024753912218E-3</v>
      </c>
      <c r="I1094" s="193"/>
      <c r="J1094" s="197">
        <v>1092</v>
      </c>
      <c r="K1094" s="234"/>
      <c r="L1094" s="234"/>
      <c r="M1094" s="234"/>
      <c r="N1094" s="234"/>
      <c r="O1094" s="234"/>
      <c r="P1094" s="234"/>
      <c r="Q1094" s="7">
        <v>42552</v>
      </c>
      <c r="R1094" s="8">
        <v>23872499</v>
      </c>
      <c r="S1094" s="8">
        <v>24117500</v>
      </c>
      <c r="T1094" s="8">
        <v>23832500</v>
      </c>
      <c r="U1094" s="8">
        <v>23972500</v>
      </c>
      <c r="V1094" s="192">
        <v>22505070</v>
      </c>
      <c r="W1094" s="234">
        <v>104106000</v>
      </c>
      <c r="X1094" s="194">
        <f t="shared" si="35"/>
        <v>3.0333810075406659E-3</v>
      </c>
      <c r="Y1094" s="193"/>
      <c r="Z1094" s="197">
        <v>1092</v>
      </c>
    </row>
    <row r="1095" spans="1:26" ht="14.4" x14ac:dyDescent="0.3">
      <c r="A1095" s="7">
        <v>42551</v>
      </c>
      <c r="B1095" s="191">
        <v>2073.169922</v>
      </c>
      <c r="C1095" s="191">
        <v>2098.9399410000001</v>
      </c>
      <c r="D1095" s="191">
        <v>2070</v>
      </c>
      <c r="E1095" s="191">
        <v>2098.860107</v>
      </c>
      <c r="F1095" s="192">
        <v>2098.860107</v>
      </c>
      <c r="G1095" s="191">
        <v>4622820000</v>
      </c>
      <c r="H1095" s="194">
        <f t="shared" si="34"/>
        <v>1.3565044272758035E-2</v>
      </c>
      <c r="I1095" s="193"/>
      <c r="J1095" s="197">
        <v>1093</v>
      </c>
      <c r="K1095" s="234"/>
      <c r="L1095" s="234"/>
      <c r="M1095" s="234"/>
      <c r="N1095" s="234"/>
      <c r="O1095" s="234"/>
      <c r="P1095" s="234"/>
      <c r="Q1095" s="7">
        <v>42551</v>
      </c>
      <c r="R1095" s="8">
        <v>23610001</v>
      </c>
      <c r="S1095" s="8">
        <v>23942499</v>
      </c>
      <c r="T1095" s="8">
        <v>23575001</v>
      </c>
      <c r="U1095" s="8">
        <v>23900000</v>
      </c>
      <c r="V1095" s="192">
        <v>22437010</v>
      </c>
      <c r="W1095" s="234">
        <v>143345600</v>
      </c>
      <c r="X1095" s="194">
        <f t="shared" si="35"/>
        <v>1.2712087981924381E-2</v>
      </c>
      <c r="Y1095" s="193"/>
      <c r="Z1095" s="197">
        <v>1093</v>
      </c>
    </row>
    <row r="1096" spans="1:26" ht="14.4" x14ac:dyDescent="0.3">
      <c r="A1096" s="7">
        <v>42550</v>
      </c>
      <c r="B1096" s="191">
        <v>2042.6899410000001</v>
      </c>
      <c r="C1096" s="191">
        <v>2073.1298830000001</v>
      </c>
      <c r="D1096" s="191">
        <v>2042.6899410000001</v>
      </c>
      <c r="E1096" s="191">
        <v>2070.7700199999999</v>
      </c>
      <c r="F1096" s="192">
        <v>2070.7700199999999</v>
      </c>
      <c r="G1096" s="191">
        <v>4241740000</v>
      </c>
      <c r="H1096" s="194">
        <f t="shared" si="34"/>
        <v>1.7032672710494526E-2</v>
      </c>
      <c r="I1096" s="193"/>
      <c r="J1096" s="197">
        <v>1094</v>
      </c>
      <c r="K1096" s="234"/>
      <c r="L1096" s="234"/>
      <c r="M1096" s="234"/>
      <c r="N1096" s="234"/>
      <c r="O1096" s="234"/>
      <c r="P1096" s="234"/>
      <c r="Q1096" s="7">
        <v>42550</v>
      </c>
      <c r="R1096" s="8">
        <v>23492500</v>
      </c>
      <c r="S1096" s="8">
        <v>23637501</v>
      </c>
      <c r="T1096" s="8">
        <v>23407499</v>
      </c>
      <c r="U1096" s="8">
        <v>23600000</v>
      </c>
      <c r="V1096" s="192">
        <v>22155369</v>
      </c>
      <c r="W1096" s="234">
        <v>146124000</v>
      </c>
      <c r="X1096" s="194">
        <f t="shared" si="35"/>
        <v>8.6545719062215906E-3</v>
      </c>
      <c r="Y1096" s="193"/>
      <c r="Z1096" s="197">
        <v>1094</v>
      </c>
    </row>
    <row r="1097" spans="1:26" ht="14.4" x14ac:dyDescent="0.3">
      <c r="A1097" s="7">
        <v>42549</v>
      </c>
      <c r="B1097" s="191">
        <v>2006.670044</v>
      </c>
      <c r="C1097" s="191">
        <v>2036.089966</v>
      </c>
      <c r="D1097" s="191">
        <v>2006.670044</v>
      </c>
      <c r="E1097" s="191">
        <v>2036.089966</v>
      </c>
      <c r="F1097" s="192">
        <v>2036.089966</v>
      </c>
      <c r="G1097" s="191">
        <v>4385810000</v>
      </c>
      <c r="H1097" s="194">
        <f t="shared" si="34"/>
        <v>1.7770165208875394E-2</v>
      </c>
      <c r="I1097" s="193"/>
      <c r="J1097" s="197">
        <v>1095</v>
      </c>
      <c r="K1097" s="234"/>
      <c r="L1097" s="234"/>
      <c r="M1097" s="234"/>
      <c r="N1097" s="234"/>
      <c r="O1097" s="234"/>
      <c r="P1097" s="234"/>
      <c r="Q1097" s="7">
        <v>42549</v>
      </c>
      <c r="R1097" s="8">
        <v>23225000</v>
      </c>
      <c r="S1097" s="8">
        <v>23415001</v>
      </c>
      <c r="T1097" s="8">
        <v>23035000</v>
      </c>
      <c r="U1097" s="8">
        <v>23397499</v>
      </c>
      <c r="V1097" s="192">
        <v>21965269</v>
      </c>
      <c r="W1097" s="234">
        <v>161779600</v>
      </c>
      <c r="X1097" s="194">
        <f t="shared" si="35"/>
        <v>1.6840741126859616E-2</v>
      </c>
      <c r="Y1097" s="193"/>
      <c r="Z1097" s="197">
        <v>1095</v>
      </c>
    </row>
    <row r="1098" spans="1:26" ht="14.4" x14ac:dyDescent="0.3">
      <c r="A1098" s="7">
        <v>42548</v>
      </c>
      <c r="B1098" s="191">
        <v>2031.4499510000001</v>
      </c>
      <c r="C1098" s="191">
        <v>2031.4499510000001</v>
      </c>
      <c r="D1098" s="191">
        <v>1991.6800539999999</v>
      </c>
      <c r="E1098" s="191">
        <v>2000.540039</v>
      </c>
      <c r="F1098" s="192">
        <v>2000.540039</v>
      </c>
      <c r="G1098" s="191">
        <v>5431220000</v>
      </c>
      <c r="H1098" s="194">
        <f t="shared" si="34"/>
        <v>-1.809650212020111E-2</v>
      </c>
      <c r="I1098" s="193"/>
      <c r="J1098" s="197">
        <v>1096</v>
      </c>
      <c r="K1098" s="234"/>
      <c r="L1098" s="234"/>
      <c r="M1098" s="234"/>
      <c r="N1098" s="234"/>
      <c r="O1098" s="234"/>
      <c r="P1098" s="234"/>
      <c r="Q1098" s="7">
        <v>42548</v>
      </c>
      <c r="R1098" s="8">
        <v>23250000</v>
      </c>
      <c r="S1098" s="8">
        <v>23262501</v>
      </c>
      <c r="T1098" s="8">
        <v>22875000</v>
      </c>
      <c r="U1098" s="8">
        <v>23010000</v>
      </c>
      <c r="V1098" s="192">
        <v>21601484</v>
      </c>
      <c r="W1098" s="234">
        <v>181958400</v>
      </c>
      <c r="X1098" s="194">
        <f t="shared" si="35"/>
        <v>-1.4561274727053366E-2</v>
      </c>
      <c r="Y1098" s="193"/>
      <c r="Z1098" s="197">
        <v>1096</v>
      </c>
    </row>
    <row r="1099" spans="1:26" ht="14.4" x14ac:dyDescent="0.3">
      <c r="A1099" s="7">
        <v>42545</v>
      </c>
      <c r="B1099" s="191">
        <v>2103.8100589999999</v>
      </c>
      <c r="C1099" s="191">
        <v>2103.8100589999999</v>
      </c>
      <c r="D1099" s="191">
        <v>2032.5699460000001</v>
      </c>
      <c r="E1099" s="191">
        <v>2037.410034</v>
      </c>
      <c r="F1099" s="192">
        <v>2037.410034</v>
      </c>
      <c r="G1099" s="191">
        <v>7597450000</v>
      </c>
      <c r="H1099" s="194">
        <f t="shared" si="34"/>
        <v>-3.5919799915513792E-2</v>
      </c>
      <c r="I1099" s="193"/>
      <c r="J1099" s="197">
        <v>1097</v>
      </c>
      <c r="K1099" s="234"/>
      <c r="L1099" s="234"/>
      <c r="M1099" s="234"/>
      <c r="N1099" s="234"/>
      <c r="O1099" s="234"/>
      <c r="P1099" s="234"/>
      <c r="Q1099" s="7">
        <v>42545</v>
      </c>
      <c r="R1099" s="8">
        <v>23227501</v>
      </c>
      <c r="S1099" s="8">
        <v>23665001</v>
      </c>
      <c r="T1099" s="8">
        <v>23162500</v>
      </c>
      <c r="U1099" s="8">
        <v>23350000</v>
      </c>
      <c r="V1099" s="192">
        <v>21920677</v>
      </c>
      <c r="W1099" s="234">
        <v>301245600</v>
      </c>
      <c r="X1099" s="194">
        <f t="shared" si="35"/>
        <v>-2.8095637046785995E-2</v>
      </c>
      <c r="Y1099" s="193"/>
      <c r="Z1099" s="197">
        <v>1097</v>
      </c>
    </row>
    <row r="1100" spans="1:26" ht="14.4" x14ac:dyDescent="0.3">
      <c r="A1100" s="7">
        <v>42544</v>
      </c>
      <c r="B1100" s="191">
        <v>2092.8000489999999</v>
      </c>
      <c r="C1100" s="191">
        <v>2113.320068</v>
      </c>
      <c r="D1100" s="191">
        <v>2092.8000489999999</v>
      </c>
      <c r="E1100" s="191">
        <v>2113.320068</v>
      </c>
      <c r="F1100" s="192">
        <v>2113.320068</v>
      </c>
      <c r="G1100" s="191">
        <v>3297940000</v>
      </c>
      <c r="H1100" s="194">
        <f t="shared" si="34"/>
        <v>1.3364078570495473E-2</v>
      </c>
      <c r="I1100" s="193"/>
      <c r="J1100" s="197">
        <v>1098</v>
      </c>
      <c r="K1100" s="234"/>
      <c r="L1100" s="234"/>
      <c r="M1100" s="234"/>
      <c r="N1100" s="234"/>
      <c r="O1100" s="234"/>
      <c r="P1100" s="234"/>
      <c r="Q1100" s="7">
        <v>42544</v>
      </c>
      <c r="R1100" s="8">
        <v>23985001</v>
      </c>
      <c r="S1100" s="8">
        <v>24072500</v>
      </c>
      <c r="T1100" s="8">
        <v>23812500</v>
      </c>
      <c r="U1100" s="8">
        <v>24025000</v>
      </c>
      <c r="V1100" s="192">
        <v>22554356</v>
      </c>
      <c r="W1100" s="234">
        <v>128960800</v>
      </c>
      <c r="X1100" s="194">
        <f t="shared" si="35"/>
        <v>5.7560946635479239E-3</v>
      </c>
      <c r="Y1100" s="193"/>
      <c r="Z1100" s="197">
        <v>1098</v>
      </c>
    </row>
    <row r="1101" spans="1:26" ht="14.4" x14ac:dyDescent="0.3">
      <c r="A1101" s="7">
        <v>42543</v>
      </c>
      <c r="B1101" s="191">
        <v>2089.75</v>
      </c>
      <c r="C1101" s="191">
        <v>2099.709961</v>
      </c>
      <c r="D1101" s="191">
        <v>2084.360107</v>
      </c>
      <c r="E1101" s="191">
        <v>2085.4499510000001</v>
      </c>
      <c r="F1101" s="192">
        <v>2085.4499510000001</v>
      </c>
      <c r="G1101" s="191">
        <v>3168160000</v>
      </c>
      <c r="H1101" s="194">
        <f t="shared" si="34"/>
        <v>-1.6515635798043402E-3</v>
      </c>
      <c r="I1101" s="193"/>
      <c r="J1101" s="197">
        <v>1099</v>
      </c>
      <c r="K1101" s="234"/>
      <c r="L1101" s="234"/>
      <c r="M1101" s="234"/>
      <c r="N1101" s="234"/>
      <c r="O1101" s="234"/>
      <c r="P1101" s="234"/>
      <c r="Q1101" s="7">
        <v>42543</v>
      </c>
      <c r="R1101" s="8">
        <v>24062500</v>
      </c>
      <c r="S1101" s="8">
        <v>24222500</v>
      </c>
      <c r="T1101" s="8">
        <v>23837500</v>
      </c>
      <c r="U1101" s="8">
        <v>23887501</v>
      </c>
      <c r="V1101" s="192">
        <v>22425274</v>
      </c>
      <c r="W1101" s="234">
        <v>116876400</v>
      </c>
      <c r="X1101" s="194">
        <f t="shared" si="35"/>
        <v>-3.7533937497873145E-3</v>
      </c>
      <c r="Y1101" s="193"/>
      <c r="Z1101" s="197">
        <v>1099</v>
      </c>
    </row>
    <row r="1102" spans="1:26" ht="14.4" x14ac:dyDescent="0.3">
      <c r="A1102" s="7">
        <v>42542</v>
      </c>
      <c r="B1102" s="191">
        <v>2085.1899410000001</v>
      </c>
      <c r="C1102" s="191">
        <v>2093.6599120000001</v>
      </c>
      <c r="D1102" s="191">
        <v>2083.0200199999999</v>
      </c>
      <c r="E1102" s="191">
        <v>2088.8999020000001</v>
      </c>
      <c r="F1102" s="192">
        <v>2088.8999020000001</v>
      </c>
      <c r="G1102" s="191">
        <v>3232880000</v>
      </c>
      <c r="H1102" s="194">
        <f t="shared" si="34"/>
        <v>2.7120614424577514E-3</v>
      </c>
      <c r="I1102" s="193"/>
      <c r="J1102" s="197">
        <v>1100</v>
      </c>
      <c r="K1102" s="234"/>
      <c r="L1102" s="234"/>
      <c r="M1102" s="234"/>
      <c r="N1102" s="234"/>
      <c r="O1102" s="234"/>
      <c r="P1102" s="234"/>
      <c r="Q1102" s="7">
        <v>42542</v>
      </c>
      <c r="R1102" s="8">
        <v>23735001</v>
      </c>
      <c r="S1102" s="8">
        <v>24087500</v>
      </c>
      <c r="T1102" s="8">
        <v>23670000</v>
      </c>
      <c r="U1102" s="8">
        <v>23977501</v>
      </c>
      <c r="V1102" s="192">
        <v>22509762</v>
      </c>
      <c r="W1102" s="234">
        <v>142185600</v>
      </c>
      <c r="X1102" s="194">
        <f t="shared" si="35"/>
        <v>8.5171540680141124E-3</v>
      </c>
      <c r="Y1102" s="193"/>
      <c r="Z1102" s="197">
        <v>1100</v>
      </c>
    </row>
    <row r="1103" spans="1:26" ht="14.4" x14ac:dyDescent="0.3">
      <c r="A1103" s="7">
        <v>42541</v>
      </c>
      <c r="B1103" s="191">
        <v>2075.580078</v>
      </c>
      <c r="C1103" s="191">
        <v>2100.6599120000001</v>
      </c>
      <c r="D1103" s="191">
        <v>2075.580078</v>
      </c>
      <c r="E1103" s="191">
        <v>2083.25</v>
      </c>
      <c r="F1103" s="192">
        <v>2083.25</v>
      </c>
      <c r="G1103" s="191">
        <v>3467440000</v>
      </c>
      <c r="H1103" s="194">
        <f t="shared" si="34"/>
        <v>5.8081851123672913E-3</v>
      </c>
      <c r="I1103" s="193"/>
      <c r="J1103" s="197">
        <v>1101</v>
      </c>
      <c r="K1103" s="234"/>
      <c r="L1103" s="234"/>
      <c r="M1103" s="234"/>
      <c r="N1103" s="234"/>
      <c r="O1103" s="234"/>
      <c r="P1103" s="234"/>
      <c r="Q1103" s="7">
        <v>42541</v>
      </c>
      <c r="R1103" s="8">
        <v>24000000</v>
      </c>
      <c r="S1103" s="8">
        <v>24142500</v>
      </c>
      <c r="T1103" s="8">
        <v>23757500</v>
      </c>
      <c r="U1103" s="8">
        <v>23775000</v>
      </c>
      <c r="V1103" s="192">
        <v>22319662</v>
      </c>
      <c r="W1103" s="234">
        <v>137647600</v>
      </c>
      <c r="X1103" s="194">
        <f t="shared" si="35"/>
        <v>-2.4123928716816524E-3</v>
      </c>
      <c r="Y1103" s="193"/>
      <c r="Z1103" s="197">
        <v>1101</v>
      </c>
    </row>
    <row r="1104" spans="1:26" ht="14.4" x14ac:dyDescent="0.3">
      <c r="A1104" s="7">
        <v>42538</v>
      </c>
      <c r="B1104" s="191">
        <v>2078.1999510000001</v>
      </c>
      <c r="C1104" s="191">
        <v>2078.1999510000001</v>
      </c>
      <c r="D1104" s="191">
        <v>2062.8400879999999</v>
      </c>
      <c r="E1104" s="191">
        <v>2071.219971</v>
      </c>
      <c r="F1104" s="192">
        <v>2071.219971</v>
      </c>
      <c r="G1104" s="191">
        <v>4952630000</v>
      </c>
      <c r="H1104" s="194">
        <f t="shared" si="34"/>
        <v>-3.2579651646926591E-3</v>
      </c>
      <c r="I1104" s="193"/>
      <c r="J1104" s="197">
        <v>1102</v>
      </c>
      <c r="K1104" s="234"/>
      <c r="L1104" s="234"/>
      <c r="M1104" s="234"/>
      <c r="N1104" s="234"/>
      <c r="O1104" s="234"/>
      <c r="P1104" s="234"/>
      <c r="Q1104" s="7">
        <v>42538</v>
      </c>
      <c r="R1104" s="8">
        <v>24155001</v>
      </c>
      <c r="S1104" s="8">
        <v>24162500</v>
      </c>
      <c r="T1104" s="8">
        <v>23825001</v>
      </c>
      <c r="U1104" s="8">
        <v>23832500</v>
      </c>
      <c r="V1104" s="192">
        <v>22373636</v>
      </c>
      <c r="W1104" s="234">
        <v>244032800</v>
      </c>
      <c r="X1104" s="194">
        <f t="shared" si="35"/>
        <v>-2.2757873339078485E-2</v>
      </c>
      <c r="Y1104" s="193"/>
      <c r="Z1104" s="197">
        <v>1102</v>
      </c>
    </row>
    <row r="1105" spans="1:26" ht="14.4" x14ac:dyDescent="0.3">
      <c r="A1105" s="7">
        <v>42537</v>
      </c>
      <c r="B1105" s="191">
        <v>2066.360107</v>
      </c>
      <c r="C1105" s="191">
        <v>2079.6201169999999</v>
      </c>
      <c r="D1105" s="191">
        <v>2050.3701169999999</v>
      </c>
      <c r="E1105" s="191">
        <v>2077.98999</v>
      </c>
      <c r="F1105" s="192">
        <v>2077.98999</v>
      </c>
      <c r="G1105" s="191">
        <v>3628280000</v>
      </c>
      <c r="H1105" s="194">
        <f t="shared" si="34"/>
        <v>3.1329905865315156E-3</v>
      </c>
      <c r="I1105" s="193"/>
      <c r="J1105" s="197">
        <v>1103</v>
      </c>
      <c r="K1105" s="234"/>
      <c r="L1105" s="234"/>
      <c r="M1105" s="234"/>
      <c r="N1105" s="234"/>
      <c r="O1105" s="234"/>
      <c r="P1105" s="234"/>
      <c r="Q1105" s="7">
        <v>42537</v>
      </c>
      <c r="R1105" s="8">
        <v>24112499</v>
      </c>
      <c r="S1105" s="8">
        <v>24437500</v>
      </c>
      <c r="T1105" s="8">
        <v>24017500</v>
      </c>
      <c r="U1105" s="8">
        <v>24387501</v>
      </c>
      <c r="V1105" s="192">
        <v>22894670</v>
      </c>
      <c r="W1105" s="234">
        <v>125307200</v>
      </c>
      <c r="X1105" s="194">
        <f t="shared" si="35"/>
        <v>4.2208587859143528E-3</v>
      </c>
      <c r="Y1105" s="193"/>
      <c r="Z1105" s="197">
        <v>1103</v>
      </c>
    </row>
    <row r="1106" spans="1:26" ht="14.4" x14ac:dyDescent="0.3">
      <c r="A1106" s="7">
        <v>42536</v>
      </c>
      <c r="B1106" s="191">
        <v>2077.6000979999999</v>
      </c>
      <c r="C1106" s="191">
        <v>2085.6499020000001</v>
      </c>
      <c r="D1106" s="191">
        <v>2069.8000489999999</v>
      </c>
      <c r="E1106" s="191">
        <v>2071.5</v>
      </c>
      <c r="F1106" s="192">
        <v>2071.5</v>
      </c>
      <c r="G1106" s="191">
        <v>3544720000</v>
      </c>
      <c r="H1106" s="194">
        <f t="shared" si="34"/>
        <v>-1.8407126972377892E-3</v>
      </c>
      <c r="I1106" s="193"/>
      <c r="J1106" s="197">
        <v>1104</v>
      </c>
      <c r="K1106" s="234"/>
      <c r="L1106" s="234"/>
      <c r="M1106" s="234"/>
      <c r="N1106" s="234"/>
      <c r="O1106" s="234"/>
      <c r="P1106" s="234"/>
      <c r="Q1106" s="7">
        <v>42536</v>
      </c>
      <c r="R1106" s="8">
        <v>24455000</v>
      </c>
      <c r="S1106" s="8">
        <v>24602501</v>
      </c>
      <c r="T1106" s="8">
        <v>24257500</v>
      </c>
      <c r="U1106" s="8">
        <v>24285000</v>
      </c>
      <c r="V1106" s="192">
        <v>22798441</v>
      </c>
      <c r="W1106" s="234">
        <v>117780800</v>
      </c>
      <c r="X1106" s="194">
        <f t="shared" si="35"/>
        <v>-3.2832695208844138E-3</v>
      </c>
      <c r="Y1106" s="193"/>
      <c r="Z1106" s="197">
        <v>1104</v>
      </c>
    </row>
    <row r="1107" spans="1:26" ht="14.4" x14ac:dyDescent="0.3">
      <c r="A1107" s="7">
        <v>42535</v>
      </c>
      <c r="B1107" s="191">
        <v>2076.6499020000001</v>
      </c>
      <c r="C1107" s="191">
        <v>2081.3000489999999</v>
      </c>
      <c r="D1107" s="191">
        <v>2064.1000979999999</v>
      </c>
      <c r="E1107" s="191">
        <v>2075.320068</v>
      </c>
      <c r="F1107" s="192">
        <v>2075.320068</v>
      </c>
      <c r="G1107" s="191">
        <v>3759770000</v>
      </c>
      <c r="H1107" s="194">
        <f t="shared" si="34"/>
        <v>-1.7988855029992755E-3</v>
      </c>
      <c r="I1107" s="193"/>
      <c r="J1107" s="197">
        <v>1105</v>
      </c>
      <c r="K1107" s="234"/>
      <c r="L1107" s="234"/>
      <c r="M1107" s="234"/>
      <c r="N1107" s="234"/>
      <c r="O1107" s="234"/>
      <c r="P1107" s="234"/>
      <c r="Q1107" s="7">
        <v>42535</v>
      </c>
      <c r="R1107" s="8">
        <v>24330000</v>
      </c>
      <c r="S1107" s="8">
        <v>24620001</v>
      </c>
      <c r="T1107" s="8">
        <v>24187500</v>
      </c>
      <c r="U1107" s="8">
        <v>24365000</v>
      </c>
      <c r="V1107" s="192">
        <v>22873541</v>
      </c>
      <c r="W1107" s="234">
        <v>127727600</v>
      </c>
      <c r="X1107" s="194">
        <f t="shared" si="35"/>
        <v>1.2327219434617391E-3</v>
      </c>
      <c r="Y1107" s="193"/>
      <c r="Z1107" s="197">
        <v>1105</v>
      </c>
    </row>
    <row r="1108" spans="1:26" ht="14.4" x14ac:dyDescent="0.3">
      <c r="A1108" s="7">
        <v>42534</v>
      </c>
      <c r="B1108" s="191">
        <v>2091.75</v>
      </c>
      <c r="C1108" s="191">
        <v>2098.1201169999999</v>
      </c>
      <c r="D1108" s="191">
        <v>2078.459961</v>
      </c>
      <c r="E1108" s="191">
        <v>2079.0600589999999</v>
      </c>
      <c r="F1108" s="192">
        <v>2079.0600589999999</v>
      </c>
      <c r="G1108" s="191">
        <v>3392030000</v>
      </c>
      <c r="H1108" s="194">
        <f t="shared" si="34"/>
        <v>-8.1151910232802778E-3</v>
      </c>
      <c r="I1108" s="193"/>
      <c r="J1108" s="197">
        <v>1106</v>
      </c>
      <c r="K1108" s="234"/>
      <c r="L1108" s="234"/>
      <c r="M1108" s="234"/>
      <c r="N1108" s="234"/>
      <c r="O1108" s="234"/>
      <c r="P1108" s="234"/>
      <c r="Q1108" s="7">
        <v>42534</v>
      </c>
      <c r="R1108" s="8">
        <v>24672501</v>
      </c>
      <c r="S1108" s="8">
        <v>24780001</v>
      </c>
      <c r="T1108" s="8">
        <v>24275000</v>
      </c>
      <c r="U1108" s="8">
        <v>24334999</v>
      </c>
      <c r="V1108" s="192">
        <v>22845379</v>
      </c>
      <c r="W1108" s="234">
        <v>152082000</v>
      </c>
      <c r="X1108" s="194">
        <f t="shared" si="35"/>
        <v>-1.5076601151916601E-2</v>
      </c>
      <c r="Y1108" s="193"/>
      <c r="Z1108" s="197">
        <v>1106</v>
      </c>
    </row>
    <row r="1109" spans="1:26" ht="14.4" x14ac:dyDescent="0.3">
      <c r="A1109" s="7">
        <v>42531</v>
      </c>
      <c r="B1109" s="191">
        <v>2109.570068</v>
      </c>
      <c r="C1109" s="191">
        <v>2109.570068</v>
      </c>
      <c r="D1109" s="191">
        <v>2089.959961</v>
      </c>
      <c r="E1109" s="191">
        <v>2096.070068</v>
      </c>
      <c r="F1109" s="192">
        <v>2096.070068</v>
      </c>
      <c r="G1109" s="191">
        <v>3515010000</v>
      </c>
      <c r="H1109" s="194">
        <f t="shared" si="34"/>
        <v>-9.1751811331252011E-3</v>
      </c>
      <c r="I1109" s="193"/>
      <c r="J1109" s="197">
        <v>1107</v>
      </c>
      <c r="K1109" s="234"/>
      <c r="L1109" s="234"/>
      <c r="M1109" s="234"/>
      <c r="N1109" s="234"/>
      <c r="O1109" s="234"/>
      <c r="P1109" s="234"/>
      <c r="Q1109" s="7">
        <v>42531</v>
      </c>
      <c r="R1109" s="8">
        <v>24632500</v>
      </c>
      <c r="S1109" s="8">
        <v>24837500</v>
      </c>
      <c r="T1109" s="8">
        <v>24620001</v>
      </c>
      <c r="U1109" s="8">
        <v>24707500</v>
      </c>
      <c r="V1109" s="192">
        <v>23195082</v>
      </c>
      <c r="W1109" s="234">
        <v>126851600</v>
      </c>
      <c r="X1109" s="194">
        <f t="shared" si="35"/>
        <v>-8.2286161996848826E-3</v>
      </c>
      <c r="Y1109" s="193"/>
      <c r="Z1109" s="197">
        <v>1107</v>
      </c>
    </row>
    <row r="1110" spans="1:26" ht="14.4" x14ac:dyDescent="0.3">
      <c r="A1110" s="7">
        <v>42530</v>
      </c>
      <c r="B1110" s="191">
        <v>2115.6499020000001</v>
      </c>
      <c r="C1110" s="191">
        <v>2117.639893</v>
      </c>
      <c r="D1110" s="191">
        <v>2107.7299800000001</v>
      </c>
      <c r="E1110" s="191">
        <v>2115.4799800000001</v>
      </c>
      <c r="F1110" s="192">
        <v>2115.4799800000001</v>
      </c>
      <c r="G1110" s="191">
        <v>3290320000</v>
      </c>
      <c r="H1110" s="194">
        <f t="shared" si="34"/>
        <v>-1.7177586918259E-3</v>
      </c>
      <c r="I1110" s="193"/>
      <c r="J1110" s="197">
        <v>1108</v>
      </c>
      <c r="K1110" s="234"/>
      <c r="L1110" s="234"/>
      <c r="M1110" s="234"/>
      <c r="N1110" s="234"/>
      <c r="O1110" s="234"/>
      <c r="P1110" s="234"/>
      <c r="Q1110" s="7">
        <v>42530</v>
      </c>
      <c r="R1110" s="8">
        <v>24625000</v>
      </c>
      <c r="S1110" s="8">
        <v>24997499</v>
      </c>
      <c r="T1110" s="8">
        <v>24615000</v>
      </c>
      <c r="U1110" s="8">
        <v>24912500</v>
      </c>
      <c r="V1110" s="192">
        <v>23387529</v>
      </c>
      <c r="W1110" s="234">
        <v>106405600</v>
      </c>
      <c r="X1110" s="194">
        <f t="shared" si="35"/>
        <v>7.1761670481909137E-3</v>
      </c>
      <c r="Y1110" s="193"/>
      <c r="Z1110" s="197">
        <v>1108</v>
      </c>
    </row>
    <row r="1111" spans="1:26" ht="14.4" x14ac:dyDescent="0.3">
      <c r="A1111" s="7">
        <v>42529</v>
      </c>
      <c r="B1111" s="191">
        <v>2112.709961</v>
      </c>
      <c r="C1111" s="191">
        <v>2120.5500489999999</v>
      </c>
      <c r="D1111" s="191">
        <v>2112.709961</v>
      </c>
      <c r="E1111" s="191">
        <v>2119.1201169999999</v>
      </c>
      <c r="F1111" s="192">
        <v>2119.1201169999999</v>
      </c>
      <c r="G1111" s="191">
        <v>3562060000</v>
      </c>
      <c r="H1111" s="194">
        <f t="shared" si="34"/>
        <v>3.3095663558678377E-3</v>
      </c>
      <c r="I1111" s="193"/>
      <c r="J1111" s="197">
        <v>1109</v>
      </c>
      <c r="K1111" s="234"/>
      <c r="L1111" s="234"/>
      <c r="M1111" s="234"/>
      <c r="N1111" s="234"/>
      <c r="O1111" s="234"/>
      <c r="P1111" s="234"/>
      <c r="Q1111" s="7">
        <v>42529</v>
      </c>
      <c r="R1111" s="8">
        <v>24754999</v>
      </c>
      <c r="S1111" s="8">
        <v>24889999</v>
      </c>
      <c r="T1111" s="8">
        <v>24670000</v>
      </c>
      <c r="U1111" s="8">
        <v>24735001</v>
      </c>
      <c r="V1111" s="192">
        <v>23220892</v>
      </c>
      <c r="W1111" s="234">
        <v>83392400</v>
      </c>
      <c r="X1111" s="194">
        <f t="shared" si="35"/>
        <v>-9.0887124421564804E-4</v>
      </c>
      <c r="Y1111" s="193"/>
      <c r="Z1111" s="197">
        <v>1109</v>
      </c>
    </row>
    <row r="1112" spans="1:26" ht="14.4" x14ac:dyDescent="0.3">
      <c r="A1112" s="7">
        <v>42528</v>
      </c>
      <c r="B1112" s="191">
        <v>2110.179932</v>
      </c>
      <c r="C1112" s="191">
        <v>2119.219971</v>
      </c>
      <c r="D1112" s="191">
        <v>2110.179932</v>
      </c>
      <c r="E1112" s="191">
        <v>2112.1298830000001</v>
      </c>
      <c r="F1112" s="192">
        <v>2112.1298830000001</v>
      </c>
      <c r="G1112" s="191">
        <v>3534730000</v>
      </c>
      <c r="H1112" s="194">
        <f t="shared" si="34"/>
        <v>1.28944639186847E-3</v>
      </c>
      <c r="I1112" s="193"/>
      <c r="J1112" s="197">
        <v>1110</v>
      </c>
      <c r="K1112" s="234"/>
      <c r="L1112" s="234"/>
      <c r="M1112" s="234"/>
      <c r="N1112" s="234"/>
      <c r="O1112" s="234"/>
      <c r="P1112" s="234"/>
      <c r="Q1112" s="7">
        <v>42528</v>
      </c>
      <c r="R1112" s="8">
        <v>24812500</v>
      </c>
      <c r="S1112" s="8">
        <v>24967501</v>
      </c>
      <c r="T1112" s="8">
        <v>24740000</v>
      </c>
      <c r="U1112" s="8">
        <v>24757500</v>
      </c>
      <c r="V1112" s="192">
        <v>23242016</v>
      </c>
      <c r="W1112" s="234">
        <v>89638000</v>
      </c>
      <c r="X1112" s="194">
        <f t="shared" si="35"/>
        <v>4.055531377944956E-3</v>
      </c>
      <c r="Y1112" s="193"/>
      <c r="Z1112" s="197">
        <v>1110</v>
      </c>
    </row>
    <row r="1113" spans="1:26" ht="14.4" x14ac:dyDescent="0.3">
      <c r="A1113" s="7">
        <v>42527</v>
      </c>
      <c r="B1113" s="191">
        <v>2100.830078</v>
      </c>
      <c r="C1113" s="191">
        <v>2113.360107</v>
      </c>
      <c r="D1113" s="191">
        <v>2100.830078</v>
      </c>
      <c r="E1113" s="191">
        <v>2109.4099120000001</v>
      </c>
      <c r="F1113" s="192">
        <v>2109.4099120000001</v>
      </c>
      <c r="G1113" s="191">
        <v>3442020000</v>
      </c>
      <c r="H1113" s="194">
        <f t="shared" si="34"/>
        <v>4.8972810511887762E-3</v>
      </c>
      <c r="I1113" s="193"/>
      <c r="J1113" s="197">
        <v>1111</v>
      </c>
      <c r="K1113" s="234"/>
      <c r="L1113" s="234"/>
      <c r="M1113" s="234"/>
      <c r="N1113" s="234"/>
      <c r="O1113" s="234"/>
      <c r="P1113" s="234"/>
      <c r="Q1113" s="7">
        <v>42527</v>
      </c>
      <c r="R1113" s="8">
        <v>24497499</v>
      </c>
      <c r="S1113" s="8">
        <v>25472500</v>
      </c>
      <c r="T1113" s="8">
        <v>24387501</v>
      </c>
      <c r="U1113" s="8">
        <v>24657499</v>
      </c>
      <c r="V1113" s="192">
        <v>23148138</v>
      </c>
      <c r="W1113" s="234">
        <v>93170000</v>
      </c>
      <c r="X1113" s="194">
        <f t="shared" si="35"/>
        <v>7.2508312445883107E-3</v>
      </c>
      <c r="Y1113" s="193"/>
      <c r="Z1113" s="197">
        <v>1111</v>
      </c>
    </row>
    <row r="1114" spans="1:26" ht="14.4" x14ac:dyDescent="0.3">
      <c r="A1114" s="7">
        <v>42524</v>
      </c>
      <c r="B1114" s="191">
        <v>2104.070068</v>
      </c>
      <c r="C1114" s="191">
        <v>2104.070068</v>
      </c>
      <c r="D1114" s="191">
        <v>2085.360107</v>
      </c>
      <c r="E1114" s="191">
        <v>2099.1298830000001</v>
      </c>
      <c r="F1114" s="192">
        <v>2099.1298830000001</v>
      </c>
      <c r="G1114" s="191">
        <v>3627780000</v>
      </c>
      <c r="H1114" s="194">
        <f t="shared" si="34"/>
        <v>-2.9118146788908524E-3</v>
      </c>
      <c r="I1114" s="193"/>
      <c r="J1114" s="197">
        <v>1112</v>
      </c>
      <c r="K1114" s="234"/>
      <c r="L1114" s="234"/>
      <c r="M1114" s="234"/>
      <c r="N1114" s="234"/>
      <c r="O1114" s="234"/>
      <c r="P1114" s="234"/>
      <c r="Q1114" s="7">
        <v>42524</v>
      </c>
      <c r="R1114" s="8">
        <v>24447500</v>
      </c>
      <c r="S1114" s="8">
        <v>24567499</v>
      </c>
      <c r="T1114" s="8">
        <v>24362499</v>
      </c>
      <c r="U1114" s="8">
        <v>24480000</v>
      </c>
      <c r="V1114" s="192">
        <v>22981503</v>
      </c>
      <c r="W1114" s="234">
        <v>114019600</v>
      </c>
      <c r="X1114" s="194">
        <f t="shared" si="35"/>
        <v>2.0465615089468011E-3</v>
      </c>
      <c r="Y1114" s="193"/>
      <c r="Z1114" s="197">
        <v>1112</v>
      </c>
    </row>
    <row r="1115" spans="1:26" ht="14.4" x14ac:dyDescent="0.3">
      <c r="A1115" s="7">
        <v>42523</v>
      </c>
      <c r="B1115" s="191">
        <v>2097.709961</v>
      </c>
      <c r="C1115" s="191">
        <v>2105.26001</v>
      </c>
      <c r="D1115" s="191">
        <v>2088.5900879999999</v>
      </c>
      <c r="E1115" s="191">
        <v>2105.26001</v>
      </c>
      <c r="F1115" s="192">
        <v>2105.26001</v>
      </c>
      <c r="G1115" s="191">
        <v>3632720000</v>
      </c>
      <c r="H1115" s="194">
        <f t="shared" si="34"/>
        <v>2.8246782448091081E-3</v>
      </c>
      <c r="I1115" s="193"/>
      <c r="J1115" s="197">
        <v>1113</v>
      </c>
      <c r="K1115" s="234"/>
      <c r="L1115" s="234"/>
      <c r="M1115" s="234"/>
      <c r="N1115" s="234"/>
      <c r="O1115" s="234"/>
      <c r="P1115" s="234"/>
      <c r="Q1115" s="7">
        <v>42523</v>
      </c>
      <c r="R1115" s="8">
        <v>24400000</v>
      </c>
      <c r="S1115" s="8">
        <v>24459999</v>
      </c>
      <c r="T1115" s="8">
        <v>24157499</v>
      </c>
      <c r="U1115" s="8">
        <v>24430000</v>
      </c>
      <c r="V1115" s="192">
        <v>22934566</v>
      </c>
      <c r="W1115" s="234">
        <v>160766400</v>
      </c>
      <c r="X1115" s="194">
        <f t="shared" si="35"/>
        <v>-7.5154163663047552E-3</v>
      </c>
      <c r="Y1115" s="193"/>
      <c r="Z1115" s="197">
        <v>1113</v>
      </c>
    </row>
    <row r="1116" spans="1:26" ht="14.4" x14ac:dyDescent="0.3">
      <c r="A1116" s="7">
        <v>42522</v>
      </c>
      <c r="B1116" s="191">
        <v>2093.9399410000001</v>
      </c>
      <c r="C1116" s="191">
        <v>2100.969971</v>
      </c>
      <c r="D1116" s="191">
        <v>2085.1000979999999</v>
      </c>
      <c r="E1116" s="191">
        <v>2099.330078</v>
      </c>
      <c r="F1116" s="192">
        <v>2099.330078</v>
      </c>
      <c r="G1116" s="191">
        <v>3525170000</v>
      </c>
      <c r="H1116" s="194">
        <f t="shared" si="34"/>
        <v>1.135042349897221E-3</v>
      </c>
      <c r="I1116" s="193"/>
      <c r="J1116" s="197">
        <v>1114</v>
      </c>
      <c r="K1116" s="234"/>
      <c r="L1116" s="234"/>
      <c r="M1116" s="234"/>
      <c r="N1116" s="234"/>
      <c r="O1116" s="234"/>
      <c r="P1116" s="234"/>
      <c r="Q1116" s="7">
        <v>42522</v>
      </c>
      <c r="R1116" s="8">
        <v>24754999</v>
      </c>
      <c r="S1116" s="8">
        <v>24885000</v>
      </c>
      <c r="T1116" s="8">
        <v>24582500</v>
      </c>
      <c r="U1116" s="8">
        <v>24615000</v>
      </c>
      <c r="V1116" s="192">
        <v>23108234</v>
      </c>
      <c r="W1116" s="234">
        <v>116693200</v>
      </c>
      <c r="X1116" s="194">
        <f t="shared" si="35"/>
        <v>-1.4019949893366492E-2</v>
      </c>
      <c r="Y1116" s="193"/>
      <c r="Z1116" s="197">
        <v>1114</v>
      </c>
    </row>
    <row r="1117" spans="1:26" ht="14.4" x14ac:dyDescent="0.3">
      <c r="A1117" s="7">
        <v>42521</v>
      </c>
      <c r="B1117" s="191">
        <v>2100.1298830000001</v>
      </c>
      <c r="C1117" s="191">
        <v>2103.4799800000001</v>
      </c>
      <c r="D1117" s="191">
        <v>2088.6599120000001</v>
      </c>
      <c r="E1117" s="191">
        <v>2096.9499510000001</v>
      </c>
      <c r="F1117" s="192">
        <v>2096.9499510000001</v>
      </c>
      <c r="G1117" s="191">
        <v>4514410000</v>
      </c>
      <c r="H1117" s="194">
        <f t="shared" si="34"/>
        <v>-1.0052632800821898E-3</v>
      </c>
      <c r="I1117" s="193"/>
      <c r="J1117" s="197">
        <v>1115</v>
      </c>
      <c r="K1117" s="234"/>
      <c r="L1117" s="234"/>
      <c r="M1117" s="234"/>
      <c r="N1117" s="234"/>
      <c r="O1117" s="234"/>
      <c r="P1117" s="234"/>
      <c r="Q1117" s="7">
        <v>42521</v>
      </c>
      <c r="R1117" s="8">
        <v>24900000</v>
      </c>
      <c r="S1117" s="8">
        <v>25100000</v>
      </c>
      <c r="T1117" s="8">
        <v>24705000</v>
      </c>
      <c r="U1117" s="8">
        <v>24965000</v>
      </c>
      <c r="V1117" s="192">
        <v>23436817</v>
      </c>
      <c r="W1117" s="234">
        <v>169228800</v>
      </c>
      <c r="X1117" s="194">
        <f t="shared" si="35"/>
        <v>-4.8827659354491364E-3</v>
      </c>
      <c r="Y1117" s="193"/>
      <c r="Z1117" s="197">
        <v>1115</v>
      </c>
    </row>
    <row r="1118" spans="1:26" ht="14.4" x14ac:dyDescent="0.3">
      <c r="A1118" s="7">
        <v>42517</v>
      </c>
      <c r="B1118" s="191">
        <v>2090.0600589999999</v>
      </c>
      <c r="C1118" s="191">
        <v>2099.0600589999999</v>
      </c>
      <c r="D1118" s="191">
        <v>2090.0600589999999</v>
      </c>
      <c r="E1118" s="191">
        <v>2099.0600589999999</v>
      </c>
      <c r="F1118" s="192">
        <v>2099.0600589999999</v>
      </c>
      <c r="G1118" s="191">
        <v>3079150000</v>
      </c>
      <c r="H1118" s="194">
        <f t="shared" si="34"/>
        <v>4.2868573656226977E-3</v>
      </c>
      <c r="I1118" s="193"/>
      <c r="J1118" s="197">
        <v>1116</v>
      </c>
      <c r="K1118" s="234"/>
      <c r="L1118" s="234"/>
      <c r="M1118" s="234"/>
      <c r="N1118" s="234"/>
      <c r="O1118" s="234"/>
      <c r="P1118" s="234"/>
      <c r="Q1118" s="7">
        <v>42517</v>
      </c>
      <c r="R1118" s="8">
        <v>24860001</v>
      </c>
      <c r="S1118" s="8">
        <v>25117500</v>
      </c>
      <c r="T1118" s="8">
        <v>24812500</v>
      </c>
      <c r="U1118" s="8">
        <v>25087500</v>
      </c>
      <c r="V1118" s="192">
        <v>23551815</v>
      </c>
      <c r="W1118" s="234">
        <v>145364800</v>
      </c>
      <c r="X1118" s="194">
        <f t="shared" si="35"/>
        <v>-5.9764323016066562E-4</v>
      </c>
      <c r="Y1118" s="193"/>
      <c r="Z1118" s="197">
        <v>1116</v>
      </c>
    </row>
    <row r="1119" spans="1:26" ht="14.4" x14ac:dyDescent="0.3">
      <c r="A1119" s="7">
        <v>42516</v>
      </c>
      <c r="B1119" s="191">
        <v>2091.4399410000001</v>
      </c>
      <c r="C1119" s="191">
        <v>2094.3000489999999</v>
      </c>
      <c r="D1119" s="191">
        <v>2087.080078</v>
      </c>
      <c r="E1119" s="191">
        <v>2090.1000979999999</v>
      </c>
      <c r="F1119" s="192">
        <v>2090.1000979999999</v>
      </c>
      <c r="G1119" s="191">
        <v>3230990000</v>
      </c>
      <c r="H1119" s="194">
        <f t="shared" si="34"/>
        <v>-2.1044370918173544E-4</v>
      </c>
      <c r="I1119" s="193"/>
      <c r="J1119" s="197">
        <v>1117</v>
      </c>
      <c r="K1119" s="234"/>
      <c r="L1119" s="234"/>
      <c r="M1119" s="234"/>
      <c r="N1119" s="234"/>
      <c r="O1119" s="234"/>
      <c r="P1119" s="234"/>
      <c r="Q1119" s="7">
        <v>42516</v>
      </c>
      <c r="R1119" s="8">
        <v>24920000</v>
      </c>
      <c r="S1119" s="8">
        <v>25182501</v>
      </c>
      <c r="T1119" s="8">
        <v>24660000</v>
      </c>
      <c r="U1119" s="8">
        <v>25102501</v>
      </c>
      <c r="V1119" s="192">
        <v>23565899</v>
      </c>
      <c r="W1119" s="234">
        <v>225324800</v>
      </c>
      <c r="X1119" s="194">
        <f t="shared" si="35"/>
        <v>7.9302026514674398E-3</v>
      </c>
      <c r="Y1119" s="193"/>
      <c r="Z1119" s="197">
        <v>1117</v>
      </c>
    </row>
    <row r="1120" spans="1:26" ht="14.4" x14ac:dyDescent="0.3">
      <c r="A1120" s="7">
        <v>42515</v>
      </c>
      <c r="B1120" s="191">
        <v>2078.929932</v>
      </c>
      <c r="C1120" s="191">
        <v>2094.7299800000001</v>
      </c>
      <c r="D1120" s="191">
        <v>2078.929932</v>
      </c>
      <c r="E1120" s="191">
        <v>2090.540039</v>
      </c>
      <c r="F1120" s="192">
        <v>2090.540039</v>
      </c>
      <c r="G1120" s="191">
        <v>3859160000</v>
      </c>
      <c r="H1120" s="194">
        <f t="shared" si="34"/>
        <v>6.9747404162164798E-3</v>
      </c>
      <c r="I1120" s="193"/>
      <c r="J1120" s="197">
        <v>1118</v>
      </c>
      <c r="K1120" s="234"/>
      <c r="L1120" s="234"/>
      <c r="M1120" s="234"/>
      <c r="N1120" s="234"/>
      <c r="O1120" s="234"/>
      <c r="P1120" s="234"/>
      <c r="Q1120" s="7">
        <v>42515</v>
      </c>
      <c r="R1120" s="8">
        <v>24667500</v>
      </c>
      <c r="S1120" s="8">
        <v>24934999</v>
      </c>
      <c r="T1120" s="8">
        <v>24527500</v>
      </c>
      <c r="U1120" s="8">
        <v>24905001</v>
      </c>
      <c r="V1120" s="192">
        <v>23380487</v>
      </c>
      <c r="W1120" s="234">
        <v>152675200</v>
      </c>
      <c r="X1120" s="194">
        <f t="shared" si="35"/>
        <v>1.7568799361721722E-2</v>
      </c>
      <c r="Y1120" s="193"/>
      <c r="Z1120" s="197">
        <v>1118</v>
      </c>
    </row>
    <row r="1121" spans="1:26" ht="14.4" x14ac:dyDescent="0.3">
      <c r="A1121" s="7">
        <v>42514</v>
      </c>
      <c r="B1121" s="191">
        <v>2052.6499020000001</v>
      </c>
      <c r="C1121" s="191">
        <v>2079.669922</v>
      </c>
      <c r="D1121" s="191">
        <v>2052.6499020000001</v>
      </c>
      <c r="E1121" s="191">
        <v>2076.0600589999999</v>
      </c>
      <c r="F1121" s="192">
        <v>2076.0600589999999</v>
      </c>
      <c r="G1121" s="191">
        <v>3627340000</v>
      </c>
      <c r="H1121" s="194">
        <f t="shared" si="34"/>
        <v>1.3681382915580749E-2</v>
      </c>
      <c r="I1121" s="193"/>
      <c r="J1121" s="197">
        <v>1119</v>
      </c>
      <c r="K1121" s="234"/>
      <c r="L1121" s="234"/>
      <c r="M1121" s="234"/>
      <c r="N1121" s="234"/>
      <c r="O1121" s="234"/>
      <c r="P1121" s="234"/>
      <c r="Q1121" s="7">
        <v>42514</v>
      </c>
      <c r="R1121" s="8">
        <v>24305000</v>
      </c>
      <c r="S1121" s="8">
        <v>24522499</v>
      </c>
      <c r="T1121" s="8">
        <v>24209999</v>
      </c>
      <c r="U1121" s="8">
        <v>24475000</v>
      </c>
      <c r="V1121" s="192">
        <v>22976812</v>
      </c>
      <c r="W1121" s="234">
        <v>140560800</v>
      </c>
      <c r="X1121" s="194">
        <f t="shared" si="35"/>
        <v>1.5244253364302726E-2</v>
      </c>
      <c r="Y1121" s="193"/>
      <c r="Z1121" s="197">
        <v>1119</v>
      </c>
    </row>
    <row r="1122" spans="1:26" ht="14.4" x14ac:dyDescent="0.3">
      <c r="A1122" s="7">
        <v>42513</v>
      </c>
      <c r="B1122" s="191">
        <v>2052.2299800000001</v>
      </c>
      <c r="C1122" s="191">
        <v>2055.580078</v>
      </c>
      <c r="D1122" s="191">
        <v>2047.26001</v>
      </c>
      <c r="E1122" s="191">
        <v>2048.040039</v>
      </c>
      <c r="F1122" s="192">
        <v>2048.040039</v>
      </c>
      <c r="G1122" s="191">
        <v>3055480000</v>
      </c>
      <c r="H1122" s="194">
        <f t="shared" si="34"/>
        <v>-2.0854588262009888E-3</v>
      </c>
      <c r="I1122" s="193"/>
      <c r="J1122" s="197">
        <v>1120</v>
      </c>
      <c r="K1122" s="234"/>
      <c r="L1122" s="234"/>
      <c r="M1122" s="234"/>
      <c r="N1122" s="234"/>
      <c r="O1122" s="234"/>
      <c r="P1122" s="234"/>
      <c r="Q1122" s="7">
        <v>42513</v>
      </c>
      <c r="R1122" s="8">
        <v>23967501</v>
      </c>
      <c r="S1122" s="8">
        <v>24297501</v>
      </c>
      <c r="T1122" s="8">
        <v>23917500</v>
      </c>
      <c r="U1122" s="8">
        <v>24107500</v>
      </c>
      <c r="V1122" s="192">
        <v>22631807</v>
      </c>
      <c r="W1122" s="234">
        <v>152074400</v>
      </c>
      <c r="X1122" s="194">
        <f t="shared" si="35"/>
        <v>1.2707592955375513E-2</v>
      </c>
      <c r="Y1122" s="193"/>
      <c r="Z1122" s="197">
        <v>1120</v>
      </c>
    </row>
    <row r="1123" spans="1:26" ht="14.4" x14ac:dyDescent="0.3">
      <c r="A1123" s="7">
        <v>42510</v>
      </c>
      <c r="B1123" s="191">
        <v>2041.880005</v>
      </c>
      <c r="C1123" s="191">
        <v>2058.3500979999999</v>
      </c>
      <c r="D1123" s="191">
        <v>2041.880005</v>
      </c>
      <c r="E1123" s="191">
        <v>2052.320068</v>
      </c>
      <c r="F1123" s="192">
        <v>2052.320068</v>
      </c>
      <c r="G1123" s="191">
        <v>3507650000</v>
      </c>
      <c r="H1123" s="194">
        <f t="shared" si="34"/>
        <v>6.0195039142562695E-3</v>
      </c>
      <c r="I1123" s="193"/>
      <c r="J1123" s="197">
        <v>1121</v>
      </c>
      <c r="K1123" s="234"/>
      <c r="L1123" s="234"/>
      <c r="M1123" s="234"/>
      <c r="N1123" s="234"/>
      <c r="O1123" s="234"/>
      <c r="P1123" s="234"/>
      <c r="Q1123" s="7">
        <v>42510</v>
      </c>
      <c r="R1123" s="8">
        <v>23660000</v>
      </c>
      <c r="S1123" s="8">
        <v>23857500</v>
      </c>
      <c r="T1123" s="8">
        <v>23629999</v>
      </c>
      <c r="U1123" s="8">
        <v>23805000</v>
      </c>
      <c r="V1123" s="192">
        <v>22347820</v>
      </c>
      <c r="W1123" s="234">
        <v>128104000</v>
      </c>
      <c r="X1123" s="194">
        <f t="shared" si="35"/>
        <v>1.0828133543829237E-2</v>
      </c>
      <c r="Y1123" s="193"/>
      <c r="Z1123" s="197">
        <v>1121</v>
      </c>
    </row>
    <row r="1124" spans="1:26" ht="14.4" x14ac:dyDescent="0.3">
      <c r="A1124" s="7">
        <v>42509</v>
      </c>
      <c r="B1124" s="191">
        <v>2044.209961</v>
      </c>
      <c r="C1124" s="191">
        <v>2044.209961</v>
      </c>
      <c r="D1124" s="191">
        <v>2025.910034</v>
      </c>
      <c r="E1124" s="191">
        <v>2040.040039</v>
      </c>
      <c r="F1124" s="192">
        <v>2040.040039</v>
      </c>
      <c r="G1124" s="191">
        <v>3846770000</v>
      </c>
      <c r="H1124" s="194">
        <f t="shared" si="34"/>
        <v>-3.7067077457677731E-3</v>
      </c>
      <c r="I1124" s="193"/>
      <c r="J1124" s="197">
        <v>1122</v>
      </c>
      <c r="K1124" s="234"/>
      <c r="L1124" s="234"/>
      <c r="M1124" s="234"/>
      <c r="N1124" s="234"/>
      <c r="O1124" s="234"/>
      <c r="P1124" s="234"/>
      <c r="Q1124" s="7">
        <v>42509</v>
      </c>
      <c r="R1124" s="8">
        <v>23660000</v>
      </c>
      <c r="S1124" s="8">
        <v>23660000</v>
      </c>
      <c r="T1124" s="8">
        <v>23392500</v>
      </c>
      <c r="U1124" s="8">
        <v>23549999</v>
      </c>
      <c r="V1124" s="192">
        <v>22108427</v>
      </c>
      <c r="W1124" s="234">
        <v>121768400</v>
      </c>
      <c r="X1124" s="194">
        <f t="shared" si="35"/>
        <v>-3.8072500686142218E-3</v>
      </c>
      <c r="Y1124" s="193"/>
      <c r="Z1124" s="197">
        <v>1122</v>
      </c>
    </row>
    <row r="1125" spans="1:26" ht="14.4" x14ac:dyDescent="0.3">
      <c r="A1125" s="7">
        <v>42508</v>
      </c>
      <c r="B1125" s="191">
        <v>2044.380005</v>
      </c>
      <c r="C1125" s="191">
        <v>2060.610107</v>
      </c>
      <c r="D1125" s="191">
        <v>2034.48999</v>
      </c>
      <c r="E1125" s="191">
        <v>2047.630005</v>
      </c>
      <c r="F1125" s="192">
        <v>2047.630005</v>
      </c>
      <c r="G1125" s="191">
        <v>4101320000</v>
      </c>
      <c r="H1125" s="194">
        <f t="shared" si="34"/>
        <v>2.0517875938566796E-4</v>
      </c>
      <c r="I1125" s="193"/>
      <c r="J1125" s="197">
        <v>1123</v>
      </c>
      <c r="K1125" s="234"/>
      <c r="L1125" s="234"/>
      <c r="M1125" s="234"/>
      <c r="N1125" s="234"/>
      <c r="O1125" s="234"/>
      <c r="P1125" s="234"/>
      <c r="Q1125" s="7">
        <v>42508</v>
      </c>
      <c r="R1125" s="8">
        <v>23540001</v>
      </c>
      <c r="S1125" s="8">
        <v>23802500</v>
      </c>
      <c r="T1125" s="8">
        <v>23472500</v>
      </c>
      <c r="U1125" s="8">
        <v>23639999</v>
      </c>
      <c r="V1125" s="192">
        <v>22192921</v>
      </c>
      <c r="W1125" s="234">
        <v>168249600</v>
      </c>
      <c r="X1125" s="194">
        <f t="shared" si="35"/>
        <v>1.1445006076758435E-2</v>
      </c>
      <c r="Y1125" s="193"/>
      <c r="Z1125" s="197">
        <v>1123</v>
      </c>
    </row>
    <row r="1126" spans="1:26" ht="14.4" x14ac:dyDescent="0.3">
      <c r="A1126" s="7">
        <v>42507</v>
      </c>
      <c r="B1126" s="191">
        <v>2065.040039</v>
      </c>
      <c r="C1126" s="191">
        <v>2065.6899410000001</v>
      </c>
      <c r="D1126" s="191">
        <v>2040.8199460000001</v>
      </c>
      <c r="E1126" s="191">
        <v>2047.209961</v>
      </c>
      <c r="F1126" s="192">
        <v>2047.209961</v>
      </c>
      <c r="G1126" s="191">
        <v>4108960000</v>
      </c>
      <c r="H1126" s="194">
        <f t="shared" si="34"/>
        <v>-9.4112973726661487E-3</v>
      </c>
      <c r="I1126" s="193"/>
      <c r="J1126" s="197">
        <v>1124</v>
      </c>
      <c r="K1126" s="234"/>
      <c r="L1126" s="234"/>
      <c r="M1126" s="234"/>
      <c r="N1126" s="234"/>
      <c r="O1126" s="234"/>
      <c r="P1126" s="234"/>
      <c r="Q1126" s="7">
        <v>42507</v>
      </c>
      <c r="R1126" s="8">
        <v>23637501</v>
      </c>
      <c r="S1126" s="8">
        <v>23674999</v>
      </c>
      <c r="T1126" s="8">
        <v>23252501</v>
      </c>
      <c r="U1126" s="8">
        <v>23372499</v>
      </c>
      <c r="V1126" s="192">
        <v>21941797</v>
      </c>
      <c r="W1126" s="234">
        <v>187667600</v>
      </c>
      <c r="X1126" s="194">
        <f t="shared" si="35"/>
        <v>-4.1542519516683113E-3</v>
      </c>
      <c r="Y1126" s="193"/>
      <c r="Z1126" s="197">
        <v>1124</v>
      </c>
    </row>
    <row r="1127" spans="1:26" ht="14.4" x14ac:dyDescent="0.3">
      <c r="A1127" s="7">
        <v>42506</v>
      </c>
      <c r="B1127" s="191">
        <v>2046.530029</v>
      </c>
      <c r="C1127" s="191">
        <v>2071.8798830000001</v>
      </c>
      <c r="D1127" s="191">
        <v>2046.530029</v>
      </c>
      <c r="E1127" s="191">
        <v>2066.6599120000001</v>
      </c>
      <c r="F1127" s="192">
        <v>2066.6599120000001</v>
      </c>
      <c r="G1127" s="191">
        <v>3501360000</v>
      </c>
      <c r="H1127" s="194">
        <f t="shared" si="34"/>
        <v>9.7966525849819026E-3</v>
      </c>
      <c r="I1127" s="193"/>
      <c r="J1127" s="197">
        <v>1125</v>
      </c>
      <c r="K1127" s="234"/>
      <c r="L1127" s="234"/>
      <c r="M1127" s="234"/>
      <c r="N1127" s="234"/>
      <c r="O1127" s="234"/>
      <c r="P1127" s="234"/>
      <c r="Q1127" s="7">
        <v>42506</v>
      </c>
      <c r="R1127" s="8">
        <v>23097500</v>
      </c>
      <c r="S1127" s="8">
        <v>23597500</v>
      </c>
      <c r="T1127" s="8">
        <v>22912500</v>
      </c>
      <c r="U1127" s="8">
        <v>23469999</v>
      </c>
      <c r="V1127" s="192">
        <v>22033329</v>
      </c>
      <c r="W1127" s="234">
        <v>245039200</v>
      </c>
      <c r="X1127" s="194">
        <f t="shared" si="35"/>
        <v>3.7118819337427805E-2</v>
      </c>
      <c r="Y1127" s="193"/>
      <c r="Z1127" s="197">
        <v>1125</v>
      </c>
    </row>
    <row r="1128" spans="1:26" ht="14.4" x14ac:dyDescent="0.3">
      <c r="A1128" s="7">
        <v>42503</v>
      </c>
      <c r="B1128" s="191">
        <v>2062.5</v>
      </c>
      <c r="C1128" s="191">
        <v>2066.790039</v>
      </c>
      <c r="D1128" s="191">
        <v>2043.130005</v>
      </c>
      <c r="E1128" s="191">
        <v>2046.6099850000001</v>
      </c>
      <c r="F1128" s="192">
        <v>2046.6099850000001</v>
      </c>
      <c r="G1128" s="191">
        <v>3579880000</v>
      </c>
      <c r="H1128" s="194">
        <f t="shared" si="34"/>
        <v>-8.4782889927489322E-3</v>
      </c>
      <c r="I1128" s="193"/>
      <c r="J1128" s="197">
        <v>1126</v>
      </c>
      <c r="K1128" s="234"/>
      <c r="L1128" s="234"/>
      <c r="M1128" s="234"/>
      <c r="N1128" s="234"/>
      <c r="O1128" s="234"/>
      <c r="P1128" s="234"/>
      <c r="Q1128" s="7">
        <v>42503</v>
      </c>
      <c r="R1128" s="8">
        <v>22500000</v>
      </c>
      <c r="S1128" s="8">
        <v>22917500</v>
      </c>
      <c r="T1128" s="8">
        <v>22500000</v>
      </c>
      <c r="U1128" s="8">
        <v>22629999</v>
      </c>
      <c r="V1128" s="192">
        <v>21244749</v>
      </c>
      <c r="W1128" s="234">
        <v>177571200</v>
      </c>
      <c r="X1128" s="194">
        <f t="shared" si="35"/>
        <v>1.9926896353113848E-3</v>
      </c>
      <c r="Y1128" s="193"/>
      <c r="Z1128" s="197">
        <v>1126</v>
      </c>
    </row>
    <row r="1129" spans="1:26" ht="14.4" x14ac:dyDescent="0.3">
      <c r="A1129" s="7">
        <v>42502</v>
      </c>
      <c r="B1129" s="191">
        <v>2067.169922</v>
      </c>
      <c r="C1129" s="191">
        <v>2073.98999</v>
      </c>
      <c r="D1129" s="191">
        <v>2053.1298830000001</v>
      </c>
      <c r="E1129" s="191">
        <v>2064.110107</v>
      </c>
      <c r="F1129" s="192">
        <v>2064.110107</v>
      </c>
      <c r="G1129" s="191">
        <v>3782390000</v>
      </c>
      <c r="H1129" s="194">
        <f t="shared" si="34"/>
        <v>-1.6946514178486907E-4</v>
      </c>
      <c r="I1129" s="193"/>
      <c r="J1129" s="197">
        <v>1127</v>
      </c>
      <c r="K1129" s="234"/>
      <c r="L1129" s="234"/>
      <c r="M1129" s="234"/>
      <c r="N1129" s="234"/>
      <c r="O1129" s="234"/>
      <c r="P1129" s="234"/>
      <c r="Q1129" s="7">
        <v>42502</v>
      </c>
      <c r="R1129" s="8">
        <v>23180000</v>
      </c>
      <c r="S1129" s="8">
        <v>23195000</v>
      </c>
      <c r="T1129" s="8">
        <v>22367500</v>
      </c>
      <c r="U1129" s="8">
        <v>22584999</v>
      </c>
      <c r="V1129" s="192">
        <v>21202499</v>
      </c>
      <c r="W1129" s="234">
        <v>305258800</v>
      </c>
      <c r="X1129" s="194">
        <f t="shared" si="35"/>
        <v>-2.3456886788238096E-2</v>
      </c>
      <c r="Y1129" s="193"/>
      <c r="Z1129" s="197">
        <v>1127</v>
      </c>
    </row>
    <row r="1130" spans="1:26" ht="14.4" x14ac:dyDescent="0.3">
      <c r="A1130" s="7">
        <v>42501</v>
      </c>
      <c r="B1130" s="191">
        <v>2083.290039</v>
      </c>
      <c r="C1130" s="191">
        <v>2083.290039</v>
      </c>
      <c r="D1130" s="191">
        <v>2064.459961</v>
      </c>
      <c r="E1130" s="191">
        <v>2064.459961</v>
      </c>
      <c r="F1130" s="192">
        <v>2064.459961</v>
      </c>
      <c r="G1130" s="191">
        <v>3821980000</v>
      </c>
      <c r="H1130" s="194">
        <f t="shared" si="34"/>
        <v>-9.5615182490236764E-3</v>
      </c>
      <c r="I1130" s="193"/>
      <c r="J1130" s="197">
        <v>1128</v>
      </c>
      <c r="K1130" s="234"/>
      <c r="L1130" s="234"/>
      <c r="M1130" s="234"/>
      <c r="N1130" s="234"/>
      <c r="O1130" s="234"/>
      <c r="P1130" s="234"/>
      <c r="Q1130" s="7">
        <v>42501</v>
      </c>
      <c r="R1130" s="8">
        <v>23370001</v>
      </c>
      <c r="S1130" s="8">
        <v>23392500</v>
      </c>
      <c r="T1130" s="8">
        <v>23115000</v>
      </c>
      <c r="U1130" s="8">
        <v>23127501</v>
      </c>
      <c r="V1130" s="192">
        <v>21711790</v>
      </c>
      <c r="W1130" s="234">
        <v>114876400</v>
      </c>
      <c r="X1130" s="194">
        <f t="shared" si="35"/>
        <v>-9.7411815509239556E-3</v>
      </c>
      <c r="Y1130" s="193"/>
      <c r="Z1130" s="197">
        <v>1128</v>
      </c>
    </row>
    <row r="1131" spans="1:26" ht="14.4" x14ac:dyDescent="0.3">
      <c r="A1131" s="7">
        <v>42500</v>
      </c>
      <c r="B1131" s="191">
        <v>2062.6298830000001</v>
      </c>
      <c r="C1131" s="191">
        <v>2084.8701169999999</v>
      </c>
      <c r="D1131" s="191">
        <v>2062.6298830000001</v>
      </c>
      <c r="E1131" s="191">
        <v>2084.389893</v>
      </c>
      <c r="F1131" s="192">
        <v>2084.389893</v>
      </c>
      <c r="G1131" s="191">
        <v>3600200000</v>
      </c>
      <c r="H1131" s="194">
        <f t="shared" si="34"/>
        <v>1.2483643839788859E-2</v>
      </c>
      <c r="I1131" s="193"/>
      <c r="J1131" s="197">
        <v>1129</v>
      </c>
      <c r="K1131" s="234"/>
      <c r="L1131" s="234"/>
      <c r="M1131" s="234"/>
      <c r="N1131" s="234"/>
      <c r="O1131" s="234"/>
      <c r="P1131" s="234"/>
      <c r="Q1131" s="7">
        <v>42500</v>
      </c>
      <c r="R1131" s="8">
        <v>23332500</v>
      </c>
      <c r="S1131" s="8">
        <v>23392500</v>
      </c>
      <c r="T1131" s="8">
        <v>23027500</v>
      </c>
      <c r="U1131" s="8">
        <v>23355000</v>
      </c>
      <c r="V1131" s="192">
        <v>21925369</v>
      </c>
      <c r="W1131" s="234">
        <v>134747200</v>
      </c>
      <c r="X1131" s="194">
        <f t="shared" si="35"/>
        <v>6.7896198224333109E-3</v>
      </c>
      <c r="Y1131" s="193"/>
      <c r="Z1131" s="197">
        <v>1129</v>
      </c>
    </row>
    <row r="1132" spans="1:26" ht="14.4" x14ac:dyDescent="0.3">
      <c r="A1132" s="7">
        <v>42499</v>
      </c>
      <c r="B1132" s="191">
        <v>2057.5500489999999</v>
      </c>
      <c r="C1132" s="191">
        <v>2064.1499020000001</v>
      </c>
      <c r="D1132" s="191">
        <v>2054.3100589999999</v>
      </c>
      <c r="E1132" s="191">
        <v>2058.6899410000001</v>
      </c>
      <c r="F1132" s="192">
        <v>2058.6899410000001</v>
      </c>
      <c r="G1132" s="191">
        <v>3788620000</v>
      </c>
      <c r="H1132" s="194">
        <f t="shared" si="34"/>
        <v>7.5349664127098855E-4</v>
      </c>
      <c r="I1132" s="193"/>
      <c r="J1132" s="197">
        <v>1130</v>
      </c>
      <c r="K1132" s="234"/>
      <c r="L1132" s="234"/>
      <c r="M1132" s="234"/>
      <c r="N1132" s="234"/>
      <c r="O1132" s="234"/>
      <c r="P1132" s="234"/>
      <c r="Q1132" s="7">
        <v>42499</v>
      </c>
      <c r="R1132" s="8">
        <v>23250000</v>
      </c>
      <c r="S1132" s="8">
        <v>23442499</v>
      </c>
      <c r="T1132" s="8">
        <v>23147499</v>
      </c>
      <c r="U1132" s="8">
        <v>23197500</v>
      </c>
      <c r="V1132" s="192">
        <v>21777508</v>
      </c>
      <c r="W1132" s="234">
        <v>131745600</v>
      </c>
      <c r="X1132" s="194">
        <f t="shared" si="35"/>
        <v>7.5464983686935477E-4</v>
      </c>
      <c r="Y1132" s="193"/>
      <c r="Z1132" s="197">
        <v>1130</v>
      </c>
    </row>
    <row r="1133" spans="1:26" ht="14.4" x14ac:dyDescent="0.3">
      <c r="A1133" s="7">
        <v>42496</v>
      </c>
      <c r="B1133" s="191">
        <v>2047.7700199999999</v>
      </c>
      <c r="C1133" s="191">
        <v>2057.719971</v>
      </c>
      <c r="D1133" s="191">
        <v>2039.4499510000001</v>
      </c>
      <c r="E1133" s="191">
        <v>2057.139893</v>
      </c>
      <c r="F1133" s="192">
        <v>2057.139893</v>
      </c>
      <c r="G1133" s="191">
        <v>3796350000</v>
      </c>
      <c r="H1133" s="194">
        <f t="shared" si="34"/>
        <v>3.1746391945074201E-3</v>
      </c>
      <c r="I1133" s="193"/>
      <c r="J1133" s="197">
        <v>1131</v>
      </c>
      <c r="K1133" s="234"/>
      <c r="L1133" s="234"/>
      <c r="M1133" s="234"/>
      <c r="N1133" s="234"/>
      <c r="O1133" s="234"/>
      <c r="P1133" s="234"/>
      <c r="Q1133" s="7">
        <v>42496</v>
      </c>
      <c r="R1133" s="8">
        <v>23342501</v>
      </c>
      <c r="S1133" s="8">
        <v>23362499</v>
      </c>
      <c r="T1133" s="8">
        <v>22962500</v>
      </c>
      <c r="U1133" s="8">
        <v>23180000</v>
      </c>
      <c r="V1133" s="192">
        <v>21761086</v>
      </c>
      <c r="W1133" s="234">
        <v>174799600</v>
      </c>
      <c r="X1133" s="194">
        <f t="shared" si="35"/>
        <v>-5.5768543112558189E-3</v>
      </c>
      <c r="Y1133" s="193"/>
      <c r="Z1133" s="197">
        <v>1131</v>
      </c>
    </row>
    <row r="1134" spans="1:26" ht="14.4" x14ac:dyDescent="0.3">
      <c r="A1134" s="7">
        <v>42495</v>
      </c>
      <c r="B1134" s="191">
        <v>2052.9499510000001</v>
      </c>
      <c r="C1134" s="191">
        <v>2060.2299800000001</v>
      </c>
      <c r="D1134" s="191">
        <v>2045.7700199999999</v>
      </c>
      <c r="E1134" s="191">
        <v>2050.6298830000001</v>
      </c>
      <c r="F1134" s="192">
        <v>2050.6298830000001</v>
      </c>
      <c r="G1134" s="191">
        <v>4008530000</v>
      </c>
      <c r="H1134" s="194">
        <f t="shared" si="34"/>
        <v>-2.3900794299501919E-4</v>
      </c>
      <c r="I1134" s="193"/>
      <c r="J1134" s="197">
        <v>1132</v>
      </c>
      <c r="K1134" s="234"/>
      <c r="L1134" s="234"/>
      <c r="M1134" s="234"/>
      <c r="N1134" s="234"/>
      <c r="O1134" s="234"/>
      <c r="P1134" s="234"/>
      <c r="Q1134" s="7">
        <v>42495</v>
      </c>
      <c r="R1134" s="8">
        <v>23500000</v>
      </c>
      <c r="S1134" s="8">
        <v>23517500</v>
      </c>
      <c r="T1134" s="8">
        <v>23170000</v>
      </c>
      <c r="U1134" s="8">
        <v>23309999</v>
      </c>
      <c r="V1134" s="192">
        <v>21883125</v>
      </c>
      <c r="W1134" s="234">
        <v>143562000</v>
      </c>
      <c r="X1134" s="194">
        <f t="shared" si="35"/>
        <v>-4.0589270795345174E-3</v>
      </c>
      <c r="Y1134" s="193"/>
      <c r="Z1134" s="197">
        <v>1132</v>
      </c>
    </row>
    <row r="1135" spans="1:26" ht="14.4" x14ac:dyDescent="0.3">
      <c r="A1135" s="7">
        <v>42494</v>
      </c>
      <c r="B1135" s="191">
        <v>2060.3000489999999</v>
      </c>
      <c r="C1135" s="191">
        <v>2060.3000489999999</v>
      </c>
      <c r="D1135" s="191">
        <v>2045.5500489999999</v>
      </c>
      <c r="E1135" s="191">
        <v>2051.1201169999999</v>
      </c>
      <c r="F1135" s="192">
        <v>2051.1201169999999</v>
      </c>
      <c r="G1135" s="191">
        <v>4058560000</v>
      </c>
      <c r="H1135" s="194">
        <f t="shared" si="34"/>
        <v>-5.9368893147539953E-3</v>
      </c>
      <c r="I1135" s="193"/>
      <c r="J1135" s="197">
        <v>1133</v>
      </c>
      <c r="K1135" s="234"/>
      <c r="L1135" s="234"/>
      <c r="M1135" s="234"/>
      <c r="N1135" s="234"/>
      <c r="O1135" s="234"/>
      <c r="P1135" s="234"/>
      <c r="Q1135" s="7">
        <v>42494</v>
      </c>
      <c r="R1135" s="8">
        <v>23799999</v>
      </c>
      <c r="S1135" s="8">
        <v>23975000</v>
      </c>
      <c r="T1135" s="8">
        <v>23455000</v>
      </c>
      <c r="U1135" s="8">
        <v>23547501</v>
      </c>
      <c r="V1135" s="192">
        <v>21972309</v>
      </c>
      <c r="W1135" s="234">
        <v>164102000</v>
      </c>
      <c r="X1135" s="194">
        <f t="shared" si="35"/>
        <v>-1.0401269615877423E-2</v>
      </c>
      <c r="Y1135" s="193"/>
      <c r="Z1135" s="197">
        <v>1133</v>
      </c>
    </row>
    <row r="1136" spans="1:26" ht="14.4" x14ac:dyDescent="0.3">
      <c r="A1136" s="7">
        <v>42493</v>
      </c>
      <c r="B1136" s="191">
        <v>2077.179932</v>
      </c>
      <c r="C1136" s="191">
        <v>2077.179932</v>
      </c>
      <c r="D1136" s="191">
        <v>2054.889893</v>
      </c>
      <c r="E1136" s="191">
        <v>2063.3701169999999</v>
      </c>
      <c r="F1136" s="192">
        <v>2063.3701169999999</v>
      </c>
      <c r="G1136" s="191">
        <v>4173390000</v>
      </c>
      <c r="H1136" s="194">
        <f t="shared" si="34"/>
        <v>-8.676638460102663E-3</v>
      </c>
      <c r="I1136" s="193"/>
      <c r="J1136" s="197">
        <v>1134</v>
      </c>
      <c r="K1136" s="234"/>
      <c r="L1136" s="234"/>
      <c r="M1136" s="234"/>
      <c r="N1136" s="234"/>
      <c r="O1136" s="234"/>
      <c r="P1136" s="234"/>
      <c r="Q1136" s="7">
        <v>42493</v>
      </c>
      <c r="R1136" s="8">
        <v>23549999</v>
      </c>
      <c r="S1136" s="8">
        <v>23934999</v>
      </c>
      <c r="T1136" s="8">
        <v>23420000</v>
      </c>
      <c r="U1136" s="8">
        <v>23795000</v>
      </c>
      <c r="V1136" s="192">
        <v>22203251</v>
      </c>
      <c r="W1136" s="234">
        <v>227325200</v>
      </c>
      <c r="X1136" s="194">
        <f t="shared" si="35"/>
        <v>1.6445930293188894E-2</v>
      </c>
      <c r="Y1136" s="193"/>
      <c r="Z1136" s="197">
        <v>1134</v>
      </c>
    </row>
    <row r="1137" spans="1:26" ht="14.4" x14ac:dyDescent="0.3">
      <c r="A1137" s="7">
        <v>42492</v>
      </c>
      <c r="B1137" s="191">
        <v>2067.169922</v>
      </c>
      <c r="C1137" s="191">
        <v>2083.419922</v>
      </c>
      <c r="D1137" s="191">
        <v>2066.110107</v>
      </c>
      <c r="E1137" s="191">
        <v>2081.429932</v>
      </c>
      <c r="F1137" s="192">
        <v>2081.429932</v>
      </c>
      <c r="G1137" s="191">
        <v>3841110000</v>
      </c>
      <c r="H1137" s="194">
        <f t="shared" si="34"/>
        <v>7.8099465536787312E-3</v>
      </c>
      <c r="I1137" s="193"/>
      <c r="J1137" s="197">
        <v>1135</v>
      </c>
      <c r="K1137" s="234"/>
      <c r="L1137" s="234"/>
      <c r="M1137" s="234"/>
      <c r="N1137" s="234"/>
      <c r="O1137" s="234"/>
      <c r="P1137" s="234"/>
      <c r="Q1137" s="7">
        <v>42492</v>
      </c>
      <c r="R1137" s="8">
        <v>23492500</v>
      </c>
      <c r="S1137" s="8">
        <v>23520000</v>
      </c>
      <c r="T1137" s="8">
        <v>23100000</v>
      </c>
      <c r="U1137" s="8">
        <v>23410000</v>
      </c>
      <c r="V1137" s="192">
        <v>21844006</v>
      </c>
      <c r="W1137" s="234">
        <v>192640400</v>
      </c>
      <c r="X1137" s="194">
        <f t="shared" si="35"/>
        <v>-1.0667967114784088E-3</v>
      </c>
      <c r="Y1137" s="193"/>
      <c r="Z1137" s="197">
        <v>1135</v>
      </c>
    </row>
    <row r="1138" spans="1:26" ht="14.4" x14ac:dyDescent="0.3">
      <c r="A1138" s="7">
        <v>42489</v>
      </c>
      <c r="B1138" s="191">
        <v>2071.820068</v>
      </c>
      <c r="C1138" s="191">
        <v>2073.8500979999999</v>
      </c>
      <c r="D1138" s="191">
        <v>2052.280029</v>
      </c>
      <c r="E1138" s="191">
        <v>2065.3000489999999</v>
      </c>
      <c r="F1138" s="192">
        <v>2065.3000489999999</v>
      </c>
      <c r="G1138" s="191">
        <v>4704720000</v>
      </c>
      <c r="H1138" s="194">
        <f t="shared" si="34"/>
        <v>-5.0630884817385721E-3</v>
      </c>
      <c r="I1138" s="193"/>
      <c r="J1138" s="197">
        <v>1136</v>
      </c>
      <c r="K1138" s="234"/>
      <c r="L1138" s="234"/>
      <c r="M1138" s="234"/>
      <c r="N1138" s="234"/>
      <c r="O1138" s="234"/>
      <c r="P1138" s="234"/>
      <c r="Q1138" s="7">
        <v>42489</v>
      </c>
      <c r="R1138" s="8">
        <v>23497499</v>
      </c>
      <c r="S1138" s="8">
        <v>23680000</v>
      </c>
      <c r="T1138" s="8">
        <v>23127501</v>
      </c>
      <c r="U1138" s="8">
        <v>23434999</v>
      </c>
      <c r="V1138" s="192">
        <v>21867334</v>
      </c>
      <c r="W1138" s="234">
        <v>274126000</v>
      </c>
      <c r="X1138" s="194">
        <f t="shared" si="35"/>
        <v>-1.1494327695090144E-2</v>
      </c>
      <c r="Y1138" s="193"/>
      <c r="Z1138" s="197">
        <v>1136</v>
      </c>
    </row>
    <row r="1139" spans="1:26" ht="14.4" x14ac:dyDescent="0.3">
      <c r="A1139" s="7">
        <v>42488</v>
      </c>
      <c r="B1139" s="191">
        <v>2090.929932</v>
      </c>
      <c r="C1139" s="191">
        <v>2099.3000489999999</v>
      </c>
      <c r="D1139" s="191">
        <v>2071.6201169999999</v>
      </c>
      <c r="E1139" s="191">
        <v>2075.8100589999999</v>
      </c>
      <c r="F1139" s="192">
        <v>2075.8100589999999</v>
      </c>
      <c r="G1139" s="191">
        <v>4309840000</v>
      </c>
      <c r="H1139" s="194">
        <f t="shared" si="34"/>
        <v>-9.2307681572276357E-3</v>
      </c>
      <c r="I1139" s="193"/>
      <c r="J1139" s="197">
        <v>1137</v>
      </c>
      <c r="K1139" s="234"/>
      <c r="L1139" s="234"/>
      <c r="M1139" s="234"/>
      <c r="N1139" s="234"/>
      <c r="O1139" s="234"/>
      <c r="P1139" s="234"/>
      <c r="Q1139" s="7">
        <v>42488</v>
      </c>
      <c r="R1139" s="8">
        <v>24402500</v>
      </c>
      <c r="S1139" s="8">
        <v>24469999</v>
      </c>
      <c r="T1139" s="8">
        <v>23562500</v>
      </c>
      <c r="U1139" s="8">
        <v>23707500</v>
      </c>
      <c r="V1139" s="192">
        <v>22121607</v>
      </c>
      <c r="W1139" s="234">
        <v>328970800</v>
      </c>
      <c r="X1139" s="194">
        <f t="shared" si="35"/>
        <v>-3.0566234839838783E-2</v>
      </c>
      <c r="Y1139" s="193"/>
      <c r="Z1139" s="197">
        <v>1137</v>
      </c>
    </row>
    <row r="1140" spans="1:26" ht="14.4" x14ac:dyDescent="0.3">
      <c r="A1140" s="7">
        <v>42487</v>
      </c>
      <c r="B1140" s="191">
        <v>2092.330078</v>
      </c>
      <c r="C1140" s="191">
        <v>2099.889893</v>
      </c>
      <c r="D1140" s="191">
        <v>2082.3100589999999</v>
      </c>
      <c r="E1140" s="191">
        <v>2095.1499020000001</v>
      </c>
      <c r="F1140" s="192">
        <v>2095.1499020000001</v>
      </c>
      <c r="G1140" s="191">
        <v>4100110000</v>
      </c>
      <c r="H1140" s="194">
        <f t="shared" si="34"/>
        <v>1.6493527182762052E-3</v>
      </c>
      <c r="I1140" s="193"/>
      <c r="J1140" s="197">
        <v>1138</v>
      </c>
      <c r="K1140" s="234"/>
      <c r="L1140" s="234"/>
      <c r="M1140" s="234"/>
      <c r="N1140" s="234"/>
      <c r="O1140" s="234"/>
      <c r="P1140" s="234"/>
      <c r="Q1140" s="7">
        <v>42487</v>
      </c>
      <c r="R1140" s="8">
        <v>24000000</v>
      </c>
      <c r="S1140" s="8">
        <v>24677500</v>
      </c>
      <c r="T1140" s="8">
        <v>23920000</v>
      </c>
      <c r="U1140" s="8">
        <v>24455000</v>
      </c>
      <c r="V1140" s="192">
        <v>22819101</v>
      </c>
      <c r="W1140" s="234">
        <v>458408400</v>
      </c>
      <c r="X1140" s="194">
        <f t="shared" si="35"/>
        <v>-6.2577857988999938E-2</v>
      </c>
      <c r="Y1140" s="193"/>
      <c r="Z1140" s="197">
        <v>1138</v>
      </c>
    </row>
    <row r="1141" spans="1:26" ht="14.4" x14ac:dyDescent="0.3">
      <c r="A1141" s="7">
        <v>42486</v>
      </c>
      <c r="B1141" s="191">
        <v>2089.8400879999999</v>
      </c>
      <c r="C1141" s="191">
        <v>2096.8701169999999</v>
      </c>
      <c r="D1141" s="191">
        <v>2085.8000489999999</v>
      </c>
      <c r="E1141" s="191">
        <v>2091.6999510000001</v>
      </c>
      <c r="F1141" s="192">
        <v>2091.6999510000001</v>
      </c>
      <c r="G1141" s="191">
        <v>3557190000</v>
      </c>
      <c r="H1141" s="194">
        <f t="shared" si="34"/>
        <v>1.8727515348587582E-3</v>
      </c>
      <c r="I1141" s="193"/>
      <c r="J1141" s="197">
        <v>1139</v>
      </c>
      <c r="K1141" s="234"/>
      <c r="L1141" s="234"/>
      <c r="M1141" s="234"/>
      <c r="N1141" s="234"/>
      <c r="O1141" s="234"/>
      <c r="P1141" s="234"/>
      <c r="Q1141" s="7">
        <v>42486</v>
      </c>
      <c r="R1141" s="8">
        <v>25977501</v>
      </c>
      <c r="S1141" s="8">
        <v>26325001</v>
      </c>
      <c r="T1141" s="8">
        <v>25977501</v>
      </c>
      <c r="U1141" s="8">
        <v>26087500</v>
      </c>
      <c r="V1141" s="192">
        <v>24342396</v>
      </c>
      <c r="W1141" s="234">
        <v>224064800</v>
      </c>
      <c r="X1141" s="194">
        <f t="shared" si="35"/>
        <v>-6.9472986913351378E-3</v>
      </c>
      <c r="Y1141" s="193"/>
      <c r="Z1141" s="197">
        <v>1139</v>
      </c>
    </row>
    <row r="1142" spans="1:26" ht="14.4" x14ac:dyDescent="0.3">
      <c r="A1142" s="7">
        <v>42485</v>
      </c>
      <c r="B1142" s="191">
        <v>2089.3701169999999</v>
      </c>
      <c r="C1142" s="191">
        <v>2089.3701169999999</v>
      </c>
      <c r="D1142" s="191">
        <v>2077.5200199999999</v>
      </c>
      <c r="E1142" s="191">
        <v>2087.790039</v>
      </c>
      <c r="F1142" s="192">
        <v>2087.790039</v>
      </c>
      <c r="G1142" s="191">
        <v>3319740000</v>
      </c>
      <c r="H1142" s="194">
        <f t="shared" si="34"/>
        <v>-1.8120458498648881E-3</v>
      </c>
      <c r="I1142" s="193"/>
      <c r="J1142" s="197">
        <v>1140</v>
      </c>
      <c r="K1142" s="234"/>
      <c r="L1142" s="234"/>
      <c r="M1142" s="234"/>
      <c r="N1142" s="234"/>
      <c r="O1142" s="234"/>
      <c r="P1142" s="234"/>
      <c r="Q1142" s="7">
        <v>42485</v>
      </c>
      <c r="R1142" s="8">
        <v>26250000</v>
      </c>
      <c r="S1142" s="8">
        <v>26412500</v>
      </c>
      <c r="T1142" s="8">
        <v>26127501</v>
      </c>
      <c r="U1142" s="8">
        <v>26270000</v>
      </c>
      <c r="V1142" s="192">
        <v>24512693</v>
      </c>
      <c r="W1142" s="234">
        <v>112126400</v>
      </c>
      <c r="X1142" s="194">
        <f t="shared" si="35"/>
        <v>-5.677279439255483E-3</v>
      </c>
      <c r="Y1142" s="193"/>
      <c r="Z1142" s="197">
        <v>1140</v>
      </c>
    </row>
    <row r="1143" spans="1:26" ht="14.4" x14ac:dyDescent="0.3">
      <c r="A1143" s="7">
        <v>42482</v>
      </c>
      <c r="B1143" s="191">
        <v>2091.48999</v>
      </c>
      <c r="C1143" s="191">
        <v>2094.320068</v>
      </c>
      <c r="D1143" s="191">
        <v>2081.1999510000001</v>
      </c>
      <c r="E1143" s="191">
        <v>2091.580078</v>
      </c>
      <c r="F1143" s="192">
        <v>2091.580078</v>
      </c>
      <c r="G1143" s="191">
        <v>3790580000</v>
      </c>
      <c r="H1143" s="194">
        <f t="shared" si="34"/>
        <v>4.7859889148873896E-5</v>
      </c>
      <c r="I1143" s="193"/>
      <c r="J1143" s="197">
        <v>1141</v>
      </c>
      <c r="K1143" s="234"/>
      <c r="L1143" s="234"/>
      <c r="M1143" s="234"/>
      <c r="N1143" s="234"/>
      <c r="O1143" s="234"/>
      <c r="P1143" s="234"/>
      <c r="Q1143" s="7">
        <v>42482</v>
      </c>
      <c r="R1143" s="8">
        <v>26252501</v>
      </c>
      <c r="S1143" s="8">
        <v>26620001</v>
      </c>
      <c r="T1143" s="8">
        <v>26155001</v>
      </c>
      <c r="U1143" s="8">
        <v>26420000</v>
      </c>
      <c r="V1143" s="192">
        <v>24652653</v>
      </c>
      <c r="W1143" s="234">
        <v>134732400</v>
      </c>
      <c r="X1143" s="194">
        <f t="shared" si="35"/>
        <v>-2.7366572838262832E-3</v>
      </c>
      <c r="Y1143" s="193"/>
      <c r="Z1143" s="197">
        <v>1141</v>
      </c>
    </row>
    <row r="1144" spans="1:26" ht="14.4" x14ac:dyDescent="0.3">
      <c r="A1144" s="7">
        <v>42481</v>
      </c>
      <c r="B1144" s="191">
        <v>2102.0900879999999</v>
      </c>
      <c r="C1144" s="191">
        <v>2103.780029</v>
      </c>
      <c r="D1144" s="191">
        <v>2088.5200199999999</v>
      </c>
      <c r="E1144" s="191">
        <v>2091.4799800000001</v>
      </c>
      <c r="F1144" s="192">
        <v>2091.4799800000001</v>
      </c>
      <c r="G1144" s="191">
        <v>4175290000</v>
      </c>
      <c r="H1144" s="194">
        <f t="shared" si="34"/>
        <v>-5.1940270685952696E-3</v>
      </c>
      <c r="I1144" s="193"/>
      <c r="J1144" s="197">
        <v>1142</v>
      </c>
      <c r="K1144" s="234"/>
      <c r="L1144" s="234"/>
      <c r="M1144" s="234"/>
      <c r="N1144" s="234"/>
      <c r="O1144" s="234"/>
      <c r="P1144" s="234"/>
      <c r="Q1144" s="7">
        <v>42481</v>
      </c>
      <c r="R1144" s="8">
        <v>26732500</v>
      </c>
      <c r="S1144" s="8">
        <v>26732500</v>
      </c>
      <c r="T1144" s="8">
        <v>26379999</v>
      </c>
      <c r="U1144" s="8">
        <v>26492500</v>
      </c>
      <c r="V1144" s="192">
        <v>24720304</v>
      </c>
      <c r="W1144" s="234">
        <v>126210000</v>
      </c>
      <c r="X1144" s="194">
        <f t="shared" si="35"/>
        <v>-1.0828097962667062E-2</v>
      </c>
      <c r="Y1144" s="193"/>
      <c r="Z1144" s="197">
        <v>1142</v>
      </c>
    </row>
    <row r="1145" spans="1:26" ht="14.4" x14ac:dyDescent="0.3">
      <c r="A1145" s="7">
        <v>42480</v>
      </c>
      <c r="B1145" s="191">
        <v>2101.5200199999999</v>
      </c>
      <c r="C1145" s="191">
        <v>2111.0500489999999</v>
      </c>
      <c r="D1145" s="191">
        <v>2096.320068</v>
      </c>
      <c r="E1145" s="191">
        <v>2102.3999020000001</v>
      </c>
      <c r="F1145" s="192">
        <v>2102.3999020000001</v>
      </c>
      <c r="G1145" s="191">
        <v>4184880000</v>
      </c>
      <c r="H1145" s="194">
        <f t="shared" si="34"/>
        <v>7.6154463189474471E-4</v>
      </c>
      <c r="I1145" s="193"/>
      <c r="J1145" s="197">
        <v>1143</v>
      </c>
      <c r="K1145" s="234"/>
      <c r="L1145" s="234"/>
      <c r="M1145" s="234"/>
      <c r="N1145" s="234"/>
      <c r="O1145" s="234"/>
      <c r="P1145" s="234"/>
      <c r="Q1145" s="7">
        <v>42480</v>
      </c>
      <c r="R1145" s="8">
        <v>26660000</v>
      </c>
      <c r="S1145" s="8">
        <v>27022499</v>
      </c>
      <c r="T1145" s="8">
        <v>26514999</v>
      </c>
      <c r="U1145" s="8">
        <v>26782499</v>
      </c>
      <c r="V1145" s="192">
        <v>24990908</v>
      </c>
      <c r="W1145" s="234">
        <v>122444000</v>
      </c>
      <c r="X1145" s="194">
        <f t="shared" si="35"/>
        <v>2.0578931044762773E-3</v>
      </c>
      <c r="Y1145" s="193"/>
      <c r="Z1145" s="197">
        <v>1143</v>
      </c>
    </row>
    <row r="1146" spans="1:26" ht="14.4" x14ac:dyDescent="0.3">
      <c r="A1146" s="7">
        <v>42479</v>
      </c>
      <c r="B1146" s="191">
        <v>2096.0500489999999</v>
      </c>
      <c r="C1146" s="191">
        <v>2104.0500489999999</v>
      </c>
      <c r="D1146" s="191">
        <v>2091.679932</v>
      </c>
      <c r="E1146" s="191">
        <v>2100.8000489999999</v>
      </c>
      <c r="F1146" s="192">
        <v>2100.8000489999999</v>
      </c>
      <c r="G1146" s="191">
        <v>3896830000</v>
      </c>
      <c r="H1146" s="194">
        <f t="shared" si="34"/>
        <v>3.0844851975158397E-3</v>
      </c>
      <c r="I1146" s="193"/>
      <c r="J1146" s="197">
        <v>1144</v>
      </c>
      <c r="K1146" s="234"/>
      <c r="L1146" s="234"/>
      <c r="M1146" s="234"/>
      <c r="N1146" s="234"/>
      <c r="O1146" s="234"/>
      <c r="P1146" s="234"/>
      <c r="Q1146" s="7">
        <v>42479</v>
      </c>
      <c r="R1146" s="8">
        <v>26969999</v>
      </c>
      <c r="S1146" s="8">
        <v>27000000</v>
      </c>
      <c r="T1146" s="8">
        <v>26557501</v>
      </c>
      <c r="U1146" s="8">
        <v>26727501</v>
      </c>
      <c r="V1146" s="192">
        <v>24939585</v>
      </c>
      <c r="W1146" s="234">
        <v>129539600</v>
      </c>
      <c r="X1146" s="194">
        <f t="shared" si="35"/>
        <v>-5.3032894298115328E-3</v>
      </c>
      <c r="Y1146" s="193"/>
      <c r="Z1146" s="197">
        <v>1144</v>
      </c>
    </row>
    <row r="1147" spans="1:26" ht="14.4" x14ac:dyDescent="0.3">
      <c r="A1147" s="7">
        <v>42478</v>
      </c>
      <c r="B1147" s="191">
        <v>2078.830078</v>
      </c>
      <c r="C1147" s="191">
        <v>2094.6599120000001</v>
      </c>
      <c r="D1147" s="191">
        <v>2073.6499020000001</v>
      </c>
      <c r="E1147" s="191">
        <v>2094.3400879999999</v>
      </c>
      <c r="F1147" s="192">
        <v>2094.3400879999999</v>
      </c>
      <c r="G1147" s="191">
        <v>3316880000</v>
      </c>
      <c r="H1147" s="194">
        <f t="shared" si="34"/>
        <v>6.5410255683439784E-3</v>
      </c>
      <c r="I1147" s="193"/>
      <c r="J1147" s="197">
        <v>1145</v>
      </c>
      <c r="K1147" s="234"/>
      <c r="L1147" s="234"/>
      <c r="M1147" s="234"/>
      <c r="N1147" s="234"/>
      <c r="O1147" s="234"/>
      <c r="P1147" s="234"/>
      <c r="Q1147" s="7">
        <v>42478</v>
      </c>
      <c r="R1147" s="8">
        <v>27222500</v>
      </c>
      <c r="S1147" s="8">
        <v>27237499</v>
      </c>
      <c r="T1147" s="8">
        <v>26735001</v>
      </c>
      <c r="U1147" s="8">
        <v>26870001</v>
      </c>
      <c r="V1147" s="192">
        <v>25072552</v>
      </c>
      <c r="W1147" s="234">
        <v>243286000</v>
      </c>
      <c r="X1147" s="194">
        <f t="shared" si="35"/>
        <v>-2.1574906602499128E-2</v>
      </c>
      <c r="Y1147" s="193"/>
      <c r="Z1147" s="197">
        <v>1145</v>
      </c>
    </row>
    <row r="1148" spans="1:26" ht="14.4" x14ac:dyDescent="0.3">
      <c r="A1148" s="7">
        <v>42475</v>
      </c>
      <c r="B1148" s="191">
        <v>2083.1000979999999</v>
      </c>
      <c r="C1148" s="191">
        <v>2083.219971</v>
      </c>
      <c r="D1148" s="191">
        <v>2076.3100589999999</v>
      </c>
      <c r="E1148" s="191">
        <v>2080.7299800000001</v>
      </c>
      <c r="F1148" s="192">
        <v>2080.7299800000001</v>
      </c>
      <c r="G1148" s="191">
        <v>3701450000</v>
      </c>
      <c r="H1148" s="194">
        <f t="shared" si="34"/>
        <v>-9.8428493237676627E-4</v>
      </c>
      <c r="I1148" s="193"/>
      <c r="J1148" s="197">
        <v>1146</v>
      </c>
      <c r="K1148" s="234"/>
      <c r="L1148" s="234"/>
      <c r="M1148" s="234"/>
      <c r="N1148" s="234"/>
      <c r="O1148" s="234"/>
      <c r="P1148" s="234"/>
      <c r="Q1148" s="7">
        <v>42475</v>
      </c>
      <c r="R1148" s="8">
        <v>28027500</v>
      </c>
      <c r="S1148" s="8">
        <v>28075001</v>
      </c>
      <c r="T1148" s="8">
        <v>27432501</v>
      </c>
      <c r="U1148" s="8">
        <v>27462500</v>
      </c>
      <c r="V1148" s="192">
        <v>25625418</v>
      </c>
      <c r="W1148" s="234">
        <v>187756000</v>
      </c>
      <c r="X1148" s="194">
        <f t="shared" si="35"/>
        <v>-2.0071289463427709E-2</v>
      </c>
      <c r="Y1148" s="193"/>
      <c r="Z1148" s="197">
        <v>1146</v>
      </c>
    </row>
    <row r="1149" spans="1:26" ht="14.4" x14ac:dyDescent="0.3">
      <c r="A1149" s="7">
        <v>42474</v>
      </c>
      <c r="B1149" s="191">
        <v>2082.889893</v>
      </c>
      <c r="C1149" s="191">
        <v>2087.8400879999999</v>
      </c>
      <c r="D1149" s="191">
        <v>2078.1298830000001</v>
      </c>
      <c r="E1149" s="191">
        <v>2082.780029</v>
      </c>
      <c r="F1149" s="192">
        <v>2082.780029</v>
      </c>
      <c r="G1149" s="191">
        <v>3765870000</v>
      </c>
      <c r="H1149" s="194">
        <f t="shared" si="34"/>
        <v>1.7292717774910476E-4</v>
      </c>
      <c r="I1149" s="193"/>
      <c r="J1149" s="197">
        <v>1147</v>
      </c>
      <c r="K1149" s="234"/>
      <c r="L1149" s="234"/>
      <c r="M1149" s="234"/>
      <c r="N1149" s="234"/>
      <c r="O1149" s="234"/>
      <c r="P1149" s="234"/>
      <c r="Q1149" s="7">
        <v>42474</v>
      </c>
      <c r="R1149" s="8">
        <v>27905001</v>
      </c>
      <c r="S1149" s="8">
        <v>28097500</v>
      </c>
      <c r="T1149" s="8">
        <v>27832500</v>
      </c>
      <c r="U1149" s="8">
        <v>28025000</v>
      </c>
      <c r="V1149" s="192">
        <v>26150288</v>
      </c>
      <c r="W1149" s="234">
        <v>101895600</v>
      </c>
      <c r="X1149" s="194">
        <f t="shared" si="35"/>
        <v>5.3550059817207432E-4</v>
      </c>
      <c r="Y1149" s="193"/>
      <c r="Z1149" s="197">
        <v>1147</v>
      </c>
    </row>
    <row r="1150" spans="1:26" ht="14.4" x14ac:dyDescent="0.3">
      <c r="A1150" s="7">
        <v>42473</v>
      </c>
      <c r="B1150" s="191">
        <v>2065.919922</v>
      </c>
      <c r="C1150" s="191">
        <v>2083.179932</v>
      </c>
      <c r="D1150" s="191">
        <v>2065.919922</v>
      </c>
      <c r="E1150" s="191">
        <v>2082.419922</v>
      </c>
      <c r="F1150" s="192">
        <v>2082.419922</v>
      </c>
      <c r="G1150" s="191">
        <v>4191830000</v>
      </c>
      <c r="H1150" s="194">
        <f t="shared" si="34"/>
        <v>1.0040137017230288E-2</v>
      </c>
      <c r="I1150" s="193"/>
      <c r="J1150" s="197">
        <v>1148</v>
      </c>
      <c r="K1150" s="234"/>
      <c r="L1150" s="234"/>
      <c r="M1150" s="234"/>
      <c r="N1150" s="234"/>
      <c r="O1150" s="234"/>
      <c r="P1150" s="234"/>
      <c r="Q1150" s="7">
        <v>42473</v>
      </c>
      <c r="R1150" s="8">
        <v>27700001</v>
      </c>
      <c r="S1150" s="8">
        <v>28084999</v>
      </c>
      <c r="T1150" s="8">
        <v>27700001</v>
      </c>
      <c r="U1150" s="8">
        <v>28010000</v>
      </c>
      <c r="V1150" s="192">
        <v>26136292</v>
      </c>
      <c r="W1150" s="234">
        <v>133029200</v>
      </c>
      <c r="X1150" s="194">
        <f t="shared" si="35"/>
        <v>1.4487650256883445E-2</v>
      </c>
      <c r="Y1150" s="193"/>
      <c r="Z1150" s="197">
        <v>1148</v>
      </c>
    </row>
    <row r="1151" spans="1:26" ht="14.4" x14ac:dyDescent="0.3">
      <c r="A1151" s="7">
        <v>42472</v>
      </c>
      <c r="B1151" s="191">
        <v>2043.719971</v>
      </c>
      <c r="C1151" s="191">
        <v>2065.0500489999999</v>
      </c>
      <c r="D1151" s="191">
        <v>2039.73999</v>
      </c>
      <c r="E1151" s="191">
        <v>2061.719971</v>
      </c>
      <c r="F1151" s="192">
        <v>2061.719971</v>
      </c>
      <c r="G1151" s="191">
        <v>4239740000</v>
      </c>
      <c r="H1151" s="194">
        <f t="shared" si="34"/>
        <v>9.6621340440556976E-3</v>
      </c>
      <c r="I1151" s="193"/>
      <c r="J1151" s="197">
        <v>1149</v>
      </c>
      <c r="K1151" s="234"/>
      <c r="L1151" s="234"/>
      <c r="M1151" s="234"/>
      <c r="N1151" s="234"/>
      <c r="O1151" s="234"/>
      <c r="P1151" s="234"/>
      <c r="Q1151" s="7">
        <v>42472</v>
      </c>
      <c r="R1151" s="8">
        <v>27334999</v>
      </c>
      <c r="S1151" s="8">
        <v>27625000</v>
      </c>
      <c r="T1151" s="8">
        <v>27165001</v>
      </c>
      <c r="U1151" s="8">
        <v>27610001</v>
      </c>
      <c r="V1151" s="192">
        <v>25763046</v>
      </c>
      <c r="W1151" s="234">
        <v>108929200</v>
      </c>
      <c r="X1151" s="194">
        <f t="shared" si="35"/>
        <v>1.3025073534919576E-2</v>
      </c>
      <c r="Y1151" s="193"/>
      <c r="Z1151" s="197">
        <v>1149</v>
      </c>
    </row>
    <row r="1152" spans="1:26" ht="14.4" x14ac:dyDescent="0.3">
      <c r="A1152" s="7">
        <v>42471</v>
      </c>
      <c r="B1152" s="191">
        <v>2050.2299800000001</v>
      </c>
      <c r="C1152" s="191">
        <v>2062.929932</v>
      </c>
      <c r="D1152" s="191">
        <v>2041.880005</v>
      </c>
      <c r="E1152" s="191">
        <v>2041.98999</v>
      </c>
      <c r="F1152" s="192">
        <v>2041.98999</v>
      </c>
      <c r="G1152" s="191">
        <v>3567840000</v>
      </c>
      <c r="H1152" s="194">
        <f t="shared" si="34"/>
        <v>-2.739786123146514E-3</v>
      </c>
      <c r="I1152" s="193"/>
      <c r="J1152" s="197">
        <v>1150</v>
      </c>
      <c r="K1152" s="234"/>
      <c r="L1152" s="234"/>
      <c r="M1152" s="234"/>
      <c r="N1152" s="234"/>
      <c r="O1152" s="234"/>
      <c r="P1152" s="234"/>
      <c r="Q1152" s="7">
        <v>42471</v>
      </c>
      <c r="R1152" s="8">
        <v>27242500</v>
      </c>
      <c r="S1152" s="8">
        <v>27652500</v>
      </c>
      <c r="T1152" s="8">
        <v>27207500</v>
      </c>
      <c r="U1152" s="8">
        <v>27254999</v>
      </c>
      <c r="V1152" s="192">
        <v>25431795</v>
      </c>
      <c r="W1152" s="234">
        <v>117630000</v>
      </c>
      <c r="X1152" s="194">
        <f t="shared" si="35"/>
        <v>3.3129873348467314E-3</v>
      </c>
      <c r="Y1152" s="193"/>
      <c r="Z1152" s="197">
        <v>1150</v>
      </c>
    </row>
    <row r="1153" spans="1:26" ht="14.4" x14ac:dyDescent="0.3">
      <c r="A1153" s="7">
        <v>42468</v>
      </c>
      <c r="B1153" s="191">
        <v>2045.540039</v>
      </c>
      <c r="C1153" s="191">
        <v>2060.6298830000001</v>
      </c>
      <c r="D1153" s="191">
        <v>2041.6899410000001</v>
      </c>
      <c r="E1153" s="191">
        <v>2047.599976</v>
      </c>
      <c r="F1153" s="192">
        <v>2047.599976</v>
      </c>
      <c r="G1153" s="191">
        <v>3359530000</v>
      </c>
      <c r="H1153" s="194">
        <f t="shared" si="34"/>
        <v>2.7865782063148299E-3</v>
      </c>
      <c r="I1153" s="193"/>
      <c r="J1153" s="197">
        <v>1151</v>
      </c>
      <c r="K1153" s="234"/>
      <c r="L1153" s="234"/>
      <c r="M1153" s="234"/>
      <c r="N1153" s="234"/>
      <c r="O1153" s="234"/>
      <c r="P1153" s="234"/>
      <c r="Q1153" s="7">
        <v>42468</v>
      </c>
      <c r="R1153" s="8">
        <v>27227501</v>
      </c>
      <c r="S1153" s="8">
        <v>27442499</v>
      </c>
      <c r="T1153" s="8">
        <v>27042500</v>
      </c>
      <c r="U1153" s="8">
        <v>27165001</v>
      </c>
      <c r="V1153" s="192">
        <v>25347818</v>
      </c>
      <c r="W1153" s="234">
        <v>94326800</v>
      </c>
      <c r="X1153" s="194">
        <f t="shared" si="35"/>
        <v>1.105536823199338E-3</v>
      </c>
      <c r="Y1153" s="193"/>
      <c r="Z1153" s="197">
        <v>1151</v>
      </c>
    </row>
    <row r="1154" spans="1:26" ht="14.4" x14ac:dyDescent="0.3">
      <c r="A1154" s="7">
        <v>42467</v>
      </c>
      <c r="B1154" s="191">
        <v>2063.01001</v>
      </c>
      <c r="C1154" s="191">
        <v>2063.01001</v>
      </c>
      <c r="D1154" s="191">
        <v>2033.8000489999999</v>
      </c>
      <c r="E1154" s="191">
        <v>2041.910034</v>
      </c>
      <c r="F1154" s="192">
        <v>2041.910034</v>
      </c>
      <c r="G1154" s="191">
        <v>3801250000</v>
      </c>
      <c r="H1154" s="194">
        <f t="shared" si="34"/>
        <v>-1.1975786560861146E-2</v>
      </c>
      <c r="I1154" s="193"/>
      <c r="J1154" s="197">
        <v>1152</v>
      </c>
      <c r="K1154" s="234"/>
      <c r="L1154" s="234"/>
      <c r="M1154" s="234"/>
      <c r="N1154" s="234"/>
      <c r="O1154" s="234"/>
      <c r="P1154" s="234"/>
      <c r="Q1154" s="7">
        <v>42467</v>
      </c>
      <c r="R1154" s="8">
        <v>27487499</v>
      </c>
      <c r="S1154" s="8">
        <v>27605000</v>
      </c>
      <c r="T1154" s="8">
        <v>27030001</v>
      </c>
      <c r="U1154" s="8">
        <v>27135000</v>
      </c>
      <c r="V1154" s="192">
        <v>25319826</v>
      </c>
      <c r="W1154" s="234">
        <v>127207600</v>
      </c>
      <c r="X1154" s="194">
        <f t="shared" si="35"/>
        <v>-2.1809471746441381E-2</v>
      </c>
      <c r="Y1154" s="193"/>
      <c r="Z1154" s="197">
        <v>1152</v>
      </c>
    </row>
    <row r="1155" spans="1:26" ht="14.4" x14ac:dyDescent="0.3">
      <c r="A1155" s="7">
        <v>42466</v>
      </c>
      <c r="B1155" s="191">
        <v>2045.5600589999999</v>
      </c>
      <c r="C1155" s="191">
        <v>2067.330078</v>
      </c>
      <c r="D1155" s="191">
        <v>2043.089966</v>
      </c>
      <c r="E1155" s="191">
        <v>2066.6599120000001</v>
      </c>
      <c r="F1155" s="192">
        <v>2066.6599120000001</v>
      </c>
      <c r="G1155" s="191">
        <v>3750800000</v>
      </c>
      <c r="H1155" s="194">
        <f t="shared" si="34"/>
        <v>1.0507619189438957E-2</v>
      </c>
      <c r="I1155" s="193"/>
      <c r="J1155" s="197">
        <v>1153</v>
      </c>
      <c r="K1155" s="234"/>
      <c r="L1155" s="234"/>
      <c r="M1155" s="234"/>
      <c r="N1155" s="234"/>
      <c r="O1155" s="234"/>
      <c r="P1155" s="234"/>
      <c r="Q1155" s="7">
        <v>42466</v>
      </c>
      <c r="R1155" s="8">
        <v>27557501</v>
      </c>
      <c r="S1155" s="8">
        <v>27745001</v>
      </c>
      <c r="T1155" s="8">
        <v>27299999</v>
      </c>
      <c r="U1155" s="8">
        <v>27740000</v>
      </c>
      <c r="V1155" s="192">
        <v>25884350</v>
      </c>
      <c r="W1155" s="234">
        <v>105616400</v>
      </c>
      <c r="X1155" s="194">
        <f t="shared" si="35"/>
        <v>1.0472442570951606E-2</v>
      </c>
      <c r="Y1155" s="193"/>
      <c r="Z1155" s="197">
        <v>1153</v>
      </c>
    </row>
    <row r="1156" spans="1:26" ht="14.4" x14ac:dyDescent="0.3">
      <c r="A1156" s="7">
        <v>42465</v>
      </c>
      <c r="B1156" s="191">
        <v>2062.5</v>
      </c>
      <c r="C1156" s="191">
        <v>2062.5</v>
      </c>
      <c r="D1156" s="191">
        <v>2042.5600589999999</v>
      </c>
      <c r="E1156" s="191">
        <v>2045.170044</v>
      </c>
      <c r="F1156" s="192">
        <v>2045.170044</v>
      </c>
      <c r="G1156" s="191">
        <v>4154920000</v>
      </c>
      <c r="H1156" s="194">
        <f t="shared" ref="H1156:H1219" si="36">(F1156-F1157)/F1157</f>
        <v>-1.0144492450574609E-2</v>
      </c>
      <c r="I1156" s="193"/>
      <c r="J1156" s="197">
        <v>1154</v>
      </c>
      <c r="K1156" s="234"/>
      <c r="L1156" s="234"/>
      <c r="M1156" s="234"/>
      <c r="N1156" s="234"/>
      <c r="O1156" s="234"/>
      <c r="P1156" s="234"/>
      <c r="Q1156" s="7">
        <v>42465</v>
      </c>
      <c r="R1156" s="8">
        <v>27377501</v>
      </c>
      <c r="S1156" s="8">
        <v>27682501</v>
      </c>
      <c r="T1156" s="8">
        <v>27355000</v>
      </c>
      <c r="U1156" s="8">
        <v>27452499</v>
      </c>
      <c r="V1156" s="192">
        <v>25616087</v>
      </c>
      <c r="W1156" s="234">
        <v>106314800</v>
      </c>
      <c r="X1156" s="194">
        <f t="shared" ref="X1156:X1219" si="37">(V1156-V1157)/V1157</f>
        <v>-1.178889867263593E-2</v>
      </c>
      <c r="Y1156" s="193"/>
      <c r="Z1156" s="197">
        <v>1154</v>
      </c>
    </row>
    <row r="1157" spans="1:26" ht="14.4" x14ac:dyDescent="0.3">
      <c r="A1157" s="7">
        <v>42464</v>
      </c>
      <c r="B1157" s="191">
        <v>2073.1899410000001</v>
      </c>
      <c r="C1157" s="191">
        <v>2074.0200199999999</v>
      </c>
      <c r="D1157" s="191">
        <v>2062.570068</v>
      </c>
      <c r="E1157" s="191">
        <v>2066.1298830000001</v>
      </c>
      <c r="F1157" s="192">
        <v>2066.1298830000001</v>
      </c>
      <c r="G1157" s="191">
        <v>3485710000</v>
      </c>
      <c r="H1157" s="194">
        <f t="shared" si="36"/>
        <v>-3.2083221118298171E-3</v>
      </c>
      <c r="I1157" s="193"/>
      <c r="J1157" s="197">
        <v>1155</v>
      </c>
      <c r="K1157" s="234"/>
      <c r="L1157" s="234"/>
      <c r="M1157" s="234"/>
      <c r="N1157" s="234"/>
      <c r="O1157" s="234"/>
      <c r="P1157" s="234"/>
      <c r="Q1157" s="7">
        <v>42464</v>
      </c>
      <c r="R1157" s="8">
        <v>27605000</v>
      </c>
      <c r="S1157" s="8">
        <v>28047501</v>
      </c>
      <c r="T1157" s="8">
        <v>27567499</v>
      </c>
      <c r="U1157" s="8">
        <v>27780001</v>
      </c>
      <c r="V1157" s="192">
        <v>25921675</v>
      </c>
      <c r="W1157" s="234">
        <v>149424800</v>
      </c>
      <c r="X1157" s="194">
        <f t="shared" si="37"/>
        <v>1.0273647596216599E-2</v>
      </c>
      <c r="Y1157" s="193"/>
      <c r="Z1157" s="197">
        <v>1155</v>
      </c>
    </row>
    <row r="1158" spans="1:26" ht="14.4" x14ac:dyDescent="0.3">
      <c r="A1158" s="7">
        <v>42461</v>
      </c>
      <c r="B1158" s="191">
        <v>2056.6201169999999</v>
      </c>
      <c r="C1158" s="191">
        <v>2075.070068</v>
      </c>
      <c r="D1158" s="191">
        <v>2043.9799800000001</v>
      </c>
      <c r="E1158" s="191">
        <v>2072.780029</v>
      </c>
      <c r="F1158" s="192">
        <v>2072.780029</v>
      </c>
      <c r="G1158" s="191">
        <v>3749990000</v>
      </c>
      <c r="H1158" s="194">
        <f t="shared" si="36"/>
        <v>6.3309150976866638E-3</v>
      </c>
      <c r="I1158" s="193"/>
      <c r="J1158" s="197">
        <v>1156</v>
      </c>
      <c r="K1158" s="234"/>
      <c r="L1158" s="234"/>
      <c r="M1158" s="234"/>
      <c r="N1158" s="234"/>
      <c r="O1158" s="234"/>
      <c r="P1158" s="234"/>
      <c r="Q1158" s="7">
        <v>42461</v>
      </c>
      <c r="R1158" s="8">
        <v>27195000</v>
      </c>
      <c r="S1158" s="8">
        <v>27500000</v>
      </c>
      <c r="T1158" s="8">
        <v>27049999</v>
      </c>
      <c r="U1158" s="8">
        <v>27497499</v>
      </c>
      <c r="V1158" s="192">
        <v>25658073</v>
      </c>
      <c r="W1158" s="234">
        <v>103496000</v>
      </c>
      <c r="X1158" s="194">
        <f t="shared" si="37"/>
        <v>9.1750577851175928E-3</v>
      </c>
      <c r="Y1158" s="193"/>
      <c r="Z1158" s="197">
        <v>1156</v>
      </c>
    </row>
    <row r="1159" spans="1:26" ht="14.4" x14ac:dyDescent="0.3">
      <c r="A1159" s="7">
        <v>42460</v>
      </c>
      <c r="B1159" s="191">
        <v>2063.7700199999999</v>
      </c>
      <c r="C1159" s="191">
        <v>2067.919922</v>
      </c>
      <c r="D1159" s="191">
        <v>2057.459961</v>
      </c>
      <c r="E1159" s="191">
        <v>2059.73999</v>
      </c>
      <c r="F1159" s="192">
        <v>2059.73999</v>
      </c>
      <c r="G1159" s="191">
        <v>3715280000</v>
      </c>
      <c r="H1159" s="194">
        <f t="shared" si="36"/>
        <v>-2.0397592480187136E-3</v>
      </c>
      <c r="I1159" s="193"/>
      <c r="J1159" s="197">
        <v>1157</v>
      </c>
      <c r="K1159" s="234"/>
      <c r="L1159" s="234"/>
      <c r="M1159" s="234"/>
      <c r="N1159" s="234"/>
      <c r="O1159" s="234"/>
      <c r="P1159" s="234"/>
      <c r="Q1159" s="7">
        <v>42460</v>
      </c>
      <c r="R1159" s="8">
        <v>27430000</v>
      </c>
      <c r="S1159" s="8">
        <v>27475000</v>
      </c>
      <c r="T1159" s="8">
        <v>27219999</v>
      </c>
      <c r="U1159" s="8">
        <v>27247499</v>
      </c>
      <c r="V1159" s="192">
        <v>25424799</v>
      </c>
      <c r="W1159" s="234">
        <v>103553600</v>
      </c>
      <c r="X1159" s="194">
        <f t="shared" si="37"/>
        <v>-5.2026065188952742E-3</v>
      </c>
      <c r="Y1159" s="193"/>
      <c r="Z1159" s="197">
        <v>1157</v>
      </c>
    </row>
    <row r="1160" spans="1:26" ht="14.4" x14ac:dyDescent="0.3">
      <c r="A1160" s="7">
        <v>42459</v>
      </c>
      <c r="B1160" s="191">
        <v>2058.2700199999999</v>
      </c>
      <c r="C1160" s="191">
        <v>2072.209961</v>
      </c>
      <c r="D1160" s="191">
        <v>2058.2700199999999</v>
      </c>
      <c r="E1160" s="191">
        <v>2063.9499510000001</v>
      </c>
      <c r="F1160" s="192">
        <v>2063.9499510000001</v>
      </c>
      <c r="G1160" s="191">
        <v>3590310000</v>
      </c>
      <c r="H1160" s="194">
        <f t="shared" si="36"/>
        <v>4.3503150624556279E-3</v>
      </c>
      <c r="I1160" s="193"/>
      <c r="J1160" s="197">
        <v>1158</v>
      </c>
      <c r="K1160" s="234"/>
      <c r="L1160" s="234"/>
      <c r="M1160" s="234"/>
      <c r="N1160" s="234"/>
      <c r="O1160" s="234"/>
      <c r="P1160" s="234"/>
      <c r="Q1160" s="7">
        <v>42459</v>
      </c>
      <c r="R1160" s="8">
        <v>27162500</v>
      </c>
      <c r="S1160" s="8">
        <v>27605000</v>
      </c>
      <c r="T1160" s="8">
        <v>27150000</v>
      </c>
      <c r="U1160" s="8">
        <v>27389999</v>
      </c>
      <c r="V1160" s="192">
        <v>25557766</v>
      </c>
      <c r="W1160" s="234">
        <v>182404400</v>
      </c>
      <c r="X1160" s="194">
        <f t="shared" si="37"/>
        <v>1.7459029064171568E-2</v>
      </c>
      <c r="Y1160" s="193"/>
      <c r="Z1160" s="197">
        <v>1158</v>
      </c>
    </row>
    <row r="1161" spans="1:26" ht="14.4" x14ac:dyDescent="0.3">
      <c r="A1161" s="7">
        <v>42458</v>
      </c>
      <c r="B1161" s="191">
        <v>2035.75</v>
      </c>
      <c r="C1161" s="191">
        <v>2055.9099120000001</v>
      </c>
      <c r="D1161" s="191">
        <v>2028.3100589999999</v>
      </c>
      <c r="E1161" s="191">
        <v>2055.01001</v>
      </c>
      <c r="F1161" s="192">
        <v>2055.01001</v>
      </c>
      <c r="G1161" s="191">
        <v>3822330000</v>
      </c>
      <c r="H1161" s="194">
        <f t="shared" si="36"/>
        <v>8.8166518092261271E-3</v>
      </c>
      <c r="I1161" s="193"/>
      <c r="J1161" s="197">
        <v>1159</v>
      </c>
      <c r="K1161" s="234"/>
      <c r="L1161" s="234"/>
      <c r="M1161" s="234"/>
      <c r="N1161" s="234"/>
      <c r="O1161" s="234"/>
      <c r="P1161" s="234"/>
      <c r="Q1161" s="7">
        <v>42458</v>
      </c>
      <c r="R1161" s="8">
        <v>26222500</v>
      </c>
      <c r="S1161" s="8">
        <v>26947500</v>
      </c>
      <c r="T1161" s="8">
        <v>26219999</v>
      </c>
      <c r="U1161" s="8">
        <v>26920000</v>
      </c>
      <c r="V1161" s="192">
        <v>25119209</v>
      </c>
      <c r="W1161" s="234">
        <v>124760400</v>
      </c>
      <c r="X1161" s="194">
        <f t="shared" si="37"/>
        <v>2.3671519220791911E-2</v>
      </c>
      <c r="Y1161" s="193"/>
      <c r="Z1161" s="197">
        <v>1159</v>
      </c>
    </row>
    <row r="1162" spans="1:26" ht="14.4" x14ac:dyDescent="0.3">
      <c r="A1162" s="7">
        <v>42457</v>
      </c>
      <c r="B1162" s="191">
        <v>2037.8900149999999</v>
      </c>
      <c r="C1162" s="191">
        <v>2042.670044</v>
      </c>
      <c r="D1162" s="191">
        <v>2031.959961</v>
      </c>
      <c r="E1162" s="191">
        <v>2037.0500489999999</v>
      </c>
      <c r="F1162" s="192">
        <v>2037.0500489999999</v>
      </c>
      <c r="G1162" s="191">
        <v>2809090000</v>
      </c>
      <c r="H1162" s="194">
        <f t="shared" si="36"/>
        <v>5.4525576989987185E-4</v>
      </c>
      <c r="I1162" s="193"/>
      <c r="J1162" s="197">
        <v>1160</v>
      </c>
      <c r="K1162" s="234"/>
      <c r="L1162" s="234"/>
      <c r="M1162" s="234"/>
      <c r="N1162" s="234"/>
      <c r="O1162" s="234"/>
      <c r="P1162" s="234"/>
      <c r="Q1162" s="7">
        <v>42457</v>
      </c>
      <c r="R1162" s="8">
        <v>26500000</v>
      </c>
      <c r="S1162" s="8">
        <v>26547501</v>
      </c>
      <c r="T1162" s="8">
        <v>26264999</v>
      </c>
      <c r="U1162" s="8">
        <v>26297501</v>
      </c>
      <c r="V1162" s="192">
        <v>24538349</v>
      </c>
      <c r="W1162" s="234">
        <v>77645600</v>
      </c>
      <c r="X1162" s="194">
        <f t="shared" si="37"/>
        <v>-4.5424558754242643E-3</v>
      </c>
      <c r="Y1162" s="193"/>
      <c r="Z1162" s="197">
        <v>1160</v>
      </c>
    </row>
    <row r="1163" spans="1:26" ht="14.4" x14ac:dyDescent="0.3">
      <c r="A1163" s="7">
        <v>42453</v>
      </c>
      <c r="B1163" s="191">
        <v>2032.4799800000001</v>
      </c>
      <c r="C1163" s="191">
        <v>2036.040039</v>
      </c>
      <c r="D1163" s="191">
        <v>2022.48999</v>
      </c>
      <c r="E1163" s="191">
        <v>2035.9399410000001</v>
      </c>
      <c r="F1163" s="192">
        <v>2035.9399410000001</v>
      </c>
      <c r="G1163" s="191">
        <v>3407720000</v>
      </c>
      <c r="H1163" s="194">
        <f t="shared" si="36"/>
        <v>-3.7807052292406954E-4</v>
      </c>
      <c r="I1163" s="193"/>
      <c r="J1163" s="197">
        <v>1161</v>
      </c>
      <c r="K1163" s="234"/>
      <c r="L1163" s="234"/>
      <c r="M1163" s="234"/>
      <c r="N1163" s="234"/>
      <c r="O1163" s="234"/>
      <c r="P1163" s="234"/>
      <c r="Q1163" s="7">
        <v>42453</v>
      </c>
      <c r="R1163" s="8">
        <v>26367500</v>
      </c>
      <c r="S1163" s="8">
        <v>26562500</v>
      </c>
      <c r="T1163" s="8">
        <v>26222500</v>
      </c>
      <c r="U1163" s="8">
        <v>26417500</v>
      </c>
      <c r="V1163" s="192">
        <v>24650322</v>
      </c>
      <c r="W1163" s="234">
        <v>104532000</v>
      </c>
      <c r="X1163" s="194">
        <f t="shared" si="37"/>
        <v>-4.3342199153416439E-3</v>
      </c>
      <c r="Y1163" s="193"/>
      <c r="Z1163" s="197">
        <v>1161</v>
      </c>
    </row>
    <row r="1164" spans="1:26" ht="14.4" x14ac:dyDescent="0.3">
      <c r="A1164" s="7">
        <v>42452</v>
      </c>
      <c r="B1164" s="191">
        <v>2048.5500489999999</v>
      </c>
      <c r="C1164" s="191">
        <v>2048.5500489999999</v>
      </c>
      <c r="D1164" s="191">
        <v>2034.8599850000001</v>
      </c>
      <c r="E1164" s="191">
        <v>2036.709961</v>
      </c>
      <c r="F1164" s="192">
        <v>2036.709961</v>
      </c>
      <c r="G1164" s="191">
        <v>3639510000</v>
      </c>
      <c r="H1164" s="194">
        <f t="shared" si="36"/>
        <v>-6.386031655324604E-3</v>
      </c>
      <c r="I1164" s="193"/>
      <c r="J1164" s="197">
        <v>1162</v>
      </c>
      <c r="K1164" s="234"/>
      <c r="L1164" s="234"/>
      <c r="M1164" s="234"/>
      <c r="N1164" s="234"/>
      <c r="O1164" s="234"/>
      <c r="P1164" s="234"/>
      <c r="Q1164" s="7">
        <v>42452</v>
      </c>
      <c r="R1164" s="8">
        <v>26620001</v>
      </c>
      <c r="S1164" s="8">
        <v>26767500</v>
      </c>
      <c r="T1164" s="8">
        <v>26475000</v>
      </c>
      <c r="U1164" s="8">
        <v>26532499</v>
      </c>
      <c r="V1164" s="192">
        <v>24757627</v>
      </c>
      <c r="W1164" s="234">
        <v>102814000</v>
      </c>
      <c r="X1164" s="194">
        <f t="shared" si="37"/>
        <v>-5.5285620211588853E-3</v>
      </c>
      <c r="Y1164" s="193"/>
      <c r="Z1164" s="197">
        <v>1162</v>
      </c>
    </row>
    <row r="1165" spans="1:26" ht="14.4" x14ac:dyDescent="0.3">
      <c r="A1165" s="7">
        <v>42451</v>
      </c>
      <c r="B1165" s="191">
        <v>2048.639893</v>
      </c>
      <c r="C1165" s="191">
        <v>2056.6000979999999</v>
      </c>
      <c r="D1165" s="191">
        <v>2040.5699460000001</v>
      </c>
      <c r="E1165" s="191">
        <v>2049.8000489999999</v>
      </c>
      <c r="F1165" s="192">
        <v>2049.8000489999999</v>
      </c>
      <c r="G1165" s="191">
        <v>3418460000</v>
      </c>
      <c r="H1165" s="194">
        <f t="shared" si="36"/>
        <v>-8.7738785046594624E-4</v>
      </c>
      <c r="I1165" s="193"/>
      <c r="J1165" s="197">
        <v>1163</v>
      </c>
      <c r="K1165" s="234"/>
      <c r="L1165" s="234"/>
      <c r="M1165" s="234"/>
      <c r="N1165" s="234"/>
      <c r="O1165" s="234"/>
      <c r="P1165" s="234"/>
      <c r="Q1165" s="7">
        <v>42451</v>
      </c>
      <c r="R1165" s="8">
        <v>26312500</v>
      </c>
      <c r="S1165" s="8">
        <v>26822500</v>
      </c>
      <c r="T1165" s="8">
        <v>26302500</v>
      </c>
      <c r="U1165" s="8">
        <v>26680000</v>
      </c>
      <c r="V1165" s="192">
        <v>24895262</v>
      </c>
      <c r="W1165" s="234">
        <v>129777600</v>
      </c>
      <c r="X1165" s="194">
        <f t="shared" si="37"/>
        <v>7.6480063310147353E-3</v>
      </c>
      <c r="Y1165" s="193"/>
      <c r="Z1165" s="197">
        <v>1163</v>
      </c>
    </row>
    <row r="1166" spans="1:26" ht="14.4" x14ac:dyDescent="0.3">
      <c r="A1166" s="7">
        <v>42450</v>
      </c>
      <c r="B1166" s="191">
        <v>2047.880005</v>
      </c>
      <c r="C1166" s="191">
        <v>2053.9099120000001</v>
      </c>
      <c r="D1166" s="191">
        <v>2043.1400149999999</v>
      </c>
      <c r="E1166" s="191">
        <v>2051.6000979999999</v>
      </c>
      <c r="F1166" s="192">
        <v>2051.6000979999999</v>
      </c>
      <c r="G1166" s="191">
        <v>3376600000</v>
      </c>
      <c r="H1166" s="194">
        <f t="shared" si="36"/>
        <v>9.8557749545023212E-4</v>
      </c>
      <c r="I1166" s="193"/>
      <c r="J1166" s="197">
        <v>1164</v>
      </c>
      <c r="K1166" s="234"/>
      <c r="L1166" s="234"/>
      <c r="M1166" s="234"/>
      <c r="N1166" s="234"/>
      <c r="O1166" s="234"/>
      <c r="P1166" s="234"/>
      <c r="Q1166" s="7">
        <v>42450</v>
      </c>
      <c r="R1166" s="8">
        <v>26482500</v>
      </c>
      <c r="S1166" s="8">
        <v>26912500</v>
      </c>
      <c r="T1166" s="8">
        <v>26285000</v>
      </c>
      <c r="U1166" s="8">
        <v>26477501</v>
      </c>
      <c r="V1166" s="192">
        <v>24706308</v>
      </c>
      <c r="W1166" s="234">
        <v>142010800</v>
      </c>
      <c r="X1166" s="194">
        <f t="shared" si="37"/>
        <v>-9.4420409442996076E-5</v>
      </c>
      <c r="Y1166" s="193"/>
      <c r="Z1166" s="197">
        <v>1164</v>
      </c>
    </row>
    <row r="1167" spans="1:26" ht="14.4" x14ac:dyDescent="0.3">
      <c r="A1167" s="7">
        <v>42447</v>
      </c>
      <c r="B1167" s="191">
        <v>2041.160034</v>
      </c>
      <c r="C1167" s="191">
        <v>2052.360107</v>
      </c>
      <c r="D1167" s="191">
        <v>2041.160034</v>
      </c>
      <c r="E1167" s="191">
        <v>2049.580078</v>
      </c>
      <c r="F1167" s="192">
        <v>2049.580078</v>
      </c>
      <c r="G1167" s="191">
        <v>6503140000</v>
      </c>
      <c r="H1167" s="194">
        <f t="shared" si="36"/>
        <v>4.4056435392665037E-3</v>
      </c>
      <c r="I1167" s="193"/>
      <c r="J1167" s="197">
        <v>1165</v>
      </c>
      <c r="K1167" s="234"/>
      <c r="L1167" s="234"/>
      <c r="M1167" s="234"/>
      <c r="N1167" s="234"/>
      <c r="O1167" s="234"/>
      <c r="P1167" s="234"/>
      <c r="Q1167" s="7">
        <v>42447</v>
      </c>
      <c r="R1167" s="8">
        <v>26584999</v>
      </c>
      <c r="S1167" s="8">
        <v>26625000</v>
      </c>
      <c r="T1167" s="8">
        <v>26297501</v>
      </c>
      <c r="U1167" s="8">
        <v>26480000</v>
      </c>
      <c r="V1167" s="192">
        <v>24708641</v>
      </c>
      <c r="W1167" s="234">
        <v>176820800</v>
      </c>
      <c r="X1167" s="194">
        <f t="shared" si="37"/>
        <v>1.1343301603341403E-3</v>
      </c>
      <c r="Y1167" s="193"/>
      <c r="Z1167" s="197">
        <v>1165</v>
      </c>
    </row>
    <row r="1168" spans="1:26" ht="14.4" x14ac:dyDescent="0.3">
      <c r="A1168" s="7">
        <v>42446</v>
      </c>
      <c r="B1168" s="191">
        <v>2026.900024</v>
      </c>
      <c r="C1168" s="191">
        <v>2046.23999</v>
      </c>
      <c r="D1168" s="191">
        <v>2022.160034</v>
      </c>
      <c r="E1168" s="191">
        <v>2040.589966</v>
      </c>
      <c r="F1168" s="192">
        <v>2040.589966</v>
      </c>
      <c r="G1168" s="191">
        <v>4530480000</v>
      </c>
      <c r="H1168" s="194">
        <f t="shared" si="36"/>
        <v>6.5952364278479263E-3</v>
      </c>
      <c r="I1168" s="193"/>
      <c r="J1168" s="197">
        <v>1166</v>
      </c>
      <c r="K1168" s="234"/>
      <c r="L1168" s="234"/>
      <c r="M1168" s="234"/>
      <c r="N1168" s="234"/>
      <c r="O1168" s="234"/>
      <c r="P1168" s="234"/>
      <c r="Q1168" s="7">
        <v>42446</v>
      </c>
      <c r="R1168" s="8">
        <v>26379999</v>
      </c>
      <c r="S1168" s="8">
        <v>26617500</v>
      </c>
      <c r="T1168" s="8">
        <v>26240000</v>
      </c>
      <c r="U1168" s="8">
        <v>26450001</v>
      </c>
      <c r="V1168" s="192">
        <v>24680645</v>
      </c>
      <c r="W1168" s="234">
        <v>137682800</v>
      </c>
      <c r="X1168" s="194">
        <f t="shared" si="37"/>
        <v>-1.6043087496011375E-3</v>
      </c>
      <c r="Y1168" s="193"/>
      <c r="Z1168" s="197">
        <v>1166</v>
      </c>
    </row>
    <row r="1169" spans="1:26" ht="14.4" x14ac:dyDescent="0.3">
      <c r="A1169" s="7">
        <v>42445</v>
      </c>
      <c r="B1169" s="191">
        <v>2014.23999</v>
      </c>
      <c r="C1169" s="191">
        <v>2032.0200199999999</v>
      </c>
      <c r="D1169" s="191">
        <v>2010.040039</v>
      </c>
      <c r="E1169" s="191">
        <v>2027.219971</v>
      </c>
      <c r="F1169" s="192">
        <v>2027.219971</v>
      </c>
      <c r="G1169" s="191">
        <v>4057020000</v>
      </c>
      <c r="H1169" s="194">
        <f t="shared" si="36"/>
        <v>5.6003515487051021E-3</v>
      </c>
      <c r="I1169" s="193"/>
      <c r="J1169" s="197">
        <v>1167</v>
      </c>
      <c r="K1169" s="234"/>
      <c r="L1169" s="234"/>
      <c r="M1169" s="234"/>
      <c r="N1169" s="234"/>
      <c r="O1169" s="234"/>
      <c r="P1169" s="234"/>
      <c r="Q1169" s="7">
        <v>42445</v>
      </c>
      <c r="R1169" s="8">
        <v>26152500</v>
      </c>
      <c r="S1169" s="8">
        <v>26577499</v>
      </c>
      <c r="T1169" s="8">
        <v>26147499</v>
      </c>
      <c r="U1169" s="8">
        <v>26492500</v>
      </c>
      <c r="V1169" s="192">
        <v>24720304</v>
      </c>
      <c r="W1169" s="234">
        <v>153214000</v>
      </c>
      <c r="X1169" s="194">
        <f t="shared" si="37"/>
        <v>1.3291208482881102E-2</v>
      </c>
      <c r="Y1169" s="193"/>
      <c r="Z1169" s="197">
        <v>1167</v>
      </c>
    </row>
    <row r="1170" spans="1:26" ht="14.4" x14ac:dyDescent="0.3">
      <c r="A1170" s="7">
        <v>42444</v>
      </c>
      <c r="B1170" s="191">
        <v>2015.2700199999999</v>
      </c>
      <c r="C1170" s="191">
        <v>2015.9399410000001</v>
      </c>
      <c r="D1170" s="191">
        <v>2005.2299800000001</v>
      </c>
      <c r="E1170" s="191">
        <v>2015.9300539999999</v>
      </c>
      <c r="F1170" s="192">
        <v>2015.9300539999999</v>
      </c>
      <c r="G1170" s="191">
        <v>3560280000</v>
      </c>
      <c r="H1170" s="194">
        <f t="shared" si="36"/>
        <v>-1.8369417185468179E-3</v>
      </c>
      <c r="I1170" s="193"/>
      <c r="J1170" s="197">
        <v>1168</v>
      </c>
      <c r="K1170" s="234"/>
      <c r="L1170" s="234"/>
      <c r="M1170" s="234"/>
      <c r="N1170" s="234"/>
      <c r="O1170" s="234"/>
      <c r="P1170" s="234"/>
      <c r="Q1170" s="7">
        <v>42444</v>
      </c>
      <c r="R1170" s="8">
        <v>25990000</v>
      </c>
      <c r="S1170" s="8">
        <v>26295000</v>
      </c>
      <c r="T1170" s="8">
        <v>25962500</v>
      </c>
      <c r="U1170" s="8">
        <v>26145000</v>
      </c>
      <c r="V1170" s="192">
        <v>24396051</v>
      </c>
      <c r="W1170" s="234">
        <v>160270800</v>
      </c>
      <c r="X1170" s="194">
        <f t="shared" si="37"/>
        <v>2.009366226532323E-2</v>
      </c>
      <c r="Y1170" s="193"/>
      <c r="Z1170" s="197">
        <v>1168</v>
      </c>
    </row>
    <row r="1171" spans="1:26" ht="14.4" x14ac:dyDescent="0.3">
      <c r="A1171" s="7">
        <v>42443</v>
      </c>
      <c r="B1171" s="191">
        <v>2019.2700199999999</v>
      </c>
      <c r="C1171" s="191">
        <v>2024.5699460000001</v>
      </c>
      <c r="D1171" s="191">
        <v>2012.0500489999999</v>
      </c>
      <c r="E1171" s="191">
        <v>2019.6400149999999</v>
      </c>
      <c r="F1171" s="192">
        <v>2019.6400149999999</v>
      </c>
      <c r="G1171" s="191">
        <v>3487850000</v>
      </c>
      <c r="H1171" s="194">
        <f t="shared" si="36"/>
        <v>-1.2609725467921024E-3</v>
      </c>
      <c r="I1171" s="193"/>
      <c r="J1171" s="197">
        <v>1169</v>
      </c>
      <c r="K1171" s="234"/>
      <c r="L1171" s="234"/>
      <c r="M1171" s="234"/>
      <c r="N1171" s="234"/>
      <c r="O1171" s="234"/>
      <c r="P1171" s="234"/>
      <c r="Q1171" s="7">
        <v>42443</v>
      </c>
      <c r="R1171" s="8">
        <v>25477501</v>
      </c>
      <c r="S1171" s="8">
        <v>25727501</v>
      </c>
      <c r="T1171" s="8">
        <v>25445000</v>
      </c>
      <c r="U1171" s="8">
        <v>25629999</v>
      </c>
      <c r="V1171" s="192">
        <v>23915501</v>
      </c>
      <c r="W1171" s="234">
        <v>100304400</v>
      </c>
      <c r="X1171" s="194">
        <f t="shared" si="37"/>
        <v>2.5425438660290826E-3</v>
      </c>
      <c r="Y1171" s="193"/>
      <c r="Z1171" s="197">
        <v>1169</v>
      </c>
    </row>
    <row r="1172" spans="1:26" ht="14.4" x14ac:dyDescent="0.3">
      <c r="A1172" s="7">
        <v>42440</v>
      </c>
      <c r="B1172" s="191">
        <v>1994.709961</v>
      </c>
      <c r="C1172" s="191">
        <v>2022.369995</v>
      </c>
      <c r="D1172" s="191">
        <v>1994.709961</v>
      </c>
      <c r="E1172" s="191">
        <v>2022.1899410000001</v>
      </c>
      <c r="F1172" s="192">
        <v>2022.1899410000001</v>
      </c>
      <c r="G1172" s="191">
        <v>4078620000</v>
      </c>
      <c r="H1172" s="194">
        <f t="shared" si="36"/>
        <v>1.6395500477669567E-2</v>
      </c>
      <c r="I1172" s="193"/>
      <c r="J1172" s="197">
        <v>1170</v>
      </c>
      <c r="K1172" s="234"/>
      <c r="L1172" s="234"/>
      <c r="M1172" s="234"/>
      <c r="N1172" s="234"/>
      <c r="O1172" s="234"/>
      <c r="P1172" s="234"/>
      <c r="Q1172" s="7">
        <v>42440</v>
      </c>
      <c r="R1172" s="8">
        <v>25559999</v>
      </c>
      <c r="S1172" s="8">
        <v>25570000</v>
      </c>
      <c r="T1172" s="8">
        <v>25375000</v>
      </c>
      <c r="U1172" s="8">
        <v>25565001</v>
      </c>
      <c r="V1172" s="192">
        <v>23854849</v>
      </c>
      <c r="W1172" s="234">
        <v>109632800</v>
      </c>
      <c r="X1172" s="194">
        <f t="shared" si="37"/>
        <v>1.0773931045248129E-2</v>
      </c>
      <c r="Y1172" s="193"/>
      <c r="Z1172" s="197">
        <v>1170</v>
      </c>
    </row>
    <row r="1173" spans="1:26" ht="14.4" x14ac:dyDescent="0.3">
      <c r="A1173" s="7">
        <v>42439</v>
      </c>
      <c r="B1173" s="191">
        <v>1990.969971</v>
      </c>
      <c r="C1173" s="191">
        <v>2005.079956</v>
      </c>
      <c r="D1173" s="191">
        <v>1969.25</v>
      </c>
      <c r="E1173" s="191">
        <v>1989.5699460000001</v>
      </c>
      <c r="F1173" s="192">
        <v>1989.5699460000001</v>
      </c>
      <c r="G1173" s="191">
        <v>4376790000</v>
      </c>
      <c r="H1173" s="194">
        <f t="shared" si="36"/>
        <v>1.5580467030054408E-4</v>
      </c>
      <c r="I1173" s="193"/>
      <c r="J1173" s="197">
        <v>1171</v>
      </c>
      <c r="K1173" s="234"/>
      <c r="L1173" s="234"/>
      <c r="M1173" s="234"/>
      <c r="N1173" s="234"/>
      <c r="O1173" s="234"/>
      <c r="P1173" s="234"/>
      <c r="Q1173" s="7">
        <v>42439</v>
      </c>
      <c r="R1173" s="8">
        <v>25352501</v>
      </c>
      <c r="S1173" s="8">
        <v>25559999</v>
      </c>
      <c r="T1173" s="8">
        <v>25037500</v>
      </c>
      <c r="U1173" s="8">
        <v>25292500</v>
      </c>
      <c r="V1173" s="192">
        <v>23600578</v>
      </c>
      <c r="W1173" s="234">
        <v>134054400</v>
      </c>
      <c r="X1173" s="194">
        <f t="shared" si="37"/>
        <v>4.9442714936231698E-4</v>
      </c>
      <c r="Y1173" s="193"/>
      <c r="Z1173" s="197">
        <v>1171</v>
      </c>
    </row>
    <row r="1174" spans="1:26" ht="14.4" x14ac:dyDescent="0.3">
      <c r="A1174" s="7">
        <v>42438</v>
      </c>
      <c r="B1174" s="191">
        <v>1981.4399410000001</v>
      </c>
      <c r="C1174" s="191">
        <v>1992.6899410000001</v>
      </c>
      <c r="D1174" s="191">
        <v>1979.839966</v>
      </c>
      <c r="E1174" s="191">
        <v>1989.26001</v>
      </c>
      <c r="F1174" s="192">
        <v>1989.26001</v>
      </c>
      <c r="G1174" s="191">
        <v>4038120000</v>
      </c>
      <c r="H1174" s="194">
        <f t="shared" si="36"/>
        <v>5.0523932931883977E-3</v>
      </c>
      <c r="I1174" s="193"/>
      <c r="J1174" s="197">
        <v>1172</v>
      </c>
      <c r="K1174" s="234"/>
      <c r="L1174" s="234"/>
      <c r="M1174" s="234"/>
      <c r="N1174" s="234"/>
      <c r="O1174" s="234"/>
      <c r="P1174" s="234"/>
      <c r="Q1174" s="7">
        <v>42438</v>
      </c>
      <c r="R1174" s="8">
        <v>25327499</v>
      </c>
      <c r="S1174" s="8">
        <v>25395000</v>
      </c>
      <c r="T1174" s="8">
        <v>25067499</v>
      </c>
      <c r="U1174" s="8">
        <v>25280001</v>
      </c>
      <c r="V1174" s="192">
        <v>23588915</v>
      </c>
      <c r="W1174" s="234">
        <v>108806800</v>
      </c>
      <c r="X1174" s="194">
        <f t="shared" si="37"/>
        <v>8.9078709997373121E-4</v>
      </c>
      <c r="Y1174" s="193"/>
      <c r="Z1174" s="197">
        <v>1172</v>
      </c>
    </row>
    <row r="1175" spans="1:26" ht="14.4" x14ac:dyDescent="0.3">
      <c r="A1175" s="7">
        <v>42437</v>
      </c>
      <c r="B1175" s="191">
        <v>1996.880005</v>
      </c>
      <c r="C1175" s="191">
        <v>1996.880005</v>
      </c>
      <c r="D1175" s="191">
        <v>1977.4300539999999</v>
      </c>
      <c r="E1175" s="191">
        <v>1979.26001</v>
      </c>
      <c r="F1175" s="192">
        <v>1979.26001</v>
      </c>
      <c r="G1175" s="191">
        <v>4641650000</v>
      </c>
      <c r="H1175" s="194">
        <f t="shared" si="36"/>
        <v>-1.1240108648189051E-2</v>
      </c>
      <c r="I1175" s="193"/>
      <c r="J1175" s="197">
        <v>1173</v>
      </c>
      <c r="K1175" s="234"/>
      <c r="L1175" s="234"/>
      <c r="M1175" s="234"/>
      <c r="N1175" s="234"/>
      <c r="O1175" s="234"/>
      <c r="P1175" s="234"/>
      <c r="Q1175" s="7">
        <v>42437</v>
      </c>
      <c r="R1175" s="8">
        <v>25195000</v>
      </c>
      <c r="S1175" s="8">
        <v>25440001</v>
      </c>
      <c r="T1175" s="8">
        <v>25100000</v>
      </c>
      <c r="U1175" s="8">
        <v>25257500</v>
      </c>
      <c r="V1175" s="192">
        <v>23567921</v>
      </c>
      <c r="W1175" s="234">
        <v>126247600</v>
      </c>
      <c r="X1175" s="194">
        <f t="shared" si="37"/>
        <v>-8.2459191421466772E-3</v>
      </c>
      <c r="Y1175" s="193"/>
      <c r="Z1175" s="197">
        <v>1173</v>
      </c>
    </row>
    <row r="1176" spans="1:26" ht="14.4" x14ac:dyDescent="0.3">
      <c r="A1176" s="7">
        <v>42436</v>
      </c>
      <c r="B1176" s="191">
        <v>1996.1099850000001</v>
      </c>
      <c r="C1176" s="191">
        <v>2006.119995</v>
      </c>
      <c r="D1176" s="191">
        <v>1989.380005</v>
      </c>
      <c r="E1176" s="191">
        <v>2001.76001</v>
      </c>
      <c r="F1176" s="192">
        <v>2001.76001</v>
      </c>
      <c r="G1176" s="191">
        <v>4968180000</v>
      </c>
      <c r="H1176" s="194">
        <f t="shared" si="36"/>
        <v>8.8501442949718526E-4</v>
      </c>
      <c r="I1176" s="193"/>
      <c r="J1176" s="197">
        <v>1174</v>
      </c>
      <c r="K1176" s="234"/>
      <c r="L1176" s="234"/>
      <c r="M1176" s="234"/>
      <c r="N1176" s="234"/>
      <c r="O1176" s="234"/>
      <c r="P1176" s="234"/>
      <c r="Q1176" s="7">
        <v>42436</v>
      </c>
      <c r="R1176" s="8">
        <v>25597500</v>
      </c>
      <c r="S1176" s="8">
        <v>25707500</v>
      </c>
      <c r="T1176" s="8">
        <v>25240000</v>
      </c>
      <c r="U1176" s="8">
        <v>25467501</v>
      </c>
      <c r="V1176" s="192">
        <v>23763876</v>
      </c>
      <c r="W1176" s="234">
        <v>143315600</v>
      </c>
      <c r="X1176" s="194">
        <f t="shared" si="37"/>
        <v>-1.106667278129503E-2</v>
      </c>
      <c r="Y1176" s="193"/>
      <c r="Z1176" s="197">
        <v>1174</v>
      </c>
    </row>
    <row r="1177" spans="1:26" ht="14.4" x14ac:dyDescent="0.3">
      <c r="A1177" s="7">
        <v>42433</v>
      </c>
      <c r="B1177" s="191">
        <v>1994.01001</v>
      </c>
      <c r="C1177" s="191">
        <v>2009.130005</v>
      </c>
      <c r="D1177" s="191">
        <v>1986.7700199999999</v>
      </c>
      <c r="E1177" s="191">
        <v>1999.98999</v>
      </c>
      <c r="F1177" s="192">
        <v>1999.98999</v>
      </c>
      <c r="G1177" s="191">
        <v>6049930000</v>
      </c>
      <c r="H1177" s="194">
        <f t="shared" si="36"/>
        <v>3.305892405266673E-3</v>
      </c>
      <c r="I1177" s="193"/>
      <c r="J1177" s="197">
        <v>1175</v>
      </c>
      <c r="K1177" s="234"/>
      <c r="L1177" s="234"/>
      <c r="M1177" s="234"/>
      <c r="N1177" s="234"/>
      <c r="O1177" s="234"/>
      <c r="P1177" s="234"/>
      <c r="Q1177" s="7">
        <v>42433</v>
      </c>
      <c r="R1177" s="8">
        <v>25592501</v>
      </c>
      <c r="S1177" s="8">
        <v>25937500</v>
      </c>
      <c r="T1177" s="8">
        <v>25342501</v>
      </c>
      <c r="U1177" s="8">
        <v>25752501</v>
      </c>
      <c r="V1177" s="192">
        <v>24029806</v>
      </c>
      <c r="W1177" s="234">
        <v>184220400</v>
      </c>
      <c r="X1177" s="194">
        <f t="shared" si="37"/>
        <v>1.4876743428092108E-2</v>
      </c>
      <c r="Y1177" s="193"/>
      <c r="Z1177" s="197">
        <v>1175</v>
      </c>
    </row>
    <row r="1178" spans="1:26" ht="14.4" x14ac:dyDescent="0.3">
      <c r="A1178" s="7">
        <v>42432</v>
      </c>
      <c r="B1178" s="191">
        <v>1985.599976</v>
      </c>
      <c r="C1178" s="191">
        <v>1993.6899410000001</v>
      </c>
      <c r="D1178" s="191">
        <v>1977.369995</v>
      </c>
      <c r="E1178" s="191">
        <v>1993.400024</v>
      </c>
      <c r="F1178" s="192">
        <v>1993.400024</v>
      </c>
      <c r="G1178" s="191">
        <v>5081700000</v>
      </c>
      <c r="H1178" s="194">
        <f t="shared" si="36"/>
        <v>3.4987405529654718E-3</v>
      </c>
      <c r="I1178" s="193"/>
      <c r="J1178" s="197">
        <v>1176</v>
      </c>
      <c r="K1178" s="234"/>
      <c r="L1178" s="234"/>
      <c r="M1178" s="234"/>
      <c r="N1178" s="234"/>
      <c r="O1178" s="234"/>
      <c r="P1178" s="234"/>
      <c r="Q1178" s="7">
        <v>42432</v>
      </c>
      <c r="R1178" s="8">
        <v>25145000</v>
      </c>
      <c r="S1178" s="8">
        <v>25427500</v>
      </c>
      <c r="T1178" s="8">
        <v>25112499</v>
      </c>
      <c r="U1178" s="8">
        <v>25375000</v>
      </c>
      <c r="V1178" s="192">
        <v>23677561</v>
      </c>
      <c r="W1178" s="234">
        <v>147822800</v>
      </c>
      <c r="X1178" s="194">
        <f t="shared" si="37"/>
        <v>7.4442395782390392E-3</v>
      </c>
      <c r="Y1178" s="193"/>
      <c r="Z1178" s="197">
        <v>1176</v>
      </c>
    </row>
    <row r="1179" spans="1:26" ht="14.4" x14ac:dyDescent="0.3">
      <c r="A1179" s="7">
        <v>42431</v>
      </c>
      <c r="B1179" s="191">
        <v>1976.599976</v>
      </c>
      <c r="C1179" s="191">
        <v>1986.51001</v>
      </c>
      <c r="D1179" s="191">
        <v>1968.8000489999999</v>
      </c>
      <c r="E1179" s="191">
        <v>1986.4499510000001</v>
      </c>
      <c r="F1179" s="192">
        <v>1986.4499510000001</v>
      </c>
      <c r="G1179" s="191">
        <v>4666610000</v>
      </c>
      <c r="H1179" s="194">
        <f t="shared" si="36"/>
        <v>4.0943084379728E-3</v>
      </c>
      <c r="I1179" s="193"/>
      <c r="J1179" s="197">
        <v>1177</v>
      </c>
      <c r="K1179" s="234"/>
      <c r="L1179" s="234"/>
      <c r="M1179" s="234"/>
      <c r="N1179" s="234"/>
      <c r="O1179" s="234"/>
      <c r="P1179" s="234"/>
      <c r="Q1179" s="7">
        <v>42431</v>
      </c>
      <c r="R1179" s="8">
        <v>25127501</v>
      </c>
      <c r="S1179" s="8">
        <v>25222500</v>
      </c>
      <c r="T1179" s="8">
        <v>24910000</v>
      </c>
      <c r="U1179" s="8">
        <v>25187500</v>
      </c>
      <c r="V1179" s="192">
        <v>23502602</v>
      </c>
      <c r="W1179" s="234">
        <v>132678400</v>
      </c>
      <c r="X1179" s="194">
        <f t="shared" si="37"/>
        <v>2.1884092387106698E-3</v>
      </c>
      <c r="Y1179" s="193"/>
      <c r="Z1179" s="197">
        <v>1177</v>
      </c>
    </row>
    <row r="1180" spans="1:26" ht="14.4" x14ac:dyDescent="0.3">
      <c r="A1180" s="7">
        <v>42430</v>
      </c>
      <c r="B1180" s="191">
        <v>1937.089966</v>
      </c>
      <c r="C1180" s="191">
        <v>1978.349976</v>
      </c>
      <c r="D1180" s="191">
        <v>1937.089966</v>
      </c>
      <c r="E1180" s="191">
        <v>1978.349976</v>
      </c>
      <c r="F1180" s="192">
        <v>1978.349976</v>
      </c>
      <c r="G1180" s="191">
        <v>4819750000</v>
      </c>
      <c r="H1180" s="194">
        <f t="shared" si="36"/>
        <v>2.3868792264572926E-2</v>
      </c>
      <c r="I1180" s="193"/>
      <c r="J1180" s="197">
        <v>1178</v>
      </c>
      <c r="K1180" s="234"/>
      <c r="L1180" s="234"/>
      <c r="M1180" s="234"/>
      <c r="N1180" s="234"/>
      <c r="O1180" s="234"/>
      <c r="P1180" s="234"/>
      <c r="Q1180" s="7">
        <v>42430</v>
      </c>
      <c r="R1180" s="8">
        <v>24412500</v>
      </c>
      <c r="S1180" s="8">
        <v>25192499</v>
      </c>
      <c r="T1180" s="8">
        <v>24355000</v>
      </c>
      <c r="U1180" s="8">
        <v>25132500</v>
      </c>
      <c r="V1180" s="192">
        <v>23451281</v>
      </c>
      <c r="W1180" s="234">
        <v>201628400</v>
      </c>
      <c r="X1180" s="194">
        <f t="shared" si="37"/>
        <v>3.9714342007165969E-2</v>
      </c>
      <c r="Y1180" s="193"/>
      <c r="Z1180" s="197">
        <v>1178</v>
      </c>
    </row>
    <row r="1181" spans="1:26" ht="14.4" x14ac:dyDescent="0.3">
      <c r="A1181" s="7">
        <v>42429</v>
      </c>
      <c r="B1181" s="191">
        <v>1947.130005</v>
      </c>
      <c r="C1181" s="191">
        <v>1958.2700199999999</v>
      </c>
      <c r="D1181" s="191">
        <v>1931.8100589999999</v>
      </c>
      <c r="E1181" s="191">
        <v>1932.2299800000001</v>
      </c>
      <c r="F1181" s="192">
        <v>1932.2299800000001</v>
      </c>
      <c r="G1181" s="191">
        <v>4588180000</v>
      </c>
      <c r="H1181" s="194">
        <f t="shared" si="36"/>
        <v>-8.1209766700403065E-3</v>
      </c>
      <c r="I1181" s="193"/>
      <c r="J1181" s="197">
        <v>1179</v>
      </c>
      <c r="K1181" s="234"/>
      <c r="L1181" s="234"/>
      <c r="M1181" s="234"/>
      <c r="N1181" s="234"/>
      <c r="O1181" s="234"/>
      <c r="P1181" s="234"/>
      <c r="Q1181" s="7">
        <v>42429</v>
      </c>
      <c r="R1181" s="8">
        <v>24215000</v>
      </c>
      <c r="S1181" s="8">
        <v>24557501</v>
      </c>
      <c r="T1181" s="8">
        <v>24162500</v>
      </c>
      <c r="U1181" s="8">
        <v>24172501</v>
      </c>
      <c r="V1181" s="192">
        <v>22555504</v>
      </c>
      <c r="W1181" s="234">
        <v>140865200</v>
      </c>
      <c r="X1181" s="194">
        <f t="shared" si="37"/>
        <v>-2.2698903370704212E-3</v>
      </c>
      <c r="Y1181" s="193"/>
      <c r="Z1181" s="197">
        <v>1179</v>
      </c>
    </row>
    <row r="1182" spans="1:26" ht="14.4" x14ac:dyDescent="0.3">
      <c r="A1182" s="7">
        <v>42426</v>
      </c>
      <c r="B1182" s="191">
        <v>1954.9499510000001</v>
      </c>
      <c r="C1182" s="191">
        <v>1962.959961</v>
      </c>
      <c r="D1182" s="191">
        <v>1945.780029</v>
      </c>
      <c r="E1182" s="191">
        <v>1948.0500489999999</v>
      </c>
      <c r="F1182" s="192">
        <v>1948.0500489999999</v>
      </c>
      <c r="G1182" s="191">
        <v>4348510000</v>
      </c>
      <c r="H1182" s="194">
        <f t="shared" si="36"/>
        <v>-1.8701143063153721E-3</v>
      </c>
      <c r="I1182" s="193"/>
      <c r="J1182" s="197">
        <v>1180</v>
      </c>
      <c r="K1182" s="234"/>
      <c r="L1182" s="234"/>
      <c r="M1182" s="234"/>
      <c r="N1182" s="234"/>
      <c r="O1182" s="234"/>
      <c r="P1182" s="234"/>
      <c r="Q1182" s="7">
        <v>42426</v>
      </c>
      <c r="R1182" s="8">
        <v>24299999</v>
      </c>
      <c r="S1182" s="8">
        <v>24504999</v>
      </c>
      <c r="T1182" s="8">
        <v>24145000</v>
      </c>
      <c r="U1182" s="8">
        <v>24227501</v>
      </c>
      <c r="V1182" s="192">
        <v>22606819</v>
      </c>
      <c r="W1182" s="234">
        <v>115964400</v>
      </c>
      <c r="X1182" s="194">
        <f t="shared" si="37"/>
        <v>1.5501623727523365E-3</v>
      </c>
      <c r="Y1182" s="193"/>
      <c r="Z1182" s="197">
        <v>1180</v>
      </c>
    </row>
    <row r="1183" spans="1:26" ht="14.4" x14ac:dyDescent="0.3">
      <c r="A1183" s="7">
        <v>42425</v>
      </c>
      <c r="B1183" s="191">
        <v>1931.869995</v>
      </c>
      <c r="C1183" s="191">
        <v>1951.829956</v>
      </c>
      <c r="D1183" s="191">
        <v>1925.410034</v>
      </c>
      <c r="E1183" s="191">
        <v>1951.6999510000001</v>
      </c>
      <c r="F1183" s="192">
        <v>1951.6999510000001</v>
      </c>
      <c r="G1183" s="191">
        <v>4118210000</v>
      </c>
      <c r="H1183" s="194">
        <f t="shared" si="36"/>
        <v>1.1348275180813881E-2</v>
      </c>
      <c r="I1183" s="193"/>
      <c r="J1183" s="197">
        <v>1181</v>
      </c>
      <c r="K1183" s="234"/>
      <c r="L1183" s="234"/>
      <c r="M1183" s="234"/>
      <c r="N1183" s="234"/>
      <c r="O1183" s="234"/>
      <c r="P1183" s="234"/>
      <c r="Q1183" s="7">
        <v>42425</v>
      </c>
      <c r="R1183" s="8">
        <v>24012501</v>
      </c>
      <c r="S1183" s="8">
        <v>24190001</v>
      </c>
      <c r="T1183" s="8">
        <v>23812500</v>
      </c>
      <c r="U1183" s="8">
        <v>24190001</v>
      </c>
      <c r="V1183" s="192">
        <v>22571829</v>
      </c>
      <c r="W1183" s="234">
        <v>110330800</v>
      </c>
      <c r="X1183" s="194">
        <f t="shared" si="37"/>
        <v>6.8680501289552056E-3</v>
      </c>
      <c r="Y1183" s="193"/>
      <c r="Z1183" s="197">
        <v>1181</v>
      </c>
    </row>
    <row r="1184" spans="1:26" ht="14.4" x14ac:dyDescent="0.3">
      <c r="A1184" s="7">
        <v>42424</v>
      </c>
      <c r="B1184" s="191">
        <v>1917.5600589999999</v>
      </c>
      <c r="C1184" s="191">
        <v>1932.079956</v>
      </c>
      <c r="D1184" s="191">
        <v>1891</v>
      </c>
      <c r="E1184" s="191">
        <v>1929.8000489999999</v>
      </c>
      <c r="F1184" s="192">
        <v>1929.8000489999999</v>
      </c>
      <c r="G1184" s="191">
        <v>4317250000</v>
      </c>
      <c r="H1184" s="194">
        <f t="shared" si="36"/>
        <v>4.4397866573694898E-3</v>
      </c>
      <c r="I1184" s="193"/>
      <c r="J1184" s="197">
        <v>1182</v>
      </c>
      <c r="K1184" s="234"/>
      <c r="L1184" s="234"/>
      <c r="M1184" s="234"/>
      <c r="N1184" s="234"/>
      <c r="O1184" s="234"/>
      <c r="P1184" s="234"/>
      <c r="Q1184" s="7">
        <v>42424</v>
      </c>
      <c r="R1184" s="8">
        <v>23495001</v>
      </c>
      <c r="S1184" s="8">
        <v>24094999</v>
      </c>
      <c r="T1184" s="8">
        <v>23330000</v>
      </c>
      <c r="U1184" s="8">
        <v>24025000</v>
      </c>
      <c r="V1184" s="192">
        <v>22417862</v>
      </c>
      <c r="W1184" s="234">
        <v>145022800</v>
      </c>
      <c r="X1184" s="194">
        <f t="shared" si="37"/>
        <v>1.4890708663185407E-2</v>
      </c>
      <c r="Y1184" s="193"/>
      <c r="Z1184" s="197">
        <v>1182</v>
      </c>
    </row>
    <row r="1185" spans="1:26" ht="14.4" x14ac:dyDescent="0.3">
      <c r="A1185" s="7">
        <v>42423</v>
      </c>
      <c r="B1185" s="191">
        <v>1942.380005</v>
      </c>
      <c r="C1185" s="191">
        <v>1942.380005</v>
      </c>
      <c r="D1185" s="191">
        <v>1919.4399410000001</v>
      </c>
      <c r="E1185" s="191">
        <v>1921.2700199999999</v>
      </c>
      <c r="F1185" s="192">
        <v>1921.2700199999999</v>
      </c>
      <c r="G1185" s="191">
        <v>3890650000</v>
      </c>
      <c r="H1185" s="194">
        <f t="shared" si="36"/>
        <v>-1.2454371626831185E-2</v>
      </c>
      <c r="I1185" s="193"/>
      <c r="J1185" s="197">
        <v>1183</v>
      </c>
      <c r="K1185" s="234"/>
      <c r="L1185" s="234"/>
      <c r="M1185" s="234"/>
      <c r="N1185" s="234"/>
      <c r="O1185" s="234"/>
      <c r="P1185" s="234"/>
      <c r="Q1185" s="7">
        <v>42423</v>
      </c>
      <c r="R1185" s="8">
        <v>24100000</v>
      </c>
      <c r="S1185" s="8">
        <v>24125000</v>
      </c>
      <c r="T1185" s="8">
        <v>23637501</v>
      </c>
      <c r="U1185" s="8">
        <v>23672501</v>
      </c>
      <c r="V1185" s="192">
        <v>22088942</v>
      </c>
      <c r="W1185" s="234">
        <v>127770400</v>
      </c>
      <c r="X1185" s="194">
        <f t="shared" si="37"/>
        <v>-2.2605271538260686E-2</v>
      </c>
      <c r="Y1185" s="193"/>
      <c r="Z1185" s="197">
        <v>1183</v>
      </c>
    </row>
    <row r="1186" spans="1:26" ht="14.4" x14ac:dyDescent="0.3">
      <c r="A1186" s="7">
        <v>42422</v>
      </c>
      <c r="B1186" s="191">
        <v>1924.4399410000001</v>
      </c>
      <c r="C1186" s="191">
        <v>1946.6999510000001</v>
      </c>
      <c r="D1186" s="191">
        <v>1924.4399410000001</v>
      </c>
      <c r="E1186" s="191">
        <v>1945.5</v>
      </c>
      <c r="F1186" s="192">
        <v>1945.5</v>
      </c>
      <c r="G1186" s="191">
        <v>4054710000</v>
      </c>
      <c r="H1186" s="194">
        <f t="shared" si="36"/>
        <v>1.4454197343192787E-2</v>
      </c>
      <c r="I1186" s="193"/>
      <c r="J1186" s="197">
        <v>1184</v>
      </c>
      <c r="K1186" s="234"/>
      <c r="L1186" s="234"/>
      <c r="M1186" s="234"/>
      <c r="N1186" s="234"/>
      <c r="O1186" s="234"/>
      <c r="P1186" s="234"/>
      <c r="Q1186" s="7">
        <v>42422</v>
      </c>
      <c r="R1186" s="8">
        <v>24077499</v>
      </c>
      <c r="S1186" s="8">
        <v>24225000</v>
      </c>
      <c r="T1186" s="8">
        <v>23980000</v>
      </c>
      <c r="U1186" s="8">
        <v>24219999</v>
      </c>
      <c r="V1186" s="192">
        <v>22599817</v>
      </c>
      <c r="W1186" s="234">
        <v>137123200</v>
      </c>
      <c r="X1186" s="194">
        <f t="shared" si="37"/>
        <v>8.7461228796632002E-3</v>
      </c>
      <c r="Y1186" s="193"/>
      <c r="Z1186" s="197">
        <v>1184</v>
      </c>
    </row>
    <row r="1187" spans="1:26" ht="14.4" x14ac:dyDescent="0.3">
      <c r="A1187" s="7">
        <v>42419</v>
      </c>
      <c r="B1187" s="191">
        <v>1916.73999</v>
      </c>
      <c r="C1187" s="191">
        <v>1918.780029</v>
      </c>
      <c r="D1187" s="191">
        <v>1902.170044</v>
      </c>
      <c r="E1187" s="191">
        <v>1917.780029</v>
      </c>
      <c r="F1187" s="192">
        <v>1917.780029</v>
      </c>
      <c r="G1187" s="191">
        <v>4142850000</v>
      </c>
      <c r="H1187" s="194">
        <f t="shared" si="36"/>
        <v>-2.6033069221714223E-5</v>
      </c>
      <c r="I1187" s="193"/>
      <c r="J1187" s="197">
        <v>1185</v>
      </c>
      <c r="K1187" s="234"/>
      <c r="L1187" s="234"/>
      <c r="M1187" s="234"/>
      <c r="N1187" s="234"/>
      <c r="O1187" s="234"/>
      <c r="P1187" s="234"/>
      <c r="Q1187" s="7">
        <v>42419</v>
      </c>
      <c r="R1187" s="8">
        <v>24000000</v>
      </c>
      <c r="S1187" s="8">
        <v>24190001</v>
      </c>
      <c r="T1187" s="8">
        <v>23950001</v>
      </c>
      <c r="U1187" s="8">
        <v>24010000</v>
      </c>
      <c r="V1187" s="192">
        <v>22403870</v>
      </c>
      <c r="W1187" s="234">
        <v>141496800</v>
      </c>
      <c r="X1187" s="194">
        <f t="shared" si="37"/>
        <v>-2.285307176466622E-3</v>
      </c>
      <c r="Y1187" s="193"/>
      <c r="Z1187" s="197">
        <v>1185</v>
      </c>
    </row>
    <row r="1188" spans="1:26" ht="14.4" x14ac:dyDescent="0.3">
      <c r="A1188" s="7">
        <v>42418</v>
      </c>
      <c r="B1188" s="191">
        <v>1927.5699460000001</v>
      </c>
      <c r="C1188" s="191">
        <v>1930</v>
      </c>
      <c r="D1188" s="191">
        <v>1915.089966</v>
      </c>
      <c r="E1188" s="191">
        <v>1917.829956</v>
      </c>
      <c r="F1188" s="192">
        <v>1917.829956</v>
      </c>
      <c r="G1188" s="191">
        <v>4436490000</v>
      </c>
      <c r="H1188" s="194">
        <f t="shared" si="36"/>
        <v>-4.665713586089291E-3</v>
      </c>
      <c r="I1188" s="193"/>
      <c r="J1188" s="197">
        <v>1186</v>
      </c>
      <c r="K1188" s="234"/>
      <c r="L1188" s="234"/>
      <c r="M1188" s="234"/>
      <c r="N1188" s="234"/>
      <c r="O1188" s="234"/>
      <c r="P1188" s="234"/>
      <c r="Q1188" s="7">
        <v>42418</v>
      </c>
      <c r="R1188" s="8">
        <v>24709999</v>
      </c>
      <c r="S1188" s="8">
        <v>24722500</v>
      </c>
      <c r="T1188" s="8">
        <v>24022499</v>
      </c>
      <c r="U1188" s="8">
        <v>24065001</v>
      </c>
      <c r="V1188" s="192">
        <v>22455187</v>
      </c>
      <c r="W1188" s="234">
        <v>156084000</v>
      </c>
      <c r="X1188" s="194">
        <f t="shared" si="37"/>
        <v>-1.8956674901158141E-2</v>
      </c>
      <c r="Y1188" s="193"/>
      <c r="Z1188" s="197">
        <v>1186</v>
      </c>
    </row>
    <row r="1189" spans="1:26" ht="14.4" x14ac:dyDescent="0.3">
      <c r="A1189" s="7">
        <v>42417</v>
      </c>
      <c r="B1189" s="191">
        <v>1898.8000489999999</v>
      </c>
      <c r="C1189" s="191">
        <v>1930.6800539999999</v>
      </c>
      <c r="D1189" s="191">
        <v>1898.8000489999999</v>
      </c>
      <c r="E1189" s="191">
        <v>1926.8199460000001</v>
      </c>
      <c r="F1189" s="192">
        <v>1926.8199460000001</v>
      </c>
      <c r="G1189" s="191">
        <v>5011540000</v>
      </c>
      <c r="H1189" s="194">
        <f t="shared" si="36"/>
        <v>1.6480439087318579E-2</v>
      </c>
      <c r="I1189" s="193"/>
      <c r="J1189" s="197">
        <v>1187</v>
      </c>
      <c r="K1189" s="234"/>
      <c r="L1189" s="234"/>
      <c r="M1189" s="234"/>
      <c r="N1189" s="234"/>
      <c r="O1189" s="234"/>
      <c r="P1189" s="234"/>
      <c r="Q1189" s="7">
        <v>42417</v>
      </c>
      <c r="R1189" s="8">
        <v>24167500</v>
      </c>
      <c r="S1189" s="8">
        <v>24552500</v>
      </c>
      <c r="T1189" s="8">
        <v>24037500</v>
      </c>
      <c r="U1189" s="8">
        <v>24530001</v>
      </c>
      <c r="V1189" s="192">
        <v>22889088</v>
      </c>
      <c r="W1189" s="234">
        <v>179452800</v>
      </c>
      <c r="X1189" s="194">
        <f t="shared" si="37"/>
        <v>1.5314651183824652E-2</v>
      </c>
      <c r="Y1189" s="193"/>
      <c r="Z1189" s="197">
        <v>1187</v>
      </c>
    </row>
    <row r="1190" spans="1:26" ht="14.4" x14ac:dyDescent="0.3">
      <c r="A1190" s="7">
        <v>42416</v>
      </c>
      <c r="B1190" s="191">
        <v>1871.4399410000001</v>
      </c>
      <c r="C1190" s="191">
        <v>1895.7700199999999</v>
      </c>
      <c r="D1190" s="191">
        <v>1871.4399410000001</v>
      </c>
      <c r="E1190" s="191">
        <v>1895.579956</v>
      </c>
      <c r="F1190" s="192">
        <v>1895.579956</v>
      </c>
      <c r="G1190" s="191">
        <v>4570670000</v>
      </c>
      <c r="H1190" s="194">
        <f t="shared" si="36"/>
        <v>1.651665425466653E-2</v>
      </c>
      <c r="I1190" s="193"/>
      <c r="J1190" s="197">
        <v>1188</v>
      </c>
      <c r="K1190" s="234"/>
      <c r="L1190" s="234"/>
      <c r="M1190" s="234"/>
      <c r="N1190" s="234"/>
      <c r="O1190" s="234"/>
      <c r="P1190" s="234"/>
      <c r="Q1190" s="7">
        <v>42416</v>
      </c>
      <c r="R1190" s="8">
        <v>23754999</v>
      </c>
      <c r="S1190" s="8">
        <v>24212500</v>
      </c>
      <c r="T1190" s="8">
        <v>23652500</v>
      </c>
      <c r="U1190" s="8">
        <v>24160000</v>
      </c>
      <c r="V1190" s="192">
        <v>22543837</v>
      </c>
      <c r="W1190" s="234">
        <v>196231600</v>
      </c>
      <c r="X1190" s="194">
        <f t="shared" si="37"/>
        <v>2.8194694342014947E-2</v>
      </c>
      <c r="Y1190" s="193"/>
      <c r="Z1190" s="197">
        <v>1188</v>
      </c>
    </row>
    <row r="1191" spans="1:26" ht="14.4" x14ac:dyDescent="0.3">
      <c r="A1191" s="7">
        <v>42412</v>
      </c>
      <c r="B1191" s="191">
        <v>1833.400024</v>
      </c>
      <c r="C1191" s="191">
        <v>1864.780029</v>
      </c>
      <c r="D1191" s="191">
        <v>1833.400024</v>
      </c>
      <c r="E1191" s="191">
        <v>1864.780029</v>
      </c>
      <c r="F1191" s="192">
        <v>1864.780029</v>
      </c>
      <c r="G1191" s="191">
        <v>4696920000</v>
      </c>
      <c r="H1191" s="194">
        <f t="shared" si="36"/>
        <v>1.9518049434029211E-2</v>
      </c>
      <c r="I1191" s="193"/>
      <c r="J1191" s="197">
        <v>1189</v>
      </c>
      <c r="K1191" s="234"/>
      <c r="L1191" s="234"/>
      <c r="M1191" s="234"/>
      <c r="N1191" s="234"/>
      <c r="O1191" s="234"/>
      <c r="P1191" s="234"/>
      <c r="Q1191" s="7">
        <v>42412</v>
      </c>
      <c r="R1191" s="8">
        <v>23547501</v>
      </c>
      <c r="S1191" s="8">
        <v>23625000</v>
      </c>
      <c r="T1191" s="8">
        <v>23252501</v>
      </c>
      <c r="U1191" s="8">
        <v>23497499</v>
      </c>
      <c r="V1191" s="192">
        <v>21925650</v>
      </c>
      <c r="W1191" s="234">
        <v>161405600</v>
      </c>
      <c r="X1191" s="194">
        <f t="shared" si="37"/>
        <v>3.0949766675816633E-3</v>
      </c>
      <c r="Y1191" s="193"/>
      <c r="Z1191" s="197">
        <v>1189</v>
      </c>
    </row>
    <row r="1192" spans="1:26" ht="14.4" x14ac:dyDescent="0.3">
      <c r="A1192" s="7">
        <v>42411</v>
      </c>
      <c r="B1192" s="191">
        <v>1847</v>
      </c>
      <c r="C1192" s="191">
        <v>1847</v>
      </c>
      <c r="D1192" s="191">
        <v>1810.099976</v>
      </c>
      <c r="E1192" s="191">
        <v>1829.079956</v>
      </c>
      <c r="F1192" s="192">
        <v>1829.079956</v>
      </c>
      <c r="G1192" s="191">
        <v>5500800000</v>
      </c>
      <c r="H1192" s="194">
        <f t="shared" si="36"/>
        <v>-1.2301161634528225E-2</v>
      </c>
      <c r="I1192" s="193"/>
      <c r="J1192" s="197">
        <v>1190</v>
      </c>
      <c r="K1192" s="234"/>
      <c r="L1192" s="234"/>
      <c r="M1192" s="234"/>
      <c r="N1192" s="234"/>
      <c r="O1192" s="234"/>
      <c r="P1192" s="234"/>
      <c r="Q1192" s="7">
        <v>42411</v>
      </c>
      <c r="R1192" s="8">
        <v>23447500</v>
      </c>
      <c r="S1192" s="8">
        <v>23680000</v>
      </c>
      <c r="T1192" s="8">
        <v>23147499</v>
      </c>
      <c r="U1192" s="8">
        <v>23424999</v>
      </c>
      <c r="V1192" s="192">
        <v>21858000</v>
      </c>
      <c r="W1192" s="234">
        <v>200298800</v>
      </c>
      <c r="X1192" s="194">
        <f t="shared" si="37"/>
        <v>-6.0464371575838392E-3</v>
      </c>
      <c r="Y1192" s="193"/>
      <c r="Z1192" s="197">
        <v>1190</v>
      </c>
    </row>
    <row r="1193" spans="1:26" ht="14.4" x14ac:dyDescent="0.3">
      <c r="A1193" s="7">
        <v>42410</v>
      </c>
      <c r="B1193" s="191">
        <v>1857.099976</v>
      </c>
      <c r="C1193" s="191">
        <v>1881.599976</v>
      </c>
      <c r="D1193" s="191">
        <v>1850.3199460000001</v>
      </c>
      <c r="E1193" s="191">
        <v>1851.8599850000001</v>
      </c>
      <c r="F1193" s="192">
        <v>1851.8599850000001</v>
      </c>
      <c r="G1193" s="191">
        <v>4471170000</v>
      </c>
      <c r="H1193" s="194">
        <f t="shared" si="36"/>
        <v>-1.8895050095239695E-4</v>
      </c>
      <c r="I1193" s="193"/>
      <c r="J1193" s="197">
        <v>1191</v>
      </c>
      <c r="K1193" s="234"/>
      <c r="L1193" s="234"/>
      <c r="M1193" s="234"/>
      <c r="N1193" s="234"/>
      <c r="O1193" s="234"/>
      <c r="P1193" s="234"/>
      <c r="Q1193" s="7">
        <v>42410</v>
      </c>
      <c r="R1193" s="8">
        <v>23980000</v>
      </c>
      <c r="S1193" s="8">
        <v>24087500</v>
      </c>
      <c r="T1193" s="8">
        <v>23525000</v>
      </c>
      <c r="U1193" s="8">
        <v>23567499</v>
      </c>
      <c r="V1193" s="192">
        <v>21990967</v>
      </c>
      <c r="W1193" s="234">
        <v>169374400</v>
      </c>
      <c r="X1193" s="194">
        <f t="shared" si="37"/>
        <v>-7.5800133327725361E-3</v>
      </c>
      <c r="Y1193" s="193"/>
      <c r="Z1193" s="197">
        <v>1191</v>
      </c>
    </row>
    <row r="1194" spans="1:26" ht="14.4" x14ac:dyDescent="0.3">
      <c r="A1194" s="7">
        <v>42409</v>
      </c>
      <c r="B1194" s="191">
        <v>1848.459961</v>
      </c>
      <c r="C1194" s="191">
        <v>1868.25</v>
      </c>
      <c r="D1194" s="191">
        <v>1834.9399410000001</v>
      </c>
      <c r="E1194" s="191">
        <v>1852.209961</v>
      </c>
      <c r="F1194" s="192">
        <v>1852.209961</v>
      </c>
      <c r="G1194" s="191">
        <v>5183220000</v>
      </c>
      <c r="H1194" s="194">
        <f t="shared" si="36"/>
        <v>-6.6362010054474632E-4</v>
      </c>
      <c r="I1194" s="193"/>
      <c r="J1194" s="197">
        <v>1192</v>
      </c>
      <c r="K1194" s="234"/>
      <c r="L1194" s="234"/>
      <c r="M1194" s="234"/>
      <c r="N1194" s="234"/>
      <c r="O1194" s="234"/>
      <c r="P1194" s="234"/>
      <c r="Q1194" s="7">
        <v>42409</v>
      </c>
      <c r="R1194" s="8">
        <v>23572500</v>
      </c>
      <c r="S1194" s="8">
        <v>23985001</v>
      </c>
      <c r="T1194" s="8">
        <v>23482500</v>
      </c>
      <c r="U1194" s="8">
        <v>23747499</v>
      </c>
      <c r="V1194" s="192">
        <v>22158932</v>
      </c>
      <c r="W1194" s="234">
        <v>177324800</v>
      </c>
      <c r="X1194" s="194">
        <f t="shared" si="37"/>
        <v>-2.1048027538129302E-4</v>
      </c>
      <c r="Y1194" s="193"/>
      <c r="Z1194" s="197">
        <v>1192</v>
      </c>
    </row>
    <row r="1195" spans="1:26" ht="14.4" x14ac:dyDescent="0.3">
      <c r="A1195" s="7">
        <v>42408</v>
      </c>
      <c r="B1195" s="191">
        <v>1873.25</v>
      </c>
      <c r="C1195" s="191">
        <v>1873.25</v>
      </c>
      <c r="D1195" s="191">
        <v>1828.459961</v>
      </c>
      <c r="E1195" s="191">
        <v>1853.4399410000001</v>
      </c>
      <c r="F1195" s="192">
        <v>1853.4399410000001</v>
      </c>
      <c r="G1195" s="191">
        <v>5636460000</v>
      </c>
      <c r="H1195" s="194">
        <f t="shared" si="36"/>
        <v>-1.4153935962584503E-2</v>
      </c>
      <c r="I1195" s="193"/>
      <c r="J1195" s="197">
        <v>1193</v>
      </c>
      <c r="K1195" s="234"/>
      <c r="L1195" s="234"/>
      <c r="M1195" s="234"/>
      <c r="N1195" s="234"/>
      <c r="O1195" s="234"/>
      <c r="P1195" s="234"/>
      <c r="Q1195" s="7">
        <v>42408</v>
      </c>
      <c r="R1195" s="8">
        <v>23282499</v>
      </c>
      <c r="S1195" s="8">
        <v>23924999</v>
      </c>
      <c r="T1195" s="8">
        <v>23260000</v>
      </c>
      <c r="U1195" s="8">
        <v>23752501</v>
      </c>
      <c r="V1195" s="192">
        <v>22163597</v>
      </c>
      <c r="W1195" s="234">
        <v>216085600</v>
      </c>
      <c r="X1195" s="194">
        <f t="shared" si="37"/>
        <v>1.0529826537148953E-2</v>
      </c>
      <c r="Y1195" s="193"/>
      <c r="Z1195" s="197">
        <v>1193</v>
      </c>
    </row>
    <row r="1196" spans="1:26" ht="14.4" x14ac:dyDescent="0.3">
      <c r="A1196" s="7">
        <v>42405</v>
      </c>
      <c r="B1196" s="191">
        <v>1913.0699460000001</v>
      </c>
      <c r="C1196" s="191">
        <v>1913.0699460000001</v>
      </c>
      <c r="D1196" s="191">
        <v>1872.650024</v>
      </c>
      <c r="E1196" s="191">
        <v>1880.0500489999999</v>
      </c>
      <c r="F1196" s="192">
        <v>1880.0500489999999</v>
      </c>
      <c r="G1196" s="191">
        <v>4929940000</v>
      </c>
      <c r="H1196" s="194">
        <f t="shared" si="36"/>
        <v>-1.8481246133065947E-2</v>
      </c>
      <c r="I1196" s="193"/>
      <c r="J1196" s="197">
        <v>1194</v>
      </c>
      <c r="K1196" s="234"/>
      <c r="L1196" s="234"/>
      <c r="M1196" s="234"/>
      <c r="N1196" s="234"/>
      <c r="O1196" s="234"/>
      <c r="P1196" s="234"/>
      <c r="Q1196" s="7">
        <v>42405</v>
      </c>
      <c r="R1196" s="8">
        <v>24129999</v>
      </c>
      <c r="S1196" s="8">
        <v>24230000</v>
      </c>
      <c r="T1196" s="8">
        <v>23422501</v>
      </c>
      <c r="U1196" s="8">
        <v>23504999</v>
      </c>
      <c r="V1196" s="192">
        <v>21932650</v>
      </c>
      <c r="W1196" s="234">
        <v>185672400</v>
      </c>
      <c r="X1196" s="194">
        <f t="shared" si="37"/>
        <v>-2.6708109484016154E-2</v>
      </c>
      <c r="Y1196" s="193"/>
      <c r="Z1196" s="197">
        <v>1194</v>
      </c>
    </row>
    <row r="1197" spans="1:26" ht="14.4" x14ac:dyDescent="0.3">
      <c r="A1197" s="7">
        <v>42404</v>
      </c>
      <c r="B1197" s="191">
        <v>1911.670044</v>
      </c>
      <c r="C1197" s="191">
        <v>1927.349976</v>
      </c>
      <c r="D1197" s="191">
        <v>1900.5200199999999</v>
      </c>
      <c r="E1197" s="191">
        <v>1915.4499510000001</v>
      </c>
      <c r="F1197" s="192">
        <v>1915.4499510000001</v>
      </c>
      <c r="G1197" s="191">
        <v>5193320000</v>
      </c>
      <c r="H1197" s="194">
        <f t="shared" si="36"/>
        <v>1.5267326294096282E-3</v>
      </c>
      <c r="I1197" s="193"/>
      <c r="J1197" s="197">
        <v>1195</v>
      </c>
      <c r="K1197" s="234"/>
      <c r="L1197" s="234"/>
      <c r="M1197" s="234"/>
      <c r="N1197" s="234"/>
      <c r="O1197" s="234"/>
      <c r="P1197" s="234"/>
      <c r="Q1197" s="7">
        <v>42404</v>
      </c>
      <c r="R1197" s="8">
        <v>23965000</v>
      </c>
      <c r="S1197" s="8">
        <v>24332500</v>
      </c>
      <c r="T1197" s="8">
        <v>23797501</v>
      </c>
      <c r="U1197" s="8">
        <v>24150000</v>
      </c>
      <c r="V1197" s="192">
        <v>22534504</v>
      </c>
      <c r="W1197" s="234">
        <v>185886800</v>
      </c>
      <c r="X1197" s="194">
        <f t="shared" si="37"/>
        <v>8.03479793926044E-3</v>
      </c>
      <c r="Y1197" s="193"/>
      <c r="Z1197" s="197">
        <v>1195</v>
      </c>
    </row>
    <row r="1198" spans="1:26" ht="14.4" x14ac:dyDescent="0.3">
      <c r="A1198" s="7">
        <v>42403</v>
      </c>
      <c r="B1198" s="191">
        <v>1907.0699460000001</v>
      </c>
      <c r="C1198" s="191">
        <v>1918.01001</v>
      </c>
      <c r="D1198" s="191">
        <v>1872.2299800000001</v>
      </c>
      <c r="E1198" s="191">
        <v>1912.530029</v>
      </c>
      <c r="F1198" s="192">
        <v>1912.530029</v>
      </c>
      <c r="G1198" s="191">
        <v>5172950000</v>
      </c>
      <c r="H1198" s="194">
        <f t="shared" si="36"/>
        <v>4.9920389353982179E-3</v>
      </c>
      <c r="I1198" s="193"/>
      <c r="J1198" s="197">
        <v>1196</v>
      </c>
      <c r="K1198" s="234"/>
      <c r="L1198" s="234"/>
      <c r="M1198" s="234"/>
      <c r="N1198" s="234"/>
      <c r="O1198" s="234"/>
      <c r="P1198" s="234"/>
      <c r="Q1198" s="7">
        <v>42403</v>
      </c>
      <c r="R1198" s="8">
        <v>23750000</v>
      </c>
      <c r="S1198" s="8">
        <v>24209999</v>
      </c>
      <c r="T1198" s="8">
        <v>23520000</v>
      </c>
      <c r="U1198" s="8">
        <v>24087500</v>
      </c>
      <c r="V1198" s="192">
        <v>22354887</v>
      </c>
      <c r="W1198" s="234">
        <v>183857200</v>
      </c>
      <c r="X1198" s="194">
        <f t="shared" si="37"/>
        <v>1.9792700254563988E-2</v>
      </c>
      <c r="Y1198" s="193"/>
      <c r="Z1198" s="197">
        <v>1196</v>
      </c>
    </row>
    <row r="1199" spans="1:26" ht="14.4" x14ac:dyDescent="0.3">
      <c r="A1199" s="7">
        <v>42402</v>
      </c>
      <c r="B1199" s="191">
        <v>1935.26001</v>
      </c>
      <c r="C1199" s="191">
        <v>1935.26001</v>
      </c>
      <c r="D1199" s="191">
        <v>1897.290039</v>
      </c>
      <c r="E1199" s="191">
        <v>1903.030029</v>
      </c>
      <c r="F1199" s="192">
        <v>1903.030029</v>
      </c>
      <c r="G1199" s="191">
        <v>4463190000</v>
      </c>
      <c r="H1199" s="194">
        <f t="shared" si="36"/>
        <v>-1.8743091042644822E-2</v>
      </c>
      <c r="I1199" s="193"/>
      <c r="J1199" s="197">
        <v>1197</v>
      </c>
      <c r="K1199" s="234"/>
      <c r="L1199" s="234"/>
      <c r="M1199" s="234"/>
      <c r="N1199" s="234"/>
      <c r="O1199" s="234"/>
      <c r="P1199" s="234"/>
      <c r="Q1199" s="7">
        <v>42402</v>
      </c>
      <c r="R1199" s="8">
        <v>23855000</v>
      </c>
      <c r="S1199" s="8">
        <v>24010000</v>
      </c>
      <c r="T1199" s="8">
        <v>23570000</v>
      </c>
      <c r="U1199" s="8">
        <v>23620001</v>
      </c>
      <c r="V1199" s="192">
        <v>21921011</v>
      </c>
      <c r="W1199" s="234">
        <v>149428800</v>
      </c>
      <c r="X1199" s="194">
        <f t="shared" si="37"/>
        <v>-2.0221787957346929E-2</v>
      </c>
      <c r="Y1199" s="193"/>
      <c r="Z1199" s="197">
        <v>1197</v>
      </c>
    </row>
    <row r="1200" spans="1:26" ht="14.4" x14ac:dyDescent="0.3">
      <c r="A1200" s="7">
        <v>42401</v>
      </c>
      <c r="B1200" s="191">
        <v>1936.9399410000001</v>
      </c>
      <c r="C1200" s="191">
        <v>1947.1999510000001</v>
      </c>
      <c r="D1200" s="191">
        <v>1920.3000489999999</v>
      </c>
      <c r="E1200" s="191">
        <v>1939.380005</v>
      </c>
      <c r="F1200" s="192">
        <v>1939.380005</v>
      </c>
      <c r="G1200" s="191">
        <v>4322530000</v>
      </c>
      <c r="H1200" s="194">
        <f t="shared" si="36"/>
        <v>-4.4323640602833439E-4</v>
      </c>
      <c r="I1200" s="193"/>
      <c r="J1200" s="197">
        <v>1198</v>
      </c>
      <c r="K1200" s="234"/>
      <c r="L1200" s="234"/>
      <c r="M1200" s="234"/>
      <c r="N1200" s="234"/>
      <c r="O1200" s="234"/>
      <c r="P1200" s="234"/>
      <c r="Q1200" s="7">
        <v>42401</v>
      </c>
      <c r="R1200" s="8">
        <v>24117500</v>
      </c>
      <c r="S1200" s="8">
        <v>24177500</v>
      </c>
      <c r="T1200" s="8">
        <v>23850000</v>
      </c>
      <c r="U1200" s="8">
        <v>24107500</v>
      </c>
      <c r="V1200" s="192">
        <v>22373442</v>
      </c>
      <c r="W1200" s="234">
        <v>163774000</v>
      </c>
      <c r="X1200" s="194">
        <f t="shared" si="37"/>
        <v>-9.3486803251316003E-3</v>
      </c>
      <c r="Y1200" s="193"/>
      <c r="Z1200" s="197">
        <v>1198</v>
      </c>
    </row>
    <row r="1201" spans="1:26" ht="14.4" x14ac:dyDescent="0.3">
      <c r="A1201" s="7">
        <v>42398</v>
      </c>
      <c r="B1201" s="191">
        <v>1894</v>
      </c>
      <c r="C1201" s="191">
        <v>1940.23999</v>
      </c>
      <c r="D1201" s="191">
        <v>1894</v>
      </c>
      <c r="E1201" s="191">
        <v>1940.23999</v>
      </c>
      <c r="F1201" s="192">
        <v>1940.23999</v>
      </c>
      <c r="G1201" s="191">
        <v>5497570000</v>
      </c>
      <c r="H1201" s="194">
        <f t="shared" si="36"/>
        <v>2.4760217481832957E-2</v>
      </c>
      <c r="I1201" s="193"/>
      <c r="J1201" s="197">
        <v>1199</v>
      </c>
      <c r="K1201" s="234"/>
      <c r="L1201" s="234"/>
      <c r="M1201" s="234"/>
      <c r="N1201" s="234"/>
      <c r="O1201" s="234"/>
      <c r="P1201" s="234"/>
      <c r="Q1201" s="7">
        <v>42398</v>
      </c>
      <c r="R1201" s="8">
        <v>23697500</v>
      </c>
      <c r="S1201" s="8">
        <v>24334999</v>
      </c>
      <c r="T1201" s="8">
        <v>23587500</v>
      </c>
      <c r="U1201" s="8">
        <v>24334999</v>
      </c>
      <c r="V1201" s="192">
        <v>22584578</v>
      </c>
      <c r="W1201" s="234">
        <v>257666000</v>
      </c>
      <c r="X1201" s="194">
        <f t="shared" si="37"/>
        <v>3.4541505861587621E-2</v>
      </c>
      <c r="Y1201" s="193"/>
      <c r="Z1201" s="197">
        <v>1199</v>
      </c>
    </row>
    <row r="1202" spans="1:26" ht="14.4" x14ac:dyDescent="0.3">
      <c r="A1202" s="7">
        <v>42397</v>
      </c>
      <c r="B1202" s="191">
        <v>1885.219971</v>
      </c>
      <c r="C1202" s="191">
        <v>1902.959961</v>
      </c>
      <c r="D1202" s="191">
        <v>1873.650024</v>
      </c>
      <c r="E1202" s="191">
        <v>1893.3599850000001</v>
      </c>
      <c r="F1202" s="192">
        <v>1893.3599850000001</v>
      </c>
      <c r="G1202" s="191">
        <v>4693010000</v>
      </c>
      <c r="H1202" s="194">
        <f t="shared" si="36"/>
        <v>5.5285771108634189E-3</v>
      </c>
      <c r="I1202" s="193"/>
      <c r="J1202" s="197">
        <v>1200</v>
      </c>
      <c r="K1202" s="234"/>
      <c r="L1202" s="234"/>
      <c r="M1202" s="234"/>
      <c r="N1202" s="234"/>
      <c r="O1202" s="234"/>
      <c r="P1202" s="234"/>
      <c r="Q1202" s="7">
        <v>42397</v>
      </c>
      <c r="R1202" s="8">
        <v>23447500</v>
      </c>
      <c r="S1202" s="8">
        <v>23629999</v>
      </c>
      <c r="T1202" s="8">
        <v>23097500</v>
      </c>
      <c r="U1202" s="8">
        <v>23522499</v>
      </c>
      <c r="V1202" s="192">
        <v>21830519</v>
      </c>
      <c r="W1202" s="234">
        <v>222715200</v>
      </c>
      <c r="X1202" s="194">
        <f t="shared" si="37"/>
        <v>7.1716018132164166E-3</v>
      </c>
      <c r="Y1202" s="193"/>
      <c r="Z1202" s="197">
        <v>1200</v>
      </c>
    </row>
    <row r="1203" spans="1:26" ht="14.4" x14ac:dyDescent="0.3">
      <c r="A1203" s="7">
        <v>42396</v>
      </c>
      <c r="B1203" s="191">
        <v>1902.5200199999999</v>
      </c>
      <c r="C1203" s="191">
        <v>1916.98999</v>
      </c>
      <c r="D1203" s="191">
        <v>1872.6999510000001</v>
      </c>
      <c r="E1203" s="191">
        <v>1882.9499510000001</v>
      </c>
      <c r="F1203" s="192">
        <v>1882.9499510000001</v>
      </c>
      <c r="G1203" s="191">
        <v>4754040000</v>
      </c>
      <c r="H1203" s="194">
        <f t="shared" si="36"/>
        <v>-1.0863483946818714E-2</v>
      </c>
      <c r="I1203" s="193"/>
      <c r="J1203" s="197">
        <v>1201</v>
      </c>
      <c r="K1203" s="234"/>
      <c r="L1203" s="234"/>
      <c r="M1203" s="234"/>
      <c r="N1203" s="234"/>
      <c r="O1203" s="234"/>
      <c r="P1203" s="234"/>
      <c r="Q1203" s="7">
        <v>42396</v>
      </c>
      <c r="R1203" s="8">
        <v>24010000</v>
      </c>
      <c r="S1203" s="8">
        <v>24157499</v>
      </c>
      <c r="T1203" s="8">
        <v>23334999</v>
      </c>
      <c r="U1203" s="8">
        <v>23355000</v>
      </c>
      <c r="V1203" s="192">
        <v>21675074</v>
      </c>
      <c r="W1203" s="234">
        <v>533478800</v>
      </c>
      <c r="X1203" s="194">
        <f t="shared" si="37"/>
        <v>-6.5706493526758225E-2</v>
      </c>
      <c r="Y1203" s="193"/>
      <c r="Z1203" s="197">
        <v>1201</v>
      </c>
    </row>
    <row r="1204" spans="1:26" ht="14.4" x14ac:dyDescent="0.3">
      <c r="A1204" s="7">
        <v>42395</v>
      </c>
      <c r="B1204" s="191">
        <v>1878.790039</v>
      </c>
      <c r="C1204" s="191">
        <v>1906.7299800000001</v>
      </c>
      <c r="D1204" s="191">
        <v>1878.790039</v>
      </c>
      <c r="E1204" s="191">
        <v>1903.630005</v>
      </c>
      <c r="F1204" s="192">
        <v>1903.630005</v>
      </c>
      <c r="G1204" s="191">
        <v>4357940000</v>
      </c>
      <c r="H1204" s="194">
        <f t="shared" si="36"/>
        <v>1.414433568220359E-2</v>
      </c>
      <c r="I1204" s="193"/>
      <c r="J1204" s="197">
        <v>1202</v>
      </c>
      <c r="K1204" s="234"/>
      <c r="L1204" s="234"/>
      <c r="M1204" s="234"/>
      <c r="N1204" s="234"/>
      <c r="O1204" s="234"/>
      <c r="P1204" s="234"/>
      <c r="Q1204" s="7">
        <v>42395</v>
      </c>
      <c r="R1204" s="8">
        <v>24982500</v>
      </c>
      <c r="S1204" s="8">
        <v>25219999</v>
      </c>
      <c r="T1204" s="8">
        <v>24517500</v>
      </c>
      <c r="U1204" s="8">
        <v>24997499</v>
      </c>
      <c r="V1204" s="192">
        <v>23199427</v>
      </c>
      <c r="W1204" s="234">
        <v>300308000</v>
      </c>
      <c r="X1204" s="194">
        <f t="shared" si="37"/>
        <v>5.5309904720551488E-3</v>
      </c>
      <c r="Y1204" s="193"/>
      <c r="Z1204" s="197">
        <v>1202</v>
      </c>
    </row>
    <row r="1205" spans="1:26" ht="14.4" x14ac:dyDescent="0.3">
      <c r="A1205" s="7">
        <v>42394</v>
      </c>
      <c r="B1205" s="191">
        <v>1906.280029</v>
      </c>
      <c r="C1205" s="191">
        <v>1906.280029</v>
      </c>
      <c r="D1205" s="191">
        <v>1875.969971</v>
      </c>
      <c r="E1205" s="191">
        <v>1877.079956</v>
      </c>
      <c r="F1205" s="192">
        <v>1877.079956</v>
      </c>
      <c r="G1205" s="191">
        <v>4401380000</v>
      </c>
      <c r="H1205" s="194">
        <f t="shared" si="36"/>
        <v>-1.5637981868314242E-2</v>
      </c>
      <c r="I1205" s="193"/>
      <c r="J1205" s="197">
        <v>1203</v>
      </c>
      <c r="K1205" s="234"/>
      <c r="L1205" s="234"/>
      <c r="M1205" s="234"/>
      <c r="N1205" s="234"/>
      <c r="O1205" s="234"/>
      <c r="P1205" s="234"/>
      <c r="Q1205" s="7">
        <v>42394</v>
      </c>
      <c r="R1205" s="8">
        <v>25379999</v>
      </c>
      <c r="S1205" s="8">
        <v>25382500</v>
      </c>
      <c r="T1205" s="8">
        <v>24802500</v>
      </c>
      <c r="U1205" s="8">
        <v>24860001</v>
      </c>
      <c r="V1205" s="192">
        <v>23071817</v>
      </c>
      <c r="W1205" s="234">
        <v>207178000</v>
      </c>
      <c r="X1205" s="194">
        <f t="shared" si="37"/>
        <v>-1.9522710476851807E-2</v>
      </c>
      <c r="Y1205" s="193"/>
      <c r="Z1205" s="197">
        <v>1203</v>
      </c>
    </row>
    <row r="1206" spans="1:26" ht="14.4" x14ac:dyDescent="0.3">
      <c r="A1206" s="7">
        <v>42391</v>
      </c>
      <c r="B1206" s="191">
        <v>1877.400024</v>
      </c>
      <c r="C1206" s="191">
        <v>1908.849976</v>
      </c>
      <c r="D1206" s="191">
        <v>1877.400024</v>
      </c>
      <c r="E1206" s="191">
        <v>1906.900024</v>
      </c>
      <c r="F1206" s="192">
        <v>1906.900024</v>
      </c>
      <c r="G1206" s="191">
        <v>4901760000</v>
      </c>
      <c r="H1206" s="194">
        <f t="shared" si="36"/>
        <v>2.0283700930896903E-2</v>
      </c>
      <c r="I1206" s="193"/>
      <c r="J1206" s="197">
        <v>1204</v>
      </c>
      <c r="K1206" s="234"/>
      <c r="L1206" s="234"/>
      <c r="M1206" s="234"/>
      <c r="N1206" s="234"/>
      <c r="O1206" s="234"/>
      <c r="P1206" s="234"/>
      <c r="Q1206" s="7">
        <v>42391</v>
      </c>
      <c r="R1206" s="8">
        <v>24657499</v>
      </c>
      <c r="S1206" s="8">
        <v>25365000</v>
      </c>
      <c r="T1206" s="8">
        <v>24592501</v>
      </c>
      <c r="U1206" s="8">
        <v>25355000</v>
      </c>
      <c r="V1206" s="192">
        <v>23531210</v>
      </c>
      <c r="W1206" s="234">
        <v>263202000</v>
      </c>
      <c r="X1206" s="194">
        <f t="shared" si="37"/>
        <v>5.316716913688728E-2</v>
      </c>
      <c r="Y1206" s="193"/>
      <c r="Z1206" s="197">
        <v>1204</v>
      </c>
    </row>
    <row r="1207" spans="1:26" ht="14.4" x14ac:dyDescent="0.3">
      <c r="A1207" s="7">
        <v>42390</v>
      </c>
      <c r="B1207" s="191">
        <v>1861.459961</v>
      </c>
      <c r="C1207" s="191">
        <v>1889.849976</v>
      </c>
      <c r="D1207" s="191">
        <v>1848.9799800000001</v>
      </c>
      <c r="E1207" s="191">
        <v>1868.98999</v>
      </c>
      <c r="F1207" s="192">
        <v>1868.98999</v>
      </c>
      <c r="G1207" s="191">
        <v>5078810000</v>
      </c>
      <c r="H1207" s="194">
        <f t="shared" si="36"/>
        <v>5.1954382646433282E-3</v>
      </c>
      <c r="I1207" s="193"/>
      <c r="J1207" s="197">
        <v>1205</v>
      </c>
      <c r="K1207" s="234"/>
      <c r="L1207" s="234"/>
      <c r="M1207" s="234"/>
      <c r="N1207" s="234"/>
      <c r="O1207" s="234"/>
      <c r="P1207" s="234"/>
      <c r="Q1207" s="7">
        <v>42390</v>
      </c>
      <c r="R1207" s="8">
        <v>24264999</v>
      </c>
      <c r="S1207" s="8">
        <v>24469999</v>
      </c>
      <c r="T1207" s="8">
        <v>23735001</v>
      </c>
      <c r="U1207" s="8">
        <v>24075001</v>
      </c>
      <c r="V1207" s="192">
        <v>22343281</v>
      </c>
      <c r="W1207" s="234">
        <v>208646000</v>
      </c>
      <c r="X1207" s="194">
        <f t="shared" si="37"/>
        <v>-5.0625262446358527E-3</v>
      </c>
      <c r="Y1207" s="193"/>
      <c r="Z1207" s="197">
        <v>1205</v>
      </c>
    </row>
    <row r="1208" spans="1:26" ht="14.4" x14ac:dyDescent="0.3">
      <c r="A1208" s="7">
        <v>42389</v>
      </c>
      <c r="B1208" s="191">
        <v>1876.1800539999999</v>
      </c>
      <c r="C1208" s="191">
        <v>1876.1800539999999</v>
      </c>
      <c r="D1208" s="191">
        <v>1812.290039</v>
      </c>
      <c r="E1208" s="191">
        <v>1859.329956</v>
      </c>
      <c r="F1208" s="192">
        <v>1859.329956</v>
      </c>
      <c r="G1208" s="191">
        <v>6416070000</v>
      </c>
      <c r="H1208" s="194">
        <f t="shared" si="36"/>
        <v>-1.1693855152753438E-2</v>
      </c>
      <c r="I1208" s="193"/>
      <c r="J1208" s="197">
        <v>1206</v>
      </c>
      <c r="K1208" s="234"/>
      <c r="L1208" s="234"/>
      <c r="M1208" s="234"/>
      <c r="N1208" s="234"/>
      <c r="O1208" s="234"/>
      <c r="P1208" s="234"/>
      <c r="Q1208" s="7">
        <v>42389</v>
      </c>
      <c r="R1208" s="8">
        <v>23775000</v>
      </c>
      <c r="S1208" s="8">
        <v>24547501</v>
      </c>
      <c r="T1208" s="8">
        <v>23355000</v>
      </c>
      <c r="U1208" s="8">
        <v>24197500</v>
      </c>
      <c r="V1208" s="192">
        <v>22456970</v>
      </c>
      <c r="W1208" s="234">
        <v>289337600</v>
      </c>
      <c r="X1208" s="194">
        <f t="shared" si="37"/>
        <v>1.3448636406543616E-3</v>
      </c>
      <c r="Y1208" s="193"/>
      <c r="Z1208" s="197">
        <v>1206</v>
      </c>
    </row>
    <row r="1209" spans="1:26" ht="14.4" x14ac:dyDescent="0.3">
      <c r="A1209" s="7">
        <v>42388</v>
      </c>
      <c r="B1209" s="191">
        <v>1888.660034</v>
      </c>
      <c r="C1209" s="191">
        <v>1901.4399410000001</v>
      </c>
      <c r="D1209" s="191">
        <v>1864.599976</v>
      </c>
      <c r="E1209" s="191">
        <v>1881.329956</v>
      </c>
      <c r="F1209" s="192">
        <v>1881.329956</v>
      </c>
      <c r="G1209" s="191">
        <v>4928350000</v>
      </c>
      <c r="H1209" s="194">
        <f t="shared" si="36"/>
        <v>5.3182155440808176E-4</v>
      </c>
      <c r="I1209" s="193"/>
      <c r="J1209" s="197">
        <v>1207</v>
      </c>
      <c r="K1209" s="234"/>
      <c r="L1209" s="234"/>
      <c r="M1209" s="234"/>
      <c r="N1209" s="234"/>
      <c r="O1209" s="234"/>
      <c r="P1209" s="234"/>
      <c r="Q1209" s="7">
        <v>42388</v>
      </c>
      <c r="R1209" s="8">
        <v>24602501</v>
      </c>
      <c r="S1209" s="8">
        <v>24662500</v>
      </c>
      <c r="T1209" s="8">
        <v>23875000</v>
      </c>
      <c r="U1209" s="8">
        <v>24165001</v>
      </c>
      <c r="V1209" s="192">
        <v>22426809</v>
      </c>
      <c r="W1209" s="234">
        <v>212350800</v>
      </c>
      <c r="X1209" s="194">
        <f t="shared" si="37"/>
        <v>-4.8389105043171645E-3</v>
      </c>
      <c r="Y1209" s="193"/>
      <c r="Z1209" s="197">
        <v>1207</v>
      </c>
    </row>
    <row r="1210" spans="1:26" ht="14.4" x14ac:dyDescent="0.3">
      <c r="A1210" s="7">
        <v>42384</v>
      </c>
      <c r="B1210" s="191">
        <v>1916.6800539999999</v>
      </c>
      <c r="C1210" s="191">
        <v>1916.6800539999999</v>
      </c>
      <c r="D1210" s="191">
        <v>1857.829956</v>
      </c>
      <c r="E1210" s="191">
        <v>1880.329956</v>
      </c>
      <c r="F1210" s="192">
        <v>1880.329956</v>
      </c>
      <c r="G1210" s="191">
        <v>5468460000</v>
      </c>
      <c r="H1210" s="194">
        <f t="shared" si="36"/>
        <v>-2.1599098121783969E-2</v>
      </c>
      <c r="I1210" s="193"/>
      <c r="J1210" s="197">
        <v>1208</v>
      </c>
      <c r="K1210" s="234"/>
      <c r="L1210" s="234"/>
      <c r="M1210" s="234"/>
      <c r="N1210" s="234"/>
      <c r="O1210" s="234"/>
      <c r="P1210" s="234"/>
      <c r="Q1210" s="7">
        <v>42384</v>
      </c>
      <c r="R1210" s="8">
        <v>24049999</v>
      </c>
      <c r="S1210" s="8">
        <v>24427500</v>
      </c>
      <c r="T1210" s="8">
        <v>23840000</v>
      </c>
      <c r="U1210" s="8">
        <v>24282499</v>
      </c>
      <c r="V1210" s="192">
        <v>22535858</v>
      </c>
      <c r="W1210" s="234">
        <v>319335600</v>
      </c>
      <c r="X1210" s="194">
        <f t="shared" si="37"/>
        <v>-2.401485987448447E-2</v>
      </c>
      <c r="Y1210" s="193"/>
      <c r="Z1210" s="197">
        <v>1208</v>
      </c>
    </row>
    <row r="1211" spans="1:26" ht="14.4" x14ac:dyDescent="0.3">
      <c r="A1211" s="7">
        <v>42383</v>
      </c>
      <c r="B1211" s="191">
        <v>1891.6800539999999</v>
      </c>
      <c r="C1211" s="191">
        <v>1934.469971</v>
      </c>
      <c r="D1211" s="191">
        <v>1878.9300539999999</v>
      </c>
      <c r="E1211" s="191">
        <v>1921.839966</v>
      </c>
      <c r="F1211" s="192">
        <v>1921.839966</v>
      </c>
      <c r="G1211" s="191">
        <v>5241110000</v>
      </c>
      <c r="H1211" s="194">
        <f t="shared" si="36"/>
        <v>1.6695905641396367E-2</v>
      </c>
      <c r="I1211" s="193"/>
      <c r="J1211" s="197">
        <v>1209</v>
      </c>
      <c r="K1211" s="234"/>
      <c r="L1211" s="234"/>
      <c r="M1211" s="234"/>
      <c r="N1211" s="234"/>
      <c r="O1211" s="234"/>
      <c r="P1211" s="234"/>
      <c r="Q1211" s="7">
        <v>42383</v>
      </c>
      <c r="R1211" s="8">
        <v>24490000</v>
      </c>
      <c r="S1211" s="8">
        <v>25120001</v>
      </c>
      <c r="T1211" s="8">
        <v>23934999</v>
      </c>
      <c r="U1211" s="8">
        <v>24879999</v>
      </c>
      <c r="V1211" s="192">
        <v>23090370</v>
      </c>
      <c r="W1211" s="234">
        <v>252680400</v>
      </c>
      <c r="X1211" s="194">
        <f t="shared" si="37"/>
        <v>2.1870601302574268E-2</v>
      </c>
      <c r="Y1211" s="193"/>
      <c r="Z1211" s="197">
        <v>1209</v>
      </c>
    </row>
    <row r="1212" spans="1:26" ht="14.4" x14ac:dyDescent="0.3">
      <c r="A1212" s="7">
        <v>42382</v>
      </c>
      <c r="B1212" s="191">
        <v>1940.339966</v>
      </c>
      <c r="C1212" s="191">
        <v>1950.329956</v>
      </c>
      <c r="D1212" s="191">
        <v>1886.410034</v>
      </c>
      <c r="E1212" s="191">
        <v>1890.280029</v>
      </c>
      <c r="F1212" s="192">
        <v>1890.280029</v>
      </c>
      <c r="G1212" s="191">
        <v>5087030000</v>
      </c>
      <c r="H1212" s="194">
        <f t="shared" si="36"/>
        <v>-2.4965452602732516E-2</v>
      </c>
      <c r="I1212" s="193"/>
      <c r="J1212" s="197">
        <v>1210</v>
      </c>
      <c r="K1212" s="234"/>
      <c r="L1212" s="234"/>
      <c r="M1212" s="234"/>
      <c r="N1212" s="234"/>
      <c r="O1212" s="234"/>
      <c r="P1212" s="234"/>
      <c r="Q1212" s="7">
        <v>42382</v>
      </c>
      <c r="R1212" s="8">
        <v>25080000</v>
      </c>
      <c r="S1212" s="8">
        <v>25297501</v>
      </c>
      <c r="T1212" s="8">
        <v>24325001</v>
      </c>
      <c r="U1212" s="8">
        <v>24347500</v>
      </c>
      <c r="V1212" s="192">
        <v>22596178</v>
      </c>
      <c r="W1212" s="234">
        <v>249758400</v>
      </c>
      <c r="X1212" s="194">
        <f t="shared" si="37"/>
        <v>-2.5710376193302437E-2</v>
      </c>
      <c r="Y1212" s="193"/>
      <c r="Z1212" s="197">
        <v>1210</v>
      </c>
    </row>
    <row r="1213" spans="1:26" ht="14.4" x14ac:dyDescent="0.3">
      <c r="A1213" s="7">
        <v>42381</v>
      </c>
      <c r="B1213" s="191">
        <v>1927.829956</v>
      </c>
      <c r="C1213" s="191">
        <v>1947.380005</v>
      </c>
      <c r="D1213" s="191">
        <v>1914.349976</v>
      </c>
      <c r="E1213" s="191">
        <v>1938.6800539999999</v>
      </c>
      <c r="F1213" s="192">
        <v>1938.6800539999999</v>
      </c>
      <c r="G1213" s="191">
        <v>4887260000</v>
      </c>
      <c r="H1213" s="194">
        <f t="shared" si="36"/>
        <v>7.8027986383718759E-3</v>
      </c>
      <c r="I1213" s="193"/>
      <c r="J1213" s="197">
        <v>1211</v>
      </c>
      <c r="K1213" s="234"/>
      <c r="L1213" s="234"/>
      <c r="M1213" s="234"/>
      <c r="N1213" s="234"/>
      <c r="O1213" s="234"/>
      <c r="P1213" s="234"/>
      <c r="Q1213" s="7">
        <v>42381</v>
      </c>
      <c r="R1213" s="8">
        <v>25137501</v>
      </c>
      <c r="S1213" s="8">
        <v>25172501</v>
      </c>
      <c r="T1213" s="8">
        <v>24709999</v>
      </c>
      <c r="U1213" s="8">
        <v>24990000</v>
      </c>
      <c r="V1213" s="192">
        <v>23192465</v>
      </c>
      <c r="W1213" s="234">
        <v>196616800</v>
      </c>
      <c r="X1213" s="194">
        <f t="shared" si="37"/>
        <v>1.451352532182338E-2</v>
      </c>
      <c r="Y1213" s="193"/>
      <c r="Z1213" s="197">
        <v>1211</v>
      </c>
    </row>
    <row r="1214" spans="1:26" ht="14.4" x14ac:dyDescent="0.3">
      <c r="A1214" s="7">
        <v>42380</v>
      </c>
      <c r="B1214" s="191">
        <v>1926.119995</v>
      </c>
      <c r="C1214" s="191">
        <v>1935.650024</v>
      </c>
      <c r="D1214" s="191">
        <v>1901.099976</v>
      </c>
      <c r="E1214" s="191">
        <v>1923.670044</v>
      </c>
      <c r="F1214" s="192">
        <v>1923.670044</v>
      </c>
      <c r="G1214" s="191">
        <v>4607290000</v>
      </c>
      <c r="H1214" s="194">
        <f t="shared" si="36"/>
        <v>8.532723085774163E-4</v>
      </c>
      <c r="I1214" s="193"/>
      <c r="J1214" s="197">
        <v>1212</v>
      </c>
      <c r="K1214" s="234"/>
      <c r="L1214" s="234"/>
      <c r="M1214" s="234"/>
      <c r="N1214" s="234"/>
      <c r="O1214" s="234"/>
      <c r="P1214" s="234"/>
      <c r="Q1214" s="7">
        <v>42380</v>
      </c>
      <c r="R1214" s="8">
        <v>24742500</v>
      </c>
      <c r="S1214" s="8">
        <v>24764999</v>
      </c>
      <c r="T1214" s="8">
        <v>24334999</v>
      </c>
      <c r="U1214" s="8">
        <v>24632500</v>
      </c>
      <c r="V1214" s="192">
        <v>22860676</v>
      </c>
      <c r="W1214" s="234">
        <v>198957600</v>
      </c>
      <c r="X1214" s="194">
        <f t="shared" si="37"/>
        <v>1.6192273895459221E-2</v>
      </c>
      <c r="Y1214" s="193"/>
      <c r="Z1214" s="197">
        <v>1212</v>
      </c>
    </row>
    <row r="1215" spans="1:26" ht="14.4" x14ac:dyDescent="0.3">
      <c r="A1215" s="7">
        <v>42377</v>
      </c>
      <c r="B1215" s="191">
        <v>1945.969971</v>
      </c>
      <c r="C1215" s="191">
        <v>1960.400024</v>
      </c>
      <c r="D1215" s="191">
        <v>1918.459961</v>
      </c>
      <c r="E1215" s="191">
        <v>1922.030029</v>
      </c>
      <c r="F1215" s="192">
        <v>1922.030029</v>
      </c>
      <c r="G1215" s="191">
        <v>4664940000</v>
      </c>
      <c r="H1215" s="194">
        <f t="shared" si="36"/>
        <v>-1.0838374634476389E-2</v>
      </c>
      <c r="I1215" s="193"/>
      <c r="J1215" s="197">
        <v>1213</v>
      </c>
      <c r="K1215" s="234"/>
      <c r="L1215" s="234"/>
      <c r="M1215" s="234"/>
      <c r="N1215" s="234"/>
      <c r="O1215" s="234"/>
      <c r="P1215" s="234"/>
      <c r="Q1215" s="7">
        <v>42377</v>
      </c>
      <c r="R1215" s="8">
        <v>24637501</v>
      </c>
      <c r="S1215" s="8">
        <v>24777500</v>
      </c>
      <c r="T1215" s="8">
        <v>24190001</v>
      </c>
      <c r="U1215" s="8">
        <v>24240000</v>
      </c>
      <c r="V1215" s="192">
        <v>22496408</v>
      </c>
      <c r="W1215" s="234">
        <v>283192000</v>
      </c>
      <c r="X1215" s="194">
        <f t="shared" si="37"/>
        <v>5.2875845213186728E-3</v>
      </c>
      <c r="Y1215" s="193"/>
      <c r="Z1215" s="197">
        <v>1213</v>
      </c>
    </row>
    <row r="1216" spans="1:26" ht="14.4" x14ac:dyDescent="0.3">
      <c r="A1216" s="7">
        <v>42376</v>
      </c>
      <c r="B1216" s="191">
        <v>1985.3199460000001</v>
      </c>
      <c r="C1216" s="191">
        <v>1985.3199460000001</v>
      </c>
      <c r="D1216" s="191">
        <v>1938.829956</v>
      </c>
      <c r="E1216" s="191">
        <v>1943.089966</v>
      </c>
      <c r="F1216" s="192">
        <v>1943.089966</v>
      </c>
      <c r="G1216" s="191">
        <v>5076590000</v>
      </c>
      <c r="H1216" s="194">
        <f t="shared" si="36"/>
        <v>-2.3700443039098174E-2</v>
      </c>
      <c r="I1216" s="193"/>
      <c r="J1216" s="197">
        <v>1214</v>
      </c>
      <c r="K1216" s="234"/>
      <c r="L1216" s="234"/>
      <c r="M1216" s="234"/>
      <c r="N1216" s="234"/>
      <c r="O1216" s="234"/>
      <c r="P1216" s="234"/>
      <c r="Q1216" s="7">
        <v>42376</v>
      </c>
      <c r="R1216" s="8">
        <v>24670000</v>
      </c>
      <c r="S1216" s="8">
        <v>25032499</v>
      </c>
      <c r="T1216" s="8">
        <v>24107500</v>
      </c>
      <c r="U1216" s="8">
        <v>24112499</v>
      </c>
      <c r="V1216" s="192">
        <v>22378082</v>
      </c>
      <c r="W1216" s="234">
        <v>324377600</v>
      </c>
      <c r="X1216" s="194">
        <f t="shared" si="37"/>
        <v>-4.2204768234562332E-2</v>
      </c>
      <c r="Y1216" s="193"/>
      <c r="Z1216" s="197">
        <v>1214</v>
      </c>
    </row>
    <row r="1217" spans="1:26" ht="14.4" x14ac:dyDescent="0.3">
      <c r="A1217" s="7">
        <v>42375</v>
      </c>
      <c r="B1217" s="191">
        <v>2011.709961</v>
      </c>
      <c r="C1217" s="191">
        <v>2011.709961</v>
      </c>
      <c r="D1217" s="191">
        <v>1979.0500489999999</v>
      </c>
      <c r="E1217" s="191">
        <v>1990.26001</v>
      </c>
      <c r="F1217" s="192">
        <v>1990.26001</v>
      </c>
      <c r="G1217" s="191">
        <v>4336660000</v>
      </c>
      <c r="H1217" s="194">
        <f t="shared" si="36"/>
        <v>-1.31153966170151E-2</v>
      </c>
      <c r="I1217" s="193"/>
      <c r="J1217" s="197">
        <v>1215</v>
      </c>
      <c r="K1217" s="234"/>
      <c r="L1217" s="234"/>
      <c r="M1217" s="234"/>
      <c r="N1217" s="234"/>
      <c r="O1217" s="234"/>
      <c r="P1217" s="234"/>
      <c r="Q1217" s="7">
        <v>42375</v>
      </c>
      <c r="R1217" s="8">
        <v>25139999</v>
      </c>
      <c r="S1217" s="8">
        <v>25592501</v>
      </c>
      <c r="T1217" s="8">
        <v>24967501</v>
      </c>
      <c r="U1217" s="8">
        <v>25174999</v>
      </c>
      <c r="V1217" s="192">
        <v>23364161</v>
      </c>
      <c r="W1217" s="234">
        <v>273829600</v>
      </c>
      <c r="X1217" s="194">
        <f t="shared" si="37"/>
        <v>-1.9569532556852638E-2</v>
      </c>
      <c r="Y1217" s="193"/>
      <c r="Z1217" s="197">
        <v>1215</v>
      </c>
    </row>
    <row r="1218" spans="1:26" ht="14.4" x14ac:dyDescent="0.3">
      <c r="A1218" s="7">
        <v>42374</v>
      </c>
      <c r="B1218" s="191">
        <v>2013.780029</v>
      </c>
      <c r="C1218" s="191">
        <v>2021.9399410000001</v>
      </c>
      <c r="D1218" s="191">
        <v>2004.170044</v>
      </c>
      <c r="E1218" s="191">
        <v>2016.709961</v>
      </c>
      <c r="F1218" s="192">
        <v>2016.709961</v>
      </c>
      <c r="G1218" s="191">
        <v>3706620000</v>
      </c>
      <c r="H1218" s="194">
        <f t="shared" si="36"/>
        <v>2.012226074739071E-3</v>
      </c>
      <c r="I1218" s="193"/>
      <c r="J1218" s="197">
        <v>1216</v>
      </c>
      <c r="K1218" s="234"/>
      <c r="L1218" s="234"/>
      <c r="M1218" s="234"/>
      <c r="N1218" s="234"/>
      <c r="O1218" s="234"/>
      <c r="P1218" s="234"/>
      <c r="Q1218" s="7">
        <v>42374</v>
      </c>
      <c r="R1218" s="8">
        <v>26437500</v>
      </c>
      <c r="S1218" s="8">
        <v>26462500</v>
      </c>
      <c r="T1218" s="8">
        <v>25602501</v>
      </c>
      <c r="U1218" s="8">
        <v>25677500</v>
      </c>
      <c r="V1218" s="192">
        <v>23830513</v>
      </c>
      <c r="W1218" s="234">
        <v>223164000</v>
      </c>
      <c r="X1218" s="194">
        <f t="shared" si="37"/>
        <v>-2.5059242842859503E-2</v>
      </c>
      <c r="Y1218" s="193"/>
      <c r="Z1218" s="197">
        <v>1216</v>
      </c>
    </row>
    <row r="1219" spans="1:26" ht="14.4" x14ac:dyDescent="0.3">
      <c r="A1219" s="7">
        <v>42373</v>
      </c>
      <c r="B1219" s="191">
        <v>2038.1999510000001</v>
      </c>
      <c r="C1219" s="191">
        <v>2038.1999510000001</v>
      </c>
      <c r="D1219" s="191">
        <v>1989.6800539999999</v>
      </c>
      <c r="E1219" s="191">
        <v>2012.660034</v>
      </c>
      <c r="F1219" s="192">
        <v>2012.660034</v>
      </c>
      <c r="G1219" s="191">
        <v>4304880000</v>
      </c>
      <c r="H1219" s="194">
        <f t="shared" si="36"/>
        <v>-1.530373098179018E-2</v>
      </c>
      <c r="I1219" s="193"/>
      <c r="J1219" s="197">
        <v>1217</v>
      </c>
      <c r="K1219" s="234"/>
      <c r="L1219" s="234"/>
      <c r="M1219" s="234"/>
      <c r="N1219" s="234"/>
      <c r="O1219" s="234"/>
      <c r="P1219" s="234"/>
      <c r="Q1219" s="7">
        <v>42373</v>
      </c>
      <c r="R1219" s="8">
        <v>25652500</v>
      </c>
      <c r="S1219" s="8">
        <v>26342501</v>
      </c>
      <c r="T1219" s="8">
        <v>25500000</v>
      </c>
      <c r="U1219" s="8">
        <v>26337500</v>
      </c>
      <c r="V1219" s="192">
        <v>24443037</v>
      </c>
      <c r="W1219" s="234">
        <v>270597600</v>
      </c>
      <c r="X1219" s="194">
        <f t="shared" si="37"/>
        <v>8.5496133695316101E-4</v>
      </c>
      <c r="Y1219" s="193"/>
      <c r="Z1219" s="197">
        <v>1217</v>
      </c>
    </row>
    <row r="1220" spans="1:26" ht="14.4" x14ac:dyDescent="0.3">
      <c r="A1220" s="7">
        <v>42369</v>
      </c>
      <c r="B1220" s="191">
        <v>2060.5900879999999</v>
      </c>
      <c r="C1220" s="191">
        <v>2062.540039</v>
      </c>
      <c r="D1220" s="191">
        <v>2043.619995</v>
      </c>
      <c r="E1220" s="191">
        <v>2043.9399410000001</v>
      </c>
      <c r="F1220" s="192">
        <v>2043.9399410000001</v>
      </c>
      <c r="G1220" s="191">
        <v>2655330000</v>
      </c>
      <c r="H1220" s="194">
        <f t="shared" ref="H1220:H1283" si="38">(F1220-F1221)/F1221</f>
        <v>-9.4119130897784096E-3</v>
      </c>
      <c r="I1220" s="193"/>
      <c r="J1220" s="197">
        <v>1218</v>
      </c>
      <c r="K1220" s="234"/>
      <c r="L1220" s="234"/>
      <c r="M1220" s="234"/>
      <c r="N1220" s="234"/>
      <c r="O1220" s="234"/>
      <c r="P1220" s="234"/>
      <c r="Q1220" s="7">
        <v>42369</v>
      </c>
      <c r="R1220" s="8">
        <v>26752501</v>
      </c>
      <c r="S1220" s="8">
        <v>26757500</v>
      </c>
      <c r="T1220" s="8">
        <v>26205000</v>
      </c>
      <c r="U1220" s="8">
        <v>26315001</v>
      </c>
      <c r="V1220" s="192">
        <v>24422157</v>
      </c>
      <c r="W1220" s="234">
        <v>163649200</v>
      </c>
      <c r="X1220" s="194">
        <f t="shared" ref="X1220:X1283" si="39">(V1220-V1221)/V1221</f>
        <v>-1.9194814802022963E-2</v>
      </c>
      <c r="Y1220" s="193"/>
      <c r="Z1220" s="197">
        <v>1218</v>
      </c>
    </row>
    <row r="1221" spans="1:26" ht="14.4" x14ac:dyDescent="0.3">
      <c r="A1221" s="7">
        <v>42368</v>
      </c>
      <c r="B1221" s="191">
        <v>2077.3400879999999</v>
      </c>
      <c r="C1221" s="191">
        <v>2077.3400879999999</v>
      </c>
      <c r="D1221" s="191">
        <v>2061.969971</v>
      </c>
      <c r="E1221" s="191">
        <v>2063.360107</v>
      </c>
      <c r="F1221" s="192">
        <v>2063.360107</v>
      </c>
      <c r="G1221" s="191">
        <v>2367430000</v>
      </c>
      <c r="H1221" s="194">
        <f t="shared" si="38"/>
        <v>-7.2172285974309268E-3</v>
      </c>
      <c r="I1221" s="193"/>
      <c r="J1221" s="197">
        <v>1219</v>
      </c>
      <c r="K1221" s="234"/>
      <c r="L1221" s="234"/>
      <c r="M1221" s="234"/>
      <c r="N1221" s="234"/>
      <c r="O1221" s="234"/>
      <c r="P1221" s="234"/>
      <c r="Q1221" s="7">
        <v>42368</v>
      </c>
      <c r="R1221" s="8">
        <v>27145000</v>
      </c>
      <c r="S1221" s="8">
        <v>27174999</v>
      </c>
      <c r="T1221" s="8">
        <v>26795000</v>
      </c>
      <c r="U1221" s="8">
        <v>26830000</v>
      </c>
      <c r="V1221" s="192">
        <v>24900110</v>
      </c>
      <c r="W1221" s="234">
        <v>100855200</v>
      </c>
      <c r="X1221" s="194">
        <f t="shared" si="39"/>
        <v>-1.3058721240499642E-2</v>
      </c>
      <c r="Y1221" s="193"/>
      <c r="Z1221" s="197">
        <v>1219</v>
      </c>
    </row>
    <row r="1222" spans="1:26" ht="14.4" x14ac:dyDescent="0.3">
      <c r="A1222" s="7">
        <v>42367</v>
      </c>
      <c r="B1222" s="191">
        <v>2060.540039</v>
      </c>
      <c r="C1222" s="191">
        <v>2081.5600589999999</v>
      </c>
      <c r="D1222" s="191">
        <v>2060.540039</v>
      </c>
      <c r="E1222" s="191">
        <v>2078.360107</v>
      </c>
      <c r="F1222" s="192">
        <v>2078.360107</v>
      </c>
      <c r="G1222" s="191">
        <v>2542000000</v>
      </c>
      <c r="H1222" s="194">
        <f t="shared" si="38"/>
        <v>1.0629762703622645E-2</v>
      </c>
      <c r="I1222" s="193"/>
      <c r="J1222" s="197">
        <v>1220</v>
      </c>
      <c r="K1222" s="234"/>
      <c r="L1222" s="234"/>
      <c r="M1222" s="234"/>
      <c r="N1222" s="234"/>
      <c r="O1222" s="234"/>
      <c r="P1222" s="234"/>
      <c r="Q1222" s="7">
        <v>42367</v>
      </c>
      <c r="R1222" s="8">
        <v>26740000</v>
      </c>
      <c r="S1222" s="8">
        <v>27357500</v>
      </c>
      <c r="T1222" s="8">
        <v>26715000</v>
      </c>
      <c r="U1222" s="8">
        <v>27184999</v>
      </c>
      <c r="V1222" s="192">
        <v>25229576</v>
      </c>
      <c r="W1222" s="234">
        <v>123724800</v>
      </c>
      <c r="X1222" s="194">
        <f t="shared" si="39"/>
        <v>1.7974060390722198E-2</v>
      </c>
      <c r="Y1222" s="193"/>
      <c r="Z1222" s="197">
        <v>1220</v>
      </c>
    </row>
    <row r="1223" spans="1:26" ht="14.4" x14ac:dyDescent="0.3">
      <c r="A1223" s="7">
        <v>42366</v>
      </c>
      <c r="B1223" s="191">
        <v>2057.7700199999999</v>
      </c>
      <c r="C1223" s="191">
        <v>2057.7700199999999</v>
      </c>
      <c r="D1223" s="191">
        <v>2044.1999510000001</v>
      </c>
      <c r="E1223" s="191">
        <v>2056.5</v>
      </c>
      <c r="F1223" s="192">
        <v>2056.5</v>
      </c>
      <c r="G1223" s="191">
        <v>2492510000</v>
      </c>
      <c r="H1223" s="194">
        <f t="shared" si="38"/>
        <v>-2.1785598289101996E-3</v>
      </c>
      <c r="I1223" s="193"/>
      <c r="J1223" s="197">
        <v>1221</v>
      </c>
      <c r="K1223" s="234"/>
      <c r="L1223" s="234"/>
      <c r="M1223" s="234"/>
      <c r="N1223" s="234"/>
      <c r="O1223" s="234"/>
      <c r="P1223" s="234"/>
      <c r="Q1223" s="7">
        <v>42366</v>
      </c>
      <c r="R1223" s="8">
        <v>26897499</v>
      </c>
      <c r="S1223" s="8">
        <v>26922501</v>
      </c>
      <c r="T1223" s="8">
        <v>26545000</v>
      </c>
      <c r="U1223" s="8">
        <v>26705000</v>
      </c>
      <c r="V1223" s="192">
        <v>24784105</v>
      </c>
      <c r="W1223" s="234">
        <v>106816800</v>
      </c>
      <c r="X1223" s="194">
        <f t="shared" si="39"/>
        <v>-1.1200508568894344E-2</v>
      </c>
      <c r="Y1223" s="193"/>
      <c r="Z1223" s="197">
        <v>1221</v>
      </c>
    </row>
    <row r="1224" spans="1:26" ht="14.4" x14ac:dyDescent="0.3">
      <c r="A1224" s="7">
        <v>42362</v>
      </c>
      <c r="B1224" s="191">
        <v>2063.5200199999999</v>
      </c>
      <c r="C1224" s="191">
        <v>2067.360107</v>
      </c>
      <c r="D1224" s="191">
        <v>2058.7299800000001</v>
      </c>
      <c r="E1224" s="191">
        <v>2060.98999</v>
      </c>
      <c r="F1224" s="192">
        <v>2060.98999</v>
      </c>
      <c r="G1224" s="191">
        <v>1411860000</v>
      </c>
      <c r="H1224" s="194">
        <f t="shared" si="38"/>
        <v>-1.5986363048084951E-3</v>
      </c>
      <c r="I1224" s="193"/>
      <c r="J1224" s="197">
        <v>1222</v>
      </c>
      <c r="K1224" s="234"/>
      <c r="L1224" s="234"/>
      <c r="M1224" s="234"/>
      <c r="N1224" s="234"/>
      <c r="O1224" s="234"/>
      <c r="P1224" s="234"/>
      <c r="Q1224" s="7">
        <v>42362</v>
      </c>
      <c r="R1224" s="8">
        <v>27250000</v>
      </c>
      <c r="S1224" s="8">
        <v>27250000</v>
      </c>
      <c r="T1224" s="8">
        <v>26987499</v>
      </c>
      <c r="U1224" s="8">
        <v>27007500</v>
      </c>
      <c r="V1224" s="192">
        <v>25064844</v>
      </c>
      <c r="W1224" s="234">
        <v>54281600</v>
      </c>
      <c r="X1224" s="194">
        <f t="shared" si="39"/>
        <v>-5.3400851313548563E-3</v>
      </c>
      <c r="Y1224" s="193"/>
      <c r="Z1224" s="197">
        <v>1222</v>
      </c>
    </row>
    <row r="1225" spans="1:26" ht="14.4" x14ac:dyDescent="0.3">
      <c r="A1225" s="7">
        <v>42361</v>
      </c>
      <c r="B1225" s="191">
        <v>2042.1999510000001</v>
      </c>
      <c r="C1225" s="191">
        <v>2064.7299800000001</v>
      </c>
      <c r="D1225" s="191">
        <v>2042.1999510000001</v>
      </c>
      <c r="E1225" s="191">
        <v>2064.290039</v>
      </c>
      <c r="F1225" s="192">
        <v>2064.290039</v>
      </c>
      <c r="G1225" s="191">
        <v>3484090000</v>
      </c>
      <c r="H1225" s="194">
        <f t="shared" si="38"/>
        <v>1.2418068122691342E-2</v>
      </c>
      <c r="I1225" s="193"/>
      <c r="J1225" s="197">
        <v>1223</v>
      </c>
      <c r="K1225" s="234"/>
      <c r="L1225" s="234"/>
      <c r="M1225" s="234"/>
      <c r="N1225" s="234"/>
      <c r="O1225" s="234"/>
      <c r="P1225" s="234"/>
      <c r="Q1225" s="7">
        <v>42361</v>
      </c>
      <c r="R1225" s="8">
        <v>26817499</v>
      </c>
      <c r="S1225" s="8">
        <v>27212500</v>
      </c>
      <c r="T1225" s="8">
        <v>26799999</v>
      </c>
      <c r="U1225" s="8">
        <v>27152500</v>
      </c>
      <c r="V1225" s="192">
        <v>25199411</v>
      </c>
      <c r="W1225" s="234">
        <v>130629600</v>
      </c>
      <c r="X1225" s="194">
        <f t="shared" si="39"/>
        <v>1.2869328120739418E-2</v>
      </c>
      <c r="Y1225" s="193"/>
      <c r="Z1225" s="197">
        <v>1223</v>
      </c>
    </row>
    <row r="1226" spans="1:26" ht="14.4" x14ac:dyDescent="0.3">
      <c r="A1226" s="7">
        <v>42360</v>
      </c>
      <c r="B1226" s="191">
        <v>2023.150024</v>
      </c>
      <c r="C1226" s="191">
        <v>2042.73999</v>
      </c>
      <c r="D1226" s="191">
        <v>2020.48999</v>
      </c>
      <c r="E1226" s="191">
        <v>2038.969971</v>
      </c>
      <c r="F1226" s="192">
        <v>2038.969971</v>
      </c>
      <c r="G1226" s="191">
        <v>3520860000</v>
      </c>
      <c r="H1226" s="194">
        <f t="shared" si="38"/>
        <v>8.8167364066983073E-3</v>
      </c>
      <c r="I1226" s="193"/>
      <c r="J1226" s="197">
        <v>1224</v>
      </c>
      <c r="K1226" s="234"/>
      <c r="L1226" s="234"/>
      <c r="M1226" s="234"/>
      <c r="N1226" s="234"/>
      <c r="O1226" s="234"/>
      <c r="P1226" s="234"/>
      <c r="Q1226" s="7">
        <v>42360</v>
      </c>
      <c r="R1226" s="8">
        <v>26850000</v>
      </c>
      <c r="S1226" s="8">
        <v>26930000</v>
      </c>
      <c r="T1226" s="8">
        <v>26612499</v>
      </c>
      <c r="U1226" s="8">
        <v>26807501</v>
      </c>
      <c r="V1226" s="192">
        <v>24879232</v>
      </c>
      <c r="W1226" s="234">
        <v>131157600</v>
      </c>
      <c r="X1226" s="194">
        <f t="shared" si="39"/>
        <v>-9.3159579480412975E-4</v>
      </c>
      <c r="Y1226" s="193"/>
      <c r="Z1226" s="197">
        <v>1224</v>
      </c>
    </row>
    <row r="1227" spans="1:26" ht="14.4" x14ac:dyDescent="0.3">
      <c r="A1227" s="7">
        <v>42359</v>
      </c>
      <c r="B1227" s="191">
        <v>2010.2700199999999</v>
      </c>
      <c r="C1227" s="191">
        <v>2022.900024</v>
      </c>
      <c r="D1227" s="191">
        <v>2005.9300539999999</v>
      </c>
      <c r="E1227" s="191">
        <v>2021.150024</v>
      </c>
      <c r="F1227" s="192">
        <v>2021.150024</v>
      </c>
      <c r="G1227" s="191">
        <v>3760280000</v>
      </c>
      <c r="H1227" s="194">
        <f t="shared" si="38"/>
        <v>7.7784022432042963E-3</v>
      </c>
      <c r="I1227" s="193"/>
      <c r="J1227" s="197">
        <v>1225</v>
      </c>
      <c r="K1227" s="234"/>
      <c r="L1227" s="234"/>
      <c r="M1227" s="234"/>
      <c r="N1227" s="234"/>
      <c r="O1227" s="234"/>
      <c r="P1227" s="234"/>
      <c r="Q1227" s="7">
        <v>42359</v>
      </c>
      <c r="R1227" s="8">
        <v>26820000</v>
      </c>
      <c r="S1227" s="8">
        <v>26842501</v>
      </c>
      <c r="T1227" s="8">
        <v>26392500</v>
      </c>
      <c r="U1227" s="8">
        <v>26832500</v>
      </c>
      <c r="V1227" s="192">
        <v>24902431</v>
      </c>
      <c r="W1227" s="234">
        <v>190362400</v>
      </c>
      <c r="X1227" s="194">
        <f t="shared" si="39"/>
        <v>1.2260653704518416E-2</v>
      </c>
      <c r="Y1227" s="193"/>
      <c r="Z1227" s="197">
        <v>1225</v>
      </c>
    </row>
    <row r="1228" spans="1:26" ht="14.4" x14ac:dyDescent="0.3">
      <c r="A1228" s="7">
        <v>42356</v>
      </c>
      <c r="B1228" s="191">
        <v>2040.8100589999999</v>
      </c>
      <c r="C1228" s="191">
        <v>2040.8100589999999</v>
      </c>
      <c r="D1228" s="191">
        <v>2005.329956</v>
      </c>
      <c r="E1228" s="191">
        <v>2005.5500489999999</v>
      </c>
      <c r="F1228" s="192">
        <v>2005.5500489999999</v>
      </c>
      <c r="G1228" s="191">
        <v>6683070000</v>
      </c>
      <c r="H1228" s="194">
        <f t="shared" si="38"/>
        <v>-1.7797220091700192E-2</v>
      </c>
      <c r="I1228" s="193"/>
      <c r="J1228" s="197">
        <v>1226</v>
      </c>
      <c r="K1228" s="234"/>
      <c r="L1228" s="234"/>
      <c r="M1228" s="234"/>
      <c r="N1228" s="234"/>
      <c r="O1228" s="234"/>
      <c r="P1228" s="234"/>
      <c r="Q1228" s="7">
        <v>42356</v>
      </c>
      <c r="R1228" s="8">
        <v>27227501</v>
      </c>
      <c r="S1228" s="8">
        <v>27379999</v>
      </c>
      <c r="T1228" s="8">
        <v>26452499</v>
      </c>
      <c r="U1228" s="8">
        <v>26507500</v>
      </c>
      <c r="V1228" s="192">
        <v>24600809</v>
      </c>
      <c r="W1228" s="234">
        <v>385813200</v>
      </c>
      <c r="X1228" s="194">
        <f t="shared" si="39"/>
        <v>-2.7069285377810781E-2</v>
      </c>
      <c r="Y1228" s="193"/>
      <c r="Z1228" s="197">
        <v>1226</v>
      </c>
    </row>
    <row r="1229" spans="1:26" ht="14.4" x14ac:dyDescent="0.3">
      <c r="A1229" s="7">
        <v>42355</v>
      </c>
      <c r="B1229" s="191">
        <v>2073.76001</v>
      </c>
      <c r="C1229" s="191">
        <v>2076.3701169999999</v>
      </c>
      <c r="D1229" s="191">
        <v>2041.660034</v>
      </c>
      <c r="E1229" s="191">
        <v>2041.8900149999999</v>
      </c>
      <c r="F1229" s="192">
        <v>2041.8900149999999</v>
      </c>
      <c r="G1229" s="191">
        <v>4327390000</v>
      </c>
      <c r="H1229" s="194">
        <f t="shared" si="38"/>
        <v>-1.5040520569611564E-2</v>
      </c>
      <c r="I1229" s="193"/>
      <c r="J1229" s="197">
        <v>1227</v>
      </c>
      <c r="K1229" s="234"/>
      <c r="L1229" s="234"/>
      <c r="M1229" s="234"/>
      <c r="N1229" s="234"/>
      <c r="O1229" s="234"/>
      <c r="P1229" s="234"/>
      <c r="Q1229" s="7">
        <v>42355</v>
      </c>
      <c r="R1229" s="8">
        <v>28004999</v>
      </c>
      <c r="S1229" s="8">
        <v>28062500</v>
      </c>
      <c r="T1229" s="8">
        <v>27245001</v>
      </c>
      <c r="U1229" s="8">
        <v>27245001</v>
      </c>
      <c r="V1229" s="192">
        <v>25285263</v>
      </c>
      <c r="W1229" s="234">
        <v>179091200</v>
      </c>
      <c r="X1229" s="194">
        <f t="shared" si="39"/>
        <v>-2.1196289697026145E-2</v>
      </c>
      <c r="Y1229" s="193"/>
      <c r="Z1229" s="197">
        <v>1227</v>
      </c>
    </row>
    <row r="1230" spans="1:26" ht="14.4" x14ac:dyDescent="0.3">
      <c r="A1230" s="7">
        <v>42354</v>
      </c>
      <c r="B1230" s="191">
        <v>2046.5</v>
      </c>
      <c r="C1230" s="191">
        <v>2076.719971</v>
      </c>
      <c r="D1230" s="191">
        <v>2042.4300539999999</v>
      </c>
      <c r="E1230" s="191">
        <v>2073.070068</v>
      </c>
      <c r="F1230" s="192">
        <v>2073.070068</v>
      </c>
      <c r="G1230" s="191">
        <v>4635450000</v>
      </c>
      <c r="H1230" s="194">
        <f t="shared" si="38"/>
        <v>1.4514969343641774E-2</v>
      </c>
      <c r="I1230" s="193"/>
      <c r="J1230" s="197">
        <v>1228</v>
      </c>
      <c r="K1230" s="234"/>
      <c r="L1230" s="234"/>
      <c r="M1230" s="234"/>
      <c r="N1230" s="234"/>
      <c r="O1230" s="234"/>
      <c r="P1230" s="234"/>
      <c r="Q1230" s="7">
        <v>42354</v>
      </c>
      <c r="R1230" s="8">
        <v>27767500</v>
      </c>
      <c r="S1230" s="8">
        <v>27997499</v>
      </c>
      <c r="T1230" s="8">
        <v>27200001</v>
      </c>
      <c r="U1230" s="8">
        <v>27834999</v>
      </c>
      <c r="V1230" s="192">
        <v>25832823</v>
      </c>
      <c r="W1230" s="234">
        <v>224954000</v>
      </c>
      <c r="X1230" s="194">
        <f t="shared" si="39"/>
        <v>7.6928532074834024E-3</v>
      </c>
      <c r="Y1230" s="193"/>
      <c r="Z1230" s="197">
        <v>1228</v>
      </c>
    </row>
    <row r="1231" spans="1:26" ht="14.4" x14ac:dyDescent="0.3">
      <c r="A1231" s="7">
        <v>42353</v>
      </c>
      <c r="B1231" s="191">
        <v>2025.5500489999999</v>
      </c>
      <c r="C1231" s="191">
        <v>2053.8701169999999</v>
      </c>
      <c r="D1231" s="191">
        <v>2025.5500489999999</v>
      </c>
      <c r="E1231" s="191">
        <v>2043.410034</v>
      </c>
      <c r="F1231" s="192">
        <v>2043.410034</v>
      </c>
      <c r="G1231" s="191">
        <v>4353540000</v>
      </c>
      <c r="H1231" s="194">
        <f t="shared" si="38"/>
        <v>1.0618561196917325E-2</v>
      </c>
      <c r="I1231" s="193"/>
      <c r="J1231" s="197">
        <v>1229</v>
      </c>
      <c r="K1231" s="234"/>
      <c r="L1231" s="234"/>
      <c r="M1231" s="234"/>
      <c r="N1231" s="234"/>
      <c r="O1231" s="234"/>
      <c r="P1231" s="234"/>
      <c r="Q1231" s="7">
        <v>42353</v>
      </c>
      <c r="R1231" s="8">
        <v>27985001</v>
      </c>
      <c r="S1231" s="8">
        <v>28200001</v>
      </c>
      <c r="T1231" s="8">
        <v>27587500</v>
      </c>
      <c r="U1231" s="8">
        <v>27622499</v>
      </c>
      <c r="V1231" s="192">
        <v>25635612</v>
      </c>
      <c r="W1231" s="234">
        <v>213292400</v>
      </c>
      <c r="X1231" s="194">
        <f t="shared" si="39"/>
        <v>-1.7691853593253745E-2</v>
      </c>
      <c r="Y1231" s="193"/>
      <c r="Z1231" s="197">
        <v>1229</v>
      </c>
    </row>
    <row r="1232" spans="1:26" ht="14.4" x14ac:dyDescent="0.3">
      <c r="A1232" s="7">
        <v>42352</v>
      </c>
      <c r="B1232" s="191">
        <v>2013.369995</v>
      </c>
      <c r="C1232" s="191">
        <v>2022.920044</v>
      </c>
      <c r="D1232" s="191">
        <v>1993.26001</v>
      </c>
      <c r="E1232" s="191">
        <v>2021.9399410000001</v>
      </c>
      <c r="F1232" s="192">
        <v>2021.9399410000001</v>
      </c>
      <c r="G1232" s="191">
        <v>4612440000</v>
      </c>
      <c r="H1232" s="194">
        <f t="shared" si="38"/>
        <v>4.7555598740678263E-3</v>
      </c>
      <c r="I1232" s="193"/>
      <c r="J1232" s="197">
        <v>1230</v>
      </c>
      <c r="K1232" s="234"/>
      <c r="L1232" s="234"/>
      <c r="M1232" s="234"/>
      <c r="N1232" s="234"/>
      <c r="O1232" s="234"/>
      <c r="P1232" s="234"/>
      <c r="Q1232" s="7">
        <v>42352</v>
      </c>
      <c r="R1232" s="8">
        <v>28045000</v>
      </c>
      <c r="S1232" s="8">
        <v>28170000</v>
      </c>
      <c r="T1232" s="8">
        <v>27447500</v>
      </c>
      <c r="U1232" s="8">
        <v>28120001</v>
      </c>
      <c r="V1232" s="192">
        <v>26097322</v>
      </c>
      <c r="W1232" s="234">
        <v>257274800</v>
      </c>
      <c r="X1232" s="194">
        <f t="shared" si="39"/>
        <v>-6.184868202211485E-3</v>
      </c>
      <c r="Y1232" s="193"/>
      <c r="Z1232" s="197">
        <v>1230</v>
      </c>
    </row>
    <row r="1233" spans="1:26" ht="14.4" x14ac:dyDescent="0.3">
      <c r="A1233" s="7">
        <v>42349</v>
      </c>
      <c r="B1233" s="191">
        <v>2047.2700199999999</v>
      </c>
      <c r="C1233" s="191">
        <v>2047.2700199999999</v>
      </c>
      <c r="D1233" s="191">
        <v>2008.8000489999999</v>
      </c>
      <c r="E1233" s="191">
        <v>2012.369995</v>
      </c>
      <c r="F1233" s="192">
        <v>2012.369995</v>
      </c>
      <c r="G1233" s="191">
        <v>4301060000</v>
      </c>
      <c r="H1233" s="194">
        <f t="shared" si="38"/>
        <v>-1.9422767130611768E-2</v>
      </c>
      <c r="I1233" s="193"/>
      <c r="J1233" s="197">
        <v>1231</v>
      </c>
      <c r="K1233" s="234"/>
      <c r="L1233" s="234"/>
      <c r="M1233" s="234"/>
      <c r="N1233" s="234"/>
      <c r="O1233" s="234"/>
      <c r="P1233" s="234"/>
      <c r="Q1233" s="7">
        <v>42349</v>
      </c>
      <c r="R1233" s="8">
        <v>28797501</v>
      </c>
      <c r="S1233" s="8">
        <v>28847500</v>
      </c>
      <c r="T1233" s="8">
        <v>28212500</v>
      </c>
      <c r="U1233" s="8">
        <v>28295000</v>
      </c>
      <c r="V1233" s="192">
        <v>26259735</v>
      </c>
      <c r="W1233" s="234">
        <v>187544800</v>
      </c>
      <c r="X1233" s="194">
        <f t="shared" si="39"/>
        <v>-2.5738099879251151E-2</v>
      </c>
      <c r="Y1233" s="193"/>
      <c r="Z1233" s="197">
        <v>1231</v>
      </c>
    </row>
    <row r="1234" spans="1:26" ht="14.4" x14ac:dyDescent="0.3">
      <c r="A1234" s="7">
        <v>42348</v>
      </c>
      <c r="B1234" s="191">
        <v>2047.9300539999999</v>
      </c>
      <c r="C1234" s="191">
        <v>2067.6499020000001</v>
      </c>
      <c r="D1234" s="191">
        <v>2045.670044</v>
      </c>
      <c r="E1234" s="191">
        <v>2052.2299800000001</v>
      </c>
      <c r="F1234" s="192">
        <v>2052.2299800000001</v>
      </c>
      <c r="G1234" s="191">
        <v>3715150000</v>
      </c>
      <c r="H1234" s="194">
        <f t="shared" si="38"/>
        <v>2.2513869815966765E-3</v>
      </c>
      <c r="I1234" s="193"/>
      <c r="J1234" s="197">
        <v>1232</v>
      </c>
      <c r="K1234" s="234"/>
      <c r="L1234" s="234"/>
      <c r="M1234" s="234"/>
      <c r="N1234" s="234"/>
      <c r="O1234" s="234"/>
      <c r="P1234" s="234"/>
      <c r="Q1234" s="7">
        <v>42348</v>
      </c>
      <c r="R1234" s="8">
        <v>29010000</v>
      </c>
      <c r="S1234" s="8">
        <v>29235001</v>
      </c>
      <c r="T1234" s="8">
        <v>28877501</v>
      </c>
      <c r="U1234" s="8">
        <v>29042500</v>
      </c>
      <c r="V1234" s="192">
        <v>26953466</v>
      </c>
      <c r="W1234" s="234">
        <v>116850800</v>
      </c>
      <c r="X1234" s="194">
        <f t="shared" si="39"/>
        <v>4.7570152004474788E-3</v>
      </c>
      <c r="Y1234" s="193"/>
      <c r="Z1234" s="197">
        <v>1232</v>
      </c>
    </row>
    <row r="1235" spans="1:26" ht="14.4" x14ac:dyDescent="0.3">
      <c r="A1235" s="7">
        <v>42347</v>
      </c>
      <c r="B1235" s="191">
        <v>2061.169922</v>
      </c>
      <c r="C1235" s="191">
        <v>2080.330078</v>
      </c>
      <c r="D1235" s="191">
        <v>2036.530029</v>
      </c>
      <c r="E1235" s="191">
        <v>2047.619995</v>
      </c>
      <c r="F1235" s="192">
        <v>2047.619995</v>
      </c>
      <c r="G1235" s="191">
        <v>4385250000</v>
      </c>
      <c r="H1235" s="194">
        <f t="shared" si="38"/>
        <v>-7.7389851273601904E-3</v>
      </c>
      <c r="I1235" s="193"/>
      <c r="J1235" s="197">
        <v>1233</v>
      </c>
      <c r="K1235" s="234"/>
      <c r="L1235" s="234"/>
      <c r="M1235" s="234"/>
      <c r="N1235" s="234"/>
      <c r="O1235" s="234"/>
      <c r="P1235" s="234"/>
      <c r="Q1235" s="7">
        <v>42347</v>
      </c>
      <c r="R1235" s="8">
        <v>29410000</v>
      </c>
      <c r="S1235" s="8">
        <v>29422501</v>
      </c>
      <c r="T1235" s="8">
        <v>28770000</v>
      </c>
      <c r="U1235" s="8">
        <v>28905001</v>
      </c>
      <c r="V1235" s="192">
        <v>26825855</v>
      </c>
      <c r="W1235" s="234">
        <v>185445600</v>
      </c>
      <c r="X1235" s="194">
        <f t="shared" si="39"/>
        <v>-2.2075704931530531E-2</v>
      </c>
      <c r="Y1235" s="193"/>
      <c r="Z1235" s="197">
        <v>1233</v>
      </c>
    </row>
    <row r="1236" spans="1:26" ht="14.4" x14ac:dyDescent="0.3">
      <c r="A1236" s="7">
        <v>42346</v>
      </c>
      <c r="B1236" s="191">
        <v>2073.389893</v>
      </c>
      <c r="C1236" s="191">
        <v>2073.8500979999999</v>
      </c>
      <c r="D1236" s="191">
        <v>2052.320068</v>
      </c>
      <c r="E1236" s="191">
        <v>2063.5900879999999</v>
      </c>
      <c r="F1236" s="192">
        <v>2063.5900879999999</v>
      </c>
      <c r="G1236" s="191">
        <v>4173570000</v>
      </c>
      <c r="H1236" s="194">
        <f t="shared" si="38"/>
        <v>-6.4899014278222552E-3</v>
      </c>
      <c r="I1236" s="193"/>
      <c r="J1236" s="197">
        <v>1234</v>
      </c>
      <c r="K1236" s="234"/>
      <c r="L1236" s="234"/>
      <c r="M1236" s="234"/>
      <c r="N1236" s="234"/>
      <c r="O1236" s="234"/>
      <c r="P1236" s="234"/>
      <c r="Q1236" s="7">
        <v>42346</v>
      </c>
      <c r="R1236" s="8">
        <v>29379999</v>
      </c>
      <c r="S1236" s="8">
        <v>29650000</v>
      </c>
      <c r="T1236" s="8">
        <v>29215000</v>
      </c>
      <c r="U1236" s="8">
        <v>29557501</v>
      </c>
      <c r="V1236" s="192">
        <v>27431423</v>
      </c>
      <c r="W1236" s="234">
        <v>137238000</v>
      </c>
      <c r="X1236" s="194">
        <f t="shared" si="39"/>
        <v>-4.2280322876930555E-4</v>
      </c>
      <c r="Y1236" s="193"/>
      <c r="Z1236" s="197">
        <v>1234</v>
      </c>
    </row>
    <row r="1237" spans="1:26" ht="14.4" x14ac:dyDescent="0.3">
      <c r="A1237" s="7">
        <v>42345</v>
      </c>
      <c r="B1237" s="191">
        <v>2090.419922</v>
      </c>
      <c r="C1237" s="191">
        <v>2090.419922</v>
      </c>
      <c r="D1237" s="191">
        <v>2066.780029</v>
      </c>
      <c r="E1237" s="191">
        <v>2077.070068</v>
      </c>
      <c r="F1237" s="192">
        <v>2077.070068</v>
      </c>
      <c r="G1237" s="191">
        <v>4043820000</v>
      </c>
      <c r="H1237" s="194">
        <f t="shared" si="38"/>
        <v>-6.989502943734861E-3</v>
      </c>
      <c r="I1237" s="193"/>
      <c r="J1237" s="197">
        <v>1235</v>
      </c>
      <c r="K1237" s="234"/>
      <c r="L1237" s="234"/>
      <c r="M1237" s="234"/>
      <c r="N1237" s="234"/>
      <c r="O1237" s="234"/>
      <c r="P1237" s="234"/>
      <c r="Q1237" s="7">
        <v>42345</v>
      </c>
      <c r="R1237" s="8">
        <v>29745001</v>
      </c>
      <c r="S1237" s="8">
        <v>29965000</v>
      </c>
      <c r="T1237" s="8">
        <v>29452499</v>
      </c>
      <c r="U1237" s="8">
        <v>29570000</v>
      </c>
      <c r="V1237" s="192">
        <v>27443026</v>
      </c>
      <c r="W1237" s="234">
        <v>128336800</v>
      </c>
      <c r="X1237" s="194">
        <f t="shared" si="39"/>
        <v>-6.3008569673857484E-3</v>
      </c>
      <c r="Y1237" s="193"/>
      <c r="Z1237" s="197">
        <v>1235</v>
      </c>
    </row>
    <row r="1238" spans="1:26" ht="14.4" x14ac:dyDescent="0.3">
      <c r="A1238" s="7">
        <v>42342</v>
      </c>
      <c r="B1238" s="191">
        <v>2051.23999</v>
      </c>
      <c r="C1238" s="191">
        <v>2093.8400879999999</v>
      </c>
      <c r="D1238" s="191">
        <v>2051.23999</v>
      </c>
      <c r="E1238" s="191">
        <v>2091.6899410000001</v>
      </c>
      <c r="F1238" s="192">
        <v>2091.6899410000001</v>
      </c>
      <c r="G1238" s="191">
        <v>4214910000</v>
      </c>
      <c r="H1238" s="194">
        <f t="shared" si="38"/>
        <v>2.0525668952536026E-2</v>
      </c>
      <c r="I1238" s="193"/>
      <c r="J1238" s="197">
        <v>1236</v>
      </c>
      <c r="K1238" s="234"/>
      <c r="L1238" s="234"/>
      <c r="M1238" s="234"/>
      <c r="N1238" s="234"/>
      <c r="O1238" s="234"/>
      <c r="P1238" s="234"/>
      <c r="Q1238" s="7">
        <v>42342</v>
      </c>
      <c r="R1238" s="8">
        <v>28822500</v>
      </c>
      <c r="S1238" s="8">
        <v>29812500</v>
      </c>
      <c r="T1238" s="8">
        <v>28777500</v>
      </c>
      <c r="U1238" s="8">
        <v>29757500</v>
      </c>
      <c r="V1238" s="192">
        <v>27617037</v>
      </c>
      <c r="W1238" s="234">
        <v>231108000</v>
      </c>
      <c r="X1238" s="194">
        <f t="shared" si="39"/>
        <v>3.3246495648394513E-2</v>
      </c>
      <c r="Y1238" s="193"/>
      <c r="Z1238" s="197">
        <v>1236</v>
      </c>
    </row>
    <row r="1239" spans="1:26" ht="14.4" x14ac:dyDescent="0.3">
      <c r="A1239" s="7">
        <v>42341</v>
      </c>
      <c r="B1239" s="191">
        <v>2080.709961</v>
      </c>
      <c r="C1239" s="191">
        <v>2085</v>
      </c>
      <c r="D1239" s="191">
        <v>2042.349976</v>
      </c>
      <c r="E1239" s="191">
        <v>2049.6201169999999</v>
      </c>
      <c r="F1239" s="192">
        <v>2049.6201169999999</v>
      </c>
      <c r="G1239" s="191">
        <v>4306490000</v>
      </c>
      <c r="H1239" s="194">
        <f t="shared" si="38"/>
        <v>-1.4373526867514348E-2</v>
      </c>
      <c r="I1239" s="193"/>
      <c r="J1239" s="197">
        <v>1237</v>
      </c>
      <c r="K1239" s="234"/>
      <c r="L1239" s="234"/>
      <c r="M1239" s="234"/>
      <c r="N1239" s="234"/>
      <c r="O1239" s="234"/>
      <c r="P1239" s="234"/>
      <c r="Q1239" s="7">
        <v>42341</v>
      </c>
      <c r="R1239" s="8">
        <v>29137501</v>
      </c>
      <c r="S1239" s="8">
        <v>29197500</v>
      </c>
      <c r="T1239" s="8">
        <v>28555000</v>
      </c>
      <c r="U1239" s="8">
        <v>28799999</v>
      </c>
      <c r="V1239" s="192">
        <v>26728411</v>
      </c>
      <c r="W1239" s="234">
        <v>166278000</v>
      </c>
      <c r="X1239" s="194">
        <f t="shared" si="39"/>
        <v>-9.2878943684657714E-3</v>
      </c>
      <c r="Y1239" s="193"/>
      <c r="Z1239" s="197">
        <v>1237</v>
      </c>
    </row>
    <row r="1240" spans="1:26" ht="14.4" x14ac:dyDescent="0.3">
      <c r="A1240" s="7">
        <v>42340</v>
      </c>
      <c r="B1240" s="191">
        <v>2101.709961</v>
      </c>
      <c r="C1240" s="191">
        <v>2104.2700199999999</v>
      </c>
      <c r="D1240" s="191">
        <v>2077.110107</v>
      </c>
      <c r="E1240" s="191">
        <v>2079.51001</v>
      </c>
      <c r="F1240" s="192">
        <v>2079.51001</v>
      </c>
      <c r="G1240" s="191">
        <v>3950640000</v>
      </c>
      <c r="H1240" s="194">
        <f t="shared" si="38"/>
        <v>-1.099569314929217E-2</v>
      </c>
      <c r="I1240" s="193"/>
      <c r="J1240" s="197">
        <v>1238</v>
      </c>
      <c r="K1240" s="234"/>
      <c r="L1240" s="234"/>
      <c r="M1240" s="234"/>
      <c r="N1240" s="234"/>
      <c r="O1240" s="234"/>
      <c r="P1240" s="234"/>
      <c r="Q1240" s="7">
        <v>42340</v>
      </c>
      <c r="R1240" s="8">
        <v>29334999</v>
      </c>
      <c r="S1240" s="8">
        <v>29527500</v>
      </c>
      <c r="T1240" s="8">
        <v>29020000</v>
      </c>
      <c r="U1240" s="8">
        <v>29070000</v>
      </c>
      <c r="V1240" s="192">
        <v>26978989</v>
      </c>
      <c r="W1240" s="234">
        <v>133546400</v>
      </c>
      <c r="X1240" s="194">
        <f t="shared" si="39"/>
        <v>-9.0333775795574372E-3</v>
      </c>
      <c r="Y1240" s="193"/>
      <c r="Z1240" s="197">
        <v>1238</v>
      </c>
    </row>
    <row r="1241" spans="1:26" ht="14.4" x14ac:dyDescent="0.3">
      <c r="A1241" s="7">
        <v>42339</v>
      </c>
      <c r="B1241" s="191">
        <v>2082.929932</v>
      </c>
      <c r="C1241" s="191">
        <v>2103.3701169999999</v>
      </c>
      <c r="D1241" s="191">
        <v>2082.929932</v>
      </c>
      <c r="E1241" s="191">
        <v>2102.6298830000001</v>
      </c>
      <c r="F1241" s="192">
        <v>2102.6298830000001</v>
      </c>
      <c r="G1241" s="191">
        <v>3712120000</v>
      </c>
      <c r="H1241" s="194">
        <f t="shared" si="38"/>
        <v>1.0680573511899315E-2</v>
      </c>
      <c r="I1241" s="193"/>
      <c r="J1241" s="197">
        <v>1239</v>
      </c>
      <c r="K1241" s="234"/>
      <c r="L1241" s="234"/>
      <c r="M1241" s="234"/>
      <c r="N1241" s="234"/>
      <c r="O1241" s="234"/>
      <c r="P1241" s="234"/>
      <c r="Q1241" s="7">
        <v>42339</v>
      </c>
      <c r="R1241" s="8">
        <v>29687500</v>
      </c>
      <c r="S1241" s="8">
        <v>29702499</v>
      </c>
      <c r="T1241" s="8">
        <v>29215000</v>
      </c>
      <c r="U1241" s="8">
        <v>29334999</v>
      </c>
      <c r="V1241" s="192">
        <v>27224922</v>
      </c>
      <c r="W1241" s="234">
        <v>139409600</v>
      </c>
      <c r="X1241" s="194">
        <f t="shared" si="39"/>
        <v>-8.1152255350236333E-3</v>
      </c>
      <c r="Y1241" s="193"/>
      <c r="Z1241" s="197">
        <v>1239</v>
      </c>
    </row>
    <row r="1242" spans="1:26" ht="14.4" x14ac:dyDescent="0.3">
      <c r="A1242" s="7">
        <v>42338</v>
      </c>
      <c r="B1242" s="191">
        <v>2090.9499510000001</v>
      </c>
      <c r="C1242" s="191">
        <v>2093.8100589999999</v>
      </c>
      <c r="D1242" s="191">
        <v>2080.4099120000001</v>
      </c>
      <c r="E1242" s="191">
        <v>2080.4099120000001</v>
      </c>
      <c r="F1242" s="192">
        <v>2080.4099120000001</v>
      </c>
      <c r="G1242" s="191">
        <v>4275030000</v>
      </c>
      <c r="H1242" s="194">
        <f t="shared" si="38"/>
        <v>-4.6409971261862784E-3</v>
      </c>
      <c r="I1242" s="193"/>
      <c r="J1242" s="197">
        <v>1240</v>
      </c>
      <c r="K1242" s="234"/>
      <c r="L1242" s="234"/>
      <c r="M1242" s="234"/>
      <c r="N1242" s="234"/>
      <c r="O1242" s="234"/>
      <c r="P1242" s="234"/>
      <c r="Q1242" s="7">
        <v>42338</v>
      </c>
      <c r="R1242" s="8">
        <v>29497499</v>
      </c>
      <c r="S1242" s="8">
        <v>29852501</v>
      </c>
      <c r="T1242" s="8">
        <v>29437500</v>
      </c>
      <c r="U1242" s="8">
        <v>29575001</v>
      </c>
      <c r="V1242" s="192">
        <v>27447666</v>
      </c>
      <c r="W1242" s="234">
        <v>156721200</v>
      </c>
      <c r="X1242" s="194">
        <f t="shared" si="39"/>
        <v>4.1592557131368037E-3</v>
      </c>
      <c r="Y1242" s="193"/>
      <c r="Z1242" s="197">
        <v>1240</v>
      </c>
    </row>
    <row r="1243" spans="1:26" ht="14.4" x14ac:dyDescent="0.3">
      <c r="A1243" s="7">
        <v>42335</v>
      </c>
      <c r="B1243" s="191">
        <v>2088.820068</v>
      </c>
      <c r="C1243" s="191">
        <v>2093.290039</v>
      </c>
      <c r="D1243" s="191">
        <v>2084.1298830000001</v>
      </c>
      <c r="E1243" s="191">
        <v>2090.110107</v>
      </c>
      <c r="F1243" s="192">
        <v>2090.110107</v>
      </c>
      <c r="G1243" s="191">
        <v>1466840000</v>
      </c>
      <c r="H1243" s="194">
        <f t="shared" si="38"/>
        <v>5.9361756861211026E-4</v>
      </c>
      <c r="I1243" s="193"/>
      <c r="J1243" s="197">
        <v>1241</v>
      </c>
      <c r="K1243" s="234"/>
      <c r="L1243" s="234"/>
      <c r="M1243" s="234"/>
      <c r="N1243" s="234"/>
      <c r="O1243" s="234"/>
      <c r="P1243" s="234"/>
      <c r="Q1243" s="7">
        <v>42335</v>
      </c>
      <c r="R1243" s="8">
        <v>29572500</v>
      </c>
      <c r="S1243" s="8">
        <v>29602501</v>
      </c>
      <c r="T1243" s="8">
        <v>29400000</v>
      </c>
      <c r="U1243" s="8">
        <v>29452499</v>
      </c>
      <c r="V1243" s="192">
        <v>27333977</v>
      </c>
      <c r="W1243" s="234">
        <v>52185600</v>
      </c>
      <c r="X1243" s="194">
        <f t="shared" si="39"/>
        <v>-1.8637928908351599E-3</v>
      </c>
      <c r="Y1243" s="193"/>
      <c r="Z1243" s="197">
        <v>1241</v>
      </c>
    </row>
    <row r="1244" spans="1:26" ht="14.4" x14ac:dyDescent="0.3">
      <c r="A1244" s="7">
        <v>42333</v>
      </c>
      <c r="B1244" s="191">
        <v>2089.3000489999999</v>
      </c>
      <c r="C1244" s="191">
        <v>2093</v>
      </c>
      <c r="D1244" s="191">
        <v>2086.3000489999999</v>
      </c>
      <c r="E1244" s="191">
        <v>2088.8701169999999</v>
      </c>
      <c r="F1244" s="192">
        <v>2088.8701169999999</v>
      </c>
      <c r="G1244" s="191">
        <v>2852940000</v>
      </c>
      <c r="H1244" s="194">
        <f t="shared" si="38"/>
        <v>-1.2913256833782199E-4</v>
      </c>
      <c r="I1244" s="193"/>
      <c r="J1244" s="197">
        <v>1242</v>
      </c>
      <c r="K1244" s="234"/>
      <c r="L1244" s="234"/>
      <c r="M1244" s="234"/>
      <c r="N1244" s="234"/>
      <c r="O1244" s="234"/>
      <c r="P1244" s="234"/>
      <c r="Q1244" s="7">
        <v>42333</v>
      </c>
      <c r="R1244" s="8">
        <v>29802500</v>
      </c>
      <c r="S1244" s="8">
        <v>29807501</v>
      </c>
      <c r="T1244" s="8">
        <v>29480000</v>
      </c>
      <c r="U1244" s="8">
        <v>29507500</v>
      </c>
      <c r="V1244" s="192">
        <v>27385017</v>
      </c>
      <c r="W1244" s="234">
        <v>85553200</v>
      </c>
      <c r="X1244" s="194">
        <f t="shared" si="39"/>
        <v>-7.1501819921409556E-3</v>
      </c>
      <c r="Y1244" s="193"/>
      <c r="Z1244" s="197">
        <v>1242</v>
      </c>
    </row>
    <row r="1245" spans="1:26" ht="14.4" x14ac:dyDescent="0.3">
      <c r="A1245" s="7">
        <v>42332</v>
      </c>
      <c r="B1245" s="191">
        <v>2084.419922</v>
      </c>
      <c r="C1245" s="191">
        <v>2094.1201169999999</v>
      </c>
      <c r="D1245" s="191">
        <v>2070.290039</v>
      </c>
      <c r="E1245" s="191">
        <v>2089.139893</v>
      </c>
      <c r="F1245" s="192">
        <v>2089.139893</v>
      </c>
      <c r="G1245" s="191">
        <v>3884930000</v>
      </c>
      <c r="H1245" s="194">
        <f t="shared" si="38"/>
        <v>1.2219961240418323E-3</v>
      </c>
      <c r="I1245" s="193"/>
      <c r="J1245" s="197">
        <v>1243</v>
      </c>
      <c r="K1245" s="234"/>
      <c r="L1245" s="234"/>
      <c r="M1245" s="234"/>
      <c r="N1245" s="234"/>
      <c r="O1245" s="234"/>
      <c r="P1245" s="234"/>
      <c r="Q1245" s="7">
        <v>42332</v>
      </c>
      <c r="R1245" s="8">
        <v>29332500</v>
      </c>
      <c r="S1245" s="8">
        <v>29837500</v>
      </c>
      <c r="T1245" s="8">
        <v>29280001</v>
      </c>
      <c r="U1245" s="8">
        <v>29719999</v>
      </c>
      <c r="V1245" s="192">
        <v>27582235</v>
      </c>
      <c r="W1245" s="234">
        <v>171212800</v>
      </c>
      <c r="X1245" s="194">
        <f t="shared" si="39"/>
        <v>9.5965392751559773E-3</v>
      </c>
      <c r="Y1245" s="193"/>
      <c r="Z1245" s="197">
        <v>1243</v>
      </c>
    </row>
    <row r="1246" spans="1:26" ht="14.4" x14ac:dyDescent="0.3">
      <c r="A1246" s="7">
        <v>42331</v>
      </c>
      <c r="B1246" s="191">
        <v>2089.4099120000001</v>
      </c>
      <c r="C1246" s="191">
        <v>2095.610107</v>
      </c>
      <c r="D1246" s="191">
        <v>2081.389893</v>
      </c>
      <c r="E1246" s="191">
        <v>2086.5900879999999</v>
      </c>
      <c r="F1246" s="192">
        <v>2086.5900879999999</v>
      </c>
      <c r="G1246" s="191">
        <v>3587980000</v>
      </c>
      <c r="H1246" s="194">
        <f t="shared" si="38"/>
        <v>-1.2348607802712369E-3</v>
      </c>
      <c r="I1246" s="193"/>
      <c r="J1246" s="197">
        <v>1244</v>
      </c>
      <c r="K1246" s="234"/>
      <c r="L1246" s="234"/>
      <c r="M1246" s="234"/>
      <c r="N1246" s="234"/>
      <c r="O1246" s="234"/>
      <c r="P1246" s="234"/>
      <c r="Q1246" s="7">
        <v>42331</v>
      </c>
      <c r="R1246" s="8">
        <v>29817499</v>
      </c>
      <c r="S1246" s="8">
        <v>29932501</v>
      </c>
      <c r="T1246" s="8">
        <v>29334999</v>
      </c>
      <c r="U1246" s="8">
        <v>29437500</v>
      </c>
      <c r="V1246" s="192">
        <v>27320057</v>
      </c>
      <c r="W1246" s="234">
        <v>129930000</v>
      </c>
      <c r="X1246" s="194">
        <f t="shared" si="39"/>
        <v>-1.2992310604746876E-2</v>
      </c>
      <c r="Y1246" s="193"/>
      <c r="Z1246" s="197">
        <v>1244</v>
      </c>
    </row>
    <row r="1247" spans="1:26" ht="14.4" x14ac:dyDescent="0.3">
      <c r="A1247" s="7">
        <v>42328</v>
      </c>
      <c r="B1247" s="191">
        <v>2082.820068</v>
      </c>
      <c r="C1247" s="191">
        <v>2097.0600589999999</v>
      </c>
      <c r="D1247" s="191">
        <v>2082.820068</v>
      </c>
      <c r="E1247" s="191">
        <v>2089.169922</v>
      </c>
      <c r="F1247" s="192">
        <v>2089.169922</v>
      </c>
      <c r="G1247" s="191">
        <v>3929600000</v>
      </c>
      <c r="H1247" s="194">
        <f t="shared" si="38"/>
        <v>3.8101958630921791E-3</v>
      </c>
      <c r="I1247" s="193"/>
      <c r="J1247" s="197">
        <v>1245</v>
      </c>
      <c r="K1247" s="234"/>
      <c r="L1247" s="234"/>
      <c r="M1247" s="234"/>
      <c r="N1247" s="234"/>
      <c r="O1247" s="234"/>
      <c r="P1247" s="234"/>
      <c r="Q1247" s="7">
        <v>42328</v>
      </c>
      <c r="R1247" s="8">
        <v>29799999</v>
      </c>
      <c r="S1247" s="8">
        <v>29980000</v>
      </c>
      <c r="T1247" s="8">
        <v>29712500</v>
      </c>
      <c r="U1247" s="8">
        <v>29825001</v>
      </c>
      <c r="V1247" s="192">
        <v>27679680</v>
      </c>
      <c r="W1247" s="234">
        <v>137148400</v>
      </c>
      <c r="X1247" s="194">
        <f t="shared" si="39"/>
        <v>4.3778389740916504E-3</v>
      </c>
      <c r="Y1247" s="193"/>
      <c r="Z1247" s="197">
        <v>1245</v>
      </c>
    </row>
    <row r="1248" spans="1:26" ht="14.4" x14ac:dyDescent="0.3">
      <c r="A1248" s="7">
        <v>42327</v>
      </c>
      <c r="B1248" s="191">
        <v>2083.6999510000001</v>
      </c>
      <c r="C1248" s="191">
        <v>2086.73999</v>
      </c>
      <c r="D1248" s="191">
        <v>2078.76001</v>
      </c>
      <c r="E1248" s="191">
        <v>2081.23999</v>
      </c>
      <c r="F1248" s="192">
        <v>2081.23999</v>
      </c>
      <c r="G1248" s="191">
        <v>3628110000</v>
      </c>
      <c r="H1248" s="194">
        <f t="shared" si="38"/>
        <v>-1.1231092218188907E-3</v>
      </c>
      <c r="I1248" s="193"/>
      <c r="J1248" s="197">
        <v>1246</v>
      </c>
      <c r="K1248" s="234"/>
      <c r="L1248" s="234"/>
      <c r="M1248" s="234"/>
      <c r="N1248" s="234"/>
      <c r="O1248" s="234"/>
      <c r="P1248" s="234"/>
      <c r="Q1248" s="7">
        <v>42327</v>
      </c>
      <c r="R1248" s="8">
        <v>29410000</v>
      </c>
      <c r="S1248" s="8">
        <v>29937500</v>
      </c>
      <c r="T1248" s="8">
        <v>29190001</v>
      </c>
      <c r="U1248" s="8">
        <v>29695000</v>
      </c>
      <c r="V1248" s="192">
        <v>27559031</v>
      </c>
      <c r="W1248" s="234">
        <v>173183200</v>
      </c>
      <c r="X1248" s="194">
        <f t="shared" si="39"/>
        <v>1.2703593283936943E-2</v>
      </c>
      <c r="Y1248" s="193"/>
      <c r="Z1248" s="197">
        <v>1246</v>
      </c>
    </row>
    <row r="1249" spans="1:26" ht="14.4" x14ac:dyDescent="0.3">
      <c r="A1249" s="7">
        <v>42326</v>
      </c>
      <c r="B1249" s="191">
        <v>2051.98999</v>
      </c>
      <c r="C1249" s="191">
        <v>2085.3100589999999</v>
      </c>
      <c r="D1249" s="191">
        <v>2051.98999</v>
      </c>
      <c r="E1249" s="191">
        <v>2083.580078</v>
      </c>
      <c r="F1249" s="192">
        <v>2083.580078</v>
      </c>
      <c r="G1249" s="191">
        <v>3926390000</v>
      </c>
      <c r="H1249" s="194">
        <f t="shared" si="38"/>
        <v>1.6162451938893374E-2</v>
      </c>
      <c r="I1249" s="193"/>
      <c r="J1249" s="197">
        <v>1247</v>
      </c>
      <c r="K1249" s="234"/>
      <c r="L1249" s="234"/>
      <c r="M1249" s="234"/>
      <c r="N1249" s="234"/>
      <c r="O1249" s="234"/>
      <c r="P1249" s="234"/>
      <c r="Q1249" s="7">
        <v>42326</v>
      </c>
      <c r="R1249" s="8">
        <v>28940001</v>
      </c>
      <c r="S1249" s="8">
        <v>29372499</v>
      </c>
      <c r="T1249" s="8">
        <v>28875000</v>
      </c>
      <c r="U1249" s="8">
        <v>29322500</v>
      </c>
      <c r="V1249" s="192">
        <v>27213324</v>
      </c>
      <c r="W1249" s="234">
        <v>186698800</v>
      </c>
      <c r="X1249" s="194">
        <f t="shared" si="39"/>
        <v>3.1664907945294696E-2</v>
      </c>
      <c r="Y1249" s="193"/>
      <c r="Z1249" s="197">
        <v>1247</v>
      </c>
    </row>
    <row r="1250" spans="1:26" ht="14.4" x14ac:dyDescent="0.3">
      <c r="A1250" s="7">
        <v>42325</v>
      </c>
      <c r="B1250" s="191">
        <v>2053.669922</v>
      </c>
      <c r="C1250" s="191">
        <v>2066.6899410000001</v>
      </c>
      <c r="D1250" s="191">
        <v>2045.900024</v>
      </c>
      <c r="E1250" s="191">
        <v>2050.4399410000001</v>
      </c>
      <c r="F1250" s="192">
        <v>2050.4399410000001</v>
      </c>
      <c r="G1250" s="191">
        <v>4427350000</v>
      </c>
      <c r="H1250" s="194">
        <f t="shared" si="38"/>
        <v>-1.3393792484004772E-3</v>
      </c>
      <c r="I1250" s="193"/>
      <c r="J1250" s="197">
        <v>1248</v>
      </c>
      <c r="K1250" s="234"/>
      <c r="L1250" s="234"/>
      <c r="M1250" s="234"/>
      <c r="N1250" s="234"/>
      <c r="O1250" s="234"/>
      <c r="P1250" s="234"/>
      <c r="Q1250" s="7">
        <v>42325</v>
      </c>
      <c r="R1250" s="8">
        <v>28730000</v>
      </c>
      <c r="S1250" s="8">
        <v>28762501</v>
      </c>
      <c r="T1250" s="8">
        <v>28330000</v>
      </c>
      <c r="U1250" s="8">
        <v>28422501</v>
      </c>
      <c r="V1250" s="192">
        <v>26378065</v>
      </c>
      <c r="W1250" s="234">
        <v>110467600</v>
      </c>
      <c r="X1250" s="194">
        <f t="shared" si="39"/>
        <v>-4.2915614955837582E-3</v>
      </c>
      <c r="Y1250" s="193"/>
      <c r="Z1250" s="197">
        <v>1248</v>
      </c>
    </row>
    <row r="1251" spans="1:26" ht="14.4" x14ac:dyDescent="0.3">
      <c r="A1251" s="7">
        <v>42324</v>
      </c>
      <c r="B1251" s="191">
        <v>2022.079956</v>
      </c>
      <c r="C1251" s="191">
        <v>2053.219971</v>
      </c>
      <c r="D1251" s="191">
        <v>2019.3900149999999</v>
      </c>
      <c r="E1251" s="191">
        <v>2053.1899410000001</v>
      </c>
      <c r="F1251" s="192">
        <v>2053.1899410000001</v>
      </c>
      <c r="G1251" s="191">
        <v>3741240000</v>
      </c>
      <c r="H1251" s="194">
        <f t="shared" si="38"/>
        <v>1.4903265095486383E-2</v>
      </c>
      <c r="I1251" s="193"/>
      <c r="J1251" s="197">
        <v>1249</v>
      </c>
      <c r="K1251" s="234"/>
      <c r="L1251" s="234"/>
      <c r="M1251" s="234"/>
      <c r="N1251" s="234"/>
      <c r="O1251" s="234"/>
      <c r="P1251" s="234"/>
      <c r="Q1251" s="7">
        <v>42324</v>
      </c>
      <c r="R1251" s="8">
        <v>27844999</v>
      </c>
      <c r="S1251" s="8">
        <v>28559999</v>
      </c>
      <c r="T1251" s="8">
        <v>27750000</v>
      </c>
      <c r="U1251" s="8">
        <v>28545000</v>
      </c>
      <c r="V1251" s="192">
        <v>26491756</v>
      </c>
      <c r="W1251" s="234">
        <v>152426800</v>
      </c>
      <c r="X1251" s="194">
        <f t="shared" si="39"/>
        <v>1.6379077437580852E-2</v>
      </c>
      <c r="Y1251" s="193"/>
      <c r="Z1251" s="197">
        <v>1249</v>
      </c>
    </row>
    <row r="1252" spans="1:26" ht="14.4" x14ac:dyDescent="0.3">
      <c r="A1252" s="7">
        <v>42321</v>
      </c>
      <c r="B1252" s="191">
        <v>2044.6400149999999</v>
      </c>
      <c r="C1252" s="191">
        <v>2044.6400149999999</v>
      </c>
      <c r="D1252" s="191">
        <v>2022.0200199999999</v>
      </c>
      <c r="E1252" s="191">
        <v>2023.040039</v>
      </c>
      <c r="F1252" s="192">
        <v>2023.040039</v>
      </c>
      <c r="G1252" s="191">
        <v>4278750000</v>
      </c>
      <c r="H1252" s="194">
        <f t="shared" si="38"/>
        <v>-1.1207364880723368E-2</v>
      </c>
      <c r="I1252" s="193"/>
      <c r="J1252" s="197">
        <v>1250</v>
      </c>
      <c r="K1252" s="234"/>
      <c r="L1252" s="234"/>
      <c r="M1252" s="234"/>
      <c r="N1252" s="234"/>
      <c r="O1252" s="234"/>
      <c r="P1252" s="234"/>
      <c r="Q1252" s="7">
        <v>42321</v>
      </c>
      <c r="R1252" s="8">
        <v>28799999</v>
      </c>
      <c r="S1252" s="8">
        <v>28892500</v>
      </c>
      <c r="T1252" s="8">
        <v>28067499</v>
      </c>
      <c r="U1252" s="8">
        <v>28084999</v>
      </c>
      <c r="V1252" s="192">
        <v>26064838</v>
      </c>
      <c r="W1252" s="234">
        <v>183249600</v>
      </c>
      <c r="X1252" s="194">
        <f t="shared" si="39"/>
        <v>-2.9208401219022375E-2</v>
      </c>
      <c r="Y1252" s="193"/>
      <c r="Z1252" s="197">
        <v>1250</v>
      </c>
    </row>
    <row r="1253" spans="1:26" ht="14.4" x14ac:dyDescent="0.3">
      <c r="A1253" s="7">
        <v>42320</v>
      </c>
      <c r="B1253" s="191">
        <v>2072.290039</v>
      </c>
      <c r="C1253" s="191">
        <v>2072.290039</v>
      </c>
      <c r="D1253" s="191">
        <v>2045.660034</v>
      </c>
      <c r="E1253" s="191">
        <v>2045.969971</v>
      </c>
      <c r="F1253" s="192">
        <v>2045.969971</v>
      </c>
      <c r="G1253" s="191">
        <v>4016370000</v>
      </c>
      <c r="H1253" s="194">
        <f t="shared" si="38"/>
        <v>-1.3990375421686753E-2</v>
      </c>
      <c r="I1253" s="193"/>
      <c r="J1253" s="197">
        <v>1251</v>
      </c>
      <c r="K1253" s="234"/>
      <c r="L1253" s="234"/>
      <c r="M1253" s="234"/>
      <c r="N1253" s="234"/>
      <c r="O1253" s="234"/>
      <c r="P1253" s="234"/>
      <c r="Q1253" s="7">
        <v>42320</v>
      </c>
      <c r="R1253" s="8">
        <v>29065001</v>
      </c>
      <c r="S1253" s="8">
        <v>29205000</v>
      </c>
      <c r="T1253" s="8">
        <v>28912500</v>
      </c>
      <c r="U1253" s="8">
        <v>28930000</v>
      </c>
      <c r="V1253" s="192">
        <v>26849056</v>
      </c>
      <c r="W1253" s="234">
        <v>130102400</v>
      </c>
      <c r="X1253" s="194">
        <f t="shared" si="39"/>
        <v>-3.3589654168249689E-3</v>
      </c>
      <c r="Y1253" s="193"/>
      <c r="Z1253" s="197">
        <v>1251</v>
      </c>
    </row>
    <row r="1254" spans="1:26" ht="14.4" x14ac:dyDescent="0.3">
      <c r="A1254" s="7">
        <v>42319</v>
      </c>
      <c r="B1254" s="191">
        <v>2083.4099120000001</v>
      </c>
      <c r="C1254" s="191">
        <v>2086.9399410000001</v>
      </c>
      <c r="D1254" s="191">
        <v>2074.8500979999999</v>
      </c>
      <c r="E1254" s="191">
        <v>2075</v>
      </c>
      <c r="F1254" s="192">
        <v>2075</v>
      </c>
      <c r="G1254" s="191">
        <v>3692410000</v>
      </c>
      <c r="H1254" s="194">
        <f t="shared" si="38"/>
        <v>-3.2280859546982687E-3</v>
      </c>
      <c r="I1254" s="193"/>
      <c r="J1254" s="197">
        <v>1252</v>
      </c>
      <c r="K1254" s="234"/>
      <c r="L1254" s="234"/>
      <c r="M1254" s="234"/>
      <c r="N1254" s="234"/>
      <c r="O1254" s="234"/>
      <c r="P1254" s="234"/>
      <c r="Q1254" s="7">
        <v>42319</v>
      </c>
      <c r="R1254" s="8">
        <v>29092501</v>
      </c>
      <c r="S1254" s="8">
        <v>29355000</v>
      </c>
      <c r="T1254" s="8">
        <v>28802500</v>
      </c>
      <c r="U1254" s="8">
        <v>29027500</v>
      </c>
      <c r="V1254" s="192">
        <v>26939545</v>
      </c>
      <c r="W1254" s="234">
        <v>180872000</v>
      </c>
      <c r="X1254" s="194">
        <f t="shared" si="39"/>
        <v>-5.6519711307913816E-3</v>
      </c>
      <c r="Y1254" s="193"/>
      <c r="Z1254" s="197">
        <v>1252</v>
      </c>
    </row>
    <row r="1255" spans="1:26" ht="14.4" x14ac:dyDescent="0.3">
      <c r="A1255" s="7">
        <v>42318</v>
      </c>
      <c r="B1255" s="191">
        <v>2077.1899410000001</v>
      </c>
      <c r="C1255" s="191">
        <v>2083.669922</v>
      </c>
      <c r="D1255" s="191">
        <v>2069.9099120000001</v>
      </c>
      <c r="E1255" s="191">
        <v>2081.719971</v>
      </c>
      <c r="F1255" s="192">
        <v>2081.719971</v>
      </c>
      <c r="G1255" s="191">
        <v>3821440000</v>
      </c>
      <c r="H1255" s="194">
        <f t="shared" si="38"/>
        <v>1.5105951573543511E-3</v>
      </c>
      <c r="I1255" s="193"/>
      <c r="J1255" s="197">
        <v>1253</v>
      </c>
      <c r="K1255" s="234"/>
      <c r="L1255" s="234"/>
      <c r="M1255" s="234"/>
      <c r="N1255" s="234"/>
      <c r="O1255" s="234"/>
      <c r="P1255" s="234"/>
      <c r="Q1255" s="7">
        <v>42318</v>
      </c>
      <c r="R1255" s="8">
        <v>29225000</v>
      </c>
      <c r="S1255" s="8">
        <v>29517500</v>
      </c>
      <c r="T1255" s="8">
        <v>29014999</v>
      </c>
      <c r="U1255" s="8">
        <v>29192499</v>
      </c>
      <c r="V1255" s="192">
        <v>27092672</v>
      </c>
      <c r="W1255" s="234">
        <v>236511600</v>
      </c>
      <c r="X1255" s="194">
        <f t="shared" si="39"/>
        <v>-3.1517233682603341E-2</v>
      </c>
      <c r="Y1255" s="193"/>
      <c r="Z1255" s="197">
        <v>1253</v>
      </c>
    </row>
    <row r="1256" spans="1:26" ht="14.4" x14ac:dyDescent="0.3">
      <c r="A1256" s="7">
        <v>42317</v>
      </c>
      <c r="B1256" s="191">
        <v>2096.5600589999999</v>
      </c>
      <c r="C1256" s="191">
        <v>2096.5600589999999</v>
      </c>
      <c r="D1256" s="191">
        <v>2068.23999</v>
      </c>
      <c r="E1256" s="191">
        <v>2078.580078</v>
      </c>
      <c r="F1256" s="192">
        <v>2078.580078</v>
      </c>
      <c r="G1256" s="191">
        <v>3882350000</v>
      </c>
      <c r="H1256" s="194">
        <f t="shared" si="38"/>
        <v>-9.8227293641929472E-3</v>
      </c>
      <c r="I1256" s="193"/>
      <c r="J1256" s="197">
        <v>1254</v>
      </c>
      <c r="K1256" s="234"/>
      <c r="L1256" s="234"/>
      <c r="M1256" s="234"/>
      <c r="N1256" s="234"/>
      <c r="O1256" s="234"/>
      <c r="P1256" s="234"/>
      <c r="Q1256" s="7">
        <v>42317</v>
      </c>
      <c r="R1256" s="8">
        <v>30240000</v>
      </c>
      <c r="S1256" s="8">
        <v>30452499</v>
      </c>
      <c r="T1256" s="8">
        <v>30012501</v>
      </c>
      <c r="U1256" s="8">
        <v>30142500</v>
      </c>
      <c r="V1256" s="192">
        <v>27974346</v>
      </c>
      <c r="W1256" s="234">
        <v>135485600</v>
      </c>
      <c r="X1256" s="194">
        <f t="shared" si="39"/>
        <v>-4.047347147332664E-3</v>
      </c>
      <c r="Y1256" s="193"/>
      <c r="Z1256" s="197">
        <v>1254</v>
      </c>
    </row>
    <row r="1257" spans="1:26" ht="14.4" x14ac:dyDescent="0.3">
      <c r="A1257" s="7">
        <v>42314</v>
      </c>
      <c r="B1257" s="191">
        <v>2098.6000979999999</v>
      </c>
      <c r="C1257" s="191">
        <v>2101.9099120000001</v>
      </c>
      <c r="D1257" s="191">
        <v>2083.73999</v>
      </c>
      <c r="E1257" s="191">
        <v>2099.1999510000001</v>
      </c>
      <c r="F1257" s="192">
        <v>2099.1999510000001</v>
      </c>
      <c r="G1257" s="191">
        <v>4369020000</v>
      </c>
      <c r="H1257" s="194">
        <f t="shared" si="38"/>
        <v>-3.4762159864291725E-4</v>
      </c>
      <c r="I1257" s="193"/>
      <c r="J1257" s="197">
        <v>1255</v>
      </c>
      <c r="K1257" s="234"/>
      <c r="L1257" s="234"/>
      <c r="M1257" s="234"/>
      <c r="N1257" s="234"/>
      <c r="O1257" s="234"/>
      <c r="P1257" s="234"/>
      <c r="Q1257" s="7">
        <v>42314</v>
      </c>
      <c r="R1257" s="8">
        <v>30277500</v>
      </c>
      <c r="S1257" s="8">
        <v>30452499</v>
      </c>
      <c r="T1257" s="8">
        <v>30155001</v>
      </c>
      <c r="U1257" s="8">
        <v>30264999</v>
      </c>
      <c r="V1257" s="192">
        <v>28088028</v>
      </c>
      <c r="W1257" s="234">
        <v>132169200</v>
      </c>
      <c r="X1257" s="194">
        <f t="shared" si="39"/>
        <v>1.1577032820745473E-3</v>
      </c>
      <c r="Y1257" s="193"/>
      <c r="Z1257" s="197">
        <v>1255</v>
      </c>
    </row>
    <row r="1258" spans="1:26" ht="14.4" x14ac:dyDescent="0.3">
      <c r="A1258" s="7">
        <v>42313</v>
      </c>
      <c r="B1258" s="191">
        <v>2101.679932</v>
      </c>
      <c r="C1258" s="191">
        <v>2108.780029</v>
      </c>
      <c r="D1258" s="191">
        <v>2090.4099120000001</v>
      </c>
      <c r="E1258" s="191">
        <v>2099.929932</v>
      </c>
      <c r="F1258" s="192">
        <v>2099.929932</v>
      </c>
      <c r="G1258" s="191">
        <v>4051890000</v>
      </c>
      <c r="H1258" s="194">
        <f t="shared" si="38"/>
        <v>-1.1321484144598778E-3</v>
      </c>
      <c r="I1258" s="193"/>
      <c r="J1258" s="197">
        <v>1256</v>
      </c>
      <c r="K1258" s="234"/>
      <c r="L1258" s="234"/>
      <c r="M1258" s="234"/>
      <c r="N1258" s="234"/>
      <c r="O1258" s="234"/>
      <c r="P1258" s="234"/>
      <c r="Q1258" s="7">
        <v>42313</v>
      </c>
      <c r="R1258" s="8">
        <v>30462500</v>
      </c>
      <c r="S1258" s="8">
        <v>30672501</v>
      </c>
      <c r="T1258" s="8">
        <v>30045000</v>
      </c>
      <c r="U1258" s="8">
        <v>30230000</v>
      </c>
      <c r="V1258" s="192">
        <v>28055548</v>
      </c>
      <c r="W1258" s="234">
        <v>158210800</v>
      </c>
      <c r="X1258" s="194">
        <f t="shared" si="39"/>
        <v>-4.6098913341195537E-3</v>
      </c>
      <c r="Y1258" s="193"/>
      <c r="Z1258" s="197">
        <v>1256</v>
      </c>
    </row>
    <row r="1259" spans="1:26" ht="14.4" x14ac:dyDescent="0.3">
      <c r="A1259" s="7">
        <v>42312</v>
      </c>
      <c r="B1259" s="191">
        <v>2110.6000979999999</v>
      </c>
      <c r="C1259" s="191">
        <v>2114.5900879999999</v>
      </c>
      <c r="D1259" s="191">
        <v>2096.9799800000001</v>
      </c>
      <c r="E1259" s="191">
        <v>2102.3100589999999</v>
      </c>
      <c r="F1259" s="192">
        <v>2102.3100589999999</v>
      </c>
      <c r="G1259" s="191">
        <v>4078870000</v>
      </c>
      <c r="H1259" s="194">
        <f t="shared" si="38"/>
        <v>-3.5453670089111975E-3</v>
      </c>
      <c r="I1259" s="193"/>
      <c r="J1259" s="197">
        <v>1257</v>
      </c>
      <c r="K1259" s="234"/>
      <c r="L1259" s="234"/>
      <c r="M1259" s="234"/>
      <c r="N1259" s="234"/>
      <c r="O1259" s="234"/>
      <c r="P1259" s="234"/>
      <c r="Q1259" s="7">
        <v>42312</v>
      </c>
      <c r="R1259" s="8">
        <v>30782499</v>
      </c>
      <c r="S1259" s="8">
        <v>30955000</v>
      </c>
      <c r="T1259" s="8">
        <v>30405001</v>
      </c>
      <c r="U1259" s="8">
        <v>30500000</v>
      </c>
      <c r="V1259" s="192">
        <v>28185480</v>
      </c>
      <c r="W1259" s="234">
        <v>179544400</v>
      </c>
      <c r="X1259" s="194">
        <f t="shared" si="39"/>
        <v>-4.6503595963790865E-3</v>
      </c>
      <c r="Y1259" s="193"/>
      <c r="Z1259" s="197">
        <v>1257</v>
      </c>
    </row>
    <row r="1260" spans="1:26" ht="14.4" x14ac:dyDescent="0.3">
      <c r="A1260" s="7">
        <v>42311</v>
      </c>
      <c r="B1260" s="191">
        <v>2102.6298830000001</v>
      </c>
      <c r="C1260" s="191">
        <v>2116.4799800000001</v>
      </c>
      <c r="D1260" s="191">
        <v>2097.51001</v>
      </c>
      <c r="E1260" s="191">
        <v>2109.790039</v>
      </c>
      <c r="F1260" s="192">
        <v>2109.790039</v>
      </c>
      <c r="G1260" s="191">
        <v>4272060000</v>
      </c>
      <c r="H1260" s="194">
        <f t="shared" si="38"/>
        <v>2.7280672352485635E-3</v>
      </c>
      <c r="I1260" s="193"/>
      <c r="J1260" s="197">
        <v>1258</v>
      </c>
      <c r="K1260" s="234"/>
      <c r="L1260" s="234"/>
      <c r="M1260" s="234"/>
      <c r="N1260" s="234"/>
      <c r="O1260" s="234"/>
      <c r="P1260" s="234"/>
      <c r="Q1260" s="7">
        <v>42311</v>
      </c>
      <c r="R1260" s="8">
        <v>30197500</v>
      </c>
      <c r="S1260" s="8">
        <v>30872499</v>
      </c>
      <c r="T1260" s="8">
        <v>30174999</v>
      </c>
      <c r="U1260" s="8">
        <v>30642500</v>
      </c>
      <c r="V1260" s="192">
        <v>28317165</v>
      </c>
      <c r="W1260" s="234">
        <v>182076000</v>
      </c>
      <c r="X1260" s="194">
        <f t="shared" si="39"/>
        <v>1.1470372238359425E-2</v>
      </c>
      <c r="Y1260" s="193"/>
      <c r="Z1260" s="197">
        <v>1258</v>
      </c>
    </row>
    <row r="1261" spans="1:26" ht="14.4" x14ac:dyDescent="0.3">
      <c r="A1261" s="7">
        <v>42310</v>
      </c>
      <c r="B1261" s="191">
        <v>2080.76001</v>
      </c>
      <c r="C1261" s="191">
        <v>2106.1999510000001</v>
      </c>
      <c r="D1261" s="191">
        <v>2080.76001</v>
      </c>
      <c r="E1261" s="191">
        <v>2104.0500489999999</v>
      </c>
      <c r="F1261" s="192">
        <v>2104.0500489999999</v>
      </c>
      <c r="G1261" s="191">
        <v>3760020000</v>
      </c>
      <c r="H1261" s="194">
        <f t="shared" si="38"/>
        <v>1.1873817294504811E-2</v>
      </c>
      <c r="I1261" s="193"/>
      <c r="J1261" s="197">
        <v>1259</v>
      </c>
      <c r="K1261" s="234"/>
      <c r="L1261" s="234"/>
      <c r="M1261" s="234"/>
      <c r="N1261" s="234"/>
      <c r="O1261" s="234"/>
      <c r="P1261" s="234"/>
      <c r="Q1261" s="7">
        <v>42310</v>
      </c>
      <c r="R1261" s="8">
        <v>30200001</v>
      </c>
      <c r="S1261" s="8">
        <v>30340000</v>
      </c>
      <c r="T1261" s="8">
        <v>29902500</v>
      </c>
      <c r="U1261" s="8">
        <v>30295000</v>
      </c>
      <c r="V1261" s="192">
        <v>27996040</v>
      </c>
      <c r="W1261" s="234">
        <v>128813200</v>
      </c>
      <c r="X1261" s="194">
        <f t="shared" si="39"/>
        <v>1.4058578569795499E-2</v>
      </c>
      <c r="Y1261" s="193"/>
      <c r="Z1261" s="197">
        <v>1259</v>
      </c>
    </row>
    <row r="1262" spans="1:26" ht="14.4" x14ac:dyDescent="0.3">
      <c r="A1262" s="7">
        <v>42307</v>
      </c>
      <c r="B1262" s="191">
        <v>2090</v>
      </c>
      <c r="C1262" s="191">
        <v>2094.320068</v>
      </c>
      <c r="D1262" s="191">
        <v>2079.3400879999999</v>
      </c>
      <c r="E1262" s="191">
        <v>2079.360107</v>
      </c>
      <c r="F1262" s="192">
        <v>2079.360107</v>
      </c>
      <c r="G1262" s="191">
        <v>4256200000</v>
      </c>
      <c r="H1262" s="194">
        <f t="shared" si="38"/>
        <v>-4.8098771534879677E-3</v>
      </c>
      <c r="I1262" s="193"/>
      <c r="J1262" s="197">
        <v>1260</v>
      </c>
      <c r="K1262" s="234"/>
      <c r="L1262" s="234"/>
      <c r="M1262" s="234"/>
      <c r="N1262" s="234"/>
      <c r="O1262" s="234"/>
      <c r="P1262" s="234"/>
      <c r="Q1262" s="7">
        <v>42307</v>
      </c>
      <c r="R1262" s="8">
        <v>30247499</v>
      </c>
      <c r="S1262" s="8">
        <v>30305000</v>
      </c>
      <c r="T1262" s="8">
        <v>29862499</v>
      </c>
      <c r="U1262" s="8">
        <v>29875000</v>
      </c>
      <c r="V1262" s="192">
        <v>27607912</v>
      </c>
      <c r="W1262" s="234">
        <v>197461200</v>
      </c>
      <c r="X1262" s="194">
        <f t="shared" si="39"/>
        <v>-8.5454333312731823E-3</v>
      </c>
      <c r="Y1262" s="193"/>
      <c r="Z1262" s="197">
        <v>1260</v>
      </c>
    </row>
    <row r="1263" spans="1:26" ht="14.4" x14ac:dyDescent="0.3">
      <c r="A1263" s="7">
        <v>42306</v>
      </c>
      <c r="B1263" s="191">
        <v>2088.3500979999999</v>
      </c>
      <c r="C1263" s="191">
        <v>2092.5200199999999</v>
      </c>
      <c r="D1263" s="191">
        <v>2082.6298830000001</v>
      </c>
      <c r="E1263" s="191">
        <v>2089.4099120000001</v>
      </c>
      <c r="F1263" s="192">
        <v>2089.4099120000001</v>
      </c>
      <c r="G1263" s="191">
        <v>4008940000</v>
      </c>
      <c r="H1263" s="194">
        <f t="shared" si="38"/>
        <v>-4.497744186006742E-4</v>
      </c>
      <c r="I1263" s="193"/>
      <c r="J1263" s="197">
        <v>1261</v>
      </c>
      <c r="K1263" s="234"/>
      <c r="L1263" s="234"/>
      <c r="M1263" s="234"/>
      <c r="N1263" s="234"/>
      <c r="O1263" s="234"/>
      <c r="P1263" s="234"/>
      <c r="Q1263" s="7">
        <v>42306</v>
      </c>
      <c r="R1263" s="8">
        <v>29674999</v>
      </c>
      <c r="S1263" s="8">
        <v>30172501</v>
      </c>
      <c r="T1263" s="8">
        <v>29567499</v>
      </c>
      <c r="U1263" s="8">
        <v>30132500</v>
      </c>
      <c r="V1263" s="192">
        <v>27845867</v>
      </c>
      <c r="W1263" s="234">
        <v>204909200</v>
      </c>
      <c r="X1263" s="194">
        <f t="shared" si="39"/>
        <v>1.0564195175913806E-2</v>
      </c>
      <c r="Y1263" s="193"/>
      <c r="Z1263" s="197">
        <v>1261</v>
      </c>
    </row>
    <row r="1264" spans="1:26" ht="14.4" x14ac:dyDescent="0.3">
      <c r="A1264" s="7">
        <v>42305</v>
      </c>
      <c r="B1264" s="191">
        <v>2066.4799800000001</v>
      </c>
      <c r="C1264" s="191">
        <v>2090.3500979999999</v>
      </c>
      <c r="D1264" s="191">
        <v>2063.110107</v>
      </c>
      <c r="E1264" s="191">
        <v>2090.3500979999999</v>
      </c>
      <c r="F1264" s="192">
        <v>2090.3500979999999</v>
      </c>
      <c r="G1264" s="191">
        <v>4698110000</v>
      </c>
      <c r="H1264" s="194">
        <f t="shared" si="38"/>
        <v>1.1840033238402537E-2</v>
      </c>
      <c r="I1264" s="193"/>
      <c r="J1264" s="197">
        <v>1262</v>
      </c>
      <c r="K1264" s="234"/>
      <c r="L1264" s="234"/>
      <c r="M1264" s="234"/>
      <c r="N1264" s="234"/>
      <c r="O1264" s="234"/>
      <c r="P1264" s="234"/>
      <c r="Q1264" s="7">
        <v>42305</v>
      </c>
      <c r="R1264" s="8">
        <v>29232500</v>
      </c>
      <c r="S1264" s="8">
        <v>29825001</v>
      </c>
      <c r="T1264" s="8">
        <v>29014999</v>
      </c>
      <c r="U1264" s="8">
        <v>29817499</v>
      </c>
      <c r="V1264" s="192">
        <v>27554773</v>
      </c>
      <c r="W1264" s="234">
        <v>342205600</v>
      </c>
      <c r="X1264" s="194">
        <f t="shared" si="39"/>
        <v>4.1204687715561468E-2</v>
      </c>
      <c r="Y1264" s="193"/>
      <c r="Z1264" s="197">
        <v>1262</v>
      </c>
    </row>
    <row r="1265" spans="1:26" ht="14.4" x14ac:dyDescent="0.3">
      <c r="A1265" s="7">
        <v>42304</v>
      </c>
      <c r="B1265" s="191">
        <v>2068.75</v>
      </c>
      <c r="C1265" s="191">
        <v>2070.3701169999999</v>
      </c>
      <c r="D1265" s="191">
        <v>2058.8400879999999</v>
      </c>
      <c r="E1265" s="191">
        <v>2065.889893</v>
      </c>
      <c r="F1265" s="192">
        <v>2065.889893</v>
      </c>
      <c r="G1265" s="191">
        <v>4216880000</v>
      </c>
      <c r="H1265" s="194">
        <f t="shared" si="38"/>
        <v>-2.5541185091011104E-3</v>
      </c>
      <c r="I1265" s="193"/>
      <c r="J1265" s="197">
        <v>1263</v>
      </c>
      <c r="K1265" s="234"/>
      <c r="L1265" s="234"/>
      <c r="M1265" s="234"/>
      <c r="N1265" s="234"/>
      <c r="O1265" s="234"/>
      <c r="P1265" s="234"/>
      <c r="Q1265" s="7">
        <v>42304</v>
      </c>
      <c r="R1265" s="8">
        <v>28850000</v>
      </c>
      <c r="S1265" s="8">
        <v>29135000</v>
      </c>
      <c r="T1265" s="8">
        <v>28497499</v>
      </c>
      <c r="U1265" s="8">
        <v>28637501</v>
      </c>
      <c r="V1265" s="192">
        <v>26464319</v>
      </c>
      <c r="W1265" s="234">
        <v>279537600</v>
      </c>
      <c r="X1265" s="194">
        <f t="shared" si="39"/>
        <v>-6.332376987334758E-3</v>
      </c>
      <c r="Y1265" s="193"/>
      <c r="Z1265" s="197">
        <v>1263</v>
      </c>
    </row>
    <row r="1266" spans="1:26" ht="14.4" x14ac:dyDescent="0.3">
      <c r="A1266" s="7">
        <v>42303</v>
      </c>
      <c r="B1266" s="191">
        <v>2075.080078</v>
      </c>
      <c r="C1266" s="191">
        <v>2075.139893</v>
      </c>
      <c r="D1266" s="191">
        <v>2066.530029</v>
      </c>
      <c r="E1266" s="191">
        <v>2071.179932</v>
      </c>
      <c r="F1266" s="192">
        <v>2071.179932</v>
      </c>
      <c r="G1266" s="191">
        <v>3385800000</v>
      </c>
      <c r="H1266" s="194">
        <f t="shared" si="38"/>
        <v>-1.9131003481598617E-3</v>
      </c>
      <c r="I1266" s="193"/>
      <c r="J1266" s="197">
        <v>1264</v>
      </c>
      <c r="K1266" s="234"/>
      <c r="L1266" s="234"/>
      <c r="M1266" s="234"/>
      <c r="N1266" s="234"/>
      <c r="O1266" s="234"/>
      <c r="P1266" s="234"/>
      <c r="Q1266" s="7">
        <v>42303</v>
      </c>
      <c r="R1266" s="8">
        <v>29520000</v>
      </c>
      <c r="S1266" s="8">
        <v>29532499</v>
      </c>
      <c r="T1266" s="8">
        <v>28730000</v>
      </c>
      <c r="U1266" s="8">
        <v>28820000</v>
      </c>
      <c r="V1266" s="192">
        <v>26632969</v>
      </c>
      <c r="W1266" s="234">
        <v>265335200</v>
      </c>
      <c r="X1266" s="194">
        <f t="shared" si="39"/>
        <v>-3.191134067040681E-2</v>
      </c>
      <c r="Y1266" s="193"/>
      <c r="Z1266" s="197">
        <v>1264</v>
      </c>
    </row>
    <row r="1267" spans="1:26" ht="14.4" x14ac:dyDescent="0.3">
      <c r="A1267" s="7">
        <v>42300</v>
      </c>
      <c r="B1267" s="191">
        <v>2058.1899410000001</v>
      </c>
      <c r="C1267" s="191">
        <v>2079.73999</v>
      </c>
      <c r="D1267" s="191">
        <v>2058.1899410000001</v>
      </c>
      <c r="E1267" s="191">
        <v>2075.1499020000001</v>
      </c>
      <c r="F1267" s="192">
        <v>2075.1499020000001</v>
      </c>
      <c r="G1267" s="191">
        <v>4108460000</v>
      </c>
      <c r="H1267" s="194">
        <f t="shared" si="38"/>
        <v>1.1030344256396657E-2</v>
      </c>
      <c r="I1267" s="193"/>
      <c r="J1267" s="197">
        <v>1265</v>
      </c>
      <c r="K1267" s="234"/>
      <c r="L1267" s="234"/>
      <c r="M1267" s="234"/>
      <c r="N1267" s="234"/>
      <c r="O1267" s="234"/>
      <c r="P1267" s="234"/>
      <c r="Q1267" s="7">
        <v>42300</v>
      </c>
      <c r="R1267" s="8">
        <v>29174999</v>
      </c>
      <c r="S1267" s="8">
        <v>29807501</v>
      </c>
      <c r="T1267" s="8">
        <v>29082500</v>
      </c>
      <c r="U1267" s="8">
        <v>29770000</v>
      </c>
      <c r="V1267" s="192">
        <v>27510878</v>
      </c>
      <c r="W1267" s="234">
        <v>237467600</v>
      </c>
      <c r="X1267" s="194">
        <f t="shared" si="39"/>
        <v>3.0995587659597784E-2</v>
      </c>
      <c r="Y1267" s="193"/>
      <c r="Z1267" s="197">
        <v>1265</v>
      </c>
    </row>
    <row r="1268" spans="1:26" ht="14.4" x14ac:dyDescent="0.3">
      <c r="A1268" s="7">
        <v>42299</v>
      </c>
      <c r="B1268" s="191">
        <v>2021.880005</v>
      </c>
      <c r="C1268" s="191">
        <v>2055.1999510000001</v>
      </c>
      <c r="D1268" s="191">
        <v>2021.880005</v>
      </c>
      <c r="E1268" s="191">
        <v>2052.51001</v>
      </c>
      <c r="F1268" s="192">
        <v>2052.51001</v>
      </c>
      <c r="G1268" s="191">
        <v>4430850000</v>
      </c>
      <c r="H1268" s="194">
        <f t="shared" si="38"/>
        <v>1.6627571884764589E-2</v>
      </c>
      <c r="I1268" s="193"/>
      <c r="J1268" s="197">
        <v>1266</v>
      </c>
      <c r="K1268" s="234"/>
      <c r="L1268" s="234"/>
      <c r="M1268" s="234"/>
      <c r="N1268" s="234"/>
      <c r="O1268" s="234"/>
      <c r="P1268" s="234"/>
      <c r="Q1268" s="7">
        <v>42299</v>
      </c>
      <c r="R1268" s="8">
        <v>28582500</v>
      </c>
      <c r="S1268" s="8">
        <v>28875000</v>
      </c>
      <c r="T1268" s="8">
        <v>28525000</v>
      </c>
      <c r="U1268" s="8">
        <v>28875000</v>
      </c>
      <c r="V1268" s="192">
        <v>26683798</v>
      </c>
      <c r="W1268" s="234">
        <v>166616400</v>
      </c>
      <c r="X1268" s="194">
        <f t="shared" si="39"/>
        <v>1.5295332220091851E-2</v>
      </c>
      <c r="Y1268" s="193"/>
      <c r="Z1268" s="197">
        <v>1266</v>
      </c>
    </row>
    <row r="1269" spans="1:26" ht="14.4" x14ac:dyDescent="0.3">
      <c r="A1269" s="7">
        <v>42298</v>
      </c>
      <c r="B1269" s="191">
        <v>2033.469971</v>
      </c>
      <c r="C1269" s="191">
        <v>2037.969971</v>
      </c>
      <c r="D1269" s="191">
        <v>2017.219971</v>
      </c>
      <c r="E1269" s="191">
        <v>2018.9399410000001</v>
      </c>
      <c r="F1269" s="192">
        <v>2018.9399410000001</v>
      </c>
      <c r="G1269" s="191">
        <v>3627790000</v>
      </c>
      <c r="H1269" s="194">
        <f t="shared" si="38"/>
        <v>-5.8254154254255936E-3</v>
      </c>
      <c r="I1269" s="193"/>
      <c r="J1269" s="197">
        <v>1267</v>
      </c>
      <c r="K1269" s="234"/>
      <c r="L1269" s="234"/>
      <c r="M1269" s="234"/>
      <c r="N1269" s="234"/>
      <c r="O1269" s="234"/>
      <c r="P1269" s="234"/>
      <c r="Q1269" s="7">
        <v>42298</v>
      </c>
      <c r="R1269" s="8">
        <v>28500000</v>
      </c>
      <c r="S1269" s="8">
        <v>28895000</v>
      </c>
      <c r="T1269" s="8">
        <v>28424999</v>
      </c>
      <c r="U1269" s="8">
        <v>28440001</v>
      </c>
      <c r="V1269" s="192">
        <v>26281809</v>
      </c>
      <c r="W1269" s="234">
        <v>167180800</v>
      </c>
      <c r="X1269" s="194">
        <f t="shared" si="39"/>
        <v>-8.7809683696051121E-5</v>
      </c>
      <c r="Y1269" s="193"/>
      <c r="Z1269" s="197">
        <v>1267</v>
      </c>
    </row>
    <row r="1270" spans="1:26" ht="14.4" x14ac:dyDescent="0.3">
      <c r="A1270" s="7">
        <v>42297</v>
      </c>
      <c r="B1270" s="191">
        <v>2033.130005</v>
      </c>
      <c r="C1270" s="191">
        <v>2039.119995</v>
      </c>
      <c r="D1270" s="191">
        <v>2026.6099850000001</v>
      </c>
      <c r="E1270" s="191">
        <v>2030.7700199999999</v>
      </c>
      <c r="F1270" s="192">
        <v>2030.7700199999999</v>
      </c>
      <c r="G1270" s="191">
        <v>3331500000</v>
      </c>
      <c r="H1270" s="194">
        <f t="shared" si="38"/>
        <v>-1.4210900306260651E-3</v>
      </c>
      <c r="I1270" s="193"/>
      <c r="J1270" s="197">
        <v>1268</v>
      </c>
      <c r="K1270" s="234"/>
      <c r="L1270" s="234"/>
      <c r="M1270" s="234"/>
      <c r="N1270" s="234"/>
      <c r="O1270" s="234"/>
      <c r="P1270" s="234"/>
      <c r="Q1270" s="7">
        <v>42297</v>
      </c>
      <c r="R1270" s="8">
        <v>27834999</v>
      </c>
      <c r="S1270" s="8">
        <v>28542500</v>
      </c>
      <c r="T1270" s="8">
        <v>27705000</v>
      </c>
      <c r="U1270" s="8">
        <v>28442499</v>
      </c>
      <c r="V1270" s="192">
        <v>26284117</v>
      </c>
      <c r="W1270" s="234">
        <v>195871200</v>
      </c>
      <c r="X1270" s="194">
        <f t="shared" si="39"/>
        <v>1.8258253069598749E-2</v>
      </c>
      <c r="Y1270" s="193"/>
      <c r="Z1270" s="197">
        <v>1268</v>
      </c>
    </row>
    <row r="1271" spans="1:26" ht="14.4" x14ac:dyDescent="0.3">
      <c r="A1271" s="7">
        <v>42296</v>
      </c>
      <c r="B1271" s="191">
        <v>2031.7299800000001</v>
      </c>
      <c r="C1271" s="191">
        <v>2034.4499510000001</v>
      </c>
      <c r="D1271" s="191">
        <v>2022.3100589999999</v>
      </c>
      <c r="E1271" s="191">
        <v>2033.660034</v>
      </c>
      <c r="F1271" s="192">
        <v>2033.660034</v>
      </c>
      <c r="G1271" s="191">
        <v>3287320000</v>
      </c>
      <c r="H1271" s="194">
        <f t="shared" si="38"/>
        <v>2.7054561930152761E-4</v>
      </c>
      <c r="I1271" s="193"/>
      <c r="J1271" s="197">
        <v>1269</v>
      </c>
      <c r="K1271" s="234"/>
      <c r="L1271" s="234"/>
      <c r="M1271" s="234"/>
      <c r="N1271" s="234"/>
      <c r="O1271" s="234"/>
      <c r="P1271" s="234"/>
      <c r="Q1271" s="7">
        <v>42296</v>
      </c>
      <c r="R1271" s="8">
        <v>27700001</v>
      </c>
      <c r="S1271" s="8">
        <v>27937500</v>
      </c>
      <c r="T1271" s="8">
        <v>27527500</v>
      </c>
      <c r="U1271" s="8">
        <v>27932501</v>
      </c>
      <c r="V1271" s="192">
        <v>25812820</v>
      </c>
      <c r="W1271" s="234">
        <v>119036800</v>
      </c>
      <c r="X1271" s="194">
        <f t="shared" si="39"/>
        <v>6.2140671524032985E-3</v>
      </c>
      <c r="Y1271" s="193"/>
      <c r="Z1271" s="197">
        <v>1269</v>
      </c>
    </row>
    <row r="1272" spans="1:26" ht="14.4" x14ac:dyDescent="0.3">
      <c r="A1272" s="7">
        <v>42293</v>
      </c>
      <c r="B1272" s="191">
        <v>2024.369995</v>
      </c>
      <c r="C1272" s="191">
        <v>2033.540039</v>
      </c>
      <c r="D1272" s="191">
        <v>2020.459961</v>
      </c>
      <c r="E1272" s="191">
        <v>2033.1099850000001</v>
      </c>
      <c r="F1272" s="192">
        <v>2033.1099850000001</v>
      </c>
      <c r="G1272" s="191">
        <v>3595430000</v>
      </c>
      <c r="H1272" s="194">
        <f t="shared" si="38"/>
        <v>4.5704742761639213E-3</v>
      </c>
      <c r="I1272" s="193"/>
      <c r="J1272" s="197">
        <v>1270</v>
      </c>
      <c r="K1272" s="234"/>
      <c r="L1272" s="234"/>
      <c r="M1272" s="234"/>
      <c r="N1272" s="234"/>
      <c r="O1272" s="234"/>
      <c r="P1272" s="234"/>
      <c r="Q1272" s="7">
        <v>42293</v>
      </c>
      <c r="R1272" s="8">
        <v>27945000</v>
      </c>
      <c r="S1272" s="8">
        <v>28000000</v>
      </c>
      <c r="T1272" s="8">
        <v>27632500</v>
      </c>
      <c r="U1272" s="8">
        <v>27760000</v>
      </c>
      <c r="V1272" s="192">
        <v>25653408</v>
      </c>
      <c r="W1272" s="234">
        <v>156930400</v>
      </c>
      <c r="X1272" s="194">
        <f t="shared" si="39"/>
        <v>-7.3306918810128324E-3</v>
      </c>
      <c r="Y1272" s="193"/>
      <c r="Z1272" s="197">
        <v>1270</v>
      </c>
    </row>
    <row r="1273" spans="1:26" ht="14.4" x14ac:dyDescent="0.3">
      <c r="A1273" s="7">
        <v>42292</v>
      </c>
      <c r="B1273" s="191">
        <v>1996.469971</v>
      </c>
      <c r="C1273" s="191">
        <v>2024.150024</v>
      </c>
      <c r="D1273" s="191">
        <v>1996.469971</v>
      </c>
      <c r="E1273" s="191">
        <v>2023.8599850000001</v>
      </c>
      <c r="F1273" s="192">
        <v>2023.8599850000001</v>
      </c>
      <c r="G1273" s="191">
        <v>3746290000</v>
      </c>
      <c r="H1273" s="194">
        <f t="shared" si="38"/>
        <v>1.4852773562122789E-2</v>
      </c>
      <c r="I1273" s="193"/>
      <c r="J1273" s="197">
        <v>1271</v>
      </c>
      <c r="K1273" s="234"/>
      <c r="L1273" s="234"/>
      <c r="M1273" s="234"/>
      <c r="N1273" s="234"/>
      <c r="O1273" s="234"/>
      <c r="P1273" s="234"/>
      <c r="Q1273" s="7">
        <v>42292</v>
      </c>
      <c r="R1273" s="8">
        <v>27732500</v>
      </c>
      <c r="S1273" s="8">
        <v>28025000</v>
      </c>
      <c r="T1273" s="8">
        <v>27622499</v>
      </c>
      <c r="U1273" s="8">
        <v>27965000</v>
      </c>
      <c r="V1273" s="192">
        <v>25842854</v>
      </c>
      <c r="W1273" s="234">
        <v>150694000</v>
      </c>
      <c r="X1273" s="194">
        <f t="shared" si="39"/>
        <v>1.497141368293509E-2</v>
      </c>
      <c r="Y1273" s="193"/>
      <c r="Z1273" s="197">
        <v>1271</v>
      </c>
    </row>
    <row r="1274" spans="1:26" ht="14.4" x14ac:dyDescent="0.3">
      <c r="A1274" s="7">
        <v>42291</v>
      </c>
      <c r="B1274" s="191">
        <v>2003.660034</v>
      </c>
      <c r="C1274" s="191">
        <v>2009.5600589999999</v>
      </c>
      <c r="D1274" s="191">
        <v>1990.7299800000001</v>
      </c>
      <c r="E1274" s="191">
        <v>1994.23999</v>
      </c>
      <c r="F1274" s="192">
        <v>1994.23999</v>
      </c>
      <c r="G1274" s="191">
        <v>3644590000</v>
      </c>
      <c r="H1274" s="194">
        <f t="shared" si="38"/>
        <v>-4.7162741133909072E-3</v>
      </c>
      <c r="I1274" s="193"/>
      <c r="J1274" s="197">
        <v>1272</v>
      </c>
      <c r="K1274" s="234"/>
      <c r="L1274" s="234"/>
      <c r="M1274" s="234"/>
      <c r="N1274" s="234"/>
      <c r="O1274" s="234"/>
      <c r="P1274" s="234"/>
      <c r="Q1274" s="7">
        <v>42291</v>
      </c>
      <c r="R1274" s="8">
        <v>27822500</v>
      </c>
      <c r="S1274" s="8">
        <v>27879999</v>
      </c>
      <c r="T1274" s="8">
        <v>27389999</v>
      </c>
      <c r="U1274" s="8">
        <v>27552500</v>
      </c>
      <c r="V1274" s="192">
        <v>25461657</v>
      </c>
      <c r="W1274" s="234">
        <v>177849600</v>
      </c>
      <c r="X1274" s="194">
        <f t="shared" si="39"/>
        <v>-1.4133524484506893E-2</v>
      </c>
      <c r="Y1274" s="193"/>
      <c r="Z1274" s="197">
        <v>1272</v>
      </c>
    </row>
    <row r="1275" spans="1:26" ht="14.4" x14ac:dyDescent="0.3">
      <c r="A1275" s="7">
        <v>42290</v>
      </c>
      <c r="B1275" s="191">
        <v>2015</v>
      </c>
      <c r="C1275" s="191">
        <v>2022.339966</v>
      </c>
      <c r="D1275" s="191">
        <v>2001.780029</v>
      </c>
      <c r="E1275" s="191">
        <v>2003.6899410000001</v>
      </c>
      <c r="F1275" s="192">
        <v>2003.6899410000001</v>
      </c>
      <c r="G1275" s="191">
        <v>3401920000</v>
      </c>
      <c r="H1275" s="194">
        <f t="shared" si="38"/>
        <v>-6.8254241800042997E-3</v>
      </c>
      <c r="I1275" s="193"/>
      <c r="J1275" s="197">
        <v>1273</v>
      </c>
      <c r="K1275" s="234"/>
      <c r="L1275" s="234"/>
      <c r="M1275" s="234"/>
      <c r="N1275" s="234"/>
      <c r="O1275" s="234"/>
      <c r="P1275" s="234"/>
      <c r="Q1275" s="7">
        <v>42290</v>
      </c>
      <c r="R1275" s="8">
        <v>27705000</v>
      </c>
      <c r="S1275" s="8">
        <v>28112499</v>
      </c>
      <c r="T1275" s="8">
        <v>27670000</v>
      </c>
      <c r="U1275" s="8">
        <v>27947500</v>
      </c>
      <c r="V1275" s="192">
        <v>25826679</v>
      </c>
      <c r="W1275" s="234">
        <v>132197200</v>
      </c>
      <c r="X1275" s="194">
        <f t="shared" si="39"/>
        <v>1.7024537884483774E-3</v>
      </c>
      <c r="Y1275" s="193"/>
      <c r="Z1275" s="197">
        <v>1273</v>
      </c>
    </row>
    <row r="1276" spans="1:26" ht="14.4" x14ac:dyDescent="0.3">
      <c r="A1276" s="7">
        <v>42289</v>
      </c>
      <c r="B1276" s="191">
        <v>2015.650024</v>
      </c>
      <c r="C1276" s="191">
        <v>2018.660034</v>
      </c>
      <c r="D1276" s="191">
        <v>2010.5500489999999</v>
      </c>
      <c r="E1276" s="191">
        <v>2017.459961</v>
      </c>
      <c r="F1276" s="192">
        <v>2017.459961</v>
      </c>
      <c r="G1276" s="191">
        <v>2893250000</v>
      </c>
      <c r="H1276" s="194">
        <f t="shared" si="38"/>
        <v>1.275477063694751E-3</v>
      </c>
      <c r="I1276" s="193"/>
      <c r="J1276" s="197">
        <v>1274</v>
      </c>
      <c r="K1276" s="234"/>
      <c r="L1276" s="234"/>
      <c r="M1276" s="234"/>
      <c r="N1276" s="234"/>
      <c r="O1276" s="234"/>
      <c r="P1276" s="234"/>
      <c r="Q1276" s="7">
        <v>42289</v>
      </c>
      <c r="R1276" s="8">
        <v>28182501</v>
      </c>
      <c r="S1276" s="8">
        <v>28187500</v>
      </c>
      <c r="T1276" s="8">
        <v>27860001</v>
      </c>
      <c r="U1276" s="8">
        <v>27900000</v>
      </c>
      <c r="V1276" s="192">
        <v>25782785</v>
      </c>
      <c r="W1276" s="234">
        <v>121868800</v>
      </c>
      <c r="X1276" s="194">
        <f t="shared" si="39"/>
        <v>-4.6379709594153119E-3</v>
      </c>
      <c r="Y1276" s="193"/>
      <c r="Z1276" s="197">
        <v>1274</v>
      </c>
    </row>
    <row r="1277" spans="1:26" ht="14.4" x14ac:dyDescent="0.3">
      <c r="A1277" s="7">
        <v>42286</v>
      </c>
      <c r="B1277" s="191">
        <v>2013.7299800000001</v>
      </c>
      <c r="C1277" s="191">
        <v>2020.130005</v>
      </c>
      <c r="D1277" s="191">
        <v>2007.6099850000001</v>
      </c>
      <c r="E1277" s="191">
        <v>2014.8900149999999</v>
      </c>
      <c r="F1277" s="192">
        <v>2014.8900149999999</v>
      </c>
      <c r="G1277" s="191">
        <v>3706900000</v>
      </c>
      <c r="H1277" s="194">
        <f t="shared" si="38"/>
        <v>7.2511135765534833E-4</v>
      </c>
      <c r="I1277" s="193"/>
      <c r="J1277" s="197">
        <v>1275</v>
      </c>
      <c r="K1277" s="234"/>
      <c r="L1277" s="234"/>
      <c r="M1277" s="234"/>
      <c r="N1277" s="234"/>
      <c r="O1277" s="234"/>
      <c r="P1277" s="234"/>
      <c r="Q1277" s="7">
        <v>42286</v>
      </c>
      <c r="R1277" s="8">
        <v>27500000</v>
      </c>
      <c r="S1277" s="8">
        <v>28070000</v>
      </c>
      <c r="T1277" s="8">
        <v>27372499</v>
      </c>
      <c r="U1277" s="8">
        <v>28030001</v>
      </c>
      <c r="V1277" s="192">
        <v>25902922</v>
      </c>
      <c r="W1277" s="234">
        <v>211064400</v>
      </c>
      <c r="X1277" s="194">
        <f t="shared" si="39"/>
        <v>2.3927109673505687E-2</v>
      </c>
      <c r="Y1277" s="193"/>
      <c r="Z1277" s="197">
        <v>1275</v>
      </c>
    </row>
    <row r="1278" spans="1:26" ht="14.4" x14ac:dyDescent="0.3">
      <c r="A1278" s="7">
        <v>42285</v>
      </c>
      <c r="B1278" s="191">
        <v>1994.01001</v>
      </c>
      <c r="C1278" s="191">
        <v>2016.5</v>
      </c>
      <c r="D1278" s="191">
        <v>1987.530029</v>
      </c>
      <c r="E1278" s="191">
        <v>2013.4300539999999</v>
      </c>
      <c r="F1278" s="192">
        <v>2013.4300539999999</v>
      </c>
      <c r="G1278" s="191">
        <v>3939140000</v>
      </c>
      <c r="H1278" s="194">
        <f t="shared" si="38"/>
        <v>8.8184356322988707E-3</v>
      </c>
      <c r="I1278" s="193"/>
      <c r="J1278" s="197">
        <v>1276</v>
      </c>
      <c r="K1278" s="234"/>
      <c r="L1278" s="234"/>
      <c r="M1278" s="234"/>
      <c r="N1278" s="234"/>
      <c r="O1278" s="234"/>
      <c r="P1278" s="234"/>
      <c r="Q1278" s="7">
        <v>42285</v>
      </c>
      <c r="R1278" s="8">
        <v>27547501</v>
      </c>
      <c r="S1278" s="8">
        <v>27547501</v>
      </c>
      <c r="T1278" s="8">
        <v>27052500</v>
      </c>
      <c r="U1278" s="8">
        <v>27375000</v>
      </c>
      <c r="V1278" s="192">
        <v>25297623</v>
      </c>
      <c r="W1278" s="234">
        <v>247918400</v>
      </c>
      <c r="X1278" s="194">
        <f t="shared" si="39"/>
        <v>-1.155452851761212E-2</v>
      </c>
      <c r="Y1278" s="193"/>
      <c r="Z1278" s="197">
        <v>1276</v>
      </c>
    </row>
    <row r="1279" spans="1:26" ht="14.4" x14ac:dyDescent="0.3">
      <c r="A1279" s="7">
        <v>42284</v>
      </c>
      <c r="B1279" s="191">
        <v>1982.339966</v>
      </c>
      <c r="C1279" s="191">
        <v>1999.3100589999999</v>
      </c>
      <c r="D1279" s="191">
        <v>1976.4399410000001</v>
      </c>
      <c r="E1279" s="191">
        <v>1995.829956</v>
      </c>
      <c r="F1279" s="192">
        <v>1995.829956</v>
      </c>
      <c r="G1279" s="191">
        <v>4666470000</v>
      </c>
      <c r="H1279" s="194">
        <f t="shared" si="38"/>
        <v>8.0356335844035103E-3</v>
      </c>
      <c r="I1279" s="193"/>
      <c r="J1279" s="197">
        <v>1277</v>
      </c>
      <c r="K1279" s="234"/>
      <c r="L1279" s="234"/>
      <c r="M1279" s="234"/>
      <c r="N1279" s="234"/>
      <c r="O1279" s="234"/>
      <c r="P1279" s="234"/>
      <c r="Q1279" s="7">
        <v>42284</v>
      </c>
      <c r="R1279" s="8">
        <v>27934999</v>
      </c>
      <c r="S1279" s="8">
        <v>27942499</v>
      </c>
      <c r="T1279" s="8">
        <v>27352501</v>
      </c>
      <c r="U1279" s="8">
        <v>27695000</v>
      </c>
      <c r="V1279" s="192">
        <v>25593342</v>
      </c>
      <c r="W1279" s="234">
        <v>187062400</v>
      </c>
      <c r="X1279" s="194">
        <f t="shared" si="39"/>
        <v>-4.7613559049959359E-3</v>
      </c>
      <c r="Y1279" s="193"/>
      <c r="Z1279" s="197">
        <v>1277</v>
      </c>
    </row>
    <row r="1280" spans="1:26" ht="14.4" x14ac:dyDescent="0.3">
      <c r="A1280" s="7">
        <v>42283</v>
      </c>
      <c r="B1280" s="191">
        <v>1986.630005</v>
      </c>
      <c r="C1280" s="191">
        <v>1991.619995</v>
      </c>
      <c r="D1280" s="191">
        <v>1971.98999</v>
      </c>
      <c r="E1280" s="191">
        <v>1979.920044</v>
      </c>
      <c r="F1280" s="192">
        <v>1979.920044</v>
      </c>
      <c r="G1280" s="191">
        <v>4202400000</v>
      </c>
      <c r="H1280" s="194">
        <f t="shared" si="38"/>
        <v>-3.588236241753558E-3</v>
      </c>
      <c r="I1280" s="193"/>
      <c r="J1280" s="197">
        <v>1278</v>
      </c>
      <c r="K1280" s="234"/>
      <c r="L1280" s="234"/>
      <c r="M1280" s="234"/>
      <c r="N1280" s="234"/>
      <c r="O1280" s="234"/>
      <c r="P1280" s="234"/>
      <c r="Q1280" s="7">
        <v>42283</v>
      </c>
      <c r="R1280" s="8">
        <v>27657499</v>
      </c>
      <c r="S1280" s="8">
        <v>27934999</v>
      </c>
      <c r="T1280" s="8">
        <v>27442499</v>
      </c>
      <c r="U1280" s="8">
        <v>27827499</v>
      </c>
      <c r="V1280" s="192">
        <v>25715784</v>
      </c>
      <c r="W1280" s="234">
        <v>192787200</v>
      </c>
      <c r="X1280" s="194">
        <f t="shared" si="39"/>
        <v>4.7841348738277322E-3</v>
      </c>
      <c r="Y1280" s="193"/>
      <c r="Z1280" s="197">
        <v>1278</v>
      </c>
    </row>
    <row r="1281" spans="1:26" ht="14.4" x14ac:dyDescent="0.3">
      <c r="A1281" s="7">
        <v>42282</v>
      </c>
      <c r="B1281" s="191">
        <v>1954.329956</v>
      </c>
      <c r="C1281" s="191">
        <v>1989.170044</v>
      </c>
      <c r="D1281" s="191">
        <v>1954.329956</v>
      </c>
      <c r="E1281" s="191">
        <v>1987.0500489999999</v>
      </c>
      <c r="F1281" s="192">
        <v>1987.0500489999999</v>
      </c>
      <c r="G1281" s="191">
        <v>4334490000</v>
      </c>
      <c r="H1281" s="194">
        <f t="shared" si="38"/>
        <v>1.8289841072045912E-2</v>
      </c>
      <c r="I1281" s="193"/>
      <c r="J1281" s="197">
        <v>1279</v>
      </c>
      <c r="K1281" s="234"/>
      <c r="L1281" s="234"/>
      <c r="M1281" s="234"/>
      <c r="N1281" s="234"/>
      <c r="O1281" s="234"/>
      <c r="P1281" s="234"/>
      <c r="Q1281" s="7">
        <v>42282</v>
      </c>
      <c r="R1281" s="8">
        <v>27469999</v>
      </c>
      <c r="S1281" s="8">
        <v>27842501</v>
      </c>
      <c r="T1281" s="8">
        <v>27267500</v>
      </c>
      <c r="U1281" s="8">
        <v>27695000</v>
      </c>
      <c r="V1281" s="192">
        <v>25593342</v>
      </c>
      <c r="W1281" s="234">
        <v>208258800</v>
      </c>
      <c r="X1281" s="194">
        <f t="shared" si="39"/>
        <v>3.6239071917732878E-3</v>
      </c>
      <c r="Y1281" s="193"/>
      <c r="Z1281" s="197">
        <v>1279</v>
      </c>
    </row>
    <row r="1282" spans="1:26" ht="14.4" x14ac:dyDescent="0.3">
      <c r="A1282" s="7">
        <v>42279</v>
      </c>
      <c r="B1282" s="191">
        <v>1921.7700199999999</v>
      </c>
      <c r="C1282" s="191">
        <v>1951.3599850000001</v>
      </c>
      <c r="D1282" s="191">
        <v>1893.6999510000001</v>
      </c>
      <c r="E1282" s="191">
        <v>1951.3599850000001</v>
      </c>
      <c r="F1282" s="192">
        <v>1951.3599850000001</v>
      </c>
      <c r="G1282" s="191">
        <v>4378570000</v>
      </c>
      <c r="H1282" s="194">
        <f t="shared" si="38"/>
        <v>1.4315289254205485E-2</v>
      </c>
      <c r="I1282" s="193"/>
      <c r="J1282" s="197">
        <v>1280</v>
      </c>
      <c r="K1282" s="234"/>
      <c r="L1282" s="234"/>
      <c r="M1282" s="234"/>
      <c r="N1282" s="234"/>
      <c r="O1282" s="234"/>
      <c r="P1282" s="234"/>
      <c r="Q1282" s="7">
        <v>42279</v>
      </c>
      <c r="R1282" s="8">
        <v>27002501</v>
      </c>
      <c r="S1282" s="8">
        <v>27752501</v>
      </c>
      <c r="T1282" s="8">
        <v>26887501</v>
      </c>
      <c r="U1282" s="8">
        <v>27594999</v>
      </c>
      <c r="V1282" s="192">
        <v>25500929</v>
      </c>
      <c r="W1282" s="234">
        <v>232079200</v>
      </c>
      <c r="X1282" s="194">
        <f t="shared" si="39"/>
        <v>7.3005695543947573E-3</v>
      </c>
      <c r="Y1282" s="193"/>
      <c r="Z1282" s="197">
        <v>1280</v>
      </c>
    </row>
    <row r="1283" spans="1:26" ht="14.4" x14ac:dyDescent="0.3">
      <c r="A1283" s="7">
        <v>42278</v>
      </c>
      <c r="B1283" s="191">
        <v>1919.650024</v>
      </c>
      <c r="C1283" s="191">
        <v>1927.209961</v>
      </c>
      <c r="D1283" s="191">
        <v>1900.6999510000001</v>
      </c>
      <c r="E1283" s="191">
        <v>1923.8199460000001</v>
      </c>
      <c r="F1283" s="192">
        <v>1923.8199460000001</v>
      </c>
      <c r="G1283" s="191">
        <v>3983600000</v>
      </c>
      <c r="H1283" s="194">
        <f t="shared" si="38"/>
        <v>1.9738842324116897E-3</v>
      </c>
      <c r="I1283" s="193"/>
      <c r="J1283" s="197">
        <v>1281</v>
      </c>
      <c r="K1283" s="234"/>
      <c r="L1283" s="234"/>
      <c r="M1283" s="234"/>
      <c r="N1283" s="234"/>
      <c r="O1283" s="234"/>
      <c r="P1283" s="234"/>
      <c r="Q1283" s="7">
        <v>42278</v>
      </c>
      <c r="R1283" s="8">
        <v>27267500</v>
      </c>
      <c r="S1283" s="8">
        <v>27405001</v>
      </c>
      <c r="T1283" s="8">
        <v>26827499</v>
      </c>
      <c r="U1283" s="8">
        <v>27395000</v>
      </c>
      <c r="V1283" s="192">
        <v>25316107</v>
      </c>
      <c r="W1283" s="234">
        <v>255716400</v>
      </c>
      <c r="X1283" s="194">
        <f t="shared" si="39"/>
        <v>-6.5277085416711716E-3</v>
      </c>
      <c r="Y1283" s="193"/>
      <c r="Z1283" s="197">
        <v>1281</v>
      </c>
    </row>
    <row r="1284" spans="1:26" ht="14.4" x14ac:dyDescent="0.3">
      <c r="A1284" s="7">
        <v>42277</v>
      </c>
      <c r="B1284" s="191">
        <v>1887.1400149999999</v>
      </c>
      <c r="C1284" s="191">
        <v>1920.530029</v>
      </c>
      <c r="D1284" s="191">
        <v>1887.1400149999999</v>
      </c>
      <c r="E1284" s="191">
        <v>1920.030029</v>
      </c>
      <c r="F1284" s="192">
        <v>1920.030029</v>
      </c>
      <c r="G1284" s="191">
        <v>4525070000</v>
      </c>
      <c r="H1284" s="194">
        <f t="shared" ref="H1284:H1347" si="40">(F1284-F1285)/F1285</f>
        <v>1.9075555652102023E-2</v>
      </c>
      <c r="I1284" s="193"/>
      <c r="J1284" s="197">
        <v>1282</v>
      </c>
      <c r="K1284" s="234"/>
      <c r="L1284" s="234"/>
      <c r="M1284" s="234"/>
      <c r="N1284" s="234"/>
      <c r="O1284" s="234"/>
      <c r="P1284" s="234"/>
      <c r="Q1284" s="7">
        <v>42277</v>
      </c>
      <c r="R1284" s="8">
        <v>27542500</v>
      </c>
      <c r="S1284" s="8">
        <v>27885000</v>
      </c>
      <c r="T1284" s="8">
        <v>27182501</v>
      </c>
      <c r="U1284" s="8">
        <v>27575001</v>
      </c>
      <c r="V1284" s="192">
        <v>25482449</v>
      </c>
      <c r="W1284" s="234">
        <v>265892000</v>
      </c>
      <c r="X1284" s="194">
        <f t="shared" ref="X1284:X1347" si="41">(V1284-V1285)/V1285</f>
        <v>1.1369952308249906E-2</v>
      </c>
      <c r="Y1284" s="193"/>
      <c r="Z1284" s="197">
        <v>1282</v>
      </c>
    </row>
    <row r="1285" spans="1:26" ht="14.4" x14ac:dyDescent="0.3">
      <c r="A1285" s="7">
        <v>42276</v>
      </c>
      <c r="B1285" s="191">
        <v>1881.900024</v>
      </c>
      <c r="C1285" s="191">
        <v>1899.4799800000001</v>
      </c>
      <c r="D1285" s="191">
        <v>1871.910034</v>
      </c>
      <c r="E1285" s="191">
        <v>1884.089966</v>
      </c>
      <c r="F1285" s="192">
        <v>1884.089966</v>
      </c>
      <c r="G1285" s="191">
        <v>4132390000</v>
      </c>
      <c r="H1285" s="194">
        <f t="shared" si="40"/>
        <v>1.2328530985949457E-3</v>
      </c>
      <c r="I1285" s="193"/>
      <c r="J1285" s="197">
        <v>1283</v>
      </c>
      <c r="K1285" s="234"/>
      <c r="L1285" s="234"/>
      <c r="M1285" s="234"/>
      <c r="N1285" s="234"/>
      <c r="O1285" s="234"/>
      <c r="P1285" s="234"/>
      <c r="Q1285" s="7">
        <v>42276</v>
      </c>
      <c r="R1285" s="8">
        <v>28207500</v>
      </c>
      <c r="S1285" s="8">
        <v>28377501</v>
      </c>
      <c r="T1285" s="8">
        <v>26965000</v>
      </c>
      <c r="U1285" s="8">
        <v>27264999</v>
      </c>
      <c r="V1285" s="192">
        <v>25195972</v>
      </c>
      <c r="W1285" s="234">
        <v>293461600</v>
      </c>
      <c r="X1285" s="194">
        <f t="shared" si="41"/>
        <v>-3.006049732975697E-2</v>
      </c>
      <c r="Y1285" s="193"/>
      <c r="Z1285" s="197">
        <v>1283</v>
      </c>
    </row>
    <row r="1286" spans="1:26" ht="14.4" x14ac:dyDescent="0.3">
      <c r="A1286" s="7">
        <v>42275</v>
      </c>
      <c r="B1286" s="191">
        <v>1929.1800539999999</v>
      </c>
      <c r="C1286" s="191">
        <v>1929.1800539999999</v>
      </c>
      <c r="D1286" s="191">
        <v>1879.209961</v>
      </c>
      <c r="E1286" s="191">
        <v>1881.7700199999999</v>
      </c>
      <c r="F1286" s="192">
        <v>1881.7700199999999</v>
      </c>
      <c r="G1286" s="191">
        <v>4326660000</v>
      </c>
      <c r="H1286" s="194">
        <f t="shared" si="40"/>
        <v>-2.5666090316902847E-2</v>
      </c>
      <c r="I1286" s="193"/>
      <c r="J1286" s="197">
        <v>1284</v>
      </c>
      <c r="K1286" s="234"/>
      <c r="L1286" s="234"/>
      <c r="M1286" s="234"/>
      <c r="N1286" s="234"/>
      <c r="O1286" s="234"/>
      <c r="P1286" s="234"/>
      <c r="Q1286" s="7">
        <v>42275</v>
      </c>
      <c r="R1286" s="8">
        <v>28462500</v>
      </c>
      <c r="S1286" s="8">
        <v>28642500</v>
      </c>
      <c r="T1286" s="8">
        <v>28110001</v>
      </c>
      <c r="U1286" s="8">
        <v>28110001</v>
      </c>
      <c r="V1286" s="192">
        <v>25976849</v>
      </c>
      <c r="W1286" s="234">
        <v>208436000</v>
      </c>
      <c r="X1286" s="194">
        <f t="shared" si="41"/>
        <v>-1.978889321572392E-2</v>
      </c>
      <c r="Y1286" s="193"/>
      <c r="Z1286" s="197">
        <v>1284</v>
      </c>
    </row>
    <row r="1287" spans="1:26" ht="14.4" x14ac:dyDescent="0.3">
      <c r="A1287" s="7">
        <v>42272</v>
      </c>
      <c r="B1287" s="191">
        <v>1935.9300539999999</v>
      </c>
      <c r="C1287" s="191">
        <v>1952.8900149999999</v>
      </c>
      <c r="D1287" s="191">
        <v>1921.5</v>
      </c>
      <c r="E1287" s="191">
        <v>1931.339966</v>
      </c>
      <c r="F1287" s="192">
        <v>1931.339966</v>
      </c>
      <c r="G1287" s="191">
        <v>3721870000</v>
      </c>
      <c r="H1287" s="194">
        <f t="shared" si="40"/>
        <v>-4.6579307159460578E-4</v>
      </c>
      <c r="I1287" s="193"/>
      <c r="J1287" s="197">
        <v>1285</v>
      </c>
      <c r="K1287" s="234"/>
      <c r="L1287" s="234"/>
      <c r="M1287" s="234"/>
      <c r="N1287" s="234"/>
      <c r="O1287" s="234"/>
      <c r="P1287" s="234"/>
      <c r="Q1287" s="7">
        <v>42272</v>
      </c>
      <c r="R1287" s="8">
        <v>29110001</v>
      </c>
      <c r="S1287" s="8">
        <v>29172501</v>
      </c>
      <c r="T1287" s="8">
        <v>28504999</v>
      </c>
      <c r="U1287" s="8">
        <v>28677500</v>
      </c>
      <c r="V1287" s="192">
        <v>26501280</v>
      </c>
      <c r="W1287" s="234">
        <v>224607600</v>
      </c>
      <c r="X1287" s="194">
        <f t="shared" si="41"/>
        <v>-2.5216915647183293E-3</v>
      </c>
      <c r="Y1287" s="193"/>
      <c r="Z1287" s="197">
        <v>1285</v>
      </c>
    </row>
    <row r="1288" spans="1:26" ht="14.4" x14ac:dyDescent="0.3">
      <c r="A1288" s="7">
        <v>42271</v>
      </c>
      <c r="B1288" s="191">
        <v>1934.8100589999999</v>
      </c>
      <c r="C1288" s="191">
        <v>1937.170044</v>
      </c>
      <c r="D1288" s="191">
        <v>1908.920044</v>
      </c>
      <c r="E1288" s="191">
        <v>1932.23999</v>
      </c>
      <c r="F1288" s="192">
        <v>1932.23999</v>
      </c>
      <c r="G1288" s="191">
        <v>4091530000</v>
      </c>
      <c r="H1288" s="194">
        <f t="shared" si="40"/>
        <v>-3.3629845707411365E-3</v>
      </c>
      <c r="I1288" s="193"/>
      <c r="J1288" s="197">
        <v>1286</v>
      </c>
      <c r="K1288" s="234"/>
      <c r="L1288" s="234"/>
      <c r="M1288" s="234"/>
      <c r="N1288" s="234"/>
      <c r="O1288" s="234"/>
      <c r="P1288" s="234"/>
      <c r="Q1288" s="7">
        <v>42271</v>
      </c>
      <c r="R1288" s="8">
        <v>28312500</v>
      </c>
      <c r="S1288" s="8">
        <v>28875000</v>
      </c>
      <c r="T1288" s="8">
        <v>28092501</v>
      </c>
      <c r="U1288" s="8">
        <v>28750000</v>
      </c>
      <c r="V1288" s="192">
        <v>26568277</v>
      </c>
      <c r="W1288" s="234">
        <v>200878000</v>
      </c>
      <c r="X1288" s="194">
        <f t="shared" si="41"/>
        <v>5.9481249985801465E-3</v>
      </c>
      <c r="Y1288" s="193"/>
      <c r="Z1288" s="197">
        <v>1286</v>
      </c>
    </row>
    <row r="1289" spans="1:26" ht="14.4" x14ac:dyDescent="0.3">
      <c r="A1289" s="7">
        <v>42270</v>
      </c>
      <c r="B1289" s="191">
        <v>1943.23999</v>
      </c>
      <c r="C1289" s="191">
        <v>1949.5200199999999</v>
      </c>
      <c r="D1289" s="191">
        <v>1932.5699460000001</v>
      </c>
      <c r="E1289" s="191">
        <v>1938.76001</v>
      </c>
      <c r="F1289" s="192">
        <v>1938.76001</v>
      </c>
      <c r="G1289" s="191">
        <v>3190530000</v>
      </c>
      <c r="H1289" s="194">
        <f t="shared" si="40"/>
        <v>-2.0486426492924916E-3</v>
      </c>
      <c r="I1289" s="193"/>
      <c r="J1289" s="197">
        <v>1287</v>
      </c>
      <c r="K1289" s="234"/>
      <c r="L1289" s="234"/>
      <c r="M1289" s="234"/>
      <c r="N1289" s="234"/>
      <c r="O1289" s="234"/>
      <c r="P1289" s="234"/>
      <c r="Q1289" s="7">
        <v>42270</v>
      </c>
      <c r="R1289" s="8">
        <v>28407499</v>
      </c>
      <c r="S1289" s="8">
        <v>28680000</v>
      </c>
      <c r="T1289" s="8">
        <v>28325001</v>
      </c>
      <c r="U1289" s="8">
        <v>28580000</v>
      </c>
      <c r="V1289" s="192">
        <v>26411180</v>
      </c>
      <c r="W1289" s="234">
        <v>143026800</v>
      </c>
      <c r="X1289" s="194">
        <f t="shared" si="41"/>
        <v>8.112673333908681E-3</v>
      </c>
      <c r="Y1289" s="193"/>
      <c r="Z1289" s="197">
        <v>1287</v>
      </c>
    </row>
    <row r="1290" spans="1:26" ht="14.4" x14ac:dyDescent="0.3">
      <c r="A1290" s="7">
        <v>42269</v>
      </c>
      <c r="B1290" s="191">
        <v>1961.3900149999999</v>
      </c>
      <c r="C1290" s="191">
        <v>1961.3900149999999</v>
      </c>
      <c r="D1290" s="191">
        <v>1929.219971</v>
      </c>
      <c r="E1290" s="191">
        <v>1942.73999</v>
      </c>
      <c r="F1290" s="192">
        <v>1942.73999</v>
      </c>
      <c r="G1290" s="191">
        <v>3808260000</v>
      </c>
      <c r="H1290" s="194">
        <f t="shared" si="40"/>
        <v>-1.2318429542511786E-2</v>
      </c>
      <c r="I1290" s="193"/>
      <c r="J1290" s="197">
        <v>1288</v>
      </c>
      <c r="K1290" s="234"/>
      <c r="L1290" s="234"/>
      <c r="M1290" s="234"/>
      <c r="N1290" s="234"/>
      <c r="O1290" s="234"/>
      <c r="P1290" s="234"/>
      <c r="Q1290" s="7">
        <v>42269</v>
      </c>
      <c r="R1290" s="8">
        <v>28344999</v>
      </c>
      <c r="S1290" s="8">
        <v>28545000</v>
      </c>
      <c r="T1290" s="8">
        <v>28129999</v>
      </c>
      <c r="U1290" s="8">
        <v>28350000</v>
      </c>
      <c r="V1290" s="192">
        <v>26198639</v>
      </c>
      <c r="W1290" s="234">
        <v>201384800</v>
      </c>
      <c r="X1290" s="194">
        <f t="shared" si="41"/>
        <v>-1.571034201784903E-2</v>
      </c>
      <c r="Y1290" s="193"/>
      <c r="Z1290" s="197">
        <v>1288</v>
      </c>
    </row>
    <row r="1291" spans="1:26" ht="14.4" x14ac:dyDescent="0.3">
      <c r="A1291" s="7">
        <v>42268</v>
      </c>
      <c r="B1291" s="191">
        <v>1960.839966</v>
      </c>
      <c r="C1291" s="191">
        <v>1979.6400149999999</v>
      </c>
      <c r="D1291" s="191">
        <v>1955.8000489999999</v>
      </c>
      <c r="E1291" s="191">
        <v>1966.969971</v>
      </c>
      <c r="F1291" s="192">
        <v>1966.969971</v>
      </c>
      <c r="G1291" s="191">
        <v>3269350000</v>
      </c>
      <c r="H1291" s="194">
        <f t="shared" si="40"/>
        <v>4.5657839091291959E-3</v>
      </c>
      <c r="I1291" s="193"/>
      <c r="J1291" s="197">
        <v>1289</v>
      </c>
      <c r="K1291" s="234"/>
      <c r="L1291" s="234"/>
      <c r="M1291" s="234"/>
      <c r="N1291" s="234"/>
      <c r="O1291" s="234"/>
      <c r="P1291" s="234"/>
      <c r="Q1291" s="7">
        <v>42268</v>
      </c>
      <c r="R1291" s="8">
        <v>28417500</v>
      </c>
      <c r="S1291" s="8">
        <v>28842501</v>
      </c>
      <c r="T1291" s="8">
        <v>28415001</v>
      </c>
      <c r="U1291" s="8">
        <v>28802500</v>
      </c>
      <c r="V1291" s="192">
        <v>26616798</v>
      </c>
      <c r="W1291" s="234">
        <v>200888000</v>
      </c>
      <c r="X1291" s="194">
        <f t="shared" si="41"/>
        <v>1.5513510663373392E-2</v>
      </c>
      <c r="Y1291" s="193"/>
      <c r="Z1291" s="197">
        <v>1289</v>
      </c>
    </row>
    <row r="1292" spans="1:26" ht="14.4" x14ac:dyDescent="0.3">
      <c r="A1292" s="7">
        <v>42265</v>
      </c>
      <c r="B1292" s="191">
        <v>1989.660034</v>
      </c>
      <c r="C1292" s="191">
        <v>1989.660034</v>
      </c>
      <c r="D1292" s="191">
        <v>1953.4499510000001</v>
      </c>
      <c r="E1292" s="191">
        <v>1958.030029</v>
      </c>
      <c r="F1292" s="192">
        <v>1958.030029</v>
      </c>
      <c r="G1292" s="191">
        <v>6021240000</v>
      </c>
      <c r="H1292" s="194">
        <f t="shared" si="40"/>
        <v>-1.6164165808483653E-2</v>
      </c>
      <c r="I1292" s="193"/>
      <c r="J1292" s="197">
        <v>1290</v>
      </c>
      <c r="K1292" s="234"/>
      <c r="L1292" s="234"/>
      <c r="M1292" s="234"/>
      <c r="N1292" s="234"/>
      <c r="O1292" s="234"/>
      <c r="P1292" s="234"/>
      <c r="Q1292" s="7">
        <v>42265</v>
      </c>
      <c r="R1292" s="8">
        <v>28052500</v>
      </c>
      <c r="S1292" s="8">
        <v>28575001</v>
      </c>
      <c r="T1292" s="8">
        <v>27967501</v>
      </c>
      <c r="U1292" s="8">
        <v>28362499</v>
      </c>
      <c r="V1292" s="192">
        <v>26210186</v>
      </c>
      <c r="W1292" s="234">
        <v>297141200</v>
      </c>
      <c r="X1292" s="194">
        <f t="shared" si="41"/>
        <v>-4.1257625593535503E-3</v>
      </c>
      <c r="Y1292" s="193"/>
      <c r="Z1292" s="197">
        <v>1290</v>
      </c>
    </row>
    <row r="1293" spans="1:26" ht="14.4" x14ac:dyDescent="0.3">
      <c r="A1293" s="7">
        <v>42264</v>
      </c>
      <c r="B1293" s="191">
        <v>1995.329956</v>
      </c>
      <c r="C1293" s="191">
        <v>2020.8599850000001</v>
      </c>
      <c r="D1293" s="191">
        <v>1986.7299800000001</v>
      </c>
      <c r="E1293" s="191">
        <v>1990.1999510000001</v>
      </c>
      <c r="F1293" s="192">
        <v>1990.1999510000001</v>
      </c>
      <c r="G1293" s="191">
        <v>4183790000</v>
      </c>
      <c r="H1293" s="194">
        <f t="shared" si="40"/>
        <v>-2.5610596092323188E-3</v>
      </c>
      <c r="I1293" s="193"/>
      <c r="J1293" s="197">
        <v>1291</v>
      </c>
      <c r="K1293" s="234"/>
      <c r="L1293" s="234"/>
      <c r="M1293" s="234"/>
      <c r="N1293" s="234"/>
      <c r="O1293" s="234"/>
      <c r="P1293" s="234"/>
      <c r="Q1293" s="7">
        <v>42264</v>
      </c>
      <c r="R1293" s="8">
        <v>28915001</v>
      </c>
      <c r="S1293" s="8">
        <v>29122499</v>
      </c>
      <c r="T1293" s="8">
        <v>28430000</v>
      </c>
      <c r="U1293" s="8">
        <v>28480000</v>
      </c>
      <c r="V1293" s="192">
        <v>26318771</v>
      </c>
      <c r="W1293" s="234">
        <v>256450400</v>
      </c>
      <c r="X1293" s="194">
        <f t="shared" si="41"/>
        <v>-2.1389949212897896E-2</v>
      </c>
      <c r="Y1293" s="193"/>
      <c r="Z1293" s="197">
        <v>1291</v>
      </c>
    </row>
    <row r="1294" spans="1:26" ht="14.4" x14ac:dyDescent="0.3">
      <c r="A1294" s="7">
        <v>42263</v>
      </c>
      <c r="B1294" s="191">
        <v>1978.0200199999999</v>
      </c>
      <c r="C1294" s="191">
        <v>1997.26001</v>
      </c>
      <c r="D1294" s="191">
        <v>1977.9300539999999</v>
      </c>
      <c r="E1294" s="191">
        <v>1995.3100589999999</v>
      </c>
      <c r="F1294" s="192">
        <v>1995.3100589999999</v>
      </c>
      <c r="G1294" s="191">
        <v>3630680000</v>
      </c>
      <c r="H1294" s="194">
        <f t="shared" si="40"/>
        <v>8.7054144634389728E-3</v>
      </c>
      <c r="I1294" s="193"/>
      <c r="J1294" s="197">
        <v>1292</v>
      </c>
      <c r="K1294" s="234"/>
      <c r="L1294" s="234"/>
      <c r="M1294" s="234"/>
      <c r="N1294" s="234"/>
      <c r="O1294" s="234"/>
      <c r="P1294" s="234"/>
      <c r="Q1294" s="7">
        <v>42263</v>
      </c>
      <c r="R1294" s="8">
        <v>29062500</v>
      </c>
      <c r="S1294" s="8">
        <v>29135000</v>
      </c>
      <c r="T1294" s="8">
        <v>28860001</v>
      </c>
      <c r="U1294" s="8">
        <v>29102501</v>
      </c>
      <c r="V1294" s="192">
        <v>26894033</v>
      </c>
      <c r="W1294" s="234">
        <v>148694000</v>
      </c>
      <c r="X1294" s="194">
        <f t="shared" si="41"/>
        <v>1.1180390945532382E-3</v>
      </c>
      <c r="Y1294" s="193"/>
      <c r="Z1294" s="197">
        <v>1292</v>
      </c>
    </row>
    <row r="1295" spans="1:26" ht="14.4" x14ac:dyDescent="0.3">
      <c r="A1295" s="7">
        <v>42262</v>
      </c>
      <c r="B1295" s="191">
        <v>1955.099976</v>
      </c>
      <c r="C1295" s="191">
        <v>1983.1899410000001</v>
      </c>
      <c r="D1295" s="191">
        <v>1954.3000489999999</v>
      </c>
      <c r="E1295" s="191">
        <v>1978.089966</v>
      </c>
      <c r="F1295" s="192">
        <v>1978.089966</v>
      </c>
      <c r="G1295" s="191">
        <v>3239860000</v>
      </c>
      <c r="H1295" s="194">
        <f t="shared" si="40"/>
        <v>1.2831311668480234E-2</v>
      </c>
      <c r="I1295" s="193"/>
      <c r="J1295" s="197">
        <v>1293</v>
      </c>
      <c r="K1295" s="234"/>
      <c r="L1295" s="234"/>
      <c r="M1295" s="234"/>
      <c r="N1295" s="234"/>
      <c r="O1295" s="234"/>
      <c r="P1295" s="234"/>
      <c r="Q1295" s="7">
        <v>42262</v>
      </c>
      <c r="R1295" s="8">
        <v>28982500</v>
      </c>
      <c r="S1295" s="8">
        <v>29132500</v>
      </c>
      <c r="T1295" s="8">
        <v>28605000</v>
      </c>
      <c r="U1295" s="8">
        <v>29070000</v>
      </c>
      <c r="V1295" s="192">
        <v>26863998</v>
      </c>
      <c r="W1295" s="234">
        <v>173364800</v>
      </c>
      <c r="X1295" s="194">
        <f t="shared" si="41"/>
        <v>8.4121943710144843E-3</v>
      </c>
      <c r="Y1295" s="193"/>
      <c r="Z1295" s="197">
        <v>1293</v>
      </c>
    </row>
    <row r="1296" spans="1:26" ht="14.4" x14ac:dyDescent="0.3">
      <c r="A1296" s="7">
        <v>42261</v>
      </c>
      <c r="B1296" s="191">
        <v>1963.0600589999999</v>
      </c>
      <c r="C1296" s="191">
        <v>1963.0600589999999</v>
      </c>
      <c r="D1296" s="191">
        <v>1948.2700199999999</v>
      </c>
      <c r="E1296" s="191">
        <v>1953.030029</v>
      </c>
      <c r="F1296" s="192">
        <v>1953.030029</v>
      </c>
      <c r="G1296" s="191">
        <v>3000200000</v>
      </c>
      <c r="H1296" s="194">
        <f t="shared" si="40"/>
        <v>-4.0896559494183167E-3</v>
      </c>
      <c r="I1296" s="193"/>
      <c r="J1296" s="197">
        <v>1294</v>
      </c>
      <c r="K1296" s="234"/>
      <c r="L1296" s="234"/>
      <c r="M1296" s="234"/>
      <c r="N1296" s="234"/>
      <c r="O1296" s="234"/>
      <c r="P1296" s="234"/>
      <c r="Q1296" s="7">
        <v>42261</v>
      </c>
      <c r="R1296" s="8">
        <v>29145000</v>
      </c>
      <c r="S1296" s="8">
        <v>29222500</v>
      </c>
      <c r="T1296" s="8">
        <v>28715000</v>
      </c>
      <c r="U1296" s="8">
        <v>28827499</v>
      </c>
      <c r="V1296" s="192">
        <v>26639898</v>
      </c>
      <c r="W1296" s="234">
        <v>233453600</v>
      </c>
      <c r="X1296" s="194">
        <f t="shared" si="41"/>
        <v>9.6312137325833685E-3</v>
      </c>
      <c r="Y1296" s="193"/>
      <c r="Z1296" s="197">
        <v>1294</v>
      </c>
    </row>
    <row r="1297" spans="1:26" ht="14.4" x14ac:dyDescent="0.3">
      <c r="A1297" s="7">
        <v>42258</v>
      </c>
      <c r="B1297" s="191">
        <v>1951.4499510000001</v>
      </c>
      <c r="C1297" s="191">
        <v>1961.0500489999999</v>
      </c>
      <c r="D1297" s="191">
        <v>1939.1899410000001</v>
      </c>
      <c r="E1297" s="191">
        <v>1961.0500489999999</v>
      </c>
      <c r="F1297" s="192">
        <v>1961.0500489999999</v>
      </c>
      <c r="G1297" s="191">
        <v>3218590000</v>
      </c>
      <c r="H1297" s="194">
        <f t="shared" si="40"/>
        <v>4.4870433311676424E-3</v>
      </c>
      <c r="I1297" s="193"/>
      <c r="J1297" s="197">
        <v>1295</v>
      </c>
      <c r="K1297" s="234"/>
      <c r="L1297" s="234"/>
      <c r="M1297" s="234"/>
      <c r="N1297" s="234"/>
      <c r="O1297" s="234"/>
      <c r="P1297" s="234"/>
      <c r="Q1297" s="7">
        <v>42258</v>
      </c>
      <c r="R1297" s="8">
        <v>27947500</v>
      </c>
      <c r="S1297" s="8">
        <v>28552500</v>
      </c>
      <c r="T1297" s="8">
        <v>27940001</v>
      </c>
      <c r="U1297" s="8">
        <v>28552500</v>
      </c>
      <c r="V1297" s="192">
        <v>26385771</v>
      </c>
      <c r="W1297" s="234">
        <v>199662000</v>
      </c>
      <c r="X1297" s="194">
        <f t="shared" si="41"/>
        <v>1.4568953643724557E-2</v>
      </c>
      <c r="Y1297" s="193"/>
      <c r="Z1297" s="197">
        <v>1295</v>
      </c>
    </row>
    <row r="1298" spans="1:26" ht="14.4" x14ac:dyDescent="0.3">
      <c r="A1298" s="7">
        <v>42257</v>
      </c>
      <c r="B1298" s="191">
        <v>1941.589966</v>
      </c>
      <c r="C1298" s="191">
        <v>1965.290039</v>
      </c>
      <c r="D1298" s="191">
        <v>1937.1899410000001</v>
      </c>
      <c r="E1298" s="191">
        <v>1952.290039</v>
      </c>
      <c r="F1298" s="192">
        <v>1952.290039</v>
      </c>
      <c r="G1298" s="191">
        <v>3626320000</v>
      </c>
      <c r="H1298" s="194">
        <f t="shared" si="40"/>
        <v>5.2779550339641578E-3</v>
      </c>
      <c r="I1298" s="193"/>
      <c r="J1298" s="197">
        <v>1296</v>
      </c>
      <c r="K1298" s="234"/>
      <c r="L1298" s="234"/>
      <c r="M1298" s="234"/>
      <c r="N1298" s="234"/>
      <c r="O1298" s="234"/>
      <c r="P1298" s="234"/>
      <c r="Q1298" s="7">
        <v>42257</v>
      </c>
      <c r="R1298" s="8">
        <v>27567499</v>
      </c>
      <c r="S1298" s="8">
        <v>28320000</v>
      </c>
      <c r="T1298" s="8">
        <v>27475000</v>
      </c>
      <c r="U1298" s="8">
        <v>28142500</v>
      </c>
      <c r="V1298" s="192">
        <v>26006878</v>
      </c>
      <c r="W1298" s="234">
        <v>251571200</v>
      </c>
      <c r="X1298" s="194">
        <f t="shared" si="41"/>
        <v>2.19699217912501E-2</v>
      </c>
      <c r="Y1298" s="193"/>
      <c r="Z1298" s="197">
        <v>1296</v>
      </c>
    </row>
    <row r="1299" spans="1:26" ht="14.4" x14ac:dyDescent="0.3">
      <c r="A1299" s="7">
        <v>42256</v>
      </c>
      <c r="B1299" s="191">
        <v>1971.4499510000001</v>
      </c>
      <c r="C1299" s="191">
        <v>1988.630005</v>
      </c>
      <c r="D1299" s="191">
        <v>1937.880005</v>
      </c>
      <c r="E1299" s="191">
        <v>1942.040039</v>
      </c>
      <c r="F1299" s="192">
        <v>1942.040039</v>
      </c>
      <c r="G1299" s="191">
        <v>3652120000</v>
      </c>
      <c r="H1299" s="194">
        <f t="shared" si="40"/>
        <v>-1.3897560450837034E-2</v>
      </c>
      <c r="I1299" s="193"/>
      <c r="J1299" s="197">
        <v>1297</v>
      </c>
      <c r="K1299" s="234"/>
      <c r="L1299" s="234"/>
      <c r="M1299" s="234"/>
      <c r="N1299" s="234"/>
      <c r="O1299" s="234"/>
      <c r="P1299" s="234"/>
      <c r="Q1299" s="7">
        <v>42256</v>
      </c>
      <c r="R1299" s="8">
        <v>28440001</v>
      </c>
      <c r="S1299" s="8">
        <v>28504999</v>
      </c>
      <c r="T1299" s="8">
        <v>27442499</v>
      </c>
      <c r="U1299" s="8">
        <v>27537500</v>
      </c>
      <c r="V1299" s="192">
        <v>25447792</v>
      </c>
      <c r="W1299" s="234">
        <v>340043200</v>
      </c>
      <c r="X1299" s="194">
        <f t="shared" si="41"/>
        <v>-1.923249613613448E-2</v>
      </c>
      <c r="Y1299" s="193"/>
      <c r="Z1299" s="197">
        <v>1297</v>
      </c>
    </row>
    <row r="1300" spans="1:26" ht="14.4" x14ac:dyDescent="0.3">
      <c r="A1300" s="7">
        <v>42255</v>
      </c>
      <c r="B1300" s="191">
        <v>1927.3000489999999</v>
      </c>
      <c r="C1300" s="191">
        <v>1970.420044</v>
      </c>
      <c r="D1300" s="191">
        <v>1927.3000489999999</v>
      </c>
      <c r="E1300" s="191">
        <v>1969.410034</v>
      </c>
      <c r="F1300" s="192">
        <v>1969.410034</v>
      </c>
      <c r="G1300" s="191">
        <v>3548650000</v>
      </c>
      <c r="H1300" s="194">
        <f t="shared" si="40"/>
        <v>2.5083053334552293E-2</v>
      </c>
      <c r="I1300" s="193"/>
      <c r="J1300" s="197">
        <v>1298</v>
      </c>
      <c r="K1300" s="234"/>
      <c r="L1300" s="234"/>
      <c r="M1300" s="234"/>
      <c r="N1300" s="234"/>
      <c r="O1300" s="234"/>
      <c r="P1300" s="234"/>
      <c r="Q1300" s="7">
        <v>42255</v>
      </c>
      <c r="R1300" s="8">
        <v>27937500</v>
      </c>
      <c r="S1300" s="8">
        <v>28139999</v>
      </c>
      <c r="T1300" s="8">
        <v>27580000</v>
      </c>
      <c r="U1300" s="8">
        <v>28077499</v>
      </c>
      <c r="V1300" s="192">
        <v>25946814</v>
      </c>
      <c r="W1300" s="234">
        <v>219374400</v>
      </c>
      <c r="X1300" s="194">
        <f t="shared" si="41"/>
        <v>2.7820801464335271E-2</v>
      </c>
      <c r="Y1300" s="193"/>
      <c r="Z1300" s="197">
        <v>1298</v>
      </c>
    </row>
    <row r="1301" spans="1:26" ht="14.4" x14ac:dyDescent="0.3">
      <c r="A1301" s="7">
        <v>42251</v>
      </c>
      <c r="B1301" s="191">
        <v>1947.76001</v>
      </c>
      <c r="C1301" s="191">
        <v>1947.76001</v>
      </c>
      <c r="D1301" s="191">
        <v>1911.209961</v>
      </c>
      <c r="E1301" s="191">
        <v>1921.219971</v>
      </c>
      <c r="F1301" s="192">
        <v>1921.219971</v>
      </c>
      <c r="G1301" s="191">
        <v>3167090000</v>
      </c>
      <c r="H1301" s="194">
        <f t="shared" si="40"/>
        <v>-1.5329595630917478E-2</v>
      </c>
      <c r="I1301" s="193"/>
      <c r="J1301" s="197">
        <v>1299</v>
      </c>
      <c r="K1301" s="234"/>
      <c r="L1301" s="234"/>
      <c r="M1301" s="234"/>
      <c r="N1301" s="234"/>
      <c r="O1301" s="234"/>
      <c r="P1301" s="234"/>
      <c r="Q1301" s="7">
        <v>42251</v>
      </c>
      <c r="R1301" s="8">
        <v>27242500</v>
      </c>
      <c r="S1301" s="8">
        <v>27612499</v>
      </c>
      <c r="T1301" s="8">
        <v>27127501</v>
      </c>
      <c r="U1301" s="8">
        <v>27317499</v>
      </c>
      <c r="V1301" s="192">
        <v>25244492</v>
      </c>
      <c r="W1301" s="234">
        <v>199985200</v>
      </c>
      <c r="X1301" s="194">
        <f t="shared" si="41"/>
        <v>-9.9663821035655218E-3</v>
      </c>
      <c r="Y1301" s="193"/>
      <c r="Z1301" s="197">
        <v>1299</v>
      </c>
    </row>
    <row r="1302" spans="1:26" ht="14.4" x14ac:dyDescent="0.3">
      <c r="A1302" s="7">
        <v>42250</v>
      </c>
      <c r="B1302" s="191">
        <v>1950.790039</v>
      </c>
      <c r="C1302" s="191">
        <v>1975.01001</v>
      </c>
      <c r="D1302" s="191">
        <v>1944.719971</v>
      </c>
      <c r="E1302" s="191">
        <v>1951.130005</v>
      </c>
      <c r="F1302" s="192">
        <v>1951.130005</v>
      </c>
      <c r="G1302" s="191">
        <v>3520700000</v>
      </c>
      <c r="H1302" s="194">
        <f t="shared" si="40"/>
        <v>1.1647937858398438E-3</v>
      </c>
      <c r="I1302" s="193"/>
      <c r="J1302" s="197">
        <v>1300</v>
      </c>
      <c r="K1302" s="234"/>
      <c r="L1302" s="234"/>
      <c r="M1302" s="234"/>
      <c r="N1302" s="234"/>
      <c r="O1302" s="234"/>
      <c r="P1302" s="234"/>
      <c r="Q1302" s="7">
        <v>42250</v>
      </c>
      <c r="R1302" s="8">
        <v>28122499</v>
      </c>
      <c r="S1302" s="8">
        <v>28195000</v>
      </c>
      <c r="T1302" s="8">
        <v>27510000</v>
      </c>
      <c r="U1302" s="8">
        <v>27592501</v>
      </c>
      <c r="V1302" s="192">
        <v>25498621</v>
      </c>
      <c r="W1302" s="234">
        <v>212935600</v>
      </c>
      <c r="X1302" s="194">
        <f t="shared" si="41"/>
        <v>-1.7535966389436285E-2</v>
      </c>
      <c r="Y1302" s="193"/>
      <c r="Z1302" s="197">
        <v>1300</v>
      </c>
    </row>
    <row r="1303" spans="1:26" ht="14.4" x14ac:dyDescent="0.3">
      <c r="A1303" s="7">
        <v>42249</v>
      </c>
      <c r="B1303" s="191">
        <v>1916.5200199999999</v>
      </c>
      <c r="C1303" s="191">
        <v>1948.910034</v>
      </c>
      <c r="D1303" s="191">
        <v>1916.5200199999999</v>
      </c>
      <c r="E1303" s="191">
        <v>1948.8599850000001</v>
      </c>
      <c r="F1303" s="192">
        <v>1948.8599850000001</v>
      </c>
      <c r="G1303" s="191">
        <v>3742620000</v>
      </c>
      <c r="H1303" s="194">
        <f t="shared" si="40"/>
        <v>1.8292974600429224E-2</v>
      </c>
      <c r="I1303" s="193"/>
      <c r="J1303" s="197">
        <v>1301</v>
      </c>
      <c r="K1303" s="234"/>
      <c r="L1303" s="234"/>
      <c r="M1303" s="234"/>
      <c r="N1303" s="234"/>
      <c r="O1303" s="234"/>
      <c r="P1303" s="234"/>
      <c r="Q1303" s="7">
        <v>42249</v>
      </c>
      <c r="R1303" s="8">
        <v>27557501</v>
      </c>
      <c r="S1303" s="8">
        <v>28084999</v>
      </c>
      <c r="T1303" s="8">
        <v>27282499</v>
      </c>
      <c r="U1303" s="8">
        <v>28084999</v>
      </c>
      <c r="V1303" s="192">
        <v>25953745</v>
      </c>
      <c r="W1303" s="234">
        <v>247555200</v>
      </c>
      <c r="X1303" s="194">
        <f t="shared" si="41"/>
        <v>4.2888979531907255E-2</v>
      </c>
      <c r="Y1303" s="193"/>
      <c r="Z1303" s="197">
        <v>1301</v>
      </c>
    </row>
    <row r="1304" spans="1:26" ht="14.4" x14ac:dyDescent="0.3">
      <c r="A1304" s="7">
        <v>42248</v>
      </c>
      <c r="B1304" s="191">
        <v>1970.089966</v>
      </c>
      <c r="C1304" s="191">
        <v>1970.089966</v>
      </c>
      <c r="D1304" s="191">
        <v>1903.0699460000001</v>
      </c>
      <c r="E1304" s="191">
        <v>1913.849976</v>
      </c>
      <c r="F1304" s="192">
        <v>1913.849976</v>
      </c>
      <c r="G1304" s="191">
        <v>4371850000</v>
      </c>
      <c r="H1304" s="194">
        <f t="shared" si="40"/>
        <v>-2.9576446573270111E-2</v>
      </c>
      <c r="I1304" s="193"/>
      <c r="J1304" s="197">
        <v>1302</v>
      </c>
      <c r="K1304" s="234"/>
      <c r="L1304" s="234"/>
      <c r="M1304" s="234"/>
      <c r="N1304" s="234"/>
      <c r="O1304" s="234"/>
      <c r="P1304" s="234"/>
      <c r="Q1304" s="7">
        <v>42248</v>
      </c>
      <c r="R1304" s="8">
        <v>27537500</v>
      </c>
      <c r="S1304" s="8">
        <v>27969999</v>
      </c>
      <c r="T1304" s="8">
        <v>26840000</v>
      </c>
      <c r="U1304" s="8">
        <v>26930000</v>
      </c>
      <c r="V1304" s="192">
        <v>24886393</v>
      </c>
      <c r="W1304" s="234">
        <v>307383600</v>
      </c>
      <c r="X1304" s="194">
        <f t="shared" si="41"/>
        <v>-4.46967090463367E-2</v>
      </c>
      <c r="Y1304" s="193"/>
      <c r="Z1304" s="197">
        <v>1302</v>
      </c>
    </row>
    <row r="1305" spans="1:26" ht="14.4" x14ac:dyDescent="0.3">
      <c r="A1305" s="7">
        <v>42247</v>
      </c>
      <c r="B1305" s="191">
        <v>1986.7299800000001</v>
      </c>
      <c r="C1305" s="191">
        <v>1986.7299800000001</v>
      </c>
      <c r="D1305" s="191">
        <v>1965.9799800000001</v>
      </c>
      <c r="E1305" s="191">
        <v>1972.1800539999999</v>
      </c>
      <c r="F1305" s="192">
        <v>1972.1800539999999</v>
      </c>
      <c r="G1305" s="191">
        <v>3915100000</v>
      </c>
      <c r="H1305" s="194">
        <f t="shared" si="40"/>
        <v>-8.3916701654499493E-3</v>
      </c>
      <c r="I1305" s="193"/>
      <c r="J1305" s="197">
        <v>1303</v>
      </c>
      <c r="K1305" s="234"/>
      <c r="L1305" s="234"/>
      <c r="M1305" s="234"/>
      <c r="N1305" s="234"/>
      <c r="O1305" s="234"/>
      <c r="P1305" s="234"/>
      <c r="Q1305" s="7">
        <v>42247</v>
      </c>
      <c r="R1305" s="8">
        <v>28007500</v>
      </c>
      <c r="S1305" s="8">
        <v>28632500</v>
      </c>
      <c r="T1305" s="8">
        <v>28000000</v>
      </c>
      <c r="U1305" s="8">
        <v>28190001</v>
      </c>
      <c r="V1305" s="192">
        <v>26050777</v>
      </c>
      <c r="W1305" s="234">
        <v>224917200</v>
      </c>
      <c r="X1305" s="194">
        <f t="shared" si="41"/>
        <v>-4.6781026314761907E-3</v>
      </c>
      <c r="Y1305" s="193"/>
      <c r="Z1305" s="197">
        <v>1303</v>
      </c>
    </row>
    <row r="1306" spans="1:26" ht="14.4" x14ac:dyDescent="0.3">
      <c r="A1306" s="7">
        <v>42244</v>
      </c>
      <c r="B1306" s="191">
        <v>1986.0600589999999</v>
      </c>
      <c r="C1306" s="191">
        <v>1993.4799800000001</v>
      </c>
      <c r="D1306" s="191">
        <v>1975.1899410000001</v>
      </c>
      <c r="E1306" s="191">
        <v>1988.869995</v>
      </c>
      <c r="F1306" s="192">
        <v>1988.869995</v>
      </c>
      <c r="G1306" s="191">
        <v>3949080000</v>
      </c>
      <c r="H1306" s="194">
        <f t="shared" si="40"/>
        <v>6.0873639319752057E-4</v>
      </c>
      <c r="I1306" s="193"/>
      <c r="J1306" s="197">
        <v>1304</v>
      </c>
      <c r="K1306" s="234"/>
      <c r="L1306" s="234"/>
      <c r="M1306" s="234"/>
      <c r="N1306" s="234"/>
      <c r="O1306" s="234"/>
      <c r="P1306" s="234"/>
      <c r="Q1306" s="7">
        <v>42244</v>
      </c>
      <c r="R1306" s="8">
        <v>28042500</v>
      </c>
      <c r="S1306" s="8">
        <v>28327499</v>
      </c>
      <c r="T1306" s="8">
        <v>27885000</v>
      </c>
      <c r="U1306" s="8">
        <v>28322500</v>
      </c>
      <c r="V1306" s="192">
        <v>26173218</v>
      </c>
      <c r="W1306" s="234">
        <v>212657600</v>
      </c>
      <c r="X1306" s="194">
        <f t="shared" si="41"/>
        <v>3.276327514074999E-3</v>
      </c>
      <c r="Y1306" s="193"/>
      <c r="Z1306" s="197">
        <v>1304</v>
      </c>
    </row>
    <row r="1307" spans="1:26" ht="14.4" x14ac:dyDescent="0.3">
      <c r="A1307" s="7">
        <v>42243</v>
      </c>
      <c r="B1307" s="191">
        <v>1942.7700199999999</v>
      </c>
      <c r="C1307" s="191">
        <v>1989.599976</v>
      </c>
      <c r="D1307" s="191">
        <v>1942.7700199999999</v>
      </c>
      <c r="E1307" s="191">
        <v>1987.660034</v>
      </c>
      <c r="F1307" s="192">
        <v>1987.660034</v>
      </c>
      <c r="G1307" s="191">
        <v>5006390000</v>
      </c>
      <c r="H1307" s="194">
        <f t="shared" si="40"/>
        <v>2.4297748404812421E-2</v>
      </c>
      <c r="I1307" s="193"/>
      <c r="J1307" s="197">
        <v>1305</v>
      </c>
      <c r="K1307" s="234"/>
      <c r="L1307" s="234"/>
      <c r="M1307" s="234"/>
      <c r="N1307" s="234"/>
      <c r="O1307" s="234"/>
      <c r="P1307" s="234"/>
      <c r="Q1307" s="7">
        <v>42243</v>
      </c>
      <c r="R1307" s="8">
        <v>28057501</v>
      </c>
      <c r="S1307" s="8">
        <v>28309999</v>
      </c>
      <c r="T1307" s="8">
        <v>27504999</v>
      </c>
      <c r="U1307" s="8">
        <v>28230000</v>
      </c>
      <c r="V1307" s="192">
        <v>26087746</v>
      </c>
      <c r="W1307" s="234">
        <v>338464400</v>
      </c>
      <c r="X1307" s="194">
        <f t="shared" si="41"/>
        <v>2.9446854762212746E-2</v>
      </c>
      <c r="Y1307" s="193"/>
      <c r="Z1307" s="197">
        <v>1305</v>
      </c>
    </row>
    <row r="1308" spans="1:26" ht="14.4" x14ac:dyDescent="0.3">
      <c r="A1308" s="7">
        <v>42242</v>
      </c>
      <c r="B1308" s="191">
        <v>1872.75</v>
      </c>
      <c r="C1308" s="191">
        <v>1943.089966</v>
      </c>
      <c r="D1308" s="191">
        <v>1872.75</v>
      </c>
      <c r="E1308" s="191">
        <v>1940.51001</v>
      </c>
      <c r="F1308" s="192">
        <v>1940.51001</v>
      </c>
      <c r="G1308" s="191">
        <v>5338250000</v>
      </c>
      <c r="H1308" s="194">
        <f t="shared" si="40"/>
        <v>3.9033859095586231E-2</v>
      </c>
      <c r="I1308" s="193"/>
      <c r="J1308" s="197">
        <v>1306</v>
      </c>
      <c r="K1308" s="234"/>
      <c r="L1308" s="234"/>
      <c r="M1308" s="234"/>
      <c r="N1308" s="234"/>
      <c r="O1308" s="234"/>
      <c r="P1308" s="234"/>
      <c r="Q1308" s="7">
        <v>42242</v>
      </c>
      <c r="R1308" s="8">
        <v>26772499</v>
      </c>
      <c r="S1308" s="8">
        <v>27472500</v>
      </c>
      <c r="T1308" s="8">
        <v>26262501</v>
      </c>
      <c r="U1308" s="8">
        <v>27422501</v>
      </c>
      <c r="V1308" s="192">
        <v>25341518</v>
      </c>
      <c r="W1308" s="234">
        <v>387098400</v>
      </c>
      <c r="X1308" s="194">
        <f t="shared" si="41"/>
        <v>5.7354763665324791E-2</v>
      </c>
      <c r="Y1308" s="193"/>
      <c r="Z1308" s="197">
        <v>1306</v>
      </c>
    </row>
    <row r="1309" spans="1:26" ht="14.4" x14ac:dyDescent="0.3">
      <c r="A1309" s="7">
        <v>42241</v>
      </c>
      <c r="B1309" s="191">
        <v>1898.079956</v>
      </c>
      <c r="C1309" s="191">
        <v>1948.040039</v>
      </c>
      <c r="D1309" s="191">
        <v>1867.079956</v>
      </c>
      <c r="E1309" s="191">
        <v>1867.6099850000001</v>
      </c>
      <c r="F1309" s="192">
        <v>1867.6099850000001</v>
      </c>
      <c r="G1309" s="191">
        <v>5183560000</v>
      </c>
      <c r="H1309" s="194">
        <f t="shared" si="40"/>
        <v>-1.3521995197235268E-2</v>
      </c>
      <c r="I1309" s="193"/>
      <c r="J1309" s="197">
        <v>1307</v>
      </c>
      <c r="K1309" s="234"/>
      <c r="L1309" s="234"/>
      <c r="M1309" s="234"/>
      <c r="N1309" s="234"/>
      <c r="O1309" s="234"/>
      <c r="P1309" s="234"/>
      <c r="Q1309" s="7">
        <v>42241</v>
      </c>
      <c r="R1309" s="8">
        <v>27777500</v>
      </c>
      <c r="S1309" s="8">
        <v>27777500</v>
      </c>
      <c r="T1309" s="8">
        <v>25875000</v>
      </c>
      <c r="U1309" s="8">
        <v>25934999</v>
      </c>
      <c r="V1309" s="192">
        <v>23966902</v>
      </c>
      <c r="W1309" s="234">
        <v>414406400</v>
      </c>
      <c r="X1309" s="194">
        <f t="shared" si="41"/>
        <v>6.0125097476617997E-3</v>
      </c>
      <c r="Y1309" s="193"/>
      <c r="Z1309" s="197">
        <v>1307</v>
      </c>
    </row>
    <row r="1310" spans="1:26" ht="14.4" x14ac:dyDescent="0.3">
      <c r="A1310" s="7">
        <v>42240</v>
      </c>
      <c r="B1310" s="191">
        <v>1965.150024</v>
      </c>
      <c r="C1310" s="191">
        <v>1965.150024</v>
      </c>
      <c r="D1310" s="191">
        <v>1867.01001</v>
      </c>
      <c r="E1310" s="191">
        <v>1893.209961</v>
      </c>
      <c r="F1310" s="192">
        <v>1893.209961</v>
      </c>
      <c r="G1310" s="191">
        <v>6612690000</v>
      </c>
      <c r="H1310" s="194">
        <f t="shared" si="40"/>
        <v>-3.9413693006101071E-2</v>
      </c>
      <c r="I1310" s="193"/>
      <c r="J1310" s="197">
        <v>1308</v>
      </c>
      <c r="K1310" s="234"/>
      <c r="L1310" s="234"/>
      <c r="M1310" s="234"/>
      <c r="N1310" s="234"/>
      <c r="O1310" s="234"/>
      <c r="P1310" s="234"/>
      <c r="Q1310" s="7">
        <v>42240</v>
      </c>
      <c r="R1310" s="8">
        <v>23717501</v>
      </c>
      <c r="S1310" s="8">
        <v>27200001</v>
      </c>
      <c r="T1310" s="8">
        <v>23000000</v>
      </c>
      <c r="U1310" s="8">
        <v>25780001</v>
      </c>
      <c r="V1310" s="192">
        <v>23823662</v>
      </c>
      <c r="W1310" s="234">
        <v>648825200</v>
      </c>
      <c r="X1310" s="194">
        <f t="shared" si="41"/>
        <v>-2.4962085982096358E-2</v>
      </c>
      <c r="Y1310" s="193"/>
      <c r="Z1310" s="197">
        <v>1308</v>
      </c>
    </row>
    <row r="1311" spans="1:26" ht="14.4" x14ac:dyDescent="0.3">
      <c r="A1311" s="7">
        <v>42237</v>
      </c>
      <c r="B1311" s="191">
        <v>2034.079956</v>
      </c>
      <c r="C1311" s="191">
        <v>2034.079956</v>
      </c>
      <c r="D1311" s="191">
        <v>1970.8900149999999</v>
      </c>
      <c r="E1311" s="191">
        <v>1970.8900149999999</v>
      </c>
      <c r="F1311" s="192">
        <v>1970.8900149999999</v>
      </c>
      <c r="G1311" s="191">
        <v>5018240000</v>
      </c>
      <c r="H1311" s="194">
        <f t="shared" si="40"/>
        <v>-3.1850965323014069E-2</v>
      </c>
      <c r="I1311" s="193"/>
      <c r="J1311" s="197">
        <v>1309</v>
      </c>
      <c r="K1311" s="234"/>
      <c r="L1311" s="234"/>
      <c r="M1311" s="234"/>
      <c r="N1311" s="234"/>
      <c r="O1311" s="234"/>
      <c r="P1311" s="234"/>
      <c r="Q1311" s="7">
        <v>42237</v>
      </c>
      <c r="R1311" s="8">
        <v>27607500</v>
      </c>
      <c r="S1311" s="8">
        <v>27975000</v>
      </c>
      <c r="T1311" s="8">
        <v>26412500</v>
      </c>
      <c r="U1311" s="8">
        <v>26440001</v>
      </c>
      <c r="V1311" s="192">
        <v>24433575</v>
      </c>
      <c r="W1311" s="234">
        <v>513102000</v>
      </c>
      <c r="X1311" s="194">
        <f t="shared" si="41"/>
        <v>-6.1162986999912856E-2</v>
      </c>
      <c r="Y1311" s="193"/>
      <c r="Z1311" s="197">
        <v>1309</v>
      </c>
    </row>
    <row r="1312" spans="1:26" ht="14.4" x14ac:dyDescent="0.3">
      <c r="A1312" s="7">
        <v>42236</v>
      </c>
      <c r="B1312" s="191">
        <v>2076.610107</v>
      </c>
      <c r="C1312" s="191">
        <v>2076.610107</v>
      </c>
      <c r="D1312" s="191">
        <v>2035.7299800000001</v>
      </c>
      <c r="E1312" s="191">
        <v>2035.7299800000001</v>
      </c>
      <c r="F1312" s="192">
        <v>2035.7299800000001</v>
      </c>
      <c r="G1312" s="191">
        <v>3922470000</v>
      </c>
      <c r="H1312" s="194">
        <f t="shared" si="40"/>
        <v>-2.1100170100298469E-2</v>
      </c>
      <c r="I1312" s="193"/>
      <c r="J1312" s="197">
        <v>1310</v>
      </c>
      <c r="K1312" s="234"/>
      <c r="L1312" s="234"/>
      <c r="M1312" s="234"/>
      <c r="N1312" s="234"/>
      <c r="O1312" s="234"/>
      <c r="P1312" s="234"/>
      <c r="Q1312" s="7">
        <v>42236</v>
      </c>
      <c r="R1312" s="8">
        <v>28520000</v>
      </c>
      <c r="S1312" s="8">
        <v>28587500</v>
      </c>
      <c r="T1312" s="8">
        <v>27907499</v>
      </c>
      <c r="U1312" s="8">
        <v>28162500</v>
      </c>
      <c r="V1312" s="192">
        <v>26025364</v>
      </c>
      <c r="W1312" s="234">
        <v>274006400</v>
      </c>
      <c r="X1312" s="194">
        <f t="shared" si="41"/>
        <v>-2.0520089971639701E-2</v>
      </c>
      <c r="Y1312" s="193"/>
      <c r="Z1312" s="197">
        <v>1310</v>
      </c>
    </row>
    <row r="1313" spans="1:26" ht="14.4" x14ac:dyDescent="0.3">
      <c r="A1313" s="7">
        <v>42235</v>
      </c>
      <c r="B1313" s="191">
        <v>2095.6899410000001</v>
      </c>
      <c r="C1313" s="191">
        <v>2096.169922</v>
      </c>
      <c r="D1313" s="191">
        <v>2070.530029</v>
      </c>
      <c r="E1313" s="191">
        <v>2079.610107</v>
      </c>
      <c r="F1313" s="192">
        <v>2079.610107</v>
      </c>
      <c r="G1313" s="191">
        <v>3512920000</v>
      </c>
      <c r="H1313" s="194">
        <f t="shared" si="40"/>
        <v>-8.2548765064382225E-3</v>
      </c>
      <c r="I1313" s="193"/>
      <c r="J1313" s="197">
        <v>1311</v>
      </c>
      <c r="K1313" s="234"/>
      <c r="L1313" s="234"/>
      <c r="M1313" s="234"/>
      <c r="N1313" s="234"/>
      <c r="O1313" s="234"/>
      <c r="P1313" s="234"/>
      <c r="Q1313" s="7">
        <v>42235</v>
      </c>
      <c r="R1313" s="8">
        <v>29025000</v>
      </c>
      <c r="S1313" s="8">
        <v>29129999</v>
      </c>
      <c r="T1313" s="8">
        <v>28670000</v>
      </c>
      <c r="U1313" s="8">
        <v>28752501</v>
      </c>
      <c r="V1313" s="192">
        <v>26570595</v>
      </c>
      <c r="W1313" s="234">
        <v>193146000</v>
      </c>
      <c r="X1313" s="194">
        <f t="shared" si="41"/>
        <v>-1.2789605728441482E-2</v>
      </c>
      <c r="Y1313" s="193"/>
      <c r="Z1313" s="197">
        <v>1311</v>
      </c>
    </row>
    <row r="1314" spans="1:26" ht="14.4" x14ac:dyDescent="0.3">
      <c r="A1314" s="7">
        <v>42234</v>
      </c>
      <c r="B1314" s="191">
        <v>2101.98999</v>
      </c>
      <c r="C1314" s="191">
        <v>2103.469971</v>
      </c>
      <c r="D1314" s="191">
        <v>2094.139893</v>
      </c>
      <c r="E1314" s="191">
        <v>2096.919922</v>
      </c>
      <c r="F1314" s="192">
        <v>2096.919922</v>
      </c>
      <c r="G1314" s="191">
        <v>2949990000</v>
      </c>
      <c r="H1314" s="194">
        <f t="shared" si="40"/>
        <v>-2.6255299342222908E-3</v>
      </c>
      <c r="I1314" s="193"/>
      <c r="J1314" s="197">
        <v>1312</v>
      </c>
      <c r="K1314" s="234"/>
      <c r="L1314" s="234"/>
      <c r="M1314" s="234"/>
      <c r="N1314" s="234"/>
      <c r="O1314" s="234"/>
      <c r="P1314" s="234"/>
      <c r="Q1314" s="7">
        <v>42234</v>
      </c>
      <c r="R1314" s="8">
        <v>29107500</v>
      </c>
      <c r="S1314" s="8">
        <v>29360001</v>
      </c>
      <c r="T1314" s="8">
        <v>29002501</v>
      </c>
      <c r="U1314" s="8">
        <v>29125000</v>
      </c>
      <c r="V1314" s="192">
        <v>26914825</v>
      </c>
      <c r="W1314" s="234">
        <v>138242800</v>
      </c>
      <c r="X1314" s="194">
        <f t="shared" si="41"/>
        <v>-5.6332912074764157E-3</v>
      </c>
      <c r="Y1314" s="193"/>
      <c r="Z1314" s="197">
        <v>1312</v>
      </c>
    </row>
    <row r="1315" spans="1:26" ht="14.4" x14ac:dyDescent="0.3">
      <c r="A1315" s="7">
        <v>42233</v>
      </c>
      <c r="B1315" s="191">
        <v>2089.6999510000001</v>
      </c>
      <c r="C1315" s="191">
        <v>2102.8701169999999</v>
      </c>
      <c r="D1315" s="191">
        <v>2079.3000489999999</v>
      </c>
      <c r="E1315" s="191">
        <v>2102.4399410000001</v>
      </c>
      <c r="F1315" s="192">
        <v>2102.4399410000001</v>
      </c>
      <c r="G1315" s="191">
        <v>2867690000</v>
      </c>
      <c r="H1315" s="194">
        <f t="shared" si="40"/>
        <v>5.211424020938913E-3</v>
      </c>
      <c r="I1315" s="193"/>
      <c r="J1315" s="197">
        <v>1313</v>
      </c>
      <c r="K1315" s="234"/>
      <c r="L1315" s="234"/>
      <c r="M1315" s="234"/>
      <c r="N1315" s="234"/>
      <c r="O1315" s="234"/>
      <c r="P1315" s="234"/>
      <c r="Q1315" s="7">
        <v>42233</v>
      </c>
      <c r="R1315" s="8">
        <v>29010000</v>
      </c>
      <c r="S1315" s="8">
        <v>29412500</v>
      </c>
      <c r="T1315" s="8">
        <v>28875000</v>
      </c>
      <c r="U1315" s="8">
        <v>29290001</v>
      </c>
      <c r="V1315" s="192">
        <v>27067303</v>
      </c>
      <c r="W1315" s="234">
        <v>163538800</v>
      </c>
      <c r="X1315" s="194">
        <f t="shared" si="41"/>
        <v>1.034850007461721E-2</v>
      </c>
      <c r="Y1315" s="193"/>
      <c r="Z1315" s="197">
        <v>1313</v>
      </c>
    </row>
    <row r="1316" spans="1:26" ht="14.4" x14ac:dyDescent="0.3">
      <c r="A1316" s="7">
        <v>42230</v>
      </c>
      <c r="B1316" s="191">
        <v>2083.1499020000001</v>
      </c>
      <c r="C1316" s="191">
        <v>2092.4499510000001</v>
      </c>
      <c r="D1316" s="191">
        <v>2080.610107</v>
      </c>
      <c r="E1316" s="191">
        <v>2091.540039</v>
      </c>
      <c r="F1316" s="192">
        <v>2091.540039</v>
      </c>
      <c r="G1316" s="191">
        <v>2795590000</v>
      </c>
      <c r="H1316" s="194">
        <f t="shared" si="40"/>
        <v>3.9119638755010268E-3</v>
      </c>
      <c r="I1316" s="193"/>
      <c r="J1316" s="197">
        <v>1314</v>
      </c>
      <c r="K1316" s="234"/>
      <c r="L1316" s="234"/>
      <c r="M1316" s="234"/>
      <c r="N1316" s="234"/>
      <c r="O1316" s="234"/>
      <c r="P1316" s="234"/>
      <c r="Q1316" s="7">
        <v>42230</v>
      </c>
      <c r="R1316" s="8">
        <v>28580000</v>
      </c>
      <c r="S1316" s="8">
        <v>29077499</v>
      </c>
      <c r="T1316" s="8">
        <v>28502501</v>
      </c>
      <c r="U1316" s="8">
        <v>28990000</v>
      </c>
      <c r="V1316" s="192">
        <v>26790066</v>
      </c>
      <c r="W1316" s="234">
        <v>171718000</v>
      </c>
      <c r="X1316" s="194">
        <f t="shared" si="41"/>
        <v>7.0341860011240865E-3</v>
      </c>
      <c r="Y1316" s="193"/>
      <c r="Z1316" s="197">
        <v>1314</v>
      </c>
    </row>
    <row r="1317" spans="1:26" ht="14.4" x14ac:dyDescent="0.3">
      <c r="A1317" s="7">
        <v>42229</v>
      </c>
      <c r="B1317" s="191">
        <v>2086.1899410000001</v>
      </c>
      <c r="C1317" s="191">
        <v>2092.929932</v>
      </c>
      <c r="D1317" s="191">
        <v>2078.26001</v>
      </c>
      <c r="E1317" s="191">
        <v>2083.389893</v>
      </c>
      <c r="F1317" s="192">
        <v>2083.389893</v>
      </c>
      <c r="G1317" s="191">
        <v>3221300000</v>
      </c>
      <c r="H1317" s="194">
        <f t="shared" si="40"/>
        <v>-1.275211973593408E-3</v>
      </c>
      <c r="I1317" s="193"/>
      <c r="J1317" s="197">
        <v>1315</v>
      </c>
      <c r="K1317" s="234"/>
      <c r="L1317" s="234"/>
      <c r="M1317" s="234"/>
      <c r="N1317" s="234"/>
      <c r="O1317" s="234"/>
      <c r="P1317" s="234"/>
      <c r="Q1317" s="7">
        <v>42229</v>
      </c>
      <c r="R1317" s="8">
        <v>29010000</v>
      </c>
      <c r="S1317" s="8">
        <v>29100000</v>
      </c>
      <c r="T1317" s="8">
        <v>28635000</v>
      </c>
      <c r="U1317" s="8">
        <v>28787500</v>
      </c>
      <c r="V1317" s="192">
        <v>26602936</v>
      </c>
      <c r="W1317" s="234">
        <v>194143200</v>
      </c>
      <c r="X1317" s="194">
        <f t="shared" si="41"/>
        <v>-7.808073731533575E-4</v>
      </c>
      <c r="Y1317" s="193"/>
      <c r="Z1317" s="197">
        <v>1315</v>
      </c>
    </row>
    <row r="1318" spans="1:26" ht="14.4" x14ac:dyDescent="0.3">
      <c r="A1318" s="7">
        <v>42228</v>
      </c>
      <c r="B1318" s="191">
        <v>2081.1000979999999</v>
      </c>
      <c r="C1318" s="191">
        <v>2089.0600589999999</v>
      </c>
      <c r="D1318" s="191">
        <v>2052.0900879999999</v>
      </c>
      <c r="E1318" s="191">
        <v>2086.0500489999999</v>
      </c>
      <c r="F1318" s="192">
        <v>2086.0500489999999</v>
      </c>
      <c r="G1318" s="191">
        <v>4269130000</v>
      </c>
      <c r="H1318" s="194">
        <f t="shared" si="40"/>
        <v>9.5005490957415957E-4</v>
      </c>
      <c r="I1318" s="193"/>
      <c r="J1318" s="197">
        <v>1316</v>
      </c>
      <c r="K1318" s="234"/>
      <c r="L1318" s="234"/>
      <c r="M1318" s="234"/>
      <c r="N1318" s="234"/>
      <c r="O1318" s="234"/>
      <c r="P1318" s="234"/>
      <c r="Q1318" s="7">
        <v>42228</v>
      </c>
      <c r="R1318" s="8">
        <v>28132500</v>
      </c>
      <c r="S1318" s="8">
        <v>28855000</v>
      </c>
      <c r="T1318" s="8">
        <v>27407499</v>
      </c>
      <c r="U1318" s="8">
        <v>28809999</v>
      </c>
      <c r="V1318" s="192">
        <v>26623724</v>
      </c>
      <c r="W1318" s="234">
        <v>404870000</v>
      </c>
      <c r="X1318" s="194">
        <f t="shared" si="41"/>
        <v>1.5419594727284509E-2</v>
      </c>
      <c r="Y1318" s="193"/>
      <c r="Z1318" s="197">
        <v>1316</v>
      </c>
    </row>
    <row r="1319" spans="1:26" ht="14.4" x14ac:dyDescent="0.3">
      <c r="A1319" s="7">
        <v>42227</v>
      </c>
      <c r="B1319" s="191">
        <v>2102.6599120000001</v>
      </c>
      <c r="C1319" s="191">
        <v>2102.6599120000001</v>
      </c>
      <c r="D1319" s="191">
        <v>2076.48999</v>
      </c>
      <c r="E1319" s="191">
        <v>2084.070068</v>
      </c>
      <c r="F1319" s="192">
        <v>2084.070068</v>
      </c>
      <c r="G1319" s="191">
        <v>3708880000</v>
      </c>
      <c r="H1319" s="194">
        <f t="shared" si="40"/>
        <v>-9.5571028381046339E-3</v>
      </c>
      <c r="I1319" s="193"/>
      <c r="J1319" s="197">
        <v>1317</v>
      </c>
      <c r="K1319" s="234"/>
      <c r="L1319" s="234"/>
      <c r="M1319" s="234"/>
      <c r="N1319" s="234"/>
      <c r="O1319" s="234"/>
      <c r="P1319" s="234"/>
      <c r="Q1319" s="7">
        <v>42227</v>
      </c>
      <c r="R1319" s="8">
        <v>29452499</v>
      </c>
      <c r="S1319" s="8">
        <v>29545000</v>
      </c>
      <c r="T1319" s="8">
        <v>28332500</v>
      </c>
      <c r="U1319" s="8">
        <v>28372499</v>
      </c>
      <c r="V1319" s="192">
        <v>26219431</v>
      </c>
      <c r="W1319" s="234">
        <v>388331200</v>
      </c>
      <c r="X1319" s="194">
        <f t="shared" si="41"/>
        <v>-5.2037954736541638E-2</v>
      </c>
      <c r="Y1319" s="193"/>
      <c r="Z1319" s="197">
        <v>1317</v>
      </c>
    </row>
    <row r="1320" spans="1:26" ht="14.4" x14ac:dyDescent="0.3">
      <c r="A1320" s="7">
        <v>42226</v>
      </c>
      <c r="B1320" s="191">
        <v>2080.9799800000001</v>
      </c>
      <c r="C1320" s="191">
        <v>2105.3500979999999</v>
      </c>
      <c r="D1320" s="191">
        <v>2080.9799800000001</v>
      </c>
      <c r="E1320" s="191">
        <v>2104.179932</v>
      </c>
      <c r="F1320" s="192">
        <v>2104.179932</v>
      </c>
      <c r="G1320" s="191">
        <v>3514460000</v>
      </c>
      <c r="H1320" s="194">
        <f t="shared" si="40"/>
        <v>1.2808166814617401E-2</v>
      </c>
      <c r="I1320" s="193"/>
      <c r="J1320" s="197">
        <v>1318</v>
      </c>
      <c r="K1320" s="234"/>
      <c r="L1320" s="234"/>
      <c r="M1320" s="234"/>
      <c r="N1320" s="234"/>
      <c r="O1320" s="234"/>
      <c r="P1320" s="234"/>
      <c r="Q1320" s="7">
        <v>42226</v>
      </c>
      <c r="R1320" s="8">
        <v>29132500</v>
      </c>
      <c r="S1320" s="8">
        <v>29997499</v>
      </c>
      <c r="T1320" s="8">
        <v>29132500</v>
      </c>
      <c r="U1320" s="8">
        <v>29930000</v>
      </c>
      <c r="V1320" s="192">
        <v>27658735</v>
      </c>
      <c r="W1320" s="234">
        <v>219806400</v>
      </c>
      <c r="X1320" s="194">
        <f t="shared" si="41"/>
        <v>3.635738714185114E-2</v>
      </c>
      <c r="Y1320" s="193"/>
      <c r="Z1320" s="197">
        <v>1318</v>
      </c>
    </row>
    <row r="1321" spans="1:26" ht="14.4" x14ac:dyDescent="0.3">
      <c r="A1321" s="7">
        <v>42223</v>
      </c>
      <c r="B1321" s="191">
        <v>2082.610107</v>
      </c>
      <c r="C1321" s="191">
        <v>2082.610107</v>
      </c>
      <c r="D1321" s="191">
        <v>2067.9099120000001</v>
      </c>
      <c r="E1321" s="191">
        <v>2077.570068</v>
      </c>
      <c r="F1321" s="192">
        <v>2077.570068</v>
      </c>
      <c r="G1321" s="191">
        <v>3602320000</v>
      </c>
      <c r="H1321" s="194">
        <f t="shared" si="40"/>
        <v>-2.8748828113334063E-3</v>
      </c>
      <c r="I1321" s="193"/>
      <c r="J1321" s="197">
        <v>1319</v>
      </c>
      <c r="K1321" s="234"/>
      <c r="L1321" s="234"/>
      <c r="M1321" s="234"/>
      <c r="N1321" s="234"/>
      <c r="O1321" s="234"/>
      <c r="P1321" s="234"/>
      <c r="Q1321" s="7">
        <v>42223</v>
      </c>
      <c r="R1321" s="8">
        <v>28645000</v>
      </c>
      <c r="S1321" s="8">
        <v>29062500</v>
      </c>
      <c r="T1321" s="8">
        <v>28625000</v>
      </c>
      <c r="U1321" s="8">
        <v>28879999</v>
      </c>
      <c r="V1321" s="192">
        <v>26688414</v>
      </c>
      <c r="W1321" s="234">
        <v>154681600</v>
      </c>
      <c r="X1321" s="194">
        <f t="shared" si="41"/>
        <v>3.3874327523165564E-3</v>
      </c>
      <c r="Y1321" s="193"/>
      <c r="Z1321" s="197">
        <v>1319</v>
      </c>
    </row>
    <row r="1322" spans="1:26" ht="14.4" x14ac:dyDescent="0.3">
      <c r="A1322" s="7">
        <v>42222</v>
      </c>
      <c r="B1322" s="191">
        <v>2100.75</v>
      </c>
      <c r="C1322" s="191">
        <v>2103.320068</v>
      </c>
      <c r="D1322" s="191">
        <v>2075.530029</v>
      </c>
      <c r="E1322" s="191">
        <v>2083.5600589999999</v>
      </c>
      <c r="F1322" s="192">
        <v>2083.5600589999999</v>
      </c>
      <c r="G1322" s="191">
        <v>4246570000</v>
      </c>
      <c r="H1322" s="194">
        <f t="shared" si="40"/>
        <v>-7.7529851406475357E-3</v>
      </c>
      <c r="I1322" s="193"/>
      <c r="J1322" s="197">
        <v>1320</v>
      </c>
      <c r="K1322" s="234"/>
      <c r="L1322" s="234"/>
      <c r="M1322" s="234"/>
      <c r="N1322" s="234"/>
      <c r="O1322" s="234"/>
      <c r="P1322" s="234"/>
      <c r="Q1322" s="7">
        <v>42222</v>
      </c>
      <c r="R1322" s="8">
        <v>28992500</v>
      </c>
      <c r="S1322" s="8">
        <v>29125000</v>
      </c>
      <c r="T1322" s="8">
        <v>28530001</v>
      </c>
      <c r="U1322" s="8">
        <v>28782499</v>
      </c>
      <c r="V1322" s="192">
        <v>26598314</v>
      </c>
      <c r="W1322" s="234">
        <v>211612000</v>
      </c>
      <c r="X1322" s="194">
        <f t="shared" si="41"/>
        <v>2.1761411346362799E-3</v>
      </c>
      <c r="Y1322" s="193"/>
      <c r="Z1322" s="197">
        <v>1320</v>
      </c>
    </row>
    <row r="1323" spans="1:26" ht="14.4" x14ac:dyDescent="0.3">
      <c r="A1323" s="7">
        <v>42221</v>
      </c>
      <c r="B1323" s="191">
        <v>2095.2700199999999</v>
      </c>
      <c r="C1323" s="191">
        <v>2112.6599120000001</v>
      </c>
      <c r="D1323" s="191">
        <v>2095.2700199999999</v>
      </c>
      <c r="E1323" s="191">
        <v>2099.8400879999999</v>
      </c>
      <c r="F1323" s="192">
        <v>2099.8400879999999</v>
      </c>
      <c r="G1323" s="191">
        <v>3968680000</v>
      </c>
      <c r="H1323" s="194">
        <f t="shared" si="40"/>
        <v>3.1146789732108618E-3</v>
      </c>
      <c r="I1323" s="193"/>
      <c r="J1323" s="197">
        <v>1321</v>
      </c>
      <c r="K1323" s="234"/>
      <c r="L1323" s="234"/>
      <c r="M1323" s="234"/>
      <c r="N1323" s="234"/>
      <c r="O1323" s="234"/>
      <c r="P1323" s="234"/>
      <c r="Q1323" s="7">
        <v>42221</v>
      </c>
      <c r="R1323" s="8">
        <v>28237499</v>
      </c>
      <c r="S1323" s="8">
        <v>29360001</v>
      </c>
      <c r="T1323" s="8">
        <v>28025000</v>
      </c>
      <c r="U1323" s="8">
        <v>28850000</v>
      </c>
      <c r="V1323" s="192">
        <v>26540558</v>
      </c>
      <c r="W1323" s="234">
        <v>397250400</v>
      </c>
      <c r="X1323" s="194">
        <f t="shared" si="41"/>
        <v>6.6293531347652659E-3</v>
      </c>
      <c r="Y1323" s="193"/>
      <c r="Z1323" s="197">
        <v>1321</v>
      </c>
    </row>
    <row r="1324" spans="1:26" ht="14.4" x14ac:dyDescent="0.3">
      <c r="A1324" s="7">
        <v>42220</v>
      </c>
      <c r="B1324" s="191">
        <v>2097.679932</v>
      </c>
      <c r="C1324" s="191">
        <v>2102.51001</v>
      </c>
      <c r="D1324" s="191">
        <v>2088.6000979999999</v>
      </c>
      <c r="E1324" s="191">
        <v>2093.320068</v>
      </c>
      <c r="F1324" s="192">
        <v>2093.320068</v>
      </c>
      <c r="G1324" s="191">
        <v>3546710000</v>
      </c>
      <c r="H1324" s="194">
        <f t="shared" si="40"/>
        <v>-2.2497049209078447E-3</v>
      </c>
      <c r="I1324" s="193"/>
      <c r="J1324" s="197">
        <v>1322</v>
      </c>
      <c r="K1324" s="234"/>
      <c r="L1324" s="234"/>
      <c r="M1324" s="234"/>
      <c r="N1324" s="234"/>
      <c r="O1324" s="234"/>
      <c r="P1324" s="234"/>
      <c r="Q1324" s="7">
        <v>42220</v>
      </c>
      <c r="R1324" s="8">
        <v>29355000</v>
      </c>
      <c r="S1324" s="8">
        <v>29424999</v>
      </c>
      <c r="T1324" s="8">
        <v>28312500</v>
      </c>
      <c r="U1324" s="8">
        <v>28660000</v>
      </c>
      <c r="V1324" s="192">
        <v>26365770</v>
      </c>
      <c r="W1324" s="234">
        <v>496554400</v>
      </c>
      <c r="X1324" s="194">
        <f t="shared" si="41"/>
        <v>-3.2083627588081948E-2</v>
      </c>
      <c r="Y1324" s="193"/>
      <c r="Z1324" s="197">
        <v>1322</v>
      </c>
    </row>
    <row r="1325" spans="1:26" ht="14.4" x14ac:dyDescent="0.3">
      <c r="A1325" s="7">
        <v>42219</v>
      </c>
      <c r="B1325" s="191">
        <v>2104.48999</v>
      </c>
      <c r="C1325" s="191">
        <v>2105.6999510000001</v>
      </c>
      <c r="D1325" s="191">
        <v>2087.3100589999999</v>
      </c>
      <c r="E1325" s="191">
        <v>2098.040039</v>
      </c>
      <c r="F1325" s="192">
        <v>2098.040039</v>
      </c>
      <c r="G1325" s="191">
        <v>3476770000</v>
      </c>
      <c r="H1325" s="194">
        <f t="shared" si="40"/>
        <v>-2.7568868152492132E-3</v>
      </c>
      <c r="I1325" s="193"/>
      <c r="J1325" s="197">
        <v>1323</v>
      </c>
      <c r="K1325" s="234"/>
      <c r="L1325" s="234"/>
      <c r="M1325" s="234"/>
      <c r="N1325" s="234"/>
      <c r="O1325" s="234"/>
      <c r="P1325" s="234"/>
      <c r="Q1325" s="7">
        <v>42219</v>
      </c>
      <c r="R1325" s="8">
        <v>30375000</v>
      </c>
      <c r="S1325" s="8">
        <v>30642500</v>
      </c>
      <c r="T1325" s="8">
        <v>29379999</v>
      </c>
      <c r="U1325" s="8">
        <v>29610001</v>
      </c>
      <c r="V1325" s="192">
        <v>27239719</v>
      </c>
      <c r="W1325" s="234">
        <v>279904000</v>
      </c>
      <c r="X1325" s="194">
        <f t="shared" si="41"/>
        <v>-2.3577862690260003E-2</v>
      </c>
      <c r="Y1325" s="193"/>
      <c r="Z1325" s="197">
        <v>1323</v>
      </c>
    </row>
    <row r="1326" spans="1:26" ht="14.4" x14ac:dyDescent="0.3">
      <c r="A1326" s="7">
        <v>42216</v>
      </c>
      <c r="B1326" s="191">
        <v>2111.6000979999999</v>
      </c>
      <c r="C1326" s="191">
        <v>2114.23999</v>
      </c>
      <c r="D1326" s="191">
        <v>2102.070068</v>
      </c>
      <c r="E1326" s="191">
        <v>2103.8400879999999</v>
      </c>
      <c r="F1326" s="192">
        <v>2103.8400879999999</v>
      </c>
      <c r="G1326" s="191">
        <v>3681340000</v>
      </c>
      <c r="H1326" s="194">
        <f t="shared" si="40"/>
        <v>-2.2715200228432598E-3</v>
      </c>
      <c r="I1326" s="193"/>
      <c r="J1326" s="197">
        <v>1324</v>
      </c>
      <c r="K1326" s="234"/>
      <c r="L1326" s="234"/>
      <c r="M1326" s="234"/>
      <c r="N1326" s="234"/>
      <c r="O1326" s="234"/>
      <c r="P1326" s="234"/>
      <c r="Q1326" s="7">
        <v>42216</v>
      </c>
      <c r="R1326" s="8">
        <v>30650000</v>
      </c>
      <c r="S1326" s="8">
        <v>30660000</v>
      </c>
      <c r="T1326" s="8">
        <v>30227501</v>
      </c>
      <c r="U1326" s="8">
        <v>30325001</v>
      </c>
      <c r="V1326" s="192">
        <v>27897482</v>
      </c>
      <c r="W1326" s="234">
        <v>171540000</v>
      </c>
      <c r="X1326" s="194">
        <f t="shared" si="41"/>
        <v>-8.7442334975484284E-3</v>
      </c>
      <c r="Y1326" s="193"/>
      <c r="Z1326" s="197">
        <v>1324</v>
      </c>
    </row>
    <row r="1327" spans="1:26" ht="14.4" x14ac:dyDescent="0.3">
      <c r="A1327" s="7">
        <v>42215</v>
      </c>
      <c r="B1327" s="191">
        <v>2106.780029</v>
      </c>
      <c r="C1327" s="191">
        <v>2110.4799800000001</v>
      </c>
      <c r="D1327" s="191">
        <v>2094.969971</v>
      </c>
      <c r="E1327" s="191">
        <v>2108.6298830000001</v>
      </c>
      <c r="F1327" s="192">
        <v>2108.6298830000001</v>
      </c>
      <c r="G1327" s="191">
        <v>3579410000</v>
      </c>
      <c r="H1327" s="194">
        <f t="shared" si="40"/>
        <v>2.836756572989134E-5</v>
      </c>
      <c r="I1327" s="193"/>
      <c r="J1327" s="197">
        <v>1325</v>
      </c>
      <c r="K1327" s="234"/>
      <c r="L1327" s="234"/>
      <c r="M1327" s="234"/>
      <c r="N1327" s="234"/>
      <c r="O1327" s="234"/>
      <c r="P1327" s="234"/>
      <c r="Q1327" s="7">
        <v>42215</v>
      </c>
      <c r="R1327" s="8">
        <v>30580000</v>
      </c>
      <c r="S1327" s="8">
        <v>30642500</v>
      </c>
      <c r="T1327" s="8">
        <v>30427500</v>
      </c>
      <c r="U1327" s="8">
        <v>30592501</v>
      </c>
      <c r="V1327" s="192">
        <v>28143576</v>
      </c>
      <c r="W1327" s="234">
        <v>134513200</v>
      </c>
      <c r="X1327" s="194">
        <f t="shared" si="41"/>
        <v>-5.040769054548231E-3</v>
      </c>
      <c r="Y1327" s="193"/>
      <c r="Z1327" s="197">
        <v>1325</v>
      </c>
    </row>
    <row r="1328" spans="1:26" ht="14.4" x14ac:dyDescent="0.3">
      <c r="A1328" s="7">
        <v>42214</v>
      </c>
      <c r="B1328" s="191">
        <v>2094.6999510000001</v>
      </c>
      <c r="C1328" s="191">
        <v>2110.6000979999999</v>
      </c>
      <c r="D1328" s="191">
        <v>2094.080078</v>
      </c>
      <c r="E1328" s="191">
        <v>2108.570068</v>
      </c>
      <c r="F1328" s="192">
        <v>2108.570068</v>
      </c>
      <c r="G1328" s="191">
        <v>4038900000</v>
      </c>
      <c r="H1328" s="194">
        <f t="shared" si="40"/>
        <v>7.3187951749671522E-3</v>
      </c>
      <c r="I1328" s="193"/>
      <c r="J1328" s="197">
        <v>1326</v>
      </c>
      <c r="K1328" s="234"/>
      <c r="L1328" s="234"/>
      <c r="M1328" s="234"/>
      <c r="N1328" s="234"/>
      <c r="O1328" s="234"/>
      <c r="P1328" s="234"/>
      <c r="Q1328" s="7">
        <v>42214</v>
      </c>
      <c r="R1328" s="8">
        <v>30787500</v>
      </c>
      <c r="S1328" s="8">
        <v>30875000</v>
      </c>
      <c r="T1328" s="8">
        <v>30567499</v>
      </c>
      <c r="U1328" s="8">
        <v>30747499</v>
      </c>
      <c r="V1328" s="192">
        <v>28286160</v>
      </c>
      <c r="W1328" s="234">
        <v>148046800</v>
      </c>
      <c r="X1328" s="194">
        <f t="shared" si="41"/>
        <v>-3.1610674116003823E-3</v>
      </c>
      <c r="Y1328" s="193"/>
      <c r="Z1328" s="197">
        <v>1326</v>
      </c>
    </row>
    <row r="1329" spans="1:26" ht="14.4" x14ac:dyDescent="0.3">
      <c r="A1329" s="7">
        <v>42213</v>
      </c>
      <c r="B1329" s="191">
        <v>2070.75</v>
      </c>
      <c r="C1329" s="191">
        <v>2095.6000979999999</v>
      </c>
      <c r="D1329" s="191">
        <v>2069.0900879999999</v>
      </c>
      <c r="E1329" s="191">
        <v>2093.25</v>
      </c>
      <c r="F1329" s="192">
        <v>2093.25</v>
      </c>
      <c r="G1329" s="191">
        <v>4117740000</v>
      </c>
      <c r="H1329" s="194">
        <f t="shared" si="40"/>
        <v>1.2386154420169127E-2</v>
      </c>
      <c r="I1329" s="193"/>
      <c r="J1329" s="197">
        <v>1327</v>
      </c>
      <c r="K1329" s="234"/>
      <c r="L1329" s="234"/>
      <c r="M1329" s="234"/>
      <c r="N1329" s="234"/>
      <c r="O1329" s="234"/>
      <c r="P1329" s="234"/>
      <c r="Q1329" s="7">
        <v>42213</v>
      </c>
      <c r="R1329" s="8">
        <v>30844999</v>
      </c>
      <c r="S1329" s="8">
        <v>30977501</v>
      </c>
      <c r="T1329" s="8">
        <v>30637501</v>
      </c>
      <c r="U1329" s="8">
        <v>30844999</v>
      </c>
      <c r="V1329" s="192">
        <v>28375858</v>
      </c>
      <c r="W1329" s="234">
        <v>134472400</v>
      </c>
      <c r="X1329" s="194">
        <f t="shared" si="41"/>
        <v>4.9687339331608155E-3</v>
      </c>
      <c r="Y1329" s="193"/>
      <c r="Z1329" s="197">
        <v>1327</v>
      </c>
    </row>
    <row r="1330" spans="1:26" ht="14.4" x14ac:dyDescent="0.3">
      <c r="A1330" s="7">
        <v>42212</v>
      </c>
      <c r="B1330" s="191">
        <v>2078.1899410000001</v>
      </c>
      <c r="C1330" s="191">
        <v>2078.1899410000001</v>
      </c>
      <c r="D1330" s="191">
        <v>2063.5200199999999</v>
      </c>
      <c r="E1330" s="191">
        <v>2067.639893</v>
      </c>
      <c r="F1330" s="192">
        <v>2067.639893</v>
      </c>
      <c r="G1330" s="191">
        <v>3836750000</v>
      </c>
      <c r="H1330" s="194">
        <f t="shared" si="40"/>
        <v>-5.7750148178547034E-3</v>
      </c>
      <c r="I1330" s="193"/>
      <c r="J1330" s="197">
        <v>1328</v>
      </c>
      <c r="K1330" s="234"/>
      <c r="L1330" s="234"/>
      <c r="M1330" s="234"/>
      <c r="N1330" s="234"/>
      <c r="O1330" s="234"/>
      <c r="P1330" s="234"/>
      <c r="Q1330" s="7">
        <v>42212</v>
      </c>
      <c r="R1330" s="8">
        <v>30772499</v>
      </c>
      <c r="S1330" s="8">
        <v>30902500</v>
      </c>
      <c r="T1330" s="8">
        <v>30530001</v>
      </c>
      <c r="U1330" s="8">
        <v>30692499</v>
      </c>
      <c r="V1330" s="192">
        <v>28235563</v>
      </c>
      <c r="W1330" s="234">
        <v>177822000</v>
      </c>
      <c r="X1330" s="194">
        <f t="shared" si="41"/>
        <v>-1.3895811639590175E-2</v>
      </c>
      <c r="Y1330" s="193"/>
      <c r="Z1330" s="197">
        <v>1328</v>
      </c>
    </row>
    <row r="1331" spans="1:26" ht="14.4" x14ac:dyDescent="0.3">
      <c r="A1331" s="7">
        <v>42209</v>
      </c>
      <c r="B1331" s="191">
        <v>2102.23999</v>
      </c>
      <c r="C1331" s="191">
        <v>2106.01001</v>
      </c>
      <c r="D1331" s="191">
        <v>2077.0900879999999</v>
      </c>
      <c r="E1331" s="191">
        <v>2079.6499020000001</v>
      </c>
      <c r="F1331" s="192">
        <v>2079.6499020000001</v>
      </c>
      <c r="G1331" s="191">
        <v>3870040000</v>
      </c>
      <c r="H1331" s="194">
        <f t="shared" si="40"/>
        <v>-1.070332804458585E-2</v>
      </c>
      <c r="I1331" s="193"/>
      <c r="J1331" s="197">
        <v>1329</v>
      </c>
      <c r="K1331" s="234"/>
      <c r="L1331" s="234"/>
      <c r="M1331" s="234"/>
      <c r="N1331" s="234"/>
      <c r="O1331" s="234"/>
      <c r="P1331" s="234"/>
      <c r="Q1331" s="7">
        <v>42209</v>
      </c>
      <c r="R1331" s="8">
        <v>31330000</v>
      </c>
      <c r="S1331" s="8">
        <v>31434999</v>
      </c>
      <c r="T1331" s="8">
        <v>30975000</v>
      </c>
      <c r="U1331" s="8">
        <v>31125000</v>
      </c>
      <c r="V1331" s="192">
        <v>28633448</v>
      </c>
      <c r="W1331" s="234">
        <v>168649200</v>
      </c>
      <c r="X1331" s="194">
        <f t="shared" si="41"/>
        <v>-5.2730162024396329E-3</v>
      </c>
      <c r="Y1331" s="193"/>
      <c r="Z1331" s="197">
        <v>1329</v>
      </c>
    </row>
    <row r="1332" spans="1:26" ht="14.4" x14ac:dyDescent="0.3">
      <c r="A1332" s="7">
        <v>42208</v>
      </c>
      <c r="B1332" s="191">
        <v>2114.1599120000001</v>
      </c>
      <c r="C1332" s="191">
        <v>2116.8701169999999</v>
      </c>
      <c r="D1332" s="191">
        <v>2098.6298830000001</v>
      </c>
      <c r="E1332" s="191">
        <v>2102.1499020000001</v>
      </c>
      <c r="F1332" s="192">
        <v>2102.1499020000001</v>
      </c>
      <c r="G1332" s="191">
        <v>3772810000</v>
      </c>
      <c r="H1332" s="194">
        <f t="shared" si="40"/>
        <v>-5.6760402791911392E-3</v>
      </c>
      <c r="I1332" s="193"/>
      <c r="J1332" s="197">
        <v>1330</v>
      </c>
      <c r="K1332" s="234"/>
      <c r="L1332" s="234"/>
      <c r="M1332" s="234"/>
      <c r="N1332" s="234"/>
      <c r="O1332" s="234"/>
      <c r="P1332" s="234"/>
      <c r="Q1332" s="7">
        <v>42208</v>
      </c>
      <c r="R1332" s="8">
        <v>31549999</v>
      </c>
      <c r="S1332" s="8">
        <v>31772499</v>
      </c>
      <c r="T1332" s="8">
        <v>31264999</v>
      </c>
      <c r="U1332" s="8">
        <v>31290001</v>
      </c>
      <c r="V1332" s="192">
        <v>28785233</v>
      </c>
      <c r="W1332" s="234">
        <v>203998000</v>
      </c>
      <c r="X1332" s="194">
        <f t="shared" si="41"/>
        <v>-4.7928687613015935E-4</v>
      </c>
      <c r="Y1332" s="193"/>
      <c r="Z1332" s="197">
        <v>1330</v>
      </c>
    </row>
    <row r="1333" spans="1:26" ht="14.4" x14ac:dyDescent="0.3">
      <c r="A1333" s="7">
        <v>42207</v>
      </c>
      <c r="B1333" s="191">
        <v>2118.209961</v>
      </c>
      <c r="C1333" s="191">
        <v>2118.51001</v>
      </c>
      <c r="D1333" s="191">
        <v>2110</v>
      </c>
      <c r="E1333" s="191">
        <v>2114.1499020000001</v>
      </c>
      <c r="F1333" s="192">
        <v>2114.1499020000001</v>
      </c>
      <c r="G1333" s="191">
        <v>3694070000</v>
      </c>
      <c r="H1333" s="194">
        <f t="shared" si="40"/>
        <v>-2.3877100868345295E-3</v>
      </c>
      <c r="I1333" s="193"/>
      <c r="J1333" s="197">
        <v>1331</v>
      </c>
      <c r="K1333" s="234"/>
      <c r="L1333" s="234"/>
      <c r="M1333" s="234"/>
      <c r="N1333" s="234"/>
      <c r="O1333" s="234"/>
      <c r="P1333" s="234"/>
      <c r="Q1333" s="7">
        <v>42207</v>
      </c>
      <c r="R1333" s="8">
        <v>30497499</v>
      </c>
      <c r="S1333" s="8">
        <v>31375000</v>
      </c>
      <c r="T1333" s="8">
        <v>30497499</v>
      </c>
      <c r="U1333" s="8">
        <v>31305000</v>
      </c>
      <c r="V1333" s="192">
        <v>28799036</v>
      </c>
      <c r="W1333" s="234">
        <v>461802400</v>
      </c>
      <c r="X1333" s="194">
        <f t="shared" si="41"/>
        <v>-4.2294425441555289E-2</v>
      </c>
      <c r="Y1333" s="193"/>
      <c r="Z1333" s="197">
        <v>1331</v>
      </c>
    </row>
    <row r="1334" spans="1:26" ht="14.4" x14ac:dyDescent="0.3">
      <c r="A1334" s="7">
        <v>42206</v>
      </c>
      <c r="B1334" s="191">
        <v>2127.5500489999999</v>
      </c>
      <c r="C1334" s="191">
        <v>2128.48999</v>
      </c>
      <c r="D1334" s="191">
        <v>2115.3999020000001</v>
      </c>
      <c r="E1334" s="191">
        <v>2119.209961</v>
      </c>
      <c r="F1334" s="192">
        <v>2119.209961</v>
      </c>
      <c r="G1334" s="191">
        <v>3343690000</v>
      </c>
      <c r="H1334" s="194">
        <f t="shared" si="40"/>
        <v>-4.2616891933443934E-3</v>
      </c>
      <c r="I1334" s="193"/>
      <c r="J1334" s="197">
        <v>1332</v>
      </c>
      <c r="K1334" s="234"/>
      <c r="L1334" s="234"/>
      <c r="M1334" s="234"/>
      <c r="N1334" s="234"/>
      <c r="O1334" s="234"/>
      <c r="P1334" s="234"/>
      <c r="Q1334" s="7">
        <v>42206</v>
      </c>
      <c r="R1334" s="8">
        <v>33212502</v>
      </c>
      <c r="S1334" s="8">
        <v>33230000</v>
      </c>
      <c r="T1334" s="8">
        <v>32580002</v>
      </c>
      <c r="U1334" s="8">
        <v>32687500</v>
      </c>
      <c r="V1334" s="192">
        <v>30070866</v>
      </c>
      <c r="W1334" s="234">
        <v>307025600</v>
      </c>
      <c r="X1334" s="194">
        <f t="shared" si="41"/>
        <v>-9.9949115138062063E-3</v>
      </c>
      <c r="Y1334" s="193"/>
      <c r="Z1334" s="197">
        <v>1332</v>
      </c>
    </row>
    <row r="1335" spans="1:26" ht="14.4" x14ac:dyDescent="0.3">
      <c r="A1335" s="7">
        <v>42205</v>
      </c>
      <c r="B1335" s="191">
        <v>2126.8500979999999</v>
      </c>
      <c r="C1335" s="191">
        <v>2132.820068</v>
      </c>
      <c r="D1335" s="191">
        <v>2123.6599120000001</v>
      </c>
      <c r="E1335" s="191">
        <v>2128.280029</v>
      </c>
      <c r="F1335" s="192">
        <v>2128.280029</v>
      </c>
      <c r="G1335" s="191">
        <v>3245870000</v>
      </c>
      <c r="H1335" s="194">
        <f t="shared" si="40"/>
        <v>7.7123353389476929E-4</v>
      </c>
      <c r="I1335" s="193"/>
      <c r="J1335" s="197">
        <v>1333</v>
      </c>
      <c r="K1335" s="234"/>
      <c r="L1335" s="234"/>
      <c r="M1335" s="234"/>
      <c r="N1335" s="234"/>
      <c r="O1335" s="234"/>
      <c r="P1335" s="234"/>
      <c r="Q1335" s="7">
        <v>42205</v>
      </c>
      <c r="R1335" s="8">
        <v>32742500</v>
      </c>
      <c r="S1335" s="8">
        <v>33242500</v>
      </c>
      <c r="T1335" s="8">
        <v>32674999</v>
      </c>
      <c r="U1335" s="8">
        <v>33017502</v>
      </c>
      <c r="V1335" s="192">
        <v>30374456</v>
      </c>
      <c r="W1335" s="234">
        <v>235600800</v>
      </c>
      <c r="X1335" s="194">
        <f t="shared" si="41"/>
        <v>1.8901694536824654E-2</v>
      </c>
      <c r="Y1335" s="193"/>
      <c r="Z1335" s="197">
        <v>1333</v>
      </c>
    </row>
    <row r="1336" spans="1:26" ht="14.4" x14ac:dyDescent="0.3">
      <c r="A1336" s="7">
        <v>42202</v>
      </c>
      <c r="B1336" s="191">
        <v>2126.8000489999999</v>
      </c>
      <c r="C1336" s="191">
        <v>2128.9099120000001</v>
      </c>
      <c r="D1336" s="191">
        <v>2119.8798830000001</v>
      </c>
      <c r="E1336" s="191">
        <v>2126.639893</v>
      </c>
      <c r="F1336" s="192">
        <v>2126.639893</v>
      </c>
      <c r="G1336" s="191">
        <v>3362750000</v>
      </c>
      <c r="H1336" s="194">
        <f t="shared" si="40"/>
        <v>1.1061832220925132E-3</v>
      </c>
      <c r="I1336" s="193"/>
      <c r="J1336" s="197">
        <v>1334</v>
      </c>
      <c r="K1336" s="234"/>
      <c r="L1336" s="234"/>
      <c r="M1336" s="234"/>
      <c r="N1336" s="234"/>
      <c r="O1336" s="234"/>
      <c r="P1336" s="234"/>
      <c r="Q1336" s="7">
        <v>42202</v>
      </c>
      <c r="R1336" s="8">
        <v>32270000</v>
      </c>
      <c r="S1336" s="8">
        <v>32404999</v>
      </c>
      <c r="T1336" s="8">
        <v>32077499</v>
      </c>
      <c r="U1336" s="8">
        <v>32404999</v>
      </c>
      <c r="V1336" s="192">
        <v>29810978</v>
      </c>
      <c r="W1336" s="234">
        <v>184658800</v>
      </c>
      <c r="X1336" s="194">
        <f t="shared" si="41"/>
        <v>8.6373198587507468E-3</v>
      </c>
      <c r="Y1336" s="193"/>
      <c r="Z1336" s="197">
        <v>1334</v>
      </c>
    </row>
    <row r="1337" spans="1:26" ht="14.4" x14ac:dyDescent="0.3">
      <c r="A1337" s="7">
        <v>42201</v>
      </c>
      <c r="B1337" s="191">
        <v>2110.5500489999999</v>
      </c>
      <c r="C1337" s="191">
        <v>2124.419922</v>
      </c>
      <c r="D1337" s="191">
        <v>2110.5500489999999</v>
      </c>
      <c r="E1337" s="191">
        <v>2124.290039</v>
      </c>
      <c r="F1337" s="192">
        <v>2124.290039</v>
      </c>
      <c r="G1337" s="191">
        <v>3227080000</v>
      </c>
      <c r="H1337" s="194">
        <f t="shared" si="40"/>
        <v>8.0146805473277783E-3</v>
      </c>
      <c r="I1337" s="193"/>
      <c r="J1337" s="197">
        <v>1335</v>
      </c>
      <c r="K1337" s="234"/>
      <c r="L1337" s="234"/>
      <c r="M1337" s="234"/>
      <c r="N1337" s="234"/>
      <c r="O1337" s="234"/>
      <c r="P1337" s="234"/>
      <c r="Q1337" s="7">
        <v>42201</v>
      </c>
      <c r="R1337" s="8">
        <v>31934999</v>
      </c>
      <c r="S1337" s="8">
        <v>32142502</v>
      </c>
      <c r="T1337" s="8">
        <v>31837500</v>
      </c>
      <c r="U1337" s="8">
        <v>32127499</v>
      </c>
      <c r="V1337" s="192">
        <v>29555696</v>
      </c>
      <c r="W1337" s="234">
        <v>144889600</v>
      </c>
      <c r="X1337" s="194">
        <f t="shared" si="41"/>
        <v>1.3326046563215331E-2</v>
      </c>
      <c r="Y1337" s="193"/>
      <c r="Z1337" s="197">
        <v>1335</v>
      </c>
    </row>
    <row r="1338" spans="1:26" ht="14.4" x14ac:dyDescent="0.3">
      <c r="A1338" s="7">
        <v>42200</v>
      </c>
      <c r="B1338" s="191">
        <v>2109.01001</v>
      </c>
      <c r="C1338" s="191">
        <v>2114.139893</v>
      </c>
      <c r="D1338" s="191">
        <v>2102.48999</v>
      </c>
      <c r="E1338" s="191">
        <v>2107.3999020000001</v>
      </c>
      <c r="F1338" s="192">
        <v>2107.3999020000001</v>
      </c>
      <c r="G1338" s="191">
        <v>3261810000</v>
      </c>
      <c r="H1338" s="194">
        <f t="shared" si="40"/>
        <v>-7.3498614761576409E-4</v>
      </c>
      <c r="I1338" s="193"/>
      <c r="J1338" s="197">
        <v>1336</v>
      </c>
      <c r="K1338" s="234"/>
      <c r="L1338" s="234"/>
      <c r="M1338" s="234"/>
      <c r="N1338" s="234"/>
      <c r="O1338" s="234"/>
      <c r="P1338" s="234"/>
      <c r="Q1338" s="7">
        <v>42200</v>
      </c>
      <c r="R1338" s="8">
        <v>31430000</v>
      </c>
      <c r="S1338" s="8">
        <v>31787500</v>
      </c>
      <c r="T1338" s="8">
        <v>31395000</v>
      </c>
      <c r="U1338" s="8">
        <v>31705000</v>
      </c>
      <c r="V1338" s="192">
        <v>29167015</v>
      </c>
      <c r="W1338" s="234">
        <v>134596800</v>
      </c>
      <c r="X1338" s="194">
        <f t="shared" si="41"/>
        <v>9.6331001362573027E-3</v>
      </c>
      <c r="Y1338" s="193"/>
      <c r="Z1338" s="197">
        <v>1336</v>
      </c>
    </row>
    <row r="1339" spans="1:26" ht="14.4" x14ac:dyDescent="0.3">
      <c r="A1339" s="7">
        <v>42199</v>
      </c>
      <c r="B1339" s="191">
        <v>2099.719971</v>
      </c>
      <c r="C1339" s="191">
        <v>2111.9799800000001</v>
      </c>
      <c r="D1339" s="191">
        <v>2098.179932</v>
      </c>
      <c r="E1339" s="191">
        <v>2108.9499510000001</v>
      </c>
      <c r="F1339" s="192">
        <v>2108.9499510000001</v>
      </c>
      <c r="G1339" s="191">
        <v>3002120000</v>
      </c>
      <c r="H1339" s="194">
        <f t="shared" si="40"/>
        <v>4.4531589653222462E-3</v>
      </c>
      <c r="I1339" s="193"/>
      <c r="J1339" s="197">
        <v>1337</v>
      </c>
      <c r="K1339" s="234"/>
      <c r="L1339" s="234"/>
      <c r="M1339" s="234"/>
      <c r="N1339" s="234"/>
      <c r="O1339" s="234"/>
      <c r="P1339" s="234"/>
      <c r="Q1339" s="7">
        <v>42199</v>
      </c>
      <c r="R1339" s="8">
        <v>31510000</v>
      </c>
      <c r="S1339" s="8">
        <v>31592501</v>
      </c>
      <c r="T1339" s="8">
        <v>31260000</v>
      </c>
      <c r="U1339" s="8">
        <v>31402500</v>
      </c>
      <c r="V1339" s="192">
        <v>28888727</v>
      </c>
      <c r="W1339" s="234">
        <v>127072400</v>
      </c>
      <c r="X1339" s="194">
        <f t="shared" si="41"/>
        <v>-3.9802451399175717E-4</v>
      </c>
      <c r="Y1339" s="193"/>
      <c r="Z1339" s="197">
        <v>1337</v>
      </c>
    </row>
    <row r="1340" spans="1:26" ht="14.4" x14ac:dyDescent="0.3">
      <c r="A1340" s="7">
        <v>42198</v>
      </c>
      <c r="B1340" s="191">
        <v>2080.030029</v>
      </c>
      <c r="C1340" s="191">
        <v>2100.669922</v>
      </c>
      <c r="D1340" s="191">
        <v>2080.030029</v>
      </c>
      <c r="E1340" s="191">
        <v>2099.6000979999999</v>
      </c>
      <c r="F1340" s="192">
        <v>2099.6000979999999</v>
      </c>
      <c r="G1340" s="191">
        <v>3096730000</v>
      </c>
      <c r="H1340" s="194">
        <f t="shared" si="40"/>
        <v>1.1066049496427928E-2</v>
      </c>
      <c r="I1340" s="193"/>
      <c r="J1340" s="197">
        <v>1338</v>
      </c>
      <c r="K1340" s="234"/>
      <c r="L1340" s="234"/>
      <c r="M1340" s="234"/>
      <c r="N1340" s="234"/>
      <c r="O1340" s="234"/>
      <c r="P1340" s="234"/>
      <c r="Q1340" s="7">
        <v>42198</v>
      </c>
      <c r="R1340" s="8">
        <v>31257500</v>
      </c>
      <c r="S1340" s="8">
        <v>31440001</v>
      </c>
      <c r="T1340" s="8">
        <v>31080000</v>
      </c>
      <c r="U1340" s="8">
        <v>31415001</v>
      </c>
      <c r="V1340" s="192">
        <v>28900230</v>
      </c>
      <c r="W1340" s="234">
        <v>165762000</v>
      </c>
      <c r="X1340" s="194">
        <f t="shared" si="41"/>
        <v>1.9305708087699661E-2</v>
      </c>
      <c r="Y1340" s="193"/>
      <c r="Z1340" s="197">
        <v>1338</v>
      </c>
    </row>
    <row r="1341" spans="1:26" ht="14.4" x14ac:dyDescent="0.3">
      <c r="A1341" s="7">
        <v>42195</v>
      </c>
      <c r="B1341" s="191">
        <v>2052.73999</v>
      </c>
      <c r="C1341" s="191">
        <v>2081.3100589999999</v>
      </c>
      <c r="D1341" s="191">
        <v>2052.73999</v>
      </c>
      <c r="E1341" s="191">
        <v>2076.6201169999999</v>
      </c>
      <c r="F1341" s="192">
        <v>2076.6201169999999</v>
      </c>
      <c r="G1341" s="191">
        <v>3065070000</v>
      </c>
      <c r="H1341" s="194">
        <f t="shared" si="40"/>
        <v>1.2338484808258832E-2</v>
      </c>
      <c r="I1341" s="193"/>
      <c r="J1341" s="197">
        <v>1339</v>
      </c>
      <c r="K1341" s="234"/>
      <c r="L1341" s="234"/>
      <c r="M1341" s="234"/>
      <c r="N1341" s="234"/>
      <c r="O1341" s="234"/>
      <c r="P1341" s="234"/>
      <c r="Q1341" s="7">
        <v>42195</v>
      </c>
      <c r="R1341" s="8">
        <v>30485001</v>
      </c>
      <c r="S1341" s="8">
        <v>30962500</v>
      </c>
      <c r="T1341" s="8">
        <v>30302500</v>
      </c>
      <c r="U1341" s="8">
        <v>30820000</v>
      </c>
      <c r="V1341" s="192">
        <v>28352858</v>
      </c>
      <c r="W1341" s="234">
        <v>245418000</v>
      </c>
      <c r="X1341" s="194">
        <f t="shared" si="41"/>
        <v>2.6734299003632174E-2</v>
      </c>
      <c r="Y1341" s="193"/>
      <c r="Z1341" s="197">
        <v>1339</v>
      </c>
    </row>
    <row r="1342" spans="1:26" ht="14.4" x14ac:dyDescent="0.3">
      <c r="A1342" s="7">
        <v>42194</v>
      </c>
      <c r="B1342" s="191">
        <v>2049.7299800000001</v>
      </c>
      <c r="C1342" s="191">
        <v>2074.280029</v>
      </c>
      <c r="D1342" s="191">
        <v>2049.7299800000001</v>
      </c>
      <c r="E1342" s="191">
        <v>2051.3100589999999</v>
      </c>
      <c r="F1342" s="192">
        <v>2051.3100589999999</v>
      </c>
      <c r="G1342" s="191">
        <v>3446810000</v>
      </c>
      <c r="H1342" s="194">
        <f t="shared" si="40"/>
        <v>2.262202629546896E-3</v>
      </c>
      <c r="I1342" s="193"/>
      <c r="J1342" s="197">
        <v>1340</v>
      </c>
      <c r="K1342" s="234"/>
      <c r="L1342" s="234"/>
      <c r="M1342" s="234"/>
      <c r="N1342" s="234"/>
      <c r="O1342" s="234"/>
      <c r="P1342" s="234"/>
      <c r="Q1342" s="7">
        <v>42194</v>
      </c>
      <c r="R1342" s="8">
        <v>30962500</v>
      </c>
      <c r="S1342" s="8">
        <v>31014999</v>
      </c>
      <c r="T1342" s="8">
        <v>29805000</v>
      </c>
      <c r="U1342" s="8">
        <v>30017500</v>
      </c>
      <c r="V1342" s="192">
        <v>27614601</v>
      </c>
      <c r="W1342" s="234">
        <v>314380000</v>
      </c>
      <c r="X1342" s="194">
        <f t="shared" si="41"/>
        <v>-2.0396550199362738E-2</v>
      </c>
      <c r="Y1342" s="193"/>
      <c r="Z1342" s="197">
        <v>1340</v>
      </c>
    </row>
    <row r="1343" spans="1:26" ht="14.4" x14ac:dyDescent="0.3">
      <c r="A1343" s="7">
        <v>42193</v>
      </c>
      <c r="B1343" s="191">
        <v>2077.6599120000001</v>
      </c>
      <c r="C1343" s="191">
        <v>2077.6599120000001</v>
      </c>
      <c r="D1343" s="191">
        <v>2044.660034</v>
      </c>
      <c r="E1343" s="191">
        <v>2046.6800539999999</v>
      </c>
      <c r="F1343" s="192">
        <v>2046.6800539999999</v>
      </c>
      <c r="G1343" s="191">
        <v>3608780000</v>
      </c>
      <c r="H1343" s="194">
        <f t="shared" si="40"/>
        <v>-1.6652748966799316E-2</v>
      </c>
      <c r="I1343" s="193"/>
      <c r="J1343" s="197">
        <v>1341</v>
      </c>
      <c r="K1343" s="234"/>
      <c r="L1343" s="234"/>
      <c r="M1343" s="234"/>
      <c r="N1343" s="234"/>
      <c r="O1343" s="234"/>
      <c r="P1343" s="234"/>
      <c r="Q1343" s="7">
        <v>42193</v>
      </c>
      <c r="R1343" s="8">
        <v>31120001</v>
      </c>
      <c r="S1343" s="8">
        <v>31160000</v>
      </c>
      <c r="T1343" s="8">
        <v>30635000</v>
      </c>
      <c r="U1343" s="8">
        <v>30642500</v>
      </c>
      <c r="V1343" s="192">
        <v>28189571</v>
      </c>
      <c r="W1343" s="234">
        <v>243046400</v>
      </c>
      <c r="X1343" s="194">
        <f t="shared" si="41"/>
        <v>-2.4822940747734529E-2</v>
      </c>
      <c r="Y1343" s="193"/>
      <c r="Z1343" s="197">
        <v>1341</v>
      </c>
    </row>
    <row r="1344" spans="1:26" ht="14.4" x14ac:dyDescent="0.3">
      <c r="A1344" s="7">
        <v>42192</v>
      </c>
      <c r="B1344" s="191">
        <v>2069.5200199999999</v>
      </c>
      <c r="C1344" s="191">
        <v>2083.73999</v>
      </c>
      <c r="D1344" s="191">
        <v>2044.0200199999999</v>
      </c>
      <c r="E1344" s="191">
        <v>2081.3400879999999</v>
      </c>
      <c r="F1344" s="192">
        <v>2081.3400879999999</v>
      </c>
      <c r="G1344" s="191">
        <v>4458660000</v>
      </c>
      <c r="H1344" s="194">
        <f t="shared" si="40"/>
        <v>6.0809750474633151E-3</v>
      </c>
      <c r="I1344" s="193"/>
      <c r="J1344" s="197">
        <v>1342</v>
      </c>
      <c r="K1344" s="234"/>
      <c r="L1344" s="234"/>
      <c r="M1344" s="234"/>
      <c r="N1344" s="234"/>
      <c r="O1344" s="234"/>
      <c r="P1344" s="234"/>
      <c r="Q1344" s="7">
        <v>42192</v>
      </c>
      <c r="R1344" s="8">
        <v>31472500</v>
      </c>
      <c r="S1344" s="8">
        <v>31537500</v>
      </c>
      <c r="T1344" s="8">
        <v>30942499</v>
      </c>
      <c r="U1344" s="8">
        <v>31422501</v>
      </c>
      <c r="V1344" s="192">
        <v>28907131</v>
      </c>
      <c r="W1344" s="234">
        <v>187787200</v>
      </c>
      <c r="X1344" s="194">
        <f t="shared" si="41"/>
        <v>-2.4602785534314389E-3</v>
      </c>
      <c r="Y1344" s="193"/>
      <c r="Z1344" s="197">
        <v>1342</v>
      </c>
    </row>
    <row r="1345" spans="1:26" ht="14.4" x14ac:dyDescent="0.3">
      <c r="A1345" s="7">
        <v>42191</v>
      </c>
      <c r="B1345" s="191">
        <v>2073.9499510000001</v>
      </c>
      <c r="C1345" s="191">
        <v>2078.610107</v>
      </c>
      <c r="D1345" s="191">
        <v>2058.3999020000001</v>
      </c>
      <c r="E1345" s="191">
        <v>2068.76001</v>
      </c>
      <c r="F1345" s="192">
        <v>2068.76001</v>
      </c>
      <c r="G1345" s="191">
        <v>3486360000</v>
      </c>
      <c r="H1345" s="194">
        <f t="shared" si="40"/>
        <v>-3.8617566078299609E-3</v>
      </c>
      <c r="I1345" s="193"/>
      <c r="J1345" s="197">
        <v>1343</v>
      </c>
      <c r="K1345" s="234"/>
      <c r="L1345" s="234"/>
      <c r="M1345" s="234"/>
      <c r="N1345" s="234"/>
      <c r="O1345" s="234"/>
      <c r="P1345" s="234"/>
      <c r="Q1345" s="7">
        <v>42191</v>
      </c>
      <c r="R1345" s="8">
        <v>31235001</v>
      </c>
      <c r="S1345" s="8">
        <v>31557501</v>
      </c>
      <c r="T1345" s="8">
        <v>31212500</v>
      </c>
      <c r="U1345" s="8">
        <v>31500000</v>
      </c>
      <c r="V1345" s="192">
        <v>28978426</v>
      </c>
      <c r="W1345" s="234">
        <v>112241600</v>
      </c>
      <c r="X1345" s="194">
        <f t="shared" si="41"/>
        <v>-3.4798256290711933E-3</v>
      </c>
      <c r="Y1345" s="193"/>
      <c r="Z1345" s="197">
        <v>1343</v>
      </c>
    </row>
    <row r="1346" spans="1:26" ht="14.4" x14ac:dyDescent="0.3">
      <c r="A1346" s="7">
        <v>42187</v>
      </c>
      <c r="B1346" s="191">
        <v>2078.030029</v>
      </c>
      <c r="C1346" s="191">
        <v>2085.0600589999999</v>
      </c>
      <c r="D1346" s="191">
        <v>2071.0200199999999</v>
      </c>
      <c r="E1346" s="191">
        <v>2076.780029</v>
      </c>
      <c r="F1346" s="192">
        <v>2076.780029</v>
      </c>
      <c r="G1346" s="191">
        <v>2996540000</v>
      </c>
      <c r="H1346" s="194">
        <f t="shared" si="40"/>
        <v>-3.0802294385623452E-4</v>
      </c>
      <c r="I1346" s="193"/>
      <c r="J1346" s="197">
        <v>1344</v>
      </c>
      <c r="K1346" s="234"/>
      <c r="L1346" s="234"/>
      <c r="M1346" s="234"/>
      <c r="N1346" s="234"/>
      <c r="O1346" s="234"/>
      <c r="P1346" s="234"/>
      <c r="Q1346" s="7">
        <v>42187</v>
      </c>
      <c r="R1346" s="8">
        <v>31607500</v>
      </c>
      <c r="S1346" s="8">
        <v>31672501</v>
      </c>
      <c r="T1346" s="8">
        <v>31442499</v>
      </c>
      <c r="U1346" s="8">
        <v>31610001</v>
      </c>
      <c r="V1346" s="192">
        <v>29079618</v>
      </c>
      <c r="W1346" s="234">
        <v>108844000</v>
      </c>
      <c r="X1346" s="194">
        <f t="shared" si="41"/>
        <v>-1.2639946372529783E-3</v>
      </c>
      <c r="Y1346" s="193"/>
      <c r="Z1346" s="197">
        <v>1344</v>
      </c>
    </row>
    <row r="1347" spans="1:26" ht="14.4" x14ac:dyDescent="0.3">
      <c r="A1347" s="7">
        <v>42186</v>
      </c>
      <c r="B1347" s="191">
        <v>2067</v>
      </c>
      <c r="C1347" s="191">
        <v>2082.780029</v>
      </c>
      <c r="D1347" s="191">
        <v>2067</v>
      </c>
      <c r="E1347" s="191">
        <v>2077.419922</v>
      </c>
      <c r="F1347" s="192">
        <v>2077.419922</v>
      </c>
      <c r="G1347" s="191">
        <v>3727260000</v>
      </c>
      <c r="H1347" s="194">
        <f t="shared" si="40"/>
        <v>6.9360403748921539E-3</v>
      </c>
      <c r="I1347" s="193"/>
      <c r="J1347" s="197">
        <v>1345</v>
      </c>
      <c r="K1347" s="234"/>
      <c r="L1347" s="234"/>
      <c r="M1347" s="234"/>
      <c r="N1347" s="234"/>
      <c r="O1347" s="234"/>
      <c r="P1347" s="234"/>
      <c r="Q1347" s="7">
        <v>42186</v>
      </c>
      <c r="R1347" s="8">
        <v>31725000</v>
      </c>
      <c r="S1347" s="8">
        <v>31735001</v>
      </c>
      <c r="T1347" s="8">
        <v>31497499</v>
      </c>
      <c r="U1347" s="8">
        <v>31650000</v>
      </c>
      <c r="V1347" s="192">
        <v>29116421</v>
      </c>
      <c r="W1347" s="234">
        <v>120955200</v>
      </c>
      <c r="X1347" s="194">
        <f t="shared" si="41"/>
        <v>9.3280376847328546E-3</v>
      </c>
      <c r="Y1347" s="193"/>
      <c r="Z1347" s="197">
        <v>1345</v>
      </c>
    </row>
    <row r="1348" spans="1:26" ht="14.4" x14ac:dyDescent="0.3">
      <c r="A1348" s="7">
        <v>42185</v>
      </c>
      <c r="B1348" s="191">
        <v>2061.1899410000001</v>
      </c>
      <c r="C1348" s="191">
        <v>2074.280029</v>
      </c>
      <c r="D1348" s="191">
        <v>2056.320068</v>
      </c>
      <c r="E1348" s="191">
        <v>2063.110107</v>
      </c>
      <c r="F1348" s="192">
        <v>2063.110107</v>
      </c>
      <c r="G1348" s="191">
        <v>4078540000</v>
      </c>
      <c r="H1348" s="194">
        <f t="shared" ref="H1348:H1411" si="42">(F1348-F1349)/F1349</f>
        <v>2.6584894755439801E-3</v>
      </c>
      <c r="I1348" s="193"/>
      <c r="J1348" s="197">
        <v>1346</v>
      </c>
      <c r="K1348" s="234"/>
      <c r="L1348" s="234"/>
      <c r="M1348" s="234"/>
      <c r="N1348" s="234"/>
      <c r="O1348" s="234"/>
      <c r="P1348" s="234"/>
      <c r="Q1348" s="7">
        <v>42185</v>
      </c>
      <c r="R1348" s="8">
        <v>31392500</v>
      </c>
      <c r="S1348" s="8">
        <v>31530001</v>
      </c>
      <c r="T1348" s="8">
        <v>31215000</v>
      </c>
      <c r="U1348" s="8">
        <v>31357500</v>
      </c>
      <c r="V1348" s="192">
        <v>28847332</v>
      </c>
      <c r="W1348" s="234">
        <v>177482800</v>
      </c>
      <c r="X1348" s="194">
        <f t="shared" ref="X1348:X1411" si="43">(V1348-V1349)/V1349</f>
        <v>7.2271829984717709E-3</v>
      </c>
      <c r="Y1348" s="193"/>
      <c r="Z1348" s="197">
        <v>1346</v>
      </c>
    </row>
    <row r="1349" spans="1:26" ht="14.4" x14ac:dyDescent="0.3">
      <c r="A1349" s="7">
        <v>42184</v>
      </c>
      <c r="B1349" s="191">
        <v>2098.6298830000001</v>
      </c>
      <c r="C1349" s="191">
        <v>2098.6298830000001</v>
      </c>
      <c r="D1349" s="191">
        <v>2056.639893</v>
      </c>
      <c r="E1349" s="191">
        <v>2057.639893</v>
      </c>
      <c r="F1349" s="192">
        <v>2057.639893</v>
      </c>
      <c r="G1349" s="191">
        <v>3678960000</v>
      </c>
      <c r="H1349" s="194">
        <f t="shared" si="42"/>
        <v>-2.0866193609611249E-2</v>
      </c>
      <c r="I1349" s="193"/>
      <c r="J1349" s="197">
        <v>1347</v>
      </c>
      <c r="K1349" s="234"/>
      <c r="L1349" s="234"/>
      <c r="M1349" s="234"/>
      <c r="N1349" s="234"/>
      <c r="O1349" s="234"/>
      <c r="P1349" s="234"/>
      <c r="Q1349" s="7">
        <v>42184</v>
      </c>
      <c r="R1349" s="8">
        <v>31365000</v>
      </c>
      <c r="S1349" s="8">
        <v>31617500</v>
      </c>
      <c r="T1349" s="8">
        <v>31120001</v>
      </c>
      <c r="U1349" s="8">
        <v>31132500</v>
      </c>
      <c r="V1349" s="192">
        <v>28640343</v>
      </c>
      <c r="W1349" s="234">
        <v>196645600</v>
      </c>
      <c r="X1349" s="194">
        <f t="shared" si="43"/>
        <v>-1.7514717292045023E-2</v>
      </c>
      <c r="Y1349" s="193"/>
      <c r="Z1349" s="197">
        <v>1347</v>
      </c>
    </row>
    <row r="1350" spans="1:26" ht="14.4" x14ac:dyDescent="0.3">
      <c r="A1350" s="7">
        <v>42181</v>
      </c>
      <c r="B1350" s="191">
        <v>2102.6201169999999</v>
      </c>
      <c r="C1350" s="191">
        <v>2108.919922</v>
      </c>
      <c r="D1350" s="191">
        <v>2095.3798830000001</v>
      </c>
      <c r="E1350" s="191">
        <v>2101.48999</v>
      </c>
      <c r="F1350" s="192">
        <v>2101.48999</v>
      </c>
      <c r="G1350" s="191">
        <v>5025470000</v>
      </c>
      <c r="H1350" s="194">
        <f t="shared" si="42"/>
        <v>-3.9007994871601183E-4</v>
      </c>
      <c r="I1350" s="193"/>
      <c r="J1350" s="197">
        <v>1348</v>
      </c>
      <c r="K1350" s="234"/>
      <c r="L1350" s="234"/>
      <c r="M1350" s="234"/>
      <c r="N1350" s="234"/>
      <c r="O1350" s="234"/>
      <c r="P1350" s="234"/>
      <c r="Q1350" s="7">
        <v>42181</v>
      </c>
      <c r="R1350" s="8">
        <v>31917500</v>
      </c>
      <c r="S1350" s="8">
        <v>31997499</v>
      </c>
      <c r="T1350" s="8">
        <v>31627501</v>
      </c>
      <c r="U1350" s="8">
        <v>31687500</v>
      </c>
      <c r="V1350" s="192">
        <v>29150913</v>
      </c>
      <c r="W1350" s="234">
        <v>176267200</v>
      </c>
      <c r="X1350" s="194">
        <f t="shared" si="43"/>
        <v>-5.8825695920085696E-3</v>
      </c>
      <c r="Y1350" s="193"/>
      <c r="Z1350" s="197">
        <v>1348</v>
      </c>
    </row>
    <row r="1351" spans="1:26" ht="14.4" x14ac:dyDescent="0.3">
      <c r="A1351" s="7">
        <v>42180</v>
      </c>
      <c r="B1351" s="191">
        <v>2109.959961</v>
      </c>
      <c r="C1351" s="191">
        <v>2116.040039</v>
      </c>
      <c r="D1351" s="191">
        <v>2101.780029</v>
      </c>
      <c r="E1351" s="191">
        <v>2102.3100589999999</v>
      </c>
      <c r="F1351" s="192">
        <v>2102.3100589999999</v>
      </c>
      <c r="G1351" s="191">
        <v>3214610000</v>
      </c>
      <c r="H1351" s="194">
        <f t="shared" si="42"/>
        <v>-2.9735740489150383E-3</v>
      </c>
      <c r="I1351" s="193"/>
      <c r="J1351" s="197">
        <v>1349</v>
      </c>
      <c r="K1351" s="234"/>
      <c r="L1351" s="234"/>
      <c r="M1351" s="234"/>
      <c r="N1351" s="234"/>
      <c r="O1351" s="234"/>
      <c r="P1351" s="234"/>
      <c r="Q1351" s="7">
        <v>42180</v>
      </c>
      <c r="R1351" s="8">
        <v>32215000</v>
      </c>
      <c r="S1351" s="8">
        <v>32299999</v>
      </c>
      <c r="T1351" s="8">
        <v>31875000</v>
      </c>
      <c r="U1351" s="8">
        <v>31875000</v>
      </c>
      <c r="V1351" s="192">
        <v>29323410</v>
      </c>
      <c r="W1351" s="234">
        <v>127752400</v>
      </c>
      <c r="X1351" s="194">
        <f t="shared" si="43"/>
        <v>-4.7616211199508008E-3</v>
      </c>
      <c r="Y1351" s="193"/>
      <c r="Z1351" s="197">
        <v>1349</v>
      </c>
    </row>
    <row r="1352" spans="1:26" ht="14.4" x14ac:dyDescent="0.3">
      <c r="A1352" s="7">
        <v>42179</v>
      </c>
      <c r="B1352" s="191">
        <v>2123.6499020000001</v>
      </c>
      <c r="C1352" s="191">
        <v>2125.1000979999999</v>
      </c>
      <c r="D1352" s="191">
        <v>2108.580078</v>
      </c>
      <c r="E1352" s="191">
        <v>2108.580078</v>
      </c>
      <c r="F1352" s="192">
        <v>2108.580078</v>
      </c>
      <c r="G1352" s="191">
        <v>3102480000</v>
      </c>
      <c r="H1352" s="194">
        <f t="shared" si="42"/>
        <v>-7.3532969401711923E-3</v>
      </c>
      <c r="I1352" s="193"/>
      <c r="J1352" s="197">
        <v>1350</v>
      </c>
      <c r="K1352" s="234"/>
      <c r="L1352" s="234"/>
      <c r="M1352" s="234"/>
      <c r="N1352" s="234"/>
      <c r="O1352" s="234"/>
      <c r="P1352" s="234"/>
      <c r="Q1352" s="7">
        <v>42179</v>
      </c>
      <c r="R1352" s="8">
        <v>31802500</v>
      </c>
      <c r="S1352" s="8">
        <v>32450001</v>
      </c>
      <c r="T1352" s="8">
        <v>31780001</v>
      </c>
      <c r="U1352" s="8">
        <v>32027500</v>
      </c>
      <c r="V1352" s="192">
        <v>29463705</v>
      </c>
      <c r="W1352" s="234">
        <v>221123600</v>
      </c>
      <c r="X1352" s="194">
        <f t="shared" si="43"/>
        <v>8.5021857203573838E-3</v>
      </c>
      <c r="Y1352" s="193"/>
      <c r="Z1352" s="197">
        <v>1350</v>
      </c>
    </row>
    <row r="1353" spans="1:26" ht="14.4" x14ac:dyDescent="0.3">
      <c r="A1353" s="7">
        <v>42178</v>
      </c>
      <c r="B1353" s="191">
        <v>2123.1599120000001</v>
      </c>
      <c r="C1353" s="191">
        <v>2128.030029</v>
      </c>
      <c r="D1353" s="191">
        <v>2119.889893</v>
      </c>
      <c r="E1353" s="191">
        <v>2124.1999510000001</v>
      </c>
      <c r="F1353" s="192">
        <v>2124.1999510000001</v>
      </c>
      <c r="G1353" s="191">
        <v>3091190000</v>
      </c>
      <c r="H1353" s="194">
        <f t="shared" si="42"/>
        <v>6.3586826091578631E-4</v>
      </c>
      <c r="I1353" s="193"/>
      <c r="J1353" s="197">
        <v>1351</v>
      </c>
      <c r="K1353" s="234"/>
      <c r="L1353" s="234"/>
      <c r="M1353" s="234"/>
      <c r="N1353" s="234"/>
      <c r="O1353" s="234"/>
      <c r="P1353" s="234"/>
      <c r="Q1353" s="7">
        <v>42178</v>
      </c>
      <c r="R1353" s="8">
        <v>31870001</v>
      </c>
      <c r="S1353" s="8">
        <v>31902500</v>
      </c>
      <c r="T1353" s="8">
        <v>31719999</v>
      </c>
      <c r="U1353" s="8">
        <v>31757500</v>
      </c>
      <c r="V1353" s="192">
        <v>29215311</v>
      </c>
      <c r="W1353" s="234">
        <v>121075600</v>
      </c>
      <c r="X1353" s="194">
        <f t="shared" si="43"/>
        <v>-4.5451409184834564E-3</v>
      </c>
      <c r="Y1353" s="193"/>
      <c r="Z1353" s="197">
        <v>1351</v>
      </c>
    </row>
    <row r="1354" spans="1:26" ht="14.4" x14ac:dyDescent="0.3">
      <c r="A1354" s="7">
        <v>42177</v>
      </c>
      <c r="B1354" s="191">
        <v>2112.5</v>
      </c>
      <c r="C1354" s="191">
        <v>2129.8701169999999</v>
      </c>
      <c r="D1354" s="191">
        <v>2112.5</v>
      </c>
      <c r="E1354" s="191">
        <v>2122.8500979999999</v>
      </c>
      <c r="F1354" s="192">
        <v>2122.8500979999999</v>
      </c>
      <c r="G1354" s="191">
        <v>3030020000</v>
      </c>
      <c r="H1354" s="194">
        <f t="shared" si="42"/>
        <v>6.0948668292022815E-3</v>
      </c>
      <c r="I1354" s="193"/>
      <c r="J1354" s="197">
        <v>1352</v>
      </c>
      <c r="K1354" s="234"/>
      <c r="L1354" s="234"/>
      <c r="M1354" s="234"/>
      <c r="N1354" s="234"/>
      <c r="O1354" s="234"/>
      <c r="P1354" s="234"/>
      <c r="Q1354" s="7">
        <v>42177</v>
      </c>
      <c r="R1354" s="8">
        <v>31872499</v>
      </c>
      <c r="S1354" s="8">
        <v>32014999</v>
      </c>
      <c r="T1354" s="8">
        <v>31770000</v>
      </c>
      <c r="U1354" s="8">
        <v>31902500</v>
      </c>
      <c r="V1354" s="192">
        <v>29348705</v>
      </c>
      <c r="W1354" s="234">
        <v>136157200</v>
      </c>
      <c r="X1354" s="194">
        <f t="shared" si="43"/>
        <v>7.9777662233967567E-3</v>
      </c>
      <c r="Y1354" s="193"/>
      <c r="Z1354" s="197">
        <v>1352</v>
      </c>
    </row>
    <row r="1355" spans="1:26" ht="14.4" x14ac:dyDescent="0.3">
      <c r="A1355" s="7">
        <v>42174</v>
      </c>
      <c r="B1355" s="191">
        <v>2121.0600589999999</v>
      </c>
      <c r="C1355" s="191">
        <v>2121.639893</v>
      </c>
      <c r="D1355" s="191">
        <v>2109.4499510000001</v>
      </c>
      <c r="E1355" s="191">
        <v>2109.98999</v>
      </c>
      <c r="F1355" s="192">
        <v>2109.98999</v>
      </c>
      <c r="G1355" s="191">
        <v>4449810000</v>
      </c>
      <c r="H1355" s="194">
        <f t="shared" si="42"/>
        <v>-5.3035017504077884E-3</v>
      </c>
      <c r="I1355" s="193"/>
      <c r="J1355" s="197">
        <v>1353</v>
      </c>
      <c r="K1355" s="234"/>
      <c r="L1355" s="234"/>
      <c r="M1355" s="234"/>
      <c r="N1355" s="234"/>
      <c r="O1355" s="234"/>
      <c r="P1355" s="234"/>
      <c r="Q1355" s="7">
        <v>42174</v>
      </c>
      <c r="R1355" s="8">
        <v>31927500</v>
      </c>
      <c r="S1355" s="8">
        <v>31955000</v>
      </c>
      <c r="T1355" s="8">
        <v>31600000</v>
      </c>
      <c r="U1355" s="8">
        <v>31650000</v>
      </c>
      <c r="V1355" s="192">
        <v>29116421</v>
      </c>
      <c r="W1355" s="234">
        <v>218867600</v>
      </c>
      <c r="X1355" s="194">
        <f t="shared" si="43"/>
        <v>-1.0009180641437181E-2</v>
      </c>
      <c r="Y1355" s="193"/>
      <c r="Z1355" s="197">
        <v>1353</v>
      </c>
    </row>
    <row r="1356" spans="1:26" ht="14.4" x14ac:dyDescent="0.3">
      <c r="A1356" s="7">
        <v>42173</v>
      </c>
      <c r="B1356" s="191">
        <v>2101.580078</v>
      </c>
      <c r="C1356" s="191">
        <v>2126.6499020000001</v>
      </c>
      <c r="D1356" s="191">
        <v>2101.580078</v>
      </c>
      <c r="E1356" s="191">
        <v>2121.23999</v>
      </c>
      <c r="F1356" s="192">
        <v>2121.23999</v>
      </c>
      <c r="G1356" s="191">
        <v>3520360000</v>
      </c>
      <c r="H1356" s="194">
        <f t="shared" si="42"/>
        <v>9.9027106626515746E-3</v>
      </c>
      <c r="I1356" s="193"/>
      <c r="J1356" s="197">
        <v>1354</v>
      </c>
      <c r="K1356" s="234"/>
      <c r="L1356" s="234"/>
      <c r="M1356" s="234"/>
      <c r="N1356" s="234"/>
      <c r="O1356" s="234"/>
      <c r="P1356" s="234"/>
      <c r="Q1356" s="7">
        <v>42173</v>
      </c>
      <c r="R1356" s="8">
        <v>31807501</v>
      </c>
      <c r="S1356" s="8">
        <v>32077499</v>
      </c>
      <c r="T1356" s="8">
        <v>31805000</v>
      </c>
      <c r="U1356" s="8">
        <v>31969999</v>
      </c>
      <c r="V1356" s="192">
        <v>29410799</v>
      </c>
      <c r="W1356" s="234">
        <v>141628800</v>
      </c>
      <c r="X1356" s="194">
        <f t="shared" si="43"/>
        <v>4.5560725677603504E-3</v>
      </c>
      <c r="Y1356" s="193"/>
      <c r="Z1356" s="197">
        <v>1354</v>
      </c>
    </row>
    <row r="1357" spans="1:26" ht="14.4" x14ac:dyDescent="0.3">
      <c r="A1357" s="7">
        <v>42172</v>
      </c>
      <c r="B1357" s="191">
        <v>2097.3999020000001</v>
      </c>
      <c r="C1357" s="191">
        <v>2106.790039</v>
      </c>
      <c r="D1357" s="191">
        <v>2088.860107</v>
      </c>
      <c r="E1357" s="191">
        <v>2100.4399410000001</v>
      </c>
      <c r="F1357" s="192">
        <v>2100.4399410000001</v>
      </c>
      <c r="G1357" s="191">
        <v>3222240000</v>
      </c>
      <c r="H1357" s="194">
        <f t="shared" si="42"/>
        <v>1.9796411387709269E-3</v>
      </c>
      <c r="I1357" s="193"/>
      <c r="J1357" s="197">
        <v>1355</v>
      </c>
      <c r="K1357" s="234"/>
      <c r="L1357" s="234"/>
      <c r="M1357" s="234"/>
      <c r="N1357" s="234"/>
      <c r="O1357" s="234"/>
      <c r="P1357" s="234"/>
      <c r="Q1357" s="7">
        <v>42172</v>
      </c>
      <c r="R1357" s="8">
        <v>31930000</v>
      </c>
      <c r="S1357" s="8">
        <v>31969999</v>
      </c>
      <c r="T1357" s="8">
        <v>31684999</v>
      </c>
      <c r="U1357" s="8">
        <v>31825001</v>
      </c>
      <c r="V1357" s="192">
        <v>29277409</v>
      </c>
      <c r="W1357" s="234">
        <v>131672400</v>
      </c>
      <c r="X1357" s="194">
        <f t="shared" si="43"/>
        <v>-2.3510886597523616E-3</v>
      </c>
      <c r="Y1357" s="193"/>
      <c r="Z1357" s="197">
        <v>1355</v>
      </c>
    </row>
    <row r="1358" spans="1:26" ht="14.4" x14ac:dyDescent="0.3">
      <c r="A1358" s="7">
        <v>42171</v>
      </c>
      <c r="B1358" s="191">
        <v>2084.26001</v>
      </c>
      <c r="C1358" s="191">
        <v>2097.3999020000001</v>
      </c>
      <c r="D1358" s="191">
        <v>2082.1000979999999</v>
      </c>
      <c r="E1358" s="191">
        <v>2096.290039</v>
      </c>
      <c r="F1358" s="192">
        <v>2096.290039</v>
      </c>
      <c r="G1358" s="191">
        <v>2919900000</v>
      </c>
      <c r="H1358" s="194">
        <f t="shared" si="42"/>
        <v>5.6898564053051463E-3</v>
      </c>
      <c r="I1358" s="193"/>
      <c r="J1358" s="197">
        <v>1356</v>
      </c>
      <c r="K1358" s="234"/>
      <c r="L1358" s="234"/>
      <c r="M1358" s="234"/>
      <c r="N1358" s="234"/>
      <c r="O1358" s="234"/>
      <c r="P1358" s="234"/>
      <c r="Q1358" s="7">
        <v>42171</v>
      </c>
      <c r="R1358" s="8">
        <v>31757500</v>
      </c>
      <c r="S1358" s="8">
        <v>31962500</v>
      </c>
      <c r="T1358" s="8">
        <v>31592501</v>
      </c>
      <c r="U1358" s="8">
        <v>31900000</v>
      </c>
      <c r="V1358" s="192">
        <v>29346405</v>
      </c>
      <c r="W1358" s="234">
        <v>125976400</v>
      </c>
      <c r="X1358" s="194">
        <f t="shared" si="43"/>
        <v>5.3576195367621583E-3</v>
      </c>
      <c r="Y1358" s="193"/>
      <c r="Z1358" s="197">
        <v>1356</v>
      </c>
    </row>
    <row r="1359" spans="1:26" ht="14.4" x14ac:dyDescent="0.3">
      <c r="A1359" s="7">
        <v>42170</v>
      </c>
      <c r="B1359" s="191">
        <v>2091.3400879999999</v>
      </c>
      <c r="C1359" s="191">
        <v>2091.3400879999999</v>
      </c>
      <c r="D1359" s="191">
        <v>2072.48999</v>
      </c>
      <c r="E1359" s="191">
        <v>2084.429932</v>
      </c>
      <c r="F1359" s="192">
        <v>2084.429932</v>
      </c>
      <c r="G1359" s="191">
        <v>3061570000</v>
      </c>
      <c r="H1359" s="194">
        <f t="shared" si="42"/>
        <v>-4.6225721215145078E-3</v>
      </c>
      <c r="I1359" s="193"/>
      <c r="J1359" s="197">
        <v>1357</v>
      </c>
      <c r="K1359" s="234"/>
      <c r="L1359" s="234"/>
      <c r="M1359" s="234"/>
      <c r="N1359" s="234"/>
      <c r="O1359" s="234"/>
      <c r="P1359" s="234"/>
      <c r="Q1359" s="7">
        <v>42170</v>
      </c>
      <c r="R1359" s="8">
        <v>31525000</v>
      </c>
      <c r="S1359" s="8">
        <v>31809999</v>
      </c>
      <c r="T1359" s="8">
        <v>31427500</v>
      </c>
      <c r="U1359" s="8">
        <v>31730000</v>
      </c>
      <c r="V1359" s="192">
        <v>29190016</v>
      </c>
      <c r="W1359" s="234">
        <v>175955600</v>
      </c>
      <c r="X1359" s="194">
        <f t="shared" si="43"/>
        <v>-1.965808304166464E-3</v>
      </c>
      <c r="Y1359" s="193"/>
      <c r="Z1359" s="197">
        <v>1357</v>
      </c>
    </row>
    <row r="1360" spans="1:26" ht="14.4" x14ac:dyDescent="0.3">
      <c r="A1360" s="7">
        <v>42167</v>
      </c>
      <c r="B1360" s="191">
        <v>2107.429932</v>
      </c>
      <c r="C1360" s="191">
        <v>2107.429932</v>
      </c>
      <c r="D1360" s="191">
        <v>2091.330078</v>
      </c>
      <c r="E1360" s="191">
        <v>2094.110107</v>
      </c>
      <c r="F1360" s="192">
        <v>2094.110107</v>
      </c>
      <c r="G1360" s="191">
        <v>2719400000</v>
      </c>
      <c r="H1360" s="194">
        <f t="shared" si="42"/>
        <v>-6.9942998831643219E-3</v>
      </c>
      <c r="I1360" s="193"/>
      <c r="J1360" s="197">
        <v>1358</v>
      </c>
      <c r="K1360" s="234"/>
      <c r="L1360" s="234"/>
      <c r="M1360" s="234"/>
      <c r="N1360" s="234"/>
      <c r="O1360" s="234"/>
      <c r="P1360" s="234"/>
      <c r="Q1360" s="7">
        <v>42167</v>
      </c>
      <c r="R1360" s="8">
        <v>32047501</v>
      </c>
      <c r="S1360" s="8">
        <v>32082500</v>
      </c>
      <c r="T1360" s="8">
        <v>31777500</v>
      </c>
      <c r="U1360" s="8">
        <v>31792500</v>
      </c>
      <c r="V1360" s="192">
        <v>29247511</v>
      </c>
      <c r="W1360" s="234">
        <v>147544800</v>
      </c>
      <c r="X1360" s="194">
        <f t="shared" si="43"/>
        <v>-1.1042974532747357E-2</v>
      </c>
      <c r="Y1360" s="193"/>
      <c r="Z1360" s="197">
        <v>1358</v>
      </c>
    </row>
    <row r="1361" spans="1:26" ht="14.4" x14ac:dyDescent="0.3">
      <c r="A1361" s="7">
        <v>42166</v>
      </c>
      <c r="B1361" s="191">
        <v>2106.23999</v>
      </c>
      <c r="C1361" s="191">
        <v>2115.0200199999999</v>
      </c>
      <c r="D1361" s="191">
        <v>2106.23999</v>
      </c>
      <c r="E1361" s="191">
        <v>2108.860107</v>
      </c>
      <c r="F1361" s="192">
        <v>2108.860107</v>
      </c>
      <c r="G1361" s="191">
        <v>3128600000</v>
      </c>
      <c r="H1361" s="194">
        <f t="shared" si="42"/>
        <v>1.7386262992554644E-3</v>
      </c>
      <c r="I1361" s="193"/>
      <c r="J1361" s="197">
        <v>1359</v>
      </c>
      <c r="K1361" s="234"/>
      <c r="L1361" s="234"/>
      <c r="M1361" s="234"/>
      <c r="N1361" s="234"/>
      <c r="O1361" s="234"/>
      <c r="P1361" s="234"/>
      <c r="Q1361" s="7">
        <v>42166</v>
      </c>
      <c r="R1361" s="8">
        <v>32294998</v>
      </c>
      <c r="S1361" s="8">
        <v>32544998</v>
      </c>
      <c r="T1361" s="8">
        <v>32119999</v>
      </c>
      <c r="U1361" s="8">
        <v>32147499</v>
      </c>
      <c r="V1361" s="192">
        <v>29574097</v>
      </c>
      <c r="W1361" s="234">
        <v>141563600</v>
      </c>
      <c r="X1361" s="194">
        <f t="shared" si="43"/>
        <v>-2.2498729369009626E-3</v>
      </c>
      <c r="Y1361" s="193"/>
      <c r="Z1361" s="197">
        <v>1359</v>
      </c>
    </row>
    <row r="1362" spans="1:26" ht="14.4" x14ac:dyDescent="0.3">
      <c r="A1362" s="7">
        <v>42165</v>
      </c>
      <c r="B1362" s="191">
        <v>2081.1201169999999</v>
      </c>
      <c r="C1362" s="191">
        <v>2108.5</v>
      </c>
      <c r="D1362" s="191">
        <v>2081.1201169999999</v>
      </c>
      <c r="E1362" s="191">
        <v>2105.1999510000001</v>
      </c>
      <c r="F1362" s="192">
        <v>2105.1999510000001</v>
      </c>
      <c r="G1362" s="191">
        <v>3414320000</v>
      </c>
      <c r="H1362" s="194">
        <f t="shared" si="42"/>
        <v>1.2042424911740781E-2</v>
      </c>
      <c r="I1362" s="193"/>
      <c r="J1362" s="197">
        <v>1360</v>
      </c>
      <c r="K1362" s="234"/>
      <c r="L1362" s="234"/>
      <c r="M1362" s="234"/>
      <c r="N1362" s="234"/>
      <c r="O1362" s="234"/>
      <c r="P1362" s="234"/>
      <c r="Q1362" s="7">
        <v>42165</v>
      </c>
      <c r="R1362" s="8">
        <v>31980000</v>
      </c>
      <c r="S1362" s="8">
        <v>32334999</v>
      </c>
      <c r="T1362" s="8">
        <v>31962500</v>
      </c>
      <c r="U1362" s="8">
        <v>32220001</v>
      </c>
      <c r="V1362" s="192">
        <v>29640785</v>
      </c>
      <c r="W1362" s="234">
        <v>156349200</v>
      </c>
      <c r="X1362" s="194">
        <f t="shared" si="43"/>
        <v>1.145800745046717E-2</v>
      </c>
      <c r="Y1362" s="193"/>
      <c r="Z1362" s="197">
        <v>1360</v>
      </c>
    </row>
    <row r="1363" spans="1:26" ht="14.4" x14ac:dyDescent="0.3">
      <c r="A1363" s="7">
        <v>42164</v>
      </c>
      <c r="B1363" s="191">
        <v>2079.070068</v>
      </c>
      <c r="C1363" s="191">
        <v>2085.6201169999999</v>
      </c>
      <c r="D1363" s="191">
        <v>2072.139893</v>
      </c>
      <c r="E1363" s="191">
        <v>2080.1499020000001</v>
      </c>
      <c r="F1363" s="192">
        <v>2080.1499020000001</v>
      </c>
      <c r="G1363" s="191">
        <v>3034580000</v>
      </c>
      <c r="H1363" s="194">
        <f t="shared" si="42"/>
        <v>4.1835298173784259E-4</v>
      </c>
      <c r="I1363" s="193"/>
      <c r="J1363" s="197">
        <v>1361</v>
      </c>
      <c r="K1363" s="234"/>
      <c r="L1363" s="234"/>
      <c r="M1363" s="234"/>
      <c r="N1363" s="234"/>
      <c r="O1363" s="234"/>
      <c r="P1363" s="234"/>
      <c r="Q1363" s="7">
        <v>42164</v>
      </c>
      <c r="R1363" s="8">
        <v>31674999</v>
      </c>
      <c r="S1363" s="8">
        <v>32020000</v>
      </c>
      <c r="T1363" s="8">
        <v>31405001</v>
      </c>
      <c r="U1363" s="8">
        <v>31855000</v>
      </c>
      <c r="V1363" s="192">
        <v>29305008</v>
      </c>
      <c r="W1363" s="234">
        <v>224301600</v>
      </c>
      <c r="X1363" s="194">
        <f t="shared" si="43"/>
        <v>-2.973387374962163E-3</v>
      </c>
      <c r="Y1363" s="193"/>
      <c r="Z1363" s="197">
        <v>1361</v>
      </c>
    </row>
    <row r="1364" spans="1:26" ht="14.4" x14ac:dyDescent="0.3">
      <c r="A1364" s="7">
        <v>42163</v>
      </c>
      <c r="B1364" s="191">
        <v>2092.3400879999999</v>
      </c>
      <c r="C1364" s="191">
        <v>2093.01001</v>
      </c>
      <c r="D1364" s="191">
        <v>2079.110107</v>
      </c>
      <c r="E1364" s="191">
        <v>2079.280029</v>
      </c>
      <c r="F1364" s="192">
        <v>2079.280029</v>
      </c>
      <c r="G1364" s="191">
        <v>2917150000</v>
      </c>
      <c r="H1364" s="194">
        <f t="shared" si="42"/>
        <v>-6.4745098717947352E-3</v>
      </c>
      <c r="I1364" s="193"/>
      <c r="J1364" s="197">
        <v>1362</v>
      </c>
      <c r="K1364" s="234"/>
      <c r="L1364" s="234"/>
      <c r="M1364" s="234"/>
      <c r="N1364" s="234"/>
      <c r="O1364" s="234"/>
      <c r="P1364" s="234"/>
      <c r="Q1364" s="7">
        <v>42163</v>
      </c>
      <c r="R1364" s="8">
        <v>32224998</v>
      </c>
      <c r="S1364" s="8">
        <v>32302502</v>
      </c>
      <c r="T1364" s="8">
        <v>31707500</v>
      </c>
      <c r="U1364" s="8">
        <v>31950001</v>
      </c>
      <c r="V1364" s="192">
        <v>29392403</v>
      </c>
      <c r="W1364" s="234">
        <v>210699200</v>
      </c>
      <c r="X1364" s="194">
        <f t="shared" si="43"/>
        <v>-6.6070271787874307E-3</v>
      </c>
      <c r="Y1364" s="193"/>
      <c r="Z1364" s="197">
        <v>1362</v>
      </c>
    </row>
    <row r="1365" spans="1:26" ht="14.4" x14ac:dyDescent="0.3">
      <c r="A1365" s="7">
        <v>42160</v>
      </c>
      <c r="B1365" s="191">
        <v>2095.0900879999999</v>
      </c>
      <c r="C1365" s="191">
        <v>2100.98999</v>
      </c>
      <c r="D1365" s="191">
        <v>2085.669922</v>
      </c>
      <c r="E1365" s="191">
        <v>2092.830078</v>
      </c>
      <c r="F1365" s="192">
        <v>2092.830078</v>
      </c>
      <c r="G1365" s="191">
        <v>3243690000</v>
      </c>
      <c r="H1365" s="194">
        <f t="shared" si="42"/>
        <v>-1.4361830452781976E-3</v>
      </c>
      <c r="I1365" s="193"/>
      <c r="J1365" s="197">
        <v>1363</v>
      </c>
      <c r="K1365" s="234"/>
      <c r="L1365" s="234"/>
      <c r="M1365" s="234"/>
      <c r="N1365" s="234"/>
      <c r="O1365" s="234"/>
      <c r="P1365" s="234"/>
      <c r="Q1365" s="7">
        <v>42160</v>
      </c>
      <c r="R1365" s="8">
        <v>32375000</v>
      </c>
      <c r="S1365" s="8">
        <v>32422501</v>
      </c>
      <c r="T1365" s="8">
        <v>32090000</v>
      </c>
      <c r="U1365" s="8">
        <v>32162498</v>
      </c>
      <c r="V1365" s="192">
        <v>29587891</v>
      </c>
      <c r="W1365" s="234">
        <v>142507200</v>
      </c>
      <c r="X1365" s="194">
        <f t="shared" si="43"/>
        <v>-5.488588470582834E-3</v>
      </c>
      <c r="Y1365" s="193"/>
      <c r="Z1365" s="197">
        <v>1363</v>
      </c>
    </row>
    <row r="1366" spans="1:26" ht="14.4" x14ac:dyDescent="0.3">
      <c r="A1366" s="7">
        <v>42159</v>
      </c>
      <c r="B1366" s="191">
        <v>2112.3500979999999</v>
      </c>
      <c r="C1366" s="191">
        <v>2112.889893</v>
      </c>
      <c r="D1366" s="191">
        <v>2093.2299800000001</v>
      </c>
      <c r="E1366" s="191">
        <v>2095.8400879999999</v>
      </c>
      <c r="F1366" s="192">
        <v>2095.8400879999999</v>
      </c>
      <c r="G1366" s="191">
        <v>3200050000</v>
      </c>
      <c r="H1366" s="194">
        <f t="shared" si="42"/>
        <v>-8.623167356627116E-3</v>
      </c>
      <c r="I1366" s="193"/>
      <c r="J1366" s="197">
        <v>1364</v>
      </c>
      <c r="K1366" s="234"/>
      <c r="L1366" s="234"/>
      <c r="M1366" s="234"/>
      <c r="N1366" s="234"/>
      <c r="O1366" s="234"/>
      <c r="P1366" s="234"/>
      <c r="Q1366" s="7">
        <v>42159</v>
      </c>
      <c r="R1366" s="8">
        <v>32395000</v>
      </c>
      <c r="S1366" s="8">
        <v>32645000</v>
      </c>
      <c r="T1366" s="8">
        <v>32227501</v>
      </c>
      <c r="U1366" s="8">
        <v>32340000</v>
      </c>
      <c r="V1366" s="192">
        <v>29751183</v>
      </c>
      <c r="W1366" s="234">
        <v>153800400</v>
      </c>
      <c r="X1366" s="194">
        <f t="shared" si="43"/>
        <v>-5.840845424723992E-3</v>
      </c>
      <c r="Y1366" s="193"/>
      <c r="Z1366" s="197">
        <v>1364</v>
      </c>
    </row>
    <row r="1367" spans="1:26" ht="14.4" x14ac:dyDescent="0.3">
      <c r="A1367" s="7">
        <v>42158</v>
      </c>
      <c r="B1367" s="191">
        <v>2110.639893</v>
      </c>
      <c r="C1367" s="191">
        <v>2121.919922</v>
      </c>
      <c r="D1367" s="191">
        <v>2109.610107</v>
      </c>
      <c r="E1367" s="191">
        <v>2114.070068</v>
      </c>
      <c r="F1367" s="192">
        <v>2114.070068</v>
      </c>
      <c r="G1367" s="191">
        <v>3099980000</v>
      </c>
      <c r="H1367" s="194">
        <f t="shared" si="42"/>
        <v>2.1188707775648308E-3</v>
      </c>
      <c r="I1367" s="193"/>
      <c r="J1367" s="197">
        <v>1365</v>
      </c>
      <c r="K1367" s="234"/>
      <c r="L1367" s="234"/>
      <c r="M1367" s="234"/>
      <c r="N1367" s="234"/>
      <c r="O1367" s="234"/>
      <c r="P1367" s="234"/>
      <c r="Q1367" s="7">
        <v>42158</v>
      </c>
      <c r="R1367" s="8">
        <v>32665001</v>
      </c>
      <c r="S1367" s="8">
        <v>32735001</v>
      </c>
      <c r="T1367" s="8">
        <v>32474998</v>
      </c>
      <c r="U1367" s="8">
        <v>32529999</v>
      </c>
      <c r="V1367" s="192">
        <v>29925976</v>
      </c>
      <c r="W1367" s="234">
        <v>123934000</v>
      </c>
      <c r="X1367" s="194">
        <f t="shared" si="43"/>
        <v>1.231281935057824E-3</v>
      </c>
      <c r="Y1367" s="193"/>
      <c r="Z1367" s="197">
        <v>1365</v>
      </c>
    </row>
    <row r="1368" spans="1:26" ht="14.4" x14ac:dyDescent="0.3">
      <c r="A1368" s="7">
        <v>42157</v>
      </c>
      <c r="B1368" s="191">
        <v>2110.4099120000001</v>
      </c>
      <c r="C1368" s="191">
        <v>2117.5900879999999</v>
      </c>
      <c r="D1368" s="191">
        <v>2099.139893</v>
      </c>
      <c r="E1368" s="191">
        <v>2109.6000979999999</v>
      </c>
      <c r="F1368" s="192">
        <v>2109.6000979999999</v>
      </c>
      <c r="G1368" s="191">
        <v>3049350000</v>
      </c>
      <c r="H1368" s="194">
        <f t="shared" si="42"/>
        <v>-1.0085958054164574E-3</v>
      </c>
      <c r="I1368" s="193"/>
      <c r="J1368" s="197">
        <v>1366</v>
      </c>
      <c r="K1368" s="234"/>
      <c r="L1368" s="234"/>
      <c r="M1368" s="234"/>
      <c r="N1368" s="234"/>
      <c r="O1368" s="234"/>
      <c r="P1368" s="234"/>
      <c r="Q1368" s="7">
        <v>42157</v>
      </c>
      <c r="R1368" s="8">
        <v>32465000</v>
      </c>
      <c r="S1368" s="8">
        <v>32665001</v>
      </c>
      <c r="T1368" s="8">
        <v>32330002</v>
      </c>
      <c r="U1368" s="8">
        <v>32490002</v>
      </c>
      <c r="V1368" s="192">
        <v>29889174</v>
      </c>
      <c r="W1368" s="234">
        <v>134670400</v>
      </c>
      <c r="X1368" s="194">
        <f t="shared" si="43"/>
        <v>-4.4431905729589438E-3</v>
      </c>
      <c r="Y1368" s="193"/>
      <c r="Z1368" s="197">
        <v>1366</v>
      </c>
    </row>
    <row r="1369" spans="1:26" ht="14.4" x14ac:dyDescent="0.3">
      <c r="A1369" s="7">
        <v>42156</v>
      </c>
      <c r="B1369" s="191">
        <v>2108.639893</v>
      </c>
      <c r="C1369" s="191">
        <v>2119.1499020000001</v>
      </c>
      <c r="D1369" s="191">
        <v>2102.540039</v>
      </c>
      <c r="E1369" s="191">
        <v>2111.7299800000001</v>
      </c>
      <c r="F1369" s="192">
        <v>2111.7299800000001</v>
      </c>
      <c r="G1369" s="191">
        <v>3011710000</v>
      </c>
      <c r="H1369" s="194">
        <f t="shared" si="42"/>
        <v>2.0594608593389697E-3</v>
      </c>
      <c r="I1369" s="193"/>
      <c r="J1369" s="197">
        <v>1367</v>
      </c>
      <c r="K1369" s="234"/>
      <c r="L1369" s="234"/>
      <c r="M1369" s="234"/>
      <c r="N1369" s="234"/>
      <c r="O1369" s="234"/>
      <c r="P1369" s="234"/>
      <c r="Q1369" s="7">
        <v>42156</v>
      </c>
      <c r="R1369" s="8">
        <v>32570000</v>
      </c>
      <c r="S1369" s="8">
        <v>32847500</v>
      </c>
      <c r="T1369" s="8">
        <v>32512501</v>
      </c>
      <c r="U1369" s="8">
        <v>32634998</v>
      </c>
      <c r="V1369" s="192">
        <v>30022570</v>
      </c>
      <c r="W1369" s="234">
        <v>128451200</v>
      </c>
      <c r="X1369" s="194">
        <f t="shared" si="43"/>
        <v>1.9957432509915972E-3</v>
      </c>
      <c r="Y1369" s="193"/>
      <c r="Z1369" s="197">
        <v>1367</v>
      </c>
    </row>
    <row r="1370" spans="1:26" ht="14.4" x14ac:dyDescent="0.3">
      <c r="A1370" s="7">
        <v>42153</v>
      </c>
      <c r="B1370" s="191">
        <v>2120.6599120000001</v>
      </c>
      <c r="C1370" s="191">
        <v>2120.6599120000001</v>
      </c>
      <c r="D1370" s="191">
        <v>2104.889893</v>
      </c>
      <c r="E1370" s="191">
        <v>2107.389893</v>
      </c>
      <c r="F1370" s="192">
        <v>2107.389893</v>
      </c>
      <c r="G1370" s="191">
        <v>3927390000</v>
      </c>
      <c r="H1370" s="194">
        <f t="shared" si="42"/>
        <v>-6.3184689448647254E-3</v>
      </c>
      <c r="I1370" s="193"/>
      <c r="J1370" s="197">
        <v>1368</v>
      </c>
      <c r="K1370" s="234"/>
      <c r="L1370" s="234"/>
      <c r="M1370" s="234"/>
      <c r="N1370" s="234"/>
      <c r="O1370" s="234"/>
      <c r="P1370" s="234"/>
      <c r="Q1370" s="7">
        <v>42153</v>
      </c>
      <c r="R1370" s="8">
        <v>32807499</v>
      </c>
      <c r="S1370" s="8">
        <v>32862499</v>
      </c>
      <c r="T1370" s="8">
        <v>32474998</v>
      </c>
      <c r="U1370" s="8">
        <v>32570000</v>
      </c>
      <c r="V1370" s="192">
        <v>29962772</v>
      </c>
      <c r="W1370" s="234">
        <v>203538000</v>
      </c>
      <c r="X1370" s="194">
        <f t="shared" si="43"/>
        <v>-1.1382533794737854E-2</v>
      </c>
      <c r="Y1370" s="193"/>
      <c r="Z1370" s="197">
        <v>1368</v>
      </c>
    </row>
    <row r="1371" spans="1:26" ht="14.4" x14ac:dyDescent="0.3">
      <c r="A1371" s="7">
        <v>42152</v>
      </c>
      <c r="B1371" s="191">
        <v>2122.2700199999999</v>
      </c>
      <c r="C1371" s="191">
        <v>2122.2700199999999</v>
      </c>
      <c r="D1371" s="191">
        <v>2112.860107</v>
      </c>
      <c r="E1371" s="191">
        <v>2120.790039</v>
      </c>
      <c r="F1371" s="192">
        <v>2120.790039</v>
      </c>
      <c r="G1371" s="191">
        <v>2980350000</v>
      </c>
      <c r="H1371" s="194">
        <f t="shared" si="42"/>
        <v>-1.2667607066397159E-3</v>
      </c>
      <c r="I1371" s="193"/>
      <c r="J1371" s="197">
        <v>1369</v>
      </c>
      <c r="K1371" s="234"/>
      <c r="L1371" s="234"/>
      <c r="M1371" s="234"/>
      <c r="N1371" s="234"/>
      <c r="O1371" s="234"/>
      <c r="P1371" s="234"/>
      <c r="Q1371" s="7">
        <v>42152</v>
      </c>
      <c r="R1371" s="8">
        <v>32965000</v>
      </c>
      <c r="S1371" s="8">
        <v>32987499</v>
      </c>
      <c r="T1371" s="8">
        <v>32775002</v>
      </c>
      <c r="U1371" s="8">
        <v>32945000</v>
      </c>
      <c r="V1371" s="192">
        <v>30307751</v>
      </c>
      <c r="W1371" s="234">
        <v>122933200</v>
      </c>
      <c r="X1371" s="194">
        <f t="shared" si="43"/>
        <v>-1.9693715226869095E-3</v>
      </c>
      <c r="Y1371" s="193"/>
      <c r="Z1371" s="197">
        <v>1369</v>
      </c>
    </row>
    <row r="1372" spans="1:26" ht="14.4" x14ac:dyDescent="0.3">
      <c r="A1372" s="7">
        <v>42151</v>
      </c>
      <c r="B1372" s="191">
        <v>2105.1298830000001</v>
      </c>
      <c r="C1372" s="191">
        <v>2126.219971</v>
      </c>
      <c r="D1372" s="191">
        <v>2105.1298830000001</v>
      </c>
      <c r="E1372" s="191">
        <v>2123.4799800000001</v>
      </c>
      <c r="F1372" s="192">
        <v>2123.4799800000001</v>
      </c>
      <c r="G1372" s="191">
        <v>3127960000</v>
      </c>
      <c r="H1372" s="194">
        <f t="shared" si="42"/>
        <v>9.1626411220271011E-3</v>
      </c>
      <c r="I1372" s="193"/>
      <c r="J1372" s="197">
        <v>1370</v>
      </c>
      <c r="K1372" s="234"/>
      <c r="L1372" s="234"/>
      <c r="M1372" s="234"/>
      <c r="N1372" s="234"/>
      <c r="O1372" s="234"/>
      <c r="P1372" s="234"/>
      <c r="Q1372" s="7">
        <v>42151</v>
      </c>
      <c r="R1372" s="8">
        <v>32584999</v>
      </c>
      <c r="S1372" s="8">
        <v>33064999</v>
      </c>
      <c r="T1372" s="8">
        <v>32512501</v>
      </c>
      <c r="U1372" s="8">
        <v>33009998</v>
      </c>
      <c r="V1372" s="192">
        <v>30367556</v>
      </c>
      <c r="W1372" s="234">
        <v>183332800</v>
      </c>
      <c r="X1372" s="194">
        <f t="shared" si="43"/>
        <v>1.8670236179436986E-2</v>
      </c>
      <c r="Y1372" s="193"/>
      <c r="Z1372" s="197">
        <v>1370</v>
      </c>
    </row>
    <row r="1373" spans="1:26" ht="14.4" x14ac:dyDescent="0.3">
      <c r="A1373" s="7">
        <v>42150</v>
      </c>
      <c r="B1373" s="191">
        <v>2125.3400879999999</v>
      </c>
      <c r="C1373" s="191">
        <v>2125.3400879999999</v>
      </c>
      <c r="D1373" s="191">
        <v>2099.179932</v>
      </c>
      <c r="E1373" s="191">
        <v>2104.1999510000001</v>
      </c>
      <c r="F1373" s="192">
        <v>2104.1999510000001</v>
      </c>
      <c r="G1373" s="191">
        <v>3342130000</v>
      </c>
      <c r="H1373" s="194">
        <f t="shared" si="42"/>
        <v>-1.0281980467796303E-2</v>
      </c>
      <c r="I1373" s="193"/>
      <c r="J1373" s="197">
        <v>1371</v>
      </c>
      <c r="K1373" s="234"/>
      <c r="L1373" s="234"/>
      <c r="M1373" s="234"/>
      <c r="N1373" s="234"/>
      <c r="O1373" s="234"/>
      <c r="P1373" s="234"/>
      <c r="Q1373" s="7">
        <v>42150</v>
      </c>
      <c r="R1373" s="8">
        <v>33150002</v>
      </c>
      <c r="S1373" s="8">
        <v>33227501</v>
      </c>
      <c r="T1373" s="8">
        <v>32279999</v>
      </c>
      <c r="U1373" s="8">
        <v>32404999</v>
      </c>
      <c r="V1373" s="192">
        <v>29810978</v>
      </c>
      <c r="W1373" s="234">
        <v>282790400</v>
      </c>
      <c r="X1373" s="194">
        <f t="shared" si="43"/>
        <v>-2.2031294759217637E-2</v>
      </c>
      <c r="Y1373" s="193"/>
      <c r="Z1373" s="197">
        <v>1371</v>
      </c>
    </row>
    <row r="1374" spans="1:26" ht="14.4" x14ac:dyDescent="0.3">
      <c r="A1374" s="7">
        <v>42146</v>
      </c>
      <c r="B1374" s="191">
        <v>2130.360107</v>
      </c>
      <c r="C1374" s="191">
        <v>2132.1499020000001</v>
      </c>
      <c r="D1374" s="191">
        <v>2126.0600589999999</v>
      </c>
      <c r="E1374" s="191">
        <v>2126.0600589999999</v>
      </c>
      <c r="F1374" s="192">
        <v>2126.0600589999999</v>
      </c>
      <c r="G1374" s="191">
        <v>2571860000</v>
      </c>
      <c r="H1374" s="194">
        <f t="shared" si="42"/>
        <v>-2.2338859444231973E-3</v>
      </c>
      <c r="I1374" s="193"/>
      <c r="J1374" s="197">
        <v>1372</v>
      </c>
      <c r="K1374" s="234"/>
      <c r="L1374" s="234"/>
      <c r="M1374" s="234"/>
      <c r="N1374" s="234"/>
      <c r="O1374" s="234"/>
      <c r="P1374" s="234"/>
      <c r="Q1374" s="7">
        <v>42146</v>
      </c>
      <c r="R1374" s="8">
        <v>32900002</v>
      </c>
      <c r="S1374" s="8">
        <v>33242500</v>
      </c>
      <c r="T1374" s="8">
        <v>32849998</v>
      </c>
      <c r="U1374" s="8">
        <v>33134998</v>
      </c>
      <c r="V1374" s="192">
        <v>30482548</v>
      </c>
      <c r="W1374" s="234">
        <v>182384000</v>
      </c>
      <c r="X1374" s="194">
        <f t="shared" si="43"/>
        <v>8.7526465961084206E-3</v>
      </c>
      <c r="Y1374" s="193"/>
      <c r="Z1374" s="197">
        <v>1372</v>
      </c>
    </row>
    <row r="1375" spans="1:26" ht="14.4" x14ac:dyDescent="0.3">
      <c r="A1375" s="7">
        <v>42145</v>
      </c>
      <c r="B1375" s="191">
        <v>2125.5500489999999</v>
      </c>
      <c r="C1375" s="191">
        <v>2134.280029</v>
      </c>
      <c r="D1375" s="191">
        <v>2122.9499510000001</v>
      </c>
      <c r="E1375" s="191">
        <v>2130.820068</v>
      </c>
      <c r="F1375" s="192">
        <v>2130.820068</v>
      </c>
      <c r="G1375" s="191">
        <v>3070460000</v>
      </c>
      <c r="H1375" s="194">
        <f t="shared" si="42"/>
        <v>2.3378741542857849E-3</v>
      </c>
      <c r="I1375" s="193"/>
      <c r="J1375" s="197">
        <v>1373</v>
      </c>
      <c r="K1375" s="234"/>
      <c r="L1375" s="234"/>
      <c r="M1375" s="234"/>
      <c r="N1375" s="234"/>
      <c r="O1375" s="234"/>
      <c r="P1375" s="234"/>
      <c r="Q1375" s="7">
        <v>42145</v>
      </c>
      <c r="R1375" s="8">
        <v>32517502</v>
      </c>
      <c r="S1375" s="8">
        <v>32907501</v>
      </c>
      <c r="T1375" s="8">
        <v>32457500</v>
      </c>
      <c r="U1375" s="8">
        <v>32847500</v>
      </c>
      <c r="V1375" s="192">
        <v>30218060</v>
      </c>
      <c r="W1375" s="234">
        <v>158921600</v>
      </c>
      <c r="X1375" s="194">
        <f t="shared" si="43"/>
        <v>1.0226002265699275E-2</v>
      </c>
      <c r="Y1375" s="193"/>
      <c r="Z1375" s="197">
        <v>1373</v>
      </c>
    </row>
    <row r="1376" spans="1:26" ht="14.4" x14ac:dyDescent="0.3">
      <c r="A1376" s="7">
        <v>42144</v>
      </c>
      <c r="B1376" s="191">
        <v>2127.790039</v>
      </c>
      <c r="C1376" s="191">
        <v>2134.719971</v>
      </c>
      <c r="D1376" s="191">
        <v>2122.5900879999999</v>
      </c>
      <c r="E1376" s="191">
        <v>2125.8500979999999</v>
      </c>
      <c r="F1376" s="192">
        <v>2125.8500979999999</v>
      </c>
      <c r="G1376" s="191">
        <v>3025880000</v>
      </c>
      <c r="H1376" s="194">
        <f t="shared" si="42"/>
        <v>-9.3051603155318719E-4</v>
      </c>
      <c r="I1376" s="193"/>
      <c r="J1376" s="197">
        <v>1374</v>
      </c>
      <c r="K1376" s="234"/>
      <c r="L1376" s="234"/>
      <c r="M1376" s="234"/>
      <c r="N1376" s="234"/>
      <c r="O1376" s="234"/>
      <c r="P1376" s="234"/>
      <c r="Q1376" s="7">
        <v>42144</v>
      </c>
      <c r="R1376" s="8">
        <v>32500000</v>
      </c>
      <c r="S1376" s="8">
        <v>32744999</v>
      </c>
      <c r="T1376" s="8">
        <v>32334999</v>
      </c>
      <c r="U1376" s="8">
        <v>32514999</v>
      </c>
      <c r="V1376" s="192">
        <v>29912178</v>
      </c>
      <c r="W1376" s="234">
        <v>145819600</v>
      </c>
      <c r="X1376" s="194">
        <f t="shared" si="43"/>
        <v>-7.675214346072072E-5</v>
      </c>
      <c r="Y1376" s="193"/>
      <c r="Z1376" s="197">
        <v>1374</v>
      </c>
    </row>
    <row r="1377" spans="1:26" ht="14.4" x14ac:dyDescent="0.3">
      <c r="A1377" s="7">
        <v>42143</v>
      </c>
      <c r="B1377" s="191">
        <v>2129.4499510000001</v>
      </c>
      <c r="C1377" s="191">
        <v>2133.0200199999999</v>
      </c>
      <c r="D1377" s="191">
        <v>2124.5</v>
      </c>
      <c r="E1377" s="191">
        <v>2127.830078</v>
      </c>
      <c r="F1377" s="192">
        <v>2127.830078</v>
      </c>
      <c r="G1377" s="191">
        <v>3296030000</v>
      </c>
      <c r="H1377" s="194">
        <f t="shared" si="42"/>
        <v>-6.4337452166327697E-4</v>
      </c>
      <c r="I1377" s="193"/>
      <c r="J1377" s="197">
        <v>1375</v>
      </c>
      <c r="K1377" s="234"/>
      <c r="L1377" s="234"/>
      <c r="M1377" s="234"/>
      <c r="N1377" s="234"/>
      <c r="O1377" s="234"/>
      <c r="P1377" s="234"/>
      <c r="Q1377" s="7">
        <v>42143</v>
      </c>
      <c r="R1377" s="8">
        <v>32672501</v>
      </c>
      <c r="S1377" s="8">
        <v>32720001</v>
      </c>
      <c r="T1377" s="8">
        <v>32410000</v>
      </c>
      <c r="U1377" s="8">
        <v>32517502</v>
      </c>
      <c r="V1377" s="192">
        <v>29914474</v>
      </c>
      <c r="W1377" s="234">
        <v>178532800</v>
      </c>
      <c r="X1377" s="194">
        <f t="shared" si="43"/>
        <v>-9.2164636579902457E-4</v>
      </c>
      <c r="Y1377" s="193"/>
      <c r="Z1377" s="197">
        <v>1375</v>
      </c>
    </row>
    <row r="1378" spans="1:26" ht="14.4" x14ac:dyDescent="0.3">
      <c r="A1378" s="7">
        <v>42142</v>
      </c>
      <c r="B1378" s="191">
        <v>2121.3000489999999</v>
      </c>
      <c r="C1378" s="191">
        <v>2131.780029</v>
      </c>
      <c r="D1378" s="191">
        <v>2120.01001</v>
      </c>
      <c r="E1378" s="191">
        <v>2129.1999510000001</v>
      </c>
      <c r="F1378" s="192">
        <v>2129.1999510000001</v>
      </c>
      <c r="G1378" s="191">
        <v>2888190000</v>
      </c>
      <c r="H1378" s="194">
        <f t="shared" si="42"/>
        <v>3.0479481898116815E-3</v>
      </c>
      <c r="I1378" s="193"/>
      <c r="J1378" s="197">
        <v>1376</v>
      </c>
      <c r="K1378" s="234"/>
      <c r="L1378" s="234"/>
      <c r="M1378" s="234"/>
      <c r="N1378" s="234"/>
      <c r="O1378" s="234"/>
      <c r="P1378" s="234"/>
      <c r="Q1378" s="7">
        <v>42142</v>
      </c>
      <c r="R1378" s="8">
        <v>32095001</v>
      </c>
      <c r="S1378" s="8">
        <v>32680000</v>
      </c>
      <c r="T1378" s="8">
        <v>32090000</v>
      </c>
      <c r="U1378" s="8">
        <v>32547501</v>
      </c>
      <c r="V1378" s="192">
        <v>29942070</v>
      </c>
      <c r="W1378" s="234">
        <v>203531600</v>
      </c>
      <c r="X1378" s="194">
        <f t="shared" si="43"/>
        <v>1.1027269106317733E-2</v>
      </c>
      <c r="Y1378" s="193"/>
      <c r="Z1378" s="197">
        <v>1376</v>
      </c>
    </row>
    <row r="1379" spans="1:26" ht="14.4" x14ac:dyDescent="0.3">
      <c r="A1379" s="7">
        <v>42139</v>
      </c>
      <c r="B1379" s="191">
        <v>2122.070068</v>
      </c>
      <c r="C1379" s="191">
        <v>2123.889893</v>
      </c>
      <c r="D1379" s="191">
        <v>2116.8100589999999</v>
      </c>
      <c r="E1379" s="191">
        <v>2122.7299800000001</v>
      </c>
      <c r="F1379" s="192">
        <v>2122.7299800000001</v>
      </c>
      <c r="G1379" s="191">
        <v>3092080000</v>
      </c>
      <c r="H1379" s="194">
        <f t="shared" si="42"/>
        <v>7.6841352349990783E-4</v>
      </c>
      <c r="I1379" s="193"/>
      <c r="J1379" s="197">
        <v>1377</v>
      </c>
      <c r="K1379" s="234"/>
      <c r="L1379" s="234"/>
      <c r="M1379" s="234"/>
      <c r="N1379" s="234"/>
      <c r="O1379" s="234"/>
      <c r="P1379" s="234"/>
      <c r="Q1379" s="7">
        <v>42139</v>
      </c>
      <c r="R1379" s="8">
        <v>32267502</v>
      </c>
      <c r="S1379" s="8">
        <v>32372501</v>
      </c>
      <c r="T1379" s="8">
        <v>32052502</v>
      </c>
      <c r="U1379" s="8">
        <v>32192501</v>
      </c>
      <c r="V1379" s="192">
        <v>29615492</v>
      </c>
      <c r="W1379" s="234">
        <v>152832000</v>
      </c>
      <c r="X1379" s="194">
        <f t="shared" si="43"/>
        <v>-1.3958645493800782E-3</v>
      </c>
      <c r="Y1379" s="193"/>
      <c r="Z1379" s="197">
        <v>1377</v>
      </c>
    </row>
    <row r="1380" spans="1:26" ht="14.4" x14ac:dyDescent="0.3">
      <c r="A1380" s="7">
        <v>42138</v>
      </c>
      <c r="B1380" s="191">
        <v>2100.429932</v>
      </c>
      <c r="C1380" s="191">
        <v>2121.4499510000001</v>
      </c>
      <c r="D1380" s="191">
        <v>2100.429932</v>
      </c>
      <c r="E1380" s="191">
        <v>2121.1000979999999</v>
      </c>
      <c r="F1380" s="192">
        <v>2121.1000979999999</v>
      </c>
      <c r="G1380" s="191">
        <v>3225740000</v>
      </c>
      <c r="H1380" s="194">
        <f t="shared" si="42"/>
        <v>1.0779287015166006E-2</v>
      </c>
      <c r="I1380" s="193"/>
      <c r="J1380" s="197">
        <v>1378</v>
      </c>
      <c r="K1380" s="234"/>
      <c r="L1380" s="234"/>
      <c r="M1380" s="234"/>
      <c r="N1380" s="234"/>
      <c r="O1380" s="234"/>
      <c r="P1380" s="234"/>
      <c r="Q1380" s="7">
        <v>42138</v>
      </c>
      <c r="R1380" s="8">
        <v>31852501</v>
      </c>
      <c r="S1380" s="8">
        <v>32237499</v>
      </c>
      <c r="T1380" s="8">
        <v>31790001</v>
      </c>
      <c r="U1380" s="8">
        <v>32237499</v>
      </c>
      <c r="V1380" s="192">
        <v>29656889</v>
      </c>
      <c r="W1380" s="234">
        <v>180814000</v>
      </c>
      <c r="X1380" s="194">
        <f t="shared" si="43"/>
        <v>2.3331472096316704E-2</v>
      </c>
      <c r="Y1380" s="193"/>
      <c r="Z1380" s="197">
        <v>1378</v>
      </c>
    </row>
    <row r="1381" spans="1:26" ht="14.4" x14ac:dyDescent="0.3">
      <c r="A1381" s="7">
        <v>42137</v>
      </c>
      <c r="B1381" s="191">
        <v>2099.6201169999999</v>
      </c>
      <c r="C1381" s="191">
        <v>2110.1899410000001</v>
      </c>
      <c r="D1381" s="191">
        <v>2096.040039</v>
      </c>
      <c r="E1381" s="191">
        <v>2098.4799800000001</v>
      </c>
      <c r="F1381" s="192">
        <v>2098.4799800000001</v>
      </c>
      <c r="G1381" s="191">
        <v>3374260000</v>
      </c>
      <c r="H1381" s="194">
        <f t="shared" si="42"/>
        <v>-3.0495491649841012E-4</v>
      </c>
      <c r="I1381" s="193"/>
      <c r="J1381" s="197">
        <v>1379</v>
      </c>
      <c r="K1381" s="234"/>
      <c r="L1381" s="234"/>
      <c r="M1381" s="234"/>
      <c r="N1381" s="234"/>
      <c r="O1381" s="234"/>
      <c r="P1381" s="234"/>
      <c r="Q1381" s="7">
        <v>42137</v>
      </c>
      <c r="R1381" s="8">
        <v>31537500</v>
      </c>
      <c r="S1381" s="8">
        <v>31797501</v>
      </c>
      <c r="T1381" s="8">
        <v>31467501</v>
      </c>
      <c r="U1381" s="8">
        <v>31502501</v>
      </c>
      <c r="V1381" s="192">
        <v>28980726</v>
      </c>
      <c r="W1381" s="234">
        <v>138776800</v>
      </c>
      <c r="X1381" s="194">
        <f t="shared" si="43"/>
        <v>1.1122499907421891E-3</v>
      </c>
      <c r="Y1381" s="193"/>
      <c r="Z1381" s="197">
        <v>1379</v>
      </c>
    </row>
    <row r="1382" spans="1:26" ht="14.4" x14ac:dyDescent="0.3">
      <c r="A1382" s="7">
        <v>42136</v>
      </c>
      <c r="B1382" s="191">
        <v>2102.8701169999999</v>
      </c>
      <c r="C1382" s="191">
        <v>2105.0600589999999</v>
      </c>
      <c r="D1382" s="191">
        <v>2085.570068</v>
      </c>
      <c r="E1382" s="191">
        <v>2099.1201169999999</v>
      </c>
      <c r="F1382" s="192">
        <v>2099.1201169999999</v>
      </c>
      <c r="G1382" s="191">
        <v>3139520000</v>
      </c>
      <c r="H1382" s="194">
        <f t="shared" si="42"/>
        <v>-2.9496377147184903E-3</v>
      </c>
      <c r="I1382" s="193"/>
      <c r="J1382" s="197">
        <v>1380</v>
      </c>
      <c r="K1382" s="234"/>
      <c r="L1382" s="234"/>
      <c r="M1382" s="234"/>
      <c r="N1382" s="234"/>
      <c r="O1382" s="234"/>
      <c r="P1382" s="234"/>
      <c r="Q1382" s="7">
        <v>42136</v>
      </c>
      <c r="R1382" s="8">
        <v>31400000</v>
      </c>
      <c r="S1382" s="8">
        <v>31719999</v>
      </c>
      <c r="T1382" s="8">
        <v>31205000</v>
      </c>
      <c r="U1382" s="8">
        <v>31467501</v>
      </c>
      <c r="V1382" s="192">
        <v>28948528</v>
      </c>
      <c r="W1382" s="234">
        <v>192640000</v>
      </c>
      <c r="X1382" s="194">
        <f t="shared" si="43"/>
        <v>-3.56247111862254E-3</v>
      </c>
      <c r="Y1382" s="193"/>
      <c r="Z1382" s="197">
        <v>1380</v>
      </c>
    </row>
    <row r="1383" spans="1:26" ht="14.4" x14ac:dyDescent="0.3">
      <c r="A1383" s="7">
        <v>42135</v>
      </c>
      <c r="B1383" s="191">
        <v>2115.5600589999999</v>
      </c>
      <c r="C1383" s="191">
        <v>2117.6899410000001</v>
      </c>
      <c r="D1383" s="191">
        <v>2104.580078</v>
      </c>
      <c r="E1383" s="191">
        <v>2105.330078</v>
      </c>
      <c r="F1383" s="192">
        <v>2105.330078</v>
      </c>
      <c r="G1383" s="191">
        <v>2992670000</v>
      </c>
      <c r="H1383" s="194">
        <f t="shared" si="42"/>
        <v>-5.0895607491247951E-3</v>
      </c>
      <c r="I1383" s="193"/>
      <c r="J1383" s="197">
        <v>1381</v>
      </c>
      <c r="K1383" s="234"/>
      <c r="L1383" s="234"/>
      <c r="M1383" s="234"/>
      <c r="N1383" s="234"/>
      <c r="O1383" s="234"/>
      <c r="P1383" s="234"/>
      <c r="Q1383" s="7">
        <v>42135</v>
      </c>
      <c r="R1383" s="8">
        <v>31847500</v>
      </c>
      <c r="S1383" s="8">
        <v>31889999</v>
      </c>
      <c r="T1383" s="8">
        <v>31407499</v>
      </c>
      <c r="U1383" s="8">
        <v>31580000</v>
      </c>
      <c r="V1383" s="192">
        <v>29052025</v>
      </c>
      <c r="W1383" s="234">
        <v>168143200</v>
      </c>
      <c r="X1383" s="194">
        <f t="shared" si="43"/>
        <v>-1.0186498188188351E-2</v>
      </c>
      <c r="Y1383" s="193"/>
      <c r="Z1383" s="197">
        <v>1381</v>
      </c>
    </row>
    <row r="1384" spans="1:26" ht="14.4" x14ac:dyDescent="0.3">
      <c r="A1384" s="7">
        <v>42132</v>
      </c>
      <c r="B1384" s="191">
        <v>2092.1298830000001</v>
      </c>
      <c r="C1384" s="191">
        <v>2117.6599120000001</v>
      </c>
      <c r="D1384" s="191">
        <v>2092.1298830000001</v>
      </c>
      <c r="E1384" s="191">
        <v>2116.1000979999999</v>
      </c>
      <c r="F1384" s="192">
        <v>2116.1000979999999</v>
      </c>
      <c r="G1384" s="191">
        <v>3399440000</v>
      </c>
      <c r="H1384" s="194">
        <f t="shared" si="42"/>
        <v>1.3457901340996115E-2</v>
      </c>
      <c r="I1384" s="193"/>
      <c r="J1384" s="197">
        <v>1382</v>
      </c>
      <c r="K1384" s="234"/>
      <c r="L1384" s="234"/>
      <c r="M1384" s="234"/>
      <c r="N1384" s="234"/>
      <c r="O1384" s="234"/>
      <c r="P1384" s="234"/>
      <c r="Q1384" s="7">
        <v>42132</v>
      </c>
      <c r="R1384" s="8">
        <v>31670000</v>
      </c>
      <c r="S1384" s="8">
        <v>31905001</v>
      </c>
      <c r="T1384" s="8">
        <v>31527500</v>
      </c>
      <c r="U1384" s="8">
        <v>31905001</v>
      </c>
      <c r="V1384" s="192">
        <v>29351009</v>
      </c>
      <c r="W1384" s="234">
        <v>222201600</v>
      </c>
      <c r="X1384" s="194">
        <f t="shared" si="43"/>
        <v>1.8840932115417691E-2</v>
      </c>
      <c r="Y1384" s="193"/>
      <c r="Z1384" s="197">
        <v>1382</v>
      </c>
    </row>
    <row r="1385" spans="1:26" ht="14.4" x14ac:dyDescent="0.3">
      <c r="A1385" s="7">
        <v>42131</v>
      </c>
      <c r="B1385" s="191">
        <v>2079.959961</v>
      </c>
      <c r="C1385" s="191">
        <v>2092.8999020000001</v>
      </c>
      <c r="D1385" s="191">
        <v>2074.98999</v>
      </c>
      <c r="E1385" s="191">
        <v>2088</v>
      </c>
      <c r="F1385" s="192">
        <v>2088</v>
      </c>
      <c r="G1385" s="191">
        <v>3676640000</v>
      </c>
      <c r="H1385" s="194">
        <f t="shared" si="42"/>
        <v>3.7738136047081325E-3</v>
      </c>
      <c r="I1385" s="193"/>
      <c r="J1385" s="197">
        <v>1383</v>
      </c>
      <c r="K1385" s="234"/>
      <c r="L1385" s="234"/>
      <c r="M1385" s="234"/>
      <c r="N1385" s="234"/>
      <c r="O1385" s="234"/>
      <c r="P1385" s="234"/>
      <c r="Q1385" s="7">
        <v>42131</v>
      </c>
      <c r="R1385" s="8">
        <v>31192499</v>
      </c>
      <c r="S1385" s="8">
        <v>31520000</v>
      </c>
      <c r="T1385" s="8">
        <v>31004999</v>
      </c>
      <c r="U1385" s="8">
        <v>31315001</v>
      </c>
      <c r="V1385" s="192">
        <v>28808235</v>
      </c>
      <c r="W1385" s="234">
        <v>175763600</v>
      </c>
      <c r="X1385" s="194">
        <f t="shared" si="43"/>
        <v>6.1852224212479105E-3</v>
      </c>
      <c r="Y1385" s="193"/>
      <c r="Z1385" s="197">
        <v>1383</v>
      </c>
    </row>
    <row r="1386" spans="1:26" ht="14.4" x14ac:dyDescent="0.3">
      <c r="A1386" s="7">
        <v>42130</v>
      </c>
      <c r="B1386" s="191">
        <v>2091.26001</v>
      </c>
      <c r="C1386" s="191">
        <v>2098.419922</v>
      </c>
      <c r="D1386" s="191">
        <v>2067.929932</v>
      </c>
      <c r="E1386" s="191">
        <v>2080.1499020000001</v>
      </c>
      <c r="F1386" s="192">
        <v>2080.1499020000001</v>
      </c>
      <c r="G1386" s="191">
        <v>3792210000</v>
      </c>
      <c r="H1386" s="194">
        <f t="shared" si="42"/>
        <v>-4.4557250073096327E-3</v>
      </c>
      <c r="I1386" s="193"/>
      <c r="J1386" s="197">
        <v>1384</v>
      </c>
      <c r="K1386" s="234"/>
      <c r="L1386" s="234"/>
      <c r="M1386" s="234"/>
      <c r="N1386" s="234"/>
      <c r="O1386" s="234"/>
      <c r="P1386" s="234"/>
      <c r="Q1386" s="7">
        <v>42130</v>
      </c>
      <c r="R1386" s="8">
        <v>31639999</v>
      </c>
      <c r="S1386" s="8">
        <v>31687500</v>
      </c>
      <c r="T1386" s="8">
        <v>30840000</v>
      </c>
      <c r="U1386" s="8">
        <v>31252501</v>
      </c>
      <c r="V1386" s="192">
        <v>28631145</v>
      </c>
      <c r="W1386" s="234">
        <v>288564000</v>
      </c>
      <c r="X1386" s="194">
        <f t="shared" si="43"/>
        <v>-6.2797622580363695E-3</v>
      </c>
      <c r="Y1386" s="193"/>
      <c r="Z1386" s="197">
        <v>1384</v>
      </c>
    </row>
    <row r="1387" spans="1:26" ht="14.4" x14ac:dyDescent="0.3">
      <c r="A1387" s="7">
        <v>42129</v>
      </c>
      <c r="B1387" s="191">
        <v>2112.6298830000001</v>
      </c>
      <c r="C1387" s="191">
        <v>2115.23999</v>
      </c>
      <c r="D1387" s="191">
        <v>2088.459961</v>
      </c>
      <c r="E1387" s="191">
        <v>2089.459961</v>
      </c>
      <c r="F1387" s="192">
        <v>2089.459961</v>
      </c>
      <c r="G1387" s="191">
        <v>3793950000</v>
      </c>
      <c r="H1387" s="194">
        <f t="shared" si="42"/>
        <v>-1.1837383538524111E-2</v>
      </c>
      <c r="I1387" s="193"/>
      <c r="J1387" s="197">
        <v>1385</v>
      </c>
      <c r="K1387" s="234"/>
      <c r="L1387" s="234"/>
      <c r="M1387" s="234"/>
      <c r="N1387" s="234"/>
      <c r="O1387" s="234"/>
      <c r="P1387" s="234"/>
      <c r="Q1387" s="7">
        <v>42129</v>
      </c>
      <c r="R1387" s="8">
        <v>32037498</v>
      </c>
      <c r="S1387" s="8">
        <v>32112499</v>
      </c>
      <c r="T1387" s="8">
        <v>31445000</v>
      </c>
      <c r="U1387" s="8">
        <v>31450001</v>
      </c>
      <c r="V1387" s="192">
        <v>28812078</v>
      </c>
      <c r="W1387" s="234">
        <v>197085600</v>
      </c>
      <c r="X1387" s="194">
        <f t="shared" si="43"/>
        <v>-2.2532943030604453E-2</v>
      </c>
      <c r="Y1387" s="193"/>
      <c r="Z1387" s="197">
        <v>1385</v>
      </c>
    </row>
    <row r="1388" spans="1:26" ht="14.4" x14ac:dyDescent="0.3">
      <c r="A1388" s="7">
        <v>42128</v>
      </c>
      <c r="B1388" s="191">
        <v>2110.2299800000001</v>
      </c>
      <c r="C1388" s="191">
        <v>2120.9499510000001</v>
      </c>
      <c r="D1388" s="191">
        <v>2110.2299800000001</v>
      </c>
      <c r="E1388" s="191">
        <v>2114.48999</v>
      </c>
      <c r="F1388" s="192">
        <v>2114.48999</v>
      </c>
      <c r="G1388" s="191">
        <v>3091580000</v>
      </c>
      <c r="H1388" s="194">
        <f t="shared" si="42"/>
        <v>2.9407486092097672E-3</v>
      </c>
      <c r="I1388" s="193"/>
      <c r="J1388" s="197">
        <v>1386</v>
      </c>
      <c r="K1388" s="234"/>
      <c r="L1388" s="234"/>
      <c r="M1388" s="234"/>
      <c r="N1388" s="234"/>
      <c r="O1388" s="234"/>
      <c r="P1388" s="234"/>
      <c r="Q1388" s="7">
        <v>42128</v>
      </c>
      <c r="R1388" s="8">
        <v>32375000</v>
      </c>
      <c r="S1388" s="8">
        <v>32642502</v>
      </c>
      <c r="T1388" s="8">
        <v>32064999</v>
      </c>
      <c r="U1388" s="8">
        <v>32174999</v>
      </c>
      <c r="V1388" s="192">
        <v>29476265</v>
      </c>
      <c r="W1388" s="234">
        <v>203953200</v>
      </c>
      <c r="X1388" s="194">
        <f t="shared" si="43"/>
        <v>-1.9387798083290028E-3</v>
      </c>
      <c r="Y1388" s="193"/>
      <c r="Z1388" s="197">
        <v>1386</v>
      </c>
    </row>
    <row r="1389" spans="1:26" ht="14.4" x14ac:dyDescent="0.3">
      <c r="A1389" s="7">
        <v>42125</v>
      </c>
      <c r="B1389" s="191">
        <v>2087.3798830000001</v>
      </c>
      <c r="C1389" s="191">
        <v>2108.4099120000001</v>
      </c>
      <c r="D1389" s="191">
        <v>2087.3798830000001</v>
      </c>
      <c r="E1389" s="191">
        <v>2108.290039</v>
      </c>
      <c r="F1389" s="192">
        <v>2108.290039</v>
      </c>
      <c r="G1389" s="191">
        <v>3379390000</v>
      </c>
      <c r="H1389" s="194">
        <f t="shared" si="42"/>
        <v>1.0923001515586115E-2</v>
      </c>
      <c r="I1389" s="193"/>
      <c r="J1389" s="197">
        <v>1387</v>
      </c>
      <c r="K1389" s="234"/>
      <c r="L1389" s="234"/>
      <c r="M1389" s="234"/>
      <c r="N1389" s="234"/>
      <c r="O1389" s="234"/>
      <c r="P1389" s="234"/>
      <c r="Q1389" s="7">
        <v>42125</v>
      </c>
      <c r="R1389" s="8">
        <v>31525000</v>
      </c>
      <c r="S1389" s="8">
        <v>32532501</v>
      </c>
      <c r="T1389" s="8">
        <v>31325001</v>
      </c>
      <c r="U1389" s="8">
        <v>32237499</v>
      </c>
      <c r="V1389" s="192">
        <v>29533524</v>
      </c>
      <c r="W1389" s="234">
        <v>234050400</v>
      </c>
      <c r="X1389" s="194">
        <f t="shared" si="43"/>
        <v>3.0363451965079974E-2</v>
      </c>
      <c r="Y1389" s="193"/>
      <c r="Z1389" s="197">
        <v>1387</v>
      </c>
    </row>
    <row r="1390" spans="1:26" ht="14.4" x14ac:dyDescent="0.3">
      <c r="A1390" s="7">
        <v>42124</v>
      </c>
      <c r="B1390" s="191">
        <v>2105.5200199999999</v>
      </c>
      <c r="C1390" s="191">
        <v>2105.5200199999999</v>
      </c>
      <c r="D1390" s="191">
        <v>2077.5900879999999</v>
      </c>
      <c r="E1390" s="191">
        <v>2085.51001</v>
      </c>
      <c r="F1390" s="192">
        <v>2085.51001</v>
      </c>
      <c r="G1390" s="191">
        <v>4509680000</v>
      </c>
      <c r="H1390" s="194">
        <f t="shared" si="42"/>
        <v>-1.0128906665100539E-2</v>
      </c>
      <c r="I1390" s="193"/>
      <c r="J1390" s="197">
        <v>1388</v>
      </c>
      <c r="K1390" s="234"/>
      <c r="L1390" s="234"/>
      <c r="M1390" s="234"/>
      <c r="N1390" s="234"/>
      <c r="O1390" s="234"/>
      <c r="P1390" s="234"/>
      <c r="Q1390" s="7">
        <v>42124</v>
      </c>
      <c r="R1390" s="8">
        <v>32160000</v>
      </c>
      <c r="S1390" s="8">
        <v>32160000</v>
      </c>
      <c r="T1390" s="8">
        <v>31145000</v>
      </c>
      <c r="U1390" s="8">
        <v>31287500</v>
      </c>
      <c r="V1390" s="192">
        <v>28663210</v>
      </c>
      <c r="W1390" s="234">
        <v>332781600</v>
      </c>
      <c r="X1390" s="194">
        <f t="shared" si="43"/>
        <v>-2.7129920903591228E-2</v>
      </c>
      <c r="Y1390" s="193"/>
      <c r="Z1390" s="197">
        <v>1388</v>
      </c>
    </row>
    <row r="1391" spans="1:26" ht="14.4" x14ac:dyDescent="0.3">
      <c r="A1391" s="7">
        <v>42123</v>
      </c>
      <c r="B1391" s="191">
        <v>2112.48999</v>
      </c>
      <c r="C1391" s="191">
        <v>2113.6499020000001</v>
      </c>
      <c r="D1391" s="191">
        <v>2097.4099120000001</v>
      </c>
      <c r="E1391" s="191">
        <v>2106.8500979999999</v>
      </c>
      <c r="F1391" s="192">
        <v>2106.8500979999999</v>
      </c>
      <c r="G1391" s="191">
        <v>4074970000</v>
      </c>
      <c r="H1391" s="194">
        <f t="shared" si="42"/>
        <v>-3.7403355286636411E-3</v>
      </c>
      <c r="I1391" s="193"/>
      <c r="J1391" s="197">
        <v>1389</v>
      </c>
      <c r="K1391" s="234"/>
      <c r="L1391" s="234"/>
      <c r="M1391" s="234"/>
      <c r="N1391" s="234"/>
      <c r="O1391" s="234"/>
      <c r="P1391" s="234"/>
      <c r="Q1391" s="7">
        <v>42123</v>
      </c>
      <c r="R1391" s="8">
        <v>32540001</v>
      </c>
      <c r="S1391" s="8">
        <v>32897499</v>
      </c>
      <c r="T1391" s="8">
        <v>32075001</v>
      </c>
      <c r="U1391" s="8">
        <v>32160000</v>
      </c>
      <c r="V1391" s="192">
        <v>29462526</v>
      </c>
      <c r="W1391" s="234">
        <v>253544400</v>
      </c>
      <c r="X1391" s="194">
        <f t="shared" si="43"/>
        <v>-1.4705777108099715E-2</v>
      </c>
      <c r="Y1391" s="193"/>
      <c r="Z1391" s="197">
        <v>1389</v>
      </c>
    </row>
    <row r="1392" spans="1:26" ht="14.4" x14ac:dyDescent="0.3">
      <c r="A1392" s="7">
        <v>42122</v>
      </c>
      <c r="B1392" s="191">
        <v>2108.3500979999999</v>
      </c>
      <c r="C1392" s="191">
        <v>2116.040039</v>
      </c>
      <c r="D1392" s="191">
        <v>2094.889893</v>
      </c>
      <c r="E1392" s="191">
        <v>2114.76001</v>
      </c>
      <c r="F1392" s="192">
        <v>2114.76001</v>
      </c>
      <c r="G1392" s="191">
        <v>3546270000</v>
      </c>
      <c r="H1392" s="194">
        <f t="shared" si="42"/>
        <v>2.7692317470553647E-3</v>
      </c>
      <c r="I1392" s="193"/>
      <c r="J1392" s="197">
        <v>1390</v>
      </c>
      <c r="K1392" s="234"/>
      <c r="L1392" s="234"/>
      <c r="M1392" s="234"/>
      <c r="N1392" s="234"/>
      <c r="O1392" s="234"/>
      <c r="P1392" s="234"/>
      <c r="Q1392" s="7">
        <v>42122</v>
      </c>
      <c r="R1392" s="8">
        <v>33615002</v>
      </c>
      <c r="S1392" s="8">
        <v>33634998</v>
      </c>
      <c r="T1392" s="8">
        <v>32392502</v>
      </c>
      <c r="U1392" s="8">
        <v>32639999</v>
      </c>
      <c r="V1392" s="192">
        <v>29902262</v>
      </c>
      <c r="W1392" s="234">
        <v>475696000</v>
      </c>
      <c r="X1392" s="194">
        <f t="shared" si="43"/>
        <v>-1.5755670974434165E-2</v>
      </c>
      <c r="Y1392" s="193"/>
      <c r="Z1392" s="197">
        <v>1390</v>
      </c>
    </row>
    <row r="1393" spans="1:26" ht="14.4" x14ac:dyDescent="0.3">
      <c r="A1393" s="7">
        <v>42121</v>
      </c>
      <c r="B1393" s="191">
        <v>2119.290039</v>
      </c>
      <c r="C1393" s="191">
        <v>2125.919922</v>
      </c>
      <c r="D1393" s="191">
        <v>2107.040039</v>
      </c>
      <c r="E1393" s="191">
        <v>2108.919922</v>
      </c>
      <c r="F1393" s="192">
        <v>2108.919922</v>
      </c>
      <c r="G1393" s="191">
        <v>3438750000</v>
      </c>
      <c r="H1393" s="194">
        <f t="shared" si="42"/>
        <v>-4.141313999847746E-3</v>
      </c>
      <c r="I1393" s="193"/>
      <c r="J1393" s="197">
        <v>1391</v>
      </c>
      <c r="K1393" s="234"/>
      <c r="L1393" s="234"/>
      <c r="M1393" s="234"/>
      <c r="N1393" s="234"/>
      <c r="O1393" s="234"/>
      <c r="P1393" s="234"/>
      <c r="Q1393" s="7">
        <v>42121</v>
      </c>
      <c r="R1393" s="8">
        <v>33077499</v>
      </c>
      <c r="S1393" s="8">
        <v>33282501</v>
      </c>
      <c r="T1393" s="8">
        <v>32787498</v>
      </c>
      <c r="U1393" s="8">
        <v>33162498</v>
      </c>
      <c r="V1393" s="192">
        <v>30380934</v>
      </c>
      <c r="W1393" s="234">
        <v>387816800</v>
      </c>
      <c r="X1393" s="194">
        <f t="shared" si="43"/>
        <v>1.8191315483851053E-2</v>
      </c>
      <c r="Y1393" s="193"/>
      <c r="Z1393" s="197">
        <v>1391</v>
      </c>
    </row>
    <row r="1394" spans="1:26" ht="14.4" x14ac:dyDescent="0.3">
      <c r="A1394" s="7">
        <v>42118</v>
      </c>
      <c r="B1394" s="191">
        <v>2112.8000489999999</v>
      </c>
      <c r="C1394" s="191">
        <v>2120.919922</v>
      </c>
      <c r="D1394" s="191">
        <v>2112.8000489999999</v>
      </c>
      <c r="E1394" s="191">
        <v>2117.6899410000001</v>
      </c>
      <c r="F1394" s="192">
        <v>2117.6899410000001</v>
      </c>
      <c r="G1394" s="191">
        <v>3375780000</v>
      </c>
      <c r="H1394" s="194">
        <f t="shared" si="42"/>
        <v>2.2528002125912815E-3</v>
      </c>
      <c r="I1394" s="193"/>
      <c r="J1394" s="197">
        <v>1392</v>
      </c>
      <c r="K1394" s="234"/>
      <c r="L1394" s="234"/>
      <c r="M1394" s="234"/>
      <c r="N1394" s="234"/>
      <c r="O1394" s="234"/>
      <c r="P1394" s="234"/>
      <c r="Q1394" s="7">
        <v>42118</v>
      </c>
      <c r="R1394" s="8">
        <v>32622501</v>
      </c>
      <c r="S1394" s="8">
        <v>32657501</v>
      </c>
      <c r="T1394" s="8">
        <v>32307499</v>
      </c>
      <c r="U1394" s="8">
        <v>32570000</v>
      </c>
      <c r="V1394" s="192">
        <v>29838139</v>
      </c>
      <c r="W1394" s="234">
        <v>178103600</v>
      </c>
      <c r="X1394" s="194">
        <f t="shared" si="43"/>
        <v>4.704153919501409E-3</v>
      </c>
      <c r="Y1394" s="193"/>
      <c r="Z1394" s="197">
        <v>1392</v>
      </c>
    </row>
    <row r="1395" spans="1:26" ht="14.4" x14ac:dyDescent="0.3">
      <c r="A1395" s="7">
        <v>42117</v>
      </c>
      <c r="B1395" s="191">
        <v>2107.209961</v>
      </c>
      <c r="C1395" s="191">
        <v>2120.48999</v>
      </c>
      <c r="D1395" s="191">
        <v>2103.1899410000001</v>
      </c>
      <c r="E1395" s="191">
        <v>2112.929932</v>
      </c>
      <c r="F1395" s="192">
        <v>2112.929932</v>
      </c>
      <c r="G1395" s="191">
        <v>3636670000</v>
      </c>
      <c r="H1395" s="194">
        <f t="shared" si="42"/>
        <v>2.3577160344365701E-3</v>
      </c>
      <c r="I1395" s="193"/>
      <c r="J1395" s="197">
        <v>1393</v>
      </c>
      <c r="K1395" s="234"/>
      <c r="L1395" s="234"/>
      <c r="M1395" s="234"/>
      <c r="N1395" s="234"/>
      <c r="O1395" s="234"/>
      <c r="P1395" s="234"/>
      <c r="Q1395" s="7">
        <v>42117</v>
      </c>
      <c r="R1395" s="8">
        <v>32075001</v>
      </c>
      <c r="S1395" s="8">
        <v>32605000</v>
      </c>
      <c r="T1395" s="8">
        <v>32035000</v>
      </c>
      <c r="U1395" s="8">
        <v>32417500</v>
      </c>
      <c r="V1395" s="192">
        <v>29698433</v>
      </c>
      <c r="W1395" s="234">
        <v>183083600</v>
      </c>
      <c r="X1395" s="194">
        <f t="shared" si="43"/>
        <v>8.1637053661614643E-3</v>
      </c>
      <c r="Y1395" s="193"/>
      <c r="Z1395" s="197">
        <v>1393</v>
      </c>
    </row>
    <row r="1396" spans="1:26" ht="14.4" x14ac:dyDescent="0.3">
      <c r="A1396" s="7">
        <v>42116</v>
      </c>
      <c r="B1396" s="191">
        <v>2098.2700199999999</v>
      </c>
      <c r="C1396" s="191">
        <v>2109.9799800000001</v>
      </c>
      <c r="D1396" s="191">
        <v>2091.0500489999999</v>
      </c>
      <c r="E1396" s="191">
        <v>2107.959961</v>
      </c>
      <c r="F1396" s="192">
        <v>2107.959961</v>
      </c>
      <c r="G1396" s="191">
        <v>3348480000</v>
      </c>
      <c r="H1396" s="194">
        <f t="shared" si="42"/>
        <v>5.0874804159597893E-3</v>
      </c>
      <c r="I1396" s="193"/>
      <c r="J1396" s="197">
        <v>1394</v>
      </c>
      <c r="K1396" s="234"/>
      <c r="L1396" s="234"/>
      <c r="M1396" s="234"/>
      <c r="N1396" s="234"/>
      <c r="O1396" s="234"/>
      <c r="P1396" s="234"/>
      <c r="Q1396" s="7">
        <v>42116</v>
      </c>
      <c r="R1396" s="8">
        <v>31747499</v>
      </c>
      <c r="S1396" s="8">
        <v>32217499</v>
      </c>
      <c r="T1396" s="8">
        <v>31580000</v>
      </c>
      <c r="U1396" s="8">
        <v>32154999</v>
      </c>
      <c r="V1396" s="192">
        <v>29457947</v>
      </c>
      <c r="W1396" s="234">
        <v>150618000</v>
      </c>
      <c r="X1396" s="194">
        <f t="shared" si="43"/>
        <v>1.347415940720084E-2</v>
      </c>
      <c r="Y1396" s="193"/>
      <c r="Z1396" s="197">
        <v>1394</v>
      </c>
    </row>
    <row r="1397" spans="1:26" ht="14.4" x14ac:dyDescent="0.3">
      <c r="A1397" s="7">
        <v>42115</v>
      </c>
      <c r="B1397" s="191">
        <v>2102.820068</v>
      </c>
      <c r="C1397" s="191">
        <v>2109.639893</v>
      </c>
      <c r="D1397" s="191">
        <v>2094.3798830000001</v>
      </c>
      <c r="E1397" s="191">
        <v>2097.290039</v>
      </c>
      <c r="F1397" s="192">
        <v>2097.290039</v>
      </c>
      <c r="G1397" s="191">
        <v>3243410000</v>
      </c>
      <c r="H1397" s="194">
        <f t="shared" si="42"/>
        <v>-1.4806051919155593E-3</v>
      </c>
      <c r="I1397" s="193"/>
      <c r="J1397" s="197">
        <v>1395</v>
      </c>
      <c r="K1397" s="234"/>
      <c r="L1397" s="234"/>
      <c r="M1397" s="234"/>
      <c r="N1397" s="234"/>
      <c r="O1397" s="234"/>
      <c r="P1397" s="234"/>
      <c r="Q1397" s="7">
        <v>42115</v>
      </c>
      <c r="R1397" s="8">
        <v>32025002</v>
      </c>
      <c r="S1397" s="8">
        <v>32049999</v>
      </c>
      <c r="T1397" s="8">
        <v>31667500</v>
      </c>
      <c r="U1397" s="8">
        <v>31727501</v>
      </c>
      <c r="V1397" s="192">
        <v>29066303</v>
      </c>
      <c r="W1397" s="234">
        <v>129740400</v>
      </c>
      <c r="X1397" s="194">
        <f t="shared" si="43"/>
        <v>-5.4074801296577065E-3</v>
      </c>
      <c r="Y1397" s="193"/>
      <c r="Z1397" s="197">
        <v>1395</v>
      </c>
    </row>
    <row r="1398" spans="1:26" ht="14.4" x14ac:dyDescent="0.3">
      <c r="A1398" s="7">
        <v>42114</v>
      </c>
      <c r="B1398" s="191">
        <v>2084.110107</v>
      </c>
      <c r="C1398" s="191">
        <v>2103.9399410000001</v>
      </c>
      <c r="D1398" s="191">
        <v>2084.110107</v>
      </c>
      <c r="E1398" s="191">
        <v>2100.3999020000001</v>
      </c>
      <c r="F1398" s="192">
        <v>2100.3999020000001</v>
      </c>
      <c r="G1398" s="191">
        <v>3000160000</v>
      </c>
      <c r="H1398" s="194">
        <f t="shared" si="42"/>
        <v>9.235131333180711E-3</v>
      </c>
      <c r="I1398" s="193"/>
      <c r="J1398" s="197">
        <v>1396</v>
      </c>
      <c r="K1398" s="234"/>
      <c r="L1398" s="234"/>
      <c r="M1398" s="234"/>
      <c r="N1398" s="234"/>
      <c r="O1398" s="234"/>
      <c r="P1398" s="234"/>
      <c r="Q1398" s="7">
        <v>42114</v>
      </c>
      <c r="R1398" s="8">
        <v>31392500</v>
      </c>
      <c r="S1398" s="8">
        <v>32029999</v>
      </c>
      <c r="T1398" s="8">
        <v>31292500</v>
      </c>
      <c r="U1398" s="8">
        <v>31900000</v>
      </c>
      <c r="V1398" s="192">
        <v>29224333</v>
      </c>
      <c r="W1398" s="234">
        <v>188217200</v>
      </c>
      <c r="X1398" s="194">
        <f t="shared" si="43"/>
        <v>2.2845732723207533E-2</v>
      </c>
      <c r="Y1398" s="193"/>
      <c r="Z1398" s="197">
        <v>1396</v>
      </c>
    </row>
    <row r="1399" spans="1:26" ht="14.4" x14ac:dyDescent="0.3">
      <c r="A1399" s="7">
        <v>42111</v>
      </c>
      <c r="B1399" s="191">
        <v>2102.580078</v>
      </c>
      <c r="C1399" s="191">
        <v>2102.580078</v>
      </c>
      <c r="D1399" s="191">
        <v>2072.3701169999999</v>
      </c>
      <c r="E1399" s="191">
        <v>2081.179932</v>
      </c>
      <c r="F1399" s="192">
        <v>2081.179932</v>
      </c>
      <c r="G1399" s="191">
        <v>3627600000</v>
      </c>
      <c r="H1399" s="194">
        <f t="shared" si="42"/>
        <v>-1.1311245237798032E-2</v>
      </c>
      <c r="I1399" s="193"/>
      <c r="J1399" s="197">
        <v>1397</v>
      </c>
      <c r="K1399" s="234"/>
      <c r="L1399" s="234"/>
      <c r="M1399" s="234"/>
      <c r="N1399" s="234"/>
      <c r="O1399" s="234"/>
      <c r="P1399" s="234"/>
      <c r="Q1399" s="7">
        <v>42111</v>
      </c>
      <c r="R1399" s="8">
        <v>31387501</v>
      </c>
      <c r="S1399" s="8">
        <v>31535000</v>
      </c>
      <c r="T1399" s="8">
        <v>31115000</v>
      </c>
      <c r="U1399" s="8">
        <v>31187500</v>
      </c>
      <c r="V1399" s="192">
        <v>28571594</v>
      </c>
      <c r="W1399" s="234">
        <v>207828000</v>
      </c>
      <c r="X1399" s="194">
        <f t="shared" si="43"/>
        <v>-1.1254733219779893E-2</v>
      </c>
      <c r="Y1399" s="193"/>
      <c r="Z1399" s="197">
        <v>1397</v>
      </c>
    </row>
    <row r="1400" spans="1:26" ht="14.4" x14ac:dyDescent="0.3">
      <c r="A1400" s="7">
        <v>42110</v>
      </c>
      <c r="B1400" s="191">
        <v>2105.959961</v>
      </c>
      <c r="C1400" s="191">
        <v>2111.3000489999999</v>
      </c>
      <c r="D1400" s="191">
        <v>2100.0200199999999</v>
      </c>
      <c r="E1400" s="191">
        <v>2104.98999</v>
      </c>
      <c r="F1400" s="192">
        <v>2104.98999</v>
      </c>
      <c r="G1400" s="191">
        <v>3434120000</v>
      </c>
      <c r="H1400" s="194">
        <f t="shared" si="42"/>
        <v>-7.7844381361603856E-4</v>
      </c>
      <c r="I1400" s="193"/>
      <c r="J1400" s="197">
        <v>1398</v>
      </c>
      <c r="K1400" s="234"/>
      <c r="L1400" s="234"/>
      <c r="M1400" s="234"/>
      <c r="N1400" s="234"/>
      <c r="O1400" s="234"/>
      <c r="P1400" s="234"/>
      <c r="Q1400" s="7">
        <v>42110</v>
      </c>
      <c r="R1400" s="8">
        <v>31570000</v>
      </c>
      <c r="S1400" s="8">
        <v>31775000</v>
      </c>
      <c r="T1400" s="8">
        <v>31527500</v>
      </c>
      <c r="U1400" s="8">
        <v>31542500</v>
      </c>
      <c r="V1400" s="192">
        <v>28896820</v>
      </c>
      <c r="W1400" s="234">
        <v>113476000</v>
      </c>
      <c r="X1400" s="194">
        <f t="shared" si="43"/>
        <v>-4.8114567967630292E-3</v>
      </c>
      <c r="Y1400" s="193"/>
      <c r="Z1400" s="197">
        <v>1398</v>
      </c>
    </row>
    <row r="1401" spans="1:26" ht="14.4" x14ac:dyDescent="0.3">
      <c r="A1401" s="7">
        <v>42109</v>
      </c>
      <c r="B1401" s="191">
        <v>2097.820068</v>
      </c>
      <c r="C1401" s="191">
        <v>2111.9099120000001</v>
      </c>
      <c r="D1401" s="191">
        <v>2097.820068</v>
      </c>
      <c r="E1401" s="191">
        <v>2106.6298830000001</v>
      </c>
      <c r="F1401" s="192">
        <v>2106.6298830000001</v>
      </c>
      <c r="G1401" s="191">
        <v>4013760000</v>
      </c>
      <c r="H1401" s="194">
        <f t="shared" si="42"/>
        <v>5.1481957339104684E-3</v>
      </c>
      <c r="I1401" s="193"/>
      <c r="J1401" s="197">
        <v>1399</v>
      </c>
      <c r="K1401" s="234"/>
      <c r="L1401" s="234"/>
      <c r="M1401" s="234"/>
      <c r="N1401" s="234"/>
      <c r="O1401" s="234"/>
      <c r="P1401" s="234"/>
      <c r="Q1401" s="7">
        <v>42109</v>
      </c>
      <c r="R1401" s="8">
        <v>31602501</v>
      </c>
      <c r="S1401" s="8">
        <v>31782499</v>
      </c>
      <c r="T1401" s="8">
        <v>31502501</v>
      </c>
      <c r="U1401" s="8">
        <v>31695000</v>
      </c>
      <c r="V1401" s="192">
        <v>29036528</v>
      </c>
      <c r="W1401" s="234">
        <v>115881600</v>
      </c>
      <c r="X1401" s="194">
        <f t="shared" si="43"/>
        <v>3.800516839315188E-3</v>
      </c>
      <c r="Y1401" s="193"/>
      <c r="Z1401" s="197">
        <v>1399</v>
      </c>
    </row>
    <row r="1402" spans="1:26" ht="14.4" x14ac:dyDescent="0.3">
      <c r="A1402" s="7">
        <v>42108</v>
      </c>
      <c r="B1402" s="191">
        <v>2092.280029</v>
      </c>
      <c r="C1402" s="191">
        <v>2098.6201169999999</v>
      </c>
      <c r="D1402" s="191">
        <v>2083.23999</v>
      </c>
      <c r="E1402" s="191">
        <v>2095.8400879999999</v>
      </c>
      <c r="F1402" s="192">
        <v>2095.8400879999999</v>
      </c>
      <c r="G1402" s="191">
        <v>3301270000</v>
      </c>
      <c r="H1402" s="194">
        <f t="shared" si="42"/>
        <v>1.6297587545693335E-3</v>
      </c>
      <c r="I1402" s="193"/>
      <c r="J1402" s="197">
        <v>1400</v>
      </c>
      <c r="K1402" s="234"/>
      <c r="L1402" s="234"/>
      <c r="M1402" s="234"/>
      <c r="N1402" s="234"/>
      <c r="O1402" s="234"/>
      <c r="P1402" s="234"/>
      <c r="Q1402" s="7">
        <v>42108</v>
      </c>
      <c r="R1402" s="8">
        <v>31750000</v>
      </c>
      <c r="S1402" s="8">
        <v>31822500</v>
      </c>
      <c r="T1402" s="8">
        <v>31477501</v>
      </c>
      <c r="U1402" s="8">
        <v>31575001</v>
      </c>
      <c r="V1402" s="192">
        <v>28926592</v>
      </c>
      <c r="W1402" s="234">
        <v>102098400</v>
      </c>
      <c r="X1402" s="194">
        <f t="shared" si="43"/>
        <v>-4.3359000261629262E-3</v>
      </c>
      <c r="Y1402" s="193"/>
      <c r="Z1402" s="197">
        <v>1400</v>
      </c>
    </row>
    <row r="1403" spans="1:26" ht="14.4" x14ac:dyDescent="0.3">
      <c r="A1403" s="7">
        <v>42107</v>
      </c>
      <c r="B1403" s="191">
        <v>2102.030029</v>
      </c>
      <c r="C1403" s="191">
        <v>2107.6499020000001</v>
      </c>
      <c r="D1403" s="191">
        <v>2092.330078</v>
      </c>
      <c r="E1403" s="191">
        <v>2092.429932</v>
      </c>
      <c r="F1403" s="192">
        <v>2092.429932</v>
      </c>
      <c r="G1403" s="191">
        <v>2908420000</v>
      </c>
      <c r="H1403" s="194">
        <f t="shared" si="42"/>
        <v>-4.5812806150653867E-3</v>
      </c>
      <c r="I1403" s="193"/>
      <c r="J1403" s="197">
        <v>1401</v>
      </c>
      <c r="K1403" s="234"/>
      <c r="L1403" s="234"/>
      <c r="M1403" s="234"/>
      <c r="N1403" s="234"/>
      <c r="O1403" s="234"/>
      <c r="P1403" s="234"/>
      <c r="Q1403" s="7">
        <v>42107</v>
      </c>
      <c r="R1403" s="8">
        <v>32092499</v>
      </c>
      <c r="S1403" s="8">
        <v>32142502</v>
      </c>
      <c r="T1403" s="8">
        <v>31652500</v>
      </c>
      <c r="U1403" s="8">
        <v>31712500</v>
      </c>
      <c r="V1403" s="192">
        <v>29052561</v>
      </c>
      <c r="W1403" s="234">
        <v>145460400</v>
      </c>
      <c r="X1403" s="194">
        <f t="shared" si="43"/>
        <v>-1.9668623120118658E-3</v>
      </c>
      <c r="Y1403" s="193"/>
      <c r="Z1403" s="197">
        <v>1401</v>
      </c>
    </row>
    <row r="1404" spans="1:26" ht="14.4" x14ac:dyDescent="0.3">
      <c r="A1404" s="7">
        <v>42104</v>
      </c>
      <c r="B1404" s="191">
        <v>2091.51001</v>
      </c>
      <c r="C1404" s="191">
        <v>2102.610107</v>
      </c>
      <c r="D1404" s="191">
        <v>2091.51001</v>
      </c>
      <c r="E1404" s="191">
        <v>2102.0600589999999</v>
      </c>
      <c r="F1404" s="192">
        <v>2102.0600589999999</v>
      </c>
      <c r="G1404" s="191">
        <v>3156200000</v>
      </c>
      <c r="H1404" s="194">
        <f t="shared" si="42"/>
        <v>5.2028650588637638E-3</v>
      </c>
      <c r="I1404" s="193"/>
      <c r="J1404" s="197">
        <v>1402</v>
      </c>
      <c r="K1404" s="234"/>
      <c r="L1404" s="234"/>
      <c r="M1404" s="234"/>
      <c r="N1404" s="234"/>
      <c r="O1404" s="234"/>
      <c r="P1404" s="234"/>
      <c r="Q1404" s="7">
        <v>42104</v>
      </c>
      <c r="R1404" s="8">
        <v>31487499</v>
      </c>
      <c r="S1404" s="8">
        <v>31802500</v>
      </c>
      <c r="T1404" s="8">
        <v>31315001</v>
      </c>
      <c r="U1404" s="8">
        <v>31775000</v>
      </c>
      <c r="V1404" s="192">
        <v>29109816</v>
      </c>
      <c r="W1404" s="234">
        <v>160752000</v>
      </c>
      <c r="X1404" s="194">
        <f t="shared" si="43"/>
        <v>4.2666942108644263E-3</v>
      </c>
      <c r="Y1404" s="193"/>
      <c r="Z1404" s="197">
        <v>1402</v>
      </c>
    </row>
    <row r="1405" spans="1:26" ht="14.4" x14ac:dyDescent="0.3">
      <c r="A1405" s="7">
        <v>42103</v>
      </c>
      <c r="B1405" s="191">
        <v>2081.290039</v>
      </c>
      <c r="C1405" s="191">
        <v>2093.3100589999999</v>
      </c>
      <c r="D1405" s="191">
        <v>2074.290039</v>
      </c>
      <c r="E1405" s="191">
        <v>2091.179932</v>
      </c>
      <c r="F1405" s="192">
        <v>2091.179932</v>
      </c>
      <c r="G1405" s="191">
        <v>3172360000</v>
      </c>
      <c r="H1405" s="194">
        <f t="shared" si="42"/>
        <v>4.4574813568533881E-3</v>
      </c>
      <c r="I1405" s="193"/>
      <c r="J1405" s="197">
        <v>1403</v>
      </c>
      <c r="K1405" s="234"/>
      <c r="L1405" s="234"/>
      <c r="M1405" s="234"/>
      <c r="N1405" s="234"/>
      <c r="O1405" s="234"/>
      <c r="P1405" s="234"/>
      <c r="Q1405" s="7">
        <v>42103</v>
      </c>
      <c r="R1405" s="8">
        <v>31462500</v>
      </c>
      <c r="S1405" s="8">
        <v>31645000</v>
      </c>
      <c r="T1405" s="8">
        <v>31165001</v>
      </c>
      <c r="U1405" s="8">
        <v>31639999</v>
      </c>
      <c r="V1405" s="192">
        <v>28986141</v>
      </c>
      <c r="W1405" s="234">
        <v>129936000</v>
      </c>
      <c r="X1405" s="194">
        <f t="shared" si="43"/>
        <v>7.6432914212867069E-3</v>
      </c>
      <c r="Y1405" s="193"/>
      <c r="Z1405" s="197">
        <v>1403</v>
      </c>
    </row>
    <row r="1406" spans="1:26" ht="14.4" x14ac:dyDescent="0.3">
      <c r="A1406" s="7">
        <v>42102</v>
      </c>
      <c r="B1406" s="191">
        <v>2076.9399410000001</v>
      </c>
      <c r="C1406" s="191">
        <v>2086.6899410000001</v>
      </c>
      <c r="D1406" s="191">
        <v>2073.3000489999999</v>
      </c>
      <c r="E1406" s="191">
        <v>2081.8999020000001</v>
      </c>
      <c r="F1406" s="192">
        <v>2081.8999020000001</v>
      </c>
      <c r="G1406" s="191">
        <v>3265330000</v>
      </c>
      <c r="H1406" s="194">
        <f t="shared" si="42"/>
        <v>2.6825330225747246E-3</v>
      </c>
      <c r="I1406" s="193"/>
      <c r="J1406" s="197">
        <v>1404</v>
      </c>
      <c r="K1406" s="234"/>
      <c r="L1406" s="234"/>
      <c r="M1406" s="234"/>
      <c r="N1406" s="234"/>
      <c r="O1406" s="234"/>
      <c r="P1406" s="234"/>
      <c r="Q1406" s="7">
        <v>42102</v>
      </c>
      <c r="R1406" s="8">
        <v>31462500</v>
      </c>
      <c r="S1406" s="8">
        <v>31600000</v>
      </c>
      <c r="T1406" s="8">
        <v>31242500</v>
      </c>
      <c r="U1406" s="8">
        <v>31400000</v>
      </c>
      <c r="V1406" s="192">
        <v>28766272</v>
      </c>
      <c r="W1406" s="234">
        <v>149316800</v>
      </c>
      <c r="X1406" s="194">
        <f t="shared" si="43"/>
        <v>-3.2538260852029393E-3</v>
      </c>
      <c r="Y1406" s="193"/>
      <c r="Z1406" s="197">
        <v>1404</v>
      </c>
    </row>
    <row r="1407" spans="1:26" ht="14.4" x14ac:dyDescent="0.3">
      <c r="A1407" s="7">
        <v>42101</v>
      </c>
      <c r="B1407" s="191">
        <v>2080.790039</v>
      </c>
      <c r="C1407" s="191">
        <v>2089.8100589999999</v>
      </c>
      <c r="D1407" s="191">
        <v>2076.1000979999999</v>
      </c>
      <c r="E1407" s="191">
        <v>2076.330078</v>
      </c>
      <c r="F1407" s="192">
        <v>2076.330078</v>
      </c>
      <c r="G1407" s="191">
        <v>3065510000</v>
      </c>
      <c r="H1407" s="194">
        <f t="shared" si="42"/>
        <v>-2.0619040280095394E-3</v>
      </c>
      <c r="I1407" s="193"/>
      <c r="J1407" s="197">
        <v>1405</v>
      </c>
      <c r="K1407" s="234"/>
      <c r="L1407" s="234"/>
      <c r="M1407" s="234"/>
      <c r="N1407" s="234"/>
      <c r="O1407" s="234"/>
      <c r="P1407" s="234"/>
      <c r="Q1407" s="7">
        <v>42101</v>
      </c>
      <c r="R1407" s="8">
        <v>31910000</v>
      </c>
      <c r="S1407" s="8">
        <v>32029999</v>
      </c>
      <c r="T1407" s="8">
        <v>31495001</v>
      </c>
      <c r="U1407" s="8">
        <v>31502501</v>
      </c>
      <c r="V1407" s="192">
        <v>28860178</v>
      </c>
      <c r="W1407" s="234">
        <v>140049200</v>
      </c>
      <c r="X1407" s="194">
        <f t="shared" si="43"/>
        <v>-1.0521933775183193E-2</v>
      </c>
      <c r="Y1407" s="193"/>
      <c r="Z1407" s="197">
        <v>1405</v>
      </c>
    </row>
    <row r="1408" spans="1:26" ht="14.4" x14ac:dyDescent="0.3">
      <c r="A1408" s="7">
        <v>42100</v>
      </c>
      <c r="B1408" s="191">
        <v>2064.8701169999999</v>
      </c>
      <c r="C1408" s="191">
        <v>2086.98999</v>
      </c>
      <c r="D1408" s="191">
        <v>2056.5200199999999</v>
      </c>
      <c r="E1408" s="191">
        <v>2080.6201169999999</v>
      </c>
      <c r="F1408" s="192">
        <v>2080.6201169999999</v>
      </c>
      <c r="G1408" s="191">
        <v>3302970000</v>
      </c>
      <c r="H1408" s="194">
        <f t="shared" si="42"/>
        <v>6.6088150025852945E-3</v>
      </c>
      <c r="I1408" s="193"/>
      <c r="J1408" s="197">
        <v>1406</v>
      </c>
      <c r="K1408" s="234"/>
      <c r="L1408" s="234"/>
      <c r="M1408" s="234"/>
      <c r="N1408" s="234"/>
      <c r="O1408" s="234"/>
      <c r="P1408" s="234"/>
      <c r="Q1408" s="7">
        <v>42100</v>
      </c>
      <c r="R1408" s="8">
        <v>31117500</v>
      </c>
      <c r="S1408" s="8">
        <v>31877501</v>
      </c>
      <c r="T1408" s="8">
        <v>31082500</v>
      </c>
      <c r="U1408" s="8">
        <v>31837500</v>
      </c>
      <c r="V1408" s="192">
        <v>29167072</v>
      </c>
      <c r="W1408" s="234">
        <v>148776000</v>
      </c>
      <c r="X1408" s="194">
        <f t="shared" si="43"/>
        <v>1.6198407206040329E-2</v>
      </c>
      <c r="Y1408" s="193"/>
      <c r="Z1408" s="197">
        <v>1406</v>
      </c>
    </row>
    <row r="1409" spans="1:26" ht="14.4" x14ac:dyDescent="0.3">
      <c r="A1409" s="7">
        <v>42096</v>
      </c>
      <c r="B1409" s="191">
        <v>2060.030029</v>
      </c>
      <c r="C1409" s="191">
        <v>2072.169922</v>
      </c>
      <c r="D1409" s="191">
        <v>2057.320068</v>
      </c>
      <c r="E1409" s="191">
        <v>2066.959961</v>
      </c>
      <c r="F1409" s="192">
        <v>2066.959961</v>
      </c>
      <c r="G1409" s="191">
        <v>3095960000</v>
      </c>
      <c r="H1409" s="194">
        <f t="shared" si="42"/>
        <v>3.5296671869311865E-3</v>
      </c>
      <c r="I1409" s="193"/>
      <c r="J1409" s="197">
        <v>1407</v>
      </c>
      <c r="K1409" s="234"/>
      <c r="L1409" s="234"/>
      <c r="M1409" s="234"/>
      <c r="N1409" s="234"/>
      <c r="O1409" s="234"/>
      <c r="P1409" s="234"/>
      <c r="Q1409" s="7">
        <v>42096</v>
      </c>
      <c r="R1409" s="8">
        <v>31257500</v>
      </c>
      <c r="S1409" s="8">
        <v>31389999</v>
      </c>
      <c r="T1409" s="8">
        <v>31047501</v>
      </c>
      <c r="U1409" s="8">
        <v>31330000</v>
      </c>
      <c r="V1409" s="192">
        <v>28702143</v>
      </c>
      <c r="W1409" s="234">
        <v>128880400</v>
      </c>
      <c r="X1409" s="194">
        <f t="shared" si="43"/>
        <v>8.6116351849298955E-3</v>
      </c>
      <c r="Y1409" s="193"/>
      <c r="Z1409" s="197">
        <v>1407</v>
      </c>
    </row>
    <row r="1410" spans="1:26" ht="14.4" x14ac:dyDescent="0.3">
      <c r="A1410" s="7">
        <v>42095</v>
      </c>
      <c r="B1410" s="191">
        <v>2067.6298830000001</v>
      </c>
      <c r="C1410" s="191">
        <v>2067.6298830000001</v>
      </c>
      <c r="D1410" s="191">
        <v>2048.3798830000001</v>
      </c>
      <c r="E1410" s="191">
        <v>2059.6899410000001</v>
      </c>
      <c r="F1410" s="192">
        <v>2059.6899410000001</v>
      </c>
      <c r="G1410" s="191">
        <v>3543270000</v>
      </c>
      <c r="H1410" s="194">
        <f t="shared" si="42"/>
        <v>-3.9653716707826374E-3</v>
      </c>
      <c r="I1410" s="193"/>
      <c r="J1410" s="197">
        <v>1408</v>
      </c>
      <c r="K1410" s="234"/>
      <c r="L1410" s="234"/>
      <c r="M1410" s="234"/>
      <c r="N1410" s="234"/>
      <c r="O1410" s="234"/>
      <c r="P1410" s="234"/>
      <c r="Q1410" s="7">
        <v>42095</v>
      </c>
      <c r="R1410" s="8">
        <v>31205000</v>
      </c>
      <c r="S1410" s="8">
        <v>31280001</v>
      </c>
      <c r="T1410" s="8">
        <v>30775000</v>
      </c>
      <c r="U1410" s="8">
        <v>31062500</v>
      </c>
      <c r="V1410" s="192">
        <v>28457081</v>
      </c>
      <c r="W1410" s="234">
        <v>162485600</v>
      </c>
      <c r="X1410" s="194">
        <f t="shared" si="43"/>
        <v>-1.4465071324946215E-3</v>
      </c>
      <c r="Y1410" s="193"/>
      <c r="Z1410" s="197">
        <v>1408</v>
      </c>
    </row>
    <row r="1411" spans="1:26" ht="14.4" x14ac:dyDescent="0.3">
      <c r="A1411" s="7">
        <v>42094</v>
      </c>
      <c r="B1411" s="191">
        <v>2084.0500489999999</v>
      </c>
      <c r="C1411" s="191">
        <v>2084.0500489999999</v>
      </c>
      <c r="D1411" s="191">
        <v>2067.040039</v>
      </c>
      <c r="E1411" s="191">
        <v>2067.889893</v>
      </c>
      <c r="F1411" s="192">
        <v>2067.889893</v>
      </c>
      <c r="G1411" s="191">
        <v>3376550000</v>
      </c>
      <c r="H1411" s="194">
        <f t="shared" si="42"/>
        <v>-8.795774737306231E-3</v>
      </c>
      <c r="I1411" s="193"/>
      <c r="J1411" s="197">
        <v>1409</v>
      </c>
      <c r="K1411" s="234"/>
      <c r="L1411" s="234"/>
      <c r="M1411" s="234"/>
      <c r="N1411" s="234"/>
      <c r="O1411" s="234"/>
      <c r="P1411" s="234"/>
      <c r="Q1411" s="7">
        <v>42094</v>
      </c>
      <c r="R1411" s="8">
        <v>31522499</v>
      </c>
      <c r="S1411" s="8">
        <v>31622499</v>
      </c>
      <c r="T1411" s="8">
        <v>31090000</v>
      </c>
      <c r="U1411" s="8">
        <v>31107500</v>
      </c>
      <c r="V1411" s="192">
        <v>28498304</v>
      </c>
      <c r="W1411" s="234">
        <v>168362400</v>
      </c>
      <c r="X1411" s="194">
        <f t="shared" si="43"/>
        <v>-1.5351854550037907E-2</v>
      </c>
      <c r="Y1411" s="193"/>
      <c r="Z1411" s="197">
        <v>1409</v>
      </c>
    </row>
    <row r="1412" spans="1:26" ht="14.4" x14ac:dyDescent="0.3">
      <c r="A1412" s="7">
        <v>42093</v>
      </c>
      <c r="B1412" s="191">
        <v>2064.110107</v>
      </c>
      <c r="C1412" s="191">
        <v>2088.969971</v>
      </c>
      <c r="D1412" s="191">
        <v>2064.110107</v>
      </c>
      <c r="E1412" s="191">
        <v>2086.23999</v>
      </c>
      <c r="F1412" s="192">
        <v>2086.23999</v>
      </c>
      <c r="G1412" s="191">
        <v>2917690000</v>
      </c>
      <c r="H1412" s="194">
        <f t="shared" ref="H1412:H1475" si="44">(F1412-F1413)/F1413</f>
        <v>1.2236644843459649E-2</v>
      </c>
      <c r="I1412" s="193"/>
      <c r="J1412" s="197">
        <v>1410</v>
      </c>
      <c r="K1412" s="234"/>
      <c r="L1412" s="234"/>
      <c r="M1412" s="234"/>
      <c r="N1412" s="234"/>
      <c r="O1412" s="234"/>
      <c r="P1412" s="234"/>
      <c r="Q1412" s="7">
        <v>42093</v>
      </c>
      <c r="R1412" s="8">
        <v>31012501</v>
      </c>
      <c r="S1412" s="8">
        <v>31600000</v>
      </c>
      <c r="T1412" s="8">
        <v>31000000</v>
      </c>
      <c r="U1412" s="8">
        <v>31592501</v>
      </c>
      <c r="V1412" s="192">
        <v>28942627</v>
      </c>
      <c r="W1412" s="234">
        <v>188398800</v>
      </c>
      <c r="X1412" s="194">
        <f t="shared" ref="X1412:X1475" si="45">(V1412-V1413)/V1413</f>
        <v>2.5314430150152067E-2</v>
      </c>
      <c r="Y1412" s="193"/>
      <c r="Z1412" s="197">
        <v>1410</v>
      </c>
    </row>
    <row r="1413" spans="1:26" ht="14.4" x14ac:dyDescent="0.3">
      <c r="A1413" s="7">
        <v>42090</v>
      </c>
      <c r="B1413" s="191">
        <v>2055.780029</v>
      </c>
      <c r="C1413" s="191">
        <v>2062.830078</v>
      </c>
      <c r="D1413" s="191">
        <v>2052.959961</v>
      </c>
      <c r="E1413" s="191">
        <v>2061.0200199999999</v>
      </c>
      <c r="F1413" s="192">
        <v>2061.0200199999999</v>
      </c>
      <c r="G1413" s="191">
        <v>3008550000</v>
      </c>
      <c r="H1413" s="194">
        <f t="shared" si="44"/>
        <v>2.3685617450666884E-3</v>
      </c>
      <c r="I1413" s="193"/>
      <c r="J1413" s="197">
        <v>1411</v>
      </c>
      <c r="K1413" s="234"/>
      <c r="L1413" s="234"/>
      <c r="M1413" s="234"/>
      <c r="N1413" s="234"/>
      <c r="O1413" s="234"/>
      <c r="P1413" s="234"/>
      <c r="Q1413" s="7">
        <v>42090</v>
      </c>
      <c r="R1413" s="8">
        <v>31142500</v>
      </c>
      <c r="S1413" s="8">
        <v>31174999</v>
      </c>
      <c r="T1413" s="8">
        <v>30727501</v>
      </c>
      <c r="U1413" s="8">
        <v>30812500</v>
      </c>
      <c r="V1413" s="192">
        <v>28228050</v>
      </c>
      <c r="W1413" s="234">
        <v>158184800</v>
      </c>
      <c r="X1413" s="194">
        <f t="shared" si="45"/>
        <v>-7.9683601930191847E-3</v>
      </c>
      <c r="Y1413" s="193"/>
      <c r="Z1413" s="197">
        <v>1411</v>
      </c>
    </row>
    <row r="1414" spans="1:26" ht="14.4" x14ac:dyDescent="0.3">
      <c r="A1414" s="7">
        <v>42089</v>
      </c>
      <c r="B1414" s="191">
        <v>2059.9399410000001</v>
      </c>
      <c r="C1414" s="191">
        <v>2067.1499020000001</v>
      </c>
      <c r="D1414" s="191">
        <v>2045.5</v>
      </c>
      <c r="E1414" s="191">
        <v>2056.1499020000001</v>
      </c>
      <c r="F1414" s="192">
        <v>2056.1499020000001</v>
      </c>
      <c r="G1414" s="191">
        <v>3510670000</v>
      </c>
      <c r="H1414" s="194">
        <f t="shared" si="44"/>
        <v>-2.3775002467200318E-3</v>
      </c>
      <c r="I1414" s="193"/>
      <c r="J1414" s="197">
        <v>1412</v>
      </c>
      <c r="K1414" s="234"/>
      <c r="L1414" s="234"/>
      <c r="M1414" s="234"/>
      <c r="N1414" s="234"/>
      <c r="O1414" s="234"/>
      <c r="P1414" s="234"/>
      <c r="Q1414" s="7">
        <v>42089</v>
      </c>
      <c r="R1414" s="8">
        <v>30690001</v>
      </c>
      <c r="S1414" s="8">
        <v>31219999</v>
      </c>
      <c r="T1414" s="8">
        <v>30650000</v>
      </c>
      <c r="U1414" s="8">
        <v>31059999</v>
      </c>
      <c r="V1414" s="192">
        <v>28454788</v>
      </c>
      <c r="W1414" s="234">
        <v>190291600</v>
      </c>
      <c r="X1414" s="194">
        <f t="shared" si="45"/>
        <v>6.9701752710912722E-3</v>
      </c>
      <c r="Y1414" s="193"/>
      <c r="Z1414" s="197">
        <v>1412</v>
      </c>
    </row>
    <row r="1415" spans="1:26" ht="14.4" x14ac:dyDescent="0.3">
      <c r="A1415" s="7">
        <v>42088</v>
      </c>
      <c r="B1415" s="191">
        <v>2093.1000979999999</v>
      </c>
      <c r="C1415" s="191">
        <v>2097.429932</v>
      </c>
      <c r="D1415" s="191">
        <v>2061.0500489999999</v>
      </c>
      <c r="E1415" s="191">
        <v>2061.0500489999999</v>
      </c>
      <c r="F1415" s="192">
        <v>2061.0500489999999</v>
      </c>
      <c r="G1415" s="191">
        <v>3521140000</v>
      </c>
      <c r="H1415" s="194">
        <f t="shared" si="44"/>
        <v>-1.455890557016498E-2</v>
      </c>
      <c r="I1415" s="193"/>
      <c r="J1415" s="197">
        <v>1413</v>
      </c>
      <c r="K1415" s="234"/>
      <c r="L1415" s="234"/>
      <c r="M1415" s="234"/>
      <c r="N1415" s="234"/>
      <c r="O1415" s="234"/>
      <c r="P1415" s="234"/>
      <c r="Q1415" s="7">
        <v>42088</v>
      </c>
      <c r="R1415" s="8">
        <v>31635000</v>
      </c>
      <c r="S1415" s="8">
        <v>31705000</v>
      </c>
      <c r="T1415" s="8">
        <v>30844999</v>
      </c>
      <c r="U1415" s="8">
        <v>30844999</v>
      </c>
      <c r="V1415" s="192">
        <v>28257826</v>
      </c>
      <c r="W1415" s="234">
        <v>206620800</v>
      </c>
      <c r="X1415" s="194">
        <f t="shared" si="45"/>
        <v>-2.6126661868150634E-2</v>
      </c>
      <c r="Y1415" s="193"/>
      <c r="Z1415" s="197">
        <v>1413</v>
      </c>
    </row>
    <row r="1416" spans="1:26" ht="14.4" x14ac:dyDescent="0.3">
      <c r="A1416" s="7">
        <v>42087</v>
      </c>
      <c r="B1416" s="191">
        <v>2103.9399410000001</v>
      </c>
      <c r="C1416" s="191">
        <v>2107.6298830000001</v>
      </c>
      <c r="D1416" s="191">
        <v>2091.5</v>
      </c>
      <c r="E1416" s="191">
        <v>2091.5</v>
      </c>
      <c r="F1416" s="192">
        <v>2091.5</v>
      </c>
      <c r="G1416" s="191">
        <v>3189820000</v>
      </c>
      <c r="H1416" s="194">
        <f t="shared" si="44"/>
        <v>-6.1394220159830069E-3</v>
      </c>
      <c r="I1416" s="193"/>
      <c r="J1416" s="197">
        <v>1414</v>
      </c>
      <c r="K1416" s="234"/>
      <c r="L1416" s="234"/>
      <c r="M1416" s="234"/>
      <c r="N1416" s="234"/>
      <c r="O1416" s="234"/>
      <c r="P1416" s="234"/>
      <c r="Q1416" s="7">
        <v>42087</v>
      </c>
      <c r="R1416" s="8">
        <v>31807501</v>
      </c>
      <c r="S1416" s="8">
        <v>32009998</v>
      </c>
      <c r="T1416" s="8">
        <v>31639999</v>
      </c>
      <c r="U1416" s="8">
        <v>31672501</v>
      </c>
      <c r="V1416" s="192">
        <v>29015915</v>
      </c>
      <c r="W1416" s="234">
        <v>131369200</v>
      </c>
      <c r="X1416" s="194">
        <f t="shared" si="45"/>
        <v>-4.0876254435900615E-3</v>
      </c>
      <c r="Y1416" s="193"/>
      <c r="Z1416" s="197">
        <v>1414</v>
      </c>
    </row>
    <row r="1417" spans="1:26" ht="14.4" x14ac:dyDescent="0.3">
      <c r="A1417" s="7">
        <v>42086</v>
      </c>
      <c r="B1417" s="191">
        <v>2107.98999</v>
      </c>
      <c r="C1417" s="191">
        <v>2114.860107</v>
      </c>
      <c r="D1417" s="191">
        <v>2104.419922</v>
      </c>
      <c r="E1417" s="191">
        <v>2104.419922</v>
      </c>
      <c r="F1417" s="192">
        <v>2104.419922</v>
      </c>
      <c r="G1417" s="191">
        <v>3267960000</v>
      </c>
      <c r="H1417" s="194">
        <f t="shared" si="44"/>
        <v>-1.7457311460168847E-3</v>
      </c>
      <c r="I1417" s="193"/>
      <c r="J1417" s="197">
        <v>1415</v>
      </c>
      <c r="K1417" s="234"/>
      <c r="L1417" s="234"/>
      <c r="M1417" s="234"/>
      <c r="N1417" s="234"/>
      <c r="O1417" s="234"/>
      <c r="P1417" s="234"/>
      <c r="Q1417" s="7">
        <v>42086</v>
      </c>
      <c r="R1417" s="8">
        <v>31780001</v>
      </c>
      <c r="S1417" s="8">
        <v>31962500</v>
      </c>
      <c r="T1417" s="8">
        <v>31629999</v>
      </c>
      <c r="U1417" s="8">
        <v>31802500</v>
      </c>
      <c r="V1417" s="192">
        <v>29135008</v>
      </c>
      <c r="W1417" s="234">
        <v>150838800</v>
      </c>
      <c r="X1417" s="194">
        <f t="shared" si="45"/>
        <v>1.0404790902274063E-2</v>
      </c>
      <c r="Y1417" s="193"/>
      <c r="Z1417" s="197">
        <v>1415</v>
      </c>
    </row>
    <row r="1418" spans="1:26" ht="14.4" x14ac:dyDescent="0.3">
      <c r="A1418" s="7">
        <v>42083</v>
      </c>
      <c r="B1418" s="191">
        <v>2090.320068</v>
      </c>
      <c r="C1418" s="191">
        <v>2113.919922</v>
      </c>
      <c r="D1418" s="191">
        <v>2090.320068</v>
      </c>
      <c r="E1418" s="191">
        <v>2108.1000979999999</v>
      </c>
      <c r="F1418" s="192">
        <v>2108.1000979999999</v>
      </c>
      <c r="G1418" s="191">
        <v>5554120000</v>
      </c>
      <c r="H1418" s="194">
        <f t="shared" si="44"/>
        <v>9.0127546079467307E-3</v>
      </c>
      <c r="I1418" s="193"/>
      <c r="J1418" s="197">
        <v>1416</v>
      </c>
      <c r="K1418" s="234"/>
      <c r="L1418" s="234"/>
      <c r="M1418" s="234"/>
      <c r="N1418" s="234"/>
      <c r="O1418" s="234"/>
      <c r="P1418" s="234"/>
      <c r="Q1418" s="7">
        <v>42083</v>
      </c>
      <c r="R1418" s="8">
        <v>32062500</v>
      </c>
      <c r="S1418" s="8">
        <v>32099998</v>
      </c>
      <c r="T1418" s="8">
        <v>31290001</v>
      </c>
      <c r="U1418" s="8">
        <v>31475000</v>
      </c>
      <c r="V1418" s="192">
        <v>28834986</v>
      </c>
      <c r="W1418" s="234">
        <v>274780400</v>
      </c>
      <c r="X1418" s="194">
        <f t="shared" si="45"/>
        <v>-1.2548938951043944E-2</v>
      </c>
      <c r="Y1418" s="193"/>
      <c r="Z1418" s="197">
        <v>1416</v>
      </c>
    </row>
    <row r="1419" spans="1:26" ht="14.4" x14ac:dyDescent="0.3">
      <c r="A1419" s="7">
        <v>42082</v>
      </c>
      <c r="B1419" s="191">
        <v>2098.6899410000001</v>
      </c>
      <c r="C1419" s="191">
        <v>2098.6899410000001</v>
      </c>
      <c r="D1419" s="191">
        <v>2085.5600589999999</v>
      </c>
      <c r="E1419" s="191">
        <v>2089.2700199999999</v>
      </c>
      <c r="F1419" s="192">
        <v>2089.2700199999999</v>
      </c>
      <c r="G1419" s="191">
        <v>3305220000</v>
      </c>
      <c r="H1419" s="194">
        <f t="shared" si="44"/>
        <v>-4.8725791855203943E-3</v>
      </c>
      <c r="I1419" s="193"/>
      <c r="J1419" s="197">
        <v>1417</v>
      </c>
      <c r="K1419" s="234"/>
      <c r="L1419" s="234"/>
      <c r="M1419" s="234"/>
      <c r="N1419" s="234"/>
      <c r="O1419" s="234"/>
      <c r="P1419" s="234"/>
      <c r="Q1419" s="7">
        <v>42082</v>
      </c>
      <c r="R1419" s="8">
        <v>32187500</v>
      </c>
      <c r="S1419" s="8">
        <v>32312500</v>
      </c>
      <c r="T1419" s="8">
        <v>31850000</v>
      </c>
      <c r="U1419" s="8">
        <v>31875000</v>
      </c>
      <c r="V1419" s="192">
        <v>29201433</v>
      </c>
      <c r="W1419" s="234">
        <v>183238000</v>
      </c>
      <c r="X1419" s="194">
        <f t="shared" si="45"/>
        <v>-7.550234865985753E-3</v>
      </c>
      <c r="Y1419" s="193"/>
      <c r="Z1419" s="197">
        <v>1417</v>
      </c>
    </row>
    <row r="1420" spans="1:26" ht="14.4" x14ac:dyDescent="0.3">
      <c r="A1420" s="7">
        <v>42081</v>
      </c>
      <c r="B1420" s="191">
        <v>2072.8400879999999</v>
      </c>
      <c r="C1420" s="191">
        <v>2106.8500979999999</v>
      </c>
      <c r="D1420" s="191">
        <v>2061.2299800000001</v>
      </c>
      <c r="E1420" s="191">
        <v>2099.5</v>
      </c>
      <c r="F1420" s="192">
        <v>2099.5</v>
      </c>
      <c r="G1420" s="191">
        <v>4128210000</v>
      </c>
      <c r="H1420" s="194">
        <f t="shared" si="44"/>
        <v>1.2158421547431283E-2</v>
      </c>
      <c r="I1420" s="193"/>
      <c r="J1420" s="197">
        <v>1418</v>
      </c>
      <c r="K1420" s="234"/>
      <c r="L1420" s="234"/>
      <c r="M1420" s="234"/>
      <c r="N1420" s="234"/>
      <c r="O1420" s="234"/>
      <c r="P1420" s="234"/>
      <c r="Q1420" s="7">
        <v>42081</v>
      </c>
      <c r="R1420" s="8">
        <v>31750000</v>
      </c>
      <c r="S1420" s="8">
        <v>32290001</v>
      </c>
      <c r="T1420" s="8">
        <v>31592501</v>
      </c>
      <c r="U1420" s="8">
        <v>32117500</v>
      </c>
      <c r="V1420" s="192">
        <v>29423588</v>
      </c>
      <c r="W1420" s="234">
        <v>261083600</v>
      </c>
      <c r="X1420" s="194">
        <f t="shared" si="45"/>
        <v>1.1256260509364235E-2</v>
      </c>
      <c r="Y1420" s="193"/>
      <c r="Z1420" s="197">
        <v>1418</v>
      </c>
    </row>
    <row r="1421" spans="1:26" ht="14.4" x14ac:dyDescent="0.3">
      <c r="A1421" s="7">
        <v>42080</v>
      </c>
      <c r="B1421" s="191">
        <v>2080.5900879999999</v>
      </c>
      <c r="C1421" s="191">
        <v>2080.5900879999999</v>
      </c>
      <c r="D1421" s="191">
        <v>2065.080078</v>
      </c>
      <c r="E1421" s="191">
        <v>2074.280029</v>
      </c>
      <c r="F1421" s="192">
        <v>2074.280029</v>
      </c>
      <c r="G1421" s="191">
        <v>3221840000</v>
      </c>
      <c r="H1421" s="194">
        <f t="shared" si="44"/>
        <v>-3.3201736486771134E-3</v>
      </c>
      <c r="I1421" s="193"/>
      <c r="J1421" s="197">
        <v>1419</v>
      </c>
      <c r="K1421" s="234"/>
      <c r="L1421" s="234"/>
      <c r="M1421" s="234"/>
      <c r="N1421" s="234"/>
      <c r="O1421" s="234"/>
      <c r="P1421" s="234"/>
      <c r="Q1421" s="7">
        <v>42080</v>
      </c>
      <c r="R1421" s="8">
        <v>31475000</v>
      </c>
      <c r="S1421" s="8">
        <v>31830000</v>
      </c>
      <c r="T1421" s="8">
        <v>31412500</v>
      </c>
      <c r="U1421" s="8">
        <v>31760000</v>
      </c>
      <c r="V1421" s="192">
        <v>29096075</v>
      </c>
      <c r="W1421" s="234">
        <v>204092400</v>
      </c>
      <c r="X1421" s="194">
        <f t="shared" si="45"/>
        <v>1.6726676192572485E-2</v>
      </c>
      <c r="Y1421" s="193"/>
      <c r="Z1421" s="197">
        <v>1419</v>
      </c>
    </row>
    <row r="1422" spans="1:26" ht="14.4" x14ac:dyDescent="0.3">
      <c r="A1422" s="7">
        <v>42079</v>
      </c>
      <c r="B1422" s="191">
        <v>2055.3500979999999</v>
      </c>
      <c r="C1422" s="191">
        <v>2081.4099120000001</v>
      </c>
      <c r="D1422" s="191">
        <v>2055.3500979999999</v>
      </c>
      <c r="E1422" s="191">
        <v>2081.1899410000001</v>
      </c>
      <c r="F1422" s="192">
        <v>2081.1899410000001</v>
      </c>
      <c r="G1422" s="191">
        <v>3295600000</v>
      </c>
      <c r="H1422" s="194">
        <f t="shared" si="44"/>
        <v>1.3533671143615344E-2</v>
      </c>
      <c r="I1422" s="193"/>
      <c r="J1422" s="197">
        <v>1420</v>
      </c>
      <c r="K1422" s="234"/>
      <c r="L1422" s="234"/>
      <c r="M1422" s="234"/>
      <c r="N1422" s="234"/>
      <c r="O1422" s="234"/>
      <c r="P1422" s="234"/>
      <c r="Q1422" s="7">
        <v>42079</v>
      </c>
      <c r="R1422" s="8">
        <v>30969999</v>
      </c>
      <c r="S1422" s="8">
        <v>31237499</v>
      </c>
      <c r="T1422" s="8">
        <v>30717501</v>
      </c>
      <c r="U1422" s="8">
        <v>31237499</v>
      </c>
      <c r="V1422" s="192">
        <v>28617401</v>
      </c>
      <c r="W1422" s="234">
        <v>143497200</v>
      </c>
      <c r="X1422" s="194">
        <f t="shared" si="45"/>
        <v>1.100423671150582E-2</v>
      </c>
      <c r="Y1422" s="193"/>
      <c r="Z1422" s="197">
        <v>1420</v>
      </c>
    </row>
    <row r="1423" spans="1:26" ht="14.4" x14ac:dyDescent="0.3">
      <c r="A1423" s="7">
        <v>42076</v>
      </c>
      <c r="B1423" s="191">
        <v>2064.5600589999999</v>
      </c>
      <c r="C1423" s="191">
        <v>2064.5600589999999</v>
      </c>
      <c r="D1423" s="191">
        <v>2041.170044</v>
      </c>
      <c r="E1423" s="191">
        <v>2053.3999020000001</v>
      </c>
      <c r="F1423" s="192">
        <v>2053.3999020000001</v>
      </c>
      <c r="G1423" s="191">
        <v>3498560000</v>
      </c>
      <c r="H1423" s="194">
        <f t="shared" si="44"/>
        <v>-6.0747110518941825E-3</v>
      </c>
      <c r="I1423" s="193"/>
      <c r="J1423" s="197">
        <v>1421</v>
      </c>
      <c r="K1423" s="234"/>
      <c r="L1423" s="234"/>
      <c r="M1423" s="234"/>
      <c r="N1423" s="234"/>
      <c r="O1423" s="234"/>
      <c r="P1423" s="234"/>
      <c r="Q1423" s="7">
        <v>42076</v>
      </c>
      <c r="R1423" s="8">
        <v>31100000</v>
      </c>
      <c r="S1423" s="8">
        <v>31350000</v>
      </c>
      <c r="T1423" s="8">
        <v>30645000</v>
      </c>
      <c r="U1423" s="8">
        <v>30897499</v>
      </c>
      <c r="V1423" s="192">
        <v>28305916</v>
      </c>
      <c r="W1423" s="234">
        <v>207309200</v>
      </c>
      <c r="X1423" s="194">
        <f t="shared" si="45"/>
        <v>-6.9104586048204806E-3</v>
      </c>
      <c r="Y1423" s="193"/>
      <c r="Z1423" s="197">
        <v>1421</v>
      </c>
    </row>
    <row r="1424" spans="1:26" ht="14.4" x14ac:dyDescent="0.3">
      <c r="A1424" s="7">
        <v>42075</v>
      </c>
      <c r="B1424" s="191">
        <v>2041.099976</v>
      </c>
      <c r="C1424" s="191">
        <v>2066.4099120000001</v>
      </c>
      <c r="D1424" s="191">
        <v>2041.099976</v>
      </c>
      <c r="E1424" s="191">
        <v>2065.9499510000001</v>
      </c>
      <c r="F1424" s="192">
        <v>2065.9499510000001</v>
      </c>
      <c r="G1424" s="191">
        <v>3405860000</v>
      </c>
      <c r="H1424" s="194">
        <f t="shared" si="44"/>
        <v>1.2601439598289622E-2</v>
      </c>
      <c r="I1424" s="193"/>
      <c r="J1424" s="197">
        <v>1422</v>
      </c>
      <c r="K1424" s="234"/>
      <c r="L1424" s="234"/>
      <c r="M1424" s="234"/>
      <c r="N1424" s="234"/>
      <c r="O1424" s="234"/>
      <c r="P1424" s="234"/>
      <c r="Q1424" s="7">
        <v>42075</v>
      </c>
      <c r="R1424" s="8">
        <v>30577499</v>
      </c>
      <c r="S1424" s="8">
        <v>31225000</v>
      </c>
      <c r="T1424" s="8">
        <v>30407499</v>
      </c>
      <c r="U1424" s="8">
        <v>31112499</v>
      </c>
      <c r="V1424" s="192">
        <v>28502884</v>
      </c>
      <c r="W1424" s="234">
        <v>193450800</v>
      </c>
      <c r="X1424" s="194">
        <f t="shared" si="45"/>
        <v>1.8079003580810916E-2</v>
      </c>
      <c r="Y1424" s="193"/>
      <c r="Z1424" s="197">
        <v>1422</v>
      </c>
    </row>
    <row r="1425" spans="1:26" ht="14.4" x14ac:dyDescent="0.3">
      <c r="A1425" s="7">
        <v>42074</v>
      </c>
      <c r="B1425" s="191">
        <v>2044.6899410000001</v>
      </c>
      <c r="C1425" s="191">
        <v>2050.080078</v>
      </c>
      <c r="D1425" s="191">
        <v>2039.6899410000001</v>
      </c>
      <c r="E1425" s="191">
        <v>2040.23999</v>
      </c>
      <c r="F1425" s="192">
        <v>2040.23999</v>
      </c>
      <c r="G1425" s="191">
        <v>3406570000</v>
      </c>
      <c r="H1425" s="194">
        <f t="shared" si="44"/>
        <v>-1.9176796017918633E-3</v>
      </c>
      <c r="I1425" s="193"/>
      <c r="J1425" s="197">
        <v>1423</v>
      </c>
      <c r="K1425" s="234"/>
      <c r="L1425" s="234"/>
      <c r="M1425" s="234"/>
      <c r="N1425" s="234"/>
      <c r="O1425" s="234"/>
      <c r="P1425" s="234"/>
      <c r="Q1425" s="7">
        <v>42074</v>
      </c>
      <c r="R1425" s="8">
        <v>31187500</v>
      </c>
      <c r="S1425" s="8">
        <v>31192499</v>
      </c>
      <c r="T1425" s="8">
        <v>30527500</v>
      </c>
      <c r="U1425" s="8">
        <v>30559999</v>
      </c>
      <c r="V1425" s="192">
        <v>27996731</v>
      </c>
      <c r="W1425" s="234">
        <v>275756000</v>
      </c>
      <c r="X1425" s="194">
        <f t="shared" si="45"/>
        <v>-1.8231363119089676E-2</v>
      </c>
      <c r="Y1425" s="193"/>
      <c r="Z1425" s="197">
        <v>1423</v>
      </c>
    </row>
    <row r="1426" spans="1:26" ht="14.4" x14ac:dyDescent="0.3">
      <c r="A1426" s="7">
        <v>42073</v>
      </c>
      <c r="B1426" s="191">
        <v>2076.139893</v>
      </c>
      <c r="C1426" s="191">
        <v>2076.139893</v>
      </c>
      <c r="D1426" s="191">
        <v>2044.160034</v>
      </c>
      <c r="E1426" s="191">
        <v>2044.160034</v>
      </c>
      <c r="F1426" s="192">
        <v>2044.160034</v>
      </c>
      <c r="G1426" s="191">
        <v>3668900000</v>
      </c>
      <c r="H1426" s="194">
        <f t="shared" si="44"/>
        <v>-1.6961330342146873E-2</v>
      </c>
      <c r="I1426" s="193"/>
      <c r="J1426" s="197">
        <v>1424</v>
      </c>
      <c r="K1426" s="234"/>
      <c r="L1426" s="234"/>
      <c r="M1426" s="234"/>
      <c r="N1426" s="234"/>
      <c r="O1426" s="234"/>
      <c r="P1426" s="234"/>
      <c r="Q1426" s="7">
        <v>42073</v>
      </c>
      <c r="R1426" s="8">
        <v>31602501</v>
      </c>
      <c r="S1426" s="8">
        <v>31805000</v>
      </c>
      <c r="T1426" s="8">
        <v>30950001</v>
      </c>
      <c r="U1426" s="8">
        <v>31127501</v>
      </c>
      <c r="V1426" s="192">
        <v>28516628</v>
      </c>
      <c r="W1426" s="234">
        <v>275426400</v>
      </c>
      <c r="X1426" s="194">
        <f t="shared" si="45"/>
        <v>-2.0685889409587835E-2</v>
      </c>
      <c r="Y1426" s="193"/>
      <c r="Z1426" s="197">
        <v>1424</v>
      </c>
    </row>
    <row r="1427" spans="1:26" ht="14.4" x14ac:dyDescent="0.3">
      <c r="A1427" s="7">
        <v>42072</v>
      </c>
      <c r="B1427" s="191">
        <v>2072.25</v>
      </c>
      <c r="C1427" s="191">
        <v>2083.48999</v>
      </c>
      <c r="D1427" s="191">
        <v>2072.209961</v>
      </c>
      <c r="E1427" s="191">
        <v>2079.429932</v>
      </c>
      <c r="F1427" s="192">
        <v>2079.429932</v>
      </c>
      <c r="G1427" s="191">
        <v>3349090000</v>
      </c>
      <c r="H1427" s="194">
        <f t="shared" si="44"/>
        <v>3.9444212511011798E-3</v>
      </c>
      <c r="I1427" s="193"/>
      <c r="J1427" s="197">
        <v>1425</v>
      </c>
      <c r="K1427" s="234"/>
      <c r="L1427" s="234"/>
      <c r="M1427" s="234"/>
      <c r="N1427" s="234"/>
      <c r="O1427" s="234"/>
      <c r="P1427" s="234"/>
      <c r="Q1427" s="7">
        <v>42072</v>
      </c>
      <c r="R1427" s="8">
        <v>31990000</v>
      </c>
      <c r="S1427" s="8">
        <v>32392502</v>
      </c>
      <c r="T1427" s="8">
        <v>31264999</v>
      </c>
      <c r="U1427" s="8">
        <v>31785000</v>
      </c>
      <c r="V1427" s="192">
        <v>29118980</v>
      </c>
      <c r="W1427" s="234">
        <v>354114000</v>
      </c>
      <c r="X1427" s="194">
        <f t="shared" si="45"/>
        <v>4.2653803526253769E-3</v>
      </c>
      <c r="Y1427" s="193"/>
      <c r="Z1427" s="197">
        <v>1425</v>
      </c>
    </row>
    <row r="1428" spans="1:26" ht="14.4" x14ac:dyDescent="0.3">
      <c r="A1428" s="7">
        <v>42069</v>
      </c>
      <c r="B1428" s="191">
        <v>2100.9099120000001</v>
      </c>
      <c r="C1428" s="191">
        <v>2100.9099120000001</v>
      </c>
      <c r="D1428" s="191">
        <v>2067.2700199999999</v>
      </c>
      <c r="E1428" s="191">
        <v>2071.26001</v>
      </c>
      <c r="F1428" s="192">
        <v>2071.26001</v>
      </c>
      <c r="G1428" s="191">
        <v>3853570000</v>
      </c>
      <c r="H1428" s="194">
        <f t="shared" si="44"/>
        <v>-1.4173946449004351E-2</v>
      </c>
      <c r="I1428" s="193"/>
      <c r="J1428" s="197">
        <v>1426</v>
      </c>
      <c r="K1428" s="234"/>
      <c r="L1428" s="234"/>
      <c r="M1428" s="234"/>
      <c r="N1428" s="234"/>
      <c r="O1428" s="234"/>
      <c r="P1428" s="234"/>
      <c r="Q1428" s="7">
        <v>42069</v>
      </c>
      <c r="R1428" s="8">
        <v>32099998</v>
      </c>
      <c r="S1428" s="8">
        <v>32342499</v>
      </c>
      <c r="T1428" s="8">
        <v>31565001</v>
      </c>
      <c r="U1428" s="8">
        <v>31650000</v>
      </c>
      <c r="V1428" s="192">
        <v>28995304</v>
      </c>
      <c r="W1428" s="234">
        <v>291368400</v>
      </c>
      <c r="X1428" s="194">
        <f t="shared" si="45"/>
        <v>1.5031197039104946E-3</v>
      </c>
      <c r="Y1428" s="193"/>
      <c r="Z1428" s="197">
        <v>1426</v>
      </c>
    </row>
    <row r="1429" spans="1:26" ht="14.4" x14ac:dyDescent="0.3">
      <c r="A1429" s="7">
        <v>42068</v>
      </c>
      <c r="B1429" s="191">
        <v>2098.540039</v>
      </c>
      <c r="C1429" s="191">
        <v>2104.25</v>
      </c>
      <c r="D1429" s="191">
        <v>2095.219971</v>
      </c>
      <c r="E1429" s="191">
        <v>2101.040039</v>
      </c>
      <c r="F1429" s="192">
        <v>2101.040039</v>
      </c>
      <c r="G1429" s="191">
        <v>3103030000</v>
      </c>
      <c r="H1429" s="194">
        <f t="shared" si="44"/>
        <v>1.1960800966932296E-3</v>
      </c>
      <c r="I1429" s="193"/>
      <c r="J1429" s="197">
        <v>1427</v>
      </c>
      <c r="K1429" s="234"/>
      <c r="L1429" s="234"/>
      <c r="M1429" s="234"/>
      <c r="N1429" s="234"/>
      <c r="O1429" s="234"/>
      <c r="P1429" s="234"/>
      <c r="Q1429" s="7">
        <v>42068</v>
      </c>
      <c r="R1429" s="8">
        <v>32145000</v>
      </c>
      <c r="S1429" s="8">
        <v>32187500</v>
      </c>
      <c r="T1429" s="8">
        <v>31440001</v>
      </c>
      <c r="U1429" s="8">
        <v>31602501</v>
      </c>
      <c r="V1429" s="192">
        <v>28951786</v>
      </c>
      <c r="W1429" s="234">
        <v>226068400</v>
      </c>
      <c r="X1429" s="194">
        <f t="shared" si="45"/>
        <v>-1.6570695662148641E-2</v>
      </c>
      <c r="Y1429" s="193"/>
      <c r="Z1429" s="197">
        <v>1427</v>
      </c>
    </row>
    <row r="1430" spans="1:26" ht="14.4" x14ac:dyDescent="0.3">
      <c r="A1430" s="7">
        <v>42067</v>
      </c>
      <c r="B1430" s="191">
        <v>2107.719971</v>
      </c>
      <c r="C1430" s="191">
        <v>2107.719971</v>
      </c>
      <c r="D1430" s="191">
        <v>2094.48999</v>
      </c>
      <c r="E1430" s="191">
        <v>2098.530029</v>
      </c>
      <c r="F1430" s="192">
        <v>2098.530029</v>
      </c>
      <c r="G1430" s="191">
        <v>3421110000</v>
      </c>
      <c r="H1430" s="194">
        <f t="shared" si="44"/>
        <v>-4.3885034836336802E-3</v>
      </c>
      <c r="I1430" s="193"/>
      <c r="J1430" s="197">
        <v>1428</v>
      </c>
      <c r="K1430" s="234"/>
      <c r="L1430" s="234"/>
      <c r="M1430" s="234"/>
      <c r="N1430" s="234"/>
      <c r="O1430" s="234"/>
      <c r="P1430" s="234"/>
      <c r="Q1430" s="7">
        <v>42067</v>
      </c>
      <c r="R1430" s="8">
        <v>32275002</v>
      </c>
      <c r="S1430" s="8">
        <v>32389999</v>
      </c>
      <c r="T1430" s="8">
        <v>32080002</v>
      </c>
      <c r="U1430" s="8">
        <v>32134998</v>
      </c>
      <c r="V1430" s="192">
        <v>29439621</v>
      </c>
      <c r="W1430" s="234">
        <v>126665200</v>
      </c>
      <c r="X1430" s="194">
        <f t="shared" si="45"/>
        <v>-6.3388901891105898E-3</v>
      </c>
      <c r="Y1430" s="193"/>
      <c r="Z1430" s="197">
        <v>1428</v>
      </c>
    </row>
    <row r="1431" spans="1:26" ht="14.4" x14ac:dyDescent="0.3">
      <c r="A1431" s="7">
        <v>42066</v>
      </c>
      <c r="B1431" s="191">
        <v>2115.76001</v>
      </c>
      <c r="C1431" s="191">
        <v>2115.76001</v>
      </c>
      <c r="D1431" s="191">
        <v>2098.26001</v>
      </c>
      <c r="E1431" s="191">
        <v>2107.780029</v>
      </c>
      <c r="F1431" s="192">
        <v>2107.780029</v>
      </c>
      <c r="G1431" s="191">
        <v>3262300000</v>
      </c>
      <c r="H1431" s="194">
        <f t="shared" si="44"/>
        <v>-4.5385424912859993E-3</v>
      </c>
      <c r="I1431" s="193"/>
      <c r="J1431" s="197">
        <v>1429</v>
      </c>
      <c r="K1431" s="234"/>
      <c r="L1431" s="234"/>
      <c r="M1431" s="234"/>
      <c r="N1431" s="234"/>
      <c r="O1431" s="234"/>
      <c r="P1431" s="234"/>
      <c r="Q1431" s="7">
        <v>42066</v>
      </c>
      <c r="R1431" s="8">
        <v>32240002</v>
      </c>
      <c r="S1431" s="8">
        <v>32380001</v>
      </c>
      <c r="T1431" s="8">
        <v>32022499</v>
      </c>
      <c r="U1431" s="8">
        <v>32340000</v>
      </c>
      <c r="V1431" s="192">
        <v>29627426</v>
      </c>
      <c r="W1431" s="234">
        <v>151265200</v>
      </c>
      <c r="X1431" s="194">
        <f t="shared" si="45"/>
        <v>2.0915531935302625E-3</v>
      </c>
      <c r="Y1431" s="193"/>
      <c r="Z1431" s="197">
        <v>1429</v>
      </c>
    </row>
    <row r="1432" spans="1:26" ht="14.4" x14ac:dyDescent="0.3">
      <c r="A1432" s="7">
        <v>42065</v>
      </c>
      <c r="B1432" s="191">
        <v>2105.2299800000001</v>
      </c>
      <c r="C1432" s="191">
        <v>2117.5200199999999</v>
      </c>
      <c r="D1432" s="191">
        <v>2104.5</v>
      </c>
      <c r="E1432" s="191">
        <v>2117.389893</v>
      </c>
      <c r="F1432" s="192">
        <v>2117.389893</v>
      </c>
      <c r="G1432" s="191">
        <v>3409490000</v>
      </c>
      <c r="H1432" s="194">
        <f t="shared" si="44"/>
        <v>6.1249194583036489E-3</v>
      </c>
      <c r="I1432" s="193"/>
      <c r="J1432" s="197">
        <v>1430</v>
      </c>
      <c r="K1432" s="234"/>
      <c r="L1432" s="234"/>
      <c r="M1432" s="234"/>
      <c r="N1432" s="234"/>
      <c r="O1432" s="234"/>
      <c r="P1432" s="234"/>
      <c r="Q1432" s="7">
        <v>42065</v>
      </c>
      <c r="R1432" s="8">
        <v>32312500</v>
      </c>
      <c r="S1432" s="8">
        <v>32570000</v>
      </c>
      <c r="T1432" s="8">
        <v>32075001</v>
      </c>
      <c r="U1432" s="8">
        <v>32272499</v>
      </c>
      <c r="V1432" s="192">
        <v>29565588</v>
      </c>
      <c r="W1432" s="234">
        <v>192386800</v>
      </c>
      <c r="X1432" s="194">
        <f t="shared" si="45"/>
        <v>4.9041679020244552E-3</v>
      </c>
      <c r="Y1432" s="193"/>
      <c r="Z1432" s="197">
        <v>1430</v>
      </c>
    </row>
    <row r="1433" spans="1:26" ht="14.4" x14ac:dyDescent="0.3">
      <c r="A1433" s="7">
        <v>42062</v>
      </c>
      <c r="B1433" s="191">
        <v>2110.8798830000001</v>
      </c>
      <c r="C1433" s="191">
        <v>2112.73999</v>
      </c>
      <c r="D1433" s="191">
        <v>2103.75</v>
      </c>
      <c r="E1433" s="191">
        <v>2104.5</v>
      </c>
      <c r="F1433" s="192">
        <v>2104.5</v>
      </c>
      <c r="G1433" s="191">
        <v>3547380000</v>
      </c>
      <c r="H1433" s="194">
        <f t="shared" si="44"/>
        <v>-2.9563044380468834E-3</v>
      </c>
      <c r="I1433" s="193"/>
      <c r="J1433" s="197">
        <v>1431</v>
      </c>
      <c r="K1433" s="234"/>
      <c r="L1433" s="234"/>
      <c r="M1433" s="234"/>
      <c r="N1433" s="234"/>
      <c r="O1433" s="234"/>
      <c r="P1433" s="234"/>
      <c r="Q1433" s="7">
        <v>42062</v>
      </c>
      <c r="R1433" s="8">
        <v>32500000</v>
      </c>
      <c r="S1433" s="8">
        <v>32642502</v>
      </c>
      <c r="T1433" s="8">
        <v>32060001</v>
      </c>
      <c r="U1433" s="8">
        <v>32115002</v>
      </c>
      <c r="V1433" s="192">
        <v>29421301</v>
      </c>
      <c r="W1433" s="234">
        <v>248059200</v>
      </c>
      <c r="X1433" s="194">
        <f t="shared" si="45"/>
        <v>-1.5028421467373355E-2</v>
      </c>
      <c r="Y1433" s="193"/>
      <c r="Z1433" s="197">
        <v>1431</v>
      </c>
    </row>
    <row r="1434" spans="1:26" ht="14.4" x14ac:dyDescent="0.3">
      <c r="A1434" s="7">
        <v>42061</v>
      </c>
      <c r="B1434" s="191">
        <v>2113.9099120000001</v>
      </c>
      <c r="C1434" s="191">
        <v>2113.9099120000001</v>
      </c>
      <c r="D1434" s="191">
        <v>2103.76001</v>
      </c>
      <c r="E1434" s="191">
        <v>2110.73999</v>
      </c>
      <c r="F1434" s="192">
        <v>2110.73999</v>
      </c>
      <c r="G1434" s="191">
        <v>3408690000</v>
      </c>
      <c r="H1434" s="194">
        <f t="shared" si="44"/>
        <v>-1.4760281390749272E-3</v>
      </c>
      <c r="I1434" s="193"/>
      <c r="J1434" s="197">
        <v>1432</v>
      </c>
      <c r="K1434" s="234"/>
      <c r="L1434" s="234"/>
      <c r="M1434" s="234"/>
      <c r="N1434" s="234"/>
      <c r="O1434" s="234"/>
      <c r="P1434" s="234"/>
      <c r="Q1434" s="7">
        <v>42061</v>
      </c>
      <c r="R1434" s="8">
        <v>32197498</v>
      </c>
      <c r="S1434" s="8">
        <v>32717499</v>
      </c>
      <c r="T1434" s="8">
        <v>31652500</v>
      </c>
      <c r="U1434" s="8">
        <v>32605000</v>
      </c>
      <c r="V1434" s="192">
        <v>29870203</v>
      </c>
      <c r="W1434" s="234">
        <v>365150000</v>
      </c>
      <c r="X1434" s="194">
        <f t="shared" si="45"/>
        <v>1.2656321188670761E-2</v>
      </c>
      <c r="Y1434" s="193"/>
      <c r="Z1434" s="197">
        <v>1432</v>
      </c>
    </row>
    <row r="1435" spans="1:26" ht="14.4" x14ac:dyDescent="0.3">
      <c r="A1435" s="7">
        <v>42060</v>
      </c>
      <c r="B1435" s="191">
        <v>2115.3000489999999</v>
      </c>
      <c r="C1435" s="191">
        <v>2119.5900879999999</v>
      </c>
      <c r="D1435" s="191">
        <v>2109.889893</v>
      </c>
      <c r="E1435" s="191">
        <v>2113.860107</v>
      </c>
      <c r="F1435" s="192">
        <v>2113.860107</v>
      </c>
      <c r="G1435" s="191">
        <v>3312340000</v>
      </c>
      <c r="H1435" s="194">
        <f t="shared" si="44"/>
        <v>-7.657236255197734E-4</v>
      </c>
      <c r="I1435" s="193"/>
      <c r="J1435" s="197">
        <v>1433</v>
      </c>
      <c r="K1435" s="234"/>
      <c r="L1435" s="234"/>
      <c r="M1435" s="234"/>
      <c r="N1435" s="234"/>
      <c r="O1435" s="234"/>
      <c r="P1435" s="234"/>
      <c r="Q1435" s="7">
        <v>42060</v>
      </c>
      <c r="R1435" s="8">
        <v>32889999</v>
      </c>
      <c r="S1435" s="8">
        <v>32900002</v>
      </c>
      <c r="T1435" s="8">
        <v>32037498</v>
      </c>
      <c r="U1435" s="8">
        <v>32197498</v>
      </c>
      <c r="V1435" s="192">
        <v>29496881</v>
      </c>
      <c r="W1435" s="234">
        <v>298846800</v>
      </c>
      <c r="X1435" s="194">
        <f t="shared" si="45"/>
        <v>-2.5572957616200324E-2</v>
      </c>
      <c r="Y1435" s="193"/>
      <c r="Z1435" s="197">
        <v>1433</v>
      </c>
    </row>
    <row r="1436" spans="1:26" ht="14.4" x14ac:dyDescent="0.3">
      <c r="A1436" s="7">
        <v>42059</v>
      </c>
      <c r="B1436" s="191">
        <v>2109.1000979999999</v>
      </c>
      <c r="C1436" s="191">
        <v>2117.9399410000001</v>
      </c>
      <c r="D1436" s="191">
        <v>2105.8701169999999</v>
      </c>
      <c r="E1436" s="191">
        <v>2115.4799800000001</v>
      </c>
      <c r="F1436" s="192">
        <v>2115.4799800000001</v>
      </c>
      <c r="G1436" s="191">
        <v>3199840000</v>
      </c>
      <c r="H1436" s="194">
        <f t="shared" si="44"/>
        <v>2.7587707226623321E-3</v>
      </c>
      <c r="I1436" s="193"/>
      <c r="J1436" s="197">
        <v>1434</v>
      </c>
      <c r="K1436" s="234"/>
      <c r="L1436" s="234"/>
      <c r="M1436" s="234"/>
      <c r="N1436" s="234"/>
      <c r="O1436" s="234"/>
      <c r="P1436" s="234"/>
      <c r="Q1436" s="7">
        <v>42059</v>
      </c>
      <c r="R1436" s="8">
        <v>33235001</v>
      </c>
      <c r="S1436" s="8">
        <v>33400002</v>
      </c>
      <c r="T1436" s="8">
        <v>32792500</v>
      </c>
      <c r="U1436" s="8">
        <v>33042500</v>
      </c>
      <c r="V1436" s="192">
        <v>30271000</v>
      </c>
      <c r="W1436" s="234">
        <v>276912400</v>
      </c>
      <c r="X1436" s="194">
        <f t="shared" si="45"/>
        <v>-6.2407463945819419E-3</v>
      </c>
      <c r="Y1436" s="193"/>
      <c r="Z1436" s="197">
        <v>1434</v>
      </c>
    </row>
    <row r="1437" spans="1:26" ht="14.4" x14ac:dyDescent="0.3">
      <c r="A1437" s="7">
        <v>42058</v>
      </c>
      <c r="B1437" s="191">
        <v>2109.830078</v>
      </c>
      <c r="C1437" s="191">
        <v>2110.0500489999999</v>
      </c>
      <c r="D1437" s="191">
        <v>2103</v>
      </c>
      <c r="E1437" s="191">
        <v>2109.6599120000001</v>
      </c>
      <c r="F1437" s="192">
        <v>2109.6599120000001</v>
      </c>
      <c r="G1437" s="191">
        <v>3093680000</v>
      </c>
      <c r="H1437" s="194">
        <f t="shared" si="44"/>
        <v>-3.0333932859604834E-4</v>
      </c>
      <c r="I1437" s="193"/>
      <c r="J1437" s="197">
        <v>1435</v>
      </c>
      <c r="K1437" s="234"/>
      <c r="L1437" s="234"/>
      <c r="M1437" s="234"/>
      <c r="N1437" s="234"/>
      <c r="O1437" s="234"/>
      <c r="P1437" s="234"/>
      <c r="Q1437" s="7">
        <v>42058</v>
      </c>
      <c r="R1437" s="8">
        <v>32505001</v>
      </c>
      <c r="S1437" s="8">
        <v>33250000</v>
      </c>
      <c r="T1437" s="8">
        <v>32415001</v>
      </c>
      <c r="U1437" s="8">
        <v>33250000</v>
      </c>
      <c r="V1437" s="192">
        <v>30461100</v>
      </c>
      <c r="W1437" s="234">
        <v>283896400</v>
      </c>
      <c r="X1437" s="194">
        <f t="shared" si="45"/>
        <v>2.7027030672002069E-2</v>
      </c>
      <c r="Y1437" s="193"/>
      <c r="Z1437" s="197">
        <v>1435</v>
      </c>
    </row>
    <row r="1438" spans="1:26" ht="14.4" x14ac:dyDescent="0.3">
      <c r="A1438" s="7">
        <v>42055</v>
      </c>
      <c r="B1438" s="191">
        <v>2097.6499020000001</v>
      </c>
      <c r="C1438" s="191">
        <v>2110.610107</v>
      </c>
      <c r="D1438" s="191">
        <v>2085.4399410000001</v>
      </c>
      <c r="E1438" s="191">
        <v>2110.3000489999999</v>
      </c>
      <c r="F1438" s="192">
        <v>2110.3000489999999</v>
      </c>
      <c r="G1438" s="191">
        <v>3281600000</v>
      </c>
      <c r="H1438" s="194">
        <f t="shared" si="44"/>
        <v>6.1265337911273424E-3</v>
      </c>
      <c r="I1438" s="193"/>
      <c r="J1438" s="197">
        <v>1436</v>
      </c>
      <c r="K1438" s="234"/>
      <c r="L1438" s="234"/>
      <c r="M1438" s="234"/>
      <c r="N1438" s="234"/>
      <c r="O1438" s="234"/>
      <c r="P1438" s="234"/>
      <c r="Q1438" s="7">
        <v>42055</v>
      </c>
      <c r="R1438" s="8">
        <v>32154999</v>
      </c>
      <c r="S1438" s="8">
        <v>32375000</v>
      </c>
      <c r="T1438" s="8">
        <v>32012501</v>
      </c>
      <c r="U1438" s="8">
        <v>32375000</v>
      </c>
      <c r="V1438" s="192">
        <v>29659492</v>
      </c>
      <c r="W1438" s="234">
        <v>195793600</v>
      </c>
      <c r="X1438" s="194">
        <f t="shared" si="45"/>
        <v>8.1744428636070943E-3</v>
      </c>
      <c r="Y1438" s="193"/>
      <c r="Z1438" s="197">
        <v>1436</v>
      </c>
    </row>
    <row r="1439" spans="1:26" ht="14.4" x14ac:dyDescent="0.3">
      <c r="A1439" s="7">
        <v>42054</v>
      </c>
      <c r="B1439" s="191">
        <v>2099.25</v>
      </c>
      <c r="C1439" s="191">
        <v>2102.1298830000001</v>
      </c>
      <c r="D1439" s="191">
        <v>2090.790039</v>
      </c>
      <c r="E1439" s="191">
        <v>2097.4499510000001</v>
      </c>
      <c r="F1439" s="192">
        <v>2097.4499510000001</v>
      </c>
      <c r="G1439" s="191">
        <v>3247100000</v>
      </c>
      <c r="H1439" s="194">
        <f t="shared" si="44"/>
        <v>-1.0620575860225694E-3</v>
      </c>
      <c r="I1439" s="193"/>
      <c r="J1439" s="197">
        <v>1437</v>
      </c>
      <c r="K1439" s="234"/>
      <c r="L1439" s="234"/>
      <c r="M1439" s="234"/>
      <c r="N1439" s="234"/>
      <c r="O1439" s="234"/>
      <c r="P1439" s="234"/>
      <c r="Q1439" s="7">
        <v>42054</v>
      </c>
      <c r="R1439" s="8">
        <v>32119999</v>
      </c>
      <c r="S1439" s="8">
        <v>32257500</v>
      </c>
      <c r="T1439" s="8">
        <v>32082500</v>
      </c>
      <c r="U1439" s="8">
        <v>32112499</v>
      </c>
      <c r="V1439" s="192">
        <v>29419008</v>
      </c>
      <c r="W1439" s="234">
        <v>149449600</v>
      </c>
      <c r="X1439" s="194">
        <f t="shared" si="45"/>
        <v>-2.0977007108004008E-3</v>
      </c>
      <c r="Y1439" s="193"/>
      <c r="Z1439" s="197">
        <v>1437</v>
      </c>
    </row>
    <row r="1440" spans="1:26" ht="14.4" x14ac:dyDescent="0.3">
      <c r="A1440" s="7">
        <v>42053</v>
      </c>
      <c r="B1440" s="191">
        <v>2099.1599120000001</v>
      </c>
      <c r="C1440" s="191">
        <v>2100.2299800000001</v>
      </c>
      <c r="D1440" s="191">
        <v>2092.1499020000001</v>
      </c>
      <c r="E1440" s="191">
        <v>2099.679932</v>
      </c>
      <c r="F1440" s="192">
        <v>2099.679932</v>
      </c>
      <c r="G1440" s="191">
        <v>3370020000</v>
      </c>
      <c r="H1440" s="194">
        <f t="shared" si="44"/>
        <v>-3.1430909868912401E-4</v>
      </c>
      <c r="I1440" s="193"/>
      <c r="J1440" s="197">
        <v>1438</v>
      </c>
      <c r="K1440" s="234"/>
      <c r="L1440" s="234"/>
      <c r="M1440" s="234"/>
      <c r="N1440" s="234"/>
      <c r="O1440" s="234"/>
      <c r="P1440" s="234"/>
      <c r="Q1440" s="7">
        <v>42053</v>
      </c>
      <c r="R1440" s="8">
        <v>31907499</v>
      </c>
      <c r="S1440" s="8">
        <v>32195000</v>
      </c>
      <c r="T1440" s="8">
        <v>31862499</v>
      </c>
      <c r="U1440" s="8">
        <v>32180000</v>
      </c>
      <c r="V1440" s="192">
        <v>29480850</v>
      </c>
      <c r="W1440" s="234">
        <v>179566800</v>
      </c>
      <c r="X1440" s="194">
        <f t="shared" si="45"/>
        <v>6.9623908341465996E-3</v>
      </c>
      <c r="Y1440" s="193"/>
      <c r="Z1440" s="197">
        <v>1438</v>
      </c>
    </row>
    <row r="1441" spans="1:26" ht="14.4" x14ac:dyDescent="0.3">
      <c r="A1441" s="7">
        <v>42052</v>
      </c>
      <c r="B1441" s="191">
        <v>2096.469971</v>
      </c>
      <c r="C1441" s="191">
        <v>2101.3000489999999</v>
      </c>
      <c r="D1441" s="191">
        <v>2089.8000489999999</v>
      </c>
      <c r="E1441" s="191">
        <v>2100.3400879999999</v>
      </c>
      <c r="F1441" s="192">
        <v>2100.3400879999999</v>
      </c>
      <c r="G1441" s="191">
        <v>3361750000</v>
      </c>
      <c r="H1441" s="194">
        <f t="shared" si="44"/>
        <v>1.597574626476824E-3</v>
      </c>
      <c r="I1441" s="193"/>
      <c r="J1441" s="197">
        <v>1439</v>
      </c>
      <c r="K1441" s="234"/>
      <c r="L1441" s="234"/>
      <c r="M1441" s="234"/>
      <c r="N1441" s="234"/>
      <c r="O1441" s="234"/>
      <c r="P1441" s="234"/>
      <c r="Q1441" s="7">
        <v>42052</v>
      </c>
      <c r="R1441" s="8">
        <v>31872499</v>
      </c>
      <c r="S1441" s="8">
        <v>32220001</v>
      </c>
      <c r="T1441" s="8">
        <v>31730000</v>
      </c>
      <c r="U1441" s="8">
        <v>31957500</v>
      </c>
      <c r="V1441" s="192">
        <v>29277012</v>
      </c>
      <c r="W1441" s="234">
        <v>252609600</v>
      </c>
      <c r="X1441" s="194">
        <f t="shared" si="45"/>
        <v>5.9017551478702801E-3</v>
      </c>
      <c r="Y1441" s="193"/>
      <c r="Z1441" s="197">
        <v>1439</v>
      </c>
    </row>
    <row r="1442" spans="1:26" ht="14.4" x14ac:dyDescent="0.3">
      <c r="A1442" s="7">
        <v>42048</v>
      </c>
      <c r="B1442" s="191">
        <v>2088.780029</v>
      </c>
      <c r="C1442" s="191">
        <v>2097.030029</v>
      </c>
      <c r="D1442" s="191">
        <v>2086.6999510000001</v>
      </c>
      <c r="E1442" s="191">
        <v>2096.98999</v>
      </c>
      <c r="F1442" s="192">
        <v>2096.98999</v>
      </c>
      <c r="G1442" s="191">
        <v>3527450000</v>
      </c>
      <c r="H1442" s="194">
        <f t="shared" si="44"/>
        <v>4.0747386048680077E-3</v>
      </c>
      <c r="I1442" s="193"/>
      <c r="J1442" s="197">
        <v>1440</v>
      </c>
      <c r="K1442" s="234"/>
      <c r="L1442" s="234"/>
      <c r="M1442" s="234"/>
      <c r="N1442" s="234"/>
      <c r="O1442" s="234"/>
      <c r="P1442" s="234"/>
      <c r="Q1442" s="7">
        <v>42048</v>
      </c>
      <c r="R1442" s="8">
        <v>31820000</v>
      </c>
      <c r="S1442" s="8">
        <v>31820000</v>
      </c>
      <c r="T1442" s="8">
        <v>31412500</v>
      </c>
      <c r="U1442" s="8">
        <v>31770000</v>
      </c>
      <c r="V1442" s="192">
        <v>29105240</v>
      </c>
      <c r="W1442" s="234">
        <v>217088800</v>
      </c>
      <c r="X1442" s="194">
        <f t="shared" si="45"/>
        <v>4.9026970116121671E-3</v>
      </c>
      <c r="Y1442" s="193"/>
      <c r="Z1442" s="197">
        <v>1440</v>
      </c>
    </row>
    <row r="1443" spans="1:26" ht="14.4" x14ac:dyDescent="0.3">
      <c r="A1443" s="7">
        <v>42047</v>
      </c>
      <c r="B1443" s="191">
        <v>2069.9799800000001</v>
      </c>
      <c r="C1443" s="191">
        <v>2088.530029</v>
      </c>
      <c r="D1443" s="191">
        <v>2069.9799800000001</v>
      </c>
      <c r="E1443" s="191">
        <v>2088.4799800000001</v>
      </c>
      <c r="F1443" s="192">
        <v>2088.4799800000001</v>
      </c>
      <c r="G1443" s="191">
        <v>3788350000</v>
      </c>
      <c r="H1443" s="194">
        <f t="shared" si="44"/>
        <v>9.6445063500695521E-3</v>
      </c>
      <c r="I1443" s="193"/>
      <c r="J1443" s="197">
        <v>1441</v>
      </c>
      <c r="K1443" s="234"/>
      <c r="L1443" s="234"/>
      <c r="M1443" s="234"/>
      <c r="N1443" s="234"/>
      <c r="O1443" s="234"/>
      <c r="P1443" s="234"/>
      <c r="Q1443" s="7">
        <v>42047</v>
      </c>
      <c r="R1443" s="8">
        <v>31514999</v>
      </c>
      <c r="S1443" s="8">
        <v>31870001</v>
      </c>
      <c r="T1443" s="8">
        <v>31392500</v>
      </c>
      <c r="U1443" s="8">
        <v>31615000</v>
      </c>
      <c r="V1443" s="192">
        <v>28963242</v>
      </c>
      <c r="W1443" s="234">
        <v>297898000</v>
      </c>
      <c r="X1443" s="194">
        <f t="shared" si="45"/>
        <v>1.2652190251572546E-2</v>
      </c>
      <c r="Y1443" s="193"/>
      <c r="Z1443" s="197">
        <v>1441</v>
      </c>
    </row>
    <row r="1444" spans="1:26" ht="14.4" x14ac:dyDescent="0.3">
      <c r="A1444" s="7">
        <v>42046</v>
      </c>
      <c r="B1444" s="191">
        <v>2068.5500489999999</v>
      </c>
      <c r="C1444" s="191">
        <v>2073.4799800000001</v>
      </c>
      <c r="D1444" s="191">
        <v>2057.98999</v>
      </c>
      <c r="E1444" s="191">
        <v>2068.530029</v>
      </c>
      <c r="F1444" s="192">
        <v>2068.530029</v>
      </c>
      <c r="G1444" s="191">
        <v>3596860000</v>
      </c>
      <c r="H1444" s="194">
        <f t="shared" si="44"/>
        <v>-2.903378506370865E-5</v>
      </c>
      <c r="I1444" s="193"/>
      <c r="J1444" s="197">
        <v>1442</v>
      </c>
      <c r="K1444" s="234"/>
      <c r="L1444" s="234"/>
      <c r="M1444" s="234"/>
      <c r="N1444" s="234"/>
      <c r="O1444" s="234"/>
      <c r="P1444" s="234"/>
      <c r="Q1444" s="7">
        <v>42046</v>
      </c>
      <c r="R1444" s="8">
        <v>30692499</v>
      </c>
      <c r="S1444" s="8">
        <v>31230000</v>
      </c>
      <c r="T1444" s="8">
        <v>30625000</v>
      </c>
      <c r="U1444" s="8">
        <v>31219999</v>
      </c>
      <c r="V1444" s="192">
        <v>28601372</v>
      </c>
      <c r="W1444" s="234">
        <v>294247200</v>
      </c>
      <c r="X1444" s="194">
        <f t="shared" si="45"/>
        <v>2.343895563565589E-2</v>
      </c>
      <c r="Y1444" s="193"/>
      <c r="Z1444" s="197">
        <v>1442</v>
      </c>
    </row>
    <row r="1445" spans="1:26" ht="14.4" x14ac:dyDescent="0.3">
      <c r="A1445" s="7">
        <v>42045</v>
      </c>
      <c r="B1445" s="191">
        <v>2049.3798830000001</v>
      </c>
      <c r="C1445" s="191">
        <v>2070.860107</v>
      </c>
      <c r="D1445" s="191">
        <v>2048.6201169999999</v>
      </c>
      <c r="E1445" s="191">
        <v>2068.5900879999999</v>
      </c>
      <c r="F1445" s="192">
        <v>2068.5900879999999</v>
      </c>
      <c r="G1445" s="191">
        <v>3669850000</v>
      </c>
      <c r="H1445" s="194">
        <f t="shared" si="44"/>
        <v>1.0675561188404731E-2</v>
      </c>
      <c r="I1445" s="193"/>
      <c r="J1445" s="197">
        <v>1443</v>
      </c>
      <c r="K1445" s="234"/>
      <c r="L1445" s="234"/>
      <c r="M1445" s="234"/>
      <c r="N1445" s="234"/>
      <c r="O1445" s="234"/>
      <c r="P1445" s="234"/>
      <c r="Q1445" s="7">
        <v>42045</v>
      </c>
      <c r="R1445" s="8">
        <v>30042500</v>
      </c>
      <c r="S1445" s="8">
        <v>30537500</v>
      </c>
      <c r="T1445" s="8">
        <v>30040001</v>
      </c>
      <c r="U1445" s="8">
        <v>30504999</v>
      </c>
      <c r="V1445" s="192">
        <v>27946339</v>
      </c>
      <c r="W1445" s="234">
        <v>248034000</v>
      </c>
      <c r="X1445" s="194">
        <f t="shared" si="45"/>
        <v>1.9211536053796909E-2</v>
      </c>
      <c r="Y1445" s="193"/>
      <c r="Z1445" s="197">
        <v>1443</v>
      </c>
    </row>
    <row r="1446" spans="1:26" ht="14.4" x14ac:dyDescent="0.3">
      <c r="A1446" s="7">
        <v>42044</v>
      </c>
      <c r="B1446" s="191">
        <v>2053.469971</v>
      </c>
      <c r="C1446" s="191">
        <v>2056.1599120000001</v>
      </c>
      <c r="D1446" s="191">
        <v>2041.880005</v>
      </c>
      <c r="E1446" s="191">
        <v>2046.73999</v>
      </c>
      <c r="F1446" s="192">
        <v>2046.73999</v>
      </c>
      <c r="G1446" s="191">
        <v>3549540000</v>
      </c>
      <c r="H1446" s="194">
        <f t="shared" si="44"/>
        <v>-4.2471946188310196E-3</v>
      </c>
      <c r="I1446" s="193"/>
      <c r="J1446" s="197">
        <v>1444</v>
      </c>
      <c r="K1446" s="234"/>
      <c r="L1446" s="234"/>
      <c r="M1446" s="234"/>
      <c r="N1446" s="234"/>
      <c r="O1446" s="234"/>
      <c r="P1446" s="234"/>
      <c r="Q1446" s="7">
        <v>42044</v>
      </c>
      <c r="R1446" s="8">
        <v>29637501</v>
      </c>
      <c r="S1446" s="8">
        <v>29959999</v>
      </c>
      <c r="T1446" s="8">
        <v>29607500</v>
      </c>
      <c r="U1446" s="8">
        <v>29930000</v>
      </c>
      <c r="V1446" s="192">
        <v>27419567</v>
      </c>
      <c r="W1446" s="234">
        <v>155559200</v>
      </c>
      <c r="X1446" s="194">
        <f t="shared" si="45"/>
        <v>6.6425137178318123E-3</v>
      </c>
      <c r="Y1446" s="193"/>
      <c r="Z1446" s="197">
        <v>1444</v>
      </c>
    </row>
    <row r="1447" spans="1:26" ht="14.4" x14ac:dyDescent="0.3">
      <c r="A1447" s="7">
        <v>42041</v>
      </c>
      <c r="B1447" s="191">
        <v>2062.280029</v>
      </c>
      <c r="C1447" s="191">
        <v>2072.3999020000001</v>
      </c>
      <c r="D1447" s="191">
        <v>2049.969971</v>
      </c>
      <c r="E1447" s="191">
        <v>2055.469971</v>
      </c>
      <c r="F1447" s="192">
        <v>2055.469971</v>
      </c>
      <c r="G1447" s="191">
        <v>4232970000</v>
      </c>
      <c r="H1447" s="194">
        <f t="shared" si="44"/>
        <v>-3.4181723966974849E-3</v>
      </c>
      <c r="I1447" s="193"/>
      <c r="J1447" s="197">
        <v>1445</v>
      </c>
      <c r="K1447" s="234"/>
      <c r="L1447" s="234"/>
      <c r="M1447" s="234"/>
      <c r="N1447" s="234"/>
      <c r="O1447" s="234"/>
      <c r="P1447" s="234"/>
      <c r="Q1447" s="7">
        <v>42041</v>
      </c>
      <c r="R1447" s="8">
        <v>30004999</v>
      </c>
      <c r="S1447" s="8">
        <v>30062500</v>
      </c>
      <c r="T1447" s="8">
        <v>29612499</v>
      </c>
      <c r="U1447" s="8">
        <v>29732500</v>
      </c>
      <c r="V1447" s="192">
        <v>27238634</v>
      </c>
      <c r="W1447" s="234">
        <v>174826400</v>
      </c>
      <c r="X1447" s="194">
        <f t="shared" si="45"/>
        <v>-8.4208729136978928E-3</v>
      </c>
      <c r="Y1447" s="193"/>
      <c r="Z1447" s="197">
        <v>1445</v>
      </c>
    </row>
    <row r="1448" spans="1:26" ht="14.4" x14ac:dyDescent="0.3">
      <c r="A1448" s="7">
        <v>42040</v>
      </c>
      <c r="B1448" s="191">
        <v>2043.4499510000001</v>
      </c>
      <c r="C1448" s="191">
        <v>2063.5500489999999</v>
      </c>
      <c r="D1448" s="191">
        <v>2043.4499510000001</v>
      </c>
      <c r="E1448" s="191">
        <v>2062.5200199999999</v>
      </c>
      <c r="F1448" s="192">
        <v>2062.5200199999999</v>
      </c>
      <c r="G1448" s="191">
        <v>3821990000</v>
      </c>
      <c r="H1448" s="194">
        <f t="shared" si="44"/>
        <v>1.0291406800400634E-2</v>
      </c>
      <c r="I1448" s="193"/>
      <c r="J1448" s="197">
        <v>1446</v>
      </c>
      <c r="K1448" s="234"/>
      <c r="L1448" s="234"/>
      <c r="M1448" s="234"/>
      <c r="N1448" s="234"/>
      <c r="O1448" s="234"/>
      <c r="P1448" s="234"/>
      <c r="Q1448" s="7">
        <v>42040</v>
      </c>
      <c r="R1448" s="8">
        <v>30004999</v>
      </c>
      <c r="S1448" s="8">
        <v>30057501</v>
      </c>
      <c r="T1448" s="8">
        <v>29812500</v>
      </c>
      <c r="U1448" s="8">
        <v>29985001</v>
      </c>
      <c r="V1448" s="192">
        <v>27469955</v>
      </c>
      <c r="W1448" s="234">
        <v>168984800</v>
      </c>
      <c r="X1448" s="194">
        <f t="shared" si="45"/>
        <v>7.1372675716227189E-3</v>
      </c>
      <c r="Y1448" s="193"/>
      <c r="Z1448" s="197">
        <v>1446</v>
      </c>
    </row>
    <row r="1449" spans="1:26" ht="14.4" x14ac:dyDescent="0.3">
      <c r="A1449" s="7">
        <v>42039</v>
      </c>
      <c r="B1449" s="191">
        <v>2048.860107</v>
      </c>
      <c r="C1449" s="191">
        <v>2054.73999</v>
      </c>
      <c r="D1449" s="191">
        <v>2036.719971</v>
      </c>
      <c r="E1449" s="191">
        <v>2041.51001</v>
      </c>
      <c r="F1449" s="192">
        <v>2041.51001</v>
      </c>
      <c r="G1449" s="191">
        <v>4141920000</v>
      </c>
      <c r="H1449" s="194">
        <f t="shared" si="44"/>
        <v>-4.1560459502908327E-3</v>
      </c>
      <c r="I1449" s="193"/>
      <c r="J1449" s="197">
        <v>1447</v>
      </c>
      <c r="K1449" s="234"/>
      <c r="L1449" s="234"/>
      <c r="M1449" s="234"/>
      <c r="N1449" s="234"/>
      <c r="O1449" s="234"/>
      <c r="P1449" s="234"/>
      <c r="Q1449" s="7">
        <v>42039</v>
      </c>
      <c r="R1449" s="8">
        <v>29625000</v>
      </c>
      <c r="S1449" s="8">
        <v>30127501</v>
      </c>
      <c r="T1449" s="8">
        <v>29577499</v>
      </c>
      <c r="U1449" s="8">
        <v>29889999</v>
      </c>
      <c r="V1449" s="192">
        <v>27275284</v>
      </c>
      <c r="W1449" s="234">
        <v>280598800</v>
      </c>
      <c r="X1449" s="194">
        <f t="shared" si="45"/>
        <v>7.6697369209524479E-3</v>
      </c>
      <c r="Y1449" s="193"/>
      <c r="Z1449" s="197">
        <v>1447</v>
      </c>
    </row>
    <row r="1450" spans="1:26" ht="14.4" x14ac:dyDescent="0.3">
      <c r="A1450" s="7">
        <v>42038</v>
      </c>
      <c r="B1450" s="191">
        <v>2022.709961</v>
      </c>
      <c r="C1450" s="191">
        <v>2050.3000489999999</v>
      </c>
      <c r="D1450" s="191">
        <v>2022.709961</v>
      </c>
      <c r="E1450" s="191">
        <v>2050.030029</v>
      </c>
      <c r="F1450" s="192">
        <v>2050.030029</v>
      </c>
      <c r="G1450" s="191">
        <v>4615900000</v>
      </c>
      <c r="H1450" s="194">
        <f t="shared" si="44"/>
        <v>1.4439494938539686E-2</v>
      </c>
      <c r="I1450" s="193"/>
      <c r="J1450" s="197">
        <v>1448</v>
      </c>
      <c r="K1450" s="234"/>
      <c r="L1450" s="234"/>
      <c r="M1450" s="234"/>
      <c r="N1450" s="234"/>
      <c r="O1450" s="234"/>
      <c r="P1450" s="234"/>
      <c r="Q1450" s="7">
        <v>42038</v>
      </c>
      <c r="R1450" s="8">
        <v>29625000</v>
      </c>
      <c r="S1450" s="8">
        <v>29772499</v>
      </c>
      <c r="T1450" s="8">
        <v>29402500</v>
      </c>
      <c r="U1450" s="8">
        <v>29662500</v>
      </c>
      <c r="V1450" s="192">
        <v>27067682</v>
      </c>
      <c r="W1450" s="234">
        <v>207662800</v>
      </c>
      <c r="X1450" s="194">
        <f t="shared" si="45"/>
        <v>1.6856888636639086E-4</v>
      </c>
      <c r="Y1450" s="193"/>
      <c r="Z1450" s="197">
        <v>1448</v>
      </c>
    </row>
    <row r="1451" spans="1:26" ht="14.4" x14ac:dyDescent="0.3">
      <c r="A1451" s="7">
        <v>42037</v>
      </c>
      <c r="B1451" s="191">
        <v>1996.670044</v>
      </c>
      <c r="C1451" s="191">
        <v>2021.660034</v>
      </c>
      <c r="D1451" s="191">
        <v>1980.900024</v>
      </c>
      <c r="E1451" s="191">
        <v>2020.849976</v>
      </c>
      <c r="F1451" s="192">
        <v>2020.849976</v>
      </c>
      <c r="G1451" s="191">
        <v>4008330000</v>
      </c>
      <c r="H1451" s="194">
        <f t="shared" si="44"/>
        <v>1.2962464037225537E-2</v>
      </c>
      <c r="I1451" s="193"/>
      <c r="J1451" s="197">
        <v>1449</v>
      </c>
      <c r="K1451" s="234"/>
      <c r="L1451" s="234"/>
      <c r="M1451" s="234"/>
      <c r="N1451" s="234"/>
      <c r="O1451" s="234"/>
      <c r="P1451" s="234"/>
      <c r="Q1451" s="7">
        <v>42037</v>
      </c>
      <c r="R1451" s="8">
        <v>29512501</v>
      </c>
      <c r="S1451" s="8">
        <v>29792500</v>
      </c>
      <c r="T1451" s="8">
        <v>29020000</v>
      </c>
      <c r="U1451" s="8">
        <v>29657499</v>
      </c>
      <c r="V1451" s="192">
        <v>27063120</v>
      </c>
      <c r="W1451" s="234">
        <v>250956400</v>
      </c>
      <c r="X1451" s="194">
        <f t="shared" si="45"/>
        <v>1.2546875403372596E-2</v>
      </c>
      <c r="Y1451" s="193"/>
      <c r="Z1451" s="197">
        <v>1449</v>
      </c>
    </row>
    <row r="1452" spans="1:26" ht="14.4" x14ac:dyDescent="0.3">
      <c r="A1452" s="7">
        <v>42034</v>
      </c>
      <c r="B1452" s="191">
        <v>2019.349976</v>
      </c>
      <c r="C1452" s="191">
        <v>2023.3199460000001</v>
      </c>
      <c r="D1452" s="191">
        <v>1993.380005</v>
      </c>
      <c r="E1452" s="191">
        <v>1994.98999</v>
      </c>
      <c r="F1452" s="192">
        <v>1994.98999</v>
      </c>
      <c r="G1452" s="191">
        <v>4568650000</v>
      </c>
      <c r="H1452" s="194">
        <f t="shared" si="44"/>
        <v>-1.299196536796535E-2</v>
      </c>
      <c r="I1452" s="193"/>
      <c r="J1452" s="197">
        <v>1450</v>
      </c>
      <c r="K1452" s="234"/>
      <c r="L1452" s="234"/>
      <c r="M1452" s="234"/>
      <c r="N1452" s="234"/>
      <c r="O1452" s="234"/>
      <c r="P1452" s="234"/>
      <c r="Q1452" s="7">
        <v>42034</v>
      </c>
      <c r="R1452" s="8">
        <v>29600000</v>
      </c>
      <c r="S1452" s="8">
        <v>30000000</v>
      </c>
      <c r="T1452" s="8">
        <v>29212500</v>
      </c>
      <c r="U1452" s="8">
        <v>29290001</v>
      </c>
      <c r="V1452" s="192">
        <v>26727770</v>
      </c>
      <c r="W1452" s="234">
        <v>334982000</v>
      </c>
      <c r="X1452" s="194">
        <f t="shared" si="45"/>
        <v>-1.4634107136826797E-2</v>
      </c>
      <c r="Y1452" s="193"/>
      <c r="Z1452" s="197">
        <v>1450</v>
      </c>
    </row>
    <row r="1453" spans="1:26" ht="14.4" x14ac:dyDescent="0.3">
      <c r="A1453" s="7">
        <v>42033</v>
      </c>
      <c r="B1453" s="191">
        <v>2002.4499510000001</v>
      </c>
      <c r="C1453" s="191">
        <v>2024.6400149999999</v>
      </c>
      <c r="D1453" s="191">
        <v>1989.1800539999999</v>
      </c>
      <c r="E1453" s="191">
        <v>2021.25</v>
      </c>
      <c r="F1453" s="192">
        <v>2021.25</v>
      </c>
      <c r="G1453" s="191">
        <v>4127140000</v>
      </c>
      <c r="H1453" s="194">
        <f t="shared" si="44"/>
        <v>9.5346853777024312E-3</v>
      </c>
      <c r="I1453" s="193"/>
      <c r="J1453" s="197">
        <v>1451</v>
      </c>
      <c r="K1453" s="234"/>
      <c r="L1453" s="234"/>
      <c r="M1453" s="234"/>
      <c r="N1453" s="234"/>
      <c r="O1453" s="234"/>
      <c r="P1453" s="234"/>
      <c r="Q1453" s="7">
        <v>42033</v>
      </c>
      <c r="R1453" s="8">
        <v>29080000</v>
      </c>
      <c r="S1453" s="8">
        <v>29797501</v>
      </c>
      <c r="T1453" s="8">
        <v>28889999</v>
      </c>
      <c r="U1453" s="8">
        <v>29725000</v>
      </c>
      <c r="V1453" s="192">
        <v>27124716</v>
      </c>
      <c r="W1453" s="234">
        <v>337745600</v>
      </c>
      <c r="X1453" s="194">
        <f t="shared" si="45"/>
        <v>3.1133486635818886E-2</v>
      </c>
      <c r="Y1453" s="193"/>
      <c r="Z1453" s="197">
        <v>1451</v>
      </c>
    </row>
    <row r="1454" spans="1:26" ht="14.4" x14ac:dyDescent="0.3">
      <c r="A1454" s="7">
        <v>42032</v>
      </c>
      <c r="B1454" s="191">
        <v>2032.339966</v>
      </c>
      <c r="C1454" s="191">
        <v>2042.48999</v>
      </c>
      <c r="D1454" s="191">
        <v>2001.48999</v>
      </c>
      <c r="E1454" s="191">
        <v>2002.160034</v>
      </c>
      <c r="F1454" s="192">
        <v>2002.160034</v>
      </c>
      <c r="G1454" s="191">
        <v>4067530000</v>
      </c>
      <c r="H1454" s="194">
        <f t="shared" si="44"/>
        <v>-1.3495609538427277E-2</v>
      </c>
      <c r="I1454" s="193"/>
      <c r="J1454" s="197">
        <v>1452</v>
      </c>
      <c r="K1454" s="234"/>
      <c r="L1454" s="234"/>
      <c r="M1454" s="234"/>
      <c r="N1454" s="234"/>
      <c r="O1454" s="234"/>
      <c r="P1454" s="234"/>
      <c r="Q1454" s="7">
        <v>42032</v>
      </c>
      <c r="R1454" s="8">
        <v>29407499</v>
      </c>
      <c r="S1454" s="8">
        <v>29530001</v>
      </c>
      <c r="T1454" s="8">
        <v>28827499</v>
      </c>
      <c r="U1454" s="8">
        <v>28827499</v>
      </c>
      <c r="V1454" s="192">
        <v>26305727</v>
      </c>
      <c r="W1454" s="234">
        <v>585908400</v>
      </c>
      <c r="X1454" s="194">
        <f t="shared" si="45"/>
        <v>5.6532845415141669E-2</v>
      </c>
      <c r="Y1454" s="193"/>
      <c r="Z1454" s="197">
        <v>1452</v>
      </c>
    </row>
    <row r="1455" spans="1:26" ht="14.4" x14ac:dyDescent="0.3">
      <c r="A1455" s="7">
        <v>42031</v>
      </c>
      <c r="B1455" s="191">
        <v>2047.8599850000001</v>
      </c>
      <c r="C1455" s="191">
        <v>2047.8599850000001</v>
      </c>
      <c r="D1455" s="191">
        <v>2019.910034</v>
      </c>
      <c r="E1455" s="191">
        <v>2029.5500489999999</v>
      </c>
      <c r="F1455" s="192">
        <v>2029.5500489999999</v>
      </c>
      <c r="G1455" s="191">
        <v>3329810000</v>
      </c>
      <c r="H1455" s="194">
        <f t="shared" si="44"/>
        <v>-1.3387862379316457E-2</v>
      </c>
      <c r="I1455" s="193"/>
      <c r="J1455" s="197">
        <v>1453</v>
      </c>
      <c r="K1455" s="234"/>
      <c r="L1455" s="234"/>
      <c r="M1455" s="234"/>
      <c r="N1455" s="234"/>
      <c r="O1455" s="234"/>
      <c r="P1455" s="234"/>
      <c r="Q1455" s="7">
        <v>42031</v>
      </c>
      <c r="R1455" s="8">
        <v>28105000</v>
      </c>
      <c r="S1455" s="8">
        <v>28120001</v>
      </c>
      <c r="T1455" s="8">
        <v>27257500</v>
      </c>
      <c r="U1455" s="8">
        <v>27285000</v>
      </c>
      <c r="V1455" s="192">
        <v>24898163</v>
      </c>
      <c r="W1455" s="234">
        <v>382274800</v>
      </c>
      <c r="X1455" s="194">
        <f t="shared" si="45"/>
        <v>-3.501312091410301E-2</v>
      </c>
      <c r="Y1455" s="193"/>
      <c r="Z1455" s="197">
        <v>1453</v>
      </c>
    </row>
    <row r="1456" spans="1:26" ht="14.4" x14ac:dyDescent="0.3">
      <c r="A1456" s="7">
        <v>42030</v>
      </c>
      <c r="B1456" s="191">
        <v>2050.419922</v>
      </c>
      <c r="C1456" s="191">
        <v>2057.6201169999999</v>
      </c>
      <c r="D1456" s="191">
        <v>2040.969971</v>
      </c>
      <c r="E1456" s="191">
        <v>2057.0900879999999</v>
      </c>
      <c r="F1456" s="192">
        <v>2057.0900879999999</v>
      </c>
      <c r="G1456" s="191">
        <v>3465760000</v>
      </c>
      <c r="H1456" s="194">
        <f t="shared" si="44"/>
        <v>2.5684610859356949E-3</v>
      </c>
      <c r="I1456" s="193"/>
      <c r="J1456" s="197">
        <v>1454</v>
      </c>
      <c r="K1456" s="234"/>
      <c r="L1456" s="234"/>
      <c r="M1456" s="234"/>
      <c r="N1456" s="234"/>
      <c r="O1456" s="234"/>
      <c r="P1456" s="234"/>
      <c r="Q1456" s="7">
        <v>42030</v>
      </c>
      <c r="R1456" s="8">
        <v>28434999</v>
      </c>
      <c r="S1456" s="8">
        <v>28590000</v>
      </c>
      <c r="T1456" s="8">
        <v>28200001</v>
      </c>
      <c r="U1456" s="8">
        <v>28275000</v>
      </c>
      <c r="V1456" s="192">
        <v>25801556</v>
      </c>
      <c r="W1456" s="234">
        <v>222460000</v>
      </c>
      <c r="X1456" s="194">
        <f t="shared" si="45"/>
        <v>1.0621870826612945E-3</v>
      </c>
      <c r="Y1456" s="193"/>
      <c r="Z1456" s="197">
        <v>1454</v>
      </c>
    </row>
    <row r="1457" spans="1:26" ht="14.4" x14ac:dyDescent="0.3">
      <c r="A1457" s="7">
        <v>42027</v>
      </c>
      <c r="B1457" s="191">
        <v>2062.9799800000001</v>
      </c>
      <c r="C1457" s="191">
        <v>2062.9799800000001</v>
      </c>
      <c r="D1457" s="191">
        <v>2050.540039</v>
      </c>
      <c r="E1457" s="191">
        <v>2051.820068</v>
      </c>
      <c r="F1457" s="192">
        <v>2051.820068</v>
      </c>
      <c r="G1457" s="191">
        <v>3573560000</v>
      </c>
      <c r="H1457" s="194">
        <f t="shared" si="44"/>
        <v>-5.4915224477955155E-3</v>
      </c>
      <c r="I1457" s="193"/>
      <c r="J1457" s="197">
        <v>1455</v>
      </c>
      <c r="K1457" s="234"/>
      <c r="L1457" s="234"/>
      <c r="M1457" s="234"/>
      <c r="N1457" s="234"/>
      <c r="O1457" s="234"/>
      <c r="P1457" s="234"/>
      <c r="Q1457" s="7">
        <v>42027</v>
      </c>
      <c r="R1457" s="8">
        <v>28075001</v>
      </c>
      <c r="S1457" s="8">
        <v>28437500</v>
      </c>
      <c r="T1457" s="8">
        <v>27882500</v>
      </c>
      <c r="U1457" s="8">
        <v>28245001</v>
      </c>
      <c r="V1457" s="192">
        <v>25774179</v>
      </c>
      <c r="W1457" s="234">
        <v>185859200</v>
      </c>
      <c r="X1457" s="194">
        <f t="shared" si="45"/>
        <v>5.1598810851158673E-3</v>
      </c>
      <c r="Y1457" s="193"/>
      <c r="Z1457" s="197">
        <v>1455</v>
      </c>
    </row>
    <row r="1458" spans="1:26" ht="14.4" x14ac:dyDescent="0.3">
      <c r="A1458" s="7">
        <v>42026</v>
      </c>
      <c r="B1458" s="191">
        <v>2034.3000489999999</v>
      </c>
      <c r="C1458" s="191">
        <v>2064.6201169999999</v>
      </c>
      <c r="D1458" s="191">
        <v>2026.380005</v>
      </c>
      <c r="E1458" s="191">
        <v>2063.1499020000001</v>
      </c>
      <c r="F1458" s="192">
        <v>2063.1499020000001</v>
      </c>
      <c r="G1458" s="191">
        <v>4176050000</v>
      </c>
      <c r="H1458" s="194">
        <f t="shared" si="44"/>
        <v>1.5269721805970466E-2</v>
      </c>
      <c r="I1458" s="193"/>
      <c r="J1458" s="197">
        <v>1456</v>
      </c>
      <c r="K1458" s="234"/>
      <c r="L1458" s="234"/>
      <c r="M1458" s="234"/>
      <c r="N1458" s="234"/>
      <c r="O1458" s="234"/>
      <c r="P1458" s="234"/>
      <c r="Q1458" s="7">
        <v>42026</v>
      </c>
      <c r="R1458" s="8">
        <v>27565001</v>
      </c>
      <c r="S1458" s="8">
        <v>28117500</v>
      </c>
      <c r="T1458" s="8">
        <v>27430000</v>
      </c>
      <c r="U1458" s="8">
        <v>28100000</v>
      </c>
      <c r="V1458" s="192">
        <v>25641870</v>
      </c>
      <c r="W1458" s="234">
        <v>215185600</v>
      </c>
      <c r="X1458" s="194">
        <f t="shared" si="45"/>
        <v>2.6015724504938501E-2</v>
      </c>
      <c r="Y1458" s="193"/>
      <c r="Z1458" s="197">
        <v>1456</v>
      </c>
    </row>
    <row r="1459" spans="1:26" ht="14.4" x14ac:dyDescent="0.3">
      <c r="A1459" s="7">
        <v>42025</v>
      </c>
      <c r="B1459" s="191">
        <v>2020.1899410000001</v>
      </c>
      <c r="C1459" s="191">
        <v>2038.290039</v>
      </c>
      <c r="D1459" s="191">
        <v>2012.040039</v>
      </c>
      <c r="E1459" s="191">
        <v>2032.119995</v>
      </c>
      <c r="F1459" s="192">
        <v>2032.119995</v>
      </c>
      <c r="G1459" s="191">
        <v>3730070000</v>
      </c>
      <c r="H1459" s="194">
        <f t="shared" si="44"/>
        <v>4.7316238254433785E-3</v>
      </c>
      <c r="I1459" s="193"/>
      <c r="J1459" s="197">
        <v>1457</v>
      </c>
      <c r="K1459" s="234"/>
      <c r="L1459" s="234"/>
      <c r="M1459" s="234"/>
      <c r="N1459" s="234"/>
      <c r="O1459" s="234"/>
      <c r="P1459" s="234"/>
      <c r="Q1459" s="7">
        <v>42025</v>
      </c>
      <c r="R1459" s="8">
        <v>27237499</v>
      </c>
      <c r="S1459" s="8">
        <v>27764999</v>
      </c>
      <c r="T1459" s="8">
        <v>27067499</v>
      </c>
      <c r="U1459" s="8">
        <v>27387501</v>
      </c>
      <c r="V1459" s="192">
        <v>24991693</v>
      </c>
      <c r="W1459" s="234">
        <v>194303600</v>
      </c>
      <c r="X1459" s="194">
        <f t="shared" si="45"/>
        <v>7.6339531172707684E-3</v>
      </c>
      <c r="Y1459" s="193"/>
      <c r="Z1459" s="197">
        <v>1457</v>
      </c>
    </row>
    <row r="1460" spans="1:26" ht="14.4" x14ac:dyDescent="0.3">
      <c r="A1460" s="7">
        <v>42024</v>
      </c>
      <c r="B1460" s="191">
        <v>2020.76001</v>
      </c>
      <c r="C1460" s="191">
        <v>2028.9399410000001</v>
      </c>
      <c r="D1460" s="191">
        <v>2004.48999</v>
      </c>
      <c r="E1460" s="191">
        <v>2022.5500489999999</v>
      </c>
      <c r="F1460" s="192">
        <v>2022.5500489999999</v>
      </c>
      <c r="G1460" s="191">
        <v>3944340000</v>
      </c>
      <c r="H1460" s="194">
        <f t="shared" si="44"/>
        <v>1.5499524278268393E-3</v>
      </c>
      <c r="I1460" s="193"/>
      <c r="J1460" s="197">
        <v>1458</v>
      </c>
      <c r="K1460" s="234"/>
      <c r="L1460" s="234"/>
      <c r="M1460" s="234"/>
      <c r="N1460" s="234"/>
      <c r="O1460" s="234"/>
      <c r="P1460" s="234"/>
      <c r="Q1460" s="7">
        <v>42024</v>
      </c>
      <c r="R1460" s="8">
        <v>26959999</v>
      </c>
      <c r="S1460" s="8">
        <v>27242500</v>
      </c>
      <c r="T1460" s="8">
        <v>26625000</v>
      </c>
      <c r="U1460" s="8">
        <v>27180000</v>
      </c>
      <c r="V1460" s="192">
        <v>24802353</v>
      </c>
      <c r="W1460" s="234">
        <v>199599600</v>
      </c>
      <c r="X1460" s="194">
        <f t="shared" si="45"/>
        <v>2.5757512092451026E-2</v>
      </c>
      <c r="Y1460" s="193"/>
      <c r="Z1460" s="197">
        <v>1458</v>
      </c>
    </row>
    <row r="1461" spans="1:26" ht="14.4" x14ac:dyDescent="0.3">
      <c r="A1461" s="7">
        <v>42020</v>
      </c>
      <c r="B1461" s="191">
        <v>1992.25</v>
      </c>
      <c r="C1461" s="191">
        <v>2020.459961</v>
      </c>
      <c r="D1461" s="191">
        <v>1988.119995</v>
      </c>
      <c r="E1461" s="191">
        <v>2019.420044</v>
      </c>
      <c r="F1461" s="192">
        <v>2019.420044</v>
      </c>
      <c r="G1461" s="191">
        <v>4056410000</v>
      </c>
      <c r="H1461" s="194">
        <f t="shared" si="44"/>
        <v>1.3424199395451945E-2</v>
      </c>
      <c r="I1461" s="193"/>
      <c r="J1461" s="197">
        <v>1459</v>
      </c>
      <c r="K1461" s="234"/>
      <c r="L1461" s="234"/>
      <c r="M1461" s="234"/>
      <c r="N1461" s="234"/>
      <c r="O1461" s="234"/>
      <c r="P1461" s="234"/>
      <c r="Q1461" s="7">
        <v>42020</v>
      </c>
      <c r="R1461" s="8">
        <v>26757500</v>
      </c>
      <c r="S1461" s="8">
        <v>26895000</v>
      </c>
      <c r="T1461" s="8">
        <v>26299999</v>
      </c>
      <c r="U1461" s="8">
        <v>26497499</v>
      </c>
      <c r="V1461" s="192">
        <v>24179548</v>
      </c>
      <c r="W1461" s="234">
        <v>314053200</v>
      </c>
      <c r="X1461" s="194">
        <f t="shared" si="45"/>
        <v>-7.7698652761834753E-3</v>
      </c>
      <c r="Y1461" s="193"/>
      <c r="Z1461" s="197">
        <v>1459</v>
      </c>
    </row>
    <row r="1462" spans="1:26" ht="14.4" x14ac:dyDescent="0.3">
      <c r="A1462" s="7">
        <v>42019</v>
      </c>
      <c r="B1462" s="191">
        <v>2013.75</v>
      </c>
      <c r="C1462" s="191">
        <v>2021.349976</v>
      </c>
      <c r="D1462" s="191">
        <v>1991.469971</v>
      </c>
      <c r="E1462" s="191">
        <v>1992.670044</v>
      </c>
      <c r="F1462" s="192">
        <v>1992.670044</v>
      </c>
      <c r="G1462" s="191">
        <v>4276720000</v>
      </c>
      <c r="H1462" s="194">
        <f t="shared" si="44"/>
        <v>-9.2478761255537292E-3</v>
      </c>
      <c r="I1462" s="193"/>
      <c r="J1462" s="197">
        <v>1460</v>
      </c>
      <c r="K1462" s="234"/>
      <c r="L1462" s="234"/>
      <c r="M1462" s="234"/>
      <c r="N1462" s="234"/>
      <c r="O1462" s="234"/>
      <c r="P1462" s="234"/>
      <c r="Q1462" s="7">
        <v>42019</v>
      </c>
      <c r="R1462" s="8">
        <v>27500000</v>
      </c>
      <c r="S1462" s="8">
        <v>27514999</v>
      </c>
      <c r="T1462" s="8">
        <v>26665001</v>
      </c>
      <c r="U1462" s="8">
        <v>26705000</v>
      </c>
      <c r="V1462" s="192">
        <v>24368891</v>
      </c>
      <c r="W1462" s="234">
        <v>240056000</v>
      </c>
      <c r="X1462" s="194">
        <f t="shared" si="45"/>
        <v>-2.7140696269204217E-2</v>
      </c>
      <c r="Y1462" s="193"/>
      <c r="Z1462" s="197">
        <v>1460</v>
      </c>
    </row>
    <row r="1463" spans="1:26" ht="14.4" x14ac:dyDescent="0.3">
      <c r="A1463" s="7">
        <v>42018</v>
      </c>
      <c r="B1463" s="191">
        <v>2018.400024</v>
      </c>
      <c r="C1463" s="191">
        <v>2018.400024</v>
      </c>
      <c r="D1463" s="191">
        <v>1988.4399410000001</v>
      </c>
      <c r="E1463" s="191">
        <v>2011.2700199999999</v>
      </c>
      <c r="F1463" s="192">
        <v>2011.2700199999999</v>
      </c>
      <c r="G1463" s="191">
        <v>4378680000</v>
      </c>
      <c r="H1463" s="194">
        <f t="shared" si="44"/>
        <v>-5.8130669497838093E-3</v>
      </c>
      <c r="I1463" s="193"/>
      <c r="J1463" s="197">
        <v>1461</v>
      </c>
      <c r="K1463" s="234"/>
      <c r="L1463" s="234"/>
      <c r="M1463" s="234"/>
      <c r="N1463" s="234"/>
      <c r="O1463" s="234"/>
      <c r="P1463" s="234"/>
      <c r="Q1463" s="7">
        <v>42018</v>
      </c>
      <c r="R1463" s="8">
        <v>27260000</v>
      </c>
      <c r="S1463" s="8">
        <v>27622499</v>
      </c>
      <c r="T1463" s="8">
        <v>27125000</v>
      </c>
      <c r="U1463" s="8">
        <v>27450001</v>
      </c>
      <c r="V1463" s="192">
        <v>25048731</v>
      </c>
      <c r="W1463" s="234">
        <v>195826400</v>
      </c>
      <c r="X1463" s="194">
        <f t="shared" si="45"/>
        <v>-3.8104490505156525E-3</v>
      </c>
      <c r="Y1463" s="193"/>
      <c r="Z1463" s="197">
        <v>1461</v>
      </c>
    </row>
    <row r="1464" spans="1:26" ht="14.4" x14ac:dyDescent="0.3">
      <c r="A1464" s="7">
        <v>42017</v>
      </c>
      <c r="B1464" s="191">
        <v>2031.579956</v>
      </c>
      <c r="C1464" s="191">
        <v>2056.929932</v>
      </c>
      <c r="D1464" s="191">
        <v>2008.25</v>
      </c>
      <c r="E1464" s="191">
        <v>2023.030029</v>
      </c>
      <c r="F1464" s="192">
        <v>2023.030029</v>
      </c>
      <c r="G1464" s="191">
        <v>4107300000</v>
      </c>
      <c r="H1464" s="194">
        <f t="shared" si="44"/>
        <v>-2.578555497921567E-3</v>
      </c>
      <c r="I1464" s="193"/>
      <c r="J1464" s="197">
        <v>1462</v>
      </c>
      <c r="K1464" s="234"/>
      <c r="L1464" s="234"/>
      <c r="M1464" s="234"/>
      <c r="N1464" s="234"/>
      <c r="O1464" s="234"/>
      <c r="P1464" s="234"/>
      <c r="Q1464" s="7">
        <v>42017</v>
      </c>
      <c r="R1464" s="8">
        <v>27857500</v>
      </c>
      <c r="S1464" s="8">
        <v>28200001</v>
      </c>
      <c r="T1464" s="8">
        <v>27227501</v>
      </c>
      <c r="U1464" s="8">
        <v>27555000</v>
      </c>
      <c r="V1464" s="192">
        <v>25144543</v>
      </c>
      <c r="W1464" s="234">
        <v>268367600</v>
      </c>
      <c r="X1464" s="194">
        <f t="shared" si="45"/>
        <v>8.8788975050286371E-3</v>
      </c>
      <c r="Y1464" s="193"/>
      <c r="Z1464" s="197">
        <v>1462</v>
      </c>
    </row>
    <row r="1465" spans="1:26" ht="14.4" x14ac:dyDescent="0.3">
      <c r="A1465" s="7">
        <v>42016</v>
      </c>
      <c r="B1465" s="191">
        <v>2046.130005</v>
      </c>
      <c r="C1465" s="191">
        <v>2049.3000489999999</v>
      </c>
      <c r="D1465" s="191">
        <v>2022.579956</v>
      </c>
      <c r="E1465" s="191">
        <v>2028.26001</v>
      </c>
      <c r="F1465" s="192">
        <v>2028.26001</v>
      </c>
      <c r="G1465" s="191">
        <v>3456460000</v>
      </c>
      <c r="H1465" s="194">
        <f t="shared" si="44"/>
        <v>-8.0936852433588034E-3</v>
      </c>
      <c r="I1465" s="193"/>
      <c r="J1465" s="197">
        <v>1463</v>
      </c>
      <c r="K1465" s="234"/>
      <c r="L1465" s="234"/>
      <c r="M1465" s="234"/>
      <c r="N1465" s="234"/>
      <c r="O1465" s="234"/>
      <c r="P1465" s="234"/>
      <c r="Q1465" s="7">
        <v>42016</v>
      </c>
      <c r="R1465" s="8">
        <v>28150000</v>
      </c>
      <c r="S1465" s="8">
        <v>28157499</v>
      </c>
      <c r="T1465" s="8">
        <v>27200001</v>
      </c>
      <c r="U1465" s="8">
        <v>27312500</v>
      </c>
      <c r="V1465" s="192">
        <v>24923252</v>
      </c>
      <c r="W1465" s="234">
        <v>198603200</v>
      </c>
      <c r="X1465" s="194">
        <f t="shared" si="45"/>
        <v>-2.4640616985373592E-2</v>
      </c>
      <c r="Y1465" s="193"/>
      <c r="Z1465" s="197">
        <v>1463</v>
      </c>
    </row>
    <row r="1466" spans="1:26" ht="14.4" x14ac:dyDescent="0.3">
      <c r="A1466" s="7">
        <v>42013</v>
      </c>
      <c r="B1466" s="191">
        <v>2063.4499510000001</v>
      </c>
      <c r="C1466" s="191">
        <v>2064.429932</v>
      </c>
      <c r="D1466" s="191">
        <v>2038.329956</v>
      </c>
      <c r="E1466" s="191">
        <v>2044.8100589999999</v>
      </c>
      <c r="F1466" s="192">
        <v>2044.8100589999999</v>
      </c>
      <c r="G1466" s="191">
        <v>3364140000</v>
      </c>
      <c r="H1466" s="194">
        <f t="shared" si="44"/>
        <v>-8.403811040573337E-3</v>
      </c>
      <c r="I1466" s="193"/>
      <c r="J1466" s="197">
        <v>1464</v>
      </c>
      <c r="K1466" s="234"/>
      <c r="L1466" s="234"/>
      <c r="M1466" s="234"/>
      <c r="N1466" s="234"/>
      <c r="O1466" s="234"/>
      <c r="P1466" s="234"/>
      <c r="Q1466" s="7">
        <v>42013</v>
      </c>
      <c r="R1466" s="8">
        <v>28167500</v>
      </c>
      <c r="S1466" s="8">
        <v>28312500</v>
      </c>
      <c r="T1466" s="8">
        <v>27552500</v>
      </c>
      <c r="U1466" s="8">
        <v>28002501</v>
      </c>
      <c r="V1466" s="192">
        <v>25552891</v>
      </c>
      <c r="W1466" s="234">
        <v>214798000</v>
      </c>
      <c r="X1466" s="194">
        <f t="shared" si="45"/>
        <v>1.0722209716220496E-3</v>
      </c>
      <c r="Y1466" s="193"/>
      <c r="Z1466" s="197">
        <v>1464</v>
      </c>
    </row>
    <row r="1467" spans="1:26" ht="14.4" x14ac:dyDescent="0.3">
      <c r="A1467" s="7">
        <v>42012</v>
      </c>
      <c r="B1467" s="191">
        <v>2030.6099850000001</v>
      </c>
      <c r="C1467" s="191">
        <v>2064.080078</v>
      </c>
      <c r="D1467" s="191">
        <v>2030.6099850000001</v>
      </c>
      <c r="E1467" s="191">
        <v>2062.139893</v>
      </c>
      <c r="F1467" s="192">
        <v>2062.139893</v>
      </c>
      <c r="G1467" s="191">
        <v>3934010000</v>
      </c>
      <c r="H1467" s="194">
        <f t="shared" si="44"/>
        <v>1.7888281045797549E-2</v>
      </c>
      <c r="I1467" s="193"/>
      <c r="J1467" s="197">
        <v>1465</v>
      </c>
      <c r="K1467" s="234"/>
      <c r="L1467" s="234"/>
      <c r="M1467" s="234"/>
      <c r="N1467" s="234"/>
      <c r="O1467" s="234"/>
      <c r="P1467" s="234"/>
      <c r="Q1467" s="7">
        <v>42012</v>
      </c>
      <c r="R1467" s="8">
        <v>27307501</v>
      </c>
      <c r="S1467" s="8">
        <v>28037500</v>
      </c>
      <c r="T1467" s="8">
        <v>27174999</v>
      </c>
      <c r="U1467" s="8">
        <v>27972500</v>
      </c>
      <c r="V1467" s="192">
        <v>25525522</v>
      </c>
      <c r="W1467" s="234">
        <v>237458000</v>
      </c>
      <c r="X1467" s="194">
        <f t="shared" si="45"/>
        <v>3.8422346310533394E-2</v>
      </c>
      <c r="Y1467" s="193"/>
      <c r="Z1467" s="197">
        <v>1465</v>
      </c>
    </row>
    <row r="1468" spans="1:26" ht="14.4" x14ac:dyDescent="0.3">
      <c r="A1468" s="7">
        <v>42011</v>
      </c>
      <c r="B1468" s="191">
        <v>2005.5500489999999</v>
      </c>
      <c r="C1468" s="191">
        <v>2029.6099850000001</v>
      </c>
      <c r="D1468" s="191">
        <v>2005.5500489999999</v>
      </c>
      <c r="E1468" s="191">
        <v>2025.900024</v>
      </c>
      <c r="F1468" s="192">
        <v>2025.900024</v>
      </c>
      <c r="G1468" s="191">
        <v>3805480000</v>
      </c>
      <c r="H1468" s="194">
        <f t="shared" si="44"/>
        <v>1.1629842642575248E-2</v>
      </c>
      <c r="I1468" s="193"/>
      <c r="J1468" s="197">
        <v>1466</v>
      </c>
      <c r="K1468" s="234"/>
      <c r="L1468" s="234"/>
      <c r="M1468" s="234"/>
      <c r="N1468" s="234"/>
      <c r="O1468" s="234"/>
      <c r="P1468" s="234"/>
      <c r="Q1468" s="7">
        <v>42011</v>
      </c>
      <c r="R1468" s="8">
        <v>26799999</v>
      </c>
      <c r="S1468" s="8">
        <v>27049999</v>
      </c>
      <c r="T1468" s="8">
        <v>26674999</v>
      </c>
      <c r="U1468" s="8">
        <v>26937500</v>
      </c>
      <c r="V1468" s="192">
        <v>24581060</v>
      </c>
      <c r="W1468" s="234">
        <v>160423600</v>
      </c>
      <c r="X1468" s="194">
        <f t="shared" si="45"/>
        <v>1.4022191855121042E-2</v>
      </c>
      <c r="Y1468" s="193"/>
      <c r="Z1468" s="197">
        <v>1466</v>
      </c>
    </row>
    <row r="1469" spans="1:26" ht="14.4" x14ac:dyDescent="0.3">
      <c r="A1469" s="7">
        <v>42010</v>
      </c>
      <c r="B1469" s="191">
        <v>2022.150024</v>
      </c>
      <c r="C1469" s="191">
        <v>2030.25</v>
      </c>
      <c r="D1469" s="191">
        <v>1992.4399410000001</v>
      </c>
      <c r="E1469" s="191">
        <v>2002.6099850000001</v>
      </c>
      <c r="F1469" s="192">
        <v>2002.6099850000001</v>
      </c>
      <c r="G1469" s="191">
        <v>4460110000</v>
      </c>
      <c r="H1469" s="194">
        <f t="shared" si="44"/>
        <v>-8.8934718701129123E-3</v>
      </c>
      <c r="I1469" s="193"/>
      <c r="J1469" s="197">
        <v>1467</v>
      </c>
      <c r="K1469" s="234"/>
      <c r="L1469" s="234"/>
      <c r="M1469" s="234"/>
      <c r="N1469" s="234"/>
      <c r="O1469" s="234"/>
      <c r="P1469" s="234"/>
      <c r="Q1469" s="7">
        <v>42010</v>
      </c>
      <c r="R1469" s="8">
        <v>26635000</v>
      </c>
      <c r="S1469" s="8">
        <v>26857500</v>
      </c>
      <c r="T1469" s="8">
        <v>26157499</v>
      </c>
      <c r="U1469" s="8">
        <v>26565001</v>
      </c>
      <c r="V1469" s="192">
        <v>24241146</v>
      </c>
      <c r="W1469" s="234">
        <v>263188400</v>
      </c>
      <c r="X1469" s="194">
        <f t="shared" si="45"/>
        <v>9.4435146013691982E-5</v>
      </c>
      <c r="Y1469" s="193"/>
      <c r="Z1469" s="197">
        <v>1467</v>
      </c>
    </row>
    <row r="1470" spans="1:26" ht="14.4" x14ac:dyDescent="0.3">
      <c r="A1470" s="7">
        <v>42009</v>
      </c>
      <c r="B1470" s="191">
        <v>2054.4399410000001</v>
      </c>
      <c r="C1470" s="191">
        <v>2054.4399410000001</v>
      </c>
      <c r="D1470" s="191">
        <v>2017.339966</v>
      </c>
      <c r="E1470" s="191">
        <v>2020.579956</v>
      </c>
      <c r="F1470" s="192">
        <v>2020.579956</v>
      </c>
      <c r="G1470" s="191">
        <v>3799120000</v>
      </c>
      <c r="H1470" s="194">
        <f t="shared" si="44"/>
        <v>-1.827810508970322E-2</v>
      </c>
      <c r="I1470" s="193"/>
      <c r="J1470" s="197">
        <v>1468</v>
      </c>
      <c r="K1470" s="234"/>
      <c r="L1470" s="234"/>
      <c r="M1470" s="234"/>
      <c r="N1470" s="234"/>
      <c r="O1470" s="234"/>
      <c r="P1470" s="234"/>
      <c r="Q1470" s="7">
        <v>42009</v>
      </c>
      <c r="R1470" s="8">
        <v>27072500</v>
      </c>
      <c r="S1470" s="8">
        <v>27162500</v>
      </c>
      <c r="T1470" s="8">
        <v>26352501</v>
      </c>
      <c r="U1470" s="8">
        <v>26562500</v>
      </c>
      <c r="V1470" s="192">
        <v>24238857</v>
      </c>
      <c r="W1470" s="234">
        <v>257142000</v>
      </c>
      <c r="X1470" s="194">
        <f t="shared" si="45"/>
        <v>-2.8171719570056368E-2</v>
      </c>
      <c r="Y1470" s="193"/>
      <c r="Z1470" s="197">
        <v>1468</v>
      </c>
    </row>
    <row r="1471" spans="1:26" ht="14.4" x14ac:dyDescent="0.3">
      <c r="A1471" s="7">
        <v>42006</v>
      </c>
      <c r="B1471" s="191">
        <v>2058.8999020000001</v>
      </c>
      <c r="C1471" s="191">
        <v>2072.360107</v>
      </c>
      <c r="D1471" s="191">
        <v>2046.040039</v>
      </c>
      <c r="E1471" s="191">
        <v>2058.1999510000001</v>
      </c>
      <c r="F1471" s="192">
        <v>2058.1999510000001</v>
      </c>
      <c r="G1471" s="191">
        <v>2708700000</v>
      </c>
      <c r="H1471" s="194">
        <f t="shared" si="44"/>
        <v>-3.3996358896327516E-4</v>
      </c>
      <c r="I1471" s="193"/>
      <c r="J1471" s="197">
        <v>1469</v>
      </c>
      <c r="K1471" s="234"/>
      <c r="L1471" s="234"/>
      <c r="M1471" s="234"/>
      <c r="N1471" s="234"/>
      <c r="O1471" s="234"/>
      <c r="P1471" s="234"/>
      <c r="Q1471" s="7">
        <v>42006</v>
      </c>
      <c r="R1471" s="8">
        <v>27847500</v>
      </c>
      <c r="S1471" s="8">
        <v>27860001</v>
      </c>
      <c r="T1471" s="8">
        <v>26837500</v>
      </c>
      <c r="U1471" s="8">
        <v>27332500</v>
      </c>
      <c r="V1471" s="192">
        <v>24941502</v>
      </c>
      <c r="W1471" s="234">
        <v>212818400</v>
      </c>
      <c r="X1471" s="194">
        <f t="shared" si="45"/>
        <v>-9.5127906531595752E-3</v>
      </c>
      <c r="Y1471" s="193"/>
      <c r="Z1471" s="197">
        <v>1469</v>
      </c>
    </row>
    <row r="1472" spans="1:26" ht="14.4" x14ac:dyDescent="0.3">
      <c r="A1472" s="7">
        <v>42004</v>
      </c>
      <c r="B1472" s="191">
        <v>2082.110107</v>
      </c>
      <c r="C1472" s="191">
        <v>2085.580078</v>
      </c>
      <c r="D1472" s="191">
        <v>2057.9399410000001</v>
      </c>
      <c r="E1472" s="191">
        <v>2058.8999020000001</v>
      </c>
      <c r="F1472" s="192">
        <v>2058.8999020000001</v>
      </c>
      <c r="G1472" s="191">
        <v>2606070000</v>
      </c>
      <c r="H1472" s="194">
        <f t="shared" si="44"/>
        <v>-1.0310858744699508E-2</v>
      </c>
      <c r="I1472" s="193"/>
      <c r="J1472" s="197">
        <v>1470</v>
      </c>
      <c r="K1472" s="234"/>
      <c r="L1472" s="234"/>
      <c r="M1472" s="234"/>
      <c r="N1472" s="234"/>
      <c r="O1472" s="234"/>
      <c r="P1472" s="234"/>
      <c r="Q1472" s="7">
        <v>42004</v>
      </c>
      <c r="R1472" s="8">
        <v>28205000</v>
      </c>
      <c r="S1472" s="8">
        <v>28282499</v>
      </c>
      <c r="T1472" s="8">
        <v>27552500</v>
      </c>
      <c r="U1472" s="8">
        <v>27594999</v>
      </c>
      <c r="V1472" s="192">
        <v>25181044</v>
      </c>
      <c r="W1472" s="234">
        <v>165613600</v>
      </c>
      <c r="X1472" s="194">
        <f t="shared" si="45"/>
        <v>-1.901890764609555E-2</v>
      </c>
      <c r="Y1472" s="193"/>
      <c r="Z1472" s="197">
        <v>1470</v>
      </c>
    </row>
    <row r="1473" spans="1:26" ht="14.4" x14ac:dyDescent="0.3">
      <c r="A1473" s="7">
        <v>42003</v>
      </c>
      <c r="B1473" s="191">
        <v>2088.48999</v>
      </c>
      <c r="C1473" s="191">
        <v>2088.48999</v>
      </c>
      <c r="D1473" s="191">
        <v>2079.530029</v>
      </c>
      <c r="E1473" s="191">
        <v>2080.3500979999999</v>
      </c>
      <c r="F1473" s="192">
        <v>2080.3500979999999</v>
      </c>
      <c r="G1473" s="191">
        <v>2440280000</v>
      </c>
      <c r="H1473" s="194">
        <f t="shared" si="44"/>
        <v>-4.8886043842468821E-3</v>
      </c>
      <c r="I1473" s="193"/>
      <c r="J1473" s="197">
        <v>1471</v>
      </c>
      <c r="K1473" s="234"/>
      <c r="L1473" s="234"/>
      <c r="M1473" s="234"/>
      <c r="N1473" s="234"/>
      <c r="O1473" s="234"/>
      <c r="P1473" s="234"/>
      <c r="Q1473" s="7">
        <v>42003</v>
      </c>
      <c r="R1473" s="8">
        <v>28410000</v>
      </c>
      <c r="S1473" s="8">
        <v>28480000</v>
      </c>
      <c r="T1473" s="8">
        <v>28027500</v>
      </c>
      <c r="U1473" s="8">
        <v>28129999</v>
      </c>
      <c r="V1473" s="192">
        <v>25669245</v>
      </c>
      <c r="W1473" s="234">
        <v>119526000</v>
      </c>
      <c r="X1473" s="194">
        <f t="shared" si="45"/>
        <v>-1.220248651378149E-2</v>
      </c>
      <c r="Y1473" s="193"/>
      <c r="Z1473" s="197">
        <v>1471</v>
      </c>
    </row>
    <row r="1474" spans="1:26" ht="14.4" x14ac:dyDescent="0.3">
      <c r="A1474" s="7">
        <v>42002</v>
      </c>
      <c r="B1474" s="191">
        <v>2087.6298830000001</v>
      </c>
      <c r="C1474" s="191">
        <v>2093.5500489999999</v>
      </c>
      <c r="D1474" s="191">
        <v>2085.75</v>
      </c>
      <c r="E1474" s="191">
        <v>2090.570068</v>
      </c>
      <c r="F1474" s="192">
        <v>2090.570068</v>
      </c>
      <c r="G1474" s="191">
        <v>2452360000</v>
      </c>
      <c r="H1474" s="194">
        <f t="shared" si="44"/>
        <v>8.617741459158155E-4</v>
      </c>
      <c r="I1474" s="193"/>
      <c r="J1474" s="197">
        <v>1472</v>
      </c>
      <c r="K1474" s="234"/>
      <c r="L1474" s="234"/>
      <c r="M1474" s="234"/>
      <c r="N1474" s="234"/>
      <c r="O1474" s="234"/>
      <c r="P1474" s="234"/>
      <c r="Q1474" s="7">
        <v>42002</v>
      </c>
      <c r="R1474" s="8">
        <v>28447500</v>
      </c>
      <c r="S1474" s="8">
        <v>28692499</v>
      </c>
      <c r="T1474" s="8">
        <v>28424999</v>
      </c>
      <c r="U1474" s="8">
        <v>28477501</v>
      </c>
      <c r="V1474" s="192">
        <v>25986343</v>
      </c>
      <c r="W1474" s="234">
        <v>110395600</v>
      </c>
      <c r="X1474" s="194">
        <f t="shared" si="45"/>
        <v>-7.0195281242005022E-4</v>
      </c>
      <c r="Y1474" s="193"/>
      <c r="Z1474" s="197">
        <v>1472</v>
      </c>
    </row>
    <row r="1475" spans="1:26" ht="14.4" x14ac:dyDescent="0.3">
      <c r="A1475" s="7">
        <v>41999</v>
      </c>
      <c r="B1475" s="191">
        <v>2084.3000489999999</v>
      </c>
      <c r="C1475" s="191">
        <v>2092.6999510000001</v>
      </c>
      <c r="D1475" s="191">
        <v>2084.3000489999999</v>
      </c>
      <c r="E1475" s="191">
        <v>2088.7700199999999</v>
      </c>
      <c r="F1475" s="192">
        <v>2088.7700199999999</v>
      </c>
      <c r="G1475" s="191">
        <v>1735230000</v>
      </c>
      <c r="H1475" s="194">
        <f t="shared" si="44"/>
        <v>3.3095747051799856E-3</v>
      </c>
      <c r="I1475" s="193"/>
      <c r="J1475" s="197">
        <v>1473</v>
      </c>
      <c r="K1475" s="234"/>
      <c r="L1475" s="234"/>
      <c r="M1475" s="234"/>
      <c r="N1475" s="234"/>
      <c r="O1475" s="234"/>
      <c r="P1475" s="234"/>
      <c r="Q1475" s="7">
        <v>41999</v>
      </c>
      <c r="R1475" s="8">
        <v>28025000</v>
      </c>
      <c r="S1475" s="8">
        <v>28629999</v>
      </c>
      <c r="T1475" s="8">
        <v>28002501</v>
      </c>
      <c r="U1475" s="8">
        <v>28497499</v>
      </c>
      <c r="V1475" s="192">
        <v>26004597</v>
      </c>
      <c r="W1475" s="234">
        <v>134884000</v>
      </c>
      <c r="X1475" s="194">
        <f t="shared" si="45"/>
        <v>1.7677295300950486E-2</v>
      </c>
      <c r="Y1475" s="193"/>
      <c r="Z1475" s="197">
        <v>1473</v>
      </c>
    </row>
    <row r="1476" spans="1:26" ht="14.4" x14ac:dyDescent="0.3">
      <c r="A1476" s="7">
        <v>41997</v>
      </c>
      <c r="B1476" s="191">
        <v>2083.25</v>
      </c>
      <c r="C1476" s="191">
        <v>2087.5600589999999</v>
      </c>
      <c r="D1476" s="191">
        <v>2081.860107</v>
      </c>
      <c r="E1476" s="191">
        <v>2081.8798830000001</v>
      </c>
      <c r="F1476" s="192">
        <v>2081.8798830000001</v>
      </c>
      <c r="G1476" s="191">
        <v>1416980000</v>
      </c>
      <c r="H1476" s="194">
        <f t="shared" ref="H1476:H1539" si="46">(F1476-F1477)/F1477</f>
        <v>-1.3929650838553358E-4</v>
      </c>
      <c r="I1476" s="193"/>
      <c r="J1476" s="197">
        <v>1474</v>
      </c>
      <c r="K1476" s="234"/>
      <c r="L1476" s="234"/>
      <c r="M1476" s="234"/>
      <c r="N1476" s="234"/>
      <c r="O1476" s="234"/>
      <c r="P1476" s="234"/>
      <c r="Q1476" s="7">
        <v>41997</v>
      </c>
      <c r="R1476" s="8">
        <v>28145000</v>
      </c>
      <c r="S1476" s="8">
        <v>28177500</v>
      </c>
      <c r="T1476" s="8">
        <v>28002501</v>
      </c>
      <c r="U1476" s="8">
        <v>28002501</v>
      </c>
      <c r="V1476" s="192">
        <v>25552891</v>
      </c>
      <c r="W1476" s="234">
        <v>57918400</v>
      </c>
      <c r="X1476" s="194">
        <f t="shared" ref="X1476:X1539" si="47">(V1476-V1477)/V1477</f>
        <v>-4.7098578391809457E-3</v>
      </c>
      <c r="Y1476" s="193"/>
      <c r="Z1476" s="197">
        <v>1474</v>
      </c>
    </row>
    <row r="1477" spans="1:26" ht="14.4" x14ac:dyDescent="0.3">
      <c r="A1477" s="7">
        <v>41996</v>
      </c>
      <c r="B1477" s="191">
        <v>2081.4799800000001</v>
      </c>
      <c r="C1477" s="191">
        <v>2086.7299800000001</v>
      </c>
      <c r="D1477" s="191">
        <v>2079.7700199999999</v>
      </c>
      <c r="E1477" s="191">
        <v>2082.169922</v>
      </c>
      <c r="F1477" s="192">
        <v>2082.169922</v>
      </c>
      <c r="G1477" s="191">
        <v>3043950000</v>
      </c>
      <c r="H1477" s="194">
        <f t="shared" si="46"/>
        <v>1.7463618366218364E-3</v>
      </c>
      <c r="I1477" s="193"/>
      <c r="J1477" s="197">
        <v>1475</v>
      </c>
      <c r="K1477" s="234"/>
      <c r="L1477" s="234"/>
      <c r="M1477" s="234"/>
      <c r="N1477" s="234"/>
      <c r="O1477" s="234"/>
      <c r="P1477" s="234"/>
      <c r="Q1477" s="7">
        <v>41996</v>
      </c>
      <c r="R1477" s="8">
        <v>28307501</v>
      </c>
      <c r="S1477" s="8">
        <v>28332500</v>
      </c>
      <c r="T1477" s="8">
        <v>28115000</v>
      </c>
      <c r="U1477" s="8">
        <v>28135000</v>
      </c>
      <c r="V1477" s="192">
        <v>25673811</v>
      </c>
      <c r="W1477" s="234">
        <v>104113600</v>
      </c>
      <c r="X1477" s="194">
        <f t="shared" si="47"/>
        <v>-3.5415405025853038E-3</v>
      </c>
      <c r="Y1477" s="193"/>
      <c r="Z1477" s="197">
        <v>1475</v>
      </c>
    </row>
    <row r="1478" spans="1:26" ht="14.4" x14ac:dyDescent="0.3">
      <c r="A1478" s="7">
        <v>41995</v>
      </c>
      <c r="B1478" s="191">
        <v>2069.280029</v>
      </c>
      <c r="C1478" s="191">
        <v>2078.76001</v>
      </c>
      <c r="D1478" s="191">
        <v>2069.280029</v>
      </c>
      <c r="E1478" s="191">
        <v>2078.540039</v>
      </c>
      <c r="F1478" s="192">
        <v>2078.540039</v>
      </c>
      <c r="G1478" s="191">
        <v>3369520000</v>
      </c>
      <c r="H1478" s="194">
        <f t="shared" si="46"/>
        <v>3.8104640443461443E-3</v>
      </c>
      <c r="I1478" s="193"/>
      <c r="J1478" s="197">
        <v>1476</v>
      </c>
      <c r="K1478" s="234"/>
      <c r="L1478" s="234"/>
      <c r="M1478" s="234"/>
      <c r="N1478" s="234"/>
      <c r="O1478" s="234"/>
      <c r="P1478" s="234"/>
      <c r="Q1478" s="7">
        <v>41995</v>
      </c>
      <c r="R1478" s="8">
        <v>28040001</v>
      </c>
      <c r="S1478" s="8">
        <v>28372499</v>
      </c>
      <c r="T1478" s="8">
        <v>27992500</v>
      </c>
      <c r="U1478" s="8">
        <v>28235001</v>
      </c>
      <c r="V1478" s="192">
        <v>25765059</v>
      </c>
      <c r="W1478" s="234">
        <v>180670000</v>
      </c>
      <c r="X1478" s="194">
        <f t="shared" si="47"/>
        <v>1.0377551717075169E-2</v>
      </c>
      <c r="Y1478" s="193"/>
      <c r="Z1478" s="197">
        <v>1476</v>
      </c>
    </row>
    <row r="1479" spans="1:26" ht="14.4" x14ac:dyDescent="0.3">
      <c r="A1479" s="7">
        <v>41992</v>
      </c>
      <c r="B1479" s="191">
        <v>2061.040039</v>
      </c>
      <c r="C1479" s="191">
        <v>2077.8500979999999</v>
      </c>
      <c r="D1479" s="191">
        <v>2061.030029</v>
      </c>
      <c r="E1479" s="191">
        <v>2070.6499020000001</v>
      </c>
      <c r="F1479" s="192">
        <v>2070.6499020000001</v>
      </c>
      <c r="G1479" s="191">
        <v>6465530000</v>
      </c>
      <c r="H1479" s="194">
        <f t="shared" si="46"/>
        <v>4.5700489956972401E-3</v>
      </c>
      <c r="I1479" s="193"/>
      <c r="J1479" s="197">
        <v>1477</v>
      </c>
      <c r="K1479" s="234"/>
      <c r="L1479" s="234"/>
      <c r="M1479" s="234"/>
      <c r="N1479" s="234"/>
      <c r="O1479" s="234"/>
      <c r="P1479" s="234"/>
      <c r="Q1479" s="7">
        <v>41992</v>
      </c>
      <c r="R1479" s="8">
        <v>28065001</v>
      </c>
      <c r="S1479" s="8">
        <v>28309999</v>
      </c>
      <c r="T1479" s="8">
        <v>27915001</v>
      </c>
      <c r="U1479" s="8">
        <v>27945000</v>
      </c>
      <c r="V1479" s="192">
        <v>25500427</v>
      </c>
      <c r="W1479" s="234">
        <v>353719200</v>
      </c>
      <c r="X1479" s="194">
        <f t="shared" si="47"/>
        <v>-7.7229381586712397E-3</v>
      </c>
      <c r="Y1479" s="193"/>
      <c r="Z1479" s="197">
        <v>1477</v>
      </c>
    </row>
    <row r="1480" spans="1:26" ht="14.4" x14ac:dyDescent="0.3">
      <c r="A1480" s="7">
        <v>41991</v>
      </c>
      <c r="B1480" s="191">
        <v>2018.9799800000001</v>
      </c>
      <c r="C1480" s="191">
        <v>2061.2299800000001</v>
      </c>
      <c r="D1480" s="191">
        <v>2018.9799800000001</v>
      </c>
      <c r="E1480" s="191">
        <v>2061.2299800000001</v>
      </c>
      <c r="F1480" s="192">
        <v>2061.2299800000001</v>
      </c>
      <c r="G1480" s="191">
        <v>4703380000</v>
      </c>
      <c r="H1480" s="194">
        <f t="shared" si="46"/>
        <v>2.4015204327992118E-2</v>
      </c>
      <c r="I1480" s="193"/>
      <c r="J1480" s="197">
        <v>1478</v>
      </c>
      <c r="K1480" s="234"/>
      <c r="L1480" s="234"/>
      <c r="M1480" s="234"/>
      <c r="N1480" s="234"/>
      <c r="O1480" s="234"/>
      <c r="P1480" s="234"/>
      <c r="Q1480" s="7">
        <v>41991</v>
      </c>
      <c r="R1480" s="8">
        <v>27967501</v>
      </c>
      <c r="S1480" s="8">
        <v>28162500</v>
      </c>
      <c r="T1480" s="8">
        <v>27665001</v>
      </c>
      <c r="U1480" s="8">
        <v>28162500</v>
      </c>
      <c r="V1480" s="192">
        <v>25698898</v>
      </c>
      <c r="W1480" s="234">
        <v>236024800</v>
      </c>
      <c r="X1480" s="194">
        <f t="shared" si="47"/>
        <v>2.9613226634119343E-2</v>
      </c>
      <c r="Y1480" s="193"/>
      <c r="Z1480" s="197">
        <v>1478</v>
      </c>
    </row>
    <row r="1481" spans="1:26" ht="14.4" x14ac:dyDescent="0.3">
      <c r="A1481" s="7">
        <v>41990</v>
      </c>
      <c r="B1481" s="191">
        <v>1973.7700199999999</v>
      </c>
      <c r="C1481" s="191">
        <v>2016.75</v>
      </c>
      <c r="D1481" s="191">
        <v>1973.7700199999999</v>
      </c>
      <c r="E1481" s="191">
        <v>2012.8900149999999</v>
      </c>
      <c r="F1481" s="192">
        <v>2012.8900149999999</v>
      </c>
      <c r="G1481" s="191">
        <v>4942370000</v>
      </c>
      <c r="H1481" s="194">
        <f t="shared" si="46"/>
        <v>2.035241603228204E-2</v>
      </c>
      <c r="I1481" s="193"/>
      <c r="J1481" s="197">
        <v>1479</v>
      </c>
      <c r="K1481" s="234"/>
      <c r="L1481" s="234"/>
      <c r="M1481" s="234"/>
      <c r="N1481" s="234"/>
      <c r="O1481" s="234"/>
      <c r="P1481" s="234"/>
      <c r="Q1481" s="7">
        <v>41990</v>
      </c>
      <c r="R1481" s="8">
        <v>26780001</v>
      </c>
      <c r="S1481" s="8">
        <v>27459999</v>
      </c>
      <c r="T1481" s="8">
        <v>26705000</v>
      </c>
      <c r="U1481" s="8">
        <v>27352501</v>
      </c>
      <c r="V1481" s="192">
        <v>24959759</v>
      </c>
      <c r="W1481" s="234">
        <v>213647200</v>
      </c>
      <c r="X1481" s="194">
        <f t="shared" si="47"/>
        <v>2.4918194641728501E-2</v>
      </c>
      <c r="Y1481" s="193"/>
      <c r="Z1481" s="197">
        <v>1479</v>
      </c>
    </row>
    <row r="1482" spans="1:26" ht="14.4" x14ac:dyDescent="0.3">
      <c r="A1482" s="7">
        <v>41989</v>
      </c>
      <c r="B1482" s="191">
        <v>1986.709961</v>
      </c>
      <c r="C1482" s="191">
        <v>2016.8900149999999</v>
      </c>
      <c r="D1482" s="191">
        <v>1972.5600589999999</v>
      </c>
      <c r="E1482" s="191">
        <v>1972.73999</v>
      </c>
      <c r="F1482" s="192">
        <v>1972.73999</v>
      </c>
      <c r="G1482" s="191">
        <v>4958680000</v>
      </c>
      <c r="H1482" s="194">
        <f t="shared" si="46"/>
        <v>-8.4890230633609433E-3</v>
      </c>
      <c r="I1482" s="193"/>
      <c r="J1482" s="197">
        <v>1480</v>
      </c>
      <c r="K1482" s="234"/>
      <c r="L1482" s="234"/>
      <c r="M1482" s="234"/>
      <c r="N1482" s="234"/>
      <c r="O1482" s="234"/>
      <c r="P1482" s="234"/>
      <c r="Q1482" s="7">
        <v>41989</v>
      </c>
      <c r="R1482" s="8">
        <v>26592501</v>
      </c>
      <c r="S1482" s="8">
        <v>27540001</v>
      </c>
      <c r="T1482" s="8">
        <v>26565001</v>
      </c>
      <c r="U1482" s="8">
        <v>26687500</v>
      </c>
      <c r="V1482" s="192">
        <v>24352928</v>
      </c>
      <c r="W1482" s="234">
        <v>243162800</v>
      </c>
      <c r="X1482" s="194">
        <f t="shared" si="47"/>
        <v>-1.3674737698388027E-2</v>
      </c>
      <c r="Y1482" s="193"/>
      <c r="Z1482" s="197">
        <v>1480</v>
      </c>
    </row>
    <row r="1483" spans="1:26" ht="14.4" x14ac:dyDescent="0.3">
      <c r="A1483" s="7">
        <v>41988</v>
      </c>
      <c r="B1483" s="191">
        <v>2005.030029</v>
      </c>
      <c r="C1483" s="191">
        <v>2018.6899410000001</v>
      </c>
      <c r="D1483" s="191">
        <v>1982.26001</v>
      </c>
      <c r="E1483" s="191">
        <v>1989.630005</v>
      </c>
      <c r="F1483" s="192">
        <v>1989.630005</v>
      </c>
      <c r="G1483" s="191">
        <v>4361990000</v>
      </c>
      <c r="H1483" s="194">
        <f t="shared" si="46"/>
        <v>-6.3425865262338689E-3</v>
      </c>
      <c r="I1483" s="193"/>
      <c r="J1483" s="197">
        <v>1481</v>
      </c>
      <c r="K1483" s="234"/>
      <c r="L1483" s="234"/>
      <c r="M1483" s="234"/>
      <c r="N1483" s="234"/>
      <c r="O1483" s="234"/>
      <c r="P1483" s="234"/>
      <c r="Q1483" s="7">
        <v>41988</v>
      </c>
      <c r="R1483" s="8">
        <v>27674999</v>
      </c>
      <c r="S1483" s="8">
        <v>27900000</v>
      </c>
      <c r="T1483" s="8">
        <v>26587500</v>
      </c>
      <c r="U1483" s="8">
        <v>27057501</v>
      </c>
      <c r="V1483" s="192">
        <v>24690565</v>
      </c>
      <c r="W1483" s="234">
        <v>268872400</v>
      </c>
      <c r="X1483" s="194">
        <f t="shared" si="47"/>
        <v>-1.3669847578527001E-2</v>
      </c>
      <c r="Y1483" s="193"/>
      <c r="Z1483" s="197">
        <v>1481</v>
      </c>
    </row>
    <row r="1484" spans="1:26" ht="14.4" x14ac:dyDescent="0.3">
      <c r="A1484" s="7">
        <v>41985</v>
      </c>
      <c r="B1484" s="191">
        <v>2030.3599850000001</v>
      </c>
      <c r="C1484" s="191">
        <v>2032.25</v>
      </c>
      <c r="D1484" s="191">
        <v>2002.329956</v>
      </c>
      <c r="E1484" s="191">
        <v>2002.329956</v>
      </c>
      <c r="F1484" s="192">
        <v>2002.329956</v>
      </c>
      <c r="G1484" s="191">
        <v>4157650000</v>
      </c>
      <c r="H1484" s="194">
        <f t="shared" si="46"/>
        <v>-1.6213587336401391E-2</v>
      </c>
      <c r="I1484" s="193"/>
      <c r="J1484" s="197">
        <v>1482</v>
      </c>
      <c r="K1484" s="234"/>
      <c r="L1484" s="234"/>
      <c r="M1484" s="234"/>
      <c r="N1484" s="234"/>
      <c r="O1484" s="234"/>
      <c r="P1484" s="234"/>
      <c r="Q1484" s="7">
        <v>41985</v>
      </c>
      <c r="R1484" s="8">
        <v>27615000</v>
      </c>
      <c r="S1484" s="8">
        <v>27967501</v>
      </c>
      <c r="T1484" s="8">
        <v>27395000</v>
      </c>
      <c r="U1484" s="8">
        <v>27432501</v>
      </c>
      <c r="V1484" s="192">
        <v>25032759</v>
      </c>
      <c r="W1484" s="234">
        <v>224112400</v>
      </c>
      <c r="X1484" s="194">
        <f t="shared" si="47"/>
        <v>-1.693246359575503E-2</v>
      </c>
      <c r="Y1484" s="193"/>
      <c r="Z1484" s="197">
        <v>1482</v>
      </c>
    </row>
    <row r="1485" spans="1:26" ht="14.4" x14ac:dyDescent="0.3">
      <c r="A1485" s="7">
        <v>41984</v>
      </c>
      <c r="B1485" s="191">
        <v>2027.920044</v>
      </c>
      <c r="C1485" s="191">
        <v>2055.530029</v>
      </c>
      <c r="D1485" s="191">
        <v>2027.920044</v>
      </c>
      <c r="E1485" s="191">
        <v>2035.329956</v>
      </c>
      <c r="F1485" s="192">
        <v>2035.329956</v>
      </c>
      <c r="G1485" s="191">
        <v>3917950000</v>
      </c>
      <c r="H1485" s="194">
        <f t="shared" si="46"/>
        <v>4.5356890106136574E-3</v>
      </c>
      <c r="I1485" s="193"/>
      <c r="J1485" s="197">
        <v>1483</v>
      </c>
      <c r="K1485" s="234"/>
      <c r="L1485" s="234"/>
      <c r="M1485" s="234"/>
      <c r="N1485" s="234"/>
      <c r="O1485" s="234"/>
      <c r="P1485" s="234"/>
      <c r="Q1485" s="7">
        <v>41984</v>
      </c>
      <c r="R1485" s="8">
        <v>28065001</v>
      </c>
      <c r="S1485" s="8">
        <v>28450001</v>
      </c>
      <c r="T1485" s="8">
        <v>27834999</v>
      </c>
      <c r="U1485" s="8">
        <v>27905001</v>
      </c>
      <c r="V1485" s="192">
        <v>25463926</v>
      </c>
      <c r="W1485" s="234">
        <v>165606800</v>
      </c>
      <c r="X1485" s="194">
        <f t="shared" si="47"/>
        <v>-2.9476639583993348E-3</v>
      </c>
      <c r="Y1485" s="193"/>
      <c r="Z1485" s="197">
        <v>1483</v>
      </c>
    </row>
    <row r="1486" spans="1:26" ht="14.4" x14ac:dyDescent="0.3">
      <c r="A1486" s="7">
        <v>41983</v>
      </c>
      <c r="B1486" s="191">
        <v>2058.860107</v>
      </c>
      <c r="C1486" s="191">
        <v>2058.860107</v>
      </c>
      <c r="D1486" s="191">
        <v>2024.26001</v>
      </c>
      <c r="E1486" s="191">
        <v>2026.1400149999999</v>
      </c>
      <c r="F1486" s="192">
        <v>2026.1400149999999</v>
      </c>
      <c r="G1486" s="191">
        <v>4114440000</v>
      </c>
      <c r="H1486" s="194">
        <f t="shared" si="46"/>
        <v>-1.6350968476922346E-2</v>
      </c>
      <c r="I1486" s="193"/>
      <c r="J1486" s="197">
        <v>1484</v>
      </c>
      <c r="K1486" s="234"/>
      <c r="L1486" s="234"/>
      <c r="M1486" s="234"/>
      <c r="N1486" s="234"/>
      <c r="O1486" s="234"/>
      <c r="P1486" s="234"/>
      <c r="Q1486" s="7">
        <v>41983</v>
      </c>
      <c r="R1486" s="8">
        <v>28602501</v>
      </c>
      <c r="S1486" s="8">
        <v>28712500</v>
      </c>
      <c r="T1486" s="8">
        <v>27885000</v>
      </c>
      <c r="U1486" s="8">
        <v>27987499</v>
      </c>
      <c r="V1486" s="192">
        <v>25539207</v>
      </c>
      <c r="W1486" s="234">
        <v>178261200</v>
      </c>
      <c r="X1486" s="194">
        <f t="shared" si="47"/>
        <v>-1.9015066690993596E-2</v>
      </c>
      <c r="Y1486" s="193"/>
      <c r="Z1486" s="197">
        <v>1484</v>
      </c>
    </row>
    <row r="1487" spans="1:26" ht="14.4" x14ac:dyDescent="0.3">
      <c r="A1487" s="7">
        <v>41982</v>
      </c>
      <c r="B1487" s="191">
        <v>2056.5500489999999</v>
      </c>
      <c r="C1487" s="191">
        <v>2060.6000979999999</v>
      </c>
      <c r="D1487" s="191">
        <v>2034.170044</v>
      </c>
      <c r="E1487" s="191">
        <v>2059.820068</v>
      </c>
      <c r="F1487" s="192">
        <v>2059.820068</v>
      </c>
      <c r="G1487" s="191">
        <v>3970150000</v>
      </c>
      <c r="H1487" s="194">
        <f t="shared" si="46"/>
        <v>-2.3782391289092772E-4</v>
      </c>
      <c r="I1487" s="193"/>
      <c r="J1487" s="197">
        <v>1485</v>
      </c>
      <c r="K1487" s="234"/>
      <c r="L1487" s="234"/>
      <c r="M1487" s="234"/>
      <c r="N1487" s="234"/>
      <c r="O1487" s="234"/>
      <c r="P1487" s="234"/>
      <c r="Q1487" s="7">
        <v>41982</v>
      </c>
      <c r="R1487" s="8">
        <v>27547501</v>
      </c>
      <c r="S1487" s="8">
        <v>28575001</v>
      </c>
      <c r="T1487" s="8">
        <v>27337500</v>
      </c>
      <c r="U1487" s="8">
        <v>28530001</v>
      </c>
      <c r="V1487" s="192">
        <v>26034250</v>
      </c>
      <c r="W1487" s="234">
        <v>240832000</v>
      </c>
      <c r="X1487" s="194">
        <f t="shared" si="47"/>
        <v>1.5302316094731001E-2</v>
      </c>
      <c r="Y1487" s="193"/>
      <c r="Z1487" s="197">
        <v>1485</v>
      </c>
    </row>
    <row r="1488" spans="1:26" ht="14.4" x14ac:dyDescent="0.3">
      <c r="A1488" s="7">
        <v>41981</v>
      </c>
      <c r="B1488" s="191">
        <v>2074.8400879999999</v>
      </c>
      <c r="C1488" s="191">
        <v>2075.780029</v>
      </c>
      <c r="D1488" s="191">
        <v>2054.2700199999999</v>
      </c>
      <c r="E1488" s="191">
        <v>2060.3100589999999</v>
      </c>
      <c r="F1488" s="192">
        <v>2060.3100589999999</v>
      </c>
      <c r="G1488" s="191">
        <v>3800990000</v>
      </c>
      <c r="H1488" s="194">
        <f t="shared" si="46"/>
        <v>-7.2565649262454068E-3</v>
      </c>
      <c r="I1488" s="193"/>
      <c r="J1488" s="197">
        <v>1486</v>
      </c>
      <c r="K1488" s="234"/>
      <c r="L1488" s="234"/>
      <c r="M1488" s="234"/>
      <c r="N1488" s="234"/>
      <c r="O1488" s="234"/>
      <c r="P1488" s="234"/>
      <c r="Q1488" s="7">
        <v>41981</v>
      </c>
      <c r="R1488" s="8">
        <v>28525000</v>
      </c>
      <c r="S1488" s="8">
        <v>28662500</v>
      </c>
      <c r="T1488" s="8">
        <v>27905001</v>
      </c>
      <c r="U1488" s="8">
        <v>28100000</v>
      </c>
      <c r="V1488" s="192">
        <v>25641870</v>
      </c>
      <c r="W1488" s="234">
        <v>230659600</v>
      </c>
      <c r="X1488" s="194">
        <f t="shared" si="47"/>
        <v>-2.2608459392972055E-2</v>
      </c>
      <c r="Y1488" s="193"/>
      <c r="Z1488" s="197">
        <v>1486</v>
      </c>
    </row>
    <row r="1489" spans="1:26" ht="14.4" x14ac:dyDescent="0.3">
      <c r="A1489" s="7">
        <v>41978</v>
      </c>
      <c r="B1489" s="191">
        <v>2072.780029</v>
      </c>
      <c r="C1489" s="191">
        <v>2079.469971</v>
      </c>
      <c r="D1489" s="191">
        <v>2070.8100589999999</v>
      </c>
      <c r="E1489" s="191">
        <v>2075.3701169999999</v>
      </c>
      <c r="F1489" s="192">
        <v>2075.3701169999999</v>
      </c>
      <c r="G1489" s="191">
        <v>3419620000</v>
      </c>
      <c r="H1489" s="194">
        <f t="shared" si="46"/>
        <v>1.6652163837825649E-3</v>
      </c>
      <c r="I1489" s="193"/>
      <c r="J1489" s="197">
        <v>1487</v>
      </c>
      <c r="K1489" s="234"/>
      <c r="L1489" s="234"/>
      <c r="M1489" s="234"/>
      <c r="N1489" s="234"/>
      <c r="O1489" s="234"/>
      <c r="P1489" s="234"/>
      <c r="Q1489" s="7">
        <v>41978</v>
      </c>
      <c r="R1489" s="8">
        <v>28997499</v>
      </c>
      <c r="S1489" s="8">
        <v>29020000</v>
      </c>
      <c r="T1489" s="8">
        <v>28660000</v>
      </c>
      <c r="U1489" s="8">
        <v>28750000</v>
      </c>
      <c r="V1489" s="192">
        <v>26235003</v>
      </c>
      <c r="W1489" s="234">
        <v>153275600</v>
      </c>
      <c r="X1489" s="194">
        <f t="shared" si="47"/>
        <v>-4.2429077697890335E-3</v>
      </c>
      <c r="Y1489" s="193"/>
      <c r="Z1489" s="197">
        <v>1487</v>
      </c>
    </row>
    <row r="1490" spans="1:26" ht="14.4" x14ac:dyDescent="0.3">
      <c r="A1490" s="7">
        <v>41977</v>
      </c>
      <c r="B1490" s="191">
        <v>2073.639893</v>
      </c>
      <c r="C1490" s="191">
        <v>2077.3400879999999</v>
      </c>
      <c r="D1490" s="191">
        <v>2062.3400879999999</v>
      </c>
      <c r="E1490" s="191">
        <v>2071.919922</v>
      </c>
      <c r="F1490" s="192">
        <v>2071.919922</v>
      </c>
      <c r="G1490" s="191">
        <v>3408340000</v>
      </c>
      <c r="H1490" s="194">
        <f t="shared" si="46"/>
        <v>-1.1618960866265351E-3</v>
      </c>
      <c r="I1490" s="193"/>
      <c r="J1490" s="197">
        <v>1488</v>
      </c>
      <c r="K1490" s="234"/>
      <c r="L1490" s="234"/>
      <c r="M1490" s="234"/>
      <c r="N1490" s="234"/>
      <c r="O1490" s="234"/>
      <c r="P1490" s="234"/>
      <c r="Q1490" s="7">
        <v>41977</v>
      </c>
      <c r="R1490" s="8">
        <v>28942499</v>
      </c>
      <c r="S1490" s="8">
        <v>29299999</v>
      </c>
      <c r="T1490" s="8">
        <v>28822500</v>
      </c>
      <c r="U1490" s="8">
        <v>28872499</v>
      </c>
      <c r="V1490" s="192">
        <v>26346790</v>
      </c>
      <c r="W1490" s="234">
        <v>168178000</v>
      </c>
      <c r="X1490" s="194">
        <f t="shared" si="47"/>
        <v>-3.7954158267531706E-3</v>
      </c>
      <c r="Y1490" s="193"/>
      <c r="Z1490" s="197">
        <v>1488</v>
      </c>
    </row>
    <row r="1491" spans="1:26" ht="14.4" x14ac:dyDescent="0.3">
      <c r="A1491" s="7">
        <v>41976</v>
      </c>
      <c r="B1491" s="191">
        <v>2067.4499510000001</v>
      </c>
      <c r="C1491" s="191">
        <v>2076.280029</v>
      </c>
      <c r="D1491" s="191">
        <v>2066.6499020000001</v>
      </c>
      <c r="E1491" s="191">
        <v>2074.330078</v>
      </c>
      <c r="F1491" s="192">
        <v>2074.330078</v>
      </c>
      <c r="G1491" s="191">
        <v>3612680000</v>
      </c>
      <c r="H1491" s="194">
        <f t="shared" si="46"/>
        <v>3.7647425978213091E-3</v>
      </c>
      <c r="I1491" s="193"/>
      <c r="J1491" s="197">
        <v>1489</v>
      </c>
      <c r="K1491" s="234"/>
      <c r="L1491" s="234"/>
      <c r="M1491" s="234"/>
      <c r="N1491" s="234"/>
      <c r="O1491" s="234"/>
      <c r="P1491" s="234"/>
      <c r="Q1491" s="7">
        <v>41976</v>
      </c>
      <c r="R1491" s="8">
        <v>28937500</v>
      </c>
      <c r="S1491" s="8">
        <v>29087500</v>
      </c>
      <c r="T1491" s="8">
        <v>28777500</v>
      </c>
      <c r="U1491" s="8">
        <v>28982500</v>
      </c>
      <c r="V1491" s="192">
        <v>26447168</v>
      </c>
      <c r="W1491" s="234">
        <v>172253600</v>
      </c>
      <c r="X1491" s="194">
        <f t="shared" si="47"/>
        <v>1.1340965664452377E-2</v>
      </c>
      <c r="Y1491" s="193"/>
      <c r="Z1491" s="197">
        <v>1489</v>
      </c>
    </row>
    <row r="1492" spans="1:26" ht="14.4" x14ac:dyDescent="0.3">
      <c r="A1492" s="7">
        <v>41975</v>
      </c>
      <c r="B1492" s="191">
        <v>2053.7700199999999</v>
      </c>
      <c r="C1492" s="191">
        <v>2068.7700199999999</v>
      </c>
      <c r="D1492" s="191">
        <v>2053.7700199999999</v>
      </c>
      <c r="E1492" s="191">
        <v>2066.5500489999999</v>
      </c>
      <c r="F1492" s="192">
        <v>2066.5500489999999</v>
      </c>
      <c r="G1492" s="191">
        <v>3686650000</v>
      </c>
      <c r="H1492" s="194">
        <f t="shared" si="46"/>
        <v>6.3844613802609652E-3</v>
      </c>
      <c r="I1492" s="193"/>
      <c r="J1492" s="197">
        <v>1490</v>
      </c>
      <c r="K1492" s="234"/>
      <c r="L1492" s="234"/>
      <c r="M1492" s="234"/>
      <c r="N1492" s="234"/>
      <c r="O1492" s="234"/>
      <c r="P1492" s="234"/>
      <c r="Q1492" s="7">
        <v>41975</v>
      </c>
      <c r="R1492" s="8">
        <v>28375000</v>
      </c>
      <c r="S1492" s="8">
        <v>28937500</v>
      </c>
      <c r="T1492" s="8">
        <v>28187500</v>
      </c>
      <c r="U1492" s="8">
        <v>28657499</v>
      </c>
      <c r="V1492" s="192">
        <v>26150595</v>
      </c>
      <c r="W1492" s="234">
        <v>237395600</v>
      </c>
      <c r="X1492" s="194">
        <f t="shared" si="47"/>
        <v>-3.8238579709896489E-3</v>
      </c>
      <c r="Y1492" s="193"/>
      <c r="Z1492" s="197">
        <v>1490</v>
      </c>
    </row>
    <row r="1493" spans="1:26" ht="14.4" x14ac:dyDescent="0.3">
      <c r="A1493" s="7">
        <v>41974</v>
      </c>
      <c r="B1493" s="191">
        <v>2065.780029</v>
      </c>
      <c r="C1493" s="191">
        <v>2065.780029</v>
      </c>
      <c r="D1493" s="191">
        <v>2049.570068</v>
      </c>
      <c r="E1493" s="191">
        <v>2053.4399410000001</v>
      </c>
      <c r="F1493" s="192">
        <v>2053.4399410000001</v>
      </c>
      <c r="G1493" s="191">
        <v>4159010000</v>
      </c>
      <c r="H1493" s="194">
        <f t="shared" si="46"/>
        <v>-6.8293629191256405E-3</v>
      </c>
      <c r="I1493" s="193"/>
      <c r="J1493" s="197">
        <v>1491</v>
      </c>
      <c r="K1493" s="234"/>
      <c r="L1493" s="234"/>
      <c r="M1493" s="234"/>
      <c r="N1493" s="234"/>
      <c r="O1493" s="234"/>
      <c r="P1493" s="234"/>
      <c r="Q1493" s="7">
        <v>41974</v>
      </c>
      <c r="R1493" s="8">
        <v>29702499</v>
      </c>
      <c r="S1493" s="8">
        <v>29812500</v>
      </c>
      <c r="T1493" s="8">
        <v>27817499</v>
      </c>
      <c r="U1493" s="8">
        <v>28767500</v>
      </c>
      <c r="V1493" s="192">
        <v>26250975</v>
      </c>
      <c r="W1493" s="234">
        <v>335256000</v>
      </c>
      <c r="X1493" s="194">
        <f t="shared" si="47"/>
        <v>-3.2455971194575058E-2</v>
      </c>
      <c r="Y1493" s="193"/>
      <c r="Z1493" s="197">
        <v>1491</v>
      </c>
    </row>
    <row r="1494" spans="1:26" ht="14.4" x14ac:dyDescent="0.3">
      <c r="A1494" s="7">
        <v>41971</v>
      </c>
      <c r="B1494" s="191">
        <v>2074.780029</v>
      </c>
      <c r="C1494" s="191">
        <v>2075.76001</v>
      </c>
      <c r="D1494" s="191">
        <v>2065.0600589999999</v>
      </c>
      <c r="E1494" s="191">
        <v>2067.5600589999999</v>
      </c>
      <c r="F1494" s="192">
        <v>2067.5600589999999</v>
      </c>
      <c r="G1494" s="191">
        <v>2504640000</v>
      </c>
      <c r="H1494" s="194">
        <f t="shared" si="46"/>
        <v>-2.5424269243935816E-3</v>
      </c>
      <c r="I1494" s="193"/>
      <c r="J1494" s="197">
        <v>1492</v>
      </c>
      <c r="K1494" s="234"/>
      <c r="L1494" s="234"/>
      <c r="M1494" s="234"/>
      <c r="N1494" s="234"/>
      <c r="O1494" s="234"/>
      <c r="P1494" s="234"/>
      <c r="Q1494" s="7">
        <v>41971</v>
      </c>
      <c r="R1494" s="8">
        <v>29817499</v>
      </c>
      <c r="S1494" s="8">
        <v>29850000</v>
      </c>
      <c r="T1494" s="8">
        <v>29512501</v>
      </c>
      <c r="U1494" s="8">
        <v>29732500</v>
      </c>
      <c r="V1494" s="192">
        <v>27131556</v>
      </c>
      <c r="W1494" s="234">
        <v>99257600</v>
      </c>
      <c r="X1494" s="194">
        <f t="shared" si="47"/>
        <v>-5.884144892739781E-4</v>
      </c>
      <c r="Y1494" s="193"/>
      <c r="Z1494" s="197">
        <v>1492</v>
      </c>
    </row>
    <row r="1495" spans="1:26" ht="14.4" x14ac:dyDescent="0.3">
      <c r="A1495" s="7">
        <v>41969</v>
      </c>
      <c r="B1495" s="191">
        <v>2067.360107</v>
      </c>
      <c r="C1495" s="191">
        <v>2073.290039</v>
      </c>
      <c r="D1495" s="191">
        <v>2066.6201169999999</v>
      </c>
      <c r="E1495" s="191">
        <v>2072.830078</v>
      </c>
      <c r="F1495" s="192">
        <v>2072.830078</v>
      </c>
      <c r="G1495" s="191">
        <v>2745260000</v>
      </c>
      <c r="H1495" s="194">
        <f t="shared" si="46"/>
        <v>2.8059819734723092E-3</v>
      </c>
      <c r="I1495" s="193"/>
      <c r="J1495" s="197">
        <v>1493</v>
      </c>
      <c r="K1495" s="234"/>
      <c r="L1495" s="234"/>
      <c r="M1495" s="234"/>
      <c r="N1495" s="234"/>
      <c r="O1495" s="234"/>
      <c r="P1495" s="234"/>
      <c r="Q1495" s="7">
        <v>41969</v>
      </c>
      <c r="R1495" s="8">
        <v>29485001</v>
      </c>
      <c r="S1495" s="8">
        <v>29775000</v>
      </c>
      <c r="T1495" s="8">
        <v>29457500</v>
      </c>
      <c r="U1495" s="8">
        <v>29750000</v>
      </c>
      <c r="V1495" s="192">
        <v>27147530</v>
      </c>
      <c r="W1495" s="234">
        <v>163073200</v>
      </c>
      <c r="X1495" s="194">
        <f t="shared" si="47"/>
        <v>1.1904886152392801E-2</v>
      </c>
      <c r="Y1495" s="193"/>
      <c r="Z1495" s="197">
        <v>1493</v>
      </c>
    </row>
    <row r="1496" spans="1:26" ht="14.4" x14ac:dyDescent="0.3">
      <c r="A1496" s="7">
        <v>41968</v>
      </c>
      <c r="B1496" s="191">
        <v>2070.1499020000001</v>
      </c>
      <c r="C1496" s="191">
        <v>2074.209961</v>
      </c>
      <c r="D1496" s="191">
        <v>2064.75</v>
      </c>
      <c r="E1496" s="191">
        <v>2067.030029</v>
      </c>
      <c r="F1496" s="192">
        <v>2067.030029</v>
      </c>
      <c r="G1496" s="191">
        <v>3392940000</v>
      </c>
      <c r="H1496" s="194">
        <f t="shared" si="46"/>
        <v>-1.1500297675195747E-3</v>
      </c>
      <c r="I1496" s="193"/>
      <c r="J1496" s="197">
        <v>1494</v>
      </c>
      <c r="K1496" s="234"/>
      <c r="L1496" s="234"/>
      <c r="M1496" s="234"/>
      <c r="N1496" s="234"/>
      <c r="O1496" s="234"/>
      <c r="P1496" s="234"/>
      <c r="Q1496" s="7">
        <v>41968</v>
      </c>
      <c r="R1496" s="8">
        <v>29767500</v>
      </c>
      <c r="S1496" s="8">
        <v>29937500</v>
      </c>
      <c r="T1496" s="8">
        <v>29362499</v>
      </c>
      <c r="U1496" s="8">
        <v>29400000</v>
      </c>
      <c r="V1496" s="192">
        <v>26828144</v>
      </c>
      <c r="W1496" s="234">
        <v>275361600</v>
      </c>
      <c r="X1496" s="194">
        <f t="shared" si="47"/>
        <v>-8.6825170194715171E-3</v>
      </c>
      <c r="Y1496" s="193"/>
      <c r="Z1496" s="197">
        <v>1494</v>
      </c>
    </row>
    <row r="1497" spans="1:26" ht="14.4" x14ac:dyDescent="0.3">
      <c r="A1497" s="7">
        <v>41967</v>
      </c>
      <c r="B1497" s="191">
        <v>2065.070068</v>
      </c>
      <c r="C1497" s="191">
        <v>2070.169922</v>
      </c>
      <c r="D1497" s="191">
        <v>2065.070068</v>
      </c>
      <c r="E1497" s="191">
        <v>2069.4099120000001</v>
      </c>
      <c r="F1497" s="192">
        <v>2069.4099120000001</v>
      </c>
      <c r="G1497" s="191">
        <v>3128060000</v>
      </c>
      <c r="H1497" s="194">
        <f t="shared" si="46"/>
        <v>2.8640232614490315E-3</v>
      </c>
      <c r="I1497" s="193"/>
      <c r="J1497" s="197">
        <v>1495</v>
      </c>
      <c r="K1497" s="234"/>
      <c r="L1497" s="234"/>
      <c r="M1497" s="234"/>
      <c r="N1497" s="234"/>
      <c r="O1497" s="234"/>
      <c r="P1497" s="234"/>
      <c r="Q1497" s="7">
        <v>41967</v>
      </c>
      <c r="R1497" s="8">
        <v>29212500</v>
      </c>
      <c r="S1497" s="8">
        <v>29692499</v>
      </c>
      <c r="T1497" s="8">
        <v>29155001</v>
      </c>
      <c r="U1497" s="8">
        <v>29657499</v>
      </c>
      <c r="V1497" s="192">
        <v>27063120</v>
      </c>
      <c r="W1497" s="234">
        <v>189803200</v>
      </c>
      <c r="X1497" s="194">
        <f t="shared" si="47"/>
        <v>1.8545476990149926E-2</v>
      </c>
      <c r="Y1497" s="193"/>
      <c r="Z1497" s="197">
        <v>1495</v>
      </c>
    </row>
    <row r="1498" spans="1:26" ht="14.4" x14ac:dyDescent="0.3">
      <c r="A1498" s="7">
        <v>41964</v>
      </c>
      <c r="B1498" s="191">
        <v>2057.459961</v>
      </c>
      <c r="C1498" s="191">
        <v>2071.459961</v>
      </c>
      <c r="D1498" s="191">
        <v>2056.75</v>
      </c>
      <c r="E1498" s="191">
        <v>2063.5</v>
      </c>
      <c r="F1498" s="192">
        <v>2063.5</v>
      </c>
      <c r="G1498" s="191">
        <v>3916420000</v>
      </c>
      <c r="H1498" s="194">
        <f t="shared" si="46"/>
        <v>5.2368773596395083E-3</v>
      </c>
      <c r="I1498" s="193"/>
      <c r="J1498" s="197">
        <v>1496</v>
      </c>
      <c r="K1498" s="234"/>
      <c r="L1498" s="234"/>
      <c r="M1498" s="234"/>
      <c r="N1498" s="234"/>
      <c r="O1498" s="234"/>
      <c r="P1498" s="234"/>
      <c r="Q1498" s="7">
        <v>41964</v>
      </c>
      <c r="R1498" s="8">
        <v>29377501</v>
      </c>
      <c r="S1498" s="8">
        <v>29392500</v>
      </c>
      <c r="T1498" s="8">
        <v>29007500</v>
      </c>
      <c r="U1498" s="8">
        <v>29117500</v>
      </c>
      <c r="V1498" s="192">
        <v>26570360</v>
      </c>
      <c r="W1498" s="234">
        <v>228717200</v>
      </c>
      <c r="X1498" s="194">
        <f t="shared" si="47"/>
        <v>1.3757140546886944E-3</v>
      </c>
      <c r="Y1498" s="193"/>
      <c r="Z1498" s="197">
        <v>1496</v>
      </c>
    </row>
    <row r="1499" spans="1:26" ht="14.4" x14ac:dyDescent="0.3">
      <c r="A1499" s="7">
        <v>41963</v>
      </c>
      <c r="B1499" s="191">
        <v>2045.869995</v>
      </c>
      <c r="C1499" s="191">
        <v>2053.8400879999999</v>
      </c>
      <c r="D1499" s="191">
        <v>2040.48999</v>
      </c>
      <c r="E1499" s="191">
        <v>2052.75</v>
      </c>
      <c r="F1499" s="192">
        <v>2052.75</v>
      </c>
      <c r="G1499" s="191">
        <v>3128290000</v>
      </c>
      <c r="H1499" s="194">
        <f t="shared" si="46"/>
        <v>1.9670960682991326E-3</v>
      </c>
      <c r="I1499" s="193"/>
      <c r="J1499" s="197">
        <v>1497</v>
      </c>
      <c r="K1499" s="234"/>
      <c r="L1499" s="234"/>
      <c r="M1499" s="234"/>
      <c r="N1499" s="234"/>
      <c r="O1499" s="234"/>
      <c r="P1499" s="234"/>
      <c r="Q1499" s="7">
        <v>41963</v>
      </c>
      <c r="R1499" s="8">
        <v>28727501</v>
      </c>
      <c r="S1499" s="8">
        <v>29215000</v>
      </c>
      <c r="T1499" s="8">
        <v>28712500</v>
      </c>
      <c r="U1499" s="8">
        <v>29077499</v>
      </c>
      <c r="V1499" s="192">
        <v>26533857</v>
      </c>
      <c r="W1499" s="234">
        <v>173582000</v>
      </c>
      <c r="X1499" s="194">
        <f t="shared" si="47"/>
        <v>1.4301832301371669E-2</v>
      </c>
      <c r="Y1499" s="193"/>
      <c r="Z1499" s="197">
        <v>1497</v>
      </c>
    </row>
    <row r="1500" spans="1:26" ht="14.4" x14ac:dyDescent="0.3">
      <c r="A1500" s="7">
        <v>41962</v>
      </c>
      <c r="B1500" s="191">
        <v>2051.1599120000001</v>
      </c>
      <c r="C1500" s="191">
        <v>2052.139893</v>
      </c>
      <c r="D1500" s="191">
        <v>2040.369995</v>
      </c>
      <c r="E1500" s="191">
        <v>2048.719971</v>
      </c>
      <c r="F1500" s="192">
        <v>2048.719971</v>
      </c>
      <c r="G1500" s="191">
        <v>3390850000</v>
      </c>
      <c r="H1500" s="194">
        <f t="shared" si="46"/>
        <v>-1.501158946507052E-3</v>
      </c>
      <c r="I1500" s="193"/>
      <c r="J1500" s="197">
        <v>1498</v>
      </c>
      <c r="K1500" s="234"/>
      <c r="L1500" s="234"/>
      <c r="M1500" s="234"/>
      <c r="N1500" s="234"/>
      <c r="O1500" s="234"/>
      <c r="P1500" s="234"/>
      <c r="Q1500" s="7">
        <v>41962</v>
      </c>
      <c r="R1500" s="8">
        <v>28860001</v>
      </c>
      <c r="S1500" s="8">
        <v>28934999</v>
      </c>
      <c r="T1500" s="8">
        <v>28450001</v>
      </c>
      <c r="U1500" s="8">
        <v>28667500</v>
      </c>
      <c r="V1500" s="192">
        <v>26159725</v>
      </c>
      <c r="W1500" s="234">
        <v>167476800</v>
      </c>
      <c r="X1500" s="194">
        <f t="shared" si="47"/>
        <v>-6.928153533558361E-3</v>
      </c>
      <c r="Y1500" s="193"/>
      <c r="Z1500" s="197">
        <v>1498</v>
      </c>
    </row>
    <row r="1501" spans="1:26" ht="14.4" x14ac:dyDescent="0.3">
      <c r="A1501" s="7">
        <v>41961</v>
      </c>
      <c r="B1501" s="191">
        <v>2041.4799800000001</v>
      </c>
      <c r="C1501" s="191">
        <v>2056.080078</v>
      </c>
      <c r="D1501" s="191">
        <v>2041.4799800000001</v>
      </c>
      <c r="E1501" s="191">
        <v>2051.8000489999999</v>
      </c>
      <c r="F1501" s="192">
        <v>2051.8000489999999</v>
      </c>
      <c r="G1501" s="191">
        <v>3416190000</v>
      </c>
      <c r="H1501" s="194">
        <f t="shared" si="46"/>
        <v>5.1339835387077884E-3</v>
      </c>
      <c r="I1501" s="193"/>
      <c r="J1501" s="197">
        <v>1499</v>
      </c>
      <c r="K1501" s="234"/>
      <c r="L1501" s="234"/>
      <c r="M1501" s="234"/>
      <c r="N1501" s="234"/>
      <c r="O1501" s="234"/>
      <c r="P1501" s="234"/>
      <c r="Q1501" s="7">
        <v>41961</v>
      </c>
      <c r="R1501" s="8">
        <v>28485001</v>
      </c>
      <c r="S1501" s="8">
        <v>28922501</v>
      </c>
      <c r="T1501" s="8">
        <v>28472500</v>
      </c>
      <c r="U1501" s="8">
        <v>28867500</v>
      </c>
      <c r="V1501" s="192">
        <v>26342228</v>
      </c>
      <c r="W1501" s="234">
        <v>176896000</v>
      </c>
      <c r="X1501" s="194">
        <f t="shared" si="47"/>
        <v>1.2983512107493917E-2</v>
      </c>
      <c r="Y1501" s="193"/>
      <c r="Z1501" s="197">
        <v>1499</v>
      </c>
    </row>
    <row r="1502" spans="1:26" ht="14.4" x14ac:dyDescent="0.3">
      <c r="A1502" s="7">
        <v>41960</v>
      </c>
      <c r="B1502" s="191">
        <v>2038.290039</v>
      </c>
      <c r="C1502" s="191">
        <v>2043.0699460000001</v>
      </c>
      <c r="D1502" s="191">
        <v>2034.459961</v>
      </c>
      <c r="E1502" s="191">
        <v>2041.3199460000001</v>
      </c>
      <c r="F1502" s="192">
        <v>2041.3199460000001</v>
      </c>
      <c r="G1502" s="191">
        <v>3152890000</v>
      </c>
      <c r="H1502" s="194">
        <f t="shared" si="46"/>
        <v>7.353590217320093E-4</v>
      </c>
      <c r="I1502" s="193"/>
      <c r="J1502" s="197">
        <v>1500</v>
      </c>
      <c r="K1502" s="234"/>
      <c r="L1502" s="234"/>
      <c r="M1502" s="234"/>
      <c r="N1502" s="234"/>
      <c r="O1502" s="234"/>
      <c r="P1502" s="234"/>
      <c r="Q1502" s="7">
        <v>41960</v>
      </c>
      <c r="R1502" s="8">
        <v>28567499</v>
      </c>
      <c r="S1502" s="8">
        <v>29320000</v>
      </c>
      <c r="T1502" s="8">
        <v>28325001</v>
      </c>
      <c r="U1502" s="8">
        <v>28497499</v>
      </c>
      <c r="V1502" s="192">
        <v>26004597</v>
      </c>
      <c r="W1502" s="234">
        <v>186986800</v>
      </c>
      <c r="X1502" s="194">
        <f t="shared" si="47"/>
        <v>-1.6640086830663507E-3</v>
      </c>
      <c r="Y1502" s="193"/>
      <c r="Z1502" s="197">
        <v>1500</v>
      </c>
    </row>
    <row r="1503" spans="1:26" ht="14.4" x14ac:dyDescent="0.3">
      <c r="A1503" s="7">
        <v>41957</v>
      </c>
      <c r="B1503" s="191">
        <v>2039.73999</v>
      </c>
      <c r="C1503" s="191">
        <v>2042.219971</v>
      </c>
      <c r="D1503" s="191">
        <v>2035.1999510000001</v>
      </c>
      <c r="E1503" s="191">
        <v>2039.8199460000001</v>
      </c>
      <c r="F1503" s="192">
        <v>2039.8199460000001</v>
      </c>
      <c r="G1503" s="191">
        <v>3227130000</v>
      </c>
      <c r="H1503" s="194">
        <f t="shared" si="46"/>
        <v>2.4027009388961985E-4</v>
      </c>
      <c r="I1503" s="193"/>
      <c r="J1503" s="197">
        <v>1501</v>
      </c>
      <c r="K1503" s="234"/>
      <c r="L1503" s="234"/>
      <c r="M1503" s="234"/>
      <c r="N1503" s="234"/>
      <c r="O1503" s="234"/>
      <c r="P1503" s="234"/>
      <c r="Q1503" s="7">
        <v>41957</v>
      </c>
      <c r="R1503" s="8">
        <v>28287500</v>
      </c>
      <c r="S1503" s="8">
        <v>28547501</v>
      </c>
      <c r="T1503" s="8">
        <v>27802500</v>
      </c>
      <c r="U1503" s="8">
        <v>28545000</v>
      </c>
      <c r="V1503" s="192">
        <v>26047941</v>
      </c>
      <c r="W1503" s="234">
        <v>176254400</v>
      </c>
      <c r="X1503" s="194">
        <f t="shared" si="47"/>
        <v>1.2054777744333512E-2</v>
      </c>
      <c r="Y1503" s="193"/>
      <c r="Z1503" s="197">
        <v>1501</v>
      </c>
    </row>
    <row r="1504" spans="1:26" ht="14.4" x14ac:dyDescent="0.3">
      <c r="A1504" s="7">
        <v>41956</v>
      </c>
      <c r="B1504" s="191">
        <v>2039.209961</v>
      </c>
      <c r="C1504" s="191">
        <v>2046.1800539999999</v>
      </c>
      <c r="D1504" s="191">
        <v>2030.4399410000001</v>
      </c>
      <c r="E1504" s="191">
        <v>2039.329956</v>
      </c>
      <c r="F1504" s="192">
        <v>2039.329956</v>
      </c>
      <c r="G1504" s="191">
        <v>3455270000</v>
      </c>
      <c r="H1504" s="194">
        <f t="shared" si="46"/>
        <v>5.2984471973508568E-4</v>
      </c>
      <c r="I1504" s="193"/>
      <c r="J1504" s="197">
        <v>1502</v>
      </c>
      <c r="K1504" s="234"/>
      <c r="L1504" s="234"/>
      <c r="M1504" s="234"/>
      <c r="N1504" s="234"/>
      <c r="O1504" s="234"/>
      <c r="P1504" s="234"/>
      <c r="Q1504" s="7">
        <v>41956</v>
      </c>
      <c r="R1504" s="8">
        <v>27950001</v>
      </c>
      <c r="S1504" s="8">
        <v>28362499</v>
      </c>
      <c r="T1504" s="8">
        <v>27900000</v>
      </c>
      <c r="U1504" s="8">
        <v>28205000</v>
      </c>
      <c r="V1504" s="192">
        <v>25737679</v>
      </c>
      <c r="W1504" s="234">
        <v>238091600</v>
      </c>
      <c r="X1504" s="194">
        <f t="shared" si="47"/>
        <v>1.411240633340758E-2</v>
      </c>
      <c r="Y1504" s="193"/>
      <c r="Z1504" s="197">
        <v>1502</v>
      </c>
    </row>
    <row r="1505" spans="1:26" ht="14.4" x14ac:dyDescent="0.3">
      <c r="A1505" s="7">
        <v>41955</v>
      </c>
      <c r="B1505" s="191">
        <v>2037.75</v>
      </c>
      <c r="C1505" s="191">
        <v>2040.329956</v>
      </c>
      <c r="D1505" s="191">
        <v>2031.9499510000001</v>
      </c>
      <c r="E1505" s="191">
        <v>2038.25</v>
      </c>
      <c r="F1505" s="192">
        <v>2038.25</v>
      </c>
      <c r="G1505" s="191">
        <v>3246650000</v>
      </c>
      <c r="H1505" s="194">
        <f t="shared" si="46"/>
        <v>-7.0111682329562428E-4</v>
      </c>
      <c r="I1505" s="193"/>
      <c r="J1505" s="197">
        <v>1503</v>
      </c>
      <c r="K1505" s="234"/>
      <c r="L1505" s="234"/>
      <c r="M1505" s="234"/>
      <c r="N1505" s="234"/>
      <c r="O1505" s="234"/>
      <c r="P1505" s="234"/>
      <c r="Q1505" s="7">
        <v>41955</v>
      </c>
      <c r="R1505" s="8">
        <v>27344999</v>
      </c>
      <c r="S1505" s="8">
        <v>27857500</v>
      </c>
      <c r="T1505" s="8">
        <v>27342501</v>
      </c>
      <c r="U1505" s="8">
        <v>27812500</v>
      </c>
      <c r="V1505" s="192">
        <v>25379513</v>
      </c>
      <c r="W1505" s="234">
        <v>187769600</v>
      </c>
      <c r="X1505" s="194">
        <f t="shared" si="47"/>
        <v>1.4129354641327172E-2</v>
      </c>
      <c r="Y1505" s="193"/>
      <c r="Z1505" s="197">
        <v>1503</v>
      </c>
    </row>
    <row r="1506" spans="1:26" ht="14.4" x14ac:dyDescent="0.3">
      <c r="A1506" s="7">
        <v>41954</v>
      </c>
      <c r="B1506" s="191">
        <v>2038.1999510000001</v>
      </c>
      <c r="C1506" s="191">
        <v>2041.280029</v>
      </c>
      <c r="D1506" s="191">
        <v>2035.280029</v>
      </c>
      <c r="E1506" s="191">
        <v>2039.6800539999999</v>
      </c>
      <c r="F1506" s="192">
        <v>2039.6800539999999</v>
      </c>
      <c r="G1506" s="191">
        <v>2958320000</v>
      </c>
      <c r="H1506" s="194">
        <f t="shared" si="46"/>
        <v>6.9669423578592495E-4</v>
      </c>
      <c r="I1506" s="193"/>
      <c r="J1506" s="197">
        <v>1504</v>
      </c>
      <c r="K1506" s="234"/>
      <c r="L1506" s="234"/>
      <c r="M1506" s="234"/>
      <c r="N1506" s="234"/>
      <c r="O1506" s="234"/>
      <c r="P1506" s="234"/>
      <c r="Q1506" s="7">
        <v>41954</v>
      </c>
      <c r="R1506" s="8">
        <v>27174999</v>
      </c>
      <c r="S1506" s="8">
        <v>27437500</v>
      </c>
      <c r="T1506" s="8">
        <v>27100000</v>
      </c>
      <c r="U1506" s="8">
        <v>27424999</v>
      </c>
      <c r="V1506" s="192">
        <v>25025913</v>
      </c>
      <c r="W1506" s="234">
        <v>109769200</v>
      </c>
      <c r="X1506" s="194">
        <f t="shared" si="47"/>
        <v>7.9940172652502826E-3</v>
      </c>
      <c r="Y1506" s="193"/>
      <c r="Z1506" s="197">
        <v>1504</v>
      </c>
    </row>
    <row r="1507" spans="1:26" ht="14.4" x14ac:dyDescent="0.3">
      <c r="A1507" s="7">
        <v>41953</v>
      </c>
      <c r="B1507" s="191">
        <v>2032.01001</v>
      </c>
      <c r="C1507" s="191">
        <v>2038.6999510000001</v>
      </c>
      <c r="D1507" s="191">
        <v>2030.170044</v>
      </c>
      <c r="E1507" s="191">
        <v>2038.26001</v>
      </c>
      <c r="F1507" s="192">
        <v>2038.26001</v>
      </c>
      <c r="G1507" s="191">
        <v>3284940000</v>
      </c>
      <c r="H1507" s="194">
        <f t="shared" si="46"/>
        <v>3.1201847822315215E-3</v>
      </c>
      <c r="I1507" s="193"/>
      <c r="J1507" s="197">
        <v>1505</v>
      </c>
      <c r="K1507" s="234"/>
      <c r="L1507" s="234"/>
      <c r="M1507" s="234"/>
      <c r="N1507" s="234"/>
      <c r="O1507" s="234"/>
      <c r="P1507" s="234"/>
      <c r="Q1507" s="7">
        <v>41953</v>
      </c>
      <c r="R1507" s="8">
        <v>27254999</v>
      </c>
      <c r="S1507" s="8">
        <v>27332500</v>
      </c>
      <c r="T1507" s="8">
        <v>27167500</v>
      </c>
      <c r="U1507" s="8">
        <v>27207500</v>
      </c>
      <c r="V1507" s="192">
        <v>24827442</v>
      </c>
      <c r="W1507" s="234">
        <v>108782000</v>
      </c>
      <c r="X1507" s="194">
        <f t="shared" si="47"/>
        <v>-1.651164862992965E-3</v>
      </c>
      <c r="Y1507" s="193"/>
      <c r="Z1507" s="197">
        <v>1505</v>
      </c>
    </row>
    <row r="1508" spans="1:26" ht="14.4" x14ac:dyDescent="0.3">
      <c r="A1508" s="7">
        <v>41950</v>
      </c>
      <c r="B1508" s="191">
        <v>2032.3599850000001</v>
      </c>
      <c r="C1508" s="191">
        <v>2034.26001</v>
      </c>
      <c r="D1508" s="191">
        <v>2025.0699460000001</v>
      </c>
      <c r="E1508" s="191">
        <v>2031.920044</v>
      </c>
      <c r="F1508" s="192">
        <v>2031.920044</v>
      </c>
      <c r="G1508" s="191">
        <v>3704280000</v>
      </c>
      <c r="H1508" s="194">
        <f t="shared" si="46"/>
        <v>3.4958621394823915E-4</v>
      </c>
      <c r="I1508" s="193"/>
      <c r="J1508" s="197">
        <v>1506</v>
      </c>
      <c r="K1508" s="234"/>
      <c r="L1508" s="234"/>
      <c r="M1508" s="234"/>
      <c r="N1508" s="234"/>
      <c r="O1508" s="234"/>
      <c r="P1508" s="234"/>
      <c r="Q1508" s="7">
        <v>41950</v>
      </c>
      <c r="R1508" s="8">
        <v>27187500</v>
      </c>
      <c r="S1508" s="8">
        <v>27330000</v>
      </c>
      <c r="T1508" s="8">
        <v>27137501</v>
      </c>
      <c r="U1508" s="8">
        <v>27252501</v>
      </c>
      <c r="V1508" s="192">
        <v>24868504</v>
      </c>
      <c r="W1508" s="234">
        <v>134766000</v>
      </c>
      <c r="X1508" s="194">
        <f t="shared" si="47"/>
        <v>2.8519890549884284E-3</v>
      </c>
      <c r="Y1508" s="193"/>
      <c r="Z1508" s="197">
        <v>1506</v>
      </c>
    </row>
    <row r="1509" spans="1:26" ht="14.4" x14ac:dyDescent="0.3">
      <c r="A1509" s="7">
        <v>41949</v>
      </c>
      <c r="B1509" s="191">
        <v>2023.329956</v>
      </c>
      <c r="C1509" s="191">
        <v>2031.6099850000001</v>
      </c>
      <c r="D1509" s="191">
        <v>2015.8599850000001</v>
      </c>
      <c r="E1509" s="191">
        <v>2031.209961</v>
      </c>
      <c r="F1509" s="192">
        <v>2031.209961</v>
      </c>
      <c r="G1509" s="191">
        <v>3669770000</v>
      </c>
      <c r="H1509" s="194">
        <f t="shared" si="46"/>
        <v>3.775513179122867E-3</v>
      </c>
      <c r="I1509" s="193"/>
      <c r="J1509" s="197">
        <v>1507</v>
      </c>
      <c r="K1509" s="234"/>
      <c r="L1509" s="234"/>
      <c r="M1509" s="234"/>
      <c r="N1509" s="234"/>
      <c r="O1509" s="234"/>
      <c r="P1509" s="234"/>
      <c r="Q1509" s="7">
        <v>41949</v>
      </c>
      <c r="R1509" s="8">
        <v>27150000</v>
      </c>
      <c r="S1509" s="8">
        <v>27197500</v>
      </c>
      <c r="T1509" s="8">
        <v>26950001</v>
      </c>
      <c r="U1509" s="8">
        <v>27174999</v>
      </c>
      <c r="V1509" s="192">
        <v>24797781</v>
      </c>
      <c r="W1509" s="234">
        <v>139874000</v>
      </c>
      <c r="X1509" s="194">
        <f t="shared" si="47"/>
        <v>2.8599839317748304E-3</v>
      </c>
      <c r="Y1509" s="193"/>
      <c r="Z1509" s="197">
        <v>1507</v>
      </c>
    </row>
    <row r="1510" spans="1:26" ht="14.4" x14ac:dyDescent="0.3">
      <c r="A1510" s="7">
        <v>41948</v>
      </c>
      <c r="B1510" s="191">
        <v>2015.290039</v>
      </c>
      <c r="C1510" s="191">
        <v>2023.7700199999999</v>
      </c>
      <c r="D1510" s="191">
        <v>2014.420044</v>
      </c>
      <c r="E1510" s="191">
        <v>2023.5699460000001</v>
      </c>
      <c r="F1510" s="192">
        <v>2023.5699460000001</v>
      </c>
      <c r="G1510" s="191">
        <v>3766590000</v>
      </c>
      <c r="H1510" s="194">
        <f t="shared" si="46"/>
        <v>5.7004970611858417E-3</v>
      </c>
      <c r="I1510" s="193"/>
      <c r="J1510" s="197">
        <v>1508</v>
      </c>
      <c r="K1510" s="234"/>
      <c r="L1510" s="234"/>
      <c r="M1510" s="234"/>
      <c r="N1510" s="234"/>
      <c r="O1510" s="234"/>
      <c r="P1510" s="234"/>
      <c r="Q1510" s="7">
        <v>41948</v>
      </c>
      <c r="R1510" s="8">
        <v>27275000</v>
      </c>
      <c r="S1510" s="8">
        <v>27325001</v>
      </c>
      <c r="T1510" s="8">
        <v>27032499</v>
      </c>
      <c r="U1510" s="8">
        <v>27215000</v>
      </c>
      <c r="V1510" s="192">
        <v>24727062</v>
      </c>
      <c r="W1510" s="234">
        <v>149743600</v>
      </c>
      <c r="X1510" s="194">
        <f t="shared" si="47"/>
        <v>2.3938289957791893E-3</v>
      </c>
      <c r="Y1510" s="193"/>
      <c r="Z1510" s="197">
        <v>1508</v>
      </c>
    </row>
    <row r="1511" spans="1:26" ht="14.4" x14ac:dyDescent="0.3">
      <c r="A1511" s="7">
        <v>41947</v>
      </c>
      <c r="B1511" s="191">
        <v>2015.8100589999999</v>
      </c>
      <c r="C1511" s="191">
        <v>2015.9799800000001</v>
      </c>
      <c r="D1511" s="191">
        <v>2001.01001</v>
      </c>
      <c r="E1511" s="191">
        <v>2012.099976</v>
      </c>
      <c r="F1511" s="192">
        <v>2012.099976</v>
      </c>
      <c r="G1511" s="191">
        <v>3956260000</v>
      </c>
      <c r="H1511" s="194">
        <f t="shared" si="46"/>
        <v>-2.8298416763913757E-3</v>
      </c>
      <c r="I1511" s="193"/>
      <c r="J1511" s="197">
        <v>1509</v>
      </c>
      <c r="K1511" s="234"/>
      <c r="L1511" s="234"/>
      <c r="M1511" s="234"/>
      <c r="N1511" s="234"/>
      <c r="O1511" s="234"/>
      <c r="P1511" s="234"/>
      <c r="Q1511" s="7">
        <v>41947</v>
      </c>
      <c r="R1511" s="8">
        <v>27340000</v>
      </c>
      <c r="S1511" s="8">
        <v>27372499</v>
      </c>
      <c r="T1511" s="8">
        <v>26930000</v>
      </c>
      <c r="U1511" s="8">
        <v>27150000</v>
      </c>
      <c r="V1511" s="192">
        <v>24668011</v>
      </c>
      <c r="W1511" s="234">
        <v>166297600</v>
      </c>
      <c r="X1511" s="194">
        <f t="shared" si="47"/>
        <v>-7.3123956879678573E-3</v>
      </c>
      <c r="Y1511" s="193"/>
      <c r="Z1511" s="197">
        <v>1509</v>
      </c>
    </row>
    <row r="1512" spans="1:26" ht="14.4" x14ac:dyDescent="0.3">
      <c r="A1512" s="7">
        <v>41946</v>
      </c>
      <c r="B1512" s="191">
        <v>2018.209961</v>
      </c>
      <c r="C1512" s="191">
        <v>2024.459961</v>
      </c>
      <c r="D1512" s="191">
        <v>2013.6800539999999</v>
      </c>
      <c r="E1512" s="191">
        <v>2017.8100589999999</v>
      </c>
      <c r="F1512" s="192">
        <v>2017.8100589999999</v>
      </c>
      <c r="G1512" s="191">
        <v>3555440000</v>
      </c>
      <c r="H1512" s="194">
        <f t="shared" si="46"/>
        <v>-1.1892172848684109E-4</v>
      </c>
      <c r="I1512" s="193"/>
      <c r="J1512" s="197">
        <v>1510</v>
      </c>
      <c r="K1512" s="234"/>
      <c r="L1512" s="234"/>
      <c r="M1512" s="234"/>
      <c r="N1512" s="234"/>
      <c r="O1512" s="234"/>
      <c r="P1512" s="234"/>
      <c r="Q1512" s="7">
        <v>41946</v>
      </c>
      <c r="R1512" s="8">
        <v>27055000</v>
      </c>
      <c r="S1512" s="8">
        <v>27575001</v>
      </c>
      <c r="T1512" s="8">
        <v>27002501</v>
      </c>
      <c r="U1512" s="8">
        <v>27350000</v>
      </c>
      <c r="V1512" s="192">
        <v>24849722</v>
      </c>
      <c r="W1512" s="234">
        <v>209130400</v>
      </c>
      <c r="X1512" s="194">
        <f t="shared" si="47"/>
        <v>1.2963179538257276E-2</v>
      </c>
      <c r="Y1512" s="193"/>
      <c r="Z1512" s="197">
        <v>1510</v>
      </c>
    </row>
    <row r="1513" spans="1:26" ht="14.4" x14ac:dyDescent="0.3">
      <c r="A1513" s="7">
        <v>41943</v>
      </c>
      <c r="B1513" s="191">
        <v>2001.1999510000001</v>
      </c>
      <c r="C1513" s="191">
        <v>2018.1899410000001</v>
      </c>
      <c r="D1513" s="191">
        <v>2001.1999510000001</v>
      </c>
      <c r="E1513" s="191">
        <v>2018.0500489999999</v>
      </c>
      <c r="F1513" s="192">
        <v>2018.0500489999999</v>
      </c>
      <c r="G1513" s="191">
        <v>4292290000</v>
      </c>
      <c r="H1513" s="194">
        <f t="shared" si="46"/>
        <v>1.1731393837739183E-2</v>
      </c>
      <c r="I1513" s="193"/>
      <c r="J1513" s="197">
        <v>1511</v>
      </c>
      <c r="K1513" s="234"/>
      <c r="L1513" s="234"/>
      <c r="M1513" s="234"/>
      <c r="N1513" s="234"/>
      <c r="O1513" s="234"/>
      <c r="P1513" s="234"/>
      <c r="Q1513" s="7">
        <v>41943</v>
      </c>
      <c r="R1513" s="8">
        <v>27002501</v>
      </c>
      <c r="S1513" s="8">
        <v>27010000</v>
      </c>
      <c r="T1513" s="8">
        <v>26802500</v>
      </c>
      <c r="U1513" s="8">
        <v>27000000</v>
      </c>
      <c r="V1513" s="192">
        <v>24531713</v>
      </c>
      <c r="W1513" s="234">
        <v>178557200</v>
      </c>
      <c r="X1513" s="194">
        <f t="shared" si="47"/>
        <v>9.5341849755588796E-3</v>
      </c>
      <c r="Y1513" s="193"/>
      <c r="Z1513" s="197">
        <v>1511</v>
      </c>
    </row>
    <row r="1514" spans="1:26" ht="14.4" x14ac:dyDescent="0.3">
      <c r="A1514" s="7">
        <v>41942</v>
      </c>
      <c r="B1514" s="191">
        <v>1979.48999</v>
      </c>
      <c r="C1514" s="191">
        <v>1999.400024</v>
      </c>
      <c r="D1514" s="191">
        <v>1974.75</v>
      </c>
      <c r="E1514" s="191">
        <v>1994.650024</v>
      </c>
      <c r="F1514" s="192">
        <v>1994.650024</v>
      </c>
      <c r="G1514" s="191">
        <v>3586150000</v>
      </c>
      <c r="H1514" s="194">
        <f t="shared" si="46"/>
        <v>6.2301239442687853E-3</v>
      </c>
      <c r="I1514" s="193"/>
      <c r="J1514" s="197">
        <v>1512</v>
      </c>
      <c r="K1514" s="234"/>
      <c r="L1514" s="234"/>
      <c r="M1514" s="234"/>
      <c r="N1514" s="234"/>
      <c r="O1514" s="234"/>
      <c r="P1514" s="234"/>
      <c r="Q1514" s="7">
        <v>41942</v>
      </c>
      <c r="R1514" s="8">
        <v>26740000</v>
      </c>
      <c r="S1514" s="8">
        <v>26837500</v>
      </c>
      <c r="T1514" s="8">
        <v>26475000</v>
      </c>
      <c r="U1514" s="8">
        <v>26745001</v>
      </c>
      <c r="V1514" s="192">
        <v>24300032</v>
      </c>
      <c r="W1514" s="234">
        <v>162619200</v>
      </c>
      <c r="X1514" s="194">
        <f t="shared" si="47"/>
        <v>-3.3535672799848478E-3</v>
      </c>
      <c r="Y1514" s="193"/>
      <c r="Z1514" s="197">
        <v>1512</v>
      </c>
    </row>
    <row r="1515" spans="1:26" ht="14.4" x14ac:dyDescent="0.3">
      <c r="A1515" s="7">
        <v>41941</v>
      </c>
      <c r="B1515" s="191">
        <v>1983.290039</v>
      </c>
      <c r="C1515" s="191">
        <v>1991.400024</v>
      </c>
      <c r="D1515" s="191">
        <v>1969.040039</v>
      </c>
      <c r="E1515" s="191">
        <v>1982.3000489999999</v>
      </c>
      <c r="F1515" s="192">
        <v>1982.3000489999999</v>
      </c>
      <c r="G1515" s="191">
        <v>3740350000</v>
      </c>
      <c r="H1515" s="194">
        <f t="shared" si="46"/>
        <v>-1.3853554984094006E-3</v>
      </c>
      <c r="I1515" s="193"/>
      <c r="J1515" s="197">
        <v>1513</v>
      </c>
      <c r="K1515" s="234"/>
      <c r="L1515" s="234"/>
      <c r="M1515" s="234"/>
      <c r="N1515" s="234"/>
      <c r="O1515" s="234"/>
      <c r="P1515" s="234"/>
      <c r="Q1515" s="7">
        <v>41941</v>
      </c>
      <c r="R1515" s="8">
        <v>26662500</v>
      </c>
      <c r="S1515" s="8">
        <v>26842501</v>
      </c>
      <c r="T1515" s="8">
        <v>26590000</v>
      </c>
      <c r="U1515" s="8">
        <v>26834999</v>
      </c>
      <c r="V1515" s="192">
        <v>24381798</v>
      </c>
      <c r="W1515" s="234">
        <v>210751600</v>
      </c>
      <c r="X1515" s="194">
        <f t="shared" si="47"/>
        <v>5.6211644960242127E-3</v>
      </c>
      <c r="Y1515" s="193"/>
      <c r="Z1515" s="197">
        <v>1513</v>
      </c>
    </row>
    <row r="1516" spans="1:26" ht="14.4" x14ac:dyDescent="0.3">
      <c r="A1516" s="7">
        <v>41940</v>
      </c>
      <c r="B1516" s="191">
        <v>1964.1400149999999</v>
      </c>
      <c r="C1516" s="191">
        <v>1985.0500489999999</v>
      </c>
      <c r="D1516" s="191">
        <v>1964.1400149999999</v>
      </c>
      <c r="E1516" s="191">
        <v>1985.0500489999999</v>
      </c>
      <c r="F1516" s="192">
        <v>1985.0500489999999</v>
      </c>
      <c r="G1516" s="191">
        <v>3653260000</v>
      </c>
      <c r="H1516" s="194">
        <f t="shared" si="46"/>
        <v>1.1939073087332778E-2</v>
      </c>
      <c r="I1516" s="193"/>
      <c r="J1516" s="197">
        <v>1514</v>
      </c>
      <c r="K1516" s="234"/>
      <c r="L1516" s="234"/>
      <c r="M1516" s="234"/>
      <c r="N1516" s="234"/>
      <c r="O1516" s="234"/>
      <c r="P1516" s="234"/>
      <c r="Q1516" s="7">
        <v>41940</v>
      </c>
      <c r="R1516" s="8">
        <v>26350000</v>
      </c>
      <c r="S1516" s="8">
        <v>26684999</v>
      </c>
      <c r="T1516" s="8">
        <v>26337500</v>
      </c>
      <c r="U1516" s="8">
        <v>26684999</v>
      </c>
      <c r="V1516" s="192">
        <v>24245510</v>
      </c>
      <c r="W1516" s="234">
        <v>192243600</v>
      </c>
      <c r="X1516" s="194">
        <f t="shared" si="47"/>
        <v>1.5507386786501697E-2</v>
      </c>
      <c r="Y1516" s="193"/>
      <c r="Z1516" s="197">
        <v>1514</v>
      </c>
    </row>
    <row r="1517" spans="1:26" ht="14.4" x14ac:dyDescent="0.3">
      <c r="A1517" s="7">
        <v>41939</v>
      </c>
      <c r="B1517" s="191">
        <v>1962.969971</v>
      </c>
      <c r="C1517" s="191">
        <v>1964.6400149999999</v>
      </c>
      <c r="D1517" s="191">
        <v>1951.369995</v>
      </c>
      <c r="E1517" s="191">
        <v>1961.630005</v>
      </c>
      <c r="F1517" s="192">
        <v>1961.630005</v>
      </c>
      <c r="G1517" s="191">
        <v>3538860000</v>
      </c>
      <c r="H1517" s="194">
        <f t="shared" si="46"/>
        <v>-1.5015683077650496E-3</v>
      </c>
      <c r="I1517" s="193"/>
      <c r="J1517" s="197">
        <v>1515</v>
      </c>
      <c r="K1517" s="234"/>
      <c r="L1517" s="234"/>
      <c r="M1517" s="234"/>
      <c r="N1517" s="234"/>
      <c r="O1517" s="234"/>
      <c r="P1517" s="234"/>
      <c r="Q1517" s="7">
        <v>41939</v>
      </c>
      <c r="R1517" s="8">
        <v>26212500</v>
      </c>
      <c r="S1517" s="8">
        <v>26370001</v>
      </c>
      <c r="T1517" s="8">
        <v>26174999</v>
      </c>
      <c r="U1517" s="8">
        <v>26277500</v>
      </c>
      <c r="V1517" s="192">
        <v>23875267</v>
      </c>
      <c r="W1517" s="234">
        <v>136750800</v>
      </c>
      <c r="X1517" s="194">
        <f t="shared" si="47"/>
        <v>-1.0455118575094702E-3</v>
      </c>
      <c r="Y1517" s="193"/>
      <c r="Z1517" s="197">
        <v>1515</v>
      </c>
    </row>
    <row r="1518" spans="1:26" ht="14.4" x14ac:dyDescent="0.3">
      <c r="A1518" s="7">
        <v>41936</v>
      </c>
      <c r="B1518" s="191">
        <v>1951.589966</v>
      </c>
      <c r="C1518" s="191">
        <v>1965.2700199999999</v>
      </c>
      <c r="D1518" s="191">
        <v>1946.2700199999999</v>
      </c>
      <c r="E1518" s="191">
        <v>1964.579956</v>
      </c>
      <c r="F1518" s="192">
        <v>1964.579956</v>
      </c>
      <c r="G1518" s="191">
        <v>3078380000</v>
      </c>
      <c r="H1518" s="194">
        <f t="shared" si="46"/>
        <v>7.0534495139921872E-3</v>
      </c>
      <c r="I1518" s="193"/>
      <c r="J1518" s="197">
        <v>1516</v>
      </c>
      <c r="K1518" s="234"/>
      <c r="L1518" s="234"/>
      <c r="M1518" s="234"/>
      <c r="N1518" s="234"/>
      <c r="O1518" s="234"/>
      <c r="P1518" s="234"/>
      <c r="Q1518" s="7">
        <v>41936</v>
      </c>
      <c r="R1518" s="8">
        <v>26295000</v>
      </c>
      <c r="S1518" s="8">
        <v>26372499</v>
      </c>
      <c r="T1518" s="8">
        <v>26132500</v>
      </c>
      <c r="U1518" s="8">
        <v>26305000</v>
      </c>
      <c r="V1518" s="192">
        <v>23900255</v>
      </c>
      <c r="W1518" s="234">
        <v>188215600</v>
      </c>
      <c r="X1518" s="194">
        <f t="shared" si="47"/>
        <v>3.7202346580479237E-3</v>
      </c>
      <c r="Y1518" s="193"/>
      <c r="Z1518" s="197">
        <v>1516</v>
      </c>
    </row>
    <row r="1519" spans="1:26" ht="14.4" x14ac:dyDescent="0.3">
      <c r="A1519" s="7">
        <v>41935</v>
      </c>
      <c r="B1519" s="191">
        <v>1931.0200199999999</v>
      </c>
      <c r="C1519" s="191">
        <v>1961.9499510000001</v>
      </c>
      <c r="D1519" s="191">
        <v>1931.0200199999999</v>
      </c>
      <c r="E1519" s="191">
        <v>1950.8199460000001</v>
      </c>
      <c r="F1519" s="192">
        <v>1950.8199460000001</v>
      </c>
      <c r="G1519" s="191">
        <v>3789250000</v>
      </c>
      <c r="H1519" s="194">
        <f t="shared" si="46"/>
        <v>1.2303377173358386E-2</v>
      </c>
      <c r="I1519" s="193"/>
      <c r="J1519" s="197">
        <v>1517</v>
      </c>
      <c r="K1519" s="234"/>
      <c r="L1519" s="234"/>
      <c r="M1519" s="234"/>
      <c r="N1519" s="234"/>
      <c r="O1519" s="234"/>
      <c r="P1519" s="234"/>
      <c r="Q1519" s="7">
        <v>41935</v>
      </c>
      <c r="R1519" s="8">
        <v>26020000</v>
      </c>
      <c r="S1519" s="8">
        <v>26262501</v>
      </c>
      <c r="T1519" s="8">
        <v>25907499</v>
      </c>
      <c r="U1519" s="8">
        <v>26207500</v>
      </c>
      <c r="V1519" s="192">
        <v>23811670</v>
      </c>
      <c r="W1519" s="234">
        <v>284298800</v>
      </c>
      <c r="X1519" s="194">
        <f t="shared" si="47"/>
        <v>1.7865949402914517E-2</v>
      </c>
      <c r="Y1519" s="193"/>
      <c r="Z1519" s="197">
        <v>1517</v>
      </c>
    </row>
    <row r="1520" spans="1:26" ht="14.4" x14ac:dyDescent="0.3">
      <c r="A1520" s="7">
        <v>41934</v>
      </c>
      <c r="B1520" s="191">
        <v>1941.290039</v>
      </c>
      <c r="C1520" s="191">
        <v>1949.3100589999999</v>
      </c>
      <c r="D1520" s="191">
        <v>1926.829956</v>
      </c>
      <c r="E1520" s="191">
        <v>1927.1099850000001</v>
      </c>
      <c r="F1520" s="192">
        <v>1927.1099850000001</v>
      </c>
      <c r="G1520" s="191">
        <v>3761930000</v>
      </c>
      <c r="H1520" s="194">
        <f t="shared" si="46"/>
        <v>-7.2993302297037956E-3</v>
      </c>
      <c r="I1520" s="193"/>
      <c r="J1520" s="197">
        <v>1518</v>
      </c>
      <c r="K1520" s="234"/>
      <c r="L1520" s="234"/>
      <c r="M1520" s="234"/>
      <c r="N1520" s="234"/>
      <c r="O1520" s="234"/>
      <c r="P1520" s="234"/>
      <c r="Q1520" s="7">
        <v>41934</v>
      </c>
      <c r="R1520" s="8">
        <v>25709999</v>
      </c>
      <c r="S1520" s="8">
        <v>26027500</v>
      </c>
      <c r="T1520" s="8">
        <v>25650000</v>
      </c>
      <c r="U1520" s="8">
        <v>25747499</v>
      </c>
      <c r="V1520" s="192">
        <v>23393719</v>
      </c>
      <c r="W1520" s="234">
        <v>273052400</v>
      </c>
      <c r="X1520" s="194">
        <f t="shared" si="47"/>
        <v>5.0746266348233107E-3</v>
      </c>
      <c r="Y1520" s="193"/>
      <c r="Z1520" s="197">
        <v>1518</v>
      </c>
    </row>
    <row r="1521" spans="1:26" ht="14.4" x14ac:dyDescent="0.3">
      <c r="A1521" s="7">
        <v>41933</v>
      </c>
      <c r="B1521" s="191">
        <v>1909.380005</v>
      </c>
      <c r="C1521" s="191">
        <v>1942.4499510000001</v>
      </c>
      <c r="D1521" s="191">
        <v>1909.380005</v>
      </c>
      <c r="E1521" s="191">
        <v>1941.280029</v>
      </c>
      <c r="F1521" s="192">
        <v>1941.280029</v>
      </c>
      <c r="G1521" s="191">
        <v>3987090000</v>
      </c>
      <c r="H1521" s="194">
        <f t="shared" si="46"/>
        <v>1.9574486900938114E-2</v>
      </c>
      <c r="I1521" s="193"/>
      <c r="J1521" s="197">
        <v>1519</v>
      </c>
      <c r="K1521" s="234"/>
      <c r="L1521" s="234"/>
      <c r="M1521" s="234"/>
      <c r="N1521" s="234"/>
      <c r="O1521" s="234"/>
      <c r="P1521" s="234"/>
      <c r="Q1521" s="7">
        <v>41933</v>
      </c>
      <c r="R1521" s="8">
        <v>25754999</v>
      </c>
      <c r="S1521" s="8">
        <v>25754999</v>
      </c>
      <c r="T1521" s="8">
        <v>25317499</v>
      </c>
      <c r="U1521" s="8">
        <v>25617500</v>
      </c>
      <c r="V1521" s="192">
        <v>23275604</v>
      </c>
      <c r="W1521" s="234">
        <v>378495600</v>
      </c>
      <c r="X1521" s="194">
        <f t="shared" si="47"/>
        <v>2.7165086454826518E-2</v>
      </c>
      <c r="Y1521" s="193"/>
      <c r="Z1521" s="197">
        <v>1519</v>
      </c>
    </row>
    <row r="1522" spans="1:26" ht="14.4" x14ac:dyDescent="0.3">
      <c r="A1522" s="7">
        <v>41932</v>
      </c>
      <c r="B1522" s="191">
        <v>1885.619995</v>
      </c>
      <c r="C1522" s="191">
        <v>1905.030029</v>
      </c>
      <c r="D1522" s="191">
        <v>1882.3000489999999</v>
      </c>
      <c r="E1522" s="191">
        <v>1904.01001</v>
      </c>
      <c r="F1522" s="192">
        <v>1904.01001</v>
      </c>
      <c r="G1522" s="191">
        <v>3331210000</v>
      </c>
      <c r="H1522" s="194">
        <f t="shared" si="46"/>
        <v>9.1426572052478467E-3</v>
      </c>
      <c r="I1522" s="193"/>
      <c r="J1522" s="197">
        <v>1520</v>
      </c>
      <c r="K1522" s="234"/>
      <c r="L1522" s="234"/>
      <c r="M1522" s="234"/>
      <c r="N1522" s="234"/>
      <c r="O1522" s="234"/>
      <c r="P1522" s="234"/>
      <c r="Q1522" s="7">
        <v>41932</v>
      </c>
      <c r="R1522" s="8">
        <v>24580000</v>
      </c>
      <c r="S1522" s="8">
        <v>24990000</v>
      </c>
      <c r="T1522" s="8">
        <v>24555000</v>
      </c>
      <c r="U1522" s="8">
        <v>24940001</v>
      </c>
      <c r="V1522" s="192">
        <v>22660042</v>
      </c>
      <c r="W1522" s="234">
        <v>310069200</v>
      </c>
      <c r="X1522" s="194">
        <f t="shared" si="47"/>
        <v>2.1398806227708497E-2</v>
      </c>
      <c r="Y1522" s="193"/>
      <c r="Z1522" s="197">
        <v>1520</v>
      </c>
    </row>
    <row r="1523" spans="1:26" ht="14.4" x14ac:dyDescent="0.3">
      <c r="A1523" s="7">
        <v>41929</v>
      </c>
      <c r="B1523" s="191">
        <v>1864.910034</v>
      </c>
      <c r="C1523" s="191">
        <v>1898.160034</v>
      </c>
      <c r="D1523" s="191">
        <v>1864.910034</v>
      </c>
      <c r="E1523" s="191">
        <v>1886.76001</v>
      </c>
      <c r="F1523" s="192">
        <v>1886.76001</v>
      </c>
      <c r="G1523" s="191">
        <v>4482120000</v>
      </c>
      <c r="H1523" s="194">
        <f t="shared" si="46"/>
        <v>1.2884107384289403E-2</v>
      </c>
      <c r="I1523" s="193"/>
      <c r="J1523" s="197">
        <v>1521</v>
      </c>
      <c r="K1523" s="234"/>
      <c r="L1523" s="234"/>
      <c r="M1523" s="234"/>
      <c r="N1523" s="234"/>
      <c r="O1523" s="234"/>
      <c r="P1523" s="234"/>
      <c r="Q1523" s="7">
        <v>41929</v>
      </c>
      <c r="R1523" s="8">
        <v>24375000</v>
      </c>
      <c r="S1523" s="8">
        <v>24750000</v>
      </c>
      <c r="T1523" s="8">
        <v>24202499</v>
      </c>
      <c r="U1523" s="8">
        <v>24417500</v>
      </c>
      <c r="V1523" s="192">
        <v>22185303</v>
      </c>
      <c r="W1523" s="234">
        <v>272718800</v>
      </c>
      <c r="X1523" s="194">
        <f t="shared" si="47"/>
        <v>1.4647820254334913E-2</v>
      </c>
      <c r="Y1523" s="193"/>
      <c r="Z1523" s="197">
        <v>1521</v>
      </c>
    </row>
    <row r="1524" spans="1:26" ht="14.4" x14ac:dyDescent="0.3">
      <c r="A1524" s="7">
        <v>41928</v>
      </c>
      <c r="B1524" s="191">
        <v>1855.9499510000001</v>
      </c>
      <c r="C1524" s="191">
        <v>1876.01001</v>
      </c>
      <c r="D1524" s="191">
        <v>1835.0200199999999</v>
      </c>
      <c r="E1524" s="191">
        <v>1862.76001</v>
      </c>
      <c r="F1524" s="192">
        <v>1862.76001</v>
      </c>
      <c r="G1524" s="191">
        <v>5073150000</v>
      </c>
      <c r="H1524" s="194">
        <f t="shared" si="46"/>
        <v>1.4497796039157843E-4</v>
      </c>
      <c r="I1524" s="193"/>
      <c r="J1524" s="197">
        <v>1522</v>
      </c>
      <c r="K1524" s="234"/>
      <c r="L1524" s="234"/>
      <c r="M1524" s="234"/>
      <c r="N1524" s="234"/>
      <c r="O1524" s="234"/>
      <c r="P1524" s="234"/>
      <c r="Q1524" s="7">
        <v>41928</v>
      </c>
      <c r="R1524" s="8">
        <v>23887501</v>
      </c>
      <c r="S1524" s="8">
        <v>24430000</v>
      </c>
      <c r="T1524" s="8">
        <v>23852501</v>
      </c>
      <c r="U1524" s="8">
        <v>24065001</v>
      </c>
      <c r="V1524" s="192">
        <v>21865028</v>
      </c>
      <c r="W1524" s="234">
        <v>288618000</v>
      </c>
      <c r="X1524" s="194">
        <f t="shared" si="47"/>
        <v>-1.3122853973738224E-2</v>
      </c>
      <c r="Y1524" s="193"/>
      <c r="Z1524" s="197">
        <v>1522</v>
      </c>
    </row>
    <row r="1525" spans="1:26" ht="14.4" x14ac:dyDescent="0.3">
      <c r="A1525" s="7">
        <v>41927</v>
      </c>
      <c r="B1525" s="191">
        <v>1874.1800539999999</v>
      </c>
      <c r="C1525" s="191">
        <v>1874.1800539999999</v>
      </c>
      <c r="D1525" s="191">
        <v>1820.660034</v>
      </c>
      <c r="E1525" s="191">
        <v>1862.48999</v>
      </c>
      <c r="F1525" s="192">
        <v>1862.48999</v>
      </c>
      <c r="G1525" s="191">
        <v>6090800000</v>
      </c>
      <c r="H1525" s="194">
        <f t="shared" si="46"/>
        <v>-8.1003149581485075E-3</v>
      </c>
      <c r="I1525" s="193"/>
      <c r="J1525" s="197">
        <v>1523</v>
      </c>
      <c r="K1525" s="234"/>
      <c r="L1525" s="234"/>
      <c r="M1525" s="234"/>
      <c r="N1525" s="234"/>
      <c r="O1525" s="234"/>
      <c r="P1525" s="234"/>
      <c r="Q1525" s="7">
        <v>41927</v>
      </c>
      <c r="R1525" s="8">
        <v>24492500</v>
      </c>
      <c r="S1525" s="8">
        <v>24787500</v>
      </c>
      <c r="T1525" s="8">
        <v>23795000</v>
      </c>
      <c r="U1525" s="8">
        <v>24385000</v>
      </c>
      <c r="V1525" s="192">
        <v>22155775</v>
      </c>
      <c r="W1525" s="234">
        <v>403734400</v>
      </c>
      <c r="X1525" s="194">
        <f t="shared" si="47"/>
        <v>-1.2253116498786035E-2</v>
      </c>
      <c r="Y1525" s="193"/>
      <c r="Z1525" s="197">
        <v>1523</v>
      </c>
    </row>
    <row r="1526" spans="1:26" ht="14.4" x14ac:dyDescent="0.3">
      <c r="A1526" s="7">
        <v>41926</v>
      </c>
      <c r="B1526" s="191">
        <v>1877.1099850000001</v>
      </c>
      <c r="C1526" s="191">
        <v>1898.709961</v>
      </c>
      <c r="D1526" s="191">
        <v>1871.790039</v>
      </c>
      <c r="E1526" s="191">
        <v>1877.6999510000001</v>
      </c>
      <c r="F1526" s="192">
        <v>1877.6999510000001</v>
      </c>
      <c r="G1526" s="191">
        <v>4812010000</v>
      </c>
      <c r="H1526" s="194">
        <f t="shared" si="46"/>
        <v>1.57886481100775E-3</v>
      </c>
      <c r="I1526" s="193"/>
      <c r="J1526" s="197">
        <v>1524</v>
      </c>
      <c r="K1526" s="234"/>
      <c r="L1526" s="234"/>
      <c r="M1526" s="234"/>
      <c r="N1526" s="234"/>
      <c r="O1526" s="234"/>
      <c r="P1526" s="234"/>
      <c r="Q1526" s="7">
        <v>41926</v>
      </c>
      <c r="R1526" s="8">
        <v>25097500</v>
      </c>
      <c r="S1526" s="8">
        <v>25129999</v>
      </c>
      <c r="T1526" s="8">
        <v>24642500</v>
      </c>
      <c r="U1526" s="8">
        <v>24687500</v>
      </c>
      <c r="V1526" s="192">
        <v>22430620</v>
      </c>
      <c r="W1526" s="234">
        <v>254754400</v>
      </c>
      <c r="X1526" s="194">
        <f t="shared" si="47"/>
        <v>-1.0620254703327487E-2</v>
      </c>
      <c r="Y1526" s="193"/>
      <c r="Z1526" s="197">
        <v>1524</v>
      </c>
    </row>
    <row r="1527" spans="1:26" ht="14.4" x14ac:dyDescent="0.3">
      <c r="A1527" s="7">
        <v>41925</v>
      </c>
      <c r="B1527" s="191">
        <v>1905.650024</v>
      </c>
      <c r="C1527" s="191">
        <v>1912.089966</v>
      </c>
      <c r="D1527" s="191">
        <v>1874.1400149999999</v>
      </c>
      <c r="E1527" s="191">
        <v>1874.73999</v>
      </c>
      <c r="F1527" s="192">
        <v>1874.73999</v>
      </c>
      <c r="G1527" s="191">
        <v>4352580000</v>
      </c>
      <c r="H1527" s="194">
        <f t="shared" si="46"/>
        <v>-1.6467929741235017E-2</v>
      </c>
      <c r="I1527" s="193"/>
      <c r="J1527" s="197">
        <v>1525</v>
      </c>
      <c r="K1527" s="234"/>
      <c r="L1527" s="234"/>
      <c r="M1527" s="234"/>
      <c r="N1527" s="234"/>
      <c r="O1527" s="234"/>
      <c r="P1527" s="234"/>
      <c r="Q1527" s="7">
        <v>41925</v>
      </c>
      <c r="R1527" s="8">
        <v>25332500</v>
      </c>
      <c r="S1527" s="8">
        <v>25445000</v>
      </c>
      <c r="T1527" s="8">
        <v>24952499</v>
      </c>
      <c r="U1527" s="8">
        <v>24952499</v>
      </c>
      <c r="V1527" s="192">
        <v>22671396</v>
      </c>
      <c r="W1527" s="234">
        <v>214333600</v>
      </c>
      <c r="X1527" s="194">
        <f t="shared" si="47"/>
        <v>-9.133201403631332E-3</v>
      </c>
      <c r="Y1527" s="193"/>
      <c r="Z1527" s="197">
        <v>1525</v>
      </c>
    </row>
    <row r="1528" spans="1:26" ht="14.4" x14ac:dyDescent="0.3">
      <c r="A1528" s="7">
        <v>41922</v>
      </c>
      <c r="B1528" s="191">
        <v>1925.630005</v>
      </c>
      <c r="C1528" s="191">
        <v>1936.9799800000001</v>
      </c>
      <c r="D1528" s="191">
        <v>1906.0500489999999</v>
      </c>
      <c r="E1528" s="191">
        <v>1906.130005</v>
      </c>
      <c r="F1528" s="192">
        <v>1906.130005</v>
      </c>
      <c r="G1528" s="191">
        <v>4550540000</v>
      </c>
      <c r="H1528" s="194">
        <f t="shared" si="46"/>
        <v>-1.1451012310168249E-2</v>
      </c>
      <c r="I1528" s="193"/>
      <c r="J1528" s="197">
        <v>1526</v>
      </c>
      <c r="K1528" s="234"/>
      <c r="L1528" s="234"/>
      <c r="M1528" s="234"/>
      <c r="N1528" s="234"/>
      <c r="O1528" s="234"/>
      <c r="P1528" s="234"/>
      <c r="Q1528" s="7">
        <v>41922</v>
      </c>
      <c r="R1528" s="8">
        <v>25172501</v>
      </c>
      <c r="S1528" s="8">
        <v>25507500</v>
      </c>
      <c r="T1528" s="8">
        <v>25075001</v>
      </c>
      <c r="U1528" s="8">
        <v>25182501</v>
      </c>
      <c r="V1528" s="192">
        <v>22880367</v>
      </c>
      <c r="W1528" s="234">
        <v>265326400</v>
      </c>
      <c r="X1528" s="194">
        <f t="shared" si="47"/>
        <v>-2.8707970076667457E-3</v>
      </c>
      <c r="Y1528" s="193"/>
      <c r="Z1528" s="197">
        <v>1526</v>
      </c>
    </row>
    <row r="1529" spans="1:26" ht="14.4" x14ac:dyDescent="0.3">
      <c r="A1529" s="7">
        <v>41921</v>
      </c>
      <c r="B1529" s="191">
        <v>1967.6800539999999</v>
      </c>
      <c r="C1529" s="191">
        <v>1967.6800539999999</v>
      </c>
      <c r="D1529" s="191">
        <v>1927.5600589999999</v>
      </c>
      <c r="E1529" s="191">
        <v>1928.209961</v>
      </c>
      <c r="F1529" s="192">
        <v>1928.209961</v>
      </c>
      <c r="G1529" s="191">
        <v>4344020000</v>
      </c>
      <c r="H1529" s="194">
        <f t="shared" si="46"/>
        <v>-2.0661415157819229E-2</v>
      </c>
      <c r="I1529" s="193"/>
      <c r="J1529" s="197">
        <v>1527</v>
      </c>
      <c r="K1529" s="234"/>
      <c r="L1529" s="234"/>
      <c r="M1529" s="234"/>
      <c r="N1529" s="234"/>
      <c r="O1529" s="234"/>
      <c r="P1529" s="234"/>
      <c r="Q1529" s="7">
        <v>41921</v>
      </c>
      <c r="R1529" s="8">
        <v>25385000</v>
      </c>
      <c r="S1529" s="8">
        <v>25594999</v>
      </c>
      <c r="T1529" s="8">
        <v>25152500</v>
      </c>
      <c r="U1529" s="8">
        <v>25254999</v>
      </c>
      <c r="V1529" s="192">
        <v>22946241</v>
      </c>
      <c r="W1529" s="234">
        <v>309506000</v>
      </c>
      <c r="X1529" s="194">
        <f t="shared" si="47"/>
        <v>2.1826265390773088E-3</v>
      </c>
      <c r="Y1529" s="193"/>
      <c r="Z1529" s="197">
        <v>1527</v>
      </c>
    </row>
    <row r="1530" spans="1:26" ht="14.4" x14ac:dyDescent="0.3">
      <c r="A1530" s="7">
        <v>41920</v>
      </c>
      <c r="B1530" s="191">
        <v>1935.5500489999999</v>
      </c>
      <c r="C1530" s="191">
        <v>1970.3599850000001</v>
      </c>
      <c r="D1530" s="191">
        <v>1925.25</v>
      </c>
      <c r="E1530" s="191">
        <v>1968.8900149999999</v>
      </c>
      <c r="F1530" s="192">
        <v>1968.8900149999999</v>
      </c>
      <c r="G1530" s="191">
        <v>4441890000</v>
      </c>
      <c r="H1530" s="194">
        <f t="shared" si="46"/>
        <v>1.7461650260492782E-2</v>
      </c>
      <c r="I1530" s="193"/>
      <c r="J1530" s="197">
        <v>1528</v>
      </c>
      <c r="K1530" s="234"/>
      <c r="L1530" s="234"/>
      <c r="M1530" s="234"/>
      <c r="N1530" s="234"/>
      <c r="O1530" s="234"/>
      <c r="P1530" s="234"/>
      <c r="Q1530" s="7">
        <v>41920</v>
      </c>
      <c r="R1530" s="8">
        <v>24690001</v>
      </c>
      <c r="S1530" s="8">
        <v>25277500</v>
      </c>
      <c r="T1530" s="8">
        <v>24577499</v>
      </c>
      <c r="U1530" s="8">
        <v>25200001</v>
      </c>
      <c r="V1530" s="192">
        <v>22896267</v>
      </c>
      <c r="W1530" s="234">
        <v>229618800</v>
      </c>
      <c r="X1530" s="194">
        <f t="shared" si="47"/>
        <v>2.0759435093635398E-2</v>
      </c>
      <c r="Y1530" s="193"/>
      <c r="Z1530" s="197">
        <v>1528</v>
      </c>
    </row>
    <row r="1531" spans="1:26" ht="14.4" x14ac:dyDescent="0.3">
      <c r="A1531" s="7">
        <v>41919</v>
      </c>
      <c r="B1531" s="191">
        <v>1962.3599850000001</v>
      </c>
      <c r="C1531" s="191">
        <v>1962.3599850000001</v>
      </c>
      <c r="D1531" s="191">
        <v>1934.869995</v>
      </c>
      <c r="E1531" s="191">
        <v>1935.099976</v>
      </c>
      <c r="F1531" s="192">
        <v>1935.099976</v>
      </c>
      <c r="G1531" s="191">
        <v>3687870000</v>
      </c>
      <c r="H1531" s="194">
        <f t="shared" si="46"/>
        <v>-1.5126052674955948E-2</v>
      </c>
      <c r="I1531" s="193"/>
      <c r="J1531" s="197">
        <v>1529</v>
      </c>
      <c r="K1531" s="234"/>
      <c r="L1531" s="234"/>
      <c r="M1531" s="234"/>
      <c r="N1531" s="234"/>
      <c r="O1531" s="234"/>
      <c r="P1531" s="234"/>
      <c r="Q1531" s="7">
        <v>41919</v>
      </c>
      <c r="R1531" s="8">
        <v>24857500</v>
      </c>
      <c r="S1531" s="8">
        <v>25030001</v>
      </c>
      <c r="T1531" s="8">
        <v>24682501</v>
      </c>
      <c r="U1531" s="8">
        <v>24687500</v>
      </c>
      <c r="V1531" s="192">
        <v>22430620</v>
      </c>
      <c r="W1531" s="234">
        <v>168376800</v>
      </c>
      <c r="X1531" s="194">
        <f t="shared" si="47"/>
        <v>-8.7332911765692408E-3</v>
      </c>
      <c r="Y1531" s="193"/>
      <c r="Z1531" s="197">
        <v>1529</v>
      </c>
    </row>
    <row r="1532" spans="1:26" ht="14.4" x14ac:dyDescent="0.3">
      <c r="A1532" s="7">
        <v>41918</v>
      </c>
      <c r="B1532" s="191">
        <v>1970.01001</v>
      </c>
      <c r="C1532" s="191">
        <v>1977.839966</v>
      </c>
      <c r="D1532" s="191">
        <v>1958.4300539999999</v>
      </c>
      <c r="E1532" s="191">
        <v>1964.8199460000001</v>
      </c>
      <c r="F1532" s="192">
        <v>1964.8199460000001</v>
      </c>
      <c r="G1532" s="191">
        <v>3358220000</v>
      </c>
      <c r="H1532" s="194">
        <f t="shared" si="46"/>
        <v>-1.5651597959429454E-3</v>
      </c>
      <c r="I1532" s="193"/>
      <c r="J1532" s="197">
        <v>1530</v>
      </c>
      <c r="K1532" s="234"/>
      <c r="L1532" s="234"/>
      <c r="M1532" s="234"/>
      <c r="N1532" s="234"/>
      <c r="O1532" s="234"/>
      <c r="P1532" s="234"/>
      <c r="Q1532" s="7">
        <v>41918</v>
      </c>
      <c r="R1532" s="8">
        <v>24987499</v>
      </c>
      <c r="S1532" s="8">
        <v>25162500</v>
      </c>
      <c r="T1532" s="8">
        <v>24855000</v>
      </c>
      <c r="U1532" s="8">
        <v>24905001</v>
      </c>
      <c r="V1532" s="192">
        <v>22628239</v>
      </c>
      <c r="W1532" s="234">
        <v>148204800</v>
      </c>
      <c r="X1532" s="194">
        <f t="shared" si="47"/>
        <v>0</v>
      </c>
      <c r="Y1532" s="193"/>
      <c r="Z1532" s="197">
        <v>1530</v>
      </c>
    </row>
    <row r="1533" spans="1:26" ht="14.4" x14ac:dyDescent="0.3">
      <c r="A1533" s="7">
        <v>41915</v>
      </c>
      <c r="B1533" s="191">
        <v>1948.119995</v>
      </c>
      <c r="C1533" s="191">
        <v>1971.1899410000001</v>
      </c>
      <c r="D1533" s="191">
        <v>1948.119995</v>
      </c>
      <c r="E1533" s="191">
        <v>1967.900024</v>
      </c>
      <c r="F1533" s="192">
        <v>1967.900024</v>
      </c>
      <c r="G1533" s="191">
        <v>3560970000</v>
      </c>
      <c r="H1533" s="194">
        <f t="shared" si="46"/>
        <v>1.1165509440962328E-2</v>
      </c>
      <c r="I1533" s="193"/>
      <c r="J1533" s="197">
        <v>1531</v>
      </c>
      <c r="K1533" s="234"/>
      <c r="L1533" s="234"/>
      <c r="M1533" s="234"/>
      <c r="N1533" s="234"/>
      <c r="O1533" s="234"/>
      <c r="P1533" s="234"/>
      <c r="Q1533" s="7">
        <v>41915</v>
      </c>
      <c r="R1533" s="8">
        <v>24860001</v>
      </c>
      <c r="S1533" s="8">
        <v>25052500</v>
      </c>
      <c r="T1533" s="8">
        <v>24760000</v>
      </c>
      <c r="U1533" s="8">
        <v>24905001</v>
      </c>
      <c r="V1533" s="192">
        <v>22628239</v>
      </c>
      <c r="W1533" s="234">
        <v>173878400</v>
      </c>
      <c r="X1533" s="194">
        <f t="shared" si="47"/>
        <v>-2.802945534216855E-3</v>
      </c>
      <c r="Y1533" s="193"/>
      <c r="Z1533" s="197">
        <v>1531</v>
      </c>
    </row>
    <row r="1534" spans="1:26" ht="14.4" x14ac:dyDescent="0.3">
      <c r="A1534" s="7">
        <v>41914</v>
      </c>
      <c r="B1534" s="191">
        <v>1945.829956</v>
      </c>
      <c r="C1534" s="191">
        <v>1952.3199460000001</v>
      </c>
      <c r="D1534" s="191">
        <v>1926.030029</v>
      </c>
      <c r="E1534" s="191">
        <v>1946.170044</v>
      </c>
      <c r="F1534" s="192">
        <v>1946.170044</v>
      </c>
      <c r="G1534" s="191">
        <v>4012510000</v>
      </c>
      <c r="H1534" s="194">
        <f t="shared" si="46"/>
        <v>5.1434619070826407E-6</v>
      </c>
      <c r="I1534" s="193"/>
      <c r="J1534" s="197">
        <v>1532</v>
      </c>
      <c r="K1534" s="234"/>
      <c r="L1534" s="234"/>
      <c r="M1534" s="234"/>
      <c r="N1534" s="234"/>
      <c r="O1534" s="234"/>
      <c r="P1534" s="234"/>
      <c r="Q1534" s="7">
        <v>41914</v>
      </c>
      <c r="R1534" s="8">
        <v>24817499</v>
      </c>
      <c r="S1534" s="8">
        <v>25055000</v>
      </c>
      <c r="T1534" s="8">
        <v>24510000</v>
      </c>
      <c r="U1534" s="8">
        <v>24975000</v>
      </c>
      <c r="V1534" s="192">
        <v>22691843</v>
      </c>
      <c r="W1534" s="234">
        <v>191031200</v>
      </c>
      <c r="X1534" s="194">
        <f t="shared" si="47"/>
        <v>7.2598046935826296E-3</v>
      </c>
      <c r="Y1534" s="193"/>
      <c r="Z1534" s="197">
        <v>1532</v>
      </c>
    </row>
    <row r="1535" spans="1:26" ht="14.4" x14ac:dyDescent="0.3">
      <c r="A1535" s="7">
        <v>41913</v>
      </c>
      <c r="B1535" s="191">
        <v>1971.4399410000001</v>
      </c>
      <c r="C1535" s="191">
        <v>1971.4399410000001</v>
      </c>
      <c r="D1535" s="191">
        <v>1941.719971</v>
      </c>
      <c r="E1535" s="191">
        <v>1946.160034</v>
      </c>
      <c r="F1535" s="192">
        <v>1946.160034</v>
      </c>
      <c r="G1535" s="191">
        <v>4188590000</v>
      </c>
      <c r="H1535" s="194">
        <f t="shared" si="46"/>
        <v>-1.3248561055071061E-2</v>
      </c>
      <c r="I1535" s="193"/>
      <c r="J1535" s="197">
        <v>1533</v>
      </c>
      <c r="K1535" s="234"/>
      <c r="L1535" s="234"/>
      <c r="M1535" s="234"/>
      <c r="N1535" s="234"/>
      <c r="O1535" s="234"/>
      <c r="P1535" s="234"/>
      <c r="Q1535" s="7">
        <v>41913</v>
      </c>
      <c r="R1535" s="8">
        <v>25147499</v>
      </c>
      <c r="S1535" s="8">
        <v>25172501</v>
      </c>
      <c r="T1535" s="8">
        <v>24674999</v>
      </c>
      <c r="U1535" s="8">
        <v>24795000</v>
      </c>
      <c r="V1535" s="192">
        <v>22528292</v>
      </c>
      <c r="W1535" s="234">
        <v>205965200</v>
      </c>
      <c r="X1535" s="194">
        <f t="shared" si="47"/>
        <v>-1.5583537106531287E-2</v>
      </c>
      <c r="Y1535" s="193"/>
      <c r="Z1535" s="197">
        <v>1533</v>
      </c>
    </row>
    <row r="1536" spans="1:26" ht="14.4" x14ac:dyDescent="0.3">
      <c r="A1536" s="7">
        <v>41912</v>
      </c>
      <c r="B1536" s="191">
        <v>1978.209961</v>
      </c>
      <c r="C1536" s="191">
        <v>1985.170044</v>
      </c>
      <c r="D1536" s="191">
        <v>1968.959961</v>
      </c>
      <c r="E1536" s="191">
        <v>1972.290039</v>
      </c>
      <c r="F1536" s="192">
        <v>1972.290039</v>
      </c>
      <c r="G1536" s="191">
        <v>3951100000</v>
      </c>
      <c r="H1536" s="194">
        <f t="shared" si="46"/>
        <v>-2.7859287407672453E-3</v>
      </c>
      <c r="I1536" s="193"/>
      <c r="J1536" s="197">
        <v>1534</v>
      </c>
      <c r="K1536" s="234"/>
      <c r="L1536" s="234"/>
      <c r="M1536" s="234"/>
      <c r="N1536" s="234"/>
      <c r="O1536" s="234"/>
      <c r="P1536" s="234"/>
      <c r="Q1536" s="7">
        <v>41912</v>
      </c>
      <c r="R1536" s="8">
        <v>25202499</v>
      </c>
      <c r="S1536" s="8">
        <v>25385000</v>
      </c>
      <c r="T1536" s="8">
        <v>25132500</v>
      </c>
      <c r="U1536" s="8">
        <v>25187500</v>
      </c>
      <c r="V1536" s="192">
        <v>22884920</v>
      </c>
      <c r="W1536" s="234">
        <v>221056400</v>
      </c>
      <c r="X1536" s="194">
        <f t="shared" si="47"/>
        <v>6.393269169033323E-3</v>
      </c>
      <c r="Y1536" s="193"/>
      <c r="Z1536" s="197">
        <v>1534</v>
      </c>
    </row>
    <row r="1537" spans="1:26" ht="14.4" x14ac:dyDescent="0.3">
      <c r="A1537" s="7">
        <v>41911</v>
      </c>
      <c r="B1537" s="191">
        <v>1978.959961</v>
      </c>
      <c r="C1537" s="191">
        <v>1981.280029</v>
      </c>
      <c r="D1537" s="191">
        <v>1964.040039</v>
      </c>
      <c r="E1537" s="191">
        <v>1977.8000489999999</v>
      </c>
      <c r="F1537" s="192">
        <v>1977.8000489999999</v>
      </c>
      <c r="G1537" s="191">
        <v>3094440000</v>
      </c>
      <c r="H1537" s="194">
        <f t="shared" si="46"/>
        <v>-2.5468023608055486E-3</v>
      </c>
      <c r="I1537" s="193"/>
      <c r="J1537" s="197">
        <v>1535</v>
      </c>
      <c r="K1537" s="234"/>
      <c r="L1537" s="234"/>
      <c r="M1537" s="234"/>
      <c r="N1537" s="234"/>
      <c r="O1537" s="234"/>
      <c r="P1537" s="234"/>
      <c r="Q1537" s="7">
        <v>41911</v>
      </c>
      <c r="R1537" s="8">
        <v>24662500</v>
      </c>
      <c r="S1537" s="8">
        <v>25110001</v>
      </c>
      <c r="T1537" s="8">
        <v>24657499</v>
      </c>
      <c r="U1537" s="8">
        <v>25027500</v>
      </c>
      <c r="V1537" s="192">
        <v>22739540</v>
      </c>
      <c r="W1537" s="234">
        <v>199065200</v>
      </c>
      <c r="X1537" s="194">
        <f t="shared" si="47"/>
        <v>-6.3526549360889183E-3</v>
      </c>
      <c r="Y1537" s="193"/>
      <c r="Z1537" s="197">
        <v>1535</v>
      </c>
    </row>
    <row r="1538" spans="1:26" ht="14.4" x14ac:dyDescent="0.3">
      <c r="A1538" s="7">
        <v>41908</v>
      </c>
      <c r="B1538" s="191">
        <v>1966.219971</v>
      </c>
      <c r="C1538" s="191">
        <v>1986.369995</v>
      </c>
      <c r="D1538" s="191">
        <v>1966.219971</v>
      </c>
      <c r="E1538" s="191">
        <v>1982.849976</v>
      </c>
      <c r="F1538" s="192">
        <v>1982.849976</v>
      </c>
      <c r="G1538" s="191">
        <v>2929440000</v>
      </c>
      <c r="H1538" s="194">
        <f t="shared" si="46"/>
        <v>8.5758249460873067E-3</v>
      </c>
      <c r="I1538" s="193"/>
      <c r="J1538" s="197">
        <v>1536</v>
      </c>
      <c r="K1538" s="234"/>
      <c r="L1538" s="234"/>
      <c r="M1538" s="234"/>
      <c r="N1538" s="234"/>
      <c r="O1538" s="234"/>
      <c r="P1538" s="234"/>
      <c r="Q1538" s="7">
        <v>41908</v>
      </c>
      <c r="R1538" s="8">
        <v>24632500</v>
      </c>
      <c r="S1538" s="8">
        <v>25187500</v>
      </c>
      <c r="T1538" s="8">
        <v>24600000</v>
      </c>
      <c r="U1538" s="8">
        <v>25187500</v>
      </c>
      <c r="V1538" s="192">
        <v>22884920</v>
      </c>
      <c r="W1538" s="234">
        <v>249482000</v>
      </c>
      <c r="X1538" s="194">
        <f t="shared" si="47"/>
        <v>2.9426820699625832E-2</v>
      </c>
      <c r="Y1538" s="193"/>
      <c r="Z1538" s="197">
        <v>1536</v>
      </c>
    </row>
    <row r="1539" spans="1:26" ht="14.4" x14ac:dyDescent="0.3">
      <c r="A1539" s="7">
        <v>41907</v>
      </c>
      <c r="B1539" s="191">
        <v>1997.3199460000001</v>
      </c>
      <c r="C1539" s="191">
        <v>1997.3199460000001</v>
      </c>
      <c r="D1539" s="191">
        <v>1965.98999</v>
      </c>
      <c r="E1539" s="191">
        <v>1965.98999</v>
      </c>
      <c r="F1539" s="192">
        <v>1965.98999</v>
      </c>
      <c r="G1539" s="191">
        <v>3273050000</v>
      </c>
      <c r="H1539" s="194">
        <f t="shared" si="46"/>
        <v>-1.616877256054149E-2</v>
      </c>
      <c r="I1539" s="193"/>
      <c r="J1539" s="197">
        <v>1537</v>
      </c>
      <c r="K1539" s="234"/>
      <c r="L1539" s="234"/>
      <c r="M1539" s="234"/>
      <c r="N1539" s="234"/>
      <c r="O1539" s="234"/>
      <c r="P1539" s="234"/>
      <c r="Q1539" s="7">
        <v>41907</v>
      </c>
      <c r="R1539" s="8">
        <v>25127501</v>
      </c>
      <c r="S1539" s="8">
        <v>25177500</v>
      </c>
      <c r="T1539" s="8">
        <v>24430000</v>
      </c>
      <c r="U1539" s="8">
        <v>24467501</v>
      </c>
      <c r="V1539" s="192">
        <v>22230740</v>
      </c>
      <c r="W1539" s="234">
        <v>400368000</v>
      </c>
      <c r="X1539" s="194">
        <f t="shared" si="47"/>
        <v>-3.8132514447759551E-2</v>
      </c>
      <c r="Y1539" s="193"/>
      <c r="Z1539" s="197">
        <v>1537</v>
      </c>
    </row>
    <row r="1540" spans="1:26" ht="14.4" x14ac:dyDescent="0.3">
      <c r="A1540" s="7">
        <v>41906</v>
      </c>
      <c r="B1540" s="191">
        <v>1983.339966</v>
      </c>
      <c r="C1540" s="191">
        <v>1999.790039</v>
      </c>
      <c r="D1540" s="191">
        <v>1978.630005</v>
      </c>
      <c r="E1540" s="191">
        <v>1998.3000489999999</v>
      </c>
      <c r="F1540" s="192">
        <v>1998.3000489999999</v>
      </c>
      <c r="G1540" s="191">
        <v>3313850000</v>
      </c>
      <c r="H1540" s="194">
        <f t="shared" ref="H1540:H1603" si="48">(F1540-F1541)/F1541</f>
        <v>7.8324913345220008E-3</v>
      </c>
      <c r="I1540" s="193"/>
      <c r="J1540" s="197">
        <v>1538</v>
      </c>
      <c r="K1540" s="234"/>
      <c r="L1540" s="234"/>
      <c r="M1540" s="234"/>
      <c r="N1540" s="234"/>
      <c r="O1540" s="234"/>
      <c r="P1540" s="234"/>
      <c r="Q1540" s="7">
        <v>41906</v>
      </c>
      <c r="R1540" s="8">
        <v>25540001</v>
      </c>
      <c r="S1540" s="8">
        <v>25712500</v>
      </c>
      <c r="T1540" s="8">
        <v>25299999</v>
      </c>
      <c r="U1540" s="8">
        <v>25437500</v>
      </c>
      <c r="V1540" s="192">
        <v>23112061</v>
      </c>
      <c r="W1540" s="234">
        <v>240687200</v>
      </c>
      <c r="X1540" s="194">
        <f t="shared" ref="X1540:X1603" si="49">(V1540-V1541)/V1541</f>
        <v>-8.6710174593453027E-3</v>
      </c>
      <c r="Y1540" s="193"/>
      <c r="Z1540" s="197">
        <v>1538</v>
      </c>
    </row>
    <row r="1541" spans="1:26" ht="14.4" x14ac:dyDescent="0.3">
      <c r="A1541" s="7">
        <v>41905</v>
      </c>
      <c r="B1541" s="191">
        <v>1992.780029</v>
      </c>
      <c r="C1541" s="191">
        <v>1995.410034</v>
      </c>
      <c r="D1541" s="191">
        <v>1982.7700199999999</v>
      </c>
      <c r="E1541" s="191">
        <v>1982.7700199999999</v>
      </c>
      <c r="F1541" s="192">
        <v>1982.7700199999999</v>
      </c>
      <c r="G1541" s="191">
        <v>3279350000</v>
      </c>
      <c r="H1541" s="194">
        <f t="shared" si="48"/>
        <v>-5.7765012985656538E-3</v>
      </c>
      <c r="I1541" s="193"/>
      <c r="J1541" s="197">
        <v>1539</v>
      </c>
      <c r="K1541" s="234"/>
      <c r="L1541" s="234"/>
      <c r="M1541" s="234"/>
      <c r="N1541" s="234"/>
      <c r="O1541" s="234"/>
      <c r="P1541" s="234"/>
      <c r="Q1541" s="7">
        <v>41905</v>
      </c>
      <c r="R1541" s="8">
        <v>25150000</v>
      </c>
      <c r="S1541" s="8">
        <v>25735001</v>
      </c>
      <c r="T1541" s="8">
        <v>25135000</v>
      </c>
      <c r="U1541" s="8">
        <v>25660000</v>
      </c>
      <c r="V1541" s="192">
        <v>23314219</v>
      </c>
      <c r="W1541" s="234">
        <v>253608800</v>
      </c>
      <c r="X1541" s="194">
        <f t="shared" si="49"/>
        <v>1.5634410942366925E-2</v>
      </c>
      <c r="Y1541" s="193"/>
      <c r="Z1541" s="197">
        <v>1539</v>
      </c>
    </row>
    <row r="1542" spans="1:26" ht="14.4" x14ac:dyDescent="0.3">
      <c r="A1542" s="7">
        <v>41904</v>
      </c>
      <c r="B1542" s="191">
        <v>2009.079956</v>
      </c>
      <c r="C1542" s="191">
        <v>2009.079956</v>
      </c>
      <c r="D1542" s="191">
        <v>1991.01001</v>
      </c>
      <c r="E1542" s="191">
        <v>1994.290039</v>
      </c>
      <c r="F1542" s="192">
        <v>1994.290039</v>
      </c>
      <c r="G1542" s="191">
        <v>3349670000</v>
      </c>
      <c r="H1542" s="194">
        <f t="shared" si="48"/>
        <v>-8.0133231235974406E-3</v>
      </c>
      <c r="I1542" s="193"/>
      <c r="J1542" s="197">
        <v>1540</v>
      </c>
      <c r="K1542" s="234"/>
      <c r="L1542" s="234"/>
      <c r="M1542" s="234"/>
      <c r="N1542" s="234"/>
      <c r="O1542" s="234"/>
      <c r="P1542" s="234"/>
      <c r="Q1542" s="7">
        <v>41904</v>
      </c>
      <c r="R1542" s="8">
        <v>25450001</v>
      </c>
      <c r="S1542" s="8">
        <v>25535000</v>
      </c>
      <c r="T1542" s="8">
        <v>25145000</v>
      </c>
      <c r="U1542" s="8">
        <v>25264999</v>
      </c>
      <c r="V1542" s="192">
        <v>22955326</v>
      </c>
      <c r="W1542" s="234">
        <v>211153600</v>
      </c>
      <c r="X1542" s="194">
        <f t="shared" si="49"/>
        <v>9.9024895414247748E-4</v>
      </c>
      <c r="Y1542" s="193"/>
      <c r="Z1542" s="197">
        <v>1540</v>
      </c>
    </row>
    <row r="1543" spans="1:26" ht="14.4" x14ac:dyDescent="0.3">
      <c r="A1543" s="7">
        <v>41901</v>
      </c>
      <c r="B1543" s="191">
        <v>2012.73999</v>
      </c>
      <c r="C1543" s="191">
        <v>2019.26001</v>
      </c>
      <c r="D1543" s="191">
        <v>2006.589966</v>
      </c>
      <c r="E1543" s="191">
        <v>2010.400024</v>
      </c>
      <c r="F1543" s="192">
        <v>2010.400024</v>
      </c>
      <c r="G1543" s="191">
        <v>4880220000</v>
      </c>
      <c r="H1543" s="194">
        <f t="shared" si="48"/>
        <v>-4.77269612182337E-4</v>
      </c>
      <c r="I1543" s="193"/>
      <c r="J1543" s="197">
        <v>1541</v>
      </c>
      <c r="K1543" s="234"/>
      <c r="L1543" s="234"/>
      <c r="M1543" s="234"/>
      <c r="N1543" s="234"/>
      <c r="O1543" s="234"/>
      <c r="P1543" s="234"/>
      <c r="Q1543" s="7">
        <v>41901</v>
      </c>
      <c r="R1543" s="8">
        <v>25572500</v>
      </c>
      <c r="S1543" s="8">
        <v>25587500</v>
      </c>
      <c r="T1543" s="8">
        <v>25125000</v>
      </c>
      <c r="U1543" s="8">
        <v>25240000</v>
      </c>
      <c r="V1543" s="192">
        <v>22932617</v>
      </c>
      <c r="W1543" s="234">
        <v>283609600</v>
      </c>
      <c r="X1543" s="194">
        <f t="shared" si="49"/>
        <v>-8.1539214429043206E-3</v>
      </c>
      <c r="Y1543" s="193"/>
      <c r="Z1543" s="197">
        <v>1541</v>
      </c>
    </row>
    <row r="1544" spans="1:26" ht="14.4" x14ac:dyDescent="0.3">
      <c r="A1544" s="7">
        <v>41900</v>
      </c>
      <c r="B1544" s="191">
        <v>2003.0699460000001</v>
      </c>
      <c r="C1544" s="191">
        <v>2012.339966</v>
      </c>
      <c r="D1544" s="191">
        <v>2003.0699460000001</v>
      </c>
      <c r="E1544" s="191">
        <v>2011.3599850000001</v>
      </c>
      <c r="F1544" s="192">
        <v>2011.3599850000001</v>
      </c>
      <c r="G1544" s="191">
        <v>3235340000</v>
      </c>
      <c r="H1544" s="194">
        <f t="shared" si="48"/>
        <v>4.8911800557181117E-3</v>
      </c>
      <c r="I1544" s="193"/>
      <c r="J1544" s="197">
        <v>1542</v>
      </c>
      <c r="K1544" s="234"/>
      <c r="L1544" s="234"/>
      <c r="M1544" s="234"/>
      <c r="N1544" s="234"/>
      <c r="O1544" s="234"/>
      <c r="P1544" s="234"/>
      <c r="Q1544" s="7">
        <v>41900</v>
      </c>
      <c r="R1544" s="8">
        <v>25482500</v>
      </c>
      <c r="S1544" s="8">
        <v>25587500</v>
      </c>
      <c r="T1544" s="8">
        <v>25389999</v>
      </c>
      <c r="U1544" s="8">
        <v>25447500</v>
      </c>
      <c r="V1544" s="192">
        <v>23121145</v>
      </c>
      <c r="W1544" s="234">
        <v>149197600</v>
      </c>
      <c r="X1544" s="194">
        <f t="shared" si="49"/>
        <v>2.0672681488495478E-3</v>
      </c>
      <c r="Y1544" s="193"/>
      <c r="Z1544" s="197">
        <v>1542</v>
      </c>
    </row>
    <row r="1545" spans="1:26" ht="14.4" x14ac:dyDescent="0.3">
      <c r="A1545" s="7">
        <v>41899</v>
      </c>
      <c r="B1545" s="191">
        <v>1999.3000489999999</v>
      </c>
      <c r="C1545" s="191">
        <v>2010.73999</v>
      </c>
      <c r="D1545" s="191">
        <v>1993.290039</v>
      </c>
      <c r="E1545" s="191">
        <v>2001.5699460000001</v>
      </c>
      <c r="F1545" s="192">
        <v>2001.5699460000001</v>
      </c>
      <c r="G1545" s="191">
        <v>3209420000</v>
      </c>
      <c r="H1545" s="194">
        <f t="shared" si="48"/>
        <v>1.2956437912899977E-3</v>
      </c>
      <c r="I1545" s="193"/>
      <c r="J1545" s="197">
        <v>1543</v>
      </c>
      <c r="K1545" s="234"/>
      <c r="L1545" s="234"/>
      <c r="M1545" s="234"/>
      <c r="N1545" s="234"/>
      <c r="O1545" s="234"/>
      <c r="P1545" s="234"/>
      <c r="Q1545" s="7">
        <v>41899</v>
      </c>
      <c r="R1545" s="8">
        <v>25317499</v>
      </c>
      <c r="S1545" s="8">
        <v>25450001</v>
      </c>
      <c r="T1545" s="8">
        <v>25147499</v>
      </c>
      <c r="U1545" s="8">
        <v>25395000</v>
      </c>
      <c r="V1545" s="192">
        <v>23073446</v>
      </c>
      <c r="W1545" s="234">
        <v>243706000</v>
      </c>
      <c r="X1545" s="194">
        <f t="shared" si="49"/>
        <v>7.1386166182036319E-3</v>
      </c>
      <c r="Y1545" s="193"/>
      <c r="Z1545" s="197">
        <v>1543</v>
      </c>
    </row>
    <row r="1546" spans="1:26" ht="14.4" x14ac:dyDescent="0.3">
      <c r="A1546" s="7">
        <v>41898</v>
      </c>
      <c r="B1546" s="191">
        <v>1981.9300539999999</v>
      </c>
      <c r="C1546" s="191">
        <v>2002.280029</v>
      </c>
      <c r="D1546" s="191">
        <v>1979.0600589999999</v>
      </c>
      <c r="E1546" s="191">
        <v>1998.9799800000001</v>
      </c>
      <c r="F1546" s="192">
        <v>1998.9799800000001</v>
      </c>
      <c r="G1546" s="191">
        <v>3160310000</v>
      </c>
      <c r="H1546" s="194">
        <f t="shared" si="48"/>
        <v>7.4843760048878888E-3</v>
      </c>
      <c r="I1546" s="193"/>
      <c r="J1546" s="197">
        <v>1544</v>
      </c>
      <c r="K1546" s="234"/>
      <c r="L1546" s="234"/>
      <c r="M1546" s="234"/>
      <c r="N1546" s="234"/>
      <c r="O1546" s="234"/>
      <c r="P1546" s="234"/>
      <c r="Q1546" s="7">
        <v>41898</v>
      </c>
      <c r="R1546" s="8">
        <v>24950001</v>
      </c>
      <c r="S1546" s="8">
        <v>25315001</v>
      </c>
      <c r="T1546" s="8">
        <v>24722500</v>
      </c>
      <c r="U1546" s="8">
        <v>25215000</v>
      </c>
      <c r="V1546" s="192">
        <v>22909901</v>
      </c>
      <c r="W1546" s="234">
        <v>267632400</v>
      </c>
      <c r="X1546" s="194">
        <f t="shared" si="49"/>
        <v>-7.5764995698685408E-3</v>
      </c>
      <c r="Y1546" s="193"/>
      <c r="Z1546" s="197">
        <v>1544</v>
      </c>
    </row>
    <row r="1547" spans="1:26" ht="14.4" x14ac:dyDescent="0.3">
      <c r="A1547" s="7">
        <v>41897</v>
      </c>
      <c r="B1547" s="191">
        <v>1986.040039</v>
      </c>
      <c r="C1547" s="191">
        <v>1987.1800539999999</v>
      </c>
      <c r="D1547" s="191">
        <v>1978.4799800000001</v>
      </c>
      <c r="E1547" s="191">
        <v>1984.130005</v>
      </c>
      <c r="F1547" s="192">
        <v>1984.130005</v>
      </c>
      <c r="G1547" s="191">
        <v>2776530000</v>
      </c>
      <c r="H1547" s="194">
        <f t="shared" si="48"/>
        <v>-7.1015138063403017E-4</v>
      </c>
      <c r="I1547" s="193"/>
      <c r="J1547" s="197">
        <v>1545</v>
      </c>
      <c r="K1547" s="234"/>
      <c r="L1547" s="234"/>
      <c r="M1547" s="234"/>
      <c r="N1547" s="234"/>
      <c r="O1547" s="234"/>
      <c r="P1547" s="234"/>
      <c r="Q1547" s="7">
        <v>41897</v>
      </c>
      <c r="R1547" s="8">
        <v>25702499</v>
      </c>
      <c r="S1547" s="8">
        <v>25762501</v>
      </c>
      <c r="T1547" s="8">
        <v>25360001</v>
      </c>
      <c r="U1547" s="8">
        <v>25407499</v>
      </c>
      <c r="V1547" s="192">
        <v>23084803</v>
      </c>
      <c r="W1547" s="234">
        <v>245266000</v>
      </c>
      <c r="X1547" s="194">
        <f t="shared" si="49"/>
        <v>-2.9525861350314039E-4</v>
      </c>
      <c r="Y1547" s="193"/>
      <c r="Z1547" s="197">
        <v>1545</v>
      </c>
    </row>
    <row r="1548" spans="1:26" ht="14.4" x14ac:dyDescent="0.3">
      <c r="A1548" s="7">
        <v>41894</v>
      </c>
      <c r="B1548" s="191">
        <v>1996.73999</v>
      </c>
      <c r="C1548" s="191">
        <v>1996.73999</v>
      </c>
      <c r="D1548" s="191">
        <v>1980.26001</v>
      </c>
      <c r="E1548" s="191">
        <v>1985.540039</v>
      </c>
      <c r="F1548" s="192">
        <v>1985.540039</v>
      </c>
      <c r="G1548" s="191">
        <v>3206570000</v>
      </c>
      <c r="H1548" s="194">
        <f t="shared" si="48"/>
        <v>-5.962558408052987E-3</v>
      </c>
      <c r="I1548" s="193"/>
      <c r="J1548" s="197">
        <v>1546</v>
      </c>
      <c r="K1548" s="234"/>
      <c r="L1548" s="234"/>
      <c r="M1548" s="234"/>
      <c r="N1548" s="234"/>
      <c r="O1548" s="234"/>
      <c r="P1548" s="234"/>
      <c r="Q1548" s="7">
        <v>41894</v>
      </c>
      <c r="R1548" s="8">
        <v>25302500</v>
      </c>
      <c r="S1548" s="8">
        <v>25547501</v>
      </c>
      <c r="T1548" s="8">
        <v>25270000</v>
      </c>
      <c r="U1548" s="8">
        <v>25415001</v>
      </c>
      <c r="V1548" s="192">
        <v>23091621</v>
      </c>
      <c r="W1548" s="234">
        <v>250504400</v>
      </c>
      <c r="X1548" s="194">
        <f t="shared" si="49"/>
        <v>2.267987559380969E-3</v>
      </c>
      <c r="Y1548" s="193"/>
      <c r="Z1548" s="197">
        <v>1546</v>
      </c>
    </row>
    <row r="1549" spans="1:26" ht="14.4" x14ac:dyDescent="0.3">
      <c r="A1549" s="7">
        <v>41893</v>
      </c>
      <c r="B1549" s="191">
        <v>1992.849976</v>
      </c>
      <c r="C1549" s="191">
        <v>1997.650024</v>
      </c>
      <c r="D1549" s="191">
        <v>1985.9300539999999</v>
      </c>
      <c r="E1549" s="191">
        <v>1997.4499510000001</v>
      </c>
      <c r="F1549" s="192">
        <v>1997.4499510000001</v>
      </c>
      <c r="G1549" s="191">
        <v>2941690000</v>
      </c>
      <c r="H1549" s="194">
        <f t="shared" si="48"/>
        <v>8.8190553243860123E-4</v>
      </c>
      <c r="I1549" s="193"/>
      <c r="J1549" s="197">
        <v>1547</v>
      </c>
      <c r="K1549" s="234"/>
      <c r="L1549" s="234"/>
      <c r="M1549" s="234"/>
      <c r="N1549" s="234"/>
      <c r="O1549" s="234"/>
      <c r="P1549" s="234"/>
      <c r="Q1549" s="7">
        <v>41893</v>
      </c>
      <c r="R1549" s="8">
        <v>25102501</v>
      </c>
      <c r="S1549" s="8">
        <v>25360001</v>
      </c>
      <c r="T1549" s="8">
        <v>24905001</v>
      </c>
      <c r="U1549" s="8">
        <v>25357500</v>
      </c>
      <c r="V1549" s="192">
        <v>23039368</v>
      </c>
      <c r="W1549" s="234">
        <v>249412400</v>
      </c>
      <c r="X1549" s="194">
        <f t="shared" si="49"/>
        <v>4.257138376219864E-3</v>
      </c>
      <c r="Y1549" s="193"/>
      <c r="Z1549" s="197">
        <v>1547</v>
      </c>
    </row>
    <row r="1550" spans="1:26" ht="14.4" x14ac:dyDescent="0.3">
      <c r="A1550" s="7">
        <v>41892</v>
      </c>
      <c r="B1550" s="191">
        <v>1988.410034</v>
      </c>
      <c r="C1550" s="191">
        <v>1996.660034</v>
      </c>
      <c r="D1550" s="191">
        <v>1982.98999</v>
      </c>
      <c r="E1550" s="191">
        <v>1995.6899410000001</v>
      </c>
      <c r="F1550" s="192">
        <v>1995.6899410000001</v>
      </c>
      <c r="G1550" s="191">
        <v>2912430000</v>
      </c>
      <c r="H1550" s="194">
        <f t="shared" si="48"/>
        <v>3.6460744176934632E-3</v>
      </c>
      <c r="I1550" s="193"/>
      <c r="J1550" s="197">
        <v>1548</v>
      </c>
      <c r="K1550" s="234"/>
      <c r="L1550" s="234"/>
      <c r="M1550" s="234"/>
      <c r="N1550" s="234"/>
      <c r="O1550" s="234"/>
      <c r="P1550" s="234"/>
      <c r="Q1550" s="7">
        <v>41892</v>
      </c>
      <c r="R1550" s="8">
        <v>24502501</v>
      </c>
      <c r="S1550" s="8">
        <v>25277500</v>
      </c>
      <c r="T1550" s="8">
        <v>24440001</v>
      </c>
      <c r="U1550" s="8">
        <v>25250000</v>
      </c>
      <c r="V1550" s="192">
        <v>22941702</v>
      </c>
      <c r="W1550" s="234">
        <v>403478400</v>
      </c>
      <c r="X1550" s="194">
        <f t="shared" si="49"/>
        <v>3.0717505873845224E-2</v>
      </c>
      <c r="Y1550" s="193"/>
      <c r="Z1550" s="197">
        <v>1548</v>
      </c>
    </row>
    <row r="1551" spans="1:26" ht="14.4" x14ac:dyDescent="0.3">
      <c r="A1551" s="7">
        <v>41891</v>
      </c>
      <c r="B1551" s="191">
        <v>2000.7299800000001</v>
      </c>
      <c r="C1551" s="191">
        <v>2001.01001</v>
      </c>
      <c r="D1551" s="191">
        <v>1984.6099850000001</v>
      </c>
      <c r="E1551" s="191">
        <v>1988.4399410000001</v>
      </c>
      <c r="F1551" s="192">
        <v>1988.4399410000001</v>
      </c>
      <c r="G1551" s="191">
        <v>2882830000</v>
      </c>
      <c r="H1551" s="194">
        <f t="shared" si="48"/>
        <v>-6.5450092152765016E-3</v>
      </c>
      <c r="I1551" s="193"/>
      <c r="J1551" s="197">
        <v>1549</v>
      </c>
      <c r="K1551" s="234"/>
      <c r="L1551" s="234"/>
      <c r="M1551" s="234"/>
      <c r="N1551" s="234"/>
      <c r="O1551" s="234"/>
      <c r="P1551" s="234"/>
      <c r="Q1551" s="7">
        <v>41891</v>
      </c>
      <c r="R1551" s="8">
        <v>24770000</v>
      </c>
      <c r="S1551" s="8">
        <v>25770000</v>
      </c>
      <c r="T1551" s="8">
        <v>24035000</v>
      </c>
      <c r="U1551" s="8">
        <v>24497499</v>
      </c>
      <c r="V1551" s="192">
        <v>22257992</v>
      </c>
      <c r="W1551" s="234">
        <v>759385200</v>
      </c>
      <c r="X1551" s="194">
        <f t="shared" si="49"/>
        <v>-3.7615645809850875E-3</v>
      </c>
      <c r="Y1551" s="193"/>
      <c r="Z1551" s="197">
        <v>1549</v>
      </c>
    </row>
    <row r="1552" spans="1:26" ht="14.4" x14ac:dyDescent="0.3">
      <c r="A1552" s="7">
        <v>41890</v>
      </c>
      <c r="B1552" s="191">
        <v>2007.170044</v>
      </c>
      <c r="C1552" s="191">
        <v>2007.170044</v>
      </c>
      <c r="D1552" s="191">
        <v>1995.599976</v>
      </c>
      <c r="E1552" s="191">
        <v>2001.540039</v>
      </c>
      <c r="F1552" s="192">
        <v>2001.540039</v>
      </c>
      <c r="G1552" s="191">
        <v>2789090000</v>
      </c>
      <c r="H1552" s="194">
        <f t="shared" si="48"/>
        <v>-3.0731142046667576E-3</v>
      </c>
      <c r="I1552" s="193"/>
      <c r="J1552" s="197">
        <v>1550</v>
      </c>
      <c r="K1552" s="234"/>
      <c r="L1552" s="234"/>
      <c r="M1552" s="234"/>
      <c r="N1552" s="234"/>
      <c r="O1552" s="234"/>
      <c r="P1552" s="234"/>
      <c r="Q1552" s="7">
        <v>41890</v>
      </c>
      <c r="R1552" s="8">
        <v>24825001</v>
      </c>
      <c r="S1552" s="8">
        <v>24827499</v>
      </c>
      <c r="T1552" s="8">
        <v>24512501</v>
      </c>
      <c r="U1552" s="8">
        <v>24590000</v>
      </c>
      <c r="V1552" s="192">
        <v>22342033</v>
      </c>
      <c r="W1552" s="234">
        <v>185426800</v>
      </c>
      <c r="X1552" s="194">
        <f t="shared" si="49"/>
        <v>-6.1637153141440148E-3</v>
      </c>
      <c r="Y1552" s="193"/>
      <c r="Z1552" s="197">
        <v>1550</v>
      </c>
    </row>
    <row r="1553" spans="1:26" ht="14.4" x14ac:dyDescent="0.3">
      <c r="A1553" s="7">
        <v>41887</v>
      </c>
      <c r="B1553" s="191">
        <v>1998</v>
      </c>
      <c r="C1553" s="191">
        <v>2007.709961</v>
      </c>
      <c r="D1553" s="191">
        <v>1990.099976</v>
      </c>
      <c r="E1553" s="191">
        <v>2007.709961</v>
      </c>
      <c r="F1553" s="192">
        <v>2007.709961</v>
      </c>
      <c r="G1553" s="191">
        <v>2818300000</v>
      </c>
      <c r="H1553" s="194">
        <f t="shared" si="48"/>
        <v>5.0358856051554253E-3</v>
      </c>
      <c r="I1553" s="193"/>
      <c r="J1553" s="197">
        <v>1551</v>
      </c>
      <c r="K1553" s="234"/>
      <c r="L1553" s="234"/>
      <c r="M1553" s="234"/>
      <c r="N1553" s="234"/>
      <c r="O1553" s="234"/>
      <c r="P1553" s="234"/>
      <c r="Q1553" s="7">
        <v>41887</v>
      </c>
      <c r="R1553" s="8">
        <v>24700001</v>
      </c>
      <c r="S1553" s="8">
        <v>24847500</v>
      </c>
      <c r="T1553" s="8">
        <v>24577499</v>
      </c>
      <c r="U1553" s="8">
        <v>24742500</v>
      </c>
      <c r="V1553" s="192">
        <v>22480597</v>
      </c>
      <c r="W1553" s="234">
        <v>233828000</v>
      </c>
      <c r="X1553" s="194">
        <f t="shared" si="49"/>
        <v>8.6629643557038036E-3</v>
      </c>
      <c r="Y1553" s="193"/>
      <c r="Z1553" s="197">
        <v>1551</v>
      </c>
    </row>
    <row r="1554" spans="1:26" ht="14.4" x14ac:dyDescent="0.3">
      <c r="A1554" s="7">
        <v>41886</v>
      </c>
      <c r="B1554" s="191">
        <v>2001.670044</v>
      </c>
      <c r="C1554" s="191">
        <v>2011.170044</v>
      </c>
      <c r="D1554" s="191">
        <v>1992.540039</v>
      </c>
      <c r="E1554" s="191">
        <v>1997.650024</v>
      </c>
      <c r="F1554" s="192">
        <v>1997.650024</v>
      </c>
      <c r="G1554" s="191">
        <v>3072410000</v>
      </c>
      <c r="H1554" s="194">
        <f t="shared" si="48"/>
        <v>-1.5344211306420534E-3</v>
      </c>
      <c r="I1554" s="193"/>
      <c r="J1554" s="197">
        <v>1552</v>
      </c>
      <c r="K1554" s="234"/>
      <c r="L1554" s="234"/>
      <c r="M1554" s="234"/>
      <c r="N1554" s="234"/>
      <c r="O1554" s="234"/>
      <c r="P1554" s="234"/>
      <c r="Q1554" s="7">
        <v>41886</v>
      </c>
      <c r="R1554" s="8">
        <v>24712500</v>
      </c>
      <c r="S1554" s="8">
        <v>25022499</v>
      </c>
      <c r="T1554" s="8">
        <v>24447500</v>
      </c>
      <c r="U1554" s="8">
        <v>24530001</v>
      </c>
      <c r="V1554" s="192">
        <v>22287521</v>
      </c>
      <c r="W1554" s="234">
        <v>342872000</v>
      </c>
      <c r="X1554" s="194">
        <f t="shared" si="49"/>
        <v>-8.2879682517180125E-3</v>
      </c>
      <c r="Y1554" s="193"/>
      <c r="Z1554" s="197">
        <v>1552</v>
      </c>
    </row>
    <row r="1555" spans="1:26" ht="14.4" x14ac:dyDescent="0.3">
      <c r="A1555" s="7">
        <v>41885</v>
      </c>
      <c r="B1555" s="191">
        <v>2003.5699460000001</v>
      </c>
      <c r="C1555" s="191">
        <v>2009.280029</v>
      </c>
      <c r="D1555" s="191">
        <v>1998.1400149999999</v>
      </c>
      <c r="E1555" s="191">
        <v>2000.719971</v>
      </c>
      <c r="F1555" s="192">
        <v>2000.719971</v>
      </c>
      <c r="G1555" s="191">
        <v>2809980000</v>
      </c>
      <c r="H1555" s="194">
        <f t="shared" si="48"/>
        <v>-7.7914076822669363E-4</v>
      </c>
      <c r="I1555" s="193"/>
      <c r="J1555" s="197">
        <v>1553</v>
      </c>
      <c r="K1555" s="234"/>
      <c r="L1555" s="234"/>
      <c r="M1555" s="234"/>
      <c r="N1555" s="234"/>
      <c r="O1555" s="234"/>
      <c r="P1555" s="234"/>
      <c r="Q1555" s="7">
        <v>41885</v>
      </c>
      <c r="R1555" s="8">
        <v>25775000</v>
      </c>
      <c r="S1555" s="8">
        <v>25799999</v>
      </c>
      <c r="T1555" s="8">
        <v>24645000</v>
      </c>
      <c r="U1555" s="8">
        <v>24735001</v>
      </c>
      <c r="V1555" s="192">
        <v>22473783</v>
      </c>
      <c r="W1555" s="234">
        <v>501684000</v>
      </c>
      <c r="X1555" s="194">
        <f t="shared" si="49"/>
        <v>-4.2207257542786564E-2</v>
      </c>
      <c r="Y1555" s="193"/>
      <c r="Z1555" s="197">
        <v>1553</v>
      </c>
    </row>
    <row r="1556" spans="1:26" ht="14.4" x14ac:dyDescent="0.3">
      <c r="A1556" s="7">
        <v>41884</v>
      </c>
      <c r="B1556" s="191">
        <v>2004.0699460000001</v>
      </c>
      <c r="C1556" s="191">
        <v>2006.119995</v>
      </c>
      <c r="D1556" s="191">
        <v>1994.849976</v>
      </c>
      <c r="E1556" s="191">
        <v>2002.280029</v>
      </c>
      <c r="F1556" s="192">
        <v>2002.280029</v>
      </c>
      <c r="G1556" s="191">
        <v>2819980000</v>
      </c>
      <c r="H1556" s="194">
        <f t="shared" si="48"/>
        <v>-5.4406624972937363E-4</v>
      </c>
      <c r="I1556" s="193"/>
      <c r="J1556" s="197">
        <v>1554</v>
      </c>
      <c r="K1556" s="234"/>
      <c r="L1556" s="234"/>
      <c r="M1556" s="234"/>
      <c r="N1556" s="234"/>
      <c r="O1556" s="234"/>
      <c r="P1556" s="234"/>
      <c r="Q1556" s="7">
        <v>41884</v>
      </c>
      <c r="R1556" s="8">
        <v>25764999</v>
      </c>
      <c r="S1556" s="8">
        <v>25934999</v>
      </c>
      <c r="T1556" s="8">
        <v>25680000</v>
      </c>
      <c r="U1556" s="8">
        <v>25825001</v>
      </c>
      <c r="V1556" s="192">
        <v>23464140</v>
      </c>
      <c r="W1556" s="234">
        <v>214256000</v>
      </c>
      <c r="X1556" s="194">
        <f t="shared" si="49"/>
        <v>7.8051604350184087E-3</v>
      </c>
      <c r="Y1556" s="193"/>
      <c r="Z1556" s="197">
        <v>1554</v>
      </c>
    </row>
    <row r="1557" spans="1:26" ht="14.4" x14ac:dyDescent="0.3">
      <c r="A1557" s="7">
        <v>41880</v>
      </c>
      <c r="B1557" s="191">
        <v>1998.4499510000001</v>
      </c>
      <c r="C1557" s="191">
        <v>2003.380005</v>
      </c>
      <c r="D1557" s="191">
        <v>1994.650024</v>
      </c>
      <c r="E1557" s="191">
        <v>2003.369995</v>
      </c>
      <c r="F1557" s="192">
        <v>2003.369995</v>
      </c>
      <c r="G1557" s="191">
        <v>2259130000</v>
      </c>
      <c r="H1557" s="194">
        <f t="shared" si="48"/>
        <v>3.3204147927141893E-3</v>
      </c>
      <c r="I1557" s="193"/>
      <c r="J1557" s="197">
        <v>1555</v>
      </c>
      <c r="K1557" s="234"/>
      <c r="L1557" s="234"/>
      <c r="M1557" s="234"/>
      <c r="N1557" s="234"/>
      <c r="O1557" s="234"/>
      <c r="P1557" s="234"/>
      <c r="Q1557" s="7">
        <v>41880</v>
      </c>
      <c r="R1557" s="8">
        <v>25715000</v>
      </c>
      <c r="S1557" s="8">
        <v>25725000</v>
      </c>
      <c r="T1557" s="8">
        <v>25549999</v>
      </c>
      <c r="U1557" s="8">
        <v>25625000</v>
      </c>
      <c r="V1557" s="192">
        <v>23282417</v>
      </c>
      <c r="W1557" s="234">
        <v>178380000</v>
      </c>
      <c r="X1557" s="194">
        <f t="shared" si="49"/>
        <v>2.4449280863487375E-3</v>
      </c>
      <c r="Y1557" s="193"/>
      <c r="Z1557" s="197">
        <v>1555</v>
      </c>
    </row>
    <row r="1558" spans="1:26" ht="14.4" x14ac:dyDescent="0.3">
      <c r="A1558" s="7">
        <v>41879</v>
      </c>
      <c r="B1558" s="191">
        <v>1997.420044</v>
      </c>
      <c r="C1558" s="191">
        <v>1998.5500489999999</v>
      </c>
      <c r="D1558" s="191">
        <v>1990.5200199999999</v>
      </c>
      <c r="E1558" s="191">
        <v>1996.73999</v>
      </c>
      <c r="F1558" s="192">
        <v>1996.73999</v>
      </c>
      <c r="G1558" s="191">
        <v>2282400000</v>
      </c>
      <c r="H1558" s="194">
        <f t="shared" si="48"/>
        <v>-1.6899011101581347E-3</v>
      </c>
      <c r="I1558" s="193"/>
      <c r="J1558" s="197">
        <v>1556</v>
      </c>
      <c r="K1558" s="234"/>
      <c r="L1558" s="234"/>
      <c r="M1558" s="234"/>
      <c r="N1558" s="234"/>
      <c r="O1558" s="234"/>
      <c r="P1558" s="234"/>
      <c r="Q1558" s="7">
        <v>41879</v>
      </c>
      <c r="R1558" s="8">
        <v>25397499</v>
      </c>
      <c r="S1558" s="8">
        <v>25695000</v>
      </c>
      <c r="T1558" s="8">
        <v>25389999</v>
      </c>
      <c r="U1558" s="8">
        <v>25562500</v>
      </c>
      <c r="V1558" s="192">
        <v>23225632</v>
      </c>
      <c r="W1558" s="234">
        <v>273840000</v>
      </c>
      <c r="X1558" s="194">
        <f t="shared" si="49"/>
        <v>1.1749961441263081E-3</v>
      </c>
      <c r="Y1558" s="193"/>
      <c r="Z1558" s="197">
        <v>1556</v>
      </c>
    </row>
    <row r="1559" spans="1:26" ht="14.4" x14ac:dyDescent="0.3">
      <c r="A1559" s="7">
        <v>41878</v>
      </c>
      <c r="B1559" s="191">
        <v>2000.540039</v>
      </c>
      <c r="C1559" s="191">
        <v>2002.1400149999999</v>
      </c>
      <c r="D1559" s="191">
        <v>1996.1999510000001</v>
      </c>
      <c r="E1559" s="191">
        <v>2000.119995</v>
      </c>
      <c r="F1559" s="192">
        <v>2000.119995</v>
      </c>
      <c r="G1559" s="191">
        <v>2344350000</v>
      </c>
      <c r="H1559" s="194">
        <f t="shared" si="48"/>
        <v>4.9986999630176634E-5</v>
      </c>
      <c r="I1559" s="193"/>
      <c r="J1559" s="197">
        <v>1557</v>
      </c>
      <c r="K1559" s="234"/>
      <c r="L1559" s="234"/>
      <c r="M1559" s="234"/>
      <c r="N1559" s="234"/>
      <c r="O1559" s="234"/>
      <c r="P1559" s="234"/>
      <c r="Q1559" s="7">
        <v>41878</v>
      </c>
      <c r="R1559" s="8">
        <v>25254999</v>
      </c>
      <c r="S1559" s="8">
        <v>25642500</v>
      </c>
      <c r="T1559" s="8">
        <v>25174999</v>
      </c>
      <c r="U1559" s="8">
        <v>25532499</v>
      </c>
      <c r="V1559" s="192">
        <v>23198374</v>
      </c>
      <c r="W1559" s="234">
        <v>209476000</v>
      </c>
      <c r="X1559" s="194">
        <f t="shared" si="49"/>
        <v>1.2290769486544971E-2</v>
      </c>
      <c r="Y1559" s="193"/>
      <c r="Z1559" s="197">
        <v>1557</v>
      </c>
    </row>
    <row r="1560" spans="1:26" ht="14.4" x14ac:dyDescent="0.3">
      <c r="A1560" s="7">
        <v>41877</v>
      </c>
      <c r="B1560" s="191">
        <v>1998.589966</v>
      </c>
      <c r="C1560" s="191">
        <v>2005.040039</v>
      </c>
      <c r="D1560" s="191">
        <v>1998.589966</v>
      </c>
      <c r="E1560" s="191">
        <v>2000.0200199999999</v>
      </c>
      <c r="F1560" s="192">
        <v>2000.0200199999999</v>
      </c>
      <c r="G1560" s="191">
        <v>2451950000</v>
      </c>
      <c r="H1560" s="194">
        <f t="shared" si="48"/>
        <v>1.051081101221471E-3</v>
      </c>
      <c r="I1560" s="193"/>
      <c r="J1560" s="197">
        <v>1558</v>
      </c>
      <c r="K1560" s="234"/>
      <c r="L1560" s="234"/>
      <c r="M1560" s="234"/>
      <c r="N1560" s="234"/>
      <c r="O1560" s="234"/>
      <c r="P1560" s="234"/>
      <c r="Q1560" s="7">
        <v>41877</v>
      </c>
      <c r="R1560" s="8">
        <v>25355000</v>
      </c>
      <c r="S1560" s="8">
        <v>25375000</v>
      </c>
      <c r="T1560" s="8">
        <v>25215000</v>
      </c>
      <c r="U1560" s="8">
        <v>25222500</v>
      </c>
      <c r="V1560" s="192">
        <v>22916710</v>
      </c>
      <c r="W1560" s="234">
        <v>132608000</v>
      </c>
      <c r="X1560" s="194">
        <f t="shared" si="49"/>
        <v>-6.401737884620437E-3</v>
      </c>
      <c r="Y1560" s="193"/>
      <c r="Z1560" s="197">
        <v>1558</v>
      </c>
    </row>
    <row r="1561" spans="1:26" ht="14.4" x14ac:dyDescent="0.3">
      <c r="A1561" s="7">
        <v>41876</v>
      </c>
      <c r="B1561" s="191">
        <v>1991.73999</v>
      </c>
      <c r="C1561" s="191">
        <v>2001.9499510000001</v>
      </c>
      <c r="D1561" s="191">
        <v>1991.73999</v>
      </c>
      <c r="E1561" s="191">
        <v>1997.920044</v>
      </c>
      <c r="F1561" s="192">
        <v>1997.920044</v>
      </c>
      <c r="G1561" s="191">
        <v>2233880000</v>
      </c>
      <c r="H1561" s="194">
        <f t="shared" si="48"/>
        <v>4.7877790611010025E-3</v>
      </c>
      <c r="I1561" s="193"/>
      <c r="J1561" s="197">
        <v>1559</v>
      </c>
      <c r="K1561" s="234"/>
      <c r="L1561" s="234"/>
      <c r="M1561" s="234"/>
      <c r="N1561" s="234"/>
      <c r="O1561" s="234"/>
      <c r="P1561" s="234"/>
      <c r="Q1561" s="7">
        <v>41876</v>
      </c>
      <c r="R1561" s="8">
        <v>25447500</v>
      </c>
      <c r="S1561" s="8">
        <v>25542500</v>
      </c>
      <c r="T1561" s="8">
        <v>25320000</v>
      </c>
      <c r="U1561" s="8">
        <v>25385000</v>
      </c>
      <c r="V1561" s="192">
        <v>23064362</v>
      </c>
      <c r="W1561" s="234">
        <v>161080000</v>
      </c>
      <c r="X1561" s="194">
        <f t="shared" si="49"/>
        <v>2.1714677866501507E-3</v>
      </c>
      <c r="Y1561" s="193"/>
      <c r="Z1561" s="197">
        <v>1559</v>
      </c>
    </row>
    <row r="1562" spans="1:26" ht="14.4" x14ac:dyDescent="0.3">
      <c r="A1562" s="7">
        <v>41873</v>
      </c>
      <c r="B1562" s="191">
        <v>1992.599976</v>
      </c>
      <c r="C1562" s="191">
        <v>1993.540039</v>
      </c>
      <c r="D1562" s="191">
        <v>1984.76001</v>
      </c>
      <c r="E1562" s="191">
        <v>1988.400024</v>
      </c>
      <c r="F1562" s="192">
        <v>1988.400024</v>
      </c>
      <c r="G1562" s="191">
        <v>2301860000</v>
      </c>
      <c r="H1562" s="194">
        <f t="shared" si="48"/>
        <v>-1.9925872252457739E-3</v>
      </c>
      <c r="I1562" s="193"/>
      <c r="J1562" s="197">
        <v>1560</v>
      </c>
      <c r="K1562" s="234"/>
      <c r="L1562" s="234"/>
      <c r="M1562" s="234"/>
      <c r="N1562" s="234"/>
      <c r="O1562" s="234"/>
      <c r="P1562" s="234"/>
      <c r="Q1562" s="7">
        <v>41873</v>
      </c>
      <c r="R1562" s="8">
        <v>25072500</v>
      </c>
      <c r="S1562" s="8">
        <v>25367500</v>
      </c>
      <c r="T1562" s="8">
        <v>25047501</v>
      </c>
      <c r="U1562" s="8">
        <v>25330000</v>
      </c>
      <c r="V1562" s="192">
        <v>23014387</v>
      </c>
      <c r="W1562" s="234">
        <v>176736000</v>
      </c>
      <c r="X1562" s="194">
        <f t="shared" si="49"/>
        <v>7.3573845530685101E-3</v>
      </c>
      <c r="Y1562" s="193"/>
      <c r="Z1562" s="197">
        <v>1560</v>
      </c>
    </row>
    <row r="1563" spans="1:26" ht="14.4" x14ac:dyDescent="0.3">
      <c r="A1563" s="7">
        <v>41872</v>
      </c>
      <c r="B1563" s="191">
        <v>1986.8199460000001</v>
      </c>
      <c r="C1563" s="191">
        <v>1994.76001</v>
      </c>
      <c r="D1563" s="191">
        <v>1986.8199460000001</v>
      </c>
      <c r="E1563" s="191">
        <v>1992.369995</v>
      </c>
      <c r="F1563" s="192">
        <v>1992.369995</v>
      </c>
      <c r="G1563" s="191">
        <v>2638920000</v>
      </c>
      <c r="H1563" s="194">
        <f t="shared" si="48"/>
        <v>2.9498894898596817E-3</v>
      </c>
      <c r="I1563" s="193"/>
      <c r="J1563" s="197">
        <v>1561</v>
      </c>
      <c r="K1563" s="234"/>
      <c r="L1563" s="234"/>
      <c r="M1563" s="234"/>
      <c r="N1563" s="234"/>
      <c r="O1563" s="234"/>
      <c r="P1563" s="234"/>
      <c r="Q1563" s="7">
        <v>41872</v>
      </c>
      <c r="R1563" s="8">
        <v>25142500</v>
      </c>
      <c r="S1563" s="8">
        <v>25235001</v>
      </c>
      <c r="T1563" s="8">
        <v>25027500</v>
      </c>
      <c r="U1563" s="8">
        <v>25145000</v>
      </c>
      <c r="V1563" s="192">
        <v>22846298</v>
      </c>
      <c r="W1563" s="234">
        <v>133912000</v>
      </c>
      <c r="X1563" s="194">
        <f t="shared" si="49"/>
        <v>9.9369515743895958E-5</v>
      </c>
      <c r="Y1563" s="193"/>
      <c r="Z1563" s="197">
        <v>1561</v>
      </c>
    </row>
    <row r="1564" spans="1:26" ht="14.4" x14ac:dyDescent="0.3">
      <c r="A1564" s="7">
        <v>41871</v>
      </c>
      <c r="B1564" s="191">
        <v>1980.459961</v>
      </c>
      <c r="C1564" s="191">
        <v>1988.5699460000001</v>
      </c>
      <c r="D1564" s="191">
        <v>1977.6800539999999</v>
      </c>
      <c r="E1564" s="191">
        <v>1986.51001</v>
      </c>
      <c r="F1564" s="192">
        <v>1986.51001</v>
      </c>
      <c r="G1564" s="191">
        <v>2579560000</v>
      </c>
      <c r="H1564" s="194">
        <f t="shared" si="48"/>
        <v>2.4778129084918783E-3</v>
      </c>
      <c r="I1564" s="193"/>
      <c r="J1564" s="197">
        <v>1562</v>
      </c>
      <c r="K1564" s="234"/>
      <c r="L1564" s="234"/>
      <c r="M1564" s="234"/>
      <c r="N1564" s="234"/>
      <c r="O1564" s="234"/>
      <c r="P1564" s="234"/>
      <c r="Q1564" s="7">
        <v>41871</v>
      </c>
      <c r="R1564" s="8">
        <v>25110001</v>
      </c>
      <c r="S1564" s="8">
        <v>25272499</v>
      </c>
      <c r="T1564" s="8">
        <v>24987499</v>
      </c>
      <c r="U1564" s="8">
        <v>25142500</v>
      </c>
      <c r="V1564" s="192">
        <v>22844028</v>
      </c>
      <c r="W1564" s="234">
        <v>210796000</v>
      </c>
      <c r="X1564" s="194">
        <f t="shared" si="49"/>
        <v>3.9798659422796818E-4</v>
      </c>
      <c r="Y1564" s="193"/>
      <c r="Z1564" s="197">
        <v>1562</v>
      </c>
    </row>
    <row r="1565" spans="1:26" ht="14.4" x14ac:dyDescent="0.3">
      <c r="A1565" s="7">
        <v>41870</v>
      </c>
      <c r="B1565" s="191">
        <v>1972.7299800000001</v>
      </c>
      <c r="C1565" s="191">
        <v>1982.5699460000001</v>
      </c>
      <c r="D1565" s="191">
        <v>1972.7299800000001</v>
      </c>
      <c r="E1565" s="191">
        <v>1981.599976</v>
      </c>
      <c r="F1565" s="192">
        <v>1981.599976</v>
      </c>
      <c r="G1565" s="191">
        <v>2656430000</v>
      </c>
      <c r="H1565" s="194">
        <f t="shared" si="48"/>
        <v>5.0006522411709742E-3</v>
      </c>
      <c r="I1565" s="193"/>
      <c r="J1565" s="197">
        <v>1563</v>
      </c>
      <c r="K1565" s="234"/>
      <c r="L1565" s="234"/>
      <c r="M1565" s="234"/>
      <c r="N1565" s="234"/>
      <c r="O1565" s="234"/>
      <c r="P1565" s="234"/>
      <c r="Q1565" s="7">
        <v>41870</v>
      </c>
      <c r="R1565" s="8">
        <v>24852501</v>
      </c>
      <c r="S1565" s="8">
        <v>25170000</v>
      </c>
      <c r="T1565" s="8">
        <v>24830000</v>
      </c>
      <c r="U1565" s="8">
        <v>25132500</v>
      </c>
      <c r="V1565" s="192">
        <v>22834940</v>
      </c>
      <c r="W1565" s="234">
        <v>277596000</v>
      </c>
      <c r="X1565" s="194">
        <f t="shared" si="49"/>
        <v>1.3815812957661235E-2</v>
      </c>
      <c r="Y1565" s="193"/>
      <c r="Z1565" s="197">
        <v>1563</v>
      </c>
    </row>
    <row r="1566" spans="1:26" ht="14.4" x14ac:dyDescent="0.3">
      <c r="A1566" s="7">
        <v>41869</v>
      </c>
      <c r="B1566" s="191">
        <v>1958.3599850000001</v>
      </c>
      <c r="C1566" s="191">
        <v>1971.98999</v>
      </c>
      <c r="D1566" s="191">
        <v>1958.3599850000001</v>
      </c>
      <c r="E1566" s="191">
        <v>1971.73999</v>
      </c>
      <c r="F1566" s="192">
        <v>1971.73999</v>
      </c>
      <c r="G1566" s="191">
        <v>2638160000</v>
      </c>
      <c r="H1566" s="194">
        <f t="shared" si="48"/>
        <v>8.5316719162744272E-3</v>
      </c>
      <c r="I1566" s="193"/>
      <c r="J1566" s="197">
        <v>1564</v>
      </c>
      <c r="K1566" s="234"/>
      <c r="L1566" s="234"/>
      <c r="M1566" s="234"/>
      <c r="N1566" s="234"/>
      <c r="O1566" s="234"/>
      <c r="P1566" s="234"/>
      <c r="Q1566" s="7">
        <v>41869</v>
      </c>
      <c r="R1566" s="8">
        <v>24622499</v>
      </c>
      <c r="S1566" s="8">
        <v>24842501</v>
      </c>
      <c r="T1566" s="8">
        <v>24495001</v>
      </c>
      <c r="U1566" s="8">
        <v>24790001</v>
      </c>
      <c r="V1566" s="192">
        <v>22523756</v>
      </c>
      <c r="W1566" s="234">
        <v>190288000</v>
      </c>
      <c r="X1566" s="194">
        <f t="shared" si="49"/>
        <v>1.2043192839451744E-2</v>
      </c>
      <c r="Y1566" s="193"/>
      <c r="Z1566" s="197">
        <v>1564</v>
      </c>
    </row>
    <row r="1567" spans="1:26" ht="14.4" x14ac:dyDescent="0.3">
      <c r="A1567" s="7">
        <v>41866</v>
      </c>
      <c r="B1567" s="191">
        <v>1958.869995</v>
      </c>
      <c r="C1567" s="191">
        <v>1964.040039</v>
      </c>
      <c r="D1567" s="191">
        <v>1941.5</v>
      </c>
      <c r="E1567" s="191">
        <v>1955.0600589999999</v>
      </c>
      <c r="F1567" s="192">
        <v>1955.0600589999999</v>
      </c>
      <c r="G1567" s="191">
        <v>3023380000</v>
      </c>
      <c r="H1567" s="194">
        <f t="shared" si="48"/>
        <v>-6.1372864230343249E-5</v>
      </c>
      <c r="I1567" s="193"/>
      <c r="J1567" s="197">
        <v>1565</v>
      </c>
      <c r="K1567" s="234"/>
      <c r="L1567" s="234"/>
      <c r="M1567" s="234"/>
      <c r="N1567" s="234"/>
      <c r="O1567" s="234"/>
      <c r="P1567" s="234"/>
      <c r="Q1567" s="7">
        <v>41866</v>
      </c>
      <c r="R1567" s="8">
        <v>24475000</v>
      </c>
      <c r="S1567" s="8">
        <v>24547501</v>
      </c>
      <c r="T1567" s="8">
        <v>24215000</v>
      </c>
      <c r="U1567" s="8">
        <v>24495001</v>
      </c>
      <c r="V1567" s="192">
        <v>22255726</v>
      </c>
      <c r="W1567" s="234">
        <v>195804000</v>
      </c>
      <c r="X1567" s="194">
        <f t="shared" si="49"/>
        <v>4.9233542348766342E-3</v>
      </c>
      <c r="Y1567" s="193"/>
      <c r="Z1567" s="197">
        <v>1565</v>
      </c>
    </row>
    <row r="1568" spans="1:26" ht="14.4" x14ac:dyDescent="0.3">
      <c r="A1568" s="7">
        <v>41865</v>
      </c>
      <c r="B1568" s="191">
        <v>1947.410034</v>
      </c>
      <c r="C1568" s="191">
        <v>1955.2299800000001</v>
      </c>
      <c r="D1568" s="191">
        <v>1947.410034</v>
      </c>
      <c r="E1568" s="191">
        <v>1955.1800539999999</v>
      </c>
      <c r="F1568" s="192">
        <v>1955.1800539999999</v>
      </c>
      <c r="G1568" s="191">
        <v>2609460000</v>
      </c>
      <c r="H1568" s="194">
        <f t="shared" si="48"/>
        <v>4.3458140492872877E-3</v>
      </c>
      <c r="I1568" s="193"/>
      <c r="J1568" s="197">
        <v>1566</v>
      </c>
      <c r="K1568" s="234"/>
      <c r="L1568" s="234"/>
      <c r="M1568" s="234"/>
      <c r="N1568" s="234"/>
      <c r="O1568" s="234"/>
      <c r="P1568" s="234"/>
      <c r="Q1568" s="7">
        <v>41865</v>
      </c>
      <c r="R1568" s="8">
        <v>24332500</v>
      </c>
      <c r="S1568" s="8">
        <v>24392500</v>
      </c>
      <c r="T1568" s="8">
        <v>24200001</v>
      </c>
      <c r="U1568" s="8">
        <v>24375000</v>
      </c>
      <c r="V1568" s="192">
        <v>22146690</v>
      </c>
      <c r="W1568" s="234">
        <v>112464000</v>
      </c>
      <c r="X1568" s="194">
        <f t="shared" si="49"/>
        <v>2.6737586594272008E-3</v>
      </c>
      <c r="Y1568" s="193"/>
      <c r="Z1568" s="197">
        <v>1566</v>
      </c>
    </row>
    <row r="1569" spans="1:26" ht="14.4" x14ac:dyDescent="0.3">
      <c r="A1569" s="7">
        <v>41864</v>
      </c>
      <c r="B1569" s="191">
        <v>1935.599976</v>
      </c>
      <c r="C1569" s="191">
        <v>1948.410034</v>
      </c>
      <c r="D1569" s="191">
        <v>1935.599976</v>
      </c>
      <c r="E1569" s="191">
        <v>1946.719971</v>
      </c>
      <c r="F1569" s="192">
        <v>1946.719971</v>
      </c>
      <c r="G1569" s="191">
        <v>2718020000</v>
      </c>
      <c r="H1569" s="194">
        <f t="shared" si="48"/>
        <v>6.707160180995468E-3</v>
      </c>
      <c r="I1569" s="193"/>
      <c r="J1569" s="197">
        <v>1567</v>
      </c>
      <c r="K1569" s="234"/>
      <c r="L1569" s="234"/>
      <c r="M1569" s="234"/>
      <c r="N1569" s="234"/>
      <c r="O1569" s="234"/>
      <c r="P1569" s="234"/>
      <c r="Q1569" s="7">
        <v>41864</v>
      </c>
      <c r="R1569" s="8">
        <v>24037500</v>
      </c>
      <c r="S1569" s="8">
        <v>24309999</v>
      </c>
      <c r="T1569" s="8">
        <v>24010000</v>
      </c>
      <c r="U1569" s="8">
        <v>24309999</v>
      </c>
      <c r="V1569" s="192">
        <v>22087633</v>
      </c>
      <c r="W1569" s="234">
        <v>127664000</v>
      </c>
      <c r="X1569" s="194">
        <f t="shared" si="49"/>
        <v>1.3233495208116793E-2</v>
      </c>
      <c r="Y1569" s="193"/>
      <c r="Z1569" s="197">
        <v>1567</v>
      </c>
    </row>
    <row r="1570" spans="1:26" ht="14.4" x14ac:dyDescent="0.3">
      <c r="A1570" s="7">
        <v>41863</v>
      </c>
      <c r="B1570" s="191">
        <v>1935.7299800000001</v>
      </c>
      <c r="C1570" s="191">
        <v>1939.650024</v>
      </c>
      <c r="D1570" s="191">
        <v>1928.290039</v>
      </c>
      <c r="E1570" s="191">
        <v>1933.75</v>
      </c>
      <c r="F1570" s="192">
        <v>1933.75</v>
      </c>
      <c r="G1570" s="191">
        <v>2611700000</v>
      </c>
      <c r="H1570" s="194">
        <f t="shared" si="48"/>
        <v>-1.6366416413624359E-3</v>
      </c>
      <c r="I1570" s="193"/>
      <c r="J1570" s="197">
        <v>1568</v>
      </c>
      <c r="K1570" s="234"/>
      <c r="L1570" s="234"/>
      <c r="M1570" s="234"/>
      <c r="N1570" s="234"/>
      <c r="O1570" s="234"/>
      <c r="P1570" s="234"/>
      <c r="Q1570" s="7">
        <v>41863</v>
      </c>
      <c r="R1570" s="8">
        <v>24010000</v>
      </c>
      <c r="S1570" s="8">
        <v>24219999</v>
      </c>
      <c r="T1570" s="8">
        <v>23902500</v>
      </c>
      <c r="U1570" s="8">
        <v>23992500</v>
      </c>
      <c r="V1570" s="192">
        <v>21799154</v>
      </c>
      <c r="W1570" s="234">
        <v>135180000</v>
      </c>
      <c r="X1570" s="194">
        <f t="shared" si="49"/>
        <v>-2.0845086881817623E-4</v>
      </c>
      <c r="Y1570" s="193"/>
      <c r="Z1570" s="197">
        <v>1568</v>
      </c>
    </row>
    <row r="1571" spans="1:26" ht="14.4" x14ac:dyDescent="0.3">
      <c r="A1571" s="7">
        <v>41862</v>
      </c>
      <c r="B1571" s="191">
        <v>1933.4300539999999</v>
      </c>
      <c r="C1571" s="191">
        <v>1944.900024</v>
      </c>
      <c r="D1571" s="191">
        <v>1933.4300539999999</v>
      </c>
      <c r="E1571" s="191">
        <v>1936.920044</v>
      </c>
      <c r="F1571" s="192">
        <v>1936.920044</v>
      </c>
      <c r="G1571" s="191">
        <v>2784890000</v>
      </c>
      <c r="H1571" s="194">
        <f t="shared" si="48"/>
        <v>2.759425185375993E-3</v>
      </c>
      <c r="I1571" s="193"/>
      <c r="J1571" s="197">
        <v>1569</v>
      </c>
      <c r="K1571" s="234"/>
      <c r="L1571" s="234"/>
      <c r="M1571" s="234"/>
      <c r="N1571" s="234"/>
      <c r="O1571" s="234"/>
      <c r="P1571" s="234"/>
      <c r="Q1571" s="7">
        <v>41862</v>
      </c>
      <c r="R1571" s="8">
        <v>23817499</v>
      </c>
      <c r="S1571" s="8">
        <v>24020000</v>
      </c>
      <c r="T1571" s="8">
        <v>23709999</v>
      </c>
      <c r="U1571" s="8">
        <v>23997499</v>
      </c>
      <c r="V1571" s="192">
        <v>21803699</v>
      </c>
      <c r="W1571" s="234">
        <v>146340000</v>
      </c>
      <c r="X1571" s="194">
        <f t="shared" si="49"/>
        <v>1.3193867778326627E-2</v>
      </c>
      <c r="Y1571" s="193"/>
      <c r="Z1571" s="197">
        <v>1569</v>
      </c>
    </row>
    <row r="1572" spans="1:26" ht="14.4" x14ac:dyDescent="0.3">
      <c r="A1572" s="7">
        <v>41859</v>
      </c>
      <c r="B1572" s="191">
        <v>1910.349976</v>
      </c>
      <c r="C1572" s="191">
        <v>1932.380005</v>
      </c>
      <c r="D1572" s="191">
        <v>1909.01001</v>
      </c>
      <c r="E1572" s="191">
        <v>1931.589966</v>
      </c>
      <c r="F1572" s="192">
        <v>1931.589966</v>
      </c>
      <c r="G1572" s="191">
        <v>2902280000</v>
      </c>
      <c r="H1572" s="194">
        <f t="shared" si="48"/>
        <v>1.1531402683690923E-2</v>
      </c>
      <c r="I1572" s="193"/>
      <c r="J1572" s="197">
        <v>1570</v>
      </c>
      <c r="K1572" s="234"/>
      <c r="L1572" s="234"/>
      <c r="M1572" s="234"/>
      <c r="N1572" s="234"/>
      <c r="O1572" s="234"/>
      <c r="P1572" s="234"/>
      <c r="Q1572" s="7">
        <v>41859</v>
      </c>
      <c r="R1572" s="8">
        <v>23565001</v>
      </c>
      <c r="S1572" s="8">
        <v>23705000</v>
      </c>
      <c r="T1572" s="8">
        <v>23320000</v>
      </c>
      <c r="U1572" s="8">
        <v>23684999</v>
      </c>
      <c r="V1572" s="192">
        <v>21519770</v>
      </c>
      <c r="W1572" s="234">
        <v>167460000</v>
      </c>
      <c r="X1572" s="194">
        <f t="shared" si="49"/>
        <v>2.7521460499880081E-3</v>
      </c>
      <c r="Y1572" s="193"/>
      <c r="Z1572" s="197">
        <v>1570</v>
      </c>
    </row>
    <row r="1573" spans="1:26" ht="14.4" x14ac:dyDescent="0.3">
      <c r="A1573" s="7">
        <v>41858</v>
      </c>
      <c r="B1573" s="191">
        <v>1923.030029</v>
      </c>
      <c r="C1573" s="191">
        <v>1928.8900149999999</v>
      </c>
      <c r="D1573" s="191">
        <v>1904.780029</v>
      </c>
      <c r="E1573" s="191">
        <v>1909.5699460000001</v>
      </c>
      <c r="F1573" s="192">
        <v>1909.5699460000001</v>
      </c>
      <c r="G1573" s="191">
        <v>3230520000</v>
      </c>
      <c r="H1573" s="194">
        <f t="shared" si="48"/>
        <v>-5.5566200347696966E-3</v>
      </c>
      <c r="I1573" s="193"/>
      <c r="J1573" s="197">
        <v>1571</v>
      </c>
      <c r="K1573" s="234"/>
      <c r="L1573" s="234"/>
      <c r="M1573" s="234"/>
      <c r="N1573" s="234"/>
      <c r="O1573" s="234"/>
      <c r="P1573" s="234"/>
      <c r="Q1573" s="7">
        <v>41858</v>
      </c>
      <c r="R1573" s="8">
        <v>23732500</v>
      </c>
      <c r="S1573" s="8">
        <v>23987499</v>
      </c>
      <c r="T1573" s="8">
        <v>23525000</v>
      </c>
      <c r="U1573" s="8">
        <v>23620001</v>
      </c>
      <c r="V1573" s="192">
        <v>21460707</v>
      </c>
      <c r="W1573" s="234">
        <v>186844000</v>
      </c>
      <c r="X1573" s="194">
        <f t="shared" si="49"/>
        <v>-1.0590328090507469E-4</v>
      </c>
      <c r="Y1573" s="193"/>
      <c r="Z1573" s="197">
        <v>1571</v>
      </c>
    </row>
    <row r="1574" spans="1:26" ht="14.4" x14ac:dyDescent="0.3">
      <c r="A1574" s="7">
        <v>41857</v>
      </c>
      <c r="B1574" s="191">
        <v>1917.290039</v>
      </c>
      <c r="C1574" s="191">
        <v>1927.910034</v>
      </c>
      <c r="D1574" s="191">
        <v>1911.4499510000001</v>
      </c>
      <c r="E1574" s="191">
        <v>1920.23999</v>
      </c>
      <c r="F1574" s="192">
        <v>1920.23999</v>
      </c>
      <c r="G1574" s="191">
        <v>3539150000</v>
      </c>
      <c r="H1574" s="194">
        <f t="shared" si="48"/>
        <v>1.5638394034980837E-5</v>
      </c>
      <c r="I1574" s="193"/>
      <c r="J1574" s="197">
        <v>1572</v>
      </c>
      <c r="K1574" s="234"/>
      <c r="L1574" s="234"/>
      <c r="M1574" s="234"/>
      <c r="N1574" s="234"/>
      <c r="O1574" s="234"/>
      <c r="P1574" s="234"/>
      <c r="Q1574" s="7">
        <v>41857</v>
      </c>
      <c r="R1574" s="8">
        <v>23687500</v>
      </c>
      <c r="S1574" s="8">
        <v>23870001</v>
      </c>
      <c r="T1574" s="8">
        <v>23677500</v>
      </c>
      <c r="U1574" s="8">
        <v>23740000</v>
      </c>
      <c r="V1574" s="192">
        <v>21462980</v>
      </c>
      <c r="W1574" s="234">
        <v>154232000</v>
      </c>
      <c r="X1574" s="194">
        <f t="shared" si="49"/>
        <v>-1.6823456593560982E-3</v>
      </c>
      <c r="Y1574" s="193"/>
      <c r="Z1574" s="197">
        <v>1572</v>
      </c>
    </row>
    <row r="1575" spans="1:26" ht="14.4" x14ac:dyDescent="0.3">
      <c r="A1575" s="7">
        <v>41856</v>
      </c>
      <c r="B1575" s="191">
        <v>1936.339966</v>
      </c>
      <c r="C1575" s="191">
        <v>1936.339966</v>
      </c>
      <c r="D1575" s="191">
        <v>1913.7700199999999</v>
      </c>
      <c r="E1575" s="191">
        <v>1920.209961</v>
      </c>
      <c r="F1575" s="192">
        <v>1920.209961</v>
      </c>
      <c r="G1575" s="191">
        <v>3462520000</v>
      </c>
      <c r="H1575" s="194">
        <f t="shared" si="48"/>
        <v>-9.6854698048234964E-3</v>
      </c>
      <c r="I1575" s="193"/>
      <c r="J1575" s="197">
        <v>1573</v>
      </c>
      <c r="K1575" s="234"/>
      <c r="L1575" s="234"/>
      <c r="M1575" s="234"/>
      <c r="N1575" s="234"/>
      <c r="O1575" s="234"/>
      <c r="P1575" s="234"/>
      <c r="Q1575" s="7">
        <v>41856</v>
      </c>
      <c r="R1575" s="8">
        <v>23840000</v>
      </c>
      <c r="S1575" s="8">
        <v>23920000</v>
      </c>
      <c r="T1575" s="8">
        <v>23590000</v>
      </c>
      <c r="U1575" s="8">
        <v>23780001</v>
      </c>
      <c r="V1575" s="192">
        <v>21499149</v>
      </c>
      <c r="W1575" s="234">
        <v>223732000</v>
      </c>
      <c r="X1575" s="194">
        <f t="shared" si="49"/>
        <v>-4.9165547847750653E-3</v>
      </c>
      <c r="Y1575" s="193"/>
      <c r="Z1575" s="197">
        <v>1573</v>
      </c>
    </row>
    <row r="1576" spans="1:26" ht="14.4" x14ac:dyDescent="0.3">
      <c r="A1576" s="7">
        <v>41855</v>
      </c>
      <c r="B1576" s="191">
        <v>1926.619995</v>
      </c>
      <c r="C1576" s="191">
        <v>1942.920044</v>
      </c>
      <c r="D1576" s="191">
        <v>1921.1999510000001</v>
      </c>
      <c r="E1576" s="191">
        <v>1938.98999</v>
      </c>
      <c r="F1576" s="192">
        <v>1938.98999</v>
      </c>
      <c r="G1576" s="191">
        <v>3072920000</v>
      </c>
      <c r="H1576" s="194">
        <f t="shared" si="48"/>
        <v>7.1890324532962232E-3</v>
      </c>
      <c r="I1576" s="193"/>
      <c r="J1576" s="197">
        <v>1574</v>
      </c>
      <c r="K1576" s="234"/>
      <c r="L1576" s="234"/>
      <c r="M1576" s="234"/>
      <c r="N1576" s="234"/>
      <c r="O1576" s="234"/>
      <c r="P1576" s="234"/>
      <c r="Q1576" s="7">
        <v>41855</v>
      </c>
      <c r="R1576" s="8">
        <v>24092501</v>
      </c>
      <c r="S1576" s="8">
        <v>24145000</v>
      </c>
      <c r="T1576" s="8">
        <v>23792500</v>
      </c>
      <c r="U1576" s="8">
        <v>23897499</v>
      </c>
      <c r="V1576" s="192">
        <v>21605373</v>
      </c>
      <c r="W1576" s="234">
        <v>159832000</v>
      </c>
      <c r="X1576" s="194">
        <f t="shared" si="49"/>
        <v>-5.6175539967270862E-3</v>
      </c>
      <c r="Y1576" s="193"/>
      <c r="Z1576" s="197">
        <v>1574</v>
      </c>
    </row>
    <row r="1577" spans="1:26" ht="14.4" x14ac:dyDescent="0.3">
      <c r="A1577" s="7">
        <v>41852</v>
      </c>
      <c r="B1577" s="191">
        <v>1929.8000489999999</v>
      </c>
      <c r="C1577" s="191">
        <v>1937.349976</v>
      </c>
      <c r="D1577" s="191">
        <v>1916.369995</v>
      </c>
      <c r="E1577" s="191">
        <v>1925.150024</v>
      </c>
      <c r="F1577" s="192">
        <v>1925.150024</v>
      </c>
      <c r="G1577" s="191">
        <v>3789660000</v>
      </c>
      <c r="H1577" s="194">
        <f t="shared" si="48"/>
        <v>-2.8591213797275511E-3</v>
      </c>
      <c r="I1577" s="193"/>
      <c r="J1577" s="197">
        <v>1575</v>
      </c>
      <c r="K1577" s="234"/>
      <c r="L1577" s="234"/>
      <c r="M1577" s="234"/>
      <c r="N1577" s="234"/>
      <c r="O1577" s="234"/>
      <c r="P1577" s="234"/>
      <c r="Q1577" s="7">
        <v>41852</v>
      </c>
      <c r="R1577" s="8">
        <v>23725000</v>
      </c>
      <c r="S1577" s="8">
        <v>24155001</v>
      </c>
      <c r="T1577" s="8">
        <v>23702499</v>
      </c>
      <c r="U1577" s="8">
        <v>24032499</v>
      </c>
      <c r="V1577" s="192">
        <v>21727428</v>
      </c>
      <c r="W1577" s="234">
        <v>194044000</v>
      </c>
      <c r="X1577" s="194">
        <f t="shared" si="49"/>
        <v>5.5439194947601161E-3</v>
      </c>
      <c r="Y1577" s="193"/>
      <c r="Z1577" s="197">
        <v>1575</v>
      </c>
    </row>
    <row r="1578" spans="1:26" ht="14.4" x14ac:dyDescent="0.3">
      <c r="A1578" s="7">
        <v>41851</v>
      </c>
      <c r="B1578" s="191">
        <v>1965.1400149999999</v>
      </c>
      <c r="C1578" s="191">
        <v>1965.1400149999999</v>
      </c>
      <c r="D1578" s="191">
        <v>1930.670044</v>
      </c>
      <c r="E1578" s="191">
        <v>1930.670044</v>
      </c>
      <c r="F1578" s="192">
        <v>1930.670044</v>
      </c>
      <c r="G1578" s="191">
        <v>4193000000</v>
      </c>
      <c r="H1578" s="194">
        <f t="shared" si="48"/>
        <v>-1.9999240169110276E-2</v>
      </c>
      <c r="I1578" s="193"/>
      <c r="J1578" s="197">
        <v>1576</v>
      </c>
      <c r="K1578" s="234"/>
      <c r="L1578" s="234"/>
      <c r="M1578" s="234"/>
      <c r="N1578" s="234"/>
      <c r="O1578" s="234"/>
      <c r="P1578" s="234"/>
      <c r="Q1578" s="7">
        <v>41851</v>
      </c>
      <c r="R1578" s="8">
        <v>24290001</v>
      </c>
      <c r="S1578" s="8">
        <v>24362499</v>
      </c>
      <c r="T1578" s="8">
        <v>23832500</v>
      </c>
      <c r="U1578" s="8">
        <v>23900000</v>
      </c>
      <c r="V1578" s="192">
        <v>21607637</v>
      </c>
      <c r="W1578" s="234">
        <v>227372000</v>
      </c>
      <c r="X1578" s="194">
        <f t="shared" si="49"/>
        <v>-2.5980583294529073E-2</v>
      </c>
      <c r="Y1578" s="193"/>
      <c r="Z1578" s="197">
        <v>1576</v>
      </c>
    </row>
    <row r="1579" spans="1:26" ht="14.4" x14ac:dyDescent="0.3">
      <c r="A1579" s="7">
        <v>41850</v>
      </c>
      <c r="B1579" s="191">
        <v>1973.209961</v>
      </c>
      <c r="C1579" s="191">
        <v>1978.900024</v>
      </c>
      <c r="D1579" s="191">
        <v>1962.420044</v>
      </c>
      <c r="E1579" s="191">
        <v>1970.0699460000001</v>
      </c>
      <c r="F1579" s="192">
        <v>1970.0699460000001</v>
      </c>
      <c r="G1579" s="191">
        <v>3448250000</v>
      </c>
      <c r="H1579" s="194">
        <f t="shared" si="48"/>
        <v>6.0912715035782736E-5</v>
      </c>
      <c r="I1579" s="193"/>
      <c r="J1579" s="197">
        <v>1577</v>
      </c>
      <c r="K1579" s="234"/>
      <c r="L1579" s="234"/>
      <c r="M1579" s="234"/>
      <c r="N1579" s="234"/>
      <c r="O1579" s="234"/>
      <c r="P1579" s="234"/>
      <c r="Q1579" s="7">
        <v>41850</v>
      </c>
      <c r="R1579" s="8">
        <v>24610001</v>
      </c>
      <c r="S1579" s="8">
        <v>24674999</v>
      </c>
      <c r="T1579" s="8">
        <v>24417500</v>
      </c>
      <c r="U1579" s="8">
        <v>24537500</v>
      </c>
      <c r="V1579" s="192">
        <v>22183990</v>
      </c>
      <c r="W1579" s="234">
        <v>132040000</v>
      </c>
      <c r="X1579" s="194">
        <f t="shared" si="49"/>
        <v>-2.3380576137439239E-3</v>
      </c>
      <c r="Y1579" s="193"/>
      <c r="Z1579" s="197">
        <v>1577</v>
      </c>
    </row>
    <row r="1580" spans="1:26" ht="14.4" x14ac:dyDescent="0.3">
      <c r="A1580" s="7">
        <v>41849</v>
      </c>
      <c r="B1580" s="191">
        <v>1980.030029</v>
      </c>
      <c r="C1580" s="191">
        <v>1984.849976</v>
      </c>
      <c r="D1580" s="191">
        <v>1969.9499510000001</v>
      </c>
      <c r="E1580" s="191">
        <v>1969.9499510000001</v>
      </c>
      <c r="F1580" s="192">
        <v>1969.9499510000001</v>
      </c>
      <c r="G1580" s="191">
        <v>3183300000</v>
      </c>
      <c r="H1580" s="194">
        <f t="shared" si="48"/>
        <v>-4.5277869362705652E-3</v>
      </c>
      <c r="I1580" s="193"/>
      <c r="J1580" s="197">
        <v>1578</v>
      </c>
      <c r="K1580" s="234"/>
      <c r="L1580" s="234"/>
      <c r="M1580" s="234"/>
      <c r="N1580" s="234"/>
      <c r="O1580" s="234"/>
      <c r="P1580" s="234"/>
      <c r="Q1580" s="7">
        <v>41849</v>
      </c>
      <c r="R1580" s="8">
        <v>24832500</v>
      </c>
      <c r="S1580" s="8">
        <v>24860001</v>
      </c>
      <c r="T1580" s="8">
        <v>24562500</v>
      </c>
      <c r="U1580" s="8">
        <v>24594999</v>
      </c>
      <c r="V1580" s="192">
        <v>22235979</v>
      </c>
      <c r="W1580" s="234">
        <v>172572000</v>
      </c>
      <c r="X1580" s="194">
        <f t="shared" si="49"/>
        <v>-6.463089707004187E-3</v>
      </c>
      <c r="Y1580" s="193"/>
      <c r="Z1580" s="197">
        <v>1578</v>
      </c>
    </row>
    <row r="1581" spans="1:26" ht="14.4" x14ac:dyDescent="0.3">
      <c r="A1581" s="7">
        <v>41848</v>
      </c>
      <c r="B1581" s="191">
        <v>1978.25</v>
      </c>
      <c r="C1581" s="191">
        <v>1981.5200199999999</v>
      </c>
      <c r="D1581" s="191">
        <v>1967.3100589999999</v>
      </c>
      <c r="E1581" s="191">
        <v>1978.910034</v>
      </c>
      <c r="F1581" s="192">
        <v>1978.910034</v>
      </c>
      <c r="G1581" s="191">
        <v>2803320000</v>
      </c>
      <c r="H1581" s="194">
        <f t="shared" si="48"/>
        <v>2.8815472052187821E-4</v>
      </c>
      <c r="I1581" s="193"/>
      <c r="J1581" s="197">
        <v>1579</v>
      </c>
      <c r="K1581" s="234"/>
      <c r="L1581" s="234"/>
      <c r="M1581" s="234"/>
      <c r="N1581" s="234"/>
      <c r="O1581" s="234"/>
      <c r="P1581" s="234"/>
      <c r="Q1581" s="7">
        <v>41848</v>
      </c>
      <c r="R1581" s="8">
        <v>24455000</v>
      </c>
      <c r="S1581" s="8">
        <v>24809999</v>
      </c>
      <c r="T1581" s="8">
        <v>24387501</v>
      </c>
      <c r="U1581" s="8">
        <v>24754999</v>
      </c>
      <c r="V1581" s="192">
        <v>22380627</v>
      </c>
      <c r="W1581" s="234">
        <v>221272000</v>
      </c>
      <c r="X1581" s="194">
        <f t="shared" si="49"/>
        <v>1.3822112362860959E-2</v>
      </c>
      <c r="Y1581" s="193"/>
      <c r="Z1581" s="197">
        <v>1579</v>
      </c>
    </row>
    <row r="1582" spans="1:26" ht="14.4" x14ac:dyDescent="0.3">
      <c r="A1582" s="7">
        <v>41845</v>
      </c>
      <c r="B1582" s="191">
        <v>1984.599976</v>
      </c>
      <c r="C1582" s="191">
        <v>1984.599976</v>
      </c>
      <c r="D1582" s="191">
        <v>1974.369995</v>
      </c>
      <c r="E1582" s="191">
        <v>1978.339966</v>
      </c>
      <c r="F1582" s="192">
        <v>1978.339966</v>
      </c>
      <c r="G1582" s="191">
        <v>2638960000</v>
      </c>
      <c r="H1582" s="194">
        <f t="shared" si="48"/>
        <v>-4.8491504426518743E-3</v>
      </c>
      <c r="I1582" s="193"/>
      <c r="J1582" s="197">
        <v>1580</v>
      </c>
      <c r="K1582" s="234"/>
      <c r="L1582" s="234"/>
      <c r="M1582" s="234"/>
      <c r="N1582" s="234"/>
      <c r="O1582" s="234"/>
      <c r="P1582" s="234"/>
      <c r="Q1582" s="7">
        <v>41845</v>
      </c>
      <c r="R1582" s="8">
        <v>24212500</v>
      </c>
      <c r="S1582" s="8">
        <v>24459999</v>
      </c>
      <c r="T1582" s="8">
        <v>24160000</v>
      </c>
      <c r="U1582" s="8">
        <v>24417500</v>
      </c>
      <c r="V1582" s="192">
        <v>22075497</v>
      </c>
      <c r="W1582" s="234">
        <v>173876000</v>
      </c>
      <c r="X1582" s="194">
        <f t="shared" si="49"/>
        <v>6.5959160803804942E-3</v>
      </c>
      <c r="Y1582" s="193"/>
      <c r="Z1582" s="197">
        <v>1580</v>
      </c>
    </row>
    <row r="1583" spans="1:26" ht="14.4" x14ac:dyDescent="0.3">
      <c r="A1583" s="7">
        <v>41844</v>
      </c>
      <c r="B1583" s="191">
        <v>1988.0699460000001</v>
      </c>
      <c r="C1583" s="191">
        <v>1991.3900149999999</v>
      </c>
      <c r="D1583" s="191">
        <v>1985.790039</v>
      </c>
      <c r="E1583" s="191">
        <v>1987.9799800000001</v>
      </c>
      <c r="F1583" s="192">
        <v>1987.9799800000001</v>
      </c>
      <c r="G1583" s="191">
        <v>3203530000</v>
      </c>
      <c r="H1583" s="194">
        <f t="shared" si="48"/>
        <v>4.8815556797325999E-4</v>
      </c>
      <c r="I1583" s="193"/>
      <c r="J1583" s="197">
        <v>1581</v>
      </c>
      <c r="K1583" s="234"/>
      <c r="L1583" s="234"/>
      <c r="M1583" s="234"/>
      <c r="N1583" s="234"/>
      <c r="O1583" s="234"/>
      <c r="P1583" s="234"/>
      <c r="Q1583" s="7">
        <v>41844</v>
      </c>
      <c r="R1583" s="8">
        <v>24260000</v>
      </c>
      <c r="S1583" s="8">
        <v>24330000</v>
      </c>
      <c r="T1583" s="8">
        <v>24105000</v>
      </c>
      <c r="U1583" s="8">
        <v>24257500</v>
      </c>
      <c r="V1583" s="192">
        <v>21930843</v>
      </c>
      <c r="W1583" s="234">
        <v>182916000</v>
      </c>
      <c r="X1583" s="194">
        <f t="shared" si="49"/>
        <v>-1.6466052236321241E-3</v>
      </c>
      <c r="Y1583" s="193"/>
      <c r="Z1583" s="197">
        <v>1581</v>
      </c>
    </row>
    <row r="1584" spans="1:26" ht="14.4" x14ac:dyDescent="0.3">
      <c r="A1584" s="7">
        <v>41843</v>
      </c>
      <c r="B1584" s="191">
        <v>1985.3199460000001</v>
      </c>
      <c r="C1584" s="191">
        <v>1989.2299800000001</v>
      </c>
      <c r="D1584" s="191">
        <v>1982.4399410000001</v>
      </c>
      <c r="E1584" s="191">
        <v>1987.01001</v>
      </c>
      <c r="F1584" s="192">
        <v>1987.01001</v>
      </c>
      <c r="G1584" s="191">
        <v>2869720000</v>
      </c>
      <c r="H1584" s="194">
        <f t="shared" si="48"/>
        <v>1.7544382737449105E-3</v>
      </c>
      <c r="I1584" s="193"/>
      <c r="J1584" s="197">
        <v>1582</v>
      </c>
      <c r="K1584" s="234"/>
      <c r="L1584" s="234"/>
      <c r="M1584" s="234"/>
      <c r="N1584" s="234"/>
      <c r="O1584" s="234"/>
      <c r="P1584" s="234"/>
      <c r="Q1584" s="7">
        <v>41843</v>
      </c>
      <c r="R1584" s="8">
        <v>23855000</v>
      </c>
      <c r="S1584" s="8">
        <v>24469999</v>
      </c>
      <c r="T1584" s="8">
        <v>23792500</v>
      </c>
      <c r="U1584" s="8">
        <v>24297501</v>
      </c>
      <c r="V1584" s="192">
        <v>21967014</v>
      </c>
      <c r="W1584" s="234">
        <v>371672000</v>
      </c>
      <c r="X1584" s="194">
        <f t="shared" si="49"/>
        <v>2.6076967914831415E-2</v>
      </c>
      <c r="Y1584" s="193"/>
      <c r="Z1584" s="197">
        <v>1582</v>
      </c>
    </row>
    <row r="1585" spans="1:26" ht="14.4" x14ac:dyDescent="0.3">
      <c r="A1585" s="7">
        <v>41842</v>
      </c>
      <c r="B1585" s="191">
        <v>1975.650024</v>
      </c>
      <c r="C1585" s="191">
        <v>1986.23999</v>
      </c>
      <c r="D1585" s="191">
        <v>1975.650024</v>
      </c>
      <c r="E1585" s="191">
        <v>1983.530029</v>
      </c>
      <c r="F1585" s="192">
        <v>1983.530029</v>
      </c>
      <c r="G1585" s="191">
        <v>2890480000</v>
      </c>
      <c r="H1585" s="194">
        <f t="shared" si="48"/>
        <v>5.0161499242103542E-3</v>
      </c>
      <c r="I1585" s="193"/>
      <c r="J1585" s="197">
        <v>1583</v>
      </c>
      <c r="K1585" s="234"/>
      <c r="L1585" s="234"/>
      <c r="M1585" s="234"/>
      <c r="N1585" s="234"/>
      <c r="O1585" s="234"/>
      <c r="P1585" s="234"/>
      <c r="Q1585" s="7">
        <v>41842</v>
      </c>
      <c r="R1585" s="8">
        <v>23670000</v>
      </c>
      <c r="S1585" s="8">
        <v>23722500</v>
      </c>
      <c r="T1585" s="8">
        <v>23530001</v>
      </c>
      <c r="U1585" s="8">
        <v>23680000</v>
      </c>
      <c r="V1585" s="192">
        <v>21408739</v>
      </c>
      <c r="W1585" s="234">
        <v>220788000</v>
      </c>
      <c r="X1585" s="194">
        <f t="shared" si="49"/>
        <v>8.3030475293825092E-3</v>
      </c>
      <c r="Y1585" s="193"/>
      <c r="Z1585" s="197">
        <v>1583</v>
      </c>
    </row>
    <row r="1586" spans="1:26" ht="14.4" x14ac:dyDescent="0.3">
      <c r="A1586" s="7">
        <v>41841</v>
      </c>
      <c r="B1586" s="191">
        <v>1976.9300539999999</v>
      </c>
      <c r="C1586" s="191">
        <v>1976.9300539999999</v>
      </c>
      <c r="D1586" s="191">
        <v>1965.7700199999999</v>
      </c>
      <c r="E1586" s="191">
        <v>1973.630005</v>
      </c>
      <c r="F1586" s="192">
        <v>1973.630005</v>
      </c>
      <c r="G1586" s="191">
        <v>2611160000</v>
      </c>
      <c r="H1586" s="194">
        <f t="shared" si="48"/>
        <v>-2.3202505622667196E-3</v>
      </c>
      <c r="I1586" s="193"/>
      <c r="J1586" s="197">
        <v>1584</v>
      </c>
      <c r="K1586" s="234"/>
      <c r="L1586" s="234"/>
      <c r="M1586" s="234"/>
      <c r="N1586" s="234"/>
      <c r="O1586" s="234"/>
      <c r="P1586" s="234"/>
      <c r="Q1586" s="7">
        <v>41841</v>
      </c>
      <c r="R1586" s="8">
        <v>23747499</v>
      </c>
      <c r="S1586" s="8">
        <v>23750000</v>
      </c>
      <c r="T1586" s="8">
        <v>23430000</v>
      </c>
      <c r="U1586" s="8">
        <v>23485001</v>
      </c>
      <c r="V1586" s="192">
        <v>21232445</v>
      </c>
      <c r="W1586" s="234">
        <v>156316000</v>
      </c>
      <c r="X1586" s="194">
        <f t="shared" si="49"/>
        <v>-5.1887278887892529E-3</v>
      </c>
      <c r="Y1586" s="193"/>
      <c r="Z1586" s="197">
        <v>1584</v>
      </c>
    </row>
    <row r="1587" spans="1:26" ht="14.4" x14ac:dyDescent="0.3">
      <c r="A1587" s="7">
        <v>41838</v>
      </c>
      <c r="B1587" s="191">
        <v>1961.540039</v>
      </c>
      <c r="C1587" s="191">
        <v>1979.910034</v>
      </c>
      <c r="D1587" s="191">
        <v>1960.8199460000001</v>
      </c>
      <c r="E1587" s="191">
        <v>1978.219971</v>
      </c>
      <c r="F1587" s="192">
        <v>1978.219971</v>
      </c>
      <c r="G1587" s="191">
        <v>3106060000</v>
      </c>
      <c r="H1587" s="194">
        <f t="shared" si="48"/>
        <v>1.0264935780914678E-2</v>
      </c>
      <c r="I1587" s="193"/>
      <c r="J1587" s="197">
        <v>1585</v>
      </c>
      <c r="K1587" s="234"/>
      <c r="L1587" s="234"/>
      <c r="M1587" s="234"/>
      <c r="N1587" s="234"/>
      <c r="O1587" s="234"/>
      <c r="P1587" s="234"/>
      <c r="Q1587" s="7">
        <v>41838</v>
      </c>
      <c r="R1587" s="8">
        <v>23405001</v>
      </c>
      <c r="S1587" s="8">
        <v>23684999</v>
      </c>
      <c r="T1587" s="8">
        <v>23254999</v>
      </c>
      <c r="U1587" s="8">
        <v>23607500</v>
      </c>
      <c r="V1587" s="192">
        <v>21343189</v>
      </c>
      <c r="W1587" s="234">
        <v>199952000</v>
      </c>
      <c r="X1587" s="194">
        <f t="shared" si="49"/>
        <v>1.439455088213237E-2</v>
      </c>
      <c r="Y1587" s="193"/>
      <c r="Z1587" s="197">
        <v>1585</v>
      </c>
    </row>
    <row r="1588" spans="1:26" ht="14.4" x14ac:dyDescent="0.3">
      <c r="A1588" s="7">
        <v>41837</v>
      </c>
      <c r="B1588" s="191">
        <v>1979.75</v>
      </c>
      <c r="C1588" s="191">
        <v>1981.8000489999999</v>
      </c>
      <c r="D1588" s="191">
        <v>1955.589966</v>
      </c>
      <c r="E1588" s="191">
        <v>1958.119995</v>
      </c>
      <c r="F1588" s="192">
        <v>1958.119995</v>
      </c>
      <c r="G1588" s="191">
        <v>3381680000</v>
      </c>
      <c r="H1588" s="194">
        <f t="shared" si="48"/>
        <v>-1.1834026372541712E-2</v>
      </c>
      <c r="I1588" s="193"/>
      <c r="J1588" s="197">
        <v>1586</v>
      </c>
      <c r="K1588" s="234"/>
      <c r="L1588" s="234"/>
      <c r="M1588" s="234"/>
      <c r="N1588" s="234"/>
      <c r="O1588" s="234"/>
      <c r="P1588" s="234"/>
      <c r="Q1588" s="7">
        <v>41837</v>
      </c>
      <c r="R1588" s="8">
        <v>23757500</v>
      </c>
      <c r="S1588" s="8">
        <v>23820000</v>
      </c>
      <c r="T1588" s="8">
        <v>23142500</v>
      </c>
      <c r="U1588" s="8">
        <v>23272499</v>
      </c>
      <c r="V1588" s="192">
        <v>21040323</v>
      </c>
      <c r="W1588" s="234">
        <v>229192000</v>
      </c>
      <c r="X1588" s="194">
        <f t="shared" si="49"/>
        <v>-1.7830720121622807E-2</v>
      </c>
      <c r="Y1588" s="193"/>
      <c r="Z1588" s="197">
        <v>1586</v>
      </c>
    </row>
    <row r="1589" spans="1:26" ht="14.4" x14ac:dyDescent="0.3">
      <c r="A1589" s="7">
        <v>41836</v>
      </c>
      <c r="B1589" s="191">
        <v>1976.349976</v>
      </c>
      <c r="C1589" s="191">
        <v>1983.9399410000001</v>
      </c>
      <c r="D1589" s="191">
        <v>1975.670044</v>
      </c>
      <c r="E1589" s="191">
        <v>1981.5699460000001</v>
      </c>
      <c r="F1589" s="192">
        <v>1981.5699460000001</v>
      </c>
      <c r="G1589" s="191">
        <v>3390950000</v>
      </c>
      <c r="H1589" s="194">
        <f t="shared" si="48"/>
        <v>4.2010849337998646E-3</v>
      </c>
      <c r="I1589" s="193"/>
      <c r="J1589" s="197">
        <v>1587</v>
      </c>
      <c r="K1589" s="234"/>
      <c r="L1589" s="234"/>
      <c r="M1589" s="234"/>
      <c r="N1589" s="234"/>
      <c r="O1589" s="234"/>
      <c r="P1589" s="234"/>
      <c r="Q1589" s="7">
        <v>41836</v>
      </c>
      <c r="R1589" s="8">
        <v>24242500</v>
      </c>
      <c r="S1589" s="8">
        <v>24275000</v>
      </c>
      <c r="T1589" s="8">
        <v>23684999</v>
      </c>
      <c r="U1589" s="8">
        <v>23695000</v>
      </c>
      <c r="V1589" s="192">
        <v>21422298</v>
      </c>
      <c r="W1589" s="234">
        <v>213585200</v>
      </c>
      <c r="X1589" s="194">
        <f t="shared" si="49"/>
        <v>-5.665243493979304E-3</v>
      </c>
      <c r="Y1589" s="193"/>
      <c r="Z1589" s="197">
        <v>1587</v>
      </c>
    </row>
    <row r="1590" spans="1:26" ht="14.4" x14ac:dyDescent="0.3">
      <c r="A1590" s="7">
        <v>41835</v>
      </c>
      <c r="B1590" s="191">
        <v>1977.3599850000001</v>
      </c>
      <c r="C1590" s="191">
        <v>1982.5200199999999</v>
      </c>
      <c r="D1590" s="191">
        <v>1965.339966</v>
      </c>
      <c r="E1590" s="191">
        <v>1973.280029</v>
      </c>
      <c r="F1590" s="192">
        <v>1973.280029</v>
      </c>
      <c r="G1590" s="191">
        <v>3328740000</v>
      </c>
      <c r="H1590" s="194">
        <f t="shared" si="48"/>
        <v>-1.932096022644409E-3</v>
      </c>
      <c r="I1590" s="193"/>
      <c r="J1590" s="197">
        <v>1588</v>
      </c>
      <c r="K1590" s="234"/>
      <c r="L1590" s="234"/>
      <c r="M1590" s="234"/>
      <c r="N1590" s="234"/>
      <c r="O1590" s="234"/>
      <c r="P1590" s="234"/>
      <c r="Q1590" s="7">
        <v>41835</v>
      </c>
      <c r="R1590" s="8">
        <v>24200001</v>
      </c>
      <c r="S1590" s="8">
        <v>24212500</v>
      </c>
      <c r="T1590" s="8">
        <v>23757500</v>
      </c>
      <c r="U1590" s="8">
        <v>23830000</v>
      </c>
      <c r="V1590" s="192">
        <v>21544352</v>
      </c>
      <c r="W1590" s="234">
        <v>181911600</v>
      </c>
      <c r="X1590" s="194">
        <f t="shared" si="49"/>
        <v>-1.1715684275476358E-2</v>
      </c>
      <c r="Y1590" s="193"/>
      <c r="Z1590" s="197">
        <v>1588</v>
      </c>
    </row>
    <row r="1591" spans="1:26" ht="14.4" x14ac:dyDescent="0.3">
      <c r="A1591" s="7">
        <v>41834</v>
      </c>
      <c r="B1591" s="191">
        <v>1969.8599850000001</v>
      </c>
      <c r="C1591" s="191">
        <v>1979.849976</v>
      </c>
      <c r="D1591" s="191">
        <v>1969.8599850000001</v>
      </c>
      <c r="E1591" s="191">
        <v>1977.099976</v>
      </c>
      <c r="F1591" s="192">
        <v>1977.099976</v>
      </c>
      <c r="G1591" s="191">
        <v>2744920000</v>
      </c>
      <c r="H1591" s="194">
        <f t="shared" si="48"/>
        <v>4.8435533483188794E-3</v>
      </c>
      <c r="I1591" s="193"/>
      <c r="J1591" s="197">
        <v>1589</v>
      </c>
      <c r="K1591" s="234"/>
      <c r="L1591" s="234"/>
      <c r="M1591" s="234"/>
      <c r="N1591" s="234"/>
      <c r="O1591" s="234"/>
      <c r="P1591" s="234"/>
      <c r="Q1591" s="7">
        <v>41834</v>
      </c>
      <c r="R1591" s="8">
        <v>23965000</v>
      </c>
      <c r="S1591" s="8">
        <v>24222500</v>
      </c>
      <c r="T1591" s="8">
        <v>23912500</v>
      </c>
      <c r="U1591" s="8">
        <v>24112499</v>
      </c>
      <c r="V1591" s="192">
        <v>21799751</v>
      </c>
      <c r="W1591" s="234">
        <v>171240000</v>
      </c>
      <c r="X1591" s="194">
        <f t="shared" si="49"/>
        <v>1.2917258722792464E-2</v>
      </c>
      <c r="Y1591" s="193"/>
      <c r="Z1591" s="197">
        <v>1589</v>
      </c>
    </row>
    <row r="1592" spans="1:26" ht="14.4" x14ac:dyDescent="0.3">
      <c r="A1592" s="7">
        <v>41831</v>
      </c>
      <c r="B1592" s="191">
        <v>1965.76001</v>
      </c>
      <c r="C1592" s="191">
        <v>1968.670044</v>
      </c>
      <c r="D1592" s="191">
        <v>1959.630005</v>
      </c>
      <c r="E1592" s="191">
        <v>1967.5699460000001</v>
      </c>
      <c r="F1592" s="192">
        <v>1967.5699460000001</v>
      </c>
      <c r="G1592" s="191">
        <v>2684630000</v>
      </c>
      <c r="H1592" s="194">
        <f t="shared" si="48"/>
        <v>1.4709224507656886E-3</v>
      </c>
      <c r="I1592" s="193"/>
      <c r="J1592" s="197">
        <v>1590</v>
      </c>
      <c r="K1592" s="234"/>
      <c r="L1592" s="234"/>
      <c r="M1592" s="234"/>
      <c r="N1592" s="234"/>
      <c r="O1592" s="234"/>
      <c r="P1592" s="234"/>
      <c r="Q1592" s="7">
        <v>41831</v>
      </c>
      <c r="R1592" s="8">
        <v>23840000</v>
      </c>
      <c r="S1592" s="8">
        <v>23972500</v>
      </c>
      <c r="T1592" s="8">
        <v>23715000</v>
      </c>
      <c r="U1592" s="8">
        <v>23805000</v>
      </c>
      <c r="V1592" s="192">
        <v>21521749</v>
      </c>
      <c r="W1592" s="234">
        <v>136072000</v>
      </c>
      <c r="X1592" s="194">
        <f t="shared" si="49"/>
        <v>1.8938071421774746E-3</v>
      </c>
      <c r="Y1592" s="193"/>
      <c r="Z1592" s="197">
        <v>1590</v>
      </c>
    </row>
    <row r="1593" spans="1:26" ht="14.4" x14ac:dyDescent="0.3">
      <c r="A1593" s="7">
        <v>41830</v>
      </c>
      <c r="B1593" s="191">
        <v>1966.670044</v>
      </c>
      <c r="C1593" s="191">
        <v>1969.839966</v>
      </c>
      <c r="D1593" s="191">
        <v>1952.8599850000001</v>
      </c>
      <c r="E1593" s="191">
        <v>1964.6800539999999</v>
      </c>
      <c r="F1593" s="192">
        <v>1964.6800539999999</v>
      </c>
      <c r="G1593" s="191">
        <v>3165690000</v>
      </c>
      <c r="H1593" s="194">
        <f t="shared" si="48"/>
        <v>-4.1310716999271432E-3</v>
      </c>
      <c r="I1593" s="193"/>
      <c r="J1593" s="197">
        <v>1591</v>
      </c>
      <c r="K1593" s="234"/>
      <c r="L1593" s="234"/>
      <c r="M1593" s="234"/>
      <c r="N1593" s="234"/>
      <c r="O1593" s="234"/>
      <c r="P1593" s="234"/>
      <c r="Q1593" s="7">
        <v>41830</v>
      </c>
      <c r="R1593" s="8">
        <v>23440001</v>
      </c>
      <c r="S1593" s="8">
        <v>23887501</v>
      </c>
      <c r="T1593" s="8">
        <v>23379999</v>
      </c>
      <c r="U1593" s="8">
        <v>23760000</v>
      </c>
      <c r="V1593" s="192">
        <v>21481068</v>
      </c>
      <c r="W1593" s="234">
        <v>158744000</v>
      </c>
      <c r="X1593" s="194">
        <f t="shared" si="49"/>
        <v>-3.6688487924190203E-3</v>
      </c>
      <c r="Y1593" s="193"/>
      <c r="Z1593" s="197">
        <v>1591</v>
      </c>
    </row>
    <row r="1594" spans="1:26" ht="14.4" x14ac:dyDescent="0.3">
      <c r="A1594" s="7">
        <v>41829</v>
      </c>
      <c r="B1594" s="191">
        <v>1965.099976</v>
      </c>
      <c r="C1594" s="191">
        <v>1974.150024</v>
      </c>
      <c r="D1594" s="191">
        <v>1965.099976</v>
      </c>
      <c r="E1594" s="191">
        <v>1972.829956</v>
      </c>
      <c r="F1594" s="192">
        <v>1972.829956</v>
      </c>
      <c r="G1594" s="191">
        <v>2858800000</v>
      </c>
      <c r="H1594" s="194">
        <f t="shared" si="48"/>
        <v>4.6442678303448386E-3</v>
      </c>
      <c r="I1594" s="193"/>
      <c r="J1594" s="197">
        <v>1592</v>
      </c>
      <c r="K1594" s="234"/>
      <c r="L1594" s="234"/>
      <c r="M1594" s="234"/>
      <c r="N1594" s="234"/>
      <c r="O1594" s="234"/>
      <c r="P1594" s="234"/>
      <c r="Q1594" s="7">
        <v>41829</v>
      </c>
      <c r="R1594" s="8">
        <v>23860001</v>
      </c>
      <c r="S1594" s="8">
        <v>23987499</v>
      </c>
      <c r="T1594" s="8">
        <v>23690001</v>
      </c>
      <c r="U1594" s="8">
        <v>23847500</v>
      </c>
      <c r="V1594" s="192">
        <v>21560169</v>
      </c>
      <c r="W1594" s="234">
        <v>145744000</v>
      </c>
      <c r="X1594" s="194">
        <f t="shared" si="49"/>
        <v>4.1942116260261064E-4</v>
      </c>
      <c r="Y1594" s="193"/>
      <c r="Z1594" s="197">
        <v>1592</v>
      </c>
    </row>
    <row r="1595" spans="1:26" ht="14.4" x14ac:dyDescent="0.3">
      <c r="A1595" s="7">
        <v>41828</v>
      </c>
      <c r="B1595" s="191">
        <v>1976.3900149999999</v>
      </c>
      <c r="C1595" s="191">
        <v>1976.3900149999999</v>
      </c>
      <c r="D1595" s="191">
        <v>1959.459961</v>
      </c>
      <c r="E1595" s="191">
        <v>1963.709961</v>
      </c>
      <c r="F1595" s="192">
        <v>1963.709961</v>
      </c>
      <c r="G1595" s="191">
        <v>3302430000</v>
      </c>
      <c r="H1595" s="194">
        <f t="shared" si="48"/>
        <v>-7.0488017752528337E-3</v>
      </c>
      <c r="I1595" s="193"/>
      <c r="J1595" s="197">
        <v>1593</v>
      </c>
      <c r="K1595" s="234"/>
      <c r="L1595" s="234"/>
      <c r="M1595" s="234"/>
      <c r="N1595" s="234"/>
      <c r="O1595" s="234"/>
      <c r="P1595" s="234"/>
      <c r="Q1595" s="7">
        <v>41828</v>
      </c>
      <c r="R1595" s="8">
        <v>24067499</v>
      </c>
      <c r="S1595" s="8">
        <v>24200001</v>
      </c>
      <c r="T1595" s="8">
        <v>23480000</v>
      </c>
      <c r="U1595" s="8">
        <v>23837500</v>
      </c>
      <c r="V1595" s="192">
        <v>21551130</v>
      </c>
      <c r="W1595" s="234">
        <v>260888000</v>
      </c>
      <c r="X1595" s="194">
        <f t="shared" si="49"/>
        <v>-6.4603430422654502E-3</v>
      </c>
      <c r="Y1595" s="193"/>
      <c r="Z1595" s="197">
        <v>1593</v>
      </c>
    </row>
    <row r="1596" spans="1:26" ht="14.4" x14ac:dyDescent="0.3">
      <c r="A1596" s="7">
        <v>41827</v>
      </c>
      <c r="B1596" s="191">
        <v>1984.219971</v>
      </c>
      <c r="C1596" s="191">
        <v>1984.219971</v>
      </c>
      <c r="D1596" s="191">
        <v>1974.880005</v>
      </c>
      <c r="E1596" s="191">
        <v>1977.650024</v>
      </c>
      <c r="F1596" s="192">
        <v>1977.650024</v>
      </c>
      <c r="G1596" s="191">
        <v>2681260000</v>
      </c>
      <c r="H1596" s="194">
        <f t="shared" si="48"/>
        <v>-3.9235218548472122E-3</v>
      </c>
      <c r="I1596" s="193"/>
      <c r="J1596" s="197">
        <v>1594</v>
      </c>
      <c r="K1596" s="234"/>
      <c r="L1596" s="234"/>
      <c r="M1596" s="234"/>
      <c r="N1596" s="234"/>
      <c r="O1596" s="234"/>
      <c r="P1596" s="234"/>
      <c r="Q1596" s="7">
        <v>41827</v>
      </c>
      <c r="R1596" s="8">
        <v>23535000</v>
      </c>
      <c r="S1596" s="8">
        <v>23997499</v>
      </c>
      <c r="T1596" s="8">
        <v>23525000</v>
      </c>
      <c r="U1596" s="8">
        <v>23992500</v>
      </c>
      <c r="V1596" s="192">
        <v>21691263</v>
      </c>
      <c r="W1596" s="234">
        <v>225872000</v>
      </c>
      <c r="X1596" s="194">
        <f t="shared" si="49"/>
        <v>2.0631843016859112E-2</v>
      </c>
      <c r="Y1596" s="193"/>
      <c r="Z1596" s="197">
        <v>1594</v>
      </c>
    </row>
    <row r="1597" spans="1:26" ht="14.4" x14ac:dyDescent="0.3">
      <c r="A1597" s="7">
        <v>41823</v>
      </c>
      <c r="B1597" s="191">
        <v>1975.880005</v>
      </c>
      <c r="C1597" s="191">
        <v>1985.589966</v>
      </c>
      <c r="D1597" s="191">
        <v>1975.880005</v>
      </c>
      <c r="E1597" s="191">
        <v>1985.4399410000001</v>
      </c>
      <c r="F1597" s="192">
        <v>1985.4399410000001</v>
      </c>
      <c r="G1597" s="191">
        <v>1998090000</v>
      </c>
      <c r="H1597" s="194">
        <f t="shared" si="48"/>
        <v>5.4795079698360255E-3</v>
      </c>
      <c r="I1597" s="193"/>
      <c r="J1597" s="197">
        <v>1595</v>
      </c>
      <c r="K1597" s="234"/>
      <c r="L1597" s="234"/>
      <c r="M1597" s="234"/>
      <c r="N1597" s="234"/>
      <c r="O1597" s="234"/>
      <c r="P1597" s="234"/>
      <c r="Q1597" s="7">
        <v>41823</v>
      </c>
      <c r="R1597" s="8">
        <v>23417500</v>
      </c>
      <c r="S1597" s="8">
        <v>23525000</v>
      </c>
      <c r="T1597" s="8">
        <v>23299999</v>
      </c>
      <c r="U1597" s="8">
        <v>23507500</v>
      </c>
      <c r="V1597" s="192">
        <v>21252779</v>
      </c>
      <c r="W1597" s="234">
        <v>91567200</v>
      </c>
      <c r="X1597" s="194">
        <f t="shared" si="49"/>
        <v>5.8834356731256136E-3</v>
      </c>
      <c r="Y1597" s="193"/>
      <c r="Z1597" s="197">
        <v>1595</v>
      </c>
    </row>
    <row r="1598" spans="1:26" ht="14.4" x14ac:dyDescent="0.3">
      <c r="A1598" s="7">
        <v>41822</v>
      </c>
      <c r="B1598" s="191">
        <v>1973.0600589999999</v>
      </c>
      <c r="C1598" s="191">
        <v>1976.670044</v>
      </c>
      <c r="D1598" s="191">
        <v>1972.579956</v>
      </c>
      <c r="E1598" s="191">
        <v>1974.619995</v>
      </c>
      <c r="F1598" s="192">
        <v>1974.619995</v>
      </c>
      <c r="G1598" s="191">
        <v>2851480000</v>
      </c>
      <c r="H1598" s="194">
        <f t="shared" si="48"/>
        <v>6.5881308433292677E-4</v>
      </c>
      <c r="I1598" s="193"/>
      <c r="J1598" s="197">
        <v>1596</v>
      </c>
      <c r="K1598" s="234"/>
      <c r="L1598" s="234"/>
      <c r="M1598" s="234"/>
      <c r="N1598" s="234"/>
      <c r="O1598" s="234"/>
      <c r="P1598" s="234"/>
      <c r="Q1598" s="7">
        <v>41822</v>
      </c>
      <c r="R1598" s="8">
        <v>23467501</v>
      </c>
      <c r="S1598" s="8">
        <v>23514999</v>
      </c>
      <c r="T1598" s="8">
        <v>23272499</v>
      </c>
      <c r="U1598" s="8">
        <v>23370001</v>
      </c>
      <c r="V1598" s="192">
        <v>21128471</v>
      </c>
      <c r="W1598" s="234">
        <v>113860000</v>
      </c>
      <c r="X1598" s="194">
        <f t="shared" si="49"/>
        <v>-4.2753384173763528E-4</v>
      </c>
      <c r="Y1598" s="193"/>
      <c r="Z1598" s="197">
        <v>1596</v>
      </c>
    </row>
    <row r="1599" spans="1:26" ht="14.4" x14ac:dyDescent="0.3">
      <c r="A1599" s="7">
        <v>41821</v>
      </c>
      <c r="B1599" s="191">
        <v>1962.290039</v>
      </c>
      <c r="C1599" s="191">
        <v>1978.579956</v>
      </c>
      <c r="D1599" s="191">
        <v>1962.290039</v>
      </c>
      <c r="E1599" s="191">
        <v>1973.3199460000001</v>
      </c>
      <c r="F1599" s="192">
        <v>1973.3199460000001</v>
      </c>
      <c r="G1599" s="191">
        <v>3188240000</v>
      </c>
      <c r="H1599" s="194">
        <f t="shared" si="48"/>
        <v>6.6777705338431784E-3</v>
      </c>
      <c r="I1599" s="193"/>
      <c r="J1599" s="197">
        <v>1597</v>
      </c>
      <c r="K1599" s="234"/>
      <c r="L1599" s="234"/>
      <c r="M1599" s="234"/>
      <c r="N1599" s="234"/>
      <c r="O1599" s="234"/>
      <c r="P1599" s="234"/>
      <c r="Q1599" s="7">
        <v>41821</v>
      </c>
      <c r="R1599" s="8">
        <v>23379999</v>
      </c>
      <c r="S1599" s="8">
        <v>23517500</v>
      </c>
      <c r="T1599" s="8">
        <v>23282499</v>
      </c>
      <c r="U1599" s="8">
        <v>23379999</v>
      </c>
      <c r="V1599" s="192">
        <v>21137508</v>
      </c>
      <c r="W1599" s="234">
        <v>152892000</v>
      </c>
      <c r="X1599" s="194">
        <f t="shared" si="49"/>
        <v>6.3485513014039791E-3</v>
      </c>
      <c r="Y1599" s="193"/>
      <c r="Z1599" s="197">
        <v>1597</v>
      </c>
    </row>
    <row r="1600" spans="1:26" ht="14.4" x14ac:dyDescent="0.3">
      <c r="A1600" s="7">
        <v>41820</v>
      </c>
      <c r="B1600" s="191">
        <v>1960.790039</v>
      </c>
      <c r="C1600" s="191">
        <v>1964.23999</v>
      </c>
      <c r="D1600" s="191">
        <v>1958.219971</v>
      </c>
      <c r="E1600" s="191">
        <v>1960.2299800000001</v>
      </c>
      <c r="F1600" s="192">
        <v>1960.2299800000001</v>
      </c>
      <c r="G1600" s="191">
        <v>3037350000</v>
      </c>
      <c r="H1600" s="194">
        <f t="shared" si="48"/>
        <v>-3.7225696318026581E-4</v>
      </c>
      <c r="I1600" s="193"/>
      <c r="J1600" s="197">
        <v>1598</v>
      </c>
      <c r="K1600" s="234"/>
      <c r="L1600" s="234"/>
      <c r="M1600" s="234"/>
      <c r="N1600" s="234"/>
      <c r="O1600" s="234"/>
      <c r="P1600" s="234"/>
      <c r="Q1600" s="7">
        <v>41820</v>
      </c>
      <c r="R1600" s="8">
        <v>23025000</v>
      </c>
      <c r="S1600" s="8">
        <v>23432501</v>
      </c>
      <c r="T1600" s="8">
        <v>23022499</v>
      </c>
      <c r="U1600" s="8">
        <v>23232500</v>
      </c>
      <c r="V1600" s="192">
        <v>21004162</v>
      </c>
      <c r="W1600" s="234">
        <v>197929200</v>
      </c>
      <c r="X1600" s="194">
        <f t="shared" si="49"/>
        <v>1.0328319538350283E-2</v>
      </c>
      <c r="Y1600" s="193"/>
      <c r="Z1600" s="197">
        <v>1598</v>
      </c>
    </row>
    <row r="1601" spans="1:26" ht="14.4" x14ac:dyDescent="0.3">
      <c r="A1601" s="7">
        <v>41817</v>
      </c>
      <c r="B1601" s="191">
        <v>1956.5600589999999</v>
      </c>
      <c r="C1601" s="191">
        <v>1961.469971</v>
      </c>
      <c r="D1601" s="191">
        <v>1952.1800539999999</v>
      </c>
      <c r="E1601" s="191">
        <v>1960.959961</v>
      </c>
      <c r="F1601" s="192">
        <v>1960.959961</v>
      </c>
      <c r="G1601" s="191">
        <v>4290590000</v>
      </c>
      <c r="H1601" s="194">
        <f t="shared" si="48"/>
        <v>1.9108685050302067E-3</v>
      </c>
      <c r="I1601" s="193"/>
      <c r="J1601" s="197">
        <v>1599</v>
      </c>
      <c r="K1601" s="234"/>
      <c r="L1601" s="234"/>
      <c r="M1601" s="234"/>
      <c r="N1601" s="234"/>
      <c r="O1601" s="234"/>
      <c r="P1601" s="234"/>
      <c r="Q1601" s="7">
        <v>41817</v>
      </c>
      <c r="R1601" s="8">
        <v>22705000</v>
      </c>
      <c r="S1601" s="8">
        <v>23000000</v>
      </c>
      <c r="T1601" s="8">
        <v>22692499</v>
      </c>
      <c r="U1601" s="8">
        <v>22995001</v>
      </c>
      <c r="V1601" s="192">
        <v>20789442</v>
      </c>
      <c r="W1601" s="234">
        <v>256116000</v>
      </c>
      <c r="X1601" s="194">
        <f t="shared" si="49"/>
        <v>1.1881137036427725E-2</v>
      </c>
      <c r="Y1601" s="193"/>
      <c r="Z1601" s="197">
        <v>1599</v>
      </c>
    </row>
    <row r="1602" spans="1:26" ht="14.4" x14ac:dyDescent="0.3">
      <c r="A1602" s="7">
        <v>41816</v>
      </c>
      <c r="B1602" s="191">
        <v>1959.8900149999999</v>
      </c>
      <c r="C1602" s="191">
        <v>1959.8900149999999</v>
      </c>
      <c r="D1602" s="191">
        <v>1944.6899410000001</v>
      </c>
      <c r="E1602" s="191">
        <v>1957.219971</v>
      </c>
      <c r="F1602" s="192">
        <v>1957.219971</v>
      </c>
      <c r="G1602" s="191">
        <v>2778840000</v>
      </c>
      <c r="H1602" s="194">
        <f t="shared" si="48"/>
        <v>-1.178883694463672E-3</v>
      </c>
      <c r="I1602" s="193"/>
      <c r="J1602" s="197">
        <v>1600</v>
      </c>
      <c r="K1602" s="234"/>
      <c r="L1602" s="234"/>
      <c r="M1602" s="234"/>
      <c r="N1602" s="234"/>
      <c r="O1602" s="234"/>
      <c r="P1602" s="234"/>
      <c r="Q1602" s="7">
        <v>41816</v>
      </c>
      <c r="R1602" s="8">
        <v>22592501</v>
      </c>
      <c r="S1602" s="8">
        <v>22762501</v>
      </c>
      <c r="T1602" s="8">
        <v>22450001</v>
      </c>
      <c r="U1602" s="8">
        <v>22725000</v>
      </c>
      <c r="V1602" s="192">
        <v>20545340</v>
      </c>
      <c r="W1602" s="234">
        <v>130516000</v>
      </c>
      <c r="X1602" s="194">
        <f t="shared" si="49"/>
        <v>5.9763653081632371E-3</v>
      </c>
      <c r="Y1602" s="193"/>
      <c r="Z1602" s="197">
        <v>1600</v>
      </c>
    </row>
    <row r="1603" spans="1:26" ht="14.4" x14ac:dyDescent="0.3">
      <c r="A1603" s="7">
        <v>41815</v>
      </c>
      <c r="B1603" s="191">
        <v>1949.2700199999999</v>
      </c>
      <c r="C1603" s="191">
        <v>1960.829956</v>
      </c>
      <c r="D1603" s="191">
        <v>1947.48999</v>
      </c>
      <c r="E1603" s="191">
        <v>1959.530029</v>
      </c>
      <c r="F1603" s="192">
        <v>1959.530029</v>
      </c>
      <c r="G1603" s="191">
        <v>3106710000</v>
      </c>
      <c r="H1603" s="194">
        <f t="shared" si="48"/>
        <v>4.89751130675708E-3</v>
      </c>
      <c r="I1603" s="193"/>
      <c r="J1603" s="197">
        <v>1601</v>
      </c>
      <c r="K1603" s="234"/>
      <c r="L1603" s="234"/>
      <c r="M1603" s="234"/>
      <c r="N1603" s="234"/>
      <c r="O1603" s="234"/>
      <c r="P1603" s="234"/>
      <c r="Q1603" s="7">
        <v>41815</v>
      </c>
      <c r="R1603" s="8">
        <v>22552500</v>
      </c>
      <c r="S1603" s="8">
        <v>22674999</v>
      </c>
      <c r="T1603" s="8">
        <v>22412500</v>
      </c>
      <c r="U1603" s="8">
        <v>22590000</v>
      </c>
      <c r="V1603" s="192">
        <v>20423283</v>
      </c>
      <c r="W1603" s="234">
        <v>147476000</v>
      </c>
      <c r="X1603" s="194">
        <f t="shared" si="49"/>
        <v>8.8614662506877537E-4</v>
      </c>
      <c r="Y1603" s="193"/>
      <c r="Z1603" s="197">
        <v>1601</v>
      </c>
    </row>
    <row r="1604" spans="1:26" ht="14.4" x14ac:dyDescent="0.3">
      <c r="A1604" s="7">
        <v>41814</v>
      </c>
      <c r="B1604" s="191">
        <v>1961.969971</v>
      </c>
      <c r="C1604" s="191">
        <v>1968.170044</v>
      </c>
      <c r="D1604" s="191">
        <v>1948.339966</v>
      </c>
      <c r="E1604" s="191">
        <v>1949.9799800000001</v>
      </c>
      <c r="F1604" s="192">
        <v>1949.9799800000001</v>
      </c>
      <c r="G1604" s="191">
        <v>3089700000</v>
      </c>
      <c r="H1604" s="194">
        <f t="shared" ref="H1604:H1667" si="50">(F1604-F1605)/F1605</f>
        <v>-6.4353106814546155E-3</v>
      </c>
      <c r="I1604" s="193"/>
      <c r="J1604" s="197">
        <v>1602</v>
      </c>
      <c r="K1604" s="234"/>
      <c r="L1604" s="234"/>
      <c r="M1604" s="234"/>
      <c r="N1604" s="234"/>
      <c r="O1604" s="234"/>
      <c r="P1604" s="234"/>
      <c r="Q1604" s="7">
        <v>41814</v>
      </c>
      <c r="R1604" s="8">
        <v>22687500</v>
      </c>
      <c r="S1604" s="8">
        <v>22934999</v>
      </c>
      <c r="T1604" s="8">
        <v>22547501</v>
      </c>
      <c r="U1604" s="8">
        <v>22570000</v>
      </c>
      <c r="V1604" s="192">
        <v>20405201</v>
      </c>
      <c r="W1604" s="234">
        <v>156144000</v>
      </c>
      <c r="X1604" s="194">
        <f t="shared" ref="X1604:X1667" si="51">(V1604-V1605)/V1605</f>
        <v>-6.0554277071120429E-3</v>
      </c>
      <c r="Y1604" s="193"/>
      <c r="Z1604" s="197">
        <v>1602</v>
      </c>
    </row>
    <row r="1605" spans="1:26" ht="14.4" x14ac:dyDescent="0.3">
      <c r="A1605" s="7">
        <v>41813</v>
      </c>
      <c r="B1605" s="191">
        <v>1962.920044</v>
      </c>
      <c r="C1605" s="191">
        <v>1963.73999</v>
      </c>
      <c r="D1605" s="191">
        <v>1958.8900149999999</v>
      </c>
      <c r="E1605" s="191">
        <v>1962.6099850000001</v>
      </c>
      <c r="F1605" s="192">
        <v>1962.6099850000001</v>
      </c>
      <c r="G1605" s="191">
        <v>2717630000</v>
      </c>
      <c r="H1605" s="194">
        <f t="shared" si="50"/>
        <v>-1.3246419817017257E-4</v>
      </c>
      <c r="I1605" s="193"/>
      <c r="J1605" s="197">
        <v>1603</v>
      </c>
      <c r="K1605" s="234"/>
      <c r="L1605" s="234"/>
      <c r="M1605" s="234"/>
      <c r="N1605" s="234"/>
      <c r="O1605" s="234"/>
      <c r="P1605" s="234"/>
      <c r="Q1605" s="7">
        <v>41813</v>
      </c>
      <c r="R1605" s="8">
        <v>22830000</v>
      </c>
      <c r="S1605" s="8">
        <v>22905001</v>
      </c>
      <c r="T1605" s="8">
        <v>22650000</v>
      </c>
      <c r="U1605" s="8">
        <v>22707500</v>
      </c>
      <c r="V1605" s="192">
        <v>20529516</v>
      </c>
      <c r="W1605" s="234">
        <v>174776000</v>
      </c>
      <c r="X1605" s="194">
        <f t="shared" si="51"/>
        <v>-8.8010278572680026E-4</v>
      </c>
      <c r="Y1605" s="193"/>
      <c r="Z1605" s="197">
        <v>1603</v>
      </c>
    </row>
    <row r="1606" spans="1:26" ht="14.4" x14ac:dyDescent="0.3">
      <c r="A1606" s="7">
        <v>41810</v>
      </c>
      <c r="B1606" s="191">
        <v>1960.4499510000001</v>
      </c>
      <c r="C1606" s="191">
        <v>1963.910034</v>
      </c>
      <c r="D1606" s="191">
        <v>1959.170044</v>
      </c>
      <c r="E1606" s="191">
        <v>1962.869995</v>
      </c>
      <c r="F1606" s="192">
        <v>1962.869995</v>
      </c>
      <c r="G1606" s="191">
        <v>4336240000</v>
      </c>
      <c r="H1606" s="194">
        <f t="shared" si="50"/>
        <v>1.730058502562475E-3</v>
      </c>
      <c r="I1606" s="193"/>
      <c r="J1606" s="197">
        <v>1604</v>
      </c>
      <c r="K1606" s="234"/>
      <c r="L1606" s="234"/>
      <c r="M1606" s="234"/>
      <c r="N1606" s="234"/>
      <c r="O1606" s="234"/>
      <c r="P1606" s="234"/>
      <c r="Q1606" s="7">
        <v>41810</v>
      </c>
      <c r="R1606" s="8">
        <v>22962500</v>
      </c>
      <c r="S1606" s="8">
        <v>23137501</v>
      </c>
      <c r="T1606" s="8">
        <v>22725000</v>
      </c>
      <c r="U1606" s="8">
        <v>22727501</v>
      </c>
      <c r="V1606" s="192">
        <v>20547600</v>
      </c>
      <c r="W1606" s="234">
        <v>403592000</v>
      </c>
      <c r="X1606" s="194">
        <f t="shared" si="51"/>
        <v>-1.0341716180245385E-2</v>
      </c>
      <c r="Y1606" s="193"/>
      <c r="Z1606" s="197">
        <v>1604</v>
      </c>
    </row>
    <row r="1607" spans="1:26" ht="14.4" x14ac:dyDescent="0.3">
      <c r="A1607" s="7">
        <v>41809</v>
      </c>
      <c r="B1607" s="191">
        <v>1957.5</v>
      </c>
      <c r="C1607" s="191">
        <v>1959.869995</v>
      </c>
      <c r="D1607" s="191">
        <v>1952.26001</v>
      </c>
      <c r="E1607" s="191">
        <v>1959.4799800000001</v>
      </c>
      <c r="F1607" s="192">
        <v>1959.4799800000001</v>
      </c>
      <c r="G1607" s="191">
        <v>2952150000</v>
      </c>
      <c r="H1607" s="194">
        <f t="shared" si="50"/>
        <v>1.2774785769653096E-3</v>
      </c>
      <c r="I1607" s="193"/>
      <c r="J1607" s="197">
        <v>1605</v>
      </c>
      <c r="K1607" s="234"/>
      <c r="L1607" s="234"/>
      <c r="M1607" s="234"/>
      <c r="N1607" s="234"/>
      <c r="O1607" s="234"/>
      <c r="P1607" s="234"/>
      <c r="Q1607" s="7">
        <v>41809</v>
      </c>
      <c r="R1607" s="8">
        <v>23072500</v>
      </c>
      <c r="S1607" s="8">
        <v>23075001</v>
      </c>
      <c r="T1607" s="8">
        <v>22834999</v>
      </c>
      <c r="U1607" s="8">
        <v>22965000</v>
      </c>
      <c r="V1607" s="192">
        <v>20762318</v>
      </c>
      <c r="W1607" s="234">
        <v>142112000</v>
      </c>
      <c r="X1607" s="194">
        <f t="shared" si="51"/>
        <v>-3.4715252661360312E-3</v>
      </c>
      <c r="Y1607" s="193"/>
      <c r="Z1607" s="197">
        <v>1605</v>
      </c>
    </row>
    <row r="1608" spans="1:26" ht="14.4" x14ac:dyDescent="0.3">
      <c r="A1608" s="7">
        <v>41808</v>
      </c>
      <c r="B1608" s="191">
        <v>1942.7299800000001</v>
      </c>
      <c r="C1608" s="191">
        <v>1957.73999</v>
      </c>
      <c r="D1608" s="191">
        <v>1939.290039</v>
      </c>
      <c r="E1608" s="191">
        <v>1956.9799800000001</v>
      </c>
      <c r="F1608" s="192">
        <v>1956.9799800000001</v>
      </c>
      <c r="G1608" s="191">
        <v>3065220000</v>
      </c>
      <c r="H1608" s="194">
        <f t="shared" si="50"/>
        <v>7.7188811874360046E-3</v>
      </c>
      <c r="I1608" s="193"/>
      <c r="J1608" s="197">
        <v>1606</v>
      </c>
      <c r="K1608" s="234"/>
      <c r="L1608" s="234"/>
      <c r="M1608" s="234"/>
      <c r="N1608" s="234"/>
      <c r="O1608" s="234"/>
      <c r="P1608" s="234"/>
      <c r="Q1608" s="7">
        <v>41808</v>
      </c>
      <c r="R1608" s="8">
        <v>23067499</v>
      </c>
      <c r="S1608" s="8">
        <v>23072500</v>
      </c>
      <c r="T1608" s="8">
        <v>22837500</v>
      </c>
      <c r="U1608" s="8">
        <v>23045000</v>
      </c>
      <c r="V1608" s="192">
        <v>20834646</v>
      </c>
      <c r="W1608" s="234">
        <v>134056000</v>
      </c>
      <c r="X1608" s="194">
        <f t="shared" si="51"/>
        <v>1.0861981814372834E-3</v>
      </c>
      <c r="Y1608" s="193"/>
      <c r="Z1608" s="197">
        <v>1606</v>
      </c>
    </row>
    <row r="1609" spans="1:26" ht="14.4" x14ac:dyDescent="0.3">
      <c r="A1609" s="7">
        <v>41807</v>
      </c>
      <c r="B1609" s="191">
        <v>1937.150024</v>
      </c>
      <c r="C1609" s="191">
        <v>1943.6899410000001</v>
      </c>
      <c r="D1609" s="191">
        <v>1933.5500489999999</v>
      </c>
      <c r="E1609" s="191">
        <v>1941.98999</v>
      </c>
      <c r="F1609" s="192">
        <v>1941.98999</v>
      </c>
      <c r="G1609" s="191">
        <v>2971260000</v>
      </c>
      <c r="H1609" s="194">
        <f t="shared" si="50"/>
        <v>2.1725690929803782E-3</v>
      </c>
      <c r="I1609" s="193"/>
      <c r="J1609" s="197">
        <v>1607</v>
      </c>
      <c r="K1609" s="234"/>
      <c r="L1609" s="234"/>
      <c r="M1609" s="234"/>
      <c r="N1609" s="234"/>
      <c r="O1609" s="234"/>
      <c r="P1609" s="234"/>
      <c r="Q1609" s="7">
        <v>41807</v>
      </c>
      <c r="R1609" s="8">
        <v>23077499</v>
      </c>
      <c r="S1609" s="8">
        <v>23174999</v>
      </c>
      <c r="T1609" s="8">
        <v>22950001</v>
      </c>
      <c r="U1609" s="8">
        <v>23020000</v>
      </c>
      <c r="V1609" s="192">
        <v>20812040</v>
      </c>
      <c r="W1609" s="234">
        <v>118904000</v>
      </c>
      <c r="X1609" s="194">
        <f t="shared" si="51"/>
        <v>-1.301443949686842E-3</v>
      </c>
      <c r="Y1609" s="193"/>
      <c r="Z1609" s="197">
        <v>1607</v>
      </c>
    </row>
    <row r="1610" spans="1:26" ht="14.4" x14ac:dyDescent="0.3">
      <c r="A1610" s="7">
        <v>41806</v>
      </c>
      <c r="B1610" s="191">
        <v>1934.839966</v>
      </c>
      <c r="C1610" s="191">
        <v>1941.150024</v>
      </c>
      <c r="D1610" s="191">
        <v>1930.910034</v>
      </c>
      <c r="E1610" s="191">
        <v>1937.780029</v>
      </c>
      <c r="F1610" s="192">
        <v>1937.780029</v>
      </c>
      <c r="G1610" s="191">
        <v>2926130000</v>
      </c>
      <c r="H1610" s="194">
        <f t="shared" si="50"/>
        <v>8.3670511298242049E-4</v>
      </c>
      <c r="I1610" s="193"/>
      <c r="J1610" s="197">
        <v>1608</v>
      </c>
      <c r="K1610" s="234"/>
      <c r="L1610" s="234"/>
      <c r="M1610" s="234"/>
      <c r="N1610" s="234"/>
      <c r="O1610" s="234"/>
      <c r="P1610" s="234"/>
      <c r="Q1610" s="7">
        <v>41806</v>
      </c>
      <c r="R1610" s="8">
        <v>22877501</v>
      </c>
      <c r="S1610" s="8">
        <v>23187500</v>
      </c>
      <c r="T1610" s="8">
        <v>22862499</v>
      </c>
      <c r="U1610" s="8">
        <v>23049999</v>
      </c>
      <c r="V1610" s="192">
        <v>20839161</v>
      </c>
      <c r="W1610" s="234">
        <v>142244000</v>
      </c>
      <c r="X1610" s="194">
        <f t="shared" si="51"/>
        <v>1.0078752477313027E-2</v>
      </c>
      <c r="Y1610" s="193"/>
      <c r="Z1610" s="197">
        <v>1608</v>
      </c>
    </row>
    <row r="1611" spans="1:26" ht="14.4" x14ac:dyDescent="0.3">
      <c r="A1611" s="7">
        <v>41803</v>
      </c>
      <c r="B1611" s="191">
        <v>1930.8000489999999</v>
      </c>
      <c r="C1611" s="191">
        <v>1937.3000489999999</v>
      </c>
      <c r="D1611" s="191">
        <v>1927.6899410000001</v>
      </c>
      <c r="E1611" s="191">
        <v>1936.160034</v>
      </c>
      <c r="F1611" s="192">
        <v>1936.160034</v>
      </c>
      <c r="G1611" s="191">
        <v>2598230000</v>
      </c>
      <c r="H1611" s="194">
        <f t="shared" si="50"/>
        <v>3.1345617850891249E-3</v>
      </c>
      <c r="I1611" s="193"/>
      <c r="J1611" s="197">
        <v>1609</v>
      </c>
      <c r="K1611" s="234"/>
      <c r="L1611" s="234"/>
      <c r="M1611" s="234"/>
      <c r="N1611" s="234"/>
      <c r="O1611" s="234"/>
      <c r="P1611" s="234"/>
      <c r="Q1611" s="7">
        <v>41803</v>
      </c>
      <c r="R1611" s="8">
        <v>23049999</v>
      </c>
      <c r="S1611" s="8">
        <v>23110001</v>
      </c>
      <c r="T1611" s="8">
        <v>22719999</v>
      </c>
      <c r="U1611" s="8">
        <v>22820000</v>
      </c>
      <c r="V1611" s="192">
        <v>20631224</v>
      </c>
      <c r="W1611" s="234">
        <v>218100000</v>
      </c>
      <c r="X1611" s="194">
        <f t="shared" si="51"/>
        <v>-1.0943929696523538E-2</v>
      </c>
      <c r="Y1611" s="193"/>
      <c r="Z1611" s="197">
        <v>1609</v>
      </c>
    </row>
    <row r="1612" spans="1:26" ht="14.4" x14ac:dyDescent="0.3">
      <c r="A1612" s="7">
        <v>41802</v>
      </c>
      <c r="B1612" s="191">
        <v>1943.349976</v>
      </c>
      <c r="C1612" s="191">
        <v>1943.349976</v>
      </c>
      <c r="D1612" s="191">
        <v>1925.780029</v>
      </c>
      <c r="E1612" s="191">
        <v>1930.1099850000001</v>
      </c>
      <c r="F1612" s="192">
        <v>1930.1099850000001</v>
      </c>
      <c r="G1612" s="191">
        <v>3040480000</v>
      </c>
      <c r="H1612" s="194">
        <f t="shared" si="50"/>
        <v>-7.0888938641931847E-3</v>
      </c>
      <c r="I1612" s="193"/>
      <c r="J1612" s="197">
        <v>1610</v>
      </c>
      <c r="K1612" s="234"/>
      <c r="L1612" s="234"/>
      <c r="M1612" s="234"/>
      <c r="N1612" s="234"/>
      <c r="O1612" s="234"/>
      <c r="P1612" s="234"/>
      <c r="Q1612" s="7">
        <v>41802</v>
      </c>
      <c r="R1612" s="8">
        <v>23510000</v>
      </c>
      <c r="S1612" s="8">
        <v>23530001</v>
      </c>
      <c r="T1612" s="8">
        <v>22975000</v>
      </c>
      <c r="U1612" s="8">
        <v>23072500</v>
      </c>
      <c r="V1612" s="192">
        <v>20859509</v>
      </c>
      <c r="W1612" s="234">
        <v>218996000</v>
      </c>
      <c r="X1612" s="194">
        <f t="shared" si="51"/>
        <v>-1.6726785544336792E-2</v>
      </c>
      <c r="Y1612" s="193"/>
      <c r="Z1612" s="197">
        <v>1610</v>
      </c>
    </row>
    <row r="1613" spans="1:26" ht="14.4" x14ac:dyDescent="0.3">
      <c r="A1613" s="7">
        <v>41801</v>
      </c>
      <c r="B1613" s="191">
        <v>1949.369995</v>
      </c>
      <c r="C1613" s="191">
        <v>1949.369995</v>
      </c>
      <c r="D1613" s="191">
        <v>1940.079956</v>
      </c>
      <c r="E1613" s="191">
        <v>1943.8900149999999</v>
      </c>
      <c r="F1613" s="192">
        <v>1943.8900149999999</v>
      </c>
      <c r="G1613" s="191">
        <v>2710620000</v>
      </c>
      <c r="H1613" s="194">
        <f t="shared" si="50"/>
        <v>-3.5370408204140058E-3</v>
      </c>
      <c r="I1613" s="193"/>
      <c r="J1613" s="197">
        <v>1611</v>
      </c>
      <c r="K1613" s="234"/>
      <c r="L1613" s="234"/>
      <c r="M1613" s="234"/>
      <c r="N1613" s="234"/>
      <c r="O1613" s="234"/>
      <c r="P1613" s="234"/>
      <c r="Q1613" s="7">
        <v>41801</v>
      </c>
      <c r="R1613" s="8">
        <v>23532499</v>
      </c>
      <c r="S1613" s="8">
        <v>23690001</v>
      </c>
      <c r="T1613" s="8">
        <v>23367500</v>
      </c>
      <c r="U1613" s="8">
        <v>23465000</v>
      </c>
      <c r="V1613" s="192">
        <v>21214357</v>
      </c>
      <c r="W1613" s="234">
        <v>182724000</v>
      </c>
      <c r="X1613" s="194">
        <f t="shared" si="51"/>
        <v>-4.1378703649110919E-3</v>
      </c>
      <c r="Y1613" s="193"/>
      <c r="Z1613" s="197">
        <v>1611</v>
      </c>
    </row>
    <row r="1614" spans="1:26" ht="14.4" x14ac:dyDescent="0.3">
      <c r="A1614" s="7">
        <v>41800</v>
      </c>
      <c r="B1614" s="191">
        <v>1950.339966</v>
      </c>
      <c r="C1614" s="191">
        <v>1950.8599850000001</v>
      </c>
      <c r="D1614" s="191">
        <v>1944.6400149999999</v>
      </c>
      <c r="E1614" s="191">
        <v>1950.790039</v>
      </c>
      <c r="F1614" s="192">
        <v>1950.790039</v>
      </c>
      <c r="G1614" s="191">
        <v>2702360000</v>
      </c>
      <c r="H1614" s="194">
        <f t="shared" si="50"/>
        <v>-2.4598389514535386E-4</v>
      </c>
      <c r="I1614" s="193"/>
      <c r="J1614" s="197">
        <v>1612</v>
      </c>
      <c r="K1614" s="234"/>
      <c r="L1614" s="234"/>
      <c r="M1614" s="234"/>
      <c r="N1614" s="234"/>
      <c r="O1614" s="234"/>
      <c r="P1614" s="234"/>
      <c r="Q1614" s="7">
        <v>41800</v>
      </c>
      <c r="R1614" s="8">
        <v>23682501</v>
      </c>
      <c r="S1614" s="8">
        <v>23762501</v>
      </c>
      <c r="T1614" s="8">
        <v>23392500</v>
      </c>
      <c r="U1614" s="8">
        <v>23562500</v>
      </c>
      <c r="V1614" s="192">
        <v>21302504</v>
      </c>
      <c r="W1614" s="234">
        <v>251108000</v>
      </c>
      <c r="X1614" s="194">
        <f t="shared" si="51"/>
        <v>5.8697167473298244E-3</v>
      </c>
      <c r="Y1614" s="193"/>
      <c r="Z1614" s="197">
        <v>1612</v>
      </c>
    </row>
    <row r="1615" spans="1:26" ht="14.4" x14ac:dyDescent="0.3">
      <c r="A1615" s="7">
        <v>41799</v>
      </c>
      <c r="B1615" s="191">
        <v>1948.969971</v>
      </c>
      <c r="C1615" s="191">
        <v>1955.5500489999999</v>
      </c>
      <c r="D1615" s="191">
        <v>1947.160034</v>
      </c>
      <c r="E1615" s="191">
        <v>1951.2700199999999</v>
      </c>
      <c r="F1615" s="192">
        <v>1951.2700199999999</v>
      </c>
      <c r="G1615" s="191">
        <v>2812180000</v>
      </c>
      <c r="H1615" s="194">
        <f t="shared" si="50"/>
        <v>9.387716756542239E-4</v>
      </c>
      <c r="I1615" s="193"/>
      <c r="J1615" s="197">
        <v>1613</v>
      </c>
      <c r="K1615" s="234"/>
      <c r="L1615" s="234"/>
      <c r="M1615" s="234"/>
      <c r="N1615" s="234"/>
      <c r="O1615" s="234"/>
      <c r="P1615" s="234"/>
      <c r="Q1615" s="7">
        <v>41799</v>
      </c>
      <c r="R1615" s="8">
        <v>23174999</v>
      </c>
      <c r="S1615" s="8">
        <v>23469999</v>
      </c>
      <c r="T1615" s="8">
        <v>22937500</v>
      </c>
      <c r="U1615" s="8">
        <v>23424999</v>
      </c>
      <c r="V1615" s="192">
        <v>21178194</v>
      </c>
      <c r="W1615" s="234">
        <v>301660000</v>
      </c>
      <c r="X1615" s="194">
        <f t="shared" si="51"/>
        <v>1.6001322545466337E-2</v>
      </c>
      <c r="Y1615" s="193"/>
      <c r="Z1615" s="197">
        <v>1613</v>
      </c>
    </row>
    <row r="1616" spans="1:26" ht="14.4" x14ac:dyDescent="0.3">
      <c r="A1616" s="7">
        <v>41796</v>
      </c>
      <c r="B1616" s="191">
        <v>1942.410034</v>
      </c>
      <c r="C1616" s="191">
        <v>1949.4399410000001</v>
      </c>
      <c r="D1616" s="191">
        <v>1942.410034</v>
      </c>
      <c r="E1616" s="191">
        <v>1949.4399410000001</v>
      </c>
      <c r="F1616" s="192">
        <v>1949.4399410000001</v>
      </c>
      <c r="G1616" s="191">
        <v>2864300000</v>
      </c>
      <c r="H1616" s="194">
        <f t="shared" si="50"/>
        <v>4.6277584595831138E-3</v>
      </c>
      <c r="I1616" s="193"/>
      <c r="J1616" s="197">
        <v>1614</v>
      </c>
      <c r="K1616" s="234"/>
      <c r="L1616" s="234"/>
      <c r="M1616" s="234"/>
      <c r="N1616" s="234"/>
      <c r="O1616" s="234"/>
      <c r="P1616" s="234"/>
      <c r="Q1616" s="7">
        <v>41796</v>
      </c>
      <c r="R1616" s="8">
        <v>23210714</v>
      </c>
      <c r="S1616" s="8">
        <v>23259285</v>
      </c>
      <c r="T1616" s="8">
        <v>23016787</v>
      </c>
      <c r="U1616" s="8">
        <v>23056072</v>
      </c>
      <c r="V1616" s="192">
        <v>20844652</v>
      </c>
      <c r="W1616" s="234">
        <v>349938400</v>
      </c>
      <c r="X1616" s="194">
        <f t="shared" si="51"/>
        <v>-2.749958712345707E-3</v>
      </c>
      <c r="Y1616" s="193"/>
      <c r="Z1616" s="197">
        <v>1614</v>
      </c>
    </row>
    <row r="1617" spans="1:26" ht="14.4" x14ac:dyDescent="0.3">
      <c r="A1617" s="7">
        <v>41795</v>
      </c>
      <c r="B1617" s="191">
        <v>1928.5200199999999</v>
      </c>
      <c r="C1617" s="191">
        <v>1941.73999</v>
      </c>
      <c r="D1617" s="191">
        <v>1922.9300539999999</v>
      </c>
      <c r="E1617" s="191">
        <v>1940.459961</v>
      </c>
      <c r="F1617" s="192">
        <v>1940.459961</v>
      </c>
      <c r="G1617" s="191">
        <v>3113270000</v>
      </c>
      <c r="H1617" s="194">
        <f t="shared" si="50"/>
        <v>6.5252795647932653E-3</v>
      </c>
      <c r="I1617" s="193"/>
      <c r="J1617" s="197">
        <v>1615</v>
      </c>
      <c r="K1617" s="234"/>
      <c r="L1617" s="234"/>
      <c r="M1617" s="234"/>
      <c r="N1617" s="234"/>
      <c r="O1617" s="234"/>
      <c r="P1617" s="234"/>
      <c r="Q1617" s="7">
        <v>41795</v>
      </c>
      <c r="R1617" s="8">
        <v>23078571</v>
      </c>
      <c r="S1617" s="8">
        <v>23191786</v>
      </c>
      <c r="T1617" s="8">
        <v>22950357</v>
      </c>
      <c r="U1617" s="8">
        <v>23119642</v>
      </c>
      <c r="V1617" s="192">
        <v>20902132</v>
      </c>
      <c r="W1617" s="234">
        <v>303805600</v>
      </c>
      <c r="X1617" s="194">
        <f t="shared" si="51"/>
        <v>3.9236442649626998E-3</v>
      </c>
      <c r="Y1617" s="193"/>
      <c r="Z1617" s="197">
        <v>1615</v>
      </c>
    </row>
    <row r="1618" spans="1:26" ht="14.4" x14ac:dyDescent="0.3">
      <c r="A1618" s="7">
        <v>41794</v>
      </c>
      <c r="B1618" s="191">
        <v>1923.0600589999999</v>
      </c>
      <c r="C1618" s="191">
        <v>1928.630005</v>
      </c>
      <c r="D1618" s="191">
        <v>1918.599976</v>
      </c>
      <c r="E1618" s="191">
        <v>1927.880005</v>
      </c>
      <c r="F1618" s="192">
        <v>1927.880005</v>
      </c>
      <c r="G1618" s="191">
        <v>2793920000</v>
      </c>
      <c r="H1618" s="194">
        <f t="shared" si="50"/>
        <v>1.8916637316117458E-3</v>
      </c>
      <c r="I1618" s="193"/>
      <c r="J1618" s="197">
        <v>1616</v>
      </c>
      <c r="K1618" s="234"/>
      <c r="L1618" s="234"/>
      <c r="M1618" s="234"/>
      <c r="N1618" s="234"/>
      <c r="O1618" s="234"/>
      <c r="P1618" s="234"/>
      <c r="Q1618" s="7">
        <v>41794</v>
      </c>
      <c r="R1618" s="8">
        <v>22765715</v>
      </c>
      <c r="S1618" s="8">
        <v>23138929</v>
      </c>
      <c r="T1618" s="8">
        <v>22718214</v>
      </c>
      <c r="U1618" s="8">
        <v>23029285</v>
      </c>
      <c r="V1618" s="192">
        <v>20820440</v>
      </c>
      <c r="W1618" s="234">
        <v>335482000</v>
      </c>
      <c r="X1618" s="194">
        <f t="shared" si="51"/>
        <v>1.1419127552364487E-2</v>
      </c>
      <c r="Y1618" s="193"/>
      <c r="Z1618" s="197">
        <v>1616</v>
      </c>
    </row>
    <row r="1619" spans="1:26" ht="14.4" x14ac:dyDescent="0.3">
      <c r="A1619" s="7">
        <v>41793</v>
      </c>
      <c r="B1619" s="191">
        <v>1923.0699460000001</v>
      </c>
      <c r="C1619" s="191">
        <v>1925.0699460000001</v>
      </c>
      <c r="D1619" s="191">
        <v>1918.790039</v>
      </c>
      <c r="E1619" s="191">
        <v>1924.23999</v>
      </c>
      <c r="F1619" s="192">
        <v>1924.23999</v>
      </c>
      <c r="G1619" s="191">
        <v>2867180000</v>
      </c>
      <c r="H1619" s="194">
        <f t="shared" si="50"/>
        <v>-3.7921682467635361E-4</v>
      </c>
      <c r="I1619" s="193"/>
      <c r="J1619" s="197">
        <v>1617</v>
      </c>
      <c r="K1619" s="234"/>
      <c r="L1619" s="234"/>
      <c r="M1619" s="234"/>
      <c r="N1619" s="234"/>
      <c r="O1619" s="234"/>
      <c r="P1619" s="234"/>
      <c r="Q1619" s="7">
        <v>41793</v>
      </c>
      <c r="R1619" s="8">
        <v>22445000</v>
      </c>
      <c r="S1619" s="8">
        <v>22812143</v>
      </c>
      <c r="T1619" s="8">
        <v>22437500</v>
      </c>
      <c r="U1619" s="8">
        <v>22769285</v>
      </c>
      <c r="V1619" s="192">
        <v>20585373</v>
      </c>
      <c r="W1619" s="234">
        <v>292709200</v>
      </c>
      <c r="X1619" s="194">
        <f t="shared" si="51"/>
        <v>1.4141212602219001E-2</v>
      </c>
      <c r="Y1619" s="193"/>
      <c r="Z1619" s="197">
        <v>1617</v>
      </c>
    </row>
    <row r="1620" spans="1:26" ht="14.4" x14ac:dyDescent="0.3">
      <c r="A1620" s="7">
        <v>41792</v>
      </c>
      <c r="B1620" s="191">
        <v>1923.869995</v>
      </c>
      <c r="C1620" s="191">
        <v>1925.880005</v>
      </c>
      <c r="D1620" s="191">
        <v>1915.9799800000001</v>
      </c>
      <c r="E1620" s="191">
        <v>1924.969971</v>
      </c>
      <c r="F1620" s="192">
        <v>1924.969971</v>
      </c>
      <c r="G1620" s="191">
        <v>2509020000</v>
      </c>
      <c r="H1620" s="194">
        <f t="shared" si="50"/>
        <v>7.2782640574688725E-4</v>
      </c>
      <c r="I1620" s="193"/>
      <c r="J1620" s="197">
        <v>1618</v>
      </c>
      <c r="K1620" s="234"/>
      <c r="L1620" s="234"/>
      <c r="M1620" s="234"/>
      <c r="N1620" s="234"/>
      <c r="O1620" s="234"/>
      <c r="P1620" s="234"/>
      <c r="Q1620" s="7">
        <v>41792</v>
      </c>
      <c r="R1620" s="8">
        <v>22641428</v>
      </c>
      <c r="S1620" s="8">
        <v>22672501</v>
      </c>
      <c r="T1620" s="8">
        <v>22232143</v>
      </c>
      <c r="U1620" s="8">
        <v>22451786</v>
      </c>
      <c r="V1620" s="192">
        <v>20298330</v>
      </c>
      <c r="W1620" s="234">
        <v>369350800</v>
      </c>
      <c r="X1620" s="194">
        <f t="shared" si="51"/>
        <v>-6.8720324191466169E-3</v>
      </c>
      <c r="Y1620" s="193"/>
      <c r="Z1620" s="197">
        <v>1618</v>
      </c>
    </row>
    <row r="1621" spans="1:26" ht="14.4" x14ac:dyDescent="0.3">
      <c r="A1621" s="7">
        <v>41789</v>
      </c>
      <c r="B1621" s="191">
        <v>1920.329956</v>
      </c>
      <c r="C1621" s="191">
        <v>1924.030029</v>
      </c>
      <c r="D1621" s="191">
        <v>1916.6400149999999</v>
      </c>
      <c r="E1621" s="191">
        <v>1923.5699460000001</v>
      </c>
      <c r="F1621" s="192">
        <v>1923.5699460000001</v>
      </c>
      <c r="G1621" s="191">
        <v>3263490000</v>
      </c>
      <c r="H1621" s="194">
        <f t="shared" si="50"/>
        <v>1.8436779355184029E-3</v>
      </c>
      <c r="I1621" s="193"/>
      <c r="J1621" s="197">
        <v>1619</v>
      </c>
      <c r="K1621" s="234"/>
      <c r="L1621" s="234"/>
      <c r="M1621" s="234"/>
      <c r="N1621" s="234"/>
      <c r="O1621" s="234"/>
      <c r="P1621" s="234"/>
      <c r="Q1621" s="7">
        <v>41789</v>
      </c>
      <c r="R1621" s="8">
        <v>22785000</v>
      </c>
      <c r="S1621" s="8">
        <v>23006071</v>
      </c>
      <c r="T1621" s="8">
        <v>22460714</v>
      </c>
      <c r="U1621" s="8">
        <v>22607143</v>
      </c>
      <c r="V1621" s="192">
        <v>20438786</v>
      </c>
      <c r="W1621" s="234">
        <v>564020800</v>
      </c>
      <c r="X1621" s="194">
        <f t="shared" si="51"/>
        <v>-3.7456805496257949E-3</v>
      </c>
      <c r="Y1621" s="193"/>
      <c r="Z1621" s="197">
        <v>1619</v>
      </c>
    </row>
    <row r="1622" spans="1:26" ht="14.4" x14ac:dyDescent="0.3">
      <c r="A1622" s="7">
        <v>41788</v>
      </c>
      <c r="B1622" s="191">
        <v>1910.599976</v>
      </c>
      <c r="C1622" s="191">
        <v>1920.030029</v>
      </c>
      <c r="D1622" s="191">
        <v>1909.8199460000001</v>
      </c>
      <c r="E1622" s="191">
        <v>1920.030029</v>
      </c>
      <c r="F1622" s="192">
        <v>1920.030029</v>
      </c>
      <c r="G1622" s="191">
        <v>2709050000</v>
      </c>
      <c r="H1622" s="194">
        <f t="shared" si="50"/>
        <v>5.3671102662892073E-3</v>
      </c>
      <c r="I1622" s="193"/>
      <c r="J1622" s="197">
        <v>1620</v>
      </c>
      <c r="K1622" s="234"/>
      <c r="L1622" s="234"/>
      <c r="M1622" s="234"/>
      <c r="N1622" s="234"/>
      <c r="O1622" s="234"/>
      <c r="P1622" s="234"/>
      <c r="Q1622" s="7">
        <v>41788</v>
      </c>
      <c r="R1622" s="8">
        <v>22423214</v>
      </c>
      <c r="S1622" s="8">
        <v>22745358</v>
      </c>
      <c r="T1622" s="8">
        <v>22420357</v>
      </c>
      <c r="U1622" s="8">
        <v>22692142</v>
      </c>
      <c r="V1622" s="192">
        <v>20515631</v>
      </c>
      <c r="W1622" s="234">
        <v>376474000</v>
      </c>
      <c r="X1622" s="194">
        <f t="shared" si="51"/>
        <v>1.8220953950630385E-2</v>
      </c>
      <c r="Y1622" s="193"/>
      <c r="Z1622" s="197">
        <v>1620</v>
      </c>
    </row>
    <row r="1623" spans="1:26" ht="14.4" x14ac:dyDescent="0.3">
      <c r="A1623" s="7">
        <v>41787</v>
      </c>
      <c r="B1623" s="191">
        <v>1911.7700199999999</v>
      </c>
      <c r="C1623" s="191">
        <v>1914.459961</v>
      </c>
      <c r="D1623" s="191">
        <v>1907.3000489999999</v>
      </c>
      <c r="E1623" s="191">
        <v>1909.780029</v>
      </c>
      <c r="F1623" s="192">
        <v>1909.780029</v>
      </c>
      <c r="G1623" s="191">
        <v>2976450000</v>
      </c>
      <c r="H1623" s="194">
        <f t="shared" si="50"/>
        <v>-1.114071772270422E-3</v>
      </c>
      <c r="I1623" s="193"/>
      <c r="J1623" s="197">
        <v>1621</v>
      </c>
      <c r="K1623" s="234"/>
      <c r="L1623" s="234"/>
      <c r="M1623" s="234"/>
      <c r="N1623" s="234"/>
      <c r="O1623" s="234"/>
      <c r="P1623" s="234"/>
      <c r="Q1623" s="7">
        <v>41787</v>
      </c>
      <c r="R1623" s="8">
        <v>22357857</v>
      </c>
      <c r="S1623" s="8">
        <v>22493929</v>
      </c>
      <c r="T1623" s="8">
        <v>22277857</v>
      </c>
      <c r="U1623" s="8">
        <v>22286072</v>
      </c>
      <c r="V1623" s="192">
        <v>20148506</v>
      </c>
      <c r="W1623" s="234">
        <v>315481600</v>
      </c>
      <c r="X1623" s="194">
        <f t="shared" si="51"/>
        <v>-2.5894499801121886E-3</v>
      </c>
      <c r="Y1623" s="193"/>
      <c r="Z1623" s="197">
        <v>1621</v>
      </c>
    </row>
    <row r="1624" spans="1:26" ht="14.4" x14ac:dyDescent="0.3">
      <c r="A1624" s="7">
        <v>41786</v>
      </c>
      <c r="B1624" s="191">
        <v>1902.01001</v>
      </c>
      <c r="C1624" s="191">
        <v>1912.280029</v>
      </c>
      <c r="D1624" s="191">
        <v>1902.01001</v>
      </c>
      <c r="E1624" s="191">
        <v>1911.910034</v>
      </c>
      <c r="F1624" s="192">
        <v>1911.910034</v>
      </c>
      <c r="G1624" s="191">
        <v>2911020000</v>
      </c>
      <c r="H1624" s="194">
        <f t="shared" si="50"/>
        <v>5.9878059416865878E-3</v>
      </c>
      <c r="I1624" s="193"/>
      <c r="J1624" s="197">
        <v>1622</v>
      </c>
      <c r="K1624" s="234"/>
      <c r="L1624" s="234"/>
      <c r="M1624" s="234"/>
      <c r="N1624" s="234"/>
      <c r="O1624" s="234"/>
      <c r="P1624" s="234"/>
      <c r="Q1624" s="7">
        <v>41786</v>
      </c>
      <c r="R1624" s="8">
        <v>21995714</v>
      </c>
      <c r="S1624" s="8">
        <v>22352142</v>
      </c>
      <c r="T1624" s="8">
        <v>21986786</v>
      </c>
      <c r="U1624" s="8">
        <v>22343929</v>
      </c>
      <c r="V1624" s="192">
        <v>20200815</v>
      </c>
      <c r="W1624" s="234">
        <v>348866000</v>
      </c>
      <c r="X1624" s="194">
        <f t="shared" si="51"/>
        <v>1.8725692143228667E-2</v>
      </c>
      <c r="Y1624" s="193"/>
      <c r="Z1624" s="197">
        <v>1622</v>
      </c>
    </row>
    <row r="1625" spans="1:26" ht="14.4" x14ac:dyDescent="0.3">
      <c r="A1625" s="7">
        <v>41782</v>
      </c>
      <c r="B1625" s="191">
        <v>1893.3199460000001</v>
      </c>
      <c r="C1625" s="191">
        <v>1901.26001</v>
      </c>
      <c r="D1625" s="191">
        <v>1893.3199460000001</v>
      </c>
      <c r="E1625" s="191">
        <v>1900.530029</v>
      </c>
      <c r="F1625" s="192">
        <v>1900.530029</v>
      </c>
      <c r="G1625" s="191">
        <v>2396280000</v>
      </c>
      <c r="H1625" s="194">
        <f t="shared" si="50"/>
        <v>4.2483918237263586E-3</v>
      </c>
      <c r="I1625" s="193"/>
      <c r="J1625" s="197">
        <v>1623</v>
      </c>
      <c r="K1625" s="234"/>
      <c r="L1625" s="234"/>
      <c r="M1625" s="234"/>
      <c r="N1625" s="234"/>
      <c r="O1625" s="234"/>
      <c r="P1625" s="234"/>
      <c r="Q1625" s="7">
        <v>41782</v>
      </c>
      <c r="R1625" s="8">
        <v>21687500</v>
      </c>
      <c r="S1625" s="8">
        <v>21954643</v>
      </c>
      <c r="T1625" s="8">
        <v>21659643</v>
      </c>
      <c r="U1625" s="8">
        <v>21933214</v>
      </c>
      <c r="V1625" s="192">
        <v>19829494</v>
      </c>
      <c r="W1625" s="234">
        <v>232209600</v>
      </c>
      <c r="X1625" s="194">
        <f t="shared" si="51"/>
        <v>1.1296619388320781E-2</v>
      </c>
      <c r="Y1625" s="193"/>
      <c r="Z1625" s="197">
        <v>1623</v>
      </c>
    </row>
    <row r="1626" spans="1:26" ht="14.4" x14ac:dyDescent="0.3">
      <c r="A1626" s="7">
        <v>41781</v>
      </c>
      <c r="B1626" s="191">
        <v>1888.1899410000001</v>
      </c>
      <c r="C1626" s="191">
        <v>1896.329956</v>
      </c>
      <c r="D1626" s="191">
        <v>1885.3900149999999</v>
      </c>
      <c r="E1626" s="191">
        <v>1892.48999</v>
      </c>
      <c r="F1626" s="192">
        <v>1892.48999</v>
      </c>
      <c r="G1626" s="191">
        <v>2759800000</v>
      </c>
      <c r="H1626" s="194">
        <f t="shared" si="50"/>
        <v>2.362229907096473E-3</v>
      </c>
      <c r="I1626" s="193"/>
      <c r="J1626" s="197">
        <v>1624</v>
      </c>
      <c r="K1626" s="234"/>
      <c r="L1626" s="234"/>
      <c r="M1626" s="234"/>
      <c r="N1626" s="234"/>
      <c r="O1626" s="234"/>
      <c r="P1626" s="234"/>
      <c r="Q1626" s="7">
        <v>41781</v>
      </c>
      <c r="R1626" s="8">
        <v>21664286</v>
      </c>
      <c r="S1626" s="8">
        <v>21780357</v>
      </c>
      <c r="T1626" s="8">
        <v>21575001</v>
      </c>
      <c r="U1626" s="8">
        <v>21688213</v>
      </c>
      <c r="V1626" s="192">
        <v>19607990</v>
      </c>
      <c r="W1626" s="234">
        <v>200760000</v>
      </c>
      <c r="X1626" s="194">
        <f t="shared" si="51"/>
        <v>1.5831846724594519E-3</v>
      </c>
      <c r="Y1626" s="193"/>
      <c r="Z1626" s="197">
        <v>1624</v>
      </c>
    </row>
    <row r="1627" spans="1:26" ht="14.4" x14ac:dyDescent="0.3">
      <c r="A1627" s="7">
        <v>41780</v>
      </c>
      <c r="B1627" s="191">
        <v>1873.339966</v>
      </c>
      <c r="C1627" s="191">
        <v>1888.8000489999999</v>
      </c>
      <c r="D1627" s="191">
        <v>1873.339966</v>
      </c>
      <c r="E1627" s="191">
        <v>1888.030029</v>
      </c>
      <c r="F1627" s="192">
        <v>1888.030029</v>
      </c>
      <c r="G1627" s="191">
        <v>2777140000</v>
      </c>
      <c r="H1627" s="194">
        <f t="shared" si="50"/>
        <v>8.1160988221612874E-3</v>
      </c>
      <c r="I1627" s="193"/>
      <c r="J1627" s="197">
        <v>1625</v>
      </c>
      <c r="K1627" s="234"/>
      <c r="L1627" s="234"/>
      <c r="M1627" s="234"/>
      <c r="N1627" s="234"/>
      <c r="O1627" s="234"/>
      <c r="P1627" s="234"/>
      <c r="Q1627" s="7">
        <v>41780</v>
      </c>
      <c r="R1627" s="8">
        <v>21565357</v>
      </c>
      <c r="S1627" s="8">
        <v>21667856</v>
      </c>
      <c r="T1627" s="8">
        <v>21502142</v>
      </c>
      <c r="U1627" s="8">
        <v>21653929</v>
      </c>
      <c r="V1627" s="192">
        <v>19576996</v>
      </c>
      <c r="W1627" s="234">
        <v>196859600</v>
      </c>
      <c r="X1627" s="194">
        <f t="shared" si="51"/>
        <v>2.6461012438714223E-3</v>
      </c>
      <c r="Y1627" s="193"/>
      <c r="Z1627" s="197">
        <v>1625</v>
      </c>
    </row>
    <row r="1628" spans="1:26" ht="14.4" x14ac:dyDescent="0.3">
      <c r="A1628" s="7">
        <v>41779</v>
      </c>
      <c r="B1628" s="191">
        <v>1884.880005</v>
      </c>
      <c r="C1628" s="191">
        <v>1884.880005</v>
      </c>
      <c r="D1628" s="191">
        <v>1868.1400149999999</v>
      </c>
      <c r="E1628" s="191">
        <v>1872.829956</v>
      </c>
      <c r="F1628" s="192">
        <v>1872.829956</v>
      </c>
      <c r="G1628" s="191">
        <v>3007700000</v>
      </c>
      <c r="H1628" s="194">
        <f t="shared" si="50"/>
        <v>-6.4983980976560758E-3</v>
      </c>
      <c r="I1628" s="193"/>
      <c r="J1628" s="197">
        <v>1626</v>
      </c>
      <c r="K1628" s="234"/>
      <c r="L1628" s="234"/>
      <c r="M1628" s="234"/>
      <c r="N1628" s="234"/>
      <c r="O1628" s="234"/>
      <c r="P1628" s="234"/>
      <c r="Q1628" s="7">
        <v>41779</v>
      </c>
      <c r="R1628" s="8">
        <v>21589643</v>
      </c>
      <c r="S1628" s="8">
        <v>21657143</v>
      </c>
      <c r="T1628" s="8">
        <v>21454643</v>
      </c>
      <c r="U1628" s="8">
        <v>21596786</v>
      </c>
      <c r="V1628" s="192">
        <v>19525330</v>
      </c>
      <c r="W1628" s="234">
        <v>234836000</v>
      </c>
      <c r="X1628" s="194">
        <f t="shared" si="51"/>
        <v>1.9798718999829162E-4</v>
      </c>
      <c r="Y1628" s="193"/>
      <c r="Z1628" s="197">
        <v>1626</v>
      </c>
    </row>
    <row r="1629" spans="1:26" ht="14.4" x14ac:dyDescent="0.3">
      <c r="A1629" s="7">
        <v>41778</v>
      </c>
      <c r="B1629" s="191">
        <v>1876.660034</v>
      </c>
      <c r="C1629" s="191">
        <v>1886</v>
      </c>
      <c r="D1629" s="191">
        <v>1872.420044</v>
      </c>
      <c r="E1629" s="191">
        <v>1885.079956</v>
      </c>
      <c r="F1629" s="192">
        <v>1885.079956</v>
      </c>
      <c r="G1629" s="191">
        <v>2664250000</v>
      </c>
      <c r="H1629" s="194">
        <f t="shared" si="50"/>
        <v>3.8447866495222149E-3</v>
      </c>
      <c r="I1629" s="193"/>
      <c r="J1629" s="197">
        <v>1627</v>
      </c>
      <c r="K1629" s="234"/>
      <c r="L1629" s="234"/>
      <c r="M1629" s="234"/>
      <c r="N1629" s="234"/>
      <c r="O1629" s="234"/>
      <c r="P1629" s="234"/>
      <c r="Q1629" s="7">
        <v>41778</v>
      </c>
      <c r="R1629" s="8">
        <v>21351786</v>
      </c>
      <c r="S1629" s="8">
        <v>21690357</v>
      </c>
      <c r="T1629" s="8">
        <v>21333214</v>
      </c>
      <c r="U1629" s="8">
        <v>21592501</v>
      </c>
      <c r="V1629" s="192">
        <v>19521465</v>
      </c>
      <c r="W1629" s="234">
        <v>317755200</v>
      </c>
      <c r="X1629" s="194">
        <f t="shared" si="51"/>
        <v>1.184920224373162E-2</v>
      </c>
      <c r="Y1629" s="193"/>
      <c r="Z1629" s="197">
        <v>1627</v>
      </c>
    </row>
    <row r="1630" spans="1:26" ht="14.4" x14ac:dyDescent="0.3">
      <c r="A1630" s="7">
        <v>41775</v>
      </c>
      <c r="B1630" s="191">
        <v>1871.1899410000001</v>
      </c>
      <c r="C1630" s="191">
        <v>1878.280029</v>
      </c>
      <c r="D1630" s="191">
        <v>1864.8199460000001</v>
      </c>
      <c r="E1630" s="191">
        <v>1877.8599850000001</v>
      </c>
      <c r="F1630" s="192">
        <v>1877.8599850000001</v>
      </c>
      <c r="G1630" s="191">
        <v>3173650000</v>
      </c>
      <c r="H1630" s="194">
        <f t="shared" si="50"/>
        <v>3.7469647967112475E-3</v>
      </c>
      <c r="I1630" s="193"/>
      <c r="J1630" s="197">
        <v>1628</v>
      </c>
      <c r="K1630" s="234"/>
      <c r="L1630" s="234"/>
      <c r="M1630" s="234"/>
      <c r="N1630" s="234"/>
      <c r="O1630" s="234"/>
      <c r="P1630" s="234"/>
      <c r="Q1630" s="7">
        <v>41775</v>
      </c>
      <c r="R1630" s="8">
        <v>21022499</v>
      </c>
      <c r="S1630" s="8">
        <v>21340357</v>
      </c>
      <c r="T1630" s="8">
        <v>20907143</v>
      </c>
      <c r="U1630" s="8">
        <v>21339643</v>
      </c>
      <c r="V1630" s="192">
        <v>19292860</v>
      </c>
      <c r="W1630" s="234">
        <v>276256400</v>
      </c>
      <c r="X1630" s="194">
        <f t="shared" si="51"/>
        <v>1.4758897679707726E-2</v>
      </c>
      <c r="Y1630" s="193"/>
      <c r="Z1630" s="197">
        <v>1628</v>
      </c>
    </row>
    <row r="1631" spans="1:26" ht="14.4" x14ac:dyDescent="0.3">
      <c r="A1631" s="7">
        <v>41774</v>
      </c>
      <c r="B1631" s="191">
        <v>1888.160034</v>
      </c>
      <c r="C1631" s="191">
        <v>1888.160034</v>
      </c>
      <c r="D1631" s="191">
        <v>1862.3599850000001</v>
      </c>
      <c r="E1631" s="191">
        <v>1870.849976</v>
      </c>
      <c r="F1631" s="192">
        <v>1870.849976</v>
      </c>
      <c r="G1631" s="191">
        <v>3552640000</v>
      </c>
      <c r="H1631" s="194">
        <f t="shared" si="50"/>
        <v>-9.3618066583573741E-3</v>
      </c>
      <c r="I1631" s="193"/>
      <c r="J1631" s="197">
        <v>1629</v>
      </c>
      <c r="K1631" s="234"/>
      <c r="L1631" s="234"/>
      <c r="M1631" s="234"/>
      <c r="N1631" s="234"/>
      <c r="O1631" s="234"/>
      <c r="P1631" s="234"/>
      <c r="Q1631" s="7">
        <v>41774</v>
      </c>
      <c r="R1631" s="8">
        <v>21239286</v>
      </c>
      <c r="S1631" s="8">
        <v>21307142</v>
      </c>
      <c r="T1631" s="8">
        <v>21001429</v>
      </c>
      <c r="U1631" s="8">
        <v>21029285</v>
      </c>
      <c r="V1631" s="192">
        <v>19012260</v>
      </c>
      <c r="W1631" s="234">
        <v>230846000</v>
      </c>
      <c r="X1631" s="194">
        <f t="shared" si="51"/>
        <v>-8.5037424664889585E-3</v>
      </c>
      <c r="Y1631" s="193"/>
      <c r="Z1631" s="197">
        <v>1629</v>
      </c>
    </row>
    <row r="1632" spans="1:26" ht="14.4" x14ac:dyDescent="0.3">
      <c r="A1632" s="7">
        <v>41773</v>
      </c>
      <c r="B1632" s="191">
        <v>1897.130005</v>
      </c>
      <c r="C1632" s="191">
        <v>1897.130005</v>
      </c>
      <c r="D1632" s="191">
        <v>1885.7700199999999</v>
      </c>
      <c r="E1632" s="191">
        <v>1888.530029</v>
      </c>
      <c r="F1632" s="192">
        <v>1888.530029</v>
      </c>
      <c r="G1632" s="191">
        <v>2822060000</v>
      </c>
      <c r="H1632" s="194">
        <f t="shared" si="50"/>
        <v>-4.7010051544701019E-3</v>
      </c>
      <c r="I1632" s="193"/>
      <c r="J1632" s="197">
        <v>1630</v>
      </c>
      <c r="K1632" s="234"/>
      <c r="L1632" s="234"/>
      <c r="M1632" s="234"/>
      <c r="N1632" s="234"/>
      <c r="O1632" s="234"/>
      <c r="P1632" s="234"/>
      <c r="Q1632" s="7">
        <v>41773</v>
      </c>
      <c r="R1632" s="8">
        <v>21158215</v>
      </c>
      <c r="S1632" s="8">
        <v>21335714</v>
      </c>
      <c r="T1632" s="8">
        <v>21133572</v>
      </c>
      <c r="U1632" s="8">
        <v>21209642</v>
      </c>
      <c r="V1632" s="192">
        <v>19175322</v>
      </c>
      <c r="W1632" s="234">
        <v>166404000</v>
      </c>
      <c r="X1632" s="194">
        <f t="shared" si="51"/>
        <v>1.8516806897140233E-4</v>
      </c>
      <c r="Y1632" s="193"/>
      <c r="Z1632" s="197">
        <v>1630</v>
      </c>
    </row>
    <row r="1633" spans="1:26" ht="14.4" x14ac:dyDescent="0.3">
      <c r="A1633" s="7">
        <v>41772</v>
      </c>
      <c r="B1633" s="191">
        <v>1896.75</v>
      </c>
      <c r="C1633" s="191">
        <v>1902.170044</v>
      </c>
      <c r="D1633" s="191">
        <v>1896.0600589999999</v>
      </c>
      <c r="E1633" s="191">
        <v>1897.4499510000001</v>
      </c>
      <c r="F1633" s="192">
        <v>1897.4499510000001</v>
      </c>
      <c r="G1633" s="191">
        <v>2915680000</v>
      </c>
      <c r="H1633" s="194">
        <f t="shared" si="50"/>
        <v>4.2175783084798837E-4</v>
      </c>
      <c r="I1633" s="193"/>
      <c r="J1633" s="197">
        <v>1631</v>
      </c>
      <c r="K1633" s="234"/>
      <c r="L1633" s="234"/>
      <c r="M1633" s="234"/>
      <c r="N1633" s="234"/>
      <c r="O1633" s="234"/>
      <c r="P1633" s="234"/>
      <c r="Q1633" s="7">
        <v>41772</v>
      </c>
      <c r="R1633" s="8">
        <v>21142857</v>
      </c>
      <c r="S1633" s="8">
        <v>21233572</v>
      </c>
      <c r="T1633" s="8">
        <v>21096428</v>
      </c>
      <c r="U1633" s="8">
        <v>21205715</v>
      </c>
      <c r="V1633" s="192">
        <v>19171772</v>
      </c>
      <c r="W1633" s="234">
        <v>159737200</v>
      </c>
      <c r="X1633" s="194">
        <f t="shared" si="51"/>
        <v>1.5685611140926687E-3</v>
      </c>
      <c r="Y1633" s="193"/>
      <c r="Z1633" s="197">
        <v>1631</v>
      </c>
    </row>
    <row r="1634" spans="1:26" ht="14.4" x14ac:dyDescent="0.3">
      <c r="A1634" s="7">
        <v>41771</v>
      </c>
      <c r="B1634" s="191">
        <v>1880.030029</v>
      </c>
      <c r="C1634" s="191">
        <v>1897.130005</v>
      </c>
      <c r="D1634" s="191">
        <v>1880.030029</v>
      </c>
      <c r="E1634" s="191">
        <v>1896.650024</v>
      </c>
      <c r="F1634" s="192">
        <v>1896.650024</v>
      </c>
      <c r="G1634" s="191">
        <v>3005740000</v>
      </c>
      <c r="H1634" s="194">
        <f t="shared" si="50"/>
        <v>9.6727376354577704E-3</v>
      </c>
      <c r="I1634" s="193"/>
      <c r="J1634" s="197">
        <v>1632</v>
      </c>
      <c r="K1634" s="234"/>
      <c r="L1634" s="234"/>
      <c r="M1634" s="234"/>
      <c r="N1634" s="234"/>
      <c r="O1634" s="234"/>
      <c r="P1634" s="234"/>
      <c r="Q1634" s="7">
        <v>41771</v>
      </c>
      <c r="R1634" s="8">
        <v>20981785</v>
      </c>
      <c r="S1634" s="8">
        <v>21202143</v>
      </c>
      <c r="T1634" s="8">
        <v>20978571</v>
      </c>
      <c r="U1634" s="8">
        <v>21172501</v>
      </c>
      <c r="V1634" s="192">
        <v>19141747</v>
      </c>
      <c r="W1634" s="234">
        <v>213208800</v>
      </c>
      <c r="X1634" s="194">
        <f t="shared" si="51"/>
        <v>1.2450309702710046E-2</v>
      </c>
      <c r="Y1634" s="193"/>
      <c r="Z1634" s="197">
        <v>1632</v>
      </c>
    </row>
    <row r="1635" spans="1:26" ht="14.4" x14ac:dyDescent="0.3">
      <c r="A1635" s="7">
        <v>41768</v>
      </c>
      <c r="B1635" s="191">
        <v>1875.2700199999999</v>
      </c>
      <c r="C1635" s="191">
        <v>1878.5699460000001</v>
      </c>
      <c r="D1635" s="191">
        <v>1867.0200199999999</v>
      </c>
      <c r="E1635" s="191">
        <v>1878.4799800000001</v>
      </c>
      <c r="F1635" s="192">
        <v>1878.4799800000001</v>
      </c>
      <c r="G1635" s="191">
        <v>3025020000</v>
      </c>
      <c r="H1635" s="194">
        <f t="shared" si="50"/>
        <v>1.5194761186389134E-3</v>
      </c>
      <c r="I1635" s="193"/>
      <c r="J1635" s="197">
        <v>1633</v>
      </c>
      <c r="K1635" s="234"/>
      <c r="L1635" s="234"/>
      <c r="M1635" s="234"/>
      <c r="N1635" s="234"/>
      <c r="O1635" s="234"/>
      <c r="P1635" s="234"/>
      <c r="Q1635" s="7">
        <v>41768</v>
      </c>
      <c r="R1635" s="8">
        <v>20876429</v>
      </c>
      <c r="S1635" s="8">
        <v>20937500</v>
      </c>
      <c r="T1635" s="8">
        <v>20726072</v>
      </c>
      <c r="U1635" s="8">
        <v>20912144</v>
      </c>
      <c r="V1635" s="192">
        <v>18906357</v>
      </c>
      <c r="W1635" s="234">
        <v>291597600</v>
      </c>
      <c r="X1635" s="194">
        <f t="shared" si="51"/>
        <v>-4.1668189761578673E-3</v>
      </c>
      <c r="Y1635" s="193"/>
      <c r="Z1635" s="197">
        <v>1633</v>
      </c>
    </row>
    <row r="1636" spans="1:26" ht="14.4" x14ac:dyDescent="0.3">
      <c r="A1636" s="7">
        <v>41767</v>
      </c>
      <c r="B1636" s="191">
        <v>1877.3900149999999</v>
      </c>
      <c r="C1636" s="191">
        <v>1889.0699460000001</v>
      </c>
      <c r="D1636" s="191">
        <v>1870.0500489999999</v>
      </c>
      <c r="E1636" s="191">
        <v>1875.630005</v>
      </c>
      <c r="F1636" s="192">
        <v>1875.630005</v>
      </c>
      <c r="G1636" s="191">
        <v>3393420000</v>
      </c>
      <c r="H1636" s="194">
        <f t="shared" si="50"/>
        <v>-1.373624916048477E-3</v>
      </c>
      <c r="I1636" s="193"/>
      <c r="J1636" s="197">
        <v>1634</v>
      </c>
      <c r="K1636" s="234"/>
      <c r="L1636" s="234"/>
      <c r="M1636" s="234"/>
      <c r="N1636" s="234"/>
      <c r="O1636" s="234"/>
      <c r="P1636" s="234"/>
      <c r="Q1636" s="7">
        <v>41767</v>
      </c>
      <c r="R1636" s="8">
        <v>21008928</v>
      </c>
      <c r="S1636" s="8">
        <v>21228930</v>
      </c>
      <c r="T1636" s="8">
        <v>20942858</v>
      </c>
      <c r="U1636" s="8">
        <v>20999643</v>
      </c>
      <c r="V1636" s="192">
        <v>18985466</v>
      </c>
      <c r="W1636" s="234">
        <v>230297200</v>
      </c>
      <c r="X1636" s="194">
        <f t="shared" si="51"/>
        <v>-1.7824462822553452E-3</v>
      </c>
      <c r="Y1636" s="193"/>
      <c r="Z1636" s="197">
        <v>1634</v>
      </c>
    </row>
    <row r="1637" spans="1:26" ht="14.4" x14ac:dyDescent="0.3">
      <c r="A1637" s="7">
        <v>41766</v>
      </c>
      <c r="B1637" s="191">
        <v>1868.530029</v>
      </c>
      <c r="C1637" s="191">
        <v>1878.829956</v>
      </c>
      <c r="D1637" s="191">
        <v>1859.790039</v>
      </c>
      <c r="E1637" s="191">
        <v>1878.209961</v>
      </c>
      <c r="F1637" s="192">
        <v>1878.209961</v>
      </c>
      <c r="G1637" s="191">
        <v>3632950000</v>
      </c>
      <c r="H1637" s="194">
        <f t="shared" si="50"/>
        <v>5.6164682944325785E-3</v>
      </c>
      <c r="I1637" s="193"/>
      <c r="J1637" s="197">
        <v>1635</v>
      </c>
      <c r="K1637" s="234"/>
      <c r="L1637" s="234"/>
      <c r="M1637" s="234"/>
      <c r="N1637" s="234"/>
      <c r="O1637" s="234"/>
      <c r="P1637" s="234"/>
      <c r="Q1637" s="7">
        <v>41766</v>
      </c>
      <c r="R1637" s="8">
        <v>21258928</v>
      </c>
      <c r="S1637" s="8">
        <v>21331785</v>
      </c>
      <c r="T1637" s="8">
        <v>20990356</v>
      </c>
      <c r="U1637" s="8">
        <v>21154642</v>
      </c>
      <c r="V1637" s="192">
        <v>19019367</v>
      </c>
      <c r="W1637" s="234">
        <v>282864400</v>
      </c>
      <c r="X1637" s="194">
        <f t="shared" si="51"/>
        <v>-3.499603718107586E-3</v>
      </c>
      <c r="Y1637" s="193"/>
      <c r="Z1637" s="197">
        <v>1635</v>
      </c>
    </row>
    <row r="1638" spans="1:26" ht="14.4" x14ac:dyDescent="0.3">
      <c r="A1638" s="7">
        <v>41765</v>
      </c>
      <c r="B1638" s="191">
        <v>1883.6899410000001</v>
      </c>
      <c r="C1638" s="191">
        <v>1883.6899410000001</v>
      </c>
      <c r="D1638" s="191">
        <v>1867.719971</v>
      </c>
      <c r="E1638" s="191">
        <v>1867.719971</v>
      </c>
      <c r="F1638" s="192">
        <v>1867.719971</v>
      </c>
      <c r="G1638" s="191">
        <v>3327260000</v>
      </c>
      <c r="H1638" s="194">
        <f t="shared" si="50"/>
        <v>-8.9883919085642413E-3</v>
      </c>
      <c r="I1638" s="193"/>
      <c r="J1638" s="197">
        <v>1636</v>
      </c>
      <c r="K1638" s="234"/>
      <c r="L1638" s="234"/>
      <c r="M1638" s="234"/>
      <c r="N1638" s="234"/>
      <c r="O1638" s="234"/>
      <c r="P1638" s="234"/>
      <c r="Q1638" s="7">
        <v>41765</v>
      </c>
      <c r="R1638" s="8">
        <v>21492857</v>
      </c>
      <c r="S1638" s="8">
        <v>21586071</v>
      </c>
      <c r="T1638" s="8">
        <v>21228930</v>
      </c>
      <c r="U1638" s="8">
        <v>21228930</v>
      </c>
      <c r="V1638" s="192">
        <v>19086161</v>
      </c>
      <c r="W1638" s="234">
        <v>374564400</v>
      </c>
      <c r="X1638" s="194">
        <f t="shared" si="51"/>
        <v>-1.0898884049834811E-2</v>
      </c>
      <c r="Y1638" s="193"/>
      <c r="Z1638" s="197">
        <v>1636</v>
      </c>
    </row>
    <row r="1639" spans="1:26" ht="14.4" x14ac:dyDescent="0.3">
      <c r="A1639" s="7">
        <v>41764</v>
      </c>
      <c r="B1639" s="191">
        <v>1879.4499510000001</v>
      </c>
      <c r="C1639" s="191">
        <v>1885.51001</v>
      </c>
      <c r="D1639" s="191">
        <v>1866.7700199999999</v>
      </c>
      <c r="E1639" s="191">
        <v>1884.660034</v>
      </c>
      <c r="F1639" s="192">
        <v>1884.660034</v>
      </c>
      <c r="G1639" s="191">
        <v>2733730000</v>
      </c>
      <c r="H1639" s="194">
        <f t="shared" si="50"/>
        <v>1.8712158435479603E-3</v>
      </c>
      <c r="I1639" s="193"/>
      <c r="J1639" s="197">
        <v>1637</v>
      </c>
      <c r="K1639" s="234"/>
      <c r="L1639" s="234"/>
      <c r="M1639" s="234"/>
      <c r="N1639" s="234"/>
      <c r="O1639" s="234"/>
      <c r="P1639" s="234"/>
      <c r="Q1639" s="7">
        <v>41764</v>
      </c>
      <c r="R1639" s="8">
        <v>21076429</v>
      </c>
      <c r="S1639" s="8">
        <v>21464285</v>
      </c>
      <c r="T1639" s="8">
        <v>21071428</v>
      </c>
      <c r="U1639" s="8">
        <v>21462856</v>
      </c>
      <c r="V1639" s="192">
        <v>19296471</v>
      </c>
      <c r="W1639" s="234">
        <v>287067200</v>
      </c>
      <c r="X1639" s="194">
        <f t="shared" si="51"/>
        <v>1.4141611517668238E-2</v>
      </c>
      <c r="Y1639" s="193"/>
      <c r="Z1639" s="197">
        <v>1637</v>
      </c>
    </row>
    <row r="1640" spans="1:26" ht="14.4" x14ac:dyDescent="0.3">
      <c r="A1640" s="7">
        <v>41761</v>
      </c>
      <c r="B1640" s="191">
        <v>1885.3000489999999</v>
      </c>
      <c r="C1640" s="191">
        <v>1891.329956</v>
      </c>
      <c r="D1640" s="191">
        <v>1878.5</v>
      </c>
      <c r="E1640" s="191">
        <v>1881.1400149999999</v>
      </c>
      <c r="F1640" s="192">
        <v>1881.1400149999999</v>
      </c>
      <c r="G1640" s="191">
        <v>3159560000</v>
      </c>
      <c r="H1640" s="194">
        <f t="shared" si="50"/>
        <v>-1.3484450263229145E-3</v>
      </c>
      <c r="I1640" s="193"/>
      <c r="J1640" s="197">
        <v>1638</v>
      </c>
      <c r="K1640" s="234"/>
      <c r="L1640" s="234"/>
      <c r="M1640" s="234"/>
      <c r="N1640" s="234"/>
      <c r="O1640" s="234"/>
      <c r="P1640" s="234"/>
      <c r="Q1640" s="7">
        <v>41761</v>
      </c>
      <c r="R1640" s="8">
        <v>21155001</v>
      </c>
      <c r="S1640" s="8">
        <v>21221428</v>
      </c>
      <c r="T1640" s="8">
        <v>21061071</v>
      </c>
      <c r="U1640" s="8">
        <v>21163572</v>
      </c>
      <c r="V1640" s="192">
        <v>19027393</v>
      </c>
      <c r="W1640" s="234">
        <v>191514400</v>
      </c>
      <c r="X1640" s="194">
        <f t="shared" si="51"/>
        <v>1.8591957501449419E-3</v>
      </c>
      <c r="Y1640" s="193"/>
      <c r="Z1640" s="197">
        <v>1638</v>
      </c>
    </row>
    <row r="1641" spans="1:26" ht="14.4" x14ac:dyDescent="0.3">
      <c r="A1641" s="7">
        <v>41760</v>
      </c>
      <c r="B1641" s="191">
        <v>1884.3900149999999</v>
      </c>
      <c r="C1641" s="191">
        <v>1888.589966</v>
      </c>
      <c r="D1641" s="191">
        <v>1878.040039</v>
      </c>
      <c r="E1641" s="191">
        <v>1883.6800539999999</v>
      </c>
      <c r="F1641" s="192">
        <v>1883.6800539999999</v>
      </c>
      <c r="G1641" s="191">
        <v>3416740000</v>
      </c>
      <c r="H1641" s="194">
        <f t="shared" si="50"/>
        <v>-1.4326123677376192E-4</v>
      </c>
      <c r="I1641" s="193"/>
      <c r="J1641" s="197">
        <v>1639</v>
      </c>
      <c r="K1641" s="234"/>
      <c r="L1641" s="234"/>
      <c r="M1641" s="234"/>
      <c r="N1641" s="234"/>
      <c r="O1641" s="234"/>
      <c r="P1641" s="234"/>
      <c r="Q1641" s="7">
        <v>41760</v>
      </c>
      <c r="R1641" s="8">
        <v>21142857</v>
      </c>
      <c r="S1641" s="8">
        <v>21242857</v>
      </c>
      <c r="T1641" s="8">
        <v>20941429</v>
      </c>
      <c r="U1641" s="8">
        <v>21124287</v>
      </c>
      <c r="V1641" s="192">
        <v>18992083</v>
      </c>
      <c r="W1641" s="234">
        <v>244048000</v>
      </c>
      <c r="X1641" s="194">
        <f t="shared" si="51"/>
        <v>2.3558849227428816E-3</v>
      </c>
      <c r="Y1641" s="193"/>
      <c r="Z1641" s="197">
        <v>1639</v>
      </c>
    </row>
    <row r="1642" spans="1:26" ht="14.4" x14ac:dyDescent="0.3">
      <c r="A1642" s="7">
        <v>41759</v>
      </c>
      <c r="B1642" s="191">
        <v>1877.099976</v>
      </c>
      <c r="C1642" s="191">
        <v>1885.1999510000001</v>
      </c>
      <c r="D1642" s="191">
        <v>1872.6899410000001</v>
      </c>
      <c r="E1642" s="191">
        <v>1883.9499510000001</v>
      </c>
      <c r="F1642" s="192">
        <v>1883.9499510000001</v>
      </c>
      <c r="G1642" s="191">
        <v>3779230000</v>
      </c>
      <c r="H1642" s="194">
        <f t="shared" si="50"/>
        <v>2.9920169148385861E-3</v>
      </c>
      <c r="I1642" s="193"/>
      <c r="J1642" s="197">
        <v>1640</v>
      </c>
      <c r="K1642" s="234"/>
      <c r="L1642" s="234"/>
      <c r="M1642" s="234"/>
      <c r="N1642" s="234"/>
      <c r="O1642" s="234"/>
      <c r="P1642" s="234"/>
      <c r="Q1642" s="7">
        <v>41759</v>
      </c>
      <c r="R1642" s="8">
        <v>21165714</v>
      </c>
      <c r="S1642" s="8">
        <v>21408215</v>
      </c>
      <c r="T1642" s="8">
        <v>21064285</v>
      </c>
      <c r="U1642" s="8">
        <v>21074642</v>
      </c>
      <c r="V1642" s="192">
        <v>18947445</v>
      </c>
      <c r="W1642" s="234">
        <v>456640800</v>
      </c>
      <c r="X1642" s="194">
        <f t="shared" si="51"/>
        <v>-3.7815138642626751E-3</v>
      </c>
      <c r="Y1642" s="193"/>
      <c r="Z1642" s="197">
        <v>1640</v>
      </c>
    </row>
    <row r="1643" spans="1:26" ht="14.4" x14ac:dyDescent="0.3">
      <c r="A1643" s="7">
        <v>41758</v>
      </c>
      <c r="B1643" s="191">
        <v>1870.780029</v>
      </c>
      <c r="C1643" s="191">
        <v>1880.599976</v>
      </c>
      <c r="D1643" s="191">
        <v>1870.780029</v>
      </c>
      <c r="E1643" s="191">
        <v>1878.329956</v>
      </c>
      <c r="F1643" s="192">
        <v>1878.329956</v>
      </c>
      <c r="G1643" s="191">
        <v>3647820000</v>
      </c>
      <c r="H1643" s="194">
        <f t="shared" si="50"/>
        <v>4.7607568846756709E-3</v>
      </c>
      <c r="I1643" s="193"/>
      <c r="J1643" s="197">
        <v>1641</v>
      </c>
      <c r="K1643" s="234"/>
      <c r="L1643" s="234"/>
      <c r="M1643" s="234"/>
      <c r="N1643" s="234"/>
      <c r="O1643" s="234"/>
      <c r="P1643" s="234"/>
      <c r="Q1643" s="7">
        <v>41758</v>
      </c>
      <c r="R1643" s="8">
        <v>21205000</v>
      </c>
      <c r="S1643" s="8">
        <v>21285000</v>
      </c>
      <c r="T1643" s="8">
        <v>21053928</v>
      </c>
      <c r="U1643" s="8">
        <v>21154642</v>
      </c>
      <c r="V1643" s="192">
        <v>19019367</v>
      </c>
      <c r="W1643" s="234">
        <v>337377600</v>
      </c>
      <c r="X1643" s="194">
        <f t="shared" si="51"/>
        <v>-2.9626415177028249E-3</v>
      </c>
      <c r="Y1643" s="193"/>
      <c r="Z1643" s="197">
        <v>1641</v>
      </c>
    </row>
    <row r="1644" spans="1:26" ht="14.4" x14ac:dyDescent="0.3">
      <c r="A1644" s="7">
        <v>41757</v>
      </c>
      <c r="B1644" s="191">
        <v>1865</v>
      </c>
      <c r="C1644" s="191">
        <v>1877.01001</v>
      </c>
      <c r="D1644" s="191">
        <v>1850.6099850000001</v>
      </c>
      <c r="E1644" s="191">
        <v>1869.4300539999999</v>
      </c>
      <c r="F1644" s="192">
        <v>1869.4300539999999</v>
      </c>
      <c r="G1644" s="191">
        <v>4034680000</v>
      </c>
      <c r="H1644" s="194">
        <f t="shared" si="50"/>
        <v>3.236036236092641E-3</v>
      </c>
      <c r="I1644" s="193"/>
      <c r="J1644" s="197">
        <v>1642</v>
      </c>
      <c r="K1644" s="234"/>
      <c r="L1644" s="234"/>
      <c r="M1644" s="234"/>
      <c r="N1644" s="234"/>
      <c r="O1644" s="234"/>
      <c r="P1644" s="234"/>
      <c r="Q1644" s="7">
        <v>41757</v>
      </c>
      <c r="R1644" s="8">
        <v>20457144</v>
      </c>
      <c r="S1644" s="8">
        <v>21276785</v>
      </c>
      <c r="T1644" s="8">
        <v>20448214</v>
      </c>
      <c r="U1644" s="8">
        <v>21217501</v>
      </c>
      <c r="V1644" s="192">
        <v>19075882</v>
      </c>
      <c r="W1644" s="234">
        <v>669485600</v>
      </c>
      <c r="X1644" s="194">
        <f t="shared" si="51"/>
        <v>3.8727978351459455E-2</v>
      </c>
      <c r="Y1644" s="193"/>
      <c r="Z1644" s="197">
        <v>1642</v>
      </c>
    </row>
    <row r="1645" spans="1:26" ht="14.4" x14ac:dyDescent="0.3">
      <c r="A1645" s="7">
        <v>41754</v>
      </c>
      <c r="B1645" s="191">
        <v>1877.719971</v>
      </c>
      <c r="C1645" s="191">
        <v>1877.719971</v>
      </c>
      <c r="D1645" s="191">
        <v>1859.6999510000001</v>
      </c>
      <c r="E1645" s="191">
        <v>1863.400024</v>
      </c>
      <c r="F1645" s="192">
        <v>1863.400024</v>
      </c>
      <c r="G1645" s="191">
        <v>3213020000</v>
      </c>
      <c r="H1645" s="194">
        <f t="shared" si="50"/>
        <v>-8.0963910132735833E-3</v>
      </c>
      <c r="I1645" s="193"/>
      <c r="J1645" s="197">
        <v>1643</v>
      </c>
      <c r="K1645" s="234"/>
      <c r="L1645" s="234"/>
      <c r="M1645" s="234"/>
      <c r="N1645" s="234"/>
      <c r="O1645" s="234"/>
      <c r="P1645" s="234"/>
      <c r="Q1645" s="7">
        <v>41754</v>
      </c>
      <c r="R1645" s="8">
        <v>20161785</v>
      </c>
      <c r="S1645" s="8">
        <v>20428215</v>
      </c>
      <c r="T1645" s="8">
        <v>20141428</v>
      </c>
      <c r="U1645" s="8">
        <v>20426428</v>
      </c>
      <c r="V1645" s="192">
        <v>18364656</v>
      </c>
      <c r="W1645" s="234">
        <v>390275200</v>
      </c>
      <c r="X1645" s="194">
        <f t="shared" si="51"/>
        <v>7.3445653030682926E-3</v>
      </c>
      <c r="Y1645" s="193"/>
      <c r="Z1645" s="197">
        <v>1643</v>
      </c>
    </row>
    <row r="1646" spans="1:26" ht="14.4" x14ac:dyDescent="0.3">
      <c r="A1646" s="7">
        <v>41753</v>
      </c>
      <c r="B1646" s="191">
        <v>1881.969971</v>
      </c>
      <c r="C1646" s="191">
        <v>1884.0600589999999</v>
      </c>
      <c r="D1646" s="191">
        <v>1870.23999</v>
      </c>
      <c r="E1646" s="191">
        <v>1878.6099850000001</v>
      </c>
      <c r="F1646" s="192">
        <v>1878.6099850000001</v>
      </c>
      <c r="G1646" s="191">
        <v>3191830000</v>
      </c>
      <c r="H1646" s="194">
        <f t="shared" si="50"/>
        <v>1.7169601918777962E-3</v>
      </c>
      <c r="I1646" s="193"/>
      <c r="J1646" s="197">
        <v>1644</v>
      </c>
      <c r="K1646" s="234"/>
      <c r="L1646" s="234"/>
      <c r="M1646" s="234"/>
      <c r="N1646" s="234"/>
      <c r="O1646" s="234"/>
      <c r="P1646" s="234"/>
      <c r="Q1646" s="7">
        <v>41753</v>
      </c>
      <c r="R1646" s="8">
        <v>20293215</v>
      </c>
      <c r="S1646" s="8">
        <v>20357143</v>
      </c>
      <c r="T1646" s="8">
        <v>20026072</v>
      </c>
      <c r="U1646" s="8">
        <v>20277500</v>
      </c>
      <c r="V1646" s="192">
        <v>18230759</v>
      </c>
      <c r="W1646" s="234">
        <v>759911600</v>
      </c>
      <c r="X1646" s="194">
        <f t="shared" si="51"/>
        <v>8.1981847082744072E-2</v>
      </c>
      <c r="Y1646" s="193"/>
      <c r="Z1646" s="197">
        <v>1644</v>
      </c>
    </row>
    <row r="1647" spans="1:26" ht="14.4" x14ac:dyDescent="0.3">
      <c r="A1647" s="7">
        <v>41752</v>
      </c>
      <c r="B1647" s="191">
        <v>1879.3199460000001</v>
      </c>
      <c r="C1647" s="191">
        <v>1879.75</v>
      </c>
      <c r="D1647" s="191">
        <v>1873.910034</v>
      </c>
      <c r="E1647" s="191">
        <v>1875.3900149999999</v>
      </c>
      <c r="F1647" s="192">
        <v>1875.3900149999999</v>
      </c>
      <c r="G1647" s="191">
        <v>3085720000</v>
      </c>
      <c r="H1647" s="194">
        <f t="shared" si="50"/>
        <v>-2.2133137674164674E-3</v>
      </c>
      <c r="I1647" s="193"/>
      <c r="J1647" s="197">
        <v>1645</v>
      </c>
      <c r="K1647" s="234"/>
      <c r="L1647" s="234"/>
      <c r="M1647" s="234"/>
      <c r="N1647" s="234"/>
      <c r="O1647" s="234"/>
      <c r="P1647" s="234"/>
      <c r="Q1647" s="7">
        <v>41752</v>
      </c>
      <c r="R1647" s="8">
        <v>18895000</v>
      </c>
      <c r="S1647" s="8">
        <v>18968929</v>
      </c>
      <c r="T1647" s="8">
        <v>18730356</v>
      </c>
      <c r="U1647" s="8">
        <v>18741072</v>
      </c>
      <c r="V1647" s="192">
        <v>16849413</v>
      </c>
      <c r="W1647" s="234">
        <v>394940000</v>
      </c>
      <c r="X1647" s="194">
        <f t="shared" si="51"/>
        <v>-1.3071546663895751E-2</v>
      </c>
      <c r="Y1647" s="193"/>
      <c r="Z1647" s="197">
        <v>1645</v>
      </c>
    </row>
    <row r="1648" spans="1:26" ht="14.4" x14ac:dyDescent="0.3">
      <c r="A1648" s="7">
        <v>41751</v>
      </c>
      <c r="B1648" s="191">
        <v>1872.5699460000001</v>
      </c>
      <c r="C1648" s="191">
        <v>1884.8900149999999</v>
      </c>
      <c r="D1648" s="191">
        <v>1872.5699460000001</v>
      </c>
      <c r="E1648" s="191">
        <v>1879.5500489999999</v>
      </c>
      <c r="F1648" s="192">
        <v>1879.5500489999999</v>
      </c>
      <c r="G1648" s="191">
        <v>3215440000</v>
      </c>
      <c r="H1648" s="194">
        <f t="shared" si="50"/>
        <v>4.0921389283654023E-3</v>
      </c>
      <c r="I1648" s="193"/>
      <c r="J1648" s="197">
        <v>1646</v>
      </c>
      <c r="K1648" s="234"/>
      <c r="L1648" s="234"/>
      <c r="M1648" s="234"/>
      <c r="N1648" s="234"/>
      <c r="O1648" s="234"/>
      <c r="P1648" s="234"/>
      <c r="Q1648" s="7">
        <v>41751</v>
      </c>
      <c r="R1648" s="8">
        <v>18868214</v>
      </c>
      <c r="S1648" s="8">
        <v>18993929</v>
      </c>
      <c r="T1648" s="8">
        <v>18803572</v>
      </c>
      <c r="U1648" s="8">
        <v>18989286</v>
      </c>
      <c r="V1648" s="192">
        <v>17072578</v>
      </c>
      <c r="W1648" s="234">
        <v>202563200</v>
      </c>
      <c r="X1648" s="194">
        <f t="shared" si="51"/>
        <v>9.9797385684911952E-4</v>
      </c>
      <c r="Y1648" s="193"/>
      <c r="Z1648" s="197">
        <v>1646</v>
      </c>
    </row>
    <row r="1649" spans="1:26" ht="14.4" x14ac:dyDescent="0.3">
      <c r="A1649" s="7">
        <v>41750</v>
      </c>
      <c r="B1649" s="191">
        <v>1865.790039</v>
      </c>
      <c r="C1649" s="191">
        <v>1871.8900149999999</v>
      </c>
      <c r="D1649" s="191">
        <v>1863.1800539999999</v>
      </c>
      <c r="E1649" s="191">
        <v>1871.8900149999999</v>
      </c>
      <c r="F1649" s="192">
        <v>1871.8900149999999</v>
      </c>
      <c r="G1649" s="191">
        <v>2642500000</v>
      </c>
      <c r="H1649" s="194">
        <f t="shared" si="50"/>
        <v>3.7751235169600468E-3</v>
      </c>
      <c r="I1649" s="193"/>
      <c r="J1649" s="197">
        <v>1647</v>
      </c>
      <c r="K1649" s="234"/>
      <c r="L1649" s="234"/>
      <c r="M1649" s="234"/>
      <c r="N1649" s="234"/>
      <c r="O1649" s="234"/>
      <c r="P1649" s="234"/>
      <c r="Q1649" s="7">
        <v>41750</v>
      </c>
      <c r="R1649" s="8">
        <v>18762142</v>
      </c>
      <c r="S1649" s="8">
        <v>19004999</v>
      </c>
      <c r="T1649" s="8">
        <v>18712856</v>
      </c>
      <c r="U1649" s="8">
        <v>18970358</v>
      </c>
      <c r="V1649" s="192">
        <v>17055557</v>
      </c>
      <c r="W1649" s="234">
        <v>182548800</v>
      </c>
      <c r="X1649" s="194">
        <f t="shared" si="51"/>
        <v>1.1867864280409536E-2</v>
      </c>
      <c r="Y1649" s="193"/>
      <c r="Z1649" s="197">
        <v>1647</v>
      </c>
    </row>
    <row r="1650" spans="1:26" ht="14.4" x14ac:dyDescent="0.3">
      <c r="A1650" s="7">
        <v>41746</v>
      </c>
      <c r="B1650" s="191">
        <v>1861.7299800000001</v>
      </c>
      <c r="C1650" s="191">
        <v>1869.630005</v>
      </c>
      <c r="D1650" s="191">
        <v>1856.719971</v>
      </c>
      <c r="E1650" s="191">
        <v>1864.849976</v>
      </c>
      <c r="F1650" s="192">
        <v>1864.849976</v>
      </c>
      <c r="G1650" s="191">
        <v>3341430000</v>
      </c>
      <c r="H1650" s="194">
        <f t="shared" si="50"/>
        <v>1.3638529136033946E-3</v>
      </c>
      <c r="I1650" s="193"/>
      <c r="J1650" s="197">
        <v>1648</v>
      </c>
      <c r="K1650" s="234"/>
      <c r="L1650" s="234"/>
      <c r="M1650" s="234"/>
      <c r="N1650" s="234"/>
      <c r="O1650" s="234"/>
      <c r="P1650" s="234"/>
      <c r="Q1650" s="7">
        <v>41746</v>
      </c>
      <c r="R1650" s="8">
        <v>18571428</v>
      </c>
      <c r="S1650" s="8">
        <v>18848572</v>
      </c>
      <c r="T1650" s="8">
        <v>18542856</v>
      </c>
      <c r="U1650" s="8">
        <v>18747858</v>
      </c>
      <c r="V1650" s="192">
        <v>16855518</v>
      </c>
      <c r="W1650" s="234">
        <v>284334400</v>
      </c>
      <c r="X1650" s="194">
        <f t="shared" si="51"/>
        <v>1.1425668528520788E-2</v>
      </c>
      <c r="Y1650" s="193"/>
      <c r="Z1650" s="197">
        <v>1648</v>
      </c>
    </row>
    <row r="1651" spans="1:26" ht="14.4" x14ac:dyDescent="0.3">
      <c r="A1651" s="7">
        <v>41745</v>
      </c>
      <c r="B1651" s="191">
        <v>1846.01001</v>
      </c>
      <c r="C1651" s="191">
        <v>1862.3100589999999</v>
      </c>
      <c r="D1651" s="191">
        <v>1846.01001</v>
      </c>
      <c r="E1651" s="191">
        <v>1862.3100589999999</v>
      </c>
      <c r="F1651" s="192">
        <v>1862.3100589999999</v>
      </c>
      <c r="G1651" s="191">
        <v>3155080000</v>
      </c>
      <c r="H1651" s="194">
        <f t="shared" si="50"/>
        <v>1.0488491036131515E-2</v>
      </c>
      <c r="I1651" s="193"/>
      <c r="J1651" s="197">
        <v>1649</v>
      </c>
      <c r="K1651" s="234"/>
      <c r="L1651" s="234"/>
      <c r="M1651" s="234"/>
      <c r="N1651" s="234"/>
      <c r="O1651" s="234"/>
      <c r="P1651" s="234"/>
      <c r="Q1651" s="7">
        <v>41745</v>
      </c>
      <c r="R1651" s="8">
        <v>18501785</v>
      </c>
      <c r="S1651" s="8">
        <v>18610357</v>
      </c>
      <c r="T1651" s="8">
        <v>18362143</v>
      </c>
      <c r="U1651" s="8">
        <v>18536072</v>
      </c>
      <c r="V1651" s="192">
        <v>16665108</v>
      </c>
      <c r="W1651" s="234">
        <v>214765600</v>
      </c>
      <c r="X1651" s="194">
        <f t="shared" si="51"/>
        <v>2.0270698880039827E-3</v>
      </c>
      <c r="Y1651" s="193"/>
      <c r="Z1651" s="197">
        <v>1649</v>
      </c>
    </row>
    <row r="1652" spans="1:26" ht="14.4" x14ac:dyDescent="0.3">
      <c r="A1652" s="7">
        <v>41744</v>
      </c>
      <c r="B1652" s="191">
        <v>1831.4499510000001</v>
      </c>
      <c r="C1652" s="191">
        <v>1844.0200199999999</v>
      </c>
      <c r="D1652" s="191">
        <v>1816.290039</v>
      </c>
      <c r="E1652" s="191">
        <v>1842.9799800000001</v>
      </c>
      <c r="F1652" s="192">
        <v>1842.9799800000001</v>
      </c>
      <c r="G1652" s="191">
        <v>3736440000</v>
      </c>
      <c r="H1652" s="194">
        <f t="shared" si="50"/>
        <v>6.7573077287678054E-3</v>
      </c>
      <c r="I1652" s="193"/>
      <c r="J1652" s="197">
        <v>1650</v>
      </c>
      <c r="K1652" s="234"/>
      <c r="L1652" s="234"/>
      <c r="M1652" s="234"/>
      <c r="N1652" s="234"/>
      <c r="O1652" s="234"/>
      <c r="P1652" s="234"/>
      <c r="Q1652" s="7">
        <v>41744</v>
      </c>
      <c r="R1652" s="8">
        <v>18581072</v>
      </c>
      <c r="S1652" s="8">
        <v>18629999</v>
      </c>
      <c r="T1652" s="8">
        <v>18261786</v>
      </c>
      <c r="U1652" s="8">
        <v>18498571</v>
      </c>
      <c r="V1652" s="192">
        <v>16631395</v>
      </c>
      <c r="W1652" s="234">
        <v>266490000</v>
      </c>
      <c r="X1652" s="194">
        <f t="shared" si="51"/>
        <v>-7.1307464502827055E-3</v>
      </c>
      <c r="Y1652" s="193"/>
      <c r="Z1652" s="197">
        <v>1650</v>
      </c>
    </row>
    <row r="1653" spans="1:26" ht="14.4" x14ac:dyDescent="0.3">
      <c r="A1653" s="7">
        <v>41743</v>
      </c>
      <c r="B1653" s="191">
        <v>1818.1800539999999</v>
      </c>
      <c r="C1653" s="191">
        <v>1834.1899410000001</v>
      </c>
      <c r="D1653" s="191">
        <v>1815.8000489999999</v>
      </c>
      <c r="E1653" s="191">
        <v>1830.6099850000001</v>
      </c>
      <c r="F1653" s="192">
        <v>1830.6099850000001</v>
      </c>
      <c r="G1653" s="191">
        <v>3111540000</v>
      </c>
      <c r="H1653" s="194">
        <f t="shared" si="50"/>
        <v>8.2172862574667761E-3</v>
      </c>
      <c r="I1653" s="193"/>
      <c r="J1653" s="197">
        <v>1651</v>
      </c>
      <c r="K1653" s="234"/>
      <c r="L1653" s="234"/>
      <c r="M1653" s="234"/>
      <c r="N1653" s="234"/>
      <c r="O1653" s="234"/>
      <c r="P1653" s="234"/>
      <c r="Q1653" s="7">
        <v>41743</v>
      </c>
      <c r="R1653" s="8">
        <v>18639286</v>
      </c>
      <c r="S1653" s="8">
        <v>18648571</v>
      </c>
      <c r="T1653" s="8">
        <v>18471786</v>
      </c>
      <c r="U1653" s="8">
        <v>18631428</v>
      </c>
      <c r="V1653" s="192">
        <v>16750841</v>
      </c>
      <c r="W1653" s="234">
        <v>205674000</v>
      </c>
      <c r="X1653" s="194">
        <f t="shared" si="51"/>
        <v>3.9837874648458492E-3</v>
      </c>
      <c r="Y1653" s="193"/>
      <c r="Z1653" s="197">
        <v>1651</v>
      </c>
    </row>
    <row r="1654" spans="1:26" ht="14.4" x14ac:dyDescent="0.3">
      <c r="A1654" s="7">
        <v>41740</v>
      </c>
      <c r="B1654" s="191">
        <v>1830.650024</v>
      </c>
      <c r="C1654" s="191">
        <v>1835.0699460000001</v>
      </c>
      <c r="D1654" s="191">
        <v>1814.3599850000001</v>
      </c>
      <c r="E1654" s="191">
        <v>1815.6899410000001</v>
      </c>
      <c r="F1654" s="192">
        <v>1815.6899410000001</v>
      </c>
      <c r="G1654" s="191">
        <v>3743460000</v>
      </c>
      <c r="H1654" s="194">
        <f t="shared" si="50"/>
        <v>-9.4867738546151811E-3</v>
      </c>
      <c r="I1654" s="193"/>
      <c r="J1654" s="197">
        <v>1652</v>
      </c>
      <c r="K1654" s="234"/>
      <c r="L1654" s="234"/>
      <c r="M1654" s="234"/>
      <c r="N1654" s="234"/>
      <c r="O1654" s="234"/>
      <c r="P1654" s="234"/>
      <c r="Q1654" s="7">
        <v>41740</v>
      </c>
      <c r="R1654" s="8">
        <v>18535715</v>
      </c>
      <c r="S1654" s="8">
        <v>18672501</v>
      </c>
      <c r="T1654" s="8">
        <v>18469286</v>
      </c>
      <c r="U1654" s="8">
        <v>18557501</v>
      </c>
      <c r="V1654" s="192">
        <v>16684374</v>
      </c>
      <c r="W1654" s="234">
        <v>271717600</v>
      </c>
      <c r="X1654" s="194">
        <f t="shared" si="51"/>
        <v>-7.3927473948510753E-3</v>
      </c>
      <c r="Y1654" s="193"/>
      <c r="Z1654" s="197">
        <v>1652</v>
      </c>
    </row>
    <row r="1655" spans="1:26" ht="14.4" x14ac:dyDescent="0.3">
      <c r="A1655" s="7">
        <v>41739</v>
      </c>
      <c r="B1655" s="191">
        <v>1872.280029</v>
      </c>
      <c r="C1655" s="191">
        <v>1872.530029</v>
      </c>
      <c r="D1655" s="191">
        <v>1830.869995</v>
      </c>
      <c r="E1655" s="191">
        <v>1833.079956</v>
      </c>
      <c r="F1655" s="192">
        <v>1833.079956</v>
      </c>
      <c r="G1655" s="191">
        <v>3758780000</v>
      </c>
      <c r="H1655" s="194">
        <f t="shared" si="50"/>
        <v>-2.0884795731297697E-2</v>
      </c>
      <c r="I1655" s="193"/>
      <c r="J1655" s="197">
        <v>1653</v>
      </c>
      <c r="K1655" s="234"/>
      <c r="L1655" s="234"/>
      <c r="M1655" s="234"/>
      <c r="N1655" s="234"/>
      <c r="O1655" s="234"/>
      <c r="P1655" s="234"/>
      <c r="Q1655" s="7">
        <v>41739</v>
      </c>
      <c r="R1655" s="8">
        <v>18952858</v>
      </c>
      <c r="S1655" s="8">
        <v>19008572</v>
      </c>
      <c r="T1655" s="8">
        <v>18684643</v>
      </c>
      <c r="U1655" s="8">
        <v>18695715</v>
      </c>
      <c r="V1655" s="192">
        <v>16808636</v>
      </c>
      <c r="W1655" s="234">
        <v>239652000</v>
      </c>
      <c r="X1655" s="194">
        <f t="shared" si="51"/>
        <v>-1.2898140145660137E-2</v>
      </c>
      <c r="Y1655" s="193"/>
      <c r="Z1655" s="197">
        <v>1653</v>
      </c>
    </row>
    <row r="1656" spans="1:26" ht="14.4" x14ac:dyDescent="0.3">
      <c r="A1656" s="7">
        <v>41738</v>
      </c>
      <c r="B1656" s="191">
        <v>1852.6400149999999</v>
      </c>
      <c r="C1656" s="191">
        <v>1872.4300539999999</v>
      </c>
      <c r="D1656" s="191">
        <v>1852.380005</v>
      </c>
      <c r="E1656" s="191">
        <v>1872.1800539999999</v>
      </c>
      <c r="F1656" s="192">
        <v>1872.1800539999999</v>
      </c>
      <c r="G1656" s="191">
        <v>3308650000</v>
      </c>
      <c r="H1656" s="194">
        <f t="shared" si="50"/>
        <v>1.0918212826308456E-2</v>
      </c>
      <c r="I1656" s="193"/>
      <c r="J1656" s="197">
        <v>1654</v>
      </c>
      <c r="K1656" s="234"/>
      <c r="L1656" s="234"/>
      <c r="M1656" s="234"/>
      <c r="N1656" s="234"/>
      <c r="O1656" s="234"/>
      <c r="P1656" s="234"/>
      <c r="Q1656" s="7">
        <v>41738</v>
      </c>
      <c r="R1656" s="8">
        <v>18665714</v>
      </c>
      <c r="S1656" s="8">
        <v>18946072</v>
      </c>
      <c r="T1656" s="8">
        <v>18643572</v>
      </c>
      <c r="U1656" s="8">
        <v>18940001</v>
      </c>
      <c r="V1656" s="192">
        <v>17028269</v>
      </c>
      <c r="W1656" s="234">
        <v>206169600</v>
      </c>
      <c r="X1656" s="194">
        <f t="shared" si="51"/>
        <v>1.3143948773852207E-2</v>
      </c>
      <c r="Y1656" s="193"/>
      <c r="Z1656" s="197">
        <v>1654</v>
      </c>
    </row>
    <row r="1657" spans="1:26" ht="14.4" x14ac:dyDescent="0.3">
      <c r="A1657" s="7">
        <v>41737</v>
      </c>
      <c r="B1657" s="191">
        <v>1845.4799800000001</v>
      </c>
      <c r="C1657" s="191">
        <v>1854.9499510000001</v>
      </c>
      <c r="D1657" s="191">
        <v>1837.48999</v>
      </c>
      <c r="E1657" s="191">
        <v>1851.959961</v>
      </c>
      <c r="F1657" s="192">
        <v>1851.959961</v>
      </c>
      <c r="G1657" s="191">
        <v>3721450000</v>
      </c>
      <c r="H1657" s="194">
        <f t="shared" si="50"/>
        <v>3.750553838251985E-3</v>
      </c>
      <c r="I1657" s="193"/>
      <c r="J1657" s="197">
        <v>1655</v>
      </c>
      <c r="K1657" s="234"/>
      <c r="L1657" s="234"/>
      <c r="M1657" s="234"/>
      <c r="N1657" s="234"/>
      <c r="O1657" s="234"/>
      <c r="P1657" s="234"/>
      <c r="Q1657" s="7">
        <v>41737</v>
      </c>
      <c r="R1657" s="8">
        <v>18756786</v>
      </c>
      <c r="S1657" s="8">
        <v>18790001</v>
      </c>
      <c r="T1657" s="8">
        <v>18525000</v>
      </c>
      <c r="U1657" s="8">
        <v>18694286</v>
      </c>
      <c r="V1657" s="192">
        <v>16807354</v>
      </c>
      <c r="W1657" s="234">
        <v>243888400</v>
      </c>
      <c r="X1657" s="194">
        <f t="shared" si="51"/>
        <v>-5.7412046975072282E-5</v>
      </c>
      <c r="Y1657" s="193"/>
      <c r="Z1657" s="197">
        <v>1655</v>
      </c>
    </row>
    <row r="1658" spans="1:26" ht="14.4" x14ac:dyDescent="0.3">
      <c r="A1658" s="7">
        <v>41736</v>
      </c>
      <c r="B1658" s="191">
        <v>1863.920044</v>
      </c>
      <c r="C1658" s="191">
        <v>1864.040039</v>
      </c>
      <c r="D1658" s="191">
        <v>1841.4799800000001</v>
      </c>
      <c r="E1658" s="191">
        <v>1845.040039</v>
      </c>
      <c r="F1658" s="192">
        <v>1845.040039</v>
      </c>
      <c r="G1658" s="191">
        <v>3801540000</v>
      </c>
      <c r="H1658" s="194">
        <f t="shared" si="50"/>
        <v>-1.0750112522990232E-2</v>
      </c>
      <c r="I1658" s="193"/>
      <c r="J1658" s="197">
        <v>1656</v>
      </c>
      <c r="K1658" s="234"/>
      <c r="L1658" s="234"/>
      <c r="M1658" s="234"/>
      <c r="N1658" s="234"/>
      <c r="O1658" s="234"/>
      <c r="P1658" s="234"/>
      <c r="Q1658" s="7">
        <v>41736</v>
      </c>
      <c r="R1658" s="8">
        <v>18857857</v>
      </c>
      <c r="S1658" s="8">
        <v>18960714</v>
      </c>
      <c r="T1658" s="8">
        <v>18638929</v>
      </c>
      <c r="U1658" s="8">
        <v>18695356</v>
      </c>
      <c r="V1658" s="192">
        <v>16808319</v>
      </c>
      <c r="W1658" s="234">
        <v>289850400</v>
      </c>
      <c r="X1658" s="194">
        <f t="shared" si="51"/>
        <v>-1.5700704673008079E-2</v>
      </c>
      <c r="Y1658" s="193"/>
      <c r="Z1658" s="197">
        <v>1656</v>
      </c>
    </row>
    <row r="1659" spans="1:26" ht="14.4" x14ac:dyDescent="0.3">
      <c r="A1659" s="7">
        <v>41733</v>
      </c>
      <c r="B1659" s="191">
        <v>1890.25</v>
      </c>
      <c r="C1659" s="191">
        <v>1897.280029</v>
      </c>
      <c r="D1659" s="191">
        <v>1863.26001</v>
      </c>
      <c r="E1659" s="191">
        <v>1865.089966</v>
      </c>
      <c r="F1659" s="192">
        <v>1865.089966</v>
      </c>
      <c r="G1659" s="191">
        <v>3583750000</v>
      </c>
      <c r="H1659" s="194">
        <f t="shared" si="50"/>
        <v>-1.2537288155389044E-2</v>
      </c>
      <c r="I1659" s="193"/>
      <c r="J1659" s="197">
        <v>1657</v>
      </c>
      <c r="K1659" s="234"/>
      <c r="L1659" s="234"/>
      <c r="M1659" s="234"/>
      <c r="N1659" s="234"/>
      <c r="O1659" s="234"/>
      <c r="P1659" s="234"/>
      <c r="Q1659" s="7">
        <v>41733</v>
      </c>
      <c r="R1659" s="8">
        <v>19278929</v>
      </c>
      <c r="S1659" s="8">
        <v>19285715</v>
      </c>
      <c r="T1659" s="8">
        <v>18949286</v>
      </c>
      <c r="U1659" s="8">
        <v>18993572</v>
      </c>
      <c r="V1659" s="192">
        <v>17076431</v>
      </c>
      <c r="W1659" s="234">
        <v>275251200</v>
      </c>
      <c r="X1659" s="194">
        <f t="shared" si="51"/>
        <v>-1.2936072287602221E-2</v>
      </c>
      <c r="Y1659" s="193"/>
      <c r="Z1659" s="197">
        <v>1657</v>
      </c>
    </row>
    <row r="1660" spans="1:26" ht="14.4" x14ac:dyDescent="0.3">
      <c r="A1660" s="7">
        <v>41732</v>
      </c>
      <c r="B1660" s="191">
        <v>1891.4300539999999</v>
      </c>
      <c r="C1660" s="191">
        <v>1893.8000489999999</v>
      </c>
      <c r="D1660" s="191">
        <v>1882.650024</v>
      </c>
      <c r="E1660" s="191">
        <v>1888.7700199999999</v>
      </c>
      <c r="F1660" s="192">
        <v>1888.7700199999999</v>
      </c>
      <c r="G1660" s="191">
        <v>3055600000</v>
      </c>
      <c r="H1660" s="194">
        <f t="shared" si="50"/>
        <v>-1.1264498244038836E-3</v>
      </c>
      <c r="I1660" s="193"/>
      <c r="J1660" s="197">
        <v>1658</v>
      </c>
      <c r="K1660" s="234"/>
      <c r="L1660" s="234"/>
      <c r="M1660" s="234"/>
      <c r="N1660" s="234"/>
      <c r="O1660" s="234"/>
      <c r="P1660" s="234"/>
      <c r="Q1660" s="7">
        <v>41732</v>
      </c>
      <c r="R1660" s="8">
        <v>19335358</v>
      </c>
      <c r="S1660" s="8">
        <v>19375000</v>
      </c>
      <c r="T1660" s="8">
        <v>19201429</v>
      </c>
      <c r="U1660" s="8">
        <v>19242500</v>
      </c>
      <c r="V1660" s="192">
        <v>17300228</v>
      </c>
      <c r="W1660" s="234">
        <v>162344000</v>
      </c>
      <c r="X1660" s="194">
        <f t="shared" si="51"/>
        <v>-6.9303295036364527E-3</v>
      </c>
      <c r="Y1660" s="193"/>
      <c r="Z1660" s="197">
        <v>1658</v>
      </c>
    </row>
    <row r="1661" spans="1:26" ht="14.4" x14ac:dyDescent="0.3">
      <c r="A1661" s="7">
        <v>41731</v>
      </c>
      <c r="B1661" s="191">
        <v>1886.6099850000001</v>
      </c>
      <c r="C1661" s="191">
        <v>1893.170044</v>
      </c>
      <c r="D1661" s="191">
        <v>1883.790039</v>
      </c>
      <c r="E1661" s="191">
        <v>1890.900024</v>
      </c>
      <c r="F1661" s="192">
        <v>1890.900024</v>
      </c>
      <c r="G1661" s="191">
        <v>3131660000</v>
      </c>
      <c r="H1661" s="194">
        <f t="shared" si="50"/>
        <v>2.8533263730607852E-3</v>
      </c>
      <c r="I1661" s="193"/>
      <c r="J1661" s="197">
        <v>1659</v>
      </c>
      <c r="K1661" s="234"/>
      <c r="L1661" s="234"/>
      <c r="M1661" s="234"/>
      <c r="N1661" s="234"/>
      <c r="O1661" s="234"/>
      <c r="P1661" s="234"/>
      <c r="Q1661" s="7">
        <v>41731</v>
      </c>
      <c r="R1661" s="8">
        <v>19370714</v>
      </c>
      <c r="S1661" s="8">
        <v>19410000</v>
      </c>
      <c r="T1661" s="8">
        <v>19295000</v>
      </c>
      <c r="U1661" s="8">
        <v>19376785</v>
      </c>
      <c r="V1661" s="192">
        <v>17420961</v>
      </c>
      <c r="W1661" s="234">
        <v>180420800</v>
      </c>
      <c r="X1661" s="194">
        <f t="shared" si="51"/>
        <v>1.661447332447297E-3</v>
      </c>
      <c r="Y1661" s="193"/>
      <c r="Z1661" s="197">
        <v>1659</v>
      </c>
    </row>
    <row r="1662" spans="1:26" ht="14.4" x14ac:dyDescent="0.3">
      <c r="A1662" s="7">
        <v>41730</v>
      </c>
      <c r="B1662" s="191">
        <v>1873.959961</v>
      </c>
      <c r="C1662" s="191">
        <v>1885.839966</v>
      </c>
      <c r="D1662" s="191">
        <v>1873.959961</v>
      </c>
      <c r="E1662" s="191">
        <v>1885.5200199999999</v>
      </c>
      <c r="F1662" s="192">
        <v>1885.5200199999999</v>
      </c>
      <c r="G1662" s="191">
        <v>3336190000</v>
      </c>
      <c r="H1662" s="194">
        <f t="shared" si="50"/>
        <v>7.0393487504073968E-3</v>
      </c>
      <c r="I1662" s="193"/>
      <c r="J1662" s="197">
        <v>1660</v>
      </c>
      <c r="K1662" s="234"/>
      <c r="L1662" s="234"/>
      <c r="M1662" s="234"/>
      <c r="N1662" s="234"/>
      <c r="O1662" s="234"/>
      <c r="P1662" s="234"/>
      <c r="Q1662" s="7">
        <v>41730</v>
      </c>
      <c r="R1662" s="8">
        <v>19205715</v>
      </c>
      <c r="S1662" s="8">
        <v>19352501</v>
      </c>
      <c r="T1662" s="8">
        <v>19170357</v>
      </c>
      <c r="U1662" s="8">
        <v>19344643</v>
      </c>
      <c r="V1662" s="192">
        <v>17392065</v>
      </c>
      <c r="W1662" s="234">
        <v>200760000</v>
      </c>
      <c r="X1662" s="194">
        <f t="shared" si="51"/>
        <v>9.1476291240820476E-3</v>
      </c>
      <c r="Y1662" s="193"/>
      <c r="Z1662" s="197">
        <v>1660</v>
      </c>
    </row>
    <row r="1663" spans="1:26" ht="14.4" x14ac:dyDescent="0.3">
      <c r="A1663" s="7">
        <v>41729</v>
      </c>
      <c r="B1663" s="191">
        <v>1859.160034</v>
      </c>
      <c r="C1663" s="191">
        <v>1875.1800539999999</v>
      </c>
      <c r="D1663" s="191">
        <v>1859.160034</v>
      </c>
      <c r="E1663" s="191">
        <v>1872.339966</v>
      </c>
      <c r="F1663" s="192">
        <v>1872.339966</v>
      </c>
      <c r="G1663" s="191">
        <v>3274300000</v>
      </c>
      <c r="H1663" s="194">
        <f t="shared" si="50"/>
        <v>7.9241023673412743E-3</v>
      </c>
      <c r="I1663" s="193"/>
      <c r="J1663" s="197">
        <v>1661</v>
      </c>
      <c r="K1663" s="234"/>
      <c r="L1663" s="234"/>
      <c r="M1663" s="234"/>
      <c r="N1663" s="234"/>
      <c r="O1663" s="234"/>
      <c r="P1663" s="234"/>
      <c r="Q1663" s="7">
        <v>41729</v>
      </c>
      <c r="R1663" s="8">
        <v>19258215</v>
      </c>
      <c r="S1663" s="8">
        <v>19314642</v>
      </c>
      <c r="T1663" s="8">
        <v>19140358</v>
      </c>
      <c r="U1663" s="8">
        <v>19169285</v>
      </c>
      <c r="V1663" s="192">
        <v>17234411</v>
      </c>
      <c r="W1663" s="234">
        <v>168669200</v>
      </c>
      <c r="X1663" s="194">
        <f t="shared" si="51"/>
        <v>-2.2351438636744397E-4</v>
      </c>
      <c r="Y1663" s="193"/>
      <c r="Z1663" s="197">
        <v>1661</v>
      </c>
    </row>
    <row r="1664" spans="1:26" ht="14.4" x14ac:dyDescent="0.3">
      <c r="A1664" s="7">
        <v>41726</v>
      </c>
      <c r="B1664" s="191">
        <v>1850.0699460000001</v>
      </c>
      <c r="C1664" s="191">
        <v>1866.630005</v>
      </c>
      <c r="D1664" s="191">
        <v>1850.0699460000001</v>
      </c>
      <c r="E1664" s="191">
        <v>1857.619995</v>
      </c>
      <c r="F1664" s="192">
        <v>1857.619995</v>
      </c>
      <c r="G1664" s="191">
        <v>2955520000</v>
      </c>
      <c r="H1664" s="194">
        <f t="shared" si="50"/>
        <v>4.6402218551417958E-3</v>
      </c>
      <c r="I1664" s="193"/>
      <c r="J1664" s="197">
        <v>1662</v>
      </c>
      <c r="K1664" s="234"/>
      <c r="L1664" s="234"/>
      <c r="M1664" s="234"/>
      <c r="N1664" s="234"/>
      <c r="O1664" s="234"/>
      <c r="P1664" s="234"/>
      <c r="Q1664" s="7">
        <v>41726</v>
      </c>
      <c r="R1664" s="8">
        <v>19225714</v>
      </c>
      <c r="S1664" s="8">
        <v>19247858</v>
      </c>
      <c r="T1664" s="8">
        <v>19080357</v>
      </c>
      <c r="U1664" s="8">
        <v>19173571</v>
      </c>
      <c r="V1664" s="192">
        <v>17238264</v>
      </c>
      <c r="W1664" s="234">
        <v>200564000</v>
      </c>
      <c r="X1664" s="194">
        <f t="shared" si="51"/>
        <v>-1.1162664780262851E-3</v>
      </c>
      <c r="Y1664" s="193"/>
      <c r="Z1664" s="197">
        <v>1662</v>
      </c>
    </row>
    <row r="1665" spans="1:26" ht="14.4" x14ac:dyDescent="0.3">
      <c r="A1665" s="7">
        <v>41725</v>
      </c>
      <c r="B1665" s="191">
        <v>1852.1099850000001</v>
      </c>
      <c r="C1665" s="191">
        <v>1855.5500489999999</v>
      </c>
      <c r="D1665" s="191">
        <v>1842.1099850000001</v>
      </c>
      <c r="E1665" s="191">
        <v>1849.040039</v>
      </c>
      <c r="F1665" s="192">
        <v>1849.040039</v>
      </c>
      <c r="G1665" s="191">
        <v>3733430000</v>
      </c>
      <c r="H1665" s="194">
        <f t="shared" si="50"/>
        <v>-1.9000841472853601E-3</v>
      </c>
      <c r="I1665" s="193"/>
      <c r="J1665" s="197">
        <v>1663</v>
      </c>
      <c r="K1665" s="234"/>
      <c r="L1665" s="234"/>
      <c r="M1665" s="234"/>
      <c r="N1665" s="234"/>
      <c r="O1665" s="234"/>
      <c r="P1665" s="234"/>
      <c r="Q1665" s="7">
        <v>41725</v>
      </c>
      <c r="R1665" s="8">
        <v>19286428</v>
      </c>
      <c r="S1665" s="8">
        <v>19339285</v>
      </c>
      <c r="T1665" s="8">
        <v>19111429</v>
      </c>
      <c r="U1665" s="8">
        <v>19195000</v>
      </c>
      <c r="V1665" s="192">
        <v>17257528</v>
      </c>
      <c r="W1665" s="234">
        <v>222031600</v>
      </c>
      <c r="X1665" s="194">
        <f t="shared" si="51"/>
        <v>-4.2975963439678732E-3</v>
      </c>
      <c r="Y1665" s="193"/>
      <c r="Z1665" s="197">
        <v>1663</v>
      </c>
    </row>
    <row r="1666" spans="1:26" ht="14.4" x14ac:dyDescent="0.3">
      <c r="A1666" s="7">
        <v>41724</v>
      </c>
      <c r="B1666" s="191">
        <v>1867.089966</v>
      </c>
      <c r="C1666" s="191">
        <v>1875.920044</v>
      </c>
      <c r="D1666" s="191">
        <v>1852.5600589999999</v>
      </c>
      <c r="E1666" s="191">
        <v>1852.5600589999999</v>
      </c>
      <c r="F1666" s="192">
        <v>1852.5600589999999</v>
      </c>
      <c r="G1666" s="191">
        <v>3480850000</v>
      </c>
      <c r="H1666" s="194">
        <f t="shared" si="50"/>
        <v>-7.0003194836042197E-3</v>
      </c>
      <c r="I1666" s="193"/>
      <c r="J1666" s="197">
        <v>1664</v>
      </c>
      <c r="K1666" s="234"/>
      <c r="L1666" s="234"/>
      <c r="M1666" s="234"/>
      <c r="N1666" s="234"/>
      <c r="O1666" s="234"/>
      <c r="P1666" s="234"/>
      <c r="Q1666" s="7">
        <v>41724</v>
      </c>
      <c r="R1666" s="8">
        <v>19518572</v>
      </c>
      <c r="S1666" s="8">
        <v>19607143</v>
      </c>
      <c r="T1666" s="8">
        <v>19245001</v>
      </c>
      <c r="U1666" s="8">
        <v>19277857</v>
      </c>
      <c r="V1666" s="192">
        <v>17332014</v>
      </c>
      <c r="W1666" s="234">
        <v>299768000</v>
      </c>
      <c r="X1666" s="194">
        <f t="shared" si="51"/>
        <v>-9.5600351739623078E-3</v>
      </c>
      <c r="Y1666" s="193"/>
      <c r="Z1666" s="197">
        <v>1664</v>
      </c>
    </row>
    <row r="1667" spans="1:26" ht="14.4" x14ac:dyDescent="0.3">
      <c r="A1667" s="7">
        <v>41723</v>
      </c>
      <c r="B1667" s="191">
        <v>1859.4799800000001</v>
      </c>
      <c r="C1667" s="191">
        <v>1871.869995</v>
      </c>
      <c r="D1667" s="191">
        <v>1855.959961</v>
      </c>
      <c r="E1667" s="191">
        <v>1865.619995</v>
      </c>
      <c r="F1667" s="192">
        <v>1865.619995</v>
      </c>
      <c r="G1667" s="191">
        <v>3200560000</v>
      </c>
      <c r="H1667" s="194">
        <f t="shared" si="50"/>
        <v>4.4039399710528388E-3</v>
      </c>
      <c r="I1667" s="193"/>
      <c r="J1667" s="197">
        <v>1665</v>
      </c>
      <c r="K1667" s="234"/>
      <c r="L1667" s="234"/>
      <c r="M1667" s="234"/>
      <c r="N1667" s="234"/>
      <c r="O1667" s="234"/>
      <c r="P1667" s="234"/>
      <c r="Q1667" s="7">
        <v>41723</v>
      </c>
      <c r="R1667" s="8">
        <v>19339285</v>
      </c>
      <c r="S1667" s="8">
        <v>19491072</v>
      </c>
      <c r="T1667" s="8">
        <v>19271070</v>
      </c>
      <c r="U1667" s="8">
        <v>19463928</v>
      </c>
      <c r="V1667" s="192">
        <v>17499308</v>
      </c>
      <c r="W1667" s="234">
        <v>282293200</v>
      </c>
      <c r="X1667" s="194">
        <f t="shared" si="51"/>
        <v>1.0756958672614543E-2</v>
      </c>
      <c r="Y1667" s="193"/>
      <c r="Z1667" s="197">
        <v>1665</v>
      </c>
    </row>
    <row r="1668" spans="1:26" ht="14.4" x14ac:dyDescent="0.3">
      <c r="A1668" s="7">
        <v>41722</v>
      </c>
      <c r="B1668" s="191">
        <v>1867.670044</v>
      </c>
      <c r="C1668" s="191">
        <v>1873.339966</v>
      </c>
      <c r="D1668" s="191">
        <v>1849.6899410000001</v>
      </c>
      <c r="E1668" s="191">
        <v>1857.4399410000001</v>
      </c>
      <c r="F1668" s="192">
        <v>1857.4399410000001</v>
      </c>
      <c r="G1668" s="191">
        <v>3409000000</v>
      </c>
      <c r="H1668" s="194">
        <f t="shared" ref="H1668:H1731" si="52">(F1668-F1669)/F1669</f>
        <v>-4.8647102108231562E-3</v>
      </c>
      <c r="I1668" s="193"/>
      <c r="J1668" s="197">
        <v>1666</v>
      </c>
      <c r="K1668" s="234"/>
      <c r="L1668" s="234"/>
      <c r="M1668" s="234"/>
      <c r="N1668" s="234"/>
      <c r="O1668" s="234"/>
      <c r="P1668" s="234"/>
      <c r="Q1668" s="7">
        <v>41722</v>
      </c>
      <c r="R1668" s="8">
        <v>19229286</v>
      </c>
      <c r="S1668" s="8">
        <v>19303572</v>
      </c>
      <c r="T1668" s="8">
        <v>19109285</v>
      </c>
      <c r="U1668" s="8">
        <v>19256786</v>
      </c>
      <c r="V1668" s="192">
        <v>17313072</v>
      </c>
      <c r="W1668" s="234">
        <v>355700800</v>
      </c>
      <c r="X1668" s="194">
        <f t="shared" ref="X1668:X1731" si="53">(V1668-V1669)/V1669</f>
        <v>1.1860453726322955E-2</v>
      </c>
      <c r="Y1668" s="193"/>
      <c r="Z1668" s="197">
        <v>1666</v>
      </c>
    </row>
    <row r="1669" spans="1:26" ht="14.4" x14ac:dyDescent="0.3">
      <c r="A1669" s="7">
        <v>41719</v>
      </c>
      <c r="B1669" s="191">
        <v>1874.530029</v>
      </c>
      <c r="C1669" s="191">
        <v>1883.969971</v>
      </c>
      <c r="D1669" s="191">
        <v>1863.459961</v>
      </c>
      <c r="E1669" s="191">
        <v>1866.5200199999999</v>
      </c>
      <c r="F1669" s="192">
        <v>1866.5200199999999</v>
      </c>
      <c r="G1669" s="191">
        <v>5270710000</v>
      </c>
      <c r="H1669" s="194">
        <f t="shared" si="52"/>
        <v>-2.932671284166923E-3</v>
      </c>
      <c r="I1669" s="193"/>
      <c r="J1669" s="197">
        <v>1667</v>
      </c>
      <c r="K1669" s="234"/>
      <c r="L1669" s="234"/>
      <c r="M1669" s="234"/>
      <c r="N1669" s="234"/>
      <c r="O1669" s="234"/>
      <c r="P1669" s="234"/>
      <c r="Q1669" s="7">
        <v>41719</v>
      </c>
      <c r="R1669" s="8">
        <v>18997499</v>
      </c>
      <c r="S1669" s="8">
        <v>19062500</v>
      </c>
      <c r="T1669" s="8">
        <v>18797501</v>
      </c>
      <c r="U1669" s="8">
        <v>19031071</v>
      </c>
      <c r="V1669" s="192">
        <v>17110138</v>
      </c>
      <c r="W1669" s="234">
        <v>374046400</v>
      </c>
      <c r="X1669" s="194">
        <f t="shared" si="53"/>
        <v>7.8866642648801402E-3</v>
      </c>
      <c r="Y1669" s="193"/>
      <c r="Z1669" s="197">
        <v>1667</v>
      </c>
    </row>
    <row r="1670" spans="1:26" ht="14.4" x14ac:dyDescent="0.3">
      <c r="A1670" s="7">
        <v>41718</v>
      </c>
      <c r="B1670" s="191">
        <v>1860.089966</v>
      </c>
      <c r="C1670" s="191">
        <v>1873.48999</v>
      </c>
      <c r="D1670" s="191">
        <v>1854.630005</v>
      </c>
      <c r="E1670" s="191">
        <v>1872.01001</v>
      </c>
      <c r="F1670" s="192">
        <v>1872.01001</v>
      </c>
      <c r="G1670" s="191">
        <v>3327540000</v>
      </c>
      <c r="H1670" s="194">
        <f t="shared" si="52"/>
        <v>6.04050467236141E-3</v>
      </c>
      <c r="I1670" s="193"/>
      <c r="J1670" s="197">
        <v>1668</v>
      </c>
      <c r="K1670" s="234"/>
      <c r="L1670" s="234"/>
      <c r="M1670" s="234"/>
      <c r="N1670" s="234"/>
      <c r="O1670" s="234"/>
      <c r="P1670" s="234"/>
      <c r="Q1670" s="7">
        <v>41718</v>
      </c>
      <c r="R1670" s="8">
        <v>18924643</v>
      </c>
      <c r="S1670" s="8">
        <v>19023928</v>
      </c>
      <c r="T1670" s="8">
        <v>18833929</v>
      </c>
      <c r="U1670" s="8">
        <v>18882143</v>
      </c>
      <c r="V1670" s="192">
        <v>16976252</v>
      </c>
      <c r="W1670" s="234">
        <v>208398400</v>
      </c>
      <c r="X1670" s="194">
        <f t="shared" si="53"/>
        <v>-4.8186672986896637E-3</v>
      </c>
      <c r="Y1670" s="193"/>
      <c r="Z1670" s="197">
        <v>1668</v>
      </c>
    </row>
    <row r="1671" spans="1:26" ht="14.4" x14ac:dyDescent="0.3">
      <c r="A1671" s="7">
        <v>41717</v>
      </c>
      <c r="B1671" s="191">
        <v>1872.25</v>
      </c>
      <c r="C1671" s="191">
        <v>1874.1400149999999</v>
      </c>
      <c r="D1671" s="191">
        <v>1850.349976</v>
      </c>
      <c r="E1671" s="191">
        <v>1860.7700199999999</v>
      </c>
      <c r="F1671" s="192">
        <v>1860.7700199999999</v>
      </c>
      <c r="G1671" s="191">
        <v>3289210000</v>
      </c>
      <c r="H1671" s="194">
        <f t="shared" si="52"/>
        <v>-6.1316490853251804E-3</v>
      </c>
      <c r="I1671" s="193"/>
      <c r="J1671" s="197">
        <v>1669</v>
      </c>
      <c r="K1671" s="234"/>
      <c r="L1671" s="234"/>
      <c r="M1671" s="234"/>
      <c r="N1671" s="234"/>
      <c r="O1671" s="234"/>
      <c r="P1671" s="234"/>
      <c r="Q1671" s="7">
        <v>41717</v>
      </c>
      <c r="R1671" s="8">
        <v>19009285</v>
      </c>
      <c r="S1671" s="8">
        <v>19151428</v>
      </c>
      <c r="T1671" s="8">
        <v>18892857</v>
      </c>
      <c r="U1671" s="8">
        <v>18973572</v>
      </c>
      <c r="V1671" s="192">
        <v>17058451</v>
      </c>
      <c r="W1671" s="234">
        <v>224756000</v>
      </c>
      <c r="X1671" s="194">
        <f t="shared" si="53"/>
        <v>-2.6326056413597586E-4</v>
      </c>
      <c r="Y1671" s="193"/>
      <c r="Z1671" s="197">
        <v>1669</v>
      </c>
    </row>
    <row r="1672" spans="1:26" ht="14.4" x14ac:dyDescent="0.3">
      <c r="A1672" s="7">
        <v>41716</v>
      </c>
      <c r="B1672" s="191">
        <v>1858.920044</v>
      </c>
      <c r="C1672" s="191">
        <v>1873.76001</v>
      </c>
      <c r="D1672" s="191">
        <v>1858.920044</v>
      </c>
      <c r="E1672" s="191">
        <v>1872.25</v>
      </c>
      <c r="F1672" s="192">
        <v>1872.25</v>
      </c>
      <c r="G1672" s="191">
        <v>2930190000</v>
      </c>
      <c r="H1672" s="194">
        <f t="shared" si="52"/>
        <v>7.2196189633603912E-3</v>
      </c>
      <c r="I1672" s="193"/>
      <c r="J1672" s="197">
        <v>1670</v>
      </c>
      <c r="K1672" s="234"/>
      <c r="L1672" s="234"/>
      <c r="M1672" s="234"/>
      <c r="N1672" s="234"/>
      <c r="O1672" s="234"/>
      <c r="P1672" s="234"/>
      <c r="Q1672" s="7">
        <v>41716</v>
      </c>
      <c r="R1672" s="8">
        <v>18782143</v>
      </c>
      <c r="S1672" s="8">
        <v>18998928</v>
      </c>
      <c r="T1672" s="8">
        <v>18757143</v>
      </c>
      <c r="U1672" s="8">
        <v>18978571</v>
      </c>
      <c r="V1672" s="192">
        <v>17062943</v>
      </c>
      <c r="W1672" s="234">
        <v>209647200</v>
      </c>
      <c r="X1672" s="194">
        <f t="shared" si="53"/>
        <v>8.8467577172186528E-3</v>
      </c>
      <c r="Y1672" s="193"/>
      <c r="Z1672" s="197">
        <v>1670</v>
      </c>
    </row>
    <row r="1673" spans="1:26" ht="14.4" x14ac:dyDescent="0.3">
      <c r="A1673" s="7">
        <v>41715</v>
      </c>
      <c r="B1673" s="191">
        <v>1842.8100589999999</v>
      </c>
      <c r="C1673" s="191">
        <v>1862.3000489999999</v>
      </c>
      <c r="D1673" s="191">
        <v>1842.8100589999999</v>
      </c>
      <c r="E1673" s="191">
        <v>1858.829956</v>
      </c>
      <c r="F1673" s="192">
        <v>1858.829956</v>
      </c>
      <c r="G1673" s="191">
        <v>2860490000</v>
      </c>
      <c r="H1673" s="194">
        <f t="shared" si="52"/>
        <v>9.6136345352755559E-3</v>
      </c>
      <c r="I1673" s="193"/>
      <c r="J1673" s="197">
        <v>1671</v>
      </c>
      <c r="K1673" s="234"/>
      <c r="L1673" s="234"/>
      <c r="M1673" s="234"/>
      <c r="N1673" s="234"/>
      <c r="O1673" s="234"/>
      <c r="P1673" s="234"/>
      <c r="Q1673" s="7">
        <v>41715</v>
      </c>
      <c r="R1673" s="8">
        <v>18846428</v>
      </c>
      <c r="S1673" s="8">
        <v>18927500</v>
      </c>
      <c r="T1673" s="8">
        <v>18780357</v>
      </c>
      <c r="U1673" s="8">
        <v>18812143</v>
      </c>
      <c r="V1673" s="192">
        <v>16913315</v>
      </c>
      <c r="W1673" s="234">
        <v>199544800</v>
      </c>
      <c r="X1673" s="194">
        <f t="shared" si="53"/>
        <v>3.9068718469346241E-3</v>
      </c>
      <c r="Y1673" s="193"/>
      <c r="Z1673" s="197">
        <v>1671</v>
      </c>
    </row>
    <row r="1674" spans="1:26" ht="14.4" x14ac:dyDescent="0.3">
      <c r="A1674" s="7">
        <v>41712</v>
      </c>
      <c r="B1674" s="191">
        <v>1845.0699460000001</v>
      </c>
      <c r="C1674" s="191">
        <v>1852.4399410000001</v>
      </c>
      <c r="D1674" s="191">
        <v>1839.5699460000001</v>
      </c>
      <c r="E1674" s="191">
        <v>1841.130005</v>
      </c>
      <c r="F1674" s="192">
        <v>1841.130005</v>
      </c>
      <c r="G1674" s="191">
        <v>3285460000</v>
      </c>
      <c r="H1674" s="194">
        <f t="shared" si="52"/>
        <v>-2.8217777310465377E-3</v>
      </c>
      <c r="I1674" s="193"/>
      <c r="J1674" s="197">
        <v>1672</v>
      </c>
      <c r="K1674" s="234"/>
      <c r="L1674" s="234"/>
      <c r="M1674" s="234"/>
      <c r="N1674" s="234"/>
      <c r="O1674" s="234"/>
      <c r="P1674" s="234"/>
      <c r="Q1674" s="7">
        <v>41712</v>
      </c>
      <c r="R1674" s="8">
        <v>18885357</v>
      </c>
      <c r="S1674" s="8">
        <v>18960358</v>
      </c>
      <c r="T1674" s="8">
        <v>18678572</v>
      </c>
      <c r="U1674" s="8">
        <v>18738928</v>
      </c>
      <c r="V1674" s="192">
        <v>16847494</v>
      </c>
      <c r="W1674" s="234">
        <v>237199200</v>
      </c>
      <c r="X1674" s="194">
        <f t="shared" si="53"/>
        <v>-1.1231150440815876E-2</v>
      </c>
      <c r="Y1674" s="193"/>
      <c r="Z1674" s="197">
        <v>1672</v>
      </c>
    </row>
    <row r="1675" spans="1:26" ht="14.4" x14ac:dyDescent="0.3">
      <c r="A1675" s="7">
        <v>41711</v>
      </c>
      <c r="B1675" s="191">
        <v>1869.0600589999999</v>
      </c>
      <c r="C1675" s="191">
        <v>1874.400024</v>
      </c>
      <c r="D1675" s="191">
        <v>1841.8599850000001</v>
      </c>
      <c r="E1675" s="191">
        <v>1846.339966</v>
      </c>
      <c r="F1675" s="192">
        <v>1846.339966</v>
      </c>
      <c r="G1675" s="191">
        <v>3670990000</v>
      </c>
      <c r="H1675" s="194">
        <f t="shared" si="52"/>
        <v>-1.1701094943450221E-2</v>
      </c>
      <c r="I1675" s="193"/>
      <c r="J1675" s="197">
        <v>1673</v>
      </c>
      <c r="K1675" s="234"/>
      <c r="L1675" s="234"/>
      <c r="M1675" s="234"/>
      <c r="N1675" s="234"/>
      <c r="O1675" s="234"/>
      <c r="P1675" s="234"/>
      <c r="Q1675" s="7">
        <v>41711</v>
      </c>
      <c r="R1675" s="8">
        <v>19194286</v>
      </c>
      <c r="S1675" s="8">
        <v>19273571</v>
      </c>
      <c r="T1675" s="8">
        <v>18898571</v>
      </c>
      <c r="U1675" s="8">
        <v>18951786</v>
      </c>
      <c r="V1675" s="192">
        <v>17038860</v>
      </c>
      <c r="W1675" s="234">
        <v>257742800</v>
      </c>
      <c r="X1675" s="194">
        <f t="shared" si="53"/>
        <v>-1.1106642221258799E-2</v>
      </c>
      <c r="Y1675" s="193"/>
      <c r="Z1675" s="197">
        <v>1673</v>
      </c>
    </row>
    <row r="1676" spans="1:26" ht="14.4" x14ac:dyDescent="0.3">
      <c r="A1676" s="7">
        <v>41710</v>
      </c>
      <c r="B1676" s="191">
        <v>1866.150024</v>
      </c>
      <c r="C1676" s="191">
        <v>1868.380005</v>
      </c>
      <c r="D1676" s="191">
        <v>1854.380005</v>
      </c>
      <c r="E1676" s="191">
        <v>1868.1999510000001</v>
      </c>
      <c r="F1676" s="192">
        <v>1868.1999510000001</v>
      </c>
      <c r="G1676" s="191">
        <v>3270860000</v>
      </c>
      <c r="H1676" s="194">
        <f t="shared" si="52"/>
        <v>3.0517072357705706E-4</v>
      </c>
      <c r="I1676" s="193"/>
      <c r="J1676" s="197">
        <v>1674</v>
      </c>
      <c r="K1676" s="234"/>
      <c r="L1676" s="234"/>
      <c r="M1676" s="234"/>
      <c r="N1676" s="234"/>
      <c r="O1676" s="234"/>
      <c r="P1676" s="234"/>
      <c r="Q1676" s="7">
        <v>41710</v>
      </c>
      <c r="R1676" s="8">
        <v>19089643</v>
      </c>
      <c r="S1676" s="8">
        <v>19191071</v>
      </c>
      <c r="T1676" s="8">
        <v>19000000</v>
      </c>
      <c r="U1676" s="8">
        <v>19164642</v>
      </c>
      <c r="V1676" s="192">
        <v>17230230</v>
      </c>
      <c r="W1676" s="234">
        <v>199326400</v>
      </c>
      <c r="X1676" s="194">
        <f t="shared" si="53"/>
        <v>9.6987632116238764E-4</v>
      </c>
      <c r="Y1676" s="193"/>
      <c r="Z1676" s="197">
        <v>1674</v>
      </c>
    </row>
    <row r="1677" spans="1:26" ht="14.4" x14ac:dyDescent="0.3">
      <c r="A1677" s="7">
        <v>41709</v>
      </c>
      <c r="B1677" s="191">
        <v>1878.26001</v>
      </c>
      <c r="C1677" s="191">
        <v>1882.349976</v>
      </c>
      <c r="D1677" s="191">
        <v>1863.880005</v>
      </c>
      <c r="E1677" s="191">
        <v>1867.630005</v>
      </c>
      <c r="F1677" s="192">
        <v>1867.630005</v>
      </c>
      <c r="G1677" s="191">
        <v>3392400000</v>
      </c>
      <c r="H1677" s="194">
        <f t="shared" si="52"/>
        <v>-5.0821389519254334E-3</v>
      </c>
      <c r="I1677" s="193"/>
      <c r="J1677" s="197">
        <v>1675</v>
      </c>
      <c r="K1677" s="234"/>
      <c r="L1677" s="234"/>
      <c r="M1677" s="234"/>
      <c r="N1677" s="234"/>
      <c r="O1677" s="234"/>
      <c r="P1677" s="234"/>
      <c r="Q1677" s="7">
        <v>41709</v>
      </c>
      <c r="R1677" s="8">
        <v>19123215</v>
      </c>
      <c r="S1677" s="8">
        <v>19240715</v>
      </c>
      <c r="T1677" s="8">
        <v>19021070</v>
      </c>
      <c r="U1677" s="8">
        <v>19146070</v>
      </c>
      <c r="V1677" s="192">
        <v>17213535</v>
      </c>
      <c r="W1677" s="234">
        <v>279224400</v>
      </c>
      <c r="X1677" s="194">
        <f t="shared" si="53"/>
        <v>9.7378335593387173E-3</v>
      </c>
      <c r="Y1677" s="193"/>
      <c r="Z1677" s="197">
        <v>1675</v>
      </c>
    </row>
    <row r="1678" spans="1:26" ht="14.4" x14ac:dyDescent="0.3">
      <c r="A1678" s="7">
        <v>41708</v>
      </c>
      <c r="B1678" s="191">
        <v>1877.8599850000001</v>
      </c>
      <c r="C1678" s="191">
        <v>1877.869995</v>
      </c>
      <c r="D1678" s="191">
        <v>1867.040039</v>
      </c>
      <c r="E1678" s="191">
        <v>1877.170044</v>
      </c>
      <c r="F1678" s="192">
        <v>1877.170044</v>
      </c>
      <c r="G1678" s="191">
        <v>3021350000</v>
      </c>
      <c r="H1678" s="194">
        <f t="shared" si="52"/>
        <v>-4.6324624711583008E-4</v>
      </c>
      <c r="I1678" s="193"/>
      <c r="J1678" s="197">
        <v>1676</v>
      </c>
      <c r="K1678" s="234"/>
      <c r="L1678" s="234"/>
      <c r="M1678" s="234"/>
      <c r="N1678" s="234"/>
      <c r="O1678" s="234"/>
      <c r="P1678" s="234"/>
      <c r="Q1678" s="7">
        <v>41708</v>
      </c>
      <c r="R1678" s="8">
        <v>18870001</v>
      </c>
      <c r="S1678" s="8">
        <v>19047501</v>
      </c>
      <c r="T1678" s="8">
        <v>18869286</v>
      </c>
      <c r="U1678" s="8">
        <v>18961428</v>
      </c>
      <c r="V1678" s="192">
        <v>17047529</v>
      </c>
      <c r="W1678" s="234">
        <v>178584000</v>
      </c>
      <c r="X1678" s="194">
        <f t="shared" si="53"/>
        <v>9.0505500374175516E-4</v>
      </c>
      <c r="Y1678" s="193"/>
      <c r="Z1678" s="197">
        <v>1676</v>
      </c>
    </row>
    <row r="1679" spans="1:26" ht="14.4" x14ac:dyDescent="0.3">
      <c r="A1679" s="7">
        <v>41705</v>
      </c>
      <c r="B1679" s="191">
        <v>1878.5200199999999</v>
      </c>
      <c r="C1679" s="191">
        <v>1883.5699460000001</v>
      </c>
      <c r="D1679" s="191">
        <v>1870.5600589999999</v>
      </c>
      <c r="E1679" s="191">
        <v>1878.040039</v>
      </c>
      <c r="F1679" s="192">
        <v>1878.040039</v>
      </c>
      <c r="G1679" s="191">
        <v>3564740000</v>
      </c>
      <c r="H1679" s="194">
        <f t="shared" si="52"/>
        <v>5.38089420198597E-4</v>
      </c>
      <c r="I1679" s="193"/>
      <c r="J1679" s="197">
        <v>1677</v>
      </c>
      <c r="K1679" s="234"/>
      <c r="L1679" s="234"/>
      <c r="M1679" s="234"/>
      <c r="N1679" s="234"/>
      <c r="O1679" s="234"/>
      <c r="P1679" s="234"/>
      <c r="Q1679" s="7">
        <v>41705</v>
      </c>
      <c r="R1679" s="8">
        <v>18967501</v>
      </c>
      <c r="S1679" s="8">
        <v>18999287</v>
      </c>
      <c r="T1679" s="8">
        <v>18787500</v>
      </c>
      <c r="U1679" s="8">
        <v>18944286</v>
      </c>
      <c r="V1679" s="192">
        <v>17032114</v>
      </c>
      <c r="W1679" s="234">
        <v>220729600</v>
      </c>
      <c r="X1679" s="194">
        <f t="shared" si="53"/>
        <v>-5.8408404426035624E-4</v>
      </c>
      <c r="Y1679" s="193"/>
      <c r="Z1679" s="197">
        <v>1677</v>
      </c>
    </row>
    <row r="1680" spans="1:26" ht="14.4" x14ac:dyDescent="0.3">
      <c r="A1680" s="7">
        <v>41704</v>
      </c>
      <c r="B1680" s="191">
        <v>1874.1800539999999</v>
      </c>
      <c r="C1680" s="191">
        <v>1881.9399410000001</v>
      </c>
      <c r="D1680" s="191">
        <v>1874.1800539999999</v>
      </c>
      <c r="E1680" s="191">
        <v>1877.030029</v>
      </c>
      <c r="F1680" s="192">
        <v>1877.030029</v>
      </c>
      <c r="G1680" s="191">
        <v>3360450000</v>
      </c>
      <c r="H1680" s="194">
        <f t="shared" si="52"/>
        <v>1.7184078954718127E-3</v>
      </c>
      <c r="I1680" s="193"/>
      <c r="J1680" s="197">
        <v>1678</v>
      </c>
      <c r="K1680" s="234"/>
      <c r="L1680" s="234"/>
      <c r="M1680" s="234"/>
      <c r="N1680" s="234"/>
      <c r="O1680" s="234"/>
      <c r="P1680" s="234"/>
      <c r="Q1680" s="7">
        <v>41704</v>
      </c>
      <c r="R1680" s="8">
        <v>19028214</v>
      </c>
      <c r="S1680" s="8">
        <v>19087143</v>
      </c>
      <c r="T1680" s="8">
        <v>18860714</v>
      </c>
      <c r="U1680" s="8">
        <v>18955357</v>
      </c>
      <c r="V1680" s="192">
        <v>17042068</v>
      </c>
      <c r="W1680" s="234">
        <v>185488800</v>
      </c>
      <c r="X1680" s="194">
        <f t="shared" si="53"/>
        <v>-3.0244357490072258E-3</v>
      </c>
      <c r="Y1680" s="193"/>
      <c r="Z1680" s="197">
        <v>1678</v>
      </c>
    </row>
    <row r="1681" spans="1:26" ht="14.4" x14ac:dyDescent="0.3">
      <c r="A1681" s="7">
        <v>41703</v>
      </c>
      <c r="B1681" s="191">
        <v>1874.0500489999999</v>
      </c>
      <c r="C1681" s="191">
        <v>1876.530029</v>
      </c>
      <c r="D1681" s="191">
        <v>1871.1099850000001</v>
      </c>
      <c r="E1681" s="191">
        <v>1873.8100589999999</v>
      </c>
      <c r="F1681" s="192">
        <v>1873.8100589999999</v>
      </c>
      <c r="G1681" s="191">
        <v>3392990000</v>
      </c>
      <c r="H1681" s="194">
        <f t="shared" si="52"/>
        <v>-5.3351013755277141E-5</v>
      </c>
      <c r="I1681" s="193"/>
      <c r="J1681" s="197">
        <v>1679</v>
      </c>
      <c r="K1681" s="234"/>
      <c r="L1681" s="234"/>
      <c r="M1681" s="234"/>
      <c r="N1681" s="234"/>
      <c r="O1681" s="234"/>
      <c r="P1681" s="234"/>
      <c r="Q1681" s="7">
        <v>41703</v>
      </c>
      <c r="R1681" s="8">
        <v>18961428</v>
      </c>
      <c r="S1681" s="8">
        <v>19098215</v>
      </c>
      <c r="T1681" s="8">
        <v>18897499</v>
      </c>
      <c r="U1681" s="8">
        <v>19012857</v>
      </c>
      <c r="V1681" s="192">
        <v>17093767</v>
      </c>
      <c r="W1681" s="234">
        <v>200062800</v>
      </c>
      <c r="X1681" s="194">
        <f t="shared" si="53"/>
        <v>2.1081843702525399E-3</v>
      </c>
      <c r="Y1681" s="193"/>
      <c r="Z1681" s="197">
        <v>1679</v>
      </c>
    </row>
    <row r="1682" spans="1:26" ht="14.4" x14ac:dyDescent="0.3">
      <c r="A1682" s="7">
        <v>41702</v>
      </c>
      <c r="B1682" s="191">
        <v>1849.2299800000001</v>
      </c>
      <c r="C1682" s="191">
        <v>1876.2299800000001</v>
      </c>
      <c r="D1682" s="191">
        <v>1849.2299800000001</v>
      </c>
      <c r="E1682" s="191">
        <v>1873.910034</v>
      </c>
      <c r="F1682" s="192">
        <v>1873.910034</v>
      </c>
      <c r="G1682" s="191">
        <v>3765770000</v>
      </c>
      <c r="H1682" s="194">
        <f t="shared" si="52"/>
        <v>1.5267701291821638E-2</v>
      </c>
      <c r="I1682" s="193"/>
      <c r="J1682" s="197">
        <v>1680</v>
      </c>
      <c r="K1682" s="234"/>
      <c r="L1682" s="234"/>
      <c r="M1682" s="234"/>
      <c r="N1682" s="234"/>
      <c r="O1682" s="234"/>
      <c r="P1682" s="234"/>
      <c r="Q1682" s="7">
        <v>41702</v>
      </c>
      <c r="R1682" s="8">
        <v>18964285</v>
      </c>
      <c r="S1682" s="8">
        <v>19022858</v>
      </c>
      <c r="T1682" s="8">
        <v>18848928</v>
      </c>
      <c r="U1682" s="8">
        <v>18972857</v>
      </c>
      <c r="V1682" s="192">
        <v>17057806</v>
      </c>
      <c r="W1682" s="234">
        <v>259140000</v>
      </c>
      <c r="X1682" s="194">
        <f t="shared" si="53"/>
        <v>6.5940983810870045E-3</v>
      </c>
      <c r="Y1682" s="193"/>
      <c r="Z1682" s="197">
        <v>1680</v>
      </c>
    </row>
    <row r="1683" spans="1:26" ht="14.4" x14ac:dyDescent="0.3">
      <c r="A1683" s="7">
        <v>41701</v>
      </c>
      <c r="B1683" s="191">
        <v>1857.6800539999999</v>
      </c>
      <c r="C1683" s="191">
        <v>1857.6800539999999</v>
      </c>
      <c r="D1683" s="191">
        <v>1834.4399410000001</v>
      </c>
      <c r="E1683" s="191">
        <v>1845.7299800000001</v>
      </c>
      <c r="F1683" s="192">
        <v>1845.7299800000001</v>
      </c>
      <c r="G1683" s="191">
        <v>3428220000</v>
      </c>
      <c r="H1683" s="194">
        <f t="shared" si="52"/>
        <v>-7.3785105066266916E-3</v>
      </c>
      <c r="I1683" s="193"/>
      <c r="J1683" s="197">
        <v>1681</v>
      </c>
      <c r="K1683" s="234"/>
      <c r="L1683" s="234"/>
      <c r="M1683" s="234"/>
      <c r="N1683" s="234"/>
      <c r="O1683" s="234"/>
      <c r="P1683" s="234"/>
      <c r="Q1683" s="7">
        <v>41701</v>
      </c>
      <c r="R1683" s="8">
        <v>18693571</v>
      </c>
      <c r="S1683" s="8">
        <v>18951786</v>
      </c>
      <c r="T1683" s="8">
        <v>18671785</v>
      </c>
      <c r="U1683" s="8">
        <v>18848572</v>
      </c>
      <c r="V1683" s="192">
        <v>16946062</v>
      </c>
      <c r="W1683" s="234">
        <v>238781200</v>
      </c>
      <c r="X1683" s="194">
        <f t="shared" si="53"/>
        <v>2.8883386220615571E-3</v>
      </c>
      <c r="Y1683" s="193"/>
      <c r="Z1683" s="197">
        <v>1681</v>
      </c>
    </row>
    <row r="1684" spans="1:26" ht="14.4" x14ac:dyDescent="0.3">
      <c r="A1684" s="7">
        <v>41698</v>
      </c>
      <c r="B1684" s="191">
        <v>1855.119995</v>
      </c>
      <c r="C1684" s="191">
        <v>1867.920044</v>
      </c>
      <c r="D1684" s="191">
        <v>1847.670044</v>
      </c>
      <c r="E1684" s="191">
        <v>1859.4499510000001</v>
      </c>
      <c r="F1684" s="192">
        <v>1859.4499510000001</v>
      </c>
      <c r="G1684" s="191">
        <v>3917450000</v>
      </c>
      <c r="H1684" s="194">
        <f t="shared" si="52"/>
        <v>2.7826887334102086E-3</v>
      </c>
      <c r="I1684" s="193"/>
      <c r="J1684" s="197">
        <v>1682</v>
      </c>
      <c r="K1684" s="234"/>
      <c r="L1684" s="234"/>
      <c r="M1684" s="234"/>
      <c r="N1684" s="234"/>
      <c r="O1684" s="234"/>
      <c r="P1684" s="234"/>
      <c r="Q1684" s="7">
        <v>41698</v>
      </c>
      <c r="R1684" s="8">
        <v>18895714</v>
      </c>
      <c r="S1684" s="8">
        <v>19026785</v>
      </c>
      <c r="T1684" s="8">
        <v>18647142</v>
      </c>
      <c r="U1684" s="8">
        <v>18794285</v>
      </c>
      <c r="V1684" s="192">
        <v>16897257</v>
      </c>
      <c r="W1684" s="234">
        <v>371968800</v>
      </c>
      <c r="X1684" s="194">
        <f t="shared" si="53"/>
        <v>-2.7099412081751872E-3</v>
      </c>
      <c r="Y1684" s="193"/>
      <c r="Z1684" s="197">
        <v>1682</v>
      </c>
    </row>
    <row r="1685" spans="1:26" ht="14.4" x14ac:dyDescent="0.3">
      <c r="A1685" s="7">
        <v>41697</v>
      </c>
      <c r="B1685" s="191">
        <v>1844.900024</v>
      </c>
      <c r="C1685" s="191">
        <v>1854.530029</v>
      </c>
      <c r="D1685" s="191">
        <v>1841.130005</v>
      </c>
      <c r="E1685" s="191">
        <v>1854.290039</v>
      </c>
      <c r="F1685" s="192">
        <v>1854.290039</v>
      </c>
      <c r="G1685" s="191">
        <v>3547460000</v>
      </c>
      <c r="H1685" s="194">
        <f t="shared" si="52"/>
        <v>4.9480830018888118E-3</v>
      </c>
      <c r="I1685" s="193"/>
      <c r="J1685" s="197">
        <v>1683</v>
      </c>
      <c r="K1685" s="234"/>
      <c r="L1685" s="234"/>
      <c r="M1685" s="234"/>
      <c r="N1685" s="234"/>
      <c r="O1685" s="234"/>
      <c r="P1685" s="234"/>
      <c r="Q1685" s="7">
        <v>41697</v>
      </c>
      <c r="R1685" s="8">
        <v>18469286</v>
      </c>
      <c r="S1685" s="8">
        <v>18885000</v>
      </c>
      <c r="T1685" s="8">
        <v>18430357</v>
      </c>
      <c r="U1685" s="8">
        <v>18845358</v>
      </c>
      <c r="V1685" s="192">
        <v>16943172</v>
      </c>
      <c r="W1685" s="234">
        <v>301882000</v>
      </c>
      <c r="X1685" s="194">
        <f t="shared" si="53"/>
        <v>1.9947436188316396E-2</v>
      </c>
      <c r="Y1685" s="193"/>
      <c r="Z1685" s="197">
        <v>1683</v>
      </c>
    </row>
    <row r="1686" spans="1:26" ht="14.4" x14ac:dyDescent="0.3">
      <c r="A1686" s="7">
        <v>41696</v>
      </c>
      <c r="B1686" s="191">
        <v>1845.790039</v>
      </c>
      <c r="C1686" s="191">
        <v>1852.650024</v>
      </c>
      <c r="D1686" s="191">
        <v>1840.660034</v>
      </c>
      <c r="E1686" s="191">
        <v>1845.160034</v>
      </c>
      <c r="F1686" s="192">
        <v>1845.160034</v>
      </c>
      <c r="G1686" s="191">
        <v>3716730000</v>
      </c>
      <c r="H1686" s="194">
        <f t="shared" si="52"/>
        <v>2.1699943693894469E-5</v>
      </c>
      <c r="I1686" s="193"/>
      <c r="J1686" s="197">
        <v>1684</v>
      </c>
      <c r="K1686" s="234"/>
      <c r="L1686" s="234"/>
      <c r="M1686" s="234"/>
      <c r="N1686" s="234"/>
      <c r="O1686" s="234"/>
      <c r="P1686" s="234"/>
      <c r="Q1686" s="7">
        <v>41696</v>
      </c>
      <c r="R1686" s="8">
        <v>18700357</v>
      </c>
      <c r="S1686" s="8">
        <v>18750000</v>
      </c>
      <c r="T1686" s="8">
        <v>18414286</v>
      </c>
      <c r="U1686" s="8">
        <v>18476786</v>
      </c>
      <c r="V1686" s="192">
        <v>16611809</v>
      </c>
      <c r="W1686" s="234">
        <v>276217200</v>
      </c>
      <c r="X1686" s="194">
        <f t="shared" si="53"/>
        <v>-9.0218111963210491E-3</v>
      </c>
      <c r="Y1686" s="193"/>
      <c r="Z1686" s="197">
        <v>1684</v>
      </c>
    </row>
    <row r="1687" spans="1:26" ht="14.4" x14ac:dyDescent="0.3">
      <c r="A1687" s="7">
        <v>41695</v>
      </c>
      <c r="B1687" s="191">
        <v>1847.660034</v>
      </c>
      <c r="C1687" s="191">
        <v>1852.910034</v>
      </c>
      <c r="D1687" s="191">
        <v>1840.1899410000001</v>
      </c>
      <c r="E1687" s="191">
        <v>1845.119995</v>
      </c>
      <c r="F1687" s="192">
        <v>1845.119995</v>
      </c>
      <c r="G1687" s="191">
        <v>3515560000</v>
      </c>
      <c r="H1687" s="194">
        <f t="shared" si="52"/>
        <v>-1.3476816104130516E-3</v>
      </c>
      <c r="I1687" s="193"/>
      <c r="J1687" s="197">
        <v>1685</v>
      </c>
      <c r="K1687" s="234"/>
      <c r="L1687" s="234"/>
      <c r="M1687" s="234"/>
      <c r="N1687" s="234"/>
      <c r="O1687" s="234"/>
      <c r="P1687" s="234"/>
      <c r="Q1687" s="7">
        <v>41695</v>
      </c>
      <c r="R1687" s="8">
        <v>18906429</v>
      </c>
      <c r="S1687" s="8">
        <v>18913214</v>
      </c>
      <c r="T1687" s="8">
        <v>18607143</v>
      </c>
      <c r="U1687" s="8">
        <v>18645000</v>
      </c>
      <c r="V1687" s="192">
        <v>16763042</v>
      </c>
      <c r="W1687" s="234">
        <v>231952000</v>
      </c>
      <c r="X1687" s="194">
        <f t="shared" si="53"/>
        <v>-1.040643898338304E-2</v>
      </c>
      <c r="Y1687" s="193"/>
      <c r="Z1687" s="197">
        <v>1685</v>
      </c>
    </row>
    <row r="1688" spans="1:26" ht="14.4" x14ac:dyDescent="0.3">
      <c r="A1688" s="7">
        <v>41694</v>
      </c>
      <c r="B1688" s="191">
        <v>1836.780029</v>
      </c>
      <c r="C1688" s="191">
        <v>1858.709961</v>
      </c>
      <c r="D1688" s="191">
        <v>1836.780029</v>
      </c>
      <c r="E1688" s="191">
        <v>1847.6099850000001</v>
      </c>
      <c r="F1688" s="192">
        <v>1847.6099850000001</v>
      </c>
      <c r="G1688" s="191">
        <v>4014530000</v>
      </c>
      <c r="H1688" s="194">
        <f t="shared" si="52"/>
        <v>6.1865132743363109E-3</v>
      </c>
      <c r="I1688" s="193"/>
      <c r="J1688" s="197">
        <v>1686</v>
      </c>
      <c r="K1688" s="234"/>
      <c r="L1688" s="234"/>
      <c r="M1688" s="234"/>
      <c r="N1688" s="234"/>
      <c r="O1688" s="234"/>
      <c r="P1688" s="234"/>
      <c r="Q1688" s="7">
        <v>41694</v>
      </c>
      <c r="R1688" s="8">
        <v>18683929</v>
      </c>
      <c r="S1688" s="8">
        <v>18925714</v>
      </c>
      <c r="T1688" s="8">
        <v>18657858</v>
      </c>
      <c r="U1688" s="8">
        <v>18841072</v>
      </c>
      <c r="V1688" s="192">
        <v>16939320</v>
      </c>
      <c r="W1688" s="234">
        <v>288909600</v>
      </c>
      <c r="X1688" s="194">
        <f t="shared" si="53"/>
        <v>4.3789478227907949E-3</v>
      </c>
      <c r="Y1688" s="193"/>
      <c r="Z1688" s="197">
        <v>1686</v>
      </c>
    </row>
    <row r="1689" spans="1:26" ht="14.4" x14ac:dyDescent="0.3">
      <c r="A1689" s="7">
        <v>41691</v>
      </c>
      <c r="B1689" s="191">
        <v>1841.0699460000001</v>
      </c>
      <c r="C1689" s="191">
        <v>1846.130005</v>
      </c>
      <c r="D1689" s="191">
        <v>1835.599976</v>
      </c>
      <c r="E1689" s="191">
        <v>1836.25</v>
      </c>
      <c r="F1689" s="192">
        <v>1836.25</v>
      </c>
      <c r="G1689" s="191">
        <v>3403880000</v>
      </c>
      <c r="H1689" s="194">
        <f t="shared" si="52"/>
        <v>-1.9187234040793108E-3</v>
      </c>
      <c r="I1689" s="193"/>
      <c r="J1689" s="197">
        <v>1687</v>
      </c>
      <c r="K1689" s="234"/>
      <c r="L1689" s="234"/>
      <c r="M1689" s="234"/>
      <c r="N1689" s="234"/>
      <c r="O1689" s="234"/>
      <c r="P1689" s="234"/>
      <c r="Q1689" s="7">
        <v>41691</v>
      </c>
      <c r="R1689" s="8">
        <v>19028214</v>
      </c>
      <c r="S1689" s="8">
        <v>19091785</v>
      </c>
      <c r="T1689" s="8">
        <v>18735714</v>
      </c>
      <c r="U1689" s="8">
        <v>18758928</v>
      </c>
      <c r="V1689" s="192">
        <v>16865467</v>
      </c>
      <c r="W1689" s="234">
        <v>278784800</v>
      </c>
      <c r="X1689" s="194">
        <f t="shared" si="53"/>
        <v>-1.1108407427299571E-2</v>
      </c>
      <c r="Y1689" s="193"/>
      <c r="Z1689" s="197">
        <v>1687</v>
      </c>
    </row>
    <row r="1690" spans="1:26" ht="14.4" x14ac:dyDescent="0.3">
      <c r="A1690" s="7">
        <v>41690</v>
      </c>
      <c r="B1690" s="191">
        <v>1829.23999</v>
      </c>
      <c r="C1690" s="191">
        <v>1842.790039</v>
      </c>
      <c r="D1690" s="191">
        <v>1824.579956</v>
      </c>
      <c r="E1690" s="191">
        <v>1839.780029</v>
      </c>
      <c r="F1690" s="192">
        <v>1839.780029</v>
      </c>
      <c r="G1690" s="191">
        <v>3404980000</v>
      </c>
      <c r="H1690" s="194">
        <f t="shared" si="52"/>
        <v>6.0314580997949492E-3</v>
      </c>
      <c r="I1690" s="193"/>
      <c r="J1690" s="197">
        <v>1688</v>
      </c>
      <c r="K1690" s="234"/>
      <c r="L1690" s="234"/>
      <c r="M1690" s="234"/>
      <c r="N1690" s="234"/>
      <c r="O1690" s="234"/>
      <c r="P1690" s="234"/>
      <c r="Q1690" s="7">
        <v>41690</v>
      </c>
      <c r="R1690" s="8">
        <v>19035357</v>
      </c>
      <c r="S1690" s="8">
        <v>19178572</v>
      </c>
      <c r="T1690" s="8">
        <v>18892857</v>
      </c>
      <c r="U1690" s="8">
        <v>18969643</v>
      </c>
      <c r="V1690" s="192">
        <v>17054920</v>
      </c>
      <c r="W1690" s="234">
        <v>305858000</v>
      </c>
      <c r="X1690" s="194">
        <f t="shared" si="53"/>
        <v>-1.1574685691736083E-2</v>
      </c>
      <c r="Y1690" s="193"/>
      <c r="Z1690" s="197">
        <v>1688</v>
      </c>
    </row>
    <row r="1691" spans="1:26" ht="14.4" x14ac:dyDescent="0.3">
      <c r="A1691" s="7">
        <v>41689</v>
      </c>
      <c r="B1691" s="191">
        <v>1838.900024</v>
      </c>
      <c r="C1691" s="191">
        <v>1847.5</v>
      </c>
      <c r="D1691" s="191">
        <v>1826.98999</v>
      </c>
      <c r="E1691" s="191">
        <v>1828.75</v>
      </c>
      <c r="F1691" s="192">
        <v>1828.75</v>
      </c>
      <c r="G1691" s="191">
        <v>3661570000</v>
      </c>
      <c r="H1691" s="194">
        <f t="shared" si="52"/>
        <v>-6.5244844166296107E-3</v>
      </c>
      <c r="I1691" s="193"/>
      <c r="J1691" s="197">
        <v>1689</v>
      </c>
      <c r="K1691" s="234"/>
      <c r="L1691" s="234"/>
      <c r="M1691" s="234"/>
      <c r="N1691" s="234"/>
      <c r="O1691" s="234"/>
      <c r="P1691" s="234"/>
      <c r="Q1691" s="7">
        <v>41689</v>
      </c>
      <c r="R1691" s="8">
        <v>19455357</v>
      </c>
      <c r="S1691" s="8">
        <v>19531786</v>
      </c>
      <c r="T1691" s="8">
        <v>19083929</v>
      </c>
      <c r="U1691" s="8">
        <v>19191786</v>
      </c>
      <c r="V1691" s="192">
        <v>17254637</v>
      </c>
      <c r="W1691" s="234">
        <v>313768000</v>
      </c>
      <c r="X1691" s="194">
        <f t="shared" si="53"/>
        <v>-1.5787825515560062E-2</v>
      </c>
      <c r="Y1691" s="193"/>
      <c r="Z1691" s="197">
        <v>1689</v>
      </c>
    </row>
    <row r="1692" spans="1:26" ht="14.4" x14ac:dyDescent="0.3">
      <c r="A1692" s="7">
        <v>41688</v>
      </c>
      <c r="B1692" s="191">
        <v>1839.030029</v>
      </c>
      <c r="C1692" s="191">
        <v>1842.869995</v>
      </c>
      <c r="D1692" s="191">
        <v>1835.01001</v>
      </c>
      <c r="E1692" s="191">
        <v>1840.76001</v>
      </c>
      <c r="F1692" s="192">
        <v>1840.76001</v>
      </c>
      <c r="G1692" s="191">
        <v>3421110000</v>
      </c>
      <c r="H1692" s="194">
        <f t="shared" si="52"/>
        <v>1.1584739693182495E-3</v>
      </c>
      <c r="I1692" s="193"/>
      <c r="J1692" s="197">
        <v>1690</v>
      </c>
      <c r="K1692" s="234"/>
      <c r="L1692" s="234"/>
      <c r="M1692" s="234"/>
      <c r="N1692" s="234"/>
      <c r="O1692" s="234"/>
      <c r="P1692" s="234"/>
      <c r="Q1692" s="7">
        <v>41688</v>
      </c>
      <c r="R1692" s="8">
        <v>19500000</v>
      </c>
      <c r="S1692" s="8">
        <v>19685358</v>
      </c>
      <c r="T1692" s="8">
        <v>19486071</v>
      </c>
      <c r="U1692" s="8">
        <v>19499643</v>
      </c>
      <c r="V1692" s="192">
        <v>17531420</v>
      </c>
      <c r="W1692" s="234">
        <v>260251600</v>
      </c>
      <c r="X1692" s="194">
        <f t="shared" si="53"/>
        <v>3.6765478338515712E-3</v>
      </c>
      <c r="Y1692" s="193"/>
      <c r="Z1692" s="197">
        <v>1690</v>
      </c>
    </row>
    <row r="1693" spans="1:26" ht="14.4" x14ac:dyDescent="0.3">
      <c r="A1693" s="7">
        <v>41684</v>
      </c>
      <c r="B1693" s="191">
        <v>1828.459961</v>
      </c>
      <c r="C1693" s="191">
        <v>1841.650024</v>
      </c>
      <c r="D1693" s="191">
        <v>1825.589966</v>
      </c>
      <c r="E1693" s="191">
        <v>1838.630005</v>
      </c>
      <c r="F1693" s="192">
        <v>1838.630005</v>
      </c>
      <c r="G1693" s="191">
        <v>3114750000</v>
      </c>
      <c r="H1693" s="194">
        <f t="shared" si="52"/>
        <v>4.8092168188331617E-3</v>
      </c>
      <c r="I1693" s="193"/>
      <c r="J1693" s="197">
        <v>1691</v>
      </c>
      <c r="K1693" s="234"/>
      <c r="L1693" s="234"/>
      <c r="M1693" s="234"/>
      <c r="N1693" s="234"/>
      <c r="O1693" s="234"/>
      <c r="P1693" s="234"/>
      <c r="Q1693" s="7">
        <v>41684</v>
      </c>
      <c r="R1693" s="8">
        <v>19373928</v>
      </c>
      <c r="S1693" s="8">
        <v>19499287</v>
      </c>
      <c r="T1693" s="8">
        <v>19328928</v>
      </c>
      <c r="U1693" s="8">
        <v>19428215</v>
      </c>
      <c r="V1693" s="192">
        <v>17467201</v>
      </c>
      <c r="W1693" s="234">
        <v>272924400</v>
      </c>
      <c r="X1693" s="194">
        <f t="shared" si="53"/>
        <v>-8.0817654081105617E-4</v>
      </c>
      <c r="Y1693" s="193"/>
      <c r="Z1693" s="197">
        <v>1691</v>
      </c>
    </row>
    <row r="1694" spans="1:26" ht="14.4" x14ac:dyDescent="0.3">
      <c r="A1694" s="7">
        <v>41683</v>
      </c>
      <c r="B1694" s="191">
        <v>1814.8199460000001</v>
      </c>
      <c r="C1694" s="191">
        <v>1830.25</v>
      </c>
      <c r="D1694" s="191">
        <v>1809.219971</v>
      </c>
      <c r="E1694" s="191">
        <v>1829.829956</v>
      </c>
      <c r="F1694" s="192">
        <v>1829.829956</v>
      </c>
      <c r="G1694" s="191">
        <v>3289510000</v>
      </c>
      <c r="H1694" s="194">
        <f t="shared" si="52"/>
        <v>5.8100249232654064E-3</v>
      </c>
      <c r="I1694" s="193"/>
      <c r="J1694" s="197">
        <v>1692</v>
      </c>
      <c r="K1694" s="234"/>
      <c r="L1694" s="234"/>
      <c r="M1694" s="234"/>
      <c r="N1694" s="234"/>
      <c r="O1694" s="234"/>
      <c r="P1694" s="234"/>
      <c r="Q1694" s="7">
        <v>41683</v>
      </c>
      <c r="R1694" s="8">
        <v>19094999</v>
      </c>
      <c r="S1694" s="8">
        <v>19458929</v>
      </c>
      <c r="T1694" s="8">
        <v>19078571</v>
      </c>
      <c r="U1694" s="8">
        <v>19443928</v>
      </c>
      <c r="V1694" s="192">
        <v>17481329</v>
      </c>
      <c r="W1694" s="234">
        <v>307398000</v>
      </c>
      <c r="X1694" s="194">
        <f t="shared" si="53"/>
        <v>1.5879346418507218E-2</v>
      </c>
      <c r="Y1694" s="193"/>
      <c r="Z1694" s="197">
        <v>1692</v>
      </c>
    </row>
    <row r="1695" spans="1:26" ht="14.4" x14ac:dyDescent="0.3">
      <c r="A1695" s="7">
        <v>41682</v>
      </c>
      <c r="B1695" s="191">
        <v>1820.119995</v>
      </c>
      <c r="C1695" s="191">
        <v>1826.5500489999999</v>
      </c>
      <c r="D1695" s="191">
        <v>1815.969971</v>
      </c>
      <c r="E1695" s="191">
        <v>1819.26001</v>
      </c>
      <c r="F1695" s="192">
        <v>1819.26001</v>
      </c>
      <c r="G1695" s="191">
        <v>3326380000</v>
      </c>
      <c r="H1695" s="194">
        <f t="shared" si="52"/>
        <v>-2.6926226129964792E-4</v>
      </c>
      <c r="I1695" s="193"/>
      <c r="J1695" s="197">
        <v>1693</v>
      </c>
      <c r="K1695" s="234"/>
      <c r="L1695" s="234"/>
      <c r="M1695" s="234"/>
      <c r="N1695" s="234"/>
      <c r="O1695" s="234"/>
      <c r="P1695" s="234"/>
      <c r="Q1695" s="7">
        <v>41682</v>
      </c>
      <c r="R1695" s="8">
        <v>19176786</v>
      </c>
      <c r="S1695" s="8">
        <v>19270000</v>
      </c>
      <c r="T1695" s="8">
        <v>19044285</v>
      </c>
      <c r="U1695" s="8">
        <v>19139999</v>
      </c>
      <c r="V1695" s="192">
        <v>17208076</v>
      </c>
      <c r="W1695" s="234">
        <v>308100800</v>
      </c>
      <c r="X1695" s="194">
        <f t="shared" si="53"/>
        <v>-7.4610560764607172E-5</v>
      </c>
      <c r="Y1695" s="193"/>
      <c r="Z1695" s="197">
        <v>1693</v>
      </c>
    </row>
    <row r="1696" spans="1:26" ht="14.4" x14ac:dyDescent="0.3">
      <c r="A1696" s="7">
        <v>41681</v>
      </c>
      <c r="B1696" s="191">
        <v>1800.4499510000001</v>
      </c>
      <c r="C1696" s="191">
        <v>1823.540039</v>
      </c>
      <c r="D1696" s="191">
        <v>1800.410034</v>
      </c>
      <c r="E1696" s="191">
        <v>1819.75</v>
      </c>
      <c r="F1696" s="192">
        <v>1819.75</v>
      </c>
      <c r="G1696" s="191">
        <v>3699380000</v>
      </c>
      <c r="H1696" s="194">
        <f t="shared" si="52"/>
        <v>1.1062113507929513E-2</v>
      </c>
      <c r="I1696" s="193"/>
      <c r="J1696" s="197">
        <v>1694</v>
      </c>
      <c r="K1696" s="234"/>
      <c r="L1696" s="234"/>
      <c r="M1696" s="234"/>
      <c r="N1696" s="234"/>
      <c r="O1696" s="234"/>
      <c r="P1696" s="234"/>
      <c r="Q1696" s="7">
        <v>41681</v>
      </c>
      <c r="R1696" s="8">
        <v>18950357</v>
      </c>
      <c r="S1696" s="8">
        <v>19205357</v>
      </c>
      <c r="T1696" s="8">
        <v>18910715</v>
      </c>
      <c r="U1696" s="8">
        <v>19141428</v>
      </c>
      <c r="V1696" s="192">
        <v>17209360</v>
      </c>
      <c r="W1696" s="234">
        <v>282256800</v>
      </c>
      <c r="X1696" s="194">
        <f t="shared" si="53"/>
        <v>1.3176016943335037E-2</v>
      </c>
      <c r="Y1696" s="193"/>
      <c r="Z1696" s="197">
        <v>1694</v>
      </c>
    </row>
    <row r="1697" spans="1:26" ht="14.4" x14ac:dyDescent="0.3">
      <c r="A1697" s="7">
        <v>41680</v>
      </c>
      <c r="B1697" s="191">
        <v>1796.1999510000001</v>
      </c>
      <c r="C1697" s="191">
        <v>1799.9399410000001</v>
      </c>
      <c r="D1697" s="191">
        <v>1791.829956</v>
      </c>
      <c r="E1697" s="191">
        <v>1799.839966</v>
      </c>
      <c r="F1697" s="192">
        <v>1799.839966</v>
      </c>
      <c r="G1697" s="191">
        <v>3312160000</v>
      </c>
      <c r="H1697" s="194">
        <f t="shared" si="52"/>
        <v>1.5692346042978824E-3</v>
      </c>
      <c r="I1697" s="193"/>
      <c r="J1697" s="197">
        <v>1695</v>
      </c>
      <c r="K1697" s="234"/>
      <c r="L1697" s="234"/>
      <c r="M1697" s="234"/>
      <c r="N1697" s="234"/>
      <c r="O1697" s="234"/>
      <c r="P1697" s="234"/>
      <c r="Q1697" s="7">
        <v>41680</v>
      </c>
      <c r="R1697" s="8">
        <v>18523571</v>
      </c>
      <c r="S1697" s="8">
        <v>18999643</v>
      </c>
      <c r="T1697" s="8">
        <v>18500000</v>
      </c>
      <c r="U1697" s="8">
        <v>18892500</v>
      </c>
      <c r="V1697" s="192">
        <v>16985558</v>
      </c>
      <c r="W1697" s="234">
        <v>345559200</v>
      </c>
      <c r="X1697" s="194">
        <f t="shared" si="53"/>
        <v>1.7914527353494192E-2</v>
      </c>
      <c r="Y1697" s="193"/>
      <c r="Z1697" s="197">
        <v>1695</v>
      </c>
    </row>
    <row r="1698" spans="1:26" ht="14.4" x14ac:dyDescent="0.3">
      <c r="A1698" s="7">
        <v>41677</v>
      </c>
      <c r="B1698" s="191">
        <v>1776.01001</v>
      </c>
      <c r="C1698" s="191">
        <v>1798.030029</v>
      </c>
      <c r="D1698" s="191">
        <v>1776.01001</v>
      </c>
      <c r="E1698" s="191">
        <v>1797.0200199999999</v>
      </c>
      <c r="F1698" s="192">
        <v>1797.0200199999999</v>
      </c>
      <c r="G1698" s="191">
        <v>3775990000</v>
      </c>
      <c r="H1698" s="194">
        <f t="shared" si="52"/>
        <v>1.3301886898100355E-2</v>
      </c>
      <c r="I1698" s="193"/>
      <c r="J1698" s="197">
        <v>1696</v>
      </c>
      <c r="K1698" s="234"/>
      <c r="L1698" s="234"/>
      <c r="M1698" s="234"/>
      <c r="N1698" s="234"/>
      <c r="O1698" s="234"/>
      <c r="P1698" s="234"/>
      <c r="Q1698" s="7">
        <v>41677</v>
      </c>
      <c r="R1698" s="8">
        <v>18620714</v>
      </c>
      <c r="S1698" s="8">
        <v>18676071</v>
      </c>
      <c r="T1698" s="8">
        <v>18477858</v>
      </c>
      <c r="U1698" s="8">
        <v>18559999</v>
      </c>
      <c r="V1698" s="192">
        <v>16686625</v>
      </c>
      <c r="W1698" s="234">
        <v>370280400</v>
      </c>
      <c r="X1698" s="194">
        <f t="shared" si="53"/>
        <v>1.3990367513077287E-2</v>
      </c>
      <c r="Y1698" s="193"/>
      <c r="Z1698" s="197">
        <v>1696</v>
      </c>
    </row>
    <row r="1699" spans="1:26" ht="14.4" x14ac:dyDescent="0.3">
      <c r="A1699" s="7">
        <v>41676</v>
      </c>
      <c r="B1699" s="191">
        <v>1752.98999</v>
      </c>
      <c r="C1699" s="191">
        <v>1774.0600589999999</v>
      </c>
      <c r="D1699" s="191">
        <v>1752.98999</v>
      </c>
      <c r="E1699" s="191">
        <v>1773.4300539999999</v>
      </c>
      <c r="F1699" s="192">
        <v>1773.4300539999999</v>
      </c>
      <c r="G1699" s="191">
        <v>3825410000</v>
      </c>
      <c r="H1699" s="194">
        <f t="shared" si="52"/>
        <v>1.2439792887467223E-2</v>
      </c>
      <c r="I1699" s="193"/>
      <c r="J1699" s="197">
        <v>1697</v>
      </c>
      <c r="K1699" s="234"/>
      <c r="L1699" s="234"/>
      <c r="M1699" s="234"/>
      <c r="N1699" s="234"/>
      <c r="O1699" s="234"/>
      <c r="P1699" s="234"/>
      <c r="Q1699" s="7">
        <v>41676</v>
      </c>
      <c r="R1699" s="8">
        <v>18216429</v>
      </c>
      <c r="S1699" s="8">
        <v>18339285</v>
      </c>
      <c r="T1699" s="8">
        <v>18136072</v>
      </c>
      <c r="U1699" s="8">
        <v>18303928</v>
      </c>
      <c r="V1699" s="192">
        <v>16456394</v>
      </c>
      <c r="W1699" s="234">
        <v>257765200</v>
      </c>
      <c r="X1699" s="194">
        <f t="shared" si="53"/>
        <v>5.8287898640116097E-3</v>
      </c>
      <c r="Y1699" s="193"/>
      <c r="Z1699" s="197">
        <v>1697</v>
      </c>
    </row>
    <row r="1700" spans="1:26" ht="14.4" x14ac:dyDescent="0.3">
      <c r="A1700" s="7">
        <v>41675</v>
      </c>
      <c r="B1700" s="191">
        <v>1753.380005</v>
      </c>
      <c r="C1700" s="191">
        <v>1755.790039</v>
      </c>
      <c r="D1700" s="191">
        <v>1737.920044</v>
      </c>
      <c r="E1700" s="191">
        <v>1751.6400149999999</v>
      </c>
      <c r="F1700" s="192">
        <v>1751.6400149999999</v>
      </c>
      <c r="G1700" s="191">
        <v>3984290000</v>
      </c>
      <c r="H1700" s="194">
        <f t="shared" si="52"/>
        <v>-2.0282224814169372E-3</v>
      </c>
      <c r="I1700" s="193"/>
      <c r="J1700" s="197">
        <v>1698</v>
      </c>
      <c r="K1700" s="234"/>
      <c r="L1700" s="234"/>
      <c r="M1700" s="234"/>
      <c r="N1700" s="234"/>
      <c r="O1700" s="234"/>
      <c r="P1700" s="234"/>
      <c r="Q1700" s="7">
        <v>41675</v>
      </c>
      <c r="R1700" s="8">
        <v>18091429</v>
      </c>
      <c r="S1700" s="8">
        <v>18402857</v>
      </c>
      <c r="T1700" s="8">
        <v>18080357</v>
      </c>
      <c r="U1700" s="8">
        <v>18306786</v>
      </c>
      <c r="V1700" s="192">
        <v>16361029</v>
      </c>
      <c r="W1700" s="234">
        <v>328344800</v>
      </c>
      <c r="X1700" s="194">
        <f t="shared" si="53"/>
        <v>7.4687781293023324E-3</v>
      </c>
      <c r="Y1700" s="193"/>
      <c r="Z1700" s="197">
        <v>1698</v>
      </c>
    </row>
    <row r="1701" spans="1:26" ht="14.4" x14ac:dyDescent="0.3">
      <c r="A1701" s="7">
        <v>41674</v>
      </c>
      <c r="B1701" s="191">
        <v>1743.8199460000001</v>
      </c>
      <c r="C1701" s="191">
        <v>1758.7299800000001</v>
      </c>
      <c r="D1701" s="191">
        <v>1743.8199460000001</v>
      </c>
      <c r="E1701" s="191">
        <v>1755.1999510000001</v>
      </c>
      <c r="F1701" s="192">
        <v>1755.1999510000001</v>
      </c>
      <c r="G1701" s="191">
        <v>4068410000</v>
      </c>
      <c r="H1701" s="194">
        <f t="shared" si="52"/>
        <v>7.6410886367013859E-3</v>
      </c>
      <c r="I1701" s="193"/>
      <c r="J1701" s="197">
        <v>1699</v>
      </c>
      <c r="K1701" s="234"/>
      <c r="L1701" s="234"/>
      <c r="M1701" s="234"/>
      <c r="N1701" s="234"/>
      <c r="O1701" s="234"/>
      <c r="P1701" s="234"/>
      <c r="Q1701" s="7">
        <v>41674</v>
      </c>
      <c r="R1701" s="8">
        <v>18066071</v>
      </c>
      <c r="S1701" s="8">
        <v>18195000</v>
      </c>
      <c r="T1701" s="8">
        <v>17955715</v>
      </c>
      <c r="U1701" s="8">
        <v>18171072</v>
      </c>
      <c r="V1701" s="192">
        <v>16239738</v>
      </c>
      <c r="W1701" s="234">
        <v>376681200</v>
      </c>
      <c r="X1701" s="194">
        <f t="shared" si="53"/>
        <v>1.4475689703111774E-2</v>
      </c>
      <c r="Y1701" s="193"/>
      <c r="Z1701" s="197">
        <v>1699</v>
      </c>
    </row>
    <row r="1702" spans="1:26" ht="14.4" x14ac:dyDescent="0.3">
      <c r="A1702" s="7">
        <v>41673</v>
      </c>
      <c r="B1702" s="191">
        <v>1782.6800539999999</v>
      </c>
      <c r="C1702" s="191">
        <v>1784.829956</v>
      </c>
      <c r="D1702" s="191">
        <v>1739.660034</v>
      </c>
      <c r="E1702" s="191">
        <v>1741.8900149999999</v>
      </c>
      <c r="F1702" s="192">
        <v>1741.8900149999999</v>
      </c>
      <c r="G1702" s="191">
        <v>4726040000</v>
      </c>
      <c r="H1702" s="194">
        <f t="shared" si="52"/>
        <v>-2.2831919721464457E-2</v>
      </c>
      <c r="I1702" s="193"/>
      <c r="J1702" s="197">
        <v>1700</v>
      </c>
      <c r="K1702" s="234"/>
      <c r="L1702" s="234"/>
      <c r="M1702" s="234"/>
      <c r="N1702" s="234"/>
      <c r="O1702" s="234"/>
      <c r="P1702" s="234"/>
      <c r="Q1702" s="7">
        <v>41673</v>
      </c>
      <c r="R1702" s="8">
        <v>17950357</v>
      </c>
      <c r="S1702" s="8">
        <v>18133215</v>
      </c>
      <c r="T1702" s="8">
        <v>17832144</v>
      </c>
      <c r="U1702" s="8">
        <v>17911785</v>
      </c>
      <c r="V1702" s="192">
        <v>16008011</v>
      </c>
      <c r="W1702" s="234">
        <v>401464000</v>
      </c>
      <c r="X1702" s="194">
        <f t="shared" si="53"/>
        <v>1.8576410587114586E-3</v>
      </c>
      <c r="Y1702" s="193"/>
      <c r="Z1702" s="197">
        <v>1700</v>
      </c>
    </row>
    <row r="1703" spans="1:26" ht="14.4" x14ac:dyDescent="0.3">
      <c r="A1703" s="7">
        <v>41670</v>
      </c>
      <c r="B1703" s="191">
        <v>1790.880005</v>
      </c>
      <c r="C1703" s="191">
        <v>1793.880005</v>
      </c>
      <c r="D1703" s="191">
        <v>1772.26001</v>
      </c>
      <c r="E1703" s="191">
        <v>1782.589966</v>
      </c>
      <c r="F1703" s="192">
        <v>1782.589966</v>
      </c>
      <c r="G1703" s="191">
        <v>4059690000</v>
      </c>
      <c r="H1703" s="194">
        <f t="shared" si="52"/>
        <v>-6.4652993169356339E-3</v>
      </c>
      <c r="I1703" s="193"/>
      <c r="J1703" s="197">
        <v>1701</v>
      </c>
      <c r="K1703" s="234"/>
      <c r="L1703" s="234"/>
      <c r="M1703" s="234"/>
      <c r="N1703" s="234"/>
      <c r="O1703" s="234"/>
      <c r="P1703" s="234"/>
      <c r="Q1703" s="7">
        <v>41670</v>
      </c>
      <c r="R1703" s="8">
        <v>17684999</v>
      </c>
      <c r="S1703" s="8">
        <v>17911785</v>
      </c>
      <c r="T1703" s="8">
        <v>17626785</v>
      </c>
      <c r="U1703" s="8">
        <v>17878571</v>
      </c>
      <c r="V1703" s="192">
        <v>15978329</v>
      </c>
      <c r="W1703" s="234">
        <v>464797200</v>
      </c>
      <c r="X1703" s="194">
        <f t="shared" si="53"/>
        <v>1.6407186589699849E-3</v>
      </c>
      <c r="Y1703" s="193"/>
      <c r="Z1703" s="197">
        <v>1701</v>
      </c>
    </row>
    <row r="1704" spans="1:26" ht="14.4" x14ac:dyDescent="0.3">
      <c r="A1704" s="7">
        <v>41669</v>
      </c>
      <c r="B1704" s="191">
        <v>1777.170044</v>
      </c>
      <c r="C1704" s="191">
        <v>1798.7700199999999</v>
      </c>
      <c r="D1704" s="191">
        <v>1777.170044</v>
      </c>
      <c r="E1704" s="191">
        <v>1794.1899410000001</v>
      </c>
      <c r="F1704" s="192">
        <v>1794.1899410000001</v>
      </c>
      <c r="G1704" s="191">
        <v>3547510000</v>
      </c>
      <c r="H1704" s="194">
        <f t="shared" si="52"/>
        <v>1.1267044612831258E-2</v>
      </c>
      <c r="I1704" s="193"/>
      <c r="J1704" s="197">
        <v>1702</v>
      </c>
      <c r="K1704" s="234"/>
      <c r="L1704" s="234"/>
      <c r="M1704" s="234"/>
      <c r="N1704" s="234"/>
      <c r="O1704" s="234"/>
      <c r="P1704" s="234"/>
      <c r="Q1704" s="7">
        <v>41669</v>
      </c>
      <c r="R1704" s="8">
        <v>17947857</v>
      </c>
      <c r="S1704" s="8">
        <v>18089285</v>
      </c>
      <c r="T1704" s="8">
        <v>17739286</v>
      </c>
      <c r="U1704" s="8">
        <v>17849285</v>
      </c>
      <c r="V1704" s="192">
        <v>15952156</v>
      </c>
      <c r="W1704" s="234">
        <v>678501600</v>
      </c>
      <c r="X1704" s="194">
        <f t="shared" si="53"/>
        <v>-1.9371065105761285E-3</v>
      </c>
      <c r="Y1704" s="193"/>
      <c r="Z1704" s="197">
        <v>1702</v>
      </c>
    </row>
    <row r="1705" spans="1:26" ht="14.4" x14ac:dyDescent="0.3">
      <c r="A1705" s="7">
        <v>41668</v>
      </c>
      <c r="B1705" s="191">
        <v>1790.150024</v>
      </c>
      <c r="C1705" s="191">
        <v>1790.150024</v>
      </c>
      <c r="D1705" s="191">
        <v>1770.4499510000001</v>
      </c>
      <c r="E1705" s="191">
        <v>1774.1999510000001</v>
      </c>
      <c r="F1705" s="192">
        <v>1774.1999510000001</v>
      </c>
      <c r="G1705" s="191">
        <v>3964020000</v>
      </c>
      <c r="H1705" s="194">
        <f t="shared" si="52"/>
        <v>-1.0209232357043204E-2</v>
      </c>
      <c r="I1705" s="193"/>
      <c r="J1705" s="197">
        <v>1703</v>
      </c>
      <c r="K1705" s="234"/>
      <c r="L1705" s="234"/>
      <c r="M1705" s="234"/>
      <c r="N1705" s="234"/>
      <c r="O1705" s="234"/>
      <c r="P1705" s="234"/>
      <c r="Q1705" s="7">
        <v>41668</v>
      </c>
      <c r="R1705" s="8">
        <v>17998215</v>
      </c>
      <c r="S1705" s="8">
        <v>18120358</v>
      </c>
      <c r="T1705" s="8">
        <v>17807858</v>
      </c>
      <c r="U1705" s="8">
        <v>17883928</v>
      </c>
      <c r="V1705" s="192">
        <v>15983117</v>
      </c>
      <c r="W1705" s="234">
        <v>502810000</v>
      </c>
      <c r="X1705" s="194">
        <f t="shared" si="53"/>
        <v>-1.1352262637053018E-2</v>
      </c>
      <c r="Y1705" s="193"/>
      <c r="Z1705" s="197">
        <v>1703</v>
      </c>
    </row>
    <row r="1706" spans="1:26" ht="14.4" x14ac:dyDescent="0.3">
      <c r="A1706" s="7">
        <v>41667</v>
      </c>
      <c r="B1706" s="191">
        <v>1783</v>
      </c>
      <c r="C1706" s="191">
        <v>1793.869995</v>
      </c>
      <c r="D1706" s="191">
        <v>1779.48999</v>
      </c>
      <c r="E1706" s="191">
        <v>1792.5</v>
      </c>
      <c r="F1706" s="192">
        <v>1792.5</v>
      </c>
      <c r="G1706" s="191">
        <v>3437830000</v>
      </c>
      <c r="H1706" s="194">
        <f t="shared" si="52"/>
        <v>6.1406523707882984E-3</v>
      </c>
      <c r="I1706" s="193"/>
      <c r="J1706" s="197">
        <v>1704</v>
      </c>
      <c r="K1706" s="234"/>
      <c r="L1706" s="234"/>
      <c r="M1706" s="234"/>
      <c r="N1706" s="234"/>
      <c r="O1706" s="234"/>
      <c r="P1706" s="234"/>
      <c r="Q1706" s="7">
        <v>41667</v>
      </c>
      <c r="R1706" s="8">
        <v>18170000</v>
      </c>
      <c r="S1706" s="8">
        <v>18392857</v>
      </c>
      <c r="T1706" s="8">
        <v>17931072</v>
      </c>
      <c r="U1706" s="8">
        <v>18089285</v>
      </c>
      <c r="V1706" s="192">
        <v>16166645</v>
      </c>
      <c r="W1706" s="234">
        <v>1065523200</v>
      </c>
      <c r="X1706" s="194">
        <f t="shared" si="53"/>
        <v>-7.9927262176861247E-2</v>
      </c>
      <c r="Y1706" s="193"/>
      <c r="Z1706" s="197">
        <v>1704</v>
      </c>
    </row>
    <row r="1707" spans="1:26" ht="14.4" x14ac:dyDescent="0.3">
      <c r="A1707" s="7">
        <v>41666</v>
      </c>
      <c r="B1707" s="191">
        <v>1791.030029</v>
      </c>
      <c r="C1707" s="191">
        <v>1795.9799800000001</v>
      </c>
      <c r="D1707" s="191">
        <v>1772.880005</v>
      </c>
      <c r="E1707" s="191">
        <v>1781.5600589999999</v>
      </c>
      <c r="F1707" s="192">
        <v>1781.5600589999999</v>
      </c>
      <c r="G1707" s="191">
        <v>4045200000</v>
      </c>
      <c r="H1707" s="194">
        <f t="shared" si="52"/>
        <v>-4.8762936785797916E-3</v>
      </c>
      <c r="I1707" s="193"/>
      <c r="J1707" s="197">
        <v>1705</v>
      </c>
      <c r="K1707" s="234"/>
      <c r="L1707" s="234"/>
      <c r="M1707" s="234"/>
      <c r="N1707" s="234"/>
      <c r="O1707" s="234"/>
      <c r="P1707" s="234"/>
      <c r="Q1707" s="7">
        <v>41666</v>
      </c>
      <c r="R1707" s="8">
        <v>19645357</v>
      </c>
      <c r="S1707" s="8">
        <v>19814285</v>
      </c>
      <c r="T1707" s="8">
        <v>19491072</v>
      </c>
      <c r="U1707" s="8">
        <v>19660715</v>
      </c>
      <c r="V1707" s="192">
        <v>17571051</v>
      </c>
      <c r="W1707" s="234">
        <v>554878800</v>
      </c>
      <c r="X1707" s="194">
        <f t="shared" si="53"/>
        <v>8.1121495262758726E-3</v>
      </c>
      <c r="Y1707" s="193"/>
      <c r="Z1707" s="197">
        <v>1705</v>
      </c>
    </row>
    <row r="1708" spans="1:26" ht="14.4" x14ac:dyDescent="0.3">
      <c r="A1708" s="7">
        <v>41663</v>
      </c>
      <c r="B1708" s="191">
        <v>1826.959961</v>
      </c>
      <c r="C1708" s="191">
        <v>1826.959961</v>
      </c>
      <c r="D1708" s="191">
        <v>1790.290039</v>
      </c>
      <c r="E1708" s="191">
        <v>1790.290039</v>
      </c>
      <c r="F1708" s="192">
        <v>1790.290039</v>
      </c>
      <c r="G1708" s="191">
        <v>4618450000</v>
      </c>
      <c r="H1708" s="194">
        <f t="shared" si="52"/>
        <v>-2.0875448636635496E-2</v>
      </c>
      <c r="I1708" s="193"/>
      <c r="J1708" s="197">
        <v>1706</v>
      </c>
      <c r="K1708" s="234"/>
      <c r="L1708" s="234"/>
      <c r="M1708" s="234"/>
      <c r="N1708" s="234"/>
      <c r="O1708" s="234"/>
      <c r="P1708" s="234"/>
      <c r="Q1708" s="7">
        <v>41663</v>
      </c>
      <c r="R1708" s="8">
        <v>19785715</v>
      </c>
      <c r="S1708" s="8">
        <v>19843571</v>
      </c>
      <c r="T1708" s="8">
        <v>19455357</v>
      </c>
      <c r="U1708" s="8">
        <v>19502501</v>
      </c>
      <c r="V1708" s="192">
        <v>17429659</v>
      </c>
      <c r="W1708" s="234">
        <v>429354800</v>
      </c>
      <c r="X1708" s="194">
        <f t="shared" si="53"/>
        <v>-1.817736806676299E-2</v>
      </c>
      <c r="Y1708" s="193"/>
      <c r="Z1708" s="197">
        <v>1706</v>
      </c>
    </row>
    <row r="1709" spans="1:26" ht="14.4" x14ac:dyDescent="0.3">
      <c r="A1709" s="7">
        <v>41662</v>
      </c>
      <c r="B1709" s="191">
        <v>1842.290039</v>
      </c>
      <c r="C1709" s="191">
        <v>1842.290039</v>
      </c>
      <c r="D1709" s="191">
        <v>1820.0600589999999</v>
      </c>
      <c r="E1709" s="191">
        <v>1828.459961</v>
      </c>
      <c r="F1709" s="192">
        <v>1828.459961</v>
      </c>
      <c r="G1709" s="191">
        <v>3972250000</v>
      </c>
      <c r="H1709" s="194">
        <f t="shared" si="52"/>
        <v>-8.8895765171035628E-3</v>
      </c>
      <c r="I1709" s="193"/>
      <c r="J1709" s="197">
        <v>1707</v>
      </c>
      <c r="K1709" s="234"/>
      <c r="L1709" s="234"/>
      <c r="M1709" s="234"/>
      <c r="N1709" s="234"/>
      <c r="O1709" s="234"/>
      <c r="P1709" s="234"/>
      <c r="Q1709" s="7">
        <v>41662</v>
      </c>
      <c r="R1709" s="8">
        <v>19640715</v>
      </c>
      <c r="S1709" s="8">
        <v>19875000</v>
      </c>
      <c r="T1709" s="8">
        <v>19457500</v>
      </c>
      <c r="U1709" s="8">
        <v>19863571</v>
      </c>
      <c r="V1709" s="192">
        <v>17752350</v>
      </c>
      <c r="W1709" s="234">
        <v>403239200</v>
      </c>
      <c r="X1709" s="194">
        <f t="shared" si="53"/>
        <v>8.467678004073215E-3</v>
      </c>
      <c r="Y1709" s="193"/>
      <c r="Z1709" s="197">
        <v>1707</v>
      </c>
    </row>
    <row r="1710" spans="1:26" ht="14.4" x14ac:dyDescent="0.3">
      <c r="A1710" s="7">
        <v>41661</v>
      </c>
      <c r="B1710" s="191">
        <v>1844.709961</v>
      </c>
      <c r="C1710" s="191">
        <v>1846.869995</v>
      </c>
      <c r="D1710" s="191">
        <v>1840.880005</v>
      </c>
      <c r="E1710" s="191">
        <v>1844.8599850000001</v>
      </c>
      <c r="F1710" s="192">
        <v>1844.8599850000001</v>
      </c>
      <c r="G1710" s="191">
        <v>3374170000</v>
      </c>
      <c r="H1710" s="194">
        <f t="shared" si="52"/>
        <v>5.7486493753754479E-4</v>
      </c>
      <c r="I1710" s="193"/>
      <c r="J1710" s="197">
        <v>1708</v>
      </c>
      <c r="K1710" s="234"/>
      <c r="L1710" s="234"/>
      <c r="M1710" s="234"/>
      <c r="N1710" s="234"/>
      <c r="O1710" s="234"/>
      <c r="P1710" s="234"/>
      <c r="Q1710" s="7">
        <v>41661</v>
      </c>
      <c r="R1710" s="8">
        <v>19675358</v>
      </c>
      <c r="S1710" s="8">
        <v>19903214</v>
      </c>
      <c r="T1710" s="8">
        <v>19564642</v>
      </c>
      <c r="U1710" s="8">
        <v>19696785</v>
      </c>
      <c r="V1710" s="192">
        <v>17603291</v>
      </c>
      <c r="W1710" s="234">
        <v>379985200</v>
      </c>
      <c r="X1710" s="194">
        <f t="shared" si="53"/>
        <v>4.4438903283860404E-3</v>
      </c>
      <c r="Y1710" s="193"/>
      <c r="Z1710" s="197">
        <v>1708</v>
      </c>
    </row>
    <row r="1711" spans="1:26" ht="14.4" x14ac:dyDescent="0.3">
      <c r="A1711" s="7">
        <v>41660</v>
      </c>
      <c r="B1711" s="191">
        <v>1841.0500489999999</v>
      </c>
      <c r="C1711" s="191">
        <v>1849.3100589999999</v>
      </c>
      <c r="D1711" s="191">
        <v>1832.380005</v>
      </c>
      <c r="E1711" s="191">
        <v>1843.8000489999999</v>
      </c>
      <c r="F1711" s="192">
        <v>1843.8000489999999</v>
      </c>
      <c r="G1711" s="191">
        <v>3782470000</v>
      </c>
      <c r="H1711" s="194">
        <f t="shared" si="52"/>
        <v>2.7737521813856235E-3</v>
      </c>
      <c r="I1711" s="193"/>
      <c r="J1711" s="197">
        <v>1709</v>
      </c>
      <c r="K1711" s="234"/>
      <c r="L1711" s="234"/>
      <c r="M1711" s="234"/>
      <c r="N1711" s="234"/>
      <c r="O1711" s="234"/>
      <c r="P1711" s="234"/>
      <c r="Q1711" s="7">
        <v>41660</v>
      </c>
      <c r="R1711" s="8">
        <v>19321072</v>
      </c>
      <c r="S1711" s="8">
        <v>19645357</v>
      </c>
      <c r="T1711" s="8">
        <v>19300714</v>
      </c>
      <c r="U1711" s="8">
        <v>19609642</v>
      </c>
      <c r="V1711" s="192">
        <v>17525410</v>
      </c>
      <c r="W1711" s="234">
        <v>328526800</v>
      </c>
      <c r="X1711" s="194">
        <f t="shared" si="53"/>
        <v>1.5536387106808287E-2</v>
      </c>
      <c r="Y1711" s="193"/>
      <c r="Z1711" s="197">
        <v>1709</v>
      </c>
    </row>
    <row r="1712" spans="1:26" ht="14.4" x14ac:dyDescent="0.3">
      <c r="A1712" s="7">
        <v>41656</v>
      </c>
      <c r="B1712" s="191">
        <v>1844.2299800000001</v>
      </c>
      <c r="C1712" s="191">
        <v>1846.040039</v>
      </c>
      <c r="D1712" s="191">
        <v>1835.2299800000001</v>
      </c>
      <c r="E1712" s="191">
        <v>1838.6999510000001</v>
      </c>
      <c r="F1712" s="192">
        <v>1838.6999510000001</v>
      </c>
      <c r="G1712" s="191">
        <v>3626120000</v>
      </c>
      <c r="H1712" s="194">
        <f t="shared" si="52"/>
        <v>-3.8951746537292434E-3</v>
      </c>
      <c r="I1712" s="193"/>
      <c r="J1712" s="197">
        <v>1710</v>
      </c>
      <c r="K1712" s="234"/>
      <c r="L1712" s="234"/>
      <c r="M1712" s="234"/>
      <c r="N1712" s="234"/>
      <c r="O1712" s="234"/>
      <c r="P1712" s="234"/>
      <c r="Q1712" s="7">
        <v>41656</v>
      </c>
      <c r="R1712" s="8">
        <v>19695715</v>
      </c>
      <c r="S1712" s="8">
        <v>19716785</v>
      </c>
      <c r="T1712" s="8">
        <v>19282143</v>
      </c>
      <c r="U1712" s="8">
        <v>19309643</v>
      </c>
      <c r="V1712" s="192">
        <v>17257294</v>
      </c>
      <c r="W1712" s="234">
        <v>426739600</v>
      </c>
      <c r="X1712" s="194">
        <f t="shared" si="53"/>
        <v>-2.4501844184107512E-2</v>
      </c>
      <c r="Y1712" s="193"/>
      <c r="Z1712" s="197">
        <v>1710</v>
      </c>
    </row>
    <row r="1713" spans="1:26" ht="14.4" x14ac:dyDescent="0.3">
      <c r="A1713" s="7">
        <v>41655</v>
      </c>
      <c r="B1713" s="191">
        <v>1847.98999</v>
      </c>
      <c r="C1713" s="191">
        <v>1847.98999</v>
      </c>
      <c r="D1713" s="191">
        <v>1840.3000489999999</v>
      </c>
      <c r="E1713" s="191">
        <v>1845.8900149999999</v>
      </c>
      <c r="F1713" s="192">
        <v>1845.8900149999999</v>
      </c>
      <c r="G1713" s="191">
        <v>3491310000</v>
      </c>
      <c r="H1713" s="194">
        <f t="shared" si="52"/>
        <v>-1.347120177271142E-3</v>
      </c>
      <c r="I1713" s="193"/>
      <c r="J1713" s="197">
        <v>1711</v>
      </c>
      <c r="K1713" s="234"/>
      <c r="L1713" s="234"/>
      <c r="M1713" s="234"/>
      <c r="N1713" s="234"/>
      <c r="O1713" s="234"/>
      <c r="P1713" s="234"/>
      <c r="Q1713" s="7">
        <v>41655</v>
      </c>
      <c r="R1713" s="8">
        <v>19817858</v>
      </c>
      <c r="S1713" s="8">
        <v>19887501</v>
      </c>
      <c r="T1713" s="8">
        <v>19702858</v>
      </c>
      <c r="U1713" s="8">
        <v>19794643</v>
      </c>
      <c r="V1713" s="192">
        <v>17690750</v>
      </c>
      <c r="W1713" s="234">
        <v>229278000</v>
      </c>
      <c r="X1713" s="194">
        <f t="shared" si="53"/>
        <v>-5.5798713165856623E-3</v>
      </c>
      <c r="Y1713" s="193"/>
      <c r="Z1713" s="197">
        <v>1711</v>
      </c>
    </row>
    <row r="1714" spans="1:26" ht="14.4" x14ac:dyDescent="0.3">
      <c r="A1714" s="7">
        <v>41654</v>
      </c>
      <c r="B1714" s="191">
        <v>1840.5200199999999</v>
      </c>
      <c r="C1714" s="191">
        <v>1850.839966</v>
      </c>
      <c r="D1714" s="191">
        <v>1840.5200199999999</v>
      </c>
      <c r="E1714" s="191">
        <v>1848.380005</v>
      </c>
      <c r="F1714" s="192">
        <v>1848.380005</v>
      </c>
      <c r="G1714" s="191">
        <v>3777800000</v>
      </c>
      <c r="H1714" s="194">
        <f t="shared" si="52"/>
        <v>5.1661881004573763E-3</v>
      </c>
      <c r="I1714" s="193"/>
      <c r="J1714" s="197">
        <v>1712</v>
      </c>
      <c r="K1714" s="234"/>
      <c r="L1714" s="234"/>
      <c r="M1714" s="234"/>
      <c r="N1714" s="234"/>
      <c r="O1714" s="234"/>
      <c r="P1714" s="234"/>
      <c r="Q1714" s="7">
        <v>41654</v>
      </c>
      <c r="R1714" s="8">
        <v>19768572</v>
      </c>
      <c r="S1714" s="8">
        <v>20007143</v>
      </c>
      <c r="T1714" s="8">
        <v>19702143</v>
      </c>
      <c r="U1714" s="8">
        <v>19905714</v>
      </c>
      <c r="V1714" s="192">
        <v>17790016</v>
      </c>
      <c r="W1714" s="234">
        <v>391638800</v>
      </c>
      <c r="X1714" s="194">
        <f t="shared" si="53"/>
        <v>2.0077387049180242E-2</v>
      </c>
      <c r="Y1714" s="193"/>
      <c r="Z1714" s="197">
        <v>1712</v>
      </c>
    </row>
    <row r="1715" spans="1:26" ht="14.4" x14ac:dyDescent="0.3">
      <c r="A1715" s="7">
        <v>41653</v>
      </c>
      <c r="B1715" s="191">
        <v>1821.3599850000001</v>
      </c>
      <c r="C1715" s="191">
        <v>1839.26001</v>
      </c>
      <c r="D1715" s="191">
        <v>1821.3599850000001</v>
      </c>
      <c r="E1715" s="191">
        <v>1838.880005</v>
      </c>
      <c r="F1715" s="192">
        <v>1838.880005</v>
      </c>
      <c r="G1715" s="191">
        <v>3353270000</v>
      </c>
      <c r="H1715" s="194">
        <f t="shared" si="52"/>
        <v>1.0817971927265035E-2</v>
      </c>
      <c r="I1715" s="193"/>
      <c r="J1715" s="197">
        <v>1713</v>
      </c>
      <c r="K1715" s="234"/>
      <c r="L1715" s="234"/>
      <c r="M1715" s="234"/>
      <c r="N1715" s="234"/>
      <c r="O1715" s="234"/>
      <c r="P1715" s="234"/>
      <c r="Q1715" s="7">
        <v>41653</v>
      </c>
      <c r="R1715" s="8">
        <v>19222143</v>
      </c>
      <c r="S1715" s="8">
        <v>19526072</v>
      </c>
      <c r="T1715" s="8">
        <v>19202143</v>
      </c>
      <c r="U1715" s="8">
        <v>19513929</v>
      </c>
      <c r="V1715" s="192">
        <v>17439869</v>
      </c>
      <c r="W1715" s="234">
        <v>332561600</v>
      </c>
      <c r="X1715" s="194">
        <f t="shared" si="53"/>
        <v>1.9897984873465908E-2</v>
      </c>
      <c r="Y1715" s="193"/>
      <c r="Z1715" s="197">
        <v>1713</v>
      </c>
    </row>
    <row r="1716" spans="1:26" ht="14.4" x14ac:dyDescent="0.3">
      <c r="A1716" s="7">
        <v>41652</v>
      </c>
      <c r="B1716" s="191">
        <v>1841.26001</v>
      </c>
      <c r="C1716" s="191">
        <v>1843.4499510000001</v>
      </c>
      <c r="D1716" s="191">
        <v>1815.5200199999999</v>
      </c>
      <c r="E1716" s="191">
        <v>1819.1999510000001</v>
      </c>
      <c r="F1716" s="192">
        <v>1819.1999510000001</v>
      </c>
      <c r="G1716" s="191">
        <v>3591350000</v>
      </c>
      <c r="H1716" s="194">
        <f t="shared" si="52"/>
        <v>-1.2576216537872982E-2</v>
      </c>
      <c r="I1716" s="193"/>
      <c r="J1716" s="197">
        <v>1714</v>
      </c>
      <c r="K1716" s="234"/>
      <c r="L1716" s="234"/>
      <c r="M1716" s="234"/>
      <c r="N1716" s="234"/>
      <c r="O1716" s="234"/>
      <c r="P1716" s="234"/>
      <c r="Q1716" s="7">
        <v>41652</v>
      </c>
      <c r="R1716" s="8">
        <v>18925358</v>
      </c>
      <c r="S1716" s="8">
        <v>19375000</v>
      </c>
      <c r="T1716" s="8">
        <v>18924286</v>
      </c>
      <c r="U1716" s="8">
        <v>19133215</v>
      </c>
      <c r="V1716" s="192">
        <v>17099621</v>
      </c>
      <c r="W1716" s="234">
        <v>378492800</v>
      </c>
      <c r="X1716" s="194">
        <f t="shared" si="53"/>
        <v>5.2352164392874146E-3</v>
      </c>
      <c r="Y1716" s="193"/>
      <c r="Z1716" s="197">
        <v>1714</v>
      </c>
    </row>
    <row r="1717" spans="1:26" ht="14.4" x14ac:dyDescent="0.3">
      <c r="A1717" s="7">
        <v>41649</v>
      </c>
      <c r="B1717" s="191">
        <v>1840.0600589999999</v>
      </c>
      <c r="C1717" s="191">
        <v>1843.150024</v>
      </c>
      <c r="D1717" s="191">
        <v>1832.4300539999999</v>
      </c>
      <c r="E1717" s="191">
        <v>1842.369995</v>
      </c>
      <c r="F1717" s="192">
        <v>1842.369995</v>
      </c>
      <c r="G1717" s="191">
        <v>3335710000</v>
      </c>
      <c r="H1717" s="194">
        <f t="shared" si="52"/>
        <v>2.3066866807389037E-3</v>
      </c>
      <c r="I1717" s="193"/>
      <c r="J1717" s="197">
        <v>1715</v>
      </c>
      <c r="K1717" s="234"/>
      <c r="L1717" s="234"/>
      <c r="M1717" s="234"/>
      <c r="N1717" s="234"/>
      <c r="O1717" s="234"/>
      <c r="P1717" s="234"/>
      <c r="Q1717" s="7">
        <v>41649</v>
      </c>
      <c r="R1717" s="8">
        <v>19279642</v>
      </c>
      <c r="S1717" s="8">
        <v>19314285</v>
      </c>
      <c r="T1717" s="8">
        <v>18968214</v>
      </c>
      <c r="U1717" s="8">
        <v>19033571</v>
      </c>
      <c r="V1717" s="192">
        <v>17010567</v>
      </c>
      <c r="W1717" s="234">
        <v>304976000</v>
      </c>
      <c r="X1717" s="194">
        <f t="shared" si="53"/>
        <v>-6.6727062378874749E-3</v>
      </c>
      <c r="Y1717" s="193"/>
      <c r="Z1717" s="197">
        <v>1715</v>
      </c>
    </row>
    <row r="1718" spans="1:26" ht="14.4" x14ac:dyDescent="0.3">
      <c r="A1718" s="7">
        <v>41648</v>
      </c>
      <c r="B1718" s="191">
        <v>1839</v>
      </c>
      <c r="C1718" s="191">
        <v>1843.2299800000001</v>
      </c>
      <c r="D1718" s="191">
        <v>1830.380005</v>
      </c>
      <c r="E1718" s="191">
        <v>1838.130005</v>
      </c>
      <c r="F1718" s="192">
        <v>1838.130005</v>
      </c>
      <c r="G1718" s="191">
        <v>3581150000</v>
      </c>
      <c r="H1718" s="194">
        <f t="shared" si="52"/>
        <v>3.4830938044998466E-4</v>
      </c>
      <c r="I1718" s="193"/>
      <c r="J1718" s="197">
        <v>1716</v>
      </c>
      <c r="K1718" s="234"/>
      <c r="L1718" s="234"/>
      <c r="M1718" s="234"/>
      <c r="N1718" s="234"/>
      <c r="O1718" s="234"/>
      <c r="P1718" s="234"/>
      <c r="Q1718" s="7">
        <v>41648</v>
      </c>
      <c r="R1718" s="8">
        <v>19528572</v>
      </c>
      <c r="S1718" s="8">
        <v>19530714</v>
      </c>
      <c r="T1718" s="8">
        <v>19119642</v>
      </c>
      <c r="U1718" s="8">
        <v>19161428</v>
      </c>
      <c r="V1718" s="192">
        <v>17124836</v>
      </c>
      <c r="W1718" s="234">
        <v>279148800</v>
      </c>
      <c r="X1718" s="194">
        <f t="shared" si="53"/>
        <v>-1.277034858331909E-2</v>
      </c>
      <c r="Y1718" s="193"/>
      <c r="Z1718" s="197">
        <v>1716</v>
      </c>
    </row>
    <row r="1719" spans="1:26" ht="14.4" x14ac:dyDescent="0.3">
      <c r="A1719" s="7">
        <v>41647</v>
      </c>
      <c r="B1719" s="191">
        <v>1837.900024</v>
      </c>
      <c r="C1719" s="191">
        <v>1840.0200199999999</v>
      </c>
      <c r="D1719" s="191">
        <v>1831.400024</v>
      </c>
      <c r="E1719" s="191">
        <v>1837.48999</v>
      </c>
      <c r="F1719" s="192">
        <v>1837.48999</v>
      </c>
      <c r="G1719" s="191">
        <v>3652140000</v>
      </c>
      <c r="H1719" s="194">
        <f t="shared" si="52"/>
        <v>-2.1220917521214803E-4</v>
      </c>
      <c r="I1719" s="193"/>
      <c r="J1719" s="197">
        <v>1717</v>
      </c>
      <c r="K1719" s="234"/>
      <c r="L1719" s="234"/>
      <c r="M1719" s="234"/>
      <c r="N1719" s="234"/>
      <c r="O1719" s="234"/>
      <c r="P1719" s="234"/>
      <c r="Q1719" s="7">
        <v>41647</v>
      </c>
      <c r="R1719" s="8">
        <v>19243214</v>
      </c>
      <c r="S1719" s="8">
        <v>19484285</v>
      </c>
      <c r="T1719" s="8">
        <v>19238928</v>
      </c>
      <c r="U1719" s="8">
        <v>19409286</v>
      </c>
      <c r="V1719" s="192">
        <v>17346355</v>
      </c>
      <c r="W1719" s="234">
        <v>258529600</v>
      </c>
      <c r="X1719" s="194">
        <f t="shared" si="53"/>
        <v>6.3333423448583776E-3</v>
      </c>
      <c r="Y1719" s="193"/>
      <c r="Z1719" s="197">
        <v>1717</v>
      </c>
    </row>
    <row r="1720" spans="1:26" ht="14.4" x14ac:dyDescent="0.3">
      <c r="A1720" s="7">
        <v>41646</v>
      </c>
      <c r="B1720" s="191">
        <v>1828.709961</v>
      </c>
      <c r="C1720" s="191">
        <v>1840.099976</v>
      </c>
      <c r="D1720" s="191">
        <v>1828.709961</v>
      </c>
      <c r="E1720" s="191">
        <v>1837.880005</v>
      </c>
      <c r="F1720" s="192">
        <v>1837.880005</v>
      </c>
      <c r="G1720" s="191">
        <v>3511750000</v>
      </c>
      <c r="H1720" s="194">
        <f t="shared" si="52"/>
        <v>6.0817644686330316E-3</v>
      </c>
      <c r="I1720" s="193"/>
      <c r="J1720" s="197">
        <v>1718</v>
      </c>
      <c r="K1720" s="234"/>
      <c r="L1720" s="234"/>
      <c r="M1720" s="234"/>
      <c r="N1720" s="234"/>
      <c r="O1720" s="234"/>
      <c r="P1720" s="234"/>
      <c r="Q1720" s="7">
        <v>41646</v>
      </c>
      <c r="R1720" s="8">
        <v>19440001</v>
      </c>
      <c r="S1720" s="8">
        <v>19498571</v>
      </c>
      <c r="T1720" s="8">
        <v>19211428</v>
      </c>
      <c r="U1720" s="8">
        <v>19287144</v>
      </c>
      <c r="V1720" s="192">
        <v>17237186</v>
      </c>
      <c r="W1720" s="234">
        <v>317209200</v>
      </c>
      <c r="X1720" s="194">
        <f t="shared" si="53"/>
        <v>-7.1518051792167558E-3</v>
      </c>
      <c r="Y1720" s="193"/>
      <c r="Z1720" s="197">
        <v>1718</v>
      </c>
    </row>
    <row r="1721" spans="1:26" ht="14.4" x14ac:dyDescent="0.3">
      <c r="A1721" s="7">
        <v>41645</v>
      </c>
      <c r="B1721" s="191">
        <v>1832.3100589999999</v>
      </c>
      <c r="C1721" s="191">
        <v>1837.160034</v>
      </c>
      <c r="D1721" s="191">
        <v>1823.7299800000001</v>
      </c>
      <c r="E1721" s="191">
        <v>1826.7700199999999</v>
      </c>
      <c r="F1721" s="192">
        <v>1826.7700199999999</v>
      </c>
      <c r="G1721" s="191">
        <v>3294850000</v>
      </c>
      <c r="H1721" s="194">
        <f t="shared" si="52"/>
        <v>-2.5117671538569058E-3</v>
      </c>
      <c r="I1721" s="193"/>
      <c r="J1721" s="197">
        <v>1719</v>
      </c>
      <c r="K1721" s="234"/>
      <c r="L1721" s="234"/>
      <c r="M1721" s="234"/>
      <c r="N1721" s="234"/>
      <c r="O1721" s="234"/>
      <c r="P1721" s="234"/>
      <c r="Q1721" s="7">
        <v>41645</v>
      </c>
      <c r="R1721" s="8">
        <v>19194643</v>
      </c>
      <c r="S1721" s="8">
        <v>19528572</v>
      </c>
      <c r="T1721" s="8">
        <v>19057142</v>
      </c>
      <c r="U1721" s="8">
        <v>19426071</v>
      </c>
      <c r="V1721" s="192">
        <v>17361351</v>
      </c>
      <c r="W1721" s="234">
        <v>412610800</v>
      </c>
      <c r="X1721" s="194">
        <f t="shared" si="53"/>
        <v>5.4528833432413316E-3</v>
      </c>
      <c r="Y1721" s="193"/>
      <c r="Z1721" s="197">
        <v>1719</v>
      </c>
    </row>
    <row r="1722" spans="1:26" ht="14.4" x14ac:dyDescent="0.3">
      <c r="A1722" s="7">
        <v>41642</v>
      </c>
      <c r="B1722" s="191">
        <v>1833.209961</v>
      </c>
      <c r="C1722" s="191">
        <v>1838.23999</v>
      </c>
      <c r="D1722" s="191">
        <v>1829.130005</v>
      </c>
      <c r="E1722" s="191">
        <v>1831.369995</v>
      </c>
      <c r="F1722" s="192">
        <v>1831.369995</v>
      </c>
      <c r="G1722" s="191">
        <v>2774270000</v>
      </c>
      <c r="H1722" s="194">
        <f t="shared" si="52"/>
        <v>-3.3296488316430812E-4</v>
      </c>
      <c r="I1722" s="193"/>
      <c r="J1722" s="197">
        <v>1720</v>
      </c>
      <c r="K1722" s="234"/>
      <c r="L1722" s="234"/>
      <c r="M1722" s="234"/>
      <c r="N1722" s="234"/>
      <c r="O1722" s="234"/>
      <c r="P1722" s="234"/>
      <c r="Q1722" s="7">
        <v>41642</v>
      </c>
      <c r="R1722" s="8">
        <v>19745001</v>
      </c>
      <c r="S1722" s="8">
        <v>19775000</v>
      </c>
      <c r="T1722" s="8">
        <v>19301071</v>
      </c>
      <c r="U1722" s="8">
        <v>19320715</v>
      </c>
      <c r="V1722" s="192">
        <v>17267195</v>
      </c>
      <c r="W1722" s="234">
        <v>392467600</v>
      </c>
      <c r="X1722" s="194">
        <f t="shared" si="53"/>
        <v>-2.196578748423747E-2</v>
      </c>
      <c r="Y1722" s="193"/>
      <c r="Z1722" s="197">
        <v>1720</v>
      </c>
    </row>
    <row r="1723" spans="1:26" ht="14.4" x14ac:dyDescent="0.3">
      <c r="A1723" s="7">
        <v>41641</v>
      </c>
      <c r="B1723" s="191">
        <v>1845.8599850000001</v>
      </c>
      <c r="C1723" s="191">
        <v>1845.8599850000001</v>
      </c>
      <c r="D1723" s="191">
        <v>1827.73999</v>
      </c>
      <c r="E1723" s="191">
        <v>1831.9799800000001</v>
      </c>
      <c r="F1723" s="192">
        <v>1831.9799800000001</v>
      </c>
      <c r="G1723" s="191">
        <v>3080600000</v>
      </c>
      <c r="H1723" s="194">
        <f t="shared" si="52"/>
        <v>-8.861912794546881E-3</v>
      </c>
      <c r="I1723" s="193"/>
      <c r="J1723" s="197">
        <v>1721</v>
      </c>
      <c r="K1723" s="234"/>
      <c r="L1723" s="234"/>
      <c r="M1723" s="234"/>
      <c r="N1723" s="234"/>
      <c r="O1723" s="234"/>
      <c r="P1723" s="234"/>
      <c r="Q1723" s="7">
        <v>41641</v>
      </c>
      <c r="R1723" s="8">
        <v>19845715</v>
      </c>
      <c r="S1723" s="8">
        <v>19893929</v>
      </c>
      <c r="T1723" s="8">
        <v>19715000</v>
      </c>
      <c r="U1723" s="8">
        <v>19754642</v>
      </c>
      <c r="V1723" s="192">
        <v>17655001</v>
      </c>
      <c r="W1723" s="234">
        <v>234684800</v>
      </c>
      <c r="X1723" s="194">
        <f t="shared" si="53"/>
        <v>-1.406351340499387E-2</v>
      </c>
      <c r="Y1723" s="193"/>
      <c r="Z1723" s="197">
        <v>1721</v>
      </c>
    </row>
    <row r="1724" spans="1:26" ht="14.4" x14ac:dyDescent="0.3">
      <c r="A1724" s="7">
        <v>41639</v>
      </c>
      <c r="B1724" s="191">
        <v>1842.6099850000001</v>
      </c>
      <c r="C1724" s="191">
        <v>1849.4399410000001</v>
      </c>
      <c r="D1724" s="191">
        <v>1842.410034</v>
      </c>
      <c r="E1724" s="191">
        <v>1848.3599850000001</v>
      </c>
      <c r="F1724" s="192">
        <v>1848.3599850000001</v>
      </c>
      <c r="G1724" s="191">
        <v>2312840000</v>
      </c>
      <c r="H1724" s="194">
        <f t="shared" si="52"/>
        <v>3.9596751963925543E-3</v>
      </c>
      <c r="I1724" s="193"/>
      <c r="J1724" s="197">
        <v>1722</v>
      </c>
      <c r="K1724" s="234"/>
      <c r="L1724" s="234"/>
      <c r="M1724" s="234"/>
      <c r="N1724" s="234"/>
      <c r="O1724" s="234"/>
      <c r="P1724" s="234"/>
      <c r="Q1724" s="7">
        <v>41639</v>
      </c>
      <c r="R1724" s="8">
        <v>19791786</v>
      </c>
      <c r="S1724" s="8">
        <v>20045713</v>
      </c>
      <c r="T1724" s="8">
        <v>19785715</v>
      </c>
      <c r="U1724" s="8">
        <v>20036428</v>
      </c>
      <c r="V1724" s="192">
        <v>17906834</v>
      </c>
      <c r="W1724" s="234">
        <v>223084400</v>
      </c>
      <c r="X1724" s="194">
        <f t="shared" si="53"/>
        <v>1.1721489989672514E-2</v>
      </c>
      <c r="Y1724" s="193"/>
      <c r="Z1724" s="197">
        <v>1722</v>
      </c>
    </row>
    <row r="1725" spans="1:26" ht="14.4" x14ac:dyDescent="0.3">
      <c r="A1725" s="7">
        <v>41638</v>
      </c>
      <c r="B1725" s="191">
        <v>1841.469971</v>
      </c>
      <c r="C1725" s="191">
        <v>1842.469971</v>
      </c>
      <c r="D1725" s="191">
        <v>1838.7700199999999</v>
      </c>
      <c r="E1725" s="191">
        <v>1841.0699460000001</v>
      </c>
      <c r="F1725" s="192">
        <v>1841.0699460000001</v>
      </c>
      <c r="G1725" s="191">
        <v>2293860000</v>
      </c>
      <c r="H1725" s="194">
        <f t="shared" si="52"/>
        <v>-1.7925382627232859E-4</v>
      </c>
      <c r="I1725" s="193"/>
      <c r="J1725" s="197">
        <v>1723</v>
      </c>
      <c r="K1725" s="234"/>
      <c r="L1725" s="234"/>
      <c r="M1725" s="234"/>
      <c r="N1725" s="234"/>
      <c r="O1725" s="234"/>
      <c r="P1725" s="234"/>
      <c r="Q1725" s="7">
        <v>41638</v>
      </c>
      <c r="R1725" s="8">
        <v>19909286</v>
      </c>
      <c r="S1725" s="8">
        <v>20003214</v>
      </c>
      <c r="T1725" s="8">
        <v>19725714</v>
      </c>
      <c r="U1725" s="8">
        <v>19804285</v>
      </c>
      <c r="V1725" s="192">
        <v>17699371</v>
      </c>
      <c r="W1725" s="234">
        <v>253629600</v>
      </c>
      <c r="X1725" s="194">
        <f t="shared" si="53"/>
        <v>-9.9444822021407218E-3</v>
      </c>
      <c r="Y1725" s="193"/>
      <c r="Z1725" s="197">
        <v>1723</v>
      </c>
    </row>
    <row r="1726" spans="1:26" ht="14.4" x14ac:dyDescent="0.3">
      <c r="A1726" s="7">
        <v>41635</v>
      </c>
      <c r="B1726" s="191">
        <v>1842.969971</v>
      </c>
      <c r="C1726" s="191">
        <v>1844.8900149999999</v>
      </c>
      <c r="D1726" s="191">
        <v>1839.8100589999999</v>
      </c>
      <c r="E1726" s="191">
        <v>1841.400024</v>
      </c>
      <c r="F1726" s="192">
        <v>1841.400024</v>
      </c>
      <c r="G1726" s="191">
        <v>2052920000</v>
      </c>
      <c r="H1726" s="194">
        <f t="shared" si="52"/>
        <v>-3.3658483255784646E-4</v>
      </c>
      <c r="I1726" s="193"/>
      <c r="J1726" s="197">
        <v>1724</v>
      </c>
      <c r="K1726" s="234"/>
      <c r="L1726" s="234"/>
      <c r="M1726" s="234"/>
      <c r="N1726" s="234"/>
      <c r="O1726" s="234"/>
      <c r="P1726" s="234"/>
      <c r="Q1726" s="7">
        <v>41635</v>
      </c>
      <c r="R1726" s="8">
        <v>20136429</v>
      </c>
      <c r="S1726" s="8">
        <v>20157499</v>
      </c>
      <c r="T1726" s="8">
        <v>19982143</v>
      </c>
      <c r="U1726" s="8">
        <v>20003214</v>
      </c>
      <c r="V1726" s="192">
        <v>17877150</v>
      </c>
      <c r="W1726" s="234">
        <v>225884400</v>
      </c>
      <c r="X1726" s="194">
        <f t="shared" si="53"/>
        <v>-6.7565765641633092E-3</v>
      </c>
      <c r="Y1726" s="193"/>
      <c r="Z1726" s="197">
        <v>1724</v>
      </c>
    </row>
    <row r="1727" spans="1:26" ht="14.4" x14ac:dyDescent="0.3">
      <c r="A1727" s="7">
        <v>41634</v>
      </c>
      <c r="B1727" s="191">
        <v>1834.959961</v>
      </c>
      <c r="C1727" s="191">
        <v>1842.839966</v>
      </c>
      <c r="D1727" s="191">
        <v>1834.959961</v>
      </c>
      <c r="E1727" s="191">
        <v>1842.0200199999999</v>
      </c>
      <c r="F1727" s="192">
        <v>1842.0200199999999</v>
      </c>
      <c r="G1727" s="191">
        <v>1982270000</v>
      </c>
      <c r="H1727" s="194">
        <f t="shared" si="52"/>
        <v>4.7455295618105157E-3</v>
      </c>
      <c r="I1727" s="193"/>
      <c r="J1727" s="197">
        <v>1725</v>
      </c>
      <c r="K1727" s="234"/>
      <c r="L1727" s="234"/>
      <c r="M1727" s="234"/>
      <c r="N1727" s="234"/>
      <c r="O1727" s="234"/>
      <c r="P1727" s="234"/>
      <c r="Q1727" s="7">
        <v>41634</v>
      </c>
      <c r="R1727" s="8">
        <v>20289286</v>
      </c>
      <c r="S1727" s="8">
        <v>20339285</v>
      </c>
      <c r="T1727" s="8">
        <v>20120714</v>
      </c>
      <c r="U1727" s="8">
        <v>20139286</v>
      </c>
      <c r="V1727" s="192">
        <v>17998760</v>
      </c>
      <c r="W1727" s="234">
        <v>204008000</v>
      </c>
      <c r="X1727" s="194">
        <f t="shared" si="53"/>
        <v>-6.6413361152971489E-3</v>
      </c>
      <c r="Y1727" s="193"/>
      <c r="Z1727" s="197">
        <v>1725</v>
      </c>
    </row>
    <row r="1728" spans="1:26" ht="14.4" x14ac:dyDescent="0.3">
      <c r="A1728" s="7">
        <v>41632</v>
      </c>
      <c r="B1728" s="191">
        <v>1828.0200199999999</v>
      </c>
      <c r="C1728" s="191">
        <v>1833.3199460000001</v>
      </c>
      <c r="D1728" s="191">
        <v>1828.0200199999999</v>
      </c>
      <c r="E1728" s="191">
        <v>1833.3199460000001</v>
      </c>
      <c r="F1728" s="192">
        <v>1833.3199460000001</v>
      </c>
      <c r="G1728" s="191">
        <v>1307630000</v>
      </c>
      <c r="H1728" s="194">
        <f t="shared" si="52"/>
        <v>2.9157468198171251E-3</v>
      </c>
      <c r="I1728" s="193"/>
      <c r="J1728" s="197">
        <v>1726</v>
      </c>
      <c r="K1728" s="234"/>
      <c r="L1728" s="234"/>
      <c r="M1728" s="234"/>
      <c r="N1728" s="234"/>
      <c r="O1728" s="234"/>
      <c r="P1728" s="234"/>
      <c r="Q1728" s="7">
        <v>41632</v>
      </c>
      <c r="R1728" s="8">
        <v>20353214</v>
      </c>
      <c r="S1728" s="8">
        <v>20424286</v>
      </c>
      <c r="T1728" s="8">
        <v>20215357</v>
      </c>
      <c r="U1728" s="8">
        <v>20273928</v>
      </c>
      <c r="V1728" s="192">
        <v>18119095</v>
      </c>
      <c r="W1728" s="234">
        <v>167554800</v>
      </c>
      <c r="X1728" s="194">
        <f t="shared" si="53"/>
        <v>-4.2448108369075423E-3</v>
      </c>
      <c r="Y1728" s="193"/>
      <c r="Z1728" s="197">
        <v>1726</v>
      </c>
    </row>
    <row r="1729" spans="1:26" ht="14.4" x14ac:dyDescent="0.3">
      <c r="A1729" s="7">
        <v>41631</v>
      </c>
      <c r="B1729" s="191">
        <v>1822.920044</v>
      </c>
      <c r="C1729" s="191">
        <v>1829.75</v>
      </c>
      <c r="D1729" s="191">
        <v>1822.920044</v>
      </c>
      <c r="E1729" s="191">
        <v>1827.98999</v>
      </c>
      <c r="F1729" s="192">
        <v>1827.98999</v>
      </c>
      <c r="G1729" s="191">
        <v>2851540000</v>
      </c>
      <c r="H1729" s="194">
        <f t="shared" si="52"/>
        <v>5.3181201808144059E-3</v>
      </c>
      <c r="I1729" s="193"/>
      <c r="J1729" s="197">
        <v>1727</v>
      </c>
      <c r="K1729" s="234"/>
      <c r="L1729" s="234"/>
      <c r="M1729" s="234"/>
      <c r="N1729" s="234"/>
      <c r="O1729" s="234"/>
      <c r="P1729" s="234"/>
      <c r="Q1729" s="7">
        <v>41631</v>
      </c>
      <c r="R1729" s="8">
        <v>20285715</v>
      </c>
      <c r="S1729" s="8">
        <v>20382856</v>
      </c>
      <c r="T1729" s="8">
        <v>20098572</v>
      </c>
      <c r="U1729" s="8">
        <v>20360357</v>
      </c>
      <c r="V1729" s="192">
        <v>18196335</v>
      </c>
      <c r="W1729" s="234">
        <v>501306400</v>
      </c>
      <c r="X1729" s="194">
        <f t="shared" si="53"/>
        <v>3.8377369496611385E-2</v>
      </c>
      <c r="Y1729" s="193"/>
      <c r="Z1729" s="197">
        <v>1727</v>
      </c>
    </row>
    <row r="1730" spans="1:26" ht="14.4" x14ac:dyDescent="0.3">
      <c r="A1730" s="7">
        <v>41628</v>
      </c>
      <c r="B1730" s="191">
        <v>1810.3900149999999</v>
      </c>
      <c r="C1730" s="191">
        <v>1823.75</v>
      </c>
      <c r="D1730" s="191">
        <v>1810.25</v>
      </c>
      <c r="E1730" s="191">
        <v>1818.3199460000001</v>
      </c>
      <c r="F1730" s="192">
        <v>1818.3199460000001</v>
      </c>
      <c r="G1730" s="191">
        <v>5097700000</v>
      </c>
      <c r="H1730" s="194">
        <f t="shared" si="52"/>
        <v>4.818727959576467E-3</v>
      </c>
      <c r="I1730" s="193"/>
      <c r="J1730" s="197">
        <v>1728</v>
      </c>
      <c r="K1730" s="234"/>
      <c r="L1730" s="234"/>
      <c r="M1730" s="234"/>
      <c r="N1730" s="234"/>
      <c r="O1730" s="234"/>
      <c r="P1730" s="234"/>
      <c r="Q1730" s="7">
        <v>41628</v>
      </c>
      <c r="R1730" s="8">
        <v>19479643</v>
      </c>
      <c r="S1730" s="8">
        <v>19700357</v>
      </c>
      <c r="T1730" s="8">
        <v>19457857</v>
      </c>
      <c r="U1730" s="8">
        <v>19607857</v>
      </c>
      <c r="V1730" s="192">
        <v>17523817</v>
      </c>
      <c r="W1730" s="234">
        <v>436413600</v>
      </c>
      <c r="X1730" s="194">
        <f t="shared" si="53"/>
        <v>8.3752875502157327E-3</v>
      </c>
      <c r="Y1730" s="193"/>
      <c r="Z1730" s="197">
        <v>1728</v>
      </c>
    </row>
    <row r="1731" spans="1:26" ht="14.4" x14ac:dyDescent="0.3">
      <c r="A1731" s="7">
        <v>41627</v>
      </c>
      <c r="B1731" s="191">
        <v>1809</v>
      </c>
      <c r="C1731" s="191">
        <v>1810.880005</v>
      </c>
      <c r="D1731" s="191">
        <v>1801.349976</v>
      </c>
      <c r="E1731" s="191">
        <v>1809.599976</v>
      </c>
      <c r="F1731" s="192">
        <v>1809.599976</v>
      </c>
      <c r="G1731" s="191">
        <v>3497210000</v>
      </c>
      <c r="H1731" s="194">
        <f t="shared" si="52"/>
        <v>-5.7992874718016773E-4</v>
      </c>
      <c r="I1731" s="193"/>
      <c r="J1731" s="197">
        <v>1729</v>
      </c>
      <c r="K1731" s="234"/>
      <c r="L1731" s="234"/>
      <c r="M1731" s="234"/>
      <c r="N1731" s="234"/>
      <c r="O1731" s="234"/>
      <c r="P1731" s="234"/>
      <c r="Q1731" s="7">
        <v>41627</v>
      </c>
      <c r="R1731" s="8">
        <v>19625000</v>
      </c>
      <c r="S1731" s="8">
        <v>19642857</v>
      </c>
      <c r="T1731" s="8">
        <v>19418928</v>
      </c>
      <c r="U1731" s="8">
        <v>19445000</v>
      </c>
      <c r="V1731" s="192">
        <v>17378269</v>
      </c>
      <c r="W1731" s="234">
        <v>320308800</v>
      </c>
      <c r="X1731" s="194">
        <f t="shared" si="53"/>
        <v>-1.1456809556672148E-2</v>
      </c>
      <c r="Y1731" s="193"/>
      <c r="Z1731" s="197">
        <v>1729</v>
      </c>
    </row>
    <row r="1732" spans="1:26" ht="14.4" x14ac:dyDescent="0.3">
      <c r="A1732" s="7">
        <v>41626</v>
      </c>
      <c r="B1732" s="191">
        <v>1781.459961</v>
      </c>
      <c r="C1732" s="191">
        <v>1811.079956</v>
      </c>
      <c r="D1732" s="191">
        <v>1767.98999</v>
      </c>
      <c r="E1732" s="191">
        <v>1810.650024</v>
      </c>
      <c r="F1732" s="192">
        <v>1810.650024</v>
      </c>
      <c r="G1732" s="191">
        <v>4327770000</v>
      </c>
      <c r="H1732" s="194">
        <f t="shared" ref="H1732:H1795" si="54">(F1732-F1733)/F1733</f>
        <v>1.6647964065131967E-2</v>
      </c>
      <c r="I1732" s="193"/>
      <c r="J1732" s="197">
        <v>1730</v>
      </c>
      <c r="K1732" s="234"/>
      <c r="L1732" s="234"/>
      <c r="M1732" s="234"/>
      <c r="N1732" s="234"/>
      <c r="O1732" s="234"/>
      <c r="P1732" s="234"/>
      <c r="Q1732" s="7">
        <v>41626</v>
      </c>
      <c r="R1732" s="8">
        <v>19632143</v>
      </c>
      <c r="S1732" s="8">
        <v>19694643</v>
      </c>
      <c r="T1732" s="8">
        <v>19242857</v>
      </c>
      <c r="U1732" s="8">
        <v>19670357</v>
      </c>
      <c r="V1732" s="192">
        <v>17579676</v>
      </c>
      <c r="W1732" s="234">
        <v>565863200</v>
      </c>
      <c r="X1732" s="194">
        <f t="shared" ref="X1732:X1795" si="55">(V1732-V1733)/V1733</f>
        <v>-7.6036013475839865E-3</v>
      </c>
      <c r="Y1732" s="193"/>
      <c r="Z1732" s="197">
        <v>1730</v>
      </c>
    </row>
    <row r="1733" spans="1:26" ht="14.4" x14ac:dyDescent="0.3">
      <c r="A1733" s="7">
        <v>41625</v>
      </c>
      <c r="B1733" s="191">
        <v>1786.469971</v>
      </c>
      <c r="C1733" s="191">
        <v>1786.7700199999999</v>
      </c>
      <c r="D1733" s="191">
        <v>1777.0500489999999</v>
      </c>
      <c r="E1733" s="191">
        <v>1781</v>
      </c>
      <c r="F1733" s="192">
        <v>1781</v>
      </c>
      <c r="G1733" s="191">
        <v>3270030000</v>
      </c>
      <c r="H1733" s="194">
        <f t="shared" si="54"/>
        <v>-3.1009878754807907E-3</v>
      </c>
      <c r="I1733" s="193"/>
      <c r="J1733" s="197">
        <v>1731</v>
      </c>
      <c r="K1733" s="234"/>
      <c r="L1733" s="234"/>
      <c r="M1733" s="234"/>
      <c r="N1733" s="234"/>
      <c r="O1733" s="234"/>
      <c r="P1733" s="234"/>
      <c r="Q1733" s="7">
        <v>41625</v>
      </c>
      <c r="R1733" s="8">
        <v>19850357</v>
      </c>
      <c r="S1733" s="8">
        <v>19980000</v>
      </c>
      <c r="T1733" s="8">
        <v>19763571</v>
      </c>
      <c r="U1733" s="8">
        <v>19821072</v>
      </c>
      <c r="V1733" s="192">
        <v>17714369</v>
      </c>
      <c r="W1733" s="234">
        <v>229902400</v>
      </c>
      <c r="X1733" s="194">
        <f t="shared" si="55"/>
        <v>-4.5019581635405001E-3</v>
      </c>
      <c r="Y1733" s="193"/>
      <c r="Z1733" s="197">
        <v>1731</v>
      </c>
    </row>
    <row r="1734" spans="1:26" ht="14.4" x14ac:dyDescent="0.3">
      <c r="A1734" s="7">
        <v>41624</v>
      </c>
      <c r="B1734" s="191">
        <v>1777.4799800000001</v>
      </c>
      <c r="C1734" s="191">
        <v>1792.219971</v>
      </c>
      <c r="D1734" s="191">
        <v>1777.4799800000001</v>
      </c>
      <c r="E1734" s="191">
        <v>1786.540039</v>
      </c>
      <c r="F1734" s="192">
        <v>1786.540039</v>
      </c>
      <c r="G1734" s="191">
        <v>3209890000</v>
      </c>
      <c r="H1734" s="194">
        <f t="shared" si="54"/>
        <v>6.3200399597154672E-3</v>
      </c>
      <c r="I1734" s="193"/>
      <c r="J1734" s="197">
        <v>1732</v>
      </c>
      <c r="K1734" s="234"/>
      <c r="L1734" s="234"/>
      <c r="M1734" s="234"/>
      <c r="N1734" s="234"/>
      <c r="O1734" s="234"/>
      <c r="P1734" s="234"/>
      <c r="Q1734" s="7">
        <v>41624</v>
      </c>
      <c r="R1734" s="8">
        <v>19822144</v>
      </c>
      <c r="S1734" s="8">
        <v>20094286</v>
      </c>
      <c r="T1734" s="8">
        <v>19821785</v>
      </c>
      <c r="U1734" s="8">
        <v>19910715</v>
      </c>
      <c r="V1734" s="192">
        <v>17794479</v>
      </c>
      <c r="W1734" s="234">
        <v>282592800</v>
      </c>
      <c r="X1734" s="194">
        <f t="shared" si="55"/>
        <v>5.5372565710633337E-3</v>
      </c>
      <c r="Y1734" s="193"/>
      <c r="Z1734" s="197">
        <v>1732</v>
      </c>
    </row>
    <row r="1735" spans="1:26" ht="14.4" x14ac:dyDescent="0.3">
      <c r="A1735" s="7">
        <v>41621</v>
      </c>
      <c r="B1735" s="191">
        <v>1777.9799800000001</v>
      </c>
      <c r="C1735" s="191">
        <v>1780.920044</v>
      </c>
      <c r="D1735" s="191">
        <v>1772.4499510000001</v>
      </c>
      <c r="E1735" s="191">
        <v>1775.3199460000001</v>
      </c>
      <c r="F1735" s="192">
        <v>1775.3199460000001</v>
      </c>
      <c r="G1735" s="191">
        <v>3061070000</v>
      </c>
      <c r="H1735" s="194">
        <f t="shared" si="54"/>
        <v>-1.0141030695574617E-4</v>
      </c>
      <c r="I1735" s="193"/>
      <c r="J1735" s="197">
        <v>1733</v>
      </c>
      <c r="K1735" s="234"/>
      <c r="L1735" s="234"/>
      <c r="M1735" s="234"/>
      <c r="N1735" s="234"/>
      <c r="O1735" s="234"/>
      <c r="P1735" s="234"/>
      <c r="Q1735" s="7">
        <v>41621</v>
      </c>
      <c r="R1735" s="8">
        <v>20101786</v>
      </c>
      <c r="S1735" s="8">
        <v>20102858</v>
      </c>
      <c r="T1735" s="8">
        <v>19773928</v>
      </c>
      <c r="U1735" s="8">
        <v>19801071</v>
      </c>
      <c r="V1735" s="192">
        <v>17696489</v>
      </c>
      <c r="W1735" s="234">
        <v>332822000</v>
      </c>
      <c r="X1735" s="194">
        <f t="shared" si="55"/>
        <v>-1.0900640180447518E-2</v>
      </c>
      <c r="Y1735" s="193"/>
      <c r="Z1735" s="197">
        <v>1733</v>
      </c>
    </row>
    <row r="1736" spans="1:26" ht="14.4" x14ac:dyDescent="0.3">
      <c r="A1736" s="7">
        <v>41620</v>
      </c>
      <c r="B1736" s="191">
        <v>1781.709961</v>
      </c>
      <c r="C1736" s="191">
        <v>1782.98999</v>
      </c>
      <c r="D1736" s="191">
        <v>1772.280029</v>
      </c>
      <c r="E1736" s="191">
        <v>1775.5</v>
      </c>
      <c r="F1736" s="192">
        <v>1775.5</v>
      </c>
      <c r="G1736" s="191">
        <v>3306640000</v>
      </c>
      <c r="H1736" s="194">
        <f t="shared" si="54"/>
        <v>-3.7705620570671894E-3</v>
      </c>
      <c r="I1736" s="193"/>
      <c r="J1736" s="197">
        <v>1734</v>
      </c>
      <c r="K1736" s="234"/>
      <c r="L1736" s="234"/>
      <c r="M1736" s="234"/>
      <c r="N1736" s="234"/>
      <c r="O1736" s="234"/>
      <c r="P1736" s="234"/>
      <c r="Q1736" s="7">
        <v>41620</v>
      </c>
      <c r="R1736" s="8">
        <v>20076429</v>
      </c>
      <c r="S1736" s="8">
        <v>20190714</v>
      </c>
      <c r="T1736" s="8">
        <v>20001072</v>
      </c>
      <c r="U1736" s="8">
        <v>20019285</v>
      </c>
      <c r="V1736" s="192">
        <v>17891518</v>
      </c>
      <c r="W1736" s="234">
        <v>262290000</v>
      </c>
      <c r="X1736" s="194">
        <f t="shared" si="55"/>
        <v>-1.4604007158290817E-3</v>
      </c>
      <c r="Y1736" s="193"/>
      <c r="Z1736" s="197">
        <v>1734</v>
      </c>
    </row>
    <row r="1737" spans="1:26" ht="14.4" x14ac:dyDescent="0.3">
      <c r="A1737" s="7">
        <v>41619</v>
      </c>
      <c r="B1737" s="191">
        <v>1802.76001</v>
      </c>
      <c r="C1737" s="191">
        <v>1802.969971</v>
      </c>
      <c r="D1737" s="191">
        <v>1780.089966</v>
      </c>
      <c r="E1737" s="191">
        <v>1782.219971</v>
      </c>
      <c r="F1737" s="192">
        <v>1782.219971</v>
      </c>
      <c r="G1737" s="191">
        <v>3472240000</v>
      </c>
      <c r="H1737" s="194">
        <f t="shared" si="54"/>
        <v>-1.1316874358758031E-2</v>
      </c>
      <c r="I1737" s="193"/>
      <c r="J1737" s="197">
        <v>1735</v>
      </c>
      <c r="K1737" s="234"/>
      <c r="L1737" s="234"/>
      <c r="M1737" s="234"/>
      <c r="N1737" s="234"/>
      <c r="O1737" s="234"/>
      <c r="P1737" s="234"/>
      <c r="Q1737" s="7">
        <v>41619</v>
      </c>
      <c r="R1737" s="8">
        <v>20250000</v>
      </c>
      <c r="S1737" s="8">
        <v>20391787</v>
      </c>
      <c r="T1737" s="8">
        <v>19988928</v>
      </c>
      <c r="U1737" s="8">
        <v>20048571</v>
      </c>
      <c r="V1737" s="192">
        <v>17917685</v>
      </c>
      <c r="W1737" s="234">
        <v>359718800</v>
      </c>
      <c r="X1737" s="194">
        <f t="shared" si="55"/>
        <v>-7.4086684140451647E-3</v>
      </c>
      <c r="Y1737" s="193"/>
      <c r="Z1737" s="197">
        <v>1735</v>
      </c>
    </row>
    <row r="1738" spans="1:26" ht="14.4" x14ac:dyDescent="0.3">
      <c r="A1738" s="7">
        <v>41618</v>
      </c>
      <c r="B1738" s="191">
        <v>1807.599976</v>
      </c>
      <c r="C1738" s="191">
        <v>1808.5200199999999</v>
      </c>
      <c r="D1738" s="191">
        <v>1801.75</v>
      </c>
      <c r="E1738" s="191">
        <v>1802.619995</v>
      </c>
      <c r="F1738" s="192">
        <v>1802.619995</v>
      </c>
      <c r="G1738" s="191">
        <v>3117150000</v>
      </c>
      <c r="H1738" s="194">
        <f t="shared" si="54"/>
        <v>-3.1796590387466587E-3</v>
      </c>
      <c r="I1738" s="193"/>
      <c r="J1738" s="197">
        <v>1736</v>
      </c>
      <c r="K1738" s="234"/>
      <c r="L1738" s="234"/>
      <c r="M1738" s="234"/>
      <c r="N1738" s="234"/>
      <c r="O1738" s="234"/>
      <c r="P1738" s="234"/>
      <c r="Q1738" s="7">
        <v>41618</v>
      </c>
      <c r="R1738" s="8">
        <v>20127857</v>
      </c>
      <c r="S1738" s="8">
        <v>20281429</v>
      </c>
      <c r="T1738" s="8">
        <v>20042856</v>
      </c>
      <c r="U1738" s="8">
        <v>20198214</v>
      </c>
      <c r="V1738" s="192">
        <v>18051422</v>
      </c>
      <c r="W1738" s="234">
        <v>278269600</v>
      </c>
      <c r="X1738" s="194">
        <f t="shared" si="55"/>
        <v>-1.5536923784226035E-3</v>
      </c>
      <c r="Y1738" s="193"/>
      <c r="Z1738" s="197">
        <v>1736</v>
      </c>
    </row>
    <row r="1739" spans="1:26" ht="14.4" x14ac:dyDescent="0.3">
      <c r="A1739" s="7">
        <v>41617</v>
      </c>
      <c r="B1739" s="191">
        <v>1806.209961</v>
      </c>
      <c r="C1739" s="191">
        <v>1811.5200199999999</v>
      </c>
      <c r="D1739" s="191">
        <v>1806.209961</v>
      </c>
      <c r="E1739" s="191">
        <v>1808.369995</v>
      </c>
      <c r="F1739" s="192">
        <v>1808.369995</v>
      </c>
      <c r="G1739" s="191">
        <v>3129500000</v>
      </c>
      <c r="H1739" s="194">
        <f t="shared" si="54"/>
        <v>1.8171000126206524E-3</v>
      </c>
      <c r="I1739" s="193"/>
      <c r="J1739" s="197">
        <v>1737</v>
      </c>
      <c r="K1739" s="234"/>
      <c r="L1739" s="234"/>
      <c r="M1739" s="234"/>
      <c r="N1739" s="234"/>
      <c r="O1739" s="234"/>
      <c r="P1739" s="234"/>
      <c r="Q1739" s="7">
        <v>41617</v>
      </c>
      <c r="R1739" s="8">
        <v>20032143</v>
      </c>
      <c r="S1739" s="8">
        <v>20342142</v>
      </c>
      <c r="T1739" s="8">
        <v>20032143</v>
      </c>
      <c r="U1739" s="8">
        <v>20229643</v>
      </c>
      <c r="V1739" s="192">
        <v>18079512</v>
      </c>
      <c r="W1739" s="234">
        <v>320493600</v>
      </c>
      <c r="X1739" s="194">
        <f t="shared" si="55"/>
        <v>1.1446097027375908E-2</v>
      </c>
      <c r="Y1739" s="193"/>
      <c r="Z1739" s="197">
        <v>1737</v>
      </c>
    </row>
    <row r="1740" spans="1:26" ht="14.4" x14ac:dyDescent="0.3">
      <c r="A1740" s="7">
        <v>41614</v>
      </c>
      <c r="B1740" s="191">
        <v>1788.3599850000001</v>
      </c>
      <c r="C1740" s="191">
        <v>1806.040039</v>
      </c>
      <c r="D1740" s="191">
        <v>1788.3599850000001</v>
      </c>
      <c r="E1740" s="191">
        <v>1805.089966</v>
      </c>
      <c r="F1740" s="192">
        <v>1805.089966</v>
      </c>
      <c r="G1740" s="191">
        <v>3150030000</v>
      </c>
      <c r="H1740" s="194">
        <f t="shared" si="54"/>
        <v>1.1237870889621875E-2</v>
      </c>
      <c r="I1740" s="193"/>
      <c r="J1740" s="197">
        <v>1738</v>
      </c>
      <c r="K1740" s="234"/>
      <c r="L1740" s="234"/>
      <c r="M1740" s="234"/>
      <c r="N1740" s="234"/>
      <c r="O1740" s="234"/>
      <c r="P1740" s="234"/>
      <c r="Q1740" s="7">
        <v>41614</v>
      </c>
      <c r="R1740" s="8">
        <v>20206785</v>
      </c>
      <c r="S1740" s="8">
        <v>20241072</v>
      </c>
      <c r="T1740" s="8">
        <v>19984642</v>
      </c>
      <c r="U1740" s="8">
        <v>20000713</v>
      </c>
      <c r="V1740" s="192">
        <v>17874914</v>
      </c>
      <c r="W1740" s="234">
        <v>344352400</v>
      </c>
      <c r="X1740" s="194">
        <f t="shared" si="55"/>
        <v>-1.3876085306997436E-2</v>
      </c>
      <c r="Y1740" s="193"/>
      <c r="Z1740" s="197">
        <v>1738</v>
      </c>
    </row>
    <row r="1741" spans="1:26" ht="14.4" x14ac:dyDescent="0.3">
      <c r="A1741" s="7">
        <v>41613</v>
      </c>
      <c r="B1741" s="191">
        <v>1792.8199460000001</v>
      </c>
      <c r="C1741" s="191">
        <v>1792.8199460000001</v>
      </c>
      <c r="D1741" s="191">
        <v>1783.380005</v>
      </c>
      <c r="E1741" s="191">
        <v>1785.030029</v>
      </c>
      <c r="F1741" s="192">
        <v>1785.030029</v>
      </c>
      <c r="G1741" s="191">
        <v>3336880000</v>
      </c>
      <c r="H1741" s="194">
        <f t="shared" si="54"/>
        <v>-4.3395729296272856E-3</v>
      </c>
      <c r="I1741" s="193"/>
      <c r="J1741" s="197">
        <v>1739</v>
      </c>
      <c r="K1741" s="234"/>
      <c r="L1741" s="234"/>
      <c r="M1741" s="234"/>
      <c r="N1741" s="234"/>
      <c r="O1741" s="234"/>
      <c r="P1741" s="234"/>
      <c r="Q1741" s="7">
        <v>41613</v>
      </c>
      <c r="R1741" s="8">
        <v>20451786</v>
      </c>
      <c r="S1741" s="8">
        <v>20540714</v>
      </c>
      <c r="T1741" s="8">
        <v>20228930</v>
      </c>
      <c r="U1741" s="8">
        <v>20282143</v>
      </c>
      <c r="V1741" s="192">
        <v>18126438</v>
      </c>
      <c r="W1741" s="234">
        <v>447580000</v>
      </c>
      <c r="X1741" s="194">
        <f t="shared" si="55"/>
        <v>5.1328408489956651E-3</v>
      </c>
      <c r="Y1741" s="193"/>
      <c r="Z1741" s="197">
        <v>1739</v>
      </c>
    </row>
    <row r="1742" spans="1:26" ht="14.4" x14ac:dyDescent="0.3">
      <c r="A1742" s="7">
        <v>41612</v>
      </c>
      <c r="B1742" s="191">
        <v>1793.150024</v>
      </c>
      <c r="C1742" s="191">
        <v>1799.8000489999999</v>
      </c>
      <c r="D1742" s="191">
        <v>1779.089966</v>
      </c>
      <c r="E1742" s="191">
        <v>1792.8100589999999</v>
      </c>
      <c r="F1742" s="192">
        <v>1792.8100589999999</v>
      </c>
      <c r="G1742" s="191">
        <v>3610540000</v>
      </c>
      <c r="H1742" s="194">
        <f t="shared" si="54"/>
        <v>-1.3034927269121215E-3</v>
      </c>
      <c r="I1742" s="193"/>
      <c r="J1742" s="197">
        <v>1740</v>
      </c>
      <c r="K1742" s="234"/>
      <c r="L1742" s="234"/>
      <c r="M1742" s="234"/>
      <c r="N1742" s="234"/>
      <c r="O1742" s="234"/>
      <c r="P1742" s="234"/>
      <c r="Q1742" s="7">
        <v>41612</v>
      </c>
      <c r="R1742" s="8">
        <v>20196428</v>
      </c>
      <c r="S1742" s="8">
        <v>20328215</v>
      </c>
      <c r="T1742" s="8">
        <v>20029285</v>
      </c>
      <c r="U1742" s="8">
        <v>20178572</v>
      </c>
      <c r="V1742" s="192">
        <v>18033873</v>
      </c>
      <c r="W1742" s="234">
        <v>377809600</v>
      </c>
      <c r="X1742" s="194">
        <f t="shared" si="55"/>
        <v>-2.3305487939809691E-3</v>
      </c>
      <c r="Y1742" s="193"/>
      <c r="Z1742" s="197">
        <v>1740</v>
      </c>
    </row>
    <row r="1743" spans="1:26" ht="14.4" x14ac:dyDescent="0.3">
      <c r="A1743" s="7">
        <v>41611</v>
      </c>
      <c r="B1743" s="191">
        <v>1800.099976</v>
      </c>
      <c r="C1743" s="191">
        <v>1800.099976</v>
      </c>
      <c r="D1743" s="191">
        <v>1787.849976</v>
      </c>
      <c r="E1743" s="191">
        <v>1795.150024</v>
      </c>
      <c r="F1743" s="192">
        <v>1795.150024</v>
      </c>
      <c r="G1743" s="191">
        <v>3475680000</v>
      </c>
      <c r="H1743" s="194">
        <f t="shared" si="54"/>
        <v>-3.1928479778841959E-3</v>
      </c>
      <c r="I1743" s="193"/>
      <c r="J1743" s="197">
        <v>1741</v>
      </c>
      <c r="K1743" s="234"/>
      <c r="L1743" s="234"/>
      <c r="M1743" s="234"/>
      <c r="N1743" s="234"/>
      <c r="O1743" s="234"/>
      <c r="P1743" s="234"/>
      <c r="Q1743" s="7">
        <v>41611</v>
      </c>
      <c r="R1743" s="8">
        <v>19939285</v>
      </c>
      <c r="S1743" s="8">
        <v>20227858</v>
      </c>
      <c r="T1743" s="8">
        <v>19917143</v>
      </c>
      <c r="U1743" s="8">
        <v>20225714</v>
      </c>
      <c r="V1743" s="192">
        <v>18076000</v>
      </c>
      <c r="W1743" s="234">
        <v>450968000</v>
      </c>
      <c r="X1743" s="194">
        <f t="shared" si="55"/>
        <v>2.7374856608854761E-2</v>
      </c>
      <c r="Y1743" s="193"/>
      <c r="Z1743" s="197">
        <v>1741</v>
      </c>
    </row>
    <row r="1744" spans="1:26" ht="14.4" x14ac:dyDescent="0.3">
      <c r="A1744" s="7">
        <v>41610</v>
      </c>
      <c r="B1744" s="191">
        <v>1806.5500489999999</v>
      </c>
      <c r="C1744" s="191">
        <v>1810.0200199999999</v>
      </c>
      <c r="D1744" s="191">
        <v>1798.599976</v>
      </c>
      <c r="E1744" s="191">
        <v>1800.900024</v>
      </c>
      <c r="F1744" s="192">
        <v>1800.900024</v>
      </c>
      <c r="G1744" s="191">
        <v>3095430000</v>
      </c>
      <c r="H1744" s="194">
        <f t="shared" si="54"/>
        <v>-2.7190207383820317E-3</v>
      </c>
      <c r="I1744" s="193"/>
      <c r="J1744" s="197">
        <v>1742</v>
      </c>
      <c r="K1744" s="234"/>
      <c r="L1744" s="234"/>
      <c r="M1744" s="234"/>
      <c r="N1744" s="234"/>
      <c r="O1744" s="234"/>
      <c r="P1744" s="234"/>
      <c r="Q1744" s="7">
        <v>41610</v>
      </c>
      <c r="R1744" s="8">
        <v>19928572</v>
      </c>
      <c r="S1744" s="8">
        <v>20154642</v>
      </c>
      <c r="T1744" s="8">
        <v>19672142</v>
      </c>
      <c r="U1744" s="8">
        <v>19686787</v>
      </c>
      <c r="V1744" s="192">
        <v>17594357</v>
      </c>
      <c r="W1744" s="234">
        <v>472544800</v>
      </c>
      <c r="X1744" s="194">
        <f t="shared" si="55"/>
        <v>-8.7036688657403296E-3</v>
      </c>
      <c r="Y1744" s="193"/>
      <c r="Z1744" s="197">
        <v>1742</v>
      </c>
    </row>
    <row r="1745" spans="1:26" ht="14.4" x14ac:dyDescent="0.3">
      <c r="A1745" s="7">
        <v>41607</v>
      </c>
      <c r="B1745" s="191">
        <v>1808.6899410000001</v>
      </c>
      <c r="C1745" s="191">
        <v>1813.5500489999999</v>
      </c>
      <c r="D1745" s="191">
        <v>1803.9799800000001</v>
      </c>
      <c r="E1745" s="191">
        <v>1805.8100589999999</v>
      </c>
      <c r="F1745" s="192">
        <v>1805.8100589999999</v>
      </c>
      <c r="G1745" s="191">
        <v>1598300000</v>
      </c>
      <c r="H1745" s="194">
        <f t="shared" si="54"/>
        <v>-7.8568915728155335E-4</v>
      </c>
      <c r="I1745" s="193"/>
      <c r="J1745" s="197">
        <v>1743</v>
      </c>
      <c r="K1745" s="234"/>
      <c r="L1745" s="234"/>
      <c r="M1745" s="234"/>
      <c r="N1745" s="234"/>
      <c r="O1745" s="234"/>
      <c r="P1745" s="234"/>
      <c r="Q1745" s="7">
        <v>41607</v>
      </c>
      <c r="R1745" s="8">
        <v>19624287</v>
      </c>
      <c r="S1745" s="8">
        <v>19940357</v>
      </c>
      <c r="T1745" s="8">
        <v>19564642</v>
      </c>
      <c r="U1745" s="8">
        <v>19859642</v>
      </c>
      <c r="V1745" s="192">
        <v>17748837</v>
      </c>
      <c r="W1745" s="234">
        <v>318127600</v>
      </c>
      <c r="X1745" s="194">
        <f t="shared" si="55"/>
        <v>1.8517575916236675E-2</v>
      </c>
      <c r="Y1745" s="193"/>
      <c r="Z1745" s="197">
        <v>1743</v>
      </c>
    </row>
    <row r="1746" spans="1:26" ht="14.4" x14ac:dyDescent="0.3">
      <c r="A1746" s="7">
        <v>41605</v>
      </c>
      <c r="B1746" s="191">
        <v>1803.4799800000001</v>
      </c>
      <c r="C1746" s="191">
        <v>1808.2700199999999</v>
      </c>
      <c r="D1746" s="191">
        <v>1802.7700199999999</v>
      </c>
      <c r="E1746" s="191">
        <v>1807.2299800000001</v>
      </c>
      <c r="F1746" s="192">
        <v>1807.2299800000001</v>
      </c>
      <c r="G1746" s="191">
        <v>2613590000</v>
      </c>
      <c r="H1746" s="194">
        <f t="shared" si="54"/>
        <v>2.4850811260574506E-3</v>
      </c>
      <c r="I1746" s="193"/>
      <c r="J1746" s="197">
        <v>1744</v>
      </c>
      <c r="K1746" s="234"/>
      <c r="L1746" s="234"/>
      <c r="M1746" s="234"/>
      <c r="N1746" s="234"/>
      <c r="O1746" s="234"/>
      <c r="P1746" s="234"/>
      <c r="Q1746" s="7">
        <v>41605</v>
      </c>
      <c r="R1746" s="8">
        <v>19153929</v>
      </c>
      <c r="S1746" s="8">
        <v>19500000</v>
      </c>
      <c r="T1746" s="8">
        <v>19049999</v>
      </c>
      <c r="U1746" s="8">
        <v>19498571</v>
      </c>
      <c r="V1746" s="192">
        <v>17426147</v>
      </c>
      <c r="W1746" s="234">
        <v>363448400</v>
      </c>
      <c r="X1746" s="194">
        <f t="shared" si="55"/>
        <v>2.3547262069412319E-2</v>
      </c>
      <c r="Y1746" s="193"/>
      <c r="Z1746" s="197">
        <v>1744</v>
      </c>
    </row>
    <row r="1747" spans="1:26" ht="14.4" x14ac:dyDescent="0.3">
      <c r="A1747" s="7">
        <v>41604</v>
      </c>
      <c r="B1747" s="191">
        <v>1802.869995</v>
      </c>
      <c r="C1747" s="191">
        <v>1808.420044</v>
      </c>
      <c r="D1747" s="191">
        <v>1800.7700199999999</v>
      </c>
      <c r="E1747" s="191">
        <v>1802.75</v>
      </c>
      <c r="F1747" s="192">
        <v>1802.75</v>
      </c>
      <c r="G1747" s="191">
        <v>3427120000</v>
      </c>
      <c r="H1747" s="194">
        <f t="shared" si="54"/>
        <v>1.4980471516800497E-4</v>
      </c>
      <c r="I1747" s="193"/>
      <c r="J1747" s="197">
        <v>1745</v>
      </c>
      <c r="K1747" s="234"/>
      <c r="L1747" s="234"/>
      <c r="M1747" s="234"/>
      <c r="N1747" s="234"/>
      <c r="O1747" s="234"/>
      <c r="P1747" s="234"/>
      <c r="Q1747" s="7">
        <v>41604</v>
      </c>
      <c r="R1747" s="8">
        <v>18718571</v>
      </c>
      <c r="S1747" s="8">
        <v>19147858</v>
      </c>
      <c r="T1747" s="8">
        <v>18714285</v>
      </c>
      <c r="U1747" s="8">
        <v>19049999</v>
      </c>
      <c r="V1747" s="192">
        <v>17025249</v>
      </c>
      <c r="W1747" s="234">
        <v>401382800</v>
      </c>
      <c r="X1747" s="194">
        <f t="shared" si="55"/>
        <v>1.8444066344514041E-2</v>
      </c>
      <c r="Y1747" s="193"/>
      <c r="Z1747" s="197">
        <v>1745</v>
      </c>
    </row>
    <row r="1748" spans="1:26" ht="14.4" x14ac:dyDescent="0.3">
      <c r="A1748" s="7">
        <v>41603</v>
      </c>
      <c r="B1748" s="191">
        <v>1806.329956</v>
      </c>
      <c r="C1748" s="191">
        <v>1808.099976</v>
      </c>
      <c r="D1748" s="191">
        <v>1800.579956</v>
      </c>
      <c r="E1748" s="191">
        <v>1802.4799800000001</v>
      </c>
      <c r="F1748" s="192">
        <v>1802.4799800000001</v>
      </c>
      <c r="G1748" s="191">
        <v>2998540000</v>
      </c>
      <c r="H1748" s="194">
        <f t="shared" si="54"/>
        <v>-1.2633424872927547E-3</v>
      </c>
      <c r="I1748" s="193"/>
      <c r="J1748" s="197">
        <v>1746</v>
      </c>
      <c r="K1748" s="234"/>
      <c r="L1748" s="234"/>
      <c r="M1748" s="234"/>
      <c r="N1748" s="234"/>
      <c r="O1748" s="234"/>
      <c r="P1748" s="234"/>
      <c r="Q1748" s="7">
        <v>41603</v>
      </c>
      <c r="R1748" s="8">
        <v>18607857</v>
      </c>
      <c r="S1748" s="8">
        <v>18781071</v>
      </c>
      <c r="T1748" s="8">
        <v>18607143</v>
      </c>
      <c r="U1748" s="8">
        <v>18705000</v>
      </c>
      <c r="V1748" s="192">
        <v>16716921</v>
      </c>
      <c r="W1748" s="234">
        <v>229311600</v>
      </c>
      <c r="X1748" s="194">
        <f t="shared" si="55"/>
        <v>7.5800004339660401E-3</v>
      </c>
      <c r="Y1748" s="193"/>
      <c r="Z1748" s="197">
        <v>1746</v>
      </c>
    </row>
    <row r="1749" spans="1:26" ht="14.4" x14ac:dyDescent="0.3">
      <c r="A1749" s="7">
        <v>41600</v>
      </c>
      <c r="B1749" s="191">
        <v>1797.209961</v>
      </c>
      <c r="C1749" s="191">
        <v>1804.839966</v>
      </c>
      <c r="D1749" s="191">
        <v>1794.6999510000001</v>
      </c>
      <c r="E1749" s="191">
        <v>1804.76001</v>
      </c>
      <c r="F1749" s="192">
        <v>1804.76001</v>
      </c>
      <c r="G1749" s="191">
        <v>3055140000</v>
      </c>
      <c r="H1749" s="194">
        <f t="shared" si="54"/>
        <v>4.9614578718016455E-3</v>
      </c>
      <c r="I1749" s="193"/>
      <c r="J1749" s="197">
        <v>1747</v>
      </c>
      <c r="K1749" s="234"/>
      <c r="L1749" s="234"/>
      <c r="M1749" s="234"/>
      <c r="N1749" s="234"/>
      <c r="O1749" s="234"/>
      <c r="P1749" s="234"/>
      <c r="Q1749" s="7">
        <v>41600</v>
      </c>
      <c r="R1749" s="8">
        <v>18554285</v>
      </c>
      <c r="S1749" s="8">
        <v>18648571</v>
      </c>
      <c r="T1749" s="8">
        <v>18518929</v>
      </c>
      <c r="U1749" s="8">
        <v>18564285</v>
      </c>
      <c r="V1749" s="192">
        <v>16591160</v>
      </c>
      <c r="W1749" s="234">
        <v>223725600</v>
      </c>
      <c r="X1749" s="194">
        <f t="shared" si="55"/>
        <v>-2.5713703771303143E-3</v>
      </c>
      <c r="Y1749" s="193"/>
      <c r="Z1749" s="197">
        <v>1747</v>
      </c>
    </row>
    <row r="1750" spans="1:26" ht="14.4" x14ac:dyDescent="0.3">
      <c r="A1750" s="7">
        <v>41599</v>
      </c>
      <c r="B1750" s="191">
        <v>1783.5200199999999</v>
      </c>
      <c r="C1750" s="191">
        <v>1797.160034</v>
      </c>
      <c r="D1750" s="191">
        <v>1783.5200199999999</v>
      </c>
      <c r="E1750" s="191">
        <v>1795.849976</v>
      </c>
      <c r="F1750" s="192">
        <v>1795.849976</v>
      </c>
      <c r="G1750" s="191">
        <v>3256630000</v>
      </c>
      <c r="H1750" s="194">
        <f t="shared" si="54"/>
        <v>8.1285645546084057E-3</v>
      </c>
      <c r="I1750" s="193"/>
      <c r="J1750" s="197">
        <v>1748</v>
      </c>
      <c r="K1750" s="234"/>
      <c r="L1750" s="234"/>
      <c r="M1750" s="234"/>
      <c r="N1750" s="234"/>
      <c r="O1750" s="234"/>
      <c r="P1750" s="234"/>
      <c r="Q1750" s="7">
        <v>41599</v>
      </c>
      <c r="R1750" s="8">
        <v>18485714</v>
      </c>
      <c r="S1750" s="8">
        <v>18614643</v>
      </c>
      <c r="T1750" s="8">
        <v>18345358</v>
      </c>
      <c r="U1750" s="8">
        <v>18612143</v>
      </c>
      <c r="V1750" s="192">
        <v>16633932</v>
      </c>
      <c r="W1750" s="234">
        <v>262026800</v>
      </c>
      <c r="X1750" s="194">
        <f t="shared" si="55"/>
        <v>1.1922409798982257E-2</v>
      </c>
      <c r="Y1750" s="193"/>
      <c r="Z1750" s="197">
        <v>1748</v>
      </c>
    </row>
    <row r="1751" spans="1:26" ht="14.4" x14ac:dyDescent="0.3">
      <c r="A1751" s="7">
        <v>41598</v>
      </c>
      <c r="B1751" s="191">
        <v>1789.589966</v>
      </c>
      <c r="C1751" s="191">
        <v>1795.7299800000001</v>
      </c>
      <c r="D1751" s="191">
        <v>1777.2299800000001</v>
      </c>
      <c r="E1751" s="191">
        <v>1781.369995</v>
      </c>
      <c r="F1751" s="192">
        <v>1781.369995</v>
      </c>
      <c r="G1751" s="191">
        <v>3109140000</v>
      </c>
      <c r="H1751" s="194">
        <f t="shared" si="54"/>
        <v>-3.6356111004592368E-3</v>
      </c>
      <c r="I1751" s="193"/>
      <c r="J1751" s="197">
        <v>1749</v>
      </c>
      <c r="K1751" s="234"/>
      <c r="L1751" s="234"/>
      <c r="M1751" s="234"/>
      <c r="N1751" s="234"/>
      <c r="O1751" s="234"/>
      <c r="P1751" s="234"/>
      <c r="Q1751" s="7">
        <v>41598</v>
      </c>
      <c r="R1751" s="8">
        <v>18543928</v>
      </c>
      <c r="S1751" s="8">
        <v>18586428</v>
      </c>
      <c r="T1751" s="8">
        <v>18368929</v>
      </c>
      <c r="U1751" s="8">
        <v>18392857</v>
      </c>
      <c r="V1751" s="192">
        <v>16437952</v>
      </c>
      <c r="W1751" s="234">
        <v>193916800</v>
      </c>
      <c r="X1751" s="194">
        <f t="shared" si="55"/>
        <v>-8.7574885370289984E-3</v>
      </c>
      <c r="Y1751" s="193"/>
      <c r="Z1751" s="197">
        <v>1749</v>
      </c>
    </row>
    <row r="1752" spans="1:26" ht="14.4" x14ac:dyDescent="0.3">
      <c r="A1752" s="7">
        <v>41597</v>
      </c>
      <c r="B1752" s="191">
        <v>1790.790039</v>
      </c>
      <c r="C1752" s="191">
        <v>1795.51001</v>
      </c>
      <c r="D1752" s="191">
        <v>1784.719971</v>
      </c>
      <c r="E1752" s="191">
        <v>1787.869995</v>
      </c>
      <c r="F1752" s="192">
        <v>1787.869995</v>
      </c>
      <c r="G1752" s="191">
        <v>3224450000</v>
      </c>
      <c r="H1752" s="194">
        <f t="shared" si="54"/>
        <v>-2.0429654768572099E-3</v>
      </c>
      <c r="I1752" s="193"/>
      <c r="J1752" s="197">
        <v>1750</v>
      </c>
      <c r="K1752" s="234"/>
      <c r="L1752" s="234"/>
      <c r="M1752" s="234"/>
      <c r="N1752" s="234"/>
      <c r="O1752" s="234"/>
      <c r="P1752" s="234"/>
      <c r="Q1752" s="7">
        <v>41597</v>
      </c>
      <c r="R1752" s="8">
        <v>18536785</v>
      </c>
      <c r="S1752" s="8">
        <v>18692142</v>
      </c>
      <c r="T1752" s="8">
        <v>18498928</v>
      </c>
      <c r="U1752" s="8">
        <v>18555357</v>
      </c>
      <c r="V1752" s="192">
        <v>16583179</v>
      </c>
      <c r="W1752" s="234">
        <v>208938800</v>
      </c>
      <c r="X1752" s="194">
        <f t="shared" si="55"/>
        <v>1.7736693734339715E-3</v>
      </c>
      <c r="Y1752" s="193"/>
      <c r="Z1752" s="197">
        <v>1750</v>
      </c>
    </row>
    <row r="1753" spans="1:26" ht="14.4" x14ac:dyDescent="0.3">
      <c r="A1753" s="7">
        <v>41596</v>
      </c>
      <c r="B1753" s="191">
        <v>1798.8199460000001</v>
      </c>
      <c r="C1753" s="191">
        <v>1802.329956</v>
      </c>
      <c r="D1753" s="191">
        <v>1788</v>
      </c>
      <c r="E1753" s="191">
        <v>1791.530029</v>
      </c>
      <c r="F1753" s="192">
        <v>1791.530029</v>
      </c>
      <c r="G1753" s="191">
        <v>3168520000</v>
      </c>
      <c r="H1753" s="194">
        <f t="shared" si="54"/>
        <v>-3.6981975109817975E-3</v>
      </c>
      <c r="I1753" s="193"/>
      <c r="J1753" s="197">
        <v>1751</v>
      </c>
      <c r="K1753" s="234"/>
      <c r="L1753" s="234"/>
      <c r="M1753" s="234"/>
      <c r="N1753" s="234"/>
      <c r="O1753" s="234"/>
      <c r="P1753" s="234"/>
      <c r="Q1753" s="7">
        <v>41596</v>
      </c>
      <c r="R1753" s="8">
        <v>18749643</v>
      </c>
      <c r="S1753" s="8">
        <v>18828215</v>
      </c>
      <c r="T1753" s="8">
        <v>18507143</v>
      </c>
      <c r="U1753" s="8">
        <v>18522499</v>
      </c>
      <c r="V1753" s="192">
        <v>16553818</v>
      </c>
      <c r="W1753" s="234">
        <v>244944000</v>
      </c>
      <c r="X1753" s="194">
        <f t="shared" si="55"/>
        <v>-1.211417708128628E-2</v>
      </c>
      <c r="Y1753" s="193"/>
      <c r="Z1753" s="197">
        <v>1751</v>
      </c>
    </row>
    <row r="1754" spans="1:26" ht="14.4" x14ac:dyDescent="0.3">
      <c r="A1754" s="7">
        <v>41593</v>
      </c>
      <c r="B1754" s="191">
        <v>1790.660034</v>
      </c>
      <c r="C1754" s="191">
        <v>1798.219971</v>
      </c>
      <c r="D1754" s="191">
        <v>1790.660034</v>
      </c>
      <c r="E1754" s="191">
        <v>1798.1800539999999</v>
      </c>
      <c r="F1754" s="192">
        <v>1798.1800539999999</v>
      </c>
      <c r="G1754" s="191">
        <v>3254820000</v>
      </c>
      <c r="H1754" s="194">
        <f t="shared" si="54"/>
        <v>4.2220342792496906E-3</v>
      </c>
      <c r="I1754" s="193"/>
      <c r="J1754" s="197">
        <v>1752</v>
      </c>
      <c r="K1754" s="234"/>
      <c r="L1754" s="234"/>
      <c r="M1754" s="234"/>
      <c r="N1754" s="234"/>
      <c r="O1754" s="234"/>
      <c r="P1754" s="234"/>
      <c r="Q1754" s="7">
        <v>41593</v>
      </c>
      <c r="R1754" s="8">
        <v>18806429</v>
      </c>
      <c r="S1754" s="8">
        <v>18896070</v>
      </c>
      <c r="T1754" s="8">
        <v>18731785</v>
      </c>
      <c r="U1754" s="8">
        <v>18749643</v>
      </c>
      <c r="V1754" s="192">
        <v>16756813</v>
      </c>
      <c r="W1754" s="234">
        <v>317920400</v>
      </c>
      <c r="X1754" s="194">
        <f t="shared" si="55"/>
        <v>-6.0024313676080949E-3</v>
      </c>
      <c r="Y1754" s="193"/>
      <c r="Z1754" s="197">
        <v>1752</v>
      </c>
    </row>
    <row r="1755" spans="1:26" ht="14.4" x14ac:dyDescent="0.3">
      <c r="A1755" s="7">
        <v>41592</v>
      </c>
      <c r="B1755" s="191">
        <v>1782.75</v>
      </c>
      <c r="C1755" s="191">
        <v>1791.530029</v>
      </c>
      <c r="D1755" s="191">
        <v>1780.219971</v>
      </c>
      <c r="E1755" s="191">
        <v>1790.619995</v>
      </c>
      <c r="F1755" s="192">
        <v>1790.619995</v>
      </c>
      <c r="G1755" s="191">
        <v>3139060000</v>
      </c>
      <c r="H1755" s="194">
        <f t="shared" si="54"/>
        <v>4.8372586980920413E-3</v>
      </c>
      <c r="I1755" s="193"/>
      <c r="J1755" s="197">
        <v>1753</v>
      </c>
      <c r="K1755" s="234"/>
      <c r="L1755" s="234"/>
      <c r="M1755" s="234"/>
      <c r="N1755" s="234"/>
      <c r="O1755" s="234"/>
      <c r="P1755" s="234"/>
      <c r="Q1755" s="7">
        <v>41592</v>
      </c>
      <c r="R1755" s="8">
        <v>18671785</v>
      </c>
      <c r="S1755" s="8">
        <v>18902857</v>
      </c>
      <c r="T1755" s="8">
        <v>18638214</v>
      </c>
      <c r="U1755" s="8">
        <v>18862858</v>
      </c>
      <c r="V1755" s="192">
        <v>16858002</v>
      </c>
      <c r="W1755" s="234">
        <v>282419200</v>
      </c>
      <c r="X1755" s="194">
        <f t="shared" si="55"/>
        <v>1.446359656969568E-2</v>
      </c>
      <c r="Y1755" s="193"/>
      <c r="Z1755" s="197">
        <v>1753</v>
      </c>
    </row>
    <row r="1756" spans="1:26" ht="14.4" x14ac:dyDescent="0.3">
      <c r="A1756" s="7">
        <v>41591</v>
      </c>
      <c r="B1756" s="191">
        <v>1764.369995</v>
      </c>
      <c r="C1756" s="191">
        <v>1782</v>
      </c>
      <c r="D1756" s="191">
        <v>1760.6400149999999</v>
      </c>
      <c r="E1756" s="191">
        <v>1782</v>
      </c>
      <c r="F1756" s="192">
        <v>1782</v>
      </c>
      <c r="G1756" s="191">
        <v>3327480000</v>
      </c>
      <c r="H1756" s="194">
        <f t="shared" si="54"/>
        <v>8.0953444764779083E-3</v>
      </c>
      <c r="I1756" s="193"/>
      <c r="J1756" s="197">
        <v>1754</v>
      </c>
      <c r="K1756" s="234"/>
      <c r="L1756" s="234"/>
      <c r="M1756" s="234"/>
      <c r="N1756" s="234"/>
      <c r="O1756" s="234"/>
      <c r="P1756" s="234"/>
      <c r="Q1756" s="7">
        <v>41591</v>
      </c>
      <c r="R1756" s="8">
        <v>18500000</v>
      </c>
      <c r="S1756" s="8">
        <v>18651785</v>
      </c>
      <c r="T1756" s="8">
        <v>18462856</v>
      </c>
      <c r="U1756" s="8">
        <v>18593929</v>
      </c>
      <c r="V1756" s="192">
        <v>16617651</v>
      </c>
      <c r="W1756" s="234">
        <v>197220800</v>
      </c>
      <c r="X1756" s="194">
        <f t="shared" si="55"/>
        <v>1.1922619913335825E-3</v>
      </c>
      <c r="Y1756" s="193"/>
      <c r="Z1756" s="197">
        <v>1754</v>
      </c>
    </row>
    <row r="1757" spans="1:26" ht="14.4" x14ac:dyDescent="0.3">
      <c r="A1757" s="7">
        <v>41590</v>
      </c>
      <c r="B1757" s="191">
        <v>1769.51001</v>
      </c>
      <c r="C1757" s="191">
        <v>1771.780029</v>
      </c>
      <c r="D1757" s="191">
        <v>1762.290039</v>
      </c>
      <c r="E1757" s="191">
        <v>1767.6899410000001</v>
      </c>
      <c r="F1757" s="192">
        <v>1767.6899410000001</v>
      </c>
      <c r="G1757" s="191">
        <v>3221030000</v>
      </c>
      <c r="H1757" s="194">
        <f t="shared" si="54"/>
        <v>-2.3703920471609286E-3</v>
      </c>
      <c r="I1757" s="193"/>
      <c r="J1757" s="197">
        <v>1755</v>
      </c>
      <c r="K1757" s="234"/>
      <c r="L1757" s="234"/>
      <c r="M1757" s="234"/>
      <c r="N1757" s="234"/>
      <c r="O1757" s="234"/>
      <c r="P1757" s="234"/>
      <c r="Q1757" s="7">
        <v>41590</v>
      </c>
      <c r="R1757" s="8">
        <v>18488214</v>
      </c>
      <c r="S1757" s="8">
        <v>18711428</v>
      </c>
      <c r="T1757" s="8">
        <v>18464285</v>
      </c>
      <c r="U1757" s="8">
        <v>18571785</v>
      </c>
      <c r="V1757" s="192">
        <v>16597862</v>
      </c>
      <c r="W1757" s="234">
        <v>204276800</v>
      </c>
      <c r="X1757" s="194">
        <f t="shared" si="55"/>
        <v>1.8497373457473274E-3</v>
      </c>
      <c r="Y1757" s="193"/>
      <c r="Z1757" s="197">
        <v>1755</v>
      </c>
    </row>
    <row r="1758" spans="1:26" ht="14.4" x14ac:dyDescent="0.3">
      <c r="A1758" s="7">
        <v>41589</v>
      </c>
      <c r="B1758" s="191">
        <v>1769.959961</v>
      </c>
      <c r="C1758" s="191">
        <v>1773.4399410000001</v>
      </c>
      <c r="D1758" s="191">
        <v>1767.849976</v>
      </c>
      <c r="E1758" s="191">
        <v>1771.8900149999999</v>
      </c>
      <c r="F1758" s="192">
        <v>1771.8900149999999</v>
      </c>
      <c r="G1758" s="191">
        <v>2534060000</v>
      </c>
      <c r="H1758" s="194">
        <f t="shared" si="54"/>
        <v>7.2293165115066085E-4</v>
      </c>
      <c r="I1758" s="193"/>
      <c r="J1758" s="197">
        <v>1756</v>
      </c>
      <c r="K1758" s="234"/>
      <c r="L1758" s="234"/>
      <c r="M1758" s="234"/>
      <c r="N1758" s="234"/>
      <c r="O1758" s="234"/>
      <c r="P1758" s="234"/>
      <c r="Q1758" s="7">
        <v>41589</v>
      </c>
      <c r="R1758" s="8">
        <v>18571072</v>
      </c>
      <c r="S1758" s="8">
        <v>18631071</v>
      </c>
      <c r="T1758" s="8">
        <v>18371786</v>
      </c>
      <c r="U1758" s="8">
        <v>18537500</v>
      </c>
      <c r="V1758" s="192">
        <v>16567217</v>
      </c>
      <c r="W1758" s="234">
        <v>227452400</v>
      </c>
      <c r="X1758" s="194">
        <f t="shared" si="55"/>
        <v>-2.9010402927545794E-3</v>
      </c>
      <c r="Y1758" s="193"/>
      <c r="Z1758" s="197">
        <v>1756</v>
      </c>
    </row>
    <row r="1759" spans="1:26" ht="14.4" x14ac:dyDescent="0.3">
      <c r="A1759" s="7">
        <v>41586</v>
      </c>
      <c r="B1759" s="191">
        <v>1748.369995</v>
      </c>
      <c r="C1759" s="191">
        <v>1770.780029</v>
      </c>
      <c r="D1759" s="191">
        <v>1747.630005</v>
      </c>
      <c r="E1759" s="191">
        <v>1770.6099850000001</v>
      </c>
      <c r="F1759" s="192">
        <v>1770.6099850000001</v>
      </c>
      <c r="G1759" s="191">
        <v>3837170000</v>
      </c>
      <c r="H1759" s="194">
        <f t="shared" si="54"/>
        <v>1.3427559555698475E-2</v>
      </c>
      <c r="I1759" s="193"/>
      <c r="J1759" s="197">
        <v>1757</v>
      </c>
      <c r="K1759" s="234"/>
      <c r="L1759" s="234"/>
      <c r="M1759" s="234"/>
      <c r="N1759" s="234"/>
      <c r="O1759" s="234"/>
      <c r="P1759" s="234"/>
      <c r="Q1759" s="7">
        <v>41586</v>
      </c>
      <c r="R1759" s="8">
        <v>18377857</v>
      </c>
      <c r="S1759" s="8">
        <v>18611786</v>
      </c>
      <c r="T1759" s="8">
        <v>18306786</v>
      </c>
      <c r="U1759" s="8">
        <v>18591429</v>
      </c>
      <c r="V1759" s="192">
        <v>16615419</v>
      </c>
      <c r="W1759" s="234">
        <v>279316800</v>
      </c>
      <c r="X1759" s="194">
        <f t="shared" si="55"/>
        <v>1.5746330368863425E-2</v>
      </c>
      <c r="Y1759" s="193"/>
      <c r="Z1759" s="197">
        <v>1757</v>
      </c>
    </row>
    <row r="1760" spans="1:26" ht="14.4" x14ac:dyDescent="0.3">
      <c r="A1760" s="7">
        <v>41585</v>
      </c>
      <c r="B1760" s="191">
        <v>1770.73999</v>
      </c>
      <c r="C1760" s="191">
        <v>1774.540039</v>
      </c>
      <c r="D1760" s="191">
        <v>1746.1999510000001</v>
      </c>
      <c r="E1760" s="191">
        <v>1747.150024</v>
      </c>
      <c r="F1760" s="192">
        <v>1747.150024</v>
      </c>
      <c r="G1760" s="191">
        <v>4143200000</v>
      </c>
      <c r="H1760" s="194">
        <f t="shared" si="54"/>
        <v>-1.3182772075429811E-2</v>
      </c>
      <c r="I1760" s="193"/>
      <c r="J1760" s="197">
        <v>1758</v>
      </c>
      <c r="K1760" s="234"/>
      <c r="L1760" s="234"/>
      <c r="M1760" s="234"/>
      <c r="N1760" s="234"/>
      <c r="O1760" s="234"/>
      <c r="P1760" s="234"/>
      <c r="Q1760" s="7">
        <v>41585</v>
      </c>
      <c r="R1760" s="8">
        <v>18556429</v>
      </c>
      <c r="S1760" s="8">
        <v>18685358</v>
      </c>
      <c r="T1760" s="8">
        <v>18299286</v>
      </c>
      <c r="U1760" s="8">
        <v>18303215</v>
      </c>
      <c r="V1760" s="192">
        <v>16357843</v>
      </c>
      <c r="W1760" s="234">
        <v>262620400</v>
      </c>
      <c r="X1760" s="194">
        <f t="shared" si="55"/>
        <v>-1.6182562856391407E-2</v>
      </c>
      <c r="Y1760" s="193"/>
      <c r="Z1760" s="197">
        <v>1758</v>
      </c>
    </row>
    <row r="1761" spans="1:26" ht="14.4" x14ac:dyDescent="0.3">
      <c r="A1761" s="7">
        <v>41584</v>
      </c>
      <c r="B1761" s="191">
        <v>1765</v>
      </c>
      <c r="C1761" s="191">
        <v>1773.73999</v>
      </c>
      <c r="D1761" s="191">
        <v>1764.400024</v>
      </c>
      <c r="E1761" s="191">
        <v>1770.48999</v>
      </c>
      <c r="F1761" s="192">
        <v>1770.48999</v>
      </c>
      <c r="G1761" s="191">
        <v>3322100000</v>
      </c>
      <c r="H1761" s="194">
        <f t="shared" si="54"/>
        <v>4.2655400396494035E-3</v>
      </c>
      <c r="I1761" s="193"/>
      <c r="J1761" s="197">
        <v>1759</v>
      </c>
      <c r="K1761" s="234"/>
      <c r="L1761" s="234"/>
      <c r="M1761" s="234"/>
      <c r="N1761" s="234"/>
      <c r="O1761" s="234"/>
      <c r="P1761" s="234"/>
      <c r="Q1761" s="7">
        <v>41584</v>
      </c>
      <c r="R1761" s="8">
        <v>18719643</v>
      </c>
      <c r="S1761" s="8">
        <v>18745001</v>
      </c>
      <c r="T1761" s="8">
        <v>18507143</v>
      </c>
      <c r="U1761" s="8">
        <v>18604286</v>
      </c>
      <c r="V1761" s="192">
        <v>16626909</v>
      </c>
      <c r="W1761" s="234">
        <v>223375600</v>
      </c>
      <c r="X1761" s="194">
        <f t="shared" si="55"/>
        <v>-2.8330084891299086E-3</v>
      </c>
      <c r="Y1761" s="193"/>
      <c r="Z1761" s="197">
        <v>1759</v>
      </c>
    </row>
    <row r="1762" spans="1:26" ht="14.4" x14ac:dyDescent="0.3">
      <c r="A1762" s="7">
        <v>41583</v>
      </c>
      <c r="B1762" s="191">
        <v>1765.670044</v>
      </c>
      <c r="C1762" s="191">
        <v>1767.030029</v>
      </c>
      <c r="D1762" s="191">
        <v>1755.76001</v>
      </c>
      <c r="E1762" s="191">
        <v>1762.969971</v>
      </c>
      <c r="F1762" s="192">
        <v>1762.969971</v>
      </c>
      <c r="G1762" s="191">
        <v>3516680000</v>
      </c>
      <c r="H1762" s="194">
        <f t="shared" si="54"/>
        <v>-2.8055878052288263E-3</v>
      </c>
      <c r="I1762" s="193"/>
      <c r="J1762" s="197">
        <v>1760</v>
      </c>
      <c r="K1762" s="234"/>
      <c r="L1762" s="234"/>
      <c r="M1762" s="234"/>
      <c r="N1762" s="234"/>
      <c r="O1762" s="234"/>
      <c r="P1762" s="234"/>
      <c r="Q1762" s="7">
        <v>41583</v>
      </c>
      <c r="R1762" s="8">
        <v>18735001</v>
      </c>
      <c r="S1762" s="8">
        <v>18888929</v>
      </c>
      <c r="T1762" s="8">
        <v>18678572</v>
      </c>
      <c r="U1762" s="8">
        <v>18766071</v>
      </c>
      <c r="V1762" s="192">
        <v>16674147</v>
      </c>
      <c r="W1762" s="234">
        <v>265213200</v>
      </c>
      <c r="X1762" s="194">
        <f t="shared" si="55"/>
        <v>-2.4680233516384082E-3</v>
      </c>
      <c r="Y1762" s="193"/>
      <c r="Z1762" s="197">
        <v>1760</v>
      </c>
    </row>
    <row r="1763" spans="1:26" ht="14.4" x14ac:dyDescent="0.3">
      <c r="A1763" s="7">
        <v>41582</v>
      </c>
      <c r="B1763" s="191">
        <v>1763.400024</v>
      </c>
      <c r="C1763" s="191">
        <v>1768.780029</v>
      </c>
      <c r="D1763" s="191">
        <v>1761.5600589999999</v>
      </c>
      <c r="E1763" s="191">
        <v>1767.9300539999999</v>
      </c>
      <c r="F1763" s="192">
        <v>1767.9300539999999</v>
      </c>
      <c r="G1763" s="191">
        <v>3194870000</v>
      </c>
      <c r="H1763" s="194">
        <f t="shared" si="54"/>
        <v>3.570558653551009E-3</v>
      </c>
      <c r="I1763" s="193"/>
      <c r="J1763" s="197">
        <v>1761</v>
      </c>
      <c r="K1763" s="234"/>
      <c r="L1763" s="234"/>
      <c r="M1763" s="234"/>
      <c r="N1763" s="234"/>
      <c r="O1763" s="234"/>
      <c r="P1763" s="234"/>
      <c r="Q1763" s="7">
        <v>41582</v>
      </c>
      <c r="R1763" s="8">
        <v>18610714</v>
      </c>
      <c r="S1763" s="8">
        <v>18815001</v>
      </c>
      <c r="T1763" s="8">
        <v>18528929</v>
      </c>
      <c r="U1763" s="8">
        <v>18812500</v>
      </c>
      <c r="V1763" s="192">
        <v>16715401</v>
      </c>
      <c r="W1763" s="234">
        <v>244627600</v>
      </c>
      <c r="X1763" s="194">
        <f t="shared" si="55"/>
        <v>1.2922435030144248E-2</v>
      </c>
      <c r="Y1763" s="193"/>
      <c r="Z1763" s="197">
        <v>1761</v>
      </c>
    </row>
    <row r="1764" spans="1:26" ht="14.4" x14ac:dyDescent="0.3">
      <c r="A1764" s="7">
        <v>41579</v>
      </c>
      <c r="B1764" s="191">
        <v>1758.6999510000001</v>
      </c>
      <c r="C1764" s="191">
        <v>1765.670044</v>
      </c>
      <c r="D1764" s="191">
        <v>1752.6999510000001</v>
      </c>
      <c r="E1764" s="191">
        <v>1761.6400149999999</v>
      </c>
      <c r="F1764" s="192">
        <v>1761.6400149999999</v>
      </c>
      <c r="G1764" s="191">
        <v>3686290000</v>
      </c>
      <c r="H1764" s="194">
        <f t="shared" si="54"/>
        <v>2.9034214346194986E-3</v>
      </c>
      <c r="I1764" s="193"/>
      <c r="J1764" s="197">
        <v>1762</v>
      </c>
      <c r="K1764" s="234"/>
      <c r="L1764" s="234"/>
      <c r="M1764" s="234"/>
      <c r="N1764" s="234"/>
      <c r="O1764" s="234"/>
      <c r="P1764" s="234"/>
      <c r="Q1764" s="7">
        <v>41579</v>
      </c>
      <c r="R1764" s="8">
        <v>18715000</v>
      </c>
      <c r="S1764" s="8">
        <v>18742857</v>
      </c>
      <c r="T1764" s="8">
        <v>18422857</v>
      </c>
      <c r="U1764" s="8">
        <v>18572500</v>
      </c>
      <c r="V1764" s="192">
        <v>16502153</v>
      </c>
      <c r="W1764" s="234">
        <v>274890000</v>
      </c>
      <c r="X1764" s="194">
        <f t="shared" si="55"/>
        <v>-5.1083132913933684E-3</v>
      </c>
      <c r="Y1764" s="193"/>
      <c r="Z1764" s="197">
        <v>1762</v>
      </c>
    </row>
    <row r="1765" spans="1:26" ht="14.4" x14ac:dyDescent="0.3">
      <c r="A1765" s="7">
        <v>41578</v>
      </c>
      <c r="B1765" s="191">
        <v>1763.23999</v>
      </c>
      <c r="C1765" s="191">
        <v>1768.530029</v>
      </c>
      <c r="D1765" s="191">
        <v>1755.719971</v>
      </c>
      <c r="E1765" s="191">
        <v>1756.540039</v>
      </c>
      <c r="F1765" s="192">
        <v>1756.540039</v>
      </c>
      <c r="G1765" s="191">
        <v>3826530000</v>
      </c>
      <c r="H1765" s="194">
        <f t="shared" si="54"/>
        <v>-3.8393814890611542E-3</v>
      </c>
      <c r="I1765" s="193"/>
      <c r="J1765" s="197">
        <v>1763</v>
      </c>
      <c r="K1765" s="234"/>
      <c r="L1765" s="234"/>
      <c r="M1765" s="234"/>
      <c r="N1765" s="234"/>
      <c r="O1765" s="234"/>
      <c r="P1765" s="234"/>
      <c r="Q1765" s="7">
        <v>41578</v>
      </c>
      <c r="R1765" s="8">
        <v>18750000</v>
      </c>
      <c r="S1765" s="8">
        <v>18838928</v>
      </c>
      <c r="T1765" s="8">
        <v>18616785</v>
      </c>
      <c r="U1765" s="8">
        <v>18667856</v>
      </c>
      <c r="V1765" s="192">
        <v>16586884</v>
      </c>
      <c r="W1765" s="234">
        <v>275696400</v>
      </c>
      <c r="X1765" s="194">
        <f t="shared" si="55"/>
        <v>-4.191107791257977E-3</v>
      </c>
      <c r="Y1765" s="193"/>
      <c r="Z1765" s="197">
        <v>1763</v>
      </c>
    </row>
    <row r="1766" spans="1:26" ht="14.4" x14ac:dyDescent="0.3">
      <c r="A1766" s="7">
        <v>41577</v>
      </c>
      <c r="B1766" s="191">
        <v>1772.2700199999999</v>
      </c>
      <c r="C1766" s="191">
        <v>1775.219971</v>
      </c>
      <c r="D1766" s="191">
        <v>1757.23999</v>
      </c>
      <c r="E1766" s="191">
        <v>1763.3100589999999</v>
      </c>
      <c r="F1766" s="192">
        <v>1763.3100589999999</v>
      </c>
      <c r="G1766" s="191">
        <v>3523040000</v>
      </c>
      <c r="H1766" s="194">
        <f t="shared" si="54"/>
        <v>-4.8759232703633765E-3</v>
      </c>
      <c r="I1766" s="193"/>
      <c r="J1766" s="197">
        <v>1764</v>
      </c>
      <c r="K1766" s="234"/>
      <c r="L1766" s="234"/>
      <c r="M1766" s="234"/>
      <c r="N1766" s="234"/>
      <c r="O1766" s="234"/>
      <c r="P1766" s="234"/>
      <c r="Q1766" s="7">
        <v>41577</v>
      </c>
      <c r="R1766" s="8">
        <v>18557501</v>
      </c>
      <c r="S1766" s="8">
        <v>18840000</v>
      </c>
      <c r="T1766" s="8">
        <v>18465000</v>
      </c>
      <c r="U1766" s="8">
        <v>18746429</v>
      </c>
      <c r="V1766" s="192">
        <v>16656694</v>
      </c>
      <c r="W1766" s="234">
        <v>354163600</v>
      </c>
      <c r="X1766" s="194">
        <f t="shared" si="55"/>
        <v>1.5909519509944105E-2</v>
      </c>
      <c r="Y1766" s="193"/>
      <c r="Z1766" s="197">
        <v>1764</v>
      </c>
    </row>
    <row r="1767" spans="1:26" ht="14.4" x14ac:dyDescent="0.3">
      <c r="A1767" s="7">
        <v>41576</v>
      </c>
      <c r="B1767" s="191">
        <v>1762.9300539999999</v>
      </c>
      <c r="C1767" s="191">
        <v>1772.089966</v>
      </c>
      <c r="D1767" s="191">
        <v>1762.9300539999999</v>
      </c>
      <c r="E1767" s="191">
        <v>1771.9499510000001</v>
      </c>
      <c r="F1767" s="192">
        <v>1771.9499510000001</v>
      </c>
      <c r="G1767" s="191">
        <v>3358460000</v>
      </c>
      <c r="H1767" s="194">
        <f t="shared" si="54"/>
        <v>5.5841951318379279E-3</v>
      </c>
      <c r="I1767" s="193"/>
      <c r="J1767" s="197">
        <v>1765</v>
      </c>
      <c r="K1767" s="234"/>
      <c r="L1767" s="234"/>
      <c r="M1767" s="234"/>
      <c r="N1767" s="234"/>
      <c r="O1767" s="234"/>
      <c r="P1767" s="234"/>
      <c r="Q1767" s="7">
        <v>41576</v>
      </c>
      <c r="R1767" s="8">
        <v>19152500</v>
      </c>
      <c r="S1767" s="8">
        <v>19258928</v>
      </c>
      <c r="T1767" s="8">
        <v>18376429</v>
      </c>
      <c r="U1767" s="8">
        <v>18452858</v>
      </c>
      <c r="V1767" s="192">
        <v>16395844</v>
      </c>
      <c r="W1767" s="234">
        <v>635807200</v>
      </c>
      <c r="X1767" s="194">
        <f t="shared" si="55"/>
        <v>-2.4911152241744405E-2</v>
      </c>
      <c r="Y1767" s="193"/>
      <c r="Z1767" s="197">
        <v>1765</v>
      </c>
    </row>
    <row r="1768" spans="1:26" ht="14.4" x14ac:dyDescent="0.3">
      <c r="A1768" s="7">
        <v>41575</v>
      </c>
      <c r="B1768" s="191">
        <v>1759.420044</v>
      </c>
      <c r="C1768" s="191">
        <v>1764.98999</v>
      </c>
      <c r="D1768" s="191">
        <v>1757.670044</v>
      </c>
      <c r="E1768" s="191">
        <v>1762.1099850000001</v>
      </c>
      <c r="F1768" s="192">
        <v>1762.1099850000001</v>
      </c>
      <c r="G1768" s="191">
        <v>3282300000</v>
      </c>
      <c r="H1768" s="194">
        <f t="shared" si="54"/>
        <v>1.3296993205965176E-3</v>
      </c>
      <c r="I1768" s="193"/>
      <c r="J1768" s="197">
        <v>1766</v>
      </c>
      <c r="K1768" s="234"/>
      <c r="L1768" s="234"/>
      <c r="M1768" s="234"/>
      <c r="N1768" s="234"/>
      <c r="O1768" s="234"/>
      <c r="P1768" s="234"/>
      <c r="Q1768" s="7">
        <v>41575</v>
      </c>
      <c r="R1768" s="8">
        <v>18894285</v>
      </c>
      <c r="S1768" s="8">
        <v>18964285</v>
      </c>
      <c r="T1768" s="8">
        <v>18686071</v>
      </c>
      <c r="U1768" s="8">
        <v>18924286</v>
      </c>
      <c r="V1768" s="192">
        <v>16814718</v>
      </c>
      <c r="W1768" s="234">
        <v>550440800</v>
      </c>
      <c r="X1768" s="194">
        <f t="shared" si="55"/>
        <v>7.4524572126597344E-3</v>
      </c>
      <c r="Y1768" s="193"/>
      <c r="Z1768" s="197">
        <v>1766</v>
      </c>
    </row>
    <row r="1769" spans="1:26" ht="14.4" x14ac:dyDescent="0.3">
      <c r="A1769" s="7">
        <v>41572</v>
      </c>
      <c r="B1769" s="191">
        <v>1756.01001</v>
      </c>
      <c r="C1769" s="191">
        <v>1759.8199460000001</v>
      </c>
      <c r="D1769" s="191">
        <v>1752.4499510000001</v>
      </c>
      <c r="E1769" s="191">
        <v>1759.7700199999999</v>
      </c>
      <c r="F1769" s="192">
        <v>1759.7700199999999</v>
      </c>
      <c r="G1769" s="191">
        <v>3175720000</v>
      </c>
      <c r="H1769" s="194">
        <f t="shared" si="54"/>
        <v>4.3948439487699869E-3</v>
      </c>
      <c r="I1769" s="193"/>
      <c r="J1769" s="197">
        <v>1767</v>
      </c>
      <c r="K1769" s="234"/>
      <c r="L1769" s="234"/>
      <c r="M1769" s="234"/>
      <c r="N1769" s="234"/>
      <c r="O1769" s="234"/>
      <c r="P1769" s="234"/>
      <c r="Q1769" s="7">
        <v>41572</v>
      </c>
      <c r="R1769" s="8">
        <v>18975714</v>
      </c>
      <c r="S1769" s="8">
        <v>19043928</v>
      </c>
      <c r="T1769" s="8">
        <v>18753929</v>
      </c>
      <c r="U1769" s="8">
        <v>18784286</v>
      </c>
      <c r="V1769" s="192">
        <v>16690334</v>
      </c>
      <c r="W1769" s="234">
        <v>337792000</v>
      </c>
      <c r="X1769" s="194">
        <f t="shared" si="55"/>
        <v>-1.1185818046072368E-2</v>
      </c>
      <c r="Y1769" s="193"/>
      <c r="Z1769" s="197">
        <v>1767</v>
      </c>
    </row>
    <row r="1770" spans="1:26" ht="14.4" x14ac:dyDescent="0.3">
      <c r="A1770" s="7">
        <v>41571</v>
      </c>
      <c r="B1770" s="191">
        <v>1747.4799800000001</v>
      </c>
      <c r="C1770" s="191">
        <v>1753.9399410000001</v>
      </c>
      <c r="D1770" s="191">
        <v>1745.5</v>
      </c>
      <c r="E1770" s="191">
        <v>1752.0699460000001</v>
      </c>
      <c r="F1770" s="192">
        <v>1752.0699460000001</v>
      </c>
      <c r="G1770" s="191">
        <v>3671700000</v>
      </c>
      <c r="H1770" s="194">
        <f t="shared" si="54"/>
        <v>3.2581345318369527E-3</v>
      </c>
      <c r="I1770" s="193"/>
      <c r="J1770" s="197">
        <v>1768</v>
      </c>
      <c r="K1770" s="234"/>
      <c r="L1770" s="234"/>
      <c r="M1770" s="234"/>
      <c r="N1770" s="234"/>
      <c r="O1770" s="234"/>
      <c r="P1770" s="234"/>
      <c r="Q1770" s="7">
        <v>41571</v>
      </c>
      <c r="R1770" s="8">
        <v>18750000</v>
      </c>
      <c r="S1770" s="8">
        <v>19016787</v>
      </c>
      <c r="T1770" s="8">
        <v>18658928</v>
      </c>
      <c r="U1770" s="8">
        <v>18996786</v>
      </c>
      <c r="V1770" s="192">
        <v>16879141</v>
      </c>
      <c r="W1770" s="234">
        <v>384764800</v>
      </c>
      <c r="X1770" s="194">
        <f t="shared" si="55"/>
        <v>1.32389892594803E-2</v>
      </c>
      <c r="Y1770" s="193"/>
      <c r="Z1770" s="197">
        <v>1768</v>
      </c>
    </row>
    <row r="1771" spans="1:26" ht="14.4" x14ac:dyDescent="0.3">
      <c r="A1771" s="7">
        <v>41570</v>
      </c>
      <c r="B1771" s="191">
        <v>1752.2700199999999</v>
      </c>
      <c r="C1771" s="191">
        <v>1752.2700199999999</v>
      </c>
      <c r="D1771" s="191">
        <v>1740.5</v>
      </c>
      <c r="E1771" s="191">
        <v>1746.380005</v>
      </c>
      <c r="F1771" s="192">
        <v>1746.380005</v>
      </c>
      <c r="G1771" s="191">
        <v>3713380000</v>
      </c>
      <c r="H1771" s="194">
        <f t="shared" si="54"/>
        <v>-4.724557205696491E-3</v>
      </c>
      <c r="I1771" s="193"/>
      <c r="J1771" s="197">
        <v>1769</v>
      </c>
      <c r="K1771" s="234"/>
      <c r="L1771" s="234"/>
      <c r="M1771" s="234"/>
      <c r="N1771" s="234"/>
      <c r="O1771" s="234"/>
      <c r="P1771" s="234"/>
      <c r="Q1771" s="7">
        <v>41570</v>
      </c>
      <c r="R1771" s="8">
        <v>18535715</v>
      </c>
      <c r="S1771" s="8">
        <v>18773928</v>
      </c>
      <c r="T1771" s="8">
        <v>18535715</v>
      </c>
      <c r="U1771" s="8">
        <v>18748571</v>
      </c>
      <c r="V1771" s="192">
        <v>16658598</v>
      </c>
      <c r="W1771" s="234">
        <v>313723200</v>
      </c>
      <c r="X1771" s="194">
        <f t="shared" si="55"/>
        <v>9.7907023545985104E-3</v>
      </c>
      <c r="Y1771" s="193"/>
      <c r="Z1771" s="197">
        <v>1769</v>
      </c>
    </row>
    <row r="1772" spans="1:26" ht="14.4" x14ac:dyDescent="0.3">
      <c r="A1772" s="7">
        <v>41569</v>
      </c>
      <c r="B1772" s="191">
        <v>1746.4799800000001</v>
      </c>
      <c r="C1772" s="191">
        <v>1759.329956</v>
      </c>
      <c r="D1772" s="191">
        <v>1746.4799800000001</v>
      </c>
      <c r="E1772" s="191">
        <v>1754.670044</v>
      </c>
      <c r="F1772" s="192">
        <v>1754.670044</v>
      </c>
      <c r="G1772" s="191">
        <v>3850840000</v>
      </c>
      <c r="H1772" s="194">
        <f t="shared" si="54"/>
        <v>5.7375132145658847E-3</v>
      </c>
      <c r="I1772" s="193"/>
      <c r="J1772" s="197">
        <v>1770</v>
      </c>
      <c r="K1772" s="234"/>
      <c r="L1772" s="234"/>
      <c r="M1772" s="234"/>
      <c r="N1772" s="234"/>
      <c r="O1772" s="234"/>
      <c r="P1772" s="234"/>
      <c r="Q1772" s="7">
        <v>41569</v>
      </c>
      <c r="R1772" s="8">
        <v>18800358</v>
      </c>
      <c r="S1772" s="8">
        <v>18873215</v>
      </c>
      <c r="T1772" s="8">
        <v>18143929</v>
      </c>
      <c r="U1772" s="8">
        <v>18566786</v>
      </c>
      <c r="V1772" s="192">
        <v>16497080</v>
      </c>
      <c r="W1772" s="234">
        <v>534063600</v>
      </c>
      <c r="X1772" s="194">
        <f t="shared" si="55"/>
        <v>-2.8578317409780891E-3</v>
      </c>
      <c r="Y1772" s="193"/>
      <c r="Z1772" s="197">
        <v>1770</v>
      </c>
    </row>
    <row r="1773" spans="1:26" ht="14.4" x14ac:dyDescent="0.3">
      <c r="A1773" s="7">
        <v>41568</v>
      </c>
      <c r="B1773" s="191">
        <v>1745.1999510000001</v>
      </c>
      <c r="C1773" s="191">
        <v>1747.790039</v>
      </c>
      <c r="D1773" s="191">
        <v>1740.670044</v>
      </c>
      <c r="E1773" s="191">
        <v>1744.660034</v>
      </c>
      <c r="F1773" s="192">
        <v>1744.660034</v>
      </c>
      <c r="G1773" s="191">
        <v>3052710000</v>
      </c>
      <c r="H1773" s="194">
        <f t="shared" si="54"/>
        <v>9.1736314130120954E-5</v>
      </c>
      <c r="I1773" s="193"/>
      <c r="J1773" s="197">
        <v>1771</v>
      </c>
      <c r="K1773" s="234"/>
      <c r="L1773" s="234"/>
      <c r="M1773" s="234"/>
      <c r="N1773" s="234"/>
      <c r="O1773" s="234"/>
      <c r="P1773" s="234"/>
      <c r="Q1773" s="7">
        <v>41568</v>
      </c>
      <c r="R1773" s="8">
        <v>18277500</v>
      </c>
      <c r="S1773" s="8">
        <v>18725000</v>
      </c>
      <c r="T1773" s="8">
        <v>18268572</v>
      </c>
      <c r="U1773" s="8">
        <v>18620001</v>
      </c>
      <c r="V1773" s="192">
        <v>16544361</v>
      </c>
      <c r="W1773" s="234">
        <v>398106800</v>
      </c>
      <c r="X1773" s="194">
        <f t="shared" si="55"/>
        <v>2.4504467773677881E-2</v>
      </c>
      <c r="Y1773" s="193"/>
      <c r="Z1773" s="197">
        <v>1771</v>
      </c>
    </row>
    <row r="1774" spans="1:26" ht="14.4" x14ac:dyDescent="0.3">
      <c r="A1774" s="7">
        <v>41565</v>
      </c>
      <c r="B1774" s="191">
        <v>1736.719971</v>
      </c>
      <c r="C1774" s="191">
        <v>1745.3100589999999</v>
      </c>
      <c r="D1774" s="191">
        <v>1735.73999</v>
      </c>
      <c r="E1774" s="191">
        <v>1744.5</v>
      </c>
      <c r="F1774" s="192">
        <v>1744.5</v>
      </c>
      <c r="G1774" s="191">
        <v>3664890000</v>
      </c>
      <c r="H1774" s="194">
        <f t="shared" si="54"/>
        <v>6.5487556430948472E-3</v>
      </c>
      <c r="I1774" s="193"/>
      <c r="J1774" s="197">
        <v>1772</v>
      </c>
      <c r="K1774" s="234"/>
      <c r="L1774" s="234"/>
      <c r="M1774" s="234"/>
      <c r="N1774" s="234"/>
      <c r="O1774" s="234"/>
      <c r="P1774" s="234"/>
      <c r="Q1774" s="7">
        <v>41565</v>
      </c>
      <c r="R1774" s="8">
        <v>18071072</v>
      </c>
      <c r="S1774" s="8">
        <v>18187857</v>
      </c>
      <c r="T1774" s="8">
        <v>18061071</v>
      </c>
      <c r="U1774" s="8">
        <v>18174643</v>
      </c>
      <c r="V1774" s="192">
        <v>16148647</v>
      </c>
      <c r="W1774" s="234">
        <v>290542000</v>
      </c>
      <c r="X1774" s="194">
        <f t="shared" si="55"/>
        <v>8.7013559081496415E-3</v>
      </c>
      <c r="Y1774" s="193"/>
      <c r="Z1774" s="197">
        <v>1772</v>
      </c>
    </row>
    <row r="1775" spans="1:26" ht="14.4" x14ac:dyDescent="0.3">
      <c r="A1775" s="7">
        <v>41564</v>
      </c>
      <c r="B1775" s="191">
        <v>1720.170044</v>
      </c>
      <c r="C1775" s="191">
        <v>1733.4499510000001</v>
      </c>
      <c r="D1775" s="191">
        <v>1714.119995</v>
      </c>
      <c r="E1775" s="191">
        <v>1733.150024</v>
      </c>
      <c r="F1775" s="192">
        <v>1733.150024</v>
      </c>
      <c r="G1775" s="191">
        <v>3453590000</v>
      </c>
      <c r="H1775" s="194">
        <f t="shared" si="54"/>
        <v>6.7439529357353808E-3</v>
      </c>
      <c r="I1775" s="193"/>
      <c r="J1775" s="197">
        <v>1773</v>
      </c>
      <c r="K1775" s="234"/>
      <c r="L1775" s="234"/>
      <c r="M1775" s="234"/>
      <c r="N1775" s="234"/>
      <c r="O1775" s="234"/>
      <c r="P1775" s="234"/>
      <c r="Q1775" s="7">
        <v>41564</v>
      </c>
      <c r="R1775" s="8">
        <v>17856428</v>
      </c>
      <c r="S1775" s="8">
        <v>18027857</v>
      </c>
      <c r="T1775" s="8">
        <v>17845715</v>
      </c>
      <c r="U1775" s="8">
        <v>18017857</v>
      </c>
      <c r="V1775" s="192">
        <v>16009344</v>
      </c>
      <c r="W1775" s="234">
        <v>253593200</v>
      </c>
      <c r="X1775" s="194">
        <f t="shared" si="55"/>
        <v>6.7650972373070242E-3</v>
      </c>
      <c r="Y1775" s="193"/>
      <c r="Z1775" s="197">
        <v>1773</v>
      </c>
    </row>
    <row r="1776" spans="1:26" ht="14.4" x14ac:dyDescent="0.3">
      <c r="A1776" s="7">
        <v>41563</v>
      </c>
      <c r="B1776" s="191">
        <v>1700.48999</v>
      </c>
      <c r="C1776" s="191">
        <v>1721.76001</v>
      </c>
      <c r="D1776" s="191">
        <v>1700.48999</v>
      </c>
      <c r="E1776" s="191">
        <v>1721.540039</v>
      </c>
      <c r="F1776" s="192">
        <v>1721.540039</v>
      </c>
      <c r="G1776" s="191">
        <v>3486180000</v>
      </c>
      <c r="H1776" s="194">
        <f t="shared" si="54"/>
        <v>1.3827532115576408E-2</v>
      </c>
      <c r="I1776" s="193"/>
      <c r="J1776" s="197">
        <v>1774</v>
      </c>
      <c r="K1776" s="234"/>
      <c r="L1776" s="234"/>
      <c r="M1776" s="234"/>
      <c r="N1776" s="234"/>
      <c r="O1776" s="234"/>
      <c r="P1776" s="234"/>
      <c r="Q1776" s="7">
        <v>41563</v>
      </c>
      <c r="R1776" s="8">
        <v>17885357</v>
      </c>
      <c r="S1776" s="8">
        <v>17947500</v>
      </c>
      <c r="T1776" s="8">
        <v>17829643</v>
      </c>
      <c r="U1776" s="8">
        <v>17896786</v>
      </c>
      <c r="V1776" s="192">
        <v>15901767</v>
      </c>
      <c r="W1776" s="234">
        <v>251101200</v>
      </c>
      <c r="X1776" s="194">
        <f t="shared" si="55"/>
        <v>4.8730294433628335E-3</v>
      </c>
      <c r="Y1776" s="193"/>
      <c r="Z1776" s="197">
        <v>1774</v>
      </c>
    </row>
    <row r="1777" spans="1:26" ht="14.4" x14ac:dyDescent="0.3">
      <c r="A1777" s="7">
        <v>41562</v>
      </c>
      <c r="B1777" s="191">
        <v>1709.170044</v>
      </c>
      <c r="C1777" s="191">
        <v>1711.5699460000001</v>
      </c>
      <c r="D1777" s="191">
        <v>1695.9300539999999</v>
      </c>
      <c r="E1777" s="191">
        <v>1698.0600589999999</v>
      </c>
      <c r="F1777" s="192">
        <v>1698.0600589999999</v>
      </c>
      <c r="G1777" s="191">
        <v>3327740000</v>
      </c>
      <c r="H1777" s="194">
        <f t="shared" si="54"/>
        <v>-7.0637233758898028E-3</v>
      </c>
      <c r="I1777" s="193"/>
      <c r="J1777" s="197">
        <v>1775</v>
      </c>
      <c r="K1777" s="234"/>
      <c r="L1777" s="234"/>
      <c r="M1777" s="234"/>
      <c r="N1777" s="234"/>
      <c r="O1777" s="234"/>
      <c r="P1777" s="234"/>
      <c r="Q1777" s="7">
        <v>41562</v>
      </c>
      <c r="R1777" s="8">
        <v>17768215</v>
      </c>
      <c r="S1777" s="8">
        <v>17928572</v>
      </c>
      <c r="T1777" s="8">
        <v>17697144</v>
      </c>
      <c r="U1777" s="8">
        <v>17809999</v>
      </c>
      <c r="V1777" s="192">
        <v>15824653</v>
      </c>
      <c r="W1777" s="234">
        <v>320073600</v>
      </c>
      <c r="X1777" s="194">
        <f t="shared" si="55"/>
        <v>5.3221300616140979E-3</v>
      </c>
      <c r="Y1777" s="193"/>
      <c r="Z1777" s="197">
        <v>1775</v>
      </c>
    </row>
    <row r="1778" spans="1:26" ht="14.4" x14ac:dyDescent="0.3">
      <c r="A1778" s="7">
        <v>41561</v>
      </c>
      <c r="B1778" s="191">
        <v>1699.8599850000001</v>
      </c>
      <c r="C1778" s="191">
        <v>1711.030029</v>
      </c>
      <c r="D1778" s="191">
        <v>1692.130005</v>
      </c>
      <c r="E1778" s="191">
        <v>1710.1400149999999</v>
      </c>
      <c r="F1778" s="192">
        <v>1710.1400149999999</v>
      </c>
      <c r="G1778" s="191">
        <v>2580580000</v>
      </c>
      <c r="H1778" s="194">
        <f t="shared" si="54"/>
        <v>4.074720643295681E-3</v>
      </c>
      <c r="I1778" s="193"/>
      <c r="J1778" s="197">
        <v>1776</v>
      </c>
      <c r="K1778" s="234"/>
      <c r="L1778" s="234"/>
      <c r="M1778" s="234"/>
      <c r="N1778" s="234"/>
      <c r="O1778" s="234"/>
      <c r="P1778" s="234"/>
      <c r="Q1778" s="7">
        <v>41561</v>
      </c>
      <c r="R1778" s="8">
        <v>17493929</v>
      </c>
      <c r="S1778" s="8">
        <v>17770714</v>
      </c>
      <c r="T1778" s="8">
        <v>17476786</v>
      </c>
      <c r="U1778" s="8">
        <v>17715714</v>
      </c>
      <c r="V1778" s="192">
        <v>15740878</v>
      </c>
      <c r="W1778" s="234">
        <v>261898000</v>
      </c>
      <c r="X1778" s="194">
        <f t="shared" si="55"/>
        <v>6.5541950921901701E-3</v>
      </c>
      <c r="Y1778" s="193"/>
      <c r="Z1778" s="197">
        <v>1776</v>
      </c>
    </row>
    <row r="1779" spans="1:26" ht="14.4" x14ac:dyDescent="0.3">
      <c r="A1779" s="7">
        <v>41558</v>
      </c>
      <c r="B1779" s="191">
        <v>1691.089966</v>
      </c>
      <c r="C1779" s="191">
        <v>1703.4399410000001</v>
      </c>
      <c r="D1779" s="191">
        <v>1688.5200199999999</v>
      </c>
      <c r="E1779" s="191">
        <v>1703.1999510000001</v>
      </c>
      <c r="F1779" s="192">
        <v>1703.1999510000001</v>
      </c>
      <c r="G1779" s="191">
        <v>2944670000</v>
      </c>
      <c r="H1779" s="194">
        <f t="shared" si="54"/>
        <v>6.2862714640013525E-3</v>
      </c>
      <c r="I1779" s="193"/>
      <c r="J1779" s="197">
        <v>1777</v>
      </c>
      <c r="K1779" s="234"/>
      <c r="L1779" s="234"/>
      <c r="M1779" s="234"/>
      <c r="N1779" s="234"/>
      <c r="O1779" s="234"/>
      <c r="P1779" s="234"/>
      <c r="Q1779" s="7">
        <v>41558</v>
      </c>
      <c r="R1779" s="8">
        <v>17392500</v>
      </c>
      <c r="S1779" s="8">
        <v>17637142</v>
      </c>
      <c r="T1779" s="8">
        <v>17327143</v>
      </c>
      <c r="U1779" s="8">
        <v>17600357</v>
      </c>
      <c r="V1779" s="192">
        <v>15638381</v>
      </c>
      <c r="W1779" s="234">
        <v>267738800</v>
      </c>
      <c r="X1779" s="194">
        <f t="shared" si="55"/>
        <v>6.4743466635911531E-3</v>
      </c>
      <c r="Y1779" s="193"/>
      <c r="Z1779" s="197">
        <v>1777</v>
      </c>
    </row>
    <row r="1780" spans="1:26" ht="14.4" x14ac:dyDescent="0.3">
      <c r="A1780" s="7">
        <v>41557</v>
      </c>
      <c r="B1780" s="191">
        <v>1660.880005</v>
      </c>
      <c r="C1780" s="191">
        <v>1692.5600589999999</v>
      </c>
      <c r="D1780" s="191">
        <v>1660.880005</v>
      </c>
      <c r="E1780" s="191">
        <v>1692.5600589999999</v>
      </c>
      <c r="F1780" s="192">
        <v>1692.5600589999999</v>
      </c>
      <c r="G1780" s="191">
        <v>3362300000</v>
      </c>
      <c r="H1780" s="194">
        <f t="shared" si="54"/>
        <v>2.1830496544353997E-2</v>
      </c>
      <c r="I1780" s="193"/>
      <c r="J1780" s="197">
        <v>1778</v>
      </c>
      <c r="K1780" s="234"/>
      <c r="L1780" s="234"/>
      <c r="M1780" s="234"/>
      <c r="N1780" s="234"/>
      <c r="O1780" s="234"/>
      <c r="P1780" s="234"/>
      <c r="Q1780" s="7">
        <v>41557</v>
      </c>
      <c r="R1780" s="8">
        <v>17547142</v>
      </c>
      <c r="S1780" s="8">
        <v>17584999</v>
      </c>
      <c r="T1780" s="8">
        <v>17394285</v>
      </c>
      <c r="U1780" s="8">
        <v>17487143</v>
      </c>
      <c r="V1780" s="192">
        <v>15537784</v>
      </c>
      <c r="W1780" s="234">
        <v>278602800</v>
      </c>
      <c r="X1780" s="194">
        <f t="shared" si="55"/>
        <v>6.2680529932033543E-3</v>
      </c>
      <c r="Y1780" s="193"/>
      <c r="Z1780" s="197">
        <v>1778</v>
      </c>
    </row>
    <row r="1781" spans="1:26" ht="14.4" x14ac:dyDescent="0.3">
      <c r="A1781" s="7">
        <v>41556</v>
      </c>
      <c r="B1781" s="191">
        <v>1656.98999</v>
      </c>
      <c r="C1781" s="191">
        <v>1662.469971</v>
      </c>
      <c r="D1781" s="191">
        <v>1646.469971</v>
      </c>
      <c r="E1781" s="191">
        <v>1656.400024</v>
      </c>
      <c r="F1781" s="192">
        <v>1656.400024</v>
      </c>
      <c r="G1781" s="191">
        <v>3577840000</v>
      </c>
      <c r="H1781" s="194">
        <f t="shared" si="54"/>
        <v>5.7390620563676272E-4</v>
      </c>
      <c r="I1781" s="193"/>
      <c r="J1781" s="197">
        <v>1779</v>
      </c>
      <c r="K1781" s="234"/>
      <c r="L1781" s="234"/>
      <c r="M1781" s="234"/>
      <c r="N1781" s="234"/>
      <c r="O1781" s="234"/>
      <c r="P1781" s="234"/>
      <c r="Q1781" s="7">
        <v>41556</v>
      </c>
      <c r="R1781" s="8">
        <v>17308571</v>
      </c>
      <c r="S1781" s="8">
        <v>17421072</v>
      </c>
      <c r="T1781" s="8">
        <v>17081429</v>
      </c>
      <c r="U1781" s="8">
        <v>17378214</v>
      </c>
      <c r="V1781" s="192">
        <v>15440999</v>
      </c>
      <c r="W1781" s="234">
        <v>301725200</v>
      </c>
      <c r="X1781" s="194">
        <f t="shared" si="55"/>
        <v>1.1747767681048543E-2</v>
      </c>
      <c r="Y1781" s="193"/>
      <c r="Z1781" s="197">
        <v>1779</v>
      </c>
    </row>
    <row r="1782" spans="1:26" ht="14.4" x14ac:dyDescent="0.3">
      <c r="A1782" s="7">
        <v>41555</v>
      </c>
      <c r="B1782" s="191">
        <v>1676.219971</v>
      </c>
      <c r="C1782" s="191">
        <v>1676.790039</v>
      </c>
      <c r="D1782" s="191">
        <v>1655.030029</v>
      </c>
      <c r="E1782" s="191">
        <v>1655.4499510000001</v>
      </c>
      <c r="F1782" s="192">
        <v>1655.4499510000001</v>
      </c>
      <c r="G1782" s="191">
        <v>3569230000</v>
      </c>
      <c r="H1782" s="194">
        <f t="shared" si="54"/>
        <v>-1.2332078885557332E-2</v>
      </c>
      <c r="I1782" s="193"/>
      <c r="J1782" s="197">
        <v>1780</v>
      </c>
      <c r="K1782" s="234"/>
      <c r="L1782" s="234"/>
      <c r="M1782" s="234"/>
      <c r="N1782" s="234"/>
      <c r="O1782" s="234"/>
      <c r="P1782" s="234"/>
      <c r="Q1782" s="7">
        <v>41555</v>
      </c>
      <c r="R1782" s="8">
        <v>17497858</v>
      </c>
      <c r="S1782" s="8">
        <v>17522858</v>
      </c>
      <c r="T1782" s="8">
        <v>17162144</v>
      </c>
      <c r="U1782" s="8">
        <v>17176428</v>
      </c>
      <c r="V1782" s="192">
        <v>15261708</v>
      </c>
      <c r="W1782" s="234">
        <v>290917200</v>
      </c>
      <c r="X1782" s="194">
        <f t="shared" si="55"/>
        <v>-1.3962180184124215E-2</v>
      </c>
      <c r="Y1782" s="193"/>
      <c r="Z1782" s="197">
        <v>1780</v>
      </c>
    </row>
    <row r="1783" spans="1:26" ht="14.4" x14ac:dyDescent="0.3">
      <c r="A1783" s="7">
        <v>41554</v>
      </c>
      <c r="B1783" s="191">
        <v>1687.150024</v>
      </c>
      <c r="C1783" s="191">
        <v>1687.150024</v>
      </c>
      <c r="D1783" s="191">
        <v>1674.6999510000001</v>
      </c>
      <c r="E1783" s="191">
        <v>1676.119995</v>
      </c>
      <c r="F1783" s="192">
        <v>1676.119995</v>
      </c>
      <c r="G1783" s="191">
        <v>2678490000</v>
      </c>
      <c r="H1783" s="194">
        <f t="shared" si="54"/>
        <v>-8.5063620230700875E-3</v>
      </c>
      <c r="I1783" s="193"/>
      <c r="J1783" s="197">
        <v>1781</v>
      </c>
      <c r="K1783" s="234"/>
      <c r="L1783" s="234"/>
      <c r="M1783" s="234"/>
      <c r="N1783" s="234"/>
      <c r="O1783" s="234"/>
      <c r="P1783" s="234"/>
      <c r="Q1783" s="7">
        <v>41554</v>
      </c>
      <c r="R1783" s="8">
        <v>17377142</v>
      </c>
      <c r="S1783" s="8">
        <v>17594643</v>
      </c>
      <c r="T1783" s="8">
        <v>17333929</v>
      </c>
      <c r="U1783" s="8">
        <v>17419643</v>
      </c>
      <c r="V1783" s="192">
        <v>15477812</v>
      </c>
      <c r="W1783" s="234">
        <v>312292400</v>
      </c>
      <c r="X1783" s="194">
        <f t="shared" si="55"/>
        <v>9.7717710625566372E-3</v>
      </c>
      <c r="Y1783" s="193"/>
      <c r="Z1783" s="197">
        <v>1781</v>
      </c>
    </row>
    <row r="1784" spans="1:26" ht="14.4" x14ac:dyDescent="0.3">
      <c r="A1784" s="7">
        <v>41551</v>
      </c>
      <c r="B1784" s="191">
        <v>1678.790039</v>
      </c>
      <c r="C1784" s="191">
        <v>1691.9399410000001</v>
      </c>
      <c r="D1784" s="191">
        <v>1677.329956</v>
      </c>
      <c r="E1784" s="191">
        <v>1690.5</v>
      </c>
      <c r="F1784" s="192">
        <v>1690.5</v>
      </c>
      <c r="G1784" s="191">
        <v>2880270000</v>
      </c>
      <c r="H1784" s="194">
        <f t="shared" si="54"/>
        <v>7.05322445295079E-3</v>
      </c>
      <c r="I1784" s="193"/>
      <c r="J1784" s="197">
        <v>1782</v>
      </c>
      <c r="K1784" s="234"/>
      <c r="L1784" s="234"/>
      <c r="M1784" s="234"/>
      <c r="N1784" s="234"/>
      <c r="O1784" s="234"/>
      <c r="P1784" s="234"/>
      <c r="Q1784" s="7">
        <v>41551</v>
      </c>
      <c r="R1784" s="8">
        <v>17280714</v>
      </c>
      <c r="S1784" s="8">
        <v>17307142</v>
      </c>
      <c r="T1784" s="8">
        <v>17092857</v>
      </c>
      <c r="U1784" s="8">
        <v>17251072</v>
      </c>
      <c r="V1784" s="192">
        <v>15328030</v>
      </c>
      <c r="W1784" s="234">
        <v>258868400</v>
      </c>
      <c r="X1784" s="194">
        <f t="shared" si="55"/>
        <v>-7.8604503442222752E-4</v>
      </c>
      <c r="Y1784" s="193"/>
      <c r="Z1784" s="197">
        <v>1782</v>
      </c>
    </row>
    <row r="1785" spans="1:26" ht="14.4" x14ac:dyDescent="0.3">
      <c r="A1785" s="7">
        <v>41550</v>
      </c>
      <c r="B1785" s="191">
        <v>1692.349976</v>
      </c>
      <c r="C1785" s="191">
        <v>1692.349976</v>
      </c>
      <c r="D1785" s="191">
        <v>1670.3599850000001</v>
      </c>
      <c r="E1785" s="191">
        <v>1678.660034</v>
      </c>
      <c r="F1785" s="192">
        <v>1678.660034</v>
      </c>
      <c r="G1785" s="191">
        <v>3279650000</v>
      </c>
      <c r="H1785" s="194">
        <f t="shared" si="54"/>
        <v>-8.979414621486357E-3</v>
      </c>
      <c r="I1785" s="193"/>
      <c r="J1785" s="197">
        <v>1783</v>
      </c>
      <c r="K1785" s="234"/>
      <c r="L1785" s="234"/>
      <c r="M1785" s="234"/>
      <c r="N1785" s="234"/>
      <c r="O1785" s="234"/>
      <c r="P1785" s="234"/>
      <c r="Q1785" s="7">
        <v>41550</v>
      </c>
      <c r="R1785" s="8">
        <v>17518215</v>
      </c>
      <c r="S1785" s="8">
        <v>17583929</v>
      </c>
      <c r="T1785" s="8">
        <v>17169285</v>
      </c>
      <c r="U1785" s="8">
        <v>17264643</v>
      </c>
      <c r="V1785" s="192">
        <v>15340088</v>
      </c>
      <c r="W1785" s="234">
        <v>322753200</v>
      </c>
      <c r="X1785" s="194">
        <f t="shared" si="55"/>
        <v>-1.2562209350415781E-2</v>
      </c>
      <c r="Y1785" s="193"/>
      <c r="Z1785" s="197">
        <v>1783</v>
      </c>
    </row>
    <row r="1786" spans="1:26" ht="14.4" x14ac:dyDescent="0.3">
      <c r="A1786" s="7">
        <v>41549</v>
      </c>
      <c r="B1786" s="191">
        <v>1691.900024</v>
      </c>
      <c r="C1786" s="191">
        <v>1693.869995</v>
      </c>
      <c r="D1786" s="191">
        <v>1680.339966</v>
      </c>
      <c r="E1786" s="191">
        <v>1693.869995</v>
      </c>
      <c r="F1786" s="192">
        <v>1693.869995</v>
      </c>
      <c r="G1786" s="191">
        <v>3148600000</v>
      </c>
      <c r="H1786" s="194">
        <f t="shared" si="54"/>
        <v>-6.666696165191639E-4</v>
      </c>
      <c r="I1786" s="193"/>
      <c r="J1786" s="197">
        <v>1784</v>
      </c>
      <c r="K1786" s="234"/>
      <c r="L1786" s="234"/>
      <c r="M1786" s="234"/>
      <c r="N1786" s="234"/>
      <c r="O1786" s="234"/>
      <c r="P1786" s="234"/>
      <c r="Q1786" s="7">
        <v>41549</v>
      </c>
      <c r="R1786" s="8">
        <v>17343929</v>
      </c>
      <c r="S1786" s="8">
        <v>17564285</v>
      </c>
      <c r="T1786" s="8">
        <v>17276785</v>
      </c>
      <c r="U1786" s="8">
        <v>17484285</v>
      </c>
      <c r="V1786" s="192">
        <v>15535245</v>
      </c>
      <c r="W1786" s="234">
        <v>289184000</v>
      </c>
      <c r="X1786" s="194">
        <f t="shared" si="55"/>
        <v>3.2789623049465297E-3</v>
      </c>
      <c r="Y1786" s="193"/>
      <c r="Z1786" s="197">
        <v>1784</v>
      </c>
    </row>
    <row r="1787" spans="1:26" ht="14.4" x14ac:dyDescent="0.3">
      <c r="A1787" s="7">
        <v>41548</v>
      </c>
      <c r="B1787" s="191">
        <v>1682.410034</v>
      </c>
      <c r="C1787" s="191">
        <v>1696.5500489999999</v>
      </c>
      <c r="D1787" s="191">
        <v>1682.0699460000001</v>
      </c>
      <c r="E1787" s="191">
        <v>1695</v>
      </c>
      <c r="F1787" s="192">
        <v>1695</v>
      </c>
      <c r="G1787" s="191">
        <v>3238690000</v>
      </c>
      <c r="H1787" s="194">
        <f t="shared" si="54"/>
        <v>7.9985433725261994E-3</v>
      </c>
      <c r="I1787" s="193"/>
      <c r="J1787" s="197">
        <v>1785</v>
      </c>
      <c r="K1787" s="234"/>
      <c r="L1787" s="234"/>
      <c r="M1787" s="234"/>
      <c r="N1787" s="234"/>
      <c r="O1787" s="234"/>
      <c r="P1787" s="234"/>
      <c r="Q1787" s="7">
        <v>41548</v>
      </c>
      <c r="R1787" s="8">
        <v>17087500</v>
      </c>
      <c r="S1787" s="8">
        <v>17469286</v>
      </c>
      <c r="T1787" s="8">
        <v>17084999</v>
      </c>
      <c r="U1787" s="8">
        <v>17427143</v>
      </c>
      <c r="V1787" s="192">
        <v>15484472</v>
      </c>
      <c r="W1787" s="234">
        <v>353883600</v>
      </c>
      <c r="X1787" s="194">
        <f t="shared" si="55"/>
        <v>2.3513386174027401E-2</v>
      </c>
      <c r="Y1787" s="193"/>
      <c r="Z1787" s="197">
        <v>1785</v>
      </c>
    </row>
    <row r="1788" spans="1:26" ht="14.4" x14ac:dyDescent="0.3">
      <c r="A1788" s="7">
        <v>41547</v>
      </c>
      <c r="B1788" s="191">
        <v>1687.26001</v>
      </c>
      <c r="C1788" s="191">
        <v>1687.26001</v>
      </c>
      <c r="D1788" s="191">
        <v>1674.98999</v>
      </c>
      <c r="E1788" s="191">
        <v>1681.5500489999999</v>
      </c>
      <c r="F1788" s="192">
        <v>1681.5500489999999</v>
      </c>
      <c r="G1788" s="191">
        <v>3308630000</v>
      </c>
      <c r="H1788" s="194">
        <f t="shared" si="54"/>
        <v>-6.0292306782917422E-3</v>
      </c>
      <c r="I1788" s="193"/>
      <c r="J1788" s="197">
        <v>1786</v>
      </c>
      <c r="K1788" s="234"/>
      <c r="L1788" s="234"/>
      <c r="M1788" s="234"/>
      <c r="N1788" s="234"/>
      <c r="O1788" s="234"/>
      <c r="P1788" s="234"/>
      <c r="Q1788" s="7">
        <v>41547</v>
      </c>
      <c r="R1788" s="8">
        <v>17044643</v>
      </c>
      <c r="S1788" s="8">
        <v>17202143</v>
      </c>
      <c r="T1788" s="8">
        <v>16943214</v>
      </c>
      <c r="U1788" s="8">
        <v>17026785</v>
      </c>
      <c r="V1788" s="192">
        <v>15128744</v>
      </c>
      <c r="W1788" s="234">
        <v>260156400</v>
      </c>
      <c r="X1788" s="194">
        <f t="shared" si="55"/>
        <v>-1.2429021826673627E-2</v>
      </c>
      <c r="Y1788" s="193"/>
      <c r="Z1788" s="197">
        <v>1786</v>
      </c>
    </row>
    <row r="1789" spans="1:26" ht="14.4" x14ac:dyDescent="0.3">
      <c r="A1789" s="7">
        <v>41544</v>
      </c>
      <c r="B1789" s="191">
        <v>1695.5200199999999</v>
      </c>
      <c r="C1789" s="191">
        <v>1695.5200199999999</v>
      </c>
      <c r="D1789" s="191">
        <v>1687.1099850000001</v>
      </c>
      <c r="E1789" s="191">
        <v>1691.75</v>
      </c>
      <c r="F1789" s="192">
        <v>1691.75</v>
      </c>
      <c r="G1789" s="191">
        <v>2951700000</v>
      </c>
      <c r="H1789" s="194">
        <f t="shared" si="54"/>
        <v>-4.0738011625287493E-3</v>
      </c>
      <c r="I1789" s="193"/>
      <c r="J1789" s="197">
        <v>1787</v>
      </c>
      <c r="K1789" s="234"/>
      <c r="L1789" s="234"/>
      <c r="M1789" s="234"/>
      <c r="N1789" s="234"/>
      <c r="O1789" s="234"/>
      <c r="P1789" s="234"/>
      <c r="Q1789" s="7">
        <v>41544</v>
      </c>
      <c r="R1789" s="8">
        <v>17277857</v>
      </c>
      <c r="S1789" s="8">
        <v>17309643</v>
      </c>
      <c r="T1789" s="8">
        <v>17168571</v>
      </c>
      <c r="U1789" s="8">
        <v>17241072</v>
      </c>
      <c r="V1789" s="192">
        <v>15319146</v>
      </c>
      <c r="W1789" s="234">
        <v>228040400</v>
      </c>
      <c r="X1789" s="194">
        <f t="shared" si="55"/>
        <v>-7.136442612657409E-3</v>
      </c>
      <c r="Y1789" s="193"/>
      <c r="Z1789" s="197">
        <v>1787</v>
      </c>
    </row>
    <row r="1790" spans="1:26" ht="14.4" x14ac:dyDescent="0.3">
      <c r="A1790" s="7">
        <v>41543</v>
      </c>
      <c r="B1790" s="191">
        <v>1694.0500489999999</v>
      </c>
      <c r="C1790" s="191">
        <v>1703.849976</v>
      </c>
      <c r="D1790" s="191">
        <v>1693.1099850000001</v>
      </c>
      <c r="E1790" s="191">
        <v>1698.670044</v>
      </c>
      <c r="F1790" s="192">
        <v>1698.670044</v>
      </c>
      <c r="G1790" s="191">
        <v>2813930000</v>
      </c>
      <c r="H1790" s="194">
        <f t="shared" si="54"/>
        <v>3.4854256220818646E-3</v>
      </c>
      <c r="I1790" s="193"/>
      <c r="J1790" s="197">
        <v>1788</v>
      </c>
      <c r="K1790" s="234"/>
      <c r="L1790" s="234"/>
      <c r="M1790" s="234"/>
      <c r="N1790" s="234"/>
      <c r="O1790" s="234"/>
      <c r="P1790" s="234"/>
      <c r="Q1790" s="7">
        <v>41543</v>
      </c>
      <c r="R1790" s="8">
        <v>17357143</v>
      </c>
      <c r="S1790" s="8">
        <v>17448572</v>
      </c>
      <c r="T1790" s="8">
        <v>17282143</v>
      </c>
      <c r="U1790" s="8">
        <v>17365000</v>
      </c>
      <c r="V1790" s="192">
        <v>15429256</v>
      </c>
      <c r="W1790" s="234">
        <v>237221600</v>
      </c>
      <c r="X1790" s="194">
        <f t="shared" si="55"/>
        <v>9.7394491373379282E-3</v>
      </c>
      <c r="Y1790" s="193"/>
      <c r="Z1790" s="197">
        <v>1788</v>
      </c>
    </row>
    <row r="1791" spans="1:26" ht="14.4" x14ac:dyDescent="0.3">
      <c r="A1791" s="7">
        <v>41542</v>
      </c>
      <c r="B1791" s="191">
        <v>1698.0200199999999</v>
      </c>
      <c r="C1791" s="191">
        <v>1701.709961</v>
      </c>
      <c r="D1791" s="191">
        <v>1691.880005</v>
      </c>
      <c r="E1791" s="191">
        <v>1692.7700199999999</v>
      </c>
      <c r="F1791" s="192">
        <v>1692.7700199999999</v>
      </c>
      <c r="G1791" s="191">
        <v>3148730000</v>
      </c>
      <c r="H1791" s="194">
        <f t="shared" si="54"/>
        <v>-2.7394657064624779E-3</v>
      </c>
      <c r="I1791" s="193"/>
      <c r="J1791" s="197">
        <v>1789</v>
      </c>
      <c r="K1791" s="234"/>
      <c r="L1791" s="234"/>
      <c r="M1791" s="234"/>
      <c r="N1791" s="234"/>
      <c r="O1791" s="234"/>
      <c r="P1791" s="234"/>
      <c r="Q1791" s="7">
        <v>41542</v>
      </c>
      <c r="R1791" s="8">
        <v>17471428</v>
      </c>
      <c r="S1791" s="8">
        <v>17487143</v>
      </c>
      <c r="T1791" s="8">
        <v>17193928</v>
      </c>
      <c r="U1791" s="8">
        <v>17197500</v>
      </c>
      <c r="V1791" s="192">
        <v>15280433</v>
      </c>
      <c r="W1791" s="234">
        <v>316957200</v>
      </c>
      <c r="X1791" s="194">
        <f t="shared" si="55"/>
        <v>-1.5477314707997751E-2</v>
      </c>
      <c r="Y1791" s="193"/>
      <c r="Z1791" s="197">
        <v>1789</v>
      </c>
    </row>
    <row r="1792" spans="1:26" ht="14.4" x14ac:dyDescent="0.3">
      <c r="A1792" s="7">
        <v>41541</v>
      </c>
      <c r="B1792" s="191">
        <v>1702.599976</v>
      </c>
      <c r="C1792" s="191">
        <v>1707.630005</v>
      </c>
      <c r="D1792" s="191">
        <v>1694.900024</v>
      </c>
      <c r="E1792" s="191">
        <v>1697.420044</v>
      </c>
      <c r="F1792" s="192">
        <v>1697.420044</v>
      </c>
      <c r="G1792" s="191">
        <v>3268930000</v>
      </c>
      <c r="H1792" s="194">
        <f t="shared" si="54"/>
        <v>-2.5971431440693069E-3</v>
      </c>
      <c r="I1792" s="193"/>
      <c r="J1792" s="197">
        <v>1790</v>
      </c>
      <c r="K1792" s="234"/>
      <c r="L1792" s="234"/>
      <c r="M1792" s="234"/>
      <c r="N1792" s="234"/>
      <c r="O1792" s="234"/>
      <c r="P1792" s="234"/>
      <c r="Q1792" s="7">
        <v>41541</v>
      </c>
      <c r="R1792" s="8">
        <v>17674286</v>
      </c>
      <c r="S1792" s="8">
        <v>17695356</v>
      </c>
      <c r="T1792" s="8">
        <v>17422142</v>
      </c>
      <c r="U1792" s="8">
        <v>17467857</v>
      </c>
      <c r="V1792" s="192">
        <v>15520651</v>
      </c>
      <c r="W1792" s="234">
        <v>364344400</v>
      </c>
      <c r="X1792" s="194">
        <f t="shared" si="55"/>
        <v>-3.138952940305236E-3</v>
      </c>
      <c r="Y1792" s="193"/>
      <c r="Z1792" s="197">
        <v>1790</v>
      </c>
    </row>
    <row r="1793" spans="1:26" ht="14.4" x14ac:dyDescent="0.3">
      <c r="A1793" s="7">
        <v>41540</v>
      </c>
      <c r="B1793" s="191">
        <v>1711.4399410000001</v>
      </c>
      <c r="C1793" s="191">
        <v>1711.4399410000001</v>
      </c>
      <c r="D1793" s="191">
        <v>1697.099976</v>
      </c>
      <c r="E1793" s="191">
        <v>1701.839966</v>
      </c>
      <c r="F1793" s="192">
        <v>1701.839966</v>
      </c>
      <c r="G1793" s="191">
        <v>3126950000</v>
      </c>
      <c r="H1793" s="194">
        <f t="shared" si="54"/>
        <v>-4.7195863171360227E-3</v>
      </c>
      <c r="I1793" s="193"/>
      <c r="J1793" s="197">
        <v>1791</v>
      </c>
      <c r="K1793" s="234"/>
      <c r="L1793" s="234"/>
      <c r="M1793" s="234"/>
      <c r="N1793" s="234"/>
      <c r="O1793" s="234"/>
      <c r="P1793" s="234"/>
      <c r="Q1793" s="7">
        <v>41540</v>
      </c>
      <c r="R1793" s="8">
        <v>17717857</v>
      </c>
      <c r="S1793" s="8">
        <v>17746786</v>
      </c>
      <c r="T1793" s="8">
        <v>17235714</v>
      </c>
      <c r="U1793" s="8">
        <v>17522858</v>
      </c>
      <c r="V1793" s="192">
        <v>15569523</v>
      </c>
      <c r="W1793" s="234">
        <v>762106800</v>
      </c>
      <c r="X1793" s="194">
        <f t="shared" si="55"/>
        <v>4.9699784754386321E-2</v>
      </c>
      <c r="Y1793" s="193"/>
      <c r="Z1793" s="197">
        <v>1791</v>
      </c>
    </row>
    <row r="1794" spans="1:26" ht="14.4" x14ac:dyDescent="0.3">
      <c r="A1794" s="7">
        <v>41537</v>
      </c>
      <c r="B1794" s="191">
        <v>1722.4399410000001</v>
      </c>
      <c r="C1794" s="191">
        <v>1725.2299800000001</v>
      </c>
      <c r="D1794" s="191">
        <v>1708.8900149999999</v>
      </c>
      <c r="E1794" s="191">
        <v>1709.910034</v>
      </c>
      <c r="F1794" s="192">
        <v>1709.910034</v>
      </c>
      <c r="G1794" s="191">
        <v>5074030000</v>
      </c>
      <c r="H1794" s="194">
        <f t="shared" si="54"/>
        <v>-7.2168864715295164E-3</v>
      </c>
      <c r="I1794" s="193"/>
      <c r="J1794" s="197">
        <v>1792</v>
      </c>
      <c r="K1794" s="234"/>
      <c r="L1794" s="234"/>
      <c r="M1794" s="234"/>
      <c r="N1794" s="234"/>
      <c r="O1794" s="234"/>
      <c r="P1794" s="234"/>
      <c r="Q1794" s="7">
        <v>41537</v>
      </c>
      <c r="R1794" s="8">
        <v>17071428</v>
      </c>
      <c r="S1794" s="8">
        <v>17091072</v>
      </c>
      <c r="T1794" s="8">
        <v>16642857</v>
      </c>
      <c r="U1794" s="8">
        <v>16693214</v>
      </c>
      <c r="V1794" s="192">
        <v>14832358</v>
      </c>
      <c r="W1794" s="234">
        <v>699302800</v>
      </c>
      <c r="X1794" s="194">
        <f t="shared" si="55"/>
        <v>-1.0353671257726588E-2</v>
      </c>
      <c r="Y1794" s="193"/>
      <c r="Z1794" s="197">
        <v>1792</v>
      </c>
    </row>
    <row r="1795" spans="1:26" ht="14.4" x14ac:dyDescent="0.3">
      <c r="A1795" s="7">
        <v>41536</v>
      </c>
      <c r="B1795" s="191">
        <v>1727.339966</v>
      </c>
      <c r="C1795" s="191">
        <v>1729.8599850000001</v>
      </c>
      <c r="D1795" s="191">
        <v>1720.1999510000001</v>
      </c>
      <c r="E1795" s="191">
        <v>1722.339966</v>
      </c>
      <c r="F1795" s="192">
        <v>1722.339966</v>
      </c>
      <c r="G1795" s="191">
        <v>3740130000</v>
      </c>
      <c r="H1795" s="194">
        <f t="shared" si="54"/>
        <v>-1.8429539867059481E-3</v>
      </c>
      <c r="I1795" s="193"/>
      <c r="J1795" s="197">
        <v>1793</v>
      </c>
      <c r="K1795" s="234"/>
      <c r="L1795" s="234"/>
      <c r="M1795" s="234"/>
      <c r="N1795" s="234"/>
      <c r="O1795" s="234"/>
      <c r="P1795" s="234"/>
      <c r="Q1795" s="7">
        <v>41536</v>
      </c>
      <c r="R1795" s="8">
        <v>16810715</v>
      </c>
      <c r="S1795" s="8">
        <v>16993929</v>
      </c>
      <c r="T1795" s="8">
        <v>16758928</v>
      </c>
      <c r="U1795" s="8">
        <v>16867857</v>
      </c>
      <c r="V1795" s="192">
        <v>14987534</v>
      </c>
      <c r="W1795" s="234">
        <v>404541200</v>
      </c>
      <c r="X1795" s="194">
        <f t="shared" si="55"/>
        <v>1.6398376533189814E-2</v>
      </c>
      <c r="Y1795" s="193"/>
      <c r="Z1795" s="197">
        <v>1793</v>
      </c>
    </row>
    <row r="1796" spans="1:26" ht="14.4" x14ac:dyDescent="0.3">
      <c r="A1796" s="7">
        <v>41535</v>
      </c>
      <c r="B1796" s="191">
        <v>1705.73999</v>
      </c>
      <c r="C1796" s="191">
        <v>1729.4399410000001</v>
      </c>
      <c r="D1796" s="191">
        <v>1700.349976</v>
      </c>
      <c r="E1796" s="191">
        <v>1725.5200199999999</v>
      </c>
      <c r="F1796" s="192">
        <v>1725.5200199999999</v>
      </c>
      <c r="G1796" s="191">
        <v>3989760000</v>
      </c>
      <c r="H1796" s="194">
        <f t="shared" ref="H1796:H1859" si="56">(F1796-F1797)/F1797</f>
        <v>1.217767303211199E-2</v>
      </c>
      <c r="I1796" s="193"/>
      <c r="J1796" s="197">
        <v>1794</v>
      </c>
      <c r="K1796" s="234"/>
      <c r="L1796" s="234"/>
      <c r="M1796" s="234"/>
      <c r="N1796" s="234"/>
      <c r="O1796" s="234"/>
      <c r="P1796" s="234"/>
      <c r="Q1796" s="7">
        <v>41535</v>
      </c>
      <c r="R1796" s="8">
        <v>16542143</v>
      </c>
      <c r="S1796" s="8">
        <v>16655357</v>
      </c>
      <c r="T1796" s="8">
        <v>16452143</v>
      </c>
      <c r="U1796" s="8">
        <v>16595715</v>
      </c>
      <c r="V1796" s="192">
        <v>14745728</v>
      </c>
      <c r="W1796" s="234">
        <v>456862000</v>
      </c>
      <c r="X1796" s="194">
        <f t="shared" ref="X1796:X1859" si="57">(V1796-V1797)/V1797</f>
        <v>2.0556925958841853E-2</v>
      </c>
      <c r="Y1796" s="193"/>
      <c r="Z1796" s="197">
        <v>1794</v>
      </c>
    </row>
    <row r="1797" spans="1:26" ht="14.4" x14ac:dyDescent="0.3">
      <c r="A1797" s="7">
        <v>41534</v>
      </c>
      <c r="B1797" s="191">
        <v>1697.7299800000001</v>
      </c>
      <c r="C1797" s="191">
        <v>1705.5200199999999</v>
      </c>
      <c r="D1797" s="191">
        <v>1697.7299800000001</v>
      </c>
      <c r="E1797" s="191">
        <v>1704.76001</v>
      </c>
      <c r="F1797" s="192">
        <v>1704.76001</v>
      </c>
      <c r="G1797" s="191">
        <v>2774240000</v>
      </c>
      <c r="H1797" s="194">
        <f t="shared" si="56"/>
        <v>4.2177392207974418E-3</v>
      </c>
      <c r="I1797" s="193"/>
      <c r="J1797" s="197">
        <v>1795</v>
      </c>
      <c r="K1797" s="234"/>
      <c r="L1797" s="234"/>
      <c r="M1797" s="234"/>
      <c r="N1797" s="234"/>
      <c r="O1797" s="234"/>
      <c r="P1797" s="234"/>
      <c r="Q1797" s="7">
        <v>41534</v>
      </c>
      <c r="R1797" s="8">
        <v>15998571</v>
      </c>
      <c r="S1797" s="8">
        <v>16418215</v>
      </c>
      <c r="T1797" s="8">
        <v>15982142</v>
      </c>
      <c r="U1797" s="8">
        <v>16261429</v>
      </c>
      <c r="V1797" s="192">
        <v>14448707</v>
      </c>
      <c r="W1797" s="234">
        <v>399380800</v>
      </c>
      <c r="X1797" s="194">
        <f t="shared" si="57"/>
        <v>1.1552472942050359E-2</v>
      </c>
      <c r="Y1797" s="193"/>
      <c r="Z1797" s="197">
        <v>1795</v>
      </c>
    </row>
    <row r="1798" spans="1:26" ht="14.4" x14ac:dyDescent="0.3">
      <c r="A1798" s="7">
        <v>41533</v>
      </c>
      <c r="B1798" s="191">
        <v>1691.6999510000001</v>
      </c>
      <c r="C1798" s="191">
        <v>1704.9499510000001</v>
      </c>
      <c r="D1798" s="191">
        <v>1691.6999510000001</v>
      </c>
      <c r="E1798" s="191">
        <v>1697.599976</v>
      </c>
      <c r="F1798" s="192">
        <v>1697.599976</v>
      </c>
      <c r="G1798" s="191">
        <v>3079800000</v>
      </c>
      <c r="H1798" s="194">
        <f t="shared" si="56"/>
        <v>5.6931534291858772E-3</v>
      </c>
      <c r="I1798" s="193"/>
      <c r="J1798" s="197">
        <v>1796</v>
      </c>
      <c r="K1798" s="234"/>
      <c r="L1798" s="234"/>
      <c r="M1798" s="234"/>
      <c r="N1798" s="234"/>
      <c r="O1798" s="234"/>
      <c r="P1798" s="234"/>
      <c r="Q1798" s="7">
        <v>41533</v>
      </c>
      <c r="R1798" s="8">
        <v>16464285</v>
      </c>
      <c r="S1798" s="8">
        <v>16486071</v>
      </c>
      <c r="T1798" s="8">
        <v>15972143</v>
      </c>
      <c r="U1798" s="8">
        <v>16075714</v>
      </c>
      <c r="V1798" s="192">
        <v>14283695</v>
      </c>
      <c r="W1798" s="234">
        <v>543706800</v>
      </c>
      <c r="X1798" s="194">
        <f t="shared" si="57"/>
        <v>-3.1791720422330569E-2</v>
      </c>
      <c r="Y1798" s="193"/>
      <c r="Z1798" s="197">
        <v>1796</v>
      </c>
    </row>
    <row r="1799" spans="1:26" ht="14.4" x14ac:dyDescent="0.3">
      <c r="A1799" s="7">
        <v>41530</v>
      </c>
      <c r="B1799" s="191">
        <v>1685.040039</v>
      </c>
      <c r="C1799" s="191">
        <v>1688.7299800000001</v>
      </c>
      <c r="D1799" s="191">
        <v>1682.219971</v>
      </c>
      <c r="E1799" s="191">
        <v>1687.98999</v>
      </c>
      <c r="F1799" s="192">
        <v>1687.98999</v>
      </c>
      <c r="G1799" s="191">
        <v>2736500000</v>
      </c>
      <c r="H1799" s="194">
        <f t="shared" si="56"/>
        <v>2.7146795693018806E-3</v>
      </c>
      <c r="I1799" s="193"/>
      <c r="J1799" s="197">
        <v>1797</v>
      </c>
      <c r="K1799" s="234"/>
      <c r="L1799" s="234"/>
      <c r="M1799" s="234"/>
      <c r="N1799" s="234"/>
      <c r="O1799" s="234"/>
      <c r="P1799" s="234"/>
      <c r="Q1799" s="7">
        <v>41530</v>
      </c>
      <c r="R1799" s="8">
        <v>16762142</v>
      </c>
      <c r="S1799" s="8">
        <v>16851072</v>
      </c>
      <c r="T1799" s="8">
        <v>16596428</v>
      </c>
      <c r="U1799" s="8">
        <v>16603571</v>
      </c>
      <c r="V1799" s="192">
        <v>14752709</v>
      </c>
      <c r="W1799" s="234">
        <v>298835600</v>
      </c>
      <c r="X1799" s="194">
        <f t="shared" si="57"/>
        <v>-1.6480427821119508E-2</v>
      </c>
      <c r="Y1799" s="193"/>
      <c r="Z1799" s="197">
        <v>1797</v>
      </c>
    </row>
    <row r="1800" spans="1:26" ht="14.4" x14ac:dyDescent="0.3">
      <c r="A1800" s="7">
        <v>41529</v>
      </c>
      <c r="B1800" s="191">
        <v>1689.209961</v>
      </c>
      <c r="C1800" s="191">
        <v>1689.969971</v>
      </c>
      <c r="D1800" s="191">
        <v>1681.959961</v>
      </c>
      <c r="E1800" s="191">
        <v>1683.420044</v>
      </c>
      <c r="F1800" s="192">
        <v>1683.420044</v>
      </c>
      <c r="G1800" s="191">
        <v>3106290000</v>
      </c>
      <c r="H1800" s="194">
        <f t="shared" si="56"/>
        <v>-3.3804153517479085E-3</v>
      </c>
      <c r="I1800" s="193"/>
      <c r="J1800" s="197">
        <v>1798</v>
      </c>
      <c r="K1800" s="234"/>
      <c r="L1800" s="234"/>
      <c r="M1800" s="234"/>
      <c r="N1800" s="234"/>
      <c r="O1800" s="234"/>
      <c r="P1800" s="234"/>
      <c r="Q1800" s="7">
        <v>41529</v>
      </c>
      <c r="R1800" s="8">
        <v>16732143</v>
      </c>
      <c r="S1800" s="8">
        <v>16978571</v>
      </c>
      <c r="T1800" s="8">
        <v>16643215</v>
      </c>
      <c r="U1800" s="8">
        <v>16881786</v>
      </c>
      <c r="V1800" s="192">
        <v>14999914</v>
      </c>
      <c r="W1800" s="234">
        <v>404051200</v>
      </c>
      <c r="X1800" s="194">
        <f t="shared" si="57"/>
        <v>1.0647706267978684E-2</v>
      </c>
      <c r="Y1800" s="193"/>
      <c r="Z1800" s="197">
        <v>1798</v>
      </c>
    </row>
    <row r="1801" spans="1:26" ht="14.4" x14ac:dyDescent="0.3">
      <c r="A1801" s="7">
        <v>41528</v>
      </c>
      <c r="B1801" s="191">
        <v>1681.040039</v>
      </c>
      <c r="C1801" s="191">
        <v>1689.130005</v>
      </c>
      <c r="D1801" s="191">
        <v>1678.6999510000001</v>
      </c>
      <c r="E1801" s="191">
        <v>1689.130005</v>
      </c>
      <c r="F1801" s="192">
        <v>1689.130005</v>
      </c>
      <c r="G1801" s="191">
        <v>3135460000</v>
      </c>
      <c r="H1801" s="194">
        <f t="shared" si="56"/>
        <v>3.0522835827545202E-3</v>
      </c>
      <c r="I1801" s="193"/>
      <c r="J1801" s="197">
        <v>1799</v>
      </c>
      <c r="K1801" s="234"/>
      <c r="L1801" s="234"/>
      <c r="M1801" s="234"/>
      <c r="N1801" s="234"/>
      <c r="O1801" s="234"/>
      <c r="P1801" s="234"/>
      <c r="Q1801" s="7">
        <v>41528</v>
      </c>
      <c r="R1801" s="8">
        <v>16678928</v>
      </c>
      <c r="S1801" s="8">
        <v>16917500</v>
      </c>
      <c r="T1801" s="8">
        <v>16600357</v>
      </c>
      <c r="U1801" s="8">
        <v>16703928</v>
      </c>
      <c r="V1801" s="192">
        <v>14841882</v>
      </c>
      <c r="W1801" s="234">
        <v>898696400</v>
      </c>
      <c r="X1801" s="194">
        <f t="shared" si="57"/>
        <v>-5.4443814932248723E-2</v>
      </c>
      <c r="Y1801" s="193"/>
      <c r="Z1801" s="197">
        <v>1799</v>
      </c>
    </row>
    <row r="1802" spans="1:26" ht="14.4" x14ac:dyDescent="0.3">
      <c r="A1802" s="7">
        <v>41527</v>
      </c>
      <c r="B1802" s="191">
        <v>1675.1099850000001</v>
      </c>
      <c r="C1802" s="191">
        <v>1684.089966</v>
      </c>
      <c r="D1802" s="191">
        <v>1675.1099850000001</v>
      </c>
      <c r="E1802" s="191">
        <v>1683.98999</v>
      </c>
      <c r="F1802" s="192">
        <v>1683.98999</v>
      </c>
      <c r="G1802" s="191">
        <v>3691800000</v>
      </c>
      <c r="H1802" s="194">
        <f t="shared" si="56"/>
        <v>7.345789213730726E-3</v>
      </c>
      <c r="I1802" s="193"/>
      <c r="J1802" s="197">
        <v>1800</v>
      </c>
      <c r="K1802" s="234"/>
      <c r="L1802" s="234"/>
      <c r="M1802" s="234"/>
      <c r="N1802" s="234"/>
      <c r="O1802" s="234"/>
      <c r="P1802" s="234"/>
      <c r="Q1802" s="7">
        <v>41527</v>
      </c>
      <c r="R1802" s="8">
        <v>18078571</v>
      </c>
      <c r="S1802" s="8">
        <v>18123215</v>
      </c>
      <c r="T1802" s="8">
        <v>17482143</v>
      </c>
      <c r="U1802" s="8">
        <v>17665714</v>
      </c>
      <c r="V1802" s="192">
        <v>15696457</v>
      </c>
      <c r="W1802" s="234">
        <v>743195600</v>
      </c>
      <c r="X1802" s="194">
        <f t="shared" si="57"/>
        <v>-2.2778448359802299E-2</v>
      </c>
      <c r="Y1802" s="193"/>
      <c r="Z1802" s="197">
        <v>1800</v>
      </c>
    </row>
    <row r="1803" spans="1:26" ht="14.4" x14ac:dyDescent="0.3">
      <c r="A1803" s="7">
        <v>41526</v>
      </c>
      <c r="B1803" s="191">
        <v>1656.849976</v>
      </c>
      <c r="C1803" s="191">
        <v>1672.400024</v>
      </c>
      <c r="D1803" s="191">
        <v>1656.849976</v>
      </c>
      <c r="E1803" s="191">
        <v>1671.709961</v>
      </c>
      <c r="F1803" s="192">
        <v>1671.709961</v>
      </c>
      <c r="G1803" s="191">
        <v>3102780000</v>
      </c>
      <c r="H1803" s="194">
        <f t="shared" si="56"/>
        <v>9.9928808281404945E-3</v>
      </c>
      <c r="I1803" s="193"/>
      <c r="J1803" s="197">
        <v>1801</v>
      </c>
      <c r="K1803" s="234"/>
      <c r="L1803" s="234"/>
      <c r="M1803" s="234"/>
      <c r="N1803" s="234"/>
      <c r="O1803" s="234"/>
      <c r="P1803" s="234"/>
      <c r="Q1803" s="7">
        <v>41526</v>
      </c>
      <c r="R1803" s="8">
        <v>18035715</v>
      </c>
      <c r="S1803" s="8">
        <v>18139999</v>
      </c>
      <c r="T1803" s="8">
        <v>17981428</v>
      </c>
      <c r="U1803" s="8">
        <v>18077499</v>
      </c>
      <c r="V1803" s="192">
        <v>16062332</v>
      </c>
      <c r="W1803" s="234">
        <v>340687200</v>
      </c>
      <c r="X1803" s="194">
        <f t="shared" si="57"/>
        <v>1.5956486942901353E-2</v>
      </c>
      <c r="Y1803" s="193"/>
      <c r="Z1803" s="197">
        <v>1801</v>
      </c>
    </row>
    <row r="1804" spans="1:26" ht="14.4" x14ac:dyDescent="0.3">
      <c r="A1804" s="7">
        <v>41523</v>
      </c>
      <c r="B1804" s="191">
        <v>1657.4399410000001</v>
      </c>
      <c r="C1804" s="191">
        <v>1664.829956</v>
      </c>
      <c r="D1804" s="191">
        <v>1640.619995</v>
      </c>
      <c r="E1804" s="191">
        <v>1655.170044</v>
      </c>
      <c r="F1804" s="192">
        <v>1655.170044</v>
      </c>
      <c r="G1804" s="191">
        <v>3123880000</v>
      </c>
      <c r="H1804" s="194">
        <f t="shared" si="56"/>
        <v>5.443120718931801E-5</v>
      </c>
      <c r="I1804" s="193"/>
      <c r="J1804" s="197">
        <v>1802</v>
      </c>
      <c r="K1804" s="234"/>
      <c r="L1804" s="234"/>
      <c r="M1804" s="234"/>
      <c r="N1804" s="234"/>
      <c r="O1804" s="234"/>
      <c r="P1804" s="234"/>
      <c r="Q1804" s="7">
        <v>41523</v>
      </c>
      <c r="R1804" s="8">
        <v>17801428</v>
      </c>
      <c r="S1804" s="8">
        <v>17834999</v>
      </c>
      <c r="T1804" s="8">
        <v>17498215</v>
      </c>
      <c r="U1804" s="8">
        <v>17793571</v>
      </c>
      <c r="V1804" s="192">
        <v>15810059</v>
      </c>
      <c r="W1804" s="234">
        <v>359525600</v>
      </c>
      <c r="X1804" s="194">
        <f t="shared" si="57"/>
        <v>5.956756110162352E-3</v>
      </c>
      <c r="Y1804" s="193"/>
      <c r="Z1804" s="197">
        <v>1802</v>
      </c>
    </row>
    <row r="1805" spans="1:26" ht="14.4" x14ac:dyDescent="0.3">
      <c r="A1805" s="7">
        <v>41522</v>
      </c>
      <c r="B1805" s="191">
        <v>1653.280029</v>
      </c>
      <c r="C1805" s="191">
        <v>1659.170044</v>
      </c>
      <c r="D1805" s="191">
        <v>1653.0699460000001</v>
      </c>
      <c r="E1805" s="191">
        <v>1655.079956</v>
      </c>
      <c r="F1805" s="192">
        <v>1655.079956</v>
      </c>
      <c r="G1805" s="191">
        <v>2957110000</v>
      </c>
      <c r="H1805" s="194">
        <f t="shared" si="56"/>
        <v>1.2098628337612002E-3</v>
      </c>
      <c r="I1805" s="193"/>
      <c r="J1805" s="197">
        <v>1803</v>
      </c>
      <c r="K1805" s="234"/>
      <c r="L1805" s="234"/>
      <c r="M1805" s="234"/>
      <c r="N1805" s="234"/>
      <c r="O1805" s="234"/>
      <c r="P1805" s="234"/>
      <c r="Q1805" s="7">
        <v>41522</v>
      </c>
      <c r="R1805" s="8">
        <v>17866072</v>
      </c>
      <c r="S1805" s="8">
        <v>17881428</v>
      </c>
      <c r="T1805" s="8">
        <v>17629999</v>
      </c>
      <c r="U1805" s="8">
        <v>17688213</v>
      </c>
      <c r="V1805" s="192">
        <v>15716440</v>
      </c>
      <c r="W1805" s="234">
        <v>236367600</v>
      </c>
      <c r="X1805" s="194">
        <f t="shared" si="57"/>
        <v>-6.8578978305545808E-3</v>
      </c>
      <c r="Y1805" s="193"/>
      <c r="Z1805" s="197">
        <v>1803</v>
      </c>
    </row>
    <row r="1806" spans="1:26" ht="14.4" x14ac:dyDescent="0.3">
      <c r="A1806" s="7">
        <v>41521</v>
      </c>
      <c r="B1806" s="191">
        <v>1640.719971</v>
      </c>
      <c r="C1806" s="191">
        <v>1655.719971</v>
      </c>
      <c r="D1806" s="191">
        <v>1637.410034</v>
      </c>
      <c r="E1806" s="191">
        <v>1653.079956</v>
      </c>
      <c r="F1806" s="192">
        <v>1653.079956</v>
      </c>
      <c r="G1806" s="191">
        <v>3312150000</v>
      </c>
      <c r="H1806" s="194">
        <f t="shared" si="56"/>
        <v>8.116952888308146E-3</v>
      </c>
      <c r="I1806" s="193"/>
      <c r="J1806" s="197">
        <v>1804</v>
      </c>
      <c r="K1806" s="234"/>
      <c r="L1806" s="234"/>
      <c r="M1806" s="234"/>
      <c r="N1806" s="234"/>
      <c r="O1806" s="234"/>
      <c r="P1806" s="234"/>
      <c r="Q1806" s="7">
        <v>41521</v>
      </c>
      <c r="R1806" s="8">
        <v>17841429</v>
      </c>
      <c r="S1806" s="8">
        <v>17937143</v>
      </c>
      <c r="T1806" s="8">
        <v>17724285</v>
      </c>
      <c r="U1806" s="8">
        <v>17810358</v>
      </c>
      <c r="V1806" s="192">
        <v>15824966</v>
      </c>
      <c r="W1806" s="234">
        <v>345032800</v>
      </c>
      <c r="X1806" s="194">
        <f t="shared" si="57"/>
        <v>2.0692463764694698E-2</v>
      </c>
      <c r="Y1806" s="193"/>
      <c r="Z1806" s="197">
        <v>1804</v>
      </c>
    </row>
    <row r="1807" spans="1:26" ht="14.4" x14ac:dyDescent="0.3">
      <c r="A1807" s="7">
        <v>41520</v>
      </c>
      <c r="B1807" s="191">
        <v>1635.9499510000001</v>
      </c>
      <c r="C1807" s="191">
        <v>1651.349976</v>
      </c>
      <c r="D1807" s="191">
        <v>1633.410034</v>
      </c>
      <c r="E1807" s="191">
        <v>1639.7700199999999</v>
      </c>
      <c r="F1807" s="192">
        <v>1639.7700199999999</v>
      </c>
      <c r="G1807" s="191">
        <v>3731610000</v>
      </c>
      <c r="H1807" s="194">
        <f t="shared" si="56"/>
        <v>4.1642217069280969E-3</v>
      </c>
      <c r="I1807" s="193"/>
      <c r="J1807" s="197">
        <v>1805</v>
      </c>
      <c r="K1807" s="234"/>
      <c r="L1807" s="234"/>
      <c r="M1807" s="234"/>
      <c r="N1807" s="234"/>
      <c r="O1807" s="234"/>
      <c r="P1807" s="234"/>
      <c r="Q1807" s="7">
        <v>41520</v>
      </c>
      <c r="R1807" s="8">
        <v>17610714</v>
      </c>
      <c r="S1807" s="8">
        <v>17878571</v>
      </c>
      <c r="T1807" s="8">
        <v>17405357</v>
      </c>
      <c r="U1807" s="8">
        <v>17449286</v>
      </c>
      <c r="V1807" s="192">
        <v>15504147</v>
      </c>
      <c r="W1807" s="234">
        <v>331928800</v>
      </c>
      <c r="X1807" s="194">
        <f t="shared" si="57"/>
        <v>2.7909586161202035E-3</v>
      </c>
      <c r="Y1807" s="193"/>
      <c r="Z1807" s="197">
        <v>1805</v>
      </c>
    </row>
    <row r="1808" spans="1:26" ht="14.4" x14ac:dyDescent="0.3">
      <c r="A1808" s="7">
        <v>41516</v>
      </c>
      <c r="B1808" s="191">
        <v>1638.8900149999999</v>
      </c>
      <c r="C1808" s="191">
        <v>1640.079956</v>
      </c>
      <c r="D1808" s="191">
        <v>1628.0500489999999</v>
      </c>
      <c r="E1808" s="191">
        <v>1632.969971</v>
      </c>
      <c r="F1808" s="192">
        <v>1632.969971</v>
      </c>
      <c r="G1808" s="191">
        <v>2734300000</v>
      </c>
      <c r="H1808" s="194">
        <f t="shared" si="56"/>
        <v>-3.1743182089343435E-3</v>
      </c>
      <c r="I1808" s="193"/>
      <c r="J1808" s="197">
        <v>1806</v>
      </c>
      <c r="K1808" s="234"/>
      <c r="L1808" s="234"/>
      <c r="M1808" s="234"/>
      <c r="N1808" s="234"/>
      <c r="O1808" s="234"/>
      <c r="P1808" s="234"/>
      <c r="Q1808" s="7">
        <v>41516</v>
      </c>
      <c r="R1808" s="8">
        <v>17571428</v>
      </c>
      <c r="S1808" s="8">
        <v>17605356</v>
      </c>
      <c r="T1808" s="8">
        <v>17375000</v>
      </c>
      <c r="U1808" s="8">
        <v>17400715</v>
      </c>
      <c r="V1808" s="192">
        <v>15460996</v>
      </c>
      <c r="W1808" s="234">
        <v>272297200</v>
      </c>
      <c r="X1808" s="194">
        <f t="shared" si="57"/>
        <v>-9.1111043033724332E-3</v>
      </c>
      <c r="Y1808" s="193"/>
      <c r="Z1808" s="197">
        <v>1806</v>
      </c>
    </row>
    <row r="1809" spans="1:26" ht="14.4" x14ac:dyDescent="0.3">
      <c r="A1809" s="7">
        <v>41515</v>
      </c>
      <c r="B1809" s="191">
        <v>1633.5</v>
      </c>
      <c r="C1809" s="191">
        <v>1646.410034</v>
      </c>
      <c r="D1809" s="191">
        <v>1630.880005</v>
      </c>
      <c r="E1809" s="191">
        <v>1638.170044</v>
      </c>
      <c r="F1809" s="192">
        <v>1638.170044</v>
      </c>
      <c r="G1809" s="191">
        <v>2527550000</v>
      </c>
      <c r="H1809" s="194">
        <f t="shared" si="56"/>
        <v>1.9634015979428259E-3</v>
      </c>
      <c r="I1809" s="193"/>
      <c r="J1809" s="197">
        <v>1807</v>
      </c>
      <c r="K1809" s="234"/>
      <c r="L1809" s="234"/>
      <c r="M1809" s="234"/>
      <c r="N1809" s="234"/>
      <c r="O1809" s="234"/>
      <c r="P1809" s="234"/>
      <c r="Q1809" s="7">
        <v>41515</v>
      </c>
      <c r="R1809" s="8">
        <v>17558929</v>
      </c>
      <c r="S1809" s="8">
        <v>17732143</v>
      </c>
      <c r="T1809" s="8">
        <v>17540358</v>
      </c>
      <c r="U1809" s="8">
        <v>17560715</v>
      </c>
      <c r="V1809" s="192">
        <v>15603158</v>
      </c>
      <c r="W1809" s="234">
        <v>239657600</v>
      </c>
      <c r="X1809" s="194">
        <f t="shared" si="57"/>
        <v>1.6297583030176976E-3</v>
      </c>
      <c r="Y1809" s="193"/>
      <c r="Z1809" s="197">
        <v>1807</v>
      </c>
    </row>
    <row r="1810" spans="1:26" ht="14.4" x14ac:dyDescent="0.3">
      <c r="A1810" s="7">
        <v>41514</v>
      </c>
      <c r="B1810" s="191">
        <v>1630.25</v>
      </c>
      <c r="C1810" s="191">
        <v>1641.1800539999999</v>
      </c>
      <c r="D1810" s="191">
        <v>1627.469971</v>
      </c>
      <c r="E1810" s="191">
        <v>1634.959961</v>
      </c>
      <c r="F1810" s="192">
        <v>1634.959961</v>
      </c>
      <c r="G1810" s="191">
        <v>2784010000</v>
      </c>
      <c r="H1810" s="194">
        <f t="shared" si="56"/>
        <v>2.7476455123355468E-3</v>
      </c>
      <c r="I1810" s="193"/>
      <c r="J1810" s="197">
        <v>1808</v>
      </c>
      <c r="K1810" s="234"/>
      <c r="L1810" s="234"/>
      <c r="M1810" s="234"/>
      <c r="N1810" s="234"/>
      <c r="O1810" s="234"/>
      <c r="P1810" s="234"/>
      <c r="Q1810" s="7">
        <v>41514</v>
      </c>
      <c r="R1810" s="8">
        <v>17357143</v>
      </c>
      <c r="S1810" s="8">
        <v>17707144</v>
      </c>
      <c r="T1810" s="8">
        <v>17357143</v>
      </c>
      <c r="U1810" s="8">
        <v>17532143</v>
      </c>
      <c r="V1810" s="192">
        <v>15577770</v>
      </c>
      <c r="W1810" s="234">
        <v>307608000</v>
      </c>
      <c r="X1810" s="194">
        <f t="shared" si="57"/>
        <v>4.7279928717308206E-3</v>
      </c>
      <c r="Y1810" s="193"/>
      <c r="Z1810" s="197">
        <v>1808</v>
      </c>
    </row>
    <row r="1811" spans="1:26" ht="14.4" x14ac:dyDescent="0.3">
      <c r="A1811" s="7">
        <v>41513</v>
      </c>
      <c r="B1811" s="191">
        <v>1652.540039</v>
      </c>
      <c r="C1811" s="191">
        <v>1652.540039</v>
      </c>
      <c r="D1811" s="191">
        <v>1629.0500489999999</v>
      </c>
      <c r="E1811" s="191">
        <v>1630.4799800000001</v>
      </c>
      <c r="F1811" s="192">
        <v>1630.4799800000001</v>
      </c>
      <c r="G1811" s="191">
        <v>3219190000</v>
      </c>
      <c r="H1811" s="194">
        <f t="shared" si="56"/>
        <v>-1.5874194847625089E-2</v>
      </c>
      <c r="I1811" s="193"/>
      <c r="J1811" s="197">
        <v>1809</v>
      </c>
      <c r="K1811" s="234"/>
      <c r="L1811" s="234"/>
      <c r="M1811" s="234"/>
      <c r="N1811" s="234"/>
      <c r="O1811" s="234"/>
      <c r="P1811" s="234"/>
      <c r="Q1811" s="7">
        <v>41513</v>
      </c>
      <c r="R1811" s="8">
        <v>17785715</v>
      </c>
      <c r="S1811" s="8">
        <v>17946785</v>
      </c>
      <c r="T1811" s="8">
        <v>17367857</v>
      </c>
      <c r="U1811" s="8">
        <v>17449642</v>
      </c>
      <c r="V1811" s="192">
        <v>15504465</v>
      </c>
      <c r="W1811" s="234">
        <v>424188800</v>
      </c>
      <c r="X1811" s="194">
        <f t="shared" si="57"/>
        <v>-2.8590376792126206E-2</v>
      </c>
      <c r="Y1811" s="193"/>
      <c r="Z1811" s="197">
        <v>1809</v>
      </c>
    </row>
    <row r="1812" spans="1:26" ht="14.4" x14ac:dyDescent="0.3">
      <c r="A1812" s="7">
        <v>41512</v>
      </c>
      <c r="B1812" s="191">
        <v>1664.290039</v>
      </c>
      <c r="C1812" s="191">
        <v>1669.51001</v>
      </c>
      <c r="D1812" s="191">
        <v>1656.0200199999999</v>
      </c>
      <c r="E1812" s="191">
        <v>1656.780029</v>
      </c>
      <c r="F1812" s="192">
        <v>1656.780029</v>
      </c>
      <c r="G1812" s="191">
        <v>2430670000</v>
      </c>
      <c r="H1812" s="194">
        <f t="shared" si="56"/>
        <v>-4.0396579501051919E-3</v>
      </c>
      <c r="I1812" s="193"/>
      <c r="J1812" s="197">
        <v>1810</v>
      </c>
      <c r="K1812" s="234"/>
      <c r="L1812" s="234"/>
      <c r="M1812" s="234"/>
      <c r="N1812" s="234"/>
      <c r="O1812" s="234"/>
      <c r="P1812" s="234"/>
      <c r="Q1812" s="7">
        <v>41512</v>
      </c>
      <c r="R1812" s="8">
        <v>17883928</v>
      </c>
      <c r="S1812" s="8">
        <v>18221428</v>
      </c>
      <c r="T1812" s="8">
        <v>17875000</v>
      </c>
      <c r="U1812" s="8">
        <v>17963215</v>
      </c>
      <c r="V1812" s="192">
        <v>15960790</v>
      </c>
      <c r="W1812" s="234">
        <v>330965600</v>
      </c>
      <c r="X1812" s="194">
        <f t="shared" si="57"/>
        <v>3.8923432845002041E-3</v>
      </c>
      <c r="Y1812" s="193"/>
      <c r="Z1812" s="197">
        <v>1810</v>
      </c>
    </row>
    <row r="1813" spans="1:26" ht="14.4" x14ac:dyDescent="0.3">
      <c r="A1813" s="7">
        <v>41509</v>
      </c>
      <c r="B1813" s="191">
        <v>1659.920044</v>
      </c>
      <c r="C1813" s="191">
        <v>1664.849976</v>
      </c>
      <c r="D1813" s="191">
        <v>1654.8100589999999</v>
      </c>
      <c r="E1813" s="191">
        <v>1663.5</v>
      </c>
      <c r="F1813" s="192">
        <v>1663.5</v>
      </c>
      <c r="G1813" s="191">
        <v>2582670000</v>
      </c>
      <c r="H1813" s="194">
        <f t="shared" si="56"/>
        <v>3.9470108837469844E-3</v>
      </c>
      <c r="I1813" s="193"/>
      <c r="J1813" s="197">
        <v>1811</v>
      </c>
      <c r="K1813" s="234"/>
      <c r="L1813" s="234"/>
      <c r="M1813" s="234"/>
      <c r="N1813" s="234"/>
      <c r="O1813" s="234"/>
      <c r="P1813" s="234"/>
      <c r="Q1813" s="7">
        <v>41509</v>
      </c>
      <c r="R1813" s="8">
        <v>17973928</v>
      </c>
      <c r="S1813" s="8">
        <v>17976786</v>
      </c>
      <c r="T1813" s="8">
        <v>17833929</v>
      </c>
      <c r="U1813" s="8">
        <v>17893572</v>
      </c>
      <c r="V1813" s="192">
        <v>15898906</v>
      </c>
      <c r="W1813" s="234">
        <v>222731600</v>
      </c>
      <c r="X1813" s="194">
        <f t="shared" si="57"/>
        <v>-3.8572798921335024E-3</v>
      </c>
      <c r="Y1813" s="193"/>
      <c r="Z1813" s="197">
        <v>1811</v>
      </c>
    </row>
    <row r="1814" spans="1:26" ht="14.4" x14ac:dyDescent="0.3">
      <c r="A1814" s="7">
        <v>41508</v>
      </c>
      <c r="B1814" s="191">
        <v>1645.030029</v>
      </c>
      <c r="C1814" s="191">
        <v>1659.5500489999999</v>
      </c>
      <c r="D1814" s="191">
        <v>1645.030029</v>
      </c>
      <c r="E1814" s="191">
        <v>1656.959961</v>
      </c>
      <c r="F1814" s="192">
        <v>1656.959961</v>
      </c>
      <c r="G1814" s="191">
        <v>2537460000</v>
      </c>
      <c r="H1814" s="194">
        <f t="shared" si="56"/>
        <v>8.6193764168801031E-3</v>
      </c>
      <c r="I1814" s="193"/>
      <c r="J1814" s="197">
        <v>1812</v>
      </c>
      <c r="K1814" s="234"/>
      <c r="L1814" s="234"/>
      <c r="M1814" s="234"/>
      <c r="N1814" s="234"/>
      <c r="O1814" s="234"/>
      <c r="P1814" s="234"/>
      <c r="Q1814" s="7">
        <v>41508</v>
      </c>
      <c r="R1814" s="8">
        <v>18035000</v>
      </c>
      <c r="S1814" s="8">
        <v>18056786</v>
      </c>
      <c r="T1814" s="8">
        <v>17792856</v>
      </c>
      <c r="U1814" s="8">
        <v>17962856</v>
      </c>
      <c r="V1814" s="192">
        <v>15960470</v>
      </c>
      <c r="W1814" s="234">
        <v>244207600</v>
      </c>
      <c r="X1814" s="194">
        <f t="shared" si="57"/>
        <v>1.1944349531023851E-3</v>
      </c>
      <c r="Y1814" s="193"/>
      <c r="Z1814" s="197">
        <v>1812</v>
      </c>
    </row>
    <row r="1815" spans="1:26" ht="14.4" x14ac:dyDescent="0.3">
      <c r="A1815" s="7">
        <v>41507</v>
      </c>
      <c r="B1815" s="191">
        <v>1650.660034</v>
      </c>
      <c r="C1815" s="191">
        <v>1656.98999</v>
      </c>
      <c r="D1815" s="191">
        <v>1639.4300539999999</v>
      </c>
      <c r="E1815" s="191">
        <v>1642.8000489999999</v>
      </c>
      <c r="F1815" s="192">
        <v>1642.8000489999999</v>
      </c>
      <c r="G1815" s="191">
        <v>2932180000</v>
      </c>
      <c r="H1815" s="194">
        <f t="shared" si="56"/>
        <v>-5.779603073628771E-3</v>
      </c>
      <c r="I1815" s="193"/>
      <c r="J1815" s="197">
        <v>1813</v>
      </c>
      <c r="K1815" s="234"/>
      <c r="L1815" s="234"/>
      <c r="M1815" s="234"/>
      <c r="N1815" s="234"/>
      <c r="O1815" s="234"/>
      <c r="P1815" s="234"/>
      <c r="Q1815" s="7">
        <v>41507</v>
      </c>
      <c r="R1815" s="8">
        <v>17985357</v>
      </c>
      <c r="S1815" s="8">
        <v>18112499</v>
      </c>
      <c r="T1815" s="8">
        <v>17900000</v>
      </c>
      <c r="U1815" s="8">
        <v>17941429</v>
      </c>
      <c r="V1815" s="192">
        <v>15941429</v>
      </c>
      <c r="W1815" s="234">
        <v>335879600</v>
      </c>
      <c r="X1815" s="194">
        <f t="shared" si="57"/>
        <v>2.5741330507929342E-3</v>
      </c>
      <c r="Y1815" s="193"/>
      <c r="Z1815" s="197">
        <v>1813</v>
      </c>
    </row>
    <row r="1816" spans="1:26" ht="14.4" x14ac:dyDescent="0.3">
      <c r="A1816" s="7">
        <v>41506</v>
      </c>
      <c r="B1816" s="191">
        <v>1646.8100589999999</v>
      </c>
      <c r="C1816" s="191">
        <v>1658.920044</v>
      </c>
      <c r="D1816" s="191">
        <v>1646.079956</v>
      </c>
      <c r="E1816" s="191">
        <v>1652.349976</v>
      </c>
      <c r="F1816" s="192">
        <v>1652.349976</v>
      </c>
      <c r="G1816" s="191">
        <v>2994090000</v>
      </c>
      <c r="H1816" s="194">
        <f t="shared" si="56"/>
        <v>3.8211953237120978E-3</v>
      </c>
      <c r="I1816" s="193"/>
      <c r="J1816" s="197">
        <v>1814</v>
      </c>
      <c r="K1816" s="234"/>
      <c r="L1816" s="234"/>
      <c r="M1816" s="234"/>
      <c r="N1816" s="234"/>
      <c r="O1816" s="234"/>
      <c r="P1816" s="234"/>
      <c r="Q1816" s="7">
        <v>41506</v>
      </c>
      <c r="R1816" s="8">
        <v>18203928</v>
      </c>
      <c r="S1816" s="8">
        <v>18234642</v>
      </c>
      <c r="T1816" s="8">
        <v>17886429</v>
      </c>
      <c r="U1816" s="8">
        <v>17895357</v>
      </c>
      <c r="V1816" s="192">
        <v>15900499</v>
      </c>
      <c r="W1816" s="234">
        <v>358688400</v>
      </c>
      <c r="X1816" s="194">
        <f t="shared" si="57"/>
        <v>-1.3136356566601833E-2</v>
      </c>
      <c r="Y1816" s="193"/>
      <c r="Z1816" s="197">
        <v>1814</v>
      </c>
    </row>
    <row r="1817" spans="1:26" ht="14.4" x14ac:dyDescent="0.3">
      <c r="A1817" s="7">
        <v>41505</v>
      </c>
      <c r="B1817" s="191">
        <v>1655.25</v>
      </c>
      <c r="C1817" s="191">
        <v>1659.1800539999999</v>
      </c>
      <c r="D1817" s="191">
        <v>1645.839966</v>
      </c>
      <c r="E1817" s="191">
        <v>1646.0600589999999</v>
      </c>
      <c r="F1817" s="192">
        <v>1646.0600589999999</v>
      </c>
      <c r="G1817" s="191">
        <v>2904530000</v>
      </c>
      <c r="H1817" s="194">
        <f t="shared" si="56"/>
        <v>-5.9003021201532897E-3</v>
      </c>
      <c r="I1817" s="193"/>
      <c r="J1817" s="197">
        <v>1815</v>
      </c>
      <c r="K1817" s="234"/>
      <c r="L1817" s="234"/>
      <c r="M1817" s="234"/>
      <c r="N1817" s="234"/>
      <c r="O1817" s="234"/>
      <c r="P1817" s="234"/>
      <c r="Q1817" s="7">
        <v>41505</v>
      </c>
      <c r="R1817" s="8">
        <v>18012142</v>
      </c>
      <c r="S1817" s="8">
        <v>18347857</v>
      </c>
      <c r="T1817" s="8">
        <v>18000000</v>
      </c>
      <c r="U1817" s="8">
        <v>18133572</v>
      </c>
      <c r="V1817" s="192">
        <v>16112154</v>
      </c>
      <c r="W1817" s="234">
        <v>510518400</v>
      </c>
      <c r="X1817" s="194">
        <f t="shared" si="57"/>
        <v>1.0769624831270775E-2</v>
      </c>
      <c r="Y1817" s="193"/>
      <c r="Z1817" s="197">
        <v>1815</v>
      </c>
    </row>
    <row r="1818" spans="1:26" ht="14.4" x14ac:dyDescent="0.3">
      <c r="A1818" s="7">
        <v>41502</v>
      </c>
      <c r="B1818" s="191">
        <v>1661.219971</v>
      </c>
      <c r="C1818" s="191">
        <v>1663.599976</v>
      </c>
      <c r="D1818" s="191">
        <v>1652.6099850000001</v>
      </c>
      <c r="E1818" s="191">
        <v>1655.829956</v>
      </c>
      <c r="F1818" s="192">
        <v>1655.829956</v>
      </c>
      <c r="G1818" s="191">
        <v>3211450000</v>
      </c>
      <c r="H1818" s="194">
        <f t="shared" si="56"/>
        <v>-3.3045952486265005E-3</v>
      </c>
      <c r="I1818" s="193"/>
      <c r="J1818" s="197">
        <v>1816</v>
      </c>
      <c r="K1818" s="234"/>
      <c r="L1818" s="234"/>
      <c r="M1818" s="234"/>
      <c r="N1818" s="234"/>
      <c r="O1818" s="234"/>
      <c r="P1818" s="234"/>
      <c r="Q1818" s="7">
        <v>41502</v>
      </c>
      <c r="R1818" s="8">
        <v>17862499</v>
      </c>
      <c r="S1818" s="8">
        <v>17962143</v>
      </c>
      <c r="T1818" s="8">
        <v>17816429</v>
      </c>
      <c r="U1818" s="8">
        <v>17940357</v>
      </c>
      <c r="V1818" s="192">
        <v>15940481</v>
      </c>
      <c r="W1818" s="234">
        <v>362306000</v>
      </c>
      <c r="X1818" s="194">
        <f t="shared" si="57"/>
        <v>8.8771548750587025E-3</v>
      </c>
      <c r="Y1818" s="193"/>
      <c r="Z1818" s="197">
        <v>1816</v>
      </c>
    </row>
    <row r="1819" spans="1:26" ht="14.4" x14ac:dyDescent="0.3">
      <c r="A1819" s="7">
        <v>41501</v>
      </c>
      <c r="B1819" s="191">
        <v>1679.6099850000001</v>
      </c>
      <c r="C1819" s="191">
        <v>1679.6099850000001</v>
      </c>
      <c r="D1819" s="191">
        <v>1658.589966</v>
      </c>
      <c r="E1819" s="191">
        <v>1661.3199460000001</v>
      </c>
      <c r="F1819" s="192">
        <v>1661.3199460000001</v>
      </c>
      <c r="G1819" s="191">
        <v>3426690000</v>
      </c>
      <c r="H1819" s="194">
        <f t="shared" si="56"/>
        <v>-1.4281601757323735E-2</v>
      </c>
      <c r="I1819" s="193"/>
      <c r="J1819" s="197">
        <v>1817</v>
      </c>
      <c r="K1819" s="234"/>
      <c r="L1819" s="234"/>
      <c r="M1819" s="234"/>
      <c r="N1819" s="234"/>
      <c r="O1819" s="234"/>
      <c r="P1819" s="234"/>
      <c r="Q1819" s="7">
        <v>41501</v>
      </c>
      <c r="R1819" s="8">
        <v>17729286</v>
      </c>
      <c r="S1819" s="8">
        <v>17942858</v>
      </c>
      <c r="T1819" s="8">
        <v>17467142</v>
      </c>
      <c r="U1819" s="8">
        <v>17782499</v>
      </c>
      <c r="V1819" s="192">
        <v>15800220</v>
      </c>
      <c r="W1819" s="234">
        <v>490294000</v>
      </c>
      <c r="X1819" s="194">
        <f t="shared" si="57"/>
        <v>-1.1832652735600834E-3</v>
      </c>
      <c r="Y1819" s="193"/>
      <c r="Z1819" s="197">
        <v>1817</v>
      </c>
    </row>
    <row r="1820" spans="1:26" ht="14.4" x14ac:dyDescent="0.3">
      <c r="A1820" s="7">
        <v>41500</v>
      </c>
      <c r="B1820" s="191">
        <v>1693.880005</v>
      </c>
      <c r="C1820" s="191">
        <v>1695.5200199999999</v>
      </c>
      <c r="D1820" s="191">
        <v>1684.829956</v>
      </c>
      <c r="E1820" s="191">
        <v>1685.3900149999999</v>
      </c>
      <c r="F1820" s="192">
        <v>1685.3900149999999</v>
      </c>
      <c r="G1820" s="191">
        <v>2871430000</v>
      </c>
      <c r="H1820" s="194">
        <f t="shared" si="56"/>
        <v>-5.1766178070518972E-3</v>
      </c>
      <c r="I1820" s="193"/>
      <c r="J1820" s="197">
        <v>1818</v>
      </c>
      <c r="K1820" s="234"/>
      <c r="L1820" s="234"/>
      <c r="M1820" s="234"/>
      <c r="N1820" s="234"/>
      <c r="O1820" s="234"/>
      <c r="P1820" s="234"/>
      <c r="Q1820" s="7">
        <v>41500</v>
      </c>
      <c r="R1820" s="8">
        <v>17781429</v>
      </c>
      <c r="S1820" s="8">
        <v>18008928</v>
      </c>
      <c r="T1820" s="8">
        <v>17621429</v>
      </c>
      <c r="U1820" s="8">
        <v>17803572</v>
      </c>
      <c r="V1820" s="192">
        <v>15818938</v>
      </c>
      <c r="W1820" s="234">
        <v>756372400</v>
      </c>
      <c r="X1820" s="194">
        <f t="shared" si="57"/>
        <v>1.8240276423805636E-2</v>
      </c>
      <c r="Y1820" s="193"/>
      <c r="Z1820" s="197">
        <v>1818</v>
      </c>
    </row>
    <row r="1821" spans="1:26" ht="14.4" x14ac:dyDescent="0.3">
      <c r="A1821" s="7">
        <v>41499</v>
      </c>
      <c r="B1821" s="191">
        <v>1690.650024</v>
      </c>
      <c r="C1821" s="191">
        <v>1696.8100589999999</v>
      </c>
      <c r="D1821" s="191">
        <v>1682.619995</v>
      </c>
      <c r="E1821" s="191">
        <v>1694.160034</v>
      </c>
      <c r="F1821" s="192">
        <v>1694.160034</v>
      </c>
      <c r="G1821" s="191">
        <v>3035560000</v>
      </c>
      <c r="H1821" s="194">
        <f t="shared" si="56"/>
        <v>2.7760558521344736E-3</v>
      </c>
      <c r="I1821" s="193"/>
      <c r="J1821" s="197">
        <v>1819</v>
      </c>
      <c r="K1821" s="234"/>
      <c r="L1821" s="234"/>
      <c r="M1821" s="234"/>
      <c r="N1821" s="234"/>
      <c r="O1821" s="234"/>
      <c r="P1821" s="234"/>
      <c r="Q1821" s="7">
        <v>41499</v>
      </c>
      <c r="R1821" s="8">
        <v>16819286</v>
      </c>
      <c r="S1821" s="8">
        <v>17666430</v>
      </c>
      <c r="T1821" s="8">
        <v>16716072</v>
      </c>
      <c r="U1821" s="8">
        <v>17484642</v>
      </c>
      <c r="V1821" s="192">
        <v>15535565</v>
      </c>
      <c r="W1821" s="234">
        <v>881941200</v>
      </c>
      <c r="X1821" s="194">
        <f t="shared" si="57"/>
        <v>4.7522128816599264E-2</v>
      </c>
      <c r="Y1821" s="193"/>
      <c r="Z1821" s="197">
        <v>1819</v>
      </c>
    </row>
    <row r="1822" spans="1:26" ht="14.4" x14ac:dyDescent="0.3">
      <c r="A1822" s="7">
        <v>41498</v>
      </c>
      <c r="B1822" s="191">
        <v>1688.369995</v>
      </c>
      <c r="C1822" s="191">
        <v>1691.48999</v>
      </c>
      <c r="D1822" s="191">
        <v>1683.349976</v>
      </c>
      <c r="E1822" s="191">
        <v>1689.469971</v>
      </c>
      <c r="F1822" s="192">
        <v>1689.469971</v>
      </c>
      <c r="G1822" s="191">
        <v>2789160000</v>
      </c>
      <c r="H1822" s="194">
        <f t="shared" si="56"/>
        <v>-1.1529205929168799E-3</v>
      </c>
      <c r="I1822" s="193"/>
      <c r="J1822" s="197">
        <v>1820</v>
      </c>
      <c r="K1822" s="234"/>
      <c r="L1822" s="234"/>
      <c r="M1822" s="234"/>
      <c r="N1822" s="234"/>
      <c r="O1822" s="234"/>
      <c r="P1822" s="234"/>
      <c r="Q1822" s="7">
        <v>41498</v>
      </c>
      <c r="R1822" s="8">
        <v>16316429</v>
      </c>
      <c r="S1822" s="8">
        <v>16737499</v>
      </c>
      <c r="T1822" s="8">
        <v>16308214</v>
      </c>
      <c r="U1822" s="8">
        <v>16691429</v>
      </c>
      <c r="V1822" s="192">
        <v>14830775</v>
      </c>
      <c r="W1822" s="234">
        <v>364434000</v>
      </c>
      <c r="X1822" s="194">
        <f t="shared" si="57"/>
        <v>2.8408027126918197E-2</v>
      </c>
      <c r="Y1822" s="193"/>
      <c r="Z1822" s="197">
        <v>1820</v>
      </c>
    </row>
    <row r="1823" spans="1:26" ht="14.4" x14ac:dyDescent="0.3">
      <c r="A1823" s="7">
        <v>41495</v>
      </c>
      <c r="B1823" s="191">
        <v>1696.099976</v>
      </c>
      <c r="C1823" s="191">
        <v>1699.420044</v>
      </c>
      <c r="D1823" s="191">
        <v>1686.0200199999999</v>
      </c>
      <c r="E1823" s="191">
        <v>1691.420044</v>
      </c>
      <c r="F1823" s="192">
        <v>1691.420044</v>
      </c>
      <c r="G1823" s="191">
        <v>2957670000</v>
      </c>
      <c r="H1823" s="194">
        <f t="shared" si="56"/>
        <v>-3.5699602183232267E-3</v>
      </c>
      <c r="I1823" s="193"/>
      <c r="J1823" s="197">
        <v>1821</v>
      </c>
      <c r="K1823" s="234"/>
      <c r="L1823" s="234"/>
      <c r="M1823" s="234"/>
      <c r="N1823" s="234"/>
      <c r="O1823" s="234"/>
      <c r="P1823" s="234"/>
      <c r="Q1823" s="7">
        <v>41495</v>
      </c>
      <c r="R1823" s="8">
        <v>16379999</v>
      </c>
      <c r="S1823" s="8">
        <v>16445000</v>
      </c>
      <c r="T1823" s="8">
        <v>16201786</v>
      </c>
      <c r="U1823" s="8">
        <v>16230356</v>
      </c>
      <c r="V1823" s="192">
        <v>14421100</v>
      </c>
      <c r="W1823" s="234">
        <v>266865200</v>
      </c>
      <c r="X1823" s="194">
        <f t="shared" si="57"/>
        <v>-1.4229758953812531E-2</v>
      </c>
      <c r="Y1823" s="193"/>
      <c r="Z1823" s="197">
        <v>1821</v>
      </c>
    </row>
    <row r="1824" spans="1:26" ht="14.4" x14ac:dyDescent="0.3">
      <c r="A1824" s="7">
        <v>41494</v>
      </c>
      <c r="B1824" s="191">
        <v>1693.349976</v>
      </c>
      <c r="C1824" s="191">
        <v>1700.1800539999999</v>
      </c>
      <c r="D1824" s="191">
        <v>1688.380005</v>
      </c>
      <c r="E1824" s="191">
        <v>1697.4799800000001</v>
      </c>
      <c r="F1824" s="192">
        <v>1697.4799800000001</v>
      </c>
      <c r="G1824" s="191">
        <v>3271660000</v>
      </c>
      <c r="H1824" s="194">
        <f t="shared" si="56"/>
        <v>3.8854497684056399E-3</v>
      </c>
      <c r="I1824" s="193"/>
      <c r="J1824" s="197">
        <v>1822</v>
      </c>
      <c r="K1824" s="234"/>
      <c r="L1824" s="234"/>
      <c r="M1824" s="234"/>
      <c r="N1824" s="234"/>
      <c r="O1824" s="234"/>
      <c r="P1824" s="234"/>
      <c r="Q1824" s="7">
        <v>41494</v>
      </c>
      <c r="R1824" s="8">
        <v>16566429</v>
      </c>
      <c r="S1824" s="8">
        <v>16575001</v>
      </c>
      <c r="T1824" s="8">
        <v>16355356</v>
      </c>
      <c r="U1824" s="8">
        <v>16464643</v>
      </c>
      <c r="V1824" s="192">
        <v>14629271</v>
      </c>
      <c r="W1824" s="234">
        <v>255777200</v>
      </c>
      <c r="X1824" s="194">
        <f t="shared" si="57"/>
        <v>-1.9914775512275742E-3</v>
      </c>
      <c r="Y1824" s="193"/>
      <c r="Z1824" s="197">
        <v>1822</v>
      </c>
    </row>
    <row r="1825" spans="1:26" ht="14.4" x14ac:dyDescent="0.3">
      <c r="A1825" s="7">
        <v>41493</v>
      </c>
      <c r="B1825" s="191">
        <v>1695.3000489999999</v>
      </c>
      <c r="C1825" s="191">
        <v>1695.3000489999999</v>
      </c>
      <c r="D1825" s="191">
        <v>1684.910034</v>
      </c>
      <c r="E1825" s="191">
        <v>1690.910034</v>
      </c>
      <c r="F1825" s="192">
        <v>1690.910034</v>
      </c>
      <c r="G1825" s="191">
        <v>3010230000</v>
      </c>
      <c r="H1825" s="194">
        <f t="shared" si="56"/>
        <v>-3.8058649669956142E-3</v>
      </c>
      <c r="I1825" s="193"/>
      <c r="J1825" s="197">
        <v>1823</v>
      </c>
      <c r="K1825" s="234"/>
      <c r="L1825" s="234"/>
      <c r="M1825" s="234"/>
      <c r="N1825" s="234"/>
      <c r="O1825" s="234"/>
      <c r="P1825" s="234"/>
      <c r="Q1825" s="7">
        <v>41493</v>
      </c>
      <c r="R1825" s="8">
        <v>16564285</v>
      </c>
      <c r="S1825" s="8">
        <v>16678572</v>
      </c>
      <c r="T1825" s="8">
        <v>16491785</v>
      </c>
      <c r="U1825" s="8">
        <v>16606428</v>
      </c>
      <c r="V1825" s="192">
        <v>14658463</v>
      </c>
      <c r="W1825" s="234">
        <v>298858000</v>
      </c>
      <c r="X1825" s="194">
        <f t="shared" si="57"/>
        <v>-5.8035143579367936E-4</v>
      </c>
      <c r="Y1825" s="193"/>
      <c r="Z1825" s="197">
        <v>1823</v>
      </c>
    </row>
    <row r="1826" spans="1:26" ht="14.4" x14ac:dyDescent="0.3">
      <c r="A1826" s="7">
        <v>41492</v>
      </c>
      <c r="B1826" s="191">
        <v>1705.790039</v>
      </c>
      <c r="C1826" s="191">
        <v>1705.790039</v>
      </c>
      <c r="D1826" s="191">
        <v>1693.290039</v>
      </c>
      <c r="E1826" s="191">
        <v>1697.369995</v>
      </c>
      <c r="F1826" s="192">
        <v>1697.369995</v>
      </c>
      <c r="G1826" s="191">
        <v>3141210000</v>
      </c>
      <c r="H1826" s="194">
        <f t="shared" si="56"/>
        <v>-5.723033795795556E-3</v>
      </c>
      <c r="I1826" s="193"/>
      <c r="J1826" s="197">
        <v>1824</v>
      </c>
      <c r="K1826" s="234"/>
      <c r="L1826" s="234"/>
      <c r="M1826" s="234"/>
      <c r="N1826" s="234"/>
      <c r="O1826" s="234"/>
      <c r="P1826" s="234"/>
      <c r="Q1826" s="7">
        <v>41492</v>
      </c>
      <c r="R1826" s="8">
        <v>16715000</v>
      </c>
      <c r="S1826" s="8">
        <v>16853214</v>
      </c>
      <c r="T1826" s="8">
        <v>16506071</v>
      </c>
      <c r="U1826" s="8">
        <v>16616072</v>
      </c>
      <c r="V1826" s="192">
        <v>14666975</v>
      </c>
      <c r="W1826" s="234">
        <v>334857600</v>
      </c>
      <c r="X1826" s="194">
        <f t="shared" si="57"/>
        <v>-8.9463907126895083E-3</v>
      </c>
      <c r="Y1826" s="193"/>
      <c r="Z1826" s="197">
        <v>1824</v>
      </c>
    </row>
    <row r="1827" spans="1:26" ht="14.4" x14ac:dyDescent="0.3">
      <c r="A1827" s="7">
        <v>41491</v>
      </c>
      <c r="B1827" s="191">
        <v>1708.01001</v>
      </c>
      <c r="C1827" s="191">
        <v>1709.23999</v>
      </c>
      <c r="D1827" s="191">
        <v>1703.5500489999999</v>
      </c>
      <c r="E1827" s="191">
        <v>1707.1400149999999</v>
      </c>
      <c r="F1827" s="192">
        <v>1707.1400149999999</v>
      </c>
      <c r="G1827" s="191">
        <v>2529300000</v>
      </c>
      <c r="H1827" s="194">
        <f t="shared" si="56"/>
        <v>-1.4798346668581E-3</v>
      </c>
      <c r="I1827" s="193"/>
      <c r="J1827" s="197">
        <v>1825</v>
      </c>
      <c r="K1827" s="234"/>
      <c r="L1827" s="234"/>
      <c r="M1827" s="234"/>
      <c r="N1827" s="234"/>
      <c r="O1827" s="234"/>
      <c r="P1827" s="234"/>
      <c r="Q1827" s="7">
        <v>41491</v>
      </c>
      <c r="R1827" s="8">
        <v>16596071</v>
      </c>
      <c r="S1827" s="8">
        <v>16809643</v>
      </c>
      <c r="T1827" s="8">
        <v>16505358</v>
      </c>
      <c r="U1827" s="8">
        <v>16766071</v>
      </c>
      <c r="V1827" s="192">
        <v>14799376</v>
      </c>
      <c r="W1827" s="234">
        <v>318855600</v>
      </c>
      <c r="X1827" s="194">
        <f t="shared" si="57"/>
        <v>1.4939162804477442E-2</v>
      </c>
      <c r="Y1827" s="193"/>
      <c r="Z1827" s="197">
        <v>1825</v>
      </c>
    </row>
    <row r="1828" spans="1:26" ht="14.4" x14ac:dyDescent="0.3">
      <c r="A1828" s="7">
        <v>41488</v>
      </c>
      <c r="B1828" s="191">
        <v>1706.099976</v>
      </c>
      <c r="C1828" s="191">
        <v>1709.670044</v>
      </c>
      <c r="D1828" s="191">
        <v>1700.6800539999999</v>
      </c>
      <c r="E1828" s="191">
        <v>1709.670044</v>
      </c>
      <c r="F1828" s="192">
        <v>1709.670044</v>
      </c>
      <c r="G1828" s="191">
        <v>3136630000</v>
      </c>
      <c r="H1828" s="194">
        <f t="shared" si="56"/>
        <v>1.6404582705198613E-3</v>
      </c>
      <c r="I1828" s="193"/>
      <c r="J1828" s="197">
        <v>1826</v>
      </c>
      <c r="K1828" s="234"/>
      <c r="L1828" s="234"/>
      <c r="M1828" s="234"/>
      <c r="N1828" s="234"/>
      <c r="O1828" s="234"/>
      <c r="P1828" s="234"/>
      <c r="Q1828" s="7">
        <v>41488</v>
      </c>
      <c r="R1828" s="8">
        <v>16357500</v>
      </c>
      <c r="S1828" s="8">
        <v>16530357</v>
      </c>
      <c r="T1828" s="8">
        <v>16309286</v>
      </c>
      <c r="U1828" s="8">
        <v>16519285</v>
      </c>
      <c r="V1828" s="192">
        <v>14581540</v>
      </c>
      <c r="W1828" s="234">
        <v>274783600</v>
      </c>
      <c r="X1828" s="194">
        <f t="shared" si="57"/>
        <v>1.2831666470442574E-2</v>
      </c>
      <c r="Y1828" s="193"/>
      <c r="Z1828" s="197">
        <v>1826</v>
      </c>
    </row>
    <row r="1829" spans="1:26" ht="14.4" x14ac:dyDescent="0.3">
      <c r="A1829" s="7">
        <v>41487</v>
      </c>
      <c r="B1829" s="191">
        <v>1689.420044</v>
      </c>
      <c r="C1829" s="191">
        <v>1707.849976</v>
      </c>
      <c r="D1829" s="191">
        <v>1689.420044</v>
      </c>
      <c r="E1829" s="191">
        <v>1706.869995</v>
      </c>
      <c r="F1829" s="192">
        <v>1706.869995</v>
      </c>
      <c r="G1829" s="191">
        <v>3775170000</v>
      </c>
      <c r="H1829" s="194">
        <f t="shared" si="56"/>
        <v>1.2540570109573507E-2</v>
      </c>
      <c r="I1829" s="193"/>
      <c r="J1829" s="197">
        <v>1827</v>
      </c>
      <c r="K1829" s="234"/>
      <c r="L1829" s="234"/>
      <c r="M1829" s="234"/>
      <c r="N1829" s="234"/>
      <c r="O1829" s="234"/>
      <c r="P1829" s="234"/>
      <c r="Q1829" s="7">
        <v>41487</v>
      </c>
      <c r="R1829" s="8">
        <v>16276785</v>
      </c>
      <c r="S1829" s="8">
        <v>16314285</v>
      </c>
      <c r="T1829" s="8">
        <v>16187857</v>
      </c>
      <c r="U1829" s="8">
        <v>16309999</v>
      </c>
      <c r="V1829" s="192">
        <v>14396805</v>
      </c>
      <c r="W1829" s="234">
        <v>206250800</v>
      </c>
      <c r="X1829" s="194">
        <f t="shared" si="57"/>
        <v>9.1707717138155651E-3</v>
      </c>
      <c r="Y1829" s="193"/>
      <c r="Z1829" s="197">
        <v>1827</v>
      </c>
    </row>
    <row r="1830" spans="1:26" ht="14.4" x14ac:dyDescent="0.3">
      <c r="A1830" s="7">
        <v>41486</v>
      </c>
      <c r="B1830" s="191">
        <v>1687.76001</v>
      </c>
      <c r="C1830" s="191">
        <v>1698.4300539999999</v>
      </c>
      <c r="D1830" s="191">
        <v>1684.9399410000001</v>
      </c>
      <c r="E1830" s="191">
        <v>1685.7299800000001</v>
      </c>
      <c r="F1830" s="192">
        <v>1685.7299800000001</v>
      </c>
      <c r="G1830" s="191">
        <v>3847390000</v>
      </c>
      <c r="H1830" s="194">
        <f t="shared" si="56"/>
        <v>-1.3640952651303945E-4</v>
      </c>
      <c r="I1830" s="193"/>
      <c r="J1830" s="197">
        <v>1828</v>
      </c>
      <c r="K1830" s="234"/>
      <c r="L1830" s="234"/>
      <c r="M1830" s="234"/>
      <c r="N1830" s="234"/>
      <c r="O1830" s="234"/>
      <c r="P1830" s="234"/>
      <c r="Q1830" s="7">
        <v>41486</v>
      </c>
      <c r="R1830" s="8">
        <v>16249643</v>
      </c>
      <c r="S1830" s="8">
        <v>16333570</v>
      </c>
      <c r="T1830" s="8">
        <v>16051071</v>
      </c>
      <c r="U1830" s="8">
        <v>16161785</v>
      </c>
      <c r="V1830" s="192">
        <v>14265975</v>
      </c>
      <c r="W1830" s="234">
        <v>322957600</v>
      </c>
      <c r="X1830" s="194">
        <f t="shared" si="57"/>
        <v>-1.7427896852545339E-3</v>
      </c>
      <c r="Y1830" s="193"/>
      <c r="Z1830" s="197">
        <v>1828</v>
      </c>
    </row>
    <row r="1831" spans="1:26" ht="14.4" x14ac:dyDescent="0.3">
      <c r="A1831" s="7">
        <v>41485</v>
      </c>
      <c r="B1831" s="191">
        <v>1687.920044</v>
      </c>
      <c r="C1831" s="191">
        <v>1693.1899410000001</v>
      </c>
      <c r="D1831" s="191">
        <v>1682.420044</v>
      </c>
      <c r="E1831" s="191">
        <v>1685.959961</v>
      </c>
      <c r="F1831" s="192">
        <v>1685.959961</v>
      </c>
      <c r="G1831" s="191">
        <v>3320530000</v>
      </c>
      <c r="H1831" s="194">
        <f t="shared" si="56"/>
        <v>3.7381700702410279E-4</v>
      </c>
      <c r="I1831" s="193"/>
      <c r="J1831" s="197">
        <v>1829</v>
      </c>
      <c r="K1831" s="234"/>
      <c r="L1831" s="234"/>
      <c r="M1831" s="234"/>
      <c r="N1831" s="234"/>
      <c r="O1831" s="234"/>
      <c r="P1831" s="234"/>
      <c r="Q1831" s="7">
        <v>41485</v>
      </c>
      <c r="R1831" s="8">
        <v>16070000</v>
      </c>
      <c r="S1831" s="8">
        <v>16326786</v>
      </c>
      <c r="T1831" s="8">
        <v>16043928</v>
      </c>
      <c r="U1831" s="8">
        <v>16190001</v>
      </c>
      <c r="V1831" s="192">
        <v>14290881</v>
      </c>
      <c r="W1831" s="234">
        <v>309422400</v>
      </c>
      <c r="X1831" s="194">
        <f t="shared" si="57"/>
        <v>1.2349477198711951E-2</v>
      </c>
      <c r="Y1831" s="193"/>
      <c r="Z1831" s="197">
        <v>1829</v>
      </c>
    </row>
    <row r="1832" spans="1:26" ht="14.4" x14ac:dyDescent="0.3">
      <c r="A1832" s="7">
        <v>41484</v>
      </c>
      <c r="B1832" s="191">
        <v>1690.3199460000001</v>
      </c>
      <c r="C1832" s="191">
        <v>1690.920044</v>
      </c>
      <c r="D1832" s="191">
        <v>1681.8599850000001</v>
      </c>
      <c r="E1832" s="191">
        <v>1685.329956</v>
      </c>
      <c r="F1832" s="192">
        <v>1685.329956</v>
      </c>
      <c r="G1832" s="191">
        <v>2840520000</v>
      </c>
      <c r="H1832" s="194">
        <f t="shared" si="56"/>
        <v>-3.736037543425112E-3</v>
      </c>
      <c r="I1832" s="193"/>
      <c r="J1832" s="197">
        <v>1830</v>
      </c>
      <c r="K1832" s="234"/>
      <c r="L1832" s="234"/>
      <c r="M1832" s="234"/>
      <c r="N1832" s="234"/>
      <c r="O1832" s="234"/>
      <c r="P1832" s="234"/>
      <c r="Q1832" s="7">
        <v>41484</v>
      </c>
      <c r="R1832" s="8">
        <v>15742857</v>
      </c>
      <c r="S1832" s="8">
        <v>16071072</v>
      </c>
      <c r="T1832" s="8">
        <v>15721429</v>
      </c>
      <c r="U1832" s="8">
        <v>15992500</v>
      </c>
      <c r="V1832" s="192">
        <v>14116549</v>
      </c>
      <c r="W1832" s="234">
        <v>248057600</v>
      </c>
      <c r="X1832" s="194">
        <f t="shared" si="57"/>
        <v>1.5419884897180507E-2</v>
      </c>
      <c r="Y1832" s="193"/>
      <c r="Z1832" s="197">
        <v>1830</v>
      </c>
    </row>
    <row r="1833" spans="1:26" ht="14.4" x14ac:dyDescent="0.3">
      <c r="A1833" s="7">
        <v>41481</v>
      </c>
      <c r="B1833" s="191">
        <v>1687.3100589999999</v>
      </c>
      <c r="C1833" s="191">
        <v>1691.849976</v>
      </c>
      <c r="D1833" s="191">
        <v>1676.030029</v>
      </c>
      <c r="E1833" s="191">
        <v>1691.650024</v>
      </c>
      <c r="F1833" s="192">
        <v>1691.650024</v>
      </c>
      <c r="G1833" s="191">
        <v>2762770000</v>
      </c>
      <c r="H1833" s="194">
        <f t="shared" si="56"/>
        <v>8.2829403934331033E-4</v>
      </c>
      <c r="I1833" s="193"/>
      <c r="J1833" s="197">
        <v>1831</v>
      </c>
      <c r="K1833" s="234"/>
      <c r="L1833" s="234"/>
      <c r="M1833" s="234"/>
      <c r="N1833" s="234"/>
      <c r="O1833" s="234"/>
      <c r="P1833" s="234"/>
      <c r="Q1833" s="7">
        <v>41481</v>
      </c>
      <c r="R1833" s="8">
        <v>15546429</v>
      </c>
      <c r="S1833" s="8">
        <v>15751429</v>
      </c>
      <c r="T1833" s="8">
        <v>15512143</v>
      </c>
      <c r="U1833" s="8">
        <v>15749643</v>
      </c>
      <c r="V1833" s="192">
        <v>13902179</v>
      </c>
      <c r="W1833" s="234">
        <v>200152400</v>
      </c>
      <c r="X1833" s="194">
        <f t="shared" si="57"/>
        <v>5.678298201839683E-3</v>
      </c>
      <c r="Y1833" s="193"/>
      <c r="Z1833" s="197">
        <v>1831</v>
      </c>
    </row>
    <row r="1834" spans="1:26" ht="14.4" x14ac:dyDescent="0.3">
      <c r="A1834" s="7">
        <v>41480</v>
      </c>
      <c r="B1834" s="191">
        <v>1685.209961</v>
      </c>
      <c r="C1834" s="191">
        <v>1690.9399410000001</v>
      </c>
      <c r="D1834" s="191">
        <v>1680.0699460000001</v>
      </c>
      <c r="E1834" s="191">
        <v>1690.25</v>
      </c>
      <c r="F1834" s="192">
        <v>1690.25</v>
      </c>
      <c r="G1834" s="191">
        <v>3322500000</v>
      </c>
      <c r="H1834" s="194">
        <f t="shared" si="56"/>
        <v>2.5564724431662955E-3</v>
      </c>
      <c r="I1834" s="193"/>
      <c r="J1834" s="197">
        <v>1832</v>
      </c>
      <c r="K1834" s="234"/>
      <c r="L1834" s="234"/>
      <c r="M1834" s="234"/>
      <c r="N1834" s="234"/>
      <c r="O1834" s="234"/>
      <c r="P1834" s="234"/>
      <c r="Q1834" s="7">
        <v>41480</v>
      </c>
      <c r="R1834" s="8">
        <v>15739285</v>
      </c>
      <c r="S1834" s="8">
        <v>15764286</v>
      </c>
      <c r="T1834" s="8">
        <v>15564643</v>
      </c>
      <c r="U1834" s="8">
        <v>15660714</v>
      </c>
      <c r="V1834" s="192">
        <v>13823684</v>
      </c>
      <c r="W1834" s="234">
        <v>229493600</v>
      </c>
      <c r="X1834" s="194">
        <f t="shared" si="57"/>
        <v>-4.5627410924727191E-3</v>
      </c>
      <c r="Y1834" s="193"/>
      <c r="Z1834" s="197">
        <v>1832</v>
      </c>
    </row>
    <row r="1835" spans="1:26" ht="14.4" x14ac:dyDescent="0.3">
      <c r="A1835" s="7">
        <v>41479</v>
      </c>
      <c r="B1835" s="191">
        <v>1696.0600589999999</v>
      </c>
      <c r="C1835" s="191">
        <v>1698.380005</v>
      </c>
      <c r="D1835" s="191">
        <v>1682.5699460000001</v>
      </c>
      <c r="E1835" s="191">
        <v>1685.9399410000001</v>
      </c>
      <c r="F1835" s="192">
        <v>1685.9399410000001</v>
      </c>
      <c r="G1835" s="191">
        <v>3336120000</v>
      </c>
      <c r="H1835" s="194">
        <f t="shared" si="56"/>
        <v>-3.8112219658775633E-3</v>
      </c>
      <c r="I1835" s="193"/>
      <c r="J1835" s="197">
        <v>1833</v>
      </c>
      <c r="K1835" s="234"/>
      <c r="L1835" s="234"/>
      <c r="M1835" s="234"/>
      <c r="N1835" s="234"/>
      <c r="O1835" s="234"/>
      <c r="P1835" s="234"/>
      <c r="Q1835" s="7">
        <v>41479</v>
      </c>
      <c r="R1835" s="8">
        <v>15676071</v>
      </c>
      <c r="S1835" s="8">
        <v>15878214</v>
      </c>
      <c r="T1835" s="8">
        <v>15545000</v>
      </c>
      <c r="U1835" s="8">
        <v>15732500</v>
      </c>
      <c r="V1835" s="192">
        <v>13887047</v>
      </c>
      <c r="W1835" s="234">
        <v>591936800</v>
      </c>
      <c r="X1835" s="194">
        <f t="shared" si="57"/>
        <v>5.1361647650059093E-2</v>
      </c>
      <c r="Y1835" s="193"/>
      <c r="Z1835" s="197">
        <v>1833</v>
      </c>
    </row>
    <row r="1836" spans="1:26" ht="14.4" x14ac:dyDescent="0.3">
      <c r="A1836" s="7">
        <v>41478</v>
      </c>
      <c r="B1836" s="191">
        <v>1696.630005</v>
      </c>
      <c r="C1836" s="191">
        <v>1698.780029</v>
      </c>
      <c r="D1836" s="191">
        <v>1691.130005</v>
      </c>
      <c r="E1836" s="191">
        <v>1692.3900149999999</v>
      </c>
      <c r="F1836" s="192">
        <v>1692.3900149999999</v>
      </c>
      <c r="G1836" s="191">
        <v>3096180000</v>
      </c>
      <c r="H1836" s="194">
        <f t="shared" si="56"/>
        <v>-1.8519365309336345E-3</v>
      </c>
      <c r="I1836" s="193"/>
      <c r="J1836" s="197">
        <v>1834</v>
      </c>
      <c r="K1836" s="234"/>
      <c r="L1836" s="234"/>
      <c r="M1836" s="234"/>
      <c r="N1836" s="234"/>
      <c r="O1836" s="234"/>
      <c r="P1836" s="234"/>
      <c r="Q1836" s="7">
        <v>41478</v>
      </c>
      <c r="R1836" s="8">
        <v>15214286</v>
      </c>
      <c r="S1836" s="8">
        <v>15248571</v>
      </c>
      <c r="T1836" s="8">
        <v>14953929</v>
      </c>
      <c r="U1836" s="8">
        <v>14963928</v>
      </c>
      <c r="V1836" s="192">
        <v>13208630</v>
      </c>
      <c r="W1836" s="234">
        <v>369395600</v>
      </c>
      <c r="X1836" s="194">
        <f t="shared" si="57"/>
        <v>-1.717064156096931E-2</v>
      </c>
      <c r="Y1836" s="193"/>
      <c r="Z1836" s="197">
        <v>1834</v>
      </c>
    </row>
    <row r="1837" spans="1:26" ht="14.4" x14ac:dyDescent="0.3">
      <c r="A1837" s="7">
        <v>41477</v>
      </c>
      <c r="B1837" s="191">
        <v>1694.410034</v>
      </c>
      <c r="C1837" s="191">
        <v>1697.6099850000001</v>
      </c>
      <c r="D1837" s="191">
        <v>1690.670044</v>
      </c>
      <c r="E1837" s="191">
        <v>1695.530029</v>
      </c>
      <c r="F1837" s="192">
        <v>1695.530029</v>
      </c>
      <c r="G1837" s="191">
        <v>2779130000</v>
      </c>
      <c r="H1837" s="194">
        <f t="shared" si="56"/>
        <v>2.0330260619251311E-3</v>
      </c>
      <c r="I1837" s="193"/>
      <c r="J1837" s="197">
        <v>1835</v>
      </c>
      <c r="K1837" s="234"/>
      <c r="L1837" s="234"/>
      <c r="M1837" s="234"/>
      <c r="N1837" s="234"/>
      <c r="O1837" s="234"/>
      <c r="P1837" s="234"/>
      <c r="Q1837" s="7">
        <v>41477</v>
      </c>
      <c r="R1837" s="8">
        <v>15337857</v>
      </c>
      <c r="S1837" s="8">
        <v>15348214</v>
      </c>
      <c r="T1837" s="8">
        <v>15195357</v>
      </c>
      <c r="U1837" s="8">
        <v>15225357</v>
      </c>
      <c r="V1837" s="192">
        <v>13439393</v>
      </c>
      <c r="W1837" s="234">
        <v>207796400</v>
      </c>
      <c r="X1837" s="194">
        <f t="shared" si="57"/>
        <v>3.2002338517589752E-3</v>
      </c>
      <c r="Y1837" s="193"/>
      <c r="Z1837" s="197">
        <v>1835</v>
      </c>
    </row>
    <row r="1838" spans="1:26" ht="14.4" x14ac:dyDescent="0.3">
      <c r="A1838" s="7">
        <v>41474</v>
      </c>
      <c r="B1838" s="191">
        <v>1686.150024</v>
      </c>
      <c r="C1838" s="191">
        <v>1692.089966</v>
      </c>
      <c r="D1838" s="191">
        <v>1684.079956</v>
      </c>
      <c r="E1838" s="191">
        <v>1692.089966</v>
      </c>
      <c r="F1838" s="192">
        <v>1692.089966</v>
      </c>
      <c r="G1838" s="191">
        <v>3302580000</v>
      </c>
      <c r="H1838" s="194">
        <f t="shared" si="56"/>
        <v>1.610050496960547E-3</v>
      </c>
      <c r="I1838" s="193"/>
      <c r="J1838" s="197">
        <v>1836</v>
      </c>
      <c r="K1838" s="234"/>
      <c r="L1838" s="234"/>
      <c r="M1838" s="234"/>
      <c r="N1838" s="234"/>
      <c r="O1838" s="234"/>
      <c r="P1838" s="234"/>
      <c r="Q1838" s="7">
        <v>41474</v>
      </c>
      <c r="R1838" s="8">
        <v>15467857</v>
      </c>
      <c r="S1838" s="8">
        <v>15499286</v>
      </c>
      <c r="T1838" s="8">
        <v>15155357</v>
      </c>
      <c r="U1838" s="8">
        <v>15176785</v>
      </c>
      <c r="V1838" s="192">
        <v>13396521</v>
      </c>
      <c r="W1838" s="234">
        <v>268721600</v>
      </c>
      <c r="X1838" s="194">
        <f t="shared" si="57"/>
        <v>-1.5772448621918282E-2</v>
      </c>
      <c r="Y1838" s="193"/>
      <c r="Z1838" s="197">
        <v>1836</v>
      </c>
    </row>
    <row r="1839" spans="1:26" ht="14.4" x14ac:dyDescent="0.3">
      <c r="A1839" s="7">
        <v>41473</v>
      </c>
      <c r="B1839" s="191">
        <v>1681.0500489999999</v>
      </c>
      <c r="C1839" s="191">
        <v>1693.119995</v>
      </c>
      <c r="D1839" s="191">
        <v>1681.0500489999999</v>
      </c>
      <c r="E1839" s="191">
        <v>1689.369995</v>
      </c>
      <c r="F1839" s="192">
        <v>1689.369995</v>
      </c>
      <c r="G1839" s="191">
        <v>3452370000</v>
      </c>
      <c r="H1839" s="194">
        <f t="shared" si="56"/>
        <v>5.0329647803149594E-3</v>
      </c>
      <c r="I1839" s="193"/>
      <c r="J1839" s="197">
        <v>1837</v>
      </c>
      <c r="K1839" s="234"/>
      <c r="L1839" s="234"/>
      <c r="M1839" s="234"/>
      <c r="N1839" s="234"/>
      <c r="O1839" s="234"/>
      <c r="P1839" s="234"/>
      <c r="Q1839" s="7">
        <v>41473</v>
      </c>
      <c r="R1839" s="8">
        <v>15477858</v>
      </c>
      <c r="S1839" s="8">
        <v>15531072</v>
      </c>
      <c r="T1839" s="8">
        <v>15378928</v>
      </c>
      <c r="U1839" s="8">
        <v>15420000</v>
      </c>
      <c r="V1839" s="192">
        <v>13611203</v>
      </c>
      <c r="W1839" s="234">
        <v>218878800</v>
      </c>
      <c r="X1839" s="194">
        <f t="shared" si="57"/>
        <v>3.3696529399744588E-3</v>
      </c>
      <c r="Y1839" s="193"/>
      <c r="Z1839" s="197">
        <v>1837</v>
      </c>
    </row>
    <row r="1840" spans="1:26" ht="14.4" x14ac:dyDescent="0.3">
      <c r="A1840" s="7">
        <v>41472</v>
      </c>
      <c r="B1840" s="191">
        <v>1677.910034</v>
      </c>
      <c r="C1840" s="191">
        <v>1684.75</v>
      </c>
      <c r="D1840" s="191">
        <v>1677.910034</v>
      </c>
      <c r="E1840" s="191">
        <v>1680.910034</v>
      </c>
      <c r="F1840" s="192">
        <v>1680.910034</v>
      </c>
      <c r="G1840" s="191">
        <v>3153440000</v>
      </c>
      <c r="H1840" s="194">
        <f t="shared" si="56"/>
        <v>2.7740469690021598E-3</v>
      </c>
      <c r="I1840" s="193"/>
      <c r="J1840" s="197">
        <v>1838</v>
      </c>
      <c r="K1840" s="234"/>
      <c r="L1840" s="234"/>
      <c r="M1840" s="234"/>
      <c r="N1840" s="234"/>
      <c r="O1840" s="234"/>
      <c r="P1840" s="234"/>
      <c r="Q1840" s="7">
        <v>41472</v>
      </c>
      <c r="R1840" s="8">
        <v>15346429</v>
      </c>
      <c r="S1840" s="8">
        <v>15436429</v>
      </c>
      <c r="T1840" s="8">
        <v>15293571</v>
      </c>
      <c r="U1840" s="8">
        <v>15368215</v>
      </c>
      <c r="V1840" s="192">
        <v>13565492</v>
      </c>
      <c r="W1840" s="234">
        <v>198990400</v>
      </c>
      <c r="X1840" s="194">
        <f t="shared" si="57"/>
        <v>2.557140438624795E-4</v>
      </c>
      <c r="Y1840" s="193"/>
      <c r="Z1840" s="197">
        <v>1838</v>
      </c>
    </row>
    <row r="1841" spans="1:26" ht="14.4" x14ac:dyDescent="0.3">
      <c r="A1841" s="7">
        <v>41471</v>
      </c>
      <c r="B1841" s="191">
        <v>1682.6999510000001</v>
      </c>
      <c r="C1841" s="191">
        <v>1683.7299800000001</v>
      </c>
      <c r="D1841" s="191">
        <v>1671.839966</v>
      </c>
      <c r="E1841" s="191">
        <v>1676.26001</v>
      </c>
      <c r="F1841" s="192">
        <v>1676.26001</v>
      </c>
      <c r="G1841" s="191">
        <v>3081710000</v>
      </c>
      <c r="H1841" s="194">
        <f t="shared" si="56"/>
        <v>-3.7087607726597528E-3</v>
      </c>
      <c r="I1841" s="193"/>
      <c r="J1841" s="197">
        <v>1839</v>
      </c>
      <c r="K1841" s="234"/>
      <c r="L1841" s="234"/>
      <c r="M1841" s="234"/>
      <c r="N1841" s="234"/>
      <c r="O1841" s="234"/>
      <c r="P1841" s="234"/>
      <c r="Q1841" s="7">
        <v>41471</v>
      </c>
      <c r="R1841" s="8">
        <v>15232857</v>
      </c>
      <c r="S1841" s="8">
        <v>15382500</v>
      </c>
      <c r="T1841" s="8">
        <v>15148929</v>
      </c>
      <c r="U1841" s="8">
        <v>15364285</v>
      </c>
      <c r="V1841" s="192">
        <v>13562024</v>
      </c>
      <c r="W1841" s="234">
        <v>216538000</v>
      </c>
      <c r="X1841" s="194">
        <f t="shared" si="57"/>
        <v>6.4568373860428236E-3</v>
      </c>
      <c r="Y1841" s="193"/>
      <c r="Z1841" s="197">
        <v>1839</v>
      </c>
    </row>
    <row r="1842" spans="1:26" ht="14.4" x14ac:dyDescent="0.3">
      <c r="A1842" s="7">
        <v>41470</v>
      </c>
      <c r="B1842" s="191">
        <v>1679.589966</v>
      </c>
      <c r="C1842" s="191">
        <v>1684.51001</v>
      </c>
      <c r="D1842" s="191">
        <v>1677.8900149999999</v>
      </c>
      <c r="E1842" s="191">
        <v>1682.5</v>
      </c>
      <c r="F1842" s="192">
        <v>1682.5</v>
      </c>
      <c r="G1842" s="191">
        <v>2623200000</v>
      </c>
      <c r="H1842" s="194">
        <f t="shared" si="56"/>
        <v>1.3748796749878352E-3</v>
      </c>
      <c r="I1842" s="193"/>
      <c r="J1842" s="197">
        <v>1840</v>
      </c>
      <c r="K1842" s="234"/>
      <c r="L1842" s="234"/>
      <c r="M1842" s="234"/>
      <c r="N1842" s="234"/>
      <c r="O1842" s="234"/>
      <c r="P1842" s="234"/>
      <c r="Q1842" s="7">
        <v>41470</v>
      </c>
      <c r="R1842" s="8">
        <v>15178928</v>
      </c>
      <c r="S1842" s="8">
        <v>15409286</v>
      </c>
      <c r="T1842" s="8">
        <v>15171429</v>
      </c>
      <c r="U1842" s="8">
        <v>15265715</v>
      </c>
      <c r="V1842" s="192">
        <v>13475018</v>
      </c>
      <c r="W1842" s="234">
        <v>241917200</v>
      </c>
      <c r="X1842" s="194">
        <f t="shared" si="57"/>
        <v>2.1808467319837316E-3</v>
      </c>
      <c r="Y1842" s="193"/>
      <c r="Z1842" s="197">
        <v>1840</v>
      </c>
    </row>
    <row r="1843" spans="1:26" ht="14.4" x14ac:dyDescent="0.3">
      <c r="A1843" s="7">
        <v>41467</v>
      </c>
      <c r="B1843" s="191">
        <v>1675.26001</v>
      </c>
      <c r="C1843" s="191">
        <v>1680.1899410000001</v>
      </c>
      <c r="D1843" s="191">
        <v>1672.329956</v>
      </c>
      <c r="E1843" s="191">
        <v>1680.1899410000001</v>
      </c>
      <c r="F1843" s="192">
        <v>1680.1899410000001</v>
      </c>
      <c r="G1843" s="191">
        <v>3039070000</v>
      </c>
      <c r="H1843" s="194">
        <f t="shared" si="56"/>
        <v>3.0864831096168981E-3</v>
      </c>
      <c r="I1843" s="193"/>
      <c r="J1843" s="197">
        <v>1841</v>
      </c>
      <c r="K1843" s="234"/>
      <c r="L1843" s="234"/>
      <c r="M1843" s="234"/>
      <c r="N1843" s="234"/>
      <c r="O1843" s="234"/>
      <c r="P1843" s="234"/>
      <c r="Q1843" s="7">
        <v>41467</v>
      </c>
      <c r="R1843" s="8">
        <v>15273214</v>
      </c>
      <c r="S1843" s="8">
        <v>15349643</v>
      </c>
      <c r="T1843" s="8">
        <v>15121786</v>
      </c>
      <c r="U1843" s="8">
        <v>15232500</v>
      </c>
      <c r="V1843" s="192">
        <v>13445695</v>
      </c>
      <c r="W1843" s="234">
        <v>279563200</v>
      </c>
      <c r="X1843" s="194">
        <f t="shared" si="57"/>
        <v>-1.8254255069900531E-3</v>
      </c>
      <c r="Y1843" s="193"/>
      <c r="Z1843" s="197">
        <v>1841</v>
      </c>
    </row>
    <row r="1844" spans="1:26" ht="14.4" x14ac:dyDescent="0.3">
      <c r="A1844" s="7">
        <v>41466</v>
      </c>
      <c r="B1844" s="191">
        <v>1657.410034</v>
      </c>
      <c r="C1844" s="191">
        <v>1676.630005</v>
      </c>
      <c r="D1844" s="191">
        <v>1657.410034</v>
      </c>
      <c r="E1844" s="191">
        <v>1675.0200199999999</v>
      </c>
      <c r="F1844" s="192">
        <v>1675.0200199999999</v>
      </c>
      <c r="G1844" s="191">
        <v>3446340000</v>
      </c>
      <c r="H1844" s="194">
        <f t="shared" si="56"/>
        <v>1.3554250261869738E-2</v>
      </c>
      <c r="I1844" s="193"/>
      <c r="J1844" s="197">
        <v>1842</v>
      </c>
      <c r="K1844" s="234"/>
      <c r="L1844" s="234"/>
      <c r="M1844" s="234"/>
      <c r="N1844" s="234"/>
      <c r="O1844" s="234"/>
      <c r="P1844" s="234"/>
      <c r="Q1844" s="7">
        <v>41466</v>
      </c>
      <c r="R1844" s="8">
        <v>15105357</v>
      </c>
      <c r="S1844" s="8">
        <v>15294642</v>
      </c>
      <c r="T1844" s="8">
        <v>15041785</v>
      </c>
      <c r="U1844" s="8">
        <v>15260357</v>
      </c>
      <c r="V1844" s="192">
        <v>13470284</v>
      </c>
      <c r="W1844" s="234">
        <v>326292400</v>
      </c>
      <c r="X1844" s="194">
        <f t="shared" si="57"/>
        <v>1.5591680134721767E-2</v>
      </c>
      <c r="Y1844" s="193"/>
      <c r="Z1844" s="197">
        <v>1842</v>
      </c>
    </row>
    <row r="1845" spans="1:26" ht="14.4" x14ac:dyDescent="0.3">
      <c r="A1845" s="7">
        <v>41465</v>
      </c>
      <c r="B1845" s="191">
        <v>1651.5600589999999</v>
      </c>
      <c r="C1845" s="191">
        <v>1657.920044</v>
      </c>
      <c r="D1845" s="191">
        <v>1647.660034</v>
      </c>
      <c r="E1845" s="191">
        <v>1652.619995</v>
      </c>
      <c r="F1845" s="192">
        <v>1652.619995</v>
      </c>
      <c r="G1845" s="191">
        <v>3011010000</v>
      </c>
      <c r="H1845" s="194">
        <f t="shared" si="56"/>
        <v>1.8159255459350635E-4</v>
      </c>
      <c r="I1845" s="193"/>
      <c r="J1845" s="197">
        <v>1843</v>
      </c>
      <c r="K1845" s="234"/>
      <c r="L1845" s="234"/>
      <c r="M1845" s="234"/>
      <c r="N1845" s="234"/>
      <c r="O1845" s="234"/>
      <c r="P1845" s="234"/>
      <c r="Q1845" s="7">
        <v>41465</v>
      </c>
      <c r="R1845" s="8">
        <v>14985714</v>
      </c>
      <c r="S1845" s="8">
        <v>15171429</v>
      </c>
      <c r="T1845" s="8">
        <v>14937500</v>
      </c>
      <c r="U1845" s="8">
        <v>15026072</v>
      </c>
      <c r="V1845" s="192">
        <v>13263484</v>
      </c>
      <c r="W1845" s="234">
        <v>281405600</v>
      </c>
      <c r="X1845" s="194">
        <f t="shared" si="57"/>
        <v>-3.8357271422139157E-3</v>
      </c>
      <c r="Y1845" s="193"/>
      <c r="Z1845" s="197">
        <v>1843</v>
      </c>
    </row>
    <row r="1846" spans="1:26" ht="14.4" x14ac:dyDescent="0.3">
      <c r="A1846" s="7">
        <v>41464</v>
      </c>
      <c r="B1846" s="191">
        <v>1642.8900149999999</v>
      </c>
      <c r="C1846" s="191">
        <v>1654.1800539999999</v>
      </c>
      <c r="D1846" s="191">
        <v>1642.8900149999999</v>
      </c>
      <c r="E1846" s="191">
        <v>1652.3199460000001</v>
      </c>
      <c r="F1846" s="192">
        <v>1652.3199460000001</v>
      </c>
      <c r="G1846" s="191">
        <v>3155360000</v>
      </c>
      <c r="H1846" s="194">
        <f t="shared" si="56"/>
        <v>7.2296705082459806E-3</v>
      </c>
      <c r="I1846" s="193"/>
      <c r="J1846" s="197">
        <v>1844</v>
      </c>
      <c r="K1846" s="234"/>
      <c r="L1846" s="234"/>
      <c r="M1846" s="234"/>
      <c r="N1846" s="234"/>
      <c r="O1846" s="234"/>
      <c r="P1846" s="234"/>
      <c r="Q1846" s="7">
        <v>41464</v>
      </c>
      <c r="R1846" s="8">
        <v>14771428</v>
      </c>
      <c r="S1846" s="8">
        <v>15125000</v>
      </c>
      <c r="T1846" s="8">
        <v>14656428</v>
      </c>
      <c r="U1846" s="8">
        <v>15083928</v>
      </c>
      <c r="V1846" s="192">
        <v>13314555</v>
      </c>
      <c r="W1846" s="234">
        <v>352584400</v>
      </c>
      <c r="X1846" s="194">
        <f t="shared" si="57"/>
        <v>1.7588397683015549E-2</v>
      </c>
      <c r="Y1846" s="193"/>
      <c r="Z1846" s="197">
        <v>1844</v>
      </c>
    </row>
    <row r="1847" spans="1:26" ht="14.4" x14ac:dyDescent="0.3">
      <c r="A1847" s="7">
        <v>41463</v>
      </c>
      <c r="B1847" s="191">
        <v>1634.1999510000001</v>
      </c>
      <c r="C1847" s="191">
        <v>1644.6800539999999</v>
      </c>
      <c r="D1847" s="191">
        <v>1634.1999510000001</v>
      </c>
      <c r="E1847" s="191">
        <v>1640.459961</v>
      </c>
      <c r="F1847" s="192">
        <v>1640.459961</v>
      </c>
      <c r="G1847" s="191">
        <v>3514590000</v>
      </c>
      <c r="H1847" s="194">
        <f t="shared" si="56"/>
        <v>5.251546318211937E-3</v>
      </c>
      <c r="I1847" s="193"/>
      <c r="J1847" s="197">
        <v>1845</v>
      </c>
      <c r="K1847" s="234"/>
      <c r="L1847" s="234"/>
      <c r="M1847" s="234"/>
      <c r="N1847" s="234"/>
      <c r="O1847" s="234"/>
      <c r="P1847" s="234"/>
      <c r="Q1847" s="7">
        <v>41463</v>
      </c>
      <c r="R1847" s="8">
        <v>15003928</v>
      </c>
      <c r="S1847" s="8">
        <v>15035714</v>
      </c>
      <c r="T1847" s="8">
        <v>14666072</v>
      </c>
      <c r="U1847" s="8">
        <v>14823215</v>
      </c>
      <c r="V1847" s="192">
        <v>13084421</v>
      </c>
      <c r="W1847" s="234">
        <v>298138400</v>
      </c>
      <c r="X1847" s="194">
        <f t="shared" si="57"/>
        <v>-5.6777288172816832E-3</v>
      </c>
      <c r="Y1847" s="193"/>
      <c r="Z1847" s="197">
        <v>1845</v>
      </c>
    </row>
    <row r="1848" spans="1:26" ht="14.4" x14ac:dyDescent="0.3">
      <c r="A1848" s="7">
        <v>41460</v>
      </c>
      <c r="B1848" s="191">
        <v>1618.650024</v>
      </c>
      <c r="C1848" s="191">
        <v>1632.0699460000001</v>
      </c>
      <c r="D1848" s="191">
        <v>1614.709961</v>
      </c>
      <c r="E1848" s="191">
        <v>1631.8900149999999</v>
      </c>
      <c r="F1848" s="192">
        <v>1631.8900149999999</v>
      </c>
      <c r="G1848" s="191">
        <v>2634140000</v>
      </c>
      <c r="H1848" s="194">
        <f t="shared" si="56"/>
        <v>1.020173247233894E-2</v>
      </c>
      <c r="I1848" s="193"/>
      <c r="J1848" s="197">
        <v>1846</v>
      </c>
      <c r="K1848" s="234"/>
      <c r="L1848" s="234"/>
      <c r="M1848" s="234"/>
      <c r="N1848" s="234"/>
      <c r="O1848" s="234"/>
      <c r="P1848" s="234"/>
      <c r="Q1848" s="7">
        <v>41460</v>
      </c>
      <c r="R1848" s="8">
        <v>15013928</v>
      </c>
      <c r="S1848" s="8">
        <v>15117500</v>
      </c>
      <c r="T1848" s="8">
        <v>14833928</v>
      </c>
      <c r="U1848" s="8">
        <v>14907857</v>
      </c>
      <c r="V1848" s="192">
        <v>13159135</v>
      </c>
      <c r="W1848" s="234">
        <v>274024800</v>
      </c>
      <c r="X1848" s="194">
        <f t="shared" si="57"/>
        <v>-8.0324500246538224E-3</v>
      </c>
      <c r="Y1848" s="193"/>
      <c r="Z1848" s="197">
        <v>1846</v>
      </c>
    </row>
    <row r="1849" spans="1:26" ht="14.4" x14ac:dyDescent="0.3">
      <c r="A1849" s="7">
        <v>41458</v>
      </c>
      <c r="B1849" s="191">
        <v>1611.4799800000001</v>
      </c>
      <c r="C1849" s="191">
        <v>1618.969971</v>
      </c>
      <c r="D1849" s="191">
        <v>1604.5699460000001</v>
      </c>
      <c r="E1849" s="191">
        <v>1615.410034</v>
      </c>
      <c r="F1849" s="192">
        <v>1615.410034</v>
      </c>
      <c r="G1849" s="191">
        <v>1966050000</v>
      </c>
      <c r="H1849" s="194">
        <f t="shared" si="56"/>
        <v>8.2404715767374142E-4</v>
      </c>
      <c r="I1849" s="193"/>
      <c r="J1849" s="197">
        <v>1847</v>
      </c>
      <c r="K1849" s="234"/>
      <c r="L1849" s="234"/>
      <c r="M1849" s="234"/>
      <c r="N1849" s="234"/>
      <c r="O1849" s="234"/>
      <c r="P1849" s="234"/>
      <c r="Q1849" s="7">
        <v>41458</v>
      </c>
      <c r="R1849" s="8">
        <v>15030714</v>
      </c>
      <c r="S1849" s="8">
        <v>15106428</v>
      </c>
      <c r="T1849" s="8">
        <v>14908929</v>
      </c>
      <c r="U1849" s="8">
        <v>15028571</v>
      </c>
      <c r="V1849" s="192">
        <v>13265691</v>
      </c>
      <c r="W1849" s="234">
        <v>240928800</v>
      </c>
      <c r="X1849" s="194">
        <f t="shared" si="57"/>
        <v>5.5199525622444314E-3</v>
      </c>
      <c r="Y1849" s="193"/>
      <c r="Z1849" s="197">
        <v>1847</v>
      </c>
    </row>
    <row r="1850" spans="1:26" ht="14.4" x14ac:dyDescent="0.3">
      <c r="A1850" s="7">
        <v>41457</v>
      </c>
      <c r="B1850" s="191">
        <v>1614.290039</v>
      </c>
      <c r="C1850" s="191">
        <v>1624.26001</v>
      </c>
      <c r="D1850" s="191">
        <v>1606.7700199999999</v>
      </c>
      <c r="E1850" s="191">
        <v>1614.079956</v>
      </c>
      <c r="F1850" s="192">
        <v>1614.079956</v>
      </c>
      <c r="G1850" s="191">
        <v>3317130000</v>
      </c>
      <c r="H1850" s="194">
        <f t="shared" si="56"/>
        <v>-5.4490824618034161E-4</v>
      </c>
      <c r="I1850" s="193"/>
      <c r="J1850" s="197">
        <v>1848</v>
      </c>
      <c r="K1850" s="234"/>
      <c r="L1850" s="234"/>
      <c r="M1850" s="234"/>
      <c r="N1850" s="234"/>
      <c r="O1850" s="234"/>
      <c r="P1850" s="234"/>
      <c r="Q1850" s="7">
        <v>41457</v>
      </c>
      <c r="R1850" s="8">
        <v>14641429</v>
      </c>
      <c r="S1850" s="8">
        <v>15058214</v>
      </c>
      <c r="T1850" s="8">
        <v>14623929</v>
      </c>
      <c r="U1850" s="8">
        <v>14946072</v>
      </c>
      <c r="V1850" s="192">
        <v>13192867</v>
      </c>
      <c r="W1850" s="234">
        <v>469865200</v>
      </c>
      <c r="X1850" s="194">
        <f t="shared" si="57"/>
        <v>2.2652924702126952E-2</v>
      </c>
      <c r="Y1850" s="193"/>
      <c r="Z1850" s="197">
        <v>1848</v>
      </c>
    </row>
    <row r="1851" spans="1:26" ht="14.4" x14ac:dyDescent="0.3">
      <c r="A1851" s="7">
        <v>41456</v>
      </c>
      <c r="B1851" s="191">
        <v>1609.780029</v>
      </c>
      <c r="C1851" s="191">
        <v>1626.6099850000001</v>
      </c>
      <c r="D1851" s="191">
        <v>1609.780029</v>
      </c>
      <c r="E1851" s="191">
        <v>1614.959961</v>
      </c>
      <c r="F1851" s="192">
        <v>1614.959961</v>
      </c>
      <c r="G1851" s="191">
        <v>3104690000</v>
      </c>
      <c r="H1851" s="194">
        <f t="shared" si="56"/>
        <v>5.4037476923645472E-3</v>
      </c>
      <c r="I1851" s="193"/>
      <c r="J1851" s="197">
        <v>1849</v>
      </c>
      <c r="K1851" s="234"/>
      <c r="L1851" s="234"/>
      <c r="M1851" s="234"/>
      <c r="N1851" s="234"/>
      <c r="O1851" s="234"/>
      <c r="P1851" s="234"/>
      <c r="Q1851" s="7">
        <v>41456</v>
      </c>
      <c r="R1851" s="8">
        <v>14381785</v>
      </c>
      <c r="S1851" s="8">
        <v>14723928</v>
      </c>
      <c r="T1851" s="8">
        <v>14329286</v>
      </c>
      <c r="U1851" s="8">
        <v>14615000</v>
      </c>
      <c r="V1851" s="192">
        <v>12900630</v>
      </c>
      <c r="W1851" s="234">
        <v>391053600</v>
      </c>
      <c r="X1851" s="194">
        <f t="shared" si="57"/>
        <v>3.2002349970585368E-2</v>
      </c>
      <c r="Y1851" s="193"/>
      <c r="Z1851" s="197">
        <v>1849</v>
      </c>
    </row>
    <row r="1852" spans="1:26" ht="14.4" x14ac:dyDescent="0.3">
      <c r="A1852" s="7">
        <v>41453</v>
      </c>
      <c r="B1852" s="191">
        <v>1611.119995</v>
      </c>
      <c r="C1852" s="191">
        <v>1615.9399410000001</v>
      </c>
      <c r="D1852" s="191">
        <v>1601.0600589999999</v>
      </c>
      <c r="E1852" s="191">
        <v>1606.280029</v>
      </c>
      <c r="F1852" s="192">
        <v>1606.280029</v>
      </c>
      <c r="G1852" s="191">
        <v>4977190000</v>
      </c>
      <c r="H1852" s="194">
        <f t="shared" si="56"/>
        <v>-4.2895624908186238E-3</v>
      </c>
      <c r="I1852" s="193"/>
      <c r="J1852" s="197">
        <v>1850</v>
      </c>
      <c r="K1852" s="234"/>
      <c r="L1852" s="234"/>
      <c r="M1852" s="234"/>
      <c r="N1852" s="234"/>
      <c r="O1852" s="234"/>
      <c r="P1852" s="234"/>
      <c r="Q1852" s="7">
        <v>41453</v>
      </c>
      <c r="R1852" s="8">
        <v>13977143</v>
      </c>
      <c r="S1852" s="8">
        <v>14295357</v>
      </c>
      <c r="T1852" s="8">
        <v>13888214</v>
      </c>
      <c r="U1852" s="8">
        <v>14161786</v>
      </c>
      <c r="V1852" s="192">
        <v>12500582</v>
      </c>
      <c r="W1852" s="234">
        <v>578516400</v>
      </c>
      <c r="X1852" s="194">
        <f t="shared" si="57"/>
        <v>6.9837921823996127E-3</v>
      </c>
      <c r="Y1852" s="193"/>
      <c r="Z1852" s="197">
        <v>1850</v>
      </c>
    </row>
    <row r="1853" spans="1:26" ht="14.4" x14ac:dyDescent="0.3">
      <c r="A1853" s="7">
        <v>41452</v>
      </c>
      <c r="B1853" s="191">
        <v>1606.4399410000001</v>
      </c>
      <c r="C1853" s="191">
        <v>1620.0699460000001</v>
      </c>
      <c r="D1853" s="191">
        <v>1606.4399410000001</v>
      </c>
      <c r="E1853" s="191">
        <v>1613.1999510000001</v>
      </c>
      <c r="F1853" s="192">
        <v>1613.1999510000001</v>
      </c>
      <c r="G1853" s="191">
        <v>3364540000</v>
      </c>
      <c r="H1853" s="194">
        <f t="shared" si="56"/>
        <v>6.199830930729751E-3</v>
      </c>
      <c r="I1853" s="193"/>
      <c r="J1853" s="197">
        <v>1851</v>
      </c>
      <c r="K1853" s="234"/>
      <c r="L1853" s="234"/>
      <c r="M1853" s="234"/>
      <c r="N1853" s="234"/>
      <c r="O1853" s="234"/>
      <c r="P1853" s="234"/>
      <c r="Q1853" s="7">
        <v>41452</v>
      </c>
      <c r="R1853" s="8">
        <v>14258928</v>
      </c>
      <c r="S1853" s="8">
        <v>14335357</v>
      </c>
      <c r="T1853" s="8">
        <v>14055000</v>
      </c>
      <c r="U1853" s="8">
        <v>14063571</v>
      </c>
      <c r="V1853" s="192">
        <v>12413886</v>
      </c>
      <c r="W1853" s="234">
        <v>337246000</v>
      </c>
      <c r="X1853" s="194">
        <f t="shared" si="57"/>
        <v>-1.0777240272653142E-2</v>
      </c>
      <c r="Y1853" s="193"/>
      <c r="Z1853" s="197">
        <v>1851</v>
      </c>
    </row>
    <row r="1854" spans="1:26" ht="14.4" x14ac:dyDescent="0.3">
      <c r="A1854" s="7">
        <v>41451</v>
      </c>
      <c r="B1854" s="191">
        <v>1592.2700199999999</v>
      </c>
      <c r="C1854" s="191">
        <v>1606.829956</v>
      </c>
      <c r="D1854" s="191">
        <v>1592.2700199999999</v>
      </c>
      <c r="E1854" s="191">
        <v>1603.26001</v>
      </c>
      <c r="F1854" s="192">
        <v>1603.26001</v>
      </c>
      <c r="G1854" s="191">
        <v>3558340000</v>
      </c>
      <c r="H1854" s="194">
        <f t="shared" si="56"/>
        <v>9.5904867803982517E-3</v>
      </c>
      <c r="I1854" s="193"/>
      <c r="J1854" s="197">
        <v>1852</v>
      </c>
      <c r="K1854" s="234"/>
      <c r="L1854" s="234"/>
      <c r="M1854" s="234"/>
      <c r="N1854" s="234"/>
      <c r="O1854" s="234"/>
      <c r="P1854" s="234"/>
      <c r="Q1854" s="7">
        <v>41451</v>
      </c>
      <c r="R1854" s="8">
        <v>14425000</v>
      </c>
      <c r="S1854" s="8">
        <v>14456786</v>
      </c>
      <c r="T1854" s="8">
        <v>14130714</v>
      </c>
      <c r="U1854" s="8">
        <v>14216785</v>
      </c>
      <c r="V1854" s="192">
        <v>12549131</v>
      </c>
      <c r="W1854" s="234">
        <v>367724000</v>
      </c>
      <c r="X1854" s="194">
        <f t="shared" si="57"/>
        <v>-1.1325090233665664E-2</v>
      </c>
      <c r="Y1854" s="193"/>
      <c r="Z1854" s="197">
        <v>1852</v>
      </c>
    </row>
    <row r="1855" spans="1:26" ht="14.4" x14ac:dyDescent="0.3">
      <c r="A1855" s="7">
        <v>41450</v>
      </c>
      <c r="B1855" s="191">
        <v>1577.5200199999999</v>
      </c>
      <c r="C1855" s="191">
        <v>1593.790039</v>
      </c>
      <c r="D1855" s="191">
        <v>1577.089966</v>
      </c>
      <c r="E1855" s="191">
        <v>1588.030029</v>
      </c>
      <c r="F1855" s="192">
        <v>1588.030029</v>
      </c>
      <c r="G1855" s="191">
        <v>3761170000</v>
      </c>
      <c r="H1855" s="194">
        <f t="shared" si="56"/>
        <v>9.4972718171924368E-3</v>
      </c>
      <c r="I1855" s="193"/>
      <c r="J1855" s="197">
        <v>1853</v>
      </c>
      <c r="K1855" s="234"/>
      <c r="L1855" s="234"/>
      <c r="M1855" s="234"/>
      <c r="N1855" s="234"/>
      <c r="O1855" s="234"/>
      <c r="P1855" s="234"/>
      <c r="Q1855" s="7">
        <v>41450</v>
      </c>
      <c r="R1855" s="8">
        <v>14489285</v>
      </c>
      <c r="S1855" s="8">
        <v>14563929</v>
      </c>
      <c r="T1855" s="8">
        <v>14243929</v>
      </c>
      <c r="U1855" s="8">
        <v>14379642</v>
      </c>
      <c r="V1855" s="192">
        <v>12692879</v>
      </c>
      <c r="W1855" s="234">
        <v>314162800</v>
      </c>
      <c r="X1855" s="194">
        <f t="shared" si="57"/>
        <v>2.2324584166203969E-4</v>
      </c>
      <c r="Y1855" s="193"/>
      <c r="Z1855" s="197">
        <v>1853</v>
      </c>
    </row>
    <row r="1856" spans="1:26" ht="14.4" x14ac:dyDescent="0.3">
      <c r="A1856" s="7">
        <v>41449</v>
      </c>
      <c r="B1856" s="191">
        <v>1588.7700199999999</v>
      </c>
      <c r="C1856" s="191">
        <v>1588.7700199999999</v>
      </c>
      <c r="D1856" s="191">
        <v>1560.329956</v>
      </c>
      <c r="E1856" s="191">
        <v>1573.089966</v>
      </c>
      <c r="F1856" s="192">
        <v>1573.089966</v>
      </c>
      <c r="G1856" s="191">
        <v>4733660000</v>
      </c>
      <c r="H1856" s="194">
        <f t="shared" si="56"/>
        <v>-1.2145015695615553E-2</v>
      </c>
      <c r="I1856" s="193"/>
      <c r="J1856" s="197">
        <v>1854</v>
      </c>
      <c r="K1856" s="234"/>
      <c r="L1856" s="234"/>
      <c r="M1856" s="234"/>
      <c r="N1856" s="234"/>
      <c r="O1856" s="234"/>
      <c r="P1856" s="234"/>
      <c r="Q1856" s="7">
        <v>41449</v>
      </c>
      <c r="R1856" s="8">
        <v>14550000</v>
      </c>
      <c r="S1856" s="8">
        <v>14595000</v>
      </c>
      <c r="T1856" s="8">
        <v>14216071</v>
      </c>
      <c r="U1856" s="8">
        <v>14376429</v>
      </c>
      <c r="V1856" s="192">
        <v>12690046</v>
      </c>
      <c r="W1856" s="234">
        <v>480746000</v>
      </c>
      <c r="X1856" s="194">
        <f t="shared" si="57"/>
        <v>-2.6505422590623079E-2</v>
      </c>
      <c r="Y1856" s="193"/>
      <c r="Z1856" s="197">
        <v>1854</v>
      </c>
    </row>
    <row r="1857" spans="1:26" ht="14.4" x14ac:dyDescent="0.3">
      <c r="A1857" s="7">
        <v>41446</v>
      </c>
      <c r="B1857" s="191">
        <v>1588.619995</v>
      </c>
      <c r="C1857" s="191">
        <v>1599.1899410000001</v>
      </c>
      <c r="D1857" s="191">
        <v>1577.6999510000001</v>
      </c>
      <c r="E1857" s="191">
        <v>1592.4300539999999</v>
      </c>
      <c r="F1857" s="192">
        <v>1592.4300539999999</v>
      </c>
      <c r="G1857" s="191">
        <v>5797280000</v>
      </c>
      <c r="H1857" s="194">
        <f t="shared" si="56"/>
        <v>2.6697770150401912E-3</v>
      </c>
      <c r="I1857" s="193"/>
      <c r="J1857" s="197">
        <v>1855</v>
      </c>
      <c r="K1857" s="234"/>
      <c r="L1857" s="234"/>
      <c r="M1857" s="234"/>
      <c r="N1857" s="234"/>
      <c r="O1857" s="234"/>
      <c r="P1857" s="234"/>
      <c r="Q1857" s="7">
        <v>41446</v>
      </c>
      <c r="R1857" s="8">
        <v>14946072</v>
      </c>
      <c r="S1857" s="8">
        <v>15000000</v>
      </c>
      <c r="T1857" s="8">
        <v>14575000</v>
      </c>
      <c r="U1857" s="8">
        <v>14767858</v>
      </c>
      <c r="V1857" s="192">
        <v>13035559</v>
      </c>
      <c r="W1857" s="234">
        <v>481118400</v>
      </c>
      <c r="X1857" s="194">
        <f t="shared" si="57"/>
        <v>-8.0126463641779083E-3</v>
      </c>
      <c r="Y1857" s="193"/>
      <c r="Z1857" s="197">
        <v>1855</v>
      </c>
    </row>
    <row r="1858" spans="1:26" ht="14.4" x14ac:dyDescent="0.3">
      <c r="A1858" s="7">
        <v>41445</v>
      </c>
      <c r="B1858" s="191">
        <v>1624.619995</v>
      </c>
      <c r="C1858" s="191">
        <v>1624.619995</v>
      </c>
      <c r="D1858" s="191">
        <v>1584.3199460000001</v>
      </c>
      <c r="E1858" s="191">
        <v>1588.1899410000001</v>
      </c>
      <c r="F1858" s="192">
        <v>1588.1899410000001</v>
      </c>
      <c r="G1858" s="191">
        <v>4858850000</v>
      </c>
      <c r="H1858" s="194">
        <f t="shared" si="56"/>
        <v>-2.5010351365277125E-2</v>
      </c>
      <c r="I1858" s="193"/>
      <c r="J1858" s="197">
        <v>1856</v>
      </c>
      <c r="K1858" s="234"/>
      <c r="L1858" s="234"/>
      <c r="M1858" s="234"/>
      <c r="N1858" s="234"/>
      <c r="O1858" s="234"/>
      <c r="P1858" s="234"/>
      <c r="Q1858" s="7">
        <v>41445</v>
      </c>
      <c r="R1858" s="8">
        <v>14975000</v>
      </c>
      <c r="S1858" s="8">
        <v>15213572</v>
      </c>
      <c r="T1858" s="8">
        <v>14827500</v>
      </c>
      <c r="U1858" s="8">
        <v>14887143</v>
      </c>
      <c r="V1858" s="192">
        <v>13140852</v>
      </c>
      <c r="W1858" s="234">
        <v>357310800</v>
      </c>
      <c r="X1858" s="194">
        <f t="shared" si="57"/>
        <v>-1.4562753322129274E-2</v>
      </c>
      <c r="Y1858" s="193"/>
      <c r="Z1858" s="197">
        <v>1856</v>
      </c>
    </row>
    <row r="1859" spans="1:26" ht="14.4" x14ac:dyDescent="0.3">
      <c r="A1859" s="7">
        <v>41444</v>
      </c>
      <c r="B1859" s="191">
        <v>1651.829956</v>
      </c>
      <c r="C1859" s="191">
        <v>1652.4499510000001</v>
      </c>
      <c r="D1859" s="191">
        <v>1628.910034</v>
      </c>
      <c r="E1859" s="191">
        <v>1628.9300539999999</v>
      </c>
      <c r="F1859" s="192">
        <v>1628.9300539999999</v>
      </c>
      <c r="G1859" s="191">
        <v>3545060000</v>
      </c>
      <c r="H1859" s="194">
        <f t="shared" si="56"/>
        <v>-1.3851474553830638E-2</v>
      </c>
      <c r="I1859" s="193"/>
      <c r="J1859" s="197">
        <v>1857</v>
      </c>
      <c r="K1859" s="234"/>
      <c r="L1859" s="234"/>
      <c r="M1859" s="234"/>
      <c r="N1859" s="234"/>
      <c r="O1859" s="234"/>
      <c r="P1859" s="234"/>
      <c r="Q1859" s="7">
        <v>41444</v>
      </c>
      <c r="R1859" s="8">
        <v>15407143</v>
      </c>
      <c r="S1859" s="8">
        <v>15416429</v>
      </c>
      <c r="T1859" s="8">
        <v>15107142</v>
      </c>
      <c r="U1859" s="8">
        <v>15107142</v>
      </c>
      <c r="V1859" s="192">
        <v>13335047</v>
      </c>
      <c r="W1859" s="234">
        <v>310940000</v>
      </c>
      <c r="X1859" s="194">
        <f t="shared" si="57"/>
        <v>-2.0311475936150247E-2</v>
      </c>
      <c r="Y1859" s="193"/>
      <c r="Z1859" s="197">
        <v>1857</v>
      </c>
    </row>
    <row r="1860" spans="1:26" ht="14.4" x14ac:dyDescent="0.3">
      <c r="A1860" s="7">
        <v>41443</v>
      </c>
      <c r="B1860" s="191">
        <v>1639.7700199999999</v>
      </c>
      <c r="C1860" s="191">
        <v>1654.1899410000001</v>
      </c>
      <c r="D1860" s="191">
        <v>1639.7700199999999</v>
      </c>
      <c r="E1860" s="191">
        <v>1651.8100589999999</v>
      </c>
      <c r="F1860" s="192">
        <v>1651.8100589999999</v>
      </c>
      <c r="G1860" s="191">
        <v>3120980000</v>
      </c>
      <c r="H1860" s="194">
        <f t="shared" ref="H1860:H1923" si="58">(F1860-F1861)/F1861</f>
        <v>7.7911580535830532E-3</v>
      </c>
      <c r="I1860" s="193"/>
      <c r="J1860" s="197">
        <v>1858</v>
      </c>
      <c r="K1860" s="234"/>
      <c r="L1860" s="234"/>
      <c r="M1860" s="234"/>
      <c r="N1860" s="234"/>
      <c r="O1860" s="234"/>
      <c r="P1860" s="234"/>
      <c r="Q1860" s="7">
        <v>41443</v>
      </c>
      <c r="R1860" s="8">
        <v>15412857</v>
      </c>
      <c r="S1860" s="8">
        <v>15532143</v>
      </c>
      <c r="T1860" s="8">
        <v>15364643</v>
      </c>
      <c r="U1860" s="8">
        <v>15420357</v>
      </c>
      <c r="V1860" s="192">
        <v>13611517</v>
      </c>
      <c r="W1860" s="234">
        <v>195025600</v>
      </c>
      <c r="X1860" s="194">
        <f t="shared" ref="X1860:X1923" si="59">(V1860-V1861)/V1861</f>
        <v>-5.3264718233385377E-4</v>
      </c>
      <c r="Y1860" s="193"/>
      <c r="Z1860" s="197">
        <v>1858</v>
      </c>
    </row>
    <row r="1861" spans="1:26" ht="14.4" x14ac:dyDescent="0.3">
      <c r="A1861" s="7">
        <v>41442</v>
      </c>
      <c r="B1861" s="191">
        <v>1630.6400149999999</v>
      </c>
      <c r="C1861" s="191">
        <v>1646.5</v>
      </c>
      <c r="D1861" s="191">
        <v>1630.339966</v>
      </c>
      <c r="E1861" s="191">
        <v>1639.040039</v>
      </c>
      <c r="F1861" s="192">
        <v>1639.040039</v>
      </c>
      <c r="G1861" s="191">
        <v>3137080000</v>
      </c>
      <c r="H1861" s="194">
        <f t="shared" si="58"/>
        <v>7.5673646833507736E-3</v>
      </c>
      <c r="I1861" s="193"/>
      <c r="J1861" s="197">
        <v>1859</v>
      </c>
      <c r="K1861" s="234"/>
      <c r="L1861" s="234"/>
      <c r="M1861" s="234"/>
      <c r="N1861" s="234"/>
      <c r="O1861" s="234"/>
      <c r="P1861" s="234"/>
      <c r="Q1861" s="7">
        <v>41442</v>
      </c>
      <c r="R1861" s="8">
        <v>15408571</v>
      </c>
      <c r="S1861" s="8">
        <v>15560715</v>
      </c>
      <c r="T1861" s="8">
        <v>15370000</v>
      </c>
      <c r="U1861" s="8">
        <v>15428572</v>
      </c>
      <c r="V1861" s="192">
        <v>13618771</v>
      </c>
      <c r="W1861" s="234">
        <v>259414400</v>
      </c>
      <c r="X1861" s="194">
        <f t="shared" si="59"/>
        <v>4.534310597878722E-3</v>
      </c>
      <c r="Y1861" s="193"/>
      <c r="Z1861" s="197">
        <v>1859</v>
      </c>
    </row>
    <row r="1862" spans="1:26" ht="14.4" x14ac:dyDescent="0.3">
      <c r="A1862" s="7">
        <v>41439</v>
      </c>
      <c r="B1862" s="191">
        <v>1635.5200199999999</v>
      </c>
      <c r="C1862" s="191">
        <v>1640.8000489999999</v>
      </c>
      <c r="D1862" s="191">
        <v>1623.959961</v>
      </c>
      <c r="E1862" s="191">
        <v>1626.7299800000001</v>
      </c>
      <c r="F1862" s="192">
        <v>1626.7299800000001</v>
      </c>
      <c r="G1862" s="191">
        <v>2939400000</v>
      </c>
      <c r="H1862" s="194">
        <f t="shared" si="58"/>
        <v>-5.885016187315276E-3</v>
      </c>
      <c r="I1862" s="193"/>
      <c r="J1862" s="197">
        <v>1860</v>
      </c>
      <c r="K1862" s="234"/>
      <c r="L1862" s="234"/>
      <c r="M1862" s="234"/>
      <c r="N1862" s="234"/>
      <c r="O1862" s="234"/>
      <c r="P1862" s="234"/>
      <c r="Q1862" s="7">
        <v>41439</v>
      </c>
      <c r="R1862" s="8">
        <v>15550000</v>
      </c>
      <c r="S1862" s="8">
        <v>15581786</v>
      </c>
      <c r="T1862" s="8">
        <v>15303572</v>
      </c>
      <c r="U1862" s="8">
        <v>15358929</v>
      </c>
      <c r="V1862" s="192">
        <v>13557298</v>
      </c>
      <c r="W1862" s="234">
        <v>271866000</v>
      </c>
      <c r="X1862" s="194">
        <f t="shared" si="59"/>
        <v>-1.3556120052318139E-2</v>
      </c>
      <c r="Y1862" s="193"/>
      <c r="Z1862" s="197">
        <v>1860</v>
      </c>
    </row>
    <row r="1863" spans="1:26" ht="14.4" x14ac:dyDescent="0.3">
      <c r="A1863" s="7">
        <v>41438</v>
      </c>
      <c r="B1863" s="191">
        <v>1612.150024</v>
      </c>
      <c r="C1863" s="191">
        <v>1639.25</v>
      </c>
      <c r="D1863" s="191">
        <v>1608.0699460000001</v>
      </c>
      <c r="E1863" s="191">
        <v>1636.3599850000001</v>
      </c>
      <c r="F1863" s="192">
        <v>1636.3599850000001</v>
      </c>
      <c r="G1863" s="191">
        <v>3378620000</v>
      </c>
      <c r="H1863" s="194">
        <f t="shared" si="58"/>
        <v>1.4784290864184198E-2</v>
      </c>
      <c r="I1863" s="193"/>
      <c r="J1863" s="197">
        <v>1861</v>
      </c>
      <c r="K1863" s="234"/>
      <c r="L1863" s="234"/>
      <c r="M1863" s="234"/>
      <c r="N1863" s="234"/>
      <c r="O1863" s="234"/>
      <c r="P1863" s="234"/>
      <c r="Q1863" s="7">
        <v>41438</v>
      </c>
      <c r="R1863" s="8">
        <v>15446428</v>
      </c>
      <c r="S1863" s="8">
        <v>15612143</v>
      </c>
      <c r="T1863" s="8">
        <v>15312500</v>
      </c>
      <c r="U1863" s="8">
        <v>15570000</v>
      </c>
      <c r="V1863" s="192">
        <v>13743608</v>
      </c>
      <c r="W1863" s="234">
        <v>285832400</v>
      </c>
      <c r="X1863" s="194">
        <f t="shared" si="59"/>
        <v>8.722868606649321E-3</v>
      </c>
      <c r="Y1863" s="193"/>
      <c r="Z1863" s="197">
        <v>1861</v>
      </c>
    </row>
    <row r="1864" spans="1:26" ht="14.4" x14ac:dyDescent="0.3">
      <c r="A1864" s="7">
        <v>41437</v>
      </c>
      <c r="B1864" s="191">
        <v>1629.9399410000001</v>
      </c>
      <c r="C1864" s="191">
        <v>1637.709961</v>
      </c>
      <c r="D1864" s="191">
        <v>1610.920044</v>
      </c>
      <c r="E1864" s="191">
        <v>1612.5200199999999</v>
      </c>
      <c r="F1864" s="192">
        <v>1612.5200199999999</v>
      </c>
      <c r="G1864" s="191">
        <v>3202550000</v>
      </c>
      <c r="H1864" s="194">
        <f t="shared" si="58"/>
        <v>-8.3695552988704933E-3</v>
      </c>
      <c r="I1864" s="193"/>
      <c r="J1864" s="197">
        <v>1862</v>
      </c>
      <c r="K1864" s="234"/>
      <c r="L1864" s="234"/>
      <c r="M1864" s="234"/>
      <c r="N1864" s="234"/>
      <c r="O1864" s="234"/>
      <c r="P1864" s="234"/>
      <c r="Q1864" s="7">
        <v>41437</v>
      </c>
      <c r="R1864" s="8">
        <v>15696428</v>
      </c>
      <c r="S1864" s="8">
        <v>15758928</v>
      </c>
      <c r="T1864" s="8">
        <v>15410714</v>
      </c>
      <c r="U1864" s="8">
        <v>15435357</v>
      </c>
      <c r="V1864" s="192">
        <v>13624761</v>
      </c>
      <c r="W1864" s="234">
        <v>265227200</v>
      </c>
      <c r="X1864" s="194">
        <f t="shared" si="59"/>
        <v>-1.2362681572604251E-2</v>
      </c>
      <c r="Y1864" s="193"/>
      <c r="Z1864" s="197">
        <v>1862</v>
      </c>
    </row>
    <row r="1865" spans="1:26" ht="14.4" x14ac:dyDescent="0.3">
      <c r="A1865" s="7">
        <v>41436</v>
      </c>
      <c r="B1865" s="191">
        <v>1638.6400149999999</v>
      </c>
      <c r="C1865" s="191">
        <v>1640.130005</v>
      </c>
      <c r="D1865" s="191">
        <v>1622.920044</v>
      </c>
      <c r="E1865" s="191">
        <v>1626.130005</v>
      </c>
      <c r="F1865" s="192">
        <v>1626.130005</v>
      </c>
      <c r="G1865" s="191">
        <v>3435710000</v>
      </c>
      <c r="H1865" s="194">
        <f t="shared" si="58"/>
        <v>-1.0153367340685324E-2</v>
      </c>
      <c r="I1865" s="193"/>
      <c r="J1865" s="197">
        <v>1863</v>
      </c>
      <c r="K1865" s="234"/>
      <c r="L1865" s="234"/>
      <c r="M1865" s="234"/>
      <c r="N1865" s="234"/>
      <c r="O1865" s="234"/>
      <c r="P1865" s="234"/>
      <c r="Q1865" s="7">
        <v>41436</v>
      </c>
      <c r="R1865" s="8">
        <v>15562143</v>
      </c>
      <c r="S1865" s="8">
        <v>15812857</v>
      </c>
      <c r="T1865" s="8">
        <v>15475715</v>
      </c>
      <c r="U1865" s="8">
        <v>15628572</v>
      </c>
      <c r="V1865" s="192">
        <v>13795308</v>
      </c>
      <c r="W1865" s="234">
        <v>286112400</v>
      </c>
      <c r="X1865" s="194">
        <f t="shared" si="59"/>
        <v>-2.9393659732160583E-3</v>
      </c>
      <c r="Y1865" s="193"/>
      <c r="Z1865" s="197">
        <v>1863</v>
      </c>
    </row>
    <row r="1866" spans="1:26" ht="14.4" x14ac:dyDescent="0.3">
      <c r="A1866" s="7">
        <v>41435</v>
      </c>
      <c r="B1866" s="191">
        <v>1644.670044</v>
      </c>
      <c r="C1866" s="191">
        <v>1648.6899410000001</v>
      </c>
      <c r="D1866" s="191">
        <v>1639.26001</v>
      </c>
      <c r="E1866" s="191">
        <v>1642.8100589999999</v>
      </c>
      <c r="F1866" s="192">
        <v>1642.8100589999999</v>
      </c>
      <c r="G1866" s="191">
        <v>2978730000</v>
      </c>
      <c r="H1866" s="194">
        <f t="shared" si="58"/>
        <v>-3.468132740242709E-4</v>
      </c>
      <c r="I1866" s="193"/>
      <c r="J1866" s="197">
        <v>1864</v>
      </c>
      <c r="K1866" s="234"/>
      <c r="L1866" s="234"/>
      <c r="M1866" s="234"/>
      <c r="N1866" s="234"/>
      <c r="O1866" s="234"/>
      <c r="P1866" s="234"/>
      <c r="Q1866" s="7">
        <v>41435</v>
      </c>
      <c r="R1866" s="8">
        <v>15883214</v>
      </c>
      <c r="S1866" s="8">
        <v>16038572</v>
      </c>
      <c r="T1866" s="8">
        <v>15600000</v>
      </c>
      <c r="U1866" s="8">
        <v>15674643</v>
      </c>
      <c r="V1866" s="192">
        <v>13835977</v>
      </c>
      <c r="W1866" s="234">
        <v>450153200</v>
      </c>
      <c r="X1866" s="194">
        <f t="shared" si="59"/>
        <v>-6.6089762749598343E-3</v>
      </c>
      <c r="Y1866" s="193"/>
      <c r="Z1866" s="197">
        <v>1864</v>
      </c>
    </row>
    <row r="1867" spans="1:26" ht="14.4" x14ac:dyDescent="0.3">
      <c r="A1867" s="7">
        <v>41432</v>
      </c>
      <c r="B1867" s="191">
        <v>1625.2700199999999</v>
      </c>
      <c r="C1867" s="191">
        <v>1644.400024</v>
      </c>
      <c r="D1867" s="191">
        <v>1625.2700199999999</v>
      </c>
      <c r="E1867" s="191">
        <v>1643.380005</v>
      </c>
      <c r="F1867" s="192">
        <v>1643.380005</v>
      </c>
      <c r="G1867" s="191">
        <v>3371990000</v>
      </c>
      <c r="H1867" s="194">
        <f t="shared" si="58"/>
        <v>1.2831541048059333E-2</v>
      </c>
      <c r="I1867" s="193"/>
      <c r="J1867" s="197">
        <v>1865</v>
      </c>
      <c r="K1867" s="234"/>
      <c r="L1867" s="234"/>
      <c r="M1867" s="234"/>
      <c r="N1867" s="234"/>
      <c r="O1867" s="234"/>
      <c r="P1867" s="234"/>
      <c r="Q1867" s="7">
        <v>41432</v>
      </c>
      <c r="R1867" s="8">
        <v>15589286</v>
      </c>
      <c r="S1867" s="8">
        <v>15830000</v>
      </c>
      <c r="T1867" s="8">
        <v>15456072</v>
      </c>
      <c r="U1867" s="8">
        <v>15778929</v>
      </c>
      <c r="V1867" s="192">
        <v>13928027</v>
      </c>
      <c r="W1867" s="234">
        <v>404535600</v>
      </c>
      <c r="X1867" s="194">
        <f t="shared" si="59"/>
        <v>7.6404871883115665E-3</v>
      </c>
      <c r="Y1867" s="193"/>
      <c r="Z1867" s="197">
        <v>1865</v>
      </c>
    </row>
    <row r="1868" spans="1:26" ht="14.4" x14ac:dyDescent="0.3">
      <c r="A1868" s="7">
        <v>41431</v>
      </c>
      <c r="B1868" s="191">
        <v>1609.290039</v>
      </c>
      <c r="C1868" s="191">
        <v>1622.5600589999999</v>
      </c>
      <c r="D1868" s="191">
        <v>1598.2299800000001</v>
      </c>
      <c r="E1868" s="191">
        <v>1622.5600589999999</v>
      </c>
      <c r="F1868" s="192">
        <v>1622.5600589999999</v>
      </c>
      <c r="G1868" s="191">
        <v>3547380000</v>
      </c>
      <c r="H1868" s="194">
        <f t="shared" si="58"/>
        <v>8.4902944845750578E-3</v>
      </c>
      <c r="I1868" s="193"/>
      <c r="J1868" s="197">
        <v>1866</v>
      </c>
      <c r="K1868" s="234"/>
      <c r="L1868" s="234"/>
      <c r="M1868" s="234"/>
      <c r="N1868" s="234"/>
      <c r="O1868" s="234"/>
      <c r="P1868" s="234"/>
      <c r="Q1868" s="7">
        <v>41431</v>
      </c>
      <c r="R1868" s="8">
        <v>15909643</v>
      </c>
      <c r="S1868" s="8">
        <v>15964286</v>
      </c>
      <c r="T1868" s="8">
        <v>15501785</v>
      </c>
      <c r="U1868" s="8">
        <v>15659286</v>
      </c>
      <c r="V1868" s="192">
        <v>13822417</v>
      </c>
      <c r="W1868" s="234">
        <v>416934000</v>
      </c>
      <c r="X1868" s="194">
        <f t="shared" si="59"/>
        <v>-1.4940427144634907E-2</v>
      </c>
      <c r="Y1868" s="193"/>
      <c r="Z1868" s="197">
        <v>1866</v>
      </c>
    </row>
    <row r="1869" spans="1:26" ht="14.4" x14ac:dyDescent="0.3">
      <c r="A1869" s="7">
        <v>41430</v>
      </c>
      <c r="B1869" s="191">
        <v>1629.0500489999999</v>
      </c>
      <c r="C1869" s="191">
        <v>1629.3100589999999</v>
      </c>
      <c r="D1869" s="191">
        <v>1607.089966</v>
      </c>
      <c r="E1869" s="191">
        <v>1608.900024</v>
      </c>
      <c r="F1869" s="192">
        <v>1608.900024</v>
      </c>
      <c r="G1869" s="191">
        <v>3632350000</v>
      </c>
      <c r="H1869" s="194">
        <f t="shared" si="58"/>
        <v>-1.3779733067158656E-2</v>
      </c>
      <c r="I1869" s="193"/>
      <c r="J1869" s="197">
        <v>1867</v>
      </c>
      <c r="K1869" s="234"/>
      <c r="L1869" s="234"/>
      <c r="M1869" s="234"/>
      <c r="N1869" s="234"/>
      <c r="O1869" s="234"/>
      <c r="P1869" s="234"/>
      <c r="Q1869" s="7">
        <v>41430</v>
      </c>
      <c r="R1869" s="8">
        <v>15916072</v>
      </c>
      <c r="S1869" s="8">
        <v>16097143</v>
      </c>
      <c r="T1869" s="8">
        <v>15846786</v>
      </c>
      <c r="U1869" s="8">
        <v>15896786</v>
      </c>
      <c r="V1869" s="192">
        <v>14032062</v>
      </c>
      <c r="W1869" s="234">
        <v>290589600</v>
      </c>
      <c r="X1869" s="194">
        <f t="shared" si="59"/>
        <v>-9.3474069578211322E-3</v>
      </c>
      <c r="Y1869" s="193"/>
      <c r="Z1869" s="197">
        <v>1867</v>
      </c>
    </row>
    <row r="1870" spans="1:26" ht="14.4" x14ac:dyDescent="0.3">
      <c r="A1870" s="7">
        <v>41429</v>
      </c>
      <c r="B1870" s="191">
        <v>1640.7299800000001</v>
      </c>
      <c r="C1870" s="191">
        <v>1646.530029</v>
      </c>
      <c r="D1870" s="191">
        <v>1623.619995</v>
      </c>
      <c r="E1870" s="191">
        <v>1631.380005</v>
      </c>
      <c r="F1870" s="192">
        <v>1631.380005</v>
      </c>
      <c r="G1870" s="191">
        <v>3653840000</v>
      </c>
      <c r="H1870" s="194">
        <f t="shared" si="58"/>
        <v>-5.510807450241067E-3</v>
      </c>
      <c r="I1870" s="193"/>
      <c r="J1870" s="197">
        <v>1868</v>
      </c>
      <c r="K1870" s="234"/>
      <c r="L1870" s="234"/>
      <c r="M1870" s="234"/>
      <c r="N1870" s="234"/>
      <c r="O1870" s="234"/>
      <c r="P1870" s="234"/>
      <c r="Q1870" s="7">
        <v>41429</v>
      </c>
      <c r="R1870" s="8">
        <v>16186428</v>
      </c>
      <c r="S1870" s="8">
        <v>16229643</v>
      </c>
      <c r="T1870" s="8">
        <v>15978214</v>
      </c>
      <c r="U1870" s="8">
        <v>16046785</v>
      </c>
      <c r="V1870" s="192">
        <v>14164463</v>
      </c>
      <c r="W1870" s="234">
        <v>292728800</v>
      </c>
      <c r="X1870" s="194">
        <f t="shared" si="59"/>
        <v>-3.128528594299523E-3</v>
      </c>
      <c r="Y1870" s="193"/>
      <c r="Z1870" s="197">
        <v>1868</v>
      </c>
    </row>
    <row r="1871" spans="1:26" ht="14.4" x14ac:dyDescent="0.3">
      <c r="A1871" s="7">
        <v>41428</v>
      </c>
      <c r="B1871" s="191">
        <v>1631.709961</v>
      </c>
      <c r="C1871" s="191">
        <v>1640.420044</v>
      </c>
      <c r="D1871" s="191">
        <v>1622.719971</v>
      </c>
      <c r="E1871" s="191">
        <v>1640.420044</v>
      </c>
      <c r="F1871" s="192">
        <v>1640.420044</v>
      </c>
      <c r="G1871" s="191">
        <v>3952070000</v>
      </c>
      <c r="H1871" s="194">
        <f t="shared" si="58"/>
        <v>5.9359886060069743E-3</v>
      </c>
      <c r="I1871" s="193"/>
      <c r="J1871" s="197">
        <v>1869</v>
      </c>
      <c r="K1871" s="234"/>
      <c r="L1871" s="234"/>
      <c r="M1871" s="234"/>
      <c r="N1871" s="234"/>
      <c r="O1871" s="234"/>
      <c r="P1871" s="234"/>
      <c r="Q1871" s="7">
        <v>41428</v>
      </c>
      <c r="R1871" s="8">
        <v>16097500</v>
      </c>
      <c r="S1871" s="8">
        <v>16155714</v>
      </c>
      <c r="T1871" s="8">
        <v>15802857</v>
      </c>
      <c r="U1871" s="8">
        <v>16097143</v>
      </c>
      <c r="V1871" s="192">
        <v>14208916</v>
      </c>
      <c r="W1871" s="234">
        <v>372352400</v>
      </c>
      <c r="X1871" s="194">
        <f t="shared" si="59"/>
        <v>2.2014848102344356E-3</v>
      </c>
      <c r="Y1871" s="193"/>
      <c r="Z1871" s="197">
        <v>1869</v>
      </c>
    </row>
    <row r="1872" spans="1:26" ht="14.4" x14ac:dyDescent="0.3">
      <c r="A1872" s="7">
        <v>41425</v>
      </c>
      <c r="B1872" s="191">
        <v>1652.130005</v>
      </c>
      <c r="C1872" s="191">
        <v>1658.98999</v>
      </c>
      <c r="D1872" s="191">
        <v>1630.73999</v>
      </c>
      <c r="E1872" s="191">
        <v>1630.73999</v>
      </c>
      <c r="F1872" s="192">
        <v>1630.73999</v>
      </c>
      <c r="G1872" s="191">
        <v>4099600000</v>
      </c>
      <c r="H1872" s="194">
        <f t="shared" si="58"/>
        <v>-1.4307241562583489E-2</v>
      </c>
      <c r="I1872" s="193"/>
      <c r="J1872" s="197">
        <v>1870</v>
      </c>
      <c r="K1872" s="234"/>
      <c r="L1872" s="234"/>
      <c r="M1872" s="234"/>
      <c r="N1872" s="234"/>
      <c r="O1872" s="234"/>
      <c r="P1872" s="234"/>
      <c r="Q1872" s="7">
        <v>41425</v>
      </c>
      <c r="R1872" s="8">
        <v>16160715</v>
      </c>
      <c r="S1872" s="8">
        <v>16325001</v>
      </c>
      <c r="T1872" s="8">
        <v>16053572</v>
      </c>
      <c r="U1872" s="8">
        <v>16061787</v>
      </c>
      <c r="V1872" s="192">
        <v>14177704</v>
      </c>
      <c r="W1872" s="234">
        <v>384302800</v>
      </c>
      <c r="X1872" s="194">
        <f t="shared" si="59"/>
        <v>-4.0969992404483024E-3</v>
      </c>
      <c r="Y1872" s="193"/>
      <c r="Z1872" s="197">
        <v>1870</v>
      </c>
    </row>
    <row r="1873" spans="1:26" ht="14.4" x14ac:dyDescent="0.3">
      <c r="A1873" s="7">
        <v>41424</v>
      </c>
      <c r="B1873" s="191">
        <v>1649.1400149999999</v>
      </c>
      <c r="C1873" s="191">
        <v>1661.910034</v>
      </c>
      <c r="D1873" s="191">
        <v>1648.6099850000001</v>
      </c>
      <c r="E1873" s="191">
        <v>1654.410034</v>
      </c>
      <c r="F1873" s="192">
        <v>1654.410034</v>
      </c>
      <c r="G1873" s="191">
        <v>3498620000</v>
      </c>
      <c r="H1873" s="194">
        <f t="shared" si="58"/>
        <v>3.6703444969879832E-3</v>
      </c>
      <c r="I1873" s="193"/>
      <c r="J1873" s="197">
        <v>1871</v>
      </c>
      <c r="K1873" s="234"/>
      <c r="L1873" s="234"/>
      <c r="M1873" s="234"/>
      <c r="N1873" s="234"/>
      <c r="O1873" s="234"/>
      <c r="P1873" s="234"/>
      <c r="Q1873" s="7">
        <v>41424</v>
      </c>
      <c r="R1873" s="8">
        <v>15916072</v>
      </c>
      <c r="S1873" s="8">
        <v>16232143</v>
      </c>
      <c r="T1873" s="8">
        <v>15875357</v>
      </c>
      <c r="U1873" s="8">
        <v>16127857</v>
      </c>
      <c r="V1873" s="192">
        <v>14236029</v>
      </c>
      <c r="W1873" s="234">
        <v>353519600</v>
      </c>
      <c r="X1873" s="194">
        <f t="shared" si="59"/>
        <v>1.4900818171221747E-2</v>
      </c>
      <c r="Y1873" s="193"/>
      <c r="Z1873" s="197">
        <v>1871</v>
      </c>
    </row>
    <row r="1874" spans="1:26" ht="14.4" x14ac:dyDescent="0.3">
      <c r="A1874" s="7">
        <v>41423</v>
      </c>
      <c r="B1874" s="191">
        <v>1656.5699460000001</v>
      </c>
      <c r="C1874" s="191">
        <v>1656.5699460000001</v>
      </c>
      <c r="D1874" s="191">
        <v>1640.0500489999999</v>
      </c>
      <c r="E1874" s="191">
        <v>1648.3599850000001</v>
      </c>
      <c r="F1874" s="192">
        <v>1648.3599850000001</v>
      </c>
      <c r="G1874" s="191">
        <v>3587140000</v>
      </c>
      <c r="H1874" s="194">
        <f t="shared" si="58"/>
        <v>-7.0479823525468359E-3</v>
      </c>
      <c r="I1874" s="193"/>
      <c r="J1874" s="197">
        <v>1872</v>
      </c>
      <c r="K1874" s="234"/>
      <c r="L1874" s="234"/>
      <c r="M1874" s="234"/>
      <c r="N1874" s="234"/>
      <c r="O1874" s="234"/>
      <c r="P1874" s="234"/>
      <c r="Q1874" s="7">
        <v>41423</v>
      </c>
      <c r="R1874" s="8">
        <v>15714286</v>
      </c>
      <c r="S1874" s="8">
        <v>15982142</v>
      </c>
      <c r="T1874" s="8">
        <v>15692857</v>
      </c>
      <c r="U1874" s="8">
        <v>15891071</v>
      </c>
      <c r="V1874" s="192">
        <v>14027015</v>
      </c>
      <c r="W1874" s="234">
        <v>330576400</v>
      </c>
      <c r="X1874" s="194">
        <f t="shared" si="59"/>
        <v>7.9511429853372628E-3</v>
      </c>
      <c r="Y1874" s="193"/>
      <c r="Z1874" s="197">
        <v>1872</v>
      </c>
    </row>
    <row r="1875" spans="1:26" ht="14.4" x14ac:dyDescent="0.3">
      <c r="A1875" s="7">
        <v>41422</v>
      </c>
      <c r="B1875" s="191">
        <v>1652.630005</v>
      </c>
      <c r="C1875" s="191">
        <v>1674.209961</v>
      </c>
      <c r="D1875" s="191">
        <v>1652.630005</v>
      </c>
      <c r="E1875" s="191">
        <v>1660.0600589999999</v>
      </c>
      <c r="F1875" s="192">
        <v>1660.0600589999999</v>
      </c>
      <c r="G1875" s="191">
        <v>3457400000</v>
      </c>
      <c r="H1875" s="194">
        <f t="shared" si="58"/>
        <v>6.3409815423032846E-3</v>
      </c>
      <c r="I1875" s="193"/>
      <c r="J1875" s="197">
        <v>1873</v>
      </c>
      <c r="K1875" s="234"/>
      <c r="L1875" s="234"/>
      <c r="M1875" s="234"/>
      <c r="N1875" s="234"/>
      <c r="O1875" s="234"/>
      <c r="P1875" s="234"/>
      <c r="Q1875" s="7">
        <v>41422</v>
      </c>
      <c r="R1875" s="8">
        <v>16067858</v>
      </c>
      <c r="S1875" s="8">
        <v>16111071</v>
      </c>
      <c r="T1875" s="8">
        <v>15744643</v>
      </c>
      <c r="U1875" s="8">
        <v>15765715</v>
      </c>
      <c r="V1875" s="192">
        <v>13916364</v>
      </c>
      <c r="W1875" s="234">
        <v>386145200</v>
      </c>
      <c r="X1875" s="194">
        <f t="shared" si="59"/>
        <v>-8.3342353531284576E-3</v>
      </c>
      <c r="Y1875" s="193"/>
      <c r="Z1875" s="197">
        <v>1873</v>
      </c>
    </row>
    <row r="1876" spans="1:26" ht="14.4" x14ac:dyDescent="0.3">
      <c r="A1876" s="7">
        <v>41418</v>
      </c>
      <c r="B1876" s="191">
        <v>1646.670044</v>
      </c>
      <c r="C1876" s="191">
        <v>1649.780029</v>
      </c>
      <c r="D1876" s="191">
        <v>1636.880005</v>
      </c>
      <c r="E1876" s="191">
        <v>1649.599976</v>
      </c>
      <c r="F1876" s="192">
        <v>1649.599976</v>
      </c>
      <c r="G1876" s="191">
        <v>2758080000</v>
      </c>
      <c r="H1876" s="194">
        <f t="shared" si="58"/>
        <v>-5.5136533222236925E-4</v>
      </c>
      <c r="I1876" s="193"/>
      <c r="J1876" s="197">
        <v>1874</v>
      </c>
      <c r="K1876" s="234"/>
      <c r="L1876" s="234"/>
      <c r="M1876" s="234"/>
      <c r="N1876" s="234"/>
      <c r="O1876" s="234"/>
      <c r="P1876" s="234"/>
      <c r="Q1876" s="7">
        <v>41418</v>
      </c>
      <c r="R1876" s="8">
        <v>15744643</v>
      </c>
      <c r="S1876" s="8">
        <v>15916429</v>
      </c>
      <c r="T1876" s="8">
        <v>15727143</v>
      </c>
      <c r="U1876" s="8">
        <v>15898214</v>
      </c>
      <c r="V1876" s="192">
        <v>14033321</v>
      </c>
      <c r="W1876" s="234">
        <v>276166800</v>
      </c>
      <c r="X1876" s="194">
        <f t="shared" si="59"/>
        <v>6.8075074425500426E-3</v>
      </c>
      <c r="Y1876" s="193"/>
      <c r="Z1876" s="197">
        <v>1874</v>
      </c>
    </row>
    <row r="1877" spans="1:26" ht="14.4" x14ac:dyDescent="0.3">
      <c r="A1877" s="7">
        <v>41417</v>
      </c>
      <c r="B1877" s="191">
        <v>1651.619995</v>
      </c>
      <c r="C1877" s="191">
        <v>1655.5</v>
      </c>
      <c r="D1877" s="191">
        <v>1635.530029</v>
      </c>
      <c r="E1877" s="191">
        <v>1650.51001</v>
      </c>
      <c r="F1877" s="192">
        <v>1650.51001</v>
      </c>
      <c r="G1877" s="191">
        <v>3945510000</v>
      </c>
      <c r="H1877" s="194">
        <f t="shared" si="58"/>
        <v>-2.9238324645373989E-3</v>
      </c>
      <c r="I1877" s="193"/>
      <c r="J1877" s="197">
        <v>1875</v>
      </c>
      <c r="K1877" s="234"/>
      <c r="L1877" s="234"/>
      <c r="M1877" s="234"/>
      <c r="N1877" s="234"/>
      <c r="O1877" s="234"/>
      <c r="P1877" s="234"/>
      <c r="Q1877" s="7">
        <v>41417</v>
      </c>
      <c r="R1877" s="8">
        <v>15569643</v>
      </c>
      <c r="S1877" s="8">
        <v>15934286</v>
      </c>
      <c r="T1877" s="8">
        <v>15563929</v>
      </c>
      <c r="U1877" s="8">
        <v>15790714</v>
      </c>
      <c r="V1877" s="192">
        <v>13938435</v>
      </c>
      <c r="W1877" s="234">
        <v>353021200</v>
      </c>
      <c r="X1877" s="194">
        <f t="shared" si="59"/>
        <v>1.7902002849457222E-3</v>
      </c>
      <c r="Y1877" s="193"/>
      <c r="Z1877" s="197">
        <v>1875</v>
      </c>
    </row>
    <row r="1878" spans="1:26" ht="14.4" x14ac:dyDescent="0.3">
      <c r="A1878" s="7">
        <v>41416</v>
      </c>
      <c r="B1878" s="191">
        <v>1669.3900149999999</v>
      </c>
      <c r="C1878" s="191">
        <v>1687.1800539999999</v>
      </c>
      <c r="D1878" s="191">
        <v>1648.8599850000001</v>
      </c>
      <c r="E1878" s="191">
        <v>1655.349976</v>
      </c>
      <c r="F1878" s="192">
        <v>1655.349976</v>
      </c>
      <c r="G1878" s="191">
        <v>4361020000</v>
      </c>
      <c r="H1878" s="194">
        <f t="shared" si="58"/>
        <v>-8.2736572399863886E-3</v>
      </c>
      <c r="I1878" s="193"/>
      <c r="J1878" s="197">
        <v>1876</v>
      </c>
      <c r="K1878" s="234"/>
      <c r="L1878" s="234"/>
      <c r="M1878" s="234"/>
      <c r="N1878" s="234"/>
      <c r="O1878" s="234"/>
      <c r="P1878" s="234"/>
      <c r="Q1878" s="7">
        <v>41416</v>
      </c>
      <c r="R1878" s="8">
        <v>15858929</v>
      </c>
      <c r="S1878" s="8">
        <v>16012501</v>
      </c>
      <c r="T1878" s="8">
        <v>15650714</v>
      </c>
      <c r="U1878" s="8">
        <v>15762500</v>
      </c>
      <c r="V1878" s="192">
        <v>13913527</v>
      </c>
      <c r="W1878" s="234">
        <v>443038400</v>
      </c>
      <c r="X1878" s="194">
        <f t="shared" si="59"/>
        <v>3.8437252078822232E-3</v>
      </c>
      <c r="Y1878" s="193"/>
      <c r="Z1878" s="197">
        <v>1876</v>
      </c>
    </row>
    <row r="1879" spans="1:26" ht="14.4" x14ac:dyDescent="0.3">
      <c r="A1879" s="7">
        <v>41415</v>
      </c>
      <c r="B1879" s="191">
        <v>1666.1999510000001</v>
      </c>
      <c r="C1879" s="191">
        <v>1674.9300539999999</v>
      </c>
      <c r="D1879" s="191">
        <v>1662.670044</v>
      </c>
      <c r="E1879" s="191">
        <v>1669.160034</v>
      </c>
      <c r="F1879" s="192">
        <v>1669.160034</v>
      </c>
      <c r="G1879" s="191">
        <v>3513560000</v>
      </c>
      <c r="H1879" s="194">
        <f t="shared" si="58"/>
        <v>1.7223862189816627E-3</v>
      </c>
      <c r="I1879" s="193"/>
      <c r="J1879" s="197">
        <v>1877</v>
      </c>
      <c r="K1879" s="234"/>
      <c r="L1879" s="234"/>
      <c r="M1879" s="234"/>
      <c r="N1879" s="234"/>
      <c r="O1879" s="234"/>
      <c r="P1879" s="234"/>
      <c r="Q1879" s="7">
        <v>41415</v>
      </c>
      <c r="R1879" s="8">
        <v>15648214</v>
      </c>
      <c r="S1879" s="8">
        <v>15910000</v>
      </c>
      <c r="T1879" s="8">
        <v>15507143</v>
      </c>
      <c r="U1879" s="8">
        <v>15702143</v>
      </c>
      <c r="V1879" s="192">
        <v>13860252</v>
      </c>
      <c r="W1879" s="234">
        <v>456022000</v>
      </c>
      <c r="X1879" s="194">
        <f t="shared" si="59"/>
        <v>-7.3825475958934454E-3</v>
      </c>
      <c r="Y1879" s="193"/>
      <c r="Z1879" s="197">
        <v>1877</v>
      </c>
    </row>
    <row r="1880" spans="1:26" ht="14.4" x14ac:dyDescent="0.3">
      <c r="A1880" s="7">
        <v>41414</v>
      </c>
      <c r="B1880" s="191">
        <v>1665.709961</v>
      </c>
      <c r="C1880" s="191">
        <v>1672.839966</v>
      </c>
      <c r="D1880" s="191">
        <v>1663.5200199999999</v>
      </c>
      <c r="E1880" s="191">
        <v>1666.290039</v>
      </c>
      <c r="F1880" s="192">
        <v>1666.290039</v>
      </c>
      <c r="G1880" s="191">
        <v>3275080000</v>
      </c>
      <c r="H1880" s="194">
        <f t="shared" si="58"/>
        <v>-7.0761814036890262E-4</v>
      </c>
      <c r="I1880" s="193"/>
      <c r="J1880" s="197">
        <v>1878</v>
      </c>
      <c r="K1880" s="234"/>
      <c r="L1880" s="234"/>
      <c r="M1880" s="234"/>
      <c r="N1880" s="234"/>
      <c r="O1880" s="234"/>
      <c r="P1880" s="234"/>
      <c r="Q1880" s="7">
        <v>41414</v>
      </c>
      <c r="R1880" s="8">
        <v>15425357</v>
      </c>
      <c r="S1880" s="8">
        <v>15921429</v>
      </c>
      <c r="T1880" s="8">
        <v>15360714</v>
      </c>
      <c r="U1880" s="8">
        <v>15818929</v>
      </c>
      <c r="V1880" s="192">
        <v>13963337</v>
      </c>
      <c r="W1880" s="234">
        <v>451578400</v>
      </c>
      <c r="X1880" s="194">
        <f t="shared" si="59"/>
        <v>2.2319306330297588E-2</v>
      </c>
      <c r="Y1880" s="193"/>
      <c r="Z1880" s="197">
        <v>1878</v>
      </c>
    </row>
    <row r="1881" spans="1:26" ht="14.4" x14ac:dyDescent="0.3">
      <c r="A1881" s="7">
        <v>41411</v>
      </c>
      <c r="B1881" s="191">
        <v>1652.4499510000001</v>
      </c>
      <c r="C1881" s="191">
        <v>1667.469971</v>
      </c>
      <c r="D1881" s="191">
        <v>1652.4499510000001</v>
      </c>
      <c r="E1881" s="191">
        <v>1667.469971</v>
      </c>
      <c r="F1881" s="192">
        <v>1667.469971</v>
      </c>
      <c r="G1881" s="191">
        <v>3440710000</v>
      </c>
      <c r="H1881" s="194">
        <f t="shared" si="58"/>
        <v>1.0300096517175592E-2</v>
      </c>
      <c r="I1881" s="193"/>
      <c r="J1881" s="197">
        <v>1879</v>
      </c>
      <c r="K1881" s="234"/>
      <c r="L1881" s="234"/>
      <c r="M1881" s="234"/>
      <c r="N1881" s="234"/>
      <c r="O1881" s="234"/>
      <c r="P1881" s="234"/>
      <c r="Q1881" s="7">
        <v>41411</v>
      </c>
      <c r="R1881" s="8">
        <v>15680357</v>
      </c>
      <c r="S1881" s="8">
        <v>15717500</v>
      </c>
      <c r="T1881" s="8">
        <v>15393214</v>
      </c>
      <c r="U1881" s="8">
        <v>15473572</v>
      </c>
      <c r="V1881" s="192">
        <v>13658489</v>
      </c>
      <c r="W1881" s="234">
        <v>427904400</v>
      </c>
      <c r="X1881" s="194">
        <f t="shared" si="59"/>
        <v>-3.0376409523868611E-3</v>
      </c>
      <c r="Y1881" s="193"/>
      <c r="Z1881" s="197">
        <v>1879</v>
      </c>
    </row>
    <row r="1882" spans="1:26" ht="14.4" x14ac:dyDescent="0.3">
      <c r="A1882" s="7">
        <v>41410</v>
      </c>
      <c r="B1882" s="191">
        <v>1658.0699460000001</v>
      </c>
      <c r="C1882" s="191">
        <v>1660.51001</v>
      </c>
      <c r="D1882" s="191">
        <v>1648.599976</v>
      </c>
      <c r="E1882" s="191">
        <v>1650.469971</v>
      </c>
      <c r="F1882" s="192">
        <v>1650.469971</v>
      </c>
      <c r="G1882" s="191">
        <v>3513130000</v>
      </c>
      <c r="H1882" s="194">
        <f t="shared" si="58"/>
        <v>-5.009740806326061E-3</v>
      </c>
      <c r="I1882" s="193"/>
      <c r="J1882" s="197">
        <v>1880</v>
      </c>
      <c r="K1882" s="234"/>
      <c r="L1882" s="234"/>
      <c r="M1882" s="234"/>
      <c r="N1882" s="234"/>
      <c r="O1882" s="234"/>
      <c r="P1882" s="234"/>
      <c r="Q1882" s="7">
        <v>41410</v>
      </c>
      <c r="R1882" s="8">
        <v>15115714</v>
      </c>
      <c r="S1882" s="8">
        <v>15637500</v>
      </c>
      <c r="T1882" s="8">
        <v>14960714</v>
      </c>
      <c r="U1882" s="8">
        <v>15520715</v>
      </c>
      <c r="V1882" s="192">
        <v>13700105</v>
      </c>
      <c r="W1882" s="234">
        <v>603204000</v>
      </c>
      <c r="X1882" s="194">
        <f t="shared" si="59"/>
        <v>1.3361475472587118E-2</v>
      </c>
      <c r="Y1882" s="193"/>
      <c r="Z1882" s="197">
        <v>1880</v>
      </c>
    </row>
    <row r="1883" spans="1:26" ht="14.4" x14ac:dyDescent="0.3">
      <c r="A1883" s="7">
        <v>41409</v>
      </c>
      <c r="B1883" s="191">
        <v>1649.130005</v>
      </c>
      <c r="C1883" s="191">
        <v>1661.48999</v>
      </c>
      <c r="D1883" s="191">
        <v>1646.6800539999999</v>
      </c>
      <c r="E1883" s="191">
        <v>1658.780029</v>
      </c>
      <c r="F1883" s="192">
        <v>1658.780029</v>
      </c>
      <c r="G1883" s="191">
        <v>3657440000</v>
      </c>
      <c r="H1883" s="194">
        <f t="shared" si="58"/>
        <v>5.1141359803923026E-3</v>
      </c>
      <c r="I1883" s="193"/>
      <c r="J1883" s="197">
        <v>1881</v>
      </c>
      <c r="K1883" s="234"/>
      <c r="L1883" s="234"/>
      <c r="M1883" s="234"/>
      <c r="N1883" s="234"/>
      <c r="O1883" s="234"/>
      <c r="P1883" s="234"/>
      <c r="Q1883" s="7">
        <v>41409</v>
      </c>
      <c r="R1883" s="8">
        <v>15684286</v>
      </c>
      <c r="S1883" s="8">
        <v>15750000</v>
      </c>
      <c r="T1883" s="8">
        <v>15084286</v>
      </c>
      <c r="U1883" s="8">
        <v>15316072</v>
      </c>
      <c r="V1883" s="192">
        <v>13519465</v>
      </c>
      <c r="W1883" s="234">
        <v>741613600</v>
      </c>
      <c r="X1883" s="194">
        <f t="shared" si="59"/>
        <v>-3.3816958526952788E-2</v>
      </c>
      <c r="Y1883" s="193"/>
      <c r="Z1883" s="197">
        <v>1881</v>
      </c>
    </row>
    <row r="1884" spans="1:26" ht="14.4" x14ac:dyDescent="0.3">
      <c r="A1884" s="7">
        <v>41408</v>
      </c>
      <c r="B1884" s="191">
        <v>1633.75</v>
      </c>
      <c r="C1884" s="191">
        <v>1651.099976</v>
      </c>
      <c r="D1884" s="191">
        <v>1633.75</v>
      </c>
      <c r="E1884" s="191">
        <v>1650.339966</v>
      </c>
      <c r="F1884" s="192">
        <v>1650.339966</v>
      </c>
      <c r="G1884" s="191">
        <v>3457790000</v>
      </c>
      <c r="H1884" s="194">
        <f t="shared" si="58"/>
        <v>1.0142153300132213E-2</v>
      </c>
      <c r="I1884" s="193"/>
      <c r="J1884" s="197">
        <v>1882</v>
      </c>
      <c r="K1884" s="234"/>
      <c r="L1884" s="234"/>
      <c r="M1884" s="234"/>
      <c r="N1884" s="234"/>
      <c r="O1884" s="234"/>
      <c r="P1884" s="234"/>
      <c r="Q1884" s="7">
        <v>41408</v>
      </c>
      <c r="R1884" s="8">
        <v>16208929</v>
      </c>
      <c r="S1884" s="8">
        <v>16257143</v>
      </c>
      <c r="T1884" s="8">
        <v>15791072</v>
      </c>
      <c r="U1884" s="8">
        <v>15852143</v>
      </c>
      <c r="V1884" s="192">
        <v>13992654</v>
      </c>
      <c r="W1884" s="234">
        <v>447118000</v>
      </c>
      <c r="X1884" s="194">
        <f t="shared" si="59"/>
        <v>-2.3926018277930772E-2</v>
      </c>
      <c r="Y1884" s="193"/>
      <c r="Z1884" s="197">
        <v>1882</v>
      </c>
    </row>
    <row r="1885" spans="1:26" ht="14.4" x14ac:dyDescent="0.3">
      <c r="A1885" s="7">
        <v>41407</v>
      </c>
      <c r="B1885" s="191">
        <v>1632.099976</v>
      </c>
      <c r="C1885" s="191">
        <v>1636</v>
      </c>
      <c r="D1885" s="191">
        <v>1626.73999</v>
      </c>
      <c r="E1885" s="191">
        <v>1633.7700199999999</v>
      </c>
      <c r="F1885" s="192">
        <v>1633.7700199999999</v>
      </c>
      <c r="G1885" s="191">
        <v>2910600000</v>
      </c>
      <c r="H1885" s="194">
        <f t="shared" si="58"/>
        <v>4.2889760728085995E-5</v>
      </c>
      <c r="I1885" s="193"/>
      <c r="J1885" s="197">
        <v>1883</v>
      </c>
      <c r="K1885" s="234"/>
      <c r="L1885" s="234"/>
      <c r="M1885" s="234"/>
      <c r="N1885" s="234"/>
      <c r="O1885" s="234"/>
      <c r="P1885" s="234"/>
      <c r="Q1885" s="7">
        <v>41407</v>
      </c>
      <c r="R1885" s="8">
        <v>16125357</v>
      </c>
      <c r="S1885" s="8">
        <v>16353571</v>
      </c>
      <c r="T1885" s="8">
        <v>16125000</v>
      </c>
      <c r="U1885" s="8">
        <v>16240715</v>
      </c>
      <c r="V1885" s="192">
        <v>14335649</v>
      </c>
      <c r="W1885" s="234">
        <v>316948800</v>
      </c>
      <c r="X1885" s="194">
        <f t="shared" si="59"/>
        <v>3.9075340427245382E-3</v>
      </c>
      <c r="Y1885" s="193"/>
      <c r="Z1885" s="197">
        <v>1883</v>
      </c>
    </row>
    <row r="1886" spans="1:26" ht="14.4" x14ac:dyDescent="0.3">
      <c r="A1886" s="7">
        <v>41404</v>
      </c>
      <c r="B1886" s="191">
        <v>1626.6899410000001</v>
      </c>
      <c r="C1886" s="191">
        <v>1633.6999510000001</v>
      </c>
      <c r="D1886" s="191">
        <v>1623.709961</v>
      </c>
      <c r="E1886" s="191">
        <v>1633.6999510000001</v>
      </c>
      <c r="F1886" s="192">
        <v>1633.6999510000001</v>
      </c>
      <c r="G1886" s="191">
        <v>3086470000</v>
      </c>
      <c r="H1886" s="194">
        <f t="shared" si="58"/>
        <v>4.3216551665963389E-3</v>
      </c>
      <c r="I1886" s="193"/>
      <c r="J1886" s="197">
        <v>1884</v>
      </c>
      <c r="K1886" s="234"/>
      <c r="L1886" s="234"/>
      <c r="M1886" s="234"/>
      <c r="N1886" s="234"/>
      <c r="O1886" s="234"/>
      <c r="P1886" s="234"/>
      <c r="Q1886" s="7">
        <v>41404</v>
      </c>
      <c r="R1886" s="8">
        <v>16356071</v>
      </c>
      <c r="S1886" s="8">
        <v>16418215</v>
      </c>
      <c r="T1886" s="8">
        <v>16088572</v>
      </c>
      <c r="U1886" s="8">
        <v>16177500</v>
      </c>
      <c r="V1886" s="192">
        <v>14279850</v>
      </c>
      <c r="W1886" s="234">
        <v>334852000</v>
      </c>
      <c r="X1886" s="194">
        <f t="shared" si="59"/>
        <v>-8.3189579739493483E-3</v>
      </c>
      <c r="Y1886" s="193"/>
      <c r="Z1886" s="197">
        <v>1884</v>
      </c>
    </row>
    <row r="1887" spans="1:26" ht="14.4" x14ac:dyDescent="0.3">
      <c r="A1887" s="7">
        <v>41403</v>
      </c>
      <c r="B1887" s="191">
        <v>1632.6899410000001</v>
      </c>
      <c r="C1887" s="191">
        <v>1635.01001</v>
      </c>
      <c r="D1887" s="191">
        <v>1623.089966</v>
      </c>
      <c r="E1887" s="191">
        <v>1626.670044</v>
      </c>
      <c r="F1887" s="192">
        <v>1626.670044</v>
      </c>
      <c r="G1887" s="191">
        <v>3457400000</v>
      </c>
      <c r="H1887" s="194">
        <f t="shared" si="58"/>
        <v>-3.6871036250232694E-3</v>
      </c>
      <c r="I1887" s="193"/>
      <c r="J1887" s="197">
        <v>1885</v>
      </c>
      <c r="K1887" s="234"/>
      <c r="L1887" s="234"/>
      <c r="M1887" s="234"/>
      <c r="N1887" s="234"/>
      <c r="O1887" s="234"/>
      <c r="P1887" s="234"/>
      <c r="Q1887" s="7">
        <v>41403</v>
      </c>
      <c r="R1887" s="8">
        <v>16421785</v>
      </c>
      <c r="S1887" s="8">
        <v>16535715</v>
      </c>
      <c r="T1887" s="8">
        <v>16270714</v>
      </c>
      <c r="U1887" s="8">
        <v>16313213</v>
      </c>
      <c r="V1887" s="192">
        <v>14399640</v>
      </c>
      <c r="W1887" s="234">
        <v>398487600</v>
      </c>
      <c r="X1887" s="194">
        <f t="shared" si="59"/>
        <v>-8.72427058869207E-3</v>
      </c>
      <c r="Y1887" s="193"/>
      <c r="Z1887" s="197">
        <v>1885</v>
      </c>
    </row>
    <row r="1888" spans="1:26" ht="14.4" x14ac:dyDescent="0.3">
      <c r="A1888" s="7">
        <v>41402</v>
      </c>
      <c r="B1888" s="191">
        <v>1625.9499510000001</v>
      </c>
      <c r="C1888" s="191">
        <v>1632.780029</v>
      </c>
      <c r="D1888" s="191">
        <v>1622.6999510000001</v>
      </c>
      <c r="E1888" s="191">
        <v>1632.6899410000001</v>
      </c>
      <c r="F1888" s="192">
        <v>1632.6899410000001</v>
      </c>
      <c r="G1888" s="191">
        <v>3554700000</v>
      </c>
      <c r="H1888" s="194">
        <f t="shared" si="58"/>
        <v>4.139081011478897E-3</v>
      </c>
      <c r="I1888" s="193"/>
      <c r="J1888" s="197">
        <v>1886</v>
      </c>
      <c r="K1888" s="234"/>
      <c r="L1888" s="234"/>
      <c r="M1888" s="234"/>
      <c r="N1888" s="234"/>
      <c r="O1888" s="234"/>
      <c r="P1888" s="234"/>
      <c r="Q1888" s="7">
        <v>41402</v>
      </c>
      <c r="R1888" s="8">
        <v>16394285</v>
      </c>
      <c r="S1888" s="8">
        <v>16620358</v>
      </c>
      <c r="T1888" s="8">
        <v>16278929</v>
      </c>
      <c r="U1888" s="8">
        <v>16565714</v>
      </c>
      <c r="V1888" s="192">
        <v>14526372</v>
      </c>
      <c r="W1888" s="234">
        <v>472598000</v>
      </c>
      <c r="X1888" s="194">
        <f t="shared" si="59"/>
        <v>1.1293673665851952E-2</v>
      </c>
      <c r="Y1888" s="193"/>
      <c r="Z1888" s="197">
        <v>1886</v>
      </c>
    </row>
    <row r="1889" spans="1:26" ht="14.4" x14ac:dyDescent="0.3">
      <c r="A1889" s="7">
        <v>41401</v>
      </c>
      <c r="B1889" s="191">
        <v>1617.5500489999999</v>
      </c>
      <c r="C1889" s="191">
        <v>1626.030029</v>
      </c>
      <c r="D1889" s="191">
        <v>1616.6400149999999</v>
      </c>
      <c r="E1889" s="191">
        <v>1625.959961</v>
      </c>
      <c r="F1889" s="192">
        <v>1625.959961</v>
      </c>
      <c r="G1889" s="191">
        <v>3309580000</v>
      </c>
      <c r="H1889" s="194">
        <f t="shared" si="58"/>
        <v>5.2302695517774476E-3</v>
      </c>
      <c r="I1889" s="193"/>
      <c r="J1889" s="197">
        <v>1887</v>
      </c>
      <c r="K1889" s="234"/>
      <c r="L1889" s="234"/>
      <c r="M1889" s="234"/>
      <c r="N1889" s="234"/>
      <c r="O1889" s="234"/>
      <c r="P1889" s="234"/>
      <c r="Q1889" s="7">
        <v>41401</v>
      </c>
      <c r="R1889" s="8">
        <v>16606071</v>
      </c>
      <c r="S1889" s="8">
        <v>16633928</v>
      </c>
      <c r="T1889" s="8">
        <v>16203571</v>
      </c>
      <c r="U1889" s="8">
        <v>16380714</v>
      </c>
      <c r="V1889" s="192">
        <v>14364148</v>
      </c>
      <c r="W1889" s="234">
        <v>483753200</v>
      </c>
      <c r="X1889" s="194">
        <f t="shared" si="59"/>
        <v>-4.4493668539253807E-3</v>
      </c>
      <c r="Y1889" s="193"/>
      <c r="Z1889" s="197">
        <v>1887</v>
      </c>
    </row>
    <row r="1890" spans="1:26" ht="14.4" x14ac:dyDescent="0.3">
      <c r="A1890" s="7">
        <v>41400</v>
      </c>
      <c r="B1890" s="191">
        <v>1614.400024</v>
      </c>
      <c r="C1890" s="191">
        <v>1619.7700199999999</v>
      </c>
      <c r="D1890" s="191">
        <v>1614.209961</v>
      </c>
      <c r="E1890" s="191">
        <v>1617.5</v>
      </c>
      <c r="F1890" s="192">
        <v>1617.5</v>
      </c>
      <c r="G1890" s="191">
        <v>3062240000</v>
      </c>
      <c r="H1890" s="194">
        <f t="shared" si="58"/>
        <v>1.9077785929669977E-3</v>
      </c>
      <c r="I1890" s="193"/>
      <c r="J1890" s="197">
        <v>1888</v>
      </c>
      <c r="K1890" s="234"/>
      <c r="L1890" s="234"/>
      <c r="M1890" s="234"/>
      <c r="N1890" s="234"/>
      <c r="O1890" s="234"/>
      <c r="P1890" s="234"/>
      <c r="Q1890" s="7">
        <v>41400</v>
      </c>
      <c r="R1890" s="8">
        <v>16275356</v>
      </c>
      <c r="S1890" s="8">
        <v>16507143</v>
      </c>
      <c r="T1890" s="8">
        <v>16225357</v>
      </c>
      <c r="U1890" s="8">
        <v>16453928</v>
      </c>
      <c r="V1890" s="192">
        <v>14428345</v>
      </c>
      <c r="W1890" s="234">
        <v>496641600</v>
      </c>
      <c r="X1890" s="194">
        <f t="shared" si="59"/>
        <v>2.3845419785034502E-2</v>
      </c>
      <c r="Y1890" s="193"/>
      <c r="Z1890" s="197">
        <v>1888</v>
      </c>
    </row>
    <row r="1891" spans="1:26" ht="14.4" x14ac:dyDescent="0.3">
      <c r="A1891" s="7">
        <v>41397</v>
      </c>
      <c r="B1891" s="191">
        <v>1597.599976</v>
      </c>
      <c r="C1891" s="191">
        <v>1618.459961</v>
      </c>
      <c r="D1891" s="191">
        <v>1597.599976</v>
      </c>
      <c r="E1891" s="191">
        <v>1614.420044</v>
      </c>
      <c r="F1891" s="192">
        <v>1614.420044</v>
      </c>
      <c r="G1891" s="191">
        <v>3603910000</v>
      </c>
      <c r="H1891" s="194">
        <f t="shared" si="58"/>
        <v>1.0534666815752871E-2</v>
      </c>
      <c r="I1891" s="193"/>
      <c r="J1891" s="197">
        <v>1889</v>
      </c>
      <c r="K1891" s="234"/>
      <c r="L1891" s="234"/>
      <c r="M1891" s="234"/>
      <c r="N1891" s="234"/>
      <c r="O1891" s="234"/>
      <c r="P1891" s="234"/>
      <c r="Q1891" s="7">
        <v>41397</v>
      </c>
      <c r="R1891" s="8">
        <v>16118214</v>
      </c>
      <c r="S1891" s="8">
        <v>16186787</v>
      </c>
      <c r="T1891" s="8">
        <v>16041071</v>
      </c>
      <c r="U1891" s="8">
        <v>16070715</v>
      </c>
      <c r="V1891" s="192">
        <v>14092308</v>
      </c>
      <c r="W1891" s="234">
        <v>361300800</v>
      </c>
      <c r="X1891" s="194">
        <f t="shared" si="59"/>
        <v>1.0010727725062913E-2</v>
      </c>
      <c r="Y1891" s="193"/>
      <c r="Z1891" s="197">
        <v>1889</v>
      </c>
    </row>
    <row r="1892" spans="1:26" ht="14.4" x14ac:dyDescent="0.3">
      <c r="A1892" s="7">
        <v>41396</v>
      </c>
      <c r="B1892" s="191">
        <v>1582.7700199999999</v>
      </c>
      <c r="C1892" s="191">
        <v>1598.599976</v>
      </c>
      <c r="D1892" s="191">
        <v>1582.7700199999999</v>
      </c>
      <c r="E1892" s="191">
        <v>1597.589966</v>
      </c>
      <c r="F1892" s="192">
        <v>1597.589966</v>
      </c>
      <c r="G1892" s="191">
        <v>3366950000</v>
      </c>
      <c r="H1892" s="194">
        <f t="shared" si="58"/>
        <v>9.4079834845461167E-3</v>
      </c>
      <c r="I1892" s="193"/>
      <c r="J1892" s="197">
        <v>1890</v>
      </c>
      <c r="K1892" s="234"/>
      <c r="L1892" s="234"/>
      <c r="M1892" s="234"/>
      <c r="N1892" s="234"/>
      <c r="O1892" s="234"/>
      <c r="P1892" s="234"/>
      <c r="Q1892" s="7">
        <v>41396</v>
      </c>
      <c r="R1892" s="8">
        <v>15777857</v>
      </c>
      <c r="S1892" s="8">
        <v>16021070</v>
      </c>
      <c r="T1892" s="8">
        <v>15736786</v>
      </c>
      <c r="U1892" s="8">
        <v>15911428</v>
      </c>
      <c r="V1892" s="192">
        <v>13952632</v>
      </c>
      <c r="W1892" s="234">
        <v>421828400</v>
      </c>
      <c r="X1892" s="194">
        <f t="shared" si="59"/>
        <v>1.4182133539901557E-2</v>
      </c>
      <c r="Y1892" s="193"/>
      <c r="Z1892" s="197">
        <v>1890</v>
      </c>
    </row>
    <row r="1893" spans="1:26" ht="14.4" x14ac:dyDescent="0.3">
      <c r="A1893" s="7">
        <v>41395</v>
      </c>
      <c r="B1893" s="191">
        <v>1597.5500489999999</v>
      </c>
      <c r="C1893" s="191">
        <v>1597.5500489999999</v>
      </c>
      <c r="D1893" s="191">
        <v>1581.280029</v>
      </c>
      <c r="E1893" s="191">
        <v>1582.6999510000001</v>
      </c>
      <c r="F1893" s="192">
        <v>1582.6999510000001</v>
      </c>
      <c r="G1893" s="191">
        <v>3530320000</v>
      </c>
      <c r="H1893" s="194">
        <f t="shared" si="58"/>
        <v>-9.3078835372632975E-3</v>
      </c>
      <c r="I1893" s="193"/>
      <c r="J1893" s="197">
        <v>1891</v>
      </c>
      <c r="K1893" s="234"/>
      <c r="L1893" s="234"/>
      <c r="M1893" s="234"/>
      <c r="N1893" s="234"/>
      <c r="O1893" s="234"/>
      <c r="P1893" s="234"/>
      <c r="Q1893" s="7">
        <v>41395</v>
      </c>
      <c r="R1893" s="8">
        <v>15873571</v>
      </c>
      <c r="S1893" s="8">
        <v>15890357</v>
      </c>
      <c r="T1893" s="8">
        <v>15513928</v>
      </c>
      <c r="U1893" s="8">
        <v>15688929</v>
      </c>
      <c r="V1893" s="192">
        <v>13757521</v>
      </c>
      <c r="W1893" s="234">
        <v>506909200</v>
      </c>
      <c r="X1893" s="194">
        <f t="shared" si="59"/>
        <v>-7.8818376271930328E-3</v>
      </c>
      <c r="Y1893" s="193"/>
      <c r="Z1893" s="197">
        <v>1891</v>
      </c>
    </row>
    <row r="1894" spans="1:26" ht="14.4" x14ac:dyDescent="0.3">
      <c r="A1894" s="7">
        <v>41394</v>
      </c>
      <c r="B1894" s="191">
        <v>1593.579956</v>
      </c>
      <c r="C1894" s="191">
        <v>1597.5699460000001</v>
      </c>
      <c r="D1894" s="191">
        <v>1586.5</v>
      </c>
      <c r="E1894" s="191">
        <v>1597.5699460000001</v>
      </c>
      <c r="F1894" s="192">
        <v>1597.5699460000001</v>
      </c>
      <c r="G1894" s="191">
        <v>3745070000</v>
      </c>
      <c r="H1894" s="194">
        <f t="shared" si="58"/>
        <v>2.4848997165388752E-3</v>
      </c>
      <c r="I1894" s="193"/>
      <c r="J1894" s="197">
        <v>1892</v>
      </c>
      <c r="K1894" s="234"/>
      <c r="L1894" s="234"/>
      <c r="M1894" s="234"/>
      <c r="N1894" s="234"/>
      <c r="O1894" s="234"/>
      <c r="P1894" s="234"/>
      <c r="Q1894" s="7">
        <v>41394</v>
      </c>
      <c r="R1894" s="8">
        <v>15539286</v>
      </c>
      <c r="S1894" s="8">
        <v>15901786</v>
      </c>
      <c r="T1894" s="8">
        <v>15431071</v>
      </c>
      <c r="U1894" s="8">
        <v>15813571</v>
      </c>
      <c r="V1894" s="192">
        <v>13866817</v>
      </c>
      <c r="W1894" s="234">
        <v>691538400</v>
      </c>
      <c r="X1894" s="194">
        <f t="shared" si="59"/>
        <v>2.9433409211156454E-2</v>
      </c>
      <c r="Y1894" s="193"/>
      <c r="Z1894" s="197">
        <v>1892</v>
      </c>
    </row>
    <row r="1895" spans="1:26" ht="14.4" x14ac:dyDescent="0.3">
      <c r="A1895" s="7">
        <v>41393</v>
      </c>
      <c r="B1895" s="191">
        <v>1582.339966</v>
      </c>
      <c r="C1895" s="191">
        <v>1596.650024</v>
      </c>
      <c r="D1895" s="191">
        <v>1582.339966</v>
      </c>
      <c r="E1895" s="191">
        <v>1593.6099850000001</v>
      </c>
      <c r="F1895" s="192">
        <v>1593.6099850000001</v>
      </c>
      <c r="G1895" s="191">
        <v>2891200000</v>
      </c>
      <c r="H1895" s="194">
        <f t="shared" si="58"/>
        <v>7.186011649218913E-3</v>
      </c>
      <c r="I1895" s="193"/>
      <c r="J1895" s="197">
        <v>1893</v>
      </c>
      <c r="K1895" s="234"/>
      <c r="L1895" s="234"/>
      <c r="M1895" s="234"/>
      <c r="N1895" s="234"/>
      <c r="O1895" s="234"/>
      <c r="P1895" s="234"/>
      <c r="Q1895" s="7">
        <v>41393</v>
      </c>
      <c r="R1895" s="8">
        <v>15016071</v>
      </c>
      <c r="S1895" s="8">
        <v>15486428</v>
      </c>
      <c r="T1895" s="8">
        <v>15000000</v>
      </c>
      <c r="U1895" s="8">
        <v>15361428</v>
      </c>
      <c r="V1895" s="192">
        <v>13470339</v>
      </c>
      <c r="W1895" s="234">
        <v>640326400</v>
      </c>
      <c r="X1895" s="194">
        <f t="shared" si="59"/>
        <v>3.0968141207394804E-2</v>
      </c>
      <c r="Y1895" s="193"/>
      <c r="Z1895" s="197">
        <v>1893</v>
      </c>
    </row>
    <row r="1896" spans="1:26" ht="14.4" x14ac:dyDescent="0.3">
      <c r="A1896" s="7">
        <v>41390</v>
      </c>
      <c r="B1896" s="191">
        <v>1585.160034</v>
      </c>
      <c r="C1896" s="191">
        <v>1585.780029</v>
      </c>
      <c r="D1896" s="191">
        <v>1577.5600589999999</v>
      </c>
      <c r="E1896" s="191">
        <v>1582.23999</v>
      </c>
      <c r="F1896" s="192">
        <v>1582.23999</v>
      </c>
      <c r="G1896" s="191">
        <v>3198620000</v>
      </c>
      <c r="H1896" s="194">
        <f t="shared" si="58"/>
        <v>-1.842113059481767E-3</v>
      </c>
      <c r="I1896" s="193"/>
      <c r="J1896" s="197">
        <v>1894</v>
      </c>
      <c r="K1896" s="234"/>
      <c r="L1896" s="234"/>
      <c r="M1896" s="234"/>
      <c r="N1896" s="234"/>
      <c r="O1896" s="234"/>
      <c r="P1896" s="234"/>
      <c r="Q1896" s="7">
        <v>41390</v>
      </c>
      <c r="R1896" s="8">
        <v>14636071</v>
      </c>
      <c r="S1896" s="8">
        <v>14956072</v>
      </c>
      <c r="T1896" s="8">
        <v>14580358</v>
      </c>
      <c r="U1896" s="8">
        <v>14900000</v>
      </c>
      <c r="V1896" s="192">
        <v>13065718</v>
      </c>
      <c r="W1896" s="234">
        <v>764097600</v>
      </c>
      <c r="X1896" s="194">
        <f t="shared" si="59"/>
        <v>2.1597647131493463E-2</v>
      </c>
      <c r="Y1896" s="193"/>
      <c r="Z1896" s="197">
        <v>1894</v>
      </c>
    </row>
    <row r="1897" spans="1:26" ht="14.4" x14ac:dyDescent="0.3">
      <c r="A1897" s="7">
        <v>41389</v>
      </c>
      <c r="B1897" s="191">
        <v>1578.9300539999999</v>
      </c>
      <c r="C1897" s="191">
        <v>1592.6400149999999</v>
      </c>
      <c r="D1897" s="191">
        <v>1578.9300539999999</v>
      </c>
      <c r="E1897" s="191">
        <v>1585.160034</v>
      </c>
      <c r="F1897" s="192">
        <v>1585.160034</v>
      </c>
      <c r="G1897" s="191">
        <v>3908580000</v>
      </c>
      <c r="H1897" s="194">
        <f t="shared" si="58"/>
        <v>4.034732195317592E-3</v>
      </c>
      <c r="I1897" s="193"/>
      <c r="J1897" s="197">
        <v>1895</v>
      </c>
      <c r="K1897" s="234"/>
      <c r="L1897" s="234"/>
      <c r="M1897" s="234"/>
      <c r="N1897" s="234"/>
      <c r="O1897" s="234"/>
      <c r="P1897" s="234"/>
      <c r="Q1897" s="7">
        <v>41389</v>
      </c>
      <c r="R1897" s="8">
        <v>14686786</v>
      </c>
      <c r="S1897" s="8">
        <v>14783571</v>
      </c>
      <c r="T1897" s="8">
        <v>14535714</v>
      </c>
      <c r="U1897" s="8">
        <v>14585000</v>
      </c>
      <c r="V1897" s="192">
        <v>12789495</v>
      </c>
      <c r="W1897" s="234">
        <v>384837600</v>
      </c>
      <c r="X1897" s="194">
        <f t="shared" si="59"/>
        <v>7.2016580816201044E-3</v>
      </c>
      <c r="Y1897" s="193"/>
      <c r="Z1897" s="197">
        <v>1895</v>
      </c>
    </row>
    <row r="1898" spans="1:26" ht="14.4" x14ac:dyDescent="0.3">
      <c r="A1898" s="7">
        <v>41388</v>
      </c>
      <c r="B1898" s="191">
        <v>1578.780029</v>
      </c>
      <c r="C1898" s="191">
        <v>1583</v>
      </c>
      <c r="D1898" s="191">
        <v>1575.8000489999999</v>
      </c>
      <c r="E1898" s="191">
        <v>1578.790039</v>
      </c>
      <c r="F1898" s="192">
        <v>1578.790039</v>
      </c>
      <c r="G1898" s="191">
        <v>3598240000</v>
      </c>
      <c r="H1898" s="194">
        <f t="shared" si="58"/>
        <v>6.3403386260883958E-6</v>
      </c>
      <c r="I1898" s="193"/>
      <c r="J1898" s="197">
        <v>1896</v>
      </c>
      <c r="K1898" s="234"/>
      <c r="L1898" s="234"/>
      <c r="M1898" s="234"/>
      <c r="N1898" s="234"/>
      <c r="O1898" s="234"/>
      <c r="P1898" s="234"/>
      <c r="Q1898" s="7">
        <v>41388</v>
      </c>
      <c r="R1898" s="8">
        <v>14055000</v>
      </c>
      <c r="S1898" s="8">
        <v>14830358</v>
      </c>
      <c r="T1898" s="8">
        <v>14017858</v>
      </c>
      <c r="U1898" s="8">
        <v>14480714</v>
      </c>
      <c r="V1898" s="192">
        <v>12698048</v>
      </c>
      <c r="W1898" s="234">
        <v>969651200</v>
      </c>
      <c r="X1898" s="194">
        <f t="shared" si="59"/>
        <v>-1.6495756083267049E-3</v>
      </c>
      <c r="Y1898" s="193"/>
      <c r="Z1898" s="197">
        <v>1896</v>
      </c>
    </row>
    <row r="1899" spans="1:26" ht="14.4" x14ac:dyDescent="0.3">
      <c r="A1899" s="7">
        <v>41387</v>
      </c>
      <c r="B1899" s="191">
        <v>1562.5</v>
      </c>
      <c r="C1899" s="191">
        <v>1579.579956</v>
      </c>
      <c r="D1899" s="191">
        <v>1562.5</v>
      </c>
      <c r="E1899" s="191">
        <v>1578.780029</v>
      </c>
      <c r="F1899" s="192">
        <v>1578.780029</v>
      </c>
      <c r="G1899" s="191">
        <v>3565150000</v>
      </c>
      <c r="H1899" s="194">
        <f t="shared" si="58"/>
        <v>1.0419218560000009E-2</v>
      </c>
      <c r="I1899" s="193"/>
      <c r="J1899" s="197">
        <v>1897</v>
      </c>
      <c r="K1899" s="234"/>
      <c r="L1899" s="234"/>
      <c r="M1899" s="234"/>
      <c r="N1899" s="234"/>
      <c r="O1899" s="234"/>
      <c r="P1899" s="234"/>
      <c r="Q1899" s="7">
        <v>41387</v>
      </c>
      <c r="R1899" s="8">
        <v>14428214</v>
      </c>
      <c r="S1899" s="8">
        <v>14585000</v>
      </c>
      <c r="T1899" s="8">
        <v>14243215</v>
      </c>
      <c r="U1899" s="8">
        <v>14504642</v>
      </c>
      <c r="V1899" s="192">
        <v>12719029</v>
      </c>
      <c r="W1899" s="234">
        <v>664238400</v>
      </c>
      <c r="X1899" s="194">
        <f t="shared" si="59"/>
        <v>1.8711931044596637E-2</v>
      </c>
      <c r="Y1899" s="193"/>
      <c r="Z1899" s="197">
        <v>1897</v>
      </c>
    </row>
    <row r="1900" spans="1:26" ht="14.4" x14ac:dyDescent="0.3">
      <c r="A1900" s="7">
        <v>41386</v>
      </c>
      <c r="B1900" s="191">
        <v>1555.25</v>
      </c>
      <c r="C1900" s="191">
        <v>1565.5500489999999</v>
      </c>
      <c r="D1900" s="191">
        <v>1548.1899410000001</v>
      </c>
      <c r="E1900" s="191">
        <v>1562.5</v>
      </c>
      <c r="F1900" s="192">
        <v>1562.5</v>
      </c>
      <c r="G1900" s="191">
        <v>2979880000</v>
      </c>
      <c r="H1900" s="194">
        <f t="shared" si="58"/>
        <v>4.6616299630284517E-3</v>
      </c>
      <c r="I1900" s="193"/>
      <c r="J1900" s="197">
        <v>1898</v>
      </c>
      <c r="K1900" s="234"/>
      <c r="L1900" s="234"/>
      <c r="M1900" s="234"/>
      <c r="N1900" s="234"/>
      <c r="O1900" s="234"/>
      <c r="P1900" s="234"/>
      <c r="Q1900" s="7">
        <v>41386</v>
      </c>
      <c r="R1900" s="8">
        <v>14022857</v>
      </c>
      <c r="S1900" s="8">
        <v>14364285</v>
      </c>
      <c r="T1900" s="8">
        <v>13973928</v>
      </c>
      <c r="U1900" s="8">
        <v>14238214</v>
      </c>
      <c r="V1900" s="192">
        <v>12485403</v>
      </c>
      <c r="W1900" s="234">
        <v>429920400</v>
      </c>
      <c r="X1900" s="194">
        <f t="shared" si="59"/>
        <v>2.0843754706481532E-2</v>
      </c>
      <c r="Y1900" s="193"/>
      <c r="Z1900" s="197">
        <v>1898</v>
      </c>
    </row>
    <row r="1901" spans="1:26" ht="14.4" x14ac:dyDescent="0.3">
      <c r="A1901" s="7">
        <v>41383</v>
      </c>
      <c r="B1901" s="191">
        <v>1541.6099850000001</v>
      </c>
      <c r="C1901" s="191">
        <v>1555.8900149999999</v>
      </c>
      <c r="D1901" s="191">
        <v>1539.400024</v>
      </c>
      <c r="E1901" s="191">
        <v>1555.25</v>
      </c>
      <c r="F1901" s="192">
        <v>1555.25</v>
      </c>
      <c r="G1901" s="191">
        <v>3569870000</v>
      </c>
      <c r="H1901" s="194">
        <f t="shared" si="58"/>
        <v>8.8479026035887722E-3</v>
      </c>
      <c r="I1901" s="193"/>
      <c r="J1901" s="197">
        <v>1899</v>
      </c>
      <c r="K1901" s="234"/>
      <c r="L1901" s="234"/>
      <c r="M1901" s="234"/>
      <c r="N1901" s="234"/>
      <c r="O1901" s="234"/>
      <c r="P1901" s="234"/>
      <c r="Q1901" s="7">
        <v>41383</v>
      </c>
      <c r="R1901" s="8">
        <v>13856071</v>
      </c>
      <c r="S1901" s="8">
        <v>14271428</v>
      </c>
      <c r="T1901" s="8">
        <v>13753572</v>
      </c>
      <c r="U1901" s="8">
        <v>13947500</v>
      </c>
      <c r="V1901" s="192">
        <v>12230474</v>
      </c>
      <c r="W1901" s="234">
        <v>609274400</v>
      </c>
      <c r="X1901" s="194">
        <f t="shared" si="59"/>
        <v>-3.8771540627124215E-3</v>
      </c>
      <c r="Y1901" s="193"/>
      <c r="Z1901" s="197">
        <v>1899</v>
      </c>
    </row>
    <row r="1902" spans="1:26" ht="14.4" x14ac:dyDescent="0.3">
      <c r="A1902" s="7">
        <v>41382</v>
      </c>
      <c r="B1902" s="191">
        <v>1552.030029</v>
      </c>
      <c r="C1902" s="191">
        <v>1554.380005</v>
      </c>
      <c r="D1902" s="191">
        <v>1536.030029</v>
      </c>
      <c r="E1902" s="191">
        <v>1541.6099850000001</v>
      </c>
      <c r="F1902" s="192">
        <v>1541.6099850000001</v>
      </c>
      <c r="G1902" s="191">
        <v>3890800000</v>
      </c>
      <c r="H1902" s="194">
        <f t="shared" si="58"/>
        <v>-6.7010038163348665E-3</v>
      </c>
      <c r="I1902" s="193"/>
      <c r="J1902" s="197">
        <v>1900</v>
      </c>
      <c r="K1902" s="234"/>
      <c r="L1902" s="234"/>
      <c r="M1902" s="234"/>
      <c r="N1902" s="234"/>
      <c r="O1902" s="234"/>
      <c r="P1902" s="234"/>
      <c r="Q1902" s="7">
        <v>41382</v>
      </c>
      <c r="R1902" s="8">
        <v>14463928</v>
      </c>
      <c r="S1902" s="8">
        <v>14492500</v>
      </c>
      <c r="T1902" s="8">
        <v>13919286</v>
      </c>
      <c r="U1902" s="8">
        <v>14001785</v>
      </c>
      <c r="V1902" s="192">
        <v>12278078</v>
      </c>
      <c r="W1902" s="234">
        <v>666299200</v>
      </c>
      <c r="X1902" s="194">
        <f t="shared" si="59"/>
        <v>-2.668806279891121E-2</v>
      </c>
      <c r="Y1902" s="193"/>
      <c r="Z1902" s="197">
        <v>1900</v>
      </c>
    </row>
    <row r="1903" spans="1:26" ht="14.4" x14ac:dyDescent="0.3">
      <c r="A1903" s="7">
        <v>41381</v>
      </c>
      <c r="B1903" s="191">
        <v>1574.5699460000001</v>
      </c>
      <c r="C1903" s="191">
        <v>1574.5699460000001</v>
      </c>
      <c r="D1903" s="191">
        <v>1543.6899410000001</v>
      </c>
      <c r="E1903" s="191">
        <v>1552.01001</v>
      </c>
      <c r="F1903" s="192">
        <v>1552.01001</v>
      </c>
      <c r="G1903" s="191">
        <v>4250310000</v>
      </c>
      <c r="H1903" s="194">
        <f t="shared" si="58"/>
        <v>-1.4327681064477847E-2</v>
      </c>
      <c r="I1903" s="193"/>
      <c r="J1903" s="197">
        <v>1901</v>
      </c>
      <c r="K1903" s="234"/>
      <c r="L1903" s="234"/>
      <c r="M1903" s="234"/>
      <c r="N1903" s="234"/>
      <c r="O1903" s="234"/>
      <c r="P1903" s="234"/>
      <c r="Q1903" s="7">
        <v>41381</v>
      </c>
      <c r="R1903" s="8">
        <v>15009643</v>
      </c>
      <c r="S1903" s="8">
        <v>15021428</v>
      </c>
      <c r="T1903" s="8">
        <v>14218214</v>
      </c>
      <c r="U1903" s="8">
        <v>14385715</v>
      </c>
      <c r="V1903" s="192">
        <v>12614741</v>
      </c>
      <c r="W1903" s="234">
        <v>945056000</v>
      </c>
      <c r="X1903" s="194">
        <f t="shared" si="59"/>
        <v>-5.4992547285240868E-2</v>
      </c>
      <c r="Y1903" s="193"/>
      <c r="Z1903" s="197">
        <v>1901</v>
      </c>
    </row>
    <row r="1904" spans="1:26" ht="14.4" x14ac:dyDescent="0.3">
      <c r="A1904" s="7">
        <v>41380</v>
      </c>
      <c r="B1904" s="191">
        <v>1552.3599850000001</v>
      </c>
      <c r="C1904" s="191">
        <v>1575.349976</v>
      </c>
      <c r="D1904" s="191">
        <v>1552.3599850000001</v>
      </c>
      <c r="E1904" s="191">
        <v>1574.5699460000001</v>
      </c>
      <c r="F1904" s="192">
        <v>1574.5699460000001</v>
      </c>
      <c r="G1904" s="191">
        <v>3654700000</v>
      </c>
      <c r="H1904" s="194">
        <f t="shared" si="58"/>
        <v>1.4307223333897015E-2</v>
      </c>
      <c r="I1904" s="193"/>
      <c r="J1904" s="197">
        <v>1902</v>
      </c>
      <c r="K1904" s="234"/>
      <c r="L1904" s="234"/>
      <c r="M1904" s="234"/>
      <c r="N1904" s="234"/>
      <c r="O1904" s="234"/>
      <c r="P1904" s="234"/>
      <c r="Q1904" s="7">
        <v>41380</v>
      </c>
      <c r="R1904" s="8">
        <v>15056071</v>
      </c>
      <c r="S1904" s="8">
        <v>15236072</v>
      </c>
      <c r="T1904" s="8">
        <v>15020357</v>
      </c>
      <c r="U1904" s="8">
        <v>15222857</v>
      </c>
      <c r="V1904" s="192">
        <v>13348827</v>
      </c>
      <c r="W1904" s="234">
        <v>305771200</v>
      </c>
      <c r="X1904" s="194">
        <f t="shared" si="59"/>
        <v>1.521974746262123E-2</v>
      </c>
      <c r="Y1904" s="193"/>
      <c r="Z1904" s="197">
        <v>1902</v>
      </c>
    </row>
    <row r="1905" spans="1:26" ht="14.4" x14ac:dyDescent="0.3">
      <c r="A1905" s="7">
        <v>41379</v>
      </c>
      <c r="B1905" s="191">
        <v>1588.839966</v>
      </c>
      <c r="C1905" s="191">
        <v>1588.839966</v>
      </c>
      <c r="D1905" s="191">
        <v>1552.280029</v>
      </c>
      <c r="E1905" s="191">
        <v>1552.3599850000001</v>
      </c>
      <c r="F1905" s="192">
        <v>1552.3599850000001</v>
      </c>
      <c r="G1905" s="191">
        <v>4660130000</v>
      </c>
      <c r="H1905" s="194">
        <f t="shared" si="58"/>
        <v>-2.2966291060320925E-2</v>
      </c>
      <c r="I1905" s="193"/>
      <c r="J1905" s="197">
        <v>1903</v>
      </c>
      <c r="K1905" s="234"/>
      <c r="L1905" s="234"/>
      <c r="M1905" s="234"/>
      <c r="N1905" s="234"/>
      <c r="O1905" s="234"/>
      <c r="P1905" s="234"/>
      <c r="Q1905" s="7">
        <v>41379</v>
      </c>
      <c r="R1905" s="8">
        <v>15250000</v>
      </c>
      <c r="S1905" s="8">
        <v>15281786</v>
      </c>
      <c r="T1905" s="8">
        <v>14983929</v>
      </c>
      <c r="U1905" s="8">
        <v>14994643</v>
      </c>
      <c r="V1905" s="192">
        <v>13148707</v>
      </c>
      <c r="W1905" s="234">
        <v>317520000</v>
      </c>
      <c r="X1905" s="194">
        <f t="shared" si="59"/>
        <v>-2.3150272018110717E-2</v>
      </c>
      <c r="Y1905" s="193"/>
      <c r="Z1905" s="197">
        <v>1903</v>
      </c>
    </row>
    <row r="1906" spans="1:26" ht="14.4" x14ac:dyDescent="0.3">
      <c r="A1906" s="7">
        <v>41376</v>
      </c>
      <c r="B1906" s="191">
        <v>1593.3000489999999</v>
      </c>
      <c r="C1906" s="191">
        <v>1593.3000489999999</v>
      </c>
      <c r="D1906" s="191">
        <v>1579.969971</v>
      </c>
      <c r="E1906" s="191">
        <v>1588.849976</v>
      </c>
      <c r="F1906" s="192">
        <v>1588.849976</v>
      </c>
      <c r="G1906" s="191">
        <v>3206290000</v>
      </c>
      <c r="H1906" s="194">
        <f t="shared" si="58"/>
        <v>-2.836766736027339E-3</v>
      </c>
      <c r="I1906" s="193"/>
      <c r="J1906" s="197">
        <v>1904</v>
      </c>
      <c r="K1906" s="234"/>
      <c r="L1906" s="234"/>
      <c r="M1906" s="234"/>
      <c r="N1906" s="234"/>
      <c r="O1906" s="234"/>
      <c r="P1906" s="234"/>
      <c r="Q1906" s="7">
        <v>41376</v>
      </c>
      <c r="R1906" s="8">
        <v>15505357</v>
      </c>
      <c r="S1906" s="8">
        <v>15505357</v>
      </c>
      <c r="T1906" s="8">
        <v>15324643</v>
      </c>
      <c r="U1906" s="8">
        <v>15350000</v>
      </c>
      <c r="V1906" s="192">
        <v>13460317</v>
      </c>
      <c r="W1906" s="234">
        <v>238613200</v>
      </c>
      <c r="X1906" s="194">
        <f t="shared" si="59"/>
        <v>-1.0429867669799545E-2</v>
      </c>
      <c r="Y1906" s="193"/>
      <c r="Z1906" s="197">
        <v>1904</v>
      </c>
    </row>
    <row r="1907" spans="1:26" ht="14.4" x14ac:dyDescent="0.3">
      <c r="A1907" s="7">
        <v>41375</v>
      </c>
      <c r="B1907" s="191">
        <v>1587.7299800000001</v>
      </c>
      <c r="C1907" s="191">
        <v>1597.349976</v>
      </c>
      <c r="D1907" s="191">
        <v>1586.170044</v>
      </c>
      <c r="E1907" s="191">
        <v>1593.369995</v>
      </c>
      <c r="F1907" s="192">
        <v>1593.369995</v>
      </c>
      <c r="G1907" s="191">
        <v>3393950000</v>
      </c>
      <c r="H1907" s="194">
        <f t="shared" si="58"/>
        <v>3.5522507422829845E-3</v>
      </c>
      <c r="I1907" s="193"/>
      <c r="J1907" s="197">
        <v>1905</v>
      </c>
      <c r="K1907" s="234"/>
      <c r="L1907" s="234"/>
      <c r="M1907" s="234"/>
      <c r="N1907" s="234"/>
      <c r="O1907" s="234"/>
      <c r="P1907" s="234"/>
      <c r="Q1907" s="7">
        <v>41375</v>
      </c>
      <c r="R1907" s="8">
        <v>15490000</v>
      </c>
      <c r="S1907" s="8">
        <v>15642500</v>
      </c>
      <c r="T1907" s="8">
        <v>15400000</v>
      </c>
      <c r="U1907" s="8">
        <v>15511786</v>
      </c>
      <c r="V1907" s="192">
        <v>13602186</v>
      </c>
      <c r="W1907" s="234">
        <v>328364400</v>
      </c>
      <c r="X1907" s="194">
        <f t="shared" si="59"/>
        <v>-3.1214141498977959E-3</v>
      </c>
      <c r="Y1907" s="193"/>
      <c r="Z1907" s="197">
        <v>1905</v>
      </c>
    </row>
    <row r="1908" spans="1:26" ht="14.4" x14ac:dyDescent="0.3">
      <c r="A1908" s="7">
        <v>41374</v>
      </c>
      <c r="B1908" s="191">
        <v>1568.6099850000001</v>
      </c>
      <c r="C1908" s="191">
        <v>1589.0699460000001</v>
      </c>
      <c r="D1908" s="191">
        <v>1568.6099850000001</v>
      </c>
      <c r="E1908" s="191">
        <v>1587.7299800000001</v>
      </c>
      <c r="F1908" s="192">
        <v>1587.7299800000001</v>
      </c>
      <c r="G1908" s="191">
        <v>3453350000</v>
      </c>
      <c r="H1908" s="194">
        <f t="shared" si="58"/>
        <v>1.2189132533158021E-2</v>
      </c>
      <c r="I1908" s="193"/>
      <c r="J1908" s="197">
        <v>1906</v>
      </c>
      <c r="K1908" s="234"/>
      <c r="L1908" s="234"/>
      <c r="M1908" s="234"/>
      <c r="N1908" s="234"/>
      <c r="O1908" s="234"/>
      <c r="P1908" s="234"/>
      <c r="Q1908" s="7">
        <v>41374</v>
      </c>
      <c r="R1908" s="8">
        <v>15289286</v>
      </c>
      <c r="S1908" s="8">
        <v>15609285</v>
      </c>
      <c r="T1908" s="8">
        <v>15214643</v>
      </c>
      <c r="U1908" s="8">
        <v>15560357</v>
      </c>
      <c r="V1908" s="192">
        <v>13644777</v>
      </c>
      <c r="W1908" s="234">
        <v>375928000</v>
      </c>
      <c r="X1908" s="194">
        <f t="shared" si="59"/>
        <v>2.0398888633213739E-2</v>
      </c>
      <c r="Y1908" s="193"/>
      <c r="Z1908" s="197">
        <v>1906</v>
      </c>
    </row>
    <row r="1909" spans="1:26" ht="14.4" x14ac:dyDescent="0.3">
      <c r="A1909" s="7">
        <v>41373</v>
      </c>
      <c r="B1909" s="191">
        <v>1563.1099850000001</v>
      </c>
      <c r="C1909" s="191">
        <v>1573.8900149999999</v>
      </c>
      <c r="D1909" s="191">
        <v>1560.920044</v>
      </c>
      <c r="E1909" s="191">
        <v>1568.6099850000001</v>
      </c>
      <c r="F1909" s="192">
        <v>1568.6099850000001</v>
      </c>
      <c r="G1909" s="191">
        <v>3252780000</v>
      </c>
      <c r="H1909" s="194">
        <f t="shared" si="58"/>
        <v>3.5443321101383254E-3</v>
      </c>
      <c r="I1909" s="193"/>
      <c r="J1909" s="197">
        <v>1907</v>
      </c>
      <c r="K1909" s="234"/>
      <c r="L1909" s="234"/>
      <c r="M1909" s="234"/>
      <c r="N1909" s="234"/>
      <c r="O1909" s="234"/>
      <c r="P1909" s="234"/>
      <c r="Q1909" s="7">
        <v>41373</v>
      </c>
      <c r="R1909" s="8">
        <v>15227143</v>
      </c>
      <c r="S1909" s="8">
        <v>15303572</v>
      </c>
      <c r="T1909" s="8">
        <v>15098214</v>
      </c>
      <c r="U1909" s="8">
        <v>15249286</v>
      </c>
      <c r="V1909" s="192">
        <v>13372003</v>
      </c>
      <c r="W1909" s="234">
        <v>306614000</v>
      </c>
      <c r="X1909" s="194">
        <f t="shared" si="59"/>
        <v>1.8066528577404906E-3</v>
      </c>
      <c r="Y1909" s="193"/>
      <c r="Z1909" s="197">
        <v>1907</v>
      </c>
    </row>
    <row r="1910" spans="1:26" ht="14.4" x14ac:dyDescent="0.3">
      <c r="A1910" s="7">
        <v>41372</v>
      </c>
      <c r="B1910" s="191">
        <v>1553.26001</v>
      </c>
      <c r="C1910" s="191">
        <v>1563.0699460000001</v>
      </c>
      <c r="D1910" s="191">
        <v>1548.630005</v>
      </c>
      <c r="E1910" s="191">
        <v>1563.0699460000001</v>
      </c>
      <c r="F1910" s="192">
        <v>1563.0699460000001</v>
      </c>
      <c r="G1910" s="191">
        <v>2887120000</v>
      </c>
      <c r="H1910" s="194">
        <f t="shared" si="58"/>
        <v>6.3027379591706961E-3</v>
      </c>
      <c r="I1910" s="193"/>
      <c r="J1910" s="197">
        <v>1908</v>
      </c>
      <c r="K1910" s="234"/>
      <c r="L1910" s="234"/>
      <c r="M1910" s="234"/>
      <c r="N1910" s="234"/>
      <c r="O1910" s="234"/>
      <c r="P1910" s="234"/>
      <c r="Q1910" s="7">
        <v>41372</v>
      </c>
      <c r="R1910" s="8">
        <v>15173214</v>
      </c>
      <c r="S1910" s="8">
        <v>15267858</v>
      </c>
      <c r="T1910" s="8">
        <v>15088928</v>
      </c>
      <c r="U1910" s="8">
        <v>15221786</v>
      </c>
      <c r="V1910" s="192">
        <v>13347888</v>
      </c>
      <c r="W1910" s="234">
        <v>300829200</v>
      </c>
      <c r="X1910" s="194">
        <f t="shared" si="59"/>
        <v>7.1124708400465923E-3</v>
      </c>
      <c r="Y1910" s="193"/>
      <c r="Z1910" s="197">
        <v>1908</v>
      </c>
    </row>
    <row r="1911" spans="1:26" ht="14.4" x14ac:dyDescent="0.3">
      <c r="A1911" s="7">
        <v>41369</v>
      </c>
      <c r="B1911" s="191">
        <v>1559.9799800000001</v>
      </c>
      <c r="C1911" s="191">
        <v>1559.9799800000001</v>
      </c>
      <c r="D1911" s="191">
        <v>1539.5</v>
      </c>
      <c r="E1911" s="191">
        <v>1553.280029</v>
      </c>
      <c r="F1911" s="192">
        <v>1553.280029</v>
      </c>
      <c r="G1911" s="191">
        <v>3515410000</v>
      </c>
      <c r="H1911" s="194">
        <f t="shared" si="58"/>
        <v>-4.2948955024410349E-3</v>
      </c>
      <c r="I1911" s="193"/>
      <c r="J1911" s="197">
        <v>1909</v>
      </c>
      <c r="K1911" s="234"/>
      <c r="L1911" s="234"/>
      <c r="M1911" s="234"/>
      <c r="N1911" s="234"/>
      <c r="O1911" s="234"/>
      <c r="P1911" s="234"/>
      <c r="Q1911" s="7">
        <v>41369</v>
      </c>
      <c r="R1911" s="8">
        <v>15160714</v>
      </c>
      <c r="S1911" s="8">
        <v>15176785</v>
      </c>
      <c r="T1911" s="8">
        <v>14988571</v>
      </c>
      <c r="U1911" s="8">
        <v>15114285</v>
      </c>
      <c r="V1911" s="192">
        <v>13253622</v>
      </c>
      <c r="W1911" s="234">
        <v>383695200</v>
      </c>
      <c r="X1911" s="194">
        <f t="shared" si="59"/>
        <v>-1.0567683385767624E-2</v>
      </c>
      <c r="Y1911" s="193"/>
      <c r="Z1911" s="197">
        <v>1909</v>
      </c>
    </row>
    <row r="1912" spans="1:26" ht="14.4" x14ac:dyDescent="0.3">
      <c r="A1912" s="7">
        <v>41368</v>
      </c>
      <c r="B1912" s="191">
        <v>1553.6899410000001</v>
      </c>
      <c r="C1912" s="191">
        <v>1562.599976</v>
      </c>
      <c r="D1912" s="191">
        <v>1552.5200199999999</v>
      </c>
      <c r="E1912" s="191">
        <v>1559.9799800000001</v>
      </c>
      <c r="F1912" s="192">
        <v>1559.9799800000001</v>
      </c>
      <c r="G1912" s="191">
        <v>3350670000</v>
      </c>
      <c r="H1912" s="194">
        <f t="shared" si="58"/>
        <v>4.0484519040855258E-3</v>
      </c>
      <c r="I1912" s="193"/>
      <c r="J1912" s="197">
        <v>1910</v>
      </c>
      <c r="K1912" s="234"/>
      <c r="L1912" s="234"/>
      <c r="M1912" s="234"/>
      <c r="N1912" s="234"/>
      <c r="O1912" s="234"/>
      <c r="P1912" s="234"/>
      <c r="Q1912" s="7">
        <v>41368</v>
      </c>
      <c r="R1912" s="8">
        <v>15491428</v>
      </c>
      <c r="S1912" s="8">
        <v>15535714</v>
      </c>
      <c r="T1912" s="8">
        <v>15187500</v>
      </c>
      <c r="U1912" s="8">
        <v>15275714</v>
      </c>
      <c r="V1912" s="192">
        <v>13395178</v>
      </c>
      <c r="W1912" s="234">
        <v>358447600</v>
      </c>
      <c r="X1912" s="194">
        <f t="shared" si="59"/>
        <v>-9.8844666205037748E-3</v>
      </c>
      <c r="Y1912" s="193"/>
      <c r="Z1912" s="197">
        <v>1910</v>
      </c>
    </row>
    <row r="1913" spans="1:26" ht="14.4" x14ac:dyDescent="0.3">
      <c r="A1913" s="7">
        <v>41367</v>
      </c>
      <c r="B1913" s="191">
        <v>1570.25</v>
      </c>
      <c r="C1913" s="191">
        <v>1571.469971</v>
      </c>
      <c r="D1913" s="191">
        <v>1549.8000489999999</v>
      </c>
      <c r="E1913" s="191">
        <v>1553.6899410000001</v>
      </c>
      <c r="F1913" s="192">
        <v>1553.6899410000001</v>
      </c>
      <c r="G1913" s="191">
        <v>4060610000</v>
      </c>
      <c r="H1913" s="194">
        <f t="shared" si="58"/>
        <v>-1.0546128960356574E-2</v>
      </c>
      <c r="I1913" s="193"/>
      <c r="J1913" s="197">
        <v>1911</v>
      </c>
      <c r="K1913" s="234"/>
      <c r="L1913" s="234"/>
      <c r="M1913" s="234"/>
      <c r="N1913" s="234"/>
      <c r="O1913" s="234"/>
      <c r="P1913" s="234"/>
      <c r="Q1913" s="7">
        <v>41367</v>
      </c>
      <c r="R1913" s="8">
        <v>15406072</v>
      </c>
      <c r="S1913" s="8">
        <v>15617143</v>
      </c>
      <c r="T1913" s="8">
        <v>15368215</v>
      </c>
      <c r="U1913" s="8">
        <v>15428214</v>
      </c>
      <c r="V1913" s="192">
        <v>13528904</v>
      </c>
      <c r="W1913" s="234">
        <v>363216000</v>
      </c>
      <c r="X1913" s="194">
        <f t="shared" si="59"/>
        <v>5.1187945323943043E-3</v>
      </c>
      <c r="Y1913" s="193"/>
      <c r="Z1913" s="197">
        <v>1911</v>
      </c>
    </row>
    <row r="1914" spans="1:26" ht="14.4" x14ac:dyDescent="0.3">
      <c r="A1914" s="7">
        <v>41366</v>
      </c>
      <c r="B1914" s="191">
        <v>1562.170044</v>
      </c>
      <c r="C1914" s="191">
        <v>1573.660034</v>
      </c>
      <c r="D1914" s="191">
        <v>1562.170044</v>
      </c>
      <c r="E1914" s="191">
        <v>1570.25</v>
      </c>
      <c r="F1914" s="192">
        <v>1570.25</v>
      </c>
      <c r="G1914" s="191">
        <v>3312160000</v>
      </c>
      <c r="H1914" s="194">
        <f t="shared" si="58"/>
        <v>5.1722640765220294E-3</v>
      </c>
      <c r="I1914" s="193"/>
      <c r="J1914" s="197">
        <v>1912</v>
      </c>
      <c r="K1914" s="234"/>
      <c r="L1914" s="234"/>
      <c r="M1914" s="234"/>
      <c r="N1914" s="234"/>
      <c r="O1914" s="234"/>
      <c r="P1914" s="234"/>
      <c r="Q1914" s="7">
        <v>41366</v>
      </c>
      <c r="R1914" s="8">
        <v>15271428</v>
      </c>
      <c r="S1914" s="8">
        <v>15647857</v>
      </c>
      <c r="T1914" s="8">
        <v>15228572</v>
      </c>
      <c r="U1914" s="8">
        <v>15349643</v>
      </c>
      <c r="V1914" s="192">
        <v>13460005</v>
      </c>
      <c r="W1914" s="234">
        <v>529519200</v>
      </c>
      <c r="X1914" s="194">
        <f t="shared" si="59"/>
        <v>2.05182318273577E-3</v>
      </c>
      <c r="Y1914" s="193"/>
      <c r="Z1914" s="197">
        <v>1912</v>
      </c>
    </row>
    <row r="1915" spans="1:26" ht="14.4" x14ac:dyDescent="0.3">
      <c r="A1915" s="7">
        <v>41365</v>
      </c>
      <c r="B1915" s="191">
        <v>1569.1800539999999</v>
      </c>
      <c r="C1915" s="191">
        <v>1570.5699460000001</v>
      </c>
      <c r="D1915" s="191">
        <v>1558.469971</v>
      </c>
      <c r="E1915" s="191">
        <v>1562.170044</v>
      </c>
      <c r="F1915" s="192">
        <v>1562.170044</v>
      </c>
      <c r="G1915" s="191">
        <v>2753110000</v>
      </c>
      <c r="H1915" s="194">
        <f t="shared" si="58"/>
        <v>-4.4735801680748401E-3</v>
      </c>
      <c r="I1915" s="193"/>
      <c r="J1915" s="197">
        <v>1913</v>
      </c>
      <c r="K1915" s="234"/>
      <c r="L1915" s="234"/>
      <c r="M1915" s="234"/>
      <c r="N1915" s="234"/>
      <c r="O1915" s="234"/>
      <c r="P1915" s="234"/>
      <c r="Q1915" s="7">
        <v>41365</v>
      </c>
      <c r="R1915" s="8">
        <v>15782143</v>
      </c>
      <c r="S1915" s="8">
        <v>15846429</v>
      </c>
      <c r="T1915" s="8">
        <v>15276428</v>
      </c>
      <c r="U1915" s="8">
        <v>15318214</v>
      </c>
      <c r="V1915" s="192">
        <v>13432444</v>
      </c>
      <c r="W1915" s="234">
        <v>389732000</v>
      </c>
      <c r="X1915" s="194">
        <f t="shared" si="59"/>
        <v>-3.1062327279332134E-2</v>
      </c>
      <c r="Y1915" s="193"/>
      <c r="Z1915" s="197">
        <v>1913</v>
      </c>
    </row>
    <row r="1916" spans="1:26" ht="14.4" x14ac:dyDescent="0.3">
      <c r="A1916" s="7">
        <v>41361</v>
      </c>
      <c r="B1916" s="191">
        <v>1562.8599850000001</v>
      </c>
      <c r="C1916" s="191">
        <v>1570.280029</v>
      </c>
      <c r="D1916" s="191">
        <v>1561.079956</v>
      </c>
      <c r="E1916" s="191">
        <v>1569.1899410000001</v>
      </c>
      <c r="F1916" s="192">
        <v>1569.1899410000001</v>
      </c>
      <c r="G1916" s="191">
        <v>3304440000</v>
      </c>
      <c r="H1916" s="194">
        <f t="shared" si="58"/>
        <v>4.0566689684615768E-3</v>
      </c>
      <c r="I1916" s="193"/>
      <c r="J1916" s="197">
        <v>1914</v>
      </c>
      <c r="K1916" s="234"/>
      <c r="L1916" s="234"/>
      <c r="M1916" s="234"/>
      <c r="N1916" s="234"/>
      <c r="O1916" s="234"/>
      <c r="P1916" s="234"/>
      <c r="Q1916" s="7">
        <v>41361</v>
      </c>
      <c r="R1916" s="8">
        <v>16065001</v>
      </c>
      <c r="S1916" s="8">
        <v>16136429</v>
      </c>
      <c r="T1916" s="8">
        <v>15772142</v>
      </c>
      <c r="U1916" s="8">
        <v>15809286</v>
      </c>
      <c r="V1916" s="192">
        <v>13863063</v>
      </c>
      <c r="W1916" s="234">
        <v>442839600</v>
      </c>
      <c r="X1916" s="194">
        <f t="shared" si="59"/>
        <v>-2.0836875187746243E-2</v>
      </c>
      <c r="Y1916" s="193"/>
      <c r="Z1916" s="197">
        <v>1914</v>
      </c>
    </row>
    <row r="1917" spans="1:26" ht="14.4" x14ac:dyDescent="0.3">
      <c r="A1917" s="7">
        <v>41360</v>
      </c>
      <c r="B1917" s="191">
        <v>1563.75</v>
      </c>
      <c r="C1917" s="191">
        <v>1564.0699460000001</v>
      </c>
      <c r="D1917" s="191">
        <v>1551.900024</v>
      </c>
      <c r="E1917" s="191">
        <v>1562.849976</v>
      </c>
      <c r="F1917" s="192">
        <v>1562.849976</v>
      </c>
      <c r="G1917" s="191">
        <v>2914210000</v>
      </c>
      <c r="H1917" s="194">
        <f t="shared" si="58"/>
        <v>-5.883499416365341E-4</v>
      </c>
      <c r="I1917" s="193"/>
      <c r="J1917" s="197">
        <v>1915</v>
      </c>
      <c r="K1917" s="234"/>
      <c r="L1917" s="234"/>
      <c r="M1917" s="234"/>
      <c r="N1917" s="234"/>
      <c r="O1917" s="234"/>
      <c r="P1917" s="234"/>
      <c r="Q1917" s="7">
        <v>41360</v>
      </c>
      <c r="R1917" s="8">
        <v>16302143</v>
      </c>
      <c r="S1917" s="8">
        <v>16314285</v>
      </c>
      <c r="T1917" s="8">
        <v>16097500</v>
      </c>
      <c r="U1917" s="8">
        <v>16145714</v>
      </c>
      <c r="V1917" s="192">
        <v>14158073</v>
      </c>
      <c r="W1917" s="234">
        <v>331237200</v>
      </c>
      <c r="X1917" s="194">
        <f t="shared" si="59"/>
        <v>-1.9647049830035179E-2</v>
      </c>
      <c r="Y1917" s="193"/>
      <c r="Z1917" s="197">
        <v>1915</v>
      </c>
    </row>
    <row r="1918" spans="1:26" ht="14.4" x14ac:dyDescent="0.3">
      <c r="A1918" s="7">
        <v>41359</v>
      </c>
      <c r="B1918" s="191">
        <v>1551.6899410000001</v>
      </c>
      <c r="C1918" s="191">
        <v>1563.9499510000001</v>
      </c>
      <c r="D1918" s="191">
        <v>1551.6899410000001</v>
      </c>
      <c r="E1918" s="191">
        <v>1563.7700199999999</v>
      </c>
      <c r="F1918" s="192">
        <v>1563.7700199999999</v>
      </c>
      <c r="G1918" s="191">
        <v>2869260000</v>
      </c>
      <c r="H1918" s="194">
        <f t="shared" si="58"/>
        <v>7.7851113684572378E-3</v>
      </c>
      <c r="I1918" s="193"/>
      <c r="J1918" s="197">
        <v>1916</v>
      </c>
      <c r="K1918" s="234"/>
      <c r="L1918" s="234"/>
      <c r="M1918" s="234"/>
      <c r="N1918" s="234"/>
      <c r="O1918" s="234"/>
      <c r="P1918" s="234"/>
      <c r="Q1918" s="7">
        <v>41359</v>
      </c>
      <c r="R1918" s="8">
        <v>16622858</v>
      </c>
      <c r="S1918" s="8">
        <v>16637142</v>
      </c>
      <c r="T1918" s="8">
        <v>16447500</v>
      </c>
      <c r="U1918" s="8">
        <v>16469286</v>
      </c>
      <c r="V1918" s="192">
        <v>14441812</v>
      </c>
      <c r="W1918" s="234">
        <v>294294000</v>
      </c>
      <c r="X1918" s="194">
        <f t="shared" si="59"/>
        <v>-5.2635207779130637E-3</v>
      </c>
      <c r="Y1918" s="193"/>
      <c r="Z1918" s="197">
        <v>1916</v>
      </c>
    </row>
    <row r="1919" spans="1:26" ht="14.4" x14ac:dyDescent="0.3">
      <c r="A1919" s="7">
        <v>41358</v>
      </c>
      <c r="B1919" s="191">
        <v>1556.8900149999999</v>
      </c>
      <c r="C1919" s="191">
        <v>1564.910034</v>
      </c>
      <c r="D1919" s="191">
        <v>1546.219971</v>
      </c>
      <c r="E1919" s="191">
        <v>1551.6899410000001</v>
      </c>
      <c r="F1919" s="192">
        <v>1551.6899410000001</v>
      </c>
      <c r="G1919" s="191">
        <v>3178170000</v>
      </c>
      <c r="H1919" s="194">
        <f t="shared" si="58"/>
        <v>-3.3400394054167396E-3</v>
      </c>
      <c r="I1919" s="193"/>
      <c r="J1919" s="197">
        <v>1917</v>
      </c>
      <c r="K1919" s="234"/>
      <c r="L1919" s="234"/>
      <c r="M1919" s="234"/>
      <c r="N1919" s="234"/>
      <c r="O1919" s="234"/>
      <c r="P1919" s="234"/>
      <c r="Q1919" s="7">
        <v>41358</v>
      </c>
      <c r="R1919" s="8">
        <v>16596071</v>
      </c>
      <c r="S1919" s="8">
        <v>16783928</v>
      </c>
      <c r="T1919" s="8">
        <v>16492144</v>
      </c>
      <c r="U1919" s="8">
        <v>16556429</v>
      </c>
      <c r="V1919" s="192">
        <v>14518229</v>
      </c>
      <c r="W1919" s="234">
        <v>501135600</v>
      </c>
      <c r="X1919" s="194">
        <f t="shared" si="59"/>
        <v>3.6155304806943932E-3</v>
      </c>
      <c r="Y1919" s="193"/>
      <c r="Z1919" s="197">
        <v>1917</v>
      </c>
    </row>
    <row r="1920" spans="1:26" ht="14.4" x14ac:dyDescent="0.3">
      <c r="A1920" s="7">
        <v>41355</v>
      </c>
      <c r="B1920" s="191">
        <v>1545.900024</v>
      </c>
      <c r="C1920" s="191">
        <v>1557.73999</v>
      </c>
      <c r="D1920" s="191">
        <v>1545.900024</v>
      </c>
      <c r="E1920" s="191">
        <v>1556.8900149999999</v>
      </c>
      <c r="F1920" s="192">
        <v>1556.8900149999999</v>
      </c>
      <c r="G1920" s="191">
        <v>2948380000</v>
      </c>
      <c r="H1920" s="194">
        <f t="shared" si="58"/>
        <v>7.1742564681468741E-3</v>
      </c>
      <c r="I1920" s="193"/>
      <c r="J1920" s="197">
        <v>1918</v>
      </c>
      <c r="K1920" s="234"/>
      <c r="L1920" s="234"/>
      <c r="M1920" s="234"/>
      <c r="N1920" s="234"/>
      <c r="O1920" s="234"/>
      <c r="P1920" s="234"/>
      <c r="Q1920" s="7">
        <v>41355</v>
      </c>
      <c r="R1920" s="8">
        <v>16235001</v>
      </c>
      <c r="S1920" s="8">
        <v>16503571</v>
      </c>
      <c r="T1920" s="8">
        <v>16182501</v>
      </c>
      <c r="U1920" s="8">
        <v>16496786</v>
      </c>
      <c r="V1920" s="192">
        <v>14465927</v>
      </c>
      <c r="W1920" s="234">
        <v>395105200</v>
      </c>
      <c r="X1920" s="194">
        <f t="shared" si="59"/>
        <v>2.0276924839079526E-2</v>
      </c>
      <c r="Y1920" s="193"/>
      <c r="Z1920" s="197">
        <v>1918</v>
      </c>
    </row>
    <row r="1921" spans="1:26" ht="14.4" x14ac:dyDescent="0.3">
      <c r="A1921" s="7">
        <v>41354</v>
      </c>
      <c r="B1921" s="191">
        <v>1558.709961</v>
      </c>
      <c r="C1921" s="191">
        <v>1558.709961</v>
      </c>
      <c r="D1921" s="191">
        <v>1543.5500489999999</v>
      </c>
      <c r="E1921" s="191">
        <v>1545.8000489999999</v>
      </c>
      <c r="F1921" s="192">
        <v>1545.8000489999999</v>
      </c>
      <c r="G1921" s="191">
        <v>3243270000</v>
      </c>
      <c r="H1921" s="194">
        <f t="shared" si="58"/>
        <v>-8.2824337580531295E-3</v>
      </c>
      <c r="I1921" s="193"/>
      <c r="J1921" s="197">
        <v>1919</v>
      </c>
      <c r="K1921" s="234"/>
      <c r="L1921" s="234"/>
      <c r="M1921" s="234"/>
      <c r="N1921" s="234"/>
      <c r="O1921" s="234"/>
      <c r="P1921" s="234"/>
      <c r="Q1921" s="7">
        <v>41354</v>
      </c>
      <c r="R1921" s="8">
        <v>16079287</v>
      </c>
      <c r="S1921" s="8">
        <v>16356428</v>
      </c>
      <c r="T1921" s="8">
        <v>16075001</v>
      </c>
      <c r="U1921" s="8">
        <v>16168928</v>
      </c>
      <c r="V1921" s="192">
        <v>14178432</v>
      </c>
      <c r="W1921" s="234">
        <v>383255600</v>
      </c>
      <c r="X1921" s="194">
        <f t="shared" si="59"/>
        <v>1.437978176832398E-3</v>
      </c>
      <c r="Y1921" s="193"/>
      <c r="Z1921" s="197">
        <v>1919</v>
      </c>
    </row>
    <row r="1922" spans="1:26" ht="14.4" x14ac:dyDescent="0.3">
      <c r="A1922" s="7">
        <v>41353</v>
      </c>
      <c r="B1922" s="191">
        <v>1548.339966</v>
      </c>
      <c r="C1922" s="191">
        <v>1561.5600589999999</v>
      </c>
      <c r="D1922" s="191">
        <v>1548.339966</v>
      </c>
      <c r="E1922" s="191">
        <v>1558.709961</v>
      </c>
      <c r="F1922" s="192">
        <v>1558.709961</v>
      </c>
      <c r="G1922" s="191">
        <v>3349090000</v>
      </c>
      <c r="H1922" s="194">
        <f t="shared" si="58"/>
        <v>6.6974922999565702E-3</v>
      </c>
      <c r="I1922" s="193"/>
      <c r="J1922" s="197">
        <v>1920</v>
      </c>
      <c r="K1922" s="234"/>
      <c r="L1922" s="234"/>
      <c r="M1922" s="234"/>
      <c r="N1922" s="234"/>
      <c r="O1922" s="234"/>
      <c r="P1922" s="234"/>
      <c r="Q1922" s="7">
        <v>41353</v>
      </c>
      <c r="R1922" s="8">
        <v>16336428</v>
      </c>
      <c r="S1922" s="8">
        <v>16343929</v>
      </c>
      <c r="T1922" s="8">
        <v>16056786</v>
      </c>
      <c r="U1922" s="8">
        <v>16145714</v>
      </c>
      <c r="V1922" s="192">
        <v>14158073</v>
      </c>
      <c r="W1922" s="234">
        <v>308660800</v>
      </c>
      <c r="X1922" s="194">
        <f t="shared" si="59"/>
        <v>-5.3026132345919651E-3</v>
      </c>
      <c r="Y1922" s="193"/>
      <c r="Z1922" s="197">
        <v>1920</v>
      </c>
    </row>
    <row r="1923" spans="1:26" ht="14.4" x14ac:dyDescent="0.3">
      <c r="A1923" s="7">
        <v>41352</v>
      </c>
      <c r="B1923" s="191">
        <v>1552.099976</v>
      </c>
      <c r="C1923" s="191">
        <v>1557.25</v>
      </c>
      <c r="D1923" s="191">
        <v>1538.5699460000001</v>
      </c>
      <c r="E1923" s="191">
        <v>1548.339966</v>
      </c>
      <c r="F1923" s="192">
        <v>1548.339966</v>
      </c>
      <c r="G1923" s="191">
        <v>3796210000</v>
      </c>
      <c r="H1923" s="194">
        <f t="shared" si="58"/>
        <v>-2.422530802229692E-3</v>
      </c>
      <c r="I1923" s="193"/>
      <c r="J1923" s="197">
        <v>1921</v>
      </c>
      <c r="K1923" s="234"/>
      <c r="L1923" s="234"/>
      <c r="M1923" s="234"/>
      <c r="N1923" s="234"/>
      <c r="O1923" s="234"/>
      <c r="P1923" s="234"/>
      <c r="Q1923" s="7">
        <v>41352</v>
      </c>
      <c r="R1923" s="8">
        <v>16410715</v>
      </c>
      <c r="S1923" s="8">
        <v>16463215</v>
      </c>
      <c r="T1923" s="8">
        <v>16017857</v>
      </c>
      <c r="U1923" s="8">
        <v>16231785</v>
      </c>
      <c r="V1923" s="192">
        <v>14233548</v>
      </c>
      <c r="W1923" s="234">
        <v>526775200</v>
      </c>
      <c r="X1923" s="194">
        <f t="shared" si="59"/>
        <v>-2.6993974386623834E-3</v>
      </c>
      <c r="Y1923" s="193"/>
      <c r="Z1923" s="197">
        <v>1921</v>
      </c>
    </row>
    <row r="1924" spans="1:26" ht="14.4" x14ac:dyDescent="0.3">
      <c r="A1924" s="7">
        <v>41351</v>
      </c>
      <c r="B1924" s="191">
        <v>1560.6999510000001</v>
      </c>
      <c r="C1924" s="191">
        <v>1560.6999510000001</v>
      </c>
      <c r="D1924" s="191">
        <v>1545.130005</v>
      </c>
      <c r="E1924" s="191">
        <v>1552.099976</v>
      </c>
      <c r="F1924" s="192">
        <v>1552.099976</v>
      </c>
      <c r="G1924" s="191">
        <v>3164560000</v>
      </c>
      <c r="H1924" s="194">
        <f t="shared" ref="H1924:H1987" si="60">(F1924-F1925)/F1925</f>
        <v>-5.5103320753548774E-3</v>
      </c>
      <c r="I1924" s="193"/>
      <c r="J1924" s="197">
        <v>1922</v>
      </c>
      <c r="K1924" s="234"/>
      <c r="L1924" s="234"/>
      <c r="M1924" s="234"/>
      <c r="N1924" s="234"/>
      <c r="O1924" s="234"/>
      <c r="P1924" s="234"/>
      <c r="Q1924" s="7">
        <v>41351</v>
      </c>
      <c r="R1924" s="8">
        <v>15766071</v>
      </c>
      <c r="S1924" s="8">
        <v>16337856</v>
      </c>
      <c r="T1924" s="8">
        <v>15757143</v>
      </c>
      <c r="U1924" s="8">
        <v>16275715</v>
      </c>
      <c r="V1924" s="192">
        <v>14272074</v>
      </c>
      <c r="W1924" s="234">
        <v>606197200</v>
      </c>
      <c r="X1924" s="194">
        <f t="shared" ref="X1924:X1987" si="61">(V1924-V1925)/V1925</f>
        <v>2.7183220841807982E-2</v>
      </c>
      <c r="Y1924" s="193"/>
      <c r="Z1924" s="197">
        <v>1922</v>
      </c>
    </row>
    <row r="1925" spans="1:26" ht="14.4" x14ac:dyDescent="0.3">
      <c r="A1925" s="7">
        <v>41348</v>
      </c>
      <c r="B1925" s="191">
        <v>1563.209961</v>
      </c>
      <c r="C1925" s="191">
        <v>1563.619995</v>
      </c>
      <c r="D1925" s="191">
        <v>1555.73999</v>
      </c>
      <c r="E1925" s="191">
        <v>1560.6999510000001</v>
      </c>
      <c r="F1925" s="192">
        <v>1560.6999510000001</v>
      </c>
      <c r="G1925" s="191">
        <v>5175850000</v>
      </c>
      <c r="H1925" s="194">
        <f t="shared" si="60"/>
        <v>-1.6184624350666643E-3</v>
      </c>
      <c r="I1925" s="193"/>
      <c r="J1925" s="197">
        <v>1923</v>
      </c>
      <c r="K1925" s="234"/>
      <c r="L1925" s="234"/>
      <c r="M1925" s="234"/>
      <c r="N1925" s="234"/>
      <c r="O1925" s="234"/>
      <c r="P1925" s="234"/>
      <c r="Q1925" s="7">
        <v>41348</v>
      </c>
      <c r="R1925" s="8">
        <v>15640357</v>
      </c>
      <c r="S1925" s="8">
        <v>15865357</v>
      </c>
      <c r="T1925" s="8">
        <v>15616072</v>
      </c>
      <c r="U1925" s="8">
        <v>15845000</v>
      </c>
      <c r="V1925" s="192">
        <v>13894380</v>
      </c>
      <c r="W1925" s="234">
        <v>643960800</v>
      </c>
      <c r="X1925" s="194">
        <f t="shared" si="61"/>
        <v>2.5803486558569202E-2</v>
      </c>
      <c r="Y1925" s="193"/>
      <c r="Z1925" s="197">
        <v>1923</v>
      </c>
    </row>
    <row r="1926" spans="1:26" ht="14.4" x14ac:dyDescent="0.3">
      <c r="A1926" s="7">
        <v>41347</v>
      </c>
      <c r="B1926" s="191">
        <v>1554.5200199999999</v>
      </c>
      <c r="C1926" s="191">
        <v>1563.3199460000001</v>
      </c>
      <c r="D1926" s="191">
        <v>1554.5200199999999</v>
      </c>
      <c r="E1926" s="191">
        <v>1563.2299800000001</v>
      </c>
      <c r="F1926" s="192">
        <v>1563.2299800000001</v>
      </c>
      <c r="G1926" s="191">
        <v>3459260000</v>
      </c>
      <c r="H1926" s="194">
        <f t="shared" si="60"/>
        <v>5.6029899183930344E-3</v>
      </c>
      <c r="I1926" s="193"/>
      <c r="J1926" s="197">
        <v>1924</v>
      </c>
      <c r="K1926" s="234"/>
      <c r="L1926" s="234"/>
      <c r="M1926" s="234"/>
      <c r="N1926" s="234"/>
      <c r="O1926" s="234"/>
      <c r="P1926" s="234"/>
      <c r="Q1926" s="7">
        <v>41347</v>
      </c>
      <c r="R1926" s="8">
        <v>15458215</v>
      </c>
      <c r="S1926" s="8">
        <v>15522857</v>
      </c>
      <c r="T1926" s="8">
        <v>15373215</v>
      </c>
      <c r="U1926" s="8">
        <v>15446428</v>
      </c>
      <c r="V1926" s="192">
        <v>13544875</v>
      </c>
      <c r="W1926" s="234">
        <v>303875600</v>
      </c>
      <c r="X1926" s="194">
        <f t="shared" si="61"/>
        <v>9.6881007774185582E-3</v>
      </c>
      <c r="Y1926" s="193"/>
      <c r="Z1926" s="197">
        <v>1924</v>
      </c>
    </row>
    <row r="1927" spans="1:26" ht="14.4" x14ac:dyDescent="0.3">
      <c r="A1927" s="7">
        <v>41346</v>
      </c>
      <c r="B1927" s="191">
        <v>1552.4799800000001</v>
      </c>
      <c r="C1927" s="191">
        <v>1556.3900149999999</v>
      </c>
      <c r="D1927" s="191">
        <v>1548.25</v>
      </c>
      <c r="E1927" s="191">
        <v>1554.5200199999999</v>
      </c>
      <c r="F1927" s="192">
        <v>1554.5200199999999</v>
      </c>
      <c r="G1927" s="191">
        <v>3073830000</v>
      </c>
      <c r="H1927" s="194">
        <f t="shared" si="60"/>
        <v>1.3140523718701111E-3</v>
      </c>
      <c r="I1927" s="193"/>
      <c r="J1927" s="197">
        <v>1925</v>
      </c>
      <c r="K1927" s="234"/>
      <c r="L1927" s="234"/>
      <c r="M1927" s="234"/>
      <c r="N1927" s="234"/>
      <c r="O1927" s="234"/>
      <c r="P1927" s="234"/>
      <c r="Q1927" s="7">
        <v>41346</v>
      </c>
      <c r="R1927" s="8">
        <v>15301785</v>
      </c>
      <c r="S1927" s="8">
        <v>15517858</v>
      </c>
      <c r="T1927" s="8">
        <v>15191428</v>
      </c>
      <c r="U1927" s="8">
        <v>15298214</v>
      </c>
      <c r="V1927" s="192">
        <v>13414910</v>
      </c>
      <c r="W1927" s="234">
        <v>405549200</v>
      </c>
      <c r="X1927" s="194">
        <f t="shared" si="61"/>
        <v>-1.8647411289151737E-4</v>
      </c>
      <c r="Y1927" s="193"/>
      <c r="Z1927" s="197">
        <v>1925</v>
      </c>
    </row>
    <row r="1928" spans="1:26" ht="14.4" x14ac:dyDescent="0.3">
      <c r="A1928" s="7">
        <v>41345</v>
      </c>
      <c r="B1928" s="191">
        <v>1556.219971</v>
      </c>
      <c r="C1928" s="191">
        <v>1556.7700199999999</v>
      </c>
      <c r="D1928" s="191">
        <v>1548.23999</v>
      </c>
      <c r="E1928" s="191">
        <v>1552.4799800000001</v>
      </c>
      <c r="F1928" s="192">
        <v>1552.4799800000001</v>
      </c>
      <c r="G1928" s="191">
        <v>3274910000</v>
      </c>
      <c r="H1928" s="194">
        <f t="shared" si="60"/>
        <v>-2.4032534408337304E-3</v>
      </c>
      <c r="I1928" s="193"/>
      <c r="J1928" s="197">
        <v>1926</v>
      </c>
      <c r="K1928" s="234"/>
      <c r="L1928" s="234"/>
      <c r="M1928" s="234"/>
      <c r="N1928" s="234"/>
      <c r="O1928" s="234"/>
      <c r="P1928" s="234"/>
      <c r="Q1928" s="7">
        <v>41345</v>
      </c>
      <c r="R1928" s="8">
        <v>15557143</v>
      </c>
      <c r="S1928" s="8">
        <v>15674286</v>
      </c>
      <c r="T1928" s="8">
        <v>15270357</v>
      </c>
      <c r="U1928" s="8">
        <v>15301071</v>
      </c>
      <c r="V1928" s="192">
        <v>13417412</v>
      </c>
      <c r="W1928" s="234">
        <v>465911600</v>
      </c>
      <c r="X1928" s="194">
        <f t="shared" si="61"/>
        <v>-2.1558880044920715E-2</v>
      </c>
      <c r="Y1928" s="193"/>
      <c r="Z1928" s="197">
        <v>1926</v>
      </c>
    </row>
    <row r="1929" spans="1:26" ht="14.4" x14ac:dyDescent="0.3">
      <c r="A1929" s="7">
        <v>41344</v>
      </c>
      <c r="B1929" s="191">
        <v>1551.150024</v>
      </c>
      <c r="C1929" s="191">
        <v>1556.2700199999999</v>
      </c>
      <c r="D1929" s="191">
        <v>1547.3599850000001</v>
      </c>
      <c r="E1929" s="191">
        <v>1556.219971</v>
      </c>
      <c r="F1929" s="192">
        <v>1556.219971</v>
      </c>
      <c r="G1929" s="191">
        <v>3091080000</v>
      </c>
      <c r="H1929" s="194">
        <f t="shared" si="60"/>
        <v>3.2490857441105671E-3</v>
      </c>
      <c r="I1929" s="193"/>
      <c r="J1929" s="197">
        <v>1927</v>
      </c>
      <c r="K1929" s="234"/>
      <c r="L1929" s="234"/>
      <c r="M1929" s="234"/>
      <c r="N1929" s="234"/>
      <c r="O1929" s="234"/>
      <c r="P1929" s="234"/>
      <c r="Q1929" s="7">
        <v>41344</v>
      </c>
      <c r="R1929" s="8">
        <v>15348214</v>
      </c>
      <c r="S1929" s="8">
        <v>15678928</v>
      </c>
      <c r="T1929" s="8">
        <v>15183572</v>
      </c>
      <c r="U1929" s="8">
        <v>15638214</v>
      </c>
      <c r="V1929" s="192">
        <v>13713050</v>
      </c>
      <c r="W1929" s="234">
        <v>474236000</v>
      </c>
      <c r="X1929" s="194">
        <f t="shared" si="61"/>
        <v>1.4245012980706044E-2</v>
      </c>
      <c r="Y1929" s="193"/>
      <c r="Z1929" s="197">
        <v>1927</v>
      </c>
    </row>
    <row r="1930" spans="1:26" ht="14.4" x14ac:dyDescent="0.3">
      <c r="A1930" s="7">
        <v>41341</v>
      </c>
      <c r="B1930" s="191">
        <v>1544.26001</v>
      </c>
      <c r="C1930" s="191">
        <v>1552.4799800000001</v>
      </c>
      <c r="D1930" s="191">
        <v>1542.9399410000001</v>
      </c>
      <c r="E1930" s="191">
        <v>1551.1800539999999</v>
      </c>
      <c r="F1930" s="192">
        <v>1551.1800539999999</v>
      </c>
      <c r="G1930" s="191">
        <v>3652260000</v>
      </c>
      <c r="H1930" s="194">
        <f t="shared" si="60"/>
        <v>4.4811391573883735E-3</v>
      </c>
      <c r="I1930" s="193"/>
      <c r="J1930" s="197">
        <v>1928</v>
      </c>
      <c r="K1930" s="234"/>
      <c r="L1930" s="234"/>
      <c r="M1930" s="234"/>
      <c r="N1930" s="234"/>
      <c r="O1930" s="234"/>
      <c r="P1930" s="234"/>
      <c r="Q1930" s="7">
        <v>41341</v>
      </c>
      <c r="R1930" s="8">
        <v>15350000</v>
      </c>
      <c r="S1930" s="8">
        <v>15551071</v>
      </c>
      <c r="T1930" s="8">
        <v>15307500</v>
      </c>
      <c r="U1930" s="8">
        <v>15418571</v>
      </c>
      <c r="V1930" s="192">
        <v>13520451</v>
      </c>
      <c r="W1930" s="234">
        <v>391482000</v>
      </c>
      <c r="X1930" s="194">
        <f t="shared" si="61"/>
        <v>2.6479553486517802E-3</v>
      </c>
      <c r="Y1930" s="193"/>
      <c r="Z1930" s="197">
        <v>1928</v>
      </c>
    </row>
    <row r="1931" spans="1:26" ht="14.4" x14ac:dyDescent="0.3">
      <c r="A1931" s="7">
        <v>41340</v>
      </c>
      <c r="B1931" s="191">
        <v>1541.459961</v>
      </c>
      <c r="C1931" s="191">
        <v>1545.780029</v>
      </c>
      <c r="D1931" s="191">
        <v>1541.459961</v>
      </c>
      <c r="E1931" s="191">
        <v>1544.26001</v>
      </c>
      <c r="F1931" s="192">
        <v>1544.26001</v>
      </c>
      <c r="G1931" s="191">
        <v>3634710000</v>
      </c>
      <c r="H1931" s="194">
        <f t="shared" si="60"/>
        <v>1.8164915540092607E-3</v>
      </c>
      <c r="I1931" s="193"/>
      <c r="J1931" s="197">
        <v>1929</v>
      </c>
      <c r="K1931" s="234"/>
      <c r="L1931" s="234"/>
      <c r="M1931" s="234"/>
      <c r="N1931" s="234"/>
      <c r="O1931" s="234"/>
      <c r="P1931" s="234"/>
      <c r="Q1931" s="7">
        <v>41340</v>
      </c>
      <c r="R1931" s="8">
        <v>15160714</v>
      </c>
      <c r="S1931" s="8">
        <v>15428928</v>
      </c>
      <c r="T1931" s="8">
        <v>15037857</v>
      </c>
      <c r="U1931" s="8">
        <v>15377857</v>
      </c>
      <c r="V1931" s="192">
        <v>13484744</v>
      </c>
      <c r="W1931" s="234">
        <v>468473600</v>
      </c>
      <c r="X1931" s="194">
        <f t="shared" si="61"/>
        <v>1.1558313974457687E-2</v>
      </c>
      <c r="Y1931" s="193"/>
      <c r="Z1931" s="197">
        <v>1929</v>
      </c>
    </row>
    <row r="1932" spans="1:26" ht="14.4" x14ac:dyDescent="0.3">
      <c r="A1932" s="7">
        <v>41339</v>
      </c>
      <c r="B1932" s="191">
        <v>1539.790039</v>
      </c>
      <c r="C1932" s="191">
        <v>1545.25</v>
      </c>
      <c r="D1932" s="191">
        <v>1538.1099850000001</v>
      </c>
      <c r="E1932" s="191">
        <v>1541.459961</v>
      </c>
      <c r="F1932" s="192">
        <v>1541.459961</v>
      </c>
      <c r="G1932" s="191">
        <v>3676890000</v>
      </c>
      <c r="H1932" s="194">
        <f t="shared" si="60"/>
        <v>1.0845127957085339E-3</v>
      </c>
      <c r="I1932" s="193"/>
      <c r="J1932" s="197">
        <v>1930</v>
      </c>
      <c r="K1932" s="234"/>
      <c r="L1932" s="234"/>
      <c r="M1932" s="234"/>
      <c r="N1932" s="234"/>
      <c r="O1932" s="234"/>
      <c r="P1932" s="234"/>
      <c r="Q1932" s="7">
        <v>41339</v>
      </c>
      <c r="R1932" s="8">
        <v>15518214</v>
      </c>
      <c r="S1932" s="8">
        <v>15544642</v>
      </c>
      <c r="T1932" s="8">
        <v>15158215</v>
      </c>
      <c r="U1932" s="8">
        <v>15202143</v>
      </c>
      <c r="V1932" s="192">
        <v>13330664</v>
      </c>
      <c r="W1932" s="234">
        <v>460250000</v>
      </c>
      <c r="X1932" s="194">
        <f t="shared" si="61"/>
        <v>-1.2710369053885184E-2</v>
      </c>
      <c r="Y1932" s="193"/>
      <c r="Z1932" s="197">
        <v>1930</v>
      </c>
    </row>
    <row r="1933" spans="1:26" ht="14.4" x14ac:dyDescent="0.3">
      <c r="A1933" s="7">
        <v>41338</v>
      </c>
      <c r="B1933" s="191">
        <v>1525.1999510000001</v>
      </c>
      <c r="C1933" s="191">
        <v>1543.469971</v>
      </c>
      <c r="D1933" s="191">
        <v>1525.1999510000001</v>
      </c>
      <c r="E1933" s="191">
        <v>1539.790039</v>
      </c>
      <c r="F1933" s="192">
        <v>1539.790039</v>
      </c>
      <c r="G1933" s="191">
        <v>3610690000</v>
      </c>
      <c r="H1933" s="194">
        <f t="shared" si="60"/>
        <v>9.5660165674893351E-3</v>
      </c>
      <c r="I1933" s="193"/>
      <c r="J1933" s="197">
        <v>1931</v>
      </c>
      <c r="K1933" s="234"/>
      <c r="L1933" s="234"/>
      <c r="M1933" s="234"/>
      <c r="N1933" s="234"/>
      <c r="O1933" s="234"/>
      <c r="P1933" s="234"/>
      <c r="Q1933" s="7">
        <v>41338</v>
      </c>
      <c r="R1933" s="8">
        <v>15052857</v>
      </c>
      <c r="S1933" s="8">
        <v>15542500</v>
      </c>
      <c r="T1933" s="8">
        <v>15026786</v>
      </c>
      <c r="U1933" s="8">
        <v>15397857</v>
      </c>
      <c r="V1933" s="192">
        <v>13502283</v>
      </c>
      <c r="W1933" s="234">
        <v>638433600</v>
      </c>
      <c r="X1933" s="194">
        <f t="shared" si="61"/>
        <v>2.6401656560220206E-2</v>
      </c>
      <c r="Y1933" s="193"/>
      <c r="Z1933" s="197">
        <v>1931</v>
      </c>
    </row>
    <row r="1934" spans="1:26" ht="14.4" x14ac:dyDescent="0.3">
      <c r="A1934" s="7">
        <v>41337</v>
      </c>
      <c r="B1934" s="191">
        <v>1518.1999510000001</v>
      </c>
      <c r="C1934" s="191">
        <v>1525.2700199999999</v>
      </c>
      <c r="D1934" s="191">
        <v>1512.290039</v>
      </c>
      <c r="E1934" s="191">
        <v>1525.1999510000001</v>
      </c>
      <c r="F1934" s="192">
        <v>1525.1999510000001</v>
      </c>
      <c r="G1934" s="191">
        <v>3414430000</v>
      </c>
      <c r="H1934" s="194">
        <f t="shared" si="60"/>
        <v>4.6107233736829437E-3</v>
      </c>
      <c r="I1934" s="193"/>
      <c r="J1934" s="197">
        <v>1932</v>
      </c>
      <c r="K1934" s="234"/>
      <c r="L1934" s="234"/>
      <c r="M1934" s="234"/>
      <c r="N1934" s="234"/>
      <c r="O1934" s="234"/>
      <c r="P1934" s="234"/>
      <c r="Q1934" s="7">
        <v>41337</v>
      </c>
      <c r="R1934" s="8">
        <v>15278571</v>
      </c>
      <c r="S1934" s="8">
        <v>15292857</v>
      </c>
      <c r="T1934" s="8">
        <v>14964286</v>
      </c>
      <c r="U1934" s="8">
        <v>15001785</v>
      </c>
      <c r="V1934" s="192">
        <v>13154970</v>
      </c>
      <c r="W1934" s="234">
        <v>582755600</v>
      </c>
      <c r="X1934" s="194">
        <f t="shared" si="61"/>
        <v>-2.420641208001837E-2</v>
      </c>
      <c r="Y1934" s="193"/>
      <c r="Z1934" s="197">
        <v>1932</v>
      </c>
    </row>
    <row r="1935" spans="1:26" ht="14.4" x14ac:dyDescent="0.3">
      <c r="A1935" s="7">
        <v>41334</v>
      </c>
      <c r="B1935" s="191">
        <v>1514.6800539999999</v>
      </c>
      <c r="C1935" s="191">
        <v>1519.98999</v>
      </c>
      <c r="D1935" s="191">
        <v>1501.4799800000001</v>
      </c>
      <c r="E1935" s="191">
        <v>1518.1999510000001</v>
      </c>
      <c r="F1935" s="192">
        <v>1518.1999510000001</v>
      </c>
      <c r="G1935" s="191">
        <v>3695610000</v>
      </c>
      <c r="H1935" s="194">
        <f t="shared" si="60"/>
        <v>2.3238551208915096E-3</v>
      </c>
      <c r="I1935" s="193"/>
      <c r="J1935" s="197">
        <v>1933</v>
      </c>
      <c r="K1935" s="234"/>
      <c r="L1935" s="234"/>
      <c r="M1935" s="234"/>
      <c r="N1935" s="234"/>
      <c r="O1935" s="234"/>
      <c r="P1935" s="234"/>
      <c r="Q1935" s="7">
        <v>41334</v>
      </c>
      <c r="R1935" s="8">
        <v>15642858</v>
      </c>
      <c r="S1935" s="8">
        <v>15649285</v>
      </c>
      <c r="T1935" s="8">
        <v>15356428</v>
      </c>
      <c r="U1935" s="8">
        <v>15373929</v>
      </c>
      <c r="V1935" s="192">
        <v>13481304</v>
      </c>
      <c r="W1935" s="234">
        <v>552448400</v>
      </c>
      <c r="X1935" s="194">
        <f t="shared" si="61"/>
        <v>-2.4761923501419997E-2</v>
      </c>
      <c r="Y1935" s="193"/>
      <c r="Z1935" s="197">
        <v>1933</v>
      </c>
    </row>
    <row r="1936" spans="1:26" ht="14.4" x14ac:dyDescent="0.3">
      <c r="A1936" s="7">
        <v>41333</v>
      </c>
      <c r="B1936" s="191">
        <v>1515.98999</v>
      </c>
      <c r="C1936" s="191">
        <v>1525.339966</v>
      </c>
      <c r="D1936" s="191">
        <v>1514.459961</v>
      </c>
      <c r="E1936" s="191">
        <v>1514.6800539999999</v>
      </c>
      <c r="F1936" s="192">
        <v>1514.6800539999999</v>
      </c>
      <c r="G1936" s="191">
        <v>3912320000</v>
      </c>
      <c r="H1936" s="194">
        <f t="shared" si="60"/>
        <v>-8.640795840611764E-4</v>
      </c>
      <c r="I1936" s="193"/>
      <c r="J1936" s="197">
        <v>1934</v>
      </c>
      <c r="K1936" s="234"/>
      <c r="L1936" s="234"/>
      <c r="M1936" s="234"/>
      <c r="N1936" s="234"/>
      <c r="O1936" s="234"/>
      <c r="P1936" s="234"/>
      <c r="Q1936" s="7">
        <v>41333</v>
      </c>
      <c r="R1936" s="8">
        <v>15858929</v>
      </c>
      <c r="S1936" s="8">
        <v>15995358</v>
      </c>
      <c r="T1936" s="8">
        <v>15764286</v>
      </c>
      <c r="U1936" s="8">
        <v>15764286</v>
      </c>
      <c r="V1936" s="192">
        <v>13823603</v>
      </c>
      <c r="W1936" s="234">
        <v>322515200</v>
      </c>
      <c r="X1936" s="194">
        <f t="shared" si="61"/>
        <v>-7.1305644284397748E-3</v>
      </c>
      <c r="Y1936" s="193"/>
      <c r="Z1936" s="197">
        <v>1934</v>
      </c>
    </row>
    <row r="1937" spans="1:26" ht="14.4" x14ac:dyDescent="0.3">
      <c r="A1937" s="7">
        <v>41332</v>
      </c>
      <c r="B1937" s="191">
        <v>1496.9399410000001</v>
      </c>
      <c r="C1937" s="191">
        <v>1520.079956</v>
      </c>
      <c r="D1937" s="191">
        <v>1494.880005</v>
      </c>
      <c r="E1937" s="191">
        <v>1515.98999</v>
      </c>
      <c r="F1937" s="192">
        <v>1515.98999</v>
      </c>
      <c r="G1937" s="191">
        <v>3551850000</v>
      </c>
      <c r="H1937" s="194">
        <f t="shared" si="60"/>
        <v>1.2725994195380978E-2</v>
      </c>
      <c r="I1937" s="193"/>
      <c r="J1937" s="197">
        <v>1935</v>
      </c>
      <c r="K1937" s="234"/>
      <c r="L1937" s="234"/>
      <c r="M1937" s="234"/>
      <c r="N1937" s="234"/>
      <c r="O1937" s="234"/>
      <c r="P1937" s="234"/>
      <c r="Q1937" s="7">
        <v>41332</v>
      </c>
      <c r="R1937" s="8">
        <v>16015358</v>
      </c>
      <c r="S1937" s="8">
        <v>16158571</v>
      </c>
      <c r="T1937" s="8">
        <v>15737500</v>
      </c>
      <c r="U1937" s="8">
        <v>15877500</v>
      </c>
      <c r="V1937" s="192">
        <v>13922881</v>
      </c>
      <c r="W1937" s="234">
        <v>587350400</v>
      </c>
      <c r="X1937" s="194">
        <f t="shared" si="61"/>
        <v>-9.8001675310394002E-3</v>
      </c>
      <c r="Y1937" s="193"/>
      <c r="Z1937" s="197">
        <v>1935</v>
      </c>
    </row>
    <row r="1938" spans="1:26" ht="14.4" x14ac:dyDescent="0.3">
      <c r="A1938" s="7">
        <v>41331</v>
      </c>
      <c r="B1938" s="191">
        <v>1487.849976</v>
      </c>
      <c r="C1938" s="191">
        <v>1498.98999</v>
      </c>
      <c r="D1938" s="191">
        <v>1485.01001</v>
      </c>
      <c r="E1938" s="191">
        <v>1496.9399410000001</v>
      </c>
      <c r="F1938" s="192">
        <v>1496.9399410000001</v>
      </c>
      <c r="G1938" s="191">
        <v>3975280000</v>
      </c>
      <c r="H1938" s="194">
        <f t="shared" si="60"/>
        <v>6.1094634181048102E-3</v>
      </c>
      <c r="I1938" s="193"/>
      <c r="J1938" s="197">
        <v>1936</v>
      </c>
      <c r="K1938" s="234"/>
      <c r="L1938" s="234"/>
      <c r="M1938" s="234"/>
      <c r="N1938" s="234"/>
      <c r="O1938" s="234"/>
      <c r="P1938" s="234"/>
      <c r="Q1938" s="7">
        <v>41331</v>
      </c>
      <c r="R1938" s="8">
        <v>15850715</v>
      </c>
      <c r="S1938" s="8">
        <v>16126429</v>
      </c>
      <c r="T1938" s="8">
        <v>15630714</v>
      </c>
      <c r="U1938" s="8">
        <v>16034643</v>
      </c>
      <c r="V1938" s="192">
        <v>14060678</v>
      </c>
      <c r="W1938" s="234">
        <v>501499600</v>
      </c>
      <c r="X1938" s="194">
        <f t="shared" si="61"/>
        <v>1.3934289986367351E-2</v>
      </c>
      <c r="Y1938" s="193"/>
      <c r="Z1938" s="197">
        <v>1936</v>
      </c>
    </row>
    <row r="1939" spans="1:26" ht="14.4" x14ac:dyDescent="0.3">
      <c r="A1939" s="7">
        <v>41330</v>
      </c>
      <c r="B1939" s="191">
        <v>1515.599976</v>
      </c>
      <c r="C1939" s="191">
        <v>1525.839966</v>
      </c>
      <c r="D1939" s="191">
        <v>1487.849976</v>
      </c>
      <c r="E1939" s="191">
        <v>1487.849976</v>
      </c>
      <c r="F1939" s="192">
        <v>1487.849976</v>
      </c>
      <c r="G1939" s="191">
        <v>4011050000</v>
      </c>
      <c r="H1939" s="194">
        <f t="shared" si="60"/>
        <v>-1.8309580654150129E-2</v>
      </c>
      <c r="I1939" s="193"/>
      <c r="J1939" s="197">
        <v>1937</v>
      </c>
      <c r="K1939" s="234"/>
      <c r="L1939" s="234"/>
      <c r="M1939" s="234"/>
      <c r="N1939" s="234"/>
      <c r="O1939" s="234"/>
      <c r="P1939" s="234"/>
      <c r="Q1939" s="7">
        <v>41330</v>
      </c>
      <c r="R1939" s="8">
        <v>16208929</v>
      </c>
      <c r="S1939" s="8">
        <v>16254286</v>
      </c>
      <c r="T1939" s="8">
        <v>15806071</v>
      </c>
      <c r="U1939" s="8">
        <v>15814285</v>
      </c>
      <c r="V1939" s="192">
        <v>13867445</v>
      </c>
      <c r="W1939" s="234">
        <v>372579200</v>
      </c>
      <c r="X1939" s="194">
        <f t="shared" si="61"/>
        <v>-1.7768004488359398E-2</v>
      </c>
      <c r="Y1939" s="193"/>
      <c r="Z1939" s="197">
        <v>1937</v>
      </c>
    </row>
    <row r="1940" spans="1:26" ht="14.4" x14ac:dyDescent="0.3">
      <c r="A1940" s="7">
        <v>41327</v>
      </c>
      <c r="B1940" s="191">
        <v>1502.420044</v>
      </c>
      <c r="C1940" s="191">
        <v>1515.6400149999999</v>
      </c>
      <c r="D1940" s="191">
        <v>1502.420044</v>
      </c>
      <c r="E1940" s="191">
        <v>1515.599976</v>
      </c>
      <c r="F1940" s="192">
        <v>1515.599976</v>
      </c>
      <c r="G1940" s="191">
        <v>3419320000</v>
      </c>
      <c r="H1940" s="194">
        <f t="shared" si="60"/>
        <v>8.7724681607083306E-3</v>
      </c>
      <c r="I1940" s="193"/>
      <c r="J1940" s="197">
        <v>1938</v>
      </c>
      <c r="K1940" s="234"/>
      <c r="L1940" s="234"/>
      <c r="M1940" s="234"/>
      <c r="N1940" s="234"/>
      <c r="O1940" s="234"/>
      <c r="P1940" s="234"/>
      <c r="Q1940" s="7">
        <v>41327</v>
      </c>
      <c r="R1940" s="8">
        <v>16044643</v>
      </c>
      <c r="S1940" s="8">
        <v>16128571</v>
      </c>
      <c r="T1940" s="8">
        <v>15950000</v>
      </c>
      <c r="U1940" s="8">
        <v>16100357</v>
      </c>
      <c r="V1940" s="192">
        <v>14118299</v>
      </c>
      <c r="W1940" s="234">
        <v>330654800</v>
      </c>
      <c r="X1940" s="194">
        <f t="shared" si="61"/>
        <v>1.0648594588956848E-2</v>
      </c>
      <c r="Y1940" s="193"/>
      <c r="Z1940" s="197">
        <v>1938</v>
      </c>
    </row>
    <row r="1941" spans="1:26" ht="14.4" x14ac:dyDescent="0.3">
      <c r="A1941" s="7">
        <v>41326</v>
      </c>
      <c r="B1941" s="191">
        <v>1511.9499510000001</v>
      </c>
      <c r="C1941" s="191">
        <v>1511.9499510000001</v>
      </c>
      <c r="D1941" s="191">
        <v>1497.290039</v>
      </c>
      <c r="E1941" s="191">
        <v>1502.420044</v>
      </c>
      <c r="F1941" s="192">
        <v>1502.420044</v>
      </c>
      <c r="G1941" s="191">
        <v>4274600000</v>
      </c>
      <c r="H1941" s="194">
        <f t="shared" si="60"/>
        <v>-6.3030571836700262E-3</v>
      </c>
      <c r="I1941" s="193"/>
      <c r="J1941" s="197">
        <v>1939</v>
      </c>
      <c r="K1941" s="234"/>
      <c r="L1941" s="234"/>
      <c r="M1941" s="234"/>
      <c r="N1941" s="234"/>
      <c r="O1941" s="234"/>
      <c r="P1941" s="234"/>
      <c r="Q1941" s="7">
        <v>41326</v>
      </c>
      <c r="R1941" s="8">
        <v>15928572</v>
      </c>
      <c r="S1941" s="8">
        <v>16041786</v>
      </c>
      <c r="T1941" s="8">
        <v>15815000</v>
      </c>
      <c r="U1941" s="8">
        <v>15930715</v>
      </c>
      <c r="V1941" s="192">
        <v>13969543</v>
      </c>
      <c r="W1941" s="234">
        <v>447182400</v>
      </c>
      <c r="X1941" s="194">
        <f t="shared" si="61"/>
        <v>-6.2159420413575662E-3</v>
      </c>
      <c r="Y1941" s="193"/>
      <c r="Z1941" s="197">
        <v>1939</v>
      </c>
    </row>
    <row r="1942" spans="1:26" ht="14.4" x14ac:dyDescent="0.3">
      <c r="A1942" s="7">
        <v>41325</v>
      </c>
      <c r="B1942" s="191">
        <v>1530.9399410000001</v>
      </c>
      <c r="C1942" s="191">
        <v>1530.9399410000001</v>
      </c>
      <c r="D1942" s="191">
        <v>1511.410034</v>
      </c>
      <c r="E1942" s="191">
        <v>1511.9499510000001</v>
      </c>
      <c r="F1942" s="192">
        <v>1511.9499510000001</v>
      </c>
      <c r="G1942" s="191">
        <v>4240570000</v>
      </c>
      <c r="H1942" s="194">
        <f t="shared" si="60"/>
        <v>-1.2404137805429451E-2</v>
      </c>
      <c r="I1942" s="193"/>
      <c r="J1942" s="197">
        <v>1940</v>
      </c>
      <c r="K1942" s="234"/>
      <c r="L1942" s="234"/>
      <c r="M1942" s="234"/>
      <c r="N1942" s="234"/>
      <c r="O1942" s="234"/>
      <c r="P1942" s="234"/>
      <c r="Q1942" s="7">
        <v>41325</v>
      </c>
      <c r="R1942" s="8">
        <v>16346071</v>
      </c>
      <c r="S1942" s="8">
        <v>16346071</v>
      </c>
      <c r="T1942" s="8">
        <v>16028572</v>
      </c>
      <c r="U1942" s="8">
        <v>16030357</v>
      </c>
      <c r="V1942" s="192">
        <v>14056920</v>
      </c>
      <c r="W1942" s="234">
        <v>476302400</v>
      </c>
      <c r="X1942" s="194">
        <f t="shared" si="61"/>
        <v>-2.4217955560812698E-2</v>
      </c>
      <c r="Y1942" s="193"/>
      <c r="Z1942" s="197">
        <v>1940</v>
      </c>
    </row>
    <row r="1943" spans="1:26" ht="14.4" x14ac:dyDescent="0.3">
      <c r="A1943" s="7">
        <v>41324</v>
      </c>
      <c r="B1943" s="191">
        <v>1519.790039</v>
      </c>
      <c r="C1943" s="191">
        <v>1530.9399410000001</v>
      </c>
      <c r="D1943" s="191">
        <v>1519.790039</v>
      </c>
      <c r="E1943" s="191">
        <v>1530.9399410000001</v>
      </c>
      <c r="F1943" s="192">
        <v>1530.9399410000001</v>
      </c>
      <c r="G1943" s="191">
        <v>3748910000</v>
      </c>
      <c r="H1943" s="194">
        <f t="shared" si="60"/>
        <v>7.3364752458415809E-3</v>
      </c>
      <c r="I1943" s="193"/>
      <c r="J1943" s="197">
        <v>1941</v>
      </c>
      <c r="K1943" s="234"/>
      <c r="L1943" s="234"/>
      <c r="M1943" s="234"/>
      <c r="N1943" s="234"/>
      <c r="O1943" s="234"/>
      <c r="P1943" s="234"/>
      <c r="Q1943" s="7">
        <v>41324</v>
      </c>
      <c r="R1943" s="8">
        <v>16467857</v>
      </c>
      <c r="S1943" s="8">
        <v>16526072</v>
      </c>
      <c r="T1943" s="8">
        <v>16208929</v>
      </c>
      <c r="U1943" s="8">
        <v>16428215</v>
      </c>
      <c r="V1943" s="192">
        <v>14405799</v>
      </c>
      <c r="W1943" s="234">
        <v>435783600</v>
      </c>
      <c r="X1943" s="194">
        <f t="shared" si="61"/>
        <v>-3.6936749269071483E-4</v>
      </c>
      <c r="Y1943" s="193"/>
      <c r="Z1943" s="197">
        <v>1941</v>
      </c>
    </row>
    <row r="1944" spans="1:26" ht="14.4" x14ac:dyDescent="0.3">
      <c r="A1944" s="7">
        <v>41320</v>
      </c>
      <c r="B1944" s="191">
        <v>1521.380005</v>
      </c>
      <c r="C1944" s="191">
        <v>1524.23999</v>
      </c>
      <c r="D1944" s="191">
        <v>1514.1400149999999</v>
      </c>
      <c r="E1944" s="191">
        <v>1519.790039</v>
      </c>
      <c r="F1944" s="192">
        <v>1519.790039</v>
      </c>
      <c r="G1944" s="191">
        <v>3838510000</v>
      </c>
      <c r="H1944" s="194">
        <f t="shared" si="60"/>
        <v>-1.045081435785009E-3</v>
      </c>
      <c r="I1944" s="193"/>
      <c r="J1944" s="197">
        <v>1942</v>
      </c>
      <c r="K1944" s="234"/>
      <c r="L1944" s="234"/>
      <c r="M1944" s="234"/>
      <c r="N1944" s="234"/>
      <c r="O1944" s="234"/>
      <c r="P1944" s="234"/>
      <c r="Q1944" s="7">
        <v>41320</v>
      </c>
      <c r="R1944" s="8">
        <v>16744642</v>
      </c>
      <c r="S1944" s="8">
        <v>16791430</v>
      </c>
      <c r="T1944" s="8">
        <v>16425714</v>
      </c>
      <c r="U1944" s="8">
        <v>16434286</v>
      </c>
      <c r="V1944" s="192">
        <v>14411122</v>
      </c>
      <c r="W1944" s="234">
        <v>391745200</v>
      </c>
      <c r="X1944" s="194">
        <f t="shared" si="61"/>
        <v>-1.3780674781549923E-2</v>
      </c>
      <c r="Y1944" s="193"/>
      <c r="Z1944" s="197">
        <v>1942</v>
      </c>
    </row>
    <row r="1945" spans="1:26" ht="14.4" x14ac:dyDescent="0.3">
      <c r="A1945" s="7">
        <v>41319</v>
      </c>
      <c r="B1945" s="191">
        <v>1520.329956</v>
      </c>
      <c r="C1945" s="191">
        <v>1523.1400149999999</v>
      </c>
      <c r="D1945" s="191">
        <v>1514.0200199999999</v>
      </c>
      <c r="E1945" s="191">
        <v>1521.380005</v>
      </c>
      <c r="F1945" s="192">
        <v>1521.380005</v>
      </c>
      <c r="G1945" s="191">
        <v>3759740000</v>
      </c>
      <c r="H1945" s="194">
        <f t="shared" si="60"/>
        <v>6.9067178204041421E-4</v>
      </c>
      <c r="I1945" s="193"/>
      <c r="J1945" s="197">
        <v>1943</v>
      </c>
      <c r="K1945" s="234"/>
      <c r="L1945" s="234"/>
      <c r="M1945" s="234"/>
      <c r="N1945" s="234"/>
      <c r="O1945" s="234"/>
      <c r="P1945" s="234"/>
      <c r="Q1945" s="7">
        <v>41319</v>
      </c>
      <c r="R1945" s="8">
        <v>16590000</v>
      </c>
      <c r="S1945" s="8">
        <v>16844286</v>
      </c>
      <c r="T1945" s="8">
        <v>16572144</v>
      </c>
      <c r="U1945" s="8">
        <v>16663929</v>
      </c>
      <c r="V1945" s="192">
        <v>14612492</v>
      </c>
      <c r="W1945" s="234">
        <v>355275200</v>
      </c>
      <c r="X1945" s="194">
        <f t="shared" si="61"/>
        <v>-8.9951570009068999E-4</v>
      </c>
      <c r="Y1945" s="193"/>
      <c r="Z1945" s="197">
        <v>1943</v>
      </c>
    </row>
    <row r="1946" spans="1:26" ht="14.4" x14ac:dyDescent="0.3">
      <c r="A1946" s="7">
        <v>41318</v>
      </c>
      <c r="B1946" s="191">
        <v>1519.4300539999999</v>
      </c>
      <c r="C1946" s="191">
        <v>1524.6899410000001</v>
      </c>
      <c r="D1946" s="191">
        <v>1515.9300539999999</v>
      </c>
      <c r="E1946" s="191">
        <v>1520.329956</v>
      </c>
      <c r="F1946" s="192">
        <v>1520.329956</v>
      </c>
      <c r="G1946" s="191">
        <v>3385880000</v>
      </c>
      <c r="H1946" s="194">
        <f t="shared" si="60"/>
        <v>5.9226286700796757E-4</v>
      </c>
      <c r="I1946" s="193"/>
      <c r="J1946" s="197">
        <v>1944</v>
      </c>
      <c r="K1946" s="234"/>
      <c r="L1946" s="234"/>
      <c r="M1946" s="234"/>
      <c r="N1946" s="234"/>
      <c r="O1946" s="234"/>
      <c r="P1946" s="234"/>
      <c r="Q1946" s="7">
        <v>41318</v>
      </c>
      <c r="R1946" s="8">
        <v>16686071</v>
      </c>
      <c r="S1946" s="8">
        <v>16915714</v>
      </c>
      <c r="T1946" s="8">
        <v>16543571</v>
      </c>
      <c r="U1946" s="8">
        <v>16678928</v>
      </c>
      <c r="V1946" s="192">
        <v>14625648</v>
      </c>
      <c r="W1946" s="234">
        <v>475207600</v>
      </c>
      <c r="X1946" s="194">
        <f t="shared" si="61"/>
        <v>-1.9020685814739393E-3</v>
      </c>
      <c r="Y1946" s="193"/>
      <c r="Z1946" s="197">
        <v>1944</v>
      </c>
    </row>
    <row r="1947" spans="1:26" ht="14.4" x14ac:dyDescent="0.3">
      <c r="A1947" s="7">
        <v>41317</v>
      </c>
      <c r="B1947" s="191">
        <v>1517.01001</v>
      </c>
      <c r="C1947" s="191">
        <v>1522.290039</v>
      </c>
      <c r="D1947" s="191">
        <v>1515.6099850000001</v>
      </c>
      <c r="E1947" s="191">
        <v>1519.4300539999999</v>
      </c>
      <c r="F1947" s="192">
        <v>1519.4300539999999</v>
      </c>
      <c r="G1947" s="191">
        <v>3414370000</v>
      </c>
      <c r="H1947" s="194">
        <f t="shared" si="60"/>
        <v>1.5952722685066275E-3</v>
      </c>
      <c r="I1947" s="193"/>
      <c r="J1947" s="197">
        <v>1945</v>
      </c>
      <c r="K1947" s="234"/>
      <c r="L1947" s="234"/>
      <c r="M1947" s="234"/>
      <c r="N1947" s="234"/>
      <c r="O1947" s="234"/>
      <c r="P1947" s="234"/>
      <c r="Q1947" s="7">
        <v>41317</v>
      </c>
      <c r="R1947" s="8">
        <v>17125357</v>
      </c>
      <c r="S1947" s="8">
        <v>17227858</v>
      </c>
      <c r="T1947" s="8">
        <v>16705000</v>
      </c>
      <c r="U1947" s="8">
        <v>16710714</v>
      </c>
      <c r="V1947" s="192">
        <v>14653520</v>
      </c>
      <c r="W1947" s="234">
        <v>609053200</v>
      </c>
      <c r="X1947" s="194">
        <f t="shared" si="61"/>
        <v>-2.5066083310545984E-2</v>
      </c>
      <c r="Y1947" s="193"/>
      <c r="Z1947" s="197">
        <v>1945</v>
      </c>
    </row>
    <row r="1948" spans="1:26" ht="14.4" x14ac:dyDescent="0.3">
      <c r="A1948" s="7">
        <v>41316</v>
      </c>
      <c r="B1948" s="191">
        <v>1517.9300539999999</v>
      </c>
      <c r="C1948" s="191">
        <v>1518.3100589999999</v>
      </c>
      <c r="D1948" s="191">
        <v>1513.6099850000001</v>
      </c>
      <c r="E1948" s="191">
        <v>1517.01001</v>
      </c>
      <c r="F1948" s="192">
        <v>1517.01001</v>
      </c>
      <c r="G1948" s="191">
        <v>2684100000</v>
      </c>
      <c r="H1948" s="194">
        <f t="shared" si="60"/>
        <v>-6.0611752008960602E-4</v>
      </c>
      <c r="I1948" s="193"/>
      <c r="J1948" s="197">
        <v>1946</v>
      </c>
      <c r="K1948" s="234"/>
      <c r="L1948" s="234"/>
      <c r="M1948" s="234"/>
      <c r="N1948" s="234"/>
      <c r="O1948" s="234"/>
      <c r="P1948" s="234"/>
      <c r="Q1948" s="7">
        <v>41316</v>
      </c>
      <c r="R1948" s="8">
        <v>17017857</v>
      </c>
      <c r="S1948" s="8">
        <v>17319286</v>
      </c>
      <c r="T1948" s="8">
        <v>16901785</v>
      </c>
      <c r="U1948" s="8">
        <v>17140358</v>
      </c>
      <c r="V1948" s="192">
        <v>15030270</v>
      </c>
      <c r="W1948" s="234">
        <v>517490400</v>
      </c>
      <c r="X1948" s="194">
        <f t="shared" si="61"/>
        <v>1.0421405382861154E-2</v>
      </c>
      <c r="Y1948" s="193"/>
      <c r="Z1948" s="197">
        <v>1946</v>
      </c>
    </row>
    <row r="1949" spans="1:26" ht="14.4" x14ac:dyDescent="0.3">
      <c r="A1949" s="7">
        <v>41313</v>
      </c>
      <c r="B1949" s="191">
        <v>1509.3900149999999</v>
      </c>
      <c r="C1949" s="191">
        <v>1518.3100589999999</v>
      </c>
      <c r="D1949" s="191">
        <v>1509.3900149999999</v>
      </c>
      <c r="E1949" s="191">
        <v>1517.9300539999999</v>
      </c>
      <c r="F1949" s="192">
        <v>1517.9300539999999</v>
      </c>
      <c r="G1949" s="191">
        <v>2986150000</v>
      </c>
      <c r="H1949" s="194">
        <f t="shared" si="60"/>
        <v>5.6579405687932679E-3</v>
      </c>
      <c r="I1949" s="193"/>
      <c r="J1949" s="197">
        <v>1947</v>
      </c>
      <c r="K1949" s="234"/>
      <c r="L1949" s="234"/>
      <c r="M1949" s="234"/>
      <c r="N1949" s="234"/>
      <c r="O1949" s="234"/>
      <c r="P1949" s="234"/>
      <c r="Q1949" s="7">
        <v>41313</v>
      </c>
      <c r="R1949" s="8">
        <v>16928572</v>
      </c>
      <c r="S1949" s="8">
        <v>17100357</v>
      </c>
      <c r="T1949" s="8">
        <v>16723215</v>
      </c>
      <c r="U1949" s="8">
        <v>16963572</v>
      </c>
      <c r="V1949" s="192">
        <v>14875249</v>
      </c>
      <c r="W1949" s="234">
        <v>633158400</v>
      </c>
      <c r="X1949" s="194">
        <f t="shared" si="61"/>
        <v>1.443771323720512E-2</v>
      </c>
      <c r="Y1949" s="193"/>
      <c r="Z1949" s="197">
        <v>1947</v>
      </c>
    </row>
    <row r="1950" spans="1:26" ht="14.4" x14ac:dyDescent="0.3">
      <c r="A1950" s="7">
        <v>41312</v>
      </c>
      <c r="B1950" s="191">
        <v>1512.119995</v>
      </c>
      <c r="C1950" s="191">
        <v>1512.900024</v>
      </c>
      <c r="D1950" s="191">
        <v>1498.48999</v>
      </c>
      <c r="E1950" s="191">
        <v>1509.3900149999999</v>
      </c>
      <c r="F1950" s="192">
        <v>1509.3900149999999</v>
      </c>
      <c r="G1950" s="191">
        <v>3614580000</v>
      </c>
      <c r="H1950" s="194">
        <f t="shared" si="60"/>
        <v>-1.8053990483738486E-3</v>
      </c>
      <c r="I1950" s="193"/>
      <c r="J1950" s="197">
        <v>1948</v>
      </c>
      <c r="K1950" s="234"/>
      <c r="L1950" s="234"/>
      <c r="M1950" s="234"/>
      <c r="N1950" s="234"/>
      <c r="O1950" s="234"/>
      <c r="P1950" s="234"/>
      <c r="Q1950" s="7">
        <v>41312</v>
      </c>
      <c r="R1950" s="8">
        <v>16544643</v>
      </c>
      <c r="S1950" s="8">
        <v>16785715</v>
      </c>
      <c r="T1950" s="8">
        <v>16218571</v>
      </c>
      <c r="U1950" s="8">
        <v>16722143</v>
      </c>
      <c r="V1950" s="192">
        <v>14663541</v>
      </c>
      <c r="W1950" s="234">
        <v>704580800</v>
      </c>
      <c r="X1950" s="194">
        <f t="shared" si="61"/>
        <v>2.9733502470342271E-2</v>
      </c>
      <c r="Y1950" s="193"/>
      <c r="Z1950" s="197">
        <v>1948</v>
      </c>
    </row>
    <row r="1951" spans="1:26" ht="14.4" x14ac:dyDescent="0.3">
      <c r="A1951" s="7">
        <v>41311</v>
      </c>
      <c r="B1951" s="191">
        <v>1511.290039</v>
      </c>
      <c r="C1951" s="191">
        <v>1512.530029</v>
      </c>
      <c r="D1951" s="191">
        <v>1504.709961</v>
      </c>
      <c r="E1951" s="191">
        <v>1512.119995</v>
      </c>
      <c r="F1951" s="192">
        <v>1512.119995</v>
      </c>
      <c r="G1951" s="191">
        <v>3611570000</v>
      </c>
      <c r="H1951" s="194">
        <f t="shared" si="60"/>
        <v>5.4917056195858272E-4</v>
      </c>
      <c r="I1951" s="193"/>
      <c r="J1951" s="197">
        <v>1949</v>
      </c>
      <c r="K1951" s="234"/>
      <c r="L1951" s="234"/>
      <c r="M1951" s="234"/>
      <c r="N1951" s="234"/>
      <c r="O1951" s="234"/>
      <c r="P1951" s="234"/>
      <c r="Q1951" s="7">
        <v>41311</v>
      </c>
      <c r="R1951" s="8">
        <v>16302500</v>
      </c>
      <c r="S1951" s="8">
        <v>16660715</v>
      </c>
      <c r="T1951" s="8">
        <v>16163572</v>
      </c>
      <c r="U1951" s="8">
        <v>16333929</v>
      </c>
      <c r="V1951" s="192">
        <v>14240132</v>
      </c>
      <c r="W1951" s="234">
        <v>593706400</v>
      </c>
      <c r="X1951" s="194">
        <f t="shared" si="61"/>
        <v>-1.0701217722114454E-3</v>
      </c>
      <c r="Y1951" s="193"/>
      <c r="Z1951" s="197">
        <v>1949</v>
      </c>
    </row>
    <row r="1952" spans="1:26" ht="14.4" x14ac:dyDescent="0.3">
      <c r="A1952" s="7">
        <v>41310</v>
      </c>
      <c r="B1952" s="191">
        <v>1495.709961</v>
      </c>
      <c r="C1952" s="191">
        <v>1514.959961</v>
      </c>
      <c r="D1952" s="191">
        <v>1495.709961</v>
      </c>
      <c r="E1952" s="191">
        <v>1511.290039</v>
      </c>
      <c r="F1952" s="192">
        <v>1511.290039</v>
      </c>
      <c r="G1952" s="191">
        <v>3618360000</v>
      </c>
      <c r="H1952" s="194">
        <f t="shared" si="60"/>
        <v>1.0416510156543617E-2</v>
      </c>
      <c r="I1952" s="193"/>
      <c r="J1952" s="197">
        <v>1950</v>
      </c>
      <c r="K1952" s="234"/>
      <c r="L1952" s="234"/>
      <c r="M1952" s="234"/>
      <c r="N1952" s="234"/>
      <c r="O1952" s="234"/>
      <c r="P1952" s="234"/>
      <c r="Q1952" s="7">
        <v>41310</v>
      </c>
      <c r="R1952" s="8">
        <v>15858929</v>
      </c>
      <c r="S1952" s="8">
        <v>16419285</v>
      </c>
      <c r="T1952" s="8">
        <v>15793571</v>
      </c>
      <c r="U1952" s="8">
        <v>16351429</v>
      </c>
      <c r="V1952" s="192">
        <v>14255387</v>
      </c>
      <c r="W1952" s="234">
        <v>573347600</v>
      </c>
      <c r="X1952" s="194">
        <f t="shared" si="61"/>
        <v>3.5087760061916246E-2</v>
      </c>
      <c r="Y1952" s="193"/>
      <c r="Z1952" s="197">
        <v>1950</v>
      </c>
    </row>
    <row r="1953" spans="1:26" ht="14.4" x14ac:dyDescent="0.3">
      <c r="A1953" s="7">
        <v>41309</v>
      </c>
      <c r="B1953" s="191">
        <v>1513.170044</v>
      </c>
      <c r="C1953" s="191">
        <v>1513.170044</v>
      </c>
      <c r="D1953" s="191">
        <v>1495.0200199999999</v>
      </c>
      <c r="E1953" s="191">
        <v>1495.709961</v>
      </c>
      <c r="F1953" s="192">
        <v>1495.709961</v>
      </c>
      <c r="G1953" s="191">
        <v>3390000000</v>
      </c>
      <c r="H1953" s="194">
        <f t="shared" si="60"/>
        <v>-1.1538744815384371E-2</v>
      </c>
      <c r="I1953" s="193"/>
      <c r="J1953" s="197">
        <v>1951</v>
      </c>
      <c r="K1953" s="234"/>
      <c r="L1953" s="234"/>
      <c r="M1953" s="234"/>
      <c r="N1953" s="234"/>
      <c r="O1953" s="234"/>
      <c r="P1953" s="234"/>
      <c r="Q1953" s="7">
        <v>41309</v>
      </c>
      <c r="R1953" s="8">
        <v>16211071</v>
      </c>
      <c r="S1953" s="8">
        <v>16283571</v>
      </c>
      <c r="T1953" s="8">
        <v>15785714</v>
      </c>
      <c r="U1953" s="8">
        <v>15797143</v>
      </c>
      <c r="V1953" s="192">
        <v>13772153</v>
      </c>
      <c r="W1953" s="234">
        <v>477117200</v>
      </c>
      <c r="X1953" s="194">
        <f t="shared" si="61"/>
        <v>-2.4910595377085371E-2</v>
      </c>
      <c r="Y1953" s="193"/>
      <c r="Z1953" s="197">
        <v>1951</v>
      </c>
    </row>
    <row r="1954" spans="1:26" ht="14.4" x14ac:dyDescent="0.3">
      <c r="A1954" s="7">
        <v>41306</v>
      </c>
      <c r="B1954" s="191">
        <v>1498.1099850000001</v>
      </c>
      <c r="C1954" s="191">
        <v>1514.410034</v>
      </c>
      <c r="D1954" s="191">
        <v>1498.1099850000001</v>
      </c>
      <c r="E1954" s="191">
        <v>1513.170044</v>
      </c>
      <c r="F1954" s="192">
        <v>1513.170044</v>
      </c>
      <c r="G1954" s="191">
        <v>3836320000</v>
      </c>
      <c r="H1954" s="194">
        <f t="shared" si="60"/>
        <v>1.0052705843222792E-2</v>
      </c>
      <c r="I1954" s="193"/>
      <c r="J1954" s="197">
        <v>1952</v>
      </c>
      <c r="K1954" s="234"/>
      <c r="L1954" s="234"/>
      <c r="M1954" s="234"/>
      <c r="N1954" s="234"/>
      <c r="O1954" s="234"/>
      <c r="P1954" s="234"/>
      <c r="Q1954" s="7">
        <v>41306</v>
      </c>
      <c r="R1954" s="8">
        <v>16396786</v>
      </c>
      <c r="S1954" s="8">
        <v>16410000</v>
      </c>
      <c r="T1954" s="8">
        <v>16012501</v>
      </c>
      <c r="U1954" s="8">
        <v>16200714</v>
      </c>
      <c r="V1954" s="192">
        <v>14123990</v>
      </c>
      <c r="W1954" s="234">
        <v>539484400</v>
      </c>
      <c r="X1954" s="194">
        <f t="shared" si="61"/>
        <v>-4.105423878105351E-3</v>
      </c>
      <c r="Y1954" s="193"/>
      <c r="Z1954" s="197">
        <v>1952</v>
      </c>
    </row>
    <row r="1955" spans="1:26" ht="14.4" x14ac:dyDescent="0.3">
      <c r="A1955" s="7">
        <v>41305</v>
      </c>
      <c r="B1955" s="191">
        <v>1501.959961</v>
      </c>
      <c r="C1955" s="191">
        <v>1504.1899410000001</v>
      </c>
      <c r="D1955" s="191">
        <v>1496.76001</v>
      </c>
      <c r="E1955" s="191">
        <v>1498.1099850000001</v>
      </c>
      <c r="F1955" s="192">
        <v>1498.1099850000001</v>
      </c>
      <c r="G1955" s="191">
        <v>3999880000</v>
      </c>
      <c r="H1955" s="194">
        <f t="shared" si="60"/>
        <v>-2.5633013528780541E-3</v>
      </c>
      <c r="I1955" s="193"/>
      <c r="J1955" s="197">
        <v>1953</v>
      </c>
      <c r="K1955" s="234"/>
      <c r="L1955" s="234"/>
      <c r="M1955" s="234"/>
      <c r="N1955" s="234"/>
      <c r="O1955" s="234"/>
      <c r="P1955" s="234"/>
      <c r="Q1955" s="7">
        <v>41305</v>
      </c>
      <c r="R1955" s="8">
        <v>16320715</v>
      </c>
      <c r="S1955" s="8">
        <v>16402857</v>
      </c>
      <c r="T1955" s="8">
        <v>16249287</v>
      </c>
      <c r="U1955" s="8">
        <v>16267500</v>
      </c>
      <c r="V1955" s="192">
        <v>14182214</v>
      </c>
      <c r="W1955" s="234">
        <v>319334400</v>
      </c>
      <c r="X1955" s="194">
        <f t="shared" si="61"/>
        <v>-2.9332947692330188E-3</v>
      </c>
      <c r="Y1955" s="193"/>
      <c r="Z1955" s="197">
        <v>1953</v>
      </c>
    </row>
    <row r="1956" spans="1:26" ht="14.4" x14ac:dyDescent="0.3">
      <c r="A1956" s="7">
        <v>41304</v>
      </c>
      <c r="B1956" s="191">
        <v>1507.839966</v>
      </c>
      <c r="C1956" s="191">
        <v>1509.9399410000001</v>
      </c>
      <c r="D1956" s="191">
        <v>1500.1099850000001</v>
      </c>
      <c r="E1956" s="191">
        <v>1501.959961</v>
      </c>
      <c r="F1956" s="192">
        <v>1501.959961</v>
      </c>
      <c r="G1956" s="191">
        <v>3726810000</v>
      </c>
      <c r="H1956" s="194">
        <f t="shared" si="60"/>
        <v>-3.8996214005379286E-3</v>
      </c>
      <c r="I1956" s="193"/>
      <c r="J1956" s="197">
        <v>1954</v>
      </c>
      <c r="K1956" s="234"/>
      <c r="L1956" s="234"/>
      <c r="M1956" s="234"/>
      <c r="N1956" s="234"/>
      <c r="O1956" s="234"/>
      <c r="P1956" s="234"/>
      <c r="Q1956" s="7">
        <v>41304</v>
      </c>
      <c r="R1956" s="8">
        <v>16321428</v>
      </c>
      <c r="S1956" s="8">
        <v>16521429</v>
      </c>
      <c r="T1956" s="8">
        <v>16232143</v>
      </c>
      <c r="U1956" s="8">
        <v>16315357</v>
      </c>
      <c r="V1956" s="192">
        <v>14223937</v>
      </c>
      <c r="W1956" s="234">
        <v>417155200</v>
      </c>
      <c r="X1956" s="194">
        <f t="shared" si="61"/>
        <v>-3.1422463585341221E-3</v>
      </c>
      <c r="Y1956" s="193"/>
      <c r="Z1956" s="197">
        <v>1954</v>
      </c>
    </row>
    <row r="1957" spans="1:26" ht="14.4" x14ac:dyDescent="0.3">
      <c r="A1957" s="7">
        <v>41303</v>
      </c>
      <c r="B1957" s="191">
        <v>1500.1800539999999</v>
      </c>
      <c r="C1957" s="191">
        <v>1509.349976</v>
      </c>
      <c r="D1957" s="191">
        <v>1498.089966</v>
      </c>
      <c r="E1957" s="191">
        <v>1507.839966</v>
      </c>
      <c r="F1957" s="192">
        <v>1507.839966</v>
      </c>
      <c r="G1957" s="191">
        <v>3949640000</v>
      </c>
      <c r="H1957" s="194">
        <f t="shared" si="60"/>
        <v>5.1059950967726154E-3</v>
      </c>
      <c r="I1957" s="193"/>
      <c r="J1957" s="197">
        <v>1955</v>
      </c>
      <c r="K1957" s="234"/>
      <c r="L1957" s="234"/>
      <c r="M1957" s="234"/>
      <c r="N1957" s="234"/>
      <c r="O1957" s="234"/>
      <c r="P1957" s="234"/>
      <c r="Q1957" s="7">
        <v>41303</v>
      </c>
      <c r="R1957" s="8">
        <v>16375000</v>
      </c>
      <c r="S1957" s="8">
        <v>16435715</v>
      </c>
      <c r="T1957" s="8">
        <v>16147142</v>
      </c>
      <c r="U1957" s="8">
        <v>16366785</v>
      </c>
      <c r="V1957" s="192">
        <v>14268773</v>
      </c>
      <c r="W1957" s="234">
        <v>571158000</v>
      </c>
      <c r="X1957" s="194">
        <f t="shared" si="61"/>
        <v>1.8762477700606014E-2</v>
      </c>
      <c r="Y1957" s="193"/>
      <c r="Z1957" s="197">
        <v>1955</v>
      </c>
    </row>
    <row r="1958" spans="1:26" ht="14.4" x14ac:dyDescent="0.3">
      <c r="A1958" s="7">
        <v>41302</v>
      </c>
      <c r="B1958" s="191">
        <v>1502.959961</v>
      </c>
      <c r="C1958" s="191">
        <v>1503.2299800000001</v>
      </c>
      <c r="D1958" s="191">
        <v>1496.329956</v>
      </c>
      <c r="E1958" s="191">
        <v>1500.1800539999999</v>
      </c>
      <c r="F1958" s="192">
        <v>1500.1800539999999</v>
      </c>
      <c r="G1958" s="191">
        <v>3388540000</v>
      </c>
      <c r="H1958" s="194">
        <f t="shared" si="60"/>
        <v>-1.8496214617390555E-3</v>
      </c>
      <c r="I1958" s="193"/>
      <c r="J1958" s="197">
        <v>1956</v>
      </c>
      <c r="K1958" s="234"/>
      <c r="L1958" s="234"/>
      <c r="M1958" s="234"/>
      <c r="N1958" s="234"/>
      <c r="O1958" s="234"/>
      <c r="P1958" s="234"/>
      <c r="Q1958" s="7">
        <v>41302</v>
      </c>
      <c r="R1958" s="8">
        <v>15636786</v>
      </c>
      <c r="S1958" s="8">
        <v>16186071</v>
      </c>
      <c r="T1958" s="8">
        <v>15566428</v>
      </c>
      <c r="U1958" s="8">
        <v>16065357</v>
      </c>
      <c r="V1958" s="192">
        <v>14005986</v>
      </c>
      <c r="W1958" s="234">
        <v>785517600</v>
      </c>
      <c r="X1958" s="194">
        <f t="shared" si="61"/>
        <v>2.2619809127814534E-2</v>
      </c>
      <c r="Y1958" s="193"/>
      <c r="Z1958" s="197">
        <v>1956</v>
      </c>
    </row>
    <row r="1959" spans="1:26" ht="14.4" x14ac:dyDescent="0.3">
      <c r="A1959" s="7">
        <v>41299</v>
      </c>
      <c r="B1959" s="191">
        <v>1494.8199460000001</v>
      </c>
      <c r="C1959" s="191">
        <v>1503.26001</v>
      </c>
      <c r="D1959" s="191">
        <v>1494.8199460000001</v>
      </c>
      <c r="E1959" s="191">
        <v>1502.959961</v>
      </c>
      <c r="F1959" s="192">
        <v>1502.959961</v>
      </c>
      <c r="G1959" s="191">
        <v>3476290000</v>
      </c>
      <c r="H1959" s="194">
        <f t="shared" si="60"/>
        <v>5.4454819269584114E-3</v>
      </c>
      <c r="I1959" s="193"/>
      <c r="J1959" s="197">
        <v>1957</v>
      </c>
      <c r="K1959" s="234"/>
      <c r="L1959" s="234"/>
      <c r="M1959" s="234"/>
      <c r="N1959" s="234"/>
      <c r="O1959" s="234"/>
      <c r="P1959" s="234"/>
      <c r="Q1959" s="7">
        <v>41299</v>
      </c>
      <c r="R1959" s="8">
        <v>16131786</v>
      </c>
      <c r="S1959" s="8">
        <v>16293928</v>
      </c>
      <c r="T1959" s="8">
        <v>15535714</v>
      </c>
      <c r="U1959" s="8">
        <v>15710000</v>
      </c>
      <c r="V1959" s="192">
        <v>13696181</v>
      </c>
      <c r="W1959" s="234">
        <v>1208026400</v>
      </c>
      <c r="X1959" s="194">
        <f t="shared" si="61"/>
        <v>-2.3574002716219251E-2</v>
      </c>
      <c r="Y1959" s="193"/>
      <c r="Z1959" s="197">
        <v>1957</v>
      </c>
    </row>
    <row r="1960" spans="1:26" ht="14.4" x14ac:dyDescent="0.3">
      <c r="A1960" s="7">
        <v>41298</v>
      </c>
      <c r="B1960" s="191">
        <v>1494.8100589999999</v>
      </c>
      <c r="C1960" s="191">
        <v>1502.2700199999999</v>
      </c>
      <c r="D1960" s="191">
        <v>1489.459961</v>
      </c>
      <c r="E1960" s="191">
        <v>1494.8199460000001</v>
      </c>
      <c r="F1960" s="192">
        <v>1494.8199460000001</v>
      </c>
      <c r="G1960" s="191">
        <v>3699430000</v>
      </c>
      <c r="H1960" s="194">
        <f t="shared" si="60"/>
        <v>6.6142182684914061E-6</v>
      </c>
      <c r="I1960" s="193"/>
      <c r="J1960" s="197">
        <v>1958</v>
      </c>
      <c r="K1960" s="234"/>
      <c r="L1960" s="234"/>
      <c r="M1960" s="234"/>
      <c r="N1960" s="234"/>
      <c r="O1960" s="234"/>
      <c r="P1960" s="234"/>
      <c r="Q1960" s="7">
        <v>41298</v>
      </c>
      <c r="R1960" s="8">
        <v>16428572</v>
      </c>
      <c r="S1960" s="8">
        <v>16633215</v>
      </c>
      <c r="T1960" s="8">
        <v>16080357</v>
      </c>
      <c r="U1960" s="8">
        <v>16089285</v>
      </c>
      <c r="V1960" s="192">
        <v>14026850</v>
      </c>
      <c r="W1960" s="234">
        <v>1460852400</v>
      </c>
      <c r="X1960" s="194">
        <f t="shared" si="61"/>
        <v>-0.12355780228409764</v>
      </c>
      <c r="Y1960" s="193"/>
      <c r="Z1960" s="197">
        <v>1958</v>
      </c>
    </row>
    <row r="1961" spans="1:26" ht="14.4" x14ac:dyDescent="0.3">
      <c r="A1961" s="7">
        <v>41297</v>
      </c>
      <c r="B1961" s="191">
        <v>1492.5600589999999</v>
      </c>
      <c r="C1961" s="191">
        <v>1496.130005</v>
      </c>
      <c r="D1961" s="191">
        <v>1489.900024</v>
      </c>
      <c r="E1961" s="191">
        <v>1494.8100589999999</v>
      </c>
      <c r="F1961" s="192">
        <v>1494.8100589999999</v>
      </c>
      <c r="G1961" s="191">
        <v>3552010000</v>
      </c>
      <c r="H1961" s="194">
        <f t="shared" si="60"/>
        <v>1.5074770267586265E-3</v>
      </c>
      <c r="I1961" s="193"/>
      <c r="J1961" s="197">
        <v>1959</v>
      </c>
      <c r="K1961" s="234"/>
      <c r="L1961" s="234"/>
      <c r="M1961" s="234"/>
      <c r="N1961" s="234"/>
      <c r="O1961" s="234"/>
      <c r="P1961" s="234"/>
      <c r="Q1961" s="7">
        <v>41297</v>
      </c>
      <c r="R1961" s="8">
        <v>18171785</v>
      </c>
      <c r="S1961" s="8">
        <v>18392500</v>
      </c>
      <c r="T1961" s="8">
        <v>18027500</v>
      </c>
      <c r="U1961" s="8">
        <v>18357500</v>
      </c>
      <c r="V1961" s="192">
        <v>16004307</v>
      </c>
      <c r="W1961" s="234">
        <v>861509600</v>
      </c>
      <c r="X1961" s="194">
        <f t="shared" si="61"/>
        <v>1.8305348182931828E-2</v>
      </c>
      <c r="Y1961" s="193"/>
      <c r="Z1961" s="197">
        <v>1959</v>
      </c>
    </row>
    <row r="1962" spans="1:26" ht="14.4" x14ac:dyDescent="0.3">
      <c r="A1962" s="7">
        <v>41296</v>
      </c>
      <c r="B1962" s="191">
        <v>1485.9799800000001</v>
      </c>
      <c r="C1962" s="191">
        <v>1492.5600589999999</v>
      </c>
      <c r="D1962" s="191">
        <v>1481.160034</v>
      </c>
      <c r="E1962" s="191">
        <v>1492.5600589999999</v>
      </c>
      <c r="F1962" s="192">
        <v>1492.5600589999999</v>
      </c>
      <c r="G1962" s="191">
        <v>3570950000</v>
      </c>
      <c r="H1962" s="194">
        <f t="shared" si="60"/>
        <v>4.4281074365482643E-3</v>
      </c>
      <c r="I1962" s="193"/>
      <c r="J1962" s="197">
        <v>1960</v>
      </c>
      <c r="K1962" s="234"/>
      <c r="L1962" s="234"/>
      <c r="M1962" s="234"/>
      <c r="N1962" s="234"/>
      <c r="O1962" s="234"/>
      <c r="P1962" s="234"/>
      <c r="Q1962" s="7">
        <v>41296</v>
      </c>
      <c r="R1962" s="8">
        <v>18020000</v>
      </c>
      <c r="S1962" s="8">
        <v>18138571</v>
      </c>
      <c r="T1962" s="8">
        <v>17736786</v>
      </c>
      <c r="U1962" s="8">
        <v>18027500</v>
      </c>
      <c r="V1962" s="192">
        <v>15716609</v>
      </c>
      <c r="W1962" s="234">
        <v>461546400</v>
      </c>
      <c r="X1962" s="194">
        <f t="shared" si="61"/>
        <v>9.5398979874924926E-3</v>
      </c>
      <c r="Y1962" s="193"/>
      <c r="Z1962" s="197">
        <v>1960</v>
      </c>
    </row>
    <row r="1963" spans="1:26" ht="14.4" x14ac:dyDescent="0.3">
      <c r="A1963" s="7">
        <v>41292</v>
      </c>
      <c r="B1963" s="191">
        <v>1480.9499510000001</v>
      </c>
      <c r="C1963" s="191">
        <v>1485.9799800000001</v>
      </c>
      <c r="D1963" s="191">
        <v>1475.8100589999999</v>
      </c>
      <c r="E1963" s="191">
        <v>1485.9799800000001</v>
      </c>
      <c r="F1963" s="192">
        <v>1485.9799800000001</v>
      </c>
      <c r="G1963" s="191">
        <v>3795740000</v>
      </c>
      <c r="H1963" s="194">
        <f t="shared" si="60"/>
        <v>3.4032703558502905E-3</v>
      </c>
      <c r="I1963" s="193"/>
      <c r="J1963" s="197">
        <v>1961</v>
      </c>
      <c r="K1963" s="234"/>
      <c r="L1963" s="234"/>
      <c r="M1963" s="234"/>
      <c r="N1963" s="234"/>
      <c r="O1963" s="234"/>
      <c r="P1963" s="234"/>
      <c r="Q1963" s="7">
        <v>41292</v>
      </c>
      <c r="R1963" s="8">
        <v>17804285</v>
      </c>
      <c r="S1963" s="8">
        <v>17936428</v>
      </c>
      <c r="T1963" s="8">
        <v>17728571</v>
      </c>
      <c r="U1963" s="8">
        <v>17857143</v>
      </c>
      <c r="V1963" s="192">
        <v>15568091</v>
      </c>
      <c r="W1963" s="234">
        <v>472922800</v>
      </c>
      <c r="X1963" s="194">
        <f t="shared" si="61"/>
        <v>-5.3308536604767063E-3</v>
      </c>
      <c r="Y1963" s="193"/>
      <c r="Z1963" s="197">
        <v>1961</v>
      </c>
    </row>
    <row r="1964" spans="1:26" ht="14.4" x14ac:dyDescent="0.3">
      <c r="A1964" s="7">
        <v>41291</v>
      </c>
      <c r="B1964" s="191">
        <v>1472.630005</v>
      </c>
      <c r="C1964" s="191">
        <v>1485.160034</v>
      </c>
      <c r="D1964" s="191">
        <v>1472.630005</v>
      </c>
      <c r="E1964" s="191">
        <v>1480.9399410000001</v>
      </c>
      <c r="F1964" s="192">
        <v>1480.9399410000001</v>
      </c>
      <c r="G1964" s="191">
        <v>3706710000</v>
      </c>
      <c r="H1964" s="194">
        <f t="shared" si="60"/>
        <v>5.6429218281479378E-3</v>
      </c>
      <c r="I1964" s="193"/>
      <c r="J1964" s="197">
        <v>1962</v>
      </c>
      <c r="K1964" s="234"/>
      <c r="L1964" s="234"/>
      <c r="M1964" s="234"/>
      <c r="N1964" s="234"/>
      <c r="O1964" s="234"/>
      <c r="P1964" s="234"/>
      <c r="Q1964" s="7">
        <v>41291</v>
      </c>
      <c r="R1964" s="8">
        <v>18225357</v>
      </c>
      <c r="S1964" s="8">
        <v>18241072</v>
      </c>
      <c r="T1964" s="8">
        <v>17929644</v>
      </c>
      <c r="U1964" s="8">
        <v>17952858</v>
      </c>
      <c r="V1964" s="192">
        <v>15651527</v>
      </c>
      <c r="W1964" s="234">
        <v>453678400</v>
      </c>
      <c r="X1964" s="194">
        <f t="shared" si="61"/>
        <v>-6.7382269982699259E-3</v>
      </c>
      <c r="Y1964" s="193"/>
      <c r="Z1964" s="197">
        <v>1962</v>
      </c>
    </row>
    <row r="1965" spans="1:26" ht="14.4" x14ac:dyDescent="0.3">
      <c r="A1965" s="7">
        <v>41290</v>
      </c>
      <c r="B1965" s="191">
        <v>1472.329956</v>
      </c>
      <c r="C1965" s="191">
        <v>1473.959961</v>
      </c>
      <c r="D1965" s="191">
        <v>1467.599976</v>
      </c>
      <c r="E1965" s="191">
        <v>1472.630005</v>
      </c>
      <c r="F1965" s="192">
        <v>1472.630005</v>
      </c>
      <c r="G1965" s="191">
        <v>3384080000</v>
      </c>
      <c r="H1965" s="194">
        <f t="shared" si="60"/>
        <v>1.9699186784146485E-4</v>
      </c>
      <c r="I1965" s="193"/>
      <c r="J1965" s="197">
        <v>1963</v>
      </c>
      <c r="K1965" s="234"/>
      <c r="L1965" s="234"/>
      <c r="M1965" s="234"/>
      <c r="N1965" s="234"/>
      <c r="O1965" s="234"/>
      <c r="P1965" s="234"/>
      <c r="Q1965" s="7">
        <v>41290</v>
      </c>
      <c r="R1965" s="8">
        <v>17665714</v>
      </c>
      <c r="S1965" s="8">
        <v>18194286</v>
      </c>
      <c r="T1965" s="8">
        <v>17589285</v>
      </c>
      <c r="U1965" s="8">
        <v>18074642</v>
      </c>
      <c r="V1965" s="192">
        <v>15757706</v>
      </c>
      <c r="W1965" s="234">
        <v>690804800</v>
      </c>
      <c r="X1965" s="194">
        <f t="shared" si="61"/>
        <v>4.1508641318763043E-2</v>
      </c>
      <c r="Y1965" s="193"/>
      <c r="Z1965" s="197">
        <v>1963</v>
      </c>
    </row>
    <row r="1966" spans="1:26" ht="14.4" x14ac:dyDescent="0.3">
      <c r="A1966" s="7">
        <v>41289</v>
      </c>
      <c r="B1966" s="191">
        <v>1470.670044</v>
      </c>
      <c r="C1966" s="191">
        <v>1473.3100589999999</v>
      </c>
      <c r="D1966" s="191">
        <v>1463.76001</v>
      </c>
      <c r="E1966" s="191">
        <v>1472.339966</v>
      </c>
      <c r="F1966" s="192">
        <v>1472.339966</v>
      </c>
      <c r="G1966" s="191">
        <v>3135350000</v>
      </c>
      <c r="H1966" s="194">
        <f t="shared" si="60"/>
        <v>1.1286696895666723E-3</v>
      </c>
      <c r="I1966" s="193"/>
      <c r="J1966" s="197">
        <v>1964</v>
      </c>
      <c r="K1966" s="234"/>
      <c r="L1966" s="234"/>
      <c r="M1966" s="234"/>
      <c r="N1966" s="234"/>
      <c r="O1966" s="234"/>
      <c r="P1966" s="234"/>
      <c r="Q1966" s="7">
        <v>41289</v>
      </c>
      <c r="R1966" s="8">
        <v>17796429</v>
      </c>
      <c r="S1966" s="8">
        <v>17821072</v>
      </c>
      <c r="T1966" s="8">
        <v>17263571</v>
      </c>
      <c r="U1966" s="8">
        <v>17354286</v>
      </c>
      <c r="V1966" s="192">
        <v>15129693</v>
      </c>
      <c r="W1966" s="234">
        <v>876772400</v>
      </c>
      <c r="X1966" s="194">
        <f t="shared" si="61"/>
        <v>-3.1549344458259923E-2</v>
      </c>
      <c r="Y1966" s="193"/>
      <c r="Z1966" s="197">
        <v>1964</v>
      </c>
    </row>
    <row r="1967" spans="1:26" ht="14.4" x14ac:dyDescent="0.3">
      <c r="A1967" s="7">
        <v>41288</v>
      </c>
      <c r="B1967" s="191">
        <v>1472.0500489999999</v>
      </c>
      <c r="C1967" s="191">
        <v>1472.0500489999999</v>
      </c>
      <c r="D1967" s="191">
        <v>1465.6899410000001</v>
      </c>
      <c r="E1967" s="191">
        <v>1470.6800539999999</v>
      </c>
      <c r="F1967" s="192">
        <v>1470.6800539999999</v>
      </c>
      <c r="G1967" s="191">
        <v>3003010000</v>
      </c>
      <c r="H1967" s="194">
        <f t="shared" si="60"/>
        <v>-9.3067148153738982E-4</v>
      </c>
      <c r="I1967" s="193"/>
      <c r="J1967" s="197">
        <v>1965</v>
      </c>
      <c r="K1967" s="234"/>
      <c r="L1967" s="234"/>
      <c r="M1967" s="234"/>
      <c r="N1967" s="234"/>
      <c r="O1967" s="234"/>
      <c r="P1967" s="234"/>
      <c r="Q1967" s="7">
        <v>41288</v>
      </c>
      <c r="R1967" s="8">
        <v>17952858</v>
      </c>
      <c r="S1967" s="8">
        <v>18125000</v>
      </c>
      <c r="T1967" s="8">
        <v>17803928</v>
      </c>
      <c r="U1967" s="8">
        <v>17919643</v>
      </c>
      <c r="V1967" s="192">
        <v>15622575</v>
      </c>
      <c r="W1967" s="234">
        <v>734207600</v>
      </c>
      <c r="X1967" s="194">
        <f t="shared" si="61"/>
        <v>-3.5652745297807334E-2</v>
      </c>
      <c r="Y1967" s="193"/>
      <c r="Z1967" s="197">
        <v>1965</v>
      </c>
    </row>
    <row r="1968" spans="1:26" ht="14.4" x14ac:dyDescent="0.3">
      <c r="A1968" s="7">
        <v>41285</v>
      </c>
      <c r="B1968" s="191">
        <v>1472.119995</v>
      </c>
      <c r="C1968" s="191">
        <v>1472.75</v>
      </c>
      <c r="D1968" s="191">
        <v>1467.579956</v>
      </c>
      <c r="E1968" s="191">
        <v>1472.0500489999999</v>
      </c>
      <c r="F1968" s="192">
        <v>1472.0500489999999</v>
      </c>
      <c r="G1968" s="191">
        <v>3340650000</v>
      </c>
      <c r="H1968" s="194">
        <f t="shared" si="60"/>
        <v>-4.7513789798142553E-5</v>
      </c>
      <c r="I1968" s="193"/>
      <c r="J1968" s="197">
        <v>1966</v>
      </c>
      <c r="K1968" s="234"/>
      <c r="L1968" s="234"/>
      <c r="M1968" s="234"/>
      <c r="N1968" s="234"/>
      <c r="O1968" s="234"/>
      <c r="P1968" s="234"/>
      <c r="Q1968" s="7">
        <v>41285</v>
      </c>
      <c r="R1968" s="8">
        <v>18607143</v>
      </c>
      <c r="S1968" s="8">
        <v>18761429</v>
      </c>
      <c r="T1968" s="8">
        <v>18536428</v>
      </c>
      <c r="U1968" s="8">
        <v>18582144</v>
      </c>
      <c r="V1968" s="192">
        <v>16200155</v>
      </c>
      <c r="W1968" s="234">
        <v>350506800</v>
      </c>
      <c r="X1968" s="194">
        <f t="shared" si="61"/>
        <v>-6.1315574751075142E-3</v>
      </c>
      <c r="Y1968" s="193"/>
      <c r="Z1968" s="197">
        <v>1966</v>
      </c>
    </row>
    <row r="1969" spans="1:26" ht="14.4" x14ac:dyDescent="0.3">
      <c r="A1969" s="7">
        <v>41284</v>
      </c>
      <c r="B1969" s="191">
        <v>1461.0200199999999</v>
      </c>
      <c r="C1969" s="191">
        <v>1472.3000489999999</v>
      </c>
      <c r="D1969" s="191">
        <v>1461.0200199999999</v>
      </c>
      <c r="E1969" s="191">
        <v>1472.119995</v>
      </c>
      <c r="F1969" s="192">
        <v>1472.119995</v>
      </c>
      <c r="G1969" s="191">
        <v>4081840000</v>
      </c>
      <c r="H1969" s="194">
        <f t="shared" si="60"/>
        <v>7.5974147157819825E-3</v>
      </c>
      <c r="I1969" s="193"/>
      <c r="J1969" s="197">
        <v>1967</v>
      </c>
      <c r="K1969" s="234"/>
      <c r="L1969" s="234"/>
      <c r="M1969" s="234"/>
      <c r="N1969" s="234"/>
      <c r="O1969" s="234"/>
      <c r="P1969" s="234"/>
      <c r="Q1969" s="7">
        <v>41284</v>
      </c>
      <c r="R1969" s="8">
        <v>18876785</v>
      </c>
      <c r="S1969" s="8">
        <v>18882856</v>
      </c>
      <c r="T1969" s="8">
        <v>18411428</v>
      </c>
      <c r="U1969" s="8">
        <v>18696785</v>
      </c>
      <c r="V1969" s="192">
        <v>16300100</v>
      </c>
      <c r="W1969" s="234">
        <v>601146000</v>
      </c>
      <c r="X1969" s="194">
        <f t="shared" si="61"/>
        <v>1.2395810048631346E-2</v>
      </c>
      <c r="Y1969" s="193"/>
      <c r="Z1969" s="197">
        <v>1967</v>
      </c>
    </row>
    <row r="1970" spans="1:26" ht="14.4" x14ac:dyDescent="0.3">
      <c r="A1970" s="7">
        <v>41283</v>
      </c>
      <c r="B1970" s="191">
        <v>1457.150024</v>
      </c>
      <c r="C1970" s="191">
        <v>1464.7299800000001</v>
      </c>
      <c r="D1970" s="191">
        <v>1457.150024</v>
      </c>
      <c r="E1970" s="191">
        <v>1461.0200199999999</v>
      </c>
      <c r="F1970" s="192">
        <v>1461.0200199999999</v>
      </c>
      <c r="G1970" s="191">
        <v>3674390000</v>
      </c>
      <c r="H1970" s="194">
        <f t="shared" si="60"/>
        <v>2.6558665451457322E-3</v>
      </c>
      <c r="I1970" s="193"/>
      <c r="J1970" s="197">
        <v>1968</v>
      </c>
      <c r="K1970" s="234"/>
      <c r="L1970" s="234"/>
      <c r="M1970" s="234"/>
      <c r="N1970" s="234"/>
      <c r="O1970" s="234"/>
      <c r="P1970" s="234"/>
      <c r="Q1970" s="7">
        <v>41283</v>
      </c>
      <c r="R1970" s="8">
        <v>18660715</v>
      </c>
      <c r="S1970" s="8">
        <v>18750357</v>
      </c>
      <c r="T1970" s="8">
        <v>18428215</v>
      </c>
      <c r="U1970" s="8">
        <v>18467857</v>
      </c>
      <c r="V1970" s="192">
        <v>16100521</v>
      </c>
      <c r="W1970" s="234">
        <v>407604400</v>
      </c>
      <c r="X1970" s="194">
        <f t="shared" si="61"/>
        <v>-1.5628922454245041E-2</v>
      </c>
      <c r="Y1970" s="193"/>
      <c r="Z1970" s="197">
        <v>1968</v>
      </c>
    </row>
    <row r="1971" spans="1:26" ht="14.4" x14ac:dyDescent="0.3">
      <c r="A1971" s="7">
        <v>41282</v>
      </c>
      <c r="B1971" s="191">
        <v>1461.8900149999999</v>
      </c>
      <c r="C1971" s="191">
        <v>1461.8900149999999</v>
      </c>
      <c r="D1971" s="191">
        <v>1451.6400149999999</v>
      </c>
      <c r="E1971" s="191">
        <v>1457.150024</v>
      </c>
      <c r="F1971" s="192">
        <v>1457.150024</v>
      </c>
      <c r="G1971" s="191">
        <v>3601600000</v>
      </c>
      <c r="H1971" s="194">
        <f t="shared" si="60"/>
        <v>-3.2423718278149116E-3</v>
      </c>
      <c r="I1971" s="193"/>
      <c r="J1971" s="197">
        <v>1969</v>
      </c>
      <c r="K1971" s="234"/>
      <c r="L1971" s="234"/>
      <c r="M1971" s="234"/>
      <c r="N1971" s="234"/>
      <c r="O1971" s="234"/>
      <c r="P1971" s="234"/>
      <c r="Q1971" s="7">
        <v>41282</v>
      </c>
      <c r="R1971" s="8">
        <v>18900356</v>
      </c>
      <c r="S1971" s="8">
        <v>18996071</v>
      </c>
      <c r="T1971" s="8">
        <v>18616072</v>
      </c>
      <c r="U1971" s="8">
        <v>18761072</v>
      </c>
      <c r="V1971" s="192">
        <v>16356150</v>
      </c>
      <c r="W1971" s="234">
        <v>458707200</v>
      </c>
      <c r="X1971" s="194">
        <f t="shared" si="61"/>
        <v>2.6919051394477486E-3</v>
      </c>
      <c r="Y1971" s="193"/>
      <c r="Z1971" s="197">
        <v>1969</v>
      </c>
    </row>
    <row r="1972" spans="1:26" ht="14.4" x14ac:dyDescent="0.3">
      <c r="A1972" s="7">
        <v>41281</v>
      </c>
      <c r="B1972" s="191">
        <v>1466.469971</v>
      </c>
      <c r="C1972" s="191">
        <v>1466.469971</v>
      </c>
      <c r="D1972" s="191">
        <v>1456.619995</v>
      </c>
      <c r="E1972" s="191">
        <v>1461.8900149999999</v>
      </c>
      <c r="F1972" s="192">
        <v>1461.8900149999999</v>
      </c>
      <c r="G1972" s="191">
        <v>3304970000</v>
      </c>
      <c r="H1972" s="194">
        <f t="shared" si="60"/>
        <v>-3.1231161159590076E-3</v>
      </c>
      <c r="I1972" s="193"/>
      <c r="J1972" s="197">
        <v>1970</v>
      </c>
      <c r="K1972" s="234"/>
      <c r="L1972" s="234"/>
      <c r="M1972" s="234"/>
      <c r="N1972" s="234"/>
      <c r="O1972" s="234"/>
      <c r="P1972" s="234"/>
      <c r="Q1972" s="7">
        <v>41281</v>
      </c>
      <c r="R1972" s="8">
        <v>18642857</v>
      </c>
      <c r="S1972" s="8">
        <v>18903572</v>
      </c>
      <c r="T1972" s="8">
        <v>18400000</v>
      </c>
      <c r="U1972" s="8">
        <v>18710714</v>
      </c>
      <c r="V1972" s="192">
        <v>16312239</v>
      </c>
      <c r="W1972" s="234">
        <v>484156400</v>
      </c>
      <c r="X1972" s="194">
        <f t="shared" si="61"/>
        <v>-5.8825271665800052E-3</v>
      </c>
      <c r="Y1972" s="193"/>
      <c r="Z1972" s="197">
        <v>1970</v>
      </c>
    </row>
    <row r="1973" spans="1:26" ht="14.4" x14ac:dyDescent="0.3">
      <c r="A1973" s="7">
        <v>41278</v>
      </c>
      <c r="B1973" s="191">
        <v>1459.369995</v>
      </c>
      <c r="C1973" s="191">
        <v>1467.9399410000001</v>
      </c>
      <c r="D1973" s="191">
        <v>1458.98999</v>
      </c>
      <c r="E1973" s="191">
        <v>1466.469971</v>
      </c>
      <c r="F1973" s="192">
        <v>1466.469971</v>
      </c>
      <c r="G1973" s="191">
        <v>3424290000</v>
      </c>
      <c r="H1973" s="194">
        <f t="shared" si="60"/>
        <v>4.8650965994404792E-3</v>
      </c>
      <c r="I1973" s="193"/>
      <c r="J1973" s="197">
        <v>1971</v>
      </c>
      <c r="K1973" s="234"/>
      <c r="L1973" s="234"/>
      <c r="M1973" s="234"/>
      <c r="N1973" s="234"/>
      <c r="O1973" s="234"/>
      <c r="P1973" s="234"/>
      <c r="Q1973" s="7">
        <v>41278</v>
      </c>
      <c r="R1973" s="8">
        <v>19177500</v>
      </c>
      <c r="S1973" s="8">
        <v>19236786</v>
      </c>
      <c r="T1973" s="8">
        <v>18779642</v>
      </c>
      <c r="U1973" s="8">
        <v>18821428</v>
      </c>
      <c r="V1973" s="192">
        <v>16408764</v>
      </c>
      <c r="W1973" s="234">
        <v>594333600</v>
      </c>
      <c r="X1973" s="194">
        <f t="shared" si="61"/>
        <v>-2.7854625769895232E-2</v>
      </c>
      <c r="Y1973" s="193"/>
      <c r="Z1973" s="197">
        <v>1971</v>
      </c>
    </row>
    <row r="1974" spans="1:26" ht="14.4" x14ac:dyDescent="0.3">
      <c r="A1974" s="7">
        <v>41277</v>
      </c>
      <c r="B1974" s="191">
        <v>1462.420044</v>
      </c>
      <c r="C1974" s="191">
        <v>1465.469971</v>
      </c>
      <c r="D1974" s="191">
        <v>1455.530029</v>
      </c>
      <c r="E1974" s="191">
        <v>1459.369995</v>
      </c>
      <c r="F1974" s="192">
        <v>1459.369995</v>
      </c>
      <c r="G1974" s="191">
        <v>3829730000</v>
      </c>
      <c r="H1974" s="194">
        <f t="shared" si="60"/>
        <v>-2.0856176120627244E-3</v>
      </c>
      <c r="I1974" s="193"/>
      <c r="J1974" s="197">
        <v>1972</v>
      </c>
      <c r="K1974" s="234"/>
      <c r="L1974" s="234"/>
      <c r="M1974" s="234"/>
      <c r="N1974" s="234"/>
      <c r="O1974" s="234"/>
      <c r="P1974" s="234"/>
      <c r="Q1974" s="7">
        <v>41277</v>
      </c>
      <c r="R1974" s="8">
        <v>19567142</v>
      </c>
      <c r="S1974" s="8">
        <v>19631071</v>
      </c>
      <c r="T1974" s="8">
        <v>19321428</v>
      </c>
      <c r="U1974" s="8">
        <v>19360714</v>
      </c>
      <c r="V1974" s="192">
        <v>16878920</v>
      </c>
      <c r="W1974" s="234">
        <v>352965200</v>
      </c>
      <c r="X1974" s="194">
        <f t="shared" si="61"/>
        <v>-1.2622279170367132E-2</v>
      </c>
      <c r="Y1974" s="193"/>
      <c r="Z1974" s="197">
        <v>1972</v>
      </c>
    </row>
    <row r="1975" spans="1:26" ht="14.4" x14ac:dyDescent="0.3">
      <c r="A1975" s="7">
        <v>41276</v>
      </c>
      <c r="B1975" s="191">
        <v>1426.1899410000001</v>
      </c>
      <c r="C1975" s="191">
        <v>1462.4300539999999</v>
      </c>
      <c r="D1975" s="191">
        <v>1426.1899410000001</v>
      </c>
      <c r="E1975" s="191">
        <v>1462.420044</v>
      </c>
      <c r="F1975" s="192">
        <v>1462.420044</v>
      </c>
      <c r="G1975" s="191">
        <v>4202600000</v>
      </c>
      <c r="H1975" s="194">
        <f t="shared" si="60"/>
        <v>2.5403420651387044E-2</v>
      </c>
      <c r="I1975" s="193"/>
      <c r="J1975" s="197">
        <v>1973</v>
      </c>
      <c r="K1975" s="234"/>
      <c r="L1975" s="234"/>
      <c r="M1975" s="234"/>
      <c r="N1975" s="234"/>
      <c r="O1975" s="234"/>
      <c r="P1975" s="234"/>
      <c r="Q1975" s="7">
        <v>41276</v>
      </c>
      <c r="R1975" s="8">
        <v>19779285</v>
      </c>
      <c r="S1975" s="8">
        <v>19821428</v>
      </c>
      <c r="T1975" s="8">
        <v>19343929</v>
      </c>
      <c r="U1975" s="8">
        <v>19608213</v>
      </c>
      <c r="V1975" s="192">
        <v>17094694</v>
      </c>
      <c r="W1975" s="234">
        <v>560518000</v>
      </c>
      <c r="X1975" s="194">
        <f t="shared" si="61"/>
        <v>3.1681486854953665E-2</v>
      </c>
      <c r="Y1975" s="193"/>
      <c r="Z1975" s="197">
        <v>1973</v>
      </c>
    </row>
    <row r="1976" spans="1:26" ht="14.4" x14ac:dyDescent="0.3">
      <c r="A1976" s="7">
        <v>41274</v>
      </c>
      <c r="B1976" s="191">
        <v>1402.4300539999999</v>
      </c>
      <c r="C1976" s="191">
        <v>1426.73999</v>
      </c>
      <c r="D1976" s="191">
        <v>1398.1099850000001</v>
      </c>
      <c r="E1976" s="191">
        <v>1426.1899410000001</v>
      </c>
      <c r="F1976" s="192">
        <v>1426.1899410000001</v>
      </c>
      <c r="G1976" s="191">
        <v>3204330000</v>
      </c>
      <c r="H1976" s="194">
        <f t="shared" si="60"/>
        <v>1.6941940834933195E-2</v>
      </c>
      <c r="I1976" s="193"/>
      <c r="J1976" s="197">
        <v>1974</v>
      </c>
      <c r="K1976" s="234"/>
      <c r="L1976" s="234"/>
      <c r="M1976" s="234"/>
      <c r="N1976" s="234"/>
      <c r="O1976" s="234"/>
      <c r="P1976" s="234"/>
      <c r="Q1976" s="7">
        <v>41274</v>
      </c>
      <c r="R1976" s="8">
        <v>18233213</v>
      </c>
      <c r="S1976" s="8">
        <v>19121429</v>
      </c>
      <c r="T1976" s="8">
        <v>18178572</v>
      </c>
      <c r="U1976" s="8">
        <v>19006071</v>
      </c>
      <c r="V1976" s="192">
        <v>16569740</v>
      </c>
      <c r="W1976" s="234">
        <v>659492400</v>
      </c>
      <c r="X1976" s="194">
        <f t="shared" si="61"/>
        <v>4.4310269512537685E-2</v>
      </c>
      <c r="Y1976" s="193"/>
      <c r="Z1976" s="197">
        <v>1974</v>
      </c>
    </row>
    <row r="1977" spans="1:26" ht="14.4" x14ac:dyDescent="0.3">
      <c r="A1977" s="7">
        <v>41271</v>
      </c>
      <c r="B1977" s="191">
        <v>1418.099976</v>
      </c>
      <c r="C1977" s="191">
        <v>1418.099976</v>
      </c>
      <c r="D1977" s="191">
        <v>1401.579956</v>
      </c>
      <c r="E1977" s="191">
        <v>1402.4300539999999</v>
      </c>
      <c r="F1977" s="192">
        <v>1402.4300539999999</v>
      </c>
      <c r="G1977" s="191">
        <v>2426680000</v>
      </c>
      <c r="H1977" s="194">
        <f t="shared" si="60"/>
        <v>-1.1049941657992132E-2</v>
      </c>
      <c r="I1977" s="193"/>
      <c r="J1977" s="197">
        <v>1975</v>
      </c>
      <c r="K1977" s="234"/>
      <c r="L1977" s="234"/>
      <c r="M1977" s="234"/>
      <c r="N1977" s="234"/>
      <c r="O1977" s="234"/>
      <c r="P1977" s="234"/>
      <c r="Q1977" s="7">
        <v>41271</v>
      </c>
      <c r="R1977" s="8">
        <v>18224644</v>
      </c>
      <c r="S1977" s="8">
        <v>18374287</v>
      </c>
      <c r="T1977" s="8">
        <v>18147142</v>
      </c>
      <c r="U1977" s="8">
        <v>18199642</v>
      </c>
      <c r="V1977" s="192">
        <v>15866683</v>
      </c>
      <c r="W1977" s="234">
        <v>354278400</v>
      </c>
      <c r="X1977" s="194">
        <f t="shared" si="61"/>
        <v>-1.0620438245225744E-2</v>
      </c>
      <c r="Y1977" s="193"/>
      <c r="Z1977" s="197">
        <v>1975</v>
      </c>
    </row>
    <row r="1978" spans="1:26" ht="14.4" x14ac:dyDescent="0.3">
      <c r="A1978" s="7">
        <v>41270</v>
      </c>
      <c r="B1978" s="191">
        <v>1419.829956</v>
      </c>
      <c r="C1978" s="191">
        <v>1422.8000489999999</v>
      </c>
      <c r="D1978" s="191">
        <v>1401.8000489999999</v>
      </c>
      <c r="E1978" s="191">
        <v>1418.099976</v>
      </c>
      <c r="F1978" s="192">
        <v>1418.099976</v>
      </c>
      <c r="G1978" s="191">
        <v>2830180000</v>
      </c>
      <c r="H1978" s="194">
        <f t="shared" si="60"/>
        <v>-1.2184416821813193E-3</v>
      </c>
      <c r="I1978" s="193"/>
      <c r="J1978" s="197">
        <v>1976</v>
      </c>
      <c r="K1978" s="234"/>
      <c r="L1978" s="234"/>
      <c r="M1978" s="234"/>
      <c r="N1978" s="234"/>
      <c r="O1978" s="234"/>
      <c r="P1978" s="234"/>
      <c r="Q1978" s="7">
        <v>41270</v>
      </c>
      <c r="R1978" s="8">
        <v>18340714</v>
      </c>
      <c r="S1978" s="8">
        <v>18437500</v>
      </c>
      <c r="T1978" s="8">
        <v>18023571</v>
      </c>
      <c r="U1978" s="8">
        <v>18395000</v>
      </c>
      <c r="V1978" s="192">
        <v>16037003</v>
      </c>
      <c r="W1978" s="234">
        <v>455120400</v>
      </c>
      <c r="X1978" s="194">
        <f t="shared" si="61"/>
        <v>4.0158120722157504E-3</v>
      </c>
      <c r="Y1978" s="193"/>
      <c r="Z1978" s="197">
        <v>1976</v>
      </c>
    </row>
    <row r="1979" spans="1:26" ht="14.4" x14ac:dyDescent="0.3">
      <c r="A1979" s="7">
        <v>41269</v>
      </c>
      <c r="B1979" s="191">
        <v>1426.660034</v>
      </c>
      <c r="C1979" s="191">
        <v>1429.420044</v>
      </c>
      <c r="D1979" s="191">
        <v>1416.4300539999999</v>
      </c>
      <c r="E1979" s="191">
        <v>1419.829956</v>
      </c>
      <c r="F1979" s="192">
        <v>1419.829956</v>
      </c>
      <c r="G1979" s="191">
        <v>2285030000</v>
      </c>
      <c r="H1979" s="194">
        <f t="shared" si="60"/>
        <v>-4.7874601076824987E-3</v>
      </c>
      <c r="I1979" s="193"/>
      <c r="J1979" s="197">
        <v>1977</v>
      </c>
      <c r="K1979" s="234"/>
      <c r="L1979" s="234"/>
      <c r="M1979" s="234"/>
      <c r="N1979" s="234"/>
      <c r="O1979" s="234"/>
      <c r="P1979" s="234"/>
      <c r="Q1979" s="7">
        <v>41269</v>
      </c>
      <c r="R1979" s="8">
        <v>18535715</v>
      </c>
      <c r="S1979" s="8">
        <v>18552143</v>
      </c>
      <c r="T1979" s="8">
        <v>18254286</v>
      </c>
      <c r="U1979" s="8">
        <v>18321428</v>
      </c>
      <c r="V1979" s="192">
        <v>15972859</v>
      </c>
      <c r="W1979" s="234">
        <v>302436400</v>
      </c>
      <c r="X1979" s="194">
        <f t="shared" si="61"/>
        <v>-1.3783748706941955E-2</v>
      </c>
      <c r="Y1979" s="193"/>
      <c r="Z1979" s="197">
        <v>1977</v>
      </c>
    </row>
    <row r="1980" spans="1:26" ht="14.4" x14ac:dyDescent="0.3">
      <c r="A1980" s="7">
        <v>41267</v>
      </c>
      <c r="B1980" s="191">
        <v>1430.150024</v>
      </c>
      <c r="C1980" s="191">
        <v>1430.150024</v>
      </c>
      <c r="D1980" s="191">
        <v>1424.660034</v>
      </c>
      <c r="E1980" s="191">
        <v>1426.660034</v>
      </c>
      <c r="F1980" s="192">
        <v>1426.660034</v>
      </c>
      <c r="G1980" s="191">
        <v>1248960000</v>
      </c>
      <c r="H1980" s="194">
        <f t="shared" si="60"/>
        <v>-2.4402964314462956E-3</v>
      </c>
      <c r="I1980" s="193"/>
      <c r="J1980" s="197">
        <v>1978</v>
      </c>
      <c r="K1980" s="234"/>
      <c r="L1980" s="234"/>
      <c r="M1980" s="234"/>
      <c r="N1980" s="234"/>
      <c r="O1980" s="234"/>
      <c r="P1980" s="234"/>
      <c r="Q1980" s="7">
        <v>41267</v>
      </c>
      <c r="R1980" s="8">
        <v>18583929</v>
      </c>
      <c r="S1980" s="8">
        <v>18723215</v>
      </c>
      <c r="T1980" s="8">
        <v>18525356</v>
      </c>
      <c r="U1980" s="8">
        <v>18577499</v>
      </c>
      <c r="V1980" s="192">
        <v>16196102</v>
      </c>
      <c r="W1980" s="234">
        <v>175753200</v>
      </c>
      <c r="X1980" s="194">
        <f t="shared" si="61"/>
        <v>1.6171971320632244E-3</v>
      </c>
      <c r="Y1980" s="193"/>
      <c r="Z1980" s="197">
        <v>1978</v>
      </c>
    </row>
    <row r="1981" spans="1:26" ht="14.4" x14ac:dyDescent="0.3">
      <c r="A1981" s="7">
        <v>41264</v>
      </c>
      <c r="B1981" s="191">
        <v>1443.670044</v>
      </c>
      <c r="C1981" s="191">
        <v>1443.670044</v>
      </c>
      <c r="D1981" s="191">
        <v>1422.579956</v>
      </c>
      <c r="E1981" s="191">
        <v>1430.150024</v>
      </c>
      <c r="F1981" s="192">
        <v>1430.150024</v>
      </c>
      <c r="G1981" s="191">
        <v>5229160000</v>
      </c>
      <c r="H1981" s="194">
        <f t="shared" si="60"/>
        <v>-9.378687636087131E-3</v>
      </c>
      <c r="I1981" s="193"/>
      <c r="J1981" s="197">
        <v>1979</v>
      </c>
      <c r="K1981" s="234"/>
      <c r="L1981" s="234"/>
      <c r="M1981" s="234"/>
      <c r="N1981" s="234"/>
      <c r="O1981" s="234"/>
      <c r="P1981" s="234"/>
      <c r="Q1981" s="7">
        <v>41264</v>
      </c>
      <c r="R1981" s="8">
        <v>18302500</v>
      </c>
      <c r="S1981" s="8">
        <v>18559643</v>
      </c>
      <c r="T1981" s="8">
        <v>18222857</v>
      </c>
      <c r="U1981" s="8">
        <v>18547501</v>
      </c>
      <c r="V1981" s="192">
        <v>16169952</v>
      </c>
      <c r="W1981" s="234">
        <v>596268400</v>
      </c>
      <c r="X1981" s="194">
        <f t="shared" si="61"/>
        <v>-4.600152172895988E-3</v>
      </c>
      <c r="Y1981" s="193"/>
      <c r="Z1981" s="197">
        <v>1979</v>
      </c>
    </row>
    <row r="1982" spans="1:26" ht="14.4" x14ac:dyDescent="0.3">
      <c r="A1982" s="7">
        <v>41263</v>
      </c>
      <c r="B1982" s="191">
        <v>1435.8100589999999</v>
      </c>
      <c r="C1982" s="191">
        <v>1443.6999510000001</v>
      </c>
      <c r="D1982" s="191">
        <v>1432.8199460000001</v>
      </c>
      <c r="E1982" s="191">
        <v>1443.6899410000001</v>
      </c>
      <c r="F1982" s="192">
        <v>1443.6899410000001</v>
      </c>
      <c r="G1982" s="191">
        <v>3686580000</v>
      </c>
      <c r="H1982" s="194">
        <f t="shared" si="60"/>
        <v>5.4881089254161441E-3</v>
      </c>
      <c r="I1982" s="193"/>
      <c r="J1982" s="197">
        <v>1980</v>
      </c>
      <c r="K1982" s="234"/>
      <c r="L1982" s="234"/>
      <c r="M1982" s="234"/>
      <c r="N1982" s="234"/>
      <c r="O1982" s="234"/>
      <c r="P1982" s="234"/>
      <c r="Q1982" s="7">
        <v>41263</v>
      </c>
      <c r="R1982" s="8">
        <v>18928572</v>
      </c>
      <c r="S1982" s="8">
        <v>18935715</v>
      </c>
      <c r="T1982" s="8">
        <v>18531429</v>
      </c>
      <c r="U1982" s="8">
        <v>18633215</v>
      </c>
      <c r="V1982" s="192">
        <v>16244680</v>
      </c>
      <c r="W1982" s="234">
        <v>481689600</v>
      </c>
      <c r="X1982" s="194">
        <f t="shared" si="61"/>
        <v>-8.7017502235575677E-3</v>
      </c>
      <c r="Y1982" s="193"/>
      <c r="Z1982" s="197">
        <v>1980</v>
      </c>
    </row>
    <row r="1983" spans="1:26" ht="14.4" x14ac:dyDescent="0.3">
      <c r="A1983" s="7">
        <v>41262</v>
      </c>
      <c r="B1983" s="191">
        <v>1446.790039</v>
      </c>
      <c r="C1983" s="191">
        <v>1447.75</v>
      </c>
      <c r="D1983" s="191">
        <v>1435.8000489999999</v>
      </c>
      <c r="E1983" s="191">
        <v>1435.8100589999999</v>
      </c>
      <c r="F1983" s="192">
        <v>1435.8100589999999</v>
      </c>
      <c r="G1983" s="191">
        <v>3869800000</v>
      </c>
      <c r="H1983" s="194">
        <f t="shared" si="60"/>
        <v>-7.5892007160826662E-3</v>
      </c>
      <c r="I1983" s="193"/>
      <c r="J1983" s="197">
        <v>1981</v>
      </c>
      <c r="K1983" s="234"/>
      <c r="L1983" s="234"/>
      <c r="M1983" s="234"/>
      <c r="N1983" s="234"/>
      <c r="O1983" s="234"/>
      <c r="P1983" s="234"/>
      <c r="Q1983" s="7">
        <v>41262</v>
      </c>
      <c r="R1983" s="8">
        <v>18981071</v>
      </c>
      <c r="S1983" s="8">
        <v>19060715</v>
      </c>
      <c r="T1983" s="8">
        <v>18767857</v>
      </c>
      <c r="U1983" s="8">
        <v>18796785</v>
      </c>
      <c r="V1983" s="192">
        <v>16387278</v>
      </c>
      <c r="W1983" s="234">
        <v>449369200</v>
      </c>
      <c r="X1983" s="194">
        <f t="shared" si="61"/>
        <v>-1.4216410085753957E-2</v>
      </c>
      <c r="Y1983" s="193"/>
      <c r="Z1983" s="197">
        <v>1981</v>
      </c>
    </row>
    <row r="1984" spans="1:26" ht="14.4" x14ac:dyDescent="0.3">
      <c r="A1984" s="7">
        <v>41261</v>
      </c>
      <c r="B1984" s="191">
        <v>1430.469971</v>
      </c>
      <c r="C1984" s="191">
        <v>1448</v>
      </c>
      <c r="D1984" s="191">
        <v>1430.469971</v>
      </c>
      <c r="E1984" s="191">
        <v>1446.790039</v>
      </c>
      <c r="F1984" s="192">
        <v>1446.790039</v>
      </c>
      <c r="G1984" s="191">
        <v>4302240000</v>
      </c>
      <c r="H1984" s="194">
        <f t="shared" si="60"/>
        <v>1.1486656626513448E-2</v>
      </c>
      <c r="I1984" s="193"/>
      <c r="J1984" s="197">
        <v>1982</v>
      </c>
      <c r="K1984" s="234"/>
      <c r="L1984" s="234"/>
      <c r="M1984" s="234"/>
      <c r="N1984" s="234"/>
      <c r="O1984" s="234"/>
      <c r="P1984" s="234"/>
      <c r="Q1984" s="7">
        <v>41261</v>
      </c>
      <c r="R1984" s="8">
        <v>18750000</v>
      </c>
      <c r="S1984" s="8">
        <v>19103571</v>
      </c>
      <c r="T1984" s="8">
        <v>18580357</v>
      </c>
      <c r="U1984" s="8">
        <v>19067858</v>
      </c>
      <c r="V1984" s="192">
        <v>16623606</v>
      </c>
      <c r="W1984" s="234">
        <v>625685200</v>
      </c>
      <c r="X1984" s="194">
        <f t="shared" si="61"/>
        <v>2.9046427597123975E-2</v>
      </c>
      <c r="Y1984" s="193"/>
      <c r="Z1984" s="197">
        <v>1982</v>
      </c>
    </row>
    <row r="1985" spans="1:26" ht="14.4" x14ac:dyDescent="0.3">
      <c r="A1985" s="7">
        <v>41260</v>
      </c>
      <c r="B1985" s="191">
        <v>1413.540039</v>
      </c>
      <c r="C1985" s="191">
        <v>1430.670044</v>
      </c>
      <c r="D1985" s="191">
        <v>1413.540039</v>
      </c>
      <c r="E1985" s="191">
        <v>1430.3599850000001</v>
      </c>
      <c r="F1985" s="192">
        <v>1430.3599850000001</v>
      </c>
      <c r="G1985" s="191">
        <v>3455610000</v>
      </c>
      <c r="H1985" s="194">
        <f t="shared" si="60"/>
        <v>1.1870590643830559E-2</v>
      </c>
      <c r="I1985" s="193"/>
      <c r="J1985" s="197">
        <v>1983</v>
      </c>
      <c r="K1985" s="234"/>
      <c r="L1985" s="234"/>
      <c r="M1985" s="234"/>
      <c r="N1985" s="234"/>
      <c r="O1985" s="234"/>
      <c r="P1985" s="234"/>
      <c r="Q1985" s="7">
        <v>41260</v>
      </c>
      <c r="R1985" s="8">
        <v>18176071</v>
      </c>
      <c r="S1985" s="8">
        <v>18571428</v>
      </c>
      <c r="T1985" s="8">
        <v>17901072</v>
      </c>
      <c r="U1985" s="8">
        <v>18529642</v>
      </c>
      <c r="V1985" s="192">
        <v>16154379</v>
      </c>
      <c r="W1985" s="234">
        <v>757607200</v>
      </c>
      <c r="X1985" s="194">
        <f t="shared" si="61"/>
        <v>1.7732793512064707E-2</v>
      </c>
      <c r="Y1985" s="193"/>
      <c r="Z1985" s="197">
        <v>1983</v>
      </c>
    </row>
    <row r="1986" spans="1:26" ht="14.4" x14ac:dyDescent="0.3">
      <c r="A1986" s="7">
        <v>41257</v>
      </c>
      <c r="B1986" s="191">
        <v>1419.4499510000001</v>
      </c>
      <c r="C1986" s="191">
        <v>1419.4499510000001</v>
      </c>
      <c r="D1986" s="191">
        <v>1411.880005</v>
      </c>
      <c r="E1986" s="191">
        <v>1413.579956</v>
      </c>
      <c r="F1986" s="192">
        <v>1413.579956</v>
      </c>
      <c r="G1986" s="191">
        <v>3210170000</v>
      </c>
      <c r="H1986" s="194">
        <f t="shared" si="60"/>
        <v>-4.1354011783681531E-3</v>
      </c>
      <c r="I1986" s="193"/>
      <c r="J1986" s="197">
        <v>1984</v>
      </c>
      <c r="K1986" s="234"/>
      <c r="L1986" s="234"/>
      <c r="M1986" s="234"/>
      <c r="N1986" s="234"/>
      <c r="O1986" s="234"/>
      <c r="P1986" s="234"/>
      <c r="Q1986" s="7">
        <v>41257</v>
      </c>
      <c r="R1986" s="8">
        <v>18383928</v>
      </c>
      <c r="S1986" s="8">
        <v>18504642</v>
      </c>
      <c r="T1986" s="8">
        <v>18056429</v>
      </c>
      <c r="U1986" s="8">
        <v>18206785</v>
      </c>
      <c r="V1986" s="192">
        <v>15872908</v>
      </c>
      <c r="W1986" s="234">
        <v>1009579200</v>
      </c>
      <c r="X1986" s="194">
        <f t="shared" si="61"/>
        <v>-3.7569098761577747E-2</v>
      </c>
      <c r="Y1986" s="193"/>
      <c r="Z1986" s="197">
        <v>1984</v>
      </c>
    </row>
    <row r="1987" spans="1:26" ht="14.4" x14ac:dyDescent="0.3">
      <c r="A1987" s="7">
        <v>41256</v>
      </c>
      <c r="B1987" s="191">
        <v>1428.4799800000001</v>
      </c>
      <c r="C1987" s="191">
        <v>1431.3599850000001</v>
      </c>
      <c r="D1987" s="191">
        <v>1416</v>
      </c>
      <c r="E1987" s="191">
        <v>1419.4499510000001</v>
      </c>
      <c r="F1987" s="192">
        <v>1419.4499510000001</v>
      </c>
      <c r="G1987" s="191">
        <v>3349960000</v>
      </c>
      <c r="H1987" s="194">
        <f t="shared" si="60"/>
        <v>-6.3214249596973788E-3</v>
      </c>
      <c r="I1987" s="193"/>
      <c r="J1987" s="197">
        <v>1985</v>
      </c>
      <c r="K1987" s="234"/>
      <c r="L1987" s="234"/>
      <c r="M1987" s="234"/>
      <c r="N1987" s="234"/>
      <c r="O1987" s="234"/>
      <c r="P1987" s="234"/>
      <c r="Q1987" s="7">
        <v>41256</v>
      </c>
      <c r="R1987" s="8">
        <v>18969643</v>
      </c>
      <c r="S1987" s="8">
        <v>19201429</v>
      </c>
      <c r="T1987" s="8">
        <v>18778572</v>
      </c>
      <c r="U1987" s="8">
        <v>18917500</v>
      </c>
      <c r="V1987" s="192">
        <v>16492517</v>
      </c>
      <c r="W1987" s="234">
        <v>625259600</v>
      </c>
      <c r="X1987" s="194">
        <f t="shared" si="61"/>
        <v>-1.7272918923743795E-2</v>
      </c>
      <c r="Y1987" s="193"/>
      <c r="Z1987" s="197">
        <v>1985</v>
      </c>
    </row>
    <row r="1988" spans="1:26" ht="14.4" x14ac:dyDescent="0.3">
      <c r="A1988" s="7">
        <v>41255</v>
      </c>
      <c r="B1988" s="191">
        <v>1427.839966</v>
      </c>
      <c r="C1988" s="191">
        <v>1438.589966</v>
      </c>
      <c r="D1988" s="191">
        <v>1426.76001</v>
      </c>
      <c r="E1988" s="191">
        <v>1428.4799800000001</v>
      </c>
      <c r="F1988" s="192">
        <v>1428.4799800000001</v>
      </c>
      <c r="G1988" s="191">
        <v>3709050000</v>
      </c>
      <c r="H1988" s="194">
        <f t="shared" ref="H1988:H2051" si="62">(F1988-F1989)/F1989</f>
        <v>4.4823930919444838E-4</v>
      </c>
      <c r="I1988" s="193"/>
      <c r="J1988" s="197">
        <v>1986</v>
      </c>
      <c r="K1988" s="234"/>
      <c r="L1988" s="234"/>
      <c r="M1988" s="234"/>
      <c r="N1988" s="234"/>
      <c r="O1988" s="234"/>
      <c r="P1988" s="234"/>
      <c r="Q1988" s="7">
        <v>41255</v>
      </c>
      <c r="R1988" s="8">
        <v>19563213</v>
      </c>
      <c r="S1988" s="8">
        <v>19571428</v>
      </c>
      <c r="T1988" s="8">
        <v>19152500</v>
      </c>
      <c r="U1988" s="8">
        <v>19250000</v>
      </c>
      <c r="V1988" s="192">
        <v>16782398</v>
      </c>
      <c r="W1988" s="234">
        <v>487144000</v>
      </c>
      <c r="X1988" s="194">
        <f t="shared" ref="X1988:X2051" si="63">(V1988-V1989)/V1989</f>
        <v>-4.4146536578825836E-3</v>
      </c>
      <c r="Y1988" s="193"/>
      <c r="Z1988" s="197">
        <v>1986</v>
      </c>
    </row>
    <row r="1989" spans="1:26" ht="14.4" x14ac:dyDescent="0.3">
      <c r="A1989" s="7">
        <v>41254</v>
      </c>
      <c r="B1989" s="191">
        <v>1418.5500489999999</v>
      </c>
      <c r="C1989" s="191">
        <v>1434.2700199999999</v>
      </c>
      <c r="D1989" s="191">
        <v>1418.5500489999999</v>
      </c>
      <c r="E1989" s="191">
        <v>1427.839966</v>
      </c>
      <c r="F1989" s="192">
        <v>1427.839966</v>
      </c>
      <c r="G1989" s="191">
        <v>3650230000</v>
      </c>
      <c r="H1989" s="194">
        <f t="shared" si="62"/>
        <v>6.5488820831869432E-3</v>
      </c>
      <c r="I1989" s="193"/>
      <c r="J1989" s="197">
        <v>1987</v>
      </c>
      <c r="K1989" s="234"/>
      <c r="L1989" s="234"/>
      <c r="M1989" s="234"/>
      <c r="N1989" s="234"/>
      <c r="O1989" s="234"/>
      <c r="P1989" s="234"/>
      <c r="Q1989" s="7">
        <v>41254</v>
      </c>
      <c r="R1989" s="8">
        <v>19277500</v>
      </c>
      <c r="S1989" s="8">
        <v>19627142</v>
      </c>
      <c r="T1989" s="8">
        <v>19191786</v>
      </c>
      <c r="U1989" s="8">
        <v>19335358</v>
      </c>
      <c r="V1989" s="192">
        <v>16856815</v>
      </c>
      <c r="W1989" s="234">
        <v>592345600</v>
      </c>
      <c r="X1989" s="194">
        <f t="shared" si="63"/>
        <v>2.1837631813015179E-2</v>
      </c>
      <c r="Y1989" s="193"/>
      <c r="Z1989" s="197">
        <v>1987</v>
      </c>
    </row>
    <row r="1990" spans="1:26" ht="14.4" x14ac:dyDescent="0.3">
      <c r="A1990" s="7">
        <v>41253</v>
      </c>
      <c r="B1990" s="191">
        <v>1418.0699460000001</v>
      </c>
      <c r="C1990" s="191">
        <v>1421.6400149999999</v>
      </c>
      <c r="D1990" s="191">
        <v>1415.6400149999999</v>
      </c>
      <c r="E1990" s="191">
        <v>1418.5500489999999</v>
      </c>
      <c r="F1990" s="192">
        <v>1418.5500489999999</v>
      </c>
      <c r="G1990" s="191">
        <v>2999430000</v>
      </c>
      <c r="H1990" s="194">
        <f t="shared" si="62"/>
        <v>3.3856087378067304E-4</v>
      </c>
      <c r="I1990" s="193"/>
      <c r="J1990" s="197">
        <v>1988</v>
      </c>
      <c r="K1990" s="234"/>
      <c r="L1990" s="234"/>
      <c r="M1990" s="234"/>
      <c r="N1990" s="234"/>
      <c r="O1990" s="234"/>
      <c r="P1990" s="234"/>
      <c r="Q1990" s="7">
        <v>41253</v>
      </c>
      <c r="R1990" s="8">
        <v>18750000</v>
      </c>
      <c r="S1990" s="8">
        <v>19232500</v>
      </c>
      <c r="T1990" s="8">
        <v>18627857</v>
      </c>
      <c r="U1990" s="8">
        <v>18922142</v>
      </c>
      <c r="V1990" s="192">
        <v>16496569</v>
      </c>
      <c r="W1990" s="234">
        <v>630484400</v>
      </c>
      <c r="X1990" s="194">
        <f t="shared" si="63"/>
        <v>-6.4324294665739227E-3</v>
      </c>
      <c r="Y1990" s="193"/>
      <c r="Z1990" s="197">
        <v>1988</v>
      </c>
    </row>
    <row r="1991" spans="1:26" ht="14.4" x14ac:dyDescent="0.3">
      <c r="A1991" s="7">
        <v>41250</v>
      </c>
      <c r="B1991" s="191">
        <v>1413.9499510000001</v>
      </c>
      <c r="C1991" s="191">
        <v>1420.339966</v>
      </c>
      <c r="D1991" s="191">
        <v>1410.900024</v>
      </c>
      <c r="E1991" s="191">
        <v>1418.0699460000001</v>
      </c>
      <c r="F1991" s="192">
        <v>1418.0699460000001</v>
      </c>
      <c r="G1991" s="191">
        <v>3125160000</v>
      </c>
      <c r="H1991" s="194">
        <f t="shared" si="62"/>
        <v>2.9209196799964946E-3</v>
      </c>
      <c r="I1991" s="193"/>
      <c r="J1991" s="197">
        <v>1989</v>
      </c>
      <c r="K1991" s="234"/>
      <c r="L1991" s="234"/>
      <c r="M1991" s="234"/>
      <c r="N1991" s="234"/>
      <c r="O1991" s="234"/>
      <c r="P1991" s="234"/>
      <c r="Q1991" s="7">
        <v>41250</v>
      </c>
      <c r="R1991" s="8">
        <v>19764286</v>
      </c>
      <c r="S1991" s="8">
        <v>19828571</v>
      </c>
      <c r="T1991" s="8">
        <v>18928572</v>
      </c>
      <c r="U1991" s="8">
        <v>19044643</v>
      </c>
      <c r="V1991" s="192">
        <v>16603369</v>
      </c>
      <c r="W1991" s="234">
        <v>787040800</v>
      </c>
      <c r="X1991" s="194">
        <f t="shared" si="63"/>
        <v>-2.5564412381976365E-2</v>
      </c>
      <c r="Y1991" s="193"/>
      <c r="Z1991" s="197">
        <v>1989</v>
      </c>
    </row>
    <row r="1992" spans="1:26" ht="14.4" x14ac:dyDescent="0.3">
      <c r="A1992" s="7">
        <v>41249</v>
      </c>
      <c r="B1992" s="191">
        <v>1409.4300539999999</v>
      </c>
      <c r="C1992" s="191">
        <v>1413.9499510000001</v>
      </c>
      <c r="D1992" s="191">
        <v>1405.9300539999999</v>
      </c>
      <c r="E1992" s="191">
        <v>1413.9399410000001</v>
      </c>
      <c r="F1992" s="192">
        <v>1413.9399410000001</v>
      </c>
      <c r="G1992" s="191">
        <v>3229700000</v>
      </c>
      <c r="H1992" s="194">
        <f t="shared" si="62"/>
        <v>3.3065905314124595E-3</v>
      </c>
      <c r="I1992" s="193"/>
      <c r="J1992" s="197">
        <v>1990</v>
      </c>
      <c r="K1992" s="234"/>
      <c r="L1992" s="234"/>
      <c r="M1992" s="234"/>
      <c r="N1992" s="234"/>
      <c r="O1992" s="234"/>
      <c r="P1992" s="234"/>
      <c r="Q1992" s="7">
        <v>41249</v>
      </c>
      <c r="R1992" s="8">
        <v>18890715</v>
      </c>
      <c r="S1992" s="8">
        <v>19761072</v>
      </c>
      <c r="T1992" s="8">
        <v>18522499</v>
      </c>
      <c r="U1992" s="8">
        <v>19544285</v>
      </c>
      <c r="V1992" s="192">
        <v>17038960</v>
      </c>
      <c r="W1992" s="234">
        <v>1177212400</v>
      </c>
      <c r="X1992" s="194">
        <f t="shared" si="63"/>
        <v>1.5683007444504796E-2</v>
      </c>
      <c r="Y1992" s="193"/>
      <c r="Z1992" s="197">
        <v>1990</v>
      </c>
    </row>
    <row r="1993" spans="1:26" ht="14.4" x14ac:dyDescent="0.3">
      <c r="A1993" s="7">
        <v>41248</v>
      </c>
      <c r="B1993" s="191">
        <v>1407.0500489999999</v>
      </c>
      <c r="C1993" s="191">
        <v>1415.5600589999999</v>
      </c>
      <c r="D1993" s="191">
        <v>1398.2299800000001</v>
      </c>
      <c r="E1993" s="191">
        <v>1409.280029</v>
      </c>
      <c r="F1993" s="192">
        <v>1409.280029</v>
      </c>
      <c r="G1993" s="191">
        <v>4253920000</v>
      </c>
      <c r="H1993" s="194">
        <f t="shared" si="62"/>
        <v>1.5848618900123209E-3</v>
      </c>
      <c r="I1993" s="193"/>
      <c r="J1993" s="197">
        <v>1991</v>
      </c>
      <c r="K1993" s="234"/>
      <c r="L1993" s="234"/>
      <c r="M1993" s="234"/>
      <c r="N1993" s="234"/>
      <c r="O1993" s="234"/>
      <c r="P1993" s="234"/>
      <c r="Q1993" s="7">
        <v>41248</v>
      </c>
      <c r="R1993" s="8">
        <v>20318214</v>
      </c>
      <c r="S1993" s="8">
        <v>20330357</v>
      </c>
      <c r="T1993" s="8">
        <v>19241785</v>
      </c>
      <c r="U1993" s="8">
        <v>19242500</v>
      </c>
      <c r="V1993" s="192">
        <v>16775864</v>
      </c>
      <c r="W1993" s="234">
        <v>1044638000</v>
      </c>
      <c r="X1993" s="194">
        <f t="shared" si="63"/>
        <v>-6.4356884037763351E-2</v>
      </c>
      <c r="Y1993" s="193"/>
      <c r="Z1993" s="197">
        <v>1991</v>
      </c>
    </row>
    <row r="1994" spans="1:26" ht="14.4" x14ac:dyDescent="0.3">
      <c r="A1994" s="7">
        <v>41247</v>
      </c>
      <c r="B1994" s="191">
        <v>1409.459961</v>
      </c>
      <c r="C1994" s="191">
        <v>1413.1400149999999</v>
      </c>
      <c r="D1994" s="191">
        <v>1403.650024</v>
      </c>
      <c r="E1994" s="191">
        <v>1407.0500489999999</v>
      </c>
      <c r="F1994" s="192">
        <v>1407.0500489999999</v>
      </c>
      <c r="G1994" s="191">
        <v>3247710000</v>
      </c>
      <c r="H1994" s="194">
        <f t="shared" si="62"/>
        <v>-1.709812315839227E-3</v>
      </c>
      <c r="I1994" s="193"/>
      <c r="J1994" s="197">
        <v>1992</v>
      </c>
      <c r="K1994" s="234"/>
      <c r="L1994" s="234"/>
      <c r="M1994" s="234"/>
      <c r="N1994" s="234"/>
      <c r="O1994" s="234"/>
      <c r="P1994" s="234"/>
      <c r="Q1994" s="7">
        <v>41247</v>
      </c>
      <c r="R1994" s="8">
        <v>20778572</v>
      </c>
      <c r="S1994" s="8">
        <v>20778572</v>
      </c>
      <c r="T1994" s="8">
        <v>20433214</v>
      </c>
      <c r="U1994" s="8">
        <v>20566071</v>
      </c>
      <c r="V1994" s="192">
        <v>17929768</v>
      </c>
      <c r="W1994" s="234">
        <v>557068400</v>
      </c>
      <c r="X1994" s="194">
        <f t="shared" si="63"/>
        <v>-1.7639273898370646E-2</v>
      </c>
      <c r="Y1994" s="193"/>
      <c r="Z1994" s="197">
        <v>1992</v>
      </c>
    </row>
    <row r="1995" spans="1:26" ht="14.4" x14ac:dyDescent="0.3">
      <c r="A1995" s="7">
        <v>41246</v>
      </c>
      <c r="B1995" s="191">
        <v>1416.339966</v>
      </c>
      <c r="C1995" s="191">
        <v>1423.7299800000001</v>
      </c>
      <c r="D1995" s="191">
        <v>1408.459961</v>
      </c>
      <c r="E1995" s="191">
        <v>1409.459961</v>
      </c>
      <c r="F1995" s="192">
        <v>1409.459961</v>
      </c>
      <c r="G1995" s="191">
        <v>3074280000</v>
      </c>
      <c r="H1995" s="194">
        <f t="shared" si="62"/>
        <v>-4.7452250023003826E-3</v>
      </c>
      <c r="I1995" s="193"/>
      <c r="J1995" s="197">
        <v>1993</v>
      </c>
      <c r="K1995" s="234"/>
      <c r="L1995" s="234"/>
      <c r="M1995" s="234"/>
      <c r="N1995" s="234"/>
      <c r="O1995" s="234"/>
      <c r="P1995" s="234"/>
      <c r="Q1995" s="7">
        <v>41246</v>
      </c>
      <c r="R1995" s="8">
        <v>21201786</v>
      </c>
      <c r="S1995" s="8">
        <v>21235357</v>
      </c>
      <c r="T1995" s="8">
        <v>20910715</v>
      </c>
      <c r="U1995" s="8">
        <v>20935358</v>
      </c>
      <c r="V1995" s="192">
        <v>18251715</v>
      </c>
      <c r="W1995" s="234">
        <v>364280000</v>
      </c>
      <c r="X1995" s="194">
        <f t="shared" si="63"/>
        <v>1.5548157611367506E-3</v>
      </c>
      <c r="Y1995" s="193"/>
      <c r="Z1995" s="197">
        <v>1993</v>
      </c>
    </row>
    <row r="1996" spans="1:26" ht="14.4" x14ac:dyDescent="0.3">
      <c r="A1996" s="7">
        <v>41243</v>
      </c>
      <c r="B1996" s="191">
        <v>1415.9499510000001</v>
      </c>
      <c r="C1996" s="191">
        <v>1418.8599850000001</v>
      </c>
      <c r="D1996" s="191">
        <v>1411.630005</v>
      </c>
      <c r="E1996" s="191">
        <v>1416.1800539999999</v>
      </c>
      <c r="F1996" s="192">
        <v>1416.1800539999999</v>
      </c>
      <c r="G1996" s="191">
        <v>3966000000</v>
      </c>
      <c r="H1996" s="194">
        <f t="shared" si="62"/>
        <v>1.6250786253946614E-4</v>
      </c>
      <c r="I1996" s="193"/>
      <c r="J1996" s="197">
        <v>1994</v>
      </c>
      <c r="K1996" s="234"/>
      <c r="L1996" s="234"/>
      <c r="M1996" s="234"/>
      <c r="N1996" s="234"/>
      <c r="O1996" s="234"/>
      <c r="P1996" s="234"/>
      <c r="Q1996" s="7">
        <v>41243</v>
      </c>
      <c r="R1996" s="8">
        <v>20956785</v>
      </c>
      <c r="S1996" s="8">
        <v>21014286</v>
      </c>
      <c r="T1996" s="8">
        <v>20809999</v>
      </c>
      <c r="U1996" s="8">
        <v>20902857</v>
      </c>
      <c r="V1996" s="192">
        <v>18223381</v>
      </c>
      <c r="W1996" s="234">
        <v>391319600</v>
      </c>
      <c r="X1996" s="194">
        <f t="shared" si="63"/>
        <v>-6.9227313429842683E-3</v>
      </c>
      <c r="Y1996" s="193"/>
      <c r="Z1996" s="197">
        <v>1994</v>
      </c>
    </row>
    <row r="1997" spans="1:26" ht="14.4" x14ac:dyDescent="0.3">
      <c r="A1997" s="7">
        <v>41242</v>
      </c>
      <c r="B1997" s="191">
        <v>1409.959961</v>
      </c>
      <c r="C1997" s="191">
        <v>1419.6999510000001</v>
      </c>
      <c r="D1997" s="191">
        <v>1409.040039</v>
      </c>
      <c r="E1997" s="191">
        <v>1415.9499510000001</v>
      </c>
      <c r="F1997" s="192">
        <v>1415.9499510000001</v>
      </c>
      <c r="G1997" s="191">
        <v>3356850000</v>
      </c>
      <c r="H1997" s="194">
        <f t="shared" si="62"/>
        <v>4.2696423009932725E-3</v>
      </c>
      <c r="I1997" s="193"/>
      <c r="J1997" s="197">
        <v>1995</v>
      </c>
      <c r="K1997" s="234"/>
      <c r="L1997" s="234"/>
      <c r="M1997" s="234"/>
      <c r="N1997" s="234"/>
      <c r="O1997" s="234"/>
      <c r="P1997" s="234"/>
      <c r="Q1997" s="7">
        <v>41242</v>
      </c>
      <c r="R1997" s="8">
        <v>21079287</v>
      </c>
      <c r="S1997" s="8">
        <v>21223215</v>
      </c>
      <c r="T1997" s="8">
        <v>20901785</v>
      </c>
      <c r="U1997" s="8">
        <v>21048571</v>
      </c>
      <c r="V1997" s="192">
        <v>18350416</v>
      </c>
      <c r="W1997" s="234">
        <v>514698800</v>
      </c>
      <c r="X1997" s="194">
        <f t="shared" si="63"/>
        <v>1.101312678500376E-2</v>
      </c>
      <c r="Y1997" s="193"/>
      <c r="Z1997" s="197">
        <v>1995</v>
      </c>
    </row>
    <row r="1998" spans="1:26" ht="14.4" x14ac:dyDescent="0.3">
      <c r="A1998" s="7">
        <v>41241</v>
      </c>
      <c r="B1998" s="191">
        <v>1398.7700199999999</v>
      </c>
      <c r="C1998" s="191">
        <v>1410.3100589999999</v>
      </c>
      <c r="D1998" s="191">
        <v>1385.4300539999999</v>
      </c>
      <c r="E1998" s="191">
        <v>1409.9300539999999</v>
      </c>
      <c r="F1998" s="192">
        <v>1409.9300539999999</v>
      </c>
      <c r="G1998" s="191">
        <v>3359250000</v>
      </c>
      <c r="H1998" s="194">
        <f t="shared" si="62"/>
        <v>7.8560291817415754E-3</v>
      </c>
      <c r="I1998" s="193"/>
      <c r="J1998" s="197">
        <v>1996</v>
      </c>
      <c r="K1998" s="234"/>
      <c r="L1998" s="234"/>
      <c r="M1998" s="234"/>
      <c r="N1998" s="234"/>
      <c r="O1998" s="234"/>
      <c r="P1998" s="234"/>
      <c r="Q1998" s="7">
        <v>41241</v>
      </c>
      <c r="R1998" s="8">
        <v>20616785</v>
      </c>
      <c r="S1998" s="8">
        <v>20921429</v>
      </c>
      <c r="T1998" s="8">
        <v>20437857</v>
      </c>
      <c r="U1998" s="8">
        <v>20819286</v>
      </c>
      <c r="V1998" s="192">
        <v>18150522</v>
      </c>
      <c r="W1998" s="234">
        <v>520864400</v>
      </c>
      <c r="X1998" s="194">
        <f t="shared" si="63"/>
        <v>-3.1468348845075842E-3</v>
      </c>
      <c r="Y1998" s="193"/>
      <c r="Z1998" s="197">
        <v>1996</v>
      </c>
    </row>
    <row r="1999" spans="1:26" ht="14.4" x14ac:dyDescent="0.3">
      <c r="A1999" s="7">
        <v>41240</v>
      </c>
      <c r="B1999" s="191">
        <v>1406.290039</v>
      </c>
      <c r="C1999" s="191">
        <v>1409.01001</v>
      </c>
      <c r="D1999" s="191">
        <v>1398.030029</v>
      </c>
      <c r="E1999" s="191">
        <v>1398.9399410000001</v>
      </c>
      <c r="F1999" s="192">
        <v>1398.9399410000001</v>
      </c>
      <c r="G1999" s="191">
        <v>3323120000</v>
      </c>
      <c r="H1999" s="194">
        <f t="shared" si="62"/>
        <v>-5.2265875432257747E-3</v>
      </c>
      <c r="I1999" s="193"/>
      <c r="J1999" s="197">
        <v>1997</v>
      </c>
      <c r="K1999" s="234"/>
      <c r="L1999" s="234"/>
      <c r="M1999" s="234"/>
      <c r="N1999" s="234"/>
      <c r="O1999" s="234"/>
      <c r="P1999" s="234"/>
      <c r="Q1999" s="7">
        <v>41240</v>
      </c>
      <c r="R1999" s="8">
        <v>21055357</v>
      </c>
      <c r="S1999" s="8">
        <v>21086428</v>
      </c>
      <c r="T1999" s="8">
        <v>20717857</v>
      </c>
      <c r="U1999" s="8">
        <v>20885000</v>
      </c>
      <c r="V1999" s="192">
        <v>18207819</v>
      </c>
      <c r="W1999" s="234">
        <v>533330000</v>
      </c>
      <c r="X1999" s="194">
        <f t="shared" si="63"/>
        <v>-8.0570019870110175E-3</v>
      </c>
      <c r="Y1999" s="193"/>
      <c r="Z1999" s="197">
        <v>1997</v>
      </c>
    </row>
    <row r="2000" spans="1:26" ht="14.4" x14ac:dyDescent="0.3">
      <c r="A2000" s="7">
        <v>41239</v>
      </c>
      <c r="B2000" s="191">
        <v>1409.150024</v>
      </c>
      <c r="C2000" s="191">
        <v>1409.150024</v>
      </c>
      <c r="D2000" s="191">
        <v>1397.6800539999999</v>
      </c>
      <c r="E2000" s="191">
        <v>1406.290039</v>
      </c>
      <c r="F2000" s="192">
        <v>1406.290039</v>
      </c>
      <c r="G2000" s="191">
        <v>2948960000</v>
      </c>
      <c r="H2000" s="194">
        <f t="shared" si="62"/>
        <v>-2.0295816281375952E-3</v>
      </c>
      <c r="I2000" s="193"/>
      <c r="J2000" s="197">
        <v>1998</v>
      </c>
      <c r="K2000" s="234"/>
      <c r="L2000" s="234"/>
      <c r="M2000" s="234"/>
      <c r="N2000" s="234"/>
      <c r="O2000" s="234"/>
      <c r="P2000" s="234"/>
      <c r="Q2000" s="7">
        <v>41239</v>
      </c>
      <c r="R2000" s="8">
        <v>20567858</v>
      </c>
      <c r="S2000" s="8">
        <v>21071428</v>
      </c>
      <c r="T2000" s="8">
        <v>20489643</v>
      </c>
      <c r="U2000" s="8">
        <v>21054644</v>
      </c>
      <c r="V2000" s="192">
        <v>18355711</v>
      </c>
      <c r="W2000" s="234">
        <v>630579600</v>
      </c>
      <c r="X2000" s="194">
        <f t="shared" si="63"/>
        <v>3.1548365774286852E-2</v>
      </c>
      <c r="Y2000" s="193"/>
      <c r="Z2000" s="197">
        <v>1998</v>
      </c>
    </row>
    <row r="2001" spans="1:26" ht="14.4" x14ac:dyDescent="0.3">
      <c r="A2001" s="7">
        <v>41236</v>
      </c>
      <c r="B2001" s="191">
        <v>1391.030029</v>
      </c>
      <c r="C2001" s="191">
        <v>1409.160034</v>
      </c>
      <c r="D2001" s="191">
        <v>1391.030029</v>
      </c>
      <c r="E2001" s="191">
        <v>1409.150024</v>
      </c>
      <c r="F2001" s="192">
        <v>1409.150024</v>
      </c>
      <c r="G2001" s="191">
        <v>1504960000</v>
      </c>
      <c r="H2001" s="194">
        <f t="shared" si="62"/>
        <v>1.3026314761174733E-2</v>
      </c>
      <c r="I2001" s="193"/>
      <c r="J2001" s="197">
        <v>1999</v>
      </c>
      <c r="K2001" s="234"/>
      <c r="L2001" s="234"/>
      <c r="M2001" s="234"/>
      <c r="N2001" s="234"/>
      <c r="O2001" s="234"/>
      <c r="P2001" s="234"/>
      <c r="Q2001" s="7">
        <v>41236</v>
      </c>
      <c r="R2001" s="8">
        <v>20256071</v>
      </c>
      <c r="S2001" s="8">
        <v>20428572</v>
      </c>
      <c r="T2001" s="8">
        <v>20092857</v>
      </c>
      <c r="U2001" s="8">
        <v>20410715</v>
      </c>
      <c r="V2001" s="192">
        <v>17794329</v>
      </c>
      <c r="W2001" s="234">
        <v>272826400</v>
      </c>
      <c r="X2001" s="194">
        <f t="shared" si="63"/>
        <v>1.7447349902845695E-2</v>
      </c>
      <c r="Y2001" s="193"/>
      <c r="Z2001" s="197">
        <v>1999</v>
      </c>
    </row>
    <row r="2002" spans="1:26" ht="14.4" x14ac:dyDescent="0.3">
      <c r="A2002" s="7">
        <v>41234</v>
      </c>
      <c r="B2002" s="191">
        <v>1387.790039</v>
      </c>
      <c r="C2002" s="191">
        <v>1391.25</v>
      </c>
      <c r="D2002" s="191">
        <v>1386.3900149999999</v>
      </c>
      <c r="E2002" s="191">
        <v>1391.030029</v>
      </c>
      <c r="F2002" s="192">
        <v>1391.030029</v>
      </c>
      <c r="G2002" s="191">
        <v>2667090000</v>
      </c>
      <c r="H2002" s="194">
        <f t="shared" si="62"/>
        <v>2.3201806177426641E-3</v>
      </c>
      <c r="I2002" s="193"/>
      <c r="J2002" s="197">
        <v>2000</v>
      </c>
      <c r="K2002" s="234"/>
      <c r="L2002" s="234"/>
      <c r="M2002" s="234"/>
      <c r="N2002" s="234"/>
      <c r="O2002" s="234"/>
      <c r="P2002" s="234"/>
      <c r="Q2002" s="7">
        <v>41234</v>
      </c>
      <c r="R2002" s="8">
        <v>20151785</v>
      </c>
      <c r="S2002" s="8">
        <v>20263214</v>
      </c>
      <c r="T2002" s="8">
        <v>19878571</v>
      </c>
      <c r="U2002" s="8">
        <v>20060715</v>
      </c>
      <c r="V2002" s="192">
        <v>17489189</v>
      </c>
      <c r="W2002" s="234">
        <v>373002000</v>
      </c>
      <c r="X2002" s="194">
        <f t="shared" si="63"/>
        <v>1.4081631204065643E-3</v>
      </c>
      <c r="Y2002" s="193"/>
      <c r="Z2002" s="197">
        <v>2000</v>
      </c>
    </row>
    <row r="2003" spans="1:26" ht="14.4" x14ac:dyDescent="0.3">
      <c r="A2003" s="7">
        <v>41233</v>
      </c>
      <c r="B2003" s="191">
        <v>1386.8199460000001</v>
      </c>
      <c r="C2003" s="191">
        <v>1389.7700199999999</v>
      </c>
      <c r="D2003" s="191">
        <v>1377.040039</v>
      </c>
      <c r="E2003" s="191">
        <v>1387.8100589999999</v>
      </c>
      <c r="F2003" s="192">
        <v>1387.8100589999999</v>
      </c>
      <c r="G2003" s="191">
        <v>3207160000</v>
      </c>
      <c r="H2003" s="194">
        <f t="shared" si="62"/>
        <v>6.6338641856900364E-4</v>
      </c>
      <c r="I2003" s="193"/>
      <c r="J2003" s="197">
        <v>2001</v>
      </c>
      <c r="K2003" s="234"/>
      <c r="L2003" s="234"/>
      <c r="M2003" s="234"/>
      <c r="N2003" s="234"/>
      <c r="O2003" s="234"/>
      <c r="P2003" s="234"/>
      <c r="Q2003" s="7">
        <v>41233</v>
      </c>
      <c r="R2003" s="8">
        <v>20425358</v>
      </c>
      <c r="S2003" s="8">
        <v>20426786</v>
      </c>
      <c r="T2003" s="8">
        <v>19806429</v>
      </c>
      <c r="U2003" s="8">
        <v>20032499</v>
      </c>
      <c r="V2003" s="192">
        <v>17464596</v>
      </c>
      <c r="W2003" s="234">
        <v>642754000</v>
      </c>
      <c r="X2003" s="194">
        <f t="shared" si="63"/>
        <v>-8.5194926227375109E-3</v>
      </c>
      <c r="Y2003" s="193"/>
      <c r="Z2003" s="197">
        <v>2001</v>
      </c>
    </row>
    <row r="2004" spans="1:26" ht="14.4" x14ac:dyDescent="0.3">
      <c r="A2004" s="7">
        <v>41232</v>
      </c>
      <c r="B2004" s="191">
        <v>1359.880005</v>
      </c>
      <c r="C2004" s="191">
        <v>1386.8900149999999</v>
      </c>
      <c r="D2004" s="191">
        <v>1359.880005</v>
      </c>
      <c r="E2004" s="191">
        <v>1386.8900149999999</v>
      </c>
      <c r="F2004" s="192">
        <v>1386.8900149999999</v>
      </c>
      <c r="G2004" s="191">
        <v>3374800000</v>
      </c>
      <c r="H2004" s="194">
        <f t="shared" si="62"/>
        <v>1.9862053931736401E-2</v>
      </c>
      <c r="I2004" s="193"/>
      <c r="J2004" s="197">
        <v>2002</v>
      </c>
      <c r="K2004" s="234"/>
      <c r="L2004" s="234"/>
      <c r="M2004" s="234"/>
      <c r="N2004" s="234"/>
      <c r="O2004" s="234"/>
      <c r="P2004" s="234"/>
      <c r="Q2004" s="7">
        <v>41232</v>
      </c>
      <c r="R2004" s="8">
        <v>19311071</v>
      </c>
      <c r="S2004" s="8">
        <v>20267857</v>
      </c>
      <c r="T2004" s="8">
        <v>19281429</v>
      </c>
      <c r="U2004" s="8">
        <v>20204643</v>
      </c>
      <c r="V2004" s="192">
        <v>17614664</v>
      </c>
      <c r="W2004" s="234">
        <v>823317600</v>
      </c>
      <c r="X2004" s="194">
        <f t="shared" si="63"/>
        <v>7.2107823663596513E-2</v>
      </c>
      <c r="Y2004" s="193"/>
      <c r="Z2004" s="197">
        <v>2002</v>
      </c>
    </row>
    <row r="2005" spans="1:26" ht="14.4" x14ac:dyDescent="0.3">
      <c r="A2005" s="7">
        <v>41229</v>
      </c>
      <c r="B2005" s="191">
        <v>1353.3599850000001</v>
      </c>
      <c r="C2005" s="191">
        <v>1362.030029</v>
      </c>
      <c r="D2005" s="191">
        <v>1343.349976</v>
      </c>
      <c r="E2005" s="191">
        <v>1359.880005</v>
      </c>
      <c r="F2005" s="192">
        <v>1359.880005</v>
      </c>
      <c r="G2005" s="191">
        <v>4045910000</v>
      </c>
      <c r="H2005" s="194">
        <f t="shared" si="62"/>
        <v>4.8399497631455256E-3</v>
      </c>
      <c r="I2005" s="193"/>
      <c r="J2005" s="197">
        <v>2003</v>
      </c>
      <c r="K2005" s="234"/>
      <c r="L2005" s="234"/>
      <c r="M2005" s="234"/>
      <c r="N2005" s="234"/>
      <c r="O2005" s="234"/>
      <c r="P2005" s="234"/>
      <c r="Q2005" s="7">
        <v>41229</v>
      </c>
      <c r="R2005" s="8">
        <v>18757143</v>
      </c>
      <c r="S2005" s="8">
        <v>18928572</v>
      </c>
      <c r="T2005" s="8">
        <v>18062500</v>
      </c>
      <c r="U2005" s="8">
        <v>18845715</v>
      </c>
      <c r="V2005" s="192">
        <v>16429937</v>
      </c>
      <c r="W2005" s="234">
        <v>1266893600</v>
      </c>
      <c r="X2005" s="194">
        <f t="shared" si="63"/>
        <v>3.9192718716078261E-3</v>
      </c>
      <c r="Y2005" s="193"/>
      <c r="Z2005" s="197">
        <v>2003</v>
      </c>
    </row>
    <row r="2006" spans="1:26" ht="14.4" x14ac:dyDescent="0.3">
      <c r="A2006" s="7">
        <v>41228</v>
      </c>
      <c r="B2006" s="191">
        <v>1355.410034</v>
      </c>
      <c r="C2006" s="191">
        <v>1360.619995</v>
      </c>
      <c r="D2006" s="191">
        <v>1348.0500489999999</v>
      </c>
      <c r="E2006" s="191">
        <v>1353.329956</v>
      </c>
      <c r="F2006" s="192">
        <v>1353.329956</v>
      </c>
      <c r="G2006" s="191">
        <v>3928870000</v>
      </c>
      <c r="H2006" s="194">
        <f t="shared" si="62"/>
        <v>-1.5935447815442708E-3</v>
      </c>
      <c r="I2006" s="193"/>
      <c r="J2006" s="197">
        <v>2004</v>
      </c>
      <c r="K2006" s="234"/>
      <c r="L2006" s="234"/>
      <c r="M2006" s="234"/>
      <c r="N2006" s="234"/>
      <c r="O2006" s="234"/>
      <c r="P2006" s="234"/>
      <c r="Q2006" s="7">
        <v>41228</v>
      </c>
      <c r="R2006" s="8">
        <v>19197500</v>
      </c>
      <c r="S2006" s="8">
        <v>19267857</v>
      </c>
      <c r="T2006" s="8">
        <v>18665001</v>
      </c>
      <c r="U2006" s="8">
        <v>18772142</v>
      </c>
      <c r="V2006" s="192">
        <v>16365795</v>
      </c>
      <c r="W2006" s="234">
        <v>789910800</v>
      </c>
      <c r="X2006" s="194">
        <f t="shared" si="63"/>
        <v>-2.097295306695161E-2</v>
      </c>
      <c r="Y2006" s="193"/>
      <c r="Z2006" s="197">
        <v>2004</v>
      </c>
    </row>
    <row r="2007" spans="1:26" ht="14.4" x14ac:dyDescent="0.3">
      <c r="A2007" s="7">
        <v>41227</v>
      </c>
      <c r="B2007" s="191">
        <v>1374.6400149999999</v>
      </c>
      <c r="C2007" s="191">
        <v>1380.130005</v>
      </c>
      <c r="D2007" s="191">
        <v>1352.5</v>
      </c>
      <c r="E2007" s="191">
        <v>1355.48999</v>
      </c>
      <c r="F2007" s="192">
        <v>1355.48999</v>
      </c>
      <c r="G2007" s="191">
        <v>4109510000</v>
      </c>
      <c r="H2007" s="194">
        <f t="shared" si="62"/>
        <v>-1.385203567640644E-2</v>
      </c>
      <c r="I2007" s="193"/>
      <c r="J2007" s="197">
        <v>2005</v>
      </c>
      <c r="K2007" s="234"/>
      <c r="L2007" s="234"/>
      <c r="M2007" s="234"/>
      <c r="N2007" s="234"/>
      <c r="O2007" s="234"/>
      <c r="P2007" s="234"/>
      <c r="Q2007" s="7">
        <v>41227</v>
      </c>
      <c r="R2007" s="8">
        <v>19482143</v>
      </c>
      <c r="S2007" s="8">
        <v>19551786</v>
      </c>
      <c r="T2007" s="8">
        <v>19149286</v>
      </c>
      <c r="U2007" s="8">
        <v>19174286</v>
      </c>
      <c r="V2007" s="192">
        <v>16716387</v>
      </c>
      <c r="W2007" s="234">
        <v>477170400</v>
      </c>
      <c r="X2007" s="194">
        <f t="shared" si="63"/>
        <v>-1.1088847255985936E-2</v>
      </c>
      <c r="Y2007" s="193"/>
      <c r="Z2007" s="197">
        <v>2005</v>
      </c>
    </row>
    <row r="2008" spans="1:26" ht="14.4" x14ac:dyDescent="0.3">
      <c r="A2008" s="7">
        <v>41226</v>
      </c>
      <c r="B2008" s="191">
        <v>1380.030029</v>
      </c>
      <c r="C2008" s="191">
        <v>1388.8100589999999</v>
      </c>
      <c r="D2008" s="191">
        <v>1371.3900149999999</v>
      </c>
      <c r="E2008" s="191">
        <v>1374.530029</v>
      </c>
      <c r="F2008" s="192">
        <v>1374.530029</v>
      </c>
      <c r="G2008" s="191">
        <v>3455550000</v>
      </c>
      <c r="H2008" s="194">
        <f t="shared" si="62"/>
        <v>-3.985420523048633E-3</v>
      </c>
      <c r="I2008" s="193"/>
      <c r="J2008" s="197">
        <v>2006</v>
      </c>
      <c r="K2008" s="234"/>
      <c r="L2008" s="234"/>
      <c r="M2008" s="234"/>
      <c r="N2008" s="234"/>
      <c r="O2008" s="234"/>
      <c r="P2008" s="234"/>
      <c r="Q2008" s="7">
        <v>41226</v>
      </c>
      <c r="R2008" s="8">
        <v>19246786</v>
      </c>
      <c r="S2008" s="8">
        <v>19660000</v>
      </c>
      <c r="T2008" s="8">
        <v>19155714</v>
      </c>
      <c r="U2008" s="8">
        <v>19389286</v>
      </c>
      <c r="V2008" s="192">
        <v>16903831</v>
      </c>
      <c r="W2008" s="234">
        <v>532949200</v>
      </c>
      <c r="X2008" s="194">
        <f t="shared" si="63"/>
        <v>1.2909982925334682E-4</v>
      </c>
      <c r="Y2008" s="193"/>
      <c r="Z2008" s="197">
        <v>2006</v>
      </c>
    </row>
    <row r="2009" spans="1:26" ht="14.4" x14ac:dyDescent="0.3">
      <c r="A2009" s="7">
        <v>41225</v>
      </c>
      <c r="B2009" s="191">
        <v>1379.8599850000001</v>
      </c>
      <c r="C2009" s="191">
        <v>1384.869995</v>
      </c>
      <c r="D2009" s="191">
        <v>1377.1899410000001</v>
      </c>
      <c r="E2009" s="191">
        <v>1380.030029</v>
      </c>
      <c r="F2009" s="192">
        <v>1380.030029</v>
      </c>
      <c r="G2009" s="191">
        <v>2567540000</v>
      </c>
      <c r="H2009" s="194">
        <f t="shared" si="62"/>
        <v>1.3048737408540096E-4</v>
      </c>
      <c r="I2009" s="193"/>
      <c r="J2009" s="197">
        <v>2007</v>
      </c>
      <c r="K2009" s="234"/>
      <c r="L2009" s="234"/>
      <c r="M2009" s="234"/>
      <c r="N2009" s="234"/>
      <c r="O2009" s="234"/>
      <c r="P2009" s="234"/>
      <c r="Q2009" s="7">
        <v>41225</v>
      </c>
      <c r="R2009" s="8">
        <v>19791071</v>
      </c>
      <c r="S2009" s="8">
        <v>19803572</v>
      </c>
      <c r="T2009" s="8">
        <v>19237499</v>
      </c>
      <c r="U2009" s="8">
        <v>19386786</v>
      </c>
      <c r="V2009" s="192">
        <v>16901649</v>
      </c>
      <c r="W2009" s="234">
        <v>515802000</v>
      </c>
      <c r="X2009" s="194">
        <f t="shared" si="63"/>
        <v>-7.7325901799415861E-3</v>
      </c>
      <c r="Y2009" s="193"/>
      <c r="Z2009" s="197">
        <v>2007</v>
      </c>
    </row>
    <row r="2010" spans="1:26" ht="14.4" x14ac:dyDescent="0.3">
      <c r="A2010" s="7">
        <v>41222</v>
      </c>
      <c r="B2010" s="191">
        <v>1377.5500489999999</v>
      </c>
      <c r="C2010" s="191">
        <v>1391.3900149999999</v>
      </c>
      <c r="D2010" s="191">
        <v>1373.030029</v>
      </c>
      <c r="E2010" s="191">
        <v>1379.849976</v>
      </c>
      <c r="F2010" s="192">
        <v>1379.849976</v>
      </c>
      <c r="G2010" s="191">
        <v>3647350000</v>
      </c>
      <c r="H2010" s="194">
        <f t="shared" si="62"/>
        <v>1.698692556143388E-3</v>
      </c>
      <c r="I2010" s="193"/>
      <c r="J2010" s="197">
        <v>2008</v>
      </c>
      <c r="K2010" s="234"/>
      <c r="L2010" s="234"/>
      <c r="M2010" s="234"/>
      <c r="N2010" s="234"/>
      <c r="O2010" s="234"/>
      <c r="P2010" s="234"/>
      <c r="Q2010" s="7">
        <v>41222</v>
      </c>
      <c r="R2010" s="8">
        <v>19300714</v>
      </c>
      <c r="S2010" s="8">
        <v>19817142</v>
      </c>
      <c r="T2010" s="8">
        <v>19061428</v>
      </c>
      <c r="U2010" s="8">
        <v>19537857</v>
      </c>
      <c r="V2010" s="192">
        <v>17033361</v>
      </c>
      <c r="W2010" s="234">
        <v>929913600</v>
      </c>
      <c r="X2010" s="194">
        <f t="shared" si="63"/>
        <v>1.7313128293110411E-2</v>
      </c>
      <c r="Y2010" s="193"/>
      <c r="Z2010" s="197">
        <v>2008</v>
      </c>
    </row>
    <row r="2011" spans="1:26" ht="14.4" x14ac:dyDescent="0.3">
      <c r="A2011" s="7">
        <v>41221</v>
      </c>
      <c r="B2011" s="191">
        <v>1394.530029</v>
      </c>
      <c r="C2011" s="191">
        <v>1401.2299800000001</v>
      </c>
      <c r="D2011" s="191">
        <v>1377.51001</v>
      </c>
      <c r="E2011" s="191">
        <v>1377.51001</v>
      </c>
      <c r="F2011" s="192">
        <v>1377.51001</v>
      </c>
      <c r="G2011" s="191">
        <v>3779520000</v>
      </c>
      <c r="H2011" s="194">
        <f t="shared" si="62"/>
        <v>-1.2204842237929354E-2</v>
      </c>
      <c r="I2011" s="193"/>
      <c r="J2011" s="197">
        <v>2009</v>
      </c>
      <c r="K2011" s="234"/>
      <c r="L2011" s="234"/>
      <c r="M2011" s="234"/>
      <c r="N2011" s="234"/>
      <c r="O2011" s="234"/>
      <c r="P2011" s="234"/>
      <c r="Q2011" s="7">
        <v>41221</v>
      </c>
      <c r="R2011" s="8">
        <v>20022499</v>
      </c>
      <c r="S2011" s="8">
        <v>20079643</v>
      </c>
      <c r="T2011" s="8">
        <v>19117500</v>
      </c>
      <c r="U2011" s="8">
        <v>19205357</v>
      </c>
      <c r="V2011" s="192">
        <v>16743479</v>
      </c>
      <c r="W2011" s="234">
        <v>1056146000</v>
      </c>
      <c r="X2011" s="194">
        <f t="shared" si="63"/>
        <v>-3.6290456958387625E-2</v>
      </c>
      <c r="Y2011" s="193"/>
      <c r="Z2011" s="197">
        <v>2009</v>
      </c>
    </row>
    <row r="2012" spans="1:26" ht="14.4" x14ac:dyDescent="0.3">
      <c r="A2012" s="7">
        <v>41220</v>
      </c>
      <c r="B2012" s="191">
        <v>1428.2700199999999</v>
      </c>
      <c r="C2012" s="191">
        <v>1428.2700199999999</v>
      </c>
      <c r="D2012" s="191">
        <v>1388.1400149999999</v>
      </c>
      <c r="E2012" s="191">
        <v>1394.530029</v>
      </c>
      <c r="F2012" s="192">
        <v>1394.530029</v>
      </c>
      <c r="G2012" s="191">
        <v>4356490000</v>
      </c>
      <c r="H2012" s="194">
        <f t="shared" si="62"/>
        <v>-2.3705000486159193E-2</v>
      </c>
      <c r="I2012" s="193"/>
      <c r="J2012" s="197">
        <v>2010</v>
      </c>
      <c r="K2012" s="234"/>
      <c r="L2012" s="234"/>
      <c r="M2012" s="234"/>
      <c r="N2012" s="234"/>
      <c r="O2012" s="234"/>
      <c r="P2012" s="234"/>
      <c r="Q2012" s="7">
        <v>41220</v>
      </c>
      <c r="R2012" s="8">
        <v>20494286</v>
      </c>
      <c r="S2012" s="8">
        <v>20519285</v>
      </c>
      <c r="T2012" s="8">
        <v>19848215</v>
      </c>
      <c r="U2012" s="8">
        <v>19928572</v>
      </c>
      <c r="V2012" s="192">
        <v>17373989</v>
      </c>
      <c r="W2012" s="234">
        <v>793648800</v>
      </c>
      <c r="X2012" s="194">
        <f t="shared" si="63"/>
        <v>-3.826276289890615E-2</v>
      </c>
      <c r="Y2012" s="193"/>
      <c r="Z2012" s="197">
        <v>2010</v>
      </c>
    </row>
    <row r="2013" spans="1:26" ht="14.4" x14ac:dyDescent="0.3">
      <c r="A2013" s="7">
        <v>41219</v>
      </c>
      <c r="B2013" s="191">
        <v>1417.26001</v>
      </c>
      <c r="C2013" s="191">
        <v>1433.380005</v>
      </c>
      <c r="D2013" s="191">
        <v>1417.26001</v>
      </c>
      <c r="E2013" s="191">
        <v>1428.3900149999999</v>
      </c>
      <c r="F2013" s="192">
        <v>1428.3900149999999</v>
      </c>
      <c r="G2013" s="191">
        <v>3306970000</v>
      </c>
      <c r="H2013" s="194">
        <f t="shared" si="62"/>
        <v>7.853184963569234E-3</v>
      </c>
      <c r="I2013" s="193"/>
      <c r="J2013" s="197">
        <v>2011</v>
      </c>
      <c r="K2013" s="234"/>
      <c r="L2013" s="234"/>
      <c r="M2013" s="234"/>
      <c r="N2013" s="234"/>
      <c r="O2013" s="234"/>
      <c r="P2013" s="234"/>
      <c r="Q2013" s="7">
        <v>41219</v>
      </c>
      <c r="R2013" s="8">
        <v>21079643</v>
      </c>
      <c r="S2013" s="8">
        <v>21097857</v>
      </c>
      <c r="T2013" s="8">
        <v>20717501</v>
      </c>
      <c r="U2013" s="8">
        <v>20816071</v>
      </c>
      <c r="V2013" s="192">
        <v>18065214</v>
      </c>
      <c r="W2013" s="234">
        <v>374917200</v>
      </c>
      <c r="X2013" s="194">
        <f t="shared" si="63"/>
        <v>-3.027526434358184E-3</v>
      </c>
      <c r="Y2013" s="193"/>
      <c r="Z2013" s="197">
        <v>2011</v>
      </c>
    </row>
    <row r="2014" spans="1:26" ht="14.4" x14ac:dyDescent="0.3">
      <c r="A2014" s="7">
        <v>41218</v>
      </c>
      <c r="B2014" s="191">
        <v>1414.0200199999999</v>
      </c>
      <c r="C2014" s="191">
        <v>1419.900024</v>
      </c>
      <c r="D2014" s="191">
        <v>1408.130005</v>
      </c>
      <c r="E2014" s="191">
        <v>1417.26001</v>
      </c>
      <c r="F2014" s="192">
        <v>1417.26001</v>
      </c>
      <c r="G2014" s="191">
        <v>2921040000</v>
      </c>
      <c r="H2014" s="194">
        <f t="shared" si="62"/>
        <v>2.1638092957336767E-3</v>
      </c>
      <c r="I2014" s="193"/>
      <c r="J2014" s="197">
        <v>2012</v>
      </c>
      <c r="K2014" s="234"/>
      <c r="L2014" s="234"/>
      <c r="M2014" s="234"/>
      <c r="N2014" s="234"/>
      <c r="O2014" s="234"/>
      <c r="P2014" s="234"/>
      <c r="Q2014" s="7">
        <v>41218</v>
      </c>
      <c r="R2014" s="8">
        <v>20840000</v>
      </c>
      <c r="S2014" s="8">
        <v>20991785</v>
      </c>
      <c r="T2014" s="8">
        <v>20628571</v>
      </c>
      <c r="U2014" s="8">
        <v>20879286</v>
      </c>
      <c r="V2014" s="192">
        <v>18120073</v>
      </c>
      <c r="W2014" s="234">
        <v>529135600</v>
      </c>
      <c r="X2014" s="194">
        <f t="shared" si="63"/>
        <v>1.3557677716022979E-2</v>
      </c>
      <c r="Y2014" s="193"/>
      <c r="Z2014" s="197">
        <v>2012</v>
      </c>
    </row>
    <row r="2015" spans="1:26" ht="14.4" x14ac:dyDescent="0.3">
      <c r="A2015" s="7">
        <v>41215</v>
      </c>
      <c r="B2015" s="191">
        <v>1427.589966</v>
      </c>
      <c r="C2015" s="191">
        <v>1434.2700199999999</v>
      </c>
      <c r="D2015" s="191">
        <v>1412.910034</v>
      </c>
      <c r="E2015" s="191">
        <v>1414.1999510000001</v>
      </c>
      <c r="F2015" s="192">
        <v>1414.1999510000001</v>
      </c>
      <c r="G2015" s="191">
        <v>3732480000</v>
      </c>
      <c r="H2015" s="194">
        <f t="shared" si="62"/>
        <v>-9.3794544084095568E-3</v>
      </c>
      <c r="I2015" s="193"/>
      <c r="J2015" s="197">
        <v>2013</v>
      </c>
      <c r="K2015" s="234"/>
      <c r="L2015" s="234"/>
      <c r="M2015" s="234"/>
      <c r="N2015" s="234"/>
      <c r="O2015" s="234"/>
      <c r="P2015" s="234"/>
      <c r="Q2015" s="7">
        <v>41215</v>
      </c>
      <c r="R2015" s="8">
        <v>21281786</v>
      </c>
      <c r="S2015" s="8">
        <v>21319643</v>
      </c>
      <c r="T2015" s="8">
        <v>20526785</v>
      </c>
      <c r="U2015" s="8">
        <v>20600000</v>
      </c>
      <c r="V2015" s="192">
        <v>17877693</v>
      </c>
      <c r="W2015" s="234">
        <v>599373600</v>
      </c>
      <c r="X2015" s="194">
        <f t="shared" si="63"/>
        <v>-3.3090945691477594E-2</v>
      </c>
      <c r="Y2015" s="193"/>
      <c r="Z2015" s="197">
        <v>2013</v>
      </c>
    </row>
    <row r="2016" spans="1:26" ht="14.4" x14ac:dyDescent="0.3">
      <c r="A2016" s="7">
        <v>41214</v>
      </c>
      <c r="B2016" s="191">
        <v>1412.1999510000001</v>
      </c>
      <c r="C2016" s="191">
        <v>1428.349976</v>
      </c>
      <c r="D2016" s="191">
        <v>1412.1999510000001</v>
      </c>
      <c r="E2016" s="191">
        <v>1427.589966</v>
      </c>
      <c r="F2016" s="192">
        <v>1427.589966</v>
      </c>
      <c r="G2016" s="191">
        <v>3929890000</v>
      </c>
      <c r="H2016" s="194">
        <f t="shared" si="62"/>
        <v>1.0926475490383414E-2</v>
      </c>
      <c r="I2016" s="193"/>
      <c r="J2016" s="197">
        <v>2014</v>
      </c>
      <c r="K2016" s="234"/>
      <c r="L2016" s="234"/>
      <c r="M2016" s="234"/>
      <c r="N2016" s="234"/>
      <c r="O2016" s="234"/>
      <c r="P2016" s="234"/>
      <c r="Q2016" s="7">
        <v>41214</v>
      </c>
      <c r="R2016" s="8">
        <v>21365000</v>
      </c>
      <c r="S2016" s="8">
        <v>21535715</v>
      </c>
      <c r="T2016" s="8">
        <v>21220358</v>
      </c>
      <c r="U2016" s="8">
        <v>21305000</v>
      </c>
      <c r="V2016" s="192">
        <v>18489529</v>
      </c>
      <c r="W2016" s="234">
        <v>361298000</v>
      </c>
      <c r="X2016" s="194">
        <f t="shared" si="63"/>
        <v>2.049511720104888E-3</v>
      </c>
      <c r="Y2016" s="193"/>
      <c r="Z2016" s="197">
        <v>2014</v>
      </c>
    </row>
    <row r="2017" spans="1:26" ht="14.4" x14ac:dyDescent="0.3">
      <c r="A2017" s="7">
        <v>41213</v>
      </c>
      <c r="B2017" s="191">
        <v>1410.98999</v>
      </c>
      <c r="C2017" s="191">
        <v>1418.76001</v>
      </c>
      <c r="D2017" s="191">
        <v>1405.9499510000001</v>
      </c>
      <c r="E2017" s="191">
        <v>1412.160034</v>
      </c>
      <c r="F2017" s="192">
        <v>1412.160034</v>
      </c>
      <c r="G2017" s="191">
        <v>3577110000</v>
      </c>
      <c r="H2017" s="194">
        <f t="shared" si="62"/>
        <v>1.558798597651585E-4</v>
      </c>
      <c r="I2017" s="193"/>
      <c r="J2017" s="197">
        <v>2015</v>
      </c>
      <c r="K2017" s="234"/>
      <c r="L2017" s="234"/>
      <c r="M2017" s="234"/>
      <c r="N2017" s="234"/>
      <c r="O2017" s="234"/>
      <c r="P2017" s="234"/>
      <c r="Q2017" s="7">
        <v>41213</v>
      </c>
      <c r="R2017" s="8">
        <v>21245714</v>
      </c>
      <c r="S2017" s="8">
        <v>21498571</v>
      </c>
      <c r="T2017" s="8">
        <v>20989286</v>
      </c>
      <c r="U2017" s="8">
        <v>21261429</v>
      </c>
      <c r="V2017" s="192">
        <v>18451712</v>
      </c>
      <c r="W2017" s="234">
        <v>510003200</v>
      </c>
      <c r="X2017" s="194">
        <f t="shared" si="63"/>
        <v>-1.4370743725289108E-2</v>
      </c>
      <c r="Y2017" s="193"/>
      <c r="Z2017" s="197">
        <v>2015</v>
      </c>
    </row>
    <row r="2018" spans="1:26" ht="14.4" x14ac:dyDescent="0.3">
      <c r="A2018" s="7">
        <v>41208</v>
      </c>
      <c r="B2018" s="191">
        <v>1412.969971</v>
      </c>
      <c r="C2018" s="191">
        <v>1417.089966</v>
      </c>
      <c r="D2018" s="191">
        <v>1403.280029</v>
      </c>
      <c r="E2018" s="191">
        <v>1411.9399410000001</v>
      </c>
      <c r="F2018" s="192">
        <v>1411.9399410000001</v>
      </c>
      <c r="G2018" s="191">
        <v>3284910000</v>
      </c>
      <c r="H2018" s="194">
        <f t="shared" si="62"/>
        <v>-7.2898222972913912E-4</v>
      </c>
      <c r="I2018" s="193"/>
      <c r="J2018" s="197">
        <v>2016</v>
      </c>
      <c r="K2018" s="234"/>
      <c r="L2018" s="234"/>
      <c r="M2018" s="234"/>
      <c r="N2018" s="234"/>
      <c r="O2018" s="234"/>
      <c r="P2018" s="234"/>
      <c r="Q2018" s="7">
        <v>41208</v>
      </c>
      <c r="R2018" s="8">
        <v>21765358</v>
      </c>
      <c r="S2018" s="8">
        <v>21928572</v>
      </c>
      <c r="T2018" s="8">
        <v>21107143</v>
      </c>
      <c r="U2018" s="8">
        <v>21571428</v>
      </c>
      <c r="V2018" s="192">
        <v>18720743</v>
      </c>
      <c r="W2018" s="234">
        <v>1018432800</v>
      </c>
      <c r="X2018" s="194">
        <f t="shared" si="63"/>
        <v>-9.089181610017965E-3</v>
      </c>
      <c r="Y2018" s="193"/>
      <c r="Z2018" s="197">
        <v>2016</v>
      </c>
    </row>
    <row r="2019" spans="1:26" ht="14.4" x14ac:dyDescent="0.3">
      <c r="A2019" s="7">
        <v>41207</v>
      </c>
      <c r="B2019" s="191">
        <v>1409.73999</v>
      </c>
      <c r="C2019" s="191">
        <v>1421.119995</v>
      </c>
      <c r="D2019" s="191">
        <v>1405.1400149999999</v>
      </c>
      <c r="E2019" s="191">
        <v>1412.969971</v>
      </c>
      <c r="F2019" s="192">
        <v>1412.969971</v>
      </c>
      <c r="G2019" s="191">
        <v>3512640000</v>
      </c>
      <c r="H2019" s="194">
        <f t="shared" si="62"/>
        <v>2.9955428571428479E-3</v>
      </c>
      <c r="I2019" s="193"/>
      <c r="J2019" s="197">
        <v>2017</v>
      </c>
      <c r="K2019" s="234"/>
      <c r="L2019" s="234"/>
      <c r="M2019" s="234"/>
      <c r="N2019" s="234"/>
      <c r="O2019" s="234"/>
      <c r="P2019" s="234"/>
      <c r="Q2019" s="7">
        <v>41207</v>
      </c>
      <c r="R2019" s="8">
        <v>22142857</v>
      </c>
      <c r="S2019" s="8">
        <v>22214285</v>
      </c>
      <c r="T2019" s="8">
        <v>21626785</v>
      </c>
      <c r="U2019" s="8">
        <v>21769285</v>
      </c>
      <c r="V2019" s="192">
        <v>18892460</v>
      </c>
      <c r="W2019" s="234">
        <v>656325600</v>
      </c>
      <c r="X2019" s="194">
        <f t="shared" si="63"/>
        <v>-1.1818451429799863E-2</v>
      </c>
      <c r="Y2019" s="193"/>
      <c r="Z2019" s="197">
        <v>2017</v>
      </c>
    </row>
    <row r="2020" spans="1:26" ht="14.4" x14ac:dyDescent="0.3">
      <c r="A2020" s="7">
        <v>41206</v>
      </c>
      <c r="B2020" s="191">
        <v>1413.1999510000001</v>
      </c>
      <c r="C2020" s="191">
        <v>1420.040039</v>
      </c>
      <c r="D2020" s="191">
        <v>1407.099976</v>
      </c>
      <c r="E2020" s="191">
        <v>1408.75</v>
      </c>
      <c r="F2020" s="192">
        <v>1408.75</v>
      </c>
      <c r="G2020" s="191">
        <v>3385970000</v>
      </c>
      <c r="H2020" s="194">
        <f t="shared" si="62"/>
        <v>-3.0853826285857371E-3</v>
      </c>
      <c r="I2020" s="193"/>
      <c r="J2020" s="197">
        <v>2018</v>
      </c>
      <c r="K2020" s="234"/>
      <c r="L2020" s="234"/>
      <c r="M2020" s="234"/>
      <c r="N2020" s="234"/>
      <c r="O2020" s="234"/>
      <c r="P2020" s="234"/>
      <c r="Q2020" s="7">
        <v>41206</v>
      </c>
      <c r="R2020" s="8">
        <v>22194286</v>
      </c>
      <c r="S2020" s="8">
        <v>22376785</v>
      </c>
      <c r="T2020" s="8">
        <v>21808571</v>
      </c>
      <c r="U2020" s="8">
        <v>22029642</v>
      </c>
      <c r="V2020" s="192">
        <v>19118410</v>
      </c>
      <c r="W2020" s="234">
        <v>558527200</v>
      </c>
      <c r="X2020" s="194">
        <f t="shared" si="63"/>
        <v>5.6572927263679809E-3</v>
      </c>
      <c r="Y2020" s="193"/>
      <c r="Z2020" s="197">
        <v>2018</v>
      </c>
    </row>
    <row r="2021" spans="1:26" ht="14.4" x14ac:dyDescent="0.3">
      <c r="A2021" s="7">
        <v>41205</v>
      </c>
      <c r="B2021" s="191">
        <v>1433.73999</v>
      </c>
      <c r="C2021" s="191">
        <v>1433.73999</v>
      </c>
      <c r="D2021" s="191">
        <v>1407.5600589999999</v>
      </c>
      <c r="E2021" s="191">
        <v>1413.1099850000001</v>
      </c>
      <c r="F2021" s="192">
        <v>1413.1099850000001</v>
      </c>
      <c r="G2021" s="191">
        <v>3587670000</v>
      </c>
      <c r="H2021" s="194">
        <f t="shared" si="62"/>
        <v>-1.4443906334108161E-2</v>
      </c>
      <c r="I2021" s="193"/>
      <c r="J2021" s="197">
        <v>2019</v>
      </c>
      <c r="K2021" s="234"/>
      <c r="L2021" s="234"/>
      <c r="M2021" s="234"/>
      <c r="N2021" s="234"/>
      <c r="O2021" s="234"/>
      <c r="P2021" s="234"/>
      <c r="Q2021" s="7">
        <v>41205</v>
      </c>
      <c r="R2021" s="8">
        <v>22535715</v>
      </c>
      <c r="S2021" s="8">
        <v>22639286</v>
      </c>
      <c r="T2021" s="8">
        <v>21846428</v>
      </c>
      <c r="U2021" s="8">
        <v>21905714</v>
      </c>
      <c r="V2021" s="192">
        <v>19010860</v>
      </c>
      <c r="W2021" s="234">
        <v>707145600</v>
      </c>
      <c r="X2021" s="194">
        <f t="shared" si="63"/>
        <v>-3.2601040530198175E-2</v>
      </c>
      <c r="Y2021" s="193"/>
      <c r="Z2021" s="197">
        <v>2019</v>
      </c>
    </row>
    <row r="2022" spans="1:26" ht="14.4" x14ac:dyDescent="0.3">
      <c r="A2022" s="7">
        <v>41204</v>
      </c>
      <c r="B2022" s="191">
        <v>1433.209961</v>
      </c>
      <c r="C2022" s="191">
        <v>1435.459961</v>
      </c>
      <c r="D2022" s="191">
        <v>1422.0600589999999</v>
      </c>
      <c r="E2022" s="191">
        <v>1433.8199460000001</v>
      </c>
      <c r="F2022" s="192">
        <v>1433.8199460000001</v>
      </c>
      <c r="G2022" s="191">
        <v>3216220000</v>
      </c>
      <c r="H2022" s="194">
        <f t="shared" si="62"/>
        <v>4.3958234842228966E-4</v>
      </c>
      <c r="I2022" s="193"/>
      <c r="J2022" s="197">
        <v>2020</v>
      </c>
      <c r="K2022" s="234"/>
      <c r="L2022" s="234"/>
      <c r="M2022" s="234"/>
      <c r="N2022" s="234"/>
      <c r="O2022" s="234"/>
      <c r="P2022" s="234"/>
      <c r="Q2022" s="7">
        <v>41204</v>
      </c>
      <c r="R2022" s="8">
        <v>21872143</v>
      </c>
      <c r="S2022" s="8">
        <v>22692142</v>
      </c>
      <c r="T2022" s="8">
        <v>21812857</v>
      </c>
      <c r="U2022" s="8">
        <v>22643929</v>
      </c>
      <c r="V2022" s="192">
        <v>19651520</v>
      </c>
      <c r="W2022" s="234">
        <v>546730800</v>
      </c>
      <c r="X2022" s="194">
        <f t="shared" si="63"/>
        <v>3.9666147491027294E-2</v>
      </c>
      <c r="Y2022" s="193"/>
      <c r="Z2022" s="197">
        <v>2020</v>
      </c>
    </row>
    <row r="2023" spans="1:26" ht="14.4" x14ac:dyDescent="0.3">
      <c r="A2023" s="7">
        <v>41201</v>
      </c>
      <c r="B2023" s="191">
        <v>1457.339966</v>
      </c>
      <c r="C2023" s="191">
        <v>1457.339966</v>
      </c>
      <c r="D2023" s="191">
        <v>1429.849976</v>
      </c>
      <c r="E2023" s="191">
        <v>1433.1899410000001</v>
      </c>
      <c r="F2023" s="192">
        <v>1433.1899410000001</v>
      </c>
      <c r="G2023" s="191">
        <v>3875170000</v>
      </c>
      <c r="H2023" s="194">
        <f t="shared" si="62"/>
        <v>-1.6571304955209001E-2</v>
      </c>
      <c r="I2023" s="193"/>
      <c r="J2023" s="197">
        <v>2021</v>
      </c>
      <c r="K2023" s="234"/>
      <c r="L2023" s="234"/>
      <c r="M2023" s="234"/>
      <c r="N2023" s="234"/>
      <c r="O2023" s="234"/>
      <c r="P2023" s="234"/>
      <c r="Q2023" s="7">
        <v>41201</v>
      </c>
      <c r="R2023" s="8">
        <v>22537500</v>
      </c>
      <c r="S2023" s="8">
        <v>22563213</v>
      </c>
      <c r="T2023" s="8">
        <v>21772142</v>
      </c>
      <c r="U2023" s="8">
        <v>21780001</v>
      </c>
      <c r="V2023" s="192">
        <v>18901760</v>
      </c>
      <c r="W2023" s="234">
        <v>744086000</v>
      </c>
      <c r="X2023" s="194">
        <f t="shared" si="63"/>
        <v>-3.6039238831578231E-2</v>
      </c>
      <c r="Y2023" s="193"/>
      <c r="Z2023" s="197">
        <v>2021</v>
      </c>
    </row>
    <row r="2024" spans="1:26" ht="14.4" x14ac:dyDescent="0.3">
      <c r="A2024" s="7">
        <v>41200</v>
      </c>
      <c r="B2024" s="191">
        <v>1460.9399410000001</v>
      </c>
      <c r="C2024" s="191">
        <v>1464.0200199999999</v>
      </c>
      <c r="D2024" s="191">
        <v>1452.630005</v>
      </c>
      <c r="E2024" s="191">
        <v>1457.339966</v>
      </c>
      <c r="F2024" s="192">
        <v>1457.339966</v>
      </c>
      <c r="G2024" s="191">
        <v>3880030000</v>
      </c>
      <c r="H2024" s="194">
        <f t="shared" si="62"/>
        <v>-2.443728851820585E-3</v>
      </c>
      <c r="I2024" s="193"/>
      <c r="J2024" s="197">
        <v>2022</v>
      </c>
      <c r="K2024" s="234"/>
      <c r="L2024" s="234"/>
      <c r="M2024" s="234"/>
      <c r="N2024" s="234"/>
      <c r="O2024" s="234"/>
      <c r="P2024" s="234"/>
      <c r="Q2024" s="7">
        <v>41200</v>
      </c>
      <c r="R2024" s="8">
        <v>22842501</v>
      </c>
      <c r="S2024" s="8">
        <v>22930714</v>
      </c>
      <c r="T2024" s="8">
        <v>22500000</v>
      </c>
      <c r="U2024" s="8">
        <v>22594286</v>
      </c>
      <c r="V2024" s="192">
        <v>19608433</v>
      </c>
      <c r="W2024" s="234">
        <v>476624400</v>
      </c>
      <c r="X2024" s="194">
        <f t="shared" si="63"/>
        <v>-1.8569292017587884E-2</v>
      </c>
      <c r="Y2024" s="193"/>
      <c r="Z2024" s="197">
        <v>2022</v>
      </c>
    </row>
    <row r="2025" spans="1:26" ht="14.4" x14ac:dyDescent="0.3">
      <c r="A2025" s="7">
        <v>41199</v>
      </c>
      <c r="B2025" s="191">
        <v>1454.219971</v>
      </c>
      <c r="C2025" s="191">
        <v>1462.1999510000001</v>
      </c>
      <c r="D2025" s="191">
        <v>1453.349976</v>
      </c>
      <c r="E2025" s="191">
        <v>1460.910034</v>
      </c>
      <c r="F2025" s="192">
        <v>1460.910034</v>
      </c>
      <c r="G2025" s="191">
        <v>3655320000</v>
      </c>
      <c r="H2025" s="194">
        <f t="shared" si="62"/>
        <v>4.1170578580605726E-3</v>
      </c>
      <c r="I2025" s="193"/>
      <c r="J2025" s="197">
        <v>2023</v>
      </c>
      <c r="K2025" s="234"/>
      <c r="L2025" s="234"/>
      <c r="M2025" s="234"/>
      <c r="N2025" s="234"/>
      <c r="O2025" s="234"/>
      <c r="P2025" s="234"/>
      <c r="Q2025" s="7">
        <v>41199</v>
      </c>
      <c r="R2025" s="8">
        <v>23173929</v>
      </c>
      <c r="S2025" s="8">
        <v>23313929</v>
      </c>
      <c r="T2025" s="8">
        <v>23000000</v>
      </c>
      <c r="U2025" s="8">
        <v>23021786</v>
      </c>
      <c r="V2025" s="192">
        <v>19979437</v>
      </c>
      <c r="W2025" s="234">
        <v>389037600</v>
      </c>
      <c r="X2025" s="194">
        <f t="shared" si="63"/>
        <v>-7.9721465684501631E-3</v>
      </c>
      <c r="Y2025" s="193"/>
      <c r="Z2025" s="197">
        <v>2023</v>
      </c>
    </row>
    <row r="2026" spans="1:26" ht="14.4" x14ac:dyDescent="0.3">
      <c r="A2026" s="7">
        <v>41198</v>
      </c>
      <c r="B2026" s="191">
        <v>1440.3100589999999</v>
      </c>
      <c r="C2026" s="191">
        <v>1455.51001</v>
      </c>
      <c r="D2026" s="191">
        <v>1440.3100589999999</v>
      </c>
      <c r="E2026" s="191">
        <v>1454.920044</v>
      </c>
      <c r="F2026" s="192">
        <v>1454.920044</v>
      </c>
      <c r="G2026" s="191">
        <v>3568770000</v>
      </c>
      <c r="H2026" s="194">
        <f t="shared" si="62"/>
        <v>1.0269933234256847E-2</v>
      </c>
      <c r="I2026" s="193"/>
      <c r="J2026" s="197">
        <v>2024</v>
      </c>
      <c r="K2026" s="234"/>
      <c r="L2026" s="234"/>
      <c r="M2026" s="234"/>
      <c r="N2026" s="234"/>
      <c r="O2026" s="234"/>
      <c r="P2026" s="234"/>
      <c r="Q2026" s="7">
        <v>41198</v>
      </c>
      <c r="R2026" s="8">
        <v>22691786</v>
      </c>
      <c r="S2026" s="8">
        <v>23225000</v>
      </c>
      <c r="T2026" s="8">
        <v>22535715</v>
      </c>
      <c r="U2026" s="8">
        <v>23206785</v>
      </c>
      <c r="V2026" s="192">
        <v>20139996</v>
      </c>
      <c r="W2026" s="234">
        <v>549771600</v>
      </c>
      <c r="X2026" s="194">
        <f t="shared" si="63"/>
        <v>2.3678543322425107E-2</v>
      </c>
      <c r="Y2026" s="193"/>
      <c r="Z2026" s="197">
        <v>2024</v>
      </c>
    </row>
    <row r="2027" spans="1:26" ht="14.4" x14ac:dyDescent="0.3">
      <c r="A2027" s="7">
        <v>41197</v>
      </c>
      <c r="B2027" s="191">
        <v>1428.75</v>
      </c>
      <c r="C2027" s="191">
        <v>1441.3100589999999</v>
      </c>
      <c r="D2027" s="191">
        <v>1427.23999</v>
      </c>
      <c r="E2027" s="191">
        <v>1440.130005</v>
      </c>
      <c r="F2027" s="192">
        <v>1440.130005</v>
      </c>
      <c r="G2027" s="191">
        <v>3483810000</v>
      </c>
      <c r="H2027" s="194">
        <f t="shared" si="62"/>
        <v>8.0779224792623099E-3</v>
      </c>
      <c r="I2027" s="193"/>
      <c r="J2027" s="197">
        <v>2025</v>
      </c>
      <c r="K2027" s="234"/>
      <c r="L2027" s="234"/>
      <c r="M2027" s="234"/>
      <c r="N2027" s="234"/>
      <c r="O2027" s="234"/>
      <c r="P2027" s="234"/>
      <c r="Q2027" s="7">
        <v>41197</v>
      </c>
      <c r="R2027" s="8">
        <v>22583929</v>
      </c>
      <c r="S2027" s="8">
        <v>22683214</v>
      </c>
      <c r="T2027" s="8">
        <v>22280357</v>
      </c>
      <c r="U2027" s="8">
        <v>22670000</v>
      </c>
      <c r="V2027" s="192">
        <v>19674141</v>
      </c>
      <c r="W2027" s="234">
        <v>432502000</v>
      </c>
      <c r="X2027" s="194">
        <f t="shared" si="63"/>
        <v>8.0193683431311457E-3</v>
      </c>
      <c r="Y2027" s="193"/>
      <c r="Z2027" s="197">
        <v>2025</v>
      </c>
    </row>
    <row r="2028" spans="1:26" ht="14.4" x14ac:dyDescent="0.3">
      <c r="A2028" s="7">
        <v>41194</v>
      </c>
      <c r="B2028" s="191">
        <v>1432.839966</v>
      </c>
      <c r="C2028" s="191">
        <v>1438.4300539999999</v>
      </c>
      <c r="D2028" s="191">
        <v>1425.530029</v>
      </c>
      <c r="E2028" s="191">
        <v>1428.589966</v>
      </c>
      <c r="F2028" s="192">
        <v>1428.589966</v>
      </c>
      <c r="G2028" s="191">
        <v>3134750000</v>
      </c>
      <c r="H2028" s="194">
        <f t="shared" si="62"/>
        <v>-2.9661372524836453E-3</v>
      </c>
      <c r="I2028" s="193"/>
      <c r="J2028" s="197">
        <v>2026</v>
      </c>
      <c r="K2028" s="234"/>
      <c r="L2028" s="234"/>
      <c r="M2028" s="234"/>
      <c r="N2028" s="234"/>
      <c r="O2028" s="234"/>
      <c r="P2028" s="234"/>
      <c r="Q2028" s="7">
        <v>41194</v>
      </c>
      <c r="R2028" s="8">
        <v>22484285</v>
      </c>
      <c r="S2028" s="8">
        <v>22692142</v>
      </c>
      <c r="T2028" s="8">
        <v>22332144</v>
      </c>
      <c r="U2028" s="8">
        <v>22489643</v>
      </c>
      <c r="V2028" s="192">
        <v>19517622</v>
      </c>
      <c r="W2028" s="234">
        <v>460014800</v>
      </c>
      <c r="X2028" s="194">
        <f t="shared" si="63"/>
        <v>2.5634232014250464E-3</v>
      </c>
      <c r="Y2028" s="193"/>
      <c r="Z2028" s="197">
        <v>2026</v>
      </c>
    </row>
    <row r="2029" spans="1:26" ht="14.4" x14ac:dyDescent="0.3">
      <c r="A2029" s="7">
        <v>41193</v>
      </c>
      <c r="B2029" s="191">
        <v>1432.8199460000001</v>
      </c>
      <c r="C2029" s="191">
        <v>1443.900024</v>
      </c>
      <c r="D2029" s="191">
        <v>1432.8199460000001</v>
      </c>
      <c r="E2029" s="191">
        <v>1432.839966</v>
      </c>
      <c r="F2029" s="192">
        <v>1432.839966</v>
      </c>
      <c r="G2029" s="191">
        <v>3672540000</v>
      </c>
      <c r="H2029" s="194">
        <f t="shared" si="62"/>
        <v>1.9538936482389662E-4</v>
      </c>
      <c r="I2029" s="193"/>
      <c r="J2029" s="197">
        <v>2027</v>
      </c>
      <c r="K2029" s="234"/>
      <c r="L2029" s="234"/>
      <c r="M2029" s="234"/>
      <c r="N2029" s="234"/>
      <c r="O2029" s="234"/>
      <c r="P2029" s="234"/>
      <c r="Q2029" s="7">
        <v>41193</v>
      </c>
      <c r="R2029" s="8">
        <v>23089285</v>
      </c>
      <c r="S2029" s="8">
        <v>23114286</v>
      </c>
      <c r="T2029" s="8">
        <v>22432142</v>
      </c>
      <c r="U2029" s="8">
        <v>22432142</v>
      </c>
      <c r="V2029" s="192">
        <v>19467718</v>
      </c>
      <c r="W2029" s="234">
        <v>546081200</v>
      </c>
      <c r="X2029" s="194">
        <f t="shared" si="63"/>
        <v>-1.9987155141784261E-2</v>
      </c>
      <c r="Y2029" s="193"/>
      <c r="Z2029" s="197">
        <v>2027</v>
      </c>
    </row>
    <row r="2030" spans="1:26" ht="14.4" x14ac:dyDescent="0.3">
      <c r="A2030" s="7">
        <v>41192</v>
      </c>
      <c r="B2030" s="191">
        <v>1441.4799800000001</v>
      </c>
      <c r="C2030" s="191">
        <v>1442.5200199999999</v>
      </c>
      <c r="D2030" s="191">
        <v>1430.6400149999999</v>
      </c>
      <c r="E2030" s="191">
        <v>1432.5600589999999</v>
      </c>
      <c r="F2030" s="192">
        <v>1432.5600589999999</v>
      </c>
      <c r="G2030" s="191">
        <v>3225060000</v>
      </c>
      <c r="H2030" s="194">
        <f t="shared" si="62"/>
        <v>-6.1880297498132153E-3</v>
      </c>
      <c r="I2030" s="193"/>
      <c r="J2030" s="197">
        <v>2028</v>
      </c>
      <c r="K2030" s="234"/>
      <c r="L2030" s="234"/>
      <c r="M2030" s="234"/>
      <c r="N2030" s="234"/>
      <c r="O2030" s="234"/>
      <c r="P2030" s="234"/>
      <c r="Q2030" s="7">
        <v>41192</v>
      </c>
      <c r="R2030" s="8">
        <v>22847857</v>
      </c>
      <c r="S2030" s="8">
        <v>23035000</v>
      </c>
      <c r="T2030" s="8">
        <v>22750000</v>
      </c>
      <c r="U2030" s="8">
        <v>22889643</v>
      </c>
      <c r="V2030" s="192">
        <v>19864758</v>
      </c>
      <c r="W2030" s="234">
        <v>510356000</v>
      </c>
      <c r="X2030" s="194">
        <f t="shared" si="63"/>
        <v>7.9578135213213205E-3</v>
      </c>
      <c r="Y2030" s="193"/>
      <c r="Z2030" s="197">
        <v>2028</v>
      </c>
    </row>
    <row r="2031" spans="1:26" ht="14.4" x14ac:dyDescent="0.3">
      <c r="A2031" s="7">
        <v>41191</v>
      </c>
      <c r="B2031" s="191">
        <v>1455.900024</v>
      </c>
      <c r="C2031" s="191">
        <v>1455.900024</v>
      </c>
      <c r="D2031" s="191">
        <v>1441.1800539999999</v>
      </c>
      <c r="E2031" s="191">
        <v>1441.4799800000001</v>
      </c>
      <c r="F2031" s="192">
        <v>1441.4799800000001</v>
      </c>
      <c r="G2031" s="191">
        <v>3216320000</v>
      </c>
      <c r="H2031" s="194">
        <f t="shared" si="62"/>
        <v>-9.8909422140184659E-3</v>
      </c>
      <c r="I2031" s="193"/>
      <c r="J2031" s="197">
        <v>2029</v>
      </c>
      <c r="K2031" s="234"/>
      <c r="L2031" s="234"/>
      <c r="M2031" s="234"/>
      <c r="N2031" s="234"/>
      <c r="O2031" s="234"/>
      <c r="P2031" s="234"/>
      <c r="Q2031" s="7">
        <v>41191</v>
      </c>
      <c r="R2031" s="8">
        <v>22808929</v>
      </c>
      <c r="S2031" s="8">
        <v>22874643</v>
      </c>
      <c r="T2031" s="8">
        <v>22269644</v>
      </c>
      <c r="U2031" s="8">
        <v>22708929</v>
      </c>
      <c r="V2031" s="192">
        <v>19707926</v>
      </c>
      <c r="W2031" s="234">
        <v>838597200</v>
      </c>
      <c r="X2031" s="194">
        <f t="shared" si="63"/>
        <v>-3.6353694189430216E-3</v>
      </c>
      <c r="Y2031" s="193"/>
      <c r="Z2031" s="197">
        <v>2029</v>
      </c>
    </row>
    <row r="2032" spans="1:26" ht="14.4" x14ac:dyDescent="0.3">
      <c r="A2032" s="7">
        <v>41190</v>
      </c>
      <c r="B2032" s="191">
        <v>1460.9300539999999</v>
      </c>
      <c r="C2032" s="191">
        <v>1460.9300539999999</v>
      </c>
      <c r="D2032" s="191">
        <v>1453.099976</v>
      </c>
      <c r="E2032" s="191">
        <v>1455.880005</v>
      </c>
      <c r="F2032" s="192">
        <v>1455.880005</v>
      </c>
      <c r="G2032" s="191">
        <v>2328720000</v>
      </c>
      <c r="H2032" s="194">
        <f t="shared" si="62"/>
        <v>-3.4567356501243865E-3</v>
      </c>
      <c r="I2032" s="193"/>
      <c r="J2032" s="197">
        <v>2030</v>
      </c>
      <c r="K2032" s="234"/>
      <c r="L2032" s="234"/>
      <c r="M2032" s="234"/>
      <c r="N2032" s="234"/>
      <c r="O2032" s="234"/>
      <c r="P2032" s="234"/>
      <c r="Q2032" s="7">
        <v>41190</v>
      </c>
      <c r="R2032" s="8">
        <v>23102858</v>
      </c>
      <c r="S2032" s="8">
        <v>23127142</v>
      </c>
      <c r="T2032" s="8">
        <v>22718214</v>
      </c>
      <c r="U2032" s="8">
        <v>22791786</v>
      </c>
      <c r="V2032" s="192">
        <v>19779833</v>
      </c>
      <c r="W2032" s="234">
        <v>637994000</v>
      </c>
      <c r="X2032" s="194">
        <f t="shared" si="63"/>
        <v>-2.2096504365945849E-2</v>
      </c>
      <c r="Y2032" s="193"/>
      <c r="Z2032" s="197">
        <v>2030</v>
      </c>
    </row>
    <row r="2033" spans="1:26" ht="14.4" x14ac:dyDescent="0.3">
      <c r="A2033" s="7">
        <v>41187</v>
      </c>
      <c r="B2033" s="191">
        <v>1461.400024</v>
      </c>
      <c r="C2033" s="191">
        <v>1470.959961</v>
      </c>
      <c r="D2033" s="191">
        <v>1456.8900149999999</v>
      </c>
      <c r="E2033" s="191">
        <v>1460.9300539999999</v>
      </c>
      <c r="F2033" s="192">
        <v>1460.9300539999999</v>
      </c>
      <c r="G2033" s="191">
        <v>3172940000</v>
      </c>
      <c r="H2033" s="194">
        <f t="shared" si="62"/>
        <v>-3.2158888208701919E-4</v>
      </c>
      <c r="I2033" s="193"/>
      <c r="J2033" s="197">
        <v>2031</v>
      </c>
      <c r="K2033" s="234"/>
      <c r="L2033" s="234"/>
      <c r="M2033" s="234"/>
      <c r="N2033" s="234"/>
      <c r="O2033" s="234"/>
      <c r="P2033" s="234"/>
      <c r="Q2033" s="7">
        <v>41187</v>
      </c>
      <c r="R2033" s="8">
        <v>23757143</v>
      </c>
      <c r="S2033" s="8">
        <v>23785715</v>
      </c>
      <c r="T2033" s="8">
        <v>23260000</v>
      </c>
      <c r="U2033" s="8">
        <v>23306786</v>
      </c>
      <c r="V2033" s="192">
        <v>20226774</v>
      </c>
      <c r="W2033" s="234">
        <v>594006000</v>
      </c>
      <c r="X2033" s="194">
        <f t="shared" si="63"/>
        <v>-2.1310669666717408E-2</v>
      </c>
      <c r="Y2033" s="193"/>
      <c r="Z2033" s="197">
        <v>2031</v>
      </c>
    </row>
    <row r="2034" spans="1:26" ht="14.4" x14ac:dyDescent="0.3">
      <c r="A2034" s="7">
        <v>41186</v>
      </c>
      <c r="B2034" s="191">
        <v>1451.079956</v>
      </c>
      <c r="C2034" s="191">
        <v>1463.1400149999999</v>
      </c>
      <c r="D2034" s="191">
        <v>1451.079956</v>
      </c>
      <c r="E2034" s="191">
        <v>1461.400024</v>
      </c>
      <c r="F2034" s="192">
        <v>1461.400024</v>
      </c>
      <c r="G2034" s="191">
        <v>3615860000</v>
      </c>
      <c r="H2034" s="194">
        <f t="shared" si="62"/>
        <v>7.1744354349405235E-3</v>
      </c>
      <c r="I2034" s="193"/>
      <c r="J2034" s="197">
        <v>2032</v>
      </c>
      <c r="K2034" s="234"/>
      <c r="L2034" s="234"/>
      <c r="M2034" s="234"/>
      <c r="N2034" s="234"/>
      <c r="O2034" s="234"/>
      <c r="P2034" s="234"/>
      <c r="Q2034" s="7">
        <v>41186</v>
      </c>
      <c r="R2034" s="8">
        <v>23973215</v>
      </c>
      <c r="S2034" s="8">
        <v>24080357</v>
      </c>
      <c r="T2034" s="8">
        <v>23769644</v>
      </c>
      <c r="U2034" s="8">
        <v>23814285</v>
      </c>
      <c r="V2034" s="192">
        <v>20667206</v>
      </c>
      <c r="W2034" s="234">
        <v>370725600</v>
      </c>
      <c r="X2034" s="194">
        <f t="shared" si="63"/>
        <v>-6.9256002149213191E-3</v>
      </c>
      <c r="Y2034" s="193"/>
      <c r="Z2034" s="197">
        <v>2032</v>
      </c>
    </row>
    <row r="2035" spans="1:26" ht="14.4" x14ac:dyDescent="0.3">
      <c r="A2035" s="7">
        <v>41185</v>
      </c>
      <c r="B2035" s="191">
        <v>1446.0500489999999</v>
      </c>
      <c r="C2035" s="191">
        <v>1454.3000489999999</v>
      </c>
      <c r="D2035" s="191">
        <v>1441.98999</v>
      </c>
      <c r="E2035" s="191">
        <v>1450.98999</v>
      </c>
      <c r="F2035" s="192">
        <v>1450.98999</v>
      </c>
      <c r="G2035" s="191">
        <v>3531640000</v>
      </c>
      <c r="H2035" s="194">
        <f t="shared" si="62"/>
        <v>3.6244094760505166E-3</v>
      </c>
      <c r="I2035" s="193"/>
      <c r="J2035" s="197">
        <v>2033</v>
      </c>
      <c r="K2035" s="234"/>
      <c r="L2035" s="234"/>
      <c r="M2035" s="234"/>
      <c r="N2035" s="234"/>
      <c r="O2035" s="234"/>
      <c r="P2035" s="234"/>
      <c r="Q2035" s="7">
        <v>41185</v>
      </c>
      <c r="R2035" s="8">
        <v>23745001</v>
      </c>
      <c r="S2035" s="8">
        <v>23995001</v>
      </c>
      <c r="T2035" s="8">
        <v>23665358</v>
      </c>
      <c r="U2035" s="8">
        <v>23980356</v>
      </c>
      <c r="V2035" s="192">
        <v>20811337</v>
      </c>
      <c r="W2035" s="234">
        <v>424281200</v>
      </c>
      <c r="X2035" s="194">
        <f t="shared" si="63"/>
        <v>1.5333428273838665E-2</v>
      </c>
      <c r="Y2035" s="193"/>
      <c r="Z2035" s="197">
        <v>2033</v>
      </c>
    </row>
    <row r="2036" spans="1:26" ht="14.4" x14ac:dyDescent="0.3">
      <c r="A2036" s="7">
        <v>41184</v>
      </c>
      <c r="B2036" s="191">
        <v>1444.98999</v>
      </c>
      <c r="C2036" s="191">
        <v>1451.5200199999999</v>
      </c>
      <c r="D2036" s="191">
        <v>1439.01001</v>
      </c>
      <c r="E2036" s="191">
        <v>1445.75</v>
      </c>
      <c r="F2036" s="192">
        <v>1445.75</v>
      </c>
      <c r="G2036" s="191">
        <v>3321790000</v>
      </c>
      <c r="H2036" s="194">
        <f t="shared" si="62"/>
        <v>8.7228711083000697E-4</v>
      </c>
      <c r="I2036" s="193"/>
      <c r="J2036" s="197">
        <v>2034</v>
      </c>
      <c r="K2036" s="234"/>
      <c r="L2036" s="234"/>
      <c r="M2036" s="234"/>
      <c r="N2036" s="234"/>
      <c r="O2036" s="234"/>
      <c r="P2036" s="234"/>
      <c r="Q2036" s="7">
        <v>41184</v>
      </c>
      <c r="R2036" s="8">
        <v>23636072</v>
      </c>
      <c r="S2036" s="8">
        <v>23798214</v>
      </c>
      <c r="T2036" s="8">
        <v>23237499</v>
      </c>
      <c r="U2036" s="8">
        <v>23618214</v>
      </c>
      <c r="V2036" s="192">
        <v>20497047</v>
      </c>
      <c r="W2036" s="234">
        <v>627992400</v>
      </c>
      <c r="X2036" s="194">
        <f t="shared" si="63"/>
        <v>2.9119462259977157E-3</v>
      </c>
      <c r="Y2036" s="193"/>
      <c r="Z2036" s="197">
        <v>2034</v>
      </c>
    </row>
    <row r="2037" spans="1:26" ht="14.4" x14ac:dyDescent="0.3">
      <c r="A2037" s="7">
        <v>41183</v>
      </c>
      <c r="B2037" s="191">
        <v>1440.900024</v>
      </c>
      <c r="C2037" s="191">
        <v>1457.1400149999999</v>
      </c>
      <c r="D2037" s="191">
        <v>1440.900024</v>
      </c>
      <c r="E2037" s="191">
        <v>1444.48999</v>
      </c>
      <c r="F2037" s="192">
        <v>1444.48999</v>
      </c>
      <c r="G2037" s="191">
        <v>3505080000</v>
      </c>
      <c r="H2037" s="194">
        <f t="shared" si="62"/>
        <v>2.6515065097029761E-3</v>
      </c>
      <c r="I2037" s="193"/>
      <c r="J2037" s="197">
        <v>2035</v>
      </c>
      <c r="K2037" s="234"/>
      <c r="L2037" s="234"/>
      <c r="M2037" s="234"/>
      <c r="N2037" s="234"/>
      <c r="O2037" s="234"/>
      <c r="P2037" s="234"/>
      <c r="Q2037" s="7">
        <v>41183</v>
      </c>
      <c r="R2037" s="8">
        <v>23969999</v>
      </c>
      <c r="S2037" s="8">
        <v>24169643</v>
      </c>
      <c r="T2037" s="8">
        <v>23446428</v>
      </c>
      <c r="U2037" s="8">
        <v>23549643</v>
      </c>
      <c r="V2037" s="192">
        <v>20437534</v>
      </c>
      <c r="W2037" s="234">
        <v>543594800</v>
      </c>
      <c r="X2037" s="194">
        <f t="shared" si="63"/>
        <v>-1.1557849946630259E-2</v>
      </c>
      <c r="Y2037" s="193"/>
      <c r="Z2037" s="197">
        <v>2035</v>
      </c>
    </row>
    <row r="2038" spans="1:26" ht="14.4" x14ac:dyDescent="0.3">
      <c r="A2038" s="7">
        <v>41180</v>
      </c>
      <c r="B2038" s="191">
        <v>1447.130005</v>
      </c>
      <c r="C2038" s="191">
        <v>1447.130005</v>
      </c>
      <c r="D2038" s="191">
        <v>1435.599976</v>
      </c>
      <c r="E2038" s="191">
        <v>1440.670044</v>
      </c>
      <c r="F2038" s="192">
        <v>1440.670044</v>
      </c>
      <c r="G2038" s="191">
        <v>3509230000</v>
      </c>
      <c r="H2038" s="194">
        <f t="shared" si="62"/>
        <v>-4.4777527502567133E-3</v>
      </c>
      <c r="I2038" s="193"/>
      <c r="J2038" s="197">
        <v>2036</v>
      </c>
      <c r="K2038" s="234"/>
      <c r="L2038" s="234"/>
      <c r="M2038" s="234"/>
      <c r="N2038" s="234"/>
      <c r="O2038" s="234"/>
      <c r="P2038" s="234"/>
      <c r="Q2038" s="7">
        <v>41180</v>
      </c>
      <c r="R2038" s="8">
        <v>24241072</v>
      </c>
      <c r="S2038" s="8">
        <v>24325357</v>
      </c>
      <c r="T2038" s="8">
        <v>23812500</v>
      </c>
      <c r="U2038" s="8">
        <v>23825001</v>
      </c>
      <c r="V2038" s="192">
        <v>20676510</v>
      </c>
      <c r="W2038" s="234">
        <v>535110800</v>
      </c>
      <c r="X2038" s="194">
        <f t="shared" si="63"/>
        <v>-2.0871181534415556E-2</v>
      </c>
      <c r="Y2038" s="193"/>
      <c r="Z2038" s="197">
        <v>2036</v>
      </c>
    </row>
    <row r="2039" spans="1:26" ht="14.4" x14ac:dyDescent="0.3">
      <c r="A2039" s="7">
        <v>41179</v>
      </c>
      <c r="B2039" s="191">
        <v>1433.3599850000001</v>
      </c>
      <c r="C2039" s="191">
        <v>1450.1999510000001</v>
      </c>
      <c r="D2039" s="191">
        <v>1433.3599850000001</v>
      </c>
      <c r="E2039" s="191">
        <v>1447.150024</v>
      </c>
      <c r="F2039" s="192">
        <v>1447.150024</v>
      </c>
      <c r="G2039" s="191">
        <v>3150330000</v>
      </c>
      <c r="H2039" s="194">
        <f t="shared" si="62"/>
        <v>9.6489817493964868E-3</v>
      </c>
      <c r="I2039" s="193"/>
      <c r="J2039" s="197">
        <v>2037</v>
      </c>
      <c r="K2039" s="234"/>
      <c r="L2039" s="234"/>
      <c r="M2039" s="234"/>
      <c r="N2039" s="234"/>
      <c r="O2039" s="234"/>
      <c r="P2039" s="234"/>
      <c r="Q2039" s="7">
        <v>41179</v>
      </c>
      <c r="R2039" s="8">
        <v>23724644</v>
      </c>
      <c r="S2039" s="8">
        <v>24363214</v>
      </c>
      <c r="T2039" s="8">
        <v>23583929</v>
      </c>
      <c r="U2039" s="8">
        <v>24332857</v>
      </c>
      <c r="V2039" s="192">
        <v>21117252</v>
      </c>
      <c r="W2039" s="234">
        <v>594090000</v>
      </c>
      <c r="X2039" s="194">
        <f t="shared" si="63"/>
        <v>2.4264004255517085E-2</v>
      </c>
      <c r="Y2039" s="193"/>
      <c r="Z2039" s="197">
        <v>2037</v>
      </c>
    </row>
    <row r="2040" spans="1:26" ht="14.4" x14ac:dyDescent="0.3">
      <c r="A2040" s="7">
        <v>41178</v>
      </c>
      <c r="B2040" s="191">
        <v>1441.599976</v>
      </c>
      <c r="C2040" s="191">
        <v>1441.599976</v>
      </c>
      <c r="D2040" s="191">
        <v>1430.530029</v>
      </c>
      <c r="E2040" s="191">
        <v>1433.3199460000001</v>
      </c>
      <c r="F2040" s="192">
        <v>1433.3199460000001</v>
      </c>
      <c r="G2040" s="191">
        <v>3565380000</v>
      </c>
      <c r="H2040" s="194">
        <f t="shared" si="62"/>
        <v>-5.7367352680366334E-3</v>
      </c>
      <c r="I2040" s="193"/>
      <c r="J2040" s="197">
        <v>2038</v>
      </c>
      <c r="K2040" s="234"/>
      <c r="L2040" s="234"/>
      <c r="M2040" s="234"/>
      <c r="N2040" s="234"/>
      <c r="O2040" s="234"/>
      <c r="P2040" s="234"/>
      <c r="Q2040" s="7">
        <v>41178</v>
      </c>
      <c r="R2040" s="8">
        <v>23883572</v>
      </c>
      <c r="S2040" s="8">
        <v>24024643</v>
      </c>
      <c r="T2040" s="8">
        <v>23614286</v>
      </c>
      <c r="U2040" s="8">
        <v>23756428</v>
      </c>
      <c r="V2040" s="192">
        <v>20617001</v>
      </c>
      <c r="W2040" s="234">
        <v>576503200</v>
      </c>
      <c r="X2040" s="194">
        <f t="shared" si="63"/>
        <v>-1.2412125664359629E-2</v>
      </c>
      <c r="Y2040" s="193"/>
      <c r="Z2040" s="197">
        <v>2038</v>
      </c>
    </row>
    <row r="2041" spans="1:26" ht="14.4" x14ac:dyDescent="0.3">
      <c r="A2041" s="7">
        <v>41177</v>
      </c>
      <c r="B2041" s="191">
        <v>1456.9399410000001</v>
      </c>
      <c r="C2041" s="191">
        <v>1463.23999</v>
      </c>
      <c r="D2041" s="191">
        <v>1441.589966</v>
      </c>
      <c r="E2041" s="191">
        <v>1441.589966</v>
      </c>
      <c r="F2041" s="192">
        <v>1441.589966</v>
      </c>
      <c r="G2041" s="191">
        <v>3739900000</v>
      </c>
      <c r="H2041" s="194">
        <f t="shared" si="62"/>
        <v>-1.0501855900220406E-2</v>
      </c>
      <c r="I2041" s="193"/>
      <c r="J2041" s="197">
        <v>2039</v>
      </c>
      <c r="K2041" s="234"/>
      <c r="L2041" s="234"/>
      <c r="M2041" s="234"/>
      <c r="N2041" s="234"/>
      <c r="O2041" s="234"/>
      <c r="P2041" s="234"/>
      <c r="Q2041" s="7">
        <v>41177</v>
      </c>
      <c r="R2041" s="8">
        <v>24580715</v>
      </c>
      <c r="S2041" s="8">
        <v>24742144</v>
      </c>
      <c r="T2041" s="8">
        <v>24035715</v>
      </c>
      <c r="U2041" s="8">
        <v>24055000</v>
      </c>
      <c r="V2041" s="192">
        <v>20876118</v>
      </c>
      <c r="W2041" s="234">
        <v>518789600</v>
      </c>
      <c r="X2041" s="194">
        <f t="shared" si="63"/>
        <v>-2.4971034433283031E-2</v>
      </c>
      <c r="Y2041" s="193"/>
      <c r="Z2041" s="197">
        <v>2039</v>
      </c>
    </row>
    <row r="2042" spans="1:26" ht="14.4" x14ac:dyDescent="0.3">
      <c r="A2042" s="7">
        <v>41176</v>
      </c>
      <c r="B2042" s="191">
        <v>1459.76001</v>
      </c>
      <c r="C2042" s="191">
        <v>1460.719971</v>
      </c>
      <c r="D2042" s="191">
        <v>1452.0600589999999</v>
      </c>
      <c r="E2042" s="191">
        <v>1456.8900149999999</v>
      </c>
      <c r="F2042" s="192">
        <v>1456.8900149999999</v>
      </c>
      <c r="G2042" s="191">
        <v>3008920000</v>
      </c>
      <c r="H2042" s="194">
        <f t="shared" si="62"/>
        <v>-2.232653457806663E-3</v>
      </c>
      <c r="I2042" s="193"/>
      <c r="J2042" s="197">
        <v>2040</v>
      </c>
      <c r="K2042" s="234"/>
      <c r="L2042" s="234"/>
      <c r="M2042" s="234"/>
      <c r="N2042" s="234"/>
      <c r="O2042" s="234"/>
      <c r="P2042" s="234"/>
      <c r="Q2042" s="7">
        <v>41176</v>
      </c>
      <c r="R2042" s="8">
        <v>24530714</v>
      </c>
      <c r="S2042" s="8">
        <v>24825714</v>
      </c>
      <c r="T2042" s="8">
        <v>24392857</v>
      </c>
      <c r="U2042" s="8">
        <v>24671072</v>
      </c>
      <c r="V2042" s="192">
        <v>21410767</v>
      </c>
      <c r="W2042" s="234">
        <v>639766400</v>
      </c>
      <c r="X2042" s="194">
        <f t="shared" si="63"/>
        <v>-1.3284148316375578E-2</v>
      </c>
      <c r="Y2042" s="193"/>
      <c r="Z2042" s="197">
        <v>2040</v>
      </c>
    </row>
    <row r="2043" spans="1:26" ht="14.4" x14ac:dyDescent="0.3">
      <c r="A2043" s="7">
        <v>41173</v>
      </c>
      <c r="B2043" s="191">
        <v>1460.339966</v>
      </c>
      <c r="C2043" s="191">
        <v>1467.0699460000001</v>
      </c>
      <c r="D2043" s="191">
        <v>1459.51001</v>
      </c>
      <c r="E2043" s="191">
        <v>1460.150024</v>
      </c>
      <c r="F2043" s="192">
        <v>1460.150024</v>
      </c>
      <c r="G2043" s="191">
        <v>4833870000</v>
      </c>
      <c r="H2043" s="194">
        <f t="shared" si="62"/>
        <v>-7.5319463141317766E-5</v>
      </c>
      <c r="I2043" s="193"/>
      <c r="J2043" s="197">
        <v>2041</v>
      </c>
      <c r="K2043" s="234"/>
      <c r="L2043" s="234"/>
      <c r="M2043" s="234"/>
      <c r="N2043" s="234"/>
      <c r="O2043" s="234"/>
      <c r="P2043" s="234"/>
      <c r="Q2043" s="7">
        <v>41173</v>
      </c>
      <c r="R2043" s="8">
        <v>25086071</v>
      </c>
      <c r="S2043" s="8">
        <v>25181072</v>
      </c>
      <c r="T2043" s="8">
        <v>24977142</v>
      </c>
      <c r="U2043" s="8">
        <v>25003214</v>
      </c>
      <c r="V2043" s="192">
        <v>21699020</v>
      </c>
      <c r="W2043" s="234">
        <v>571589200</v>
      </c>
      <c r="X2043" s="194">
        <f t="shared" si="63"/>
        <v>1.9891537394608029E-3</v>
      </c>
      <c r="Y2043" s="193"/>
      <c r="Z2043" s="197">
        <v>2041</v>
      </c>
    </row>
    <row r="2044" spans="1:26" ht="14.4" x14ac:dyDescent="0.3">
      <c r="A2044" s="7">
        <v>41172</v>
      </c>
      <c r="B2044" s="191">
        <v>1461.0500489999999</v>
      </c>
      <c r="C2044" s="191">
        <v>1461.2299800000001</v>
      </c>
      <c r="D2044" s="191">
        <v>1449.9799800000001</v>
      </c>
      <c r="E2044" s="191">
        <v>1460.26001</v>
      </c>
      <c r="F2044" s="192">
        <v>1460.26001</v>
      </c>
      <c r="G2044" s="191">
        <v>3382520000</v>
      </c>
      <c r="H2044" s="194">
        <f t="shared" si="62"/>
        <v>-5.407337007659064E-4</v>
      </c>
      <c r="I2044" s="193"/>
      <c r="J2044" s="197">
        <v>2042</v>
      </c>
      <c r="K2044" s="234"/>
      <c r="L2044" s="234"/>
      <c r="M2044" s="234"/>
      <c r="N2044" s="234"/>
      <c r="O2044" s="234"/>
      <c r="P2044" s="234"/>
      <c r="Q2044" s="7">
        <v>41172</v>
      </c>
      <c r="R2044" s="8">
        <v>24969999</v>
      </c>
      <c r="S2044" s="8">
        <v>25002142</v>
      </c>
      <c r="T2044" s="8">
        <v>24772142</v>
      </c>
      <c r="U2044" s="8">
        <v>24953571</v>
      </c>
      <c r="V2044" s="192">
        <v>21655943</v>
      </c>
      <c r="W2044" s="234">
        <v>336568400</v>
      </c>
      <c r="X2044" s="194">
        <f t="shared" si="63"/>
        <v>-4.8423078050695272E-3</v>
      </c>
      <c r="Y2044" s="193"/>
      <c r="Z2044" s="197">
        <v>2042</v>
      </c>
    </row>
    <row r="2045" spans="1:26" ht="14.4" x14ac:dyDescent="0.3">
      <c r="A2045" s="7">
        <v>41171</v>
      </c>
      <c r="B2045" s="191">
        <v>1459.5</v>
      </c>
      <c r="C2045" s="191">
        <v>1465.150024</v>
      </c>
      <c r="D2045" s="191">
        <v>1457.880005</v>
      </c>
      <c r="E2045" s="191">
        <v>1461.0500489999999</v>
      </c>
      <c r="F2045" s="192">
        <v>1461.0500489999999</v>
      </c>
      <c r="G2045" s="191">
        <v>3451360000</v>
      </c>
      <c r="H2045" s="194">
        <f t="shared" si="62"/>
        <v>1.185554274607216E-3</v>
      </c>
      <c r="I2045" s="193"/>
      <c r="J2045" s="197">
        <v>2043</v>
      </c>
      <c r="K2045" s="234"/>
      <c r="L2045" s="234"/>
      <c r="M2045" s="234"/>
      <c r="N2045" s="234"/>
      <c r="O2045" s="234"/>
      <c r="P2045" s="234"/>
      <c r="Q2045" s="7">
        <v>41171</v>
      </c>
      <c r="R2045" s="8">
        <v>25009285</v>
      </c>
      <c r="S2045" s="8">
        <v>25142500</v>
      </c>
      <c r="T2045" s="8">
        <v>24984642</v>
      </c>
      <c r="U2045" s="8">
        <v>25075001</v>
      </c>
      <c r="V2045" s="192">
        <v>21761318</v>
      </c>
      <c r="W2045" s="234">
        <v>326874800</v>
      </c>
      <c r="X2045" s="194">
        <f t="shared" si="63"/>
        <v>2.7036920795335935E-4</v>
      </c>
      <c r="Y2045" s="193"/>
      <c r="Z2045" s="197">
        <v>2043</v>
      </c>
    </row>
    <row r="2046" spans="1:26" ht="14.4" x14ac:dyDescent="0.3">
      <c r="A2046" s="7">
        <v>41170</v>
      </c>
      <c r="B2046" s="191">
        <v>1461.1899410000001</v>
      </c>
      <c r="C2046" s="191">
        <v>1461.469971</v>
      </c>
      <c r="D2046" s="191">
        <v>1456.130005</v>
      </c>
      <c r="E2046" s="191">
        <v>1459.3199460000001</v>
      </c>
      <c r="F2046" s="192">
        <v>1459.3199460000001</v>
      </c>
      <c r="G2046" s="191">
        <v>3377390000</v>
      </c>
      <c r="H2046" s="194">
        <f t="shared" si="62"/>
        <v>-1.2797754402280115E-3</v>
      </c>
      <c r="I2046" s="193"/>
      <c r="J2046" s="197">
        <v>2044</v>
      </c>
      <c r="K2046" s="234"/>
      <c r="L2046" s="234"/>
      <c r="M2046" s="234"/>
      <c r="N2046" s="234"/>
      <c r="O2046" s="234"/>
      <c r="P2046" s="234"/>
      <c r="Q2046" s="7">
        <v>41170</v>
      </c>
      <c r="R2046" s="8">
        <v>24995714</v>
      </c>
      <c r="S2046" s="8">
        <v>25083214</v>
      </c>
      <c r="T2046" s="8">
        <v>24872143</v>
      </c>
      <c r="U2046" s="8">
        <v>25068214</v>
      </c>
      <c r="V2046" s="192">
        <v>21755436</v>
      </c>
      <c r="W2046" s="234">
        <v>373503200</v>
      </c>
      <c r="X2046" s="194">
        <f t="shared" si="63"/>
        <v>3.0442046622847123E-3</v>
      </c>
      <c r="Y2046" s="193"/>
      <c r="Z2046" s="197">
        <v>2044</v>
      </c>
    </row>
    <row r="2047" spans="1:26" ht="14.4" x14ac:dyDescent="0.3">
      <c r="A2047" s="7">
        <v>41169</v>
      </c>
      <c r="B2047" s="191">
        <v>1465.420044</v>
      </c>
      <c r="C2047" s="191">
        <v>1465.630005</v>
      </c>
      <c r="D2047" s="191">
        <v>1457.5500489999999</v>
      </c>
      <c r="E2047" s="191">
        <v>1461.1899410000001</v>
      </c>
      <c r="F2047" s="192">
        <v>1461.1899410000001</v>
      </c>
      <c r="G2047" s="191">
        <v>3482430000</v>
      </c>
      <c r="H2047" s="194">
        <f t="shared" si="62"/>
        <v>-3.1246914164609818E-3</v>
      </c>
      <c r="I2047" s="193"/>
      <c r="J2047" s="197">
        <v>2045</v>
      </c>
      <c r="K2047" s="234"/>
      <c r="L2047" s="234"/>
      <c r="M2047" s="234"/>
      <c r="N2047" s="234"/>
      <c r="O2047" s="234"/>
      <c r="P2047" s="234"/>
      <c r="Q2047" s="7">
        <v>41169</v>
      </c>
      <c r="R2047" s="8">
        <v>24976786</v>
      </c>
      <c r="S2047" s="8">
        <v>24992857</v>
      </c>
      <c r="T2047" s="8">
        <v>24807501</v>
      </c>
      <c r="U2047" s="8">
        <v>24992144</v>
      </c>
      <c r="V2047" s="192">
        <v>21689409</v>
      </c>
      <c r="W2047" s="234">
        <v>398031200</v>
      </c>
      <c r="X2047" s="194">
        <f t="shared" si="63"/>
        <v>1.2295832359242356E-2</v>
      </c>
      <c r="Y2047" s="193"/>
      <c r="Z2047" s="197">
        <v>2045</v>
      </c>
    </row>
    <row r="2048" spans="1:26" ht="14.4" x14ac:dyDescent="0.3">
      <c r="A2048" s="7">
        <v>41166</v>
      </c>
      <c r="B2048" s="191">
        <v>1460.0699460000001</v>
      </c>
      <c r="C2048" s="191">
        <v>1474.51001</v>
      </c>
      <c r="D2048" s="191">
        <v>1460.0699460000001</v>
      </c>
      <c r="E2048" s="191">
        <v>1465.7700199999999</v>
      </c>
      <c r="F2048" s="192">
        <v>1465.7700199999999</v>
      </c>
      <c r="G2048" s="191">
        <v>5041990000</v>
      </c>
      <c r="H2048" s="194">
        <f t="shared" si="62"/>
        <v>3.9589518007585086E-3</v>
      </c>
      <c r="I2048" s="193"/>
      <c r="J2048" s="197">
        <v>2046</v>
      </c>
      <c r="K2048" s="234"/>
      <c r="L2048" s="234"/>
      <c r="M2048" s="234"/>
      <c r="N2048" s="234"/>
      <c r="O2048" s="234"/>
      <c r="P2048" s="234"/>
      <c r="Q2048" s="7">
        <v>41166</v>
      </c>
      <c r="R2048" s="8">
        <v>24641428</v>
      </c>
      <c r="S2048" s="8">
        <v>24892143</v>
      </c>
      <c r="T2048" s="8">
        <v>24567499</v>
      </c>
      <c r="U2048" s="8">
        <v>24688572</v>
      </c>
      <c r="V2048" s="192">
        <v>21425959</v>
      </c>
      <c r="W2048" s="234">
        <v>600474000</v>
      </c>
      <c r="X2048" s="194">
        <f t="shared" si="63"/>
        <v>1.2152657628575543E-2</v>
      </c>
      <c r="Y2048" s="193"/>
      <c r="Z2048" s="197">
        <v>2046</v>
      </c>
    </row>
    <row r="2049" spans="1:26" ht="14.4" x14ac:dyDescent="0.3">
      <c r="A2049" s="7">
        <v>41165</v>
      </c>
      <c r="B2049" s="191">
        <v>1436.5600589999999</v>
      </c>
      <c r="C2049" s="191">
        <v>1463.76001</v>
      </c>
      <c r="D2049" s="191">
        <v>1435.339966</v>
      </c>
      <c r="E2049" s="191">
        <v>1459.98999</v>
      </c>
      <c r="F2049" s="192">
        <v>1459.98999</v>
      </c>
      <c r="G2049" s="191">
        <v>4606550000</v>
      </c>
      <c r="H2049" s="194">
        <f t="shared" si="62"/>
        <v>1.6309746921621831E-2</v>
      </c>
      <c r="I2049" s="193"/>
      <c r="J2049" s="197">
        <v>2047</v>
      </c>
      <c r="K2049" s="234"/>
      <c r="L2049" s="234"/>
      <c r="M2049" s="234"/>
      <c r="N2049" s="234"/>
      <c r="O2049" s="234"/>
      <c r="P2049" s="234"/>
      <c r="Q2049" s="7">
        <v>41165</v>
      </c>
      <c r="R2049" s="8">
        <v>24191786</v>
      </c>
      <c r="S2049" s="8">
        <v>24482143</v>
      </c>
      <c r="T2049" s="8">
        <v>24098928</v>
      </c>
      <c r="U2049" s="8">
        <v>24392143</v>
      </c>
      <c r="V2049" s="192">
        <v>21168703</v>
      </c>
      <c r="W2049" s="234">
        <v>598360000</v>
      </c>
      <c r="X2049" s="194">
        <f t="shared" si="63"/>
        <v>1.9692445383862823E-2</v>
      </c>
      <c r="Y2049" s="193"/>
      <c r="Z2049" s="197">
        <v>2047</v>
      </c>
    </row>
    <row r="2050" spans="1:26" ht="14.4" x14ac:dyDescent="0.3">
      <c r="A2050" s="7">
        <v>41164</v>
      </c>
      <c r="B2050" s="191">
        <v>1433.5600589999999</v>
      </c>
      <c r="C2050" s="191">
        <v>1439.150024</v>
      </c>
      <c r="D2050" s="191">
        <v>1432.98999</v>
      </c>
      <c r="E2050" s="191">
        <v>1436.5600589999999</v>
      </c>
      <c r="F2050" s="192">
        <v>1436.5600589999999</v>
      </c>
      <c r="G2050" s="191">
        <v>3641200000</v>
      </c>
      <c r="H2050" s="194">
        <f t="shared" si="62"/>
        <v>2.0926922322966313E-3</v>
      </c>
      <c r="I2050" s="193"/>
      <c r="J2050" s="197">
        <v>2048</v>
      </c>
      <c r="K2050" s="234"/>
      <c r="L2050" s="234"/>
      <c r="M2050" s="234"/>
      <c r="N2050" s="234"/>
      <c r="O2050" s="234"/>
      <c r="P2050" s="234"/>
      <c r="Q2050" s="7">
        <v>41164</v>
      </c>
      <c r="R2050" s="8">
        <v>23816071</v>
      </c>
      <c r="S2050" s="8">
        <v>23924999</v>
      </c>
      <c r="T2050" s="8">
        <v>23428572</v>
      </c>
      <c r="U2050" s="8">
        <v>23921072</v>
      </c>
      <c r="V2050" s="192">
        <v>20759890</v>
      </c>
      <c r="W2050" s="234">
        <v>712233200</v>
      </c>
      <c r="X2050" s="194">
        <f t="shared" si="63"/>
        <v>1.3927065339105454E-2</v>
      </c>
      <c r="Y2050" s="193"/>
      <c r="Z2050" s="197">
        <v>2048</v>
      </c>
    </row>
    <row r="2051" spans="1:26" ht="14.4" x14ac:dyDescent="0.3">
      <c r="A2051" s="7">
        <v>41163</v>
      </c>
      <c r="B2051" s="191">
        <v>1429.130005</v>
      </c>
      <c r="C2051" s="191">
        <v>1437.76001</v>
      </c>
      <c r="D2051" s="191">
        <v>1429.130005</v>
      </c>
      <c r="E2051" s="191">
        <v>1433.5600589999999</v>
      </c>
      <c r="F2051" s="192">
        <v>1433.5600589999999</v>
      </c>
      <c r="G2051" s="191">
        <v>3509630000</v>
      </c>
      <c r="H2051" s="194">
        <f t="shared" si="62"/>
        <v>3.1349561521663884E-3</v>
      </c>
      <c r="I2051" s="193"/>
      <c r="J2051" s="197">
        <v>2049</v>
      </c>
      <c r="K2051" s="234"/>
      <c r="L2051" s="234"/>
      <c r="M2051" s="234"/>
      <c r="N2051" s="234"/>
      <c r="O2051" s="234"/>
      <c r="P2051" s="234"/>
      <c r="Q2051" s="7">
        <v>41163</v>
      </c>
      <c r="R2051" s="8">
        <v>23753929</v>
      </c>
      <c r="S2051" s="8">
        <v>23932142</v>
      </c>
      <c r="T2051" s="8">
        <v>23446428</v>
      </c>
      <c r="U2051" s="8">
        <v>23592501</v>
      </c>
      <c r="V2051" s="192">
        <v>20474737</v>
      </c>
      <c r="W2051" s="234">
        <v>503983200</v>
      </c>
      <c r="X2051" s="194">
        <f t="shared" si="63"/>
        <v>-3.2441351543343543E-3</v>
      </c>
      <c r="Y2051" s="193"/>
      <c r="Z2051" s="197">
        <v>2049</v>
      </c>
    </row>
    <row r="2052" spans="1:26" ht="14.4" x14ac:dyDescent="0.3">
      <c r="A2052" s="7">
        <v>41162</v>
      </c>
      <c r="B2052" s="191">
        <v>1437.920044</v>
      </c>
      <c r="C2052" s="191">
        <v>1438.73999</v>
      </c>
      <c r="D2052" s="191">
        <v>1428.9799800000001</v>
      </c>
      <c r="E2052" s="191">
        <v>1429.079956</v>
      </c>
      <c r="F2052" s="192">
        <v>1429.079956</v>
      </c>
      <c r="G2052" s="191">
        <v>3223670000</v>
      </c>
      <c r="H2052" s="194">
        <f t="shared" ref="H2052:H2115" si="64">(F2052-F2053)/F2053</f>
        <v>-6.147830011054442E-3</v>
      </c>
      <c r="I2052" s="193"/>
      <c r="J2052" s="197">
        <v>2050</v>
      </c>
      <c r="K2052" s="234"/>
      <c r="L2052" s="234"/>
      <c r="M2052" s="234"/>
      <c r="N2052" s="234"/>
      <c r="O2052" s="234"/>
      <c r="P2052" s="234"/>
      <c r="Q2052" s="7">
        <v>41162</v>
      </c>
      <c r="R2052" s="8">
        <v>24301786</v>
      </c>
      <c r="S2052" s="8">
        <v>24403214</v>
      </c>
      <c r="T2052" s="8">
        <v>23646429</v>
      </c>
      <c r="U2052" s="8">
        <v>23669285</v>
      </c>
      <c r="V2052" s="192">
        <v>20541376</v>
      </c>
      <c r="W2052" s="234">
        <v>487998000</v>
      </c>
      <c r="X2052" s="194">
        <f t="shared" ref="X2052:X2115" si="65">(V2052-V2053)/V2053</f>
        <v>-2.6012311536642411E-2</v>
      </c>
      <c r="Y2052" s="193"/>
      <c r="Z2052" s="197">
        <v>2050</v>
      </c>
    </row>
    <row r="2053" spans="1:26" ht="14.4" x14ac:dyDescent="0.3">
      <c r="A2053" s="7">
        <v>41159</v>
      </c>
      <c r="B2053" s="191">
        <v>1432.119995</v>
      </c>
      <c r="C2053" s="191">
        <v>1437.920044</v>
      </c>
      <c r="D2053" s="191">
        <v>1431.4499510000001</v>
      </c>
      <c r="E2053" s="191">
        <v>1437.920044</v>
      </c>
      <c r="F2053" s="192">
        <v>1437.920044</v>
      </c>
      <c r="G2053" s="191">
        <v>3717620000</v>
      </c>
      <c r="H2053" s="194">
        <f t="shared" si="64"/>
        <v>4.0499741783159337E-3</v>
      </c>
      <c r="I2053" s="193"/>
      <c r="J2053" s="197">
        <v>2051</v>
      </c>
      <c r="K2053" s="234"/>
      <c r="L2053" s="234"/>
      <c r="M2053" s="234"/>
      <c r="N2053" s="234"/>
      <c r="O2053" s="234"/>
      <c r="P2053" s="234"/>
      <c r="Q2053" s="7">
        <v>41159</v>
      </c>
      <c r="R2053" s="8">
        <v>24216072</v>
      </c>
      <c r="S2053" s="8">
        <v>24374287</v>
      </c>
      <c r="T2053" s="8">
        <v>24134644</v>
      </c>
      <c r="U2053" s="8">
        <v>24301428</v>
      </c>
      <c r="V2053" s="192">
        <v>21089975</v>
      </c>
      <c r="W2053" s="234">
        <v>329666400</v>
      </c>
      <c r="X2053" s="194">
        <f t="shared" si="65"/>
        <v>6.1659583262645597E-3</v>
      </c>
      <c r="Y2053" s="193"/>
      <c r="Z2053" s="197">
        <v>2051</v>
      </c>
    </row>
    <row r="2054" spans="1:26" ht="14.4" x14ac:dyDescent="0.3">
      <c r="A2054" s="7">
        <v>41158</v>
      </c>
      <c r="B2054" s="191">
        <v>1403.73999</v>
      </c>
      <c r="C2054" s="191">
        <v>1432.119995</v>
      </c>
      <c r="D2054" s="191">
        <v>1403.73999</v>
      </c>
      <c r="E2054" s="191">
        <v>1432.119995</v>
      </c>
      <c r="F2054" s="192">
        <v>1432.119995</v>
      </c>
      <c r="G2054" s="191">
        <v>3952870000</v>
      </c>
      <c r="H2054" s="194">
        <f t="shared" si="64"/>
        <v>2.0435540675552089E-2</v>
      </c>
      <c r="I2054" s="193"/>
      <c r="J2054" s="197">
        <v>2052</v>
      </c>
      <c r="K2054" s="234"/>
      <c r="L2054" s="234"/>
      <c r="M2054" s="234"/>
      <c r="N2054" s="234"/>
      <c r="O2054" s="234"/>
      <c r="P2054" s="234"/>
      <c r="Q2054" s="7">
        <v>41158</v>
      </c>
      <c r="R2054" s="8">
        <v>24041786</v>
      </c>
      <c r="S2054" s="8">
        <v>24224644</v>
      </c>
      <c r="T2054" s="8">
        <v>23957144</v>
      </c>
      <c r="U2054" s="8">
        <v>24152500</v>
      </c>
      <c r="V2054" s="192">
        <v>20960732</v>
      </c>
      <c r="W2054" s="234">
        <v>391196400</v>
      </c>
      <c r="X2054" s="194">
        <f t="shared" si="65"/>
        <v>9.0119042398345232E-3</v>
      </c>
      <c r="Y2054" s="193"/>
      <c r="Z2054" s="197">
        <v>2052</v>
      </c>
    </row>
    <row r="2055" spans="1:26" ht="14.4" x14ac:dyDescent="0.3">
      <c r="A2055" s="7">
        <v>41157</v>
      </c>
      <c r="B2055" s="191">
        <v>1404.9399410000001</v>
      </c>
      <c r="C2055" s="191">
        <v>1408.8100589999999</v>
      </c>
      <c r="D2055" s="191">
        <v>1401.25</v>
      </c>
      <c r="E2055" s="191">
        <v>1403.4399410000001</v>
      </c>
      <c r="F2055" s="192">
        <v>1403.4399410000001</v>
      </c>
      <c r="G2055" s="191">
        <v>3389110000</v>
      </c>
      <c r="H2055" s="194">
        <f t="shared" si="64"/>
        <v>-1.0676612972739166E-3</v>
      </c>
      <c r="I2055" s="193"/>
      <c r="J2055" s="197">
        <v>2053</v>
      </c>
      <c r="K2055" s="234"/>
      <c r="L2055" s="234"/>
      <c r="M2055" s="234"/>
      <c r="N2055" s="234"/>
      <c r="O2055" s="234"/>
      <c r="P2055" s="234"/>
      <c r="Q2055" s="7">
        <v>41157</v>
      </c>
      <c r="R2055" s="8">
        <v>24127501</v>
      </c>
      <c r="S2055" s="8">
        <v>24155357</v>
      </c>
      <c r="T2055" s="8">
        <v>23914286</v>
      </c>
      <c r="U2055" s="8">
        <v>23936787</v>
      </c>
      <c r="V2055" s="192">
        <v>20773523</v>
      </c>
      <c r="W2055" s="234">
        <v>336375200</v>
      </c>
      <c r="X2055" s="194">
        <f t="shared" si="65"/>
        <v>-7.0225110498408801E-3</v>
      </c>
      <c r="Y2055" s="193"/>
      <c r="Z2055" s="197">
        <v>2053</v>
      </c>
    </row>
    <row r="2056" spans="1:26" ht="14.4" x14ac:dyDescent="0.3">
      <c r="A2056" s="7">
        <v>41156</v>
      </c>
      <c r="B2056" s="191">
        <v>1406.540039</v>
      </c>
      <c r="C2056" s="191">
        <v>1409.3100589999999</v>
      </c>
      <c r="D2056" s="191">
        <v>1396.5600589999999</v>
      </c>
      <c r="E2056" s="191">
        <v>1404.9399410000001</v>
      </c>
      <c r="F2056" s="192">
        <v>1404.9399410000001</v>
      </c>
      <c r="G2056" s="191">
        <v>3200310000</v>
      </c>
      <c r="H2056" s="194">
        <f t="shared" si="64"/>
        <v>-1.1659593135848357E-3</v>
      </c>
      <c r="I2056" s="193"/>
      <c r="J2056" s="197">
        <v>2054</v>
      </c>
      <c r="K2056" s="234"/>
      <c r="L2056" s="234"/>
      <c r="M2056" s="234"/>
      <c r="N2056" s="234"/>
      <c r="O2056" s="234"/>
      <c r="P2056" s="234"/>
      <c r="Q2056" s="7">
        <v>41156</v>
      </c>
      <c r="R2056" s="8">
        <v>23777143</v>
      </c>
      <c r="S2056" s="8">
        <v>24112143</v>
      </c>
      <c r="T2056" s="8">
        <v>23732143</v>
      </c>
      <c r="U2056" s="8">
        <v>24106071</v>
      </c>
      <c r="V2056" s="192">
        <v>20920437</v>
      </c>
      <c r="W2056" s="234">
        <v>367892000</v>
      </c>
      <c r="X2056" s="194">
        <f t="shared" si="65"/>
        <v>1.4626613808246269E-2</v>
      </c>
      <c r="Y2056" s="193"/>
      <c r="Z2056" s="197">
        <v>2054</v>
      </c>
    </row>
    <row r="2057" spans="1:26" ht="14.4" x14ac:dyDescent="0.3">
      <c r="A2057" s="7">
        <v>41152</v>
      </c>
      <c r="B2057" s="191">
        <v>1400.0699460000001</v>
      </c>
      <c r="C2057" s="191">
        <v>1413.089966</v>
      </c>
      <c r="D2057" s="191">
        <v>1398.959961</v>
      </c>
      <c r="E2057" s="191">
        <v>1406.579956</v>
      </c>
      <c r="F2057" s="192">
        <v>1406.579956</v>
      </c>
      <c r="G2057" s="191">
        <v>2938250000</v>
      </c>
      <c r="H2057" s="194">
        <f t="shared" si="64"/>
        <v>5.0732958680837787E-3</v>
      </c>
      <c r="I2057" s="193"/>
      <c r="J2057" s="197">
        <v>2055</v>
      </c>
      <c r="K2057" s="234"/>
      <c r="L2057" s="234"/>
      <c r="M2057" s="234"/>
      <c r="N2057" s="234"/>
      <c r="O2057" s="234"/>
      <c r="P2057" s="234"/>
      <c r="Q2057" s="7">
        <v>41152</v>
      </c>
      <c r="R2057" s="8">
        <v>23830357</v>
      </c>
      <c r="S2057" s="8">
        <v>23878571</v>
      </c>
      <c r="T2057" s="8">
        <v>23473215</v>
      </c>
      <c r="U2057" s="8">
        <v>23758572</v>
      </c>
      <c r="V2057" s="192">
        <v>20618853</v>
      </c>
      <c r="W2057" s="234">
        <v>338321200</v>
      </c>
      <c r="X2057" s="194">
        <f t="shared" si="65"/>
        <v>2.0633349949459082E-3</v>
      </c>
      <c r="Y2057" s="193"/>
      <c r="Z2057" s="197">
        <v>2055</v>
      </c>
    </row>
    <row r="2058" spans="1:26" ht="14.4" x14ac:dyDescent="0.3">
      <c r="A2058" s="7">
        <v>41151</v>
      </c>
      <c r="B2058" s="191">
        <v>1410.079956</v>
      </c>
      <c r="C2058" s="191">
        <v>1410.079956</v>
      </c>
      <c r="D2058" s="191">
        <v>1397.01001</v>
      </c>
      <c r="E2058" s="191">
        <v>1399.4799800000001</v>
      </c>
      <c r="F2058" s="192">
        <v>1399.4799800000001</v>
      </c>
      <c r="G2058" s="191">
        <v>2530280000</v>
      </c>
      <c r="H2058" s="194">
        <f t="shared" si="64"/>
        <v>-7.8058051301732141E-3</v>
      </c>
      <c r="I2058" s="193"/>
      <c r="J2058" s="197">
        <v>2056</v>
      </c>
      <c r="K2058" s="234"/>
      <c r="L2058" s="234"/>
      <c r="M2058" s="234"/>
      <c r="N2058" s="234"/>
      <c r="O2058" s="234"/>
      <c r="P2058" s="234"/>
      <c r="Q2058" s="7">
        <v>41151</v>
      </c>
      <c r="R2058" s="8">
        <v>23951429</v>
      </c>
      <c r="S2058" s="8">
        <v>23983929</v>
      </c>
      <c r="T2058" s="8">
        <v>23673214</v>
      </c>
      <c r="U2058" s="8">
        <v>23709642</v>
      </c>
      <c r="V2058" s="192">
        <v>20576397</v>
      </c>
      <c r="W2058" s="234">
        <v>302699600</v>
      </c>
      <c r="X2058" s="194">
        <f t="shared" si="65"/>
        <v>-1.4254422367637968E-2</v>
      </c>
      <c r="Y2058" s="193"/>
      <c r="Z2058" s="197">
        <v>2056</v>
      </c>
    </row>
    <row r="2059" spans="1:26" ht="14.4" x14ac:dyDescent="0.3">
      <c r="A2059" s="7">
        <v>41150</v>
      </c>
      <c r="B2059" s="191">
        <v>1409.3199460000001</v>
      </c>
      <c r="C2059" s="191">
        <v>1413.9499510000001</v>
      </c>
      <c r="D2059" s="191">
        <v>1406.5699460000001</v>
      </c>
      <c r="E2059" s="191">
        <v>1410.48999</v>
      </c>
      <c r="F2059" s="192">
        <v>1410.48999</v>
      </c>
      <c r="G2059" s="191">
        <v>2571220000</v>
      </c>
      <c r="H2059" s="194">
        <f t="shared" si="64"/>
        <v>8.4434893821542037E-4</v>
      </c>
      <c r="I2059" s="193"/>
      <c r="J2059" s="197">
        <v>2057</v>
      </c>
      <c r="K2059" s="234"/>
      <c r="L2059" s="234"/>
      <c r="M2059" s="234"/>
      <c r="N2059" s="234"/>
      <c r="O2059" s="234"/>
      <c r="P2059" s="234"/>
      <c r="Q2059" s="7">
        <v>41150</v>
      </c>
      <c r="R2059" s="8">
        <v>24116072</v>
      </c>
      <c r="S2059" s="8">
        <v>24202499</v>
      </c>
      <c r="T2059" s="8">
        <v>24021429</v>
      </c>
      <c r="U2059" s="8">
        <v>24052500</v>
      </c>
      <c r="V2059" s="192">
        <v>20873943</v>
      </c>
      <c r="W2059" s="234">
        <v>202806800</v>
      </c>
      <c r="X2059" s="194">
        <f t="shared" si="65"/>
        <v>-1.9709144058868292E-3</v>
      </c>
      <c r="Y2059" s="193"/>
      <c r="Z2059" s="197">
        <v>2057</v>
      </c>
    </row>
    <row r="2060" spans="1:26" ht="14.4" x14ac:dyDescent="0.3">
      <c r="A2060" s="7">
        <v>41149</v>
      </c>
      <c r="B2060" s="191">
        <v>1410.4399410000001</v>
      </c>
      <c r="C2060" s="191">
        <v>1413.630005</v>
      </c>
      <c r="D2060" s="191">
        <v>1405.589966</v>
      </c>
      <c r="E2060" s="191">
        <v>1409.3000489999999</v>
      </c>
      <c r="F2060" s="192">
        <v>1409.3000489999999</v>
      </c>
      <c r="G2060" s="191">
        <v>2629090000</v>
      </c>
      <c r="H2060" s="194">
        <f t="shared" si="64"/>
        <v>-8.0818187777067867E-4</v>
      </c>
      <c r="I2060" s="193"/>
      <c r="J2060" s="197">
        <v>2058</v>
      </c>
      <c r="K2060" s="234"/>
      <c r="L2060" s="234"/>
      <c r="M2060" s="234"/>
      <c r="N2060" s="234"/>
      <c r="O2060" s="234"/>
      <c r="P2060" s="234"/>
      <c r="Q2060" s="7">
        <v>41149</v>
      </c>
      <c r="R2060" s="8">
        <v>24106428</v>
      </c>
      <c r="S2060" s="8">
        <v>24146429</v>
      </c>
      <c r="T2060" s="8">
        <v>23952499</v>
      </c>
      <c r="U2060" s="8">
        <v>24100000</v>
      </c>
      <c r="V2060" s="192">
        <v>20915165</v>
      </c>
      <c r="W2060" s="234">
        <v>267416800</v>
      </c>
      <c r="X2060" s="194">
        <f t="shared" si="65"/>
        <v>-1.3026654097615914E-3</v>
      </c>
      <c r="Y2060" s="193"/>
      <c r="Z2060" s="197">
        <v>2058</v>
      </c>
    </row>
    <row r="2061" spans="1:26" ht="14.4" x14ac:dyDescent="0.3">
      <c r="A2061" s="7">
        <v>41148</v>
      </c>
      <c r="B2061" s="191">
        <v>1411.130005</v>
      </c>
      <c r="C2061" s="191">
        <v>1416.170044</v>
      </c>
      <c r="D2061" s="191">
        <v>1409.1099850000001</v>
      </c>
      <c r="E2061" s="191">
        <v>1410.4399410000001</v>
      </c>
      <c r="F2061" s="192">
        <v>1410.4399410000001</v>
      </c>
      <c r="G2061" s="191">
        <v>2472500000</v>
      </c>
      <c r="H2061" s="194">
        <f t="shared" si="64"/>
        <v>-4.8901518467810699E-4</v>
      </c>
      <c r="I2061" s="193"/>
      <c r="J2061" s="197">
        <v>2059</v>
      </c>
      <c r="K2061" s="234"/>
      <c r="L2061" s="234"/>
      <c r="M2061" s="234"/>
      <c r="N2061" s="234"/>
      <c r="O2061" s="234"/>
      <c r="P2061" s="234"/>
      <c r="Q2061" s="7">
        <v>41148</v>
      </c>
      <c r="R2061" s="8">
        <v>24285357</v>
      </c>
      <c r="S2061" s="8">
        <v>24316786</v>
      </c>
      <c r="T2061" s="8">
        <v>24055000</v>
      </c>
      <c r="U2061" s="8">
        <v>24131428</v>
      </c>
      <c r="V2061" s="192">
        <v>20942446</v>
      </c>
      <c r="W2061" s="234">
        <v>427008400</v>
      </c>
      <c r="X2061" s="194">
        <f t="shared" si="65"/>
        <v>1.8787278808148372E-2</v>
      </c>
      <c r="Y2061" s="193"/>
      <c r="Z2061" s="197">
        <v>2059</v>
      </c>
    </row>
    <row r="2062" spans="1:26" ht="14.4" x14ac:dyDescent="0.3">
      <c r="A2062" s="7">
        <v>41145</v>
      </c>
      <c r="B2062" s="191">
        <v>1401.98999</v>
      </c>
      <c r="C2062" s="191">
        <v>1413.459961</v>
      </c>
      <c r="D2062" s="191">
        <v>1398.040039</v>
      </c>
      <c r="E2062" s="191">
        <v>1411.130005</v>
      </c>
      <c r="F2062" s="192">
        <v>1411.130005</v>
      </c>
      <c r="G2062" s="191">
        <v>2598790000</v>
      </c>
      <c r="H2062" s="194">
        <f t="shared" si="64"/>
        <v>6.4547310310453824E-3</v>
      </c>
      <c r="I2062" s="193"/>
      <c r="J2062" s="197">
        <v>2060</v>
      </c>
      <c r="K2062" s="234"/>
      <c r="L2062" s="234"/>
      <c r="M2062" s="234"/>
      <c r="N2062" s="234"/>
      <c r="O2062" s="234"/>
      <c r="P2062" s="234"/>
      <c r="Q2062" s="7">
        <v>41145</v>
      </c>
      <c r="R2062" s="8">
        <v>23553928</v>
      </c>
      <c r="S2062" s="8">
        <v>23910000</v>
      </c>
      <c r="T2062" s="8">
        <v>23412500</v>
      </c>
      <c r="U2062" s="8">
        <v>23686428</v>
      </c>
      <c r="V2062" s="192">
        <v>20556250</v>
      </c>
      <c r="W2062" s="234">
        <v>437340400</v>
      </c>
      <c r="X2062" s="194">
        <f t="shared" si="65"/>
        <v>8.9044862387027495E-4</v>
      </c>
      <c r="Y2062" s="193"/>
      <c r="Z2062" s="197">
        <v>2060</v>
      </c>
    </row>
    <row r="2063" spans="1:26" ht="14.4" x14ac:dyDescent="0.3">
      <c r="A2063" s="7">
        <v>41144</v>
      </c>
      <c r="B2063" s="191">
        <v>1413.48999</v>
      </c>
      <c r="C2063" s="191">
        <v>1413.48999</v>
      </c>
      <c r="D2063" s="191">
        <v>1400.5</v>
      </c>
      <c r="E2063" s="191">
        <v>1402.079956</v>
      </c>
      <c r="F2063" s="192">
        <v>1402.079956</v>
      </c>
      <c r="G2063" s="191">
        <v>3008240000</v>
      </c>
      <c r="H2063" s="194">
        <f t="shared" si="64"/>
        <v>-8.0722425207977559E-3</v>
      </c>
      <c r="I2063" s="193"/>
      <c r="J2063" s="197">
        <v>2061</v>
      </c>
      <c r="K2063" s="234"/>
      <c r="L2063" s="234"/>
      <c r="M2063" s="234"/>
      <c r="N2063" s="234"/>
      <c r="O2063" s="234"/>
      <c r="P2063" s="234"/>
      <c r="Q2063" s="7">
        <v>41144</v>
      </c>
      <c r="R2063" s="8">
        <v>23789642</v>
      </c>
      <c r="S2063" s="8">
        <v>23924999</v>
      </c>
      <c r="T2063" s="8">
        <v>23612499</v>
      </c>
      <c r="U2063" s="8">
        <v>23665358</v>
      </c>
      <c r="V2063" s="192">
        <v>20537962</v>
      </c>
      <c r="W2063" s="234">
        <v>420128800</v>
      </c>
      <c r="X2063" s="194">
        <f t="shared" si="65"/>
        <v>-9.3293869151840538E-3</v>
      </c>
      <c r="Y2063" s="193"/>
      <c r="Z2063" s="197">
        <v>2061</v>
      </c>
    </row>
    <row r="2064" spans="1:26" ht="14.4" x14ac:dyDescent="0.3">
      <c r="A2064" s="7">
        <v>41143</v>
      </c>
      <c r="B2064" s="191">
        <v>1413.089966</v>
      </c>
      <c r="C2064" s="191">
        <v>1416.119995</v>
      </c>
      <c r="D2064" s="191">
        <v>1406.780029</v>
      </c>
      <c r="E2064" s="191">
        <v>1413.48999</v>
      </c>
      <c r="F2064" s="192">
        <v>1413.48999</v>
      </c>
      <c r="G2064" s="191">
        <v>3062690000</v>
      </c>
      <c r="H2064" s="194">
        <f t="shared" si="64"/>
        <v>2.2640304424686254E-4</v>
      </c>
      <c r="I2064" s="193"/>
      <c r="J2064" s="197">
        <v>2062</v>
      </c>
      <c r="K2064" s="234"/>
      <c r="L2064" s="234"/>
      <c r="M2064" s="234"/>
      <c r="N2064" s="234"/>
      <c r="O2064" s="234"/>
      <c r="P2064" s="234"/>
      <c r="Q2064" s="7">
        <v>41143</v>
      </c>
      <c r="R2064" s="8">
        <v>23372143</v>
      </c>
      <c r="S2064" s="8">
        <v>23892857</v>
      </c>
      <c r="T2064" s="8">
        <v>23146786</v>
      </c>
      <c r="U2064" s="8">
        <v>23888214</v>
      </c>
      <c r="V2064" s="192">
        <v>20731373</v>
      </c>
      <c r="W2064" s="234">
        <v>565322800</v>
      </c>
      <c r="X2064" s="194">
        <f t="shared" si="65"/>
        <v>1.952584811261036E-2</v>
      </c>
      <c r="Y2064" s="193"/>
      <c r="Z2064" s="197">
        <v>2062</v>
      </c>
    </row>
    <row r="2065" spans="1:26" ht="14.4" x14ac:dyDescent="0.3">
      <c r="A2065" s="7">
        <v>41142</v>
      </c>
      <c r="B2065" s="191">
        <v>1418.130005</v>
      </c>
      <c r="C2065" s="191">
        <v>1426.6800539999999</v>
      </c>
      <c r="D2065" s="191">
        <v>1410.8599850000001</v>
      </c>
      <c r="E2065" s="191">
        <v>1413.170044</v>
      </c>
      <c r="F2065" s="192">
        <v>1413.170044</v>
      </c>
      <c r="G2065" s="191">
        <v>3282950000</v>
      </c>
      <c r="H2065" s="194">
        <f t="shared" si="64"/>
        <v>-3.4975361796960366E-3</v>
      </c>
      <c r="I2065" s="193"/>
      <c r="J2065" s="197">
        <v>2063</v>
      </c>
      <c r="K2065" s="234"/>
      <c r="L2065" s="234"/>
      <c r="M2065" s="234"/>
      <c r="N2065" s="234"/>
      <c r="O2065" s="234"/>
      <c r="P2065" s="234"/>
      <c r="Q2065" s="7">
        <v>41142</v>
      </c>
      <c r="R2065" s="8">
        <v>23957857</v>
      </c>
      <c r="S2065" s="8">
        <v>24102858</v>
      </c>
      <c r="T2065" s="8">
        <v>23226072</v>
      </c>
      <c r="U2065" s="8">
        <v>23430714</v>
      </c>
      <c r="V2065" s="192">
        <v>20334328</v>
      </c>
      <c r="W2065" s="234">
        <v>812719600</v>
      </c>
      <c r="X2065" s="194">
        <f t="shared" si="65"/>
        <v>-1.3666135204236306E-2</v>
      </c>
      <c r="Y2065" s="193"/>
      <c r="Z2065" s="197">
        <v>2063</v>
      </c>
    </row>
    <row r="2066" spans="1:26" ht="14.4" x14ac:dyDescent="0.3">
      <c r="A2066" s="7">
        <v>41141</v>
      </c>
      <c r="B2066" s="191">
        <v>1417.849976</v>
      </c>
      <c r="C2066" s="191">
        <v>1418.130005</v>
      </c>
      <c r="D2066" s="191">
        <v>1412.119995</v>
      </c>
      <c r="E2066" s="191">
        <v>1418.130005</v>
      </c>
      <c r="F2066" s="192">
        <v>1418.130005</v>
      </c>
      <c r="G2066" s="191">
        <v>2766320000</v>
      </c>
      <c r="H2066" s="194">
        <f t="shared" si="64"/>
        <v>-2.1174620127542803E-5</v>
      </c>
      <c r="I2066" s="193"/>
      <c r="J2066" s="197">
        <v>2064</v>
      </c>
      <c r="K2066" s="234"/>
      <c r="L2066" s="234"/>
      <c r="M2066" s="234"/>
      <c r="N2066" s="234"/>
      <c r="O2066" s="234"/>
      <c r="P2066" s="234"/>
      <c r="Q2066" s="7">
        <v>41141</v>
      </c>
      <c r="R2066" s="8">
        <v>23214643</v>
      </c>
      <c r="S2066" s="8">
        <v>23755358</v>
      </c>
      <c r="T2066" s="8">
        <v>23210714</v>
      </c>
      <c r="U2066" s="8">
        <v>23755358</v>
      </c>
      <c r="V2066" s="192">
        <v>20616070</v>
      </c>
      <c r="W2066" s="234">
        <v>613384800</v>
      </c>
      <c r="X2066" s="194">
        <f t="shared" si="65"/>
        <v>2.62918696265283E-2</v>
      </c>
      <c r="Y2066" s="193"/>
      <c r="Z2066" s="197">
        <v>2064</v>
      </c>
    </row>
    <row r="2067" spans="1:26" ht="14.4" x14ac:dyDescent="0.3">
      <c r="A2067" s="7">
        <v>41138</v>
      </c>
      <c r="B2067" s="191">
        <v>1415.839966</v>
      </c>
      <c r="C2067" s="191">
        <v>1418.709961</v>
      </c>
      <c r="D2067" s="191">
        <v>1414.670044</v>
      </c>
      <c r="E2067" s="191">
        <v>1418.160034</v>
      </c>
      <c r="F2067" s="192">
        <v>1418.160034</v>
      </c>
      <c r="G2067" s="191">
        <v>2922990000</v>
      </c>
      <c r="H2067" s="194">
        <f t="shared" si="64"/>
        <v>1.8721337053632214E-3</v>
      </c>
      <c r="I2067" s="193"/>
      <c r="J2067" s="197">
        <v>2065</v>
      </c>
      <c r="K2067" s="234"/>
      <c r="L2067" s="234"/>
      <c r="M2067" s="234"/>
      <c r="N2067" s="234"/>
      <c r="O2067" s="234"/>
      <c r="P2067" s="234"/>
      <c r="Q2067" s="7">
        <v>41138</v>
      </c>
      <c r="R2067" s="8">
        <v>22857143</v>
      </c>
      <c r="S2067" s="8">
        <v>23149643</v>
      </c>
      <c r="T2067" s="8">
        <v>22814642</v>
      </c>
      <c r="U2067" s="8">
        <v>23146786</v>
      </c>
      <c r="V2067" s="192">
        <v>20087921</v>
      </c>
      <c r="W2067" s="234">
        <v>442761200</v>
      </c>
      <c r="X2067" s="194">
        <f t="shared" si="65"/>
        <v>1.8496419987229198E-2</v>
      </c>
      <c r="Y2067" s="193"/>
      <c r="Z2067" s="197">
        <v>2065</v>
      </c>
    </row>
    <row r="2068" spans="1:26" ht="14.4" x14ac:dyDescent="0.3">
      <c r="A2068" s="7">
        <v>41137</v>
      </c>
      <c r="B2068" s="191">
        <v>1405.5699460000001</v>
      </c>
      <c r="C2068" s="191">
        <v>1417.4399410000001</v>
      </c>
      <c r="D2068" s="191">
        <v>1404.150024</v>
      </c>
      <c r="E2068" s="191">
        <v>1415.51001</v>
      </c>
      <c r="F2068" s="192">
        <v>1415.51001</v>
      </c>
      <c r="G2068" s="191">
        <v>3114100000</v>
      </c>
      <c r="H2068" s="194">
        <f t="shared" si="64"/>
        <v>7.1005106928241609E-3</v>
      </c>
      <c r="I2068" s="193"/>
      <c r="J2068" s="197">
        <v>2066</v>
      </c>
      <c r="K2068" s="234"/>
      <c r="L2068" s="234"/>
      <c r="M2068" s="234"/>
      <c r="N2068" s="234"/>
      <c r="O2068" s="234"/>
      <c r="P2068" s="234"/>
      <c r="Q2068" s="7">
        <v>41137</v>
      </c>
      <c r="R2068" s="8">
        <v>22543215</v>
      </c>
      <c r="S2068" s="8">
        <v>22741428</v>
      </c>
      <c r="T2068" s="8">
        <v>22517857</v>
      </c>
      <c r="U2068" s="8">
        <v>22726429</v>
      </c>
      <c r="V2068" s="192">
        <v>19723114</v>
      </c>
      <c r="W2068" s="234">
        <v>254534000</v>
      </c>
      <c r="X2068" s="194">
        <f t="shared" si="65"/>
        <v>8.7346102756438466E-3</v>
      </c>
      <c r="Y2068" s="193"/>
      <c r="Z2068" s="197">
        <v>2066</v>
      </c>
    </row>
    <row r="2069" spans="1:26" ht="14.4" x14ac:dyDescent="0.3">
      <c r="A2069" s="7">
        <v>41136</v>
      </c>
      <c r="B2069" s="191">
        <v>1403.8900149999999</v>
      </c>
      <c r="C2069" s="191">
        <v>1407.7299800000001</v>
      </c>
      <c r="D2069" s="191">
        <v>1401.829956</v>
      </c>
      <c r="E2069" s="191">
        <v>1405.530029</v>
      </c>
      <c r="F2069" s="192">
        <v>1405.530029</v>
      </c>
      <c r="G2069" s="191">
        <v>2655750000</v>
      </c>
      <c r="H2069" s="194">
        <f t="shared" si="64"/>
        <v>1.1396401091646449E-3</v>
      </c>
      <c r="I2069" s="193"/>
      <c r="J2069" s="197">
        <v>2067</v>
      </c>
      <c r="K2069" s="234"/>
      <c r="L2069" s="234"/>
      <c r="M2069" s="234"/>
      <c r="N2069" s="234"/>
      <c r="O2069" s="234"/>
      <c r="P2069" s="234"/>
      <c r="Q2069" s="7">
        <v>41136</v>
      </c>
      <c r="R2069" s="8">
        <v>22546429</v>
      </c>
      <c r="S2069" s="8">
        <v>22642857</v>
      </c>
      <c r="T2069" s="8">
        <v>22419643</v>
      </c>
      <c r="U2069" s="8">
        <v>22529642</v>
      </c>
      <c r="V2069" s="192">
        <v>19552332</v>
      </c>
      <c r="W2069" s="234">
        <v>257342400</v>
      </c>
      <c r="X2069" s="194">
        <f t="shared" si="65"/>
        <v>-1.3614085345682082E-3</v>
      </c>
      <c r="Y2069" s="193"/>
      <c r="Z2069" s="197">
        <v>2067</v>
      </c>
    </row>
    <row r="2070" spans="1:26" ht="14.4" x14ac:dyDescent="0.3">
      <c r="A2070" s="7">
        <v>41135</v>
      </c>
      <c r="B2070" s="191">
        <v>1404.3599850000001</v>
      </c>
      <c r="C2070" s="191">
        <v>1410.030029</v>
      </c>
      <c r="D2070" s="191">
        <v>1400.599976</v>
      </c>
      <c r="E2070" s="191">
        <v>1403.9300539999999</v>
      </c>
      <c r="F2070" s="192">
        <v>1403.9300539999999</v>
      </c>
      <c r="G2070" s="191">
        <v>2930900000</v>
      </c>
      <c r="H2070" s="194">
        <f t="shared" si="64"/>
        <v>-1.2814594435073701E-4</v>
      </c>
      <c r="I2070" s="193"/>
      <c r="J2070" s="197">
        <v>2068</v>
      </c>
      <c r="K2070" s="234"/>
      <c r="L2070" s="234"/>
      <c r="M2070" s="234"/>
      <c r="N2070" s="234"/>
      <c r="O2070" s="234"/>
      <c r="P2070" s="234"/>
      <c r="Q2070" s="7">
        <v>41135</v>
      </c>
      <c r="R2070" s="8">
        <v>22566786</v>
      </c>
      <c r="S2070" s="8">
        <v>22807501</v>
      </c>
      <c r="T2070" s="8">
        <v>22507500</v>
      </c>
      <c r="U2070" s="8">
        <v>22560358</v>
      </c>
      <c r="V2070" s="192">
        <v>19578987</v>
      </c>
      <c r="W2070" s="234">
        <v>340169200</v>
      </c>
      <c r="X2070" s="194">
        <f t="shared" si="65"/>
        <v>2.6824423371432458E-3</v>
      </c>
      <c r="Y2070" s="193"/>
      <c r="Z2070" s="197">
        <v>2068</v>
      </c>
    </row>
    <row r="2071" spans="1:26" ht="14.4" x14ac:dyDescent="0.3">
      <c r="A2071" s="7">
        <v>41134</v>
      </c>
      <c r="B2071" s="191">
        <v>1405.869995</v>
      </c>
      <c r="C2071" s="191">
        <v>1405.869995</v>
      </c>
      <c r="D2071" s="191">
        <v>1397.3199460000001</v>
      </c>
      <c r="E2071" s="191">
        <v>1404.1099850000001</v>
      </c>
      <c r="F2071" s="192">
        <v>1404.1099850000001</v>
      </c>
      <c r="G2071" s="191">
        <v>2499990000</v>
      </c>
      <c r="H2071" s="194">
        <f t="shared" si="64"/>
        <v>-1.2519009625779555E-3</v>
      </c>
      <c r="I2071" s="193"/>
      <c r="J2071" s="197">
        <v>2069</v>
      </c>
      <c r="K2071" s="234"/>
      <c r="L2071" s="234"/>
      <c r="M2071" s="234"/>
      <c r="N2071" s="234"/>
      <c r="O2071" s="234"/>
      <c r="P2071" s="234"/>
      <c r="Q2071" s="7">
        <v>41134</v>
      </c>
      <c r="R2071" s="8">
        <v>22263929</v>
      </c>
      <c r="S2071" s="8">
        <v>22500000</v>
      </c>
      <c r="T2071" s="8">
        <v>22258928</v>
      </c>
      <c r="U2071" s="8">
        <v>22500000</v>
      </c>
      <c r="V2071" s="192">
        <v>19526608</v>
      </c>
      <c r="W2071" s="234">
        <v>278832400</v>
      </c>
      <c r="X2071" s="194">
        <f t="shared" si="65"/>
        <v>1.3350526784709729E-2</v>
      </c>
      <c r="Y2071" s="193"/>
      <c r="Z2071" s="197">
        <v>2069</v>
      </c>
    </row>
    <row r="2072" spans="1:26" ht="14.4" x14ac:dyDescent="0.3">
      <c r="A2072" s="7">
        <v>41131</v>
      </c>
      <c r="B2072" s="191">
        <v>1402.579956</v>
      </c>
      <c r="C2072" s="191">
        <v>1405.9799800000001</v>
      </c>
      <c r="D2072" s="191">
        <v>1395.619995</v>
      </c>
      <c r="E2072" s="191">
        <v>1405.869995</v>
      </c>
      <c r="F2072" s="192">
        <v>1405.869995</v>
      </c>
      <c r="G2072" s="191">
        <v>2767980000</v>
      </c>
      <c r="H2072" s="194">
        <f t="shared" si="64"/>
        <v>2.1884416116099473E-3</v>
      </c>
      <c r="I2072" s="193"/>
      <c r="J2072" s="197">
        <v>2070</v>
      </c>
      <c r="K2072" s="234"/>
      <c r="L2072" s="234"/>
      <c r="M2072" s="234"/>
      <c r="N2072" s="234"/>
      <c r="O2072" s="234"/>
      <c r="P2072" s="234"/>
      <c r="Q2072" s="7">
        <v>41131</v>
      </c>
      <c r="R2072" s="8">
        <v>22096786</v>
      </c>
      <c r="S2072" s="8">
        <v>22205715</v>
      </c>
      <c r="T2072" s="8">
        <v>22096428</v>
      </c>
      <c r="U2072" s="8">
        <v>22203571</v>
      </c>
      <c r="V2072" s="192">
        <v>19269352</v>
      </c>
      <c r="W2072" s="234">
        <v>194938800</v>
      </c>
      <c r="X2072" s="194">
        <f t="shared" si="65"/>
        <v>1.5627919644622967E-3</v>
      </c>
      <c r="Y2072" s="193"/>
      <c r="Z2072" s="197">
        <v>2070</v>
      </c>
    </row>
    <row r="2073" spans="1:26" ht="14.4" x14ac:dyDescent="0.3">
      <c r="A2073" s="7">
        <v>41130</v>
      </c>
      <c r="B2073" s="191">
        <v>1402.26001</v>
      </c>
      <c r="C2073" s="191">
        <v>1405.9499510000001</v>
      </c>
      <c r="D2073" s="191">
        <v>1398.8000489999999</v>
      </c>
      <c r="E2073" s="191">
        <v>1402.8000489999999</v>
      </c>
      <c r="F2073" s="192">
        <v>1402.8000489999999</v>
      </c>
      <c r="G2073" s="191">
        <v>3119610000</v>
      </c>
      <c r="H2073" s="194">
        <f t="shared" si="64"/>
        <v>4.1368545021240301E-4</v>
      </c>
      <c r="I2073" s="193"/>
      <c r="J2073" s="197">
        <v>2071</v>
      </c>
      <c r="K2073" s="234"/>
      <c r="L2073" s="234"/>
      <c r="M2073" s="234"/>
      <c r="N2073" s="234"/>
      <c r="O2073" s="234"/>
      <c r="P2073" s="234"/>
      <c r="Q2073" s="7">
        <v>41130</v>
      </c>
      <c r="R2073" s="8">
        <v>22066071</v>
      </c>
      <c r="S2073" s="8">
        <v>22204643</v>
      </c>
      <c r="T2073" s="8">
        <v>22064285</v>
      </c>
      <c r="U2073" s="8">
        <v>22168928</v>
      </c>
      <c r="V2073" s="192">
        <v>19239285</v>
      </c>
      <c r="W2073" s="234">
        <v>221642400</v>
      </c>
      <c r="X2073" s="194">
        <f t="shared" si="65"/>
        <v>5.7027661513032544E-3</v>
      </c>
      <c r="Y2073" s="193"/>
      <c r="Z2073" s="197">
        <v>2071</v>
      </c>
    </row>
    <row r="2074" spans="1:26" ht="14.4" x14ac:dyDescent="0.3">
      <c r="A2074" s="7">
        <v>41129</v>
      </c>
      <c r="B2074" s="191">
        <v>1401.2299800000001</v>
      </c>
      <c r="C2074" s="191">
        <v>1404.1400149999999</v>
      </c>
      <c r="D2074" s="191">
        <v>1396.130005</v>
      </c>
      <c r="E2074" s="191">
        <v>1402.219971</v>
      </c>
      <c r="F2074" s="192">
        <v>1402.219971</v>
      </c>
      <c r="G2074" s="191">
        <v>3221790000</v>
      </c>
      <c r="H2074" s="194">
        <f t="shared" si="64"/>
        <v>6.2082635665597439E-4</v>
      </c>
      <c r="I2074" s="193"/>
      <c r="J2074" s="197">
        <v>2072</v>
      </c>
      <c r="K2074" s="234"/>
      <c r="L2074" s="234"/>
      <c r="M2074" s="234"/>
      <c r="N2074" s="234"/>
      <c r="O2074" s="234"/>
      <c r="P2074" s="234"/>
      <c r="Q2074" s="7">
        <v>41129</v>
      </c>
      <c r="R2074" s="8">
        <v>22121071</v>
      </c>
      <c r="S2074" s="8">
        <v>22281429</v>
      </c>
      <c r="T2074" s="8">
        <v>22039286</v>
      </c>
      <c r="U2074" s="8">
        <v>22137857</v>
      </c>
      <c r="V2074" s="192">
        <v>19130190</v>
      </c>
      <c r="W2074" s="234">
        <v>244706000</v>
      </c>
      <c r="X2074" s="194">
        <f t="shared" si="65"/>
        <v>-1.6913153747403797E-3</v>
      </c>
      <c r="Y2074" s="193"/>
      <c r="Z2074" s="197">
        <v>2072</v>
      </c>
    </row>
    <row r="2075" spans="1:26" ht="14.4" x14ac:dyDescent="0.3">
      <c r="A2075" s="7">
        <v>41128</v>
      </c>
      <c r="B2075" s="191">
        <v>1394.459961</v>
      </c>
      <c r="C2075" s="191">
        <v>1407.1400149999999</v>
      </c>
      <c r="D2075" s="191">
        <v>1394.459961</v>
      </c>
      <c r="E2075" s="191">
        <v>1401.349976</v>
      </c>
      <c r="F2075" s="192">
        <v>1401.349976</v>
      </c>
      <c r="G2075" s="191">
        <v>3682490000</v>
      </c>
      <c r="H2075" s="194">
        <f t="shared" si="64"/>
        <v>5.1067586425016485E-3</v>
      </c>
      <c r="I2075" s="193"/>
      <c r="J2075" s="197">
        <v>2073</v>
      </c>
      <c r="K2075" s="234"/>
      <c r="L2075" s="234"/>
      <c r="M2075" s="234"/>
      <c r="N2075" s="234"/>
      <c r="O2075" s="234"/>
      <c r="P2075" s="234"/>
      <c r="Q2075" s="7">
        <v>41128</v>
      </c>
      <c r="R2075" s="8">
        <v>22241785</v>
      </c>
      <c r="S2075" s="8">
        <v>22321428</v>
      </c>
      <c r="T2075" s="8">
        <v>22072857</v>
      </c>
      <c r="U2075" s="8">
        <v>22175358</v>
      </c>
      <c r="V2075" s="192">
        <v>19162600</v>
      </c>
      <c r="W2075" s="234">
        <v>290446800</v>
      </c>
      <c r="X2075" s="194">
        <f t="shared" si="65"/>
        <v>-2.6337617939080744E-3</v>
      </c>
      <c r="Y2075" s="193"/>
      <c r="Z2075" s="197">
        <v>2073</v>
      </c>
    </row>
    <row r="2076" spans="1:26" ht="14.4" x14ac:dyDescent="0.3">
      <c r="A2076" s="7">
        <v>41127</v>
      </c>
      <c r="B2076" s="191">
        <v>1391.040039</v>
      </c>
      <c r="C2076" s="191">
        <v>1399.630005</v>
      </c>
      <c r="D2076" s="191">
        <v>1391.040039</v>
      </c>
      <c r="E2076" s="191">
        <v>1394.2299800000001</v>
      </c>
      <c r="F2076" s="192">
        <v>1394.2299800000001</v>
      </c>
      <c r="G2076" s="191">
        <v>3122050000</v>
      </c>
      <c r="H2076" s="194">
        <f t="shared" si="64"/>
        <v>2.3292690984785839E-3</v>
      </c>
      <c r="I2076" s="193"/>
      <c r="J2076" s="197">
        <v>2074</v>
      </c>
      <c r="K2076" s="234"/>
      <c r="L2076" s="234"/>
      <c r="M2076" s="234"/>
      <c r="N2076" s="234"/>
      <c r="O2076" s="234"/>
      <c r="P2076" s="234"/>
      <c r="Q2076" s="7">
        <v>41127</v>
      </c>
      <c r="R2076" s="8">
        <v>22046072</v>
      </c>
      <c r="S2076" s="8">
        <v>22316786</v>
      </c>
      <c r="T2076" s="8">
        <v>21973572</v>
      </c>
      <c r="U2076" s="8">
        <v>22233929</v>
      </c>
      <c r="V2076" s="192">
        <v>19213203</v>
      </c>
      <c r="W2076" s="234">
        <v>302103200</v>
      </c>
      <c r="X2076" s="194">
        <f t="shared" si="65"/>
        <v>1.1125313272920115E-2</v>
      </c>
      <c r="Y2076" s="193"/>
      <c r="Z2076" s="197">
        <v>2074</v>
      </c>
    </row>
    <row r="2077" spans="1:26" ht="14.4" x14ac:dyDescent="0.3">
      <c r="A2077" s="7">
        <v>41124</v>
      </c>
      <c r="B2077" s="191">
        <v>1365.4499510000001</v>
      </c>
      <c r="C2077" s="191">
        <v>1394.160034</v>
      </c>
      <c r="D2077" s="191">
        <v>1365.4499510000001</v>
      </c>
      <c r="E2077" s="191">
        <v>1390.98999</v>
      </c>
      <c r="F2077" s="192">
        <v>1390.98999</v>
      </c>
      <c r="G2077" s="191">
        <v>3751170000</v>
      </c>
      <c r="H2077" s="194">
        <f t="shared" si="64"/>
        <v>1.9040285714285739E-2</v>
      </c>
      <c r="I2077" s="193"/>
      <c r="J2077" s="197">
        <v>2075</v>
      </c>
      <c r="K2077" s="234"/>
      <c r="L2077" s="234"/>
      <c r="M2077" s="234"/>
      <c r="N2077" s="234"/>
      <c r="O2077" s="234"/>
      <c r="P2077" s="234"/>
      <c r="Q2077" s="7">
        <v>41124</v>
      </c>
      <c r="R2077" s="8">
        <v>21915358</v>
      </c>
      <c r="S2077" s="8">
        <v>22070715</v>
      </c>
      <c r="T2077" s="8">
        <v>21841429</v>
      </c>
      <c r="U2077" s="8">
        <v>21989286</v>
      </c>
      <c r="V2077" s="192">
        <v>19001802</v>
      </c>
      <c r="W2077" s="234">
        <v>344920800</v>
      </c>
      <c r="X2077" s="194">
        <f t="shared" si="65"/>
        <v>1.3014455251691294E-2</v>
      </c>
      <c r="Y2077" s="193"/>
      <c r="Z2077" s="197">
        <v>2075</v>
      </c>
    </row>
    <row r="2078" spans="1:26" ht="14.4" x14ac:dyDescent="0.3">
      <c r="A2078" s="7">
        <v>41123</v>
      </c>
      <c r="B2078" s="191">
        <v>1375.130005</v>
      </c>
      <c r="C2078" s="191">
        <v>1375.130005</v>
      </c>
      <c r="D2078" s="191">
        <v>1354.650024</v>
      </c>
      <c r="E2078" s="191">
        <v>1365</v>
      </c>
      <c r="F2078" s="192">
        <v>1365</v>
      </c>
      <c r="G2078" s="191">
        <v>4193740000</v>
      </c>
      <c r="H2078" s="194">
        <f t="shared" si="64"/>
        <v>-7.5036692589348026E-3</v>
      </c>
      <c r="I2078" s="193"/>
      <c r="J2078" s="197">
        <v>2076</v>
      </c>
      <c r="K2078" s="234"/>
      <c r="L2078" s="234"/>
      <c r="M2078" s="234"/>
      <c r="N2078" s="234"/>
      <c r="O2078" s="234"/>
      <c r="P2078" s="234"/>
      <c r="Q2078" s="7">
        <v>41123</v>
      </c>
      <c r="R2078" s="8">
        <v>21530001</v>
      </c>
      <c r="S2078" s="8">
        <v>21810358</v>
      </c>
      <c r="T2078" s="8">
        <v>21437500</v>
      </c>
      <c r="U2078" s="8">
        <v>21706785</v>
      </c>
      <c r="V2078" s="192">
        <v>18757681</v>
      </c>
      <c r="W2078" s="234">
        <v>332158400</v>
      </c>
      <c r="X2078" s="194">
        <f t="shared" si="65"/>
        <v>1.6146892885851682E-3</v>
      </c>
      <c r="Y2078" s="193"/>
      <c r="Z2078" s="197">
        <v>2076</v>
      </c>
    </row>
    <row r="2079" spans="1:26" ht="14.4" x14ac:dyDescent="0.3">
      <c r="A2079" s="7">
        <v>41122</v>
      </c>
      <c r="B2079" s="191">
        <v>1379.3199460000001</v>
      </c>
      <c r="C2079" s="191">
        <v>1385.030029</v>
      </c>
      <c r="D2079" s="191">
        <v>1373.349976</v>
      </c>
      <c r="E2079" s="191">
        <v>1375.3199460000001</v>
      </c>
      <c r="F2079" s="192">
        <v>1375.3199460000001</v>
      </c>
      <c r="G2079" s="191">
        <v>4440920000</v>
      </c>
      <c r="H2079" s="194">
        <f t="shared" si="64"/>
        <v>-2.8999798136755137E-3</v>
      </c>
      <c r="I2079" s="193"/>
      <c r="J2079" s="197">
        <v>2077</v>
      </c>
      <c r="K2079" s="234"/>
      <c r="L2079" s="234"/>
      <c r="M2079" s="234"/>
      <c r="N2079" s="234"/>
      <c r="O2079" s="234"/>
      <c r="P2079" s="234"/>
      <c r="Q2079" s="7">
        <v>41122</v>
      </c>
      <c r="R2079" s="8">
        <v>21996786</v>
      </c>
      <c r="S2079" s="8">
        <v>22014286</v>
      </c>
      <c r="T2079" s="8">
        <v>21535715</v>
      </c>
      <c r="U2079" s="8">
        <v>21671785</v>
      </c>
      <c r="V2079" s="192">
        <v>18727442</v>
      </c>
      <c r="W2079" s="234">
        <v>384501600</v>
      </c>
      <c r="X2079" s="194">
        <f t="shared" si="65"/>
        <v>-6.4672800849430003E-3</v>
      </c>
      <c r="Y2079" s="193"/>
      <c r="Z2079" s="197">
        <v>2077</v>
      </c>
    </row>
    <row r="2080" spans="1:26" ht="14.4" x14ac:dyDescent="0.3">
      <c r="A2080" s="7">
        <v>41121</v>
      </c>
      <c r="B2080" s="191">
        <v>1385.2700199999999</v>
      </c>
      <c r="C2080" s="191">
        <v>1387.160034</v>
      </c>
      <c r="D2080" s="191">
        <v>1379.170044</v>
      </c>
      <c r="E2080" s="191">
        <v>1379.3199460000001</v>
      </c>
      <c r="F2080" s="192">
        <v>1379.3199460000001</v>
      </c>
      <c r="G2080" s="191">
        <v>3821570000</v>
      </c>
      <c r="H2080" s="194">
        <f t="shared" si="64"/>
        <v>-4.3168286930450198E-3</v>
      </c>
      <c r="I2080" s="193"/>
      <c r="J2080" s="197">
        <v>2078</v>
      </c>
      <c r="K2080" s="234"/>
      <c r="L2080" s="234"/>
      <c r="M2080" s="234"/>
      <c r="N2080" s="234"/>
      <c r="O2080" s="234"/>
      <c r="P2080" s="234"/>
      <c r="Q2080" s="7">
        <v>41121</v>
      </c>
      <c r="R2080" s="8">
        <v>21543928</v>
      </c>
      <c r="S2080" s="8">
        <v>21846428</v>
      </c>
      <c r="T2080" s="8">
        <v>21525715</v>
      </c>
      <c r="U2080" s="8">
        <v>21812857</v>
      </c>
      <c r="V2080" s="192">
        <v>18849346</v>
      </c>
      <c r="W2080" s="234">
        <v>462327600</v>
      </c>
      <c r="X2080" s="194">
        <f t="shared" si="65"/>
        <v>2.6435078179220695E-2</v>
      </c>
      <c r="Y2080" s="193"/>
      <c r="Z2080" s="197">
        <v>2078</v>
      </c>
    </row>
    <row r="2081" spans="1:26" ht="14.4" x14ac:dyDescent="0.3">
      <c r="A2081" s="7">
        <v>41120</v>
      </c>
      <c r="B2081" s="191">
        <v>1385.9399410000001</v>
      </c>
      <c r="C2081" s="191">
        <v>1391.73999</v>
      </c>
      <c r="D2081" s="191">
        <v>1381.369995</v>
      </c>
      <c r="E2081" s="191">
        <v>1385.3000489999999</v>
      </c>
      <c r="F2081" s="192">
        <v>1385.3000489999999</v>
      </c>
      <c r="G2081" s="191">
        <v>3212060000</v>
      </c>
      <c r="H2081" s="194">
        <f t="shared" si="64"/>
        <v>-4.8335967879353304E-4</v>
      </c>
      <c r="I2081" s="193"/>
      <c r="J2081" s="197">
        <v>2079</v>
      </c>
      <c r="K2081" s="234"/>
      <c r="L2081" s="234"/>
      <c r="M2081" s="234"/>
      <c r="N2081" s="234"/>
      <c r="O2081" s="234"/>
      <c r="P2081" s="234"/>
      <c r="Q2081" s="7">
        <v>41120</v>
      </c>
      <c r="R2081" s="8">
        <v>21104286</v>
      </c>
      <c r="S2081" s="8">
        <v>21408571</v>
      </c>
      <c r="T2081" s="8">
        <v>20993572</v>
      </c>
      <c r="U2081" s="8">
        <v>21251072</v>
      </c>
      <c r="V2081" s="192">
        <v>18363895</v>
      </c>
      <c r="W2081" s="234">
        <v>379142400</v>
      </c>
      <c r="X2081" s="194">
        <f t="shared" si="65"/>
        <v>1.6867392623914949E-2</v>
      </c>
      <c r="Y2081" s="193"/>
      <c r="Z2081" s="197">
        <v>2079</v>
      </c>
    </row>
    <row r="2082" spans="1:26" ht="14.4" x14ac:dyDescent="0.3">
      <c r="A2082" s="7">
        <v>41117</v>
      </c>
      <c r="B2082" s="191">
        <v>1360.0500489999999</v>
      </c>
      <c r="C2082" s="191">
        <v>1389.1899410000001</v>
      </c>
      <c r="D2082" s="191">
        <v>1360.0500489999999</v>
      </c>
      <c r="E2082" s="191">
        <v>1385.969971</v>
      </c>
      <c r="F2082" s="192">
        <v>1385.969971</v>
      </c>
      <c r="G2082" s="191">
        <v>4399010000</v>
      </c>
      <c r="H2082" s="194">
        <f t="shared" si="64"/>
        <v>1.908056544638222E-2</v>
      </c>
      <c r="I2082" s="193"/>
      <c r="J2082" s="197">
        <v>2080</v>
      </c>
      <c r="K2082" s="234"/>
      <c r="L2082" s="234"/>
      <c r="M2082" s="234"/>
      <c r="N2082" s="234"/>
      <c r="O2082" s="234"/>
      <c r="P2082" s="234"/>
      <c r="Q2082" s="7">
        <v>41117</v>
      </c>
      <c r="R2082" s="8">
        <v>20536072</v>
      </c>
      <c r="S2082" s="8">
        <v>20922501</v>
      </c>
      <c r="T2082" s="8">
        <v>20413929</v>
      </c>
      <c r="U2082" s="8">
        <v>20898571</v>
      </c>
      <c r="V2082" s="192">
        <v>18059282</v>
      </c>
      <c r="W2082" s="234">
        <v>403936400</v>
      </c>
      <c r="X2082" s="194">
        <f t="shared" si="65"/>
        <v>1.7882413787117267E-2</v>
      </c>
      <c r="Y2082" s="193"/>
      <c r="Z2082" s="197">
        <v>2080</v>
      </c>
    </row>
    <row r="2083" spans="1:26" ht="14.4" x14ac:dyDescent="0.3">
      <c r="A2083" s="7">
        <v>41116</v>
      </c>
      <c r="B2083" s="191">
        <v>1338.170044</v>
      </c>
      <c r="C2083" s="191">
        <v>1363.130005</v>
      </c>
      <c r="D2083" s="191">
        <v>1338.170044</v>
      </c>
      <c r="E2083" s="191">
        <v>1360.0200199999999</v>
      </c>
      <c r="F2083" s="192">
        <v>1360.0200199999999</v>
      </c>
      <c r="G2083" s="191">
        <v>4429300000</v>
      </c>
      <c r="H2083" s="194">
        <f t="shared" si="64"/>
        <v>1.6540974782594503E-2</v>
      </c>
      <c r="I2083" s="193"/>
      <c r="J2083" s="197">
        <v>2081</v>
      </c>
      <c r="K2083" s="234"/>
      <c r="L2083" s="234"/>
      <c r="M2083" s="234"/>
      <c r="N2083" s="234"/>
      <c r="O2083" s="234"/>
      <c r="P2083" s="234"/>
      <c r="Q2083" s="7">
        <v>41116</v>
      </c>
      <c r="R2083" s="8">
        <v>20705715</v>
      </c>
      <c r="S2083" s="8">
        <v>20728571</v>
      </c>
      <c r="T2083" s="8">
        <v>20370001</v>
      </c>
      <c r="U2083" s="8">
        <v>20531429</v>
      </c>
      <c r="V2083" s="192">
        <v>17742012</v>
      </c>
      <c r="W2083" s="234">
        <v>406632800</v>
      </c>
      <c r="X2083" s="194">
        <f t="shared" si="65"/>
        <v>-1.5638395659525246E-4</v>
      </c>
      <c r="Y2083" s="193"/>
      <c r="Z2083" s="197">
        <v>2081</v>
      </c>
    </row>
    <row r="2084" spans="1:26" ht="14.4" x14ac:dyDescent="0.3">
      <c r="A2084" s="7">
        <v>41115</v>
      </c>
      <c r="B2084" s="191">
        <v>1338.349976</v>
      </c>
      <c r="C2084" s="191">
        <v>1343.9799800000001</v>
      </c>
      <c r="D2084" s="191">
        <v>1331.5</v>
      </c>
      <c r="E2084" s="191">
        <v>1337.8900149999999</v>
      </c>
      <c r="F2084" s="192">
        <v>1337.8900149999999</v>
      </c>
      <c r="G2084" s="191">
        <v>3719170000</v>
      </c>
      <c r="H2084" s="194">
        <f t="shared" si="64"/>
        <v>-3.1386149807005349E-4</v>
      </c>
      <c r="I2084" s="193"/>
      <c r="J2084" s="197">
        <v>2082</v>
      </c>
      <c r="K2084" s="234"/>
      <c r="L2084" s="234"/>
      <c r="M2084" s="234"/>
      <c r="N2084" s="234"/>
      <c r="O2084" s="234"/>
      <c r="P2084" s="234"/>
      <c r="Q2084" s="7">
        <v>41115</v>
      </c>
      <c r="R2084" s="8">
        <v>20516428</v>
      </c>
      <c r="S2084" s="8">
        <v>20742857</v>
      </c>
      <c r="T2084" s="8">
        <v>20357143</v>
      </c>
      <c r="U2084" s="8">
        <v>20534643</v>
      </c>
      <c r="V2084" s="192">
        <v>17744787</v>
      </c>
      <c r="W2084" s="234">
        <v>877312800</v>
      </c>
      <c r="X2084" s="194">
        <f t="shared" si="65"/>
        <v>-4.3183953206954812E-2</v>
      </c>
      <c r="Y2084" s="193"/>
      <c r="Z2084" s="197">
        <v>2082</v>
      </c>
    </row>
    <row r="2085" spans="1:26" ht="14.4" x14ac:dyDescent="0.3">
      <c r="A2085" s="7">
        <v>41114</v>
      </c>
      <c r="B2085" s="191">
        <v>1350.5200199999999</v>
      </c>
      <c r="C2085" s="191">
        <v>1351.530029</v>
      </c>
      <c r="D2085" s="191">
        <v>1329.23999</v>
      </c>
      <c r="E2085" s="191">
        <v>1338.3100589999999</v>
      </c>
      <c r="F2085" s="192">
        <v>1338.3100589999999</v>
      </c>
      <c r="G2085" s="191">
        <v>3891290000</v>
      </c>
      <c r="H2085" s="194">
        <f t="shared" si="64"/>
        <v>-9.0409329881685294E-3</v>
      </c>
      <c r="I2085" s="193"/>
      <c r="J2085" s="197">
        <v>2083</v>
      </c>
      <c r="K2085" s="234"/>
      <c r="L2085" s="234"/>
      <c r="M2085" s="234"/>
      <c r="N2085" s="234"/>
      <c r="O2085" s="234"/>
      <c r="P2085" s="234"/>
      <c r="Q2085" s="7">
        <v>41114</v>
      </c>
      <c r="R2085" s="8">
        <v>21692142</v>
      </c>
      <c r="S2085" s="8">
        <v>21774286</v>
      </c>
      <c r="T2085" s="8">
        <v>21375357</v>
      </c>
      <c r="U2085" s="8">
        <v>21461428</v>
      </c>
      <c r="V2085" s="192">
        <v>18545662</v>
      </c>
      <c r="W2085" s="234">
        <v>565132400</v>
      </c>
      <c r="X2085" s="194">
        <f t="shared" si="65"/>
        <v>-4.8191435375197697E-3</v>
      </c>
      <c r="Y2085" s="193"/>
      <c r="Z2085" s="197">
        <v>2083</v>
      </c>
    </row>
    <row r="2086" spans="1:26" ht="14.4" x14ac:dyDescent="0.3">
      <c r="A2086" s="7">
        <v>41113</v>
      </c>
      <c r="B2086" s="191">
        <v>1362.339966</v>
      </c>
      <c r="C2086" s="191">
        <v>1362.339966</v>
      </c>
      <c r="D2086" s="191">
        <v>1337.5600589999999</v>
      </c>
      <c r="E2086" s="191">
        <v>1350.5200199999999</v>
      </c>
      <c r="F2086" s="192">
        <v>1350.5200199999999</v>
      </c>
      <c r="G2086" s="191">
        <v>3717180000</v>
      </c>
      <c r="H2086" s="194">
        <f t="shared" si="64"/>
        <v>-8.9090555950069525E-3</v>
      </c>
      <c r="I2086" s="193"/>
      <c r="J2086" s="197">
        <v>2084</v>
      </c>
      <c r="K2086" s="234"/>
      <c r="L2086" s="234"/>
      <c r="M2086" s="234"/>
      <c r="N2086" s="234"/>
      <c r="O2086" s="234"/>
      <c r="P2086" s="234"/>
      <c r="Q2086" s="7">
        <v>41113</v>
      </c>
      <c r="R2086" s="8">
        <v>21228571</v>
      </c>
      <c r="S2086" s="8">
        <v>21639286</v>
      </c>
      <c r="T2086" s="8">
        <v>20989643</v>
      </c>
      <c r="U2086" s="8">
        <v>21565357</v>
      </c>
      <c r="V2086" s="192">
        <v>18635469</v>
      </c>
      <c r="W2086" s="234">
        <v>487975600</v>
      </c>
      <c r="X2086" s="194">
        <f t="shared" si="65"/>
        <v>-7.78177694755952E-4</v>
      </c>
      <c r="Y2086" s="193"/>
      <c r="Z2086" s="197">
        <v>2084</v>
      </c>
    </row>
    <row r="2087" spans="1:26" ht="14.4" x14ac:dyDescent="0.3">
      <c r="A2087" s="7">
        <v>41110</v>
      </c>
      <c r="B2087" s="191">
        <v>1376.51001</v>
      </c>
      <c r="C2087" s="191">
        <v>1376.51001</v>
      </c>
      <c r="D2087" s="191">
        <v>1362.1899410000001</v>
      </c>
      <c r="E2087" s="191">
        <v>1362.660034</v>
      </c>
      <c r="F2087" s="192">
        <v>1362.660034</v>
      </c>
      <c r="G2087" s="191">
        <v>3925020000</v>
      </c>
      <c r="H2087" s="194">
        <f t="shared" si="64"/>
        <v>-1.0061660212699776E-2</v>
      </c>
      <c r="I2087" s="193"/>
      <c r="J2087" s="197">
        <v>2085</v>
      </c>
      <c r="K2087" s="234"/>
      <c r="L2087" s="234"/>
      <c r="M2087" s="234"/>
      <c r="N2087" s="234"/>
      <c r="O2087" s="234"/>
      <c r="P2087" s="234"/>
      <c r="Q2087" s="7">
        <v>41110</v>
      </c>
      <c r="R2087" s="8">
        <v>21893929</v>
      </c>
      <c r="S2087" s="8">
        <v>21944286</v>
      </c>
      <c r="T2087" s="8">
        <v>21560715</v>
      </c>
      <c r="U2087" s="8">
        <v>21582144</v>
      </c>
      <c r="V2087" s="192">
        <v>18649982</v>
      </c>
      <c r="W2087" s="234">
        <v>397471200</v>
      </c>
      <c r="X2087" s="194">
        <f t="shared" si="65"/>
        <v>-1.631043268405364E-2</v>
      </c>
      <c r="Y2087" s="193"/>
      <c r="Z2087" s="197">
        <v>2085</v>
      </c>
    </row>
    <row r="2088" spans="1:26" ht="14.4" x14ac:dyDescent="0.3">
      <c r="A2088" s="7">
        <v>41109</v>
      </c>
      <c r="B2088" s="191">
        <v>1373.01001</v>
      </c>
      <c r="C2088" s="191">
        <v>1380.3900149999999</v>
      </c>
      <c r="D2088" s="191">
        <v>1371.209961</v>
      </c>
      <c r="E2088" s="191">
        <v>1376.51001</v>
      </c>
      <c r="F2088" s="192">
        <v>1376.51001</v>
      </c>
      <c r="G2088" s="191">
        <v>4043360000</v>
      </c>
      <c r="H2088" s="194">
        <f t="shared" si="64"/>
        <v>2.7171002791445422E-3</v>
      </c>
      <c r="I2088" s="193"/>
      <c r="J2088" s="197">
        <v>2086</v>
      </c>
      <c r="K2088" s="234"/>
      <c r="L2088" s="234"/>
      <c r="M2088" s="234"/>
      <c r="N2088" s="234"/>
      <c r="O2088" s="234"/>
      <c r="P2088" s="234"/>
      <c r="Q2088" s="7">
        <v>41109</v>
      </c>
      <c r="R2088" s="8">
        <v>21831429</v>
      </c>
      <c r="S2088" s="8">
        <v>21976786</v>
      </c>
      <c r="T2088" s="8">
        <v>21642857</v>
      </c>
      <c r="U2088" s="8">
        <v>21940001</v>
      </c>
      <c r="V2088" s="192">
        <v>18959215</v>
      </c>
      <c r="W2088" s="234">
        <v>436861600</v>
      </c>
      <c r="X2088" s="194">
        <f t="shared" si="65"/>
        <v>1.3294536512929554E-2</v>
      </c>
      <c r="Y2088" s="193"/>
      <c r="Z2088" s="197">
        <v>2086</v>
      </c>
    </row>
    <row r="2089" spans="1:26" ht="14.4" x14ac:dyDescent="0.3">
      <c r="A2089" s="7">
        <v>41108</v>
      </c>
      <c r="B2089" s="191">
        <v>1363.579956</v>
      </c>
      <c r="C2089" s="191">
        <v>1375.26001</v>
      </c>
      <c r="D2089" s="191">
        <v>1358.959961</v>
      </c>
      <c r="E2089" s="191">
        <v>1372.780029</v>
      </c>
      <c r="F2089" s="192">
        <v>1372.780029</v>
      </c>
      <c r="G2089" s="191">
        <v>3642630000</v>
      </c>
      <c r="H2089" s="194">
        <f t="shared" si="64"/>
        <v>6.6804906656731189E-3</v>
      </c>
      <c r="I2089" s="193"/>
      <c r="J2089" s="197">
        <v>2087</v>
      </c>
      <c r="K2089" s="234"/>
      <c r="L2089" s="234"/>
      <c r="M2089" s="234"/>
      <c r="N2089" s="234"/>
      <c r="O2089" s="234"/>
      <c r="P2089" s="234"/>
      <c r="Q2089" s="7">
        <v>41108</v>
      </c>
      <c r="R2089" s="8">
        <v>21663929</v>
      </c>
      <c r="S2089" s="8">
        <v>21726429</v>
      </c>
      <c r="T2089" s="8">
        <v>21555714</v>
      </c>
      <c r="U2089" s="8">
        <v>21652143</v>
      </c>
      <c r="V2089" s="192">
        <v>18710468</v>
      </c>
      <c r="W2089" s="234">
        <v>252700000</v>
      </c>
      <c r="X2089" s="194">
        <f t="shared" si="65"/>
        <v>-1.120308178975758E-3</v>
      </c>
      <c r="Y2089" s="193"/>
      <c r="Z2089" s="197">
        <v>2087</v>
      </c>
    </row>
    <row r="2090" spans="1:26" ht="14.4" x14ac:dyDescent="0.3">
      <c r="A2090" s="7">
        <v>41107</v>
      </c>
      <c r="B2090" s="191">
        <v>1353.6800539999999</v>
      </c>
      <c r="C2090" s="191">
        <v>1365.3599850000001</v>
      </c>
      <c r="D2090" s="191">
        <v>1345.0699460000001</v>
      </c>
      <c r="E2090" s="191">
        <v>1363.670044</v>
      </c>
      <c r="F2090" s="192">
        <v>1363.670044</v>
      </c>
      <c r="G2090" s="191">
        <v>3566680000</v>
      </c>
      <c r="H2090" s="194">
        <f t="shared" si="64"/>
        <v>7.4096723566494252E-3</v>
      </c>
      <c r="I2090" s="193"/>
      <c r="J2090" s="197">
        <v>2088</v>
      </c>
      <c r="K2090" s="234"/>
      <c r="L2090" s="234"/>
      <c r="M2090" s="234"/>
      <c r="N2090" s="234"/>
      <c r="O2090" s="234"/>
      <c r="P2090" s="234"/>
      <c r="Q2090" s="7">
        <v>41107</v>
      </c>
      <c r="R2090" s="8">
        <v>21813929</v>
      </c>
      <c r="S2090" s="8">
        <v>21839285</v>
      </c>
      <c r="T2090" s="8">
        <v>21541071</v>
      </c>
      <c r="U2090" s="8">
        <v>21676428</v>
      </c>
      <c r="V2090" s="192">
        <v>18731453</v>
      </c>
      <c r="W2090" s="234">
        <v>293624800</v>
      </c>
      <c r="X2090" s="194">
        <f t="shared" si="65"/>
        <v>4.9064271205508609E-5</v>
      </c>
      <c r="Y2090" s="193"/>
      <c r="Z2090" s="197">
        <v>2088</v>
      </c>
    </row>
    <row r="2091" spans="1:26" ht="14.4" x14ac:dyDescent="0.3">
      <c r="A2091" s="7">
        <v>41106</v>
      </c>
      <c r="B2091" s="191">
        <v>1356.5</v>
      </c>
      <c r="C2091" s="191">
        <v>1357.26001</v>
      </c>
      <c r="D2091" s="191">
        <v>1348.51001</v>
      </c>
      <c r="E2091" s="191">
        <v>1353.6400149999999</v>
      </c>
      <c r="F2091" s="192">
        <v>1353.6400149999999</v>
      </c>
      <c r="G2091" s="191">
        <v>2862720000</v>
      </c>
      <c r="H2091" s="194">
        <f t="shared" si="64"/>
        <v>-2.3143132511423961E-3</v>
      </c>
      <c r="I2091" s="193"/>
      <c r="J2091" s="197">
        <v>2089</v>
      </c>
      <c r="K2091" s="234"/>
      <c r="L2091" s="234"/>
      <c r="M2091" s="234"/>
      <c r="N2091" s="234"/>
      <c r="O2091" s="234"/>
      <c r="P2091" s="234"/>
      <c r="Q2091" s="7">
        <v>41106</v>
      </c>
      <c r="R2091" s="8">
        <v>21611429</v>
      </c>
      <c r="S2091" s="8">
        <v>21843571</v>
      </c>
      <c r="T2091" s="8">
        <v>21607857</v>
      </c>
      <c r="U2091" s="8">
        <v>21675358</v>
      </c>
      <c r="V2091" s="192">
        <v>18730534</v>
      </c>
      <c r="W2091" s="234">
        <v>301260400</v>
      </c>
      <c r="X2091" s="194">
        <f t="shared" si="65"/>
        <v>3.2074407268863551E-3</v>
      </c>
      <c r="Y2091" s="193"/>
      <c r="Z2091" s="197">
        <v>2089</v>
      </c>
    </row>
    <row r="2092" spans="1:26" ht="14.4" x14ac:dyDescent="0.3">
      <c r="A2092" s="7">
        <v>41103</v>
      </c>
      <c r="B2092" s="191">
        <v>1334.8100589999999</v>
      </c>
      <c r="C2092" s="191">
        <v>1357.6999510000001</v>
      </c>
      <c r="D2092" s="191">
        <v>1334.8100589999999</v>
      </c>
      <c r="E2092" s="191">
        <v>1356.780029</v>
      </c>
      <c r="F2092" s="192">
        <v>1356.780029</v>
      </c>
      <c r="G2092" s="191">
        <v>3212930000</v>
      </c>
      <c r="H2092" s="194">
        <f t="shared" si="64"/>
        <v>1.6497361948984407E-2</v>
      </c>
      <c r="I2092" s="193"/>
      <c r="J2092" s="197">
        <v>2090</v>
      </c>
      <c r="K2092" s="234"/>
      <c r="L2092" s="234"/>
      <c r="M2092" s="234"/>
      <c r="N2092" s="234"/>
      <c r="O2092" s="234"/>
      <c r="P2092" s="234"/>
      <c r="Q2092" s="7">
        <v>41103</v>
      </c>
      <c r="R2092" s="8">
        <v>21533928</v>
      </c>
      <c r="S2092" s="8">
        <v>21685358</v>
      </c>
      <c r="T2092" s="8">
        <v>21428572</v>
      </c>
      <c r="U2092" s="8">
        <v>21606071</v>
      </c>
      <c r="V2092" s="192">
        <v>18670649</v>
      </c>
      <c r="W2092" s="234">
        <v>311427200</v>
      </c>
      <c r="X2092" s="194">
        <f t="shared" si="65"/>
        <v>1.0135139156292177E-2</v>
      </c>
      <c r="Y2092" s="193"/>
      <c r="Z2092" s="197">
        <v>2090</v>
      </c>
    </row>
    <row r="2093" spans="1:26" ht="14.4" x14ac:dyDescent="0.3">
      <c r="A2093" s="7">
        <v>41102</v>
      </c>
      <c r="B2093" s="191">
        <v>1341.290039</v>
      </c>
      <c r="C2093" s="191">
        <v>1341.290039</v>
      </c>
      <c r="D2093" s="191">
        <v>1325.410034</v>
      </c>
      <c r="E2093" s="191">
        <v>1334.76001</v>
      </c>
      <c r="F2093" s="192">
        <v>1334.76001</v>
      </c>
      <c r="G2093" s="191">
        <v>3654440000</v>
      </c>
      <c r="H2093" s="194">
        <f t="shared" si="64"/>
        <v>-4.9870969804076499E-3</v>
      </c>
      <c r="I2093" s="193"/>
      <c r="J2093" s="197">
        <v>2091</v>
      </c>
      <c r="K2093" s="234"/>
      <c r="L2093" s="234"/>
      <c r="M2093" s="234"/>
      <c r="N2093" s="234"/>
      <c r="O2093" s="234"/>
      <c r="P2093" s="234"/>
      <c r="Q2093" s="7">
        <v>41102</v>
      </c>
      <c r="R2093" s="8">
        <v>21437143</v>
      </c>
      <c r="S2093" s="8">
        <v>21552500</v>
      </c>
      <c r="T2093" s="8">
        <v>21167143</v>
      </c>
      <c r="U2093" s="8">
        <v>21389286</v>
      </c>
      <c r="V2093" s="192">
        <v>18483318</v>
      </c>
      <c r="W2093" s="234">
        <v>428041600</v>
      </c>
      <c r="X2093" s="194">
        <f t="shared" si="65"/>
        <v>-9.1492500155998819E-3</v>
      </c>
      <c r="Y2093" s="193"/>
      <c r="Z2093" s="197">
        <v>2091</v>
      </c>
    </row>
    <row r="2094" spans="1:26" ht="14.4" x14ac:dyDescent="0.3">
      <c r="A2094" s="7">
        <v>41101</v>
      </c>
      <c r="B2094" s="191">
        <v>1341.400024</v>
      </c>
      <c r="C2094" s="191">
        <v>1345</v>
      </c>
      <c r="D2094" s="191">
        <v>1333.25</v>
      </c>
      <c r="E2094" s="191">
        <v>1341.4499510000001</v>
      </c>
      <c r="F2094" s="192">
        <v>1341.4499510000001</v>
      </c>
      <c r="G2094" s="191">
        <v>3426290000</v>
      </c>
      <c r="H2094" s="194">
        <f t="shared" si="64"/>
        <v>-1.4923927059662311E-5</v>
      </c>
      <c r="I2094" s="193"/>
      <c r="J2094" s="197">
        <v>2092</v>
      </c>
      <c r="K2094" s="234"/>
      <c r="L2094" s="234"/>
      <c r="M2094" s="234"/>
      <c r="N2094" s="234"/>
      <c r="O2094" s="234"/>
      <c r="P2094" s="234"/>
      <c r="Q2094" s="7">
        <v>41101</v>
      </c>
      <c r="R2094" s="8">
        <v>21647142</v>
      </c>
      <c r="S2094" s="8">
        <v>21702143</v>
      </c>
      <c r="T2094" s="8">
        <v>21329287</v>
      </c>
      <c r="U2094" s="8">
        <v>21586786</v>
      </c>
      <c r="V2094" s="192">
        <v>18653988</v>
      </c>
      <c r="W2094" s="234">
        <v>469322000</v>
      </c>
      <c r="X2094" s="194">
        <f t="shared" si="65"/>
        <v>-6.2148636874225687E-3</v>
      </c>
      <c r="Y2094" s="193"/>
      <c r="Z2094" s="197">
        <v>2092</v>
      </c>
    </row>
    <row r="2095" spans="1:26" ht="14.4" x14ac:dyDescent="0.3">
      <c r="A2095" s="7">
        <v>41100</v>
      </c>
      <c r="B2095" s="191">
        <v>1352.959961</v>
      </c>
      <c r="C2095" s="191">
        <v>1361.540039</v>
      </c>
      <c r="D2095" s="191">
        <v>1336.2700199999999</v>
      </c>
      <c r="E2095" s="191">
        <v>1341.469971</v>
      </c>
      <c r="F2095" s="192">
        <v>1341.469971</v>
      </c>
      <c r="G2095" s="191">
        <v>3470600000</v>
      </c>
      <c r="H2095" s="194">
        <f t="shared" si="64"/>
        <v>-8.1259263245575912E-3</v>
      </c>
      <c r="I2095" s="193"/>
      <c r="J2095" s="197">
        <v>2093</v>
      </c>
      <c r="K2095" s="234"/>
      <c r="L2095" s="234"/>
      <c r="M2095" s="234"/>
      <c r="N2095" s="234"/>
      <c r="O2095" s="234"/>
      <c r="P2095" s="234"/>
      <c r="Q2095" s="7">
        <v>41100</v>
      </c>
      <c r="R2095" s="8">
        <v>22070356</v>
      </c>
      <c r="S2095" s="8">
        <v>22138214</v>
      </c>
      <c r="T2095" s="8">
        <v>21618214</v>
      </c>
      <c r="U2095" s="8">
        <v>21721786</v>
      </c>
      <c r="V2095" s="192">
        <v>18770645</v>
      </c>
      <c r="W2095" s="234">
        <v>511957600</v>
      </c>
      <c r="X2095" s="194">
        <f t="shared" si="65"/>
        <v>-9.2525872556152387E-3</v>
      </c>
      <c r="Y2095" s="193"/>
      <c r="Z2095" s="197">
        <v>2093</v>
      </c>
    </row>
    <row r="2096" spans="1:26" ht="14.4" x14ac:dyDescent="0.3">
      <c r="A2096" s="7">
        <v>41099</v>
      </c>
      <c r="B2096" s="191">
        <v>1354.660034</v>
      </c>
      <c r="C2096" s="191">
        <v>1354.869995</v>
      </c>
      <c r="D2096" s="191">
        <v>1346.650024</v>
      </c>
      <c r="E2096" s="191">
        <v>1352.459961</v>
      </c>
      <c r="F2096" s="192">
        <v>1352.459961</v>
      </c>
      <c r="G2096" s="191">
        <v>2904860000</v>
      </c>
      <c r="H2096" s="194">
        <f t="shared" si="64"/>
        <v>-1.6388319835702744E-3</v>
      </c>
      <c r="I2096" s="193"/>
      <c r="J2096" s="197">
        <v>2094</v>
      </c>
      <c r="K2096" s="234"/>
      <c r="L2096" s="234"/>
      <c r="M2096" s="234"/>
      <c r="N2096" s="234"/>
      <c r="O2096" s="234"/>
      <c r="P2096" s="234"/>
      <c r="Q2096" s="7">
        <v>41099</v>
      </c>
      <c r="R2096" s="8">
        <v>21617857</v>
      </c>
      <c r="S2096" s="8">
        <v>21924999</v>
      </c>
      <c r="T2096" s="8">
        <v>21575357</v>
      </c>
      <c r="U2096" s="8">
        <v>21924643</v>
      </c>
      <c r="V2096" s="192">
        <v>18945944</v>
      </c>
      <c r="W2096" s="234">
        <v>379405600</v>
      </c>
      <c r="X2096" s="194">
        <f t="shared" si="65"/>
        <v>1.3220572770266397E-2</v>
      </c>
      <c r="Y2096" s="193"/>
      <c r="Z2096" s="197">
        <v>2094</v>
      </c>
    </row>
    <row r="2097" spans="1:26" ht="14.4" x14ac:dyDescent="0.3">
      <c r="A2097" s="7">
        <v>41096</v>
      </c>
      <c r="B2097" s="191">
        <v>1367.089966</v>
      </c>
      <c r="C2097" s="191">
        <v>1367.089966</v>
      </c>
      <c r="D2097" s="191">
        <v>1348.030029</v>
      </c>
      <c r="E2097" s="191">
        <v>1354.6800539999999</v>
      </c>
      <c r="F2097" s="192">
        <v>1354.6800539999999</v>
      </c>
      <c r="G2097" s="191">
        <v>2745140000</v>
      </c>
      <c r="H2097" s="194">
        <f t="shared" si="64"/>
        <v>-9.4326492161604259E-3</v>
      </c>
      <c r="I2097" s="193"/>
      <c r="J2097" s="197">
        <v>2095</v>
      </c>
      <c r="K2097" s="234"/>
      <c r="L2097" s="234"/>
      <c r="M2097" s="234"/>
      <c r="N2097" s="234"/>
      <c r="O2097" s="234"/>
      <c r="P2097" s="234"/>
      <c r="Q2097" s="7">
        <v>41096</v>
      </c>
      <c r="R2097" s="8">
        <v>21681786</v>
      </c>
      <c r="S2097" s="8">
        <v>21730000</v>
      </c>
      <c r="T2097" s="8">
        <v>21485001</v>
      </c>
      <c r="U2097" s="8">
        <v>21638571</v>
      </c>
      <c r="V2097" s="192">
        <v>18698736</v>
      </c>
      <c r="W2097" s="234">
        <v>418930400</v>
      </c>
      <c r="X2097" s="194">
        <f t="shared" si="65"/>
        <v>-6.6565416699359793E-3</v>
      </c>
      <c r="Y2097" s="193"/>
      <c r="Z2097" s="197">
        <v>2095</v>
      </c>
    </row>
    <row r="2098" spans="1:26" ht="14.4" x14ac:dyDescent="0.3">
      <c r="A2098" s="7">
        <v>41095</v>
      </c>
      <c r="B2098" s="191">
        <v>1373.719971</v>
      </c>
      <c r="C2098" s="191">
        <v>1373.849976</v>
      </c>
      <c r="D2098" s="191">
        <v>1363.0200199999999</v>
      </c>
      <c r="E2098" s="191">
        <v>1367.579956</v>
      </c>
      <c r="F2098" s="192">
        <v>1367.579956</v>
      </c>
      <c r="G2098" s="191">
        <v>3041520000</v>
      </c>
      <c r="H2098" s="194">
        <f t="shared" si="64"/>
        <v>-4.6870234103283974E-3</v>
      </c>
      <c r="I2098" s="193"/>
      <c r="J2098" s="197">
        <v>2096</v>
      </c>
      <c r="K2098" s="234"/>
      <c r="L2098" s="234"/>
      <c r="M2098" s="234"/>
      <c r="N2098" s="234"/>
      <c r="O2098" s="234"/>
      <c r="P2098" s="234"/>
      <c r="Q2098" s="7">
        <v>41095</v>
      </c>
      <c r="R2098" s="8">
        <v>21448572</v>
      </c>
      <c r="S2098" s="8">
        <v>21940714</v>
      </c>
      <c r="T2098" s="8">
        <v>21416071</v>
      </c>
      <c r="U2098" s="8">
        <v>21783571</v>
      </c>
      <c r="V2098" s="192">
        <v>18824039</v>
      </c>
      <c r="W2098" s="234">
        <v>484383200</v>
      </c>
      <c r="X2098" s="194">
        <f t="shared" si="65"/>
        <v>1.7567435055341737E-2</v>
      </c>
      <c r="Y2098" s="193"/>
      <c r="Z2098" s="197">
        <v>2096</v>
      </c>
    </row>
    <row r="2099" spans="1:26" ht="14.4" x14ac:dyDescent="0.3">
      <c r="A2099" s="7">
        <v>41093</v>
      </c>
      <c r="B2099" s="191">
        <v>1365.75</v>
      </c>
      <c r="C2099" s="191">
        <v>1374.8100589999999</v>
      </c>
      <c r="D2099" s="191">
        <v>1363.530029</v>
      </c>
      <c r="E2099" s="191">
        <v>1374.0200199999999</v>
      </c>
      <c r="F2099" s="192">
        <v>1374.0200199999999</v>
      </c>
      <c r="G2099" s="191">
        <v>2116390000</v>
      </c>
      <c r="H2099" s="194">
        <f t="shared" si="64"/>
        <v>6.2321110337374723E-3</v>
      </c>
      <c r="I2099" s="193"/>
      <c r="J2099" s="197">
        <v>2097</v>
      </c>
      <c r="K2099" s="234"/>
      <c r="L2099" s="234"/>
      <c r="M2099" s="234"/>
      <c r="N2099" s="234"/>
      <c r="O2099" s="234"/>
      <c r="P2099" s="234"/>
      <c r="Q2099" s="7">
        <v>41093</v>
      </c>
      <c r="R2099" s="8">
        <v>21245714</v>
      </c>
      <c r="S2099" s="8">
        <v>21428572</v>
      </c>
      <c r="T2099" s="8">
        <v>21214285</v>
      </c>
      <c r="U2099" s="8">
        <v>21407499</v>
      </c>
      <c r="V2099" s="192">
        <v>18499058</v>
      </c>
      <c r="W2099" s="234">
        <v>241712800</v>
      </c>
      <c r="X2099" s="194">
        <f t="shared" si="65"/>
        <v>1.1628357813343095E-2</v>
      </c>
      <c r="Y2099" s="193"/>
      <c r="Z2099" s="197">
        <v>2097</v>
      </c>
    </row>
    <row r="2100" spans="1:26" ht="14.4" x14ac:dyDescent="0.3">
      <c r="A2100" s="7">
        <v>41092</v>
      </c>
      <c r="B2100" s="191">
        <v>1362.329956</v>
      </c>
      <c r="C2100" s="191">
        <v>1366.349976</v>
      </c>
      <c r="D2100" s="191">
        <v>1355.6999510000001</v>
      </c>
      <c r="E2100" s="191">
        <v>1365.51001</v>
      </c>
      <c r="F2100" s="192">
        <v>1365.51001</v>
      </c>
      <c r="G2100" s="191">
        <v>3301650000</v>
      </c>
      <c r="H2100" s="194">
        <f t="shared" si="64"/>
        <v>2.4593116200617949E-3</v>
      </c>
      <c r="I2100" s="193"/>
      <c r="J2100" s="197">
        <v>2098</v>
      </c>
      <c r="K2100" s="234"/>
      <c r="L2100" s="234"/>
      <c r="M2100" s="234"/>
      <c r="N2100" s="234"/>
      <c r="O2100" s="234"/>
      <c r="P2100" s="234"/>
      <c r="Q2100" s="7">
        <v>41092</v>
      </c>
      <c r="R2100" s="8">
        <v>20883215</v>
      </c>
      <c r="S2100" s="8">
        <v>21195356</v>
      </c>
      <c r="T2100" s="8">
        <v>20842857</v>
      </c>
      <c r="U2100" s="8">
        <v>21161428</v>
      </c>
      <c r="V2100" s="192">
        <v>18286417</v>
      </c>
      <c r="W2100" s="234">
        <v>400092000</v>
      </c>
      <c r="X2100" s="194">
        <f t="shared" si="65"/>
        <v>1.4589031458533628E-2</v>
      </c>
      <c r="Y2100" s="193"/>
      <c r="Z2100" s="197">
        <v>2098</v>
      </c>
    </row>
    <row r="2101" spans="1:26" ht="14.4" x14ac:dyDescent="0.3">
      <c r="A2101" s="7">
        <v>41089</v>
      </c>
      <c r="B2101" s="191">
        <v>1330.119995</v>
      </c>
      <c r="C2101" s="191">
        <v>1362.170044</v>
      </c>
      <c r="D2101" s="191">
        <v>1330.119995</v>
      </c>
      <c r="E2101" s="191">
        <v>1362.160034</v>
      </c>
      <c r="F2101" s="192">
        <v>1362.160034</v>
      </c>
      <c r="G2101" s="191">
        <v>4590480000</v>
      </c>
      <c r="H2101" s="194">
        <f t="shared" si="64"/>
        <v>2.4920238689663751E-2</v>
      </c>
      <c r="I2101" s="193"/>
      <c r="J2101" s="197">
        <v>2099</v>
      </c>
      <c r="K2101" s="234"/>
      <c r="L2101" s="234"/>
      <c r="M2101" s="234"/>
      <c r="N2101" s="234"/>
      <c r="O2101" s="234"/>
      <c r="P2101" s="234"/>
      <c r="Q2101" s="7">
        <v>41089</v>
      </c>
      <c r="R2101" s="8">
        <v>20642857</v>
      </c>
      <c r="S2101" s="8">
        <v>20857143</v>
      </c>
      <c r="T2101" s="8">
        <v>20508928</v>
      </c>
      <c r="U2101" s="8">
        <v>20857143</v>
      </c>
      <c r="V2101" s="192">
        <v>18023472</v>
      </c>
      <c r="W2101" s="234">
        <v>421500800</v>
      </c>
      <c r="X2101" s="194">
        <f t="shared" si="65"/>
        <v>2.6271357649191224E-2</v>
      </c>
      <c r="Y2101" s="193"/>
      <c r="Z2101" s="197">
        <v>2099</v>
      </c>
    </row>
    <row r="2102" spans="1:26" ht="14.4" x14ac:dyDescent="0.3">
      <c r="A2102" s="7">
        <v>41088</v>
      </c>
      <c r="B2102" s="191">
        <v>1331.5200199999999</v>
      </c>
      <c r="C2102" s="191">
        <v>1331.5200199999999</v>
      </c>
      <c r="D2102" s="191">
        <v>1313.290039</v>
      </c>
      <c r="E2102" s="191">
        <v>1329.040039</v>
      </c>
      <c r="F2102" s="192">
        <v>1329.040039</v>
      </c>
      <c r="G2102" s="191">
        <v>3969370000</v>
      </c>
      <c r="H2102" s="194">
        <f t="shared" si="64"/>
        <v>-2.1097999404100982E-3</v>
      </c>
      <c r="I2102" s="193"/>
      <c r="J2102" s="197">
        <v>2100</v>
      </c>
      <c r="K2102" s="234"/>
      <c r="L2102" s="234"/>
      <c r="M2102" s="234"/>
      <c r="N2102" s="234"/>
      <c r="O2102" s="234"/>
      <c r="P2102" s="234"/>
      <c r="Q2102" s="7">
        <v>41088</v>
      </c>
      <c r="R2102" s="8">
        <v>20416786</v>
      </c>
      <c r="S2102" s="8">
        <v>20500000</v>
      </c>
      <c r="T2102" s="8">
        <v>20200357</v>
      </c>
      <c r="U2102" s="8">
        <v>20323214</v>
      </c>
      <c r="V2102" s="192">
        <v>17562092</v>
      </c>
      <c r="W2102" s="234">
        <v>282836400</v>
      </c>
      <c r="X2102" s="194">
        <f t="shared" si="65"/>
        <v>-9.4862541980428299E-3</v>
      </c>
      <c r="Y2102" s="193"/>
      <c r="Z2102" s="197">
        <v>2100</v>
      </c>
    </row>
    <row r="2103" spans="1:26" ht="14.4" x14ac:dyDescent="0.3">
      <c r="A2103" s="7">
        <v>41087</v>
      </c>
      <c r="B2103" s="191">
        <v>1320.709961</v>
      </c>
      <c r="C2103" s="191">
        <v>1334.400024</v>
      </c>
      <c r="D2103" s="191">
        <v>1320.709961</v>
      </c>
      <c r="E2103" s="191">
        <v>1331.849976</v>
      </c>
      <c r="F2103" s="192">
        <v>1331.849976</v>
      </c>
      <c r="G2103" s="191">
        <v>3286910000</v>
      </c>
      <c r="H2103" s="194">
        <f t="shared" si="64"/>
        <v>8.9849060143251044E-3</v>
      </c>
      <c r="I2103" s="193"/>
      <c r="J2103" s="197">
        <v>2101</v>
      </c>
      <c r="K2103" s="234"/>
      <c r="L2103" s="234"/>
      <c r="M2103" s="234"/>
      <c r="N2103" s="234"/>
      <c r="O2103" s="234"/>
      <c r="P2103" s="234"/>
      <c r="Q2103" s="7">
        <v>41087</v>
      </c>
      <c r="R2103" s="8">
        <v>20535715</v>
      </c>
      <c r="S2103" s="8">
        <v>20597857</v>
      </c>
      <c r="T2103" s="8">
        <v>20425714</v>
      </c>
      <c r="U2103" s="8">
        <v>20517857</v>
      </c>
      <c r="V2103" s="192">
        <v>17730286</v>
      </c>
      <c r="W2103" s="234">
        <v>202997200</v>
      </c>
      <c r="X2103" s="194">
        <f t="shared" si="65"/>
        <v>4.3179310002227815E-3</v>
      </c>
      <c r="Y2103" s="193"/>
      <c r="Z2103" s="197">
        <v>2101</v>
      </c>
    </row>
    <row r="2104" spans="1:26" ht="14.4" x14ac:dyDescent="0.3">
      <c r="A2104" s="7">
        <v>41086</v>
      </c>
      <c r="B2104" s="191">
        <v>1314.089966</v>
      </c>
      <c r="C2104" s="191">
        <v>1324.23999</v>
      </c>
      <c r="D2104" s="191">
        <v>1310.3000489999999</v>
      </c>
      <c r="E2104" s="191">
        <v>1319.98999</v>
      </c>
      <c r="F2104" s="192">
        <v>1319.98999</v>
      </c>
      <c r="G2104" s="191">
        <v>3412940000</v>
      </c>
      <c r="H2104" s="194">
        <f t="shared" si="64"/>
        <v>4.7727210809068591E-3</v>
      </c>
      <c r="I2104" s="193"/>
      <c r="J2104" s="197">
        <v>2102</v>
      </c>
      <c r="K2104" s="234"/>
      <c r="L2104" s="234"/>
      <c r="M2104" s="234"/>
      <c r="N2104" s="234"/>
      <c r="O2104" s="234"/>
      <c r="P2104" s="234"/>
      <c r="Q2104" s="7">
        <v>41086</v>
      </c>
      <c r="R2104" s="8">
        <v>20404642</v>
      </c>
      <c r="S2104" s="8">
        <v>20517500</v>
      </c>
      <c r="T2104" s="8">
        <v>20261786</v>
      </c>
      <c r="U2104" s="8">
        <v>20429644</v>
      </c>
      <c r="V2104" s="192">
        <v>17654057</v>
      </c>
      <c r="W2104" s="234">
        <v>276536400</v>
      </c>
      <c r="X2104" s="194">
        <f t="shared" si="65"/>
        <v>2.2075289533096216E-3</v>
      </c>
      <c r="Y2104" s="193"/>
      <c r="Z2104" s="197">
        <v>2102</v>
      </c>
    </row>
    <row r="2105" spans="1:26" ht="14.4" x14ac:dyDescent="0.3">
      <c r="A2105" s="7">
        <v>41085</v>
      </c>
      <c r="B2105" s="191">
        <v>1334.900024</v>
      </c>
      <c r="C2105" s="191">
        <v>1334.900024</v>
      </c>
      <c r="D2105" s="191">
        <v>1309.2700199999999</v>
      </c>
      <c r="E2105" s="191">
        <v>1313.719971</v>
      </c>
      <c r="F2105" s="192">
        <v>1313.719971</v>
      </c>
      <c r="G2105" s="191">
        <v>3501820000</v>
      </c>
      <c r="H2105" s="194">
        <f t="shared" si="64"/>
        <v>-1.5954853620846785E-2</v>
      </c>
      <c r="I2105" s="193"/>
      <c r="J2105" s="197">
        <v>2103</v>
      </c>
      <c r="K2105" s="234"/>
      <c r="L2105" s="234"/>
      <c r="M2105" s="234"/>
      <c r="N2105" s="234"/>
      <c r="O2105" s="234"/>
      <c r="P2105" s="234"/>
      <c r="Q2105" s="7">
        <v>41085</v>
      </c>
      <c r="R2105" s="8">
        <v>20617857</v>
      </c>
      <c r="S2105" s="8">
        <v>20707144</v>
      </c>
      <c r="T2105" s="8">
        <v>20370358</v>
      </c>
      <c r="U2105" s="8">
        <v>20384644</v>
      </c>
      <c r="V2105" s="192">
        <v>17615171</v>
      </c>
      <c r="W2105" s="234">
        <v>304382400</v>
      </c>
      <c r="X2105" s="194">
        <f t="shared" si="65"/>
        <v>-1.9463966221125957E-2</v>
      </c>
      <c r="Y2105" s="193"/>
      <c r="Z2105" s="197">
        <v>2103</v>
      </c>
    </row>
    <row r="2106" spans="1:26" ht="14.4" x14ac:dyDescent="0.3">
      <c r="A2106" s="7">
        <v>41082</v>
      </c>
      <c r="B2106" s="191">
        <v>1325.920044</v>
      </c>
      <c r="C2106" s="191">
        <v>1337.8199460000001</v>
      </c>
      <c r="D2106" s="191">
        <v>1325.920044</v>
      </c>
      <c r="E2106" s="191">
        <v>1335.0200199999999</v>
      </c>
      <c r="F2106" s="192">
        <v>1335.0200199999999</v>
      </c>
      <c r="G2106" s="191">
        <v>5271490000</v>
      </c>
      <c r="H2106" s="194">
        <f t="shared" si="64"/>
        <v>7.1746044377288152E-3</v>
      </c>
      <c r="I2106" s="193"/>
      <c r="J2106" s="197">
        <v>2104</v>
      </c>
      <c r="K2106" s="234"/>
      <c r="L2106" s="234"/>
      <c r="M2106" s="234"/>
      <c r="N2106" s="234"/>
      <c r="O2106" s="234"/>
      <c r="P2106" s="234"/>
      <c r="Q2106" s="7">
        <v>41082</v>
      </c>
      <c r="R2106" s="8">
        <v>20680000</v>
      </c>
      <c r="S2106" s="8">
        <v>20792500</v>
      </c>
      <c r="T2106" s="8">
        <v>20550714</v>
      </c>
      <c r="U2106" s="8">
        <v>20789286</v>
      </c>
      <c r="V2106" s="192">
        <v>17964838</v>
      </c>
      <c r="W2106" s="234">
        <v>284471600</v>
      </c>
      <c r="X2106" s="194">
        <f t="shared" si="65"/>
        <v>7.66895434542575E-3</v>
      </c>
      <c r="Y2106" s="193"/>
      <c r="Z2106" s="197">
        <v>2104</v>
      </c>
    </row>
    <row r="2107" spans="1:26" ht="14.4" x14ac:dyDescent="0.3">
      <c r="A2107" s="7">
        <v>41081</v>
      </c>
      <c r="B2107" s="191">
        <v>1355.4300539999999</v>
      </c>
      <c r="C2107" s="191">
        <v>1358.2700199999999</v>
      </c>
      <c r="D2107" s="191">
        <v>1324.410034</v>
      </c>
      <c r="E2107" s="191">
        <v>1325.51001</v>
      </c>
      <c r="F2107" s="192">
        <v>1325.51001</v>
      </c>
      <c r="G2107" s="191">
        <v>4094470000</v>
      </c>
      <c r="H2107" s="194">
        <f t="shared" si="64"/>
        <v>-2.2261676573139169E-2</v>
      </c>
      <c r="I2107" s="193"/>
      <c r="J2107" s="197">
        <v>2105</v>
      </c>
      <c r="K2107" s="234"/>
      <c r="L2107" s="234"/>
      <c r="M2107" s="234"/>
      <c r="N2107" s="234"/>
      <c r="O2107" s="234"/>
      <c r="P2107" s="234"/>
      <c r="Q2107" s="7">
        <v>41081</v>
      </c>
      <c r="R2107" s="8">
        <v>20908571</v>
      </c>
      <c r="S2107" s="8">
        <v>21007856</v>
      </c>
      <c r="T2107" s="8">
        <v>20622858</v>
      </c>
      <c r="U2107" s="8">
        <v>20631071</v>
      </c>
      <c r="V2107" s="192">
        <v>17828115</v>
      </c>
      <c r="W2107" s="234">
        <v>326351200</v>
      </c>
      <c r="X2107" s="194">
        <f t="shared" si="65"/>
        <v>-1.3777813451977214E-2</v>
      </c>
      <c r="Y2107" s="193"/>
      <c r="Z2107" s="197">
        <v>2105</v>
      </c>
    </row>
    <row r="2108" spans="1:26" ht="14.4" x14ac:dyDescent="0.3">
      <c r="A2108" s="7">
        <v>41080</v>
      </c>
      <c r="B2108" s="191">
        <v>1358.040039</v>
      </c>
      <c r="C2108" s="191">
        <v>1361.5699460000001</v>
      </c>
      <c r="D2108" s="191">
        <v>1346.4499510000001</v>
      </c>
      <c r="E2108" s="191">
        <v>1355.6899410000001</v>
      </c>
      <c r="F2108" s="192">
        <v>1355.6899410000001</v>
      </c>
      <c r="G2108" s="191">
        <v>3695700000</v>
      </c>
      <c r="H2108" s="194">
        <f t="shared" si="64"/>
        <v>-1.6863569667646932E-3</v>
      </c>
      <c r="I2108" s="193"/>
      <c r="J2108" s="197">
        <v>2106</v>
      </c>
      <c r="K2108" s="234"/>
      <c r="L2108" s="234"/>
      <c r="M2108" s="234"/>
      <c r="N2108" s="234"/>
      <c r="O2108" s="234"/>
      <c r="P2108" s="234"/>
      <c r="Q2108" s="7">
        <v>41080</v>
      </c>
      <c r="R2108" s="8">
        <v>21007500</v>
      </c>
      <c r="S2108" s="8">
        <v>21044643</v>
      </c>
      <c r="T2108" s="8">
        <v>20742857</v>
      </c>
      <c r="U2108" s="8">
        <v>20919285</v>
      </c>
      <c r="V2108" s="192">
        <v>18077179</v>
      </c>
      <c r="W2108" s="234">
        <v>358943200</v>
      </c>
      <c r="X2108" s="194">
        <f t="shared" si="65"/>
        <v>-2.8426178318680336E-3</v>
      </c>
      <c r="Y2108" s="193"/>
      <c r="Z2108" s="197">
        <v>2106</v>
      </c>
    </row>
    <row r="2109" spans="1:26" ht="14.4" x14ac:dyDescent="0.3">
      <c r="A2109" s="7">
        <v>41079</v>
      </c>
      <c r="B2109" s="191">
        <v>1344.829956</v>
      </c>
      <c r="C2109" s="191">
        <v>1363.459961</v>
      </c>
      <c r="D2109" s="191">
        <v>1344.829956</v>
      </c>
      <c r="E2109" s="191">
        <v>1357.9799800000001</v>
      </c>
      <c r="F2109" s="192">
        <v>1357.9799800000001</v>
      </c>
      <c r="G2109" s="191">
        <v>3815350000</v>
      </c>
      <c r="H2109" s="194">
        <f t="shared" si="64"/>
        <v>9.8156952924232151E-3</v>
      </c>
      <c r="I2109" s="193"/>
      <c r="J2109" s="197">
        <v>2107</v>
      </c>
      <c r="K2109" s="234"/>
      <c r="L2109" s="234"/>
      <c r="M2109" s="234"/>
      <c r="N2109" s="234"/>
      <c r="O2109" s="234"/>
      <c r="P2109" s="234"/>
      <c r="Q2109" s="7">
        <v>41079</v>
      </c>
      <c r="R2109" s="8">
        <v>20835714</v>
      </c>
      <c r="S2109" s="8">
        <v>21071428</v>
      </c>
      <c r="T2109" s="8">
        <v>20825001</v>
      </c>
      <c r="U2109" s="8">
        <v>20978930</v>
      </c>
      <c r="V2109" s="192">
        <v>18128712</v>
      </c>
      <c r="W2109" s="234">
        <v>361404400</v>
      </c>
      <c r="X2109" s="194">
        <f t="shared" si="65"/>
        <v>2.7827123023297685E-3</v>
      </c>
      <c r="Y2109" s="193"/>
      <c r="Z2109" s="197">
        <v>2107</v>
      </c>
    </row>
    <row r="2110" spans="1:26" ht="14.4" x14ac:dyDescent="0.3">
      <c r="A2110" s="7">
        <v>41078</v>
      </c>
      <c r="B2110" s="191">
        <v>1342.420044</v>
      </c>
      <c r="C2110" s="191">
        <v>1348.219971</v>
      </c>
      <c r="D2110" s="191">
        <v>1334.459961</v>
      </c>
      <c r="E2110" s="191">
        <v>1344.780029</v>
      </c>
      <c r="F2110" s="192">
        <v>1344.780029</v>
      </c>
      <c r="G2110" s="191">
        <v>3259430000</v>
      </c>
      <c r="H2110" s="194">
        <f t="shared" si="64"/>
        <v>1.4447462461062983E-3</v>
      </c>
      <c r="I2110" s="193"/>
      <c r="J2110" s="197">
        <v>2108</v>
      </c>
      <c r="K2110" s="234"/>
      <c r="L2110" s="234"/>
      <c r="M2110" s="234"/>
      <c r="N2110" s="234"/>
      <c r="O2110" s="234"/>
      <c r="P2110" s="234"/>
      <c r="Q2110" s="7">
        <v>41078</v>
      </c>
      <c r="R2110" s="8">
        <v>20391428</v>
      </c>
      <c r="S2110" s="8">
        <v>20996071</v>
      </c>
      <c r="T2110" s="8">
        <v>20370358</v>
      </c>
      <c r="U2110" s="8">
        <v>20920713</v>
      </c>
      <c r="V2110" s="192">
        <v>18078405</v>
      </c>
      <c r="W2110" s="234">
        <v>440412000</v>
      </c>
      <c r="X2110" s="194">
        <f t="shared" si="65"/>
        <v>2.0291309838902784E-2</v>
      </c>
      <c r="Y2110" s="193"/>
      <c r="Z2110" s="197">
        <v>2108</v>
      </c>
    </row>
    <row r="2111" spans="1:26" ht="14.4" x14ac:dyDescent="0.3">
      <c r="A2111" s="7">
        <v>41075</v>
      </c>
      <c r="B2111" s="191">
        <v>1329.1899410000001</v>
      </c>
      <c r="C2111" s="191">
        <v>1343.3199460000001</v>
      </c>
      <c r="D2111" s="191">
        <v>1329.1899410000001</v>
      </c>
      <c r="E2111" s="191">
        <v>1342.839966</v>
      </c>
      <c r="F2111" s="192">
        <v>1342.839966</v>
      </c>
      <c r="G2111" s="191">
        <v>4401570000</v>
      </c>
      <c r="H2111" s="194">
        <f t="shared" si="64"/>
        <v>1.0337815249497857E-2</v>
      </c>
      <c r="I2111" s="193"/>
      <c r="J2111" s="197">
        <v>2109</v>
      </c>
      <c r="K2111" s="234"/>
      <c r="L2111" s="234"/>
      <c r="M2111" s="234"/>
      <c r="N2111" s="234"/>
      <c r="O2111" s="234"/>
      <c r="P2111" s="234"/>
      <c r="Q2111" s="7">
        <v>41075</v>
      </c>
      <c r="R2111" s="8">
        <v>20392857</v>
      </c>
      <c r="S2111" s="8">
        <v>20522142</v>
      </c>
      <c r="T2111" s="8">
        <v>20341072</v>
      </c>
      <c r="U2111" s="8">
        <v>20504642</v>
      </c>
      <c r="V2111" s="192">
        <v>17718866</v>
      </c>
      <c r="W2111" s="234">
        <v>335255200</v>
      </c>
      <c r="X2111" s="194">
        <f t="shared" si="65"/>
        <v>4.5492210730270115E-3</v>
      </c>
      <c r="Y2111" s="193"/>
      <c r="Z2111" s="197">
        <v>2109</v>
      </c>
    </row>
    <row r="2112" spans="1:26" ht="14.4" x14ac:dyDescent="0.3">
      <c r="A2112" s="7">
        <v>41074</v>
      </c>
      <c r="B2112" s="191">
        <v>1314.880005</v>
      </c>
      <c r="C2112" s="191">
        <v>1333.6800539999999</v>
      </c>
      <c r="D2112" s="191">
        <v>1314.1400149999999</v>
      </c>
      <c r="E2112" s="191">
        <v>1329.099976</v>
      </c>
      <c r="F2112" s="192">
        <v>1329.099976</v>
      </c>
      <c r="G2112" s="191">
        <v>3687720000</v>
      </c>
      <c r="H2112" s="194">
        <f t="shared" si="64"/>
        <v>1.081465300706279E-2</v>
      </c>
      <c r="I2112" s="193"/>
      <c r="J2112" s="197">
        <v>2110</v>
      </c>
      <c r="K2112" s="234"/>
      <c r="L2112" s="234"/>
      <c r="M2112" s="234"/>
      <c r="N2112" s="234"/>
      <c r="O2112" s="234"/>
      <c r="P2112" s="234"/>
      <c r="Q2112" s="7">
        <v>41074</v>
      </c>
      <c r="R2112" s="8">
        <v>20401428</v>
      </c>
      <c r="S2112" s="8">
        <v>20482143</v>
      </c>
      <c r="T2112" s="8">
        <v>20259285</v>
      </c>
      <c r="U2112" s="8">
        <v>20411785</v>
      </c>
      <c r="V2112" s="192">
        <v>17638624</v>
      </c>
      <c r="W2112" s="234">
        <v>345573200</v>
      </c>
      <c r="X2112" s="194">
        <f t="shared" si="65"/>
        <v>-1.1010265790149386E-3</v>
      </c>
      <c r="Y2112" s="193"/>
      <c r="Z2112" s="197">
        <v>2110</v>
      </c>
    </row>
    <row r="2113" spans="1:26" ht="14.4" x14ac:dyDescent="0.3">
      <c r="A2113" s="7">
        <v>41073</v>
      </c>
      <c r="B2113" s="191">
        <v>1324.0200199999999</v>
      </c>
      <c r="C2113" s="191">
        <v>1327.280029</v>
      </c>
      <c r="D2113" s="191">
        <v>1310.51001</v>
      </c>
      <c r="E2113" s="191">
        <v>1314.880005</v>
      </c>
      <c r="F2113" s="192">
        <v>1314.880005</v>
      </c>
      <c r="G2113" s="191">
        <v>3506510000</v>
      </c>
      <c r="H2113" s="194">
        <f t="shared" si="64"/>
        <v>-7.023251084251678E-3</v>
      </c>
      <c r="I2113" s="193"/>
      <c r="J2113" s="197">
        <v>2111</v>
      </c>
      <c r="K2113" s="234"/>
      <c r="L2113" s="234"/>
      <c r="M2113" s="234"/>
      <c r="N2113" s="234"/>
      <c r="O2113" s="234"/>
      <c r="P2113" s="234"/>
      <c r="Q2113" s="7">
        <v>41073</v>
      </c>
      <c r="R2113" s="8">
        <v>20518572</v>
      </c>
      <c r="S2113" s="8">
        <v>20660000</v>
      </c>
      <c r="T2113" s="8">
        <v>20370714</v>
      </c>
      <c r="U2113" s="8">
        <v>20434286</v>
      </c>
      <c r="V2113" s="192">
        <v>17658066</v>
      </c>
      <c r="W2113" s="234">
        <v>293580000</v>
      </c>
      <c r="X2113" s="194">
        <f t="shared" si="65"/>
        <v>-6.9422117099285554E-3</v>
      </c>
      <c r="Y2113" s="193"/>
      <c r="Z2113" s="197">
        <v>2111</v>
      </c>
    </row>
    <row r="2114" spans="1:26" ht="14.4" x14ac:dyDescent="0.3">
      <c r="A2114" s="7">
        <v>41072</v>
      </c>
      <c r="B2114" s="191">
        <v>1309.400024</v>
      </c>
      <c r="C2114" s="191">
        <v>1324.3100589999999</v>
      </c>
      <c r="D2114" s="191">
        <v>1306.619995</v>
      </c>
      <c r="E2114" s="191">
        <v>1324.1800539999999</v>
      </c>
      <c r="F2114" s="192">
        <v>1324.1800539999999</v>
      </c>
      <c r="G2114" s="191">
        <v>3442920000</v>
      </c>
      <c r="H2114" s="194">
        <f t="shared" si="64"/>
        <v>1.1650737144736689E-2</v>
      </c>
      <c r="I2114" s="193"/>
      <c r="J2114" s="197">
        <v>2112</v>
      </c>
      <c r="K2114" s="234"/>
      <c r="L2114" s="234"/>
      <c r="M2114" s="234"/>
      <c r="N2114" s="234"/>
      <c r="O2114" s="234"/>
      <c r="P2114" s="234"/>
      <c r="Q2114" s="7">
        <v>41072</v>
      </c>
      <c r="R2114" s="8">
        <v>20516428</v>
      </c>
      <c r="S2114" s="8">
        <v>20593571</v>
      </c>
      <c r="T2114" s="8">
        <v>20239286</v>
      </c>
      <c r="U2114" s="8">
        <v>20577143</v>
      </c>
      <c r="V2114" s="192">
        <v>17781509</v>
      </c>
      <c r="W2114" s="234">
        <v>435380400</v>
      </c>
      <c r="X2114" s="194">
        <f t="shared" si="65"/>
        <v>8.7361733181631086E-3</v>
      </c>
      <c r="Y2114" s="193"/>
      <c r="Z2114" s="197">
        <v>2112</v>
      </c>
    </row>
    <row r="2115" spans="1:26" ht="14.4" x14ac:dyDescent="0.3">
      <c r="A2115" s="7">
        <v>41071</v>
      </c>
      <c r="B2115" s="191">
        <v>1325.719971</v>
      </c>
      <c r="C2115" s="191">
        <v>1335.5200199999999</v>
      </c>
      <c r="D2115" s="191">
        <v>1307.7299800000001</v>
      </c>
      <c r="E2115" s="191">
        <v>1308.9300539999999</v>
      </c>
      <c r="F2115" s="192">
        <v>1308.9300539999999</v>
      </c>
      <c r="G2115" s="191">
        <v>3537530000</v>
      </c>
      <c r="H2115" s="194">
        <f t="shared" si="64"/>
        <v>-1.2620113430982464E-2</v>
      </c>
      <c r="I2115" s="193"/>
      <c r="J2115" s="197">
        <v>2113</v>
      </c>
      <c r="K2115" s="234"/>
      <c r="L2115" s="234"/>
      <c r="M2115" s="234"/>
      <c r="N2115" s="234"/>
      <c r="O2115" s="234"/>
      <c r="P2115" s="234"/>
      <c r="Q2115" s="7">
        <v>41071</v>
      </c>
      <c r="R2115" s="8">
        <v>20990000</v>
      </c>
      <c r="S2115" s="8">
        <v>21017857</v>
      </c>
      <c r="T2115" s="8">
        <v>20379642</v>
      </c>
      <c r="U2115" s="8">
        <v>20398928</v>
      </c>
      <c r="V2115" s="192">
        <v>17627512</v>
      </c>
      <c r="W2115" s="234">
        <v>591264800</v>
      </c>
      <c r="X2115" s="194">
        <f t="shared" si="65"/>
        <v>-1.5767310409218856E-2</v>
      </c>
      <c r="Y2115" s="193"/>
      <c r="Z2115" s="197">
        <v>2113</v>
      </c>
    </row>
    <row r="2116" spans="1:26" ht="14.4" x14ac:dyDescent="0.3">
      <c r="A2116" s="7">
        <v>41068</v>
      </c>
      <c r="B2116" s="191">
        <v>1314.98999</v>
      </c>
      <c r="C2116" s="191">
        <v>1325.8100589999999</v>
      </c>
      <c r="D2116" s="191">
        <v>1307.7700199999999</v>
      </c>
      <c r="E2116" s="191">
        <v>1325.660034</v>
      </c>
      <c r="F2116" s="192">
        <v>1325.660034</v>
      </c>
      <c r="G2116" s="191">
        <v>3497190000</v>
      </c>
      <c r="H2116" s="194">
        <f t="shared" ref="H2116:H2179" si="66">(F2116-F2117)/F2117</f>
        <v>8.1141636675119942E-3</v>
      </c>
      <c r="I2116" s="193"/>
      <c r="J2116" s="197">
        <v>2114</v>
      </c>
      <c r="K2116" s="234"/>
      <c r="L2116" s="234"/>
      <c r="M2116" s="234"/>
      <c r="N2116" s="234"/>
      <c r="O2116" s="234"/>
      <c r="P2116" s="234"/>
      <c r="Q2116" s="7">
        <v>41068</v>
      </c>
      <c r="R2116" s="8">
        <v>20414286</v>
      </c>
      <c r="S2116" s="8">
        <v>20735001</v>
      </c>
      <c r="T2116" s="8">
        <v>20321428</v>
      </c>
      <c r="U2116" s="8">
        <v>20725714</v>
      </c>
      <c r="V2116" s="192">
        <v>17909903</v>
      </c>
      <c r="W2116" s="234">
        <v>347516400</v>
      </c>
      <c r="X2116" s="194">
        <f t="shared" ref="X2116:X2179" si="67">(V2116-V2117)/V2117</f>
        <v>1.5042834926277227E-2</v>
      </c>
      <c r="Y2116" s="193"/>
      <c r="Z2116" s="197">
        <v>2114</v>
      </c>
    </row>
    <row r="2117" spans="1:26" ht="14.4" x14ac:dyDescent="0.3">
      <c r="A2117" s="7">
        <v>41067</v>
      </c>
      <c r="B2117" s="191">
        <v>1316.150024</v>
      </c>
      <c r="C2117" s="191">
        <v>1329.0500489999999</v>
      </c>
      <c r="D2117" s="191">
        <v>1312.6800539999999</v>
      </c>
      <c r="E2117" s="191">
        <v>1314.98999</v>
      </c>
      <c r="F2117" s="192">
        <v>1314.98999</v>
      </c>
      <c r="G2117" s="191">
        <v>4258140000</v>
      </c>
      <c r="H2117" s="194">
        <f t="shared" si="66"/>
        <v>-1.0646475973297293E-4</v>
      </c>
      <c r="I2117" s="193"/>
      <c r="J2117" s="197">
        <v>2115</v>
      </c>
      <c r="K2117" s="234"/>
      <c r="L2117" s="234"/>
      <c r="M2117" s="234"/>
      <c r="N2117" s="234"/>
      <c r="O2117" s="234"/>
      <c r="P2117" s="234"/>
      <c r="Q2117" s="7">
        <v>41067</v>
      </c>
      <c r="R2117" s="8">
        <v>20617500</v>
      </c>
      <c r="S2117" s="8">
        <v>20618572</v>
      </c>
      <c r="T2117" s="8">
        <v>20375000</v>
      </c>
      <c r="U2117" s="8">
        <v>20418571</v>
      </c>
      <c r="V2117" s="192">
        <v>17644480</v>
      </c>
      <c r="W2117" s="234">
        <v>379766800</v>
      </c>
      <c r="X2117" s="194">
        <f t="shared" si="67"/>
        <v>4.5456960389393268E-4</v>
      </c>
      <c r="Y2117" s="193"/>
      <c r="Z2117" s="197">
        <v>2115</v>
      </c>
    </row>
    <row r="2118" spans="1:26" ht="14.4" x14ac:dyDescent="0.3">
      <c r="A2118" s="7">
        <v>41066</v>
      </c>
      <c r="B2118" s="191">
        <v>1285.6099850000001</v>
      </c>
      <c r="C2118" s="191">
        <v>1315.130005</v>
      </c>
      <c r="D2118" s="191">
        <v>1285.6099850000001</v>
      </c>
      <c r="E2118" s="191">
        <v>1315.130005</v>
      </c>
      <c r="F2118" s="192">
        <v>1315.130005</v>
      </c>
      <c r="G2118" s="191">
        <v>4268360000</v>
      </c>
      <c r="H2118" s="194">
        <f t="shared" si="66"/>
        <v>2.3049401011279644E-2</v>
      </c>
      <c r="I2118" s="193"/>
      <c r="J2118" s="197">
        <v>2116</v>
      </c>
      <c r="K2118" s="234"/>
      <c r="L2118" s="234"/>
      <c r="M2118" s="234"/>
      <c r="N2118" s="234"/>
      <c r="O2118" s="234"/>
      <c r="P2118" s="234"/>
      <c r="Q2118" s="7">
        <v>41066</v>
      </c>
      <c r="R2118" s="8">
        <v>20277500</v>
      </c>
      <c r="S2118" s="8">
        <v>20494642</v>
      </c>
      <c r="T2118" s="8">
        <v>20196428</v>
      </c>
      <c r="U2118" s="8">
        <v>20409286</v>
      </c>
      <c r="V2118" s="192">
        <v>17636463</v>
      </c>
      <c r="W2118" s="234">
        <v>401455600</v>
      </c>
      <c r="X2118" s="194">
        <f t="shared" si="67"/>
        <v>1.533310785040407E-2</v>
      </c>
      <c r="Y2118" s="193"/>
      <c r="Z2118" s="197">
        <v>2116</v>
      </c>
    </row>
    <row r="2119" spans="1:26" ht="14.4" x14ac:dyDescent="0.3">
      <c r="A2119" s="7">
        <v>41065</v>
      </c>
      <c r="B2119" s="191">
        <v>1277.8199460000001</v>
      </c>
      <c r="C2119" s="191">
        <v>1287.619995</v>
      </c>
      <c r="D2119" s="191">
        <v>1274.160034</v>
      </c>
      <c r="E2119" s="191">
        <v>1285.5</v>
      </c>
      <c r="F2119" s="192">
        <v>1285.5</v>
      </c>
      <c r="G2119" s="191">
        <v>3403230000</v>
      </c>
      <c r="H2119" s="194">
        <f t="shared" si="66"/>
        <v>5.7268504363627579E-3</v>
      </c>
      <c r="I2119" s="193"/>
      <c r="J2119" s="197">
        <v>2117</v>
      </c>
      <c r="K2119" s="234"/>
      <c r="L2119" s="234"/>
      <c r="M2119" s="234"/>
      <c r="N2119" s="234"/>
      <c r="O2119" s="234"/>
      <c r="P2119" s="234"/>
      <c r="Q2119" s="7">
        <v>41065</v>
      </c>
      <c r="R2119" s="8">
        <v>20045357</v>
      </c>
      <c r="S2119" s="8">
        <v>20231071</v>
      </c>
      <c r="T2119" s="8">
        <v>19940357</v>
      </c>
      <c r="U2119" s="8">
        <v>20101072</v>
      </c>
      <c r="V2119" s="192">
        <v>17370125</v>
      </c>
      <c r="W2119" s="234">
        <v>388214400</v>
      </c>
      <c r="X2119" s="194">
        <f t="shared" si="67"/>
        <v>-2.5872253301745568E-3</v>
      </c>
      <c r="Y2119" s="193"/>
      <c r="Z2119" s="197">
        <v>2117</v>
      </c>
    </row>
    <row r="2120" spans="1:26" ht="14.4" x14ac:dyDescent="0.3">
      <c r="A2120" s="7">
        <v>41064</v>
      </c>
      <c r="B2120" s="191">
        <v>1278.290039</v>
      </c>
      <c r="C2120" s="191">
        <v>1282.5500489999999</v>
      </c>
      <c r="D2120" s="191">
        <v>1266.73999</v>
      </c>
      <c r="E2120" s="191">
        <v>1278.1800539999999</v>
      </c>
      <c r="F2120" s="192">
        <v>1278.1800539999999</v>
      </c>
      <c r="G2120" s="191">
        <v>4011960000</v>
      </c>
      <c r="H2120" s="194">
        <f t="shared" si="66"/>
        <v>1.0955447069522404E-4</v>
      </c>
      <c r="I2120" s="193"/>
      <c r="J2120" s="197">
        <v>2118</v>
      </c>
      <c r="K2120" s="234"/>
      <c r="L2120" s="234"/>
      <c r="M2120" s="234"/>
      <c r="N2120" s="234"/>
      <c r="O2120" s="234"/>
      <c r="P2120" s="234"/>
      <c r="Q2120" s="7">
        <v>41064</v>
      </c>
      <c r="R2120" s="8">
        <v>20053572</v>
      </c>
      <c r="S2120" s="8">
        <v>20267857</v>
      </c>
      <c r="T2120" s="8">
        <v>19589285</v>
      </c>
      <c r="U2120" s="8">
        <v>20153214</v>
      </c>
      <c r="V2120" s="192">
        <v>17415182</v>
      </c>
      <c r="W2120" s="234">
        <v>556995600</v>
      </c>
      <c r="X2120" s="194">
        <f t="shared" si="67"/>
        <v>5.8825754830019754E-3</v>
      </c>
      <c r="Y2120" s="193"/>
      <c r="Z2120" s="197">
        <v>2118</v>
      </c>
    </row>
    <row r="2121" spans="1:26" ht="14.4" x14ac:dyDescent="0.3">
      <c r="A2121" s="7">
        <v>41061</v>
      </c>
      <c r="B2121" s="191">
        <v>1309.869995</v>
      </c>
      <c r="C2121" s="191">
        <v>1309.869995</v>
      </c>
      <c r="D2121" s="191">
        <v>1277.25</v>
      </c>
      <c r="E2121" s="191">
        <v>1278.040039</v>
      </c>
      <c r="F2121" s="192">
        <v>1278.040039</v>
      </c>
      <c r="G2121" s="191">
        <v>4669350000</v>
      </c>
      <c r="H2121" s="194">
        <f t="shared" si="66"/>
        <v>-2.4642584756720664E-2</v>
      </c>
      <c r="I2121" s="193"/>
      <c r="J2121" s="197">
        <v>2119</v>
      </c>
      <c r="K2121" s="234"/>
      <c r="L2121" s="234"/>
      <c r="M2121" s="234"/>
      <c r="N2121" s="234"/>
      <c r="O2121" s="234"/>
      <c r="P2121" s="234"/>
      <c r="Q2121" s="7">
        <v>41061</v>
      </c>
      <c r="R2121" s="8">
        <v>20327143</v>
      </c>
      <c r="S2121" s="8">
        <v>20451786</v>
      </c>
      <c r="T2121" s="8">
        <v>20018572</v>
      </c>
      <c r="U2121" s="8">
        <v>20035357</v>
      </c>
      <c r="V2121" s="192">
        <v>17313335</v>
      </c>
      <c r="W2121" s="234">
        <v>520987600</v>
      </c>
      <c r="X2121" s="194">
        <f t="shared" si="67"/>
        <v>-2.8975597209395035E-2</v>
      </c>
      <c r="Y2121" s="193"/>
      <c r="Z2121" s="197">
        <v>2119</v>
      </c>
    </row>
    <row r="2122" spans="1:26" ht="14.4" x14ac:dyDescent="0.3">
      <c r="A2122" s="7">
        <v>41060</v>
      </c>
      <c r="B2122" s="191">
        <v>1313.089966</v>
      </c>
      <c r="C2122" s="191">
        <v>1319.73999</v>
      </c>
      <c r="D2122" s="191">
        <v>1298.900024</v>
      </c>
      <c r="E2122" s="191">
        <v>1310.329956</v>
      </c>
      <c r="F2122" s="192">
        <v>1310.329956</v>
      </c>
      <c r="G2122" s="191">
        <v>4557620000</v>
      </c>
      <c r="H2122" s="194">
        <f t="shared" si="66"/>
        <v>-2.2766653389424988E-3</v>
      </c>
      <c r="I2122" s="193"/>
      <c r="J2122" s="197">
        <v>2120</v>
      </c>
      <c r="K2122" s="234"/>
      <c r="L2122" s="234"/>
      <c r="M2122" s="234"/>
      <c r="N2122" s="234"/>
      <c r="O2122" s="234"/>
      <c r="P2122" s="234"/>
      <c r="Q2122" s="7">
        <v>41060</v>
      </c>
      <c r="R2122" s="8">
        <v>20740715</v>
      </c>
      <c r="S2122" s="8">
        <v>20767857</v>
      </c>
      <c r="T2122" s="8">
        <v>20409286</v>
      </c>
      <c r="U2122" s="8">
        <v>20633215</v>
      </c>
      <c r="V2122" s="192">
        <v>17829969</v>
      </c>
      <c r="W2122" s="234">
        <v>491674400</v>
      </c>
      <c r="X2122" s="194">
        <f t="shared" si="67"/>
        <v>-2.4860128211260739E-3</v>
      </c>
      <c r="Y2122" s="193"/>
      <c r="Z2122" s="197">
        <v>2120</v>
      </c>
    </row>
    <row r="2123" spans="1:26" ht="14.4" x14ac:dyDescent="0.3">
      <c r="A2123" s="7">
        <v>41059</v>
      </c>
      <c r="B2123" s="191">
        <v>1331.25</v>
      </c>
      <c r="C2123" s="191">
        <v>1331.25</v>
      </c>
      <c r="D2123" s="191">
        <v>1310.76001</v>
      </c>
      <c r="E2123" s="191">
        <v>1313.3199460000001</v>
      </c>
      <c r="F2123" s="192">
        <v>1313.3199460000001</v>
      </c>
      <c r="G2123" s="191">
        <v>3534290000</v>
      </c>
      <c r="H2123" s="194">
        <f t="shared" si="66"/>
        <v>-1.4334892428261827E-2</v>
      </c>
      <c r="I2123" s="193"/>
      <c r="J2123" s="197">
        <v>2121</v>
      </c>
      <c r="K2123" s="234"/>
      <c r="L2123" s="234"/>
      <c r="M2123" s="234"/>
      <c r="N2123" s="234"/>
      <c r="O2123" s="234"/>
      <c r="P2123" s="234"/>
      <c r="Q2123" s="7">
        <v>41059</v>
      </c>
      <c r="R2123" s="8">
        <v>20328571</v>
      </c>
      <c r="S2123" s="8">
        <v>20713928</v>
      </c>
      <c r="T2123" s="8">
        <v>20234285</v>
      </c>
      <c r="U2123" s="8">
        <v>20684643</v>
      </c>
      <c r="V2123" s="192">
        <v>17874405</v>
      </c>
      <c r="W2123" s="234">
        <v>529429600</v>
      </c>
      <c r="X2123" s="194">
        <f t="shared" si="67"/>
        <v>1.2056757466042596E-2</v>
      </c>
      <c r="Y2123" s="193"/>
      <c r="Z2123" s="197">
        <v>2121</v>
      </c>
    </row>
    <row r="2124" spans="1:26" ht="14.4" x14ac:dyDescent="0.3">
      <c r="A2124" s="7">
        <v>41058</v>
      </c>
      <c r="B2124" s="191">
        <v>1318.900024</v>
      </c>
      <c r="C2124" s="191">
        <v>1334.9300539999999</v>
      </c>
      <c r="D2124" s="191">
        <v>1318.900024</v>
      </c>
      <c r="E2124" s="191">
        <v>1332.420044</v>
      </c>
      <c r="F2124" s="192">
        <v>1332.420044</v>
      </c>
      <c r="G2124" s="191">
        <v>3441640000</v>
      </c>
      <c r="H2124" s="194">
        <f t="shared" si="66"/>
        <v>1.1078977856053704E-2</v>
      </c>
      <c r="I2124" s="193"/>
      <c r="J2124" s="197">
        <v>2122</v>
      </c>
      <c r="K2124" s="234"/>
      <c r="L2124" s="234"/>
      <c r="M2124" s="234"/>
      <c r="N2124" s="234"/>
      <c r="O2124" s="234"/>
      <c r="P2124" s="234"/>
      <c r="Q2124" s="7">
        <v>41058</v>
      </c>
      <c r="R2124" s="8">
        <v>20389286</v>
      </c>
      <c r="S2124" s="8">
        <v>20500000</v>
      </c>
      <c r="T2124" s="8">
        <v>20189642</v>
      </c>
      <c r="U2124" s="8">
        <v>20438213</v>
      </c>
      <c r="V2124" s="192">
        <v>17661465</v>
      </c>
      <c r="W2124" s="234">
        <v>380508800</v>
      </c>
      <c r="X2124" s="194">
        <f t="shared" si="67"/>
        <v>1.7749144608428431E-2</v>
      </c>
      <c r="Y2124" s="193"/>
      <c r="Z2124" s="197">
        <v>2122</v>
      </c>
    </row>
    <row r="2125" spans="1:26" ht="14.4" x14ac:dyDescent="0.3">
      <c r="A2125" s="7">
        <v>41054</v>
      </c>
      <c r="B2125" s="191">
        <v>1320.8100589999999</v>
      </c>
      <c r="C2125" s="191">
        <v>1324.1999510000001</v>
      </c>
      <c r="D2125" s="191">
        <v>1314.2299800000001</v>
      </c>
      <c r="E2125" s="191">
        <v>1317.8199460000001</v>
      </c>
      <c r="F2125" s="192">
        <v>1317.8199460000001</v>
      </c>
      <c r="G2125" s="191">
        <v>2872660000</v>
      </c>
      <c r="H2125" s="194">
        <f t="shared" si="66"/>
        <v>-2.1656327672529949E-3</v>
      </c>
      <c r="I2125" s="193"/>
      <c r="J2125" s="197">
        <v>2123</v>
      </c>
      <c r="K2125" s="234"/>
      <c r="L2125" s="234"/>
      <c r="M2125" s="234"/>
      <c r="N2125" s="234"/>
      <c r="O2125" s="234"/>
      <c r="P2125" s="234"/>
      <c r="Q2125" s="7">
        <v>41054</v>
      </c>
      <c r="R2125" s="8">
        <v>20163929</v>
      </c>
      <c r="S2125" s="8">
        <v>20208929</v>
      </c>
      <c r="T2125" s="8">
        <v>19945356</v>
      </c>
      <c r="U2125" s="8">
        <v>20081785</v>
      </c>
      <c r="V2125" s="192">
        <v>17353456</v>
      </c>
      <c r="W2125" s="234">
        <v>328507200</v>
      </c>
      <c r="X2125" s="194">
        <f t="shared" si="67"/>
        <v>-5.3601272060129169E-3</v>
      </c>
      <c r="Y2125" s="193"/>
      <c r="Z2125" s="197">
        <v>2123</v>
      </c>
    </row>
    <row r="2126" spans="1:26" ht="14.4" x14ac:dyDescent="0.3">
      <c r="A2126" s="7">
        <v>41053</v>
      </c>
      <c r="B2126" s="191">
        <v>1318.719971</v>
      </c>
      <c r="C2126" s="191">
        <v>1324.1400149999999</v>
      </c>
      <c r="D2126" s="191">
        <v>1310.5</v>
      </c>
      <c r="E2126" s="191">
        <v>1320.6800539999999</v>
      </c>
      <c r="F2126" s="192">
        <v>1320.6800539999999</v>
      </c>
      <c r="G2126" s="191">
        <v>3937670000</v>
      </c>
      <c r="H2126" s="194">
        <f t="shared" si="66"/>
        <v>1.3800320130266715E-3</v>
      </c>
      <c r="I2126" s="193"/>
      <c r="J2126" s="197">
        <v>2124</v>
      </c>
      <c r="K2126" s="234"/>
      <c r="L2126" s="234"/>
      <c r="M2126" s="234"/>
      <c r="N2126" s="234"/>
      <c r="O2126" s="234"/>
      <c r="P2126" s="234"/>
      <c r="Q2126" s="7">
        <v>41053</v>
      </c>
      <c r="R2126" s="8">
        <v>20566786</v>
      </c>
      <c r="S2126" s="8">
        <v>20589285</v>
      </c>
      <c r="T2126" s="8">
        <v>20043928</v>
      </c>
      <c r="U2126" s="8">
        <v>20190001</v>
      </c>
      <c r="V2126" s="192">
        <v>17446974</v>
      </c>
      <c r="W2126" s="234">
        <v>496230000</v>
      </c>
      <c r="X2126" s="194">
        <f t="shared" si="67"/>
        <v>-9.1834806725750017E-3</v>
      </c>
      <c r="Y2126" s="193"/>
      <c r="Z2126" s="197">
        <v>2124</v>
      </c>
    </row>
    <row r="2127" spans="1:26" ht="14.4" x14ac:dyDescent="0.3">
      <c r="A2127" s="7">
        <v>41052</v>
      </c>
      <c r="B2127" s="191">
        <v>1316.0200199999999</v>
      </c>
      <c r="C2127" s="191">
        <v>1320.709961</v>
      </c>
      <c r="D2127" s="191">
        <v>1296.530029</v>
      </c>
      <c r="E2127" s="191">
        <v>1318.8599850000001</v>
      </c>
      <c r="F2127" s="192">
        <v>1318.8599850000001</v>
      </c>
      <c r="G2127" s="191">
        <v>4108330000</v>
      </c>
      <c r="H2127" s="194">
        <f t="shared" si="66"/>
        <v>1.693702856179454E-3</v>
      </c>
      <c r="I2127" s="193"/>
      <c r="J2127" s="197">
        <v>2125</v>
      </c>
      <c r="K2127" s="234"/>
      <c r="L2127" s="234"/>
      <c r="M2127" s="234"/>
      <c r="N2127" s="234"/>
      <c r="O2127" s="234"/>
      <c r="P2127" s="234"/>
      <c r="Q2127" s="7">
        <v>41052</v>
      </c>
      <c r="R2127" s="8">
        <v>19910715</v>
      </c>
      <c r="S2127" s="8">
        <v>20457144</v>
      </c>
      <c r="T2127" s="8">
        <v>19758215</v>
      </c>
      <c r="U2127" s="8">
        <v>20377142</v>
      </c>
      <c r="V2127" s="192">
        <v>17608683</v>
      </c>
      <c r="W2127" s="234">
        <v>584897600</v>
      </c>
      <c r="X2127" s="194">
        <f t="shared" si="67"/>
        <v>2.4399459802665315E-2</v>
      </c>
      <c r="Y2127" s="193"/>
      <c r="Z2127" s="197">
        <v>2125</v>
      </c>
    </row>
    <row r="2128" spans="1:26" ht="14.4" x14ac:dyDescent="0.3">
      <c r="A2128" s="7">
        <v>41051</v>
      </c>
      <c r="B2128" s="191">
        <v>1316.089966</v>
      </c>
      <c r="C2128" s="191">
        <v>1328.48999</v>
      </c>
      <c r="D2128" s="191">
        <v>1310.040039</v>
      </c>
      <c r="E2128" s="191">
        <v>1316.630005</v>
      </c>
      <c r="F2128" s="192">
        <v>1316.630005</v>
      </c>
      <c r="G2128" s="191">
        <v>4123680000</v>
      </c>
      <c r="H2128" s="194">
        <f t="shared" si="66"/>
        <v>4.8633728589375403E-4</v>
      </c>
      <c r="I2128" s="193"/>
      <c r="J2128" s="197">
        <v>2126</v>
      </c>
      <c r="K2128" s="234"/>
      <c r="L2128" s="234"/>
      <c r="M2128" s="234"/>
      <c r="N2128" s="234"/>
      <c r="O2128" s="234"/>
      <c r="P2128" s="234"/>
      <c r="Q2128" s="7">
        <v>41051</v>
      </c>
      <c r="R2128" s="8">
        <v>20341072</v>
      </c>
      <c r="S2128" s="8">
        <v>20495714</v>
      </c>
      <c r="T2128" s="8">
        <v>19735001</v>
      </c>
      <c r="U2128" s="8">
        <v>19891787</v>
      </c>
      <c r="V2128" s="192">
        <v>17189274</v>
      </c>
      <c r="W2128" s="234">
        <v>694870400</v>
      </c>
      <c r="X2128" s="194">
        <f t="shared" si="67"/>
        <v>-7.6783767680480416E-3</v>
      </c>
      <c r="Y2128" s="193"/>
      <c r="Z2128" s="197">
        <v>2126</v>
      </c>
    </row>
    <row r="2129" spans="1:26" ht="14.4" x14ac:dyDescent="0.3">
      <c r="A2129" s="7">
        <v>41050</v>
      </c>
      <c r="B2129" s="191">
        <v>1295.7299800000001</v>
      </c>
      <c r="C2129" s="191">
        <v>1316.3900149999999</v>
      </c>
      <c r="D2129" s="191">
        <v>1295.7299800000001</v>
      </c>
      <c r="E2129" s="191">
        <v>1315.98999</v>
      </c>
      <c r="F2129" s="192">
        <v>1315.98999</v>
      </c>
      <c r="G2129" s="191">
        <v>3786750000</v>
      </c>
      <c r="H2129" s="194">
        <f t="shared" si="66"/>
        <v>1.6035900823830062E-2</v>
      </c>
      <c r="I2129" s="193"/>
      <c r="J2129" s="197">
        <v>2127</v>
      </c>
      <c r="K2129" s="234"/>
      <c r="L2129" s="234"/>
      <c r="M2129" s="234"/>
      <c r="N2129" s="234"/>
      <c r="O2129" s="234"/>
      <c r="P2129" s="234"/>
      <c r="Q2129" s="7">
        <v>41050</v>
      </c>
      <c r="R2129" s="8">
        <v>19089285</v>
      </c>
      <c r="S2129" s="8">
        <v>20055000</v>
      </c>
      <c r="T2129" s="8">
        <v>19073214</v>
      </c>
      <c r="U2129" s="8">
        <v>20045713</v>
      </c>
      <c r="V2129" s="192">
        <v>17322281</v>
      </c>
      <c r="W2129" s="234">
        <v>631106000</v>
      </c>
      <c r="X2129" s="194">
        <f t="shared" si="67"/>
        <v>5.8259470602710597E-2</v>
      </c>
      <c r="Y2129" s="193"/>
      <c r="Z2129" s="197">
        <v>2127</v>
      </c>
    </row>
    <row r="2130" spans="1:26" ht="14.4" x14ac:dyDescent="0.3">
      <c r="A2130" s="7">
        <v>41047</v>
      </c>
      <c r="B2130" s="191">
        <v>1305.0500489999999</v>
      </c>
      <c r="C2130" s="191">
        <v>1312.23999</v>
      </c>
      <c r="D2130" s="191">
        <v>1291.9799800000001</v>
      </c>
      <c r="E2130" s="191">
        <v>1295.219971</v>
      </c>
      <c r="F2130" s="192">
        <v>1295.219971</v>
      </c>
      <c r="G2130" s="191">
        <v>4512470000</v>
      </c>
      <c r="H2130" s="194">
        <f t="shared" si="66"/>
        <v>-7.3877765513669759E-3</v>
      </c>
      <c r="I2130" s="193"/>
      <c r="J2130" s="197">
        <v>2128</v>
      </c>
      <c r="K2130" s="234"/>
      <c r="L2130" s="234"/>
      <c r="M2130" s="234"/>
      <c r="N2130" s="234"/>
      <c r="O2130" s="234"/>
      <c r="P2130" s="234"/>
      <c r="Q2130" s="7">
        <v>41047</v>
      </c>
      <c r="R2130" s="8">
        <v>19070000</v>
      </c>
      <c r="S2130" s="8">
        <v>19407499</v>
      </c>
      <c r="T2130" s="8">
        <v>18649286</v>
      </c>
      <c r="U2130" s="8">
        <v>18942142</v>
      </c>
      <c r="V2130" s="192">
        <v>16368652</v>
      </c>
      <c r="W2130" s="234">
        <v>732292400</v>
      </c>
      <c r="X2130" s="194">
        <f t="shared" si="67"/>
        <v>4.9056802594228362E-4</v>
      </c>
      <c r="Y2130" s="193"/>
      <c r="Z2130" s="197">
        <v>2128</v>
      </c>
    </row>
    <row r="2131" spans="1:26" ht="14.4" x14ac:dyDescent="0.3">
      <c r="A2131" s="7">
        <v>41046</v>
      </c>
      <c r="B2131" s="191">
        <v>1324.8199460000001</v>
      </c>
      <c r="C2131" s="191">
        <v>1326.3599850000001</v>
      </c>
      <c r="D2131" s="191">
        <v>1304.8599850000001</v>
      </c>
      <c r="E2131" s="191">
        <v>1304.8599850000001</v>
      </c>
      <c r="F2131" s="192">
        <v>1304.8599850000001</v>
      </c>
      <c r="G2131" s="191">
        <v>4664280000</v>
      </c>
      <c r="H2131" s="194">
        <f t="shared" si="66"/>
        <v>-1.5051376254893159E-2</v>
      </c>
      <c r="I2131" s="193"/>
      <c r="J2131" s="197">
        <v>2129</v>
      </c>
      <c r="K2131" s="234"/>
      <c r="L2131" s="234"/>
      <c r="M2131" s="234"/>
      <c r="N2131" s="234"/>
      <c r="O2131" s="234"/>
      <c r="P2131" s="234"/>
      <c r="Q2131" s="7">
        <v>41046</v>
      </c>
      <c r="R2131" s="8">
        <v>19475357</v>
      </c>
      <c r="S2131" s="8">
        <v>19553572</v>
      </c>
      <c r="T2131" s="8">
        <v>18932858</v>
      </c>
      <c r="U2131" s="8">
        <v>18932858</v>
      </c>
      <c r="V2131" s="192">
        <v>16360626</v>
      </c>
      <c r="W2131" s="234">
        <v>717220000</v>
      </c>
      <c r="X2131" s="194">
        <f t="shared" si="67"/>
        <v>-2.9226406120054227E-2</v>
      </c>
      <c r="Y2131" s="193"/>
      <c r="Z2131" s="197">
        <v>2129</v>
      </c>
    </row>
    <row r="2132" spans="1:26" ht="14.4" x14ac:dyDescent="0.3">
      <c r="A2132" s="7">
        <v>41045</v>
      </c>
      <c r="B2132" s="191">
        <v>1330.780029</v>
      </c>
      <c r="C2132" s="191">
        <v>1341.780029</v>
      </c>
      <c r="D2132" s="191">
        <v>1324.790039</v>
      </c>
      <c r="E2132" s="191">
        <v>1324.8000489999999</v>
      </c>
      <c r="F2132" s="192">
        <v>1324.8000489999999</v>
      </c>
      <c r="G2132" s="191">
        <v>4280420000</v>
      </c>
      <c r="H2132" s="194">
        <f t="shared" si="66"/>
        <v>-4.4038182933809006E-3</v>
      </c>
      <c r="I2132" s="193"/>
      <c r="J2132" s="197">
        <v>2130</v>
      </c>
      <c r="K2132" s="234"/>
      <c r="L2132" s="234"/>
      <c r="M2132" s="234"/>
      <c r="N2132" s="234"/>
      <c r="O2132" s="234"/>
      <c r="P2132" s="234"/>
      <c r="Q2132" s="7">
        <v>41045</v>
      </c>
      <c r="R2132" s="8">
        <v>19787500</v>
      </c>
      <c r="S2132" s="8">
        <v>19888929</v>
      </c>
      <c r="T2132" s="8">
        <v>19322857</v>
      </c>
      <c r="U2132" s="8">
        <v>19502857</v>
      </c>
      <c r="V2132" s="192">
        <v>16853184</v>
      </c>
      <c r="W2132" s="234">
        <v>560896000</v>
      </c>
      <c r="X2132" s="194">
        <f t="shared" si="67"/>
        <v>-1.2817186786386292E-2</v>
      </c>
      <c r="Y2132" s="193"/>
      <c r="Z2132" s="197">
        <v>2130</v>
      </c>
    </row>
    <row r="2133" spans="1:26" ht="14.4" x14ac:dyDescent="0.3">
      <c r="A2133" s="7">
        <v>41044</v>
      </c>
      <c r="B2133" s="191">
        <v>1338.3599850000001</v>
      </c>
      <c r="C2133" s="191">
        <v>1344.9399410000001</v>
      </c>
      <c r="D2133" s="191">
        <v>1328.410034</v>
      </c>
      <c r="E2133" s="191">
        <v>1330.660034</v>
      </c>
      <c r="F2133" s="192">
        <v>1330.660034</v>
      </c>
      <c r="G2133" s="191">
        <v>4114040000</v>
      </c>
      <c r="H2133" s="194">
        <f t="shared" si="66"/>
        <v>-5.7458378883700704E-3</v>
      </c>
      <c r="I2133" s="193"/>
      <c r="J2133" s="197">
        <v>2131</v>
      </c>
      <c r="K2133" s="234"/>
      <c r="L2133" s="234"/>
      <c r="M2133" s="234"/>
      <c r="N2133" s="234"/>
      <c r="O2133" s="234"/>
      <c r="P2133" s="234"/>
      <c r="Q2133" s="7">
        <v>41044</v>
      </c>
      <c r="R2133" s="8">
        <v>20051786</v>
      </c>
      <c r="S2133" s="8">
        <v>20115000</v>
      </c>
      <c r="T2133" s="8">
        <v>19705357</v>
      </c>
      <c r="U2133" s="8">
        <v>19756071</v>
      </c>
      <c r="V2133" s="192">
        <v>17071999</v>
      </c>
      <c r="W2133" s="234">
        <v>476336000</v>
      </c>
      <c r="X2133" s="194">
        <f t="shared" si="67"/>
        <v>-9.0463417137183928E-3</v>
      </c>
      <c r="Y2133" s="193"/>
      <c r="Z2133" s="197">
        <v>2131</v>
      </c>
    </row>
    <row r="2134" spans="1:26" ht="14.4" x14ac:dyDescent="0.3">
      <c r="A2134" s="7">
        <v>41043</v>
      </c>
      <c r="B2134" s="191">
        <v>1351.9300539999999</v>
      </c>
      <c r="C2134" s="191">
        <v>1351.9300539999999</v>
      </c>
      <c r="D2134" s="191">
        <v>1336.6099850000001</v>
      </c>
      <c r="E2134" s="191">
        <v>1338.349976</v>
      </c>
      <c r="F2134" s="192">
        <v>1338.349976</v>
      </c>
      <c r="G2134" s="191">
        <v>3688120000</v>
      </c>
      <c r="H2134" s="194">
        <f t="shared" si="66"/>
        <v>-1.1112863870212594E-2</v>
      </c>
      <c r="I2134" s="193"/>
      <c r="J2134" s="197">
        <v>2132</v>
      </c>
      <c r="K2134" s="234"/>
      <c r="L2134" s="234"/>
      <c r="M2134" s="234"/>
      <c r="N2134" s="234"/>
      <c r="O2134" s="234"/>
      <c r="P2134" s="234"/>
      <c r="Q2134" s="7">
        <v>41043</v>
      </c>
      <c r="R2134" s="8">
        <v>20091785</v>
      </c>
      <c r="S2134" s="8">
        <v>20268215</v>
      </c>
      <c r="T2134" s="8">
        <v>19914286</v>
      </c>
      <c r="U2134" s="8">
        <v>19936428</v>
      </c>
      <c r="V2134" s="192">
        <v>17227848</v>
      </c>
      <c r="W2134" s="234">
        <v>352626400</v>
      </c>
      <c r="X2134" s="194">
        <f t="shared" si="67"/>
        <v>-1.4981245141472766E-2</v>
      </c>
      <c r="Y2134" s="193"/>
      <c r="Z2134" s="197">
        <v>2132</v>
      </c>
    </row>
    <row r="2135" spans="1:26" ht="14.4" x14ac:dyDescent="0.3">
      <c r="A2135" s="7">
        <v>41040</v>
      </c>
      <c r="B2135" s="191">
        <v>1358.1099850000001</v>
      </c>
      <c r="C2135" s="191">
        <v>1365.660034</v>
      </c>
      <c r="D2135" s="191">
        <v>1348.8900149999999</v>
      </c>
      <c r="E2135" s="191">
        <v>1353.3900149999999</v>
      </c>
      <c r="F2135" s="192">
        <v>1353.3900149999999</v>
      </c>
      <c r="G2135" s="191">
        <v>3869070000</v>
      </c>
      <c r="H2135" s="194">
        <f t="shared" si="66"/>
        <v>-3.3873408742873617E-3</v>
      </c>
      <c r="I2135" s="193"/>
      <c r="J2135" s="197">
        <v>2133</v>
      </c>
      <c r="K2135" s="234"/>
      <c r="L2135" s="234"/>
      <c r="M2135" s="234"/>
      <c r="N2135" s="234"/>
      <c r="O2135" s="234"/>
      <c r="P2135" s="234"/>
      <c r="Q2135" s="7">
        <v>41040</v>
      </c>
      <c r="R2135" s="8">
        <v>20178572</v>
      </c>
      <c r="S2135" s="8">
        <v>20516787</v>
      </c>
      <c r="T2135" s="8">
        <v>20155357</v>
      </c>
      <c r="U2135" s="8">
        <v>20239643</v>
      </c>
      <c r="V2135" s="192">
        <v>17489868</v>
      </c>
      <c r="W2135" s="234">
        <v>399546000</v>
      </c>
      <c r="X2135" s="194">
        <f t="shared" si="67"/>
        <v>-6.6781943601840451E-3</v>
      </c>
      <c r="Y2135" s="193"/>
      <c r="Z2135" s="197">
        <v>2133</v>
      </c>
    </row>
    <row r="2136" spans="1:26" ht="14.4" x14ac:dyDescent="0.3">
      <c r="A2136" s="7">
        <v>41039</v>
      </c>
      <c r="B2136" s="191">
        <v>1354.579956</v>
      </c>
      <c r="C2136" s="191">
        <v>1365.880005</v>
      </c>
      <c r="D2136" s="191">
        <v>1354.579956</v>
      </c>
      <c r="E2136" s="191">
        <v>1357.98999</v>
      </c>
      <c r="F2136" s="192">
        <v>1357.98999</v>
      </c>
      <c r="G2136" s="191">
        <v>3727990000</v>
      </c>
      <c r="H2136" s="194">
        <f t="shared" si="66"/>
        <v>2.5174106444551553E-3</v>
      </c>
      <c r="I2136" s="193"/>
      <c r="J2136" s="197">
        <v>2134</v>
      </c>
      <c r="K2136" s="234"/>
      <c r="L2136" s="234"/>
      <c r="M2136" s="234"/>
      <c r="N2136" s="234"/>
      <c r="O2136" s="234"/>
      <c r="P2136" s="234"/>
      <c r="Q2136" s="7">
        <v>41039</v>
      </c>
      <c r="R2136" s="8">
        <v>20520714</v>
      </c>
      <c r="S2136" s="8">
        <v>20567142</v>
      </c>
      <c r="T2136" s="8">
        <v>20301428</v>
      </c>
      <c r="U2136" s="8">
        <v>20375713</v>
      </c>
      <c r="V2136" s="192">
        <v>17607454</v>
      </c>
      <c r="W2136" s="234">
        <v>333200000</v>
      </c>
      <c r="X2136" s="194">
        <f t="shared" si="67"/>
        <v>2.3545930219087421E-3</v>
      </c>
      <c r="Y2136" s="193"/>
      <c r="Z2136" s="197">
        <v>2134</v>
      </c>
    </row>
    <row r="2137" spans="1:26" ht="14.4" x14ac:dyDescent="0.3">
      <c r="A2137" s="7">
        <v>41038</v>
      </c>
      <c r="B2137" s="191">
        <v>1363.1999510000001</v>
      </c>
      <c r="C2137" s="191">
        <v>1363.7299800000001</v>
      </c>
      <c r="D2137" s="191">
        <v>1343.130005</v>
      </c>
      <c r="E2137" s="191">
        <v>1354.579956</v>
      </c>
      <c r="F2137" s="192">
        <v>1354.579956</v>
      </c>
      <c r="G2137" s="191">
        <v>4288540000</v>
      </c>
      <c r="H2137" s="194">
        <f t="shared" si="66"/>
        <v>-6.7022667368416416E-3</v>
      </c>
      <c r="I2137" s="193"/>
      <c r="J2137" s="197">
        <v>2135</v>
      </c>
      <c r="K2137" s="234"/>
      <c r="L2137" s="234"/>
      <c r="M2137" s="234"/>
      <c r="N2137" s="234"/>
      <c r="O2137" s="234"/>
      <c r="P2137" s="234"/>
      <c r="Q2137" s="7">
        <v>41038</v>
      </c>
      <c r="R2137" s="8">
        <v>20132143</v>
      </c>
      <c r="S2137" s="8">
        <v>20499287</v>
      </c>
      <c r="T2137" s="8">
        <v>20030357</v>
      </c>
      <c r="U2137" s="8">
        <v>20327858</v>
      </c>
      <c r="V2137" s="192">
        <v>17566093</v>
      </c>
      <c r="W2137" s="234">
        <v>480704000</v>
      </c>
      <c r="X2137" s="194">
        <f t="shared" si="67"/>
        <v>1.7591427003647397E-3</v>
      </c>
      <c r="Y2137" s="193"/>
      <c r="Z2137" s="197">
        <v>2135</v>
      </c>
    </row>
    <row r="2138" spans="1:26" ht="14.4" x14ac:dyDescent="0.3">
      <c r="A2138" s="7">
        <v>41037</v>
      </c>
      <c r="B2138" s="191">
        <v>1369.160034</v>
      </c>
      <c r="C2138" s="191">
        <v>1369.160034</v>
      </c>
      <c r="D2138" s="191">
        <v>1347.75</v>
      </c>
      <c r="E2138" s="191">
        <v>1363.719971</v>
      </c>
      <c r="F2138" s="192">
        <v>1363.719971</v>
      </c>
      <c r="G2138" s="191">
        <v>4261670000</v>
      </c>
      <c r="H2138" s="194">
        <f t="shared" si="66"/>
        <v>-4.2786731613061449E-3</v>
      </c>
      <c r="I2138" s="193"/>
      <c r="J2138" s="197">
        <v>2136</v>
      </c>
      <c r="K2138" s="234"/>
      <c r="L2138" s="234"/>
      <c r="M2138" s="234"/>
      <c r="N2138" s="234"/>
      <c r="O2138" s="234"/>
      <c r="P2138" s="234"/>
      <c r="Q2138" s="7">
        <v>41037</v>
      </c>
      <c r="R2138" s="8">
        <v>20342142</v>
      </c>
      <c r="S2138" s="8">
        <v>20410715</v>
      </c>
      <c r="T2138" s="8">
        <v>19954643</v>
      </c>
      <c r="U2138" s="8">
        <v>20292143</v>
      </c>
      <c r="V2138" s="192">
        <v>17535246</v>
      </c>
      <c r="W2138" s="234">
        <v>497252000</v>
      </c>
      <c r="X2138" s="194">
        <f t="shared" si="67"/>
        <v>-2.282172833369634E-3</v>
      </c>
      <c r="Y2138" s="193"/>
      <c r="Z2138" s="197">
        <v>2136</v>
      </c>
    </row>
    <row r="2139" spans="1:26" ht="14.4" x14ac:dyDescent="0.3">
      <c r="A2139" s="7">
        <v>41036</v>
      </c>
      <c r="B2139" s="191">
        <v>1368.790039</v>
      </c>
      <c r="C2139" s="191">
        <v>1373.910034</v>
      </c>
      <c r="D2139" s="191">
        <v>1363.9399410000001</v>
      </c>
      <c r="E2139" s="191">
        <v>1369.579956</v>
      </c>
      <c r="F2139" s="192">
        <v>1369.579956</v>
      </c>
      <c r="G2139" s="191">
        <v>3559390000</v>
      </c>
      <c r="H2139" s="194">
        <f t="shared" si="66"/>
        <v>3.5058067958075015E-4</v>
      </c>
      <c r="I2139" s="193"/>
      <c r="J2139" s="197">
        <v>2137</v>
      </c>
      <c r="K2139" s="234"/>
      <c r="L2139" s="234"/>
      <c r="M2139" s="234"/>
      <c r="N2139" s="234"/>
      <c r="O2139" s="234"/>
      <c r="P2139" s="234"/>
      <c r="Q2139" s="7">
        <v>41036</v>
      </c>
      <c r="R2139" s="8">
        <v>20053572</v>
      </c>
      <c r="S2139" s="8">
        <v>20456072</v>
      </c>
      <c r="T2139" s="8">
        <v>20043928</v>
      </c>
      <c r="U2139" s="8">
        <v>20338572</v>
      </c>
      <c r="V2139" s="192">
        <v>17575356</v>
      </c>
      <c r="W2139" s="234">
        <v>460118400</v>
      </c>
      <c r="X2139" s="194">
        <f t="shared" si="67"/>
        <v>7.4833140926548304E-3</v>
      </c>
      <c r="Y2139" s="193"/>
      <c r="Z2139" s="197">
        <v>2137</v>
      </c>
    </row>
    <row r="2140" spans="1:26" ht="14.4" x14ac:dyDescent="0.3">
      <c r="A2140" s="7">
        <v>41033</v>
      </c>
      <c r="B2140" s="191">
        <v>1391.51001</v>
      </c>
      <c r="C2140" s="191">
        <v>1391.51001</v>
      </c>
      <c r="D2140" s="191">
        <v>1367.959961</v>
      </c>
      <c r="E2140" s="191">
        <v>1369.099976</v>
      </c>
      <c r="F2140" s="192">
        <v>1369.099976</v>
      </c>
      <c r="G2140" s="191">
        <v>3975140000</v>
      </c>
      <c r="H2140" s="194">
        <f t="shared" si="66"/>
        <v>-1.6147208456598918E-2</v>
      </c>
      <c r="I2140" s="193"/>
      <c r="J2140" s="197">
        <v>2138</v>
      </c>
      <c r="K2140" s="234"/>
      <c r="L2140" s="234"/>
      <c r="M2140" s="234"/>
      <c r="N2140" s="234"/>
      <c r="O2140" s="234"/>
      <c r="P2140" s="234"/>
      <c r="Q2140" s="7">
        <v>41033</v>
      </c>
      <c r="R2140" s="8">
        <v>20610001</v>
      </c>
      <c r="S2140" s="8">
        <v>20655714</v>
      </c>
      <c r="T2140" s="8">
        <v>20184643</v>
      </c>
      <c r="U2140" s="8">
        <v>20187500</v>
      </c>
      <c r="V2140" s="192">
        <v>17444811</v>
      </c>
      <c r="W2140" s="234">
        <v>529992400</v>
      </c>
      <c r="X2140" s="194">
        <f t="shared" si="67"/>
        <v>-2.8479368008539896E-2</v>
      </c>
      <c r="Y2140" s="193"/>
      <c r="Z2140" s="197">
        <v>2138</v>
      </c>
    </row>
    <row r="2141" spans="1:26" ht="14.4" x14ac:dyDescent="0.3">
      <c r="A2141" s="7">
        <v>41032</v>
      </c>
      <c r="B2141" s="191">
        <v>1402.3199460000001</v>
      </c>
      <c r="C2141" s="191">
        <v>1403.0699460000001</v>
      </c>
      <c r="D2141" s="191">
        <v>1388.709961</v>
      </c>
      <c r="E2141" s="191">
        <v>1391.5699460000001</v>
      </c>
      <c r="F2141" s="192">
        <v>1391.5699460000001</v>
      </c>
      <c r="G2141" s="191">
        <v>4004910000</v>
      </c>
      <c r="H2141" s="194">
        <f t="shared" si="66"/>
        <v>-7.6588718244371074E-3</v>
      </c>
      <c r="I2141" s="193"/>
      <c r="J2141" s="197">
        <v>2139</v>
      </c>
      <c r="K2141" s="234"/>
      <c r="L2141" s="234"/>
      <c r="M2141" s="234"/>
      <c r="N2141" s="234"/>
      <c r="O2141" s="234"/>
      <c r="P2141" s="234"/>
      <c r="Q2141" s="7">
        <v>41032</v>
      </c>
      <c r="R2141" s="8">
        <v>21089285</v>
      </c>
      <c r="S2141" s="8">
        <v>21121429</v>
      </c>
      <c r="T2141" s="8">
        <v>20725000</v>
      </c>
      <c r="U2141" s="8">
        <v>20779285</v>
      </c>
      <c r="V2141" s="192">
        <v>17956192</v>
      </c>
      <c r="W2141" s="234">
        <v>390549600</v>
      </c>
      <c r="X2141" s="194">
        <f t="shared" si="67"/>
        <v>-7.0995823238409949E-3</v>
      </c>
      <c r="Y2141" s="193"/>
      <c r="Z2141" s="197">
        <v>2139</v>
      </c>
    </row>
    <row r="2142" spans="1:26" ht="14.4" x14ac:dyDescent="0.3">
      <c r="A2142" s="7">
        <v>41031</v>
      </c>
      <c r="B2142" s="191">
        <v>1405.5</v>
      </c>
      <c r="C2142" s="191">
        <v>1405.5</v>
      </c>
      <c r="D2142" s="191">
        <v>1393.920044</v>
      </c>
      <c r="E2142" s="191">
        <v>1402.3100589999999</v>
      </c>
      <c r="F2142" s="192">
        <v>1402.3100589999999</v>
      </c>
      <c r="G2142" s="191">
        <v>3803860000</v>
      </c>
      <c r="H2142" s="194">
        <f t="shared" si="66"/>
        <v>-2.4966831705488992E-3</v>
      </c>
      <c r="I2142" s="193"/>
      <c r="J2142" s="197">
        <v>2140</v>
      </c>
      <c r="K2142" s="234"/>
      <c r="L2142" s="234"/>
      <c r="M2142" s="234"/>
      <c r="N2142" s="234"/>
      <c r="O2142" s="234"/>
      <c r="P2142" s="234"/>
      <c r="Q2142" s="7">
        <v>41031</v>
      </c>
      <c r="R2142" s="8">
        <v>20722857</v>
      </c>
      <c r="S2142" s="8">
        <v>20978571</v>
      </c>
      <c r="T2142" s="8">
        <v>20673571</v>
      </c>
      <c r="U2142" s="8">
        <v>20927856</v>
      </c>
      <c r="V2142" s="192">
        <v>18084585</v>
      </c>
      <c r="W2142" s="234">
        <v>427389200</v>
      </c>
      <c r="X2142" s="194">
        <f t="shared" si="67"/>
        <v>6.6140261594291672E-3</v>
      </c>
      <c r="Y2142" s="193"/>
      <c r="Z2142" s="197">
        <v>2140</v>
      </c>
    </row>
    <row r="2143" spans="1:26" ht="14.4" x14ac:dyDescent="0.3">
      <c r="A2143" s="7">
        <v>41030</v>
      </c>
      <c r="B2143" s="191">
        <v>1397.8599850000001</v>
      </c>
      <c r="C2143" s="191">
        <v>1415.3199460000001</v>
      </c>
      <c r="D2143" s="191">
        <v>1395.7299800000001</v>
      </c>
      <c r="E2143" s="191">
        <v>1405.8199460000001</v>
      </c>
      <c r="F2143" s="192">
        <v>1405.8199460000001</v>
      </c>
      <c r="G2143" s="191">
        <v>3807950000</v>
      </c>
      <c r="H2143" s="194">
        <f t="shared" si="66"/>
        <v>5.6583841646565339E-3</v>
      </c>
      <c r="I2143" s="193"/>
      <c r="J2143" s="197">
        <v>2141</v>
      </c>
      <c r="K2143" s="234"/>
      <c r="L2143" s="234"/>
      <c r="M2143" s="234"/>
      <c r="N2143" s="234"/>
      <c r="O2143" s="234"/>
      <c r="P2143" s="234"/>
      <c r="Q2143" s="7">
        <v>41030</v>
      </c>
      <c r="R2143" s="8">
        <v>20889286</v>
      </c>
      <c r="S2143" s="8">
        <v>21312857</v>
      </c>
      <c r="T2143" s="8">
        <v>20758215</v>
      </c>
      <c r="U2143" s="8">
        <v>20790358</v>
      </c>
      <c r="V2143" s="192">
        <v>17965759</v>
      </c>
      <c r="W2143" s="234">
        <v>610999200</v>
      </c>
      <c r="X2143" s="194">
        <f t="shared" si="67"/>
        <v>-3.1679222391747721E-3</v>
      </c>
      <c r="Y2143" s="193"/>
      <c r="Z2143" s="197">
        <v>2141</v>
      </c>
    </row>
    <row r="2144" spans="1:26" ht="14.4" x14ac:dyDescent="0.3">
      <c r="A2144" s="7">
        <v>41029</v>
      </c>
      <c r="B2144" s="191">
        <v>1403.26001</v>
      </c>
      <c r="C2144" s="191">
        <v>1403.26001</v>
      </c>
      <c r="D2144" s="191">
        <v>1394</v>
      </c>
      <c r="E2144" s="191">
        <v>1397.910034</v>
      </c>
      <c r="F2144" s="192">
        <v>1397.910034</v>
      </c>
      <c r="G2144" s="191">
        <v>3574010000</v>
      </c>
      <c r="H2144" s="194">
        <f t="shared" si="66"/>
        <v>-3.883501780193665E-3</v>
      </c>
      <c r="I2144" s="193"/>
      <c r="J2144" s="197">
        <v>2142</v>
      </c>
      <c r="K2144" s="234"/>
      <c r="L2144" s="234"/>
      <c r="M2144" s="234"/>
      <c r="N2144" s="234"/>
      <c r="O2144" s="234"/>
      <c r="P2144" s="234"/>
      <c r="Q2144" s="7">
        <v>41029</v>
      </c>
      <c r="R2144" s="8">
        <v>21350000</v>
      </c>
      <c r="S2144" s="8">
        <v>21371429</v>
      </c>
      <c r="T2144" s="8">
        <v>20821428</v>
      </c>
      <c r="U2144" s="8">
        <v>20856428</v>
      </c>
      <c r="V2144" s="192">
        <v>18022854</v>
      </c>
      <c r="W2144" s="234">
        <v>506144800</v>
      </c>
      <c r="X2144" s="194">
        <f t="shared" si="67"/>
        <v>-3.1542637240971963E-2</v>
      </c>
      <c r="Y2144" s="193"/>
      <c r="Z2144" s="197">
        <v>2142</v>
      </c>
    </row>
    <row r="2145" spans="1:26" ht="14.4" x14ac:dyDescent="0.3">
      <c r="A2145" s="7">
        <v>41026</v>
      </c>
      <c r="B2145" s="191">
        <v>1400.1899410000001</v>
      </c>
      <c r="C2145" s="191">
        <v>1406.6400149999999</v>
      </c>
      <c r="D2145" s="191">
        <v>1397.3100589999999</v>
      </c>
      <c r="E2145" s="191">
        <v>1403.3599850000001</v>
      </c>
      <c r="F2145" s="192">
        <v>1403.3599850000001</v>
      </c>
      <c r="G2145" s="191">
        <v>3645830000</v>
      </c>
      <c r="H2145" s="194">
        <f t="shared" si="66"/>
        <v>2.414323810544764E-3</v>
      </c>
      <c r="I2145" s="193"/>
      <c r="J2145" s="197">
        <v>2143</v>
      </c>
      <c r="K2145" s="234"/>
      <c r="L2145" s="234"/>
      <c r="M2145" s="234"/>
      <c r="N2145" s="234"/>
      <c r="O2145" s="234"/>
      <c r="P2145" s="234"/>
      <c r="Q2145" s="7">
        <v>41026</v>
      </c>
      <c r="R2145" s="8">
        <v>21609642</v>
      </c>
      <c r="S2145" s="8">
        <v>21649286</v>
      </c>
      <c r="T2145" s="8">
        <v>21446428</v>
      </c>
      <c r="U2145" s="8">
        <v>21535715</v>
      </c>
      <c r="V2145" s="192">
        <v>18609858</v>
      </c>
      <c r="W2145" s="234">
        <v>406722400</v>
      </c>
      <c r="X2145" s="194">
        <f t="shared" si="67"/>
        <v>-7.7341342755505478E-3</v>
      </c>
      <c r="Y2145" s="193"/>
      <c r="Z2145" s="197">
        <v>2143</v>
      </c>
    </row>
    <row r="2146" spans="1:26" ht="14.4" x14ac:dyDescent="0.3">
      <c r="A2146" s="7">
        <v>41025</v>
      </c>
      <c r="B2146" s="191">
        <v>1390.6400149999999</v>
      </c>
      <c r="C2146" s="191">
        <v>1402.089966</v>
      </c>
      <c r="D2146" s="191">
        <v>1387.280029</v>
      </c>
      <c r="E2146" s="191">
        <v>1399.9799800000001</v>
      </c>
      <c r="F2146" s="192">
        <v>1399.9799800000001</v>
      </c>
      <c r="G2146" s="191">
        <v>4034700000</v>
      </c>
      <c r="H2146" s="194">
        <f t="shared" si="66"/>
        <v>6.6801655251204394E-3</v>
      </c>
      <c r="I2146" s="193"/>
      <c r="J2146" s="197">
        <v>2144</v>
      </c>
      <c r="K2146" s="234"/>
      <c r="L2146" s="234"/>
      <c r="M2146" s="234"/>
      <c r="N2146" s="234"/>
      <c r="O2146" s="234"/>
      <c r="P2146" s="234"/>
      <c r="Q2146" s="7">
        <v>41025</v>
      </c>
      <c r="R2146" s="8">
        <v>21938213</v>
      </c>
      <c r="S2146" s="8">
        <v>21953215</v>
      </c>
      <c r="T2146" s="8">
        <v>21504642</v>
      </c>
      <c r="U2146" s="8">
        <v>21703571</v>
      </c>
      <c r="V2146" s="192">
        <v>18754911</v>
      </c>
      <c r="W2146" s="234">
        <v>536068400</v>
      </c>
      <c r="X2146" s="194">
        <f t="shared" si="67"/>
        <v>-3.7698632127833374E-3</v>
      </c>
      <c r="Y2146" s="193"/>
      <c r="Z2146" s="197">
        <v>2144</v>
      </c>
    </row>
    <row r="2147" spans="1:26" ht="14.4" x14ac:dyDescent="0.3">
      <c r="A2147" s="7">
        <v>41024</v>
      </c>
      <c r="B2147" s="191">
        <v>1372.1099850000001</v>
      </c>
      <c r="C2147" s="191">
        <v>1391.369995</v>
      </c>
      <c r="D2147" s="191">
        <v>1372.1099850000001</v>
      </c>
      <c r="E2147" s="191">
        <v>1390.6899410000001</v>
      </c>
      <c r="F2147" s="192">
        <v>1390.6899410000001</v>
      </c>
      <c r="G2147" s="191">
        <v>3998430000</v>
      </c>
      <c r="H2147" s="194">
        <f t="shared" si="66"/>
        <v>1.3644591642450826E-2</v>
      </c>
      <c r="I2147" s="193"/>
      <c r="J2147" s="197">
        <v>2145</v>
      </c>
      <c r="K2147" s="234"/>
      <c r="L2147" s="234"/>
      <c r="M2147" s="234"/>
      <c r="N2147" s="234"/>
      <c r="O2147" s="234"/>
      <c r="P2147" s="234"/>
      <c r="Q2147" s="7">
        <v>41024</v>
      </c>
      <c r="R2147" s="8">
        <v>21987143</v>
      </c>
      <c r="S2147" s="8">
        <v>22071428</v>
      </c>
      <c r="T2147" s="8">
        <v>21642857</v>
      </c>
      <c r="U2147" s="8">
        <v>21785715</v>
      </c>
      <c r="V2147" s="192">
        <v>18825882</v>
      </c>
      <c r="W2147" s="234">
        <v>905777600</v>
      </c>
      <c r="X2147" s="194">
        <f t="shared" si="67"/>
        <v>8.8740985126499708E-2</v>
      </c>
      <c r="Y2147" s="193"/>
      <c r="Z2147" s="197">
        <v>2145</v>
      </c>
    </row>
    <row r="2148" spans="1:26" ht="14.4" x14ac:dyDescent="0.3">
      <c r="A2148" s="7">
        <v>41023</v>
      </c>
      <c r="B2148" s="191">
        <v>1366.969971</v>
      </c>
      <c r="C2148" s="191">
        <v>1375.5699460000001</v>
      </c>
      <c r="D2148" s="191">
        <v>1366.8199460000001</v>
      </c>
      <c r="E2148" s="191">
        <v>1371.969971</v>
      </c>
      <c r="F2148" s="192">
        <v>1371.969971</v>
      </c>
      <c r="G2148" s="191">
        <v>3617100000</v>
      </c>
      <c r="H2148" s="194">
        <f t="shared" si="66"/>
        <v>3.6797739601639868E-3</v>
      </c>
      <c r="I2148" s="193"/>
      <c r="J2148" s="197">
        <v>2146</v>
      </c>
      <c r="K2148" s="234"/>
      <c r="L2148" s="234"/>
      <c r="M2148" s="234"/>
      <c r="N2148" s="234"/>
      <c r="O2148" s="234"/>
      <c r="P2148" s="234"/>
      <c r="Q2148" s="7">
        <v>41023</v>
      </c>
      <c r="R2148" s="8">
        <v>20093214</v>
      </c>
      <c r="S2148" s="8">
        <v>20274643</v>
      </c>
      <c r="T2148" s="8">
        <v>19821428</v>
      </c>
      <c r="U2148" s="8">
        <v>20010000</v>
      </c>
      <c r="V2148" s="192">
        <v>17291424</v>
      </c>
      <c r="W2148" s="234">
        <v>1076149200</v>
      </c>
      <c r="X2148" s="194">
        <f t="shared" si="67"/>
        <v>-1.9975605126562081E-2</v>
      </c>
      <c r="Y2148" s="193"/>
      <c r="Z2148" s="197">
        <v>2146</v>
      </c>
    </row>
    <row r="2149" spans="1:26" ht="14.4" x14ac:dyDescent="0.3">
      <c r="A2149" s="7">
        <v>41022</v>
      </c>
      <c r="B2149" s="191">
        <v>1378.530029</v>
      </c>
      <c r="C2149" s="191">
        <v>1378.530029</v>
      </c>
      <c r="D2149" s="191">
        <v>1358.790039</v>
      </c>
      <c r="E2149" s="191">
        <v>1366.9399410000001</v>
      </c>
      <c r="F2149" s="192">
        <v>1366.9399410000001</v>
      </c>
      <c r="G2149" s="191">
        <v>3654860000</v>
      </c>
      <c r="H2149" s="194">
        <f t="shared" si="66"/>
        <v>-8.4075702060748669E-3</v>
      </c>
      <c r="I2149" s="193"/>
      <c r="J2149" s="197">
        <v>2147</v>
      </c>
      <c r="K2149" s="234"/>
      <c r="L2149" s="234"/>
      <c r="M2149" s="234"/>
      <c r="N2149" s="234"/>
      <c r="O2149" s="234"/>
      <c r="P2149" s="234"/>
      <c r="Q2149" s="7">
        <v>41022</v>
      </c>
      <c r="R2149" s="8">
        <v>20378929</v>
      </c>
      <c r="S2149" s="8">
        <v>20595358</v>
      </c>
      <c r="T2149" s="8">
        <v>19879286</v>
      </c>
      <c r="U2149" s="8">
        <v>20417856</v>
      </c>
      <c r="V2149" s="192">
        <v>17643871</v>
      </c>
      <c r="W2149" s="234">
        <v>966529200</v>
      </c>
      <c r="X2149" s="194">
        <f t="shared" si="67"/>
        <v>-2.2337934190379528E-3</v>
      </c>
      <c r="Y2149" s="193"/>
      <c r="Z2149" s="197">
        <v>2147</v>
      </c>
    </row>
    <row r="2150" spans="1:26" ht="14.4" x14ac:dyDescent="0.3">
      <c r="A2150" s="7">
        <v>41019</v>
      </c>
      <c r="B2150" s="191">
        <v>1376.959961</v>
      </c>
      <c r="C2150" s="191">
        <v>1387.400024</v>
      </c>
      <c r="D2150" s="191">
        <v>1376.959961</v>
      </c>
      <c r="E2150" s="191">
        <v>1378.530029</v>
      </c>
      <c r="F2150" s="192">
        <v>1378.530029</v>
      </c>
      <c r="G2150" s="191">
        <v>3833320000</v>
      </c>
      <c r="H2150" s="194">
        <f t="shared" si="66"/>
        <v>1.1692654246814433E-3</v>
      </c>
      <c r="I2150" s="193"/>
      <c r="J2150" s="197">
        <v>2148</v>
      </c>
      <c r="K2150" s="234"/>
      <c r="L2150" s="234"/>
      <c r="M2150" s="234"/>
      <c r="N2150" s="234"/>
      <c r="O2150" s="234"/>
      <c r="P2150" s="234"/>
      <c r="Q2150" s="7">
        <v>41019</v>
      </c>
      <c r="R2150" s="8">
        <v>21120714</v>
      </c>
      <c r="S2150" s="8">
        <v>21236429</v>
      </c>
      <c r="T2150" s="8">
        <v>20372143</v>
      </c>
      <c r="U2150" s="8">
        <v>20463572</v>
      </c>
      <c r="V2150" s="192">
        <v>17683372</v>
      </c>
      <c r="W2150" s="234">
        <v>1030985200</v>
      </c>
      <c r="X2150" s="194">
        <f t="shared" si="67"/>
        <v>-2.461559642318404E-2</v>
      </c>
      <c r="Y2150" s="193"/>
      <c r="Z2150" s="197">
        <v>2148</v>
      </c>
    </row>
    <row r="2151" spans="1:26" ht="14.4" x14ac:dyDescent="0.3">
      <c r="A2151" s="7">
        <v>41018</v>
      </c>
      <c r="B2151" s="191">
        <v>1385.079956</v>
      </c>
      <c r="C2151" s="191">
        <v>1390.459961</v>
      </c>
      <c r="D2151" s="191">
        <v>1370.3000489999999</v>
      </c>
      <c r="E2151" s="191">
        <v>1376.920044</v>
      </c>
      <c r="F2151" s="192">
        <v>1376.920044</v>
      </c>
      <c r="G2151" s="191">
        <v>4180020000</v>
      </c>
      <c r="H2151" s="194">
        <f t="shared" si="66"/>
        <v>-5.9343971807788599E-3</v>
      </c>
      <c r="I2151" s="193"/>
      <c r="J2151" s="197">
        <v>2149</v>
      </c>
      <c r="K2151" s="234"/>
      <c r="L2151" s="234"/>
      <c r="M2151" s="234"/>
      <c r="N2151" s="234"/>
      <c r="O2151" s="234"/>
      <c r="P2151" s="234"/>
      <c r="Q2151" s="7">
        <v>41018</v>
      </c>
      <c r="R2151" s="8">
        <v>21436428</v>
      </c>
      <c r="S2151" s="8">
        <v>21597500</v>
      </c>
      <c r="T2151" s="8">
        <v>20875713</v>
      </c>
      <c r="U2151" s="8">
        <v>20980000</v>
      </c>
      <c r="V2151" s="192">
        <v>18129644</v>
      </c>
      <c r="W2151" s="234">
        <v>834719200</v>
      </c>
      <c r="X2151" s="194">
        <f t="shared" si="67"/>
        <v>-3.4355874491282509E-2</v>
      </c>
      <c r="Y2151" s="193"/>
      <c r="Z2151" s="197">
        <v>2149</v>
      </c>
    </row>
    <row r="2152" spans="1:26" ht="14.4" x14ac:dyDescent="0.3">
      <c r="A2152" s="7">
        <v>41017</v>
      </c>
      <c r="B2152" s="191">
        <v>1390.780029</v>
      </c>
      <c r="C2152" s="191">
        <v>1390.780029</v>
      </c>
      <c r="D2152" s="191">
        <v>1383.290039</v>
      </c>
      <c r="E2152" s="191">
        <v>1385.1400149999999</v>
      </c>
      <c r="F2152" s="192">
        <v>1385.1400149999999</v>
      </c>
      <c r="G2152" s="191">
        <v>3463140000</v>
      </c>
      <c r="H2152" s="194">
        <f t="shared" si="66"/>
        <v>-4.0552883147562547E-3</v>
      </c>
      <c r="I2152" s="193"/>
      <c r="J2152" s="197">
        <v>2150</v>
      </c>
      <c r="K2152" s="234"/>
      <c r="L2152" s="234"/>
      <c r="M2152" s="234"/>
      <c r="N2152" s="234"/>
      <c r="O2152" s="234"/>
      <c r="P2152" s="234"/>
      <c r="Q2152" s="7">
        <v>41017</v>
      </c>
      <c r="R2152" s="8">
        <v>21918571</v>
      </c>
      <c r="S2152" s="8">
        <v>22151785</v>
      </c>
      <c r="T2152" s="8">
        <v>21525356</v>
      </c>
      <c r="U2152" s="8">
        <v>21726429</v>
      </c>
      <c r="V2152" s="192">
        <v>18774664</v>
      </c>
      <c r="W2152" s="234">
        <v>954531200</v>
      </c>
      <c r="X2152" s="194">
        <f t="shared" si="67"/>
        <v>-2.2304202882630492E-3</v>
      </c>
      <c r="Y2152" s="193"/>
      <c r="Z2152" s="197">
        <v>2150</v>
      </c>
    </row>
    <row r="2153" spans="1:26" ht="14.4" x14ac:dyDescent="0.3">
      <c r="A2153" s="7">
        <v>41016</v>
      </c>
      <c r="B2153" s="191">
        <v>1369.5699460000001</v>
      </c>
      <c r="C2153" s="191">
        <v>1392.76001</v>
      </c>
      <c r="D2153" s="191">
        <v>1369.5699460000001</v>
      </c>
      <c r="E2153" s="191">
        <v>1390.780029</v>
      </c>
      <c r="F2153" s="192">
        <v>1390.780029</v>
      </c>
      <c r="G2153" s="191">
        <v>3456200000</v>
      </c>
      <c r="H2153" s="194">
        <f t="shared" si="66"/>
        <v>1.5486673800010458E-2</v>
      </c>
      <c r="I2153" s="193"/>
      <c r="J2153" s="197">
        <v>2151</v>
      </c>
      <c r="K2153" s="234"/>
      <c r="L2153" s="234"/>
      <c r="M2153" s="234"/>
      <c r="N2153" s="234"/>
      <c r="O2153" s="234"/>
      <c r="P2153" s="234"/>
      <c r="Q2153" s="7">
        <v>41016</v>
      </c>
      <c r="R2153" s="8">
        <v>20676428</v>
      </c>
      <c r="S2153" s="8">
        <v>21785715</v>
      </c>
      <c r="T2153" s="8">
        <v>20425358</v>
      </c>
      <c r="U2153" s="8">
        <v>21775000</v>
      </c>
      <c r="V2153" s="192">
        <v>18816633</v>
      </c>
      <c r="W2153" s="234">
        <v>1025528000</v>
      </c>
      <c r="X2153" s="194">
        <f t="shared" si="67"/>
        <v>5.097105151377803E-2</v>
      </c>
      <c r="Y2153" s="193"/>
      <c r="Z2153" s="197">
        <v>2151</v>
      </c>
    </row>
    <row r="2154" spans="1:26" ht="14.4" x14ac:dyDescent="0.3">
      <c r="A2154" s="7">
        <v>41015</v>
      </c>
      <c r="B2154" s="191">
        <v>1370.2700199999999</v>
      </c>
      <c r="C2154" s="191">
        <v>1379.660034</v>
      </c>
      <c r="D2154" s="191">
        <v>1365.380005</v>
      </c>
      <c r="E2154" s="191">
        <v>1369.5699460000001</v>
      </c>
      <c r="F2154" s="192">
        <v>1369.5699460000001</v>
      </c>
      <c r="G2154" s="191">
        <v>3574780000</v>
      </c>
      <c r="H2154" s="194">
        <f t="shared" si="66"/>
        <v>-5.0360077281967315E-4</v>
      </c>
      <c r="I2154" s="193"/>
      <c r="J2154" s="197">
        <v>2152</v>
      </c>
      <c r="K2154" s="234"/>
      <c r="L2154" s="234"/>
      <c r="M2154" s="234"/>
      <c r="N2154" s="234"/>
      <c r="O2154" s="234"/>
      <c r="P2154" s="234"/>
      <c r="Q2154" s="7">
        <v>41015</v>
      </c>
      <c r="R2154" s="8">
        <v>21787857</v>
      </c>
      <c r="S2154" s="8">
        <v>21795713</v>
      </c>
      <c r="T2154" s="8">
        <v>20651785</v>
      </c>
      <c r="U2154" s="8">
        <v>20718929</v>
      </c>
      <c r="V2154" s="192">
        <v>17904045</v>
      </c>
      <c r="W2154" s="234">
        <v>1050786800</v>
      </c>
      <c r="X2154" s="194">
        <f t="shared" si="67"/>
        <v>-4.1471357042188482E-2</v>
      </c>
      <c r="Y2154" s="193"/>
      <c r="Z2154" s="197">
        <v>2152</v>
      </c>
    </row>
    <row r="2155" spans="1:26" ht="14.4" x14ac:dyDescent="0.3">
      <c r="A2155" s="7">
        <v>41012</v>
      </c>
      <c r="B2155" s="191">
        <v>1387.6099850000001</v>
      </c>
      <c r="C2155" s="191">
        <v>1387.6099850000001</v>
      </c>
      <c r="D2155" s="191">
        <v>1369.849976</v>
      </c>
      <c r="E2155" s="191">
        <v>1370.26001</v>
      </c>
      <c r="F2155" s="192">
        <v>1370.26001</v>
      </c>
      <c r="G2155" s="191">
        <v>3631160000</v>
      </c>
      <c r="H2155" s="194">
        <f t="shared" si="66"/>
        <v>-1.2475000665660213E-2</v>
      </c>
      <c r="I2155" s="193"/>
      <c r="J2155" s="197">
        <v>2153</v>
      </c>
      <c r="K2155" s="234"/>
      <c r="L2155" s="234"/>
      <c r="M2155" s="234"/>
      <c r="N2155" s="234"/>
      <c r="O2155" s="234"/>
      <c r="P2155" s="234"/>
      <c r="Q2155" s="7">
        <v>41012</v>
      </c>
      <c r="R2155" s="8">
        <v>22289642</v>
      </c>
      <c r="S2155" s="8">
        <v>22310715</v>
      </c>
      <c r="T2155" s="8">
        <v>21553928</v>
      </c>
      <c r="U2155" s="8">
        <v>21615356</v>
      </c>
      <c r="V2155" s="192">
        <v>18678675</v>
      </c>
      <c r="W2155" s="234">
        <v>859644800</v>
      </c>
      <c r="X2155" s="194">
        <f t="shared" si="67"/>
        <v>-2.8164722780191321E-2</v>
      </c>
      <c r="Y2155" s="193"/>
      <c r="Z2155" s="197">
        <v>2153</v>
      </c>
    </row>
    <row r="2156" spans="1:26" ht="14.4" x14ac:dyDescent="0.3">
      <c r="A2156" s="7">
        <v>41011</v>
      </c>
      <c r="B2156" s="191">
        <v>1368.7700199999999</v>
      </c>
      <c r="C2156" s="191">
        <v>1388.130005</v>
      </c>
      <c r="D2156" s="191">
        <v>1368.7700199999999</v>
      </c>
      <c r="E2156" s="191">
        <v>1387.5699460000001</v>
      </c>
      <c r="F2156" s="192">
        <v>1387.5699460000001</v>
      </c>
      <c r="G2156" s="191">
        <v>3618280000</v>
      </c>
      <c r="H2156" s="194">
        <f t="shared" si="66"/>
        <v>1.3779387552802395E-2</v>
      </c>
      <c r="I2156" s="193"/>
      <c r="J2156" s="197">
        <v>2154</v>
      </c>
      <c r="K2156" s="234"/>
      <c r="L2156" s="234"/>
      <c r="M2156" s="234"/>
      <c r="N2156" s="234"/>
      <c r="O2156" s="234"/>
      <c r="P2156" s="234"/>
      <c r="Q2156" s="7">
        <v>41011</v>
      </c>
      <c r="R2156" s="8">
        <v>22321428</v>
      </c>
      <c r="S2156" s="8">
        <v>22547501</v>
      </c>
      <c r="T2156" s="8">
        <v>22160715</v>
      </c>
      <c r="U2156" s="8">
        <v>22241785</v>
      </c>
      <c r="V2156" s="192">
        <v>19220001</v>
      </c>
      <c r="W2156" s="234">
        <v>614336800</v>
      </c>
      <c r="X2156" s="194">
        <f t="shared" si="67"/>
        <v>-5.4773255827491206E-3</v>
      </c>
      <c r="Y2156" s="193"/>
      <c r="Z2156" s="197">
        <v>2154</v>
      </c>
    </row>
    <row r="2157" spans="1:26" ht="14.4" x14ac:dyDescent="0.3">
      <c r="A2157" s="7">
        <v>41010</v>
      </c>
      <c r="B2157" s="191">
        <v>1358.9799800000001</v>
      </c>
      <c r="C2157" s="191">
        <v>1374.709961</v>
      </c>
      <c r="D2157" s="191">
        <v>1358.9799800000001</v>
      </c>
      <c r="E2157" s="191">
        <v>1368.709961</v>
      </c>
      <c r="F2157" s="192">
        <v>1368.709961</v>
      </c>
      <c r="G2157" s="191">
        <v>3743040000</v>
      </c>
      <c r="H2157" s="194">
        <f t="shared" si="66"/>
        <v>7.4488957325333409E-3</v>
      </c>
      <c r="I2157" s="193"/>
      <c r="J2157" s="197">
        <v>2155</v>
      </c>
      <c r="K2157" s="234"/>
      <c r="L2157" s="234"/>
      <c r="M2157" s="234"/>
      <c r="N2157" s="234"/>
      <c r="O2157" s="234"/>
      <c r="P2157" s="234"/>
      <c r="Q2157" s="7">
        <v>41010</v>
      </c>
      <c r="R2157" s="8">
        <v>22721428</v>
      </c>
      <c r="S2157" s="8">
        <v>22745358</v>
      </c>
      <c r="T2157" s="8">
        <v>22262142</v>
      </c>
      <c r="U2157" s="8">
        <v>22364286</v>
      </c>
      <c r="V2157" s="192">
        <v>19325855</v>
      </c>
      <c r="W2157" s="234">
        <v>696614800</v>
      </c>
      <c r="X2157" s="194">
        <f t="shared" si="67"/>
        <v>-3.5648372170242891E-3</v>
      </c>
      <c r="Y2157" s="193"/>
      <c r="Z2157" s="197">
        <v>2155</v>
      </c>
    </row>
    <row r="2158" spans="1:26" ht="14.4" x14ac:dyDescent="0.3">
      <c r="A2158" s="7">
        <v>41009</v>
      </c>
      <c r="B2158" s="191">
        <v>1382.1800539999999</v>
      </c>
      <c r="C2158" s="191">
        <v>1383.01001</v>
      </c>
      <c r="D2158" s="191">
        <v>1357.380005</v>
      </c>
      <c r="E2158" s="191">
        <v>1358.589966</v>
      </c>
      <c r="F2158" s="192">
        <v>1358.589966</v>
      </c>
      <c r="G2158" s="191">
        <v>4631730000</v>
      </c>
      <c r="H2158" s="194">
        <f t="shared" si="66"/>
        <v>-1.708145408550955E-2</v>
      </c>
      <c r="I2158" s="193"/>
      <c r="J2158" s="197">
        <v>2156</v>
      </c>
      <c r="K2158" s="234"/>
      <c r="L2158" s="234"/>
      <c r="M2158" s="234"/>
      <c r="N2158" s="234"/>
      <c r="O2158" s="234"/>
      <c r="P2158" s="234"/>
      <c r="Q2158" s="7">
        <v>41009</v>
      </c>
      <c r="R2158" s="8">
        <v>22854643</v>
      </c>
      <c r="S2158" s="8">
        <v>23000000</v>
      </c>
      <c r="T2158" s="8">
        <v>22357143</v>
      </c>
      <c r="U2158" s="8">
        <v>22444286</v>
      </c>
      <c r="V2158" s="192">
        <v>19394995</v>
      </c>
      <c r="W2158" s="234">
        <v>889725200</v>
      </c>
      <c r="X2158" s="194">
        <f t="shared" si="67"/>
        <v>-1.2243498362982249E-2</v>
      </c>
      <c r="Y2158" s="193"/>
      <c r="Z2158" s="197">
        <v>2156</v>
      </c>
    </row>
    <row r="2159" spans="1:26" ht="14.4" x14ac:dyDescent="0.3">
      <c r="A2159" s="7">
        <v>41008</v>
      </c>
      <c r="B2159" s="191">
        <v>1397.4499510000001</v>
      </c>
      <c r="C2159" s="191">
        <v>1397.4499510000001</v>
      </c>
      <c r="D2159" s="191">
        <v>1378.23999</v>
      </c>
      <c r="E2159" s="191">
        <v>1382.1999510000001</v>
      </c>
      <c r="F2159" s="192">
        <v>1382.1999510000001</v>
      </c>
      <c r="G2159" s="191">
        <v>3468980000</v>
      </c>
      <c r="H2159" s="194">
        <f t="shared" si="66"/>
        <v>-1.1358438358156378E-2</v>
      </c>
      <c r="I2159" s="193"/>
      <c r="J2159" s="197">
        <v>2157</v>
      </c>
      <c r="K2159" s="234"/>
      <c r="L2159" s="234"/>
      <c r="M2159" s="234"/>
      <c r="N2159" s="234"/>
      <c r="O2159" s="234"/>
      <c r="P2159" s="234"/>
      <c r="Q2159" s="7">
        <v>41008</v>
      </c>
      <c r="R2159" s="8">
        <v>22361786</v>
      </c>
      <c r="S2159" s="8">
        <v>22851429</v>
      </c>
      <c r="T2159" s="8">
        <v>22332144</v>
      </c>
      <c r="U2159" s="8">
        <v>22722500</v>
      </c>
      <c r="V2159" s="192">
        <v>19635401</v>
      </c>
      <c r="W2159" s="234">
        <v>597536800</v>
      </c>
      <c r="X2159" s="194">
        <f t="shared" si="67"/>
        <v>4.0241447663312557E-3</v>
      </c>
      <c r="Y2159" s="193"/>
      <c r="Z2159" s="197">
        <v>2157</v>
      </c>
    </row>
    <row r="2160" spans="1:26" ht="14.4" x14ac:dyDescent="0.3">
      <c r="A2160" s="7">
        <v>41004</v>
      </c>
      <c r="B2160" s="191">
        <v>1398.790039</v>
      </c>
      <c r="C2160" s="191">
        <v>1401.599976</v>
      </c>
      <c r="D2160" s="191">
        <v>1392.920044</v>
      </c>
      <c r="E2160" s="191">
        <v>1398.079956</v>
      </c>
      <c r="F2160" s="192">
        <v>1398.079956</v>
      </c>
      <c r="G2160" s="191">
        <v>3303740000</v>
      </c>
      <c r="H2160" s="194">
        <f t="shared" si="66"/>
        <v>-6.2904230609355004E-4</v>
      </c>
      <c r="I2160" s="193"/>
      <c r="J2160" s="197">
        <v>2158</v>
      </c>
      <c r="K2160" s="234"/>
      <c r="L2160" s="234"/>
      <c r="M2160" s="234"/>
      <c r="N2160" s="234"/>
      <c r="O2160" s="234"/>
      <c r="P2160" s="234"/>
      <c r="Q2160" s="7">
        <v>41004</v>
      </c>
      <c r="R2160" s="8">
        <v>22392143</v>
      </c>
      <c r="S2160" s="8">
        <v>22666430</v>
      </c>
      <c r="T2160" s="8">
        <v>22264286</v>
      </c>
      <c r="U2160" s="8">
        <v>22631428</v>
      </c>
      <c r="V2160" s="192">
        <v>19556702</v>
      </c>
      <c r="W2160" s="234">
        <v>641298000</v>
      </c>
      <c r="X2160" s="194">
        <f t="shared" si="67"/>
        <v>1.5008307500147009E-2</v>
      </c>
      <c r="Y2160" s="193"/>
      <c r="Z2160" s="197">
        <v>2158</v>
      </c>
    </row>
    <row r="2161" spans="1:26" ht="14.4" x14ac:dyDescent="0.3">
      <c r="A2161" s="7">
        <v>41003</v>
      </c>
      <c r="B2161" s="191">
        <v>1413.089966</v>
      </c>
      <c r="C2161" s="191">
        <v>1413.089966</v>
      </c>
      <c r="D2161" s="191">
        <v>1394.089966</v>
      </c>
      <c r="E2161" s="191">
        <v>1398.959961</v>
      </c>
      <c r="F2161" s="192">
        <v>1398.959961</v>
      </c>
      <c r="G2161" s="191">
        <v>3938290000</v>
      </c>
      <c r="H2161" s="194">
        <f t="shared" si="66"/>
        <v>-1.0202524408854901E-2</v>
      </c>
      <c r="I2161" s="193"/>
      <c r="J2161" s="197">
        <v>2159</v>
      </c>
      <c r="K2161" s="234"/>
      <c r="L2161" s="234"/>
      <c r="M2161" s="234"/>
      <c r="N2161" s="234"/>
      <c r="O2161" s="234"/>
      <c r="P2161" s="234"/>
      <c r="Q2161" s="7">
        <v>41003</v>
      </c>
      <c r="R2161" s="8">
        <v>22298214</v>
      </c>
      <c r="S2161" s="8">
        <v>22352142</v>
      </c>
      <c r="T2161" s="8">
        <v>22035715</v>
      </c>
      <c r="U2161" s="8">
        <v>22296785</v>
      </c>
      <c r="V2161" s="192">
        <v>19267529</v>
      </c>
      <c r="W2161" s="234">
        <v>572980800</v>
      </c>
      <c r="X2161" s="194">
        <f t="shared" si="67"/>
        <v>-7.9606564507663478E-3</v>
      </c>
      <c r="Y2161" s="193"/>
      <c r="Z2161" s="197">
        <v>2159</v>
      </c>
    </row>
    <row r="2162" spans="1:26" ht="14.4" x14ac:dyDescent="0.3">
      <c r="A2162" s="7">
        <v>41002</v>
      </c>
      <c r="B2162" s="191">
        <v>1418.9799800000001</v>
      </c>
      <c r="C2162" s="191">
        <v>1419</v>
      </c>
      <c r="D2162" s="191">
        <v>1404.619995</v>
      </c>
      <c r="E2162" s="191">
        <v>1413.380005</v>
      </c>
      <c r="F2162" s="192">
        <v>1413.380005</v>
      </c>
      <c r="G2162" s="191">
        <v>3822090000</v>
      </c>
      <c r="H2162" s="194">
        <f t="shared" si="66"/>
        <v>-3.9886358696324259E-3</v>
      </c>
      <c r="I2162" s="193"/>
      <c r="J2162" s="197">
        <v>2160</v>
      </c>
      <c r="K2162" s="234"/>
      <c r="L2162" s="234"/>
      <c r="M2162" s="234"/>
      <c r="N2162" s="234"/>
      <c r="O2162" s="234"/>
      <c r="P2162" s="234"/>
      <c r="Q2162" s="7">
        <v>41002</v>
      </c>
      <c r="R2162" s="8">
        <v>22403572</v>
      </c>
      <c r="S2162" s="8">
        <v>22578928</v>
      </c>
      <c r="T2162" s="8">
        <v>22232500</v>
      </c>
      <c r="U2162" s="8">
        <v>22475714</v>
      </c>
      <c r="V2162" s="192">
        <v>19422142</v>
      </c>
      <c r="W2162" s="234">
        <v>834559600</v>
      </c>
      <c r="X2162" s="194">
        <f t="shared" si="67"/>
        <v>1.7280122286421708E-2</v>
      </c>
      <c r="Y2162" s="193"/>
      <c r="Z2162" s="197">
        <v>2160</v>
      </c>
    </row>
    <row r="2163" spans="1:26" ht="14.4" x14ac:dyDescent="0.3">
      <c r="A2163" s="7">
        <v>41001</v>
      </c>
      <c r="B2163" s="191">
        <v>1408.469971</v>
      </c>
      <c r="C2163" s="191">
        <v>1422.380005</v>
      </c>
      <c r="D2163" s="191">
        <v>1404.459961</v>
      </c>
      <c r="E2163" s="191">
        <v>1419.040039</v>
      </c>
      <c r="F2163" s="192">
        <v>1419.040039</v>
      </c>
      <c r="G2163" s="191">
        <v>3572010000</v>
      </c>
      <c r="H2163" s="194">
        <f t="shared" si="66"/>
        <v>7.5046456208756416E-3</v>
      </c>
      <c r="I2163" s="193"/>
      <c r="J2163" s="197">
        <v>2161</v>
      </c>
      <c r="K2163" s="234"/>
      <c r="L2163" s="234"/>
      <c r="M2163" s="234"/>
      <c r="N2163" s="234"/>
      <c r="O2163" s="234"/>
      <c r="P2163" s="234"/>
      <c r="Q2163" s="7">
        <v>41001</v>
      </c>
      <c r="R2163" s="8">
        <v>21493929</v>
      </c>
      <c r="S2163" s="8">
        <v>22098928</v>
      </c>
      <c r="T2163" s="8">
        <v>21442142</v>
      </c>
      <c r="U2163" s="8">
        <v>22093929</v>
      </c>
      <c r="V2163" s="192">
        <v>19092226</v>
      </c>
      <c r="W2163" s="234">
        <v>598351600</v>
      </c>
      <c r="X2163" s="194">
        <f t="shared" si="67"/>
        <v>3.1823810765796386E-2</v>
      </c>
      <c r="Y2163" s="193"/>
      <c r="Z2163" s="197">
        <v>2161</v>
      </c>
    </row>
    <row r="2164" spans="1:26" ht="14.4" x14ac:dyDescent="0.3">
      <c r="A2164" s="7">
        <v>40998</v>
      </c>
      <c r="B2164" s="191">
        <v>1403.3100589999999</v>
      </c>
      <c r="C2164" s="191">
        <v>1410.8900149999999</v>
      </c>
      <c r="D2164" s="191">
        <v>1401.420044</v>
      </c>
      <c r="E2164" s="191">
        <v>1408.469971</v>
      </c>
      <c r="F2164" s="192">
        <v>1408.469971</v>
      </c>
      <c r="G2164" s="191">
        <v>3676890000</v>
      </c>
      <c r="H2164" s="194">
        <f t="shared" si="66"/>
        <v>3.6984364437213646E-3</v>
      </c>
      <c r="I2164" s="193"/>
      <c r="J2164" s="197">
        <v>2162</v>
      </c>
      <c r="K2164" s="234"/>
      <c r="L2164" s="234"/>
      <c r="M2164" s="234"/>
      <c r="N2164" s="234"/>
      <c r="O2164" s="234"/>
      <c r="P2164" s="234"/>
      <c r="Q2164" s="7">
        <v>40998</v>
      </c>
      <c r="R2164" s="8">
        <v>21741785</v>
      </c>
      <c r="S2164" s="8">
        <v>21805714</v>
      </c>
      <c r="T2164" s="8">
        <v>21355000</v>
      </c>
      <c r="U2164" s="8">
        <v>21412500</v>
      </c>
      <c r="V2164" s="192">
        <v>18503378</v>
      </c>
      <c r="W2164" s="234">
        <v>731038000</v>
      </c>
      <c r="X2164" s="194">
        <f t="shared" si="67"/>
        <v>-1.6905762011045732E-2</v>
      </c>
      <c r="Y2164" s="193"/>
      <c r="Z2164" s="197">
        <v>2162</v>
      </c>
    </row>
    <row r="2165" spans="1:26" ht="14.4" x14ac:dyDescent="0.3">
      <c r="A2165" s="7">
        <v>40997</v>
      </c>
      <c r="B2165" s="191">
        <v>1405.3900149999999</v>
      </c>
      <c r="C2165" s="191">
        <v>1405.3900149999999</v>
      </c>
      <c r="D2165" s="191">
        <v>1391.5600589999999</v>
      </c>
      <c r="E2165" s="191">
        <v>1403.280029</v>
      </c>
      <c r="F2165" s="192">
        <v>1403.280029</v>
      </c>
      <c r="G2165" s="191">
        <v>3832000000</v>
      </c>
      <c r="H2165" s="194">
        <f t="shared" si="66"/>
        <v>-1.6079300036218789E-3</v>
      </c>
      <c r="I2165" s="193"/>
      <c r="J2165" s="197">
        <v>2163</v>
      </c>
      <c r="K2165" s="234"/>
      <c r="L2165" s="234"/>
      <c r="M2165" s="234"/>
      <c r="N2165" s="234"/>
      <c r="O2165" s="234"/>
      <c r="P2165" s="234"/>
      <c r="Q2165" s="7">
        <v>40997</v>
      </c>
      <c r="R2165" s="8">
        <v>21885000</v>
      </c>
      <c r="S2165" s="8">
        <v>22020000</v>
      </c>
      <c r="T2165" s="8">
        <v>21686787</v>
      </c>
      <c r="U2165" s="8">
        <v>21780714</v>
      </c>
      <c r="V2165" s="192">
        <v>18821571</v>
      </c>
      <c r="W2165" s="234">
        <v>608238400</v>
      </c>
      <c r="X2165" s="194">
        <f t="shared" si="67"/>
        <v>-1.2564306497120308E-2</v>
      </c>
      <c r="Y2165" s="193"/>
      <c r="Z2165" s="197">
        <v>2163</v>
      </c>
    </row>
    <row r="2166" spans="1:26" ht="14.4" x14ac:dyDescent="0.3">
      <c r="A2166" s="7">
        <v>40996</v>
      </c>
      <c r="B2166" s="191">
        <v>1412.5200199999999</v>
      </c>
      <c r="C2166" s="191">
        <v>1413.650024</v>
      </c>
      <c r="D2166" s="191">
        <v>1397.1999510000001</v>
      </c>
      <c r="E2166" s="191">
        <v>1405.540039</v>
      </c>
      <c r="F2166" s="192">
        <v>1405.540039</v>
      </c>
      <c r="G2166" s="191">
        <v>3892800000</v>
      </c>
      <c r="H2166" s="194">
        <f t="shared" si="66"/>
        <v>-4.9415094307831142E-3</v>
      </c>
      <c r="I2166" s="193"/>
      <c r="J2166" s="197">
        <v>2164</v>
      </c>
      <c r="K2166" s="234"/>
      <c r="L2166" s="234"/>
      <c r="M2166" s="234"/>
      <c r="N2166" s="234"/>
      <c r="O2166" s="234"/>
      <c r="P2166" s="234"/>
      <c r="Q2166" s="7">
        <v>40996</v>
      </c>
      <c r="R2166" s="8">
        <v>22084999</v>
      </c>
      <c r="S2166" s="8">
        <v>22194643</v>
      </c>
      <c r="T2166" s="8">
        <v>21796785</v>
      </c>
      <c r="U2166" s="8">
        <v>22057858</v>
      </c>
      <c r="V2166" s="192">
        <v>19061060</v>
      </c>
      <c r="W2166" s="234">
        <v>655460400</v>
      </c>
      <c r="X2166" s="194">
        <f t="shared" si="67"/>
        <v>5.1099033940610588E-3</v>
      </c>
      <c r="Y2166" s="193"/>
      <c r="Z2166" s="197">
        <v>2164</v>
      </c>
    </row>
    <row r="2167" spans="1:26" ht="14.4" x14ac:dyDescent="0.3">
      <c r="A2167" s="7">
        <v>40995</v>
      </c>
      <c r="B2167" s="191">
        <v>1416.5500489999999</v>
      </c>
      <c r="C2167" s="191">
        <v>1419.150024</v>
      </c>
      <c r="D2167" s="191">
        <v>1411.9499510000001</v>
      </c>
      <c r="E2167" s="191">
        <v>1412.5200199999999</v>
      </c>
      <c r="F2167" s="192">
        <v>1412.5200199999999</v>
      </c>
      <c r="G2167" s="191">
        <v>3513640000</v>
      </c>
      <c r="H2167" s="194">
        <f t="shared" si="66"/>
        <v>-2.8167750117064363E-3</v>
      </c>
      <c r="I2167" s="193"/>
      <c r="J2167" s="197">
        <v>2165</v>
      </c>
      <c r="K2167" s="234"/>
      <c r="L2167" s="234"/>
      <c r="M2167" s="234"/>
      <c r="N2167" s="234"/>
      <c r="O2167" s="234"/>
      <c r="P2167" s="234"/>
      <c r="Q2167" s="7">
        <v>40995</v>
      </c>
      <c r="R2167" s="8">
        <v>21649286</v>
      </c>
      <c r="S2167" s="8">
        <v>22010000</v>
      </c>
      <c r="T2167" s="8">
        <v>21645000</v>
      </c>
      <c r="U2167" s="8">
        <v>21945715</v>
      </c>
      <c r="V2167" s="192">
        <v>18964155</v>
      </c>
      <c r="W2167" s="234">
        <v>607129600</v>
      </c>
      <c r="X2167" s="194">
        <f t="shared" si="67"/>
        <v>1.2356585546234889E-2</v>
      </c>
      <c r="Y2167" s="193"/>
      <c r="Z2167" s="197">
        <v>2165</v>
      </c>
    </row>
    <row r="2168" spans="1:26" ht="14.4" x14ac:dyDescent="0.3">
      <c r="A2168" s="7">
        <v>40994</v>
      </c>
      <c r="B2168" s="191">
        <v>1397.1099850000001</v>
      </c>
      <c r="C2168" s="191">
        <v>1416.579956</v>
      </c>
      <c r="D2168" s="191">
        <v>1397.1099850000001</v>
      </c>
      <c r="E2168" s="191">
        <v>1416.51001</v>
      </c>
      <c r="F2168" s="192">
        <v>1416.51001</v>
      </c>
      <c r="G2168" s="191">
        <v>3576950000</v>
      </c>
      <c r="H2168" s="194">
        <f t="shared" si="66"/>
        <v>1.388582517359928E-2</v>
      </c>
      <c r="I2168" s="193"/>
      <c r="J2168" s="197">
        <v>2166</v>
      </c>
      <c r="K2168" s="234"/>
      <c r="L2168" s="234"/>
      <c r="M2168" s="234"/>
      <c r="N2168" s="234"/>
      <c r="O2168" s="234"/>
      <c r="P2168" s="234"/>
      <c r="Q2168" s="7">
        <v>40994</v>
      </c>
      <c r="R2168" s="8">
        <v>21421072</v>
      </c>
      <c r="S2168" s="8">
        <v>21683929</v>
      </c>
      <c r="T2168" s="8">
        <v>21259285</v>
      </c>
      <c r="U2168" s="8">
        <v>21677856</v>
      </c>
      <c r="V2168" s="192">
        <v>18732683</v>
      </c>
      <c r="W2168" s="234">
        <v>595742000</v>
      </c>
      <c r="X2168" s="194">
        <f t="shared" si="67"/>
        <v>1.8337562027200667E-2</v>
      </c>
      <c r="Y2168" s="193"/>
      <c r="Z2168" s="197">
        <v>2166</v>
      </c>
    </row>
    <row r="2169" spans="1:26" ht="14.4" x14ac:dyDescent="0.3">
      <c r="A2169" s="7">
        <v>40991</v>
      </c>
      <c r="B2169" s="191">
        <v>1392.780029</v>
      </c>
      <c r="C2169" s="191">
        <v>1399.1800539999999</v>
      </c>
      <c r="D2169" s="191">
        <v>1386.869995</v>
      </c>
      <c r="E2169" s="191">
        <v>1397.1099850000001</v>
      </c>
      <c r="F2169" s="192">
        <v>1397.1099850000001</v>
      </c>
      <c r="G2169" s="191">
        <v>3472950000</v>
      </c>
      <c r="H2169" s="194">
        <f t="shared" si="66"/>
        <v>3.1088584771774026E-3</v>
      </c>
      <c r="I2169" s="193"/>
      <c r="J2169" s="197">
        <v>2167</v>
      </c>
      <c r="K2169" s="234"/>
      <c r="L2169" s="234"/>
      <c r="M2169" s="234"/>
      <c r="N2169" s="234"/>
      <c r="O2169" s="234"/>
      <c r="P2169" s="234"/>
      <c r="Q2169" s="7">
        <v>40991</v>
      </c>
      <c r="R2169" s="8">
        <v>21446072</v>
      </c>
      <c r="S2169" s="8">
        <v>21492857</v>
      </c>
      <c r="T2169" s="8">
        <v>21228571</v>
      </c>
      <c r="U2169" s="8">
        <v>21287500</v>
      </c>
      <c r="V2169" s="192">
        <v>18395357</v>
      </c>
      <c r="W2169" s="234">
        <v>430488800</v>
      </c>
      <c r="X2169" s="194">
        <f t="shared" si="67"/>
        <v>-5.4894618799533655E-3</v>
      </c>
      <c r="Y2169" s="193"/>
      <c r="Z2169" s="197">
        <v>2167</v>
      </c>
    </row>
    <row r="2170" spans="1:26" ht="14.4" x14ac:dyDescent="0.3">
      <c r="A2170" s="7">
        <v>40990</v>
      </c>
      <c r="B2170" s="191">
        <v>1402.8900149999999</v>
      </c>
      <c r="C2170" s="191">
        <v>1402.8900149999999</v>
      </c>
      <c r="D2170" s="191">
        <v>1388.7299800000001</v>
      </c>
      <c r="E2170" s="191">
        <v>1392.780029</v>
      </c>
      <c r="F2170" s="192">
        <v>1392.780029</v>
      </c>
      <c r="G2170" s="191">
        <v>3740590000</v>
      </c>
      <c r="H2170" s="194">
        <f t="shared" si="66"/>
        <v>-7.2065421322425873E-3</v>
      </c>
      <c r="I2170" s="193"/>
      <c r="J2170" s="197">
        <v>2168</v>
      </c>
      <c r="K2170" s="234"/>
      <c r="L2170" s="234"/>
      <c r="M2170" s="234"/>
      <c r="N2170" s="234"/>
      <c r="O2170" s="234"/>
      <c r="P2170" s="234"/>
      <c r="Q2170" s="7">
        <v>40990</v>
      </c>
      <c r="R2170" s="8">
        <v>21349285</v>
      </c>
      <c r="S2170" s="8">
        <v>21589285</v>
      </c>
      <c r="T2170" s="8">
        <v>21268929</v>
      </c>
      <c r="U2170" s="8">
        <v>21405001</v>
      </c>
      <c r="V2170" s="192">
        <v>18496895</v>
      </c>
      <c r="W2170" s="234">
        <v>623870800</v>
      </c>
      <c r="X2170" s="194">
        <f t="shared" si="67"/>
        <v>-5.2450135183006218E-3</v>
      </c>
      <c r="Y2170" s="193"/>
      <c r="Z2170" s="197">
        <v>2168</v>
      </c>
    </row>
    <row r="2171" spans="1:26" ht="14.4" x14ac:dyDescent="0.3">
      <c r="A2171" s="7">
        <v>40989</v>
      </c>
      <c r="B2171" s="191">
        <v>1405.5200199999999</v>
      </c>
      <c r="C2171" s="191">
        <v>1407.75</v>
      </c>
      <c r="D2171" s="191">
        <v>1400.6400149999999</v>
      </c>
      <c r="E2171" s="191">
        <v>1402.8900149999999</v>
      </c>
      <c r="F2171" s="192">
        <v>1402.8900149999999</v>
      </c>
      <c r="G2171" s="191">
        <v>3573590000</v>
      </c>
      <c r="H2171" s="194">
        <f t="shared" si="66"/>
        <v>-1.8711971103762598E-3</v>
      </c>
      <c r="I2171" s="193"/>
      <c r="J2171" s="197">
        <v>2169</v>
      </c>
      <c r="K2171" s="234"/>
      <c r="L2171" s="234"/>
      <c r="M2171" s="234"/>
      <c r="N2171" s="234"/>
      <c r="O2171" s="234"/>
      <c r="P2171" s="234"/>
      <c r="Q2171" s="7">
        <v>40989</v>
      </c>
      <c r="R2171" s="8">
        <v>21526428</v>
      </c>
      <c r="S2171" s="8">
        <v>21773214</v>
      </c>
      <c r="T2171" s="8">
        <v>21478930</v>
      </c>
      <c r="U2171" s="8">
        <v>21517857</v>
      </c>
      <c r="V2171" s="192">
        <v>18594423</v>
      </c>
      <c r="W2171" s="234">
        <v>644042000</v>
      </c>
      <c r="X2171" s="194">
        <f t="shared" si="67"/>
        <v>-5.7098462751382214E-3</v>
      </c>
      <c r="Y2171" s="193"/>
      <c r="Z2171" s="197">
        <v>2169</v>
      </c>
    </row>
    <row r="2172" spans="1:26" ht="14.4" x14ac:dyDescent="0.3">
      <c r="A2172" s="7">
        <v>40988</v>
      </c>
      <c r="B2172" s="191">
        <v>1409.589966</v>
      </c>
      <c r="C2172" s="191">
        <v>1409.589966</v>
      </c>
      <c r="D2172" s="191">
        <v>1397.6800539999999</v>
      </c>
      <c r="E2172" s="191">
        <v>1405.5200199999999</v>
      </c>
      <c r="F2172" s="192">
        <v>1405.5200199999999</v>
      </c>
      <c r="G2172" s="191">
        <v>3695280000</v>
      </c>
      <c r="H2172" s="194">
        <f t="shared" si="66"/>
        <v>-3.0005178223089686E-3</v>
      </c>
      <c r="I2172" s="193"/>
      <c r="J2172" s="197">
        <v>2170</v>
      </c>
      <c r="K2172" s="234"/>
      <c r="L2172" s="234"/>
      <c r="M2172" s="234"/>
      <c r="N2172" s="234"/>
      <c r="O2172" s="234"/>
      <c r="P2172" s="234"/>
      <c r="Q2172" s="7">
        <v>40988</v>
      </c>
      <c r="R2172" s="8">
        <v>21411072</v>
      </c>
      <c r="S2172" s="8">
        <v>21674999</v>
      </c>
      <c r="T2172" s="8">
        <v>21124287</v>
      </c>
      <c r="U2172" s="8">
        <v>21641428</v>
      </c>
      <c r="V2172" s="192">
        <v>18701204</v>
      </c>
      <c r="W2172" s="234">
        <v>816662000</v>
      </c>
      <c r="X2172" s="194">
        <f t="shared" si="67"/>
        <v>8.0850764715369606E-3</v>
      </c>
      <c r="Y2172" s="193"/>
      <c r="Z2172" s="197">
        <v>2170</v>
      </c>
    </row>
    <row r="2173" spans="1:26" ht="14.4" x14ac:dyDescent="0.3">
      <c r="A2173" s="7">
        <v>40987</v>
      </c>
      <c r="B2173" s="191">
        <v>1404.170044</v>
      </c>
      <c r="C2173" s="191">
        <v>1414</v>
      </c>
      <c r="D2173" s="191">
        <v>1402.4300539999999</v>
      </c>
      <c r="E2173" s="191">
        <v>1409.75</v>
      </c>
      <c r="F2173" s="192">
        <v>1409.75</v>
      </c>
      <c r="G2173" s="191">
        <v>3932570000</v>
      </c>
      <c r="H2173" s="194">
        <f t="shared" si="66"/>
        <v>3.9738463470596862E-3</v>
      </c>
      <c r="I2173" s="193"/>
      <c r="J2173" s="197">
        <v>2171</v>
      </c>
      <c r="K2173" s="234"/>
      <c r="L2173" s="234"/>
      <c r="M2173" s="234"/>
      <c r="N2173" s="234"/>
      <c r="O2173" s="234"/>
      <c r="P2173" s="234"/>
      <c r="Q2173" s="7">
        <v>40987</v>
      </c>
      <c r="R2173" s="8">
        <v>21370358</v>
      </c>
      <c r="S2173" s="8">
        <v>21491785</v>
      </c>
      <c r="T2173" s="8">
        <v>21037500</v>
      </c>
      <c r="U2173" s="8">
        <v>21467857</v>
      </c>
      <c r="V2173" s="192">
        <v>18551216</v>
      </c>
      <c r="W2173" s="234">
        <v>901236000</v>
      </c>
      <c r="X2173" s="194">
        <f t="shared" si="67"/>
        <v>2.6521019061052139E-2</v>
      </c>
      <c r="Y2173" s="193"/>
      <c r="Z2173" s="197">
        <v>2171</v>
      </c>
    </row>
    <row r="2174" spans="1:26" ht="14.4" x14ac:dyDescent="0.3">
      <c r="A2174" s="7">
        <v>40984</v>
      </c>
      <c r="B2174" s="191">
        <v>1402.5500489999999</v>
      </c>
      <c r="C2174" s="191">
        <v>1405.880005</v>
      </c>
      <c r="D2174" s="191">
        <v>1401.469971</v>
      </c>
      <c r="E2174" s="191">
        <v>1404.170044</v>
      </c>
      <c r="F2174" s="192">
        <v>1404.170044</v>
      </c>
      <c r="G2174" s="191">
        <v>5163950000</v>
      </c>
      <c r="H2174" s="194">
        <f t="shared" si="66"/>
        <v>1.1193982795276991E-3</v>
      </c>
      <c r="I2174" s="193"/>
      <c r="J2174" s="197">
        <v>2172</v>
      </c>
      <c r="K2174" s="234"/>
      <c r="L2174" s="234"/>
      <c r="M2174" s="234"/>
      <c r="N2174" s="234"/>
      <c r="O2174" s="234"/>
      <c r="P2174" s="234"/>
      <c r="Q2174" s="7">
        <v>40984</v>
      </c>
      <c r="R2174" s="8">
        <v>20882856</v>
      </c>
      <c r="S2174" s="8">
        <v>21042856</v>
      </c>
      <c r="T2174" s="8">
        <v>20642857</v>
      </c>
      <c r="U2174" s="8">
        <v>20913214</v>
      </c>
      <c r="V2174" s="192">
        <v>18071930</v>
      </c>
      <c r="W2174" s="234">
        <v>825487600</v>
      </c>
      <c r="X2174" s="194">
        <f t="shared" si="67"/>
        <v>1.720930482210808E-5</v>
      </c>
      <c r="Y2174" s="193"/>
      <c r="Z2174" s="197">
        <v>2172</v>
      </c>
    </row>
    <row r="2175" spans="1:26" ht="14.4" x14ac:dyDescent="0.3">
      <c r="A2175" s="7">
        <v>40983</v>
      </c>
      <c r="B2175" s="191">
        <v>1394.170044</v>
      </c>
      <c r="C2175" s="191">
        <v>1402.630005</v>
      </c>
      <c r="D2175" s="191">
        <v>1392.780029</v>
      </c>
      <c r="E2175" s="191">
        <v>1402.599976</v>
      </c>
      <c r="F2175" s="192">
        <v>1402.599976</v>
      </c>
      <c r="G2175" s="191">
        <v>4271650000</v>
      </c>
      <c r="H2175" s="194">
        <f t="shared" si="66"/>
        <v>5.9671994340815132E-3</v>
      </c>
      <c r="I2175" s="193"/>
      <c r="J2175" s="197">
        <v>2173</v>
      </c>
      <c r="K2175" s="234"/>
      <c r="L2175" s="234"/>
      <c r="M2175" s="234"/>
      <c r="N2175" s="234"/>
      <c r="O2175" s="234"/>
      <c r="P2175" s="234"/>
      <c r="Q2175" s="7">
        <v>40983</v>
      </c>
      <c r="R2175" s="8">
        <v>21414642</v>
      </c>
      <c r="S2175" s="8">
        <v>21428928</v>
      </c>
      <c r="T2175" s="8">
        <v>20662500</v>
      </c>
      <c r="U2175" s="8">
        <v>20912857</v>
      </c>
      <c r="V2175" s="192">
        <v>18071619</v>
      </c>
      <c r="W2175" s="234">
        <v>1159718000</v>
      </c>
      <c r="X2175" s="194">
        <f t="shared" si="67"/>
        <v>-6.8185935041313083E-3</v>
      </c>
      <c r="Y2175" s="193"/>
      <c r="Z2175" s="197">
        <v>2173</v>
      </c>
    </row>
    <row r="2176" spans="1:26" ht="14.4" x14ac:dyDescent="0.3">
      <c r="A2176" s="7">
        <v>40982</v>
      </c>
      <c r="B2176" s="191">
        <v>1395.9499510000001</v>
      </c>
      <c r="C2176" s="191">
        <v>1399.420044</v>
      </c>
      <c r="D2176" s="191">
        <v>1389.969971</v>
      </c>
      <c r="E2176" s="191">
        <v>1394.280029</v>
      </c>
      <c r="F2176" s="192">
        <v>1394.280029</v>
      </c>
      <c r="G2176" s="191">
        <v>4502280000</v>
      </c>
      <c r="H2176" s="194">
        <f t="shared" si="66"/>
        <v>-1.1962620857601523E-3</v>
      </c>
      <c r="I2176" s="193"/>
      <c r="J2176" s="197">
        <v>2174</v>
      </c>
      <c r="K2176" s="234"/>
      <c r="L2176" s="234"/>
      <c r="M2176" s="234"/>
      <c r="N2176" s="234"/>
      <c r="O2176" s="234"/>
      <c r="P2176" s="234"/>
      <c r="Q2176" s="7">
        <v>40982</v>
      </c>
      <c r="R2176" s="8">
        <v>20644644</v>
      </c>
      <c r="S2176" s="8">
        <v>21240000</v>
      </c>
      <c r="T2176" s="8">
        <v>20549999</v>
      </c>
      <c r="U2176" s="8">
        <v>21056429</v>
      </c>
      <c r="V2176" s="192">
        <v>18195688</v>
      </c>
      <c r="W2176" s="234">
        <v>1418844000</v>
      </c>
      <c r="X2176" s="194">
        <f t="shared" si="67"/>
        <v>3.7810758955762871E-2</v>
      </c>
      <c r="Y2176" s="193"/>
      <c r="Z2176" s="197">
        <v>2174</v>
      </c>
    </row>
    <row r="2177" spans="1:26" ht="14.4" x14ac:dyDescent="0.3">
      <c r="A2177" s="7">
        <v>40981</v>
      </c>
      <c r="B2177" s="191">
        <v>1371.920044</v>
      </c>
      <c r="C2177" s="191">
        <v>1396.130005</v>
      </c>
      <c r="D2177" s="191">
        <v>1371.920044</v>
      </c>
      <c r="E2177" s="191">
        <v>1395.9499510000001</v>
      </c>
      <c r="F2177" s="192">
        <v>1395.9499510000001</v>
      </c>
      <c r="G2177" s="191">
        <v>4386470000</v>
      </c>
      <c r="H2177" s="194">
        <f t="shared" si="66"/>
        <v>1.8131549071521723E-2</v>
      </c>
      <c r="I2177" s="193"/>
      <c r="J2177" s="197">
        <v>2175</v>
      </c>
      <c r="K2177" s="234"/>
      <c r="L2177" s="234"/>
      <c r="M2177" s="234"/>
      <c r="N2177" s="234"/>
      <c r="O2177" s="234"/>
      <c r="P2177" s="234"/>
      <c r="Q2177" s="7">
        <v>40981</v>
      </c>
      <c r="R2177" s="8">
        <v>19912144</v>
      </c>
      <c r="S2177" s="8">
        <v>20292143</v>
      </c>
      <c r="T2177" s="8">
        <v>19848215</v>
      </c>
      <c r="U2177" s="8">
        <v>20289286</v>
      </c>
      <c r="V2177" s="192">
        <v>17532761</v>
      </c>
      <c r="W2177" s="234">
        <v>690855200</v>
      </c>
      <c r="X2177" s="194">
        <f t="shared" si="67"/>
        <v>2.9166312267743969E-2</v>
      </c>
      <c r="Y2177" s="193"/>
      <c r="Z2177" s="197">
        <v>2175</v>
      </c>
    </row>
    <row r="2178" spans="1:26" ht="14.4" x14ac:dyDescent="0.3">
      <c r="A2178" s="7">
        <v>40980</v>
      </c>
      <c r="B2178" s="191">
        <v>1370.780029</v>
      </c>
      <c r="C2178" s="191">
        <v>1373.040039</v>
      </c>
      <c r="D2178" s="191">
        <v>1366.6899410000001</v>
      </c>
      <c r="E2178" s="191">
        <v>1371.089966</v>
      </c>
      <c r="F2178" s="192">
        <v>1371.089966</v>
      </c>
      <c r="G2178" s="191">
        <v>3081870000</v>
      </c>
      <c r="H2178" s="194">
        <f t="shared" si="66"/>
        <v>1.6046087579587502E-4</v>
      </c>
      <c r="I2178" s="193"/>
      <c r="J2178" s="197">
        <v>2176</v>
      </c>
      <c r="K2178" s="234"/>
      <c r="L2178" s="234"/>
      <c r="M2178" s="234"/>
      <c r="N2178" s="234"/>
      <c r="O2178" s="234"/>
      <c r="P2178" s="234"/>
      <c r="Q2178" s="7">
        <v>40980</v>
      </c>
      <c r="R2178" s="8">
        <v>19606428</v>
      </c>
      <c r="S2178" s="8">
        <v>19714285</v>
      </c>
      <c r="T2178" s="8">
        <v>19535715</v>
      </c>
      <c r="U2178" s="8">
        <v>19714285</v>
      </c>
      <c r="V2178" s="192">
        <v>17035887</v>
      </c>
      <c r="W2178" s="234">
        <v>407282400</v>
      </c>
      <c r="X2178" s="194">
        <f t="shared" si="67"/>
        <v>1.2528247978109846E-2</v>
      </c>
      <c r="Y2178" s="193"/>
      <c r="Z2178" s="197">
        <v>2176</v>
      </c>
    </row>
    <row r="2179" spans="1:26" ht="14.4" x14ac:dyDescent="0.3">
      <c r="A2179" s="7">
        <v>40977</v>
      </c>
      <c r="B2179" s="191">
        <v>1365.969971</v>
      </c>
      <c r="C2179" s="191">
        <v>1374.76001</v>
      </c>
      <c r="D2179" s="191">
        <v>1365.969971</v>
      </c>
      <c r="E2179" s="191">
        <v>1370.869995</v>
      </c>
      <c r="F2179" s="192">
        <v>1370.869995</v>
      </c>
      <c r="G2179" s="191">
        <v>3639470000</v>
      </c>
      <c r="H2179" s="194">
        <f t="shared" si="66"/>
        <v>3.6312501383967584E-3</v>
      </c>
      <c r="I2179" s="193"/>
      <c r="J2179" s="197">
        <v>2177</v>
      </c>
      <c r="K2179" s="234"/>
      <c r="L2179" s="234"/>
      <c r="M2179" s="234"/>
      <c r="N2179" s="234"/>
      <c r="O2179" s="234"/>
      <c r="P2179" s="234"/>
      <c r="Q2179" s="7">
        <v>40977</v>
      </c>
      <c r="R2179" s="8">
        <v>19436071</v>
      </c>
      <c r="S2179" s="8">
        <v>19562143</v>
      </c>
      <c r="T2179" s="8">
        <v>19396786</v>
      </c>
      <c r="U2179" s="8">
        <v>19470358</v>
      </c>
      <c r="V2179" s="192">
        <v>16825098</v>
      </c>
      <c r="W2179" s="234">
        <v>418919200</v>
      </c>
      <c r="X2179" s="194">
        <f t="shared" si="67"/>
        <v>5.8669952061226188E-3</v>
      </c>
      <c r="Y2179" s="193"/>
      <c r="Z2179" s="197">
        <v>2177</v>
      </c>
    </row>
    <row r="2180" spans="1:26" ht="14.4" x14ac:dyDescent="0.3">
      <c r="A2180" s="7">
        <v>40976</v>
      </c>
      <c r="B2180" s="191">
        <v>1352.650024</v>
      </c>
      <c r="C2180" s="191">
        <v>1368.719971</v>
      </c>
      <c r="D2180" s="191">
        <v>1352.650024</v>
      </c>
      <c r="E2180" s="191">
        <v>1365.910034</v>
      </c>
      <c r="F2180" s="192">
        <v>1365.910034</v>
      </c>
      <c r="G2180" s="191">
        <v>3543060000</v>
      </c>
      <c r="H2180" s="194">
        <f t="shared" ref="H2180:H2243" si="68">(F2180-F2181)/F2181</f>
        <v>9.817931696702243E-3</v>
      </c>
      <c r="I2180" s="193"/>
      <c r="J2180" s="197">
        <v>2178</v>
      </c>
      <c r="K2180" s="234"/>
      <c r="L2180" s="234"/>
      <c r="M2180" s="234"/>
      <c r="N2180" s="234"/>
      <c r="O2180" s="234"/>
      <c r="P2180" s="234"/>
      <c r="Q2180" s="7">
        <v>40976</v>
      </c>
      <c r="R2180" s="8">
        <v>19096071</v>
      </c>
      <c r="S2180" s="8">
        <v>19392500</v>
      </c>
      <c r="T2180" s="8">
        <v>19004286</v>
      </c>
      <c r="U2180" s="8">
        <v>19356785</v>
      </c>
      <c r="V2180" s="192">
        <v>16726961</v>
      </c>
      <c r="W2180" s="234">
        <v>516457200</v>
      </c>
      <c r="X2180" s="194">
        <f t="shared" ref="X2180:X2243" si="69">(V2180-V2181)/V2181</f>
        <v>2.1293347369865847E-2</v>
      </c>
      <c r="Y2180" s="193"/>
      <c r="Z2180" s="197">
        <v>2178</v>
      </c>
    </row>
    <row r="2181" spans="1:26" ht="14.4" x14ac:dyDescent="0.3">
      <c r="A2181" s="7">
        <v>40975</v>
      </c>
      <c r="B2181" s="191">
        <v>1343.3900149999999</v>
      </c>
      <c r="C2181" s="191">
        <v>1354.849976</v>
      </c>
      <c r="D2181" s="191">
        <v>1343.3900149999999</v>
      </c>
      <c r="E2181" s="191">
        <v>1352.630005</v>
      </c>
      <c r="F2181" s="192">
        <v>1352.630005</v>
      </c>
      <c r="G2181" s="191">
        <v>3580380000</v>
      </c>
      <c r="H2181" s="194">
        <f t="shared" si="68"/>
        <v>6.9006223972049689E-3</v>
      </c>
      <c r="I2181" s="193"/>
      <c r="J2181" s="197">
        <v>2179</v>
      </c>
      <c r="K2181" s="234"/>
      <c r="L2181" s="234"/>
      <c r="M2181" s="234"/>
      <c r="N2181" s="234"/>
      <c r="O2181" s="234"/>
      <c r="P2181" s="234"/>
      <c r="Q2181" s="7">
        <v>40975</v>
      </c>
      <c r="R2181" s="8">
        <v>19171429</v>
      </c>
      <c r="S2181" s="8">
        <v>19206429</v>
      </c>
      <c r="T2181" s="8">
        <v>18689285</v>
      </c>
      <c r="U2181" s="8">
        <v>18953215</v>
      </c>
      <c r="V2181" s="192">
        <v>16378214</v>
      </c>
      <c r="W2181" s="234">
        <v>798520800</v>
      </c>
      <c r="X2181" s="194">
        <f t="shared" si="69"/>
        <v>8.1094080193252127E-4</v>
      </c>
      <c r="Y2181" s="193"/>
      <c r="Z2181" s="197">
        <v>2179</v>
      </c>
    </row>
    <row r="2182" spans="1:26" ht="14.4" x14ac:dyDescent="0.3">
      <c r="A2182" s="7">
        <v>40974</v>
      </c>
      <c r="B2182" s="191">
        <v>1363.630005</v>
      </c>
      <c r="C2182" s="191">
        <v>1363.630005</v>
      </c>
      <c r="D2182" s="191">
        <v>1340.030029</v>
      </c>
      <c r="E2182" s="191">
        <v>1343.3599850000001</v>
      </c>
      <c r="F2182" s="192">
        <v>1343.3599850000001</v>
      </c>
      <c r="G2182" s="191">
        <v>4191060000</v>
      </c>
      <c r="H2182" s="194">
        <f t="shared" si="68"/>
        <v>-1.5370160940745324E-2</v>
      </c>
      <c r="I2182" s="193"/>
      <c r="J2182" s="197">
        <v>2180</v>
      </c>
      <c r="K2182" s="234"/>
      <c r="L2182" s="234"/>
      <c r="M2182" s="234"/>
      <c r="N2182" s="234"/>
      <c r="O2182" s="234"/>
      <c r="P2182" s="234"/>
      <c r="Q2182" s="7">
        <v>40974</v>
      </c>
      <c r="R2182" s="8">
        <v>18702143</v>
      </c>
      <c r="S2182" s="8">
        <v>19060358</v>
      </c>
      <c r="T2182" s="8">
        <v>18436428</v>
      </c>
      <c r="U2182" s="8">
        <v>18937857</v>
      </c>
      <c r="V2182" s="192">
        <v>16364943</v>
      </c>
      <c r="W2182" s="234">
        <v>810238800</v>
      </c>
      <c r="X2182" s="194">
        <f t="shared" si="69"/>
        <v>-5.4391395003938452E-3</v>
      </c>
      <c r="Y2182" s="193"/>
      <c r="Z2182" s="197">
        <v>2180</v>
      </c>
    </row>
    <row r="2183" spans="1:26" ht="14.4" x14ac:dyDescent="0.3">
      <c r="A2183" s="7">
        <v>40973</v>
      </c>
      <c r="B2183" s="191">
        <v>1369.589966</v>
      </c>
      <c r="C2183" s="191">
        <v>1369.589966</v>
      </c>
      <c r="D2183" s="191">
        <v>1359.130005</v>
      </c>
      <c r="E2183" s="191">
        <v>1364.329956</v>
      </c>
      <c r="F2183" s="192">
        <v>1364.329956</v>
      </c>
      <c r="G2183" s="191">
        <v>3429480000</v>
      </c>
      <c r="H2183" s="194">
        <f t="shared" si="68"/>
        <v>-3.8696939908234155E-3</v>
      </c>
      <c r="I2183" s="193"/>
      <c r="J2183" s="197">
        <v>2181</v>
      </c>
      <c r="K2183" s="234"/>
      <c r="L2183" s="234"/>
      <c r="M2183" s="234"/>
      <c r="N2183" s="234"/>
      <c r="O2183" s="234"/>
      <c r="P2183" s="234"/>
      <c r="Q2183" s="7">
        <v>40973</v>
      </c>
      <c r="R2183" s="8">
        <v>19479286</v>
      </c>
      <c r="S2183" s="8">
        <v>19552856</v>
      </c>
      <c r="T2183" s="8">
        <v>18785715</v>
      </c>
      <c r="U2183" s="8">
        <v>19041430</v>
      </c>
      <c r="V2183" s="192">
        <v>16454441</v>
      </c>
      <c r="W2183" s="234">
        <v>809124400</v>
      </c>
      <c r="X2183" s="194">
        <f t="shared" si="69"/>
        <v>-2.2047965912503631E-2</v>
      </c>
      <c r="Y2183" s="193"/>
      <c r="Z2183" s="197">
        <v>2181</v>
      </c>
    </row>
    <row r="2184" spans="1:26" ht="14.4" x14ac:dyDescent="0.3">
      <c r="A2184" s="7">
        <v>40970</v>
      </c>
      <c r="B2184" s="191">
        <v>1374.089966</v>
      </c>
      <c r="C2184" s="191">
        <v>1374.530029</v>
      </c>
      <c r="D2184" s="191">
        <v>1366.420044</v>
      </c>
      <c r="E2184" s="191">
        <v>1369.630005</v>
      </c>
      <c r="F2184" s="192">
        <v>1369.630005</v>
      </c>
      <c r="G2184" s="191">
        <v>3283490000</v>
      </c>
      <c r="H2184" s="194">
        <f t="shared" si="68"/>
        <v>-3.2457561807128581E-3</v>
      </c>
      <c r="I2184" s="193"/>
      <c r="J2184" s="197">
        <v>2182</v>
      </c>
      <c r="K2184" s="234"/>
      <c r="L2184" s="234"/>
      <c r="M2184" s="234"/>
      <c r="N2184" s="234"/>
      <c r="O2184" s="234"/>
      <c r="P2184" s="234"/>
      <c r="Q2184" s="7">
        <v>40970</v>
      </c>
      <c r="R2184" s="8">
        <v>19437143</v>
      </c>
      <c r="S2184" s="8">
        <v>19528572</v>
      </c>
      <c r="T2184" s="8">
        <v>19375713</v>
      </c>
      <c r="U2184" s="8">
        <v>19470715</v>
      </c>
      <c r="V2184" s="192">
        <v>16825407</v>
      </c>
      <c r="W2184" s="234">
        <v>431712400</v>
      </c>
      <c r="X2184" s="194">
        <f t="shared" si="69"/>
        <v>1.3041931998420328E-3</v>
      </c>
      <c r="Y2184" s="193"/>
      <c r="Z2184" s="197">
        <v>2182</v>
      </c>
    </row>
    <row r="2185" spans="1:26" ht="14.4" x14ac:dyDescent="0.3">
      <c r="A2185" s="7">
        <v>40969</v>
      </c>
      <c r="B2185" s="191">
        <v>1365.900024</v>
      </c>
      <c r="C2185" s="191">
        <v>1376.170044</v>
      </c>
      <c r="D2185" s="191">
        <v>1365.900024</v>
      </c>
      <c r="E2185" s="191">
        <v>1374.089966</v>
      </c>
      <c r="F2185" s="192">
        <v>1374.089966</v>
      </c>
      <c r="G2185" s="191">
        <v>3919240000</v>
      </c>
      <c r="H2185" s="194">
        <f t="shared" si="68"/>
        <v>6.158039707300343E-3</v>
      </c>
      <c r="I2185" s="193"/>
      <c r="J2185" s="197">
        <v>2183</v>
      </c>
      <c r="K2185" s="234"/>
      <c r="L2185" s="234"/>
      <c r="M2185" s="234"/>
      <c r="N2185" s="234"/>
      <c r="O2185" s="234"/>
      <c r="P2185" s="234"/>
      <c r="Q2185" s="7">
        <v>40969</v>
      </c>
      <c r="R2185" s="8">
        <v>19577499</v>
      </c>
      <c r="S2185" s="8">
        <v>19578928</v>
      </c>
      <c r="T2185" s="8">
        <v>19241785</v>
      </c>
      <c r="U2185" s="8">
        <v>19445356</v>
      </c>
      <c r="V2185" s="192">
        <v>16803492</v>
      </c>
      <c r="W2185" s="234">
        <v>683270000</v>
      </c>
      <c r="X2185" s="194">
        <f t="shared" si="69"/>
        <v>3.7421647473589296E-3</v>
      </c>
      <c r="Y2185" s="193"/>
      <c r="Z2185" s="197">
        <v>2183</v>
      </c>
    </row>
    <row r="2186" spans="1:26" ht="14.4" x14ac:dyDescent="0.3">
      <c r="A2186" s="7">
        <v>40968</v>
      </c>
      <c r="B2186" s="191">
        <v>1372.1999510000001</v>
      </c>
      <c r="C2186" s="191">
        <v>1378.040039</v>
      </c>
      <c r="D2186" s="191">
        <v>1363.8100589999999</v>
      </c>
      <c r="E2186" s="191">
        <v>1365.6800539999999</v>
      </c>
      <c r="F2186" s="192">
        <v>1365.6800539999999</v>
      </c>
      <c r="G2186" s="191">
        <v>4482370000</v>
      </c>
      <c r="H2186" s="194">
        <f t="shared" si="68"/>
        <v>-4.7369876723189859E-3</v>
      </c>
      <c r="I2186" s="193"/>
      <c r="J2186" s="197">
        <v>2184</v>
      </c>
      <c r="K2186" s="234"/>
      <c r="L2186" s="234"/>
      <c r="M2186" s="234"/>
      <c r="N2186" s="234"/>
      <c r="O2186" s="234"/>
      <c r="P2186" s="234"/>
      <c r="Q2186" s="7">
        <v>40968</v>
      </c>
      <c r="R2186" s="8">
        <v>19341429</v>
      </c>
      <c r="S2186" s="8">
        <v>19557501</v>
      </c>
      <c r="T2186" s="8">
        <v>19132143</v>
      </c>
      <c r="U2186" s="8">
        <v>19372858</v>
      </c>
      <c r="V2186" s="192">
        <v>16740845</v>
      </c>
      <c r="W2186" s="234">
        <v>952011200</v>
      </c>
      <c r="X2186" s="194">
        <f t="shared" si="69"/>
        <v>1.3130145430698981E-2</v>
      </c>
      <c r="Y2186" s="193"/>
      <c r="Z2186" s="197">
        <v>2184</v>
      </c>
    </row>
    <row r="2187" spans="1:26" ht="14.4" x14ac:dyDescent="0.3">
      <c r="A2187" s="7">
        <v>40967</v>
      </c>
      <c r="B2187" s="191">
        <v>1367.5600589999999</v>
      </c>
      <c r="C2187" s="191">
        <v>1373.089966</v>
      </c>
      <c r="D2187" s="191">
        <v>1365.969971</v>
      </c>
      <c r="E2187" s="191">
        <v>1372.1800539999999</v>
      </c>
      <c r="F2187" s="192">
        <v>1372.1800539999999</v>
      </c>
      <c r="G2187" s="191">
        <v>3579120000</v>
      </c>
      <c r="H2187" s="194">
        <f t="shared" si="68"/>
        <v>3.3563334874598832E-3</v>
      </c>
      <c r="I2187" s="193"/>
      <c r="J2187" s="197">
        <v>2185</v>
      </c>
      <c r="K2187" s="234"/>
      <c r="L2187" s="234"/>
      <c r="M2187" s="234"/>
      <c r="N2187" s="234"/>
      <c r="O2187" s="234"/>
      <c r="P2187" s="234"/>
      <c r="Q2187" s="7">
        <v>40967</v>
      </c>
      <c r="R2187" s="8">
        <v>18855715</v>
      </c>
      <c r="S2187" s="8">
        <v>19121786</v>
      </c>
      <c r="T2187" s="8">
        <v>18780357</v>
      </c>
      <c r="U2187" s="8">
        <v>19121786</v>
      </c>
      <c r="V2187" s="192">
        <v>16523884</v>
      </c>
      <c r="W2187" s="234">
        <v>600387200</v>
      </c>
      <c r="X2187" s="194">
        <f t="shared" si="69"/>
        <v>1.8354232113056108E-2</v>
      </c>
      <c r="Y2187" s="193"/>
      <c r="Z2187" s="197">
        <v>2185</v>
      </c>
    </row>
    <row r="2188" spans="1:26" ht="14.4" x14ac:dyDescent="0.3">
      <c r="A2188" s="7">
        <v>40966</v>
      </c>
      <c r="B2188" s="191">
        <v>1365.1999510000001</v>
      </c>
      <c r="C2188" s="191">
        <v>1371.9399410000001</v>
      </c>
      <c r="D2188" s="191">
        <v>1354.920044</v>
      </c>
      <c r="E2188" s="191">
        <v>1367.589966</v>
      </c>
      <c r="F2188" s="192">
        <v>1367.589966</v>
      </c>
      <c r="G2188" s="191">
        <v>3648890000</v>
      </c>
      <c r="H2188" s="194">
        <f t="shared" si="68"/>
        <v>1.3545594428995007E-3</v>
      </c>
      <c r="I2188" s="193"/>
      <c r="J2188" s="197">
        <v>2186</v>
      </c>
      <c r="K2188" s="234"/>
      <c r="L2188" s="234"/>
      <c r="M2188" s="234"/>
      <c r="N2188" s="234"/>
      <c r="O2188" s="234"/>
      <c r="P2188" s="234"/>
      <c r="Q2188" s="7">
        <v>40966</v>
      </c>
      <c r="R2188" s="8">
        <v>18618214</v>
      </c>
      <c r="S2188" s="8">
        <v>18875000</v>
      </c>
      <c r="T2188" s="8">
        <v>18438572</v>
      </c>
      <c r="U2188" s="8">
        <v>18777143</v>
      </c>
      <c r="V2188" s="192">
        <v>16226067</v>
      </c>
      <c r="W2188" s="234">
        <v>547582000</v>
      </c>
      <c r="X2188" s="194">
        <f t="shared" si="69"/>
        <v>6.4127067731990168E-3</v>
      </c>
      <c r="Y2188" s="193"/>
      <c r="Z2188" s="197">
        <v>2186</v>
      </c>
    </row>
    <row r="2189" spans="1:26" ht="14.4" x14ac:dyDescent="0.3">
      <c r="A2189" s="7">
        <v>40963</v>
      </c>
      <c r="B2189" s="191">
        <v>1363.459961</v>
      </c>
      <c r="C2189" s="191">
        <v>1368.920044</v>
      </c>
      <c r="D2189" s="191">
        <v>1363.459961</v>
      </c>
      <c r="E2189" s="191">
        <v>1365.73999</v>
      </c>
      <c r="F2189" s="192">
        <v>1365.73999</v>
      </c>
      <c r="G2189" s="191">
        <v>3505360000</v>
      </c>
      <c r="H2189" s="194">
        <f t="shared" si="68"/>
        <v>1.6722375905543832E-3</v>
      </c>
      <c r="I2189" s="193"/>
      <c r="J2189" s="197">
        <v>2187</v>
      </c>
      <c r="K2189" s="234"/>
      <c r="L2189" s="234"/>
      <c r="M2189" s="234"/>
      <c r="N2189" s="234"/>
      <c r="O2189" s="234"/>
      <c r="P2189" s="234"/>
      <c r="Q2189" s="7">
        <v>40963</v>
      </c>
      <c r="R2189" s="8">
        <v>18559643</v>
      </c>
      <c r="S2189" s="8">
        <v>18674999</v>
      </c>
      <c r="T2189" s="8">
        <v>18522858</v>
      </c>
      <c r="U2189" s="8">
        <v>18657499</v>
      </c>
      <c r="V2189" s="192">
        <v>16122677</v>
      </c>
      <c r="W2189" s="234">
        <v>415072000</v>
      </c>
      <c r="X2189" s="194">
        <f t="shared" si="69"/>
        <v>1.1658114074126038E-2</v>
      </c>
      <c r="Y2189" s="193"/>
      <c r="Z2189" s="197">
        <v>2187</v>
      </c>
    </row>
    <row r="2190" spans="1:26" ht="14.4" x14ac:dyDescent="0.3">
      <c r="A2190" s="7">
        <v>40962</v>
      </c>
      <c r="B2190" s="191">
        <v>1357.530029</v>
      </c>
      <c r="C2190" s="191">
        <v>1364.23999</v>
      </c>
      <c r="D2190" s="191">
        <v>1352.280029</v>
      </c>
      <c r="E2190" s="191">
        <v>1363.459961</v>
      </c>
      <c r="F2190" s="192">
        <v>1363.459961</v>
      </c>
      <c r="G2190" s="191">
        <v>3786450000</v>
      </c>
      <c r="H2190" s="194">
        <f t="shared" si="68"/>
        <v>4.2720024562496808E-3</v>
      </c>
      <c r="I2190" s="193"/>
      <c r="J2190" s="197">
        <v>2188</v>
      </c>
      <c r="K2190" s="234"/>
      <c r="L2190" s="234"/>
      <c r="M2190" s="234"/>
      <c r="N2190" s="234"/>
      <c r="O2190" s="234"/>
      <c r="P2190" s="234"/>
      <c r="Q2190" s="7">
        <v>40962</v>
      </c>
      <c r="R2190" s="8">
        <v>18395714</v>
      </c>
      <c r="S2190" s="8">
        <v>18493929</v>
      </c>
      <c r="T2190" s="8">
        <v>18196428</v>
      </c>
      <c r="U2190" s="8">
        <v>18442499</v>
      </c>
      <c r="V2190" s="192">
        <v>15936883</v>
      </c>
      <c r="W2190" s="234">
        <v>568027600</v>
      </c>
      <c r="X2190" s="194">
        <f t="shared" si="69"/>
        <v>6.5296381797172271E-3</v>
      </c>
      <c r="Y2190" s="193"/>
      <c r="Z2190" s="197">
        <v>2188</v>
      </c>
    </row>
    <row r="2191" spans="1:26" ht="14.4" x14ac:dyDescent="0.3">
      <c r="A2191" s="7">
        <v>40961</v>
      </c>
      <c r="B2191" s="191">
        <v>1362.1099850000001</v>
      </c>
      <c r="C2191" s="191">
        <v>1362.6999510000001</v>
      </c>
      <c r="D2191" s="191">
        <v>1355.530029</v>
      </c>
      <c r="E2191" s="191">
        <v>1357.660034</v>
      </c>
      <c r="F2191" s="192">
        <v>1357.660034</v>
      </c>
      <c r="G2191" s="191">
        <v>3633710000</v>
      </c>
      <c r="H2191" s="194">
        <f t="shared" si="68"/>
        <v>-3.3401069807622889E-3</v>
      </c>
      <c r="I2191" s="193"/>
      <c r="J2191" s="197">
        <v>2189</v>
      </c>
      <c r="K2191" s="234"/>
      <c r="L2191" s="234"/>
      <c r="M2191" s="234"/>
      <c r="N2191" s="234"/>
      <c r="O2191" s="234"/>
      <c r="P2191" s="234"/>
      <c r="Q2191" s="7">
        <v>40961</v>
      </c>
      <c r="R2191" s="8">
        <v>18324286</v>
      </c>
      <c r="S2191" s="8">
        <v>18410357</v>
      </c>
      <c r="T2191" s="8">
        <v>18181072</v>
      </c>
      <c r="U2191" s="8">
        <v>18322857</v>
      </c>
      <c r="V2191" s="192">
        <v>15833496</v>
      </c>
      <c r="W2191" s="234">
        <v>483302400</v>
      </c>
      <c r="X2191" s="194">
        <f t="shared" si="69"/>
        <v>-3.5156864109928167E-3</v>
      </c>
      <c r="Y2191" s="193"/>
      <c r="Z2191" s="197">
        <v>2189</v>
      </c>
    </row>
    <row r="2192" spans="1:26" ht="14.4" x14ac:dyDescent="0.3">
      <c r="A2192" s="7">
        <v>40960</v>
      </c>
      <c r="B2192" s="191">
        <v>1361.219971</v>
      </c>
      <c r="C2192" s="191">
        <v>1367.76001</v>
      </c>
      <c r="D2192" s="191">
        <v>1358.1099850000001</v>
      </c>
      <c r="E2192" s="191">
        <v>1362.209961</v>
      </c>
      <c r="F2192" s="192">
        <v>1362.209961</v>
      </c>
      <c r="G2192" s="191">
        <v>3795200000</v>
      </c>
      <c r="H2192" s="194">
        <f t="shared" si="68"/>
        <v>7.1992316830984905E-4</v>
      </c>
      <c r="I2192" s="193"/>
      <c r="J2192" s="197">
        <v>2190</v>
      </c>
      <c r="K2192" s="234"/>
      <c r="L2192" s="234"/>
      <c r="M2192" s="234"/>
      <c r="N2192" s="234"/>
      <c r="O2192" s="234"/>
      <c r="P2192" s="234"/>
      <c r="Q2192" s="7">
        <v>40960</v>
      </c>
      <c r="R2192" s="8">
        <v>18102858</v>
      </c>
      <c r="S2192" s="8">
        <v>18387501</v>
      </c>
      <c r="T2192" s="8">
        <v>18004286</v>
      </c>
      <c r="U2192" s="8">
        <v>18387501</v>
      </c>
      <c r="V2192" s="192">
        <v>15889358</v>
      </c>
      <c r="W2192" s="234">
        <v>605595200</v>
      </c>
      <c r="X2192" s="194">
        <f t="shared" si="69"/>
        <v>2.5352526763653405E-2</v>
      </c>
      <c r="Y2192" s="193"/>
      <c r="Z2192" s="197">
        <v>2190</v>
      </c>
    </row>
    <row r="2193" spans="1:26" ht="14.4" x14ac:dyDescent="0.3">
      <c r="A2193" s="7">
        <v>40956</v>
      </c>
      <c r="B2193" s="191">
        <v>1358.0600589999999</v>
      </c>
      <c r="C2193" s="191">
        <v>1363.400024</v>
      </c>
      <c r="D2193" s="191">
        <v>1357.23999</v>
      </c>
      <c r="E2193" s="191">
        <v>1361.2299800000001</v>
      </c>
      <c r="F2193" s="192">
        <v>1361.2299800000001</v>
      </c>
      <c r="G2193" s="191">
        <v>3717640000</v>
      </c>
      <c r="H2193" s="194">
        <f t="shared" si="68"/>
        <v>2.348930008241156E-3</v>
      </c>
      <c r="I2193" s="193"/>
      <c r="J2193" s="197">
        <v>2191</v>
      </c>
      <c r="K2193" s="234"/>
      <c r="L2193" s="234"/>
      <c r="M2193" s="234"/>
      <c r="N2193" s="234"/>
      <c r="O2193" s="234"/>
      <c r="P2193" s="234"/>
      <c r="Q2193" s="7">
        <v>40956</v>
      </c>
      <c r="R2193" s="8">
        <v>17968214</v>
      </c>
      <c r="S2193" s="8">
        <v>18134644</v>
      </c>
      <c r="T2193" s="8">
        <v>17867857</v>
      </c>
      <c r="U2193" s="8">
        <v>17932858</v>
      </c>
      <c r="V2193" s="192">
        <v>15496483</v>
      </c>
      <c r="W2193" s="234">
        <v>535805200</v>
      </c>
      <c r="X2193" s="194">
        <f t="shared" si="69"/>
        <v>-1.7891181357350313E-4</v>
      </c>
      <c r="Y2193" s="193"/>
      <c r="Z2193" s="197">
        <v>2191</v>
      </c>
    </row>
    <row r="2194" spans="1:26" ht="14.4" x14ac:dyDescent="0.3">
      <c r="A2194" s="7">
        <v>40955</v>
      </c>
      <c r="B2194" s="191">
        <v>1342.6099850000001</v>
      </c>
      <c r="C2194" s="191">
        <v>1359.0200199999999</v>
      </c>
      <c r="D2194" s="191">
        <v>1341.219971</v>
      </c>
      <c r="E2194" s="191">
        <v>1358.040039</v>
      </c>
      <c r="F2194" s="192">
        <v>1358.040039</v>
      </c>
      <c r="G2194" s="191">
        <v>4108880000</v>
      </c>
      <c r="H2194" s="194">
        <f t="shared" si="68"/>
        <v>1.1025706111770905E-2</v>
      </c>
      <c r="I2194" s="193"/>
      <c r="J2194" s="197">
        <v>2192</v>
      </c>
      <c r="K2194" s="234"/>
      <c r="L2194" s="234"/>
      <c r="M2194" s="234"/>
      <c r="N2194" s="234"/>
      <c r="O2194" s="234"/>
      <c r="P2194" s="234"/>
      <c r="Q2194" s="7">
        <v>40955</v>
      </c>
      <c r="R2194" s="8">
        <v>17553572</v>
      </c>
      <c r="S2194" s="8">
        <v>18031786</v>
      </c>
      <c r="T2194" s="8">
        <v>17379642</v>
      </c>
      <c r="U2194" s="8">
        <v>17936071</v>
      </c>
      <c r="V2194" s="192">
        <v>15499256</v>
      </c>
      <c r="W2194" s="234">
        <v>944552000</v>
      </c>
      <c r="X2194" s="194">
        <f t="shared" si="69"/>
        <v>9.1222519793743746E-3</v>
      </c>
      <c r="Y2194" s="193"/>
      <c r="Z2194" s="197">
        <v>2192</v>
      </c>
    </row>
    <row r="2195" spans="1:26" ht="14.4" x14ac:dyDescent="0.3">
      <c r="A2195" s="7">
        <v>40954</v>
      </c>
      <c r="B2195" s="191">
        <v>1350.5200199999999</v>
      </c>
      <c r="C2195" s="191">
        <v>1355.869995</v>
      </c>
      <c r="D2195" s="191">
        <v>1340.8000489999999</v>
      </c>
      <c r="E2195" s="191">
        <v>1343.2299800000001</v>
      </c>
      <c r="F2195" s="192">
        <v>1343.2299800000001</v>
      </c>
      <c r="G2195" s="191">
        <v>4080340000</v>
      </c>
      <c r="H2195" s="194">
        <f t="shared" si="68"/>
        <v>-5.3832062199184981E-3</v>
      </c>
      <c r="I2195" s="193"/>
      <c r="J2195" s="197">
        <v>2193</v>
      </c>
      <c r="K2195" s="234"/>
      <c r="L2195" s="234"/>
      <c r="M2195" s="234"/>
      <c r="N2195" s="234"/>
      <c r="O2195" s="234"/>
      <c r="P2195" s="234"/>
      <c r="Q2195" s="7">
        <v>40954</v>
      </c>
      <c r="R2195" s="8">
        <v>18366428</v>
      </c>
      <c r="S2195" s="8">
        <v>18796072</v>
      </c>
      <c r="T2195" s="8">
        <v>17746071</v>
      </c>
      <c r="U2195" s="8">
        <v>17773928</v>
      </c>
      <c r="V2195" s="192">
        <v>15359146</v>
      </c>
      <c r="W2195" s="234">
        <v>1506120000</v>
      </c>
      <c r="X2195" s="194">
        <f t="shared" si="69"/>
        <v>-2.3142257984666043E-2</v>
      </c>
      <c r="Y2195" s="193"/>
      <c r="Z2195" s="197">
        <v>2193</v>
      </c>
    </row>
    <row r="2196" spans="1:26" ht="14.4" x14ac:dyDescent="0.3">
      <c r="A2196" s="7">
        <v>40953</v>
      </c>
      <c r="B2196" s="191">
        <v>1351.3000489999999</v>
      </c>
      <c r="C2196" s="191">
        <v>1351.3000489999999</v>
      </c>
      <c r="D2196" s="191">
        <v>1340.829956</v>
      </c>
      <c r="E2196" s="191">
        <v>1350.5</v>
      </c>
      <c r="F2196" s="192">
        <v>1350.5</v>
      </c>
      <c r="G2196" s="191">
        <v>3889520000</v>
      </c>
      <c r="H2196" s="194">
        <f t="shared" si="68"/>
        <v>-9.3952372164603215E-4</v>
      </c>
      <c r="I2196" s="193"/>
      <c r="J2196" s="197">
        <v>2194</v>
      </c>
      <c r="K2196" s="234"/>
      <c r="L2196" s="234"/>
      <c r="M2196" s="234"/>
      <c r="N2196" s="234"/>
      <c r="O2196" s="234"/>
      <c r="P2196" s="234"/>
      <c r="Q2196" s="7">
        <v>40953</v>
      </c>
      <c r="R2196" s="8">
        <v>18023571</v>
      </c>
      <c r="S2196" s="8">
        <v>18198572</v>
      </c>
      <c r="T2196" s="8">
        <v>17928572</v>
      </c>
      <c r="U2196" s="8">
        <v>18195000</v>
      </c>
      <c r="V2196" s="192">
        <v>15723012</v>
      </c>
      <c r="W2196" s="234">
        <v>460398400</v>
      </c>
      <c r="X2196" s="194">
        <f t="shared" si="69"/>
        <v>1.3649018928009763E-2</v>
      </c>
      <c r="Y2196" s="193"/>
      <c r="Z2196" s="197">
        <v>2194</v>
      </c>
    </row>
    <row r="2197" spans="1:26" ht="14.4" x14ac:dyDescent="0.3">
      <c r="A2197" s="7">
        <v>40952</v>
      </c>
      <c r="B2197" s="191">
        <v>1343.0600589999999</v>
      </c>
      <c r="C2197" s="191">
        <v>1353.349976</v>
      </c>
      <c r="D2197" s="191">
        <v>1343.0600589999999</v>
      </c>
      <c r="E2197" s="191">
        <v>1351.7700199999999</v>
      </c>
      <c r="F2197" s="192">
        <v>1351.7700199999999</v>
      </c>
      <c r="G2197" s="191">
        <v>3618040000</v>
      </c>
      <c r="H2197" s="194">
        <f t="shared" si="68"/>
        <v>6.8000393984980279E-3</v>
      </c>
      <c r="I2197" s="193"/>
      <c r="J2197" s="197">
        <v>2195</v>
      </c>
      <c r="K2197" s="234"/>
      <c r="L2197" s="234"/>
      <c r="M2197" s="234"/>
      <c r="N2197" s="234"/>
      <c r="O2197" s="234"/>
      <c r="P2197" s="234"/>
      <c r="Q2197" s="7">
        <v>40952</v>
      </c>
      <c r="R2197" s="8">
        <v>17840357</v>
      </c>
      <c r="S2197" s="8">
        <v>17993929</v>
      </c>
      <c r="T2197" s="8">
        <v>17753214</v>
      </c>
      <c r="U2197" s="8">
        <v>17950001</v>
      </c>
      <c r="V2197" s="192">
        <v>15511298</v>
      </c>
      <c r="W2197" s="234">
        <v>517216000</v>
      </c>
      <c r="X2197" s="194">
        <f t="shared" si="69"/>
        <v>1.8604893372943746E-2</v>
      </c>
      <c r="Y2197" s="193"/>
      <c r="Z2197" s="197">
        <v>2195</v>
      </c>
    </row>
    <row r="2198" spans="1:26" ht="14.4" x14ac:dyDescent="0.3">
      <c r="A2198" s="7">
        <v>40949</v>
      </c>
      <c r="B2198" s="191">
        <v>1351.209961</v>
      </c>
      <c r="C2198" s="191">
        <v>1351.209961</v>
      </c>
      <c r="D2198" s="191">
        <v>1337.349976</v>
      </c>
      <c r="E2198" s="191">
        <v>1342.6400149999999</v>
      </c>
      <c r="F2198" s="192">
        <v>1342.6400149999999</v>
      </c>
      <c r="G2198" s="191">
        <v>3877580000</v>
      </c>
      <c r="H2198" s="194">
        <f t="shared" si="68"/>
        <v>-6.8863022577971946E-3</v>
      </c>
      <c r="I2198" s="193"/>
      <c r="J2198" s="197">
        <v>2196</v>
      </c>
      <c r="K2198" s="234"/>
      <c r="L2198" s="234"/>
      <c r="M2198" s="234"/>
      <c r="N2198" s="234"/>
      <c r="O2198" s="234"/>
      <c r="P2198" s="234"/>
      <c r="Q2198" s="7">
        <v>40949</v>
      </c>
      <c r="R2198" s="8">
        <v>17534286</v>
      </c>
      <c r="S2198" s="8">
        <v>17772142</v>
      </c>
      <c r="T2198" s="8">
        <v>17448214</v>
      </c>
      <c r="U2198" s="8">
        <v>17622143</v>
      </c>
      <c r="V2198" s="192">
        <v>15227983</v>
      </c>
      <c r="W2198" s="234">
        <v>631302000</v>
      </c>
      <c r="X2198" s="194">
        <f t="shared" si="69"/>
        <v>5.0708709736657013E-4</v>
      </c>
      <c r="Y2198" s="193"/>
      <c r="Z2198" s="197">
        <v>2196</v>
      </c>
    </row>
    <row r="2199" spans="1:26" ht="14.4" x14ac:dyDescent="0.3">
      <c r="A2199" s="7">
        <v>40948</v>
      </c>
      <c r="B2199" s="191">
        <v>1349.969971</v>
      </c>
      <c r="C2199" s="191">
        <v>1354.3199460000001</v>
      </c>
      <c r="D2199" s="191">
        <v>1344.630005</v>
      </c>
      <c r="E2199" s="191">
        <v>1351.9499510000001</v>
      </c>
      <c r="F2199" s="192">
        <v>1351.9499510000001</v>
      </c>
      <c r="G2199" s="191">
        <v>4209890000</v>
      </c>
      <c r="H2199" s="194">
        <f t="shared" si="68"/>
        <v>1.4741103865968913E-3</v>
      </c>
      <c r="I2199" s="193"/>
      <c r="J2199" s="197">
        <v>2197</v>
      </c>
      <c r="K2199" s="234"/>
      <c r="L2199" s="234"/>
      <c r="M2199" s="234"/>
      <c r="N2199" s="234"/>
      <c r="O2199" s="234"/>
      <c r="P2199" s="234"/>
      <c r="Q2199" s="7">
        <v>40948</v>
      </c>
      <c r="R2199" s="8">
        <v>17170000</v>
      </c>
      <c r="S2199" s="8">
        <v>17741072</v>
      </c>
      <c r="T2199" s="8">
        <v>17162857</v>
      </c>
      <c r="U2199" s="8">
        <v>17613214</v>
      </c>
      <c r="V2199" s="192">
        <v>15220265</v>
      </c>
      <c r="W2199" s="234">
        <v>884214800</v>
      </c>
      <c r="X2199" s="194">
        <f t="shared" si="69"/>
        <v>3.4593358189425175E-2</v>
      </c>
      <c r="Y2199" s="193"/>
      <c r="Z2199" s="197">
        <v>2197</v>
      </c>
    </row>
    <row r="2200" spans="1:26" ht="14.4" x14ac:dyDescent="0.3">
      <c r="A2200" s="7">
        <v>40947</v>
      </c>
      <c r="B2200" s="191">
        <v>1347.040039</v>
      </c>
      <c r="C2200" s="191">
        <v>1351</v>
      </c>
      <c r="D2200" s="191">
        <v>1341.9499510000001</v>
      </c>
      <c r="E2200" s="191">
        <v>1349.959961</v>
      </c>
      <c r="F2200" s="192">
        <v>1349.959961</v>
      </c>
      <c r="G2200" s="191">
        <v>4096730000</v>
      </c>
      <c r="H2200" s="194">
        <f t="shared" si="68"/>
        <v>2.1602107524960096E-3</v>
      </c>
      <c r="I2200" s="193"/>
      <c r="J2200" s="197">
        <v>2198</v>
      </c>
      <c r="K2200" s="234"/>
      <c r="L2200" s="234"/>
      <c r="M2200" s="234"/>
      <c r="N2200" s="234"/>
      <c r="O2200" s="234"/>
      <c r="P2200" s="234"/>
      <c r="Q2200" s="7">
        <v>40947</v>
      </c>
      <c r="R2200" s="8">
        <v>16803572</v>
      </c>
      <c r="S2200" s="8">
        <v>17028214</v>
      </c>
      <c r="T2200" s="8">
        <v>16775000</v>
      </c>
      <c r="U2200" s="8">
        <v>17024286</v>
      </c>
      <c r="V2200" s="192">
        <v>14711350</v>
      </c>
      <c r="W2200" s="234">
        <v>407890000</v>
      </c>
      <c r="X2200" s="194">
        <f t="shared" si="69"/>
        <v>1.6743559337473009E-2</v>
      </c>
      <c r="Y2200" s="193"/>
      <c r="Z2200" s="197">
        <v>2198</v>
      </c>
    </row>
    <row r="2201" spans="1:26" ht="14.4" x14ac:dyDescent="0.3">
      <c r="A2201" s="7">
        <v>40946</v>
      </c>
      <c r="B2201" s="191">
        <v>1344.329956</v>
      </c>
      <c r="C2201" s="191">
        <v>1349.23999</v>
      </c>
      <c r="D2201" s="191">
        <v>1335.920044</v>
      </c>
      <c r="E2201" s="191">
        <v>1347.0500489999999</v>
      </c>
      <c r="F2201" s="192">
        <v>1347.0500489999999</v>
      </c>
      <c r="G2201" s="191">
        <v>3742460000</v>
      </c>
      <c r="H2201" s="194">
        <f t="shared" si="68"/>
        <v>2.0233819739414525E-3</v>
      </c>
      <c r="I2201" s="193"/>
      <c r="J2201" s="197">
        <v>2199</v>
      </c>
      <c r="K2201" s="234"/>
      <c r="L2201" s="234"/>
      <c r="M2201" s="234"/>
      <c r="N2201" s="234"/>
      <c r="O2201" s="234"/>
      <c r="P2201" s="234"/>
      <c r="Q2201" s="7">
        <v>40946</v>
      </c>
      <c r="R2201" s="8">
        <v>16616072</v>
      </c>
      <c r="S2201" s="8">
        <v>16776785</v>
      </c>
      <c r="T2201" s="8">
        <v>16592142</v>
      </c>
      <c r="U2201" s="8">
        <v>16743929</v>
      </c>
      <c r="V2201" s="192">
        <v>14469086</v>
      </c>
      <c r="W2201" s="234">
        <v>316223600</v>
      </c>
      <c r="X2201" s="194">
        <f t="shared" si="69"/>
        <v>1.047496440766434E-2</v>
      </c>
      <c r="Y2201" s="193"/>
      <c r="Z2201" s="197">
        <v>2199</v>
      </c>
    </row>
    <row r="2202" spans="1:26" ht="14.4" x14ac:dyDescent="0.3">
      <c r="A2202" s="7">
        <v>40945</v>
      </c>
      <c r="B2202" s="191">
        <v>1344.3199460000001</v>
      </c>
      <c r="C2202" s="191">
        <v>1344.3599850000001</v>
      </c>
      <c r="D2202" s="191">
        <v>1337.5200199999999</v>
      </c>
      <c r="E2202" s="191">
        <v>1344.329956</v>
      </c>
      <c r="F2202" s="192">
        <v>1344.329956</v>
      </c>
      <c r="G2202" s="191">
        <v>3379700000</v>
      </c>
      <c r="H2202" s="194">
        <f t="shared" si="68"/>
        <v>-4.2387388640569468E-4</v>
      </c>
      <c r="I2202" s="193"/>
      <c r="J2202" s="197">
        <v>2200</v>
      </c>
      <c r="K2202" s="234"/>
      <c r="L2202" s="234"/>
      <c r="M2202" s="234"/>
      <c r="N2202" s="234"/>
      <c r="O2202" s="234"/>
      <c r="P2202" s="234"/>
      <c r="Q2202" s="7">
        <v>40945</v>
      </c>
      <c r="R2202" s="8">
        <v>16370714</v>
      </c>
      <c r="S2202" s="8">
        <v>16606428</v>
      </c>
      <c r="T2202" s="8">
        <v>16364286</v>
      </c>
      <c r="U2202" s="8">
        <v>16570356</v>
      </c>
      <c r="V2202" s="192">
        <v>14319094</v>
      </c>
      <c r="W2202" s="234">
        <v>249412800</v>
      </c>
      <c r="X2202" s="194">
        <f t="shared" si="69"/>
        <v>9.332404200047115E-3</v>
      </c>
      <c r="Y2202" s="193"/>
      <c r="Z2202" s="197">
        <v>2200</v>
      </c>
    </row>
    <row r="2203" spans="1:26" ht="14.4" x14ac:dyDescent="0.3">
      <c r="A2203" s="7">
        <v>40942</v>
      </c>
      <c r="B2203" s="191">
        <v>1326.209961</v>
      </c>
      <c r="C2203" s="191">
        <v>1345.339966</v>
      </c>
      <c r="D2203" s="191">
        <v>1326.209961</v>
      </c>
      <c r="E2203" s="191">
        <v>1344.900024</v>
      </c>
      <c r="F2203" s="192">
        <v>1344.900024</v>
      </c>
      <c r="G2203" s="191">
        <v>4608550000</v>
      </c>
      <c r="H2203" s="194">
        <f t="shared" si="68"/>
        <v>1.4605356632309205E-2</v>
      </c>
      <c r="I2203" s="193"/>
      <c r="J2203" s="197">
        <v>2201</v>
      </c>
      <c r="K2203" s="234"/>
      <c r="L2203" s="234"/>
      <c r="M2203" s="234"/>
      <c r="N2203" s="234"/>
      <c r="O2203" s="234"/>
      <c r="P2203" s="234"/>
      <c r="Q2203" s="7">
        <v>40942</v>
      </c>
      <c r="R2203" s="8">
        <v>16332144</v>
      </c>
      <c r="S2203" s="8">
        <v>16428572</v>
      </c>
      <c r="T2203" s="8">
        <v>16270000</v>
      </c>
      <c r="U2203" s="8">
        <v>16417143</v>
      </c>
      <c r="V2203" s="192">
        <v>14186698</v>
      </c>
      <c r="W2203" s="234">
        <v>286599600</v>
      </c>
      <c r="X2203" s="194">
        <f t="shared" si="69"/>
        <v>1.0019533013184428E-2</v>
      </c>
      <c r="Y2203" s="193"/>
      <c r="Z2203" s="197">
        <v>2201</v>
      </c>
    </row>
    <row r="2204" spans="1:26" ht="14.4" x14ac:dyDescent="0.3">
      <c r="A2204" s="7">
        <v>40941</v>
      </c>
      <c r="B2204" s="191">
        <v>1324.23999</v>
      </c>
      <c r="C2204" s="191">
        <v>1329.1899410000001</v>
      </c>
      <c r="D2204" s="191">
        <v>1321.5699460000001</v>
      </c>
      <c r="E2204" s="191">
        <v>1325.540039</v>
      </c>
      <c r="F2204" s="192">
        <v>1325.540039</v>
      </c>
      <c r="G2204" s="191">
        <v>4120920000</v>
      </c>
      <c r="H2204" s="194">
        <f t="shared" si="68"/>
        <v>1.0951468836974594E-3</v>
      </c>
      <c r="I2204" s="193"/>
      <c r="J2204" s="197">
        <v>2202</v>
      </c>
      <c r="K2204" s="234"/>
      <c r="L2204" s="234"/>
      <c r="M2204" s="234"/>
      <c r="N2204" s="234"/>
      <c r="O2204" s="234"/>
      <c r="P2204" s="234"/>
      <c r="Q2204" s="7">
        <v>40941</v>
      </c>
      <c r="R2204" s="8">
        <v>16282143</v>
      </c>
      <c r="S2204" s="8">
        <v>16327499</v>
      </c>
      <c r="T2204" s="8">
        <v>16213572</v>
      </c>
      <c r="U2204" s="8">
        <v>16254286</v>
      </c>
      <c r="V2204" s="192">
        <v>14045964</v>
      </c>
      <c r="W2204" s="234">
        <v>186796400</v>
      </c>
      <c r="X2204" s="194">
        <f t="shared" si="69"/>
        <v>-2.3453396921255115E-3</v>
      </c>
      <c r="Y2204" s="193"/>
      <c r="Z2204" s="197">
        <v>2202</v>
      </c>
    </row>
    <row r="2205" spans="1:26" ht="14.4" x14ac:dyDescent="0.3">
      <c r="A2205" s="7">
        <v>40940</v>
      </c>
      <c r="B2205" s="191">
        <v>1312.4499510000001</v>
      </c>
      <c r="C2205" s="191">
        <v>1330.5200199999999</v>
      </c>
      <c r="D2205" s="191">
        <v>1312.4499510000001</v>
      </c>
      <c r="E2205" s="191">
        <v>1324.089966</v>
      </c>
      <c r="F2205" s="192">
        <v>1324.089966</v>
      </c>
      <c r="G2205" s="191">
        <v>4504360000</v>
      </c>
      <c r="H2205" s="194">
        <f t="shared" si="68"/>
        <v>8.8996058376676571E-3</v>
      </c>
      <c r="I2205" s="193"/>
      <c r="J2205" s="197">
        <v>2203</v>
      </c>
      <c r="K2205" s="234"/>
      <c r="L2205" s="234"/>
      <c r="M2205" s="234"/>
      <c r="N2205" s="234"/>
      <c r="O2205" s="234"/>
      <c r="P2205" s="234"/>
      <c r="Q2205" s="7">
        <v>40940</v>
      </c>
      <c r="R2205" s="8">
        <v>16371786</v>
      </c>
      <c r="S2205" s="8">
        <v>16392500</v>
      </c>
      <c r="T2205" s="8">
        <v>16269644</v>
      </c>
      <c r="U2205" s="8">
        <v>16292500</v>
      </c>
      <c r="V2205" s="192">
        <v>14078984</v>
      </c>
      <c r="W2205" s="234">
        <v>270046000</v>
      </c>
      <c r="X2205" s="194">
        <f t="shared" si="69"/>
        <v>-6.3557917418432706E-4</v>
      </c>
      <c r="Y2205" s="193"/>
      <c r="Z2205" s="197">
        <v>2203</v>
      </c>
    </row>
    <row r="2206" spans="1:26" ht="14.4" x14ac:dyDescent="0.3">
      <c r="A2206" s="7">
        <v>40939</v>
      </c>
      <c r="B2206" s="191">
        <v>1313.530029</v>
      </c>
      <c r="C2206" s="191">
        <v>1321.410034</v>
      </c>
      <c r="D2206" s="191">
        <v>1306.6899410000001</v>
      </c>
      <c r="E2206" s="191">
        <v>1312.410034</v>
      </c>
      <c r="F2206" s="192">
        <v>1312.410034</v>
      </c>
      <c r="G2206" s="191">
        <v>4235550000</v>
      </c>
      <c r="H2206" s="194">
        <f t="shared" si="68"/>
        <v>-4.5694701139404844E-4</v>
      </c>
      <c r="I2206" s="193"/>
      <c r="J2206" s="197">
        <v>2204</v>
      </c>
      <c r="K2206" s="234"/>
      <c r="L2206" s="234"/>
      <c r="M2206" s="234"/>
      <c r="N2206" s="234"/>
      <c r="O2206" s="234"/>
      <c r="P2206" s="234"/>
      <c r="Q2206" s="7">
        <v>40939</v>
      </c>
      <c r="R2206" s="8">
        <v>16271070</v>
      </c>
      <c r="S2206" s="8">
        <v>16365715</v>
      </c>
      <c r="T2206" s="8">
        <v>16181072</v>
      </c>
      <c r="U2206" s="8">
        <v>16302856</v>
      </c>
      <c r="V2206" s="192">
        <v>14087938</v>
      </c>
      <c r="W2206" s="234">
        <v>391683600</v>
      </c>
      <c r="X2206" s="194">
        <f t="shared" si="69"/>
        <v>7.6599084204203383E-3</v>
      </c>
      <c r="Y2206" s="193"/>
      <c r="Z2206" s="197">
        <v>2204</v>
      </c>
    </row>
    <row r="2207" spans="1:26" ht="14.4" x14ac:dyDescent="0.3">
      <c r="A2207" s="7">
        <v>40938</v>
      </c>
      <c r="B2207" s="191">
        <v>1316.160034</v>
      </c>
      <c r="C2207" s="191">
        <v>1316.160034</v>
      </c>
      <c r="D2207" s="191">
        <v>1300.48999</v>
      </c>
      <c r="E2207" s="191">
        <v>1313.01001</v>
      </c>
      <c r="F2207" s="192">
        <v>1313.01001</v>
      </c>
      <c r="G2207" s="191">
        <v>3659010000</v>
      </c>
      <c r="H2207" s="194">
        <f t="shared" si="68"/>
        <v>-2.5221229562294276E-3</v>
      </c>
      <c r="I2207" s="193"/>
      <c r="J2207" s="197">
        <v>2205</v>
      </c>
      <c r="K2207" s="234"/>
      <c r="L2207" s="234"/>
      <c r="M2207" s="234"/>
      <c r="N2207" s="234"/>
      <c r="O2207" s="234"/>
      <c r="P2207" s="234"/>
      <c r="Q2207" s="7">
        <v>40938</v>
      </c>
      <c r="R2207" s="8">
        <v>15918214</v>
      </c>
      <c r="S2207" s="8">
        <v>16210714</v>
      </c>
      <c r="T2207" s="8">
        <v>15906786</v>
      </c>
      <c r="U2207" s="8">
        <v>16178928</v>
      </c>
      <c r="V2207" s="192">
        <v>13980846</v>
      </c>
      <c r="W2207" s="234">
        <v>379341200</v>
      </c>
      <c r="X2207" s="194">
        <f t="shared" si="69"/>
        <v>1.2810700545138814E-2</v>
      </c>
      <c r="Y2207" s="193"/>
      <c r="Z2207" s="197">
        <v>2205</v>
      </c>
    </row>
    <row r="2208" spans="1:26" ht="14.4" x14ac:dyDescent="0.3">
      <c r="A2208" s="7">
        <v>40935</v>
      </c>
      <c r="B2208" s="191">
        <v>1318.25</v>
      </c>
      <c r="C2208" s="191">
        <v>1320.0600589999999</v>
      </c>
      <c r="D2208" s="191">
        <v>1311.719971</v>
      </c>
      <c r="E2208" s="191">
        <v>1316.329956</v>
      </c>
      <c r="F2208" s="192">
        <v>1316.329956</v>
      </c>
      <c r="G2208" s="191">
        <v>4007380000</v>
      </c>
      <c r="H2208" s="194">
        <f t="shared" si="68"/>
        <v>-1.592877827404175E-3</v>
      </c>
      <c r="I2208" s="193"/>
      <c r="J2208" s="197">
        <v>2206</v>
      </c>
      <c r="K2208" s="234"/>
      <c r="L2208" s="234"/>
      <c r="M2208" s="234"/>
      <c r="N2208" s="234"/>
      <c r="O2208" s="234"/>
      <c r="P2208" s="234"/>
      <c r="Q2208" s="7">
        <v>40935</v>
      </c>
      <c r="R2208" s="8">
        <v>15869286</v>
      </c>
      <c r="S2208" s="8">
        <v>16017143</v>
      </c>
      <c r="T2208" s="8">
        <v>15848928</v>
      </c>
      <c r="U2208" s="8">
        <v>15974286</v>
      </c>
      <c r="V2208" s="192">
        <v>13804007</v>
      </c>
      <c r="W2208" s="234">
        <v>299709200</v>
      </c>
      <c r="X2208" s="194">
        <f t="shared" si="69"/>
        <v>5.9601872000303157E-3</v>
      </c>
      <c r="Y2208" s="193"/>
      <c r="Z2208" s="197">
        <v>2206</v>
      </c>
    </row>
    <row r="2209" spans="1:26" ht="14.4" x14ac:dyDescent="0.3">
      <c r="A2209" s="7">
        <v>40934</v>
      </c>
      <c r="B2209" s="191">
        <v>1326.280029</v>
      </c>
      <c r="C2209" s="191">
        <v>1333.469971</v>
      </c>
      <c r="D2209" s="191">
        <v>1313.599976</v>
      </c>
      <c r="E2209" s="191">
        <v>1318.4300539999999</v>
      </c>
      <c r="F2209" s="192">
        <v>1318.4300539999999</v>
      </c>
      <c r="G2209" s="191">
        <v>4522070000</v>
      </c>
      <c r="H2209" s="194">
        <f t="shared" si="68"/>
        <v>-5.7538909706351263E-3</v>
      </c>
      <c r="I2209" s="193"/>
      <c r="J2209" s="197">
        <v>2207</v>
      </c>
      <c r="K2209" s="234"/>
      <c r="L2209" s="234"/>
      <c r="M2209" s="234"/>
      <c r="N2209" s="234"/>
      <c r="O2209" s="234"/>
      <c r="P2209" s="234"/>
      <c r="Q2209" s="7">
        <v>40934</v>
      </c>
      <c r="R2209" s="8">
        <v>16012857</v>
      </c>
      <c r="S2209" s="8">
        <v>16028214</v>
      </c>
      <c r="T2209" s="8">
        <v>15826428</v>
      </c>
      <c r="U2209" s="8">
        <v>15879642</v>
      </c>
      <c r="V2209" s="192">
        <v>13722220</v>
      </c>
      <c r="W2209" s="234">
        <v>323985200</v>
      </c>
      <c r="X2209" s="194">
        <f t="shared" si="69"/>
        <v>-4.545054568148724E-3</v>
      </c>
      <c r="Y2209" s="193"/>
      <c r="Z2209" s="197">
        <v>2207</v>
      </c>
    </row>
    <row r="2210" spans="1:26" ht="14.4" x14ac:dyDescent="0.3">
      <c r="A2210" s="7">
        <v>40933</v>
      </c>
      <c r="B2210" s="191">
        <v>1314.400024</v>
      </c>
      <c r="C2210" s="191">
        <v>1328.3000489999999</v>
      </c>
      <c r="D2210" s="191">
        <v>1307.650024</v>
      </c>
      <c r="E2210" s="191">
        <v>1326.0600589999999</v>
      </c>
      <c r="F2210" s="192">
        <v>1326.0600589999999</v>
      </c>
      <c r="G2210" s="191">
        <v>4410910000</v>
      </c>
      <c r="H2210" s="194">
        <f t="shared" si="68"/>
        <v>8.6791425791659053E-3</v>
      </c>
      <c r="I2210" s="193"/>
      <c r="J2210" s="197">
        <v>2208</v>
      </c>
      <c r="K2210" s="234"/>
      <c r="L2210" s="234"/>
      <c r="M2210" s="234"/>
      <c r="N2210" s="234"/>
      <c r="O2210" s="234"/>
      <c r="P2210" s="234"/>
      <c r="Q2210" s="7">
        <v>40933</v>
      </c>
      <c r="R2210" s="8">
        <v>16230000</v>
      </c>
      <c r="S2210" s="8">
        <v>16230356</v>
      </c>
      <c r="T2210" s="8">
        <v>15847500</v>
      </c>
      <c r="U2210" s="8">
        <v>15952143</v>
      </c>
      <c r="V2210" s="192">
        <v>13784873</v>
      </c>
      <c r="W2210" s="234">
        <v>958314000</v>
      </c>
      <c r="X2210" s="194">
        <f t="shared" si="69"/>
        <v>6.2439247337518905E-2</v>
      </c>
      <c r="Y2210" s="193"/>
      <c r="Z2210" s="197">
        <v>2208</v>
      </c>
    </row>
    <row r="2211" spans="1:26" ht="14.4" x14ac:dyDescent="0.3">
      <c r="A2211" s="7">
        <v>40932</v>
      </c>
      <c r="B2211" s="191">
        <v>1315.959961</v>
      </c>
      <c r="C2211" s="191">
        <v>1315.959961</v>
      </c>
      <c r="D2211" s="191">
        <v>1306.0600589999999</v>
      </c>
      <c r="E2211" s="191">
        <v>1314.650024</v>
      </c>
      <c r="F2211" s="192">
        <v>1314.650024</v>
      </c>
      <c r="G2211" s="191">
        <v>3693560000</v>
      </c>
      <c r="H2211" s="194">
        <f t="shared" si="68"/>
        <v>-1.0258176291793083E-3</v>
      </c>
      <c r="I2211" s="193"/>
      <c r="J2211" s="197">
        <v>2209</v>
      </c>
      <c r="K2211" s="234"/>
      <c r="L2211" s="234"/>
      <c r="M2211" s="234"/>
      <c r="N2211" s="234"/>
      <c r="O2211" s="234"/>
      <c r="P2211" s="234"/>
      <c r="Q2211" s="7">
        <v>40932</v>
      </c>
      <c r="R2211" s="8">
        <v>15182143</v>
      </c>
      <c r="S2211" s="8">
        <v>15182143</v>
      </c>
      <c r="T2211" s="8">
        <v>14983929</v>
      </c>
      <c r="U2211" s="8">
        <v>15014643</v>
      </c>
      <c r="V2211" s="192">
        <v>12974740</v>
      </c>
      <c r="W2211" s="234">
        <v>547638000</v>
      </c>
      <c r="X2211" s="194">
        <f t="shared" si="69"/>
        <v>-1.6377957388108572E-2</v>
      </c>
      <c r="Y2211" s="193"/>
      <c r="Z2211" s="197">
        <v>2209</v>
      </c>
    </row>
    <row r="2212" spans="1:26" ht="14.4" x14ac:dyDescent="0.3">
      <c r="A2212" s="7">
        <v>40931</v>
      </c>
      <c r="B2212" s="191">
        <v>1315.290039</v>
      </c>
      <c r="C2212" s="191">
        <v>1322.280029</v>
      </c>
      <c r="D2212" s="191">
        <v>1309.8900149999999</v>
      </c>
      <c r="E2212" s="191">
        <v>1316</v>
      </c>
      <c r="F2212" s="192">
        <v>1316</v>
      </c>
      <c r="G2212" s="191">
        <v>3770910000</v>
      </c>
      <c r="H2212" s="194">
        <f t="shared" si="68"/>
        <v>4.7134288011320131E-4</v>
      </c>
      <c r="I2212" s="193"/>
      <c r="J2212" s="197">
        <v>2210</v>
      </c>
      <c r="K2212" s="234"/>
      <c r="L2212" s="234"/>
      <c r="M2212" s="234"/>
      <c r="N2212" s="234"/>
      <c r="O2212" s="234"/>
      <c r="P2212" s="234"/>
      <c r="Q2212" s="7">
        <v>40931</v>
      </c>
      <c r="R2212" s="8">
        <v>15095357</v>
      </c>
      <c r="S2212" s="8">
        <v>15301785</v>
      </c>
      <c r="T2212" s="8">
        <v>15082143</v>
      </c>
      <c r="U2212" s="8">
        <v>15264643</v>
      </c>
      <c r="V2212" s="192">
        <v>13190778</v>
      </c>
      <c r="W2212" s="234">
        <v>306062400</v>
      </c>
      <c r="X2212" s="194">
        <f t="shared" si="69"/>
        <v>1.6916671562072279E-2</v>
      </c>
      <c r="Y2212" s="193"/>
      <c r="Z2212" s="197">
        <v>2210</v>
      </c>
    </row>
    <row r="2213" spans="1:26" ht="14.4" x14ac:dyDescent="0.3">
      <c r="A2213" s="7">
        <v>40928</v>
      </c>
      <c r="B2213" s="191">
        <v>1314.48999</v>
      </c>
      <c r="C2213" s="191">
        <v>1315.380005</v>
      </c>
      <c r="D2213" s="191">
        <v>1309.170044</v>
      </c>
      <c r="E2213" s="191">
        <v>1315.380005</v>
      </c>
      <c r="F2213" s="192">
        <v>1315.380005</v>
      </c>
      <c r="G2213" s="191">
        <v>3912620000</v>
      </c>
      <c r="H2213" s="194">
        <f t="shared" si="68"/>
        <v>6.6945987067324668E-4</v>
      </c>
      <c r="I2213" s="193"/>
      <c r="J2213" s="197">
        <v>2211</v>
      </c>
      <c r="K2213" s="234"/>
      <c r="L2213" s="234"/>
      <c r="M2213" s="234"/>
      <c r="N2213" s="234"/>
      <c r="O2213" s="234"/>
      <c r="P2213" s="234"/>
      <c r="Q2213" s="7">
        <v>40928</v>
      </c>
      <c r="R2213" s="8">
        <v>15267500</v>
      </c>
      <c r="S2213" s="8">
        <v>15267858</v>
      </c>
      <c r="T2213" s="8">
        <v>14991072</v>
      </c>
      <c r="U2213" s="8">
        <v>15010715</v>
      </c>
      <c r="V2213" s="192">
        <v>12971346</v>
      </c>
      <c r="W2213" s="234">
        <v>413974400</v>
      </c>
      <c r="X2213" s="194">
        <f t="shared" si="69"/>
        <v>-1.7416734709367714E-2</v>
      </c>
      <c r="Y2213" s="193"/>
      <c r="Z2213" s="197">
        <v>2211</v>
      </c>
    </row>
    <row r="2214" spans="1:26" ht="14.4" x14ac:dyDescent="0.3">
      <c r="A2214" s="7">
        <v>40927</v>
      </c>
      <c r="B2214" s="191">
        <v>1308.0699460000001</v>
      </c>
      <c r="C2214" s="191">
        <v>1315.48999</v>
      </c>
      <c r="D2214" s="191">
        <v>1308.0699460000001</v>
      </c>
      <c r="E2214" s="191">
        <v>1314.5</v>
      </c>
      <c r="F2214" s="192">
        <v>1314.5</v>
      </c>
      <c r="G2214" s="191">
        <v>4465890000</v>
      </c>
      <c r="H2214" s="194">
        <f t="shared" si="68"/>
        <v>4.9386569274581828E-3</v>
      </c>
      <c r="I2214" s="193"/>
      <c r="J2214" s="197">
        <v>2212</v>
      </c>
      <c r="K2214" s="234"/>
      <c r="L2214" s="234"/>
      <c r="M2214" s="234"/>
      <c r="N2214" s="234"/>
      <c r="O2214" s="234"/>
      <c r="P2214" s="234"/>
      <c r="Q2214" s="7">
        <v>40927</v>
      </c>
      <c r="R2214" s="8">
        <v>15362500</v>
      </c>
      <c r="S2214" s="8">
        <v>15406072</v>
      </c>
      <c r="T2214" s="8">
        <v>15232500</v>
      </c>
      <c r="U2214" s="8">
        <v>15276786</v>
      </c>
      <c r="V2214" s="192">
        <v>13201269</v>
      </c>
      <c r="W2214" s="234">
        <v>261738400</v>
      </c>
      <c r="X2214" s="194">
        <f t="shared" si="69"/>
        <v>-3.1691642807322286E-3</v>
      </c>
      <c r="Y2214" s="193"/>
      <c r="Z2214" s="197">
        <v>2212</v>
      </c>
    </row>
    <row r="2215" spans="1:26" ht="14.4" x14ac:dyDescent="0.3">
      <c r="A2215" s="7">
        <v>40926</v>
      </c>
      <c r="B2215" s="191">
        <v>1293.650024</v>
      </c>
      <c r="C2215" s="191">
        <v>1308.1099850000001</v>
      </c>
      <c r="D2215" s="191">
        <v>1290.98999</v>
      </c>
      <c r="E2215" s="191">
        <v>1308.040039</v>
      </c>
      <c r="F2215" s="192">
        <v>1308.040039</v>
      </c>
      <c r="G2215" s="191">
        <v>4096160000</v>
      </c>
      <c r="H2215" s="194">
        <f t="shared" si="68"/>
        <v>1.1107929001407732E-2</v>
      </c>
      <c r="I2215" s="193"/>
      <c r="J2215" s="197">
        <v>2213</v>
      </c>
      <c r="K2215" s="234"/>
      <c r="L2215" s="234"/>
      <c r="M2215" s="234"/>
      <c r="N2215" s="234"/>
      <c r="O2215" s="234"/>
      <c r="P2215" s="234"/>
      <c r="Q2215" s="7">
        <v>40926</v>
      </c>
      <c r="R2215" s="8">
        <v>15248571</v>
      </c>
      <c r="S2215" s="8">
        <v>15338214</v>
      </c>
      <c r="T2215" s="8">
        <v>15225000</v>
      </c>
      <c r="U2215" s="8">
        <v>15325357</v>
      </c>
      <c r="V2215" s="192">
        <v>13243239</v>
      </c>
      <c r="W2215" s="234">
        <v>276791200</v>
      </c>
      <c r="X2215" s="194">
        <f t="shared" si="69"/>
        <v>1.0383500108833803E-2</v>
      </c>
      <c r="Y2215" s="193"/>
      <c r="Z2215" s="197">
        <v>2213</v>
      </c>
    </row>
    <row r="2216" spans="1:26" ht="14.4" x14ac:dyDescent="0.3">
      <c r="A2216" s="7">
        <v>40925</v>
      </c>
      <c r="B2216" s="191">
        <v>1290.219971</v>
      </c>
      <c r="C2216" s="191">
        <v>1303</v>
      </c>
      <c r="D2216" s="191">
        <v>1290.219971</v>
      </c>
      <c r="E2216" s="191">
        <v>1293.670044</v>
      </c>
      <c r="F2216" s="192">
        <v>1293.670044</v>
      </c>
      <c r="G2216" s="191">
        <v>4010490000</v>
      </c>
      <c r="H2216" s="194">
        <f t="shared" si="68"/>
        <v>3.5529545034097003E-3</v>
      </c>
      <c r="I2216" s="193"/>
      <c r="J2216" s="197">
        <v>2214</v>
      </c>
      <c r="K2216" s="234"/>
      <c r="L2216" s="234"/>
      <c r="M2216" s="234"/>
      <c r="N2216" s="234"/>
      <c r="O2216" s="234"/>
      <c r="P2216" s="234"/>
      <c r="Q2216" s="7">
        <v>40925</v>
      </c>
      <c r="R2216" s="8">
        <v>15150000</v>
      </c>
      <c r="S2216" s="8">
        <v>15213928</v>
      </c>
      <c r="T2216" s="8">
        <v>15105714</v>
      </c>
      <c r="U2216" s="8">
        <v>15167857</v>
      </c>
      <c r="V2216" s="192">
        <v>13107141</v>
      </c>
      <c r="W2216" s="234">
        <v>242897200</v>
      </c>
      <c r="X2216" s="194">
        <f t="shared" si="69"/>
        <v>1.1648224050464086E-2</v>
      </c>
      <c r="Y2216" s="193"/>
      <c r="Z2216" s="197">
        <v>2214</v>
      </c>
    </row>
    <row r="2217" spans="1:26" ht="14.4" x14ac:dyDescent="0.3">
      <c r="A2217" s="7">
        <v>40921</v>
      </c>
      <c r="B2217" s="191">
        <v>1294.8199460000001</v>
      </c>
      <c r="C2217" s="191">
        <v>1294.8199460000001</v>
      </c>
      <c r="D2217" s="191">
        <v>1277.579956</v>
      </c>
      <c r="E2217" s="191">
        <v>1289.089966</v>
      </c>
      <c r="F2217" s="192">
        <v>1289.089966</v>
      </c>
      <c r="G2217" s="191">
        <v>3692370000</v>
      </c>
      <c r="H2217" s="194">
        <f t="shared" si="68"/>
        <v>-4.9479228097259716E-3</v>
      </c>
      <c r="I2217" s="193"/>
      <c r="J2217" s="197">
        <v>2215</v>
      </c>
      <c r="K2217" s="234"/>
      <c r="L2217" s="234"/>
      <c r="M2217" s="234"/>
      <c r="N2217" s="234"/>
      <c r="O2217" s="234"/>
      <c r="P2217" s="234"/>
      <c r="Q2217" s="7">
        <v>40921</v>
      </c>
      <c r="R2217" s="8">
        <v>14989285</v>
      </c>
      <c r="S2217" s="8">
        <v>15016071</v>
      </c>
      <c r="T2217" s="8">
        <v>14952143</v>
      </c>
      <c r="U2217" s="8">
        <v>14993215</v>
      </c>
      <c r="V2217" s="192">
        <v>12956224</v>
      </c>
      <c r="W2217" s="234">
        <v>226021600</v>
      </c>
      <c r="X2217" s="194">
        <f t="shared" si="69"/>
        <v>-3.7495616104806563E-3</v>
      </c>
      <c r="Y2217" s="193"/>
      <c r="Z2217" s="197">
        <v>2215</v>
      </c>
    </row>
    <row r="2218" spans="1:26" ht="14.4" x14ac:dyDescent="0.3">
      <c r="A2218" s="7">
        <v>40920</v>
      </c>
      <c r="B2218" s="191">
        <v>1292.4799800000001</v>
      </c>
      <c r="C2218" s="191">
        <v>1296.8199460000001</v>
      </c>
      <c r="D2218" s="191">
        <v>1285.7700199999999</v>
      </c>
      <c r="E2218" s="191">
        <v>1295.5</v>
      </c>
      <c r="F2218" s="192">
        <v>1295.5</v>
      </c>
      <c r="G2218" s="191">
        <v>4019890000</v>
      </c>
      <c r="H2218" s="194">
        <f t="shared" si="68"/>
        <v>2.3366087264267963E-3</v>
      </c>
      <c r="I2218" s="193"/>
      <c r="J2218" s="197">
        <v>2216</v>
      </c>
      <c r="K2218" s="234"/>
      <c r="L2218" s="234"/>
      <c r="M2218" s="234"/>
      <c r="N2218" s="234"/>
      <c r="O2218" s="234"/>
      <c r="P2218" s="234"/>
      <c r="Q2218" s="7">
        <v>40920</v>
      </c>
      <c r="R2218" s="8">
        <v>15081429</v>
      </c>
      <c r="S2218" s="8">
        <v>15103572</v>
      </c>
      <c r="T2218" s="8">
        <v>14955358</v>
      </c>
      <c r="U2218" s="8">
        <v>15049643</v>
      </c>
      <c r="V2218" s="192">
        <v>13004987</v>
      </c>
      <c r="W2218" s="234">
        <v>212587200</v>
      </c>
      <c r="X2218" s="194">
        <f t="shared" si="69"/>
        <v>-2.7449272026073895E-3</v>
      </c>
      <c r="Y2218" s="193"/>
      <c r="Z2218" s="197">
        <v>2216</v>
      </c>
    </row>
    <row r="2219" spans="1:26" ht="14.4" x14ac:dyDescent="0.3">
      <c r="A2219" s="7">
        <v>40919</v>
      </c>
      <c r="B2219" s="191">
        <v>1292.0200199999999</v>
      </c>
      <c r="C2219" s="191">
        <v>1293.8000489999999</v>
      </c>
      <c r="D2219" s="191">
        <v>1285.410034</v>
      </c>
      <c r="E2219" s="191">
        <v>1292.4799800000001</v>
      </c>
      <c r="F2219" s="192">
        <v>1292.4799800000001</v>
      </c>
      <c r="G2219" s="191">
        <v>3968120000</v>
      </c>
      <c r="H2219" s="194">
        <f t="shared" si="68"/>
        <v>3.095969395256452E-4</v>
      </c>
      <c r="I2219" s="193"/>
      <c r="J2219" s="197">
        <v>2217</v>
      </c>
      <c r="K2219" s="234"/>
      <c r="L2219" s="234"/>
      <c r="M2219" s="234"/>
      <c r="N2219" s="234"/>
      <c r="O2219" s="234"/>
      <c r="P2219" s="234"/>
      <c r="Q2219" s="7">
        <v>40919</v>
      </c>
      <c r="R2219" s="8">
        <v>15095715</v>
      </c>
      <c r="S2219" s="8">
        <v>15101786</v>
      </c>
      <c r="T2219" s="8">
        <v>14975357</v>
      </c>
      <c r="U2219" s="8">
        <v>15091071</v>
      </c>
      <c r="V2219" s="192">
        <v>13040783</v>
      </c>
      <c r="W2219" s="234">
        <v>215084800</v>
      </c>
      <c r="X2219" s="194">
        <f t="shared" si="69"/>
        <v>-1.630597633669732E-3</v>
      </c>
      <c r="Y2219" s="193"/>
      <c r="Z2219" s="197">
        <v>2217</v>
      </c>
    </row>
    <row r="2220" spans="1:26" ht="14.4" x14ac:dyDescent="0.3">
      <c r="A2220" s="7">
        <v>40918</v>
      </c>
      <c r="B2220" s="191">
        <v>1280.7700199999999</v>
      </c>
      <c r="C2220" s="191">
        <v>1296.459961</v>
      </c>
      <c r="D2220" s="191">
        <v>1280.7700199999999</v>
      </c>
      <c r="E2220" s="191">
        <v>1292.079956</v>
      </c>
      <c r="F2220" s="192">
        <v>1292.079956</v>
      </c>
      <c r="G2220" s="191">
        <v>4221960000</v>
      </c>
      <c r="H2220" s="194">
        <f t="shared" si="68"/>
        <v>8.8857698410265522E-3</v>
      </c>
      <c r="I2220" s="193"/>
      <c r="J2220" s="197">
        <v>2218</v>
      </c>
      <c r="K2220" s="234"/>
      <c r="L2220" s="234"/>
      <c r="M2220" s="234"/>
      <c r="N2220" s="234"/>
      <c r="O2220" s="234"/>
      <c r="P2220" s="234"/>
      <c r="Q2220" s="7">
        <v>40918</v>
      </c>
      <c r="R2220" s="8">
        <v>15211071</v>
      </c>
      <c r="S2220" s="8">
        <v>15214286</v>
      </c>
      <c r="T2220" s="8">
        <v>15053572</v>
      </c>
      <c r="U2220" s="8">
        <v>15115714</v>
      </c>
      <c r="V2220" s="192">
        <v>13062082</v>
      </c>
      <c r="W2220" s="234">
        <v>258196400</v>
      </c>
      <c r="X2220" s="194">
        <f t="shared" si="69"/>
        <v>3.5805056747811067E-3</v>
      </c>
      <c r="Y2220" s="193"/>
      <c r="Z2220" s="197">
        <v>2218</v>
      </c>
    </row>
    <row r="2221" spans="1:26" ht="14.4" x14ac:dyDescent="0.3">
      <c r="A2221" s="7">
        <v>40917</v>
      </c>
      <c r="B2221" s="191">
        <v>1277.829956</v>
      </c>
      <c r="C2221" s="191">
        <v>1281.98999</v>
      </c>
      <c r="D2221" s="191">
        <v>1274.5500489999999</v>
      </c>
      <c r="E2221" s="191">
        <v>1280.6999510000001</v>
      </c>
      <c r="F2221" s="192">
        <v>1280.6999510000001</v>
      </c>
      <c r="G2221" s="191">
        <v>3371600000</v>
      </c>
      <c r="H2221" s="194">
        <f t="shared" si="68"/>
        <v>2.2615974726805195E-3</v>
      </c>
      <c r="I2221" s="193"/>
      <c r="J2221" s="197">
        <v>2219</v>
      </c>
      <c r="K2221" s="234"/>
      <c r="L2221" s="234"/>
      <c r="M2221" s="234"/>
      <c r="N2221" s="234"/>
      <c r="O2221" s="234"/>
      <c r="P2221" s="234"/>
      <c r="Q2221" s="7">
        <v>40917</v>
      </c>
      <c r="R2221" s="8">
        <v>15196428</v>
      </c>
      <c r="S2221" s="8">
        <v>15276786</v>
      </c>
      <c r="T2221" s="8">
        <v>15048214</v>
      </c>
      <c r="U2221" s="8">
        <v>15061786</v>
      </c>
      <c r="V2221" s="192">
        <v>13015480</v>
      </c>
      <c r="W2221" s="234">
        <v>394024400</v>
      </c>
      <c r="X2221" s="194">
        <f t="shared" si="69"/>
        <v>-1.586203542485447E-3</v>
      </c>
      <c r="Y2221" s="193"/>
      <c r="Z2221" s="197">
        <v>2219</v>
      </c>
    </row>
    <row r="2222" spans="1:26" ht="14.4" x14ac:dyDescent="0.3">
      <c r="A2222" s="7">
        <v>40914</v>
      </c>
      <c r="B2222" s="191">
        <v>1280.9300539999999</v>
      </c>
      <c r="C2222" s="191">
        <v>1281.839966</v>
      </c>
      <c r="D2222" s="191">
        <v>1273.339966</v>
      </c>
      <c r="E2222" s="191">
        <v>1277.8100589999999</v>
      </c>
      <c r="F2222" s="192">
        <v>1277.8100589999999</v>
      </c>
      <c r="G2222" s="191">
        <v>3656830000</v>
      </c>
      <c r="H2222" s="194">
        <f t="shared" si="68"/>
        <v>-2.536961461851337E-3</v>
      </c>
      <c r="I2222" s="193"/>
      <c r="J2222" s="197">
        <v>2220</v>
      </c>
      <c r="K2222" s="234"/>
      <c r="L2222" s="234"/>
      <c r="M2222" s="234"/>
      <c r="N2222" s="234"/>
      <c r="O2222" s="234"/>
      <c r="P2222" s="234"/>
      <c r="Q2222" s="7">
        <v>40914</v>
      </c>
      <c r="R2222" s="8">
        <v>14991786</v>
      </c>
      <c r="S2222" s="8">
        <v>15098214</v>
      </c>
      <c r="T2222" s="8">
        <v>14972143</v>
      </c>
      <c r="U2222" s="8">
        <v>15085714</v>
      </c>
      <c r="V2222" s="192">
        <v>13036158</v>
      </c>
      <c r="W2222" s="234">
        <v>318292800</v>
      </c>
      <c r="X2222" s="194">
        <f t="shared" si="69"/>
        <v>1.0453603371383008E-2</v>
      </c>
      <c r="Y2222" s="193"/>
      <c r="Z2222" s="197">
        <v>2220</v>
      </c>
    </row>
    <row r="2223" spans="1:26" ht="14.4" x14ac:dyDescent="0.3">
      <c r="A2223" s="7">
        <v>40913</v>
      </c>
      <c r="B2223" s="191">
        <v>1277.3000489999999</v>
      </c>
      <c r="C2223" s="191">
        <v>1283.0500489999999</v>
      </c>
      <c r="D2223" s="191">
        <v>1265.26001</v>
      </c>
      <c r="E2223" s="191">
        <v>1281.0600589999999</v>
      </c>
      <c r="F2223" s="192">
        <v>1281.0600589999999</v>
      </c>
      <c r="G2223" s="191">
        <v>4315950000</v>
      </c>
      <c r="H2223" s="194">
        <f t="shared" si="68"/>
        <v>2.943717103075102E-3</v>
      </c>
      <c r="I2223" s="193"/>
      <c r="J2223" s="197">
        <v>2221</v>
      </c>
      <c r="K2223" s="234"/>
      <c r="L2223" s="234"/>
      <c r="M2223" s="234"/>
      <c r="N2223" s="234"/>
      <c r="O2223" s="234"/>
      <c r="P2223" s="234"/>
      <c r="Q2223" s="7">
        <v>40913</v>
      </c>
      <c r="R2223" s="8">
        <v>14819643</v>
      </c>
      <c r="S2223" s="8">
        <v>14948215</v>
      </c>
      <c r="T2223" s="8">
        <v>14738214</v>
      </c>
      <c r="U2223" s="8">
        <v>14929643</v>
      </c>
      <c r="V2223" s="192">
        <v>12901293</v>
      </c>
      <c r="W2223" s="234">
        <v>271269600</v>
      </c>
      <c r="X2223" s="194">
        <f t="shared" si="69"/>
        <v>1.1102358681062172E-2</v>
      </c>
      <c r="Y2223" s="193"/>
      <c r="Z2223" s="197">
        <v>2221</v>
      </c>
    </row>
    <row r="2224" spans="1:26" ht="14.4" x14ac:dyDescent="0.3">
      <c r="A2224" s="7">
        <v>40912</v>
      </c>
      <c r="B2224" s="191">
        <v>1277.030029</v>
      </c>
      <c r="C2224" s="191">
        <v>1278.7299800000001</v>
      </c>
      <c r="D2224" s="191">
        <v>1268.099976</v>
      </c>
      <c r="E2224" s="191">
        <v>1277.3000489999999</v>
      </c>
      <c r="F2224" s="192">
        <v>1277.3000489999999</v>
      </c>
      <c r="G2224" s="191">
        <v>3592580000</v>
      </c>
      <c r="H2224" s="194">
        <f t="shared" si="68"/>
        <v>1.879238163536006E-4</v>
      </c>
      <c r="I2224" s="193"/>
      <c r="J2224" s="197">
        <v>2222</v>
      </c>
      <c r="K2224" s="234"/>
      <c r="L2224" s="234"/>
      <c r="M2224" s="234"/>
      <c r="N2224" s="234"/>
      <c r="O2224" s="234"/>
      <c r="P2224" s="234"/>
      <c r="Q2224" s="7">
        <v>40912</v>
      </c>
      <c r="R2224" s="8">
        <v>14642858</v>
      </c>
      <c r="S2224" s="8">
        <v>14810000</v>
      </c>
      <c r="T2224" s="8">
        <v>14617143</v>
      </c>
      <c r="U2224" s="8">
        <v>14765715</v>
      </c>
      <c r="V2224" s="192">
        <v>12759631</v>
      </c>
      <c r="W2224" s="234">
        <v>260022000</v>
      </c>
      <c r="X2224" s="194">
        <f t="shared" si="69"/>
        <v>5.3741798103837824E-3</v>
      </c>
      <c r="Y2224" s="193"/>
      <c r="Z2224" s="197">
        <v>2222</v>
      </c>
    </row>
    <row r="2225" spans="1:26" ht="14.4" x14ac:dyDescent="0.3">
      <c r="A2225" s="7">
        <v>40911</v>
      </c>
      <c r="B2225" s="191">
        <v>1258.8599850000001</v>
      </c>
      <c r="C2225" s="191">
        <v>1284.619995</v>
      </c>
      <c r="D2225" s="191">
        <v>1258.8599850000001</v>
      </c>
      <c r="E2225" s="191">
        <v>1277.0600589999999</v>
      </c>
      <c r="F2225" s="192">
        <v>1277.0600589999999</v>
      </c>
      <c r="G2225" s="191">
        <v>3943710000</v>
      </c>
      <c r="H2225" s="194">
        <f t="shared" si="68"/>
        <v>1.5473984869096357E-2</v>
      </c>
      <c r="I2225" s="193"/>
      <c r="J2225" s="197">
        <v>2223</v>
      </c>
      <c r="K2225" s="234"/>
      <c r="L2225" s="234"/>
      <c r="M2225" s="234"/>
      <c r="N2225" s="234"/>
      <c r="O2225" s="234"/>
      <c r="P2225" s="234"/>
      <c r="Q2225" s="7">
        <v>40911</v>
      </c>
      <c r="R2225" s="8">
        <v>14621428</v>
      </c>
      <c r="S2225" s="8">
        <v>14732142</v>
      </c>
      <c r="T2225" s="8">
        <v>14607142</v>
      </c>
      <c r="U2225" s="8">
        <v>14686786</v>
      </c>
      <c r="V2225" s="192">
        <v>12691425</v>
      </c>
      <c r="W2225" s="234">
        <v>302220800</v>
      </c>
      <c r="X2225" s="194">
        <f t="shared" si="69"/>
        <v>1.5382396158205216E-2</v>
      </c>
      <c r="Y2225" s="193"/>
      <c r="Z2225" s="197">
        <v>2223</v>
      </c>
    </row>
    <row r="2226" spans="1:26" ht="14.4" x14ac:dyDescent="0.3">
      <c r="A2226" s="7">
        <v>40907</v>
      </c>
      <c r="B2226" s="191">
        <v>1262.8199460000001</v>
      </c>
      <c r="C2226" s="191">
        <v>1264.119995</v>
      </c>
      <c r="D2226" s="191">
        <v>1257.459961</v>
      </c>
      <c r="E2226" s="191">
        <v>1257.599976</v>
      </c>
      <c r="F2226" s="192">
        <v>1257.599976</v>
      </c>
      <c r="G2226" s="191">
        <v>2271850000</v>
      </c>
      <c r="H2226" s="194">
        <f t="shared" si="68"/>
        <v>-4.2913365696293252E-3</v>
      </c>
      <c r="I2226" s="193"/>
      <c r="J2226" s="197">
        <v>2224</v>
      </c>
      <c r="K2226" s="234"/>
      <c r="L2226" s="234"/>
      <c r="M2226" s="234"/>
      <c r="N2226" s="234"/>
      <c r="O2226" s="234"/>
      <c r="P2226" s="234"/>
      <c r="Q2226" s="7">
        <v>40907</v>
      </c>
      <c r="R2226" s="8">
        <v>14411072</v>
      </c>
      <c r="S2226" s="8">
        <v>14510000</v>
      </c>
      <c r="T2226" s="8">
        <v>14410357</v>
      </c>
      <c r="U2226" s="8">
        <v>14464286</v>
      </c>
      <c r="V2226" s="192">
        <v>12499158</v>
      </c>
      <c r="W2226" s="234">
        <v>179662000</v>
      </c>
      <c r="X2226" s="194">
        <f t="shared" si="69"/>
        <v>-2.9601229606764339E-4</v>
      </c>
      <c r="Y2226" s="193"/>
      <c r="Z2226" s="197">
        <v>2224</v>
      </c>
    </row>
    <row r="2227" spans="1:26" ht="14.4" x14ac:dyDescent="0.3">
      <c r="A2227" s="7">
        <v>40906</v>
      </c>
      <c r="B2227" s="191">
        <v>1249.75</v>
      </c>
      <c r="C2227" s="191">
        <v>1263.540039</v>
      </c>
      <c r="D2227" s="191">
        <v>1249.75</v>
      </c>
      <c r="E2227" s="191">
        <v>1263.0200199999999</v>
      </c>
      <c r="F2227" s="192">
        <v>1263.0200199999999</v>
      </c>
      <c r="G2227" s="191">
        <v>2278130000</v>
      </c>
      <c r="H2227" s="194">
        <f t="shared" si="68"/>
        <v>1.0707087512718599E-2</v>
      </c>
      <c r="I2227" s="193"/>
      <c r="J2227" s="197">
        <v>2225</v>
      </c>
      <c r="K2227" s="234"/>
      <c r="L2227" s="234"/>
      <c r="M2227" s="234"/>
      <c r="N2227" s="234"/>
      <c r="O2227" s="234"/>
      <c r="P2227" s="234"/>
      <c r="Q2227" s="7">
        <v>40906</v>
      </c>
      <c r="R2227" s="8">
        <v>14407143</v>
      </c>
      <c r="S2227" s="8">
        <v>14487500</v>
      </c>
      <c r="T2227" s="8">
        <v>14303928</v>
      </c>
      <c r="U2227" s="8">
        <v>14468572</v>
      </c>
      <c r="V2227" s="192">
        <v>12502859</v>
      </c>
      <c r="W2227" s="234">
        <v>215978000</v>
      </c>
      <c r="X2227" s="194">
        <f t="shared" si="69"/>
        <v>6.1594261213295653E-3</v>
      </c>
      <c r="Y2227" s="193"/>
      <c r="Z2227" s="197">
        <v>2225</v>
      </c>
    </row>
    <row r="2228" spans="1:26" ht="14.4" x14ac:dyDescent="0.3">
      <c r="A2228" s="7">
        <v>40905</v>
      </c>
      <c r="B2228" s="191">
        <v>1265.380005</v>
      </c>
      <c r="C2228" s="191">
        <v>1265.849976</v>
      </c>
      <c r="D2228" s="191">
        <v>1248.6400149999999</v>
      </c>
      <c r="E2228" s="191">
        <v>1249.6400149999999</v>
      </c>
      <c r="F2228" s="192">
        <v>1249.6400149999999</v>
      </c>
      <c r="G2228" s="191">
        <v>2349980000</v>
      </c>
      <c r="H2228" s="194">
        <f t="shared" si="68"/>
        <v>-1.247800220177162E-2</v>
      </c>
      <c r="I2228" s="193"/>
      <c r="J2228" s="197">
        <v>2226</v>
      </c>
      <c r="K2228" s="234"/>
      <c r="L2228" s="234"/>
      <c r="M2228" s="234"/>
      <c r="N2228" s="234"/>
      <c r="O2228" s="234"/>
      <c r="P2228" s="234"/>
      <c r="Q2228" s="7">
        <v>40905</v>
      </c>
      <c r="R2228" s="8">
        <v>14531786</v>
      </c>
      <c r="S2228" s="8">
        <v>14580358</v>
      </c>
      <c r="T2228" s="8">
        <v>14333571</v>
      </c>
      <c r="U2228" s="8">
        <v>14380000</v>
      </c>
      <c r="V2228" s="192">
        <v>12426320</v>
      </c>
      <c r="W2228" s="234">
        <v>228662000</v>
      </c>
      <c r="X2228" s="194">
        <f t="shared" si="69"/>
        <v>-9.569136208075351E-3</v>
      </c>
      <c r="Y2228" s="193"/>
      <c r="Z2228" s="197">
        <v>2226</v>
      </c>
    </row>
    <row r="2229" spans="1:26" ht="14.4" x14ac:dyDescent="0.3">
      <c r="A2229" s="7">
        <v>40904</v>
      </c>
      <c r="B2229" s="191">
        <v>1265.0200199999999</v>
      </c>
      <c r="C2229" s="191">
        <v>1269.369995</v>
      </c>
      <c r="D2229" s="191">
        <v>1262.3000489999999</v>
      </c>
      <c r="E2229" s="191">
        <v>1265.4300539999999</v>
      </c>
      <c r="F2229" s="192">
        <v>1265.4300539999999</v>
      </c>
      <c r="G2229" s="191">
        <v>2130590000</v>
      </c>
      <c r="H2229" s="194">
        <f t="shared" si="68"/>
        <v>7.9108219579596356E-5</v>
      </c>
      <c r="I2229" s="193"/>
      <c r="J2229" s="197">
        <v>2227</v>
      </c>
      <c r="K2229" s="234"/>
      <c r="L2229" s="234"/>
      <c r="M2229" s="234"/>
      <c r="N2229" s="234"/>
      <c r="O2229" s="234"/>
      <c r="P2229" s="234"/>
      <c r="Q2229" s="7">
        <v>40904</v>
      </c>
      <c r="R2229" s="8">
        <v>14396428</v>
      </c>
      <c r="S2229" s="8">
        <v>14610357</v>
      </c>
      <c r="T2229" s="8">
        <v>14393572</v>
      </c>
      <c r="U2229" s="8">
        <v>14518929</v>
      </c>
      <c r="V2229" s="192">
        <v>12546378</v>
      </c>
      <c r="W2229" s="234">
        <v>265076000</v>
      </c>
      <c r="X2229" s="194">
        <f t="shared" si="69"/>
        <v>7.9342100527522701E-3</v>
      </c>
      <c r="Y2229" s="193"/>
      <c r="Z2229" s="197">
        <v>2227</v>
      </c>
    </row>
    <row r="2230" spans="1:26" ht="14.4" x14ac:dyDescent="0.3">
      <c r="A2230" s="7">
        <v>40900</v>
      </c>
      <c r="B2230" s="191">
        <v>1254</v>
      </c>
      <c r="C2230" s="191">
        <v>1265.420044</v>
      </c>
      <c r="D2230" s="191">
        <v>1254</v>
      </c>
      <c r="E2230" s="191">
        <v>1265.329956</v>
      </c>
      <c r="F2230" s="192">
        <v>1265.329956</v>
      </c>
      <c r="G2230" s="191">
        <v>2233830000</v>
      </c>
      <c r="H2230" s="194">
        <f t="shared" si="68"/>
        <v>9.0350526315789784E-3</v>
      </c>
      <c r="I2230" s="193"/>
      <c r="J2230" s="197">
        <v>2228</v>
      </c>
      <c r="K2230" s="234"/>
      <c r="L2230" s="234"/>
      <c r="M2230" s="234"/>
      <c r="N2230" s="234"/>
      <c r="O2230" s="234"/>
      <c r="P2230" s="234"/>
      <c r="Q2230" s="7">
        <v>40900</v>
      </c>
      <c r="R2230" s="8">
        <v>14274643</v>
      </c>
      <c r="S2230" s="8">
        <v>14413929</v>
      </c>
      <c r="T2230" s="8">
        <v>14267500</v>
      </c>
      <c r="U2230" s="8">
        <v>14404643</v>
      </c>
      <c r="V2230" s="192">
        <v>12447616</v>
      </c>
      <c r="W2230" s="234">
        <v>269399200</v>
      </c>
      <c r="X2230" s="194">
        <f t="shared" si="69"/>
        <v>1.1993402327916789E-2</v>
      </c>
      <c r="Y2230" s="193"/>
      <c r="Z2230" s="197">
        <v>2228</v>
      </c>
    </row>
    <row r="2231" spans="1:26" ht="14.4" x14ac:dyDescent="0.3">
      <c r="A2231" s="7">
        <v>40899</v>
      </c>
      <c r="B2231" s="191">
        <v>1243.719971</v>
      </c>
      <c r="C2231" s="191">
        <v>1255.219971</v>
      </c>
      <c r="D2231" s="191">
        <v>1243.719971</v>
      </c>
      <c r="E2231" s="191">
        <v>1254</v>
      </c>
      <c r="F2231" s="192">
        <v>1254</v>
      </c>
      <c r="G2231" s="191">
        <v>3492250000</v>
      </c>
      <c r="H2231" s="194">
        <f t="shared" si="68"/>
        <v>8.265549512511617E-3</v>
      </c>
      <c r="I2231" s="193"/>
      <c r="J2231" s="197">
        <v>2229</v>
      </c>
      <c r="K2231" s="234"/>
      <c r="L2231" s="234"/>
      <c r="M2231" s="234"/>
      <c r="N2231" s="234"/>
      <c r="O2231" s="234"/>
      <c r="P2231" s="234"/>
      <c r="Q2231" s="7">
        <v>40899</v>
      </c>
      <c r="R2231" s="8">
        <v>14178572</v>
      </c>
      <c r="S2231" s="8">
        <v>14254642</v>
      </c>
      <c r="T2231" s="8">
        <v>14146428</v>
      </c>
      <c r="U2231" s="8">
        <v>14233929</v>
      </c>
      <c r="V2231" s="192">
        <v>12300096</v>
      </c>
      <c r="W2231" s="234">
        <v>202358800</v>
      </c>
      <c r="X2231" s="194">
        <f t="shared" si="69"/>
        <v>5.2970568319413896E-3</v>
      </c>
      <c r="Y2231" s="193"/>
      <c r="Z2231" s="197">
        <v>2229</v>
      </c>
    </row>
    <row r="2232" spans="1:26" ht="14.4" x14ac:dyDescent="0.3">
      <c r="A2232" s="7">
        <v>40898</v>
      </c>
      <c r="B2232" s="191">
        <v>1241.25</v>
      </c>
      <c r="C2232" s="191">
        <v>1245.089966</v>
      </c>
      <c r="D2232" s="191">
        <v>1229.51001</v>
      </c>
      <c r="E2232" s="191">
        <v>1243.719971</v>
      </c>
      <c r="F2232" s="192">
        <v>1243.719971</v>
      </c>
      <c r="G2232" s="191">
        <v>2959020000</v>
      </c>
      <c r="H2232" s="194">
        <f t="shared" si="68"/>
        <v>1.9495060859375205E-3</v>
      </c>
      <c r="I2232" s="193"/>
      <c r="J2232" s="197">
        <v>2230</v>
      </c>
      <c r="K2232" s="234"/>
      <c r="L2232" s="234"/>
      <c r="M2232" s="234"/>
      <c r="N2232" s="234"/>
      <c r="O2232" s="234"/>
      <c r="P2232" s="234"/>
      <c r="Q2232" s="7">
        <v>40898</v>
      </c>
      <c r="R2232" s="8">
        <v>14167500</v>
      </c>
      <c r="S2232" s="8">
        <v>14189285</v>
      </c>
      <c r="T2232" s="8">
        <v>14000357</v>
      </c>
      <c r="U2232" s="8">
        <v>14158929</v>
      </c>
      <c r="V2232" s="192">
        <v>12235285</v>
      </c>
      <c r="W2232" s="234">
        <v>262948000</v>
      </c>
      <c r="X2232" s="194">
        <f t="shared" si="69"/>
        <v>1.2629449194638365E-3</v>
      </c>
      <c r="Y2232" s="193"/>
      <c r="Z2232" s="197">
        <v>2230</v>
      </c>
    </row>
    <row r="2233" spans="1:26" ht="14.4" x14ac:dyDescent="0.3">
      <c r="A2233" s="7">
        <v>40897</v>
      </c>
      <c r="B2233" s="191">
        <v>1205.719971</v>
      </c>
      <c r="C2233" s="191">
        <v>1242.8199460000001</v>
      </c>
      <c r="D2233" s="191">
        <v>1205.719971</v>
      </c>
      <c r="E2233" s="191">
        <v>1241.3000489999999</v>
      </c>
      <c r="F2233" s="192">
        <v>1241.3000489999999</v>
      </c>
      <c r="G2233" s="191">
        <v>4055590000</v>
      </c>
      <c r="H2233" s="194">
        <f t="shared" si="68"/>
        <v>2.9825423085253353E-2</v>
      </c>
      <c r="I2233" s="193"/>
      <c r="J2233" s="197">
        <v>2231</v>
      </c>
      <c r="K2233" s="234"/>
      <c r="L2233" s="234"/>
      <c r="M2233" s="234"/>
      <c r="N2233" s="234"/>
      <c r="O2233" s="234"/>
      <c r="P2233" s="234"/>
      <c r="Q2233" s="7">
        <v>40897</v>
      </c>
      <c r="R2233" s="8">
        <v>13848572</v>
      </c>
      <c r="S2233" s="8">
        <v>14146428</v>
      </c>
      <c r="T2233" s="8">
        <v>13830714</v>
      </c>
      <c r="U2233" s="8">
        <v>14141071</v>
      </c>
      <c r="V2233" s="192">
        <v>12219852</v>
      </c>
      <c r="W2233" s="234">
        <v>337215200</v>
      </c>
      <c r="X2233" s="194">
        <f t="shared" si="69"/>
        <v>3.5948615309047478E-2</v>
      </c>
      <c r="Y2233" s="193"/>
      <c r="Z2233" s="197">
        <v>2231</v>
      </c>
    </row>
    <row r="2234" spans="1:26" ht="14.4" x14ac:dyDescent="0.3">
      <c r="A2234" s="7">
        <v>40896</v>
      </c>
      <c r="B2234" s="191">
        <v>1219.73999</v>
      </c>
      <c r="C2234" s="191">
        <v>1224.5699460000001</v>
      </c>
      <c r="D2234" s="191">
        <v>1202.369995</v>
      </c>
      <c r="E2234" s="191">
        <v>1205.349976</v>
      </c>
      <c r="F2234" s="192">
        <v>1205.349976</v>
      </c>
      <c r="G2234" s="191">
        <v>3659820000</v>
      </c>
      <c r="H2234" s="194">
        <f t="shared" si="68"/>
        <v>-1.173282521447286E-2</v>
      </c>
      <c r="I2234" s="193"/>
      <c r="J2234" s="197">
        <v>2232</v>
      </c>
      <c r="K2234" s="234"/>
      <c r="L2234" s="234"/>
      <c r="M2234" s="234"/>
      <c r="N2234" s="234"/>
      <c r="O2234" s="234"/>
      <c r="P2234" s="234"/>
      <c r="Q2234" s="7">
        <v>40896</v>
      </c>
      <c r="R2234" s="8">
        <v>13659643</v>
      </c>
      <c r="S2234" s="8">
        <v>13744643</v>
      </c>
      <c r="T2234" s="8">
        <v>13588572</v>
      </c>
      <c r="U2234" s="8">
        <v>13650357</v>
      </c>
      <c r="V2234" s="192">
        <v>11795809</v>
      </c>
      <c r="W2234" s="234">
        <v>235530400</v>
      </c>
      <c r="X2234" s="194">
        <f t="shared" si="69"/>
        <v>3.1228614942639681E-3</v>
      </c>
      <c r="Y2234" s="193"/>
      <c r="Z2234" s="197">
        <v>2232</v>
      </c>
    </row>
    <row r="2235" spans="1:26" ht="14.4" x14ac:dyDescent="0.3">
      <c r="A2235" s="7">
        <v>40893</v>
      </c>
      <c r="B2235" s="191">
        <v>1216.089966</v>
      </c>
      <c r="C2235" s="191">
        <v>1231.040039</v>
      </c>
      <c r="D2235" s="191">
        <v>1215.1999510000001</v>
      </c>
      <c r="E2235" s="191">
        <v>1219.660034</v>
      </c>
      <c r="F2235" s="192">
        <v>1219.660034</v>
      </c>
      <c r="G2235" s="191">
        <v>5345800000</v>
      </c>
      <c r="H2235" s="194">
        <f t="shared" si="68"/>
        <v>3.2161497018301428E-3</v>
      </c>
      <c r="I2235" s="193"/>
      <c r="J2235" s="197">
        <v>2233</v>
      </c>
      <c r="K2235" s="234"/>
      <c r="L2235" s="234"/>
      <c r="M2235" s="234"/>
      <c r="N2235" s="234"/>
      <c r="O2235" s="234"/>
      <c r="P2235" s="234"/>
      <c r="Q2235" s="7">
        <v>40893</v>
      </c>
      <c r="R2235" s="8">
        <v>13584286</v>
      </c>
      <c r="S2235" s="8">
        <v>13719643</v>
      </c>
      <c r="T2235" s="8">
        <v>13556071</v>
      </c>
      <c r="U2235" s="8">
        <v>13607857</v>
      </c>
      <c r="V2235" s="192">
        <v>11759087</v>
      </c>
      <c r="W2235" s="234">
        <v>421478400</v>
      </c>
      <c r="X2235" s="194">
        <f t="shared" si="69"/>
        <v>5.4893205494023455E-3</v>
      </c>
      <c r="Y2235" s="193"/>
      <c r="Z2235" s="197">
        <v>2233</v>
      </c>
    </row>
    <row r="2236" spans="1:26" ht="14.4" x14ac:dyDescent="0.3">
      <c r="A2236" s="7">
        <v>40892</v>
      </c>
      <c r="B2236" s="191">
        <v>1212.119995</v>
      </c>
      <c r="C2236" s="191">
        <v>1225.599976</v>
      </c>
      <c r="D2236" s="191">
        <v>1212.119995</v>
      </c>
      <c r="E2236" s="191">
        <v>1215.75</v>
      </c>
      <c r="F2236" s="192">
        <v>1215.75</v>
      </c>
      <c r="G2236" s="191">
        <v>3810340000</v>
      </c>
      <c r="H2236" s="194">
        <f t="shared" si="68"/>
        <v>3.2431006049804096E-3</v>
      </c>
      <c r="I2236" s="193"/>
      <c r="J2236" s="197">
        <v>2234</v>
      </c>
      <c r="K2236" s="234"/>
      <c r="L2236" s="234"/>
      <c r="M2236" s="234"/>
      <c r="N2236" s="234"/>
      <c r="O2236" s="234"/>
      <c r="P2236" s="234"/>
      <c r="Q2236" s="7">
        <v>40892</v>
      </c>
      <c r="R2236" s="8">
        <v>13690357</v>
      </c>
      <c r="S2236" s="8">
        <v>13705000</v>
      </c>
      <c r="T2236" s="8">
        <v>13511071</v>
      </c>
      <c r="U2236" s="8">
        <v>13533571</v>
      </c>
      <c r="V2236" s="192">
        <v>11694890</v>
      </c>
      <c r="W2236" s="234">
        <v>256200000</v>
      </c>
      <c r="X2236" s="194">
        <f t="shared" si="69"/>
        <v>-3.2880298837428316E-3</v>
      </c>
      <c r="Y2236" s="193"/>
      <c r="Z2236" s="197">
        <v>2234</v>
      </c>
    </row>
    <row r="2237" spans="1:26" ht="14.4" x14ac:dyDescent="0.3">
      <c r="A2237" s="7">
        <v>40891</v>
      </c>
      <c r="B2237" s="191">
        <v>1225.7299800000001</v>
      </c>
      <c r="C2237" s="191">
        <v>1225.7299800000001</v>
      </c>
      <c r="D2237" s="191">
        <v>1209.469971</v>
      </c>
      <c r="E2237" s="191">
        <v>1211.8199460000001</v>
      </c>
      <c r="F2237" s="192">
        <v>1211.8199460000001</v>
      </c>
      <c r="G2237" s="191">
        <v>4298290000</v>
      </c>
      <c r="H2237" s="194">
        <f t="shared" si="68"/>
        <v>-1.1348367280695864E-2</v>
      </c>
      <c r="I2237" s="193"/>
      <c r="J2237" s="197">
        <v>2235</v>
      </c>
      <c r="K2237" s="234"/>
      <c r="L2237" s="234"/>
      <c r="M2237" s="234"/>
      <c r="N2237" s="234"/>
      <c r="O2237" s="234"/>
      <c r="P2237" s="234"/>
      <c r="Q2237" s="7">
        <v>40891</v>
      </c>
      <c r="R2237" s="8">
        <v>13810715</v>
      </c>
      <c r="S2237" s="8">
        <v>13835000</v>
      </c>
      <c r="T2237" s="8">
        <v>13488571</v>
      </c>
      <c r="U2237" s="8">
        <v>13578215</v>
      </c>
      <c r="V2237" s="192">
        <v>11733470</v>
      </c>
      <c r="W2237" s="234">
        <v>406887600</v>
      </c>
      <c r="X2237" s="194">
        <f t="shared" si="69"/>
        <v>-2.2170008931206211E-2</v>
      </c>
      <c r="Y2237" s="193"/>
      <c r="Z2237" s="197">
        <v>2235</v>
      </c>
    </row>
    <row r="2238" spans="1:26" ht="14.4" x14ac:dyDescent="0.3">
      <c r="A2238" s="7">
        <v>40890</v>
      </c>
      <c r="B2238" s="191">
        <v>1236.829956</v>
      </c>
      <c r="C2238" s="191">
        <v>1249.8599850000001</v>
      </c>
      <c r="D2238" s="191">
        <v>1219.4300539999999</v>
      </c>
      <c r="E2238" s="191">
        <v>1225.7299800000001</v>
      </c>
      <c r="F2238" s="192">
        <v>1225.7299800000001</v>
      </c>
      <c r="G2238" s="191">
        <v>4121570000</v>
      </c>
      <c r="H2238" s="194">
        <f t="shared" si="68"/>
        <v>-8.686010377845171E-3</v>
      </c>
      <c r="I2238" s="193"/>
      <c r="J2238" s="197">
        <v>2236</v>
      </c>
      <c r="K2238" s="234"/>
      <c r="L2238" s="234"/>
      <c r="M2238" s="234"/>
      <c r="N2238" s="234"/>
      <c r="O2238" s="234"/>
      <c r="P2238" s="234"/>
      <c r="Q2238" s="7">
        <v>40890</v>
      </c>
      <c r="R2238" s="8">
        <v>14035714</v>
      </c>
      <c r="S2238" s="8">
        <v>14121428</v>
      </c>
      <c r="T2238" s="8">
        <v>13825000</v>
      </c>
      <c r="U2238" s="8">
        <v>13886071</v>
      </c>
      <c r="V2238" s="192">
        <v>11999499</v>
      </c>
      <c r="W2238" s="234">
        <v>338928800</v>
      </c>
      <c r="X2238" s="194">
        <f t="shared" si="69"/>
        <v>-7.7328950196282765E-3</v>
      </c>
      <c r="Y2238" s="193"/>
      <c r="Z2238" s="197">
        <v>2236</v>
      </c>
    </row>
    <row r="2239" spans="1:26" ht="14.4" x14ac:dyDescent="0.3">
      <c r="A2239" s="7">
        <v>40889</v>
      </c>
      <c r="B2239" s="191">
        <v>1255.0500489999999</v>
      </c>
      <c r="C2239" s="191">
        <v>1255.0500489999999</v>
      </c>
      <c r="D2239" s="191">
        <v>1227.25</v>
      </c>
      <c r="E2239" s="191">
        <v>1236.469971</v>
      </c>
      <c r="F2239" s="192">
        <v>1236.469971</v>
      </c>
      <c r="G2239" s="191">
        <v>3600570000</v>
      </c>
      <c r="H2239" s="194">
        <f t="shared" si="68"/>
        <v>-1.4914053553588907E-2</v>
      </c>
      <c r="I2239" s="193"/>
      <c r="J2239" s="197">
        <v>2237</v>
      </c>
      <c r="K2239" s="234"/>
      <c r="L2239" s="234"/>
      <c r="M2239" s="234"/>
      <c r="N2239" s="234"/>
      <c r="O2239" s="234"/>
      <c r="P2239" s="234"/>
      <c r="Q2239" s="7">
        <v>40889</v>
      </c>
      <c r="R2239" s="8">
        <v>13988571</v>
      </c>
      <c r="S2239" s="8">
        <v>14067857</v>
      </c>
      <c r="T2239" s="8">
        <v>13908929</v>
      </c>
      <c r="U2239" s="8">
        <v>13994286</v>
      </c>
      <c r="V2239" s="192">
        <v>12093013</v>
      </c>
      <c r="W2239" s="234">
        <v>301067200</v>
      </c>
      <c r="X2239" s="194">
        <f t="shared" si="69"/>
        <v>-4.5218351352294675E-3</v>
      </c>
      <c r="Y2239" s="193"/>
      <c r="Z2239" s="197">
        <v>2237</v>
      </c>
    </row>
    <row r="2240" spans="1:26" ht="14.4" x14ac:dyDescent="0.3">
      <c r="A2240" s="7">
        <v>40886</v>
      </c>
      <c r="B2240" s="191">
        <v>1234.4799800000001</v>
      </c>
      <c r="C2240" s="191">
        <v>1258.25</v>
      </c>
      <c r="D2240" s="191">
        <v>1234.4799800000001</v>
      </c>
      <c r="E2240" s="191">
        <v>1255.1899410000001</v>
      </c>
      <c r="F2240" s="192">
        <v>1255.1899410000001</v>
      </c>
      <c r="G2240" s="191">
        <v>3830610000</v>
      </c>
      <c r="H2240" s="194">
        <f t="shared" si="68"/>
        <v>1.6883351889821013E-2</v>
      </c>
      <c r="I2240" s="193"/>
      <c r="J2240" s="197">
        <v>2238</v>
      </c>
      <c r="K2240" s="234"/>
      <c r="L2240" s="234"/>
      <c r="M2240" s="234"/>
      <c r="N2240" s="234"/>
      <c r="O2240" s="234"/>
      <c r="P2240" s="234"/>
      <c r="Q2240" s="7">
        <v>40886</v>
      </c>
      <c r="R2240" s="8">
        <v>14030357</v>
      </c>
      <c r="S2240" s="8">
        <v>14072857</v>
      </c>
      <c r="T2240" s="8">
        <v>13965357</v>
      </c>
      <c r="U2240" s="8">
        <v>14057858</v>
      </c>
      <c r="V2240" s="192">
        <v>12147944</v>
      </c>
      <c r="W2240" s="234">
        <v>296993200</v>
      </c>
      <c r="X2240" s="194">
        <f t="shared" si="69"/>
        <v>7.5766831348320152E-3</v>
      </c>
      <c r="Y2240" s="193"/>
      <c r="Z2240" s="197">
        <v>2238</v>
      </c>
    </row>
    <row r="2241" spans="1:26" ht="14.4" x14ac:dyDescent="0.3">
      <c r="A2241" s="7">
        <v>40885</v>
      </c>
      <c r="B2241" s="191">
        <v>1260.869995</v>
      </c>
      <c r="C2241" s="191">
        <v>1260.869995</v>
      </c>
      <c r="D2241" s="191">
        <v>1231.469971</v>
      </c>
      <c r="E2241" s="191">
        <v>1234.349976</v>
      </c>
      <c r="F2241" s="192">
        <v>1234.349976</v>
      </c>
      <c r="G2241" s="191">
        <v>4298370000</v>
      </c>
      <c r="H2241" s="194">
        <f t="shared" si="68"/>
        <v>-2.1141809968661548E-2</v>
      </c>
      <c r="I2241" s="193"/>
      <c r="J2241" s="197">
        <v>2239</v>
      </c>
      <c r="K2241" s="234"/>
      <c r="L2241" s="234"/>
      <c r="M2241" s="234"/>
      <c r="N2241" s="234"/>
      <c r="O2241" s="234"/>
      <c r="P2241" s="234"/>
      <c r="Q2241" s="7">
        <v>40885</v>
      </c>
      <c r="R2241" s="8">
        <v>13980357</v>
      </c>
      <c r="S2241" s="8">
        <v>14125000</v>
      </c>
      <c r="T2241" s="8">
        <v>13936786</v>
      </c>
      <c r="U2241" s="8">
        <v>13952143</v>
      </c>
      <c r="V2241" s="192">
        <v>12056595</v>
      </c>
      <c r="W2241" s="234">
        <v>376356400</v>
      </c>
      <c r="X2241" s="194">
        <f t="shared" si="69"/>
        <v>4.0353466957158551E-3</v>
      </c>
      <c r="Y2241" s="193"/>
      <c r="Z2241" s="197">
        <v>2239</v>
      </c>
    </row>
    <row r="2242" spans="1:26" ht="14.4" x14ac:dyDescent="0.3">
      <c r="A2242" s="7">
        <v>40884</v>
      </c>
      <c r="B2242" s="191">
        <v>1258.1400149999999</v>
      </c>
      <c r="C2242" s="191">
        <v>1267.0600589999999</v>
      </c>
      <c r="D2242" s="191">
        <v>1244.8000489999999</v>
      </c>
      <c r="E2242" s="191">
        <v>1261.01001</v>
      </c>
      <c r="F2242" s="192">
        <v>1261.01001</v>
      </c>
      <c r="G2242" s="191">
        <v>4160540000</v>
      </c>
      <c r="H2242" s="194">
        <f t="shared" si="68"/>
        <v>2.0183548741982489E-3</v>
      </c>
      <c r="I2242" s="193"/>
      <c r="J2242" s="197">
        <v>2240</v>
      </c>
      <c r="K2242" s="234"/>
      <c r="L2242" s="234"/>
      <c r="M2242" s="234"/>
      <c r="N2242" s="234"/>
      <c r="O2242" s="234"/>
      <c r="P2242" s="234"/>
      <c r="Q2242" s="7">
        <v>40884</v>
      </c>
      <c r="R2242" s="8">
        <v>13926071</v>
      </c>
      <c r="S2242" s="8">
        <v>13962143</v>
      </c>
      <c r="T2242" s="8">
        <v>13812857</v>
      </c>
      <c r="U2242" s="8">
        <v>13896071</v>
      </c>
      <c r="V2242" s="192">
        <v>12008138</v>
      </c>
      <c r="W2242" s="234">
        <v>304746400</v>
      </c>
      <c r="X2242" s="194">
        <f t="shared" si="69"/>
        <v>-4.7576810059589535E-3</v>
      </c>
      <c r="Y2242" s="193"/>
      <c r="Z2242" s="197">
        <v>2240</v>
      </c>
    </row>
    <row r="2243" spans="1:26" ht="14.4" x14ac:dyDescent="0.3">
      <c r="A2243" s="7">
        <v>40883</v>
      </c>
      <c r="B2243" s="191">
        <v>1257.1899410000001</v>
      </c>
      <c r="C2243" s="191">
        <v>1266.030029</v>
      </c>
      <c r="D2243" s="191">
        <v>1253.030029</v>
      </c>
      <c r="E2243" s="191">
        <v>1258.469971</v>
      </c>
      <c r="F2243" s="192">
        <v>1258.469971</v>
      </c>
      <c r="G2243" s="191">
        <v>3734230000</v>
      </c>
      <c r="H2243" s="194">
        <f t="shared" si="68"/>
        <v>1.1057490761549845E-3</v>
      </c>
      <c r="I2243" s="193"/>
      <c r="J2243" s="197">
        <v>2241</v>
      </c>
      <c r="K2243" s="234"/>
      <c r="L2243" s="234"/>
      <c r="M2243" s="234"/>
      <c r="N2243" s="234"/>
      <c r="O2243" s="234"/>
      <c r="P2243" s="234"/>
      <c r="Q2243" s="7">
        <v>40883</v>
      </c>
      <c r="R2243" s="8">
        <v>14018214</v>
      </c>
      <c r="S2243" s="8">
        <v>14093928</v>
      </c>
      <c r="T2243" s="8">
        <v>13906428</v>
      </c>
      <c r="U2243" s="8">
        <v>13962500</v>
      </c>
      <c r="V2243" s="192">
        <v>12065542</v>
      </c>
      <c r="W2243" s="234">
        <v>283598000</v>
      </c>
      <c r="X2243" s="194">
        <f t="shared" si="69"/>
        <v>-5.2419293004060804E-3</v>
      </c>
      <c r="Y2243" s="193"/>
      <c r="Z2243" s="197">
        <v>2241</v>
      </c>
    </row>
    <row r="2244" spans="1:26" ht="14.4" x14ac:dyDescent="0.3">
      <c r="A2244" s="7">
        <v>40882</v>
      </c>
      <c r="B2244" s="191">
        <v>1244.329956</v>
      </c>
      <c r="C2244" s="191">
        <v>1266.7299800000001</v>
      </c>
      <c r="D2244" s="191">
        <v>1244.329956</v>
      </c>
      <c r="E2244" s="191">
        <v>1257.079956</v>
      </c>
      <c r="F2244" s="192">
        <v>1257.079956</v>
      </c>
      <c r="G2244" s="191">
        <v>4148060000</v>
      </c>
      <c r="H2244" s="194">
        <f t="shared" ref="H2244:H2307" si="70">(F2244-F2245)/F2245</f>
        <v>1.0287014740795157E-2</v>
      </c>
      <c r="I2244" s="193"/>
      <c r="J2244" s="197">
        <v>2242</v>
      </c>
      <c r="K2244" s="234"/>
      <c r="L2244" s="234"/>
      <c r="M2244" s="234"/>
      <c r="N2244" s="234"/>
      <c r="O2244" s="234"/>
      <c r="P2244" s="234"/>
      <c r="Q2244" s="7">
        <v>40882</v>
      </c>
      <c r="R2244" s="8">
        <v>14053214</v>
      </c>
      <c r="S2244" s="8">
        <v>14157500</v>
      </c>
      <c r="T2244" s="8">
        <v>13942500</v>
      </c>
      <c r="U2244" s="8">
        <v>14036072</v>
      </c>
      <c r="V2244" s="192">
        <v>12129122</v>
      </c>
      <c r="W2244" s="234">
        <v>357210000</v>
      </c>
      <c r="X2244" s="194">
        <f t="shared" ref="X2244:X2307" si="71">(V2244-V2245)/V2245</f>
        <v>8.4939127623708255E-3</v>
      </c>
      <c r="Y2244" s="193"/>
      <c r="Z2244" s="197">
        <v>2242</v>
      </c>
    </row>
    <row r="2245" spans="1:26" ht="14.4" x14ac:dyDescent="0.3">
      <c r="A2245" s="7">
        <v>40879</v>
      </c>
      <c r="B2245" s="191">
        <v>1246.030029</v>
      </c>
      <c r="C2245" s="191">
        <v>1260.079956</v>
      </c>
      <c r="D2245" s="191">
        <v>1243.349976</v>
      </c>
      <c r="E2245" s="191">
        <v>1244.280029</v>
      </c>
      <c r="F2245" s="192">
        <v>1244.280029</v>
      </c>
      <c r="G2245" s="191">
        <v>4144310000</v>
      </c>
      <c r="H2245" s="194">
        <f t="shared" si="70"/>
        <v>-2.4098652605974085E-4</v>
      </c>
      <c r="I2245" s="193"/>
      <c r="J2245" s="197">
        <v>2243</v>
      </c>
      <c r="K2245" s="234"/>
      <c r="L2245" s="234"/>
      <c r="M2245" s="234"/>
      <c r="N2245" s="234"/>
      <c r="O2245" s="234"/>
      <c r="P2245" s="234"/>
      <c r="Q2245" s="7">
        <v>40879</v>
      </c>
      <c r="R2245" s="8">
        <v>13922500</v>
      </c>
      <c r="S2245" s="8">
        <v>14058214</v>
      </c>
      <c r="T2245" s="8">
        <v>13877857</v>
      </c>
      <c r="U2245" s="8">
        <v>13917857</v>
      </c>
      <c r="V2245" s="192">
        <v>12026966</v>
      </c>
      <c r="W2245" s="234">
        <v>379055600</v>
      </c>
      <c r="X2245" s="194">
        <f t="shared" si="71"/>
        <v>4.562851466438719E-3</v>
      </c>
      <c r="Y2245" s="193"/>
      <c r="Z2245" s="197">
        <v>2243</v>
      </c>
    </row>
    <row r="2246" spans="1:26" ht="14.4" x14ac:dyDescent="0.3">
      <c r="A2246" s="7">
        <v>40878</v>
      </c>
      <c r="B2246" s="191">
        <v>1246.910034</v>
      </c>
      <c r="C2246" s="191">
        <v>1251.089966</v>
      </c>
      <c r="D2246" s="191">
        <v>1239.7299800000001</v>
      </c>
      <c r="E2246" s="191">
        <v>1244.579956</v>
      </c>
      <c r="F2246" s="192">
        <v>1244.579956</v>
      </c>
      <c r="G2246" s="191">
        <v>3818680000</v>
      </c>
      <c r="H2246" s="194">
        <f t="shared" si="70"/>
        <v>-1.9086458863453296E-3</v>
      </c>
      <c r="I2246" s="193"/>
      <c r="J2246" s="197">
        <v>2244</v>
      </c>
      <c r="K2246" s="234"/>
      <c r="L2246" s="234"/>
      <c r="M2246" s="234"/>
      <c r="N2246" s="234"/>
      <c r="O2246" s="234"/>
      <c r="P2246" s="234"/>
      <c r="Q2246" s="7">
        <v>40878</v>
      </c>
      <c r="R2246" s="8">
        <v>13662143</v>
      </c>
      <c r="S2246" s="8">
        <v>13892858</v>
      </c>
      <c r="T2246" s="8">
        <v>13598214</v>
      </c>
      <c r="U2246" s="8">
        <v>13854643</v>
      </c>
      <c r="V2246" s="192">
        <v>11972338</v>
      </c>
      <c r="W2246" s="234">
        <v>387181200</v>
      </c>
      <c r="X2246" s="194">
        <f t="shared" si="71"/>
        <v>1.4992246617501577E-2</v>
      </c>
      <c r="Y2246" s="193"/>
      <c r="Z2246" s="197">
        <v>2244</v>
      </c>
    </row>
    <row r="2247" spans="1:26" ht="14.4" x14ac:dyDescent="0.3">
      <c r="A2247" s="7">
        <v>40877</v>
      </c>
      <c r="B2247" s="191">
        <v>1196.719971</v>
      </c>
      <c r="C2247" s="191">
        <v>1247.1099850000001</v>
      </c>
      <c r="D2247" s="191">
        <v>1196.719971</v>
      </c>
      <c r="E2247" s="191">
        <v>1246.959961</v>
      </c>
      <c r="F2247" s="192">
        <v>1246.959961</v>
      </c>
      <c r="G2247" s="191">
        <v>5801910000</v>
      </c>
      <c r="H2247" s="194">
        <f t="shared" si="70"/>
        <v>4.3315307654517757E-2</v>
      </c>
      <c r="I2247" s="193"/>
      <c r="J2247" s="197">
        <v>2245</v>
      </c>
      <c r="K2247" s="234"/>
      <c r="L2247" s="234"/>
      <c r="M2247" s="234"/>
      <c r="N2247" s="234"/>
      <c r="O2247" s="234"/>
      <c r="P2247" s="234"/>
      <c r="Q2247" s="7">
        <v>40877</v>
      </c>
      <c r="R2247" s="8">
        <v>13617500</v>
      </c>
      <c r="S2247" s="8">
        <v>13652857</v>
      </c>
      <c r="T2247" s="8">
        <v>13510715</v>
      </c>
      <c r="U2247" s="8">
        <v>13650000</v>
      </c>
      <c r="V2247" s="192">
        <v>11795497</v>
      </c>
      <c r="W2247" s="234">
        <v>405938400</v>
      </c>
      <c r="X2247" s="194">
        <f t="shared" si="71"/>
        <v>2.4115226037321198E-2</v>
      </c>
      <c r="Y2247" s="193"/>
      <c r="Z2247" s="197">
        <v>2245</v>
      </c>
    </row>
    <row r="2248" spans="1:26" ht="14.4" x14ac:dyDescent="0.3">
      <c r="A2248" s="7">
        <v>40876</v>
      </c>
      <c r="B2248" s="191">
        <v>1192.5600589999999</v>
      </c>
      <c r="C2248" s="191">
        <v>1203.670044</v>
      </c>
      <c r="D2248" s="191">
        <v>1191.8000489999999</v>
      </c>
      <c r="E2248" s="191">
        <v>1195.1899410000001</v>
      </c>
      <c r="F2248" s="192">
        <v>1195.1899410000001</v>
      </c>
      <c r="G2248" s="191">
        <v>3992650000</v>
      </c>
      <c r="H2248" s="194">
        <f t="shared" si="70"/>
        <v>2.2136530053508434E-3</v>
      </c>
      <c r="I2248" s="193"/>
      <c r="J2248" s="197">
        <v>2246</v>
      </c>
      <c r="K2248" s="234"/>
      <c r="L2248" s="234"/>
      <c r="M2248" s="234"/>
      <c r="N2248" s="234"/>
      <c r="O2248" s="234"/>
      <c r="P2248" s="234"/>
      <c r="Q2248" s="7">
        <v>40876</v>
      </c>
      <c r="R2248" s="8">
        <v>13422857</v>
      </c>
      <c r="S2248" s="8">
        <v>13529643</v>
      </c>
      <c r="T2248" s="8">
        <v>13221429</v>
      </c>
      <c r="U2248" s="8">
        <v>13328571</v>
      </c>
      <c r="V2248" s="192">
        <v>11517744</v>
      </c>
      <c r="W2248" s="234">
        <v>375855200</v>
      </c>
      <c r="X2248" s="194">
        <f t="shared" si="71"/>
        <v>-7.7631893842946735E-3</v>
      </c>
      <c r="Y2248" s="193"/>
      <c r="Z2248" s="197">
        <v>2246</v>
      </c>
    </row>
    <row r="2249" spans="1:26" ht="14.4" x14ac:dyDescent="0.3">
      <c r="A2249" s="7">
        <v>40875</v>
      </c>
      <c r="B2249" s="191">
        <v>1158.670044</v>
      </c>
      <c r="C2249" s="191">
        <v>1197.349976</v>
      </c>
      <c r="D2249" s="191">
        <v>1158.670044</v>
      </c>
      <c r="E2249" s="191">
        <v>1192.5500489999999</v>
      </c>
      <c r="F2249" s="192">
        <v>1192.5500489999999</v>
      </c>
      <c r="G2249" s="191">
        <v>3920750000</v>
      </c>
      <c r="H2249" s="194">
        <f t="shared" si="70"/>
        <v>2.9240425413121308E-2</v>
      </c>
      <c r="I2249" s="193"/>
      <c r="J2249" s="197">
        <v>2247</v>
      </c>
      <c r="K2249" s="234"/>
      <c r="L2249" s="234"/>
      <c r="M2249" s="234"/>
      <c r="N2249" s="234"/>
      <c r="O2249" s="234"/>
      <c r="P2249" s="234"/>
      <c r="Q2249" s="7">
        <v>40875</v>
      </c>
      <c r="R2249" s="8">
        <v>13298214</v>
      </c>
      <c r="S2249" s="8">
        <v>13454286</v>
      </c>
      <c r="T2249" s="8">
        <v>13226071</v>
      </c>
      <c r="U2249" s="8">
        <v>13432858</v>
      </c>
      <c r="V2249" s="192">
        <v>11607858</v>
      </c>
      <c r="W2249" s="234">
        <v>346413200</v>
      </c>
      <c r="X2249" s="194">
        <f t="shared" si="71"/>
        <v>3.4518567331111756E-2</v>
      </c>
      <c r="Y2249" s="193"/>
      <c r="Z2249" s="197">
        <v>2247</v>
      </c>
    </row>
    <row r="2250" spans="1:26" ht="14.4" x14ac:dyDescent="0.3">
      <c r="A2250" s="7">
        <v>40872</v>
      </c>
      <c r="B2250" s="191">
        <v>1161.410034</v>
      </c>
      <c r="C2250" s="191">
        <v>1172.660034</v>
      </c>
      <c r="D2250" s="191">
        <v>1158.660034</v>
      </c>
      <c r="E2250" s="191">
        <v>1158.670044</v>
      </c>
      <c r="F2250" s="192">
        <v>1158.670044</v>
      </c>
      <c r="G2250" s="191">
        <v>1664200000</v>
      </c>
      <c r="H2250" s="194">
        <f t="shared" si="70"/>
        <v>-2.6855067570432296E-3</v>
      </c>
      <c r="I2250" s="193"/>
      <c r="J2250" s="197">
        <v>2248</v>
      </c>
      <c r="K2250" s="234"/>
      <c r="L2250" s="234"/>
      <c r="M2250" s="234"/>
      <c r="N2250" s="234"/>
      <c r="O2250" s="234"/>
      <c r="P2250" s="234"/>
      <c r="Q2250" s="7">
        <v>40872</v>
      </c>
      <c r="R2250" s="8">
        <v>13157857</v>
      </c>
      <c r="S2250" s="8">
        <v>13255357</v>
      </c>
      <c r="T2250" s="8">
        <v>12975715</v>
      </c>
      <c r="U2250" s="8">
        <v>12984643</v>
      </c>
      <c r="V2250" s="192">
        <v>11220541</v>
      </c>
      <c r="W2250" s="234">
        <v>254760800</v>
      </c>
      <c r="X2250" s="194">
        <f t="shared" si="71"/>
        <v>-9.3188406552059868E-3</v>
      </c>
      <c r="Y2250" s="193"/>
      <c r="Z2250" s="197">
        <v>2248</v>
      </c>
    </row>
    <row r="2251" spans="1:26" ht="14.4" x14ac:dyDescent="0.3">
      <c r="A2251" s="7">
        <v>40870</v>
      </c>
      <c r="B2251" s="191">
        <v>1187.4799800000001</v>
      </c>
      <c r="C2251" s="191">
        <v>1187.4799800000001</v>
      </c>
      <c r="D2251" s="191">
        <v>1161.790039</v>
      </c>
      <c r="E2251" s="191">
        <v>1161.790039</v>
      </c>
      <c r="F2251" s="192">
        <v>1161.790039</v>
      </c>
      <c r="G2251" s="191">
        <v>3798940000</v>
      </c>
      <c r="H2251" s="194">
        <f t="shared" si="70"/>
        <v>-2.2095214923981196E-2</v>
      </c>
      <c r="I2251" s="193"/>
      <c r="J2251" s="197">
        <v>2249</v>
      </c>
      <c r="K2251" s="234"/>
      <c r="L2251" s="234"/>
      <c r="M2251" s="234"/>
      <c r="N2251" s="234"/>
      <c r="O2251" s="234"/>
      <c r="P2251" s="234"/>
      <c r="Q2251" s="7">
        <v>40870</v>
      </c>
      <c r="R2251" s="8">
        <v>13375357</v>
      </c>
      <c r="S2251" s="8">
        <v>13422857</v>
      </c>
      <c r="T2251" s="8">
        <v>13102858</v>
      </c>
      <c r="U2251" s="8">
        <v>13106786</v>
      </c>
      <c r="V2251" s="192">
        <v>11326087</v>
      </c>
      <c r="W2251" s="234">
        <v>428271200</v>
      </c>
      <c r="X2251" s="194">
        <f t="shared" si="71"/>
        <v>-2.5284910061579732E-2</v>
      </c>
      <c r="Y2251" s="193"/>
      <c r="Z2251" s="197">
        <v>2249</v>
      </c>
    </row>
    <row r="2252" spans="1:26" ht="14.4" x14ac:dyDescent="0.3">
      <c r="A2252" s="7">
        <v>40869</v>
      </c>
      <c r="B2252" s="191">
        <v>1192.9799800000001</v>
      </c>
      <c r="C2252" s="191">
        <v>1196.8100589999999</v>
      </c>
      <c r="D2252" s="191">
        <v>1181.650024</v>
      </c>
      <c r="E2252" s="191">
        <v>1188.040039</v>
      </c>
      <c r="F2252" s="192">
        <v>1188.040039</v>
      </c>
      <c r="G2252" s="191">
        <v>3911710000</v>
      </c>
      <c r="H2252" s="194">
        <f t="shared" si="70"/>
        <v>-4.1408414917407828E-3</v>
      </c>
      <c r="I2252" s="193"/>
      <c r="J2252" s="197">
        <v>2250</v>
      </c>
      <c r="K2252" s="234"/>
      <c r="L2252" s="234"/>
      <c r="M2252" s="234"/>
      <c r="N2252" s="234"/>
      <c r="O2252" s="234"/>
      <c r="P2252" s="234"/>
      <c r="Q2252" s="7">
        <v>40869</v>
      </c>
      <c r="R2252" s="8">
        <v>13250714</v>
      </c>
      <c r="S2252" s="8">
        <v>13497500</v>
      </c>
      <c r="T2252" s="8">
        <v>13247857</v>
      </c>
      <c r="U2252" s="8">
        <v>13446786</v>
      </c>
      <c r="V2252" s="192">
        <v>11619895</v>
      </c>
      <c r="W2252" s="234">
        <v>409021200</v>
      </c>
      <c r="X2252" s="194">
        <f t="shared" si="71"/>
        <v>2.0324843808543533E-2</v>
      </c>
      <c r="Y2252" s="193"/>
      <c r="Z2252" s="197">
        <v>2250</v>
      </c>
    </row>
    <row r="2253" spans="1:26" ht="14.4" x14ac:dyDescent="0.3">
      <c r="A2253" s="7">
        <v>40868</v>
      </c>
      <c r="B2253" s="191">
        <v>1215.619995</v>
      </c>
      <c r="C2253" s="191">
        <v>1215.619995</v>
      </c>
      <c r="D2253" s="191">
        <v>1183.160034</v>
      </c>
      <c r="E2253" s="191">
        <v>1192.9799800000001</v>
      </c>
      <c r="F2253" s="192">
        <v>1192.9799800000001</v>
      </c>
      <c r="G2253" s="191">
        <v>4050070000</v>
      </c>
      <c r="H2253" s="194">
        <f t="shared" si="70"/>
        <v>-1.8648495498240505E-2</v>
      </c>
      <c r="I2253" s="193"/>
      <c r="J2253" s="197">
        <v>2251</v>
      </c>
      <c r="K2253" s="234"/>
      <c r="L2253" s="234"/>
      <c r="M2253" s="234"/>
      <c r="N2253" s="234"/>
      <c r="O2253" s="234"/>
      <c r="P2253" s="234"/>
      <c r="Q2253" s="7">
        <v>40868</v>
      </c>
      <c r="R2253" s="8">
        <v>13228572</v>
      </c>
      <c r="S2253" s="8">
        <v>13274285</v>
      </c>
      <c r="T2253" s="8">
        <v>13068214</v>
      </c>
      <c r="U2253" s="8">
        <v>13178928</v>
      </c>
      <c r="V2253" s="192">
        <v>11388427</v>
      </c>
      <c r="W2253" s="234">
        <v>447980400</v>
      </c>
      <c r="X2253" s="194">
        <f t="shared" si="71"/>
        <v>-1.5816092756633097E-2</v>
      </c>
      <c r="Y2253" s="193"/>
      <c r="Z2253" s="197">
        <v>2251</v>
      </c>
    </row>
    <row r="2254" spans="1:26" ht="14.4" x14ac:dyDescent="0.3">
      <c r="A2254" s="7">
        <v>40865</v>
      </c>
      <c r="B2254" s="191">
        <v>1216.1899410000001</v>
      </c>
      <c r="C2254" s="191">
        <v>1223.51001</v>
      </c>
      <c r="D2254" s="191">
        <v>1211.3599850000001</v>
      </c>
      <c r="E2254" s="191">
        <v>1215.650024</v>
      </c>
      <c r="F2254" s="192">
        <v>1215.650024</v>
      </c>
      <c r="G2254" s="191">
        <v>3827610000</v>
      </c>
      <c r="H2254" s="194">
        <f t="shared" si="70"/>
        <v>-3.946790211791152E-4</v>
      </c>
      <c r="I2254" s="193"/>
      <c r="J2254" s="197">
        <v>2252</v>
      </c>
      <c r="K2254" s="234"/>
      <c r="L2254" s="234"/>
      <c r="M2254" s="234"/>
      <c r="N2254" s="234"/>
      <c r="O2254" s="234"/>
      <c r="P2254" s="234"/>
      <c r="Q2254" s="7">
        <v>40865</v>
      </c>
      <c r="R2254" s="8">
        <v>13532857</v>
      </c>
      <c r="S2254" s="8">
        <v>13571072</v>
      </c>
      <c r="T2254" s="8">
        <v>13388572</v>
      </c>
      <c r="U2254" s="8">
        <v>13390715</v>
      </c>
      <c r="V2254" s="192">
        <v>11571442</v>
      </c>
      <c r="W2254" s="234">
        <v>371938000</v>
      </c>
      <c r="X2254" s="194">
        <f t="shared" si="71"/>
        <v>-6.5443142781885606E-3</v>
      </c>
      <c r="Y2254" s="193"/>
      <c r="Z2254" s="197">
        <v>2252</v>
      </c>
    </row>
    <row r="2255" spans="1:26" ht="14.4" x14ac:dyDescent="0.3">
      <c r="A2255" s="7">
        <v>40864</v>
      </c>
      <c r="B2255" s="191">
        <v>1236.5600589999999</v>
      </c>
      <c r="C2255" s="191">
        <v>1237.7299800000001</v>
      </c>
      <c r="D2255" s="191">
        <v>1209.4300539999999</v>
      </c>
      <c r="E2255" s="191">
        <v>1216.130005</v>
      </c>
      <c r="F2255" s="192">
        <v>1216.130005</v>
      </c>
      <c r="G2255" s="191">
        <v>4596450000</v>
      </c>
      <c r="H2255" s="194">
        <f t="shared" si="70"/>
        <v>-1.6799951838696148E-2</v>
      </c>
      <c r="I2255" s="193"/>
      <c r="J2255" s="197">
        <v>2253</v>
      </c>
      <c r="K2255" s="234"/>
      <c r="L2255" s="234"/>
      <c r="M2255" s="234"/>
      <c r="N2255" s="234"/>
      <c r="O2255" s="234"/>
      <c r="P2255" s="234"/>
      <c r="Q2255" s="7">
        <v>40864</v>
      </c>
      <c r="R2255" s="8">
        <v>13713572</v>
      </c>
      <c r="S2255" s="8">
        <v>13735000</v>
      </c>
      <c r="T2255" s="8">
        <v>13410714</v>
      </c>
      <c r="U2255" s="8">
        <v>13478929</v>
      </c>
      <c r="V2255" s="192">
        <v>11647668</v>
      </c>
      <c r="W2255" s="234">
        <v>479900400</v>
      </c>
      <c r="X2255" s="194">
        <f t="shared" si="71"/>
        <v>-1.9128466422424266E-2</v>
      </c>
      <c r="Y2255" s="193"/>
      <c r="Z2255" s="197">
        <v>2253</v>
      </c>
    </row>
    <row r="2256" spans="1:26" ht="14.4" x14ac:dyDescent="0.3">
      <c r="A2256" s="7">
        <v>40863</v>
      </c>
      <c r="B2256" s="191">
        <v>1257.8100589999999</v>
      </c>
      <c r="C2256" s="191">
        <v>1259.6099850000001</v>
      </c>
      <c r="D2256" s="191">
        <v>1235.670044</v>
      </c>
      <c r="E2256" s="191">
        <v>1236.910034</v>
      </c>
      <c r="F2256" s="192">
        <v>1236.910034</v>
      </c>
      <c r="G2256" s="191">
        <v>4085010000</v>
      </c>
      <c r="H2256" s="194">
        <f t="shared" si="70"/>
        <v>-1.6616201190675892E-2</v>
      </c>
      <c r="I2256" s="193"/>
      <c r="J2256" s="197">
        <v>2254</v>
      </c>
      <c r="K2256" s="234"/>
      <c r="L2256" s="234"/>
      <c r="M2256" s="234"/>
      <c r="N2256" s="234"/>
      <c r="O2256" s="234"/>
      <c r="P2256" s="234"/>
      <c r="Q2256" s="7">
        <v>40863</v>
      </c>
      <c r="R2256" s="8">
        <v>13901786</v>
      </c>
      <c r="S2256" s="8">
        <v>13969286</v>
      </c>
      <c r="T2256" s="8">
        <v>13725715</v>
      </c>
      <c r="U2256" s="8">
        <v>13741786</v>
      </c>
      <c r="V2256" s="192">
        <v>11874815</v>
      </c>
      <c r="W2256" s="234">
        <v>349210400</v>
      </c>
      <c r="X2256" s="194">
        <f t="shared" si="71"/>
        <v>-1.0441484139234011E-2</v>
      </c>
      <c r="Y2256" s="193"/>
      <c r="Z2256" s="197">
        <v>2254</v>
      </c>
    </row>
    <row r="2257" spans="1:26" ht="14.4" x14ac:dyDescent="0.3">
      <c r="A2257" s="7">
        <v>40862</v>
      </c>
      <c r="B2257" s="191">
        <v>1251.6999510000001</v>
      </c>
      <c r="C2257" s="191">
        <v>1264.25</v>
      </c>
      <c r="D2257" s="191">
        <v>1244.339966</v>
      </c>
      <c r="E2257" s="191">
        <v>1257.8100589999999</v>
      </c>
      <c r="F2257" s="192">
        <v>1257.8100589999999</v>
      </c>
      <c r="G2257" s="191">
        <v>3599300000</v>
      </c>
      <c r="H2257" s="194">
        <f t="shared" si="70"/>
        <v>4.8171642463548979E-3</v>
      </c>
      <c r="I2257" s="193"/>
      <c r="J2257" s="197">
        <v>2255</v>
      </c>
      <c r="K2257" s="234"/>
      <c r="L2257" s="234"/>
      <c r="M2257" s="234"/>
      <c r="N2257" s="234"/>
      <c r="O2257" s="234"/>
      <c r="P2257" s="234"/>
      <c r="Q2257" s="7">
        <v>40862</v>
      </c>
      <c r="R2257" s="8">
        <v>13600000</v>
      </c>
      <c r="S2257" s="8">
        <v>13910714</v>
      </c>
      <c r="T2257" s="8">
        <v>13551785</v>
      </c>
      <c r="U2257" s="8">
        <v>13886786</v>
      </c>
      <c r="V2257" s="192">
        <v>12000114</v>
      </c>
      <c r="W2257" s="234">
        <v>430810800</v>
      </c>
      <c r="X2257" s="194">
        <f t="shared" si="71"/>
        <v>2.5233140073026662E-2</v>
      </c>
      <c r="Y2257" s="193"/>
      <c r="Z2257" s="197">
        <v>2255</v>
      </c>
    </row>
    <row r="2258" spans="1:26" ht="14.4" x14ac:dyDescent="0.3">
      <c r="A2258" s="7">
        <v>40861</v>
      </c>
      <c r="B2258" s="191">
        <v>1263.849976</v>
      </c>
      <c r="C2258" s="191">
        <v>1263.849976</v>
      </c>
      <c r="D2258" s="191">
        <v>1246.6800539999999</v>
      </c>
      <c r="E2258" s="191">
        <v>1251.780029</v>
      </c>
      <c r="F2258" s="192">
        <v>1251.780029</v>
      </c>
      <c r="G2258" s="191">
        <v>3219680000</v>
      </c>
      <c r="H2258" s="194">
        <f t="shared" si="70"/>
        <v>-9.5501422077013641E-3</v>
      </c>
      <c r="I2258" s="193"/>
      <c r="J2258" s="197">
        <v>2256</v>
      </c>
      <c r="K2258" s="234"/>
      <c r="L2258" s="234"/>
      <c r="M2258" s="234"/>
      <c r="N2258" s="234"/>
      <c r="O2258" s="234"/>
      <c r="P2258" s="234"/>
      <c r="Q2258" s="7">
        <v>40861</v>
      </c>
      <c r="R2258" s="8">
        <v>13697143</v>
      </c>
      <c r="S2258" s="8">
        <v>13758928</v>
      </c>
      <c r="T2258" s="8">
        <v>13507143</v>
      </c>
      <c r="U2258" s="8">
        <v>13545000</v>
      </c>
      <c r="V2258" s="192">
        <v>11704766</v>
      </c>
      <c r="W2258" s="234">
        <v>432905200</v>
      </c>
      <c r="X2258" s="194">
        <f t="shared" si="71"/>
        <v>-1.3935671600737477E-2</v>
      </c>
      <c r="Y2258" s="193"/>
      <c r="Z2258" s="197">
        <v>2256</v>
      </c>
    </row>
    <row r="2259" spans="1:26" ht="14.4" x14ac:dyDescent="0.3">
      <c r="A2259" s="7">
        <v>40858</v>
      </c>
      <c r="B2259" s="191">
        <v>1240.119995</v>
      </c>
      <c r="C2259" s="191">
        <v>1266.9799800000001</v>
      </c>
      <c r="D2259" s="191">
        <v>1240.119995</v>
      </c>
      <c r="E2259" s="191">
        <v>1263.849976</v>
      </c>
      <c r="F2259" s="192">
        <v>1263.849976</v>
      </c>
      <c r="G2259" s="191">
        <v>3370180000</v>
      </c>
      <c r="H2259" s="194">
        <f t="shared" si="70"/>
        <v>1.948054041667048E-2</v>
      </c>
      <c r="I2259" s="193"/>
      <c r="J2259" s="197">
        <v>2257</v>
      </c>
      <c r="K2259" s="234"/>
      <c r="L2259" s="234"/>
      <c r="M2259" s="234"/>
      <c r="N2259" s="234"/>
      <c r="O2259" s="234"/>
      <c r="P2259" s="234"/>
      <c r="Q2259" s="7">
        <v>40858</v>
      </c>
      <c r="R2259" s="8">
        <v>13807500</v>
      </c>
      <c r="S2259" s="8">
        <v>13882143</v>
      </c>
      <c r="T2259" s="8">
        <v>13580714</v>
      </c>
      <c r="U2259" s="8">
        <v>13736428</v>
      </c>
      <c r="V2259" s="192">
        <v>11870185</v>
      </c>
      <c r="W2259" s="234">
        <v>653786000</v>
      </c>
      <c r="X2259" s="194">
        <f t="shared" si="71"/>
        <v>-1.5576971215701897E-3</v>
      </c>
      <c r="Y2259" s="193"/>
      <c r="Z2259" s="197">
        <v>2257</v>
      </c>
    </row>
    <row r="2260" spans="1:26" ht="14.4" x14ac:dyDescent="0.3">
      <c r="A2260" s="7">
        <v>40857</v>
      </c>
      <c r="B2260" s="191">
        <v>1229.589966</v>
      </c>
      <c r="C2260" s="191">
        <v>1246.219971</v>
      </c>
      <c r="D2260" s="191">
        <v>1227.6999510000001</v>
      </c>
      <c r="E2260" s="191">
        <v>1239.6999510000001</v>
      </c>
      <c r="F2260" s="192">
        <v>1239.6999510000001</v>
      </c>
      <c r="G2260" s="191">
        <v>4002760000</v>
      </c>
      <c r="H2260" s="194">
        <f t="shared" si="70"/>
        <v>8.6241763949071026E-3</v>
      </c>
      <c r="I2260" s="193"/>
      <c r="J2260" s="197">
        <v>2258</v>
      </c>
      <c r="K2260" s="234"/>
      <c r="L2260" s="234"/>
      <c r="M2260" s="234"/>
      <c r="N2260" s="234"/>
      <c r="O2260" s="234"/>
      <c r="P2260" s="234"/>
      <c r="Q2260" s="7">
        <v>40857</v>
      </c>
      <c r="R2260" s="8">
        <v>14179643</v>
      </c>
      <c r="S2260" s="8">
        <v>14186071</v>
      </c>
      <c r="T2260" s="8">
        <v>13648214</v>
      </c>
      <c r="U2260" s="8">
        <v>13757857</v>
      </c>
      <c r="V2260" s="192">
        <v>11888704</v>
      </c>
      <c r="W2260" s="234">
        <v>744752400</v>
      </c>
      <c r="X2260" s="194">
        <f t="shared" si="71"/>
        <v>-2.5450163638114871E-2</v>
      </c>
      <c r="Y2260" s="193"/>
      <c r="Z2260" s="197">
        <v>2258</v>
      </c>
    </row>
    <row r="2261" spans="1:26" ht="14.4" x14ac:dyDescent="0.3">
      <c r="A2261" s="7">
        <v>40856</v>
      </c>
      <c r="B2261" s="191">
        <v>1275.1800539999999</v>
      </c>
      <c r="C2261" s="191">
        <v>1275.1800539999999</v>
      </c>
      <c r="D2261" s="191">
        <v>1226.6400149999999</v>
      </c>
      <c r="E2261" s="191">
        <v>1229.099976</v>
      </c>
      <c r="F2261" s="192">
        <v>1229.099976</v>
      </c>
      <c r="G2261" s="191">
        <v>4659740000</v>
      </c>
      <c r="H2261" s="194">
        <f t="shared" si="70"/>
        <v>-3.6695142630739953E-2</v>
      </c>
      <c r="I2261" s="193"/>
      <c r="J2261" s="197">
        <v>2259</v>
      </c>
      <c r="K2261" s="234"/>
      <c r="L2261" s="234"/>
      <c r="M2261" s="234"/>
      <c r="N2261" s="234"/>
      <c r="O2261" s="234"/>
      <c r="P2261" s="234"/>
      <c r="Q2261" s="7">
        <v>40856</v>
      </c>
      <c r="R2261" s="8">
        <v>14177500</v>
      </c>
      <c r="S2261" s="8">
        <v>14317500</v>
      </c>
      <c r="T2261" s="8">
        <v>14079643</v>
      </c>
      <c r="U2261" s="8">
        <v>14117143</v>
      </c>
      <c r="V2261" s="192">
        <v>12199175</v>
      </c>
      <c r="W2261" s="234">
        <v>558684000</v>
      </c>
      <c r="X2261" s="194">
        <f t="shared" si="71"/>
        <v>-2.6955319951149855E-2</v>
      </c>
      <c r="Y2261" s="193"/>
      <c r="Z2261" s="197">
        <v>2259</v>
      </c>
    </row>
    <row r="2262" spans="1:26" ht="14.4" x14ac:dyDescent="0.3">
      <c r="A2262" s="7">
        <v>40855</v>
      </c>
      <c r="B2262" s="191">
        <v>1261.119995</v>
      </c>
      <c r="C2262" s="191">
        <v>1277.5500489999999</v>
      </c>
      <c r="D2262" s="191">
        <v>1254.98999</v>
      </c>
      <c r="E2262" s="191">
        <v>1275.920044</v>
      </c>
      <c r="F2262" s="192">
        <v>1275.920044</v>
      </c>
      <c r="G2262" s="191">
        <v>3908490000</v>
      </c>
      <c r="H2262" s="194">
        <f t="shared" si="70"/>
        <v>1.1735639002377363E-2</v>
      </c>
      <c r="I2262" s="193"/>
      <c r="J2262" s="197">
        <v>2260</v>
      </c>
      <c r="K2262" s="234"/>
      <c r="L2262" s="234"/>
      <c r="M2262" s="234"/>
      <c r="N2262" s="234"/>
      <c r="O2262" s="234"/>
      <c r="P2262" s="234"/>
      <c r="Q2262" s="7">
        <v>40855</v>
      </c>
      <c r="R2262" s="8">
        <v>14364643</v>
      </c>
      <c r="S2262" s="8">
        <v>14571428</v>
      </c>
      <c r="T2262" s="8">
        <v>14341429</v>
      </c>
      <c r="U2262" s="8">
        <v>14508214</v>
      </c>
      <c r="V2262" s="192">
        <v>12537117</v>
      </c>
      <c r="W2262" s="234">
        <v>400442000</v>
      </c>
      <c r="X2262" s="194">
        <f t="shared" si="71"/>
        <v>1.626083217180865E-2</v>
      </c>
      <c r="Y2262" s="193"/>
      <c r="Z2262" s="197">
        <v>2260</v>
      </c>
    </row>
    <row r="2263" spans="1:26" ht="14.4" x14ac:dyDescent="0.3">
      <c r="A2263" s="7">
        <v>40854</v>
      </c>
      <c r="B2263" s="191">
        <v>1253.209961</v>
      </c>
      <c r="C2263" s="191">
        <v>1261.6999510000001</v>
      </c>
      <c r="D2263" s="191">
        <v>1240.75</v>
      </c>
      <c r="E2263" s="191">
        <v>1261.119995</v>
      </c>
      <c r="F2263" s="192">
        <v>1261.119995</v>
      </c>
      <c r="G2263" s="191">
        <v>3429740000</v>
      </c>
      <c r="H2263" s="194">
        <f t="shared" si="70"/>
        <v>6.2957438984981417E-3</v>
      </c>
      <c r="I2263" s="193"/>
      <c r="J2263" s="197">
        <v>2261</v>
      </c>
      <c r="K2263" s="234"/>
      <c r="L2263" s="234"/>
      <c r="M2263" s="234"/>
      <c r="N2263" s="234"/>
      <c r="O2263" s="234"/>
      <c r="P2263" s="234"/>
      <c r="Q2263" s="7">
        <v>40854</v>
      </c>
      <c r="R2263" s="8">
        <v>14282500</v>
      </c>
      <c r="S2263" s="8">
        <v>14285714</v>
      </c>
      <c r="T2263" s="8">
        <v>14147500</v>
      </c>
      <c r="U2263" s="8">
        <v>14276072</v>
      </c>
      <c r="V2263" s="192">
        <v>12336515</v>
      </c>
      <c r="W2263" s="234">
        <v>270275600</v>
      </c>
      <c r="X2263" s="194">
        <f t="shared" si="71"/>
        <v>-1.2739378433938883E-3</v>
      </c>
      <c r="Y2263" s="193"/>
      <c r="Z2263" s="197">
        <v>2261</v>
      </c>
    </row>
    <row r="2264" spans="1:26" ht="14.4" x14ac:dyDescent="0.3">
      <c r="A2264" s="7">
        <v>40851</v>
      </c>
      <c r="B2264" s="191">
        <v>1260.8199460000001</v>
      </c>
      <c r="C2264" s="191">
        <v>1260.8199460000001</v>
      </c>
      <c r="D2264" s="191">
        <v>1238.920044</v>
      </c>
      <c r="E2264" s="191">
        <v>1253.2299800000001</v>
      </c>
      <c r="F2264" s="192">
        <v>1253.2299800000001</v>
      </c>
      <c r="G2264" s="191">
        <v>3830650000</v>
      </c>
      <c r="H2264" s="194">
        <f t="shared" si="70"/>
        <v>-6.2800173248856563E-3</v>
      </c>
      <c r="I2264" s="193"/>
      <c r="J2264" s="197">
        <v>2262</v>
      </c>
      <c r="K2264" s="234"/>
      <c r="L2264" s="234"/>
      <c r="M2264" s="234"/>
      <c r="N2264" s="234"/>
      <c r="O2264" s="234"/>
      <c r="P2264" s="234"/>
      <c r="Q2264" s="7">
        <v>40851</v>
      </c>
      <c r="R2264" s="8">
        <v>14358214</v>
      </c>
      <c r="S2264" s="8">
        <v>14408571</v>
      </c>
      <c r="T2264" s="8">
        <v>14255714</v>
      </c>
      <c r="U2264" s="8">
        <v>14294286</v>
      </c>
      <c r="V2264" s="192">
        <v>12352251</v>
      </c>
      <c r="W2264" s="234">
        <v>302229200</v>
      </c>
      <c r="X2264" s="194">
        <f t="shared" si="71"/>
        <v>-7.0211311609843117E-3</v>
      </c>
      <c r="Y2264" s="193"/>
      <c r="Z2264" s="197">
        <v>2262</v>
      </c>
    </row>
    <row r="2265" spans="1:26" ht="14.4" x14ac:dyDescent="0.3">
      <c r="A2265" s="7">
        <v>40850</v>
      </c>
      <c r="B2265" s="191">
        <v>1238.25</v>
      </c>
      <c r="C2265" s="191">
        <v>1263.209961</v>
      </c>
      <c r="D2265" s="191">
        <v>1234.8100589999999</v>
      </c>
      <c r="E2265" s="191">
        <v>1261.150024</v>
      </c>
      <c r="F2265" s="192">
        <v>1261.150024</v>
      </c>
      <c r="G2265" s="191">
        <v>4849140000</v>
      </c>
      <c r="H2265" s="194">
        <f t="shared" si="70"/>
        <v>1.8781807536341077E-2</v>
      </c>
      <c r="I2265" s="193"/>
      <c r="J2265" s="197">
        <v>2263</v>
      </c>
      <c r="K2265" s="234"/>
      <c r="L2265" s="234"/>
      <c r="M2265" s="234"/>
      <c r="N2265" s="234"/>
      <c r="O2265" s="234"/>
      <c r="P2265" s="234"/>
      <c r="Q2265" s="7">
        <v>40850</v>
      </c>
      <c r="R2265" s="8">
        <v>14252500</v>
      </c>
      <c r="S2265" s="8">
        <v>14407143</v>
      </c>
      <c r="T2265" s="8">
        <v>14120000</v>
      </c>
      <c r="U2265" s="8">
        <v>14395357</v>
      </c>
      <c r="V2265" s="192">
        <v>12439591</v>
      </c>
      <c r="W2265" s="234">
        <v>441386400</v>
      </c>
      <c r="X2265" s="194">
        <f t="shared" si="71"/>
        <v>1.4242173119546231E-2</v>
      </c>
      <c r="Y2265" s="193"/>
      <c r="Z2265" s="197">
        <v>2263</v>
      </c>
    </row>
    <row r="2266" spans="1:26" ht="14.4" x14ac:dyDescent="0.3">
      <c r="A2266" s="7">
        <v>40849</v>
      </c>
      <c r="B2266" s="191">
        <v>1219.619995</v>
      </c>
      <c r="C2266" s="191">
        <v>1242.4799800000001</v>
      </c>
      <c r="D2266" s="191">
        <v>1219.619995</v>
      </c>
      <c r="E2266" s="191">
        <v>1237.900024</v>
      </c>
      <c r="F2266" s="192">
        <v>1237.900024</v>
      </c>
      <c r="G2266" s="191">
        <v>4110530000</v>
      </c>
      <c r="H2266" s="194">
        <f t="shared" si="70"/>
        <v>1.6104667673248068E-2</v>
      </c>
      <c r="I2266" s="193"/>
      <c r="J2266" s="197">
        <v>2264</v>
      </c>
      <c r="K2266" s="234"/>
      <c r="L2266" s="234"/>
      <c r="M2266" s="234"/>
      <c r="N2266" s="234"/>
      <c r="O2266" s="234"/>
      <c r="P2266" s="234"/>
      <c r="Q2266" s="7">
        <v>40849</v>
      </c>
      <c r="R2266" s="8">
        <v>14288929</v>
      </c>
      <c r="S2266" s="8">
        <v>14301429</v>
      </c>
      <c r="T2266" s="8">
        <v>14111072</v>
      </c>
      <c r="U2266" s="8">
        <v>14193214</v>
      </c>
      <c r="V2266" s="192">
        <v>12264912</v>
      </c>
      <c r="W2266" s="234">
        <v>327350800</v>
      </c>
      <c r="X2266" s="194">
        <f t="shared" si="71"/>
        <v>2.2699759600573141E-3</v>
      </c>
      <c r="Y2266" s="193"/>
      <c r="Z2266" s="197">
        <v>2264</v>
      </c>
    </row>
    <row r="2267" spans="1:26" ht="14.4" x14ac:dyDescent="0.3">
      <c r="A2267" s="7">
        <v>40848</v>
      </c>
      <c r="B2267" s="191">
        <v>1251</v>
      </c>
      <c r="C2267" s="191">
        <v>1251</v>
      </c>
      <c r="D2267" s="191">
        <v>1215.420044</v>
      </c>
      <c r="E2267" s="191">
        <v>1218.280029</v>
      </c>
      <c r="F2267" s="192">
        <v>1218.280029</v>
      </c>
      <c r="G2267" s="191">
        <v>5645540000</v>
      </c>
      <c r="H2267" s="194">
        <f t="shared" si="70"/>
        <v>-2.7942247371602818E-2</v>
      </c>
      <c r="I2267" s="193"/>
      <c r="J2267" s="197">
        <v>2265</v>
      </c>
      <c r="K2267" s="234"/>
      <c r="L2267" s="234"/>
      <c r="M2267" s="234"/>
      <c r="N2267" s="234"/>
      <c r="O2267" s="234"/>
      <c r="P2267" s="234"/>
      <c r="Q2267" s="7">
        <v>40848</v>
      </c>
      <c r="R2267" s="8">
        <v>14193214</v>
      </c>
      <c r="S2267" s="8">
        <v>14267858</v>
      </c>
      <c r="T2267" s="8">
        <v>14043571</v>
      </c>
      <c r="U2267" s="8">
        <v>14161072</v>
      </c>
      <c r="V2267" s="192">
        <v>12237134</v>
      </c>
      <c r="W2267" s="234">
        <v>531790000</v>
      </c>
      <c r="X2267" s="194">
        <f t="shared" si="71"/>
        <v>-2.0430802403036158E-2</v>
      </c>
      <c r="Y2267" s="193"/>
      <c r="Z2267" s="197">
        <v>2265</v>
      </c>
    </row>
    <row r="2268" spans="1:26" ht="14.4" x14ac:dyDescent="0.3">
      <c r="A2268" s="7">
        <v>40847</v>
      </c>
      <c r="B2268" s="191">
        <v>1284.959961</v>
      </c>
      <c r="C2268" s="191">
        <v>1284.959961</v>
      </c>
      <c r="D2268" s="191">
        <v>1253.160034</v>
      </c>
      <c r="E2268" s="191">
        <v>1253.3000489999999</v>
      </c>
      <c r="F2268" s="192">
        <v>1253.3000489999999</v>
      </c>
      <c r="G2268" s="191">
        <v>4310210000</v>
      </c>
      <c r="H2268" s="194">
        <f t="shared" si="70"/>
        <v>-2.4737503086223661E-2</v>
      </c>
      <c r="I2268" s="193"/>
      <c r="J2268" s="197">
        <v>2266</v>
      </c>
      <c r="K2268" s="234"/>
      <c r="L2268" s="234"/>
      <c r="M2268" s="234"/>
      <c r="N2268" s="234"/>
      <c r="O2268" s="234"/>
      <c r="P2268" s="234"/>
      <c r="Q2268" s="7">
        <v>40847</v>
      </c>
      <c r="R2268" s="8">
        <v>14372143</v>
      </c>
      <c r="S2268" s="8">
        <v>14618929</v>
      </c>
      <c r="T2268" s="8">
        <v>14323215</v>
      </c>
      <c r="U2268" s="8">
        <v>14456429</v>
      </c>
      <c r="V2268" s="192">
        <v>12492363</v>
      </c>
      <c r="W2268" s="234">
        <v>385501200</v>
      </c>
      <c r="X2268" s="194">
        <f t="shared" si="71"/>
        <v>-4.1992025515916604E-4</v>
      </c>
      <c r="Y2268" s="193"/>
      <c r="Z2268" s="197">
        <v>2266</v>
      </c>
    </row>
    <row r="2269" spans="1:26" ht="14.4" x14ac:dyDescent="0.3">
      <c r="A2269" s="7">
        <v>40844</v>
      </c>
      <c r="B2269" s="191">
        <v>1284.3900149999999</v>
      </c>
      <c r="C2269" s="191">
        <v>1287.079956</v>
      </c>
      <c r="D2269" s="191">
        <v>1277.01001</v>
      </c>
      <c r="E2269" s="191">
        <v>1285.089966</v>
      </c>
      <c r="F2269" s="192">
        <v>1285.089966</v>
      </c>
      <c r="G2269" s="191">
        <v>4536690000</v>
      </c>
      <c r="H2269" s="194">
        <f t="shared" si="70"/>
        <v>3.8922925854458992E-4</v>
      </c>
      <c r="I2269" s="193"/>
      <c r="J2269" s="197">
        <v>2267</v>
      </c>
      <c r="K2269" s="234"/>
      <c r="L2269" s="234"/>
      <c r="M2269" s="234"/>
      <c r="N2269" s="234"/>
      <c r="O2269" s="234"/>
      <c r="P2269" s="234"/>
      <c r="Q2269" s="7">
        <v>40844</v>
      </c>
      <c r="R2269" s="8">
        <v>14392858</v>
      </c>
      <c r="S2269" s="8">
        <v>14512500</v>
      </c>
      <c r="T2269" s="8">
        <v>14375357</v>
      </c>
      <c r="U2269" s="8">
        <v>14462500</v>
      </c>
      <c r="V2269" s="192">
        <v>12497611</v>
      </c>
      <c r="W2269" s="234">
        <v>322842800</v>
      </c>
      <c r="X2269" s="194">
        <f t="shared" si="71"/>
        <v>6.42134718422725E-4</v>
      </c>
      <c r="Y2269" s="193"/>
      <c r="Z2269" s="197">
        <v>2267</v>
      </c>
    </row>
    <row r="2270" spans="1:26" ht="14.4" x14ac:dyDescent="0.3">
      <c r="A2270" s="7">
        <v>40843</v>
      </c>
      <c r="B2270" s="191">
        <v>1243.969971</v>
      </c>
      <c r="C2270" s="191">
        <v>1292.660034</v>
      </c>
      <c r="D2270" s="191">
        <v>1243.969971</v>
      </c>
      <c r="E2270" s="191">
        <v>1284.589966</v>
      </c>
      <c r="F2270" s="192">
        <v>1284.589966</v>
      </c>
      <c r="G2270" s="191">
        <v>6367610000</v>
      </c>
      <c r="H2270" s="194">
        <f t="shared" si="70"/>
        <v>3.4291438003220612E-2</v>
      </c>
      <c r="I2270" s="193"/>
      <c r="J2270" s="197">
        <v>2268</v>
      </c>
      <c r="K2270" s="234"/>
      <c r="L2270" s="234"/>
      <c r="M2270" s="234"/>
      <c r="N2270" s="234"/>
      <c r="O2270" s="234"/>
      <c r="P2270" s="234"/>
      <c r="Q2270" s="7">
        <v>40843</v>
      </c>
      <c r="R2270" s="8">
        <v>14555715</v>
      </c>
      <c r="S2270" s="8">
        <v>14607142</v>
      </c>
      <c r="T2270" s="8">
        <v>14353214</v>
      </c>
      <c r="U2270" s="8">
        <v>14453215</v>
      </c>
      <c r="V2270" s="192">
        <v>12489591</v>
      </c>
      <c r="W2270" s="234">
        <v>494664800</v>
      </c>
      <c r="X2270" s="194">
        <f t="shared" si="71"/>
        <v>1.0209679969814043E-2</v>
      </c>
      <c r="Y2270" s="193"/>
      <c r="Z2270" s="197">
        <v>2268</v>
      </c>
    </row>
    <row r="2271" spans="1:26" ht="14.4" x14ac:dyDescent="0.3">
      <c r="A2271" s="7">
        <v>40842</v>
      </c>
      <c r="B2271" s="191">
        <v>1229.170044</v>
      </c>
      <c r="C2271" s="191">
        <v>1246.280029</v>
      </c>
      <c r="D2271" s="191">
        <v>1221.0600589999999</v>
      </c>
      <c r="E2271" s="191">
        <v>1242</v>
      </c>
      <c r="F2271" s="192">
        <v>1242</v>
      </c>
      <c r="G2271" s="191">
        <v>4873530000</v>
      </c>
      <c r="H2271" s="194">
        <f t="shared" si="70"/>
        <v>1.0536553015507065E-2</v>
      </c>
      <c r="I2271" s="193"/>
      <c r="J2271" s="197">
        <v>2269</v>
      </c>
      <c r="K2271" s="234"/>
      <c r="L2271" s="234"/>
      <c r="M2271" s="234"/>
      <c r="N2271" s="234"/>
      <c r="O2271" s="234"/>
      <c r="P2271" s="234"/>
      <c r="Q2271" s="7">
        <v>40842</v>
      </c>
      <c r="R2271" s="8">
        <v>14348572</v>
      </c>
      <c r="S2271" s="8">
        <v>14376785</v>
      </c>
      <c r="T2271" s="8">
        <v>14041072</v>
      </c>
      <c r="U2271" s="8">
        <v>14307143</v>
      </c>
      <c r="V2271" s="192">
        <v>12363365</v>
      </c>
      <c r="W2271" s="234">
        <v>456304800</v>
      </c>
      <c r="X2271" s="194">
        <f t="shared" si="71"/>
        <v>7.1149269690132522E-3</v>
      </c>
      <c r="Y2271" s="193"/>
      <c r="Z2271" s="197">
        <v>2269</v>
      </c>
    </row>
    <row r="2272" spans="1:26" ht="14.4" x14ac:dyDescent="0.3">
      <c r="A2272" s="7">
        <v>40841</v>
      </c>
      <c r="B2272" s="191">
        <v>1254.1899410000001</v>
      </c>
      <c r="C2272" s="191">
        <v>1254.1899410000001</v>
      </c>
      <c r="D2272" s="191">
        <v>1226.790039</v>
      </c>
      <c r="E2272" s="191">
        <v>1229.0500489999999</v>
      </c>
      <c r="F2272" s="192">
        <v>1229.0500489999999</v>
      </c>
      <c r="G2272" s="191">
        <v>4473970000</v>
      </c>
      <c r="H2272" s="194">
        <f t="shared" si="70"/>
        <v>-2.0044724629154194E-2</v>
      </c>
      <c r="I2272" s="193"/>
      <c r="J2272" s="197">
        <v>2270</v>
      </c>
      <c r="K2272" s="234"/>
      <c r="L2272" s="234"/>
      <c r="M2272" s="234"/>
      <c r="N2272" s="234"/>
      <c r="O2272" s="234"/>
      <c r="P2272" s="234"/>
      <c r="Q2272" s="7">
        <v>40841</v>
      </c>
      <c r="R2272" s="8">
        <v>14465357</v>
      </c>
      <c r="S2272" s="8">
        <v>14519643</v>
      </c>
      <c r="T2272" s="8">
        <v>14192142</v>
      </c>
      <c r="U2272" s="8">
        <v>14206072</v>
      </c>
      <c r="V2272" s="192">
        <v>12276022</v>
      </c>
      <c r="W2272" s="234">
        <v>430427200</v>
      </c>
      <c r="X2272" s="194">
        <f t="shared" si="71"/>
        <v>-1.9715532753628189E-2</v>
      </c>
      <c r="Y2272" s="193"/>
      <c r="Z2272" s="197">
        <v>2270</v>
      </c>
    </row>
    <row r="2273" spans="1:26" ht="14.4" x14ac:dyDescent="0.3">
      <c r="A2273" s="7">
        <v>40840</v>
      </c>
      <c r="B2273" s="191">
        <v>1238.719971</v>
      </c>
      <c r="C2273" s="191">
        <v>1256.5500489999999</v>
      </c>
      <c r="D2273" s="191">
        <v>1238.719971</v>
      </c>
      <c r="E2273" s="191">
        <v>1254.1899410000001</v>
      </c>
      <c r="F2273" s="192">
        <v>1254.1899410000001</v>
      </c>
      <c r="G2273" s="191">
        <v>4309380000</v>
      </c>
      <c r="H2273" s="194">
        <f t="shared" si="70"/>
        <v>1.2872958610942935E-2</v>
      </c>
      <c r="I2273" s="193"/>
      <c r="J2273" s="197">
        <v>2271</v>
      </c>
      <c r="K2273" s="234"/>
      <c r="L2273" s="234"/>
      <c r="M2273" s="234"/>
      <c r="N2273" s="234"/>
      <c r="O2273" s="234"/>
      <c r="P2273" s="234"/>
      <c r="Q2273" s="7">
        <v>40840</v>
      </c>
      <c r="R2273" s="8">
        <v>14149285</v>
      </c>
      <c r="S2273" s="8">
        <v>14517858</v>
      </c>
      <c r="T2273" s="8">
        <v>14121428</v>
      </c>
      <c r="U2273" s="8">
        <v>14491786</v>
      </c>
      <c r="V2273" s="192">
        <v>12522918</v>
      </c>
      <c r="W2273" s="234">
        <v>502138000</v>
      </c>
      <c r="X2273" s="194">
        <f t="shared" si="71"/>
        <v>3.2835101018994214E-2</v>
      </c>
      <c r="Y2273" s="193"/>
      <c r="Z2273" s="197">
        <v>2271</v>
      </c>
    </row>
    <row r="2274" spans="1:26" ht="14.4" x14ac:dyDescent="0.3">
      <c r="A2274" s="7">
        <v>40837</v>
      </c>
      <c r="B2274" s="191">
        <v>1215.3900149999999</v>
      </c>
      <c r="C2274" s="191">
        <v>1239.030029</v>
      </c>
      <c r="D2274" s="191">
        <v>1215.3900149999999</v>
      </c>
      <c r="E2274" s="191">
        <v>1238.25</v>
      </c>
      <c r="F2274" s="192">
        <v>1238.25</v>
      </c>
      <c r="G2274" s="191">
        <v>4980770000</v>
      </c>
      <c r="H2274" s="194">
        <f t="shared" si="70"/>
        <v>1.8808764855617194E-2</v>
      </c>
      <c r="I2274" s="193"/>
      <c r="J2274" s="197">
        <v>2272</v>
      </c>
      <c r="K2274" s="234"/>
      <c r="L2274" s="234"/>
      <c r="M2274" s="234"/>
      <c r="N2274" s="234"/>
      <c r="O2274" s="234"/>
      <c r="P2274" s="234"/>
      <c r="Q2274" s="7">
        <v>40837</v>
      </c>
      <c r="R2274" s="8">
        <v>14217857</v>
      </c>
      <c r="S2274" s="8">
        <v>14255000</v>
      </c>
      <c r="T2274" s="8">
        <v>13955358</v>
      </c>
      <c r="U2274" s="8">
        <v>14031072</v>
      </c>
      <c r="V2274" s="192">
        <v>12124799</v>
      </c>
      <c r="W2274" s="234">
        <v>621244400</v>
      </c>
      <c r="X2274" s="194">
        <f t="shared" si="71"/>
        <v>-6.1721625232580065E-3</v>
      </c>
      <c r="Y2274" s="193"/>
      <c r="Z2274" s="197">
        <v>2272</v>
      </c>
    </row>
    <row r="2275" spans="1:26" ht="14.4" x14ac:dyDescent="0.3">
      <c r="A2275" s="7">
        <v>40836</v>
      </c>
      <c r="B2275" s="191">
        <v>1209.920044</v>
      </c>
      <c r="C2275" s="191">
        <v>1219.530029</v>
      </c>
      <c r="D2275" s="191">
        <v>1197.339966</v>
      </c>
      <c r="E2275" s="191">
        <v>1215.3900149999999</v>
      </c>
      <c r="F2275" s="192">
        <v>1215.3900149999999</v>
      </c>
      <c r="G2275" s="191">
        <v>4870290000</v>
      </c>
      <c r="H2275" s="194">
        <f t="shared" si="70"/>
        <v>4.5541789080149036E-3</v>
      </c>
      <c r="I2275" s="193"/>
      <c r="J2275" s="197">
        <v>2273</v>
      </c>
      <c r="K2275" s="234"/>
      <c r="L2275" s="234"/>
      <c r="M2275" s="234"/>
      <c r="N2275" s="234"/>
      <c r="O2275" s="234"/>
      <c r="P2275" s="234"/>
      <c r="Q2275" s="7">
        <v>40836</v>
      </c>
      <c r="R2275" s="8">
        <v>14285714</v>
      </c>
      <c r="S2275" s="8">
        <v>14298214</v>
      </c>
      <c r="T2275" s="8">
        <v>14078929</v>
      </c>
      <c r="U2275" s="8">
        <v>14118215</v>
      </c>
      <c r="V2275" s="192">
        <v>12200100</v>
      </c>
      <c r="W2275" s="234">
        <v>549270400</v>
      </c>
      <c r="X2275" s="194">
        <f t="shared" si="71"/>
        <v>-8.3040040291790344E-3</v>
      </c>
      <c r="Y2275" s="193"/>
      <c r="Z2275" s="197">
        <v>2273</v>
      </c>
    </row>
    <row r="2276" spans="1:26" ht="14.4" x14ac:dyDescent="0.3">
      <c r="A2276" s="7">
        <v>40835</v>
      </c>
      <c r="B2276" s="191">
        <v>1223.459961</v>
      </c>
      <c r="C2276" s="191">
        <v>1229.6400149999999</v>
      </c>
      <c r="D2276" s="191">
        <v>1206.3100589999999</v>
      </c>
      <c r="E2276" s="191">
        <v>1209.880005</v>
      </c>
      <c r="F2276" s="192">
        <v>1209.880005</v>
      </c>
      <c r="G2276" s="191">
        <v>4846390000</v>
      </c>
      <c r="H2276" s="194">
        <f t="shared" si="70"/>
        <v>-1.2649137358822825E-2</v>
      </c>
      <c r="I2276" s="193"/>
      <c r="J2276" s="197">
        <v>2274</v>
      </c>
      <c r="K2276" s="234"/>
      <c r="L2276" s="234"/>
      <c r="M2276" s="234"/>
      <c r="N2276" s="234"/>
      <c r="O2276" s="234"/>
      <c r="P2276" s="234"/>
      <c r="Q2276" s="7">
        <v>40835</v>
      </c>
      <c r="R2276" s="8">
        <v>14333928</v>
      </c>
      <c r="S2276" s="8">
        <v>14586429</v>
      </c>
      <c r="T2276" s="8">
        <v>14207143</v>
      </c>
      <c r="U2276" s="8">
        <v>14236428</v>
      </c>
      <c r="V2276" s="192">
        <v>12302258</v>
      </c>
      <c r="W2276" s="234">
        <v>1104059600</v>
      </c>
      <c r="X2276" s="194">
        <f t="shared" si="71"/>
        <v>-5.5939513865856591E-2</v>
      </c>
      <c r="Y2276" s="193"/>
      <c r="Z2276" s="197">
        <v>2274</v>
      </c>
    </row>
    <row r="2277" spans="1:26" ht="14.4" x14ac:dyDescent="0.3">
      <c r="A2277" s="7">
        <v>40834</v>
      </c>
      <c r="B2277" s="191">
        <v>1200.75</v>
      </c>
      <c r="C2277" s="191">
        <v>1233.099976</v>
      </c>
      <c r="D2277" s="191">
        <v>1191.4799800000001</v>
      </c>
      <c r="E2277" s="191">
        <v>1225.380005</v>
      </c>
      <c r="F2277" s="192">
        <v>1225.380005</v>
      </c>
      <c r="G2277" s="191">
        <v>4840170000</v>
      </c>
      <c r="H2277" s="194">
        <f t="shared" si="70"/>
        <v>2.0418716841497497E-2</v>
      </c>
      <c r="I2277" s="193"/>
      <c r="J2277" s="197">
        <v>2275</v>
      </c>
      <c r="K2277" s="234"/>
      <c r="L2277" s="234"/>
      <c r="M2277" s="234"/>
      <c r="N2277" s="234"/>
      <c r="O2277" s="234"/>
      <c r="P2277" s="234"/>
      <c r="Q2277" s="7">
        <v>40834</v>
      </c>
      <c r="R2277" s="8">
        <v>15062857</v>
      </c>
      <c r="S2277" s="8">
        <v>15171785</v>
      </c>
      <c r="T2277" s="8">
        <v>14856786</v>
      </c>
      <c r="U2277" s="8">
        <v>15080000</v>
      </c>
      <c r="V2277" s="192">
        <v>13031218</v>
      </c>
      <c r="W2277" s="234">
        <v>881602400</v>
      </c>
      <c r="X2277" s="194">
        <f t="shared" si="71"/>
        <v>5.3572121542883886E-3</v>
      </c>
      <c r="Y2277" s="193"/>
      <c r="Z2277" s="197">
        <v>2275</v>
      </c>
    </row>
    <row r="2278" spans="1:26" ht="14.4" x14ac:dyDescent="0.3">
      <c r="A2278" s="7">
        <v>40833</v>
      </c>
      <c r="B2278" s="191">
        <v>1224.469971</v>
      </c>
      <c r="C2278" s="191">
        <v>1224.469971</v>
      </c>
      <c r="D2278" s="191">
        <v>1198.5500489999999</v>
      </c>
      <c r="E2278" s="191">
        <v>1200.8599850000001</v>
      </c>
      <c r="F2278" s="192">
        <v>1200.8599850000001</v>
      </c>
      <c r="G2278" s="191">
        <v>4300700000</v>
      </c>
      <c r="H2278" s="194">
        <f t="shared" si="70"/>
        <v>-1.9369883431278361E-2</v>
      </c>
      <c r="I2278" s="193"/>
      <c r="J2278" s="197">
        <v>2276</v>
      </c>
      <c r="K2278" s="234"/>
      <c r="L2278" s="234"/>
      <c r="M2278" s="234"/>
      <c r="N2278" s="234"/>
      <c r="O2278" s="234"/>
      <c r="P2278" s="234"/>
      <c r="Q2278" s="7">
        <v>40833</v>
      </c>
      <c r="R2278" s="8">
        <v>15062143</v>
      </c>
      <c r="S2278" s="8">
        <v>15239285</v>
      </c>
      <c r="T2278" s="8">
        <v>14855000</v>
      </c>
      <c r="U2278" s="8">
        <v>14999643</v>
      </c>
      <c r="V2278" s="192">
        <v>12961779</v>
      </c>
      <c r="W2278" s="234">
        <v>686044800</v>
      </c>
      <c r="X2278" s="194">
        <f t="shared" si="71"/>
        <v>-4.7629683815282641E-3</v>
      </c>
      <c r="Y2278" s="193"/>
      <c r="Z2278" s="197">
        <v>2276</v>
      </c>
    </row>
    <row r="2279" spans="1:26" ht="14.4" x14ac:dyDescent="0.3">
      <c r="A2279" s="7">
        <v>40830</v>
      </c>
      <c r="B2279" s="191">
        <v>1205.650024</v>
      </c>
      <c r="C2279" s="191">
        <v>1224.6099850000001</v>
      </c>
      <c r="D2279" s="191">
        <v>1205.650024</v>
      </c>
      <c r="E2279" s="191">
        <v>1224.579956</v>
      </c>
      <c r="F2279" s="192">
        <v>1224.579956</v>
      </c>
      <c r="G2279" s="191">
        <v>4116690000</v>
      </c>
      <c r="H2279" s="194">
        <f t="shared" si="70"/>
        <v>1.7380258053828548E-2</v>
      </c>
      <c r="I2279" s="193"/>
      <c r="J2279" s="197">
        <v>2277</v>
      </c>
      <c r="K2279" s="234"/>
      <c r="L2279" s="234"/>
      <c r="M2279" s="234"/>
      <c r="N2279" s="234"/>
      <c r="O2279" s="234"/>
      <c r="P2279" s="234"/>
      <c r="Q2279" s="7">
        <v>40830</v>
      </c>
      <c r="R2279" s="8">
        <v>14886786</v>
      </c>
      <c r="S2279" s="8">
        <v>15071428</v>
      </c>
      <c r="T2279" s="8">
        <v>14831072</v>
      </c>
      <c r="U2279" s="8">
        <v>15071428</v>
      </c>
      <c r="V2279" s="192">
        <v>13023811</v>
      </c>
      <c r="W2279" s="234">
        <v>573367200</v>
      </c>
      <c r="X2279" s="194">
        <f t="shared" si="71"/>
        <v>3.3224799785989891E-2</v>
      </c>
      <c r="Y2279" s="193"/>
      <c r="Z2279" s="197">
        <v>2277</v>
      </c>
    </row>
    <row r="2280" spans="1:26" ht="14.4" x14ac:dyDescent="0.3">
      <c r="A2280" s="7">
        <v>40829</v>
      </c>
      <c r="B2280" s="191">
        <v>1206.959961</v>
      </c>
      <c r="C2280" s="191">
        <v>1207.459961</v>
      </c>
      <c r="D2280" s="191">
        <v>1190.579956</v>
      </c>
      <c r="E2280" s="191">
        <v>1203.660034</v>
      </c>
      <c r="F2280" s="192">
        <v>1203.660034</v>
      </c>
      <c r="G2280" s="191">
        <v>4436270000</v>
      </c>
      <c r="H2280" s="194">
        <f t="shared" si="70"/>
        <v>-2.9736723959411918E-3</v>
      </c>
      <c r="I2280" s="193"/>
      <c r="J2280" s="197">
        <v>2278</v>
      </c>
      <c r="K2280" s="234"/>
      <c r="L2280" s="234"/>
      <c r="M2280" s="234"/>
      <c r="N2280" s="234"/>
      <c r="O2280" s="234"/>
      <c r="P2280" s="234"/>
      <c r="Q2280" s="7">
        <v>40829</v>
      </c>
      <c r="R2280" s="8">
        <v>14463572</v>
      </c>
      <c r="S2280" s="8">
        <v>14586785</v>
      </c>
      <c r="T2280" s="8">
        <v>14387500</v>
      </c>
      <c r="U2280" s="8">
        <v>14586785</v>
      </c>
      <c r="V2280" s="192">
        <v>12605012</v>
      </c>
      <c r="W2280" s="234">
        <v>426185200</v>
      </c>
      <c r="X2280" s="194">
        <f t="shared" si="71"/>
        <v>1.5514844589317085E-2</v>
      </c>
      <c r="Y2280" s="193"/>
      <c r="Z2280" s="197">
        <v>2278</v>
      </c>
    </row>
    <row r="2281" spans="1:26" ht="14.4" x14ac:dyDescent="0.3">
      <c r="A2281" s="7">
        <v>40828</v>
      </c>
      <c r="B2281" s="191">
        <v>1196.1899410000001</v>
      </c>
      <c r="C2281" s="191">
        <v>1220.25</v>
      </c>
      <c r="D2281" s="191">
        <v>1196.1899410000001</v>
      </c>
      <c r="E2281" s="191">
        <v>1207.25</v>
      </c>
      <c r="F2281" s="192">
        <v>1207.25</v>
      </c>
      <c r="G2281" s="191">
        <v>5355360000</v>
      </c>
      <c r="H2281" s="194">
        <f t="shared" si="70"/>
        <v>9.794704165487193E-3</v>
      </c>
      <c r="I2281" s="193"/>
      <c r="J2281" s="197">
        <v>2279</v>
      </c>
      <c r="K2281" s="234"/>
      <c r="L2281" s="234"/>
      <c r="M2281" s="234"/>
      <c r="N2281" s="234"/>
      <c r="O2281" s="234"/>
      <c r="P2281" s="234"/>
      <c r="Q2281" s="7">
        <v>40828</v>
      </c>
      <c r="R2281" s="8">
        <v>14547857</v>
      </c>
      <c r="S2281" s="8">
        <v>14616072</v>
      </c>
      <c r="T2281" s="8">
        <v>14290714</v>
      </c>
      <c r="U2281" s="8">
        <v>14363929</v>
      </c>
      <c r="V2281" s="192">
        <v>12412435</v>
      </c>
      <c r="W2281" s="234">
        <v>622286000</v>
      </c>
      <c r="X2281" s="194">
        <f t="shared" si="71"/>
        <v>4.7467195303143687E-3</v>
      </c>
      <c r="Y2281" s="193"/>
      <c r="Z2281" s="197">
        <v>2279</v>
      </c>
    </row>
    <row r="2282" spans="1:26" ht="14.4" x14ac:dyDescent="0.3">
      <c r="A2282" s="7">
        <v>40827</v>
      </c>
      <c r="B2282" s="191">
        <v>1194.599976</v>
      </c>
      <c r="C2282" s="191">
        <v>1199.23999</v>
      </c>
      <c r="D2282" s="191">
        <v>1187.3000489999999</v>
      </c>
      <c r="E2282" s="191">
        <v>1195.540039</v>
      </c>
      <c r="F2282" s="192">
        <v>1195.540039</v>
      </c>
      <c r="G2282" s="191">
        <v>4424500000</v>
      </c>
      <c r="H2282" s="194">
        <f t="shared" si="70"/>
        <v>5.4400320685584641E-4</v>
      </c>
      <c r="I2282" s="193"/>
      <c r="J2282" s="197">
        <v>2280</v>
      </c>
      <c r="K2282" s="234"/>
      <c r="L2282" s="234"/>
      <c r="M2282" s="234"/>
      <c r="N2282" s="234"/>
      <c r="O2282" s="234"/>
      <c r="P2282" s="234"/>
      <c r="Q2282" s="7">
        <v>40827</v>
      </c>
      <c r="R2282" s="8">
        <v>14020357</v>
      </c>
      <c r="S2282" s="8">
        <v>14399285</v>
      </c>
      <c r="T2282" s="8">
        <v>13982142</v>
      </c>
      <c r="U2282" s="8">
        <v>14296071</v>
      </c>
      <c r="V2282" s="192">
        <v>12353795</v>
      </c>
      <c r="W2282" s="234">
        <v>605687600</v>
      </c>
      <c r="X2282" s="194">
        <f t="shared" si="71"/>
        <v>2.952589937296549E-2</v>
      </c>
      <c r="Y2282" s="193"/>
      <c r="Z2282" s="197">
        <v>2280</v>
      </c>
    </row>
    <row r="2283" spans="1:26" ht="14.4" x14ac:dyDescent="0.3">
      <c r="A2283" s="7">
        <v>40826</v>
      </c>
      <c r="B2283" s="191">
        <v>1158.150024</v>
      </c>
      <c r="C2283" s="191">
        <v>1194.910034</v>
      </c>
      <c r="D2283" s="191">
        <v>1158.150024</v>
      </c>
      <c r="E2283" s="191">
        <v>1194.8900149999999</v>
      </c>
      <c r="F2283" s="192">
        <v>1194.8900149999999</v>
      </c>
      <c r="G2283" s="191">
        <v>4446800000</v>
      </c>
      <c r="H2283" s="194">
        <f t="shared" si="70"/>
        <v>3.4124985140874066E-2</v>
      </c>
      <c r="I2283" s="193"/>
      <c r="J2283" s="197">
        <v>2281</v>
      </c>
      <c r="K2283" s="234"/>
      <c r="L2283" s="234"/>
      <c r="M2283" s="234"/>
      <c r="N2283" s="234"/>
      <c r="O2283" s="234"/>
      <c r="P2283" s="234"/>
      <c r="Q2283" s="7">
        <v>40826</v>
      </c>
      <c r="R2283" s="8">
        <v>13538929</v>
      </c>
      <c r="S2283" s="8">
        <v>13886071</v>
      </c>
      <c r="T2283" s="8">
        <v>13507500</v>
      </c>
      <c r="U2283" s="8">
        <v>13886071</v>
      </c>
      <c r="V2283" s="192">
        <v>11999499</v>
      </c>
      <c r="W2283" s="234">
        <v>442514800</v>
      </c>
      <c r="X2283" s="194">
        <f t="shared" si="71"/>
        <v>5.1406367302420229E-2</v>
      </c>
      <c r="Y2283" s="193"/>
      <c r="Z2283" s="197">
        <v>2281</v>
      </c>
    </row>
    <row r="2284" spans="1:26" ht="14.4" x14ac:dyDescent="0.3">
      <c r="A2284" s="7">
        <v>40823</v>
      </c>
      <c r="B2284" s="191">
        <v>1165.030029</v>
      </c>
      <c r="C2284" s="191">
        <v>1171.400024</v>
      </c>
      <c r="D2284" s="191">
        <v>1150.26001</v>
      </c>
      <c r="E2284" s="191">
        <v>1155.459961</v>
      </c>
      <c r="F2284" s="192">
        <v>1155.459961</v>
      </c>
      <c r="G2284" s="191">
        <v>5580380000</v>
      </c>
      <c r="H2284" s="194">
        <f t="shared" si="70"/>
        <v>-8.1633091296221625E-3</v>
      </c>
      <c r="I2284" s="193"/>
      <c r="J2284" s="197">
        <v>2282</v>
      </c>
      <c r="K2284" s="234"/>
      <c r="L2284" s="234"/>
      <c r="M2284" s="234"/>
      <c r="N2284" s="234"/>
      <c r="O2284" s="234"/>
      <c r="P2284" s="234"/>
      <c r="Q2284" s="7">
        <v>40823</v>
      </c>
      <c r="R2284" s="8">
        <v>13420714</v>
      </c>
      <c r="S2284" s="8">
        <v>13490714</v>
      </c>
      <c r="T2284" s="8">
        <v>13160357</v>
      </c>
      <c r="U2284" s="8">
        <v>13207143</v>
      </c>
      <c r="V2284" s="192">
        <v>11412808</v>
      </c>
      <c r="W2284" s="234">
        <v>535458000</v>
      </c>
      <c r="X2284" s="194">
        <f t="shared" si="71"/>
        <v>-2.0060126543422679E-2</v>
      </c>
      <c r="Y2284" s="193"/>
      <c r="Z2284" s="197">
        <v>2282</v>
      </c>
    </row>
    <row r="2285" spans="1:26" ht="14.4" x14ac:dyDescent="0.3">
      <c r="A2285" s="7">
        <v>40822</v>
      </c>
      <c r="B2285" s="191">
        <v>1144.1099850000001</v>
      </c>
      <c r="C2285" s="191">
        <v>1165.5500489999999</v>
      </c>
      <c r="D2285" s="191">
        <v>1134.9499510000001</v>
      </c>
      <c r="E2285" s="191">
        <v>1164.969971</v>
      </c>
      <c r="F2285" s="192">
        <v>1164.969971</v>
      </c>
      <c r="G2285" s="191">
        <v>5098330000</v>
      </c>
      <c r="H2285" s="194">
        <f t="shared" si="70"/>
        <v>1.8303664649697734E-2</v>
      </c>
      <c r="I2285" s="193"/>
      <c r="J2285" s="197">
        <v>2283</v>
      </c>
      <c r="K2285" s="234"/>
      <c r="L2285" s="234"/>
      <c r="M2285" s="234"/>
      <c r="N2285" s="234"/>
      <c r="O2285" s="234"/>
      <c r="P2285" s="234"/>
      <c r="Q2285" s="7">
        <v>40822</v>
      </c>
      <c r="R2285" s="8">
        <v>13333215</v>
      </c>
      <c r="S2285" s="8">
        <v>13742143</v>
      </c>
      <c r="T2285" s="8">
        <v>13278571</v>
      </c>
      <c r="U2285" s="8">
        <v>13477500</v>
      </c>
      <c r="V2285" s="192">
        <v>11646437</v>
      </c>
      <c r="W2285" s="234">
        <v>812582400</v>
      </c>
      <c r="X2285" s="194">
        <f t="shared" si="71"/>
        <v>-2.3263615301337358E-3</v>
      </c>
      <c r="Y2285" s="193"/>
      <c r="Z2285" s="197">
        <v>2283</v>
      </c>
    </row>
    <row r="2286" spans="1:26" ht="14.4" x14ac:dyDescent="0.3">
      <c r="A2286" s="7">
        <v>40821</v>
      </c>
      <c r="B2286" s="191">
        <v>1124.030029</v>
      </c>
      <c r="C2286" s="191">
        <v>1146.0699460000001</v>
      </c>
      <c r="D2286" s="191">
        <v>1115.6800539999999</v>
      </c>
      <c r="E2286" s="191">
        <v>1144.030029</v>
      </c>
      <c r="F2286" s="192">
        <v>1144.030029</v>
      </c>
      <c r="G2286" s="191">
        <v>2510620000</v>
      </c>
      <c r="H2286" s="194">
        <f t="shared" si="70"/>
        <v>1.7865633591722056E-2</v>
      </c>
      <c r="I2286" s="193"/>
      <c r="J2286" s="197">
        <v>2284</v>
      </c>
      <c r="K2286" s="234"/>
      <c r="L2286" s="234"/>
      <c r="M2286" s="234"/>
      <c r="N2286" s="234"/>
      <c r="O2286" s="234"/>
      <c r="P2286" s="234"/>
      <c r="Q2286" s="7">
        <v>40821</v>
      </c>
      <c r="R2286" s="8">
        <v>13137857</v>
      </c>
      <c r="S2286" s="8">
        <v>13565000</v>
      </c>
      <c r="T2286" s="8">
        <v>12867857</v>
      </c>
      <c r="U2286" s="8">
        <v>13508928</v>
      </c>
      <c r="V2286" s="192">
        <v>11673594</v>
      </c>
      <c r="W2286" s="234">
        <v>786469600</v>
      </c>
      <c r="X2286" s="194">
        <f t="shared" si="71"/>
        <v>1.5436228708826279E-2</v>
      </c>
      <c r="Y2286" s="193"/>
      <c r="Z2286" s="197">
        <v>2284</v>
      </c>
    </row>
    <row r="2287" spans="1:26" ht="14.4" x14ac:dyDescent="0.3">
      <c r="A2287" s="7">
        <v>40820</v>
      </c>
      <c r="B2287" s="191">
        <v>1097.420044</v>
      </c>
      <c r="C2287" s="191">
        <v>1125.119995</v>
      </c>
      <c r="D2287" s="191">
        <v>1074.7700199999999</v>
      </c>
      <c r="E2287" s="191">
        <v>1123.9499510000001</v>
      </c>
      <c r="F2287" s="192">
        <v>1123.9499510000001</v>
      </c>
      <c r="G2287" s="191">
        <v>3714670000</v>
      </c>
      <c r="H2287" s="194">
        <f t="shared" si="70"/>
        <v>2.2488443228231444E-2</v>
      </c>
      <c r="I2287" s="193"/>
      <c r="J2287" s="197">
        <v>2285</v>
      </c>
      <c r="K2287" s="234"/>
      <c r="L2287" s="234"/>
      <c r="M2287" s="234"/>
      <c r="N2287" s="234"/>
      <c r="O2287" s="234"/>
      <c r="P2287" s="234"/>
      <c r="Q2287" s="7">
        <v>40820</v>
      </c>
      <c r="R2287" s="8">
        <v>13377500</v>
      </c>
      <c r="S2287" s="8">
        <v>13635715</v>
      </c>
      <c r="T2287" s="8">
        <v>12651428</v>
      </c>
      <c r="U2287" s="8">
        <v>13303572</v>
      </c>
      <c r="V2287" s="192">
        <v>11496137</v>
      </c>
      <c r="W2287" s="234">
        <v>1233677200</v>
      </c>
      <c r="X2287" s="194">
        <f t="shared" si="71"/>
        <v>-5.6058561297665432E-3</v>
      </c>
      <c r="Y2287" s="193"/>
      <c r="Z2287" s="197">
        <v>2285</v>
      </c>
    </row>
    <row r="2288" spans="1:26" ht="14.4" x14ac:dyDescent="0.3">
      <c r="A2288" s="7">
        <v>40819</v>
      </c>
      <c r="B2288" s="191">
        <v>1131.209961</v>
      </c>
      <c r="C2288" s="191">
        <v>1138.98999</v>
      </c>
      <c r="D2288" s="191">
        <v>1098.920044</v>
      </c>
      <c r="E2288" s="191">
        <v>1099.2299800000001</v>
      </c>
      <c r="F2288" s="192">
        <v>1099.2299800000001</v>
      </c>
      <c r="G2288" s="191">
        <v>5670340000</v>
      </c>
      <c r="H2288" s="194">
        <f t="shared" si="70"/>
        <v>-2.8451028573080409E-2</v>
      </c>
      <c r="I2288" s="193"/>
      <c r="J2288" s="197">
        <v>2286</v>
      </c>
      <c r="K2288" s="234"/>
      <c r="L2288" s="234"/>
      <c r="M2288" s="234"/>
      <c r="N2288" s="234"/>
      <c r="O2288" s="234"/>
      <c r="P2288" s="234"/>
      <c r="Q2288" s="7">
        <v>40819</v>
      </c>
      <c r="R2288" s="8">
        <v>13584642</v>
      </c>
      <c r="S2288" s="8">
        <v>13665714</v>
      </c>
      <c r="T2288" s="8">
        <v>13327500</v>
      </c>
      <c r="U2288" s="8">
        <v>13378572</v>
      </c>
      <c r="V2288" s="192">
        <v>11560946</v>
      </c>
      <c r="W2288" s="234">
        <v>669099200</v>
      </c>
      <c r="X2288" s="194">
        <f t="shared" si="71"/>
        <v>-1.7623296669718073E-2</v>
      </c>
      <c r="Y2288" s="193"/>
      <c r="Z2288" s="197">
        <v>2286</v>
      </c>
    </row>
    <row r="2289" spans="1:26" ht="14.4" x14ac:dyDescent="0.3">
      <c r="A2289" s="7">
        <v>40816</v>
      </c>
      <c r="B2289" s="191">
        <v>1159.9300539999999</v>
      </c>
      <c r="C2289" s="191">
        <v>1159.9300539999999</v>
      </c>
      <c r="D2289" s="191">
        <v>1131.339966</v>
      </c>
      <c r="E2289" s="191">
        <v>1131.420044</v>
      </c>
      <c r="F2289" s="192">
        <v>1131.420044</v>
      </c>
      <c r="G2289" s="191">
        <v>4416790000</v>
      </c>
      <c r="H2289" s="194">
        <f t="shared" si="70"/>
        <v>-2.4974129093951199E-2</v>
      </c>
      <c r="I2289" s="193"/>
      <c r="J2289" s="197">
        <v>2287</v>
      </c>
      <c r="K2289" s="234"/>
      <c r="L2289" s="234"/>
      <c r="M2289" s="234"/>
      <c r="N2289" s="234"/>
      <c r="O2289" s="234"/>
      <c r="P2289" s="234"/>
      <c r="Q2289" s="7">
        <v>40816</v>
      </c>
      <c r="R2289" s="8">
        <v>13825714</v>
      </c>
      <c r="S2289" s="8">
        <v>13888928</v>
      </c>
      <c r="T2289" s="8">
        <v>13613571</v>
      </c>
      <c r="U2289" s="8">
        <v>13618571</v>
      </c>
      <c r="V2289" s="192">
        <v>11768343</v>
      </c>
      <c r="W2289" s="234">
        <v>547640800</v>
      </c>
      <c r="X2289" s="194">
        <f t="shared" si="71"/>
        <v>-2.3682881398847104E-2</v>
      </c>
      <c r="Y2289" s="193"/>
      <c r="Z2289" s="197">
        <v>2287</v>
      </c>
    </row>
    <row r="2290" spans="1:26" ht="14.4" x14ac:dyDescent="0.3">
      <c r="A2290" s="7">
        <v>40815</v>
      </c>
      <c r="B2290" s="191">
        <v>1151.73999</v>
      </c>
      <c r="C2290" s="191">
        <v>1175.869995</v>
      </c>
      <c r="D2290" s="191">
        <v>1139.9300539999999</v>
      </c>
      <c r="E2290" s="191">
        <v>1160.400024</v>
      </c>
      <c r="F2290" s="192">
        <v>1160.400024</v>
      </c>
      <c r="G2290" s="191">
        <v>5285740000</v>
      </c>
      <c r="H2290" s="194">
        <f t="shared" si="70"/>
        <v>8.1142290769035553E-3</v>
      </c>
      <c r="I2290" s="193"/>
      <c r="J2290" s="197">
        <v>2288</v>
      </c>
      <c r="K2290" s="234"/>
      <c r="L2290" s="234"/>
      <c r="M2290" s="234"/>
      <c r="N2290" s="234"/>
      <c r="O2290" s="234"/>
      <c r="P2290" s="234"/>
      <c r="Q2290" s="7">
        <v>40815</v>
      </c>
      <c r="R2290" s="8">
        <v>14354285</v>
      </c>
      <c r="S2290" s="8">
        <v>14364643</v>
      </c>
      <c r="T2290" s="8">
        <v>13793214</v>
      </c>
      <c r="U2290" s="8">
        <v>13948929</v>
      </c>
      <c r="V2290" s="192">
        <v>12053812</v>
      </c>
      <c r="W2290" s="234">
        <v>651086800</v>
      </c>
      <c r="X2290" s="194">
        <f t="shared" si="71"/>
        <v>-1.6221579019190101E-2</v>
      </c>
      <c r="Y2290" s="193"/>
      <c r="Z2290" s="197">
        <v>2288</v>
      </c>
    </row>
    <row r="2291" spans="1:26" ht="14.4" x14ac:dyDescent="0.3">
      <c r="A2291" s="7">
        <v>40814</v>
      </c>
      <c r="B2291" s="191">
        <v>1175.3900149999999</v>
      </c>
      <c r="C2291" s="191">
        <v>1184.709961</v>
      </c>
      <c r="D2291" s="191">
        <v>1150.400024</v>
      </c>
      <c r="E2291" s="191">
        <v>1151.0600589999999</v>
      </c>
      <c r="F2291" s="192">
        <v>1151.0600589999999</v>
      </c>
      <c r="G2291" s="191">
        <v>4787920000</v>
      </c>
      <c r="H2291" s="194">
        <f t="shared" si="70"/>
        <v>-2.0691134693924008E-2</v>
      </c>
      <c r="I2291" s="193"/>
      <c r="J2291" s="197">
        <v>2289</v>
      </c>
      <c r="K2291" s="234"/>
      <c r="L2291" s="234"/>
      <c r="M2291" s="234"/>
      <c r="N2291" s="234"/>
      <c r="O2291" s="234"/>
      <c r="P2291" s="234"/>
      <c r="Q2291" s="7">
        <v>40814</v>
      </c>
      <c r="R2291" s="8">
        <v>14292500</v>
      </c>
      <c r="S2291" s="8">
        <v>14419286</v>
      </c>
      <c r="T2291" s="8">
        <v>14161072</v>
      </c>
      <c r="U2291" s="8">
        <v>14178928</v>
      </c>
      <c r="V2291" s="192">
        <v>12252568</v>
      </c>
      <c r="W2291" s="234">
        <v>429637600</v>
      </c>
      <c r="X2291" s="194">
        <f t="shared" si="71"/>
        <v>-5.6352030371680586E-3</v>
      </c>
      <c r="Y2291" s="193"/>
      <c r="Z2291" s="197">
        <v>2289</v>
      </c>
    </row>
    <row r="2292" spans="1:26" ht="14.4" x14ac:dyDescent="0.3">
      <c r="A2292" s="7">
        <v>40813</v>
      </c>
      <c r="B2292" s="191">
        <v>1163.3199460000001</v>
      </c>
      <c r="C2292" s="191">
        <v>1195.8599850000001</v>
      </c>
      <c r="D2292" s="191">
        <v>1163.3199460000001</v>
      </c>
      <c r="E2292" s="191">
        <v>1175.380005</v>
      </c>
      <c r="F2292" s="192">
        <v>1175.380005</v>
      </c>
      <c r="G2292" s="191">
        <v>5548130000</v>
      </c>
      <c r="H2292" s="194">
        <f t="shared" si="70"/>
        <v>1.0688382581994645E-2</v>
      </c>
      <c r="I2292" s="193"/>
      <c r="J2292" s="197">
        <v>2290</v>
      </c>
      <c r="K2292" s="234"/>
      <c r="L2292" s="234"/>
      <c r="M2292" s="234"/>
      <c r="N2292" s="234"/>
      <c r="O2292" s="234"/>
      <c r="P2292" s="234"/>
      <c r="Q2292" s="7">
        <v>40813</v>
      </c>
      <c r="R2292" s="8">
        <v>14597500</v>
      </c>
      <c r="S2292" s="8">
        <v>14616072</v>
      </c>
      <c r="T2292" s="8">
        <v>14216429</v>
      </c>
      <c r="U2292" s="8">
        <v>14259286</v>
      </c>
      <c r="V2292" s="192">
        <v>12322005</v>
      </c>
      <c r="W2292" s="234">
        <v>632497600</v>
      </c>
      <c r="X2292" s="194">
        <f t="shared" si="71"/>
        <v>-9.6983141410554863E-3</v>
      </c>
      <c r="Y2292" s="193"/>
      <c r="Z2292" s="197">
        <v>2290</v>
      </c>
    </row>
    <row r="2293" spans="1:26" ht="14.4" x14ac:dyDescent="0.3">
      <c r="A2293" s="7">
        <v>40812</v>
      </c>
      <c r="B2293" s="191">
        <v>1136.910034</v>
      </c>
      <c r="C2293" s="191">
        <v>1164.1899410000001</v>
      </c>
      <c r="D2293" s="191">
        <v>1131.0699460000001</v>
      </c>
      <c r="E2293" s="191">
        <v>1162.9499510000001</v>
      </c>
      <c r="F2293" s="192">
        <v>1162.9499510000001</v>
      </c>
      <c r="G2293" s="191">
        <v>4762830000</v>
      </c>
      <c r="H2293" s="194">
        <f t="shared" si="70"/>
        <v>2.3336145420173947E-2</v>
      </c>
      <c r="I2293" s="193"/>
      <c r="J2293" s="197">
        <v>2291</v>
      </c>
      <c r="K2293" s="234"/>
      <c r="L2293" s="234"/>
      <c r="M2293" s="234"/>
      <c r="N2293" s="234"/>
      <c r="O2293" s="234"/>
      <c r="P2293" s="234"/>
      <c r="Q2293" s="7">
        <v>40812</v>
      </c>
      <c r="R2293" s="8">
        <v>14280714</v>
      </c>
      <c r="S2293" s="8">
        <v>14427857</v>
      </c>
      <c r="T2293" s="8">
        <v>13975000</v>
      </c>
      <c r="U2293" s="8">
        <v>14398929</v>
      </c>
      <c r="V2293" s="192">
        <v>12442678</v>
      </c>
      <c r="W2293" s="234">
        <v>812876400</v>
      </c>
      <c r="X2293" s="194">
        <f t="shared" si="71"/>
        <v>-2.7947794238452261E-3</v>
      </c>
      <c r="Y2293" s="193"/>
      <c r="Z2293" s="197">
        <v>2291</v>
      </c>
    </row>
    <row r="2294" spans="1:26" ht="14.4" x14ac:dyDescent="0.3">
      <c r="A2294" s="7">
        <v>40809</v>
      </c>
      <c r="B2294" s="191">
        <v>1128.8199460000001</v>
      </c>
      <c r="C2294" s="191">
        <v>1141.719971</v>
      </c>
      <c r="D2294" s="191">
        <v>1121.3599850000001</v>
      </c>
      <c r="E2294" s="191">
        <v>1136.4300539999999</v>
      </c>
      <c r="F2294" s="192">
        <v>1136.4300539999999</v>
      </c>
      <c r="G2294" s="191">
        <v>5639930000</v>
      </c>
      <c r="H2294" s="194">
        <f t="shared" si="70"/>
        <v>6.0820094914492877E-3</v>
      </c>
      <c r="I2294" s="193"/>
      <c r="J2294" s="197">
        <v>2292</v>
      </c>
      <c r="K2294" s="234"/>
      <c r="L2294" s="234"/>
      <c r="M2294" s="234"/>
      <c r="N2294" s="234"/>
      <c r="O2294" s="234"/>
      <c r="P2294" s="234"/>
      <c r="Q2294" s="7">
        <v>40809</v>
      </c>
      <c r="R2294" s="8">
        <v>14295714</v>
      </c>
      <c r="S2294" s="8">
        <v>14526428</v>
      </c>
      <c r="T2294" s="8">
        <v>14280357</v>
      </c>
      <c r="U2294" s="8">
        <v>14439285</v>
      </c>
      <c r="V2294" s="192">
        <v>12477550</v>
      </c>
      <c r="W2294" s="234">
        <v>546277200</v>
      </c>
      <c r="X2294" s="194">
        <f t="shared" si="71"/>
        <v>6.1714288294719031E-3</v>
      </c>
      <c r="Y2294" s="193"/>
      <c r="Z2294" s="197">
        <v>2292</v>
      </c>
    </row>
    <row r="2295" spans="1:26" ht="14.4" x14ac:dyDescent="0.3">
      <c r="A2295" s="7">
        <v>40808</v>
      </c>
      <c r="B2295" s="191">
        <v>1164.5500489999999</v>
      </c>
      <c r="C2295" s="191">
        <v>1164.5500489999999</v>
      </c>
      <c r="D2295" s="191">
        <v>1114.219971</v>
      </c>
      <c r="E2295" s="191">
        <v>1129.5600589999999</v>
      </c>
      <c r="F2295" s="192">
        <v>1129.5600589999999</v>
      </c>
      <c r="G2295" s="191">
        <v>6703140000</v>
      </c>
      <c r="H2295" s="194">
        <f t="shared" si="70"/>
        <v>-3.1883121362721416E-2</v>
      </c>
      <c r="I2295" s="193"/>
      <c r="J2295" s="197">
        <v>2293</v>
      </c>
      <c r="K2295" s="234"/>
      <c r="L2295" s="234"/>
      <c r="M2295" s="234"/>
      <c r="N2295" s="234"/>
      <c r="O2295" s="234"/>
      <c r="P2295" s="234"/>
      <c r="Q2295" s="7">
        <v>40808</v>
      </c>
      <c r="R2295" s="8">
        <v>14322500</v>
      </c>
      <c r="S2295" s="8">
        <v>14636429</v>
      </c>
      <c r="T2295" s="8">
        <v>14167857</v>
      </c>
      <c r="U2295" s="8">
        <v>14350715</v>
      </c>
      <c r="V2295" s="192">
        <v>12401018</v>
      </c>
      <c r="W2295" s="234">
        <v>968480800</v>
      </c>
      <c r="X2295" s="194">
        <f t="shared" si="71"/>
        <v>-2.5039643822757324E-2</v>
      </c>
      <c r="Y2295" s="193"/>
      <c r="Z2295" s="197">
        <v>2293</v>
      </c>
    </row>
    <row r="2296" spans="1:26" ht="14.4" x14ac:dyDescent="0.3">
      <c r="A2296" s="7">
        <v>40807</v>
      </c>
      <c r="B2296" s="191">
        <v>1203.630005</v>
      </c>
      <c r="C2296" s="191">
        <v>1206.3000489999999</v>
      </c>
      <c r="D2296" s="191">
        <v>1166.209961</v>
      </c>
      <c r="E2296" s="191">
        <v>1166.76001</v>
      </c>
      <c r="F2296" s="192">
        <v>1166.76001</v>
      </c>
      <c r="G2296" s="191">
        <v>4728550000</v>
      </c>
      <c r="H2296" s="194">
        <f t="shared" si="70"/>
        <v>-2.9390442478745421E-2</v>
      </c>
      <c r="I2296" s="193"/>
      <c r="J2296" s="197">
        <v>2294</v>
      </c>
      <c r="K2296" s="234"/>
      <c r="L2296" s="234"/>
      <c r="M2296" s="234"/>
      <c r="N2296" s="234"/>
      <c r="O2296" s="234"/>
      <c r="P2296" s="234"/>
      <c r="Q2296" s="7">
        <v>40807</v>
      </c>
      <c r="R2296" s="8">
        <v>14987143</v>
      </c>
      <c r="S2296" s="8">
        <v>15056786</v>
      </c>
      <c r="T2296" s="8">
        <v>14714286</v>
      </c>
      <c r="U2296" s="8">
        <v>14719286</v>
      </c>
      <c r="V2296" s="192">
        <v>12719510</v>
      </c>
      <c r="W2296" s="234">
        <v>605976000</v>
      </c>
      <c r="X2296" s="194">
        <f t="shared" si="71"/>
        <v>-3.1687445625736728E-3</v>
      </c>
      <c r="Y2296" s="193"/>
      <c r="Z2296" s="197">
        <v>2294</v>
      </c>
    </row>
    <row r="2297" spans="1:26" ht="14.4" x14ac:dyDescent="0.3">
      <c r="A2297" s="7">
        <v>40806</v>
      </c>
      <c r="B2297" s="191">
        <v>1204.5</v>
      </c>
      <c r="C2297" s="191">
        <v>1220.3900149999999</v>
      </c>
      <c r="D2297" s="191">
        <v>1201.290039</v>
      </c>
      <c r="E2297" s="191">
        <v>1202.089966</v>
      </c>
      <c r="F2297" s="192">
        <v>1202.089966</v>
      </c>
      <c r="G2297" s="191">
        <v>4315610000</v>
      </c>
      <c r="H2297" s="194">
        <f t="shared" si="70"/>
        <v>-1.6610054534745621E-3</v>
      </c>
      <c r="I2297" s="193"/>
      <c r="J2297" s="197">
        <v>2295</v>
      </c>
      <c r="K2297" s="234"/>
      <c r="L2297" s="234"/>
      <c r="M2297" s="234"/>
      <c r="N2297" s="234"/>
      <c r="O2297" s="234"/>
      <c r="P2297" s="234"/>
      <c r="Q2297" s="7">
        <v>40806</v>
      </c>
      <c r="R2297" s="8">
        <v>14830358</v>
      </c>
      <c r="S2297" s="8">
        <v>15102143</v>
      </c>
      <c r="T2297" s="8">
        <v>14685357</v>
      </c>
      <c r="U2297" s="8">
        <v>14766071</v>
      </c>
      <c r="V2297" s="192">
        <v>12759943</v>
      </c>
      <c r="W2297" s="234">
        <v>775754000</v>
      </c>
      <c r="X2297" s="194">
        <f t="shared" si="71"/>
        <v>4.4216001357706989E-3</v>
      </c>
      <c r="Y2297" s="193"/>
      <c r="Z2297" s="197">
        <v>2295</v>
      </c>
    </row>
    <row r="2298" spans="1:26" ht="14.4" x14ac:dyDescent="0.3">
      <c r="A2298" s="7">
        <v>40805</v>
      </c>
      <c r="B2298" s="191">
        <v>1214.98999</v>
      </c>
      <c r="C2298" s="191">
        <v>1214.98999</v>
      </c>
      <c r="D2298" s="191">
        <v>1188.3599850000001</v>
      </c>
      <c r="E2298" s="191">
        <v>1204.089966</v>
      </c>
      <c r="F2298" s="192">
        <v>1204.089966</v>
      </c>
      <c r="G2298" s="191">
        <v>4254190000</v>
      </c>
      <c r="H2298" s="194">
        <f t="shared" si="70"/>
        <v>-9.8025870691639799E-3</v>
      </c>
      <c r="I2298" s="193"/>
      <c r="J2298" s="197">
        <v>2296</v>
      </c>
      <c r="K2298" s="234"/>
      <c r="L2298" s="234"/>
      <c r="M2298" s="234"/>
      <c r="N2298" s="234"/>
      <c r="O2298" s="234"/>
      <c r="P2298" s="234"/>
      <c r="Q2298" s="7">
        <v>40805</v>
      </c>
      <c r="R2298" s="8">
        <v>14178572</v>
      </c>
      <c r="S2298" s="8">
        <v>14758214</v>
      </c>
      <c r="T2298" s="8">
        <v>14114285</v>
      </c>
      <c r="U2298" s="8">
        <v>14701072</v>
      </c>
      <c r="V2298" s="192">
        <v>12703772</v>
      </c>
      <c r="W2298" s="234">
        <v>823860800</v>
      </c>
      <c r="X2298" s="194">
        <f t="shared" si="71"/>
        <v>2.7790234798135995E-2</v>
      </c>
      <c r="Y2298" s="193"/>
      <c r="Z2298" s="197">
        <v>2296</v>
      </c>
    </row>
    <row r="2299" spans="1:26" ht="14.4" x14ac:dyDescent="0.3">
      <c r="A2299" s="7">
        <v>40802</v>
      </c>
      <c r="B2299" s="191">
        <v>1209.209961</v>
      </c>
      <c r="C2299" s="191">
        <v>1220.0600589999999</v>
      </c>
      <c r="D2299" s="191">
        <v>1204.459961</v>
      </c>
      <c r="E2299" s="191">
        <v>1216.01001</v>
      </c>
      <c r="F2299" s="192">
        <v>1216.01001</v>
      </c>
      <c r="G2299" s="191">
        <v>5248890000</v>
      </c>
      <c r="H2299" s="194">
        <f t="shared" si="70"/>
        <v>5.7066975590313344E-3</v>
      </c>
      <c r="I2299" s="193"/>
      <c r="J2299" s="197">
        <v>2297</v>
      </c>
      <c r="K2299" s="234"/>
      <c r="L2299" s="234"/>
      <c r="M2299" s="234"/>
      <c r="N2299" s="234"/>
      <c r="O2299" s="234"/>
      <c r="P2299" s="234"/>
      <c r="Q2299" s="7">
        <v>40802</v>
      </c>
      <c r="R2299" s="8">
        <v>14126429</v>
      </c>
      <c r="S2299" s="8">
        <v>14303572</v>
      </c>
      <c r="T2299" s="8">
        <v>14108214</v>
      </c>
      <c r="U2299" s="8">
        <v>14303572</v>
      </c>
      <c r="V2299" s="192">
        <v>12360277</v>
      </c>
      <c r="W2299" s="234">
        <v>698513200</v>
      </c>
      <c r="X2299" s="194">
        <f t="shared" si="71"/>
        <v>1.9187926620773454E-2</v>
      </c>
      <c r="Y2299" s="193"/>
      <c r="Z2299" s="197">
        <v>2297</v>
      </c>
    </row>
    <row r="2300" spans="1:26" ht="14.4" x14ac:dyDescent="0.3">
      <c r="A2300" s="7">
        <v>40801</v>
      </c>
      <c r="B2300" s="191">
        <v>1189.4399410000001</v>
      </c>
      <c r="C2300" s="191">
        <v>1209.1099850000001</v>
      </c>
      <c r="D2300" s="191">
        <v>1189.4399410000001</v>
      </c>
      <c r="E2300" s="191">
        <v>1209.1099850000001</v>
      </c>
      <c r="F2300" s="192">
        <v>1209.1099850000001</v>
      </c>
      <c r="G2300" s="191">
        <v>4479730000</v>
      </c>
      <c r="H2300" s="194">
        <f t="shared" si="70"/>
        <v>1.718707311631236E-2</v>
      </c>
      <c r="I2300" s="193"/>
      <c r="J2300" s="197">
        <v>2298</v>
      </c>
      <c r="K2300" s="234"/>
      <c r="L2300" s="234"/>
      <c r="M2300" s="234"/>
      <c r="N2300" s="234"/>
      <c r="O2300" s="234"/>
      <c r="P2300" s="234"/>
      <c r="Q2300" s="7">
        <v>40801</v>
      </c>
      <c r="R2300" s="8">
        <v>13979643</v>
      </c>
      <c r="S2300" s="8">
        <v>14059286</v>
      </c>
      <c r="T2300" s="8">
        <v>13925000</v>
      </c>
      <c r="U2300" s="8">
        <v>14034286</v>
      </c>
      <c r="V2300" s="192">
        <v>12127574</v>
      </c>
      <c r="W2300" s="234">
        <v>417818800</v>
      </c>
      <c r="X2300" s="194">
        <f t="shared" si="71"/>
        <v>9.4012112907089374E-3</v>
      </c>
      <c r="Y2300" s="193"/>
      <c r="Z2300" s="197">
        <v>2298</v>
      </c>
    </row>
    <row r="2301" spans="1:26" ht="14.4" x14ac:dyDescent="0.3">
      <c r="A2301" s="7">
        <v>40800</v>
      </c>
      <c r="B2301" s="191">
        <v>1173.3199460000001</v>
      </c>
      <c r="C2301" s="191">
        <v>1202.380005</v>
      </c>
      <c r="D2301" s="191">
        <v>1162.7299800000001</v>
      </c>
      <c r="E2301" s="191">
        <v>1188.6800539999999</v>
      </c>
      <c r="F2301" s="192">
        <v>1188.6800539999999</v>
      </c>
      <c r="G2301" s="191">
        <v>4986740000</v>
      </c>
      <c r="H2301" s="194">
        <f t="shared" si="70"/>
        <v>1.3479805150953589E-2</v>
      </c>
      <c r="I2301" s="193"/>
      <c r="J2301" s="197">
        <v>2299</v>
      </c>
      <c r="K2301" s="234"/>
      <c r="L2301" s="234"/>
      <c r="M2301" s="234"/>
      <c r="N2301" s="234"/>
      <c r="O2301" s="234"/>
      <c r="P2301" s="234"/>
      <c r="Q2301" s="7">
        <v>40800</v>
      </c>
      <c r="R2301" s="8">
        <v>13822143</v>
      </c>
      <c r="S2301" s="8">
        <v>14007500</v>
      </c>
      <c r="T2301" s="8">
        <v>13777143</v>
      </c>
      <c r="U2301" s="8">
        <v>13903571</v>
      </c>
      <c r="V2301" s="192">
        <v>12014622</v>
      </c>
      <c r="W2301" s="234">
        <v>534724400</v>
      </c>
      <c r="X2301" s="194">
        <f t="shared" si="71"/>
        <v>1.2168049613380078E-2</v>
      </c>
      <c r="Y2301" s="193"/>
      <c r="Z2301" s="197">
        <v>2299</v>
      </c>
    </row>
    <row r="2302" spans="1:26" ht="14.4" x14ac:dyDescent="0.3">
      <c r="A2302" s="7">
        <v>40799</v>
      </c>
      <c r="B2302" s="191">
        <v>1162.589966</v>
      </c>
      <c r="C2302" s="191">
        <v>1176.410034</v>
      </c>
      <c r="D2302" s="191">
        <v>1157.4399410000001</v>
      </c>
      <c r="E2302" s="191">
        <v>1172.869995</v>
      </c>
      <c r="F2302" s="192">
        <v>1172.869995</v>
      </c>
      <c r="G2302" s="191">
        <v>4681370000</v>
      </c>
      <c r="H2302" s="194">
        <f t="shared" si="70"/>
        <v>9.1200623070360927E-3</v>
      </c>
      <c r="I2302" s="193"/>
      <c r="J2302" s="197">
        <v>2300</v>
      </c>
      <c r="K2302" s="234"/>
      <c r="L2302" s="234"/>
      <c r="M2302" s="234"/>
      <c r="N2302" s="234"/>
      <c r="O2302" s="234"/>
      <c r="P2302" s="234"/>
      <c r="Q2302" s="7">
        <v>40799</v>
      </c>
      <c r="R2302" s="8">
        <v>13647857</v>
      </c>
      <c r="S2302" s="8">
        <v>13793214</v>
      </c>
      <c r="T2302" s="8">
        <v>13580358</v>
      </c>
      <c r="U2302" s="8">
        <v>13736428</v>
      </c>
      <c r="V2302" s="192">
        <v>11870185</v>
      </c>
      <c r="W2302" s="234">
        <v>440560400</v>
      </c>
      <c r="X2302" s="194">
        <f t="shared" si="71"/>
        <v>1.2317589524322192E-2</v>
      </c>
      <c r="Y2302" s="193"/>
      <c r="Z2302" s="197">
        <v>2300</v>
      </c>
    </row>
    <row r="2303" spans="1:26" ht="14.4" x14ac:dyDescent="0.3">
      <c r="A2303" s="7">
        <v>40798</v>
      </c>
      <c r="B2303" s="191">
        <v>1153.5</v>
      </c>
      <c r="C2303" s="191">
        <v>1162.5200199999999</v>
      </c>
      <c r="D2303" s="191">
        <v>1136.0699460000001</v>
      </c>
      <c r="E2303" s="191">
        <v>1162.2700199999999</v>
      </c>
      <c r="F2303" s="192">
        <v>1162.2700199999999</v>
      </c>
      <c r="G2303" s="191">
        <v>5168550000</v>
      </c>
      <c r="H2303" s="194">
        <f t="shared" si="70"/>
        <v>6.9657175253755423E-3</v>
      </c>
      <c r="I2303" s="193"/>
      <c r="J2303" s="197">
        <v>2301</v>
      </c>
      <c r="K2303" s="234"/>
      <c r="L2303" s="234"/>
      <c r="M2303" s="234"/>
      <c r="N2303" s="234"/>
      <c r="O2303" s="234"/>
      <c r="P2303" s="234"/>
      <c r="Q2303" s="7">
        <v>40798</v>
      </c>
      <c r="R2303" s="8">
        <v>13321428</v>
      </c>
      <c r="S2303" s="8">
        <v>13602858</v>
      </c>
      <c r="T2303" s="8">
        <v>13282143</v>
      </c>
      <c r="U2303" s="8">
        <v>13569285</v>
      </c>
      <c r="V2303" s="192">
        <v>11725752</v>
      </c>
      <c r="W2303" s="234">
        <v>467832400</v>
      </c>
      <c r="X2303" s="194">
        <f t="shared" si="71"/>
        <v>6.5168321740605361E-3</v>
      </c>
      <c r="Y2303" s="193"/>
      <c r="Z2303" s="197">
        <v>2301</v>
      </c>
    </row>
    <row r="2304" spans="1:26" ht="14.4" x14ac:dyDescent="0.3">
      <c r="A2304" s="7">
        <v>40795</v>
      </c>
      <c r="B2304" s="191">
        <v>1185.369995</v>
      </c>
      <c r="C2304" s="191">
        <v>1185.369995</v>
      </c>
      <c r="D2304" s="191">
        <v>1148.369995</v>
      </c>
      <c r="E2304" s="191">
        <v>1154.2299800000001</v>
      </c>
      <c r="F2304" s="192">
        <v>1154.2299800000001</v>
      </c>
      <c r="G2304" s="191">
        <v>4586370000</v>
      </c>
      <c r="H2304" s="194">
        <f t="shared" si="70"/>
        <v>-2.6705492334149712E-2</v>
      </c>
      <c r="I2304" s="193"/>
      <c r="J2304" s="197">
        <v>2302</v>
      </c>
      <c r="K2304" s="234"/>
      <c r="L2304" s="234"/>
      <c r="M2304" s="234"/>
      <c r="N2304" s="234"/>
      <c r="O2304" s="234"/>
      <c r="P2304" s="234"/>
      <c r="Q2304" s="7">
        <v>40795</v>
      </c>
      <c r="R2304" s="8">
        <v>13711785</v>
      </c>
      <c r="S2304" s="8">
        <v>13785714</v>
      </c>
      <c r="T2304" s="8">
        <v>13393572</v>
      </c>
      <c r="U2304" s="8">
        <v>13481428</v>
      </c>
      <c r="V2304" s="192">
        <v>11649832</v>
      </c>
      <c r="W2304" s="234">
        <v>564813200</v>
      </c>
      <c r="X2304" s="194">
        <f t="shared" si="71"/>
        <v>-1.7337453883783001E-2</v>
      </c>
      <c r="Y2304" s="193"/>
      <c r="Z2304" s="197">
        <v>2302</v>
      </c>
    </row>
    <row r="2305" spans="1:26" ht="14.4" x14ac:dyDescent="0.3">
      <c r="A2305" s="7">
        <v>40794</v>
      </c>
      <c r="B2305" s="191">
        <v>1197.9799800000001</v>
      </c>
      <c r="C2305" s="191">
        <v>1204.400024</v>
      </c>
      <c r="D2305" s="191">
        <v>1183.339966</v>
      </c>
      <c r="E2305" s="191">
        <v>1185.900024</v>
      </c>
      <c r="F2305" s="192">
        <v>1185.900024</v>
      </c>
      <c r="G2305" s="191">
        <v>4465170000</v>
      </c>
      <c r="H2305" s="194">
        <f t="shared" si="70"/>
        <v>-1.061217988441782E-2</v>
      </c>
      <c r="I2305" s="193"/>
      <c r="J2305" s="197">
        <v>2303</v>
      </c>
      <c r="K2305" s="234"/>
      <c r="L2305" s="234"/>
      <c r="M2305" s="234"/>
      <c r="N2305" s="234"/>
      <c r="O2305" s="234"/>
      <c r="P2305" s="234"/>
      <c r="Q2305" s="7">
        <v>40794</v>
      </c>
      <c r="R2305" s="8">
        <v>13657143</v>
      </c>
      <c r="S2305" s="8">
        <v>13878928</v>
      </c>
      <c r="T2305" s="8">
        <v>13653929</v>
      </c>
      <c r="U2305" s="8">
        <v>13719286</v>
      </c>
      <c r="V2305" s="192">
        <v>11855374</v>
      </c>
      <c r="W2305" s="234">
        <v>416158400</v>
      </c>
      <c r="X2305" s="194">
        <f t="shared" si="71"/>
        <v>5.4713981249384432E-4</v>
      </c>
      <c r="Y2305" s="193"/>
      <c r="Z2305" s="197">
        <v>2303</v>
      </c>
    </row>
    <row r="2306" spans="1:26" ht="14.4" x14ac:dyDescent="0.3">
      <c r="A2306" s="7">
        <v>40793</v>
      </c>
      <c r="B2306" s="191">
        <v>1165.849976</v>
      </c>
      <c r="C2306" s="191">
        <v>1198.619995</v>
      </c>
      <c r="D2306" s="191">
        <v>1165.849976</v>
      </c>
      <c r="E2306" s="191">
        <v>1198.619995</v>
      </c>
      <c r="F2306" s="192">
        <v>1198.619995</v>
      </c>
      <c r="G2306" s="191">
        <v>4441040000</v>
      </c>
      <c r="H2306" s="194">
        <f t="shared" si="70"/>
        <v>2.8646463635358055E-2</v>
      </c>
      <c r="I2306" s="193"/>
      <c r="J2306" s="197">
        <v>2304</v>
      </c>
      <c r="K2306" s="234"/>
      <c r="L2306" s="234"/>
      <c r="M2306" s="234"/>
      <c r="N2306" s="234"/>
      <c r="O2306" s="234"/>
      <c r="P2306" s="234"/>
      <c r="Q2306" s="7">
        <v>40793</v>
      </c>
      <c r="R2306" s="8">
        <v>13770000</v>
      </c>
      <c r="S2306" s="8">
        <v>13771428</v>
      </c>
      <c r="T2306" s="8">
        <v>13642858</v>
      </c>
      <c r="U2306" s="8">
        <v>13711785</v>
      </c>
      <c r="V2306" s="192">
        <v>11848891</v>
      </c>
      <c r="W2306" s="234">
        <v>350576800</v>
      </c>
      <c r="X2306" s="194">
        <f t="shared" si="71"/>
        <v>1.1033757182424626E-2</v>
      </c>
      <c r="Y2306" s="193"/>
      <c r="Z2306" s="197">
        <v>2304</v>
      </c>
    </row>
    <row r="2307" spans="1:26" ht="14.4" x14ac:dyDescent="0.3">
      <c r="A2307" s="7">
        <v>40792</v>
      </c>
      <c r="B2307" s="191">
        <v>1173.969971</v>
      </c>
      <c r="C2307" s="191">
        <v>1173.969971</v>
      </c>
      <c r="D2307" s="191">
        <v>1140.130005</v>
      </c>
      <c r="E2307" s="191">
        <v>1165.23999</v>
      </c>
      <c r="F2307" s="192">
        <v>1165.23999</v>
      </c>
      <c r="G2307" s="191">
        <v>5103980000</v>
      </c>
      <c r="H2307" s="194">
        <f t="shared" si="70"/>
        <v>-7.4362898674177015E-3</v>
      </c>
      <c r="I2307" s="193"/>
      <c r="J2307" s="197">
        <v>2305</v>
      </c>
      <c r="K2307" s="234"/>
      <c r="L2307" s="234"/>
      <c r="M2307" s="234"/>
      <c r="N2307" s="234"/>
      <c r="O2307" s="234"/>
      <c r="P2307" s="234"/>
      <c r="Q2307" s="7">
        <v>40792</v>
      </c>
      <c r="R2307" s="8">
        <v>13120358</v>
      </c>
      <c r="S2307" s="8">
        <v>13583215</v>
      </c>
      <c r="T2307" s="8">
        <v>13088572</v>
      </c>
      <c r="U2307" s="8">
        <v>13562143</v>
      </c>
      <c r="V2307" s="192">
        <v>11719580</v>
      </c>
      <c r="W2307" s="234">
        <v>509698000</v>
      </c>
      <c r="X2307" s="194">
        <f t="shared" si="71"/>
        <v>1.5212095109031796E-2</v>
      </c>
      <c r="Y2307" s="193"/>
      <c r="Z2307" s="197">
        <v>2305</v>
      </c>
    </row>
    <row r="2308" spans="1:26" ht="14.4" x14ac:dyDescent="0.3">
      <c r="A2308" s="7">
        <v>40788</v>
      </c>
      <c r="B2308" s="191">
        <v>1203.900024</v>
      </c>
      <c r="C2308" s="191">
        <v>1203.900024</v>
      </c>
      <c r="D2308" s="191">
        <v>1170.5600589999999</v>
      </c>
      <c r="E2308" s="191">
        <v>1173.969971</v>
      </c>
      <c r="F2308" s="192">
        <v>1173.969971</v>
      </c>
      <c r="G2308" s="191">
        <v>4401740000</v>
      </c>
      <c r="H2308" s="194">
        <f t="shared" ref="H2308:H2371" si="72">(F2308-F2309)/F2309</f>
        <v>-2.5281938100990269E-2</v>
      </c>
      <c r="I2308" s="193"/>
      <c r="J2308" s="197">
        <v>2306</v>
      </c>
      <c r="K2308" s="234"/>
      <c r="L2308" s="234"/>
      <c r="M2308" s="234"/>
      <c r="N2308" s="234"/>
      <c r="O2308" s="234"/>
      <c r="P2308" s="234"/>
      <c r="Q2308" s="7">
        <v>40788</v>
      </c>
      <c r="R2308" s="8">
        <v>13383572</v>
      </c>
      <c r="S2308" s="8">
        <v>13500000</v>
      </c>
      <c r="T2308" s="8">
        <v>13279643</v>
      </c>
      <c r="U2308" s="8">
        <v>13358929</v>
      </c>
      <c r="V2308" s="192">
        <v>11543972</v>
      </c>
      <c r="W2308" s="234">
        <v>438939200</v>
      </c>
      <c r="X2308" s="194">
        <f t="shared" ref="X2308:X2371" si="73">(V2308-V2309)/V2309</f>
        <v>-1.8318974314318292E-2</v>
      </c>
      <c r="Y2308" s="193"/>
      <c r="Z2308" s="197">
        <v>2306</v>
      </c>
    </row>
    <row r="2309" spans="1:26" ht="14.4" x14ac:dyDescent="0.3">
      <c r="A2309" s="7">
        <v>40787</v>
      </c>
      <c r="B2309" s="191">
        <v>1219.119995</v>
      </c>
      <c r="C2309" s="191">
        <v>1229.290039</v>
      </c>
      <c r="D2309" s="191">
        <v>1203.849976</v>
      </c>
      <c r="E2309" s="191">
        <v>1204.420044</v>
      </c>
      <c r="F2309" s="192">
        <v>1204.420044</v>
      </c>
      <c r="G2309" s="191">
        <v>4780410000</v>
      </c>
      <c r="H2309" s="194">
        <f t="shared" si="72"/>
        <v>-1.187143287903625E-2</v>
      </c>
      <c r="I2309" s="193"/>
      <c r="J2309" s="197">
        <v>2307</v>
      </c>
      <c r="K2309" s="234"/>
      <c r="L2309" s="234"/>
      <c r="M2309" s="234"/>
      <c r="N2309" s="234"/>
      <c r="O2309" s="234"/>
      <c r="P2309" s="234"/>
      <c r="Q2309" s="7">
        <v>40787</v>
      </c>
      <c r="R2309" s="8">
        <v>13779285</v>
      </c>
      <c r="S2309" s="8">
        <v>13833571</v>
      </c>
      <c r="T2309" s="8">
        <v>13597143</v>
      </c>
      <c r="U2309" s="8">
        <v>13608214</v>
      </c>
      <c r="V2309" s="192">
        <v>11759392</v>
      </c>
      <c r="W2309" s="234">
        <v>343725200</v>
      </c>
      <c r="X2309" s="194">
        <f t="shared" si="73"/>
        <v>-9.8744866826284954E-3</v>
      </c>
      <c r="Y2309" s="193"/>
      <c r="Z2309" s="197">
        <v>2307</v>
      </c>
    </row>
    <row r="2310" spans="1:26" ht="14.4" x14ac:dyDescent="0.3">
      <c r="A2310" s="7">
        <v>40786</v>
      </c>
      <c r="B2310" s="191">
        <v>1213</v>
      </c>
      <c r="C2310" s="191">
        <v>1230.709961</v>
      </c>
      <c r="D2310" s="191">
        <v>1209.349976</v>
      </c>
      <c r="E2310" s="191">
        <v>1218.8900149999999</v>
      </c>
      <c r="F2310" s="192">
        <v>1218.8900149999999</v>
      </c>
      <c r="G2310" s="191">
        <v>5267840000</v>
      </c>
      <c r="H2310" s="194">
        <f t="shared" si="72"/>
        <v>4.9219823099897484E-3</v>
      </c>
      <c r="I2310" s="193"/>
      <c r="J2310" s="197">
        <v>2308</v>
      </c>
      <c r="K2310" s="234"/>
      <c r="L2310" s="234"/>
      <c r="M2310" s="234"/>
      <c r="N2310" s="234"/>
      <c r="O2310" s="234"/>
      <c r="P2310" s="234"/>
      <c r="Q2310" s="7">
        <v>40786</v>
      </c>
      <c r="R2310" s="8">
        <v>13948929</v>
      </c>
      <c r="S2310" s="8">
        <v>14002857</v>
      </c>
      <c r="T2310" s="8">
        <v>13637857</v>
      </c>
      <c r="U2310" s="8">
        <v>13743929</v>
      </c>
      <c r="V2310" s="192">
        <v>11876668</v>
      </c>
      <c r="W2310" s="234">
        <v>522586400</v>
      </c>
      <c r="X2310" s="194">
        <f t="shared" si="73"/>
        <v>-1.3230984100502538E-2</v>
      </c>
      <c r="Y2310" s="193"/>
      <c r="Z2310" s="197">
        <v>2308</v>
      </c>
    </row>
    <row r="2311" spans="1:26" ht="14.4" x14ac:dyDescent="0.3">
      <c r="A2311" s="7">
        <v>40785</v>
      </c>
      <c r="B2311" s="191">
        <v>1209.76001</v>
      </c>
      <c r="C2311" s="191">
        <v>1220.099976</v>
      </c>
      <c r="D2311" s="191">
        <v>1195.7700199999999</v>
      </c>
      <c r="E2311" s="191">
        <v>1212.920044</v>
      </c>
      <c r="F2311" s="192">
        <v>1212.920044</v>
      </c>
      <c r="G2311" s="191">
        <v>4572570000</v>
      </c>
      <c r="H2311" s="194">
        <f t="shared" si="72"/>
        <v>2.3470250754239609E-3</v>
      </c>
      <c r="I2311" s="193"/>
      <c r="J2311" s="197">
        <v>2309</v>
      </c>
      <c r="K2311" s="234"/>
      <c r="L2311" s="234"/>
      <c r="M2311" s="234"/>
      <c r="N2311" s="234"/>
      <c r="O2311" s="234"/>
      <c r="P2311" s="234"/>
      <c r="Q2311" s="7">
        <v>40785</v>
      </c>
      <c r="R2311" s="8">
        <v>13866072</v>
      </c>
      <c r="S2311" s="8">
        <v>13994286</v>
      </c>
      <c r="T2311" s="8">
        <v>13793214</v>
      </c>
      <c r="U2311" s="8">
        <v>13928214</v>
      </c>
      <c r="V2311" s="192">
        <v>12035915</v>
      </c>
      <c r="W2311" s="234">
        <v>417922400</v>
      </c>
      <c r="X2311" s="194">
        <f t="shared" si="73"/>
        <v>5.1348961309388541E-5</v>
      </c>
      <c r="Y2311" s="193"/>
      <c r="Z2311" s="197">
        <v>2309</v>
      </c>
    </row>
    <row r="2312" spans="1:26" ht="14.4" x14ac:dyDescent="0.3">
      <c r="A2312" s="7">
        <v>40784</v>
      </c>
      <c r="B2312" s="191">
        <v>1177.910034</v>
      </c>
      <c r="C2312" s="191">
        <v>1210.280029</v>
      </c>
      <c r="D2312" s="191">
        <v>1177.910034</v>
      </c>
      <c r="E2312" s="191">
        <v>1210.079956</v>
      </c>
      <c r="F2312" s="192">
        <v>1210.079956</v>
      </c>
      <c r="G2312" s="191">
        <v>4228070000</v>
      </c>
      <c r="H2312" s="194">
        <f t="shared" si="72"/>
        <v>2.8280001371753932E-2</v>
      </c>
      <c r="I2312" s="193"/>
      <c r="J2312" s="197">
        <v>2310</v>
      </c>
      <c r="K2312" s="234"/>
      <c r="L2312" s="234"/>
      <c r="M2312" s="234"/>
      <c r="N2312" s="234"/>
      <c r="O2312" s="234"/>
      <c r="P2312" s="234"/>
      <c r="Q2312" s="7">
        <v>40784</v>
      </c>
      <c r="R2312" s="8">
        <v>13863571</v>
      </c>
      <c r="S2312" s="8">
        <v>13982142</v>
      </c>
      <c r="T2312" s="8">
        <v>13857142</v>
      </c>
      <c r="U2312" s="8">
        <v>13927500</v>
      </c>
      <c r="V2312" s="192">
        <v>12035297</v>
      </c>
      <c r="W2312" s="234">
        <v>405269200</v>
      </c>
      <c r="X2312" s="194">
        <f t="shared" si="73"/>
        <v>1.6658769840301083E-2</v>
      </c>
      <c r="Y2312" s="193"/>
      <c r="Z2312" s="197">
        <v>2310</v>
      </c>
    </row>
    <row r="2313" spans="1:26" ht="14.4" x14ac:dyDescent="0.3">
      <c r="A2313" s="7">
        <v>40781</v>
      </c>
      <c r="B2313" s="191">
        <v>1158.849976</v>
      </c>
      <c r="C2313" s="191">
        <v>1181.2299800000001</v>
      </c>
      <c r="D2313" s="191">
        <v>1135.910034</v>
      </c>
      <c r="E2313" s="191">
        <v>1176.8000489999999</v>
      </c>
      <c r="F2313" s="192">
        <v>1176.8000489999999</v>
      </c>
      <c r="G2313" s="191">
        <v>5035320000</v>
      </c>
      <c r="H2313" s="194">
        <f t="shared" si="72"/>
        <v>1.5121609890334276E-2</v>
      </c>
      <c r="I2313" s="193"/>
      <c r="J2313" s="197">
        <v>2311</v>
      </c>
      <c r="K2313" s="234"/>
      <c r="L2313" s="234"/>
      <c r="M2313" s="234"/>
      <c r="N2313" s="234"/>
      <c r="O2313" s="234"/>
      <c r="P2313" s="234"/>
      <c r="Q2313" s="7">
        <v>40781</v>
      </c>
      <c r="R2313" s="8">
        <v>13256071</v>
      </c>
      <c r="S2313" s="8">
        <v>13707143</v>
      </c>
      <c r="T2313" s="8">
        <v>13242857</v>
      </c>
      <c r="U2313" s="8">
        <v>13699286</v>
      </c>
      <c r="V2313" s="192">
        <v>11838089</v>
      </c>
      <c r="W2313" s="234">
        <v>641477200</v>
      </c>
      <c r="X2313" s="194">
        <f t="shared" si="73"/>
        <v>2.6383528671025398E-2</v>
      </c>
      <c r="Y2313" s="193"/>
      <c r="Z2313" s="197">
        <v>2311</v>
      </c>
    </row>
    <row r="2314" spans="1:26" ht="14.4" x14ac:dyDescent="0.3">
      <c r="A2314" s="7">
        <v>40780</v>
      </c>
      <c r="B2314" s="191">
        <v>1176.6899410000001</v>
      </c>
      <c r="C2314" s="191">
        <v>1190.6800539999999</v>
      </c>
      <c r="D2314" s="191">
        <v>1155.469971</v>
      </c>
      <c r="E2314" s="191">
        <v>1159.2700199999999</v>
      </c>
      <c r="F2314" s="192">
        <v>1159.2700199999999</v>
      </c>
      <c r="G2314" s="191">
        <v>5748420000</v>
      </c>
      <c r="H2314" s="194">
        <f t="shared" si="72"/>
        <v>-1.5565520018319056E-2</v>
      </c>
      <c r="I2314" s="193"/>
      <c r="J2314" s="197">
        <v>2312</v>
      </c>
      <c r="K2314" s="234"/>
      <c r="L2314" s="234"/>
      <c r="M2314" s="234"/>
      <c r="N2314" s="234"/>
      <c r="O2314" s="234"/>
      <c r="P2314" s="234"/>
      <c r="Q2314" s="7">
        <v>40780</v>
      </c>
      <c r="R2314" s="8">
        <v>13038571</v>
      </c>
      <c r="S2314" s="8">
        <v>13408929</v>
      </c>
      <c r="T2314" s="8">
        <v>13035714</v>
      </c>
      <c r="U2314" s="8">
        <v>13347143</v>
      </c>
      <c r="V2314" s="192">
        <v>11533787</v>
      </c>
      <c r="W2314" s="234">
        <v>871346000</v>
      </c>
      <c r="X2314" s="194">
        <f t="shared" si="73"/>
        <v>-6.5395265290456462E-3</v>
      </c>
      <c r="Y2314" s="193"/>
      <c r="Z2314" s="197">
        <v>2312</v>
      </c>
    </row>
    <row r="2315" spans="1:26" ht="14.4" x14ac:dyDescent="0.3">
      <c r="A2315" s="7">
        <v>40779</v>
      </c>
      <c r="B2315" s="191">
        <v>1162.160034</v>
      </c>
      <c r="C2315" s="191">
        <v>1178.5600589999999</v>
      </c>
      <c r="D2315" s="191">
        <v>1156.3000489999999</v>
      </c>
      <c r="E2315" s="191">
        <v>1177.599976</v>
      </c>
      <c r="F2315" s="192">
        <v>1177.599976</v>
      </c>
      <c r="G2315" s="191">
        <v>5315310000</v>
      </c>
      <c r="H2315" s="194">
        <f t="shared" si="72"/>
        <v>1.3119972740464874E-2</v>
      </c>
      <c r="I2315" s="193"/>
      <c r="J2315" s="197">
        <v>2313</v>
      </c>
      <c r="K2315" s="234"/>
      <c r="L2315" s="234"/>
      <c r="M2315" s="234"/>
      <c r="N2315" s="234"/>
      <c r="O2315" s="234"/>
      <c r="P2315" s="234"/>
      <c r="Q2315" s="7">
        <v>40779</v>
      </c>
      <c r="R2315" s="8">
        <v>13338214</v>
      </c>
      <c r="S2315" s="8">
        <v>13534286</v>
      </c>
      <c r="T2315" s="8">
        <v>13235714</v>
      </c>
      <c r="U2315" s="8">
        <v>13435000</v>
      </c>
      <c r="V2315" s="192">
        <v>11609709</v>
      </c>
      <c r="W2315" s="234">
        <v>626267600</v>
      </c>
      <c r="X2315" s="194">
        <f t="shared" si="73"/>
        <v>6.9055853611512215E-3</v>
      </c>
      <c r="Y2315" s="193"/>
      <c r="Z2315" s="197">
        <v>2313</v>
      </c>
    </row>
    <row r="2316" spans="1:26" ht="14.4" x14ac:dyDescent="0.3">
      <c r="A2316" s="7">
        <v>40778</v>
      </c>
      <c r="B2316" s="191">
        <v>1124.3599850000001</v>
      </c>
      <c r="C2316" s="191">
        <v>1162.349976</v>
      </c>
      <c r="D2316" s="191">
        <v>1124.3599850000001</v>
      </c>
      <c r="E2316" s="191">
        <v>1162.349976</v>
      </c>
      <c r="F2316" s="192">
        <v>1162.349976</v>
      </c>
      <c r="G2316" s="191">
        <v>5013170000</v>
      </c>
      <c r="H2316" s="194">
        <f t="shared" si="72"/>
        <v>3.428487822906099E-2</v>
      </c>
      <c r="I2316" s="193"/>
      <c r="J2316" s="197">
        <v>2314</v>
      </c>
      <c r="K2316" s="234"/>
      <c r="L2316" s="234"/>
      <c r="M2316" s="234"/>
      <c r="N2316" s="234"/>
      <c r="O2316" s="234"/>
      <c r="P2316" s="234"/>
      <c r="Q2316" s="7">
        <v>40778</v>
      </c>
      <c r="R2316" s="8">
        <v>12867857</v>
      </c>
      <c r="S2316" s="8">
        <v>13344286</v>
      </c>
      <c r="T2316" s="8">
        <v>12750000</v>
      </c>
      <c r="U2316" s="8">
        <v>13342857</v>
      </c>
      <c r="V2316" s="192">
        <v>11530087</v>
      </c>
      <c r="W2316" s="234">
        <v>656835200</v>
      </c>
      <c r="X2316" s="194">
        <f t="shared" si="73"/>
        <v>4.8143037264703661E-2</v>
      </c>
      <c r="Y2316" s="193"/>
      <c r="Z2316" s="197">
        <v>2314</v>
      </c>
    </row>
    <row r="2317" spans="1:26" ht="14.4" x14ac:dyDescent="0.3">
      <c r="A2317" s="7">
        <v>40777</v>
      </c>
      <c r="B2317" s="191">
        <v>1123.5500489999999</v>
      </c>
      <c r="C2317" s="191">
        <v>1145.48999</v>
      </c>
      <c r="D2317" s="191">
        <v>1121.089966</v>
      </c>
      <c r="E2317" s="191">
        <v>1123.8199460000001</v>
      </c>
      <c r="F2317" s="192">
        <v>1123.8199460000001</v>
      </c>
      <c r="G2317" s="191">
        <v>5436260000</v>
      </c>
      <c r="H2317" s="194">
        <f t="shared" si="72"/>
        <v>2.580411671400547E-4</v>
      </c>
      <c r="I2317" s="193"/>
      <c r="J2317" s="197">
        <v>2315</v>
      </c>
      <c r="K2317" s="234"/>
      <c r="L2317" s="234"/>
      <c r="M2317" s="234"/>
      <c r="N2317" s="234"/>
      <c r="O2317" s="234"/>
      <c r="P2317" s="234"/>
      <c r="Q2317" s="7">
        <v>40777</v>
      </c>
      <c r="R2317" s="8">
        <v>13018214</v>
      </c>
      <c r="S2317" s="8">
        <v>13031428</v>
      </c>
      <c r="T2317" s="8">
        <v>12681786</v>
      </c>
      <c r="U2317" s="8">
        <v>12730000</v>
      </c>
      <c r="V2317" s="192">
        <v>11000490</v>
      </c>
      <c r="W2317" s="234">
        <v>535315200</v>
      </c>
      <c r="X2317" s="194">
        <f t="shared" si="73"/>
        <v>1.1513637941000046E-3</v>
      </c>
      <c r="Y2317" s="193"/>
      <c r="Z2317" s="197">
        <v>2315</v>
      </c>
    </row>
    <row r="2318" spans="1:26" ht="14.4" x14ac:dyDescent="0.3">
      <c r="A2318" s="7">
        <v>40774</v>
      </c>
      <c r="B2318" s="191">
        <v>1140.469971</v>
      </c>
      <c r="C2318" s="191">
        <v>1154.540039</v>
      </c>
      <c r="D2318" s="191">
        <v>1122.0500489999999</v>
      </c>
      <c r="E2318" s="191">
        <v>1123.530029</v>
      </c>
      <c r="F2318" s="192">
        <v>1123.530029</v>
      </c>
      <c r="G2318" s="191">
        <v>5167560000</v>
      </c>
      <c r="H2318" s="194">
        <f t="shared" si="72"/>
        <v>-1.5008981405150102E-2</v>
      </c>
      <c r="I2318" s="193"/>
      <c r="J2318" s="197">
        <v>2316</v>
      </c>
      <c r="K2318" s="234"/>
      <c r="L2318" s="234"/>
      <c r="M2318" s="234"/>
      <c r="N2318" s="234"/>
      <c r="O2318" s="234"/>
      <c r="P2318" s="234"/>
      <c r="Q2318" s="7">
        <v>40774</v>
      </c>
      <c r="R2318" s="8">
        <v>12934643</v>
      </c>
      <c r="S2318" s="8">
        <v>13107142</v>
      </c>
      <c r="T2318" s="8">
        <v>12714286</v>
      </c>
      <c r="U2318" s="8">
        <v>12715357</v>
      </c>
      <c r="V2318" s="192">
        <v>10987839</v>
      </c>
      <c r="W2318" s="234">
        <v>775888400</v>
      </c>
      <c r="X2318" s="194">
        <f t="shared" si="73"/>
        <v>-2.7373275405664668E-2</v>
      </c>
      <c r="Y2318" s="193"/>
      <c r="Z2318" s="197">
        <v>2316</v>
      </c>
    </row>
    <row r="2319" spans="1:26" ht="14.4" x14ac:dyDescent="0.3">
      <c r="A2319" s="7">
        <v>40773</v>
      </c>
      <c r="B2319" s="191">
        <v>1189.619995</v>
      </c>
      <c r="C2319" s="191">
        <v>1189.619995</v>
      </c>
      <c r="D2319" s="191">
        <v>1131.030029</v>
      </c>
      <c r="E2319" s="191">
        <v>1140.650024</v>
      </c>
      <c r="F2319" s="192">
        <v>1140.650024</v>
      </c>
      <c r="G2319" s="191">
        <v>3234810000</v>
      </c>
      <c r="H2319" s="194">
        <f t="shared" si="72"/>
        <v>-4.459371494115387E-2</v>
      </c>
      <c r="I2319" s="193"/>
      <c r="J2319" s="197">
        <v>2317</v>
      </c>
      <c r="K2319" s="234"/>
      <c r="L2319" s="234"/>
      <c r="M2319" s="234"/>
      <c r="N2319" s="234"/>
      <c r="O2319" s="234"/>
      <c r="P2319" s="234"/>
      <c r="Q2319" s="7">
        <v>40773</v>
      </c>
      <c r="R2319" s="8">
        <v>13244286</v>
      </c>
      <c r="S2319" s="8">
        <v>13308928</v>
      </c>
      <c r="T2319" s="8">
        <v>12906072</v>
      </c>
      <c r="U2319" s="8">
        <v>13073215</v>
      </c>
      <c r="V2319" s="192">
        <v>11297077</v>
      </c>
      <c r="W2319" s="234">
        <v>851435200</v>
      </c>
      <c r="X2319" s="194">
        <f t="shared" si="73"/>
        <v>-3.7824392437557385E-2</v>
      </c>
      <c r="Y2319" s="193"/>
      <c r="Z2319" s="197">
        <v>2317</v>
      </c>
    </row>
    <row r="2320" spans="1:26" ht="14.4" x14ac:dyDescent="0.3">
      <c r="A2320" s="7">
        <v>40772</v>
      </c>
      <c r="B2320" s="191">
        <v>1192.8900149999999</v>
      </c>
      <c r="C2320" s="191">
        <v>1208.469971</v>
      </c>
      <c r="D2320" s="191">
        <v>1184.3599850000001</v>
      </c>
      <c r="E2320" s="191">
        <v>1193.8900149999999</v>
      </c>
      <c r="F2320" s="192">
        <v>1193.8900149999999</v>
      </c>
      <c r="G2320" s="191">
        <v>4388340000</v>
      </c>
      <c r="H2320" s="194">
        <f t="shared" si="72"/>
        <v>9.473867253480294E-4</v>
      </c>
      <c r="I2320" s="193"/>
      <c r="J2320" s="197">
        <v>2318</v>
      </c>
      <c r="K2320" s="234"/>
      <c r="L2320" s="234"/>
      <c r="M2320" s="234"/>
      <c r="N2320" s="234"/>
      <c r="O2320" s="234"/>
      <c r="P2320" s="234"/>
      <c r="Q2320" s="7">
        <v>40772</v>
      </c>
      <c r="R2320" s="8">
        <v>13653929</v>
      </c>
      <c r="S2320" s="8">
        <v>13732857</v>
      </c>
      <c r="T2320" s="8">
        <v>13500000</v>
      </c>
      <c r="U2320" s="8">
        <v>13587143</v>
      </c>
      <c r="V2320" s="192">
        <v>11741180</v>
      </c>
      <c r="W2320" s="234">
        <v>442061200</v>
      </c>
      <c r="X2320" s="194">
        <f t="shared" si="73"/>
        <v>-1.0568519047307196E-4</v>
      </c>
      <c r="Y2320" s="193"/>
      <c r="Z2320" s="197">
        <v>2318</v>
      </c>
    </row>
    <row r="2321" spans="1:26" ht="14.4" x14ac:dyDescent="0.3">
      <c r="A2321" s="7">
        <v>40771</v>
      </c>
      <c r="B2321" s="191">
        <v>1204.219971</v>
      </c>
      <c r="C2321" s="191">
        <v>1204.219971</v>
      </c>
      <c r="D2321" s="191">
        <v>1180.530029</v>
      </c>
      <c r="E2321" s="191">
        <v>1192.76001</v>
      </c>
      <c r="F2321" s="192">
        <v>1192.76001</v>
      </c>
      <c r="G2321" s="191">
        <v>5071600000</v>
      </c>
      <c r="H2321" s="194">
        <f t="shared" si="72"/>
        <v>-9.7385450251853637E-3</v>
      </c>
      <c r="I2321" s="193"/>
      <c r="J2321" s="197">
        <v>2319</v>
      </c>
      <c r="K2321" s="234"/>
      <c r="L2321" s="234"/>
      <c r="M2321" s="234"/>
      <c r="N2321" s="234"/>
      <c r="O2321" s="234"/>
      <c r="P2321" s="234"/>
      <c r="Q2321" s="7">
        <v>40771</v>
      </c>
      <c r="R2321" s="8">
        <v>13625714</v>
      </c>
      <c r="S2321" s="8">
        <v>13691786</v>
      </c>
      <c r="T2321" s="8">
        <v>13430715</v>
      </c>
      <c r="U2321" s="8">
        <v>13588572</v>
      </c>
      <c r="V2321" s="192">
        <v>11742421</v>
      </c>
      <c r="W2321" s="234">
        <v>498750000</v>
      </c>
      <c r="X2321" s="194">
        <f t="shared" si="73"/>
        <v>-7.6416962819758297E-3</v>
      </c>
      <c r="Y2321" s="193"/>
      <c r="Z2321" s="197">
        <v>2319</v>
      </c>
    </row>
    <row r="2322" spans="1:26" ht="14.4" x14ac:dyDescent="0.3">
      <c r="A2322" s="7">
        <v>40770</v>
      </c>
      <c r="B2322" s="191">
        <v>1178.8599850000001</v>
      </c>
      <c r="C2322" s="191">
        <v>1204.48999</v>
      </c>
      <c r="D2322" s="191">
        <v>1178.8599850000001</v>
      </c>
      <c r="E2322" s="191">
        <v>1204.48999</v>
      </c>
      <c r="F2322" s="192">
        <v>1204.48999</v>
      </c>
      <c r="G2322" s="191">
        <v>4272850000</v>
      </c>
      <c r="H2322" s="194">
        <f t="shared" si="72"/>
        <v>2.1784621537573871E-2</v>
      </c>
      <c r="I2322" s="193"/>
      <c r="J2322" s="197">
        <v>2320</v>
      </c>
      <c r="K2322" s="234"/>
      <c r="L2322" s="234"/>
      <c r="M2322" s="234"/>
      <c r="N2322" s="234"/>
      <c r="O2322" s="234"/>
      <c r="P2322" s="234"/>
      <c r="Q2322" s="7">
        <v>40770</v>
      </c>
      <c r="R2322" s="8">
        <v>13558214</v>
      </c>
      <c r="S2322" s="8">
        <v>13748929</v>
      </c>
      <c r="T2322" s="8">
        <v>13503214</v>
      </c>
      <c r="U2322" s="8">
        <v>13693214</v>
      </c>
      <c r="V2322" s="192">
        <v>11832844</v>
      </c>
      <c r="W2322" s="234">
        <v>460544000</v>
      </c>
      <c r="X2322" s="194">
        <f t="shared" si="73"/>
        <v>1.7029648098633152E-2</v>
      </c>
      <c r="Y2322" s="193"/>
      <c r="Z2322" s="197">
        <v>2320</v>
      </c>
    </row>
    <row r="2323" spans="1:26" ht="14.4" x14ac:dyDescent="0.3">
      <c r="A2323" s="7">
        <v>40767</v>
      </c>
      <c r="B2323" s="191">
        <v>1172.869995</v>
      </c>
      <c r="C2323" s="191">
        <v>1189.040039</v>
      </c>
      <c r="D2323" s="191">
        <v>1170.73999</v>
      </c>
      <c r="E2323" s="191">
        <v>1178.8100589999999</v>
      </c>
      <c r="F2323" s="192">
        <v>1178.8100589999999</v>
      </c>
      <c r="G2323" s="191">
        <v>5640380000</v>
      </c>
      <c r="H2323" s="194">
        <f t="shared" si="72"/>
        <v>5.2616693282464544E-3</v>
      </c>
      <c r="I2323" s="193"/>
      <c r="J2323" s="197">
        <v>2321</v>
      </c>
      <c r="K2323" s="234"/>
      <c r="L2323" s="234"/>
      <c r="M2323" s="234"/>
      <c r="N2323" s="234"/>
      <c r="O2323" s="234"/>
      <c r="P2323" s="234"/>
      <c r="Q2323" s="7">
        <v>40767</v>
      </c>
      <c r="R2323" s="8">
        <v>13502500</v>
      </c>
      <c r="S2323" s="8">
        <v>13558572</v>
      </c>
      <c r="T2323" s="8">
        <v>13365357</v>
      </c>
      <c r="U2323" s="8">
        <v>13463928</v>
      </c>
      <c r="V2323" s="192">
        <v>11634709</v>
      </c>
      <c r="W2323" s="234">
        <v>528976000</v>
      </c>
      <c r="X2323" s="194">
        <f t="shared" si="73"/>
        <v>8.8038218103552255E-3</v>
      </c>
      <c r="Y2323" s="193"/>
      <c r="Z2323" s="197">
        <v>2321</v>
      </c>
    </row>
    <row r="2324" spans="1:26" ht="14.4" x14ac:dyDescent="0.3">
      <c r="A2324" s="7">
        <v>40766</v>
      </c>
      <c r="B2324" s="191">
        <v>1121.3000489999999</v>
      </c>
      <c r="C2324" s="191">
        <v>1186.290039</v>
      </c>
      <c r="D2324" s="191">
        <v>1121.3000489999999</v>
      </c>
      <c r="E2324" s="191">
        <v>1172.6400149999999</v>
      </c>
      <c r="F2324" s="192">
        <v>1172.6400149999999</v>
      </c>
      <c r="G2324" s="191">
        <v>3685050000</v>
      </c>
      <c r="H2324" s="194">
        <f t="shared" si="72"/>
        <v>4.6290021536367972E-2</v>
      </c>
      <c r="I2324" s="193"/>
      <c r="J2324" s="197">
        <v>2322</v>
      </c>
      <c r="K2324" s="234"/>
      <c r="L2324" s="234"/>
      <c r="M2324" s="234"/>
      <c r="N2324" s="234"/>
      <c r="O2324" s="234"/>
      <c r="P2324" s="234"/>
      <c r="Q2324" s="7">
        <v>40766</v>
      </c>
      <c r="R2324" s="8">
        <v>13232857</v>
      </c>
      <c r="S2324" s="8">
        <v>13408929</v>
      </c>
      <c r="T2324" s="8">
        <v>13025714</v>
      </c>
      <c r="U2324" s="8">
        <v>13346429</v>
      </c>
      <c r="V2324" s="192">
        <v>11533173</v>
      </c>
      <c r="W2324" s="234">
        <v>741969200</v>
      </c>
      <c r="X2324" s="194">
        <f t="shared" si="73"/>
        <v>2.7523825891447962E-2</v>
      </c>
      <c r="Y2324" s="193"/>
      <c r="Z2324" s="197">
        <v>2322</v>
      </c>
    </row>
    <row r="2325" spans="1:26" ht="14.4" x14ac:dyDescent="0.3">
      <c r="A2325" s="7">
        <v>40765</v>
      </c>
      <c r="B2325" s="191">
        <v>1171.7700199999999</v>
      </c>
      <c r="C2325" s="191">
        <v>1171.7700199999999</v>
      </c>
      <c r="D2325" s="191">
        <v>1118.01001</v>
      </c>
      <c r="E2325" s="191">
        <v>1120.76001</v>
      </c>
      <c r="F2325" s="192">
        <v>1120.76001</v>
      </c>
      <c r="G2325" s="191">
        <v>5018070000</v>
      </c>
      <c r="H2325" s="194">
        <f t="shared" si="72"/>
        <v>-4.4152403537291447E-2</v>
      </c>
      <c r="I2325" s="193"/>
      <c r="J2325" s="197">
        <v>2323</v>
      </c>
      <c r="K2325" s="234"/>
      <c r="L2325" s="234"/>
      <c r="M2325" s="234"/>
      <c r="N2325" s="234"/>
      <c r="O2325" s="234"/>
      <c r="P2325" s="234"/>
      <c r="Q2325" s="7">
        <v>40765</v>
      </c>
      <c r="R2325" s="8">
        <v>13255357</v>
      </c>
      <c r="S2325" s="8">
        <v>13380357</v>
      </c>
      <c r="T2325" s="8">
        <v>12946428</v>
      </c>
      <c r="U2325" s="8">
        <v>12988929</v>
      </c>
      <c r="V2325" s="192">
        <v>11224239</v>
      </c>
      <c r="W2325" s="234">
        <v>878656800</v>
      </c>
      <c r="X2325" s="194">
        <f t="shared" si="73"/>
        <v>-2.7593188445724327E-2</v>
      </c>
      <c r="Y2325" s="193"/>
      <c r="Z2325" s="197">
        <v>2323</v>
      </c>
    </row>
    <row r="2326" spans="1:26" ht="14.4" x14ac:dyDescent="0.3">
      <c r="A2326" s="7">
        <v>40764</v>
      </c>
      <c r="B2326" s="191">
        <v>1120.2299800000001</v>
      </c>
      <c r="C2326" s="191">
        <v>1172.880005</v>
      </c>
      <c r="D2326" s="191">
        <v>1101.540039</v>
      </c>
      <c r="E2326" s="191">
        <v>1172.530029</v>
      </c>
      <c r="F2326" s="192">
        <v>1172.530029</v>
      </c>
      <c r="G2326" s="191">
        <v>2366660000</v>
      </c>
      <c r="H2326" s="194">
        <f t="shared" si="72"/>
        <v>4.7406847809539472E-2</v>
      </c>
      <c r="I2326" s="193"/>
      <c r="J2326" s="197">
        <v>2324</v>
      </c>
      <c r="K2326" s="234"/>
      <c r="L2326" s="234"/>
      <c r="M2326" s="234"/>
      <c r="N2326" s="234"/>
      <c r="O2326" s="234"/>
      <c r="P2326" s="234"/>
      <c r="Q2326" s="7">
        <v>40764</v>
      </c>
      <c r="R2326" s="8">
        <v>12903571</v>
      </c>
      <c r="S2326" s="8">
        <v>13378928</v>
      </c>
      <c r="T2326" s="8">
        <v>12678572</v>
      </c>
      <c r="U2326" s="8">
        <v>13357500</v>
      </c>
      <c r="V2326" s="192">
        <v>11542740</v>
      </c>
      <c r="W2326" s="234">
        <v>1082583600</v>
      </c>
      <c r="X2326" s="194">
        <f t="shared" si="73"/>
        <v>5.8888478725613737E-2</v>
      </c>
      <c r="Y2326" s="193"/>
      <c r="Z2326" s="197">
        <v>2324</v>
      </c>
    </row>
    <row r="2327" spans="1:26" ht="14.4" x14ac:dyDescent="0.3">
      <c r="A2327" s="7">
        <v>40763</v>
      </c>
      <c r="B2327" s="191">
        <v>1198.4799800000001</v>
      </c>
      <c r="C2327" s="191">
        <v>1198.4799800000001</v>
      </c>
      <c r="D2327" s="191">
        <v>1119.280029</v>
      </c>
      <c r="E2327" s="191">
        <v>1119.459961</v>
      </c>
      <c r="F2327" s="192">
        <v>1119.459961</v>
      </c>
      <c r="G2327" s="191">
        <v>2615150000</v>
      </c>
      <c r="H2327" s="194">
        <f t="shared" si="72"/>
        <v>-6.663446419552406E-2</v>
      </c>
      <c r="I2327" s="193"/>
      <c r="J2327" s="197">
        <v>2325</v>
      </c>
      <c r="K2327" s="234"/>
      <c r="L2327" s="234"/>
      <c r="M2327" s="234"/>
      <c r="N2327" s="234"/>
      <c r="O2327" s="234"/>
      <c r="P2327" s="234"/>
      <c r="Q2327" s="7">
        <v>40763</v>
      </c>
      <c r="R2327" s="8">
        <v>12917500</v>
      </c>
      <c r="S2327" s="8">
        <v>13134643</v>
      </c>
      <c r="T2327" s="8">
        <v>12607857</v>
      </c>
      <c r="U2327" s="8">
        <v>12614643</v>
      </c>
      <c r="V2327" s="192">
        <v>10900808</v>
      </c>
      <c r="W2327" s="234">
        <v>1143833600</v>
      </c>
      <c r="X2327" s="194">
        <f t="shared" si="73"/>
        <v>-5.4627631983930211E-2</v>
      </c>
      <c r="Y2327" s="193"/>
      <c r="Z2327" s="197">
        <v>2325</v>
      </c>
    </row>
    <row r="2328" spans="1:26" ht="14.4" x14ac:dyDescent="0.3">
      <c r="A2328" s="7">
        <v>40760</v>
      </c>
      <c r="B2328" s="191">
        <v>1200.280029</v>
      </c>
      <c r="C2328" s="191">
        <v>1218.1099850000001</v>
      </c>
      <c r="D2328" s="191">
        <v>1168.089966</v>
      </c>
      <c r="E2328" s="191">
        <v>1199.380005</v>
      </c>
      <c r="F2328" s="192">
        <v>1199.380005</v>
      </c>
      <c r="G2328" s="191">
        <v>5454590000</v>
      </c>
      <c r="H2328" s="194">
        <f t="shared" si="72"/>
        <v>-5.7491732236088331E-4</v>
      </c>
      <c r="I2328" s="193"/>
      <c r="J2328" s="197">
        <v>2326</v>
      </c>
      <c r="K2328" s="234"/>
      <c r="L2328" s="234"/>
      <c r="M2328" s="234"/>
      <c r="N2328" s="234"/>
      <c r="O2328" s="234"/>
      <c r="P2328" s="234"/>
      <c r="Q2328" s="7">
        <v>40760</v>
      </c>
      <c r="R2328" s="8">
        <v>13587143</v>
      </c>
      <c r="S2328" s="8">
        <v>13696428</v>
      </c>
      <c r="T2328" s="8">
        <v>12948929</v>
      </c>
      <c r="U2328" s="8">
        <v>13343572</v>
      </c>
      <c r="V2328" s="192">
        <v>11530703</v>
      </c>
      <c r="W2328" s="234">
        <v>1204590800</v>
      </c>
      <c r="X2328" s="194">
        <f t="shared" si="73"/>
        <v>-9.9372881165286867E-3</v>
      </c>
      <c r="Y2328" s="193"/>
      <c r="Z2328" s="197">
        <v>2326</v>
      </c>
    </row>
    <row r="2329" spans="1:26" ht="14.4" x14ac:dyDescent="0.3">
      <c r="A2329" s="7">
        <v>40759</v>
      </c>
      <c r="B2329" s="191">
        <v>1260.2299800000001</v>
      </c>
      <c r="C2329" s="191">
        <v>1260.2299800000001</v>
      </c>
      <c r="D2329" s="191">
        <v>1199.540039</v>
      </c>
      <c r="E2329" s="191">
        <v>1200.0699460000001</v>
      </c>
      <c r="F2329" s="192">
        <v>1200.0699460000001</v>
      </c>
      <c r="G2329" s="191">
        <v>4266530000</v>
      </c>
      <c r="H2329" s="194">
        <f t="shared" si="72"/>
        <v>-4.7820446566716218E-2</v>
      </c>
      <c r="I2329" s="193"/>
      <c r="J2329" s="197">
        <v>2327</v>
      </c>
      <c r="K2329" s="234"/>
      <c r="L2329" s="234"/>
      <c r="M2329" s="234"/>
      <c r="N2329" s="234"/>
      <c r="O2329" s="234"/>
      <c r="P2329" s="234"/>
      <c r="Q2329" s="7">
        <v>40759</v>
      </c>
      <c r="R2329" s="8">
        <v>13907500</v>
      </c>
      <c r="S2329" s="8">
        <v>13975715</v>
      </c>
      <c r="T2329" s="8">
        <v>13476786</v>
      </c>
      <c r="U2329" s="8">
        <v>13477500</v>
      </c>
      <c r="V2329" s="192">
        <v>11646437</v>
      </c>
      <c r="W2329" s="234">
        <v>871407600</v>
      </c>
      <c r="X2329" s="194">
        <f t="shared" si="73"/>
        <v>-3.8719195453178687E-2</v>
      </c>
      <c r="Y2329" s="193"/>
      <c r="Z2329" s="197">
        <v>2327</v>
      </c>
    </row>
    <row r="2330" spans="1:26" ht="14.4" x14ac:dyDescent="0.3">
      <c r="A2330" s="7">
        <v>40758</v>
      </c>
      <c r="B2330" s="191">
        <v>1254.25</v>
      </c>
      <c r="C2330" s="191">
        <v>1261.1999510000001</v>
      </c>
      <c r="D2330" s="191">
        <v>1234.5600589999999</v>
      </c>
      <c r="E2330" s="191">
        <v>1260.339966</v>
      </c>
      <c r="F2330" s="192">
        <v>1260.339966</v>
      </c>
      <c r="G2330" s="191">
        <v>6446940000</v>
      </c>
      <c r="H2330" s="194">
        <f t="shared" si="72"/>
        <v>5.0156825917878978E-3</v>
      </c>
      <c r="I2330" s="193"/>
      <c r="J2330" s="197">
        <v>2328</v>
      </c>
      <c r="K2330" s="234"/>
      <c r="L2330" s="234"/>
      <c r="M2330" s="234"/>
      <c r="N2330" s="234"/>
      <c r="O2330" s="234"/>
      <c r="P2330" s="234"/>
      <c r="Q2330" s="7">
        <v>40758</v>
      </c>
      <c r="R2330" s="8">
        <v>13963572</v>
      </c>
      <c r="S2330" s="8">
        <v>14055357</v>
      </c>
      <c r="T2330" s="8">
        <v>13651428</v>
      </c>
      <c r="U2330" s="8">
        <v>14020357</v>
      </c>
      <c r="V2330" s="192">
        <v>12115541</v>
      </c>
      <c r="W2330" s="234">
        <v>732508000</v>
      </c>
      <c r="X2330" s="194">
        <f t="shared" si="73"/>
        <v>9.4110568190982867E-3</v>
      </c>
      <c r="Y2330" s="193"/>
      <c r="Z2330" s="197">
        <v>2328</v>
      </c>
    </row>
    <row r="2331" spans="1:26" ht="14.4" x14ac:dyDescent="0.3">
      <c r="A2331" s="7">
        <v>40757</v>
      </c>
      <c r="B2331" s="191">
        <v>1286.5600589999999</v>
      </c>
      <c r="C2331" s="191">
        <v>1286.5600589999999</v>
      </c>
      <c r="D2331" s="191">
        <v>1254.030029</v>
      </c>
      <c r="E2331" s="191">
        <v>1254.0500489999999</v>
      </c>
      <c r="F2331" s="192">
        <v>1254.0500489999999</v>
      </c>
      <c r="G2331" s="191">
        <v>5206290000</v>
      </c>
      <c r="H2331" s="194">
        <f t="shared" si="72"/>
        <v>-2.5556664263946521E-2</v>
      </c>
      <c r="I2331" s="193"/>
      <c r="J2331" s="197">
        <v>2329</v>
      </c>
      <c r="K2331" s="234"/>
      <c r="L2331" s="234"/>
      <c r="M2331" s="234"/>
      <c r="N2331" s="234"/>
      <c r="O2331" s="234"/>
      <c r="P2331" s="234"/>
      <c r="Q2331" s="7">
        <v>40757</v>
      </c>
      <c r="R2331" s="8">
        <v>14201786</v>
      </c>
      <c r="S2331" s="8">
        <v>14210714</v>
      </c>
      <c r="T2331" s="8">
        <v>13869643</v>
      </c>
      <c r="U2331" s="8">
        <v>13889643</v>
      </c>
      <c r="V2331" s="192">
        <v>12002584</v>
      </c>
      <c r="W2331" s="234">
        <v>639539600</v>
      </c>
      <c r="X2331" s="194">
        <f t="shared" si="73"/>
        <v>-1.976047777042212E-2</v>
      </c>
      <c r="Y2331" s="193"/>
      <c r="Z2331" s="197">
        <v>2329</v>
      </c>
    </row>
    <row r="2332" spans="1:26" ht="14.4" x14ac:dyDescent="0.3">
      <c r="A2332" s="7">
        <v>40756</v>
      </c>
      <c r="B2332" s="191">
        <v>1292.589966</v>
      </c>
      <c r="C2332" s="191">
        <v>1307.380005</v>
      </c>
      <c r="D2332" s="191">
        <v>1274.7299800000001</v>
      </c>
      <c r="E2332" s="191">
        <v>1286.9399410000001</v>
      </c>
      <c r="F2332" s="192">
        <v>1286.9399410000001</v>
      </c>
      <c r="G2332" s="191">
        <v>4967390000</v>
      </c>
      <c r="H2332" s="194">
        <f t="shared" si="72"/>
        <v>-4.1322994089231747E-3</v>
      </c>
      <c r="I2332" s="193"/>
      <c r="J2332" s="197">
        <v>2330</v>
      </c>
      <c r="K2332" s="234"/>
      <c r="L2332" s="234"/>
      <c r="M2332" s="234"/>
      <c r="N2332" s="234"/>
      <c r="O2332" s="234"/>
      <c r="P2332" s="234"/>
      <c r="Q2332" s="7">
        <v>40756</v>
      </c>
      <c r="R2332" s="8">
        <v>14206429</v>
      </c>
      <c r="S2332" s="8">
        <v>14267858</v>
      </c>
      <c r="T2332" s="8">
        <v>14013214</v>
      </c>
      <c r="U2332" s="8">
        <v>14169642</v>
      </c>
      <c r="V2332" s="192">
        <v>12244542</v>
      </c>
      <c r="W2332" s="234">
        <v>612836000</v>
      </c>
      <c r="X2332" s="194">
        <f t="shared" si="73"/>
        <v>1.6056955752943792E-2</v>
      </c>
      <c r="Y2332" s="193"/>
      <c r="Z2332" s="197">
        <v>2330</v>
      </c>
    </row>
    <row r="2333" spans="1:26" ht="14.4" x14ac:dyDescent="0.3">
      <c r="A2333" s="7">
        <v>40753</v>
      </c>
      <c r="B2333" s="191">
        <v>1300.119995</v>
      </c>
      <c r="C2333" s="191">
        <v>1304.160034</v>
      </c>
      <c r="D2333" s="191">
        <v>1282.8599850000001</v>
      </c>
      <c r="E2333" s="191">
        <v>1292.280029</v>
      </c>
      <c r="F2333" s="192">
        <v>1292.280029</v>
      </c>
      <c r="G2333" s="191">
        <v>5061190000</v>
      </c>
      <c r="H2333" s="194">
        <f t="shared" si="72"/>
        <v>-6.4505329685289109E-3</v>
      </c>
      <c r="I2333" s="193"/>
      <c r="J2333" s="197">
        <v>2331</v>
      </c>
      <c r="K2333" s="234"/>
      <c r="L2333" s="234"/>
      <c r="M2333" s="234"/>
      <c r="N2333" s="234"/>
      <c r="O2333" s="234"/>
      <c r="P2333" s="234"/>
      <c r="Q2333" s="7">
        <v>40753</v>
      </c>
      <c r="R2333" s="8">
        <v>13844286</v>
      </c>
      <c r="S2333" s="8">
        <v>14112500</v>
      </c>
      <c r="T2333" s="8">
        <v>13714286</v>
      </c>
      <c r="U2333" s="8">
        <v>13945714</v>
      </c>
      <c r="V2333" s="192">
        <v>12051039</v>
      </c>
      <c r="W2333" s="234">
        <v>632584400</v>
      </c>
      <c r="X2333" s="194">
        <f t="shared" si="73"/>
        <v>-3.420000752539096E-3</v>
      </c>
      <c r="Y2333" s="193"/>
      <c r="Z2333" s="197">
        <v>2331</v>
      </c>
    </row>
    <row r="2334" spans="1:26" ht="14.4" x14ac:dyDescent="0.3">
      <c r="A2334" s="7">
        <v>40752</v>
      </c>
      <c r="B2334" s="191">
        <v>1304.839966</v>
      </c>
      <c r="C2334" s="191">
        <v>1316.3199460000001</v>
      </c>
      <c r="D2334" s="191">
        <v>1299.160034</v>
      </c>
      <c r="E2334" s="191">
        <v>1300.670044</v>
      </c>
      <c r="F2334" s="192">
        <v>1300.670044</v>
      </c>
      <c r="G2334" s="191">
        <v>4951800000</v>
      </c>
      <c r="H2334" s="194">
        <f t="shared" si="72"/>
        <v>-3.2339668106050969E-3</v>
      </c>
      <c r="I2334" s="193"/>
      <c r="J2334" s="197">
        <v>2332</v>
      </c>
      <c r="K2334" s="234"/>
      <c r="L2334" s="234"/>
      <c r="M2334" s="234"/>
      <c r="N2334" s="234"/>
      <c r="O2334" s="234"/>
      <c r="P2334" s="234"/>
      <c r="Q2334" s="7">
        <v>40752</v>
      </c>
      <c r="R2334" s="8">
        <v>13986428</v>
      </c>
      <c r="S2334" s="8">
        <v>14178214</v>
      </c>
      <c r="T2334" s="8">
        <v>13861786</v>
      </c>
      <c r="U2334" s="8">
        <v>13993571</v>
      </c>
      <c r="V2334" s="192">
        <v>12092395</v>
      </c>
      <c r="W2334" s="234">
        <v>594034000</v>
      </c>
      <c r="X2334" s="194">
        <f t="shared" si="73"/>
        <v>-1.9611829064281688E-3</v>
      </c>
      <c r="Y2334" s="193"/>
      <c r="Z2334" s="197">
        <v>2332</v>
      </c>
    </row>
    <row r="2335" spans="1:26" ht="14.4" x14ac:dyDescent="0.3">
      <c r="A2335" s="7">
        <v>40751</v>
      </c>
      <c r="B2335" s="191">
        <v>1331.910034</v>
      </c>
      <c r="C2335" s="191">
        <v>1331.910034</v>
      </c>
      <c r="D2335" s="191">
        <v>1303.48999</v>
      </c>
      <c r="E2335" s="191">
        <v>1304.8900149999999</v>
      </c>
      <c r="F2335" s="192">
        <v>1304.8900149999999</v>
      </c>
      <c r="G2335" s="191">
        <v>3479040000</v>
      </c>
      <c r="H2335" s="194">
        <f t="shared" si="72"/>
        <v>-2.0308667956673385E-2</v>
      </c>
      <c r="I2335" s="193"/>
      <c r="J2335" s="197">
        <v>2333</v>
      </c>
      <c r="K2335" s="234"/>
      <c r="L2335" s="234"/>
      <c r="M2335" s="234"/>
      <c r="N2335" s="234"/>
      <c r="O2335" s="234"/>
      <c r="P2335" s="234"/>
      <c r="Q2335" s="7">
        <v>40751</v>
      </c>
      <c r="R2335" s="8">
        <v>14306786</v>
      </c>
      <c r="S2335" s="8">
        <v>14380000</v>
      </c>
      <c r="T2335" s="8">
        <v>14005357</v>
      </c>
      <c r="U2335" s="8">
        <v>14021071</v>
      </c>
      <c r="V2335" s="192">
        <v>12116157</v>
      </c>
      <c r="W2335" s="234">
        <v>659324400</v>
      </c>
      <c r="X2335" s="194">
        <f t="shared" si="73"/>
        <v>-2.6821499319643307E-2</v>
      </c>
      <c r="Y2335" s="193"/>
      <c r="Z2335" s="197">
        <v>2333</v>
      </c>
    </row>
    <row r="2336" spans="1:26" ht="14.4" x14ac:dyDescent="0.3">
      <c r="A2336" s="7">
        <v>40750</v>
      </c>
      <c r="B2336" s="191">
        <v>1337.3900149999999</v>
      </c>
      <c r="C2336" s="191">
        <v>1338.51001</v>
      </c>
      <c r="D2336" s="191">
        <v>1329.589966</v>
      </c>
      <c r="E2336" s="191">
        <v>1331.9399410000001</v>
      </c>
      <c r="F2336" s="192">
        <v>1331.9399410000001</v>
      </c>
      <c r="G2336" s="191">
        <v>4007050000</v>
      </c>
      <c r="H2336" s="194">
        <f t="shared" si="72"/>
        <v>-4.1049720571030611E-3</v>
      </c>
      <c r="I2336" s="193"/>
      <c r="J2336" s="197">
        <v>2334</v>
      </c>
      <c r="K2336" s="234"/>
      <c r="L2336" s="234"/>
      <c r="M2336" s="234"/>
      <c r="N2336" s="234"/>
      <c r="O2336" s="234"/>
      <c r="P2336" s="234"/>
      <c r="Q2336" s="7">
        <v>40750</v>
      </c>
      <c r="R2336" s="8">
        <v>14285714</v>
      </c>
      <c r="S2336" s="8">
        <v>14446428</v>
      </c>
      <c r="T2336" s="8">
        <v>14274285</v>
      </c>
      <c r="U2336" s="8">
        <v>14407500</v>
      </c>
      <c r="V2336" s="192">
        <v>12450087</v>
      </c>
      <c r="W2336" s="234">
        <v>476582400</v>
      </c>
      <c r="X2336" s="194">
        <f t="shared" si="73"/>
        <v>1.2321369214847406E-2</v>
      </c>
      <c r="Y2336" s="193"/>
      <c r="Z2336" s="197">
        <v>2334</v>
      </c>
    </row>
    <row r="2337" spans="1:26" ht="14.4" x14ac:dyDescent="0.3">
      <c r="A2337" s="7">
        <v>40749</v>
      </c>
      <c r="B2337" s="191">
        <v>1344.3199460000001</v>
      </c>
      <c r="C2337" s="191">
        <v>1344.3199460000001</v>
      </c>
      <c r="D2337" s="191">
        <v>1331.089966</v>
      </c>
      <c r="E2337" s="191">
        <v>1337.4300539999999</v>
      </c>
      <c r="F2337" s="192">
        <v>1337.4300539999999</v>
      </c>
      <c r="G2337" s="191">
        <v>3536890000</v>
      </c>
      <c r="H2337" s="194">
        <f t="shared" si="72"/>
        <v>-5.6430134028785713E-3</v>
      </c>
      <c r="I2337" s="193"/>
      <c r="J2337" s="197">
        <v>2335</v>
      </c>
      <c r="K2337" s="234"/>
      <c r="L2337" s="234"/>
      <c r="M2337" s="234"/>
      <c r="N2337" s="234"/>
      <c r="O2337" s="234"/>
      <c r="P2337" s="234"/>
      <c r="Q2337" s="7">
        <v>40749</v>
      </c>
      <c r="R2337" s="8">
        <v>13941072</v>
      </c>
      <c r="S2337" s="8">
        <v>14285714</v>
      </c>
      <c r="T2337" s="8">
        <v>13915000</v>
      </c>
      <c r="U2337" s="8">
        <v>14232142</v>
      </c>
      <c r="V2337" s="192">
        <v>12298552</v>
      </c>
      <c r="W2337" s="234">
        <v>589806000</v>
      </c>
      <c r="X2337" s="194">
        <f t="shared" si="73"/>
        <v>1.3221210090037364E-2</v>
      </c>
      <c r="Y2337" s="193"/>
      <c r="Z2337" s="197">
        <v>2335</v>
      </c>
    </row>
    <row r="2338" spans="1:26" ht="14.4" x14ac:dyDescent="0.3">
      <c r="A2338" s="7">
        <v>40746</v>
      </c>
      <c r="B2338" s="191">
        <v>1343.8000489999999</v>
      </c>
      <c r="C2338" s="191">
        <v>1346.099976</v>
      </c>
      <c r="D2338" s="191">
        <v>1336.9499510000001</v>
      </c>
      <c r="E2338" s="191">
        <v>1345.0200199999999</v>
      </c>
      <c r="F2338" s="192">
        <v>1345.0200199999999</v>
      </c>
      <c r="G2338" s="191">
        <v>3522830000</v>
      </c>
      <c r="H2338" s="194">
        <f t="shared" si="72"/>
        <v>9.0785158171994293E-4</v>
      </c>
      <c r="I2338" s="193"/>
      <c r="J2338" s="197">
        <v>2336</v>
      </c>
      <c r="K2338" s="234"/>
      <c r="L2338" s="234"/>
      <c r="M2338" s="234"/>
      <c r="N2338" s="234"/>
      <c r="O2338" s="234"/>
      <c r="P2338" s="234"/>
      <c r="Q2338" s="7">
        <v>40746</v>
      </c>
      <c r="R2338" s="8">
        <v>13868571</v>
      </c>
      <c r="S2338" s="8">
        <v>14108929</v>
      </c>
      <c r="T2338" s="8">
        <v>13848214</v>
      </c>
      <c r="U2338" s="8">
        <v>14046429</v>
      </c>
      <c r="V2338" s="192">
        <v>12138072</v>
      </c>
      <c r="W2338" s="234">
        <v>516728800</v>
      </c>
      <c r="X2338" s="194">
        <f t="shared" si="73"/>
        <v>1.551805796751516E-2</v>
      </c>
      <c r="Y2338" s="193"/>
      <c r="Z2338" s="197">
        <v>2336</v>
      </c>
    </row>
    <row r="2339" spans="1:26" ht="14.4" x14ac:dyDescent="0.3">
      <c r="A2339" s="7">
        <v>40745</v>
      </c>
      <c r="B2339" s="191">
        <v>1325.650024</v>
      </c>
      <c r="C2339" s="191">
        <v>1347</v>
      </c>
      <c r="D2339" s="191">
        <v>1325.650024</v>
      </c>
      <c r="E2339" s="191">
        <v>1343.8000489999999</v>
      </c>
      <c r="F2339" s="192">
        <v>1343.8000489999999</v>
      </c>
      <c r="G2339" s="191">
        <v>4837430000</v>
      </c>
      <c r="H2339" s="194">
        <f t="shared" si="72"/>
        <v>1.3546192195566943E-2</v>
      </c>
      <c r="I2339" s="193"/>
      <c r="J2339" s="197">
        <v>2337</v>
      </c>
      <c r="K2339" s="234"/>
      <c r="L2339" s="234"/>
      <c r="M2339" s="234"/>
      <c r="N2339" s="234"/>
      <c r="O2339" s="234"/>
      <c r="P2339" s="234"/>
      <c r="Q2339" s="7">
        <v>40745</v>
      </c>
      <c r="R2339" s="8">
        <v>13819643</v>
      </c>
      <c r="S2339" s="8">
        <v>13930715</v>
      </c>
      <c r="T2339" s="8">
        <v>13710714</v>
      </c>
      <c r="U2339" s="8">
        <v>13831786</v>
      </c>
      <c r="V2339" s="192">
        <v>11952591</v>
      </c>
      <c r="W2339" s="234">
        <v>526534400</v>
      </c>
      <c r="X2339" s="194">
        <f t="shared" si="73"/>
        <v>1.0081610123082239E-3</v>
      </c>
      <c r="Y2339" s="193"/>
      <c r="Z2339" s="197">
        <v>2337</v>
      </c>
    </row>
    <row r="2340" spans="1:26" ht="14.4" x14ac:dyDescent="0.3">
      <c r="A2340" s="7">
        <v>40744</v>
      </c>
      <c r="B2340" s="191">
        <v>1328.660034</v>
      </c>
      <c r="C2340" s="191">
        <v>1330.4300539999999</v>
      </c>
      <c r="D2340" s="191">
        <v>1323.650024</v>
      </c>
      <c r="E2340" s="191">
        <v>1325.839966</v>
      </c>
      <c r="F2340" s="192">
        <v>1325.839966</v>
      </c>
      <c r="G2340" s="191">
        <v>3767420000</v>
      </c>
      <c r="H2340" s="194">
        <f t="shared" si="72"/>
        <v>-6.7083280955184614E-4</v>
      </c>
      <c r="I2340" s="193"/>
      <c r="J2340" s="197">
        <v>2338</v>
      </c>
      <c r="K2340" s="234"/>
      <c r="L2340" s="234"/>
      <c r="M2340" s="234"/>
      <c r="N2340" s="234"/>
      <c r="O2340" s="234"/>
      <c r="P2340" s="234"/>
      <c r="Q2340" s="7">
        <v>40744</v>
      </c>
      <c r="R2340" s="8">
        <v>14147142</v>
      </c>
      <c r="S2340" s="8">
        <v>14152500</v>
      </c>
      <c r="T2340" s="8">
        <v>13785714</v>
      </c>
      <c r="U2340" s="8">
        <v>13817857</v>
      </c>
      <c r="V2340" s="192">
        <v>11940553</v>
      </c>
      <c r="W2340" s="234">
        <v>941340400</v>
      </c>
      <c r="X2340" s="194">
        <f t="shared" si="73"/>
        <v>2.6668588070199211E-2</v>
      </c>
      <c r="Y2340" s="193"/>
      <c r="Z2340" s="197">
        <v>2338</v>
      </c>
    </row>
    <row r="2341" spans="1:26" ht="14.4" x14ac:dyDescent="0.3">
      <c r="A2341" s="7">
        <v>40743</v>
      </c>
      <c r="B2341" s="191">
        <v>1307.0699460000001</v>
      </c>
      <c r="C2341" s="191">
        <v>1328.1400149999999</v>
      </c>
      <c r="D2341" s="191">
        <v>1307.0699460000001</v>
      </c>
      <c r="E2341" s="191">
        <v>1326.7299800000001</v>
      </c>
      <c r="F2341" s="192">
        <v>1326.7299800000001</v>
      </c>
      <c r="G2341" s="191">
        <v>4304600000</v>
      </c>
      <c r="H2341" s="194">
        <f t="shared" si="72"/>
        <v>1.6308708146076233E-2</v>
      </c>
      <c r="I2341" s="193"/>
      <c r="J2341" s="197">
        <v>2339</v>
      </c>
      <c r="K2341" s="234"/>
      <c r="L2341" s="234"/>
      <c r="M2341" s="234"/>
      <c r="N2341" s="234"/>
      <c r="O2341" s="234"/>
      <c r="P2341" s="234"/>
      <c r="Q2341" s="7">
        <v>40743</v>
      </c>
      <c r="R2341" s="8">
        <v>13500000</v>
      </c>
      <c r="S2341" s="8">
        <v>13523214</v>
      </c>
      <c r="T2341" s="8">
        <v>13332857</v>
      </c>
      <c r="U2341" s="8">
        <v>13458928</v>
      </c>
      <c r="V2341" s="192">
        <v>11630387</v>
      </c>
      <c r="W2341" s="234">
        <v>819145600</v>
      </c>
      <c r="X2341" s="194">
        <f t="shared" si="73"/>
        <v>8.1593175049207885E-3</v>
      </c>
      <c r="Y2341" s="193"/>
      <c r="Z2341" s="197">
        <v>2339</v>
      </c>
    </row>
    <row r="2342" spans="1:26" ht="14.4" x14ac:dyDescent="0.3">
      <c r="A2342" s="7">
        <v>40742</v>
      </c>
      <c r="B2342" s="191">
        <v>1315.9399410000001</v>
      </c>
      <c r="C2342" s="191">
        <v>1315.9399410000001</v>
      </c>
      <c r="D2342" s="191">
        <v>1295.920044</v>
      </c>
      <c r="E2342" s="191">
        <v>1305.4399410000001</v>
      </c>
      <c r="F2342" s="192">
        <v>1305.4399410000001</v>
      </c>
      <c r="G2342" s="191">
        <v>4118160000</v>
      </c>
      <c r="H2342" s="194">
        <f t="shared" si="72"/>
        <v>-8.129890344531359E-3</v>
      </c>
      <c r="I2342" s="193"/>
      <c r="J2342" s="197">
        <v>2340</v>
      </c>
      <c r="K2342" s="234"/>
      <c r="L2342" s="234"/>
      <c r="M2342" s="234"/>
      <c r="N2342" s="234"/>
      <c r="O2342" s="234"/>
      <c r="P2342" s="234"/>
      <c r="Q2342" s="7">
        <v>40742</v>
      </c>
      <c r="R2342" s="8">
        <v>13051071</v>
      </c>
      <c r="S2342" s="8">
        <v>13380357</v>
      </c>
      <c r="T2342" s="8">
        <v>13045714</v>
      </c>
      <c r="U2342" s="8">
        <v>13350000</v>
      </c>
      <c r="V2342" s="192">
        <v>11536259</v>
      </c>
      <c r="W2342" s="234">
        <v>572653200</v>
      </c>
      <c r="X2342" s="194">
        <f t="shared" si="73"/>
        <v>2.4334046870399435E-2</v>
      </c>
      <c r="Y2342" s="193"/>
      <c r="Z2342" s="197">
        <v>2340</v>
      </c>
    </row>
    <row r="2343" spans="1:26" ht="14.4" x14ac:dyDescent="0.3">
      <c r="A2343" s="7">
        <v>40739</v>
      </c>
      <c r="B2343" s="191">
        <v>1308.869995</v>
      </c>
      <c r="C2343" s="191">
        <v>1317.6999510000001</v>
      </c>
      <c r="D2343" s="191">
        <v>1307.5200199999999</v>
      </c>
      <c r="E2343" s="191">
        <v>1316.1400149999999</v>
      </c>
      <c r="F2343" s="192">
        <v>1316.1400149999999</v>
      </c>
      <c r="G2343" s="191">
        <v>4242760000</v>
      </c>
      <c r="H2343" s="194">
        <f t="shared" si="72"/>
        <v>5.5544248304048955E-3</v>
      </c>
      <c r="I2343" s="193"/>
      <c r="J2343" s="197">
        <v>2341</v>
      </c>
      <c r="K2343" s="234"/>
      <c r="L2343" s="234"/>
      <c r="M2343" s="234"/>
      <c r="N2343" s="234"/>
      <c r="O2343" s="234"/>
      <c r="P2343" s="234"/>
      <c r="Q2343" s="7">
        <v>40739</v>
      </c>
      <c r="R2343" s="8">
        <v>12898929</v>
      </c>
      <c r="S2343" s="8">
        <v>13035714</v>
      </c>
      <c r="T2343" s="8">
        <v>12827500</v>
      </c>
      <c r="U2343" s="8">
        <v>13032857</v>
      </c>
      <c r="V2343" s="192">
        <v>11262204</v>
      </c>
      <c r="W2343" s="234">
        <v>484467200</v>
      </c>
      <c r="X2343" s="194">
        <f t="shared" si="73"/>
        <v>1.9984893411607439E-2</v>
      </c>
      <c r="Y2343" s="193"/>
      <c r="Z2343" s="197">
        <v>2341</v>
      </c>
    </row>
    <row r="2344" spans="1:26" ht="14.4" x14ac:dyDescent="0.3">
      <c r="A2344" s="7">
        <v>40738</v>
      </c>
      <c r="B2344" s="191">
        <v>1317.73999</v>
      </c>
      <c r="C2344" s="191">
        <v>1326.880005</v>
      </c>
      <c r="D2344" s="191">
        <v>1306.51001</v>
      </c>
      <c r="E2344" s="191">
        <v>1308.869995</v>
      </c>
      <c r="F2344" s="192">
        <v>1308.869995</v>
      </c>
      <c r="G2344" s="191">
        <v>4358570000</v>
      </c>
      <c r="H2344" s="194">
        <f t="shared" si="72"/>
        <v>-6.716128005014481E-3</v>
      </c>
      <c r="I2344" s="193"/>
      <c r="J2344" s="197">
        <v>2342</v>
      </c>
      <c r="K2344" s="234"/>
      <c r="L2344" s="234"/>
      <c r="M2344" s="234"/>
      <c r="N2344" s="234"/>
      <c r="O2344" s="234"/>
      <c r="P2344" s="234"/>
      <c r="Q2344" s="7">
        <v>40738</v>
      </c>
      <c r="R2344" s="8">
        <v>12893214</v>
      </c>
      <c r="S2344" s="8">
        <v>12914643</v>
      </c>
      <c r="T2344" s="8">
        <v>12726429</v>
      </c>
      <c r="U2344" s="8">
        <v>12777500</v>
      </c>
      <c r="V2344" s="192">
        <v>11041540</v>
      </c>
      <c r="W2344" s="234">
        <v>430533600</v>
      </c>
      <c r="X2344" s="194">
        <f t="shared" si="73"/>
        <v>-6.9832756160233777E-4</v>
      </c>
      <c r="Y2344" s="193"/>
      <c r="Z2344" s="197">
        <v>2342</v>
      </c>
    </row>
    <row r="2345" spans="1:26" ht="14.4" x14ac:dyDescent="0.3">
      <c r="A2345" s="7">
        <v>40737</v>
      </c>
      <c r="B2345" s="191">
        <v>1314.4499510000001</v>
      </c>
      <c r="C2345" s="191">
        <v>1331.4799800000001</v>
      </c>
      <c r="D2345" s="191">
        <v>1314.4499510000001</v>
      </c>
      <c r="E2345" s="191">
        <v>1317.719971</v>
      </c>
      <c r="F2345" s="192">
        <v>1317.719971</v>
      </c>
      <c r="G2345" s="191">
        <v>4060080000</v>
      </c>
      <c r="H2345" s="194">
        <f t="shared" si="72"/>
        <v>3.1058402251853134E-3</v>
      </c>
      <c r="I2345" s="193"/>
      <c r="J2345" s="197">
        <v>2343</v>
      </c>
      <c r="K2345" s="234"/>
      <c r="L2345" s="234"/>
      <c r="M2345" s="234"/>
      <c r="N2345" s="234"/>
      <c r="O2345" s="234"/>
      <c r="P2345" s="234"/>
      <c r="Q2345" s="7">
        <v>40737</v>
      </c>
      <c r="R2345" s="8">
        <v>12797500</v>
      </c>
      <c r="S2345" s="8">
        <v>12857142</v>
      </c>
      <c r="T2345" s="8">
        <v>12727858</v>
      </c>
      <c r="U2345" s="8">
        <v>12786428</v>
      </c>
      <c r="V2345" s="192">
        <v>11049256</v>
      </c>
      <c r="W2345" s="234">
        <v>391638800</v>
      </c>
      <c r="X2345" s="194">
        <f t="shared" si="73"/>
        <v>1.2070740905817591E-2</v>
      </c>
      <c r="Y2345" s="193"/>
      <c r="Z2345" s="197">
        <v>2343</v>
      </c>
    </row>
    <row r="2346" spans="1:26" ht="14.4" x14ac:dyDescent="0.3">
      <c r="A2346" s="7">
        <v>40736</v>
      </c>
      <c r="B2346" s="191">
        <v>1319.6099850000001</v>
      </c>
      <c r="C2346" s="191">
        <v>1327.170044</v>
      </c>
      <c r="D2346" s="191">
        <v>1313.329956</v>
      </c>
      <c r="E2346" s="191">
        <v>1313.6400149999999</v>
      </c>
      <c r="F2346" s="192">
        <v>1313.6400149999999</v>
      </c>
      <c r="G2346" s="191">
        <v>4227890000</v>
      </c>
      <c r="H2346" s="194">
        <f t="shared" si="72"/>
        <v>-4.433512223916216E-3</v>
      </c>
      <c r="I2346" s="193"/>
      <c r="J2346" s="197">
        <v>2344</v>
      </c>
      <c r="K2346" s="234"/>
      <c r="L2346" s="234"/>
      <c r="M2346" s="234"/>
      <c r="N2346" s="234"/>
      <c r="O2346" s="234"/>
      <c r="P2346" s="234"/>
      <c r="Q2346" s="7">
        <v>40736</v>
      </c>
      <c r="R2346" s="8">
        <v>12626071</v>
      </c>
      <c r="S2346" s="8">
        <v>12774285</v>
      </c>
      <c r="T2346" s="8">
        <v>12450714</v>
      </c>
      <c r="U2346" s="8">
        <v>12633928</v>
      </c>
      <c r="V2346" s="192">
        <v>10917474</v>
      </c>
      <c r="W2346" s="234">
        <v>451609200</v>
      </c>
      <c r="X2346" s="194">
        <f t="shared" si="73"/>
        <v>-7.0616627318758512E-4</v>
      </c>
      <c r="Y2346" s="193"/>
      <c r="Z2346" s="197">
        <v>2344</v>
      </c>
    </row>
    <row r="2347" spans="1:26" ht="14.4" x14ac:dyDescent="0.3">
      <c r="A2347" s="7">
        <v>40735</v>
      </c>
      <c r="B2347" s="191">
        <v>1343.3100589999999</v>
      </c>
      <c r="C2347" s="191">
        <v>1343.3100589999999</v>
      </c>
      <c r="D2347" s="191">
        <v>1316.420044</v>
      </c>
      <c r="E2347" s="191">
        <v>1319.48999</v>
      </c>
      <c r="F2347" s="192">
        <v>1319.48999</v>
      </c>
      <c r="G2347" s="191">
        <v>3879130000</v>
      </c>
      <c r="H2347" s="194">
        <f t="shared" si="72"/>
        <v>-1.809053290189299E-2</v>
      </c>
      <c r="I2347" s="193"/>
      <c r="J2347" s="197">
        <v>2345</v>
      </c>
      <c r="K2347" s="234"/>
      <c r="L2347" s="234"/>
      <c r="M2347" s="234"/>
      <c r="N2347" s="234"/>
      <c r="O2347" s="234"/>
      <c r="P2347" s="234"/>
      <c r="Q2347" s="7">
        <v>40735</v>
      </c>
      <c r="R2347" s="8">
        <v>12726429</v>
      </c>
      <c r="S2347" s="8">
        <v>12848928</v>
      </c>
      <c r="T2347" s="8">
        <v>12600715</v>
      </c>
      <c r="U2347" s="8">
        <v>12642858</v>
      </c>
      <c r="V2347" s="192">
        <v>10925189</v>
      </c>
      <c r="W2347" s="234">
        <v>442674400</v>
      </c>
      <c r="X2347" s="194">
        <f t="shared" si="73"/>
        <v>-1.5873926668067088E-2</v>
      </c>
      <c r="Y2347" s="193"/>
      <c r="Z2347" s="197">
        <v>2345</v>
      </c>
    </row>
    <row r="2348" spans="1:26" ht="14.4" x14ac:dyDescent="0.3">
      <c r="A2348" s="7">
        <v>40732</v>
      </c>
      <c r="B2348" s="191">
        <v>1352.3900149999999</v>
      </c>
      <c r="C2348" s="191">
        <v>1352.3900149999999</v>
      </c>
      <c r="D2348" s="191">
        <v>1333.709961</v>
      </c>
      <c r="E2348" s="191">
        <v>1343.8000489999999</v>
      </c>
      <c r="F2348" s="192">
        <v>1343.8000489999999</v>
      </c>
      <c r="G2348" s="191">
        <v>3594360000</v>
      </c>
      <c r="H2348" s="194">
        <f t="shared" si="72"/>
        <v>-6.9611165973547714E-3</v>
      </c>
      <c r="I2348" s="193"/>
      <c r="J2348" s="197">
        <v>2346</v>
      </c>
      <c r="K2348" s="234"/>
      <c r="L2348" s="234"/>
      <c r="M2348" s="234"/>
      <c r="N2348" s="234"/>
      <c r="O2348" s="234"/>
      <c r="P2348" s="234"/>
      <c r="Q2348" s="7">
        <v>40732</v>
      </c>
      <c r="R2348" s="8">
        <v>12619286</v>
      </c>
      <c r="S2348" s="8">
        <v>12857142</v>
      </c>
      <c r="T2348" s="8">
        <v>12578571</v>
      </c>
      <c r="U2348" s="8">
        <v>12846786</v>
      </c>
      <c r="V2348" s="192">
        <v>11101412</v>
      </c>
      <c r="W2348" s="234">
        <v>489633200</v>
      </c>
      <c r="X2348" s="194">
        <f t="shared" si="73"/>
        <v>7.0267009556465691E-3</v>
      </c>
      <c r="Y2348" s="193"/>
      <c r="Z2348" s="197">
        <v>2346</v>
      </c>
    </row>
    <row r="2349" spans="1:26" ht="14.4" x14ac:dyDescent="0.3">
      <c r="A2349" s="7">
        <v>40731</v>
      </c>
      <c r="B2349" s="191">
        <v>1339.619995</v>
      </c>
      <c r="C2349" s="191">
        <v>1356.4799800000001</v>
      </c>
      <c r="D2349" s="191">
        <v>1339.619995</v>
      </c>
      <c r="E2349" s="191">
        <v>1353.219971</v>
      </c>
      <c r="F2349" s="192">
        <v>1353.219971</v>
      </c>
      <c r="G2349" s="191">
        <v>4069530000</v>
      </c>
      <c r="H2349" s="194">
        <f t="shared" si="72"/>
        <v>1.0453846495095315E-2</v>
      </c>
      <c r="I2349" s="193"/>
      <c r="J2349" s="197">
        <v>2347</v>
      </c>
      <c r="K2349" s="234"/>
      <c r="L2349" s="234"/>
      <c r="M2349" s="234"/>
      <c r="N2349" s="234"/>
      <c r="O2349" s="234"/>
      <c r="P2349" s="234"/>
      <c r="Q2349" s="7">
        <v>40731</v>
      </c>
      <c r="R2349" s="8">
        <v>12666785</v>
      </c>
      <c r="S2349" s="8">
        <v>12785714</v>
      </c>
      <c r="T2349" s="8">
        <v>12642858</v>
      </c>
      <c r="U2349" s="8">
        <v>12757143</v>
      </c>
      <c r="V2349" s="192">
        <v>11023950</v>
      </c>
      <c r="W2349" s="234">
        <v>399663600</v>
      </c>
      <c r="X2349" s="194">
        <f t="shared" si="73"/>
        <v>1.54655627665851E-2</v>
      </c>
      <c r="Y2349" s="193"/>
      <c r="Z2349" s="197">
        <v>2347</v>
      </c>
    </row>
    <row r="2350" spans="1:26" ht="14.4" x14ac:dyDescent="0.3">
      <c r="A2350" s="7">
        <v>40730</v>
      </c>
      <c r="B2350" s="191">
        <v>1337.5600589999999</v>
      </c>
      <c r="C2350" s="191">
        <v>1340.9399410000001</v>
      </c>
      <c r="D2350" s="191">
        <v>1330.920044</v>
      </c>
      <c r="E2350" s="191">
        <v>1339.219971</v>
      </c>
      <c r="F2350" s="192">
        <v>1339.219971</v>
      </c>
      <c r="G2350" s="191">
        <v>3564190000</v>
      </c>
      <c r="H2350" s="194">
        <f t="shared" si="72"/>
        <v>1.0015591794422579E-3</v>
      </c>
      <c r="I2350" s="193"/>
      <c r="J2350" s="197">
        <v>2348</v>
      </c>
      <c r="K2350" s="234"/>
      <c r="L2350" s="234"/>
      <c r="M2350" s="234"/>
      <c r="N2350" s="234"/>
      <c r="O2350" s="234"/>
      <c r="P2350" s="234"/>
      <c r="Q2350" s="7">
        <v>40730</v>
      </c>
      <c r="R2350" s="8">
        <v>12462500</v>
      </c>
      <c r="S2350" s="8">
        <v>12646428</v>
      </c>
      <c r="T2350" s="8">
        <v>12382500</v>
      </c>
      <c r="U2350" s="8">
        <v>12562857</v>
      </c>
      <c r="V2350" s="192">
        <v>10856055</v>
      </c>
      <c r="W2350" s="234">
        <v>444626000</v>
      </c>
      <c r="X2350" s="194">
        <f t="shared" si="73"/>
        <v>6.6677491195642792E-3</v>
      </c>
      <c r="Y2350" s="193"/>
      <c r="Z2350" s="197">
        <v>2348</v>
      </c>
    </row>
    <row r="2351" spans="1:26" ht="14.4" x14ac:dyDescent="0.3">
      <c r="A2351" s="7">
        <v>40729</v>
      </c>
      <c r="B2351" s="191">
        <v>1339.589966</v>
      </c>
      <c r="C2351" s="191">
        <v>1340.8900149999999</v>
      </c>
      <c r="D2351" s="191">
        <v>1334.3000489999999</v>
      </c>
      <c r="E2351" s="191">
        <v>1337.880005</v>
      </c>
      <c r="F2351" s="192">
        <v>1337.880005</v>
      </c>
      <c r="G2351" s="191">
        <v>3722320000</v>
      </c>
      <c r="H2351" s="194">
        <f t="shared" si="72"/>
        <v>-1.3361790151366398E-3</v>
      </c>
      <c r="I2351" s="193"/>
      <c r="J2351" s="197">
        <v>2349</v>
      </c>
      <c r="K2351" s="234"/>
      <c r="L2351" s="234"/>
      <c r="M2351" s="234"/>
      <c r="N2351" s="234"/>
      <c r="O2351" s="234"/>
      <c r="P2351" s="234"/>
      <c r="Q2351" s="7">
        <v>40729</v>
      </c>
      <c r="R2351" s="8">
        <v>12250000</v>
      </c>
      <c r="S2351" s="8">
        <v>12493929</v>
      </c>
      <c r="T2351" s="8">
        <v>12232142</v>
      </c>
      <c r="U2351" s="8">
        <v>12479643</v>
      </c>
      <c r="V2351" s="192">
        <v>10784149</v>
      </c>
      <c r="W2351" s="234">
        <v>355054000</v>
      </c>
      <c r="X2351" s="194">
        <f t="shared" si="73"/>
        <v>1.797468880177237E-2</v>
      </c>
      <c r="Y2351" s="193"/>
      <c r="Z2351" s="197">
        <v>2349</v>
      </c>
    </row>
    <row r="2352" spans="1:26" ht="14.4" x14ac:dyDescent="0.3">
      <c r="A2352" s="7">
        <v>40725</v>
      </c>
      <c r="B2352" s="191">
        <v>1320.6400149999999</v>
      </c>
      <c r="C2352" s="191">
        <v>1341.01001</v>
      </c>
      <c r="D2352" s="191">
        <v>1318.1800539999999</v>
      </c>
      <c r="E2352" s="191">
        <v>1339.670044</v>
      </c>
      <c r="F2352" s="192">
        <v>1339.670044</v>
      </c>
      <c r="G2352" s="191">
        <v>3796930000</v>
      </c>
      <c r="H2352" s="194">
        <f t="shared" si="72"/>
        <v>1.4409701950459236E-2</v>
      </c>
      <c r="I2352" s="193"/>
      <c r="J2352" s="197">
        <v>2350</v>
      </c>
      <c r="K2352" s="234"/>
      <c r="L2352" s="234"/>
      <c r="M2352" s="234"/>
      <c r="N2352" s="234"/>
      <c r="O2352" s="234"/>
      <c r="P2352" s="234"/>
      <c r="Q2352" s="7">
        <v>40725</v>
      </c>
      <c r="R2352" s="8">
        <v>11998215</v>
      </c>
      <c r="S2352" s="8">
        <v>12267858</v>
      </c>
      <c r="T2352" s="8">
        <v>11935715</v>
      </c>
      <c r="U2352" s="8">
        <v>12259286</v>
      </c>
      <c r="V2352" s="192">
        <v>10593730</v>
      </c>
      <c r="W2352" s="234">
        <v>435313200</v>
      </c>
      <c r="X2352" s="194">
        <f t="shared" si="73"/>
        <v>2.2611447844859498E-2</v>
      </c>
      <c r="Y2352" s="193"/>
      <c r="Z2352" s="197">
        <v>2350</v>
      </c>
    </row>
    <row r="2353" spans="1:26" ht="14.4" x14ac:dyDescent="0.3">
      <c r="A2353" s="7">
        <v>40724</v>
      </c>
      <c r="B2353" s="191">
        <v>1307.6400149999999</v>
      </c>
      <c r="C2353" s="191">
        <v>1321.969971</v>
      </c>
      <c r="D2353" s="191">
        <v>1307.6400149999999</v>
      </c>
      <c r="E2353" s="191">
        <v>1320.6400149999999</v>
      </c>
      <c r="F2353" s="192">
        <v>1320.6400149999999</v>
      </c>
      <c r="G2353" s="191">
        <v>4200500000</v>
      </c>
      <c r="H2353" s="194">
        <f t="shared" si="72"/>
        <v>1.0119228593896468E-2</v>
      </c>
      <c r="I2353" s="193"/>
      <c r="J2353" s="197">
        <v>2351</v>
      </c>
      <c r="K2353" s="234"/>
      <c r="L2353" s="234"/>
      <c r="M2353" s="234"/>
      <c r="N2353" s="234"/>
      <c r="O2353" s="234"/>
      <c r="P2353" s="234"/>
      <c r="Q2353" s="7">
        <v>40724</v>
      </c>
      <c r="R2353" s="8">
        <v>11953571</v>
      </c>
      <c r="S2353" s="8">
        <v>12004642</v>
      </c>
      <c r="T2353" s="8">
        <v>11887143</v>
      </c>
      <c r="U2353" s="8">
        <v>11988214</v>
      </c>
      <c r="V2353" s="192">
        <v>10359487</v>
      </c>
      <c r="W2353" s="234">
        <v>322954800</v>
      </c>
      <c r="X2353" s="194">
        <f t="shared" si="73"/>
        <v>4.8797280792722527E-3</v>
      </c>
      <c r="Y2353" s="193"/>
      <c r="Z2353" s="197">
        <v>2351</v>
      </c>
    </row>
    <row r="2354" spans="1:26" ht="14.4" x14ac:dyDescent="0.3">
      <c r="A2354" s="7">
        <v>40723</v>
      </c>
      <c r="B2354" s="191">
        <v>1296.849976</v>
      </c>
      <c r="C2354" s="191">
        <v>1309.209961</v>
      </c>
      <c r="D2354" s="191">
        <v>1296.849976</v>
      </c>
      <c r="E2354" s="191">
        <v>1307.410034</v>
      </c>
      <c r="F2354" s="192">
        <v>1307.410034</v>
      </c>
      <c r="G2354" s="191">
        <v>4347540000</v>
      </c>
      <c r="H2354" s="194">
        <f t="shared" si="72"/>
        <v>8.2827470640634577E-3</v>
      </c>
      <c r="I2354" s="193"/>
      <c r="J2354" s="197">
        <v>2352</v>
      </c>
      <c r="K2354" s="234"/>
      <c r="L2354" s="234"/>
      <c r="M2354" s="234"/>
      <c r="N2354" s="234"/>
      <c r="O2354" s="234"/>
      <c r="P2354" s="234"/>
      <c r="Q2354" s="7">
        <v>40723</v>
      </c>
      <c r="R2354" s="8">
        <v>12001429</v>
      </c>
      <c r="S2354" s="8">
        <v>12013214</v>
      </c>
      <c r="T2354" s="8">
        <v>11852858</v>
      </c>
      <c r="U2354" s="8">
        <v>11930000</v>
      </c>
      <c r="V2354" s="192">
        <v>10309181</v>
      </c>
      <c r="W2354" s="234">
        <v>352545200</v>
      </c>
      <c r="X2354" s="194">
        <f t="shared" si="73"/>
        <v>-3.6388915950312135E-3</v>
      </c>
      <c r="Y2354" s="193"/>
      <c r="Z2354" s="197">
        <v>2352</v>
      </c>
    </row>
    <row r="2355" spans="1:26" ht="14.4" x14ac:dyDescent="0.3">
      <c r="A2355" s="7">
        <v>40722</v>
      </c>
      <c r="B2355" s="191">
        <v>1280.209961</v>
      </c>
      <c r="C2355" s="191">
        <v>1296.8000489999999</v>
      </c>
      <c r="D2355" s="191">
        <v>1280.209961</v>
      </c>
      <c r="E2355" s="191">
        <v>1296.670044</v>
      </c>
      <c r="F2355" s="192">
        <v>1296.670044</v>
      </c>
      <c r="G2355" s="191">
        <v>3681500000</v>
      </c>
      <c r="H2355" s="194">
        <f t="shared" si="72"/>
        <v>1.2944354590004299E-2</v>
      </c>
      <c r="I2355" s="193"/>
      <c r="J2355" s="197">
        <v>2353</v>
      </c>
      <c r="K2355" s="234"/>
      <c r="L2355" s="234"/>
      <c r="M2355" s="234"/>
      <c r="N2355" s="234"/>
      <c r="O2355" s="234"/>
      <c r="P2355" s="234"/>
      <c r="Q2355" s="7">
        <v>40722</v>
      </c>
      <c r="R2355" s="8">
        <v>11916072</v>
      </c>
      <c r="S2355" s="8">
        <v>12025000</v>
      </c>
      <c r="T2355" s="8">
        <v>11908571</v>
      </c>
      <c r="U2355" s="8">
        <v>11973572</v>
      </c>
      <c r="V2355" s="192">
        <v>10346832</v>
      </c>
      <c r="W2355" s="234">
        <v>294299600</v>
      </c>
      <c r="X2355" s="194">
        <f t="shared" si="73"/>
        <v>9.697429352723377E-3</v>
      </c>
      <c r="Y2355" s="193"/>
      <c r="Z2355" s="197">
        <v>2353</v>
      </c>
    </row>
    <row r="2356" spans="1:26" ht="14.4" x14ac:dyDescent="0.3">
      <c r="A2356" s="7">
        <v>40721</v>
      </c>
      <c r="B2356" s="191">
        <v>1268.4399410000001</v>
      </c>
      <c r="C2356" s="191">
        <v>1284.910034</v>
      </c>
      <c r="D2356" s="191">
        <v>1267.530029</v>
      </c>
      <c r="E2356" s="191">
        <v>1280.099976</v>
      </c>
      <c r="F2356" s="192">
        <v>1280.099976</v>
      </c>
      <c r="G2356" s="191">
        <v>3479070000</v>
      </c>
      <c r="H2356" s="194">
        <f t="shared" si="72"/>
        <v>9.1844577634422678E-3</v>
      </c>
      <c r="I2356" s="193"/>
      <c r="J2356" s="197">
        <v>2354</v>
      </c>
      <c r="K2356" s="234"/>
      <c r="L2356" s="234"/>
      <c r="M2356" s="234"/>
      <c r="N2356" s="234"/>
      <c r="O2356" s="234"/>
      <c r="P2356" s="234"/>
      <c r="Q2356" s="7">
        <v>40721</v>
      </c>
      <c r="R2356" s="8">
        <v>11699643</v>
      </c>
      <c r="S2356" s="8">
        <v>11925000</v>
      </c>
      <c r="T2356" s="8">
        <v>11687500</v>
      </c>
      <c r="U2356" s="8">
        <v>11858571</v>
      </c>
      <c r="V2356" s="192">
        <v>10247458</v>
      </c>
      <c r="W2356" s="234">
        <v>339813600</v>
      </c>
      <c r="X2356" s="194">
        <f t="shared" si="73"/>
        <v>1.74354247297741E-2</v>
      </c>
      <c r="Y2356" s="193"/>
      <c r="Z2356" s="197">
        <v>2354</v>
      </c>
    </row>
    <row r="2357" spans="1:26" ht="14.4" x14ac:dyDescent="0.3">
      <c r="A2357" s="7">
        <v>40718</v>
      </c>
      <c r="B2357" s="191">
        <v>1283.040039</v>
      </c>
      <c r="C2357" s="191">
        <v>1283.9300539999999</v>
      </c>
      <c r="D2357" s="191">
        <v>1267.23999</v>
      </c>
      <c r="E2357" s="191">
        <v>1268.4499510000001</v>
      </c>
      <c r="F2357" s="192">
        <v>1268.4499510000001</v>
      </c>
      <c r="G2357" s="191">
        <v>3665340000</v>
      </c>
      <c r="H2357" s="194">
        <f t="shared" si="72"/>
        <v>-1.1725788079470155E-2</v>
      </c>
      <c r="I2357" s="193"/>
      <c r="J2357" s="197">
        <v>2355</v>
      </c>
      <c r="K2357" s="234"/>
      <c r="L2357" s="234"/>
      <c r="M2357" s="234"/>
      <c r="N2357" s="234"/>
      <c r="O2357" s="234"/>
      <c r="P2357" s="234"/>
      <c r="Q2357" s="7">
        <v>40718</v>
      </c>
      <c r="R2357" s="8">
        <v>11834642</v>
      </c>
      <c r="S2357" s="8">
        <v>11898214</v>
      </c>
      <c r="T2357" s="8">
        <v>11610357</v>
      </c>
      <c r="U2357" s="8">
        <v>11655357</v>
      </c>
      <c r="V2357" s="192">
        <v>10071851</v>
      </c>
      <c r="W2357" s="234">
        <v>439807200</v>
      </c>
      <c r="X2357" s="194">
        <f t="shared" si="73"/>
        <v>-1.4732857276875804E-2</v>
      </c>
      <c r="Y2357" s="193"/>
      <c r="Z2357" s="197">
        <v>2355</v>
      </c>
    </row>
    <row r="2358" spans="1:26" ht="14.4" x14ac:dyDescent="0.3">
      <c r="A2358" s="7">
        <v>40717</v>
      </c>
      <c r="B2358" s="191">
        <v>1286.599976</v>
      </c>
      <c r="C2358" s="191">
        <v>1286.599976</v>
      </c>
      <c r="D2358" s="191">
        <v>1262.869995</v>
      </c>
      <c r="E2358" s="191">
        <v>1283.5</v>
      </c>
      <c r="F2358" s="192">
        <v>1283.5</v>
      </c>
      <c r="G2358" s="191">
        <v>4983450000</v>
      </c>
      <c r="H2358" s="194">
        <f t="shared" si="72"/>
        <v>-2.8279868216201393E-3</v>
      </c>
      <c r="I2358" s="193"/>
      <c r="J2358" s="197">
        <v>2356</v>
      </c>
      <c r="K2358" s="234"/>
      <c r="L2358" s="234"/>
      <c r="M2358" s="234"/>
      <c r="N2358" s="234"/>
      <c r="O2358" s="234"/>
      <c r="P2358" s="234"/>
      <c r="Q2358" s="7">
        <v>40717</v>
      </c>
      <c r="R2358" s="8">
        <v>11390715</v>
      </c>
      <c r="S2358" s="8">
        <v>11846071</v>
      </c>
      <c r="T2358" s="8">
        <v>11361428</v>
      </c>
      <c r="U2358" s="8">
        <v>11829643</v>
      </c>
      <c r="V2358" s="192">
        <v>10222457</v>
      </c>
      <c r="W2358" s="234">
        <v>559759200</v>
      </c>
      <c r="X2358" s="194">
        <f t="shared" si="73"/>
        <v>2.6719424548585551E-2</v>
      </c>
      <c r="Y2358" s="193"/>
      <c r="Z2358" s="197">
        <v>2356</v>
      </c>
    </row>
    <row r="2359" spans="1:26" ht="14.4" x14ac:dyDescent="0.3">
      <c r="A2359" s="7">
        <v>40716</v>
      </c>
      <c r="B2359" s="191">
        <v>1295.4799800000001</v>
      </c>
      <c r="C2359" s="191">
        <v>1298.6099850000001</v>
      </c>
      <c r="D2359" s="191">
        <v>1286.790039</v>
      </c>
      <c r="E2359" s="191">
        <v>1287.1400149999999</v>
      </c>
      <c r="F2359" s="192">
        <v>1287.1400149999999</v>
      </c>
      <c r="G2359" s="191">
        <v>3718420000</v>
      </c>
      <c r="H2359" s="194">
        <f t="shared" si="72"/>
        <v>-6.4684488627199934E-3</v>
      </c>
      <c r="I2359" s="193"/>
      <c r="J2359" s="197">
        <v>2357</v>
      </c>
      <c r="K2359" s="234"/>
      <c r="L2359" s="234"/>
      <c r="M2359" s="234"/>
      <c r="N2359" s="234"/>
      <c r="O2359" s="234"/>
      <c r="P2359" s="234"/>
      <c r="Q2359" s="7">
        <v>40716</v>
      </c>
      <c r="R2359" s="8">
        <v>11612857</v>
      </c>
      <c r="S2359" s="8">
        <v>11746428</v>
      </c>
      <c r="T2359" s="8">
        <v>11513572</v>
      </c>
      <c r="U2359" s="8">
        <v>11521786</v>
      </c>
      <c r="V2359" s="192">
        <v>9956427</v>
      </c>
      <c r="W2359" s="234">
        <v>390583200</v>
      </c>
      <c r="X2359" s="194">
        <f t="shared" si="73"/>
        <v>-8.2695773443343355E-3</v>
      </c>
      <c r="Y2359" s="193"/>
      <c r="Z2359" s="197">
        <v>2357</v>
      </c>
    </row>
    <row r="2360" spans="1:26" ht="14.4" x14ac:dyDescent="0.3">
      <c r="A2360" s="7">
        <v>40715</v>
      </c>
      <c r="B2360" s="191">
        <v>1278.400024</v>
      </c>
      <c r="C2360" s="191">
        <v>1297.619995</v>
      </c>
      <c r="D2360" s="191">
        <v>1278.400024</v>
      </c>
      <c r="E2360" s="191">
        <v>1295.5200199999999</v>
      </c>
      <c r="F2360" s="192">
        <v>1295.5200199999999</v>
      </c>
      <c r="G2360" s="191">
        <v>4056150000</v>
      </c>
      <c r="H2360" s="194">
        <f t="shared" si="72"/>
        <v>1.3423476330104215E-2</v>
      </c>
      <c r="I2360" s="193"/>
      <c r="J2360" s="197">
        <v>2358</v>
      </c>
      <c r="K2360" s="234"/>
      <c r="L2360" s="234"/>
      <c r="M2360" s="234"/>
      <c r="N2360" s="234"/>
      <c r="O2360" s="234"/>
      <c r="P2360" s="234"/>
      <c r="Q2360" s="7">
        <v>40715</v>
      </c>
      <c r="R2360" s="8">
        <v>11310000</v>
      </c>
      <c r="S2360" s="8">
        <v>11635715</v>
      </c>
      <c r="T2360" s="8">
        <v>11257143</v>
      </c>
      <c r="U2360" s="8">
        <v>11617857</v>
      </c>
      <c r="V2360" s="192">
        <v>10039449</v>
      </c>
      <c r="W2360" s="234">
        <v>493382400</v>
      </c>
      <c r="X2360" s="194">
        <f t="shared" si="73"/>
        <v>3.1650811015552581E-2</v>
      </c>
      <c r="Y2360" s="193"/>
      <c r="Z2360" s="197">
        <v>2358</v>
      </c>
    </row>
    <row r="2361" spans="1:26" ht="14.4" x14ac:dyDescent="0.3">
      <c r="A2361" s="7">
        <v>40714</v>
      </c>
      <c r="B2361" s="191">
        <v>1271.5</v>
      </c>
      <c r="C2361" s="191">
        <v>1280.420044</v>
      </c>
      <c r="D2361" s="191">
        <v>1267.5600589999999</v>
      </c>
      <c r="E2361" s="191">
        <v>1278.3599850000001</v>
      </c>
      <c r="F2361" s="192">
        <v>1278.3599850000001</v>
      </c>
      <c r="G2361" s="191">
        <v>3464660000</v>
      </c>
      <c r="H2361" s="194">
        <f t="shared" si="72"/>
        <v>5.3951907196225337E-3</v>
      </c>
      <c r="I2361" s="193"/>
      <c r="J2361" s="197">
        <v>2359</v>
      </c>
      <c r="K2361" s="234"/>
      <c r="L2361" s="234"/>
      <c r="M2361" s="234"/>
      <c r="N2361" s="234"/>
      <c r="O2361" s="234"/>
      <c r="P2361" s="234"/>
      <c r="Q2361" s="7">
        <v>40714</v>
      </c>
      <c r="R2361" s="8">
        <v>11334286</v>
      </c>
      <c r="S2361" s="8">
        <v>11346429</v>
      </c>
      <c r="T2361" s="8">
        <v>11089286</v>
      </c>
      <c r="U2361" s="8">
        <v>11261429</v>
      </c>
      <c r="V2361" s="192">
        <v>9731441</v>
      </c>
      <c r="W2361" s="234">
        <v>640645600</v>
      </c>
      <c r="X2361" s="194">
        <f t="shared" si="73"/>
        <v>-1.5425083679004879E-2</v>
      </c>
      <c r="Y2361" s="193"/>
      <c r="Z2361" s="197">
        <v>2359</v>
      </c>
    </row>
    <row r="2362" spans="1:26" ht="14.4" x14ac:dyDescent="0.3">
      <c r="A2362" s="7">
        <v>40711</v>
      </c>
      <c r="B2362" s="191">
        <v>1268.579956</v>
      </c>
      <c r="C2362" s="191">
        <v>1279.8199460000001</v>
      </c>
      <c r="D2362" s="191">
        <v>1267.400024</v>
      </c>
      <c r="E2362" s="191">
        <v>1271.5</v>
      </c>
      <c r="F2362" s="192">
        <v>1271.5</v>
      </c>
      <c r="G2362" s="191">
        <v>4916460000</v>
      </c>
      <c r="H2362" s="194">
        <f t="shared" si="72"/>
        <v>3.0450166879593585E-3</v>
      </c>
      <c r="I2362" s="193"/>
      <c r="J2362" s="197">
        <v>2360</v>
      </c>
      <c r="K2362" s="234"/>
      <c r="L2362" s="234"/>
      <c r="M2362" s="234"/>
      <c r="N2362" s="234"/>
      <c r="O2362" s="234"/>
      <c r="P2362" s="234"/>
      <c r="Q2362" s="7">
        <v>40711</v>
      </c>
      <c r="R2362" s="8">
        <v>11749643</v>
      </c>
      <c r="S2362" s="8">
        <v>11758928</v>
      </c>
      <c r="T2362" s="8">
        <v>11405714</v>
      </c>
      <c r="U2362" s="8">
        <v>11437857</v>
      </c>
      <c r="V2362" s="192">
        <v>9883901</v>
      </c>
      <c r="W2362" s="234">
        <v>615020000</v>
      </c>
      <c r="X2362" s="194">
        <f t="shared" si="73"/>
        <v>-1.5069272195268558E-2</v>
      </c>
      <c r="Y2362" s="193"/>
      <c r="Z2362" s="197">
        <v>2360</v>
      </c>
    </row>
    <row r="2363" spans="1:26" ht="14.4" x14ac:dyDescent="0.3">
      <c r="A2363" s="7">
        <v>40710</v>
      </c>
      <c r="B2363" s="191">
        <v>1265.530029</v>
      </c>
      <c r="C2363" s="191">
        <v>1274.1099850000001</v>
      </c>
      <c r="D2363" s="191">
        <v>1258.0699460000001</v>
      </c>
      <c r="E2363" s="191">
        <v>1267.6400149999999</v>
      </c>
      <c r="F2363" s="192">
        <v>1267.6400149999999</v>
      </c>
      <c r="G2363" s="191">
        <v>3846250000</v>
      </c>
      <c r="H2363" s="194">
        <f t="shared" si="72"/>
        <v>1.7543352584985504E-3</v>
      </c>
      <c r="I2363" s="193"/>
      <c r="J2363" s="197">
        <v>2361</v>
      </c>
      <c r="K2363" s="234"/>
      <c r="L2363" s="234"/>
      <c r="M2363" s="234"/>
      <c r="N2363" s="234"/>
      <c r="O2363" s="234"/>
      <c r="P2363" s="234"/>
      <c r="Q2363" s="7">
        <v>40710</v>
      </c>
      <c r="R2363" s="8">
        <v>11675000</v>
      </c>
      <c r="S2363" s="8">
        <v>11738571</v>
      </c>
      <c r="T2363" s="8">
        <v>11368929</v>
      </c>
      <c r="U2363" s="8">
        <v>11612857</v>
      </c>
      <c r="V2363" s="192">
        <v>10035123</v>
      </c>
      <c r="W2363" s="234">
        <v>510591200</v>
      </c>
      <c r="X2363" s="194">
        <f t="shared" si="73"/>
        <v>-4.8660314216516882E-3</v>
      </c>
      <c r="Y2363" s="193"/>
      <c r="Z2363" s="197">
        <v>2361</v>
      </c>
    </row>
    <row r="2364" spans="1:26" ht="14.4" x14ac:dyDescent="0.3">
      <c r="A2364" s="7">
        <v>40709</v>
      </c>
      <c r="B2364" s="191">
        <v>1287.869995</v>
      </c>
      <c r="C2364" s="191">
        <v>1287.869995</v>
      </c>
      <c r="D2364" s="191">
        <v>1261.900024</v>
      </c>
      <c r="E2364" s="191">
        <v>1265.420044</v>
      </c>
      <c r="F2364" s="192">
        <v>1265.420044</v>
      </c>
      <c r="G2364" s="191">
        <v>4070500000</v>
      </c>
      <c r="H2364" s="194">
        <f t="shared" si="72"/>
        <v>-1.7431845673211804E-2</v>
      </c>
      <c r="I2364" s="193"/>
      <c r="J2364" s="197">
        <v>2362</v>
      </c>
      <c r="K2364" s="234"/>
      <c r="L2364" s="234"/>
      <c r="M2364" s="234"/>
      <c r="N2364" s="234"/>
      <c r="O2364" s="234"/>
      <c r="P2364" s="234"/>
      <c r="Q2364" s="7">
        <v>40709</v>
      </c>
      <c r="R2364" s="8">
        <v>11776786</v>
      </c>
      <c r="S2364" s="8">
        <v>11796429</v>
      </c>
      <c r="T2364" s="8">
        <v>11602858</v>
      </c>
      <c r="U2364" s="8">
        <v>11669642</v>
      </c>
      <c r="V2364" s="192">
        <v>10084193</v>
      </c>
      <c r="W2364" s="234">
        <v>399196000</v>
      </c>
      <c r="X2364" s="194">
        <f t="shared" si="73"/>
        <v>-1.7116121453037928E-2</v>
      </c>
      <c r="Y2364" s="193"/>
      <c r="Z2364" s="197">
        <v>2362</v>
      </c>
    </row>
    <row r="2365" spans="1:26" ht="14.4" x14ac:dyDescent="0.3">
      <c r="A2365" s="7">
        <v>40708</v>
      </c>
      <c r="B2365" s="191">
        <v>1272.219971</v>
      </c>
      <c r="C2365" s="191">
        <v>1292.5</v>
      </c>
      <c r="D2365" s="191">
        <v>1272.219971</v>
      </c>
      <c r="E2365" s="191">
        <v>1287.869995</v>
      </c>
      <c r="F2365" s="192">
        <v>1287.869995</v>
      </c>
      <c r="G2365" s="191">
        <v>3500280000</v>
      </c>
      <c r="H2365" s="194">
        <f t="shared" si="72"/>
        <v>1.2611779526287536E-2</v>
      </c>
      <c r="I2365" s="193"/>
      <c r="J2365" s="197">
        <v>2363</v>
      </c>
      <c r="K2365" s="234"/>
      <c r="L2365" s="234"/>
      <c r="M2365" s="234"/>
      <c r="N2365" s="234"/>
      <c r="O2365" s="234"/>
      <c r="P2365" s="234"/>
      <c r="Q2365" s="7">
        <v>40708</v>
      </c>
      <c r="R2365" s="8">
        <v>11785714</v>
      </c>
      <c r="S2365" s="8">
        <v>11901786</v>
      </c>
      <c r="T2365" s="8">
        <v>11761071</v>
      </c>
      <c r="U2365" s="8">
        <v>11872857</v>
      </c>
      <c r="V2365" s="192">
        <v>10259801</v>
      </c>
      <c r="W2365" s="234">
        <v>334569200</v>
      </c>
      <c r="X2365" s="194">
        <f t="shared" si="73"/>
        <v>1.7881125250717615E-2</v>
      </c>
      <c r="Y2365" s="193"/>
      <c r="Z2365" s="197">
        <v>2363</v>
      </c>
    </row>
    <row r="2366" spans="1:26" ht="14.4" x14ac:dyDescent="0.3">
      <c r="A2366" s="7">
        <v>40707</v>
      </c>
      <c r="B2366" s="191">
        <v>1271.3100589999999</v>
      </c>
      <c r="C2366" s="191">
        <v>1277.040039</v>
      </c>
      <c r="D2366" s="191">
        <v>1265.6400149999999</v>
      </c>
      <c r="E2366" s="191">
        <v>1271.829956</v>
      </c>
      <c r="F2366" s="192">
        <v>1271.829956</v>
      </c>
      <c r="G2366" s="191">
        <v>4132520000</v>
      </c>
      <c r="H2366" s="194">
        <f t="shared" si="72"/>
        <v>6.6875640322829446E-4</v>
      </c>
      <c r="I2366" s="193"/>
      <c r="J2366" s="197">
        <v>2364</v>
      </c>
      <c r="K2366" s="234"/>
      <c r="L2366" s="234"/>
      <c r="M2366" s="234"/>
      <c r="N2366" s="234"/>
      <c r="O2366" s="234"/>
      <c r="P2366" s="234"/>
      <c r="Q2366" s="7">
        <v>40707</v>
      </c>
      <c r="R2366" s="8">
        <v>11685715</v>
      </c>
      <c r="S2366" s="8">
        <v>11725357</v>
      </c>
      <c r="T2366" s="8">
        <v>11609643</v>
      </c>
      <c r="U2366" s="8">
        <v>11664286</v>
      </c>
      <c r="V2366" s="192">
        <v>10079567</v>
      </c>
      <c r="W2366" s="234">
        <v>329473200</v>
      </c>
      <c r="X2366" s="194">
        <f t="shared" si="73"/>
        <v>2.1481491129265663E-3</v>
      </c>
      <c r="Y2366" s="193"/>
      <c r="Z2366" s="197">
        <v>2364</v>
      </c>
    </row>
    <row r="2367" spans="1:26" ht="14.4" x14ac:dyDescent="0.3">
      <c r="A2367" s="7">
        <v>40704</v>
      </c>
      <c r="B2367" s="191">
        <v>1288.599976</v>
      </c>
      <c r="C2367" s="191">
        <v>1288.599976</v>
      </c>
      <c r="D2367" s="191">
        <v>1268.280029</v>
      </c>
      <c r="E2367" s="191">
        <v>1270.9799800000001</v>
      </c>
      <c r="F2367" s="192">
        <v>1270.9799800000001</v>
      </c>
      <c r="G2367" s="191">
        <v>3846250000</v>
      </c>
      <c r="H2367" s="194">
        <f t="shared" si="72"/>
        <v>-1.3979844840961932E-2</v>
      </c>
      <c r="I2367" s="193"/>
      <c r="J2367" s="197">
        <v>2365</v>
      </c>
      <c r="K2367" s="234"/>
      <c r="L2367" s="234"/>
      <c r="M2367" s="234"/>
      <c r="N2367" s="234"/>
      <c r="O2367" s="234"/>
      <c r="P2367" s="234"/>
      <c r="Q2367" s="7">
        <v>40704</v>
      </c>
      <c r="R2367" s="8">
        <v>11805357</v>
      </c>
      <c r="S2367" s="8">
        <v>11845000</v>
      </c>
      <c r="T2367" s="8">
        <v>11625357</v>
      </c>
      <c r="U2367" s="8">
        <v>11639286</v>
      </c>
      <c r="V2367" s="192">
        <v>10057961</v>
      </c>
      <c r="W2367" s="234">
        <v>433955200</v>
      </c>
      <c r="X2367" s="194">
        <f t="shared" si="73"/>
        <v>-1.6863716627315322E-2</v>
      </c>
      <c r="Y2367" s="193"/>
      <c r="Z2367" s="197">
        <v>2365</v>
      </c>
    </row>
    <row r="2368" spans="1:26" ht="14.4" x14ac:dyDescent="0.3">
      <c r="A2368" s="7">
        <v>40703</v>
      </c>
      <c r="B2368" s="191">
        <v>1279.630005</v>
      </c>
      <c r="C2368" s="191">
        <v>1294.540039</v>
      </c>
      <c r="D2368" s="191">
        <v>1279.630005</v>
      </c>
      <c r="E2368" s="191">
        <v>1289</v>
      </c>
      <c r="F2368" s="192">
        <v>1289</v>
      </c>
      <c r="G2368" s="191">
        <v>3332510000</v>
      </c>
      <c r="H2368" s="194">
        <f t="shared" si="72"/>
        <v>7.3774895782364293E-3</v>
      </c>
      <c r="I2368" s="193"/>
      <c r="J2368" s="197">
        <v>2366</v>
      </c>
      <c r="K2368" s="234"/>
      <c r="L2368" s="234"/>
      <c r="M2368" s="234"/>
      <c r="N2368" s="234"/>
      <c r="O2368" s="234"/>
      <c r="P2368" s="234"/>
      <c r="Q2368" s="7">
        <v>40703</v>
      </c>
      <c r="R2368" s="8">
        <v>11901786</v>
      </c>
      <c r="S2368" s="8">
        <v>11916785</v>
      </c>
      <c r="T2368" s="8">
        <v>11812500</v>
      </c>
      <c r="U2368" s="8">
        <v>11838928</v>
      </c>
      <c r="V2368" s="192">
        <v>10230485</v>
      </c>
      <c r="W2368" s="234">
        <v>275088800</v>
      </c>
      <c r="X2368" s="194">
        <f t="shared" si="73"/>
        <v>-2.2572493838767345E-3</v>
      </c>
      <c r="Y2368" s="193"/>
      <c r="Z2368" s="197">
        <v>2366</v>
      </c>
    </row>
    <row r="2369" spans="1:26" ht="14.4" x14ac:dyDescent="0.3">
      <c r="A2369" s="7">
        <v>40702</v>
      </c>
      <c r="B2369" s="191">
        <v>1284.630005</v>
      </c>
      <c r="C2369" s="191">
        <v>1287.040039</v>
      </c>
      <c r="D2369" s="191">
        <v>1277.420044</v>
      </c>
      <c r="E2369" s="191">
        <v>1279.5600589999999</v>
      </c>
      <c r="F2369" s="192">
        <v>1279.5600589999999</v>
      </c>
      <c r="G2369" s="191">
        <v>3970810000</v>
      </c>
      <c r="H2369" s="194">
        <f t="shared" si="72"/>
        <v>-4.1868742875354201E-3</v>
      </c>
      <c r="I2369" s="193"/>
      <c r="J2369" s="197">
        <v>2367</v>
      </c>
      <c r="K2369" s="234"/>
      <c r="L2369" s="234"/>
      <c r="M2369" s="234"/>
      <c r="N2369" s="234"/>
      <c r="O2369" s="234"/>
      <c r="P2369" s="234"/>
      <c r="Q2369" s="7">
        <v>40702</v>
      </c>
      <c r="R2369" s="8">
        <v>11849286</v>
      </c>
      <c r="S2369" s="8">
        <v>11957143</v>
      </c>
      <c r="T2369" s="8">
        <v>11808928</v>
      </c>
      <c r="U2369" s="8">
        <v>11865714</v>
      </c>
      <c r="V2369" s="192">
        <v>10253630</v>
      </c>
      <c r="W2369" s="234">
        <v>333723600</v>
      </c>
      <c r="X2369" s="194">
        <f t="shared" si="73"/>
        <v>6.0229571079969295E-4</v>
      </c>
      <c r="Y2369" s="193"/>
      <c r="Z2369" s="197">
        <v>2367</v>
      </c>
    </row>
    <row r="2370" spans="1:26" ht="14.4" x14ac:dyDescent="0.3">
      <c r="A2370" s="7">
        <v>40701</v>
      </c>
      <c r="B2370" s="191">
        <v>1286.3100589999999</v>
      </c>
      <c r="C2370" s="191">
        <v>1296.219971</v>
      </c>
      <c r="D2370" s="191">
        <v>1284.73999</v>
      </c>
      <c r="E2370" s="191">
        <v>1284.9399410000001</v>
      </c>
      <c r="F2370" s="192">
        <v>1284.9399410000001</v>
      </c>
      <c r="G2370" s="191">
        <v>3846250000</v>
      </c>
      <c r="H2370" s="194">
        <f t="shared" si="72"/>
        <v>-9.5640775163308958E-4</v>
      </c>
      <c r="I2370" s="193"/>
      <c r="J2370" s="197">
        <v>2368</v>
      </c>
      <c r="K2370" s="234"/>
      <c r="L2370" s="234"/>
      <c r="M2370" s="234"/>
      <c r="N2370" s="234"/>
      <c r="O2370" s="234"/>
      <c r="P2370" s="234"/>
      <c r="Q2370" s="7">
        <v>40701</v>
      </c>
      <c r="R2370" s="8">
        <v>12077500</v>
      </c>
      <c r="S2370" s="8">
        <v>12079286</v>
      </c>
      <c r="T2370" s="8">
        <v>11853572</v>
      </c>
      <c r="U2370" s="8">
        <v>11858571</v>
      </c>
      <c r="V2370" s="192">
        <v>10247458</v>
      </c>
      <c r="W2370" s="234">
        <v>529785200</v>
      </c>
      <c r="X2370" s="194">
        <f t="shared" si="73"/>
        <v>-1.7749311535058755E-2</v>
      </c>
      <c r="Y2370" s="193"/>
      <c r="Z2370" s="197">
        <v>2368</v>
      </c>
    </row>
    <row r="2371" spans="1:26" ht="14.4" x14ac:dyDescent="0.3">
      <c r="A2371" s="7">
        <v>40700</v>
      </c>
      <c r="B2371" s="191">
        <v>1300.26001</v>
      </c>
      <c r="C2371" s="191">
        <v>1300.26001</v>
      </c>
      <c r="D2371" s="191">
        <v>1284.719971</v>
      </c>
      <c r="E2371" s="191">
        <v>1286.170044</v>
      </c>
      <c r="F2371" s="192">
        <v>1286.170044</v>
      </c>
      <c r="G2371" s="191">
        <v>3555980000</v>
      </c>
      <c r="H2371" s="194">
        <f t="shared" si="72"/>
        <v>-1.0760206154744821E-2</v>
      </c>
      <c r="I2371" s="193"/>
      <c r="J2371" s="197">
        <v>2369</v>
      </c>
      <c r="K2371" s="234"/>
      <c r="L2371" s="234"/>
      <c r="M2371" s="234"/>
      <c r="N2371" s="234"/>
      <c r="O2371" s="234"/>
      <c r="P2371" s="234"/>
      <c r="Q2371" s="7">
        <v>40700</v>
      </c>
      <c r="R2371" s="8">
        <v>12346429</v>
      </c>
      <c r="S2371" s="8">
        <v>12394643</v>
      </c>
      <c r="T2371" s="8">
        <v>12064643</v>
      </c>
      <c r="U2371" s="8">
        <v>12072857</v>
      </c>
      <c r="V2371" s="192">
        <v>10432630</v>
      </c>
      <c r="W2371" s="234">
        <v>461941200</v>
      </c>
      <c r="X2371" s="194">
        <f t="shared" si="73"/>
        <v>-1.5723601837821385E-2</v>
      </c>
      <c r="Y2371" s="193"/>
      <c r="Z2371" s="197">
        <v>2369</v>
      </c>
    </row>
    <row r="2372" spans="1:26" ht="14.4" x14ac:dyDescent="0.3">
      <c r="A2372" s="7">
        <v>40697</v>
      </c>
      <c r="B2372" s="191">
        <v>1312.9399410000001</v>
      </c>
      <c r="C2372" s="191">
        <v>1312.9399410000001</v>
      </c>
      <c r="D2372" s="191">
        <v>1297.900024</v>
      </c>
      <c r="E2372" s="191">
        <v>1300.160034</v>
      </c>
      <c r="F2372" s="192">
        <v>1300.160034</v>
      </c>
      <c r="G2372" s="191">
        <v>3505030000</v>
      </c>
      <c r="H2372" s="194">
        <f t="shared" ref="H2372:H2435" si="74">(F2372-F2373)/F2373</f>
        <v>-9.7338092938708855E-3</v>
      </c>
      <c r="I2372" s="193"/>
      <c r="J2372" s="197">
        <v>2370</v>
      </c>
      <c r="K2372" s="234"/>
      <c r="L2372" s="234"/>
      <c r="M2372" s="234"/>
      <c r="N2372" s="234"/>
      <c r="O2372" s="234"/>
      <c r="P2372" s="234"/>
      <c r="Q2372" s="7">
        <v>40697</v>
      </c>
      <c r="R2372" s="8">
        <v>12256429</v>
      </c>
      <c r="S2372" s="8">
        <v>12333215</v>
      </c>
      <c r="T2372" s="8">
        <v>12214643</v>
      </c>
      <c r="U2372" s="8">
        <v>12265715</v>
      </c>
      <c r="V2372" s="192">
        <v>10599289</v>
      </c>
      <c r="W2372" s="234">
        <v>313250000</v>
      </c>
      <c r="X2372" s="194">
        <f t="shared" ref="X2372:X2435" si="75">(V2372-V2373)/V2373</f>
        <v>-7.6852443570483136E-3</v>
      </c>
      <c r="Y2372" s="193"/>
      <c r="Z2372" s="197">
        <v>2370</v>
      </c>
    </row>
    <row r="2373" spans="1:26" ht="14.4" x14ac:dyDescent="0.3">
      <c r="A2373" s="7">
        <v>40696</v>
      </c>
      <c r="B2373" s="191">
        <v>1314.5500489999999</v>
      </c>
      <c r="C2373" s="191">
        <v>1318.030029</v>
      </c>
      <c r="D2373" s="191">
        <v>1305.6099850000001</v>
      </c>
      <c r="E2373" s="191">
        <v>1312.9399410000001</v>
      </c>
      <c r="F2373" s="192">
        <v>1312.9399410000001</v>
      </c>
      <c r="G2373" s="191">
        <v>3762170000</v>
      </c>
      <c r="H2373" s="194">
        <f t="shared" si="74"/>
        <v>-1.2248358297386171E-3</v>
      </c>
      <c r="I2373" s="193"/>
      <c r="J2373" s="197">
        <v>2371</v>
      </c>
      <c r="K2373" s="234"/>
      <c r="L2373" s="234"/>
      <c r="M2373" s="234"/>
      <c r="N2373" s="234"/>
      <c r="O2373" s="234"/>
      <c r="P2373" s="234"/>
      <c r="Q2373" s="7">
        <v>40696</v>
      </c>
      <c r="R2373" s="8">
        <v>12375000</v>
      </c>
      <c r="S2373" s="8">
        <v>12427857</v>
      </c>
      <c r="T2373" s="8">
        <v>12296429</v>
      </c>
      <c r="U2373" s="8">
        <v>12360714</v>
      </c>
      <c r="V2373" s="192">
        <v>10681378</v>
      </c>
      <c r="W2373" s="234">
        <v>338783200</v>
      </c>
      <c r="X2373" s="194">
        <f t="shared" si="75"/>
        <v>1.7075597594336394E-3</v>
      </c>
      <c r="Y2373" s="193"/>
      <c r="Z2373" s="197">
        <v>2371</v>
      </c>
    </row>
    <row r="2374" spans="1:26" ht="14.4" x14ac:dyDescent="0.3">
      <c r="A2374" s="7">
        <v>40695</v>
      </c>
      <c r="B2374" s="191">
        <v>1345.1999510000001</v>
      </c>
      <c r="C2374" s="191">
        <v>1345.1999510000001</v>
      </c>
      <c r="D2374" s="191">
        <v>1313.709961</v>
      </c>
      <c r="E2374" s="191">
        <v>1314.5500489999999</v>
      </c>
      <c r="F2374" s="192">
        <v>1314.5500489999999</v>
      </c>
      <c r="G2374" s="191">
        <v>4241090000</v>
      </c>
      <c r="H2374" s="194">
        <f t="shared" si="74"/>
        <v>-2.278464400568515E-2</v>
      </c>
      <c r="I2374" s="193"/>
      <c r="J2374" s="197">
        <v>2372</v>
      </c>
      <c r="K2374" s="234"/>
      <c r="L2374" s="234"/>
      <c r="M2374" s="234"/>
      <c r="N2374" s="234"/>
      <c r="O2374" s="234"/>
      <c r="P2374" s="234"/>
      <c r="Q2374" s="7">
        <v>40695</v>
      </c>
      <c r="R2374" s="8">
        <v>12459642</v>
      </c>
      <c r="S2374" s="8">
        <v>12576072</v>
      </c>
      <c r="T2374" s="8">
        <v>12308928</v>
      </c>
      <c r="U2374" s="8">
        <v>12339643</v>
      </c>
      <c r="V2374" s="192">
        <v>10663170</v>
      </c>
      <c r="W2374" s="234">
        <v>554682800</v>
      </c>
      <c r="X2374" s="194">
        <f t="shared" si="75"/>
        <v>-6.6699146791221421E-3</v>
      </c>
      <c r="Y2374" s="193"/>
      <c r="Z2374" s="197">
        <v>2372</v>
      </c>
    </row>
    <row r="2375" spans="1:26" ht="14.4" x14ac:dyDescent="0.3">
      <c r="A2375" s="7">
        <v>40694</v>
      </c>
      <c r="B2375" s="191">
        <v>1331.099976</v>
      </c>
      <c r="C2375" s="191">
        <v>1345.1999510000001</v>
      </c>
      <c r="D2375" s="191">
        <v>1331.099976</v>
      </c>
      <c r="E2375" s="191">
        <v>1345.1999510000001</v>
      </c>
      <c r="F2375" s="192">
        <v>1345.1999510000001</v>
      </c>
      <c r="G2375" s="191">
        <v>4696240000</v>
      </c>
      <c r="H2375" s="194">
        <f t="shared" si="74"/>
        <v>1.0592724253794206E-2</v>
      </c>
      <c r="I2375" s="193"/>
      <c r="J2375" s="197">
        <v>2373</v>
      </c>
      <c r="K2375" s="234"/>
      <c r="L2375" s="234"/>
      <c r="M2375" s="234"/>
      <c r="N2375" s="234"/>
      <c r="O2375" s="234"/>
      <c r="P2375" s="234"/>
      <c r="Q2375" s="7">
        <v>40694</v>
      </c>
      <c r="R2375" s="8">
        <v>12182143</v>
      </c>
      <c r="S2375" s="8">
        <v>12422500</v>
      </c>
      <c r="T2375" s="8">
        <v>12178572</v>
      </c>
      <c r="U2375" s="8">
        <v>12422500</v>
      </c>
      <c r="V2375" s="192">
        <v>10734770</v>
      </c>
      <c r="W2375" s="234">
        <v>417754400</v>
      </c>
      <c r="X2375" s="194">
        <f t="shared" si="75"/>
        <v>3.088238316303963E-2</v>
      </c>
      <c r="Y2375" s="193"/>
      <c r="Z2375" s="197">
        <v>2373</v>
      </c>
    </row>
    <row r="2376" spans="1:26" ht="14.4" x14ac:dyDescent="0.3">
      <c r="A2376" s="7">
        <v>40690</v>
      </c>
      <c r="B2376" s="191">
        <v>1325.6899410000001</v>
      </c>
      <c r="C2376" s="191">
        <v>1334.619995</v>
      </c>
      <c r="D2376" s="191">
        <v>1325.6899410000001</v>
      </c>
      <c r="E2376" s="191">
        <v>1331.099976</v>
      </c>
      <c r="F2376" s="192">
        <v>1331.099976</v>
      </c>
      <c r="G2376" s="191">
        <v>3124560000</v>
      </c>
      <c r="H2376" s="194">
        <f t="shared" si="74"/>
        <v>4.080920306236132E-3</v>
      </c>
      <c r="I2376" s="193"/>
      <c r="J2376" s="197">
        <v>2374</v>
      </c>
      <c r="K2376" s="234"/>
      <c r="L2376" s="234"/>
      <c r="M2376" s="234"/>
      <c r="N2376" s="234"/>
      <c r="O2376" s="234"/>
      <c r="P2376" s="234"/>
      <c r="Q2376" s="7">
        <v>40690</v>
      </c>
      <c r="R2376" s="8">
        <v>11957143</v>
      </c>
      <c r="S2376" s="8">
        <v>12058214</v>
      </c>
      <c r="T2376" s="8">
        <v>11939643</v>
      </c>
      <c r="U2376" s="8">
        <v>12050357</v>
      </c>
      <c r="V2376" s="192">
        <v>10413186</v>
      </c>
      <c r="W2376" s="234">
        <v>203599200</v>
      </c>
      <c r="X2376" s="194">
        <f t="shared" si="75"/>
        <v>7.1940595086009912E-3</v>
      </c>
      <c r="Y2376" s="193"/>
      <c r="Z2376" s="197">
        <v>2374</v>
      </c>
    </row>
    <row r="2377" spans="1:26" ht="14.4" x14ac:dyDescent="0.3">
      <c r="A2377" s="7">
        <v>40689</v>
      </c>
      <c r="B2377" s="191">
        <v>1320.6400149999999</v>
      </c>
      <c r="C2377" s="191">
        <v>1328.51001</v>
      </c>
      <c r="D2377" s="191">
        <v>1314.410034</v>
      </c>
      <c r="E2377" s="191">
        <v>1325.6899410000001</v>
      </c>
      <c r="F2377" s="192">
        <v>1325.6899410000001</v>
      </c>
      <c r="G2377" s="191">
        <v>3259470000</v>
      </c>
      <c r="H2377" s="194">
        <f t="shared" si="74"/>
        <v>3.9531152655042871E-3</v>
      </c>
      <c r="I2377" s="193"/>
      <c r="J2377" s="197">
        <v>2375</v>
      </c>
      <c r="K2377" s="234"/>
      <c r="L2377" s="234"/>
      <c r="M2377" s="234"/>
      <c r="N2377" s="234"/>
      <c r="O2377" s="234"/>
      <c r="P2377" s="234"/>
      <c r="Q2377" s="7">
        <v>40689</v>
      </c>
      <c r="R2377" s="8">
        <v>11998929</v>
      </c>
      <c r="S2377" s="8">
        <v>12031786</v>
      </c>
      <c r="T2377" s="8">
        <v>11943929</v>
      </c>
      <c r="U2377" s="8">
        <v>11964286</v>
      </c>
      <c r="V2377" s="192">
        <v>10338808</v>
      </c>
      <c r="W2377" s="234">
        <v>222560800</v>
      </c>
      <c r="X2377" s="194">
        <f t="shared" si="75"/>
        <v>-5.2853914128913907E-3</v>
      </c>
      <c r="Y2377" s="193"/>
      <c r="Z2377" s="197">
        <v>2375</v>
      </c>
    </row>
    <row r="2378" spans="1:26" ht="14.4" x14ac:dyDescent="0.3">
      <c r="A2378" s="7">
        <v>40688</v>
      </c>
      <c r="B2378" s="191">
        <v>1316.3599850000001</v>
      </c>
      <c r="C2378" s="191">
        <v>1325.8599850000001</v>
      </c>
      <c r="D2378" s="191">
        <v>1311.8000489999999</v>
      </c>
      <c r="E2378" s="191">
        <v>1320.469971</v>
      </c>
      <c r="F2378" s="192">
        <v>1320.469971</v>
      </c>
      <c r="G2378" s="191">
        <v>4109670000</v>
      </c>
      <c r="H2378" s="194">
        <f t="shared" si="74"/>
        <v>3.1831691643784514E-3</v>
      </c>
      <c r="I2378" s="193"/>
      <c r="J2378" s="197">
        <v>2376</v>
      </c>
      <c r="K2378" s="234"/>
      <c r="L2378" s="234"/>
      <c r="M2378" s="234"/>
      <c r="N2378" s="234"/>
      <c r="O2378" s="234"/>
      <c r="P2378" s="234"/>
      <c r="Q2378" s="7">
        <v>40688</v>
      </c>
      <c r="R2378" s="8">
        <v>11908215</v>
      </c>
      <c r="S2378" s="8">
        <v>12091429</v>
      </c>
      <c r="T2378" s="8">
        <v>11887500</v>
      </c>
      <c r="U2378" s="8">
        <v>12027857</v>
      </c>
      <c r="V2378" s="192">
        <v>10393743</v>
      </c>
      <c r="W2378" s="234">
        <v>294224000</v>
      </c>
      <c r="X2378" s="194">
        <f t="shared" si="75"/>
        <v>1.3817383115982445E-2</v>
      </c>
      <c r="Y2378" s="193"/>
      <c r="Z2378" s="197">
        <v>2376</v>
      </c>
    </row>
    <row r="2379" spans="1:26" ht="14.4" x14ac:dyDescent="0.3">
      <c r="A2379" s="7">
        <v>40687</v>
      </c>
      <c r="B2379" s="191">
        <v>1317.6999510000001</v>
      </c>
      <c r="C2379" s="191">
        <v>1323.719971</v>
      </c>
      <c r="D2379" s="191">
        <v>1313.869995</v>
      </c>
      <c r="E2379" s="191">
        <v>1316.280029</v>
      </c>
      <c r="F2379" s="192">
        <v>1316.280029</v>
      </c>
      <c r="G2379" s="191">
        <v>3846250000</v>
      </c>
      <c r="H2379" s="194">
        <f t="shared" si="74"/>
        <v>-8.2738031391097833E-4</v>
      </c>
      <c r="I2379" s="193"/>
      <c r="J2379" s="197">
        <v>2377</v>
      </c>
      <c r="K2379" s="234"/>
      <c r="L2379" s="234"/>
      <c r="M2379" s="234"/>
      <c r="N2379" s="234"/>
      <c r="O2379" s="234"/>
      <c r="P2379" s="234"/>
      <c r="Q2379" s="7">
        <v>40687</v>
      </c>
      <c r="R2379" s="8">
        <v>11982142</v>
      </c>
      <c r="S2379" s="8">
        <v>11996428</v>
      </c>
      <c r="T2379" s="8">
        <v>11833571</v>
      </c>
      <c r="U2379" s="8">
        <v>11863929</v>
      </c>
      <c r="V2379" s="192">
        <v>10252086</v>
      </c>
      <c r="W2379" s="234">
        <v>321927200</v>
      </c>
      <c r="X2379" s="194">
        <f t="shared" si="75"/>
        <v>-6.6090177866074155E-3</v>
      </c>
      <c r="Y2379" s="193"/>
      <c r="Z2379" s="197">
        <v>2377</v>
      </c>
    </row>
    <row r="2380" spans="1:26" ht="14.4" x14ac:dyDescent="0.3">
      <c r="A2380" s="7">
        <v>40686</v>
      </c>
      <c r="B2380" s="191">
        <v>1333.0699460000001</v>
      </c>
      <c r="C2380" s="191">
        <v>1333.0699460000001</v>
      </c>
      <c r="D2380" s="191">
        <v>1312.880005</v>
      </c>
      <c r="E2380" s="191">
        <v>1317.369995</v>
      </c>
      <c r="F2380" s="192">
        <v>1317.369995</v>
      </c>
      <c r="G2380" s="191">
        <v>3255580000</v>
      </c>
      <c r="H2380" s="194">
        <f t="shared" si="74"/>
        <v>-1.192558503640539E-2</v>
      </c>
      <c r="I2380" s="193"/>
      <c r="J2380" s="197">
        <v>2378</v>
      </c>
      <c r="K2380" s="234"/>
      <c r="L2380" s="234"/>
      <c r="M2380" s="234"/>
      <c r="N2380" s="234"/>
      <c r="O2380" s="234"/>
      <c r="P2380" s="234"/>
      <c r="Q2380" s="7">
        <v>40686</v>
      </c>
      <c r="R2380" s="8">
        <v>11784643</v>
      </c>
      <c r="S2380" s="8">
        <v>11999286</v>
      </c>
      <c r="T2380" s="8">
        <v>11765000</v>
      </c>
      <c r="U2380" s="8">
        <v>11942857</v>
      </c>
      <c r="V2380" s="192">
        <v>10320293</v>
      </c>
      <c r="W2380" s="234">
        <v>383600000</v>
      </c>
      <c r="X2380" s="194">
        <f t="shared" si="75"/>
        <v>-2.4459678406216828E-3</v>
      </c>
      <c r="Y2380" s="193"/>
      <c r="Z2380" s="197">
        <v>2378</v>
      </c>
    </row>
    <row r="2381" spans="1:26" ht="14.4" x14ac:dyDescent="0.3">
      <c r="A2381" s="7">
        <v>40683</v>
      </c>
      <c r="B2381" s="191">
        <v>1342</v>
      </c>
      <c r="C2381" s="191">
        <v>1342</v>
      </c>
      <c r="D2381" s="191">
        <v>1330.670044</v>
      </c>
      <c r="E2381" s="191">
        <v>1333.2700199999999</v>
      </c>
      <c r="F2381" s="192">
        <v>1333.2700199999999</v>
      </c>
      <c r="G2381" s="191">
        <v>4066020000</v>
      </c>
      <c r="H2381" s="194">
        <f t="shared" si="74"/>
        <v>-7.6882674788020678E-3</v>
      </c>
      <c r="I2381" s="193"/>
      <c r="J2381" s="197">
        <v>2379</v>
      </c>
      <c r="K2381" s="234"/>
      <c r="L2381" s="234"/>
      <c r="M2381" s="234"/>
      <c r="N2381" s="234"/>
      <c r="O2381" s="234"/>
      <c r="P2381" s="234"/>
      <c r="Q2381" s="7">
        <v>40683</v>
      </c>
      <c r="R2381" s="8">
        <v>12127143</v>
      </c>
      <c r="S2381" s="8">
        <v>12176785</v>
      </c>
      <c r="T2381" s="8">
        <v>11965000</v>
      </c>
      <c r="U2381" s="8">
        <v>11972143</v>
      </c>
      <c r="V2381" s="192">
        <v>10345598</v>
      </c>
      <c r="W2381" s="234">
        <v>337968400</v>
      </c>
      <c r="X2381" s="194">
        <f t="shared" si="75"/>
        <v>-1.559354327588868E-2</v>
      </c>
      <c r="Y2381" s="193"/>
      <c r="Z2381" s="197">
        <v>2379</v>
      </c>
    </row>
    <row r="2382" spans="1:26" ht="14.4" x14ac:dyDescent="0.3">
      <c r="A2382" s="7">
        <v>40682</v>
      </c>
      <c r="B2382" s="191">
        <v>1342.400024</v>
      </c>
      <c r="C2382" s="191">
        <v>1346.8199460000001</v>
      </c>
      <c r="D2382" s="191">
        <v>1336.3599850000001</v>
      </c>
      <c r="E2382" s="191">
        <v>1343.599976</v>
      </c>
      <c r="F2382" s="192">
        <v>1343.599976</v>
      </c>
      <c r="G2382" s="191">
        <v>3626110000</v>
      </c>
      <c r="H2382" s="194">
        <f t="shared" si="74"/>
        <v>2.1779409571196936E-3</v>
      </c>
      <c r="I2382" s="193"/>
      <c r="J2382" s="197">
        <v>2380</v>
      </c>
      <c r="K2382" s="234"/>
      <c r="L2382" s="234"/>
      <c r="M2382" s="234"/>
      <c r="N2382" s="234"/>
      <c r="O2382" s="234"/>
      <c r="P2382" s="234"/>
      <c r="Q2382" s="7">
        <v>40682</v>
      </c>
      <c r="R2382" s="8">
        <v>12217143</v>
      </c>
      <c r="S2382" s="8">
        <v>12228929</v>
      </c>
      <c r="T2382" s="8">
        <v>12095357</v>
      </c>
      <c r="U2382" s="8">
        <v>12161786</v>
      </c>
      <c r="V2382" s="192">
        <v>10509478</v>
      </c>
      <c r="W2382" s="234">
        <v>261170000</v>
      </c>
      <c r="X2382" s="194">
        <f t="shared" si="75"/>
        <v>1.9420145163916702E-3</v>
      </c>
      <c r="Y2382" s="193"/>
      <c r="Z2382" s="197">
        <v>2380</v>
      </c>
    </row>
    <row r="2383" spans="1:26" ht="14.4" x14ac:dyDescent="0.3">
      <c r="A2383" s="7">
        <v>40681</v>
      </c>
      <c r="B2383" s="191">
        <v>1328.540039</v>
      </c>
      <c r="C2383" s="191">
        <v>1341.8199460000001</v>
      </c>
      <c r="D2383" s="191">
        <v>1326.589966</v>
      </c>
      <c r="E2383" s="191">
        <v>1340.6800539999999</v>
      </c>
      <c r="F2383" s="192">
        <v>1340.6800539999999</v>
      </c>
      <c r="G2383" s="191">
        <v>3922030000</v>
      </c>
      <c r="H2383" s="194">
        <f t="shared" si="74"/>
        <v>8.803800039184833E-3</v>
      </c>
      <c r="I2383" s="193"/>
      <c r="J2383" s="197">
        <v>2381</v>
      </c>
      <c r="K2383" s="234"/>
      <c r="L2383" s="234"/>
      <c r="M2383" s="234"/>
      <c r="N2383" s="234"/>
      <c r="O2383" s="234"/>
      <c r="P2383" s="234"/>
      <c r="Q2383" s="7">
        <v>40681</v>
      </c>
      <c r="R2383" s="8">
        <v>12016786</v>
      </c>
      <c r="S2383" s="8">
        <v>12180357</v>
      </c>
      <c r="T2383" s="8">
        <v>12000000</v>
      </c>
      <c r="U2383" s="8">
        <v>12138214</v>
      </c>
      <c r="V2383" s="192">
        <v>10489108</v>
      </c>
      <c r="W2383" s="234">
        <v>334776400</v>
      </c>
      <c r="X2383" s="194">
        <f t="shared" si="75"/>
        <v>1.1096791109303171E-2</v>
      </c>
      <c r="Y2383" s="193"/>
      <c r="Z2383" s="197">
        <v>2381</v>
      </c>
    </row>
    <row r="2384" spans="1:26" ht="14.4" x14ac:dyDescent="0.3">
      <c r="A2384" s="7">
        <v>40680</v>
      </c>
      <c r="B2384" s="191">
        <v>1326.099976</v>
      </c>
      <c r="C2384" s="191">
        <v>1330.420044</v>
      </c>
      <c r="D2384" s="191">
        <v>1318.51001</v>
      </c>
      <c r="E2384" s="191">
        <v>1328.9799800000001</v>
      </c>
      <c r="F2384" s="192">
        <v>1328.9799800000001</v>
      </c>
      <c r="G2384" s="191">
        <v>4053970000</v>
      </c>
      <c r="H2384" s="194">
        <f t="shared" si="74"/>
        <v>-3.6856116398880148E-4</v>
      </c>
      <c r="I2384" s="193"/>
      <c r="J2384" s="197">
        <v>2382</v>
      </c>
      <c r="K2384" s="234"/>
      <c r="L2384" s="234"/>
      <c r="M2384" s="234"/>
      <c r="N2384" s="234"/>
      <c r="O2384" s="234"/>
      <c r="P2384" s="234"/>
      <c r="Q2384" s="7">
        <v>40680</v>
      </c>
      <c r="R2384" s="8">
        <v>11857142</v>
      </c>
      <c r="S2384" s="8">
        <v>12005000</v>
      </c>
      <c r="T2384" s="8">
        <v>11811786</v>
      </c>
      <c r="U2384" s="8">
        <v>12005000</v>
      </c>
      <c r="V2384" s="192">
        <v>10373990</v>
      </c>
      <c r="W2384" s="234">
        <v>452334400</v>
      </c>
      <c r="X2384" s="194">
        <f t="shared" si="75"/>
        <v>8.5207152823894745E-3</v>
      </c>
      <c r="Y2384" s="193"/>
      <c r="Z2384" s="197">
        <v>2382</v>
      </c>
    </row>
    <row r="2385" spans="1:26" ht="14.4" x14ac:dyDescent="0.3">
      <c r="A2385" s="7">
        <v>40679</v>
      </c>
      <c r="B2385" s="191">
        <v>1334.7700199999999</v>
      </c>
      <c r="C2385" s="191">
        <v>1343.329956</v>
      </c>
      <c r="D2385" s="191">
        <v>1327.3199460000001</v>
      </c>
      <c r="E2385" s="191">
        <v>1329.469971</v>
      </c>
      <c r="F2385" s="192">
        <v>1329.469971</v>
      </c>
      <c r="G2385" s="191">
        <v>3846250000</v>
      </c>
      <c r="H2385" s="194">
        <f t="shared" si="74"/>
        <v>-6.2043915440711883E-3</v>
      </c>
      <c r="I2385" s="193"/>
      <c r="J2385" s="197">
        <v>2383</v>
      </c>
      <c r="K2385" s="234"/>
      <c r="L2385" s="234"/>
      <c r="M2385" s="234"/>
      <c r="N2385" s="234"/>
      <c r="O2385" s="234"/>
      <c r="P2385" s="234"/>
      <c r="Q2385" s="7">
        <v>40679</v>
      </c>
      <c r="R2385" s="8">
        <v>12114285</v>
      </c>
      <c r="S2385" s="8">
        <v>12186429</v>
      </c>
      <c r="T2385" s="8">
        <v>11878572</v>
      </c>
      <c r="U2385" s="8">
        <v>11903571</v>
      </c>
      <c r="V2385" s="192">
        <v>10286343</v>
      </c>
      <c r="W2385" s="234">
        <v>449775200</v>
      </c>
      <c r="X2385" s="194">
        <f t="shared" si="75"/>
        <v>-2.114525992123175E-2</v>
      </c>
      <c r="Y2385" s="193"/>
      <c r="Z2385" s="197">
        <v>2383</v>
      </c>
    </row>
    <row r="2386" spans="1:26" ht="14.4" x14ac:dyDescent="0.3">
      <c r="A2386" s="7">
        <v>40676</v>
      </c>
      <c r="B2386" s="191">
        <v>1348.6899410000001</v>
      </c>
      <c r="C2386" s="191">
        <v>1350.469971</v>
      </c>
      <c r="D2386" s="191">
        <v>1333.3599850000001</v>
      </c>
      <c r="E2386" s="191">
        <v>1337.7700199999999</v>
      </c>
      <c r="F2386" s="192">
        <v>1337.7700199999999</v>
      </c>
      <c r="G2386" s="191">
        <v>3426660000</v>
      </c>
      <c r="H2386" s="194">
        <f t="shared" si="74"/>
        <v>-8.067329408211317E-3</v>
      </c>
      <c r="I2386" s="193"/>
      <c r="J2386" s="197">
        <v>2384</v>
      </c>
      <c r="K2386" s="234"/>
      <c r="L2386" s="234"/>
      <c r="M2386" s="234"/>
      <c r="N2386" s="234"/>
      <c r="O2386" s="234"/>
      <c r="P2386" s="234"/>
      <c r="Q2386" s="7">
        <v>40676</v>
      </c>
      <c r="R2386" s="8">
        <v>12345000</v>
      </c>
      <c r="S2386" s="8">
        <v>12366072</v>
      </c>
      <c r="T2386" s="8">
        <v>12155357</v>
      </c>
      <c r="U2386" s="8">
        <v>12160714</v>
      </c>
      <c r="V2386" s="192">
        <v>10508549</v>
      </c>
      <c r="W2386" s="234">
        <v>326116000</v>
      </c>
      <c r="X2386" s="194">
        <f t="shared" si="75"/>
        <v>-1.7514773204835316E-2</v>
      </c>
      <c r="Y2386" s="193"/>
      <c r="Z2386" s="197">
        <v>2384</v>
      </c>
    </row>
    <row r="2387" spans="1:26" ht="14.4" x14ac:dyDescent="0.3">
      <c r="A2387" s="7">
        <v>40675</v>
      </c>
      <c r="B2387" s="191">
        <v>1339.3900149999999</v>
      </c>
      <c r="C2387" s="191">
        <v>1351.0500489999999</v>
      </c>
      <c r="D2387" s="191">
        <v>1332.030029</v>
      </c>
      <c r="E2387" s="191">
        <v>1348.650024</v>
      </c>
      <c r="F2387" s="192">
        <v>1348.650024</v>
      </c>
      <c r="G2387" s="191">
        <v>3777210000</v>
      </c>
      <c r="H2387" s="194">
        <f t="shared" si="74"/>
        <v>4.8954370942113912E-3</v>
      </c>
      <c r="I2387" s="193"/>
      <c r="J2387" s="197">
        <v>2385</v>
      </c>
      <c r="K2387" s="234"/>
      <c r="L2387" s="234"/>
      <c r="M2387" s="234"/>
      <c r="N2387" s="234"/>
      <c r="O2387" s="234"/>
      <c r="P2387" s="234"/>
      <c r="Q2387" s="7">
        <v>40675</v>
      </c>
      <c r="R2387" s="8">
        <v>12361428</v>
      </c>
      <c r="S2387" s="8">
        <v>12397142</v>
      </c>
      <c r="T2387" s="8">
        <v>12223928</v>
      </c>
      <c r="U2387" s="8">
        <v>12377500</v>
      </c>
      <c r="V2387" s="192">
        <v>10695885</v>
      </c>
      <c r="W2387" s="234">
        <v>322000000</v>
      </c>
      <c r="X2387" s="194">
        <f t="shared" si="75"/>
        <v>-1.9006643460172132E-3</v>
      </c>
      <c r="Y2387" s="193"/>
      <c r="Z2387" s="197">
        <v>2385</v>
      </c>
    </row>
    <row r="2388" spans="1:26" ht="14.4" x14ac:dyDescent="0.3">
      <c r="A2388" s="7">
        <v>40674</v>
      </c>
      <c r="B2388" s="191">
        <v>1354.51001</v>
      </c>
      <c r="C2388" s="191">
        <v>1354.51001</v>
      </c>
      <c r="D2388" s="191">
        <v>1336.3599850000001</v>
      </c>
      <c r="E2388" s="191">
        <v>1342.079956</v>
      </c>
      <c r="F2388" s="192">
        <v>1342.079956</v>
      </c>
      <c r="G2388" s="191">
        <v>3846250000</v>
      </c>
      <c r="H2388" s="194">
        <f t="shared" si="74"/>
        <v>-1.1111495786944134E-2</v>
      </c>
      <c r="I2388" s="193"/>
      <c r="J2388" s="197">
        <v>2386</v>
      </c>
      <c r="K2388" s="234"/>
      <c r="L2388" s="234"/>
      <c r="M2388" s="234"/>
      <c r="N2388" s="234"/>
      <c r="O2388" s="234"/>
      <c r="P2388" s="234"/>
      <c r="Q2388" s="7">
        <v>40674</v>
      </c>
      <c r="R2388" s="8">
        <v>12465000</v>
      </c>
      <c r="S2388" s="8">
        <v>12500000</v>
      </c>
      <c r="T2388" s="8">
        <v>12330000</v>
      </c>
      <c r="U2388" s="8">
        <v>12401072</v>
      </c>
      <c r="V2388" s="192">
        <v>10716253</v>
      </c>
      <c r="W2388" s="234">
        <v>336000000</v>
      </c>
      <c r="X2388" s="194">
        <f t="shared" si="75"/>
        <v>-6.3526650789331061E-3</v>
      </c>
      <c r="Y2388" s="193"/>
      <c r="Z2388" s="197">
        <v>2386</v>
      </c>
    </row>
    <row r="2389" spans="1:26" ht="14.4" x14ac:dyDescent="0.3">
      <c r="A2389" s="7">
        <v>40673</v>
      </c>
      <c r="B2389" s="191">
        <v>1348.339966</v>
      </c>
      <c r="C2389" s="191">
        <v>1359.4399410000001</v>
      </c>
      <c r="D2389" s="191">
        <v>1348.339966</v>
      </c>
      <c r="E2389" s="191">
        <v>1357.160034</v>
      </c>
      <c r="F2389" s="192">
        <v>1357.160034</v>
      </c>
      <c r="G2389" s="191">
        <v>4223740000</v>
      </c>
      <c r="H2389" s="194">
        <f t="shared" si="74"/>
        <v>8.0740365635283574E-3</v>
      </c>
      <c r="I2389" s="193"/>
      <c r="J2389" s="197">
        <v>2387</v>
      </c>
      <c r="K2389" s="234"/>
      <c r="L2389" s="234"/>
      <c r="M2389" s="234"/>
      <c r="N2389" s="234"/>
      <c r="O2389" s="234"/>
      <c r="P2389" s="234"/>
      <c r="Q2389" s="7">
        <v>40673</v>
      </c>
      <c r="R2389" s="8">
        <v>12460357</v>
      </c>
      <c r="S2389" s="8">
        <v>12488929</v>
      </c>
      <c r="T2389" s="8">
        <v>12380714</v>
      </c>
      <c r="U2389" s="8">
        <v>12480357</v>
      </c>
      <c r="V2389" s="192">
        <v>10784765</v>
      </c>
      <c r="W2389" s="234">
        <v>282091600</v>
      </c>
      <c r="X2389" s="194">
        <f t="shared" si="75"/>
        <v>5.3219370128079037E-3</v>
      </c>
      <c r="Y2389" s="193"/>
      <c r="Z2389" s="197">
        <v>2387</v>
      </c>
    </row>
    <row r="2390" spans="1:26" ht="14.4" x14ac:dyDescent="0.3">
      <c r="A2390" s="7">
        <v>40672</v>
      </c>
      <c r="B2390" s="191">
        <v>1340.1999510000001</v>
      </c>
      <c r="C2390" s="191">
        <v>1349.4399410000001</v>
      </c>
      <c r="D2390" s="191">
        <v>1338.6400149999999</v>
      </c>
      <c r="E2390" s="191">
        <v>1346.290039</v>
      </c>
      <c r="F2390" s="192">
        <v>1346.290039</v>
      </c>
      <c r="G2390" s="191">
        <v>4265250000</v>
      </c>
      <c r="H2390" s="194">
        <f t="shared" si="74"/>
        <v>4.5441637238202845E-3</v>
      </c>
      <c r="I2390" s="193"/>
      <c r="J2390" s="197">
        <v>2388</v>
      </c>
      <c r="K2390" s="234"/>
      <c r="L2390" s="234"/>
      <c r="M2390" s="234"/>
      <c r="N2390" s="234"/>
      <c r="O2390" s="234"/>
      <c r="P2390" s="234"/>
      <c r="Q2390" s="7">
        <v>40672</v>
      </c>
      <c r="R2390" s="8">
        <v>12423572</v>
      </c>
      <c r="S2390" s="8">
        <v>12471429</v>
      </c>
      <c r="T2390" s="8">
        <v>12376071</v>
      </c>
      <c r="U2390" s="8">
        <v>12414286</v>
      </c>
      <c r="V2390" s="192">
        <v>10727673</v>
      </c>
      <c r="W2390" s="234">
        <v>204747200</v>
      </c>
      <c r="X2390" s="194">
        <f t="shared" si="75"/>
        <v>2.7117412169616367E-3</v>
      </c>
      <c r="Y2390" s="193"/>
      <c r="Z2390" s="197">
        <v>2388</v>
      </c>
    </row>
    <row r="2391" spans="1:26" ht="14.4" x14ac:dyDescent="0.3">
      <c r="A2391" s="7">
        <v>40669</v>
      </c>
      <c r="B2391" s="191">
        <v>1340.23999</v>
      </c>
      <c r="C2391" s="191">
        <v>1354.3599850000001</v>
      </c>
      <c r="D2391" s="191">
        <v>1335.579956</v>
      </c>
      <c r="E2391" s="191">
        <v>1340.1999510000001</v>
      </c>
      <c r="F2391" s="192">
        <v>1340.1999510000001</v>
      </c>
      <c r="G2391" s="191">
        <v>4223740000</v>
      </c>
      <c r="H2391" s="194">
        <f t="shared" si="74"/>
        <v>3.8199199248581859E-3</v>
      </c>
      <c r="I2391" s="193"/>
      <c r="J2391" s="197">
        <v>2389</v>
      </c>
      <c r="K2391" s="234"/>
      <c r="L2391" s="234"/>
      <c r="M2391" s="234"/>
      <c r="N2391" s="234"/>
      <c r="O2391" s="234"/>
      <c r="P2391" s="234"/>
      <c r="Q2391" s="7">
        <v>40669</v>
      </c>
      <c r="R2391" s="8">
        <v>12488929</v>
      </c>
      <c r="S2391" s="8">
        <v>12500000</v>
      </c>
      <c r="T2391" s="8">
        <v>12364643</v>
      </c>
      <c r="U2391" s="8">
        <v>12380714</v>
      </c>
      <c r="V2391" s="192">
        <v>10698661</v>
      </c>
      <c r="W2391" s="234">
        <v>280134400</v>
      </c>
      <c r="X2391" s="194">
        <f t="shared" si="75"/>
        <v>-2.5959125683938395E-4</v>
      </c>
      <c r="Y2391" s="193"/>
      <c r="Z2391" s="197">
        <v>2389</v>
      </c>
    </row>
    <row r="2392" spans="1:26" ht="14.4" x14ac:dyDescent="0.3">
      <c r="A2392" s="7">
        <v>40668</v>
      </c>
      <c r="B2392" s="191">
        <v>1344.160034</v>
      </c>
      <c r="C2392" s="191">
        <v>1348</v>
      </c>
      <c r="D2392" s="191">
        <v>1329.170044</v>
      </c>
      <c r="E2392" s="191">
        <v>1335.099976</v>
      </c>
      <c r="F2392" s="192">
        <v>1335.099976</v>
      </c>
      <c r="G2392" s="191">
        <v>3846250000</v>
      </c>
      <c r="H2392" s="194">
        <f t="shared" si="74"/>
        <v>-9.0698352950829859E-3</v>
      </c>
      <c r="I2392" s="193"/>
      <c r="J2392" s="197">
        <v>2390</v>
      </c>
      <c r="K2392" s="234"/>
      <c r="L2392" s="234"/>
      <c r="M2392" s="234"/>
      <c r="N2392" s="234"/>
      <c r="O2392" s="234"/>
      <c r="P2392" s="234"/>
      <c r="Q2392" s="7">
        <v>40668</v>
      </c>
      <c r="R2392" s="8">
        <v>12442857</v>
      </c>
      <c r="S2392" s="8">
        <v>12533929</v>
      </c>
      <c r="T2392" s="8">
        <v>12358929</v>
      </c>
      <c r="U2392" s="8">
        <v>12383928</v>
      </c>
      <c r="V2392" s="192">
        <v>10701439</v>
      </c>
      <c r="W2392" s="234">
        <v>335969200</v>
      </c>
      <c r="X2392" s="194">
        <f t="shared" si="75"/>
        <v>-8.0672221237632173E-3</v>
      </c>
      <c r="Y2392" s="193"/>
      <c r="Z2392" s="197">
        <v>2390</v>
      </c>
    </row>
    <row r="2393" spans="1:26" ht="14.4" x14ac:dyDescent="0.3">
      <c r="A2393" s="7">
        <v>40667</v>
      </c>
      <c r="B2393" s="191">
        <v>1355.900024</v>
      </c>
      <c r="C2393" s="191">
        <v>1355.900024</v>
      </c>
      <c r="D2393" s="191">
        <v>1341.5</v>
      </c>
      <c r="E2393" s="191">
        <v>1347.3199460000001</v>
      </c>
      <c r="F2393" s="192">
        <v>1347.3199460000001</v>
      </c>
      <c r="G2393" s="191">
        <v>4223740000</v>
      </c>
      <c r="H2393" s="194">
        <f t="shared" si="74"/>
        <v>-6.8553088073863636E-3</v>
      </c>
      <c r="I2393" s="193"/>
      <c r="J2393" s="197">
        <v>2391</v>
      </c>
      <c r="K2393" s="234"/>
      <c r="L2393" s="234"/>
      <c r="M2393" s="234"/>
      <c r="N2393" s="234"/>
      <c r="O2393" s="234"/>
      <c r="P2393" s="234"/>
      <c r="Q2393" s="7">
        <v>40667</v>
      </c>
      <c r="R2393" s="8">
        <v>12437857</v>
      </c>
      <c r="S2393" s="8">
        <v>12565357</v>
      </c>
      <c r="T2393" s="8">
        <v>12388572</v>
      </c>
      <c r="U2393" s="8">
        <v>12484643</v>
      </c>
      <c r="V2393" s="192">
        <v>10788472</v>
      </c>
      <c r="W2393" s="234">
        <v>389250400</v>
      </c>
      <c r="X2393" s="194">
        <f t="shared" si="75"/>
        <v>3.934790643900888E-3</v>
      </c>
      <c r="Y2393" s="193"/>
      <c r="Z2393" s="197">
        <v>2391</v>
      </c>
    </row>
    <row r="2394" spans="1:26" ht="14.4" x14ac:dyDescent="0.3">
      <c r="A2394" s="7">
        <v>40666</v>
      </c>
      <c r="B2394" s="191">
        <v>1359.76001</v>
      </c>
      <c r="C2394" s="191">
        <v>1360.839966</v>
      </c>
      <c r="D2394" s="191">
        <v>1349.5200199999999</v>
      </c>
      <c r="E2394" s="191">
        <v>1356.619995</v>
      </c>
      <c r="F2394" s="192">
        <v>1356.619995</v>
      </c>
      <c r="G2394" s="191">
        <v>4223740000</v>
      </c>
      <c r="H2394" s="194">
        <f t="shared" si="74"/>
        <v>-3.3793039317669324E-3</v>
      </c>
      <c r="I2394" s="193"/>
      <c r="J2394" s="197">
        <v>2392</v>
      </c>
      <c r="K2394" s="234"/>
      <c r="L2394" s="234"/>
      <c r="M2394" s="234"/>
      <c r="N2394" s="234"/>
      <c r="O2394" s="234"/>
      <c r="P2394" s="234"/>
      <c r="Q2394" s="7">
        <v>40666</v>
      </c>
      <c r="R2394" s="8">
        <v>12428214</v>
      </c>
      <c r="S2394" s="8">
        <v>12496072</v>
      </c>
      <c r="T2394" s="8">
        <v>12343572</v>
      </c>
      <c r="U2394" s="8">
        <v>12435715</v>
      </c>
      <c r="V2394" s="192">
        <v>10746188</v>
      </c>
      <c r="W2394" s="234">
        <v>313348000</v>
      </c>
      <c r="X2394" s="194">
        <f t="shared" si="75"/>
        <v>5.5447157331963938E-3</v>
      </c>
      <c r="Y2394" s="193"/>
      <c r="Z2394" s="197">
        <v>2392</v>
      </c>
    </row>
    <row r="2395" spans="1:26" ht="14.4" x14ac:dyDescent="0.3">
      <c r="A2395" s="7">
        <v>40665</v>
      </c>
      <c r="B2395" s="191">
        <v>1365.209961</v>
      </c>
      <c r="C2395" s="191">
        <v>1370.579956</v>
      </c>
      <c r="D2395" s="191">
        <v>1358.589966</v>
      </c>
      <c r="E2395" s="191">
        <v>1361.219971</v>
      </c>
      <c r="F2395" s="192">
        <v>1361.219971</v>
      </c>
      <c r="G2395" s="191">
        <v>3846250000</v>
      </c>
      <c r="H2395" s="194">
        <f t="shared" si="74"/>
        <v>-1.7527108383560749E-3</v>
      </c>
      <c r="I2395" s="193"/>
      <c r="J2395" s="197">
        <v>2393</v>
      </c>
      <c r="K2395" s="234"/>
      <c r="L2395" s="234"/>
      <c r="M2395" s="234"/>
      <c r="N2395" s="234"/>
      <c r="O2395" s="234"/>
      <c r="P2395" s="234"/>
      <c r="Q2395" s="7">
        <v>40665</v>
      </c>
      <c r="R2395" s="8">
        <v>12490714</v>
      </c>
      <c r="S2395" s="8">
        <v>12516786</v>
      </c>
      <c r="T2395" s="8">
        <v>12339286</v>
      </c>
      <c r="U2395" s="8">
        <v>12367143</v>
      </c>
      <c r="V2395" s="192">
        <v>10686932</v>
      </c>
      <c r="W2395" s="234">
        <v>442713600</v>
      </c>
      <c r="X2395" s="194">
        <f t="shared" si="75"/>
        <v>-1.0996086991808901E-2</v>
      </c>
      <c r="Y2395" s="193"/>
      <c r="Z2395" s="197">
        <v>2393</v>
      </c>
    </row>
    <row r="2396" spans="1:26" ht="14.4" x14ac:dyDescent="0.3">
      <c r="A2396" s="7">
        <v>40662</v>
      </c>
      <c r="B2396" s="191">
        <v>1360.1400149999999</v>
      </c>
      <c r="C2396" s="191">
        <v>1364.5600589999999</v>
      </c>
      <c r="D2396" s="191">
        <v>1358.6899410000001</v>
      </c>
      <c r="E2396" s="191">
        <v>1363.6099850000001</v>
      </c>
      <c r="F2396" s="192">
        <v>1363.6099850000001</v>
      </c>
      <c r="G2396" s="191">
        <v>3479070000</v>
      </c>
      <c r="H2396" s="194">
        <f t="shared" si="74"/>
        <v>2.3006623000802868E-3</v>
      </c>
      <c r="I2396" s="193"/>
      <c r="J2396" s="197">
        <v>2394</v>
      </c>
      <c r="K2396" s="234"/>
      <c r="L2396" s="234"/>
      <c r="M2396" s="234"/>
      <c r="N2396" s="234"/>
      <c r="O2396" s="234"/>
      <c r="P2396" s="234"/>
      <c r="Q2396" s="7">
        <v>40662</v>
      </c>
      <c r="R2396" s="8">
        <v>12385000</v>
      </c>
      <c r="S2396" s="8">
        <v>12641071</v>
      </c>
      <c r="T2396" s="8">
        <v>12381071</v>
      </c>
      <c r="U2396" s="8">
        <v>12504642</v>
      </c>
      <c r="V2396" s="192">
        <v>10805753</v>
      </c>
      <c r="W2396" s="234">
        <v>1006345200</v>
      </c>
      <c r="X2396" s="194">
        <f t="shared" si="75"/>
        <v>9.7476610388565494E-3</v>
      </c>
      <c r="Y2396" s="193"/>
      <c r="Z2396" s="197">
        <v>2394</v>
      </c>
    </row>
    <row r="2397" spans="1:26" ht="14.4" x14ac:dyDescent="0.3">
      <c r="A2397" s="7">
        <v>40661</v>
      </c>
      <c r="B2397" s="191">
        <v>1353.8599850000001</v>
      </c>
      <c r="C2397" s="191">
        <v>1361.709961</v>
      </c>
      <c r="D2397" s="191">
        <v>1353.599976</v>
      </c>
      <c r="E2397" s="191">
        <v>1360.4799800000001</v>
      </c>
      <c r="F2397" s="192">
        <v>1360.4799800000001</v>
      </c>
      <c r="G2397" s="191">
        <v>4036820000</v>
      </c>
      <c r="H2397" s="194">
        <f t="shared" si="74"/>
        <v>3.5554238371831152E-3</v>
      </c>
      <c r="I2397" s="193"/>
      <c r="J2397" s="197">
        <v>2395</v>
      </c>
      <c r="K2397" s="234"/>
      <c r="L2397" s="234"/>
      <c r="M2397" s="234"/>
      <c r="N2397" s="234"/>
      <c r="O2397" s="234"/>
      <c r="P2397" s="234"/>
      <c r="Q2397" s="7">
        <v>40661</v>
      </c>
      <c r="R2397" s="8">
        <v>12363929</v>
      </c>
      <c r="S2397" s="8">
        <v>12491072</v>
      </c>
      <c r="T2397" s="8">
        <v>12340000</v>
      </c>
      <c r="U2397" s="8">
        <v>12383928</v>
      </c>
      <c r="V2397" s="192">
        <v>10701439</v>
      </c>
      <c r="W2397" s="234">
        <v>360959200</v>
      </c>
      <c r="X2397" s="194">
        <f t="shared" si="75"/>
        <v>-9.709922889910837E-3</v>
      </c>
      <c r="Y2397" s="193"/>
      <c r="Z2397" s="197">
        <v>2395</v>
      </c>
    </row>
    <row r="2398" spans="1:26" ht="14.4" x14ac:dyDescent="0.3">
      <c r="A2398" s="7">
        <v>40660</v>
      </c>
      <c r="B2398" s="191">
        <v>1348.4300539999999</v>
      </c>
      <c r="C2398" s="191">
        <v>1357.48999</v>
      </c>
      <c r="D2398" s="191">
        <v>1344.25</v>
      </c>
      <c r="E2398" s="191">
        <v>1355.660034</v>
      </c>
      <c r="F2398" s="192">
        <v>1355.660034</v>
      </c>
      <c r="G2398" s="191">
        <v>4051570000</v>
      </c>
      <c r="H2398" s="194">
        <f t="shared" si="74"/>
        <v>6.2498471411912004E-3</v>
      </c>
      <c r="I2398" s="193"/>
      <c r="J2398" s="197">
        <v>2396</v>
      </c>
      <c r="K2398" s="234"/>
      <c r="L2398" s="234"/>
      <c r="M2398" s="234"/>
      <c r="N2398" s="234"/>
      <c r="O2398" s="234"/>
      <c r="P2398" s="234"/>
      <c r="Q2398" s="7">
        <v>40660</v>
      </c>
      <c r="R2398" s="8">
        <v>12580000</v>
      </c>
      <c r="S2398" s="8">
        <v>12583928</v>
      </c>
      <c r="T2398" s="8">
        <v>12396428</v>
      </c>
      <c r="U2398" s="8">
        <v>12505357</v>
      </c>
      <c r="V2398" s="192">
        <v>10806368</v>
      </c>
      <c r="W2398" s="234">
        <v>356213200</v>
      </c>
      <c r="X2398" s="194">
        <f t="shared" si="75"/>
        <v>-7.706176277441579E-4</v>
      </c>
      <c r="Y2398" s="193"/>
      <c r="Z2398" s="197">
        <v>2396</v>
      </c>
    </row>
    <row r="2399" spans="1:26" ht="14.4" x14ac:dyDescent="0.3">
      <c r="A2399" s="7">
        <v>40659</v>
      </c>
      <c r="B2399" s="191">
        <v>1336.75</v>
      </c>
      <c r="C2399" s="191">
        <v>1349.5500489999999</v>
      </c>
      <c r="D2399" s="191">
        <v>1336.75</v>
      </c>
      <c r="E2399" s="191">
        <v>1347.23999</v>
      </c>
      <c r="F2399" s="192">
        <v>1347.23999</v>
      </c>
      <c r="G2399" s="191">
        <v>3908060000</v>
      </c>
      <c r="H2399" s="194">
        <f t="shared" si="74"/>
        <v>8.9795843475004942E-3</v>
      </c>
      <c r="I2399" s="193"/>
      <c r="J2399" s="197">
        <v>2397</v>
      </c>
      <c r="K2399" s="234"/>
      <c r="L2399" s="234"/>
      <c r="M2399" s="234"/>
      <c r="N2399" s="234"/>
      <c r="O2399" s="234"/>
      <c r="P2399" s="234"/>
      <c r="Q2399" s="7">
        <v>40659</v>
      </c>
      <c r="R2399" s="8">
        <v>12629286</v>
      </c>
      <c r="S2399" s="8">
        <v>12678214</v>
      </c>
      <c r="T2399" s="8">
        <v>12476786</v>
      </c>
      <c r="U2399" s="8">
        <v>12515000</v>
      </c>
      <c r="V2399" s="192">
        <v>10814702</v>
      </c>
      <c r="W2399" s="234">
        <v>338800000</v>
      </c>
      <c r="X2399" s="194">
        <f t="shared" si="75"/>
        <v>-7.3370051096704834E-3</v>
      </c>
      <c r="Y2399" s="193"/>
      <c r="Z2399" s="197">
        <v>2397</v>
      </c>
    </row>
    <row r="2400" spans="1:26" ht="14.4" x14ac:dyDescent="0.3">
      <c r="A2400" s="7">
        <v>40658</v>
      </c>
      <c r="B2400" s="191">
        <v>1337.1400149999999</v>
      </c>
      <c r="C2400" s="191">
        <v>1337.5500489999999</v>
      </c>
      <c r="D2400" s="191">
        <v>1331.469971</v>
      </c>
      <c r="E2400" s="191">
        <v>1335.25</v>
      </c>
      <c r="F2400" s="192">
        <v>1335.25</v>
      </c>
      <c r="G2400" s="191">
        <v>2142130000</v>
      </c>
      <c r="H2400" s="194">
        <f t="shared" si="74"/>
        <v>-1.5926699906059856E-3</v>
      </c>
      <c r="I2400" s="193"/>
      <c r="J2400" s="197">
        <v>2398</v>
      </c>
      <c r="K2400" s="234"/>
      <c r="L2400" s="234"/>
      <c r="M2400" s="234"/>
      <c r="N2400" s="234"/>
      <c r="O2400" s="234"/>
      <c r="P2400" s="234"/>
      <c r="Q2400" s="7">
        <v>40658</v>
      </c>
      <c r="R2400" s="8">
        <v>12512143</v>
      </c>
      <c r="S2400" s="8">
        <v>12633928</v>
      </c>
      <c r="T2400" s="8">
        <v>12510715</v>
      </c>
      <c r="U2400" s="8">
        <v>12607500</v>
      </c>
      <c r="V2400" s="192">
        <v>10894636</v>
      </c>
      <c r="W2400" s="234">
        <v>266546000</v>
      </c>
      <c r="X2400" s="194">
        <f t="shared" si="75"/>
        <v>6.5872457115825614E-3</v>
      </c>
      <c r="Y2400" s="193"/>
      <c r="Z2400" s="197">
        <v>2398</v>
      </c>
    </row>
    <row r="2401" spans="1:26" ht="14.4" x14ac:dyDescent="0.3">
      <c r="A2401" s="7">
        <v>40654</v>
      </c>
      <c r="B2401" s="191">
        <v>1333.2299800000001</v>
      </c>
      <c r="C2401" s="191">
        <v>1337.48999</v>
      </c>
      <c r="D2401" s="191">
        <v>1332.829956</v>
      </c>
      <c r="E2401" s="191">
        <v>1337.380005</v>
      </c>
      <c r="F2401" s="192">
        <v>1337.380005</v>
      </c>
      <c r="G2401" s="191">
        <v>3587240000</v>
      </c>
      <c r="H2401" s="194">
        <f t="shared" si="74"/>
        <v>5.2767822838567496E-3</v>
      </c>
      <c r="I2401" s="193"/>
      <c r="J2401" s="197">
        <v>2399</v>
      </c>
      <c r="K2401" s="234"/>
      <c r="L2401" s="234"/>
      <c r="M2401" s="234"/>
      <c r="N2401" s="234"/>
      <c r="O2401" s="234"/>
      <c r="P2401" s="234"/>
      <c r="Q2401" s="7">
        <v>40654</v>
      </c>
      <c r="R2401" s="8">
        <v>12678572</v>
      </c>
      <c r="S2401" s="8">
        <v>12683214</v>
      </c>
      <c r="T2401" s="8">
        <v>12447143</v>
      </c>
      <c r="U2401" s="8">
        <v>12525000</v>
      </c>
      <c r="V2401" s="192">
        <v>10823340</v>
      </c>
      <c r="W2401" s="234">
        <v>753810400</v>
      </c>
      <c r="X2401" s="194">
        <f t="shared" si="75"/>
        <v>2.4210562673556979E-2</v>
      </c>
      <c r="Y2401" s="193"/>
      <c r="Z2401" s="197">
        <v>2399</v>
      </c>
    </row>
    <row r="2402" spans="1:26" ht="14.4" x14ac:dyDescent="0.3">
      <c r="A2402" s="7">
        <v>40653</v>
      </c>
      <c r="B2402" s="191">
        <v>1319.119995</v>
      </c>
      <c r="C2402" s="191">
        <v>1332.660034</v>
      </c>
      <c r="D2402" s="191">
        <v>1319.119995</v>
      </c>
      <c r="E2402" s="191">
        <v>1330.3599850000001</v>
      </c>
      <c r="F2402" s="192">
        <v>1330.3599850000001</v>
      </c>
      <c r="G2402" s="191">
        <v>4236280000</v>
      </c>
      <c r="H2402" s="194">
        <f t="shared" si="74"/>
        <v>1.351494725630782E-2</v>
      </c>
      <c r="I2402" s="193"/>
      <c r="J2402" s="197">
        <v>2400</v>
      </c>
      <c r="K2402" s="234"/>
      <c r="L2402" s="234"/>
      <c r="M2402" s="234"/>
      <c r="N2402" s="234"/>
      <c r="O2402" s="234"/>
      <c r="P2402" s="234"/>
      <c r="Q2402" s="7">
        <v>40653</v>
      </c>
      <c r="R2402" s="8">
        <v>12268214</v>
      </c>
      <c r="S2402" s="8">
        <v>12348214</v>
      </c>
      <c r="T2402" s="8">
        <v>12196428</v>
      </c>
      <c r="U2402" s="8">
        <v>12228929</v>
      </c>
      <c r="V2402" s="192">
        <v>10567495</v>
      </c>
      <c r="W2402" s="234">
        <v>700666400</v>
      </c>
      <c r="X2402" s="194">
        <f t="shared" si="75"/>
        <v>1.3467058301020813E-2</v>
      </c>
      <c r="Y2402" s="193"/>
      <c r="Z2402" s="197">
        <v>2400</v>
      </c>
    </row>
    <row r="2403" spans="1:26" ht="14.4" x14ac:dyDescent="0.3">
      <c r="A2403" s="7">
        <v>40652</v>
      </c>
      <c r="B2403" s="191">
        <v>1305.98999</v>
      </c>
      <c r="C2403" s="191">
        <v>1312.6999510000001</v>
      </c>
      <c r="D2403" s="191">
        <v>1303.969971</v>
      </c>
      <c r="E2403" s="191">
        <v>1312.619995</v>
      </c>
      <c r="F2403" s="192">
        <v>1312.619995</v>
      </c>
      <c r="G2403" s="191">
        <v>3886300000</v>
      </c>
      <c r="H2403" s="194">
        <f t="shared" si="74"/>
        <v>5.731170536519079E-3</v>
      </c>
      <c r="I2403" s="193"/>
      <c r="J2403" s="197">
        <v>2401</v>
      </c>
      <c r="K2403" s="234"/>
      <c r="L2403" s="234"/>
      <c r="M2403" s="234"/>
      <c r="N2403" s="234"/>
      <c r="O2403" s="234"/>
      <c r="P2403" s="234"/>
      <c r="Q2403" s="7">
        <v>40652</v>
      </c>
      <c r="R2403" s="8">
        <v>11896428</v>
      </c>
      <c r="S2403" s="8">
        <v>12070714</v>
      </c>
      <c r="T2403" s="8">
        <v>11846786</v>
      </c>
      <c r="U2403" s="8">
        <v>12066428</v>
      </c>
      <c r="V2403" s="192">
        <v>10427073</v>
      </c>
      <c r="W2403" s="234">
        <v>419378400</v>
      </c>
      <c r="X2403" s="194">
        <f t="shared" si="75"/>
        <v>1.8110364460844668E-2</v>
      </c>
      <c r="Y2403" s="193"/>
      <c r="Z2403" s="197">
        <v>2401</v>
      </c>
    </row>
    <row r="2404" spans="1:26" ht="14.4" x14ac:dyDescent="0.3">
      <c r="A2404" s="7">
        <v>40651</v>
      </c>
      <c r="B2404" s="191">
        <v>1313.349976</v>
      </c>
      <c r="C2404" s="191">
        <v>1313.349976</v>
      </c>
      <c r="D2404" s="191">
        <v>1294.6999510000001</v>
      </c>
      <c r="E2404" s="191">
        <v>1305.1400149999999</v>
      </c>
      <c r="F2404" s="192">
        <v>1305.1400149999999</v>
      </c>
      <c r="G2404" s="191">
        <v>4223740000</v>
      </c>
      <c r="H2404" s="194">
        <f t="shared" si="74"/>
        <v>-1.1017851604204045E-2</v>
      </c>
      <c r="I2404" s="193"/>
      <c r="J2404" s="197">
        <v>2402</v>
      </c>
      <c r="K2404" s="234"/>
      <c r="L2404" s="234"/>
      <c r="M2404" s="234"/>
      <c r="N2404" s="234"/>
      <c r="O2404" s="234"/>
      <c r="P2404" s="234"/>
      <c r="Q2404" s="7">
        <v>40651</v>
      </c>
      <c r="R2404" s="8">
        <v>11646428</v>
      </c>
      <c r="S2404" s="8">
        <v>11865357</v>
      </c>
      <c r="T2404" s="8">
        <v>11434286</v>
      </c>
      <c r="U2404" s="8">
        <v>11851786</v>
      </c>
      <c r="V2404" s="192">
        <v>10241594</v>
      </c>
      <c r="W2404" s="234">
        <v>609898800</v>
      </c>
      <c r="X2404" s="194">
        <f t="shared" si="75"/>
        <v>1.3406448200083375E-2</v>
      </c>
      <c r="Y2404" s="193"/>
      <c r="Z2404" s="197">
        <v>2402</v>
      </c>
    </row>
    <row r="2405" spans="1:26" ht="14.4" x14ac:dyDescent="0.3">
      <c r="A2405" s="7">
        <v>40648</v>
      </c>
      <c r="B2405" s="191">
        <v>1314.540039</v>
      </c>
      <c r="C2405" s="191">
        <v>1322.880005</v>
      </c>
      <c r="D2405" s="191">
        <v>1313.6800539999999</v>
      </c>
      <c r="E2405" s="191">
        <v>1319.6800539999999</v>
      </c>
      <c r="F2405" s="192">
        <v>1319.6800539999999</v>
      </c>
      <c r="G2405" s="191">
        <v>4223740000</v>
      </c>
      <c r="H2405" s="194">
        <f t="shared" si="74"/>
        <v>3.9254130188142713E-3</v>
      </c>
      <c r="I2405" s="193"/>
      <c r="J2405" s="197">
        <v>2403</v>
      </c>
      <c r="K2405" s="234"/>
      <c r="L2405" s="234"/>
      <c r="M2405" s="234"/>
      <c r="N2405" s="234"/>
      <c r="O2405" s="234"/>
      <c r="P2405" s="234"/>
      <c r="Q2405" s="7">
        <v>40648</v>
      </c>
      <c r="R2405" s="8">
        <v>11903571</v>
      </c>
      <c r="S2405" s="8">
        <v>11915714</v>
      </c>
      <c r="T2405" s="8">
        <v>11671429</v>
      </c>
      <c r="U2405" s="8">
        <v>11695000</v>
      </c>
      <c r="V2405" s="192">
        <v>10106107</v>
      </c>
      <c r="W2405" s="234">
        <v>453605600</v>
      </c>
      <c r="X2405" s="194">
        <f t="shared" si="75"/>
        <v>-1.492087625301157E-2</v>
      </c>
      <c r="Y2405" s="193"/>
      <c r="Z2405" s="197">
        <v>2403</v>
      </c>
    </row>
    <row r="2406" spans="1:26" ht="14.4" x14ac:dyDescent="0.3">
      <c r="A2406" s="7">
        <v>40647</v>
      </c>
      <c r="B2406" s="191">
        <v>1311.130005</v>
      </c>
      <c r="C2406" s="191">
        <v>1316.790039</v>
      </c>
      <c r="D2406" s="191">
        <v>1302.420044</v>
      </c>
      <c r="E2406" s="191">
        <v>1314.5200199999999</v>
      </c>
      <c r="F2406" s="192">
        <v>1314.5200199999999</v>
      </c>
      <c r="G2406" s="191">
        <v>3872630000</v>
      </c>
      <c r="H2406" s="194">
        <f t="shared" si="74"/>
        <v>8.3677084893537341E-5</v>
      </c>
      <c r="I2406" s="193"/>
      <c r="J2406" s="197">
        <v>2404</v>
      </c>
      <c r="K2406" s="234"/>
      <c r="L2406" s="234"/>
      <c r="M2406" s="234"/>
      <c r="N2406" s="234"/>
      <c r="O2406" s="234"/>
      <c r="P2406" s="234"/>
      <c r="Q2406" s="7">
        <v>40647</v>
      </c>
      <c r="R2406" s="8">
        <v>11957143</v>
      </c>
      <c r="S2406" s="8">
        <v>12000000</v>
      </c>
      <c r="T2406" s="8">
        <v>11859285</v>
      </c>
      <c r="U2406" s="8">
        <v>11872143</v>
      </c>
      <c r="V2406" s="192">
        <v>10259183</v>
      </c>
      <c r="W2406" s="234">
        <v>301800800</v>
      </c>
      <c r="X2406" s="194">
        <f t="shared" si="75"/>
        <v>-1.1037545681702439E-2</v>
      </c>
      <c r="Y2406" s="193"/>
      <c r="Z2406" s="197">
        <v>2404</v>
      </c>
    </row>
    <row r="2407" spans="1:26" ht="14.4" x14ac:dyDescent="0.3">
      <c r="A2407" s="7">
        <v>40646</v>
      </c>
      <c r="B2407" s="191">
        <v>1314.030029</v>
      </c>
      <c r="C2407" s="191">
        <v>1321.349976</v>
      </c>
      <c r="D2407" s="191">
        <v>1309.1899410000001</v>
      </c>
      <c r="E2407" s="191">
        <v>1314.410034</v>
      </c>
      <c r="F2407" s="192">
        <v>1314.410034</v>
      </c>
      <c r="G2407" s="191">
        <v>3850860000</v>
      </c>
      <c r="H2407" s="194">
        <f t="shared" si="74"/>
        <v>1.9023558283008931E-4</v>
      </c>
      <c r="I2407" s="193"/>
      <c r="J2407" s="197">
        <v>2405</v>
      </c>
      <c r="K2407" s="234"/>
      <c r="L2407" s="234"/>
      <c r="M2407" s="234"/>
      <c r="N2407" s="234"/>
      <c r="O2407" s="234"/>
      <c r="P2407" s="234"/>
      <c r="Q2407" s="7">
        <v>40646</v>
      </c>
      <c r="R2407" s="8">
        <v>11965000</v>
      </c>
      <c r="S2407" s="8">
        <v>12005000</v>
      </c>
      <c r="T2407" s="8">
        <v>11875714</v>
      </c>
      <c r="U2407" s="8">
        <v>12004642</v>
      </c>
      <c r="V2407" s="192">
        <v>10373683</v>
      </c>
      <c r="W2407" s="234">
        <v>346220000</v>
      </c>
      <c r="X2407" s="194">
        <f t="shared" si="75"/>
        <v>1.1221056032073084E-2</v>
      </c>
      <c r="Y2407" s="193"/>
      <c r="Z2407" s="197">
        <v>2405</v>
      </c>
    </row>
    <row r="2408" spans="1:26" ht="14.4" x14ac:dyDescent="0.3">
      <c r="A2408" s="7">
        <v>40645</v>
      </c>
      <c r="B2408" s="191">
        <v>1321.959961</v>
      </c>
      <c r="C2408" s="191">
        <v>1321.959961</v>
      </c>
      <c r="D2408" s="191">
        <v>1309.51001</v>
      </c>
      <c r="E2408" s="191">
        <v>1314.160034</v>
      </c>
      <c r="F2408" s="192">
        <v>1314.160034</v>
      </c>
      <c r="G2408" s="191">
        <v>4275490000</v>
      </c>
      <c r="H2408" s="194">
        <f t="shared" si="74"/>
        <v>-7.776699412055707E-3</v>
      </c>
      <c r="I2408" s="193"/>
      <c r="J2408" s="197">
        <v>2406</v>
      </c>
      <c r="K2408" s="234"/>
      <c r="L2408" s="234"/>
      <c r="M2408" s="234"/>
      <c r="N2408" s="234"/>
      <c r="O2408" s="234"/>
      <c r="P2408" s="234"/>
      <c r="Q2408" s="7">
        <v>40645</v>
      </c>
      <c r="R2408" s="8">
        <v>11803214</v>
      </c>
      <c r="S2408" s="8">
        <v>11918928</v>
      </c>
      <c r="T2408" s="8">
        <v>11792857</v>
      </c>
      <c r="U2408" s="8">
        <v>11871428</v>
      </c>
      <c r="V2408" s="192">
        <v>10258571</v>
      </c>
      <c r="W2408" s="234">
        <v>425639200</v>
      </c>
      <c r="X2408" s="194">
        <f t="shared" si="75"/>
        <v>4.8374086668034715E-3</v>
      </c>
      <c r="Y2408" s="193"/>
      <c r="Z2408" s="197">
        <v>2406</v>
      </c>
    </row>
    <row r="2409" spans="1:26" ht="14.4" x14ac:dyDescent="0.3">
      <c r="A2409" s="7">
        <v>40644</v>
      </c>
      <c r="B2409" s="191">
        <v>1329.01001</v>
      </c>
      <c r="C2409" s="191">
        <v>1333.7700199999999</v>
      </c>
      <c r="D2409" s="191">
        <v>1321.0600589999999</v>
      </c>
      <c r="E2409" s="191">
        <v>1324.459961</v>
      </c>
      <c r="F2409" s="192">
        <v>1324.459961</v>
      </c>
      <c r="G2409" s="191">
        <v>3478970000</v>
      </c>
      <c r="H2409" s="194">
        <f t="shared" si="74"/>
        <v>-2.7933795200096689E-3</v>
      </c>
      <c r="I2409" s="193"/>
      <c r="J2409" s="197">
        <v>2407</v>
      </c>
      <c r="K2409" s="234"/>
      <c r="L2409" s="234"/>
      <c r="M2409" s="234"/>
      <c r="N2409" s="234"/>
      <c r="O2409" s="234"/>
      <c r="P2409" s="234"/>
      <c r="Q2409" s="7">
        <v>40644</v>
      </c>
      <c r="R2409" s="8">
        <v>11930715</v>
      </c>
      <c r="S2409" s="8">
        <v>11988214</v>
      </c>
      <c r="T2409" s="8">
        <v>11786428</v>
      </c>
      <c r="U2409" s="8">
        <v>11814285</v>
      </c>
      <c r="V2409" s="192">
        <v>10209185</v>
      </c>
      <c r="W2409" s="234">
        <v>398946800</v>
      </c>
      <c r="X2409" s="194">
        <f t="shared" si="75"/>
        <v>-1.2714085768438117E-2</v>
      </c>
      <c r="Y2409" s="193"/>
      <c r="Z2409" s="197">
        <v>2407</v>
      </c>
    </row>
    <row r="2410" spans="1:26" ht="14.4" x14ac:dyDescent="0.3">
      <c r="A2410" s="7">
        <v>40641</v>
      </c>
      <c r="B2410" s="191">
        <v>1336.160034</v>
      </c>
      <c r="C2410" s="191">
        <v>1339.459961</v>
      </c>
      <c r="D2410" s="191">
        <v>1322.9399410000001</v>
      </c>
      <c r="E2410" s="191">
        <v>1328.170044</v>
      </c>
      <c r="F2410" s="192">
        <v>1328.170044</v>
      </c>
      <c r="G2410" s="191">
        <v>3582810000</v>
      </c>
      <c r="H2410" s="194">
        <f t="shared" si="74"/>
        <v>-4.0044438811524209E-3</v>
      </c>
      <c r="I2410" s="193"/>
      <c r="J2410" s="197">
        <v>2408</v>
      </c>
      <c r="K2410" s="234"/>
      <c r="L2410" s="234"/>
      <c r="M2410" s="234"/>
      <c r="N2410" s="234"/>
      <c r="O2410" s="234"/>
      <c r="P2410" s="234"/>
      <c r="Q2410" s="7">
        <v>40641</v>
      </c>
      <c r="R2410" s="8">
        <v>12140000</v>
      </c>
      <c r="S2410" s="8">
        <v>12148214</v>
      </c>
      <c r="T2410" s="8">
        <v>11926785</v>
      </c>
      <c r="U2410" s="8">
        <v>11966429</v>
      </c>
      <c r="V2410" s="192">
        <v>10340657</v>
      </c>
      <c r="W2410" s="234">
        <v>377535200</v>
      </c>
      <c r="X2410" s="194">
        <f t="shared" si="75"/>
        <v>-8.933123912675112E-3</v>
      </c>
      <c r="Y2410" s="193"/>
      <c r="Z2410" s="197">
        <v>2408</v>
      </c>
    </row>
    <row r="2411" spans="1:26" ht="14.4" x14ac:dyDescent="0.3">
      <c r="A2411" s="7">
        <v>40640</v>
      </c>
      <c r="B2411" s="191">
        <v>1334.8199460000001</v>
      </c>
      <c r="C2411" s="191">
        <v>1338.8000489999999</v>
      </c>
      <c r="D2411" s="191">
        <v>1326.5600589999999</v>
      </c>
      <c r="E2411" s="191">
        <v>1333.51001</v>
      </c>
      <c r="F2411" s="192">
        <v>1333.51001</v>
      </c>
      <c r="G2411" s="191">
        <v>4005600000</v>
      </c>
      <c r="H2411" s="194">
        <f t="shared" si="74"/>
        <v>-1.5200060954518588E-3</v>
      </c>
      <c r="I2411" s="193"/>
      <c r="J2411" s="197">
        <v>2409</v>
      </c>
      <c r="K2411" s="234"/>
      <c r="L2411" s="234"/>
      <c r="M2411" s="234"/>
      <c r="N2411" s="234"/>
      <c r="O2411" s="234"/>
      <c r="P2411" s="234"/>
      <c r="Q2411" s="7">
        <v>40640</v>
      </c>
      <c r="R2411" s="8">
        <v>12075000</v>
      </c>
      <c r="S2411" s="8">
        <v>12158215</v>
      </c>
      <c r="T2411" s="8">
        <v>12001071</v>
      </c>
      <c r="U2411" s="8">
        <v>12074286</v>
      </c>
      <c r="V2411" s="192">
        <v>10433864</v>
      </c>
      <c r="W2411" s="234">
        <v>373447200</v>
      </c>
      <c r="X2411" s="194">
        <f t="shared" si="75"/>
        <v>1.1828273407568369E-4</v>
      </c>
      <c r="Y2411" s="193"/>
      <c r="Z2411" s="197">
        <v>2409</v>
      </c>
    </row>
    <row r="2412" spans="1:26" ht="14.4" x14ac:dyDescent="0.3">
      <c r="A2412" s="7">
        <v>40639</v>
      </c>
      <c r="B2412" s="191">
        <v>1335.9399410000001</v>
      </c>
      <c r="C2412" s="191">
        <v>1339.380005</v>
      </c>
      <c r="D2412" s="191">
        <v>1331.089966</v>
      </c>
      <c r="E2412" s="191">
        <v>1335.540039</v>
      </c>
      <c r="F2412" s="192">
        <v>1335.540039</v>
      </c>
      <c r="G2412" s="191">
        <v>4223740000</v>
      </c>
      <c r="H2412" s="194">
        <f t="shared" si="74"/>
        <v>2.1836773816300168E-3</v>
      </c>
      <c r="I2412" s="193"/>
      <c r="J2412" s="197">
        <v>2410</v>
      </c>
      <c r="K2412" s="234"/>
      <c r="L2412" s="234"/>
      <c r="M2412" s="234"/>
      <c r="N2412" s="234"/>
      <c r="O2412" s="234"/>
      <c r="P2412" s="234"/>
      <c r="Q2412" s="7">
        <v>40639</v>
      </c>
      <c r="R2412" s="8">
        <v>12186429</v>
      </c>
      <c r="S2412" s="8">
        <v>12282143</v>
      </c>
      <c r="T2412" s="8">
        <v>12040714</v>
      </c>
      <c r="U2412" s="8">
        <v>12072857</v>
      </c>
      <c r="V2412" s="192">
        <v>10432630</v>
      </c>
      <c r="W2412" s="234">
        <v>402539200</v>
      </c>
      <c r="X2412" s="194">
        <f t="shared" si="75"/>
        <v>-2.5082076321298022E-3</v>
      </c>
      <c r="Y2412" s="193"/>
      <c r="Z2412" s="197">
        <v>2410</v>
      </c>
    </row>
    <row r="2413" spans="1:26" ht="14.4" x14ac:dyDescent="0.3">
      <c r="A2413" s="7">
        <v>40638</v>
      </c>
      <c r="B2413" s="191">
        <v>1332.030029</v>
      </c>
      <c r="C2413" s="191">
        <v>1338.209961</v>
      </c>
      <c r="D2413" s="191">
        <v>1330.030029</v>
      </c>
      <c r="E2413" s="191">
        <v>1332.630005</v>
      </c>
      <c r="F2413" s="192">
        <v>1332.630005</v>
      </c>
      <c r="G2413" s="191">
        <v>3852280000</v>
      </c>
      <c r="H2413" s="194">
        <f t="shared" si="74"/>
        <v>-1.8005506981199194E-4</v>
      </c>
      <c r="I2413" s="193"/>
      <c r="J2413" s="197">
        <v>2411</v>
      </c>
      <c r="K2413" s="234"/>
      <c r="L2413" s="234"/>
      <c r="M2413" s="234"/>
      <c r="N2413" s="234"/>
      <c r="O2413" s="234"/>
      <c r="P2413" s="234"/>
      <c r="Q2413" s="7">
        <v>40638</v>
      </c>
      <c r="R2413" s="8">
        <v>12035357</v>
      </c>
      <c r="S2413" s="8">
        <v>12223214</v>
      </c>
      <c r="T2413" s="8">
        <v>12000000</v>
      </c>
      <c r="U2413" s="8">
        <v>12103214</v>
      </c>
      <c r="V2413" s="192">
        <v>10458863</v>
      </c>
      <c r="W2413" s="234">
        <v>482731200</v>
      </c>
      <c r="X2413" s="194">
        <f t="shared" si="75"/>
        <v>-6.7408412452113486E-3</v>
      </c>
      <c r="Y2413" s="193"/>
      <c r="Z2413" s="197">
        <v>2411</v>
      </c>
    </row>
    <row r="2414" spans="1:26" ht="14.4" x14ac:dyDescent="0.3">
      <c r="A2414" s="7">
        <v>40637</v>
      </c>
      <c r="B2414" s="191">
        <v>1333.5600589999999</v>
      </c>
      <c r="C2414" s="191">
        <v>1336.73999</v>
      </c>
      <c r="D2414" s="191">
        <v>1329.099976</v>
      </c>
      <c r="E2414" s="191">
        <v>1332.869995</v>
      </c>
      <c r="F2414" s="192">
        <v>1332.869995</v>
      </c>
      <c r="G2414" s="191">
        <v>4223740000</v>
      </c>
      <c r="H2414" s="194">
        <f t="shared" si="74"/>
        <v>3.4520979898296168E-4</v>
      </c>
      <c r="I2414" s="193"/>
      <c r="J2414" s="197">
        <v>2412</v>
      </c>
      <c r="K2414" s="234"/>
      <c r="L2414" s="234"/>
      <c r="M2414" s="234"/>
      <c r="N2414" s="234"/>
      <c r="O2414" s="234"/>
      <c r="P2414" s="234"/>
      <c r="Q2414" s="7">
        <v>40637</v>
      </c>
      <c r="R2414" s="8">
        <v>12296785</v>
      </c>
      <c r="S2414" s="8">
        <v>12307143</v>
      </c>
      <c r="T2414" s="8">
        <v>12085714</v>
      </c>
      <c r="U2414" s="8">
        <v>12185357</v>
      </c>
      <c r="V2414" s="192">
        <v>10529843</v>
      </c>
      <c r="W2414" s="234">
        <v>460084800</v>
      </c>
      <c r="X2414" s="194">
        <f t="shared" si="75"/>
        <v>-9.7808404499931407E-3</v>
      </c>
      <c r="Y2414" s="193"/>
      <c r="Z2414" s="197">
        <v>2412</v>
      </c>
    </row>
    <row r="2415" spans="1:26" ht="14.4" x14ac:dyDescent="0.3">
      <c r="A2415" s="7">
        <v>40634</v>
      </c>
      <c r="B2415" s="191">
        <v>1329.4799800000001</v>
      </c>
      <c r="C2415" s="191">
        <v>1337.849976</v>
      </c>
      <c r="D2415" s="191">
        <v>1328.8900149999999</v>
      </c>
      <c r="E2415" s="191">
        <v>1332.410034</v>
      </c>
      <c r="F2415" s="192">
        <v>1332.410034</v>
      </c>
      <c r="G2415" s="191">
        <v>4223740000</v>
      </c>
      <c r="H2415" s="194">
        <f t="shared" si="74"/>
        <v>4.9629878780623644E-3</v>
      </c>
      <c r="I2415" s="193"/>
      <c r="J2415" s="197">
        <v>2413</v>
      </c>
      <c r="K2415" s="234"/>
      <c r="L2415" s="234"/>
      <c r="M2415" s="234"/>
      <c r="N2415" s="234"/>
      <c r="O2415" s="234"/>
      <c r="P2415" s="234"/>
      <c r="Q2415" s="7">
        <v>40634</v>
      </c>
      <c r="R2415" s="8">
        <v>12539643</v>
      </c>
      <c r="S2415" s="8">
        <v>12556786</v>
      </c>
      <c r="T2415" s="8">
        <v>12260715</v>
      </c>
      <c r="U2415" s="8">
        <v>12305715</v>
      </c>
      <c r="V2415" s="192">
        <v>10633851</v>
      </c>
      <c r="W2415" s="234">
        <v>418661600</v>
      </c>
      <c r="X2415" s="194">
        <f t="shared" si="75"/>
        <v>-1.1334115178121338E-2</v>
      </c>
      <c r="Y2415" s="193"/>
      <c r="Z2415" s="197">
        <v>2413</v>
      </c>
    </row>
    <row r="2416" spans="1:26" ht="14.4" x14ac:dyDescent="0.3">
      <c r="A2416" s="7">
        <v>40633</v>
      </c>
      <c r="B2416" s="191">
        <v>1327.4399410000001</v>
      </c>
      <c r="C2416" s="191">
        <v>1329.7700199999999</v>
      </c>
      <c r="D2416" s="191">
        <v>1325.030029</v>
      </c>
      <c r="E2416" s="191">
        <v>1325.829956</v>
      </c>
      <c r="F2416" s="192">
        <v>1325.829956</v>
      </c>
      <c r="G2416" s="191">
        <v>3566270000</v>
      </c>
      <c r="H2416" s="194">
        <f t="shared" si="74"/>
        <v>-1.829501740400908E-3</v>
      </c>
      <c r="I2416" s="193"/>
      <c r="J2416" s="197">
        <v>2414</v>
      </c>
      <c r="K2416" s="234"/>
      <c r="L2416" s="234"/>
      <c r="M2416" s="234"/>
      <c r="N2416" s="234"/>
      <c r="O2416" s="234"/>
      <c r="P2416" s="234"/>
      <c r="Q2416" s="7">
        <v>40633</v>
      </c>
      <c r="R2416" s="8">
        <v>12370000</v>
      </c>
      <c r="S2416" s="8">
        <v>12492857</v>
      </c>
      <c r="T2416" s="8">
        <v>12359285</v>
      </c>
      <c r="U2416" s="8">
        <v>12446786</v>
      </c>
      <c r="V2416" s="192">
        <v>10755758</v>
      </c>
      <c r="W2416" s="234">
        <v>274019200</v>
      </c>
      <c r="X2416" s="194">
        <f t="shared" si="75"/>
        <v>-3.440693120286706E-4</v>
      </c>
      <c r="Y2416" s="193"/>
      <c r="Z2416" s="197">
        <v>2414</v>
      </c>
    </row>
    <row r="2417" spans="1:26" ht="14.4" x14ac:dyDescent="0.3">
      <c r="A2417" s="7">
        <v>40632</v>
      </c>
      <c r="B2417" s="191">
        <v>1321.8900149999999</v>
      </c>
      <c r="C2417" s="191">
        <v>1331.73999</v>
      </c>
      <c r="D2417" s="191">
        <v>1321.8900149999999</v>
      </c>
      <c r="E2417" s="191">
        <v>1328.26001</v>
      </c>
      <c r="F2417" s="192">
        <v>1328.26001</v>
      </c>
      <c r="G2417" s="191">
        <v>3809570000</v>
      </c>
      <c r="H2417" s="194">
        <f t="shared" si="74"/>
        <v>6.6847066895027963E-3</v>
      </c>
      <c r="I2417" s="193"/>
      <c r="J2417" s="197">
        <v>2415</v>
      </c>
      <c r="K2417" s="234"/>
      <c r="L2417" s="234"/>
      <c r="M2417" s="234"/>
      <c r="N2417" s="234"/>
      <c r="O2417" s="234"/>
      <c r="P2417" s="234"/>
      <c r="Q2417" s="7">
        <v>40632</v>
      </c>
      <c r="R2417" s="8">
        <v>12522857</v>
      </c>
      <c r="S2417" s="8">
        <v>12531428</v>
      </c>
      <c r="T2417" s="8">
        <v>12408571</v>
      </c>
      <c r="U2417" s="8">
        <v>12451072</v>
      </c>
      <c r="V2417" s="192">
        <v>10759460</v>
      </c>
      <c r="W2417" s="234">
        <v>329406000</v>
      </c>
      <c r="X2417" s="194">
        <f t="shared" si="75"/>
        <v>-6.6387742193575383E-3</v>
      </c>
      <c r="Y2417" s="193"/>
      <c r="Z2417" s="197">
        <v>2415</v>
      </c>
    </row>
    <row r="2418" spans="1:26" ht="14.4" x14ac:dyDescent="0.3">
      <c r="A2418" s="7">
        <v>40631</v>
      </c>
      <c r="B2418" s="191">
        <v>1309.369995</v>
      </c>
      <c r="C2418" s="191">
        <v>1319.4499510000001</v>
      </c>
      <c r="D2418" s="191">
        <v>1305.26001</v>
      </c>
      <c r="E2418" s="191">
        <v>1319.4399410000001</v>
      </c>
      <c r="F2418" s="192">
        <v>1319.4399410000001</v>
      </c>
      <c r="G2418" s="191">
        <v>3482580000</v>
      </c>
      <c r="H2418" s="194">
        <f t="shared" si="74"/>
        <v>7.0600450442627836E-3</v>
      </c>
      <c r="I2418" s="193"/>
      <c r="J2418" s="197">
        <v>2416</v>
      </c>
      <c r="K2418" s="234"/>
      <c r="L2418" s="234"/>
      <c r="M2418" s="234"/>
      <c r="N2418" s="234"/>
      <c r="O2418" s="234"/>
      <c r="P2418" s="234"/>
      <c r="Q2418" s="7">
        <v>40631</v>
      </c>
      <c r="R2418" s="8">
        <v>12416429</v>
      </c>
      <c r="S2418" s="8">
        <v>12534286</v>
      </c>
      <c r="T2418" s="8">
        <v>12359285</v>
      </c>
      <c r="U2418" s="8">
        <v>12534286</v>
      </c>
      <c r="V2418" s="192">
        <v>10831367</v>
      </c>
      <c r="W2418" s="234">
        <v>352900800</v>
      </c>
      <c r="X2418" s="194">
        <f t="shared" si="75"/>
        <v>1.4837286367855968E-3</v>
      </c>
      <c r="Y2418" s="193"/>
      <c r="Z2418" s="197">
        <v>2416</v>
      </c>
    </row>
    <row r="2419" spans="1:26" ht="14.4" x14ac:dyDescent="0.3">
      <c r="A2419" s="7">
        <v>40630</v>
      </c>
      <c r="B2419" s="191">
        <v>1315.4499510000001</v>
      </c>
      <c r="C2419" s="191">
        <v>1319.73999</v>
      </c>
      <c r="D2419" s="191">
        <v>1310.1899410000001</v>
      </c>
      <c r="E2419" s="191">
        <v>1310.1899410000001</v>
      </c>
      <c r="F2419" s="192">
        <v>1310.1899410000001</v>
      </c>
      <c r="G2419" s="191">
        <v>3215170000</v>
      </c>
      <c r="H2419" s="194">
        <f t="shared" si="74"/>
        <v>-2.7478367067710887E-3</v>
      </c>
      <c r="I2419" s="193"/>
      <c r="J2419" s="197">
        <v>2417</v>
      </c>
      <c r="K2419" s="234"/>
      <c r="L2419" s="234"/>
      <c r="M2419" s="234"/>
      <c r="N2419" s="234"/>
      <c r="O2419" s="234"/>
      <c r="P2419" s="234"/>
      <c r="Q2419" s="7">
        <v>40630</v>
      </c>
      <c r="R2419" s="8">
        <v>12612500</v>
      </c>
      <c r="S2419" s="8">
        <v>12654285</v>
      </c>
      <c r="T2419" s="8">
        <v>12515715</v>
      </c>
      <c r="U2419" s="8">
        <v>12515715</v>
      </c>
      <c r="V2419" s="192">
        <v>10815320</v>
      </c>
      <c r="W2419" s="234">
        <v>309355200</v>
      </c>
      <c r="X2419" s="194">
        <f t="shared" si="75"/>
        <v>-3.1289671458910543E-3</v>
      </c>
      <c r="Y2419" s="193"/>
      <c r="Z2419" s="197">
        <v>2417</v>
      </c>
    </row>
    <row r="2420" spans="1:26" ht="14.4" x14ac:dyDescent="0.3">
      <c r="A2420" s="7">
        <v>40627</v>
      </c>
      <c r="B2420" s="191">
        <v>1311.8000489999999</v>
      </c>
      <c r="C2420" s="191">
        <v>1319.1800539999999</v>
      </c>
      <c r="D2420" s="191">
        <v>1310.150024</v>
      </c>
      <c r="E2420" s="191">
        <v>1313.8000489999999</v>
      </c>
      <c r="F2420" s="192">
        <v>1313.8000489999999</v>
      </c>
      <c r="G2420" s="191">
        <v>4223740000</v>
      </c>
      <c r="H2420" s="194">
        <f t="shared" si="74"/>
        <v>3.1611371596607404E-3</v>
      </c>
      <c r="I2420" s="193"/>
      <c r="J2420" s="197">
        <v>2418</v>
      </c>
      <c r="K2420" s="234"/>
      <c r="L2420" s="234"/>
      <c r="M2420" s="234"/>
      <c r="N2420" s="234"/>
      <c r="O2420" s="234"/>
      <c r="P2420" s="234"/>
      <c r="Q2420" s="7">
        <v>40627</v>
      </c>
      <c r="R2420" s="8">
        <v>12431071</v>
      </c>
      <c r="S2420" s="8">
        <v>12573571</v>
      </c>
      <c r="T2420" s="8">
        <v>12393572</v>
      </c>
      <c r="U2420" s="8">
        <v>12555000</v>
      </c>
      <c r="V2420" s="192">
        <v>10849267</v>
      </c>
      <c r="W2420" s="234">
        <v>448910000</v>
      </c>
      <c r="X2420" s="194">
        <f t="shared" si="75"/>
        <v>1.9045031120074721E-2</v>
      </c>
      <c r="Y2420" s="193"/>
      <c r="Z2420" s="197">
        <v>2418</v>
      </c>
    </row>
    <row r="2421" spans="1:26" ht="14.4" x14ac:dyDescent="0.3">
      <c r="A2421" s="7">
        <v>40626</v>
      </c>
      <c r="B2421" s="191">
        <v>1300.6099850000001</v>
      </c>
      <c r="C2421" s="191">
        <v>1311.339966</v>
      </c>
      <c r="D2421" s="191">
        <v>1297.73999</v>
      </c>
      <c r="E2421" s="191">
        <v>1309.660034</v>
      </c>
      <c r="F2421" s="192">
        <v>1309.660034</v>
      </c>
      <c r="G2421" s="191">
        <v>4223740000</v>
      </c>
      <c r="H2421" s="194">
        <f t="shared" si="74"/>
        <v>9.3407483666868314E-3</v>
      </c>
      <c r="I2421" s="193"/>
      <c r="J2421" s="197">
        <v>2419</v>
      </c>
      <c r="K2421" s="234"/>
      <c r="L2421" s="234"/>
      <c r="M2421" s="234"/>
      <c r="N2421" s="234"/>
      <c r="O2421" s="234"/>
      <c r="P2421" s="234"/>
      <c r="Q2421" s="7">
        <v>40626</v>
      </c>
      <c r="R2421" s="8">
        <v>12208928</v>
      </c>
      <c r="S2421" s="8">
        <v>12357142</v>
      </c>
      <c r="T2421" s="8">
        <v>12102143</v>
      </c>
      <c r="U2421" s="8">
        <v>12320357</v>
      </c>
      <c r="V2421" s="192">
        <v>10646504</v>
      </c>
      <c r="W2421" s="234">
        <v>404712000</v>
      </c>
      <c r="X2421" s="194">
        <f t="shared" si="75"/>
        <v>1.704069116517579E-2</v>
      </c>
      <c r="Y2421" s="193"/>
      <c r="Z2421" s="197">
        <v>2419</v>
      </c>
    </row>
    <row r="2422" spans="1:26" ht="14.4" x14ac:dyDescent="0.3">
      <c r="A2422" s="7">
        <v>40625</v>
      </c>
      <c r="B2422" s="191">
        <v>1292.1899410000001</v>
      </c>
      <c r="C2422" s="191">
        <v>1300.51001</v>
      </c>
      <c r="D2422" s="191">
        <v>1284.0500489999999</v>
      </c>
      <c r="E2422" s="191">
        <v>1297.540039</v>
      </c>
      <c r="F2422" s="192">
        <v>1297.540039</v>
      </c>
      <c r="G2422" s="191">
        <v>3842350000</v>
      </c>
      <c r="H2422" s="194">
        <f t="shared" si="74"/>
        <v>2.9139792557567904E-3</v>
      </c>
      <c r="I2422" s="193"/>
      <c r="J2422" s="197">
        <v>2420</v>
      </c>
      <c r="K2422" s="234"/>
      <c r="L2422" s="234"/>
      <c r="M2422" s="234"/>
      <c r="N2422" s="234"/>
      <c r="O2422" s="234"/>
      <c r="P2422" s="234"/>
      <c r="Q2422" s="7">
        <v>40625</v>
      </c>
      <c r="R2422" s="8">
        <v>12117143</v>
      </c>
      <c r="S2422" s="8">
        <v>12150714</v>
      </c>
      <c r="T2422" s="8">
        <v>11998215</v>
      </c>
      <c r="U2422" s="8">
        <v>12113929</v>
      </c>
      <c r="V2422" s="192">
        <v>10468120</v>
      </c>
      <c r="W2422" s="234">
        <v>372996400</v>
      </c>
      <c r="X2422" s="194">
        <f t="shared" si="75"/>
        <v>-5.8912707466062227E-3</v>
      </c>
      <c r="Y2422" s="193"/>
      <c r="Z2422" s="197">
        <v>2420</v>
      </c>
    </row>
    <row r="2423" spans="1:26" ht="14.4" x14ac:dyDescent="0.3">
      <c r="A2423" s="7">
        <v>40624</v>
      </c>
      <c r="B2423" s="191">
        <v>1298.290039</v>
      </c>
      <c r="C2423" s="191">
        <v>1299.349976</v>
      </c>
      <c r="D2423" s="191">
        <v>1292.6999510000001</v>
      </c>
      <c r="E2423" s="191">
        <v>1293.7700199999999</v>
      </c>
      <c r="F2423" s="192">
        <v>1293.7700199999999</v>
      </c>
      <c r="G2423" s="191">
        <v>3576550000</v>
      </c>
      <c r="H2423" s="194">
        <f t="shared" si="74"/>
        <v>-3.5505668465681981E-3</v>
      </c>
      <c r="I2423" s="193"/>
      <c r="J2423" s="197">
        <v>2421</v>
      </c>
      <c r="K2423" s="234"/>
      <c r="L2423" s="234"/>
      <c r="M2423" s="234"/>
      <c r="N2423" s="234"/>
      <c r="O2423" s="234"/>
      <c r="P2423" s="234"/>
      <c r="Q2423" s="7">
        <v>40624</v>
      </c>
      <c r="R2423" s="8">
        <v>12234285</v>
      </c>
      <c r="S2423" s="8">
        <v>12236428</v>
      </c>
      <c r="T2423" s="8">
        <v>12112143</v>
      </c>
      <c r="U2423" s="8">
        <v>12185715</v>
      </c>
      <c r="V2423" s="192">
        <v>10530156</v>
      </c>
      <c r="W2423" s="234">
        <v>325922800</v>
      </c>
      <c r="X2423" s="194">
        <f t="shared" si="75"/>
        <v>5.6002413404825074E-3</v>
      </c>
      <c r="Y2423" s="193"/>
      <c r="Z2423" s="197">
        <v>2421</v>
      </c>
    </row>
    <row r="2424" spans="1:26" ht="14.4" x14ac:dyDescent="0.3">
      <c r="A2424" s="7">
        <v>40623</v>
      </c>
      <c r="B2424" s="191">
        <v>1281.650024</v>
      </c>
      <c r="C2424" s="191">
        <v>1300.579956</v>
      </c>
      <c r="D2424" s="191">
        <v>1281.650024</v>
      </c>
      <c r="E2424" s="191">
        <v>1298.380005</v>
      </c>
      <c r="F2424" s="192">
        <v>1298.380005</v>
      </c>
      <c r="G2424" s="191">
        <v>4223730000</v>
      </c>
      <c r="H2424" s="194">
        <f t="shared" si="74"/>
        <v>1.4985846408680335E-2</v>
      </c>
      <c r="I2424" s="193"/>
      <c r="J2424" s="197">
        <v>2422</v>
      </c>
      <c r="K2424" s="234"/>
      <c r="L2424" s="234"/>
      <c r="M2424" s="234"/>
      <c r="N2424" s="234"/>
      <c r="O2424" s="234"/>
      <c r="P2424" s="234"/>
      <c r="Q2424" s="7">
        <v>40623</v>
      </c>
      <c r="R2424" s="8">
        <v>11999643</v>
      </c>
      <c r="S2424" s="8">
        <v>12133572</v>
      </c>
      <c r="T2424" s="8">
        <v>11973572</v>
      </c>
      <c r="U2424" s="8">
        <v>12117857</v>
      </c>
      <c r="V2424" s="192">
        <v>10471513</v>
      </c>
      <c r="W2424" s="234">
        <v>409402000</v>
      </c>
      <c r="X2424" s="194">
        <f t="shared" si="75"/>
        <v>2.6098227017348843E-2</v>
      </c>
      <c r="Y2424" s="193"/>
      <c r="Z2424" s="197">
        <v>2422</v>
      </c>
    </row>
    <row r="2425" spans="1:26" ht="14.4" x14ac:dyDescent="0.3">
      <c r="A2425" s="7">
        <v>40620</v>
      </c>
      <c r="B2425" s="191">
        <v>1276.709961</v>
      </c>
      <c r="C2425" s="191">
        <v>1288.880005</v>
      </c>
      <c r="D2425" s="191">
        <v>1276.1800539999999</v>
      </c>
      <c r="E2425" s="191">
        <v>1279.209961</v>
      </c>
      <c r="F2425" s="192">
        <v>1279.209961</v>
      </c>
      <c r="G2425" s="191">
        <v>4685500000</v>
      </c>
      <c r="H2425" s="194">
        <f t="shared" si="74"/>
        <v>4.3102017123040261E-3</v>
      </c>
      <c r="I2425" s="193"/>
      <c r="J2425" s="197">
        <v>2423</v>
      </c>
      <c r="K2425" s="234"/>
      <c r="L2425" s="234"/>
      <c r="M2425" s="234"/>
      <c r="N2425" s="234"/>
      <c r="O2425" s="234"/>
      <c r="P2425" s="234"/>
      <c r="Q2425" s="7">
        <v>40620</v>
      </c>
      <c r="R2425" s="8">
        <v>12040358</v>
      </c>
      <c r="S2425" s="8">
        <v>12078571</v>
      </c>
      <c r="T2425" s="8">
        <v>11785714</v>
      </c>
      <c r="U2425" s="8">
        <v>11809643</v>
      </c>
      <c r="V2425" s="192">
        <v>10205176</v>
      </c>
      <c r="W2425" s="234">
        <v>753214000</v>
      </c>
      <c r="X2425" s="194">
        <f t="shared" si="75"/>
        <v>-1.1863054811654955E-2</v>
      </c>
      <c r="Y2425" s="193"/>
      <c r="Z2425" s="197">
        <v>2423</v>
      </c>
    </row>
    <row r="2426" spans="1:26" ht="14.4" x14ac:dyDescent="0.3">
      <c r="A2426" s="7">
        <v>40619</v>
      </c>
      <c r="B2426" s="191">
        <v>1261.6099850000001</v>
      </c>
      <c r="C2426" s="191">
        <v>1278.880005</v>
      </c>
      <c r="D2426" s="191">
        <v>1261.6099850000001</v>
      </c>
      <c r="E2426" s="191">
        <v>1273.719971</v>
      </c>
      <c r="F2426" s="192">
        <v>1273.719971</v>
      </c>
      <c r="G2426" s="191">
        <v>4134950000</v>
      </c>
      <c r="H2426" s="194">
        <f t="shared" si="74"/>
        <v>1.3398228894571367E-2</v>
      </c>
      <c r="I2426" s="193"/>
      <c r="J2426" s="197">
        <v>2424</v>
      </c>
      <c r="K2426" s="234"/>
      <c r="L2426" s="234"/>
      <c r="M2426" s="234"/>
      <c r="N2426" s="234"/>
      <c r="O2426" s="234"/>
      <c r="P2426" s="234"/>
      <c r="Q2426" s="7">
        <v>40619</v>
      </c>
      <c r="R2426" s="8">
        <v>12029643</v>
      </c>
      <c r="S2426" s="8">
        <v>12128928</v>
      </c>
      <c r="T2426" s="8">
        <v>11809286</v>
      </c>
      <c r="U2426" s="8">
        <v>11951428</v>
      </c>
      <c r="V2426" s="192">
        <v>10327694</v>
      </c>
      <c r="W2426" s="234">
        <v>659422400</v>
      </c>
      <c r="X2426" s="194">
        <f t="shared" si="75"/>
        <v>1.4029426379900964E-2</v>
      </c>
      <c r="Y2426" s="193"/>
      <c r="Z2426" s="197">
        <v>2424</v>
      </c>
    </row>
    <row r="2427" spans="1:26" ht="14.4" x14ac:dyDescent="0.3">
      <c r="A2427" s="7">
        <v>40618</v>
      </c>
      <c r="B2427" s="191">
        <v>1279.459961</v>
      </c>
      <c r="C2427" s="191">
        <v>1280.910034</v>
      </c>
      <c r="D2427" s="191">
        <v>1249.0500489999999</v>
      </c>
      <c r="E2427" s="191">
        <v>1256.880005</v>
      </c>
      <c r="F2427" s="192">
        <v>1256.880005</v>
      </c>
      <c r="G2427" s="191">
        <v>5833000000</v>
      </c>
      <c r="H2427" s="194">
        <f t="shared" si="74"/>
        <v>-1.9494948861799387E-2</v>
      </c>
      <c r="I2427" s="193"/>
      <c r="J2427" s="197">
        <v>2425</v>
      </c>
      <c r="K2427" s="234"/>
      <c r="L2427" s="234"/>
      <c r="M2427" s="234"/>
      <c r="N2427" s="234"/>
      <c r="O2427" s="234"/>
      <c r="P2427" s="234"/>
      <c r="Q2427" s="7">
        <v>40618</v>
      </c>
      <c r="R2427" s="8">
        <v>12214286</v>
      </c>
      <c r="S2427" s="8">
        <v>12250000</v>
      </c>
      <c r="T2427" s="8">
        <v>11652143</v>
      </c>
      <c r="U2427" s="8">
        <v>11786072</v>
      </c>
      <c r="V2427" s="192">
        <v>10184807</v>
      </c>
      <c r="W2427" s="234">
        <v>1162011200</v>
      </c>
      <c r="X2427" s="194">
        <f t="shared" si="75"/>
        <v>-4.4639939215998951E-2</v>
      </c>
      <c r="Y2427" s="193"/>
      <c r="Z2427" s="197">
        <v>2425</v>
      </c>
    </row>
    <row r="2428" spans="1:26" ht="14.4" x14ac:dyDescent="0.3">
      <c r="A2428" s="7">
        <v>40617</v>
      </c>
      <c r="B2428" s="191">
        <v>1288.459961</v>
      </c>
      <c r="C2428" s="191">
        <v>1288.459961</v>
      </c>
      <c r="D2428" s="191">
        <v>1261.119995</v>
      </c>
      <c r="E2428" s="191">
        <v>1281.869995</v>
      </c>
      <c r="F2428" s="192">
        <v>1281.869995</v>
      </c>
      <c r="G2428" s="191">
        <v>5201400000</v>
      </c>
      <c r="H2428" s="194">
        <f t="shared" si="74"/>
        <v>-1.1200348530916395E-2</v>
      </c>
      <c r="I2428" s="193"/>
      <c r="J2428" s="197">
        <v>2426</v>
      </c>
      <c r="K2428" s="234"/>
      <c r="L2428" s="234"/>
      <c r="M2428" s="234"/>
      <c r="N2428" s="234"/>
      <c r="O2428" s="234"/>
      <c r="P2428" s="234"/>
      <c r="Q2428" s="7">
        <v>40617</v>
      </c>
      <c r="R2428" s="8">
        <v>12217857</v>
      </c>
      <c r="S2428" s="8">
        <v>12422857</v>
      </c>
      <c r="T2428" s="8">
        <v>12146428</v>
      </c>
      <c r="U2428" s="8">
        <v>12336785</v>
      </c>
      <c r="V2428" s="192">
        <v>10660700</v>
      </c>
      <c r="W2428" s="234">
        <v>721081200</v>
      </c>
      <c r="X2428" s="194">
        <f t="shared" si="75"/>
        <v>-2.2995042071231816E-2</v>
      </c>
      <c r="Y2428" s="193"/>
      <c r="Z2428" s="197">
        <v>2426</v>
      </c>
    </row>
    <row r="2429" spans="1:26" ht="14.4" x14ac:dyDescent="0.3">
      <c r="A2429" s="7">
        <v>40616</v>
      </c>
      <c r="B2429" s="191">
        <v>1301.1899410000001</v>
      </c>
      <c r="C2429" s="191">
        <v>1301.1899410000001</v>
      </c>
      <c r="D2429" s="191">
        <v>1286.369995</v>
      </c>
      <c r="E2429" s="191">
        <v>1296.3900149999999</v>
      </c>
      <c r="F2429" s="192">
        <v>1296.3900149999999</v>
      </c>
      <c r="G2429" s="191">
        <v>4050370000</v>
      </c>
      <c r="H2429" s="194">
        <f t="shared" si="74"/>
        <v>-6.0493251637452347E-3</v>
      </c>
      <c r="I2429" s="193"/>
      <c r="J2429" s="197">
        <v>2427</v>
      </c>
      <c r="K2429" s="234"/>
      <c r="L2429" s="234"/>
      <c r="M2429" s="234"/>
      <c r="N2429" s="234"/>
      <c r="O2429" s="234"/>
      <c r="P2429" s="234"/>
      <c r="Q2429" s="7">
        <v>40616</v>
      </c>
      <c r="R2429" s="8">
        <v>12613571</v>
      </c>
      <c r="S2429" s="8">
        <v>12731428</v>
      </c>
      <c r="T2429" s="8">
        <v>12546785</v>
      </c>
      <c r="U2429" s="8">
        <v>12627143</v>
      </c>
      <c r="V2429" s="192">
        <v>10911613</v>
      </c>
      <c r="W2429" s="234">
        <v>435957200</v>
      </c>
      <c r="X2429" s="194">
        <f t="shared" si="75"/>
        <v>4.4607666925492642E-3</v>
      </c>
      <c r="Y2429" s="193"/>
      <c r="Z2429" s="197">
        <v>2427</v>
      </c>
    </row>
    <row r="2430" spans="1:26" ht="14.4" x14ac:dyDescent="0.3">
      <c r="A2430" s="7">
        <v>40613</v>
      </c>
      <c r="B2430" s="191">
        <v>1293.4300539999999</v>
      </c>
      <c r="C2430" s="191">
        <v>1308.349976</v>
      </c>
      <c r="D2430" s="191">
        <v>1291.98999</v>
      </c>
      <c r="E2430" s="191">
        <v>1304.280029</v>
      </c>
      <c r="F2430" s="192">
        <v>1304.280029</v>
      </c>
      <c r="G2430" s="191">
        <v>3740400000</v>
      </c>
      <c r="H2430" s="194">
        <f t="shared" si="74"/>
        <v>7.0805137063320233E-3</v>
      </c>
      <c r="I2430" s="193"/>
      <c r="J2430" s="197">
        <v>2428</v>
      </c>
      <c r="K2430" s="234"/>
      <c r="L2430" s="234"/>
      <c r="M2430" s="234"/>
      <c r="N2430" s="234"/>
      <c r="O2430" s="234"/>
      <c r="P2430" s="234"/>
      <c r="Q2430" s="7">
        <v>40613</v>
      </c>
      <c r="R2430" s="8">
        <v>12333215</v>
      </c>
      <c r="S2430" s="8">
        <v>12582857</v>
      </c>
      <c r="T2430" s="8">
        <v>12321428</v>
      </c>
      <c r="U2430" s="8">
        <v>12571072</v>
      </c>
      <c r="V2430" s="192">
        <v>10863155</v>
      </c>
      <c r="W2430" s="234">
        <v>471080400</v>
      </c>
      <c r="X2430" s="194">
        <f t="shared" si="75"/>
        <v>1.5345774841337546E-2</v>
      </c>
      <c r="Y2430" s="193"/>
      <c r="Z2430" s="197">
        <v>2428</v>
      </c>
    </row>
    <row r="2431" spans="1:26" ht="14.4" x14ac:dyDescent="0.3">
      <c r="A2431" s="7">
        <v>40612</v>
      </c>
      <c r="B2431" s="191">
        <v>1315.719971</v>
      </c>
      <c r="C2431" s="191">
        <v>1315.719971</v>
      </c>
      <c r="D2431" s="191">
        <v>1294.209961</v>
      </c>
      <c r="E2431" s="191">
        <v>1295.1099850000001</v>
      </c>
      <c r="F2431" s="192">
        <v>1295.1099850000001</v>
      </c>
      <c r="G2431" s="191">
        <v>4723020000</v>
      </c>
      <c r="H2431" s="194">
        <f t="shared" si="74"/>
        <v>-1.8870952426918403E-2</v>
      </c>
      <c r="I2431" s="193"/>
      <c r="J2431" s="197">
        <v>2429</v>
      </c>
      <c r="K2431" s="234"/>
      <c r="L2431" s="234"/>
      <c r="M2431" s="234"/>
      <c r="N2431" s="234"/>
      <c r="O2431" s="234"/>
      <c r="P2431" s="234"/>
      <c r="Q2431" s="7">
        <v>40612</v>
      </c>
      <c r="R2431" s="8">
        <v>12468572</v>
      </c>
      <c r="S2431" s="8">
        <v>12491786</v>
      </c>
      <c r="T2431" s="8">
        <v>12317857</v>
      </c>
      <c r="U2431" s="8">
        <v>12381071</v>
      </c>
      <c r="V2431" s="192">
        <v>10698971</v>
      </c>
      <c r="W2431" s="234">
        <v>507539200</v>
      </c>
      <c r="X2431" s="194">
        <f t="shared" si="75"/>
        <v>-1.6455093777156378E-2</v>
      </c>
      <c r="Y2431" s="193"/>
      <c r="Z2431" s="197">
        <v>2429</v>
      </c>
    </row>
    <row r="2432" spans="1:26" ht="14.4" x14ac:dyDescent="0.3">
      <c r="A2432" s="7">
        <v>40611</v>
      </c>
      <c r="B2432" s="191">
        <v>1319.920044</v>
      </c>
      <c r="C2432" s="191">
        <v>1323.209961</v>
      </c>
      <c r="D2432" s="191">
        <v>1312.2700199999999</v>
      </c>
      <c r="E2432" s="191">
        <v>1320.0200199999999</v>
      </c>
      <c r="F2432" s="192">
        <v>1320.0200199999999</v>
      </c>
      <c r="G2432" s="191">
        <v>3709520000</v>
      </c>
      <c r="H2432" s="194">
        <f t="shared" si="74"/>
        <v>-1.3617028593394681E-3</v>
      </c>
      <c r="I2432" s="193"/>
      <c r="J2432" s="197">
        <v>2430</v>
      </c>
      <c r="K2432" s="234"/>
      <c r="L2432" s="234"/>
      <c r="M2432" s="234"/>
      <c r="N2432" s="234"/>
      <c r="O2432" s="234"/>
      <c r="P2432" s="234"/>
      <c r="Q2432" s="7">
        <v>40611</v>
      </c>
      <c r="R2432" s="8">
        <v>12667500</v>
      </c>
      <c r="S2432" s="8">
        <v>12670000</v>
      </c>
      <c r="T2432" s="8">
        <v>12521428</v>
      </c>
      <c r="U2432" s="8">
        <v>12588214</v>
      </c>
      <c r="V2432" s="192">
        <v>10877969</v>
      </c>
      <c r="W2432" s="234">
        <v>453306000</v>
      </c>
      <c r="X2432" s="194">
        <f t="shared" si="75"/>
        <v>-9.2478659786697139E-3</v>
      </c>
      <c r="Y2432" s="193"/>
      <c r="Z2432" s="197">
        <v>2430</v>
      </c>
    </row>
    <row r="2433" spans="1:26" ht="14.4" x14ac:dyDescent="0.3">
      <c r="A2433" s="7">
        <v>40610</v>
      </c>
      <c r="B2433" s="191">
        <v>1311.0500489999999</v>
      </c>
      <c r="C2433" s="191">
        <v>1325.73999</v>
      </c>
      <c r="D2433" s="191">
        <v>1306.8599850000001</v>
      </c>
      <c r="E2433" s="191">
        <v>1321.8199460000001</v>
      </c>
      <c r="F2433" s="192">
        <v>1321.8199460000001</v>
      </c>
      <c r="G2433" s="191">
        <v>4531420000</v>
      </c>
      <c r="H2433" s="194">
        <f t="shared" si="74"/>
        <v>8.9227335878015335E-3</v>
      </c>
      <c r="I2433" s="193"/>
      <c r="J2433" s="197">
        <v>2431</v>
      </c>
      <c r="K2433" s="234"/>
      <c r="L2433" s="234"/>
      <c r="M2433" s="234"/>
      <c r="N2433" s="234"/>
      <c r="O2433" s="234"/>
      <c r="P2433" s="234"/>
      <c r="Q2433" s="7">
        <v>40610</v>
      </c>
      <c r="R2433" s="8">
        <v>12675357</v>
      </c>
      <c r="S2433" s="8">
        <v>12764286</v>
      </c>
      <c r="T2433" s="8">
        <v>12580358</v>
      </c>
      <c r="U2433" s="8">
        <v>12705714</v>
      </c>
      <c r="V2433" s="192">
        <v>10979506</v>
      </c>
      <c r="W2433" s="234">
        <v>356316800</v>
      </c>
      <c r="X2433" s="194">
        <f t="shared" si="75"/>
        <v>1.125907003436989E-3</v>
      </c>
      <c r="Y2433" s="193"/>
      <c r="Z2433" s="197">
        <v>2431</v>
      </c>
    </row>
    <row r="2434" spans="1:26" ht="14.4" x14ac:dyDescent="0.3">
      <c r="A2434" s="7">
        <v>40609</v>
      </c>
      <c r="B2434" s="191">
        <v>1322.719971</v>
      </c>
      <c r="C2434" s="191">
        <v>1327.6800539999999</v>
      </c>
      <c r="D2434" s="191">
        <v>1303.98999</v>
      </c>
      <c r="E2434" s="191">
        <v>1310.130005</v>
      </c>
      <c r="F2434" s="192">
        <v>1310.130005</v>
      </c>
      <c r="G2434" s="191">
        <v>3964730000</v>
      </c>
      <c r="H2434" s="194">
        <f t="shared" si="74"/>
        <v>-8.341232108246964E-3</v>
      </c>
      <c r="I2434" s="193"/>
      <c r="J2434" s="197">
        <v>2432</v>
      </c>
      <c r="K2434" s="234"/>
      <c r="L2434" s="234"/>
      <c r="M2434" s="234"/>
      <c r="N2434" s="234"/>
      <c r="O2434" s="234"/>
      <c r="P2434" s="234"/>
      <c r="Q2434" s="7">
        <v>40609</v>
      </c>
      <c r="R2434" s="8">
        <v>12907143</v>
      </c>
      <c r="S2434" s="8">
        <v>12916785</v>
      </c>
      <c r="T2434" s="8">
        <v>12546785</v>
      </c>
      <c r="U2434" s="8">
        <v>12691428</v>
      </c>
      <c r="V2434" s="192">
        <v>10967158</v>
      </c>
      <c r="W2434" s="234">
        <v>546123200</v>
      </c>
      <c r="X2434" s="194">
        <f t="shared" si="75"/>
        <v>-1.2888962453868502E-2</v>
      </c>
      <c r="Y2434" s="193"/>
      <c r="Z2434" s="197">
        <v>2432</v>
      </c>
    </row>
    <row r="2435" spans="1:26" ht="14.4" x14ac:dyDescent="0.3">
      <c r="A2435" s="7">
        <v>40606</v>
      </c>
      <c r="B2435" s="191">
        <v>1330.7299800000001</v>
      </c>
      <c r="C2435" s="191">
        <v>1331.079956</v>
      </c>
      <c r="D2435" s="191">
        <v>1312.589966</v>
      </c>
      <c r="E2435" s="191">
        <v>1321.150024</v>
      </c>
      <c r="F2435" s="192">
        <v>1321.150024</v>
      </c>
      <c r="G2435" s="191">
        <v>4223740000</v>
      </c>
      <c r="H2435" s="194">
        <f t="shared" si="74"/>
        <v>-7.378037982796801E-3</v>
      </c>
      <c r="I2435" s="193"/>
      <c r="J2435" s="197">
        <v>2433</v>
      </c>
      <c r="K2435" s="234"/>
      <c r="L2435" s="234"/>
      <c r="M2435" s="234"/>
      <c r="N2435" s="234"/>
      <c r="O2435" s="234"/>
      <c r="P2435" s="234"/>
      <c r="Q2435" s="7">
        <v>40606</v>
      </c>
      <c r="R2435" s="8">
        <v>12859643</v>
      </c>
      <c r="S2435" s="8">
        <v>12867500</v>
      </c>
      <c r="T2435" s="8">
        <v>12776786</v>
      </c>
      <c r="U2435" s="8">
        <v>12857142</v>
      </c>
      <c r="V2435" s="192">
        <v>11110359</v>
      </c>
      <c r="W2435" s="234">
        <v>453266800</v>
      </c>
      <c r="X2435" s="194">
        <f t="shared" si="75"/>
        <v>1.2232371808591407E-3</v>
      </c>
      <c r="Y2435" s="193"/>
      <c r="Z2435" s="197">
        <v>2433</v>
      </c>
    </row>
    <row r="2436" spans="1:26" ht="14.4" x14ac:dyDescent="0.3">
      <c r="A2436" s="7">
        <v>40605</v>
      </c>
      <c r="B2436" s="191">
        <v>1312.369995</v>
      </c>
      <c r="C2436" s="191">
        <v>1332.280029</v>
      </c>
      <c r="D2436" s="191">
        <v>1312.369995</v>
      </c>
      <c r="E2436" s="191">
        <v>1330.969971</v>
      </c>
      <c r="F2436" s="192">
        <v>1330.969971</v>
      </c>
      <c r="G2436" s="191">
        <v>4340470000</v>
      </c>
      <c r="H2436" s="194">
        <f t="shared" ref="H2436:H2499" si="76">(F2436-F2437)/F2437</f>
        <v>1.7219002029837834E-2</v>
      </c>
      <c r="I2436" s="193"/>
      <c r="J2436" s="197">
        <v>2434</v>
      </c>
      <c r="K2436" s="234"/>
      <c r="L2436" s="234"/>
      <c r="M2436" s="234"/>
      <c r="N2436" s="234"/>
      <c r="O2436" s="234"/>
      <c r="P2436" s="234"/>
      <c r="Q2436" s="7">
        <v>40605</v>
      </c>
      <c r="R2436" s="8">
        <v>12756785</v>
      </c>
      <c r="S2436" s="8">
        <v>12849643</v>
      </c>
      <c r="T2436" s="8">
        <v>12711429</v>
      </c>
      <c r="U2436" s="8">
        <v>12841429</v>
      </c>
      <c r="V2436" s="192">
        <v>11096785</v>
      </c>
      <c r="W2436" s="234">
        <v>500788400</v>
      </c>
      <c r="X2436" s="194">
        <f t="shared" ref="X2436:X2499" si="77">(V2436-V2437)/V2437</f>
        <v>2.1129517932318514E-2</v>
      </c>
      <c r="Y2436" s="193"/>
      <c r="Z2436" s="197">
        <v>2434</v>
      </c>
    </row>
    <row r="2437" spans="1:26" ht="14.4" x14ac:dyDescent="0.3">
      <c r="A2437" s="7">
        <v>40604</v>
      </c>
      <c r="B2437" s="191">
        <v>1305.469971</v>
      </c>
      <c r="C2437" s="191">
        <v>1314.1899410000001</v>
      </c>
      <c r="D2437" s="191">
        <v>1302.579956</v>
      </c>
      <c r="E2437" s="191">
        <v>1308.4399410000001</v>
      </c>
      <c r="F2437" s="192">
        <v>1308.4399410000001</v>
      </c>
      <c r="G2437" s="191">
        <v>1025000000</v>
      </c>
      <c r="H2437" s="194">
        <f t="shared" si="76"/>
        <v>1.6152006545580981E-3</v>
      </c>
      <c r="I2437" s="193"/>
      <c r="J2437" s="197">
        <v>2435</v>
      </c>
      <c r="K2437" s="234"/>
      <c r="L2437" s="234"/>
      <c r="M2437" s="234"/>
      <c r="N2437" s="234"/>
      <c r="O2437" s="234"/>
      <c r="P2437" s="234"/>
      <c r="Q2437" s="7">
        <v>40604</v>
      </c>
      <c r="R2437" s="8">
        <v>12498571</v>
      </c>
      <c r="S2437" s="8">
        <v>12655357</v>
      </c>
      <c r="T2437" s="8">
        <v>12442857</v>
      </c>
      <c r="U2437" s="8">
        <v>12575714</v>
      </c>
      <c r="V2437" s="192">
        <v>10867167</v>
      </c>
      <c r="W2437" s="234">
        <v>602590800</v>
      </c>
      <c r="X2437" s="194">
        <f t="shared" si="77"/>
        <v>8.0443803572115991E-3</v>
      </c>
      <c r="Y2437" s="193"/>
      <c r="Z2437" s="197">
        <v>2435</v>
      </c>
    </row>
    <row r="2438" spans="1:26" ht="14.4" x14ac:dyDescent="0.3">
      <c r="A2438" s="7">
        <v>40603</v>
      </c>
      <c r="B2438" s="191">
        <v>1328.6400149999999</v>
      </c>
      <c r="C2438" s="191">
        <v>1332.089966</v>
      </c>
      <c r="D2438" s="191">
        <v>1306.1400149999999</v>
      </c>
      <c r="E2438" s="191">
        <v>1306.329956</v>
      </c>
      <c r="F2438" s="192">
        <v>1306.329956</v>
      </c>
      <c r="G2438" s="191">
        <v>1180420000</v>
      </c>
      <c r="H2438" s="194">
        <f t="shared" si="76"/>
        <v>-1.5739678016041508E-2</v>
      </c>
      <c r="I2438" s="193"/>
      <c r="J2438" s="197">
        <v>2436</v>
      </c>
      <c r="K2438" s="234"/>
      <c r="L2438" s="234"/>
      <c r="M2438" s="234"/>
      <c r="N2438" s="234"/>
      <c r="O2438" s="234"/>
      <c r="P2438" s="234"/>
      <c r="Q2438" s="7">
        <v>40603</v>
      </c>
      <c r="R2438" s="8">
        <v>12695357</v>
      </c>
      <c r="S2438" s="8">
        <v>12704286</v>
      </c>
      <c r="T2438" s="8">
        <v>12417143</v>
      </c>
      <c r="U2438" s="8">
        <v>12475357</v>
      </c>
      <c r="V2438" s="192">
        <v>10780445</v>
      </c>
      <c r="W2438" s="234">
        <v>456136800</v>
      </c>
      <c r="X2438" s="194">
        <f t="shared" si="77"/>
        <v>-1.1041658563291822E-2</v>
      </c>
      <c r="Y2438" s="193"/>
      <c r="Z2438" s="197">
        <v>2436</v>
      </c>
    </row>
    <row r="2439" spans="1:26" ht="14.4" x14ac:dyDescent="0.3">
      <c r="A2439" s="7">
        <v>40602</v>
      </c>
      <c r="B2439" s="191">
        <v>1321.6099850000001</v>
      </c>
      <c r="C2439" s="191">
        <v>1329.380005</v>
      </c>
      <c r="D2439" s="191">
        <v>1320.5500489999999</v>
      </c>
      <c r="E2439" s="191">
        <v>1327.219971</v>
      </c>
      <c r="F2439" s="192">
        <v>1327.219971</v>
      </c>
      <c r="G2439" s="191">
        <v>1252850000</v>
      </c>
      <c r="H2439" s="194">
        <f t="shared" si="76"/>
        <v>5.5610858352233344E-3</v>
      </c>
      <c r="I2439" s="193"/>
      <c r="J2439" s="197">
        <v>2437</v>
      </c>
      <c r="K2439" s="234"/>
      <c r="L2439" s="234"/>
      <c r="M2439" s="234"/>
      <c r="N2439" s="234"/>
      <c r="O2439" s="234"/>
      <c r="P2439" s="234"/>
      <c r="Q2439" s="7">
        <v>40602</v>
      </c>
      <c r="R2439" s="8">
        <v>12544286</v>
      </c>
      <c r="S2439" s="8">
        <v>12680357</v>
      </c>
      <c r="T2439" s="8">
        <v>12540000</v>
      </c>
      <c r="U2439" s="8">
        <v>12614643</v>
      </c>
      <c r="V2439" s="192">
        <v>10900808</v>
      </c>
      <c r="W2439" s="234">
        <v>403074000</v>
      </c>
      <c r="X2439" s="194">
        <f t="shared" si="77"/>
        <v>1.4505138273780867E-2</v>
      </c>
      <c r="Y2439" s="193"/>
      <c r="Z2439" s="197">
        <v>2437</v>
      </c>
    </row>
    <row r="2440" spans="1:26" ht="14.4" x14ac:dyDescent="0.3">
      <c r="A2440" s="7">
        <v>40599</v>
      </c>
      <c r="B2440" s="191">
        <v>1307.339966</v>
      </c>
      <c r="C2440" s="191">
        <v>1320.6099850000001</v>
      </c>
      <c r="D2440" s="191">
        <v>1307.339966</v>
      </c>
      <c r="E2440" s="191">
        <v>1319.880005</v>
      </c>
      <c r="F2440" s="192">
        <v>1319.880005</v>
      </c>
      <c r="G2440" s="191">
        <v>3836030000</v>
      </c>
      <c r="H2440" s="194">
        <f t="shared" si="76"/>
        <v>1.0550516233988517E-2</v>
      </c>
      <c r="I2440" s="193"/>
      <c r="J2440" s="197">
        <v>2438</v>
      </c>
      <c r="K2440" s="234"/>
      <c r="L2440" s="234"/>
      <c r="M2440" s="234"/>
      <c r="N2440" s="234"/>
      <c r="O2440" s="234"/>
      <c r="P2440" s="234"/>
      <c r="Q2440" s="7">
        <v>40599</v>
      </c>
      <c r="R2440" s="8">
        <v>12330714</v>
      </c>
      <c r="S2440" s="8">
        <v>12443929</v>
      </c>
      <c r="T2440" s="8">
        <v>12314285</v>
      </c>
      <c r="U2440" s="8">
        <v>12434286</v>
      </c>
      <c r="V2440" s="192">
        <v>10744951</v>
      </c>
      <c r="W2440" s="234">
        <v>380018800</v>
      </c>
      <c r="X2440" s="194">
        <f t="shared" si="77"/>
        <v>1.5398692988340014E-2</v>
      </c>
      <c r="Y2440" s="193"/>
      <c r="Z2440" s="197">
        <v>2438</v>
      </c>
    </row>
    <row r="2441" spans="1:26" ht="14.4" x14ac:dyDescent="0.3">
      <c r="A2441" s="7">
        <v>40598</v>
      </c>
      <c r="B2441" s="191">
        <v>1307.089966</v>
      </c>
      <c r="C2441" s="191">
        <v>1310.910034</v>
      </c>
      <c r="D2441" s="191">
        <v>1294.26001</v>
      </c>
      <c r="E2441" s="191">
        <v>1306.099976</v>
      </c>
      <c r="F2441" s="192">
        <v>1306.099976</v>
      </c>
      <c r="G2441" s="191">
        <v>1222900000</v>
      </c>
      <c r="H2441" s="194">
        <f t="shared" si="76"/>
        <v>-9.9437660710954725E-4</v>
      </c>
      <c r="I2441" s="193"/>
      <c r="J2441" s="197">
        <v>2439</v>
      </c>
      <c r="K2441" s="234"/>
      <c r="L2441" s="234"/>
      <c r="M2441" s="234"/>
      <c r="N2441" s="234"/>
      <c r="O2441" s="234"/>
      <c r="P2441" s="234"/>
      <c r="Q2441" s="7">
        <v>40598</v>
      </c>
      <c r="R2441" s="8">
        <v>12286428</v>
      </c>
      <c r="S2441" s="8">
        <v>12326786</v>
      </c>
      <c r="T2441" s="8">
        <v>12084642</v>
      </c>
      <c r="U2441" s="8">
        <v>12245714</v>
      </c>
      <c r="V2441" s="192">
        <v>10582002</v>
      </c>
      <c r="W2441" s="234">
        <v>499900800</v>
      </c>
      <c r="X2441" s="194">
        <f t="shared" si="77"/>
        <v>7.5893866612344624E-4</v>
      </c>
      <c r="Y2441" s="193"/>
      <c r="Z2441" s="197">
        <v>2439</v>
      </c>
    </row>
    <row r="2442" spans="1:26" ht="14.4" x14ac:dyDescent="0.3">
      <c r="A2442" s="7">
        <v>40597</v>
      </c>
      <c r="B2442" s="191">
        <v>1315.4399410000001</v>
      </c>
      <c r="C2442" s="191">
        <v>1317.910034</v>
      </c>
      <c r="D2442" s="191">
        <v>1299.5500489999999</v>
      </c>
      <c r="E2442" s="191">
        <v>1307.400024</v>
      </c>
      <c r="F2442" s="192">
        <v>1307.400024</v>
      </c>
      <c r="G2442" s="191">
        <v>1330340000</v>
      </c>
      <c r="H2442" s="194">
        <f t="shared" si="76"/>
        <v>-6.1119605307773297E-3</v>
      </c>
      <c r="I2442" s="193"/>
      <c r="J2442" s="197">
        <v>2440</v>
      </c>
      <c r="K2442" s="234"/>
      <c r="L2442" s="234"/>
      <c r="M2442" s="234"/>
      <c r="N2442" s="234"/>
      <c r="O2442" s="234"/>
      <c r="P2442" s="234"/>
      <c r="Q2442" s="7">
        <v>40597</v>
      </c>
      <c r="R2442" s="8">
        <v>12098928</v>
      </c>
      <c r="S2442" s="8">
        <v>12308572</v>
      </c>
      <c r="T2442" s="8">
        <v>12093214</v>
      </c>
      <c r="U2442" s="8">
        <v>12236428</v>
      </c>
      <c r="V2442" s="192">
        <v>10573977</v>
      </c>
      <c r="W2442" s="234">
        <v>671854400</v>
      </c>
      <c r="X2442" s="194">
        <f t="shared" si="77"/>
        <v>1.1842719453316667E-2</v>
      </c>
      <c r="Y2442" s="193"/>
      <c r="Z2442" s="197">
        <v>2440</v>
      </c>
    </row>
    <row r="2443" spans="1:26" ht="14.4" x14ac:dyDescent="0.3">
      <c r="A2443" s="7">
        <v>40596</v>
      </c>
      <c r="B2443" s="191">
        <v>1338.910034</v>
      </c>
      <c r="C2443" s="191">
        <v>1338.910034</v>
      </c>
      <c r="D2443" s="191">
        <v>1312.329956</v>
      </c>
      <c r="E2443" s="191">
        <v>1315.4399410000001</v>
      </c>
      <c r="F2443" s="192">
        <v>1315.4399410000001</v>
      </c>
      <c r="G2443" s="191">
        <v>1322780000</v>
      </c>
      <c r="H2443" s="194">
        <f t="shared" si="76"/>
        <v>-2.0528565531689431E-2</v>
      </c>
      <c r="I2443" s="193"/>
      <c r="J2443" s="197">
        <v>2441</v>
      </c>
      <c r="K2443" s="234"/>
      <c r="L2443" s="234"/>
      <c r="M2443" s="234"/>
      <c r="N2443" s="234"/>
      <c r="O2443" s="234"/>
      <c r="P2443" s="234"/>
      <c r="Q2443" s="7">
        <v>40596</v>
      </c>
      <c r="R2443" s="8">
        <v>12219643</v>
      </c>
      <c r="S2443" s="8">
        <v>12335714</v>
      </c>
      <c r="T2443" s="8">
        <v>12061429</v>
      </c>
      <c r="U2443" s="8">
        <v>12093214</v>
      </c>
      <c r="V2443" s="192">
        <v>10450218</v>
      </c>
      <c r="W2443" s="234">
        <v>872555600</v>
      </c>
      <c r="X2443" s="194">
        <f t="shared" si="77"/>
        <v>-3.4088835723289697E-2</v>
      </c>
      <c r="Y2443" s="193"/>
      <c r="Z2443" s="197">
        <v>2441</v>
      </c>
    </row>
    <row r="2444" spans="1:26" ht="14.4" x14ac:dyDescent="0.3">
      <c r="A2444" s="7">
        <v>40592</v>
      </c>
      <c r="B2444" s="191">
        <v>1340.380005</v>
      </c>
      <c r="C2444" s="191">
        <v>1344.0699460000001</v>
      </c>
      <c r="D2444" s="191">
        <v>1338.119995</v>
      </c>
      <c r="E2444" s="191">
        <v>1343.01001</v>
      </c>
      <c r="F2444" s="192">
        <v>1343.01001</v>
      </c>
      <c r="G2444" s="191">
        <v>1162310000</v>
      </c>
      <c r="H2444" s="194">
        <f t="shared" si="76"/>
        <v>1.9247225860843302E-3</v>
      </c>
      <c r="I2444" s="193"/>
      <c r="J2444" s="197">
        <v>2442</v>
      </c>
      <c r="K2444" s="234"/>
      <c r="L2444" s="234"/>
      <c r="M2444" s="234"/>
      <c r="N2444" s="234"/>
      <c r="O2444" s="234"/>
      <c r="P2444" s="234"/>
      <c r="Q2444" s="7">
        <v>40592</v>
      </c>
      <c r="R2444" s="8">
        <v>12811071</v>
      </c>
      <c r="S2444" s="8">
        <v>12839286</v>
      </c>
      <c r="T2444" s="8">
        <v>12482857</v>
      </c>
      <c r="U2444" s="8">
        <v>12520000</v>
      </c>
      <c r="V2444" s="192">
        <v>10819026</v>
      </c>
      <c r="W2444" s="234">
        <v>816057200</v>
      </c>
      <c r="X2444" s="194">
        <f t="shared" si="77"/>
        <v>-2.1601847078155999E-2</v>
      </c>
      <c r="Y2444" s="193"/>
      <c r="Z2444" s="197">
        <v>2442</v>
      </c>
    </row>
    <row r="2445" spans="1:26" ht="14.4" x14ac:dyDescent="0.3">
      <c r="A2445" s="7">
        <v>40591</v>
      </c>
      <c r="B2445" s="191">
        <v>1334.369995</v>
      </c>
      <c r="C2445" s="191">
        <v>1341.5</v>
      </c>
      <c r="D2445" s="191">
        <v>1331</v>
      </c>
      <c r="E2445" s="191">
        <v>1340.4300539999999</v>
      </c>
      <c r="F2445" s="192">
        <v>1340.4300539999999</v>
      </c>
      <c r="G2445" s="191">
        <v>1966450000</v>
      </c>
      <c r="H2445" s="194">
        <f t="shared" si="76"/>
        <v>3.0756915754364222E-3</v>
      </c>
      <c r="I2445" s="193"/>
      <c r="J2445" s="197">
        <v>2443</v>
      </c>
      <c r="K2445" s="234"/>
      <c r="L2445" s="234"/>
      <c r="M2445" s="234"/>
      <c r="N2445" s="234"/>
      <c r="O2445" s="234"/>
      <c r="P2445" s="234"/>
      <c r="Q2445" s="7">
        <v>40591</v>
      </c>
      <c r="R2445" s="8">
        <v>12758928</v>
      </c>
      <c r="S2445" s="8">
        <v>12866786</v>
      </c>
      <c r="T2445" s="8">
        <v>12732857</v>
      </c>
      <c r="U2445" s="8">
        <v>12796429</v>
      </c>
      <c r="V2445" s="192">
        <v>11057897</v>
      </c>
      <c r="W2445" s="234">
        <v>530583200</v>
      </c>
      <c r="X2445" s="194">
        <f t="shared" si="77"/>
        <v>-1.3300930850114571E-2</v>
      </c>
      <c r="Y2445" s="193"/>
      <c r="Z2445" s="197">
        <v>2443</v>
      </c>
    </row>
    <row r="2446" spans="1:26" ht="14.4" x14ac:dyDescent="0.3">
      <c r="A2446" s="7">
        <v>40590</v>
      </c>
      <c r="B2446" s="191">
        <v>1329.51001</v>
      </c>
      <c r="C2446" s="191">
        <v>1337.6099850000001</v>
      </c>
      <c r="D2446" s="191">
        <v>1329.51001</v>
      </c>
      <c r="E2446" s="191">
        <v>1336.3199460000001</v>
      </c>
      <c r="F2446" s="192">
        <v>1336.3199460000001</v>
      </c>
      <c r="G2446" s="191">
        <v>1966450000</v>
      </c>
      <c r="H2446" s="194">
        <f t="shared" si="76"/>
        <v>6.2574347613540259E-3</v>
      </c>
      <c r="I2446" s="193"/>
      <c r="J2446" s="197">
        <v>2444</v>
      </c>
      <c r="K2446" s="234"/>
      <c r="L2446" s="234"/>
      <c r="M2446" s="234"/>
      <c r="N2446" s="234"/>
      <c r="O2446" s="234"/>
      <c r="P2446" s="234"/>
      <c r="Q2446" s="7">
        <v>40590</v>
      </c>
      <c r="R2446" s="8">
        <v>12885715</v>
      </c>
      <c r="S2446" s="8">
        <v>13032143</v>
      </c>
      <c r="T2446" s="8">
        <v>12875000</v>
      </c>
      <c r="U2446" s="8">
        <v>12968928</v>
      </c>
      <c r="V2446" s="192">
        <v>11206960</v>
      </c>
      <c r="W2446" s="234">
        <v>481157600</v>
      </c>
      <c r="X2446" s="194">
        <f t="shared" si="77"/>
        <v>8.9749302101424892E-3</v>
      </c>
      <c r="Y2446" s="193"/>
      <c r="Z2446" s="197">
        <v>2444</v>
      </c>
    </row>
    <row r="2447" spans="1:26" ht="14.4" x14ac:dyDescent="0.3">
      <c r="A2447" s="7">
        <v>40589</v>
      </c>
      <c r="B2447" s="191">
        <v>1330.4300539999999</v>
      </c>
      <c r="C2447" s="191">
        <v>1330.4300539999999</v>
      </c>
      <c r="D2447" s="191">
        <v>1324.6099850000001</v>
      </c>
      <c r="E2447" s="191">
        <v>1328.01001</v>
      </c>
      <c r="F2447" s="192">
        <v>1328.01001</v>
      </c>
      <c r="G2447" s="191">
        <v>3926860000</v>
      </c>
      <c r="H2447" s="194">
        <f t="shared" si="76"/>
        <v>-3.2349106631179314E-3</v>
      </c>
      <c r="I2447" s="193"/>
      <c r="J2447" s="197">
        <v>2445</v>
      </c>
      <c r="K2447" s="234"/>
      <c r="L2447" s="234"/>
      <c r="M2447" s="234"/>
      <c r="N2447" s="234"/>
      <c r="O2447" s="234"/>
      <c r="P2447" s="234"/>
      <c r="Q2447" s="7">
        <v>40589</v>
      </c>
      <c r="R2447" s="8">
        <v>12828215</v>
      </c>
      <c r="S2447" s="8">
        <v>12856071</v>
      </c>
      <c r="T2447" s="8">
        <v>12769643</v>
      </c>
      <c r="U2447" s="8">
        <v>12853572</v>
      </c>
      <c r="V2447" s="192">
        <v>11107273</v>
      </c>
      <c r="W2447" s="234">
        <v>284174800</v>
      </c>
      <c r="X2447" s="194">
        <f t="shared" si="77"/>
        <v>2.0043202311580775E-3</v>
      </c>
      <c r="Y2447" s="193"/>
      <c r="Z2447" s="197">
        <v>2445</v>
      </c>
    </row>
    <row r="2448" spans="1:26" ht="14.4" x14ac:dyDescent="0.3">
      <c r="A2448" s="7">
        <v>40588</v>
      </c>
      <c r="B2448" s="191">
        <v>1328.7299800000001</v>
      </c>
      <c r="C2448" s="191">
        <v>1332.959961</v>
      </c>
      <c r="D2448" s="191">
        <v>1326.900024</v>
      </c>
      <c r="E2448" s="191">
        <v>1332.3199460000001</v>
      </c>
      <c r="F2448" s="192">
        <v>1332.3199460000001</v>
      </c>
      <c r="G2448" s="191">
        <v>3567040000</v>
      </c>
      <c r="H2448" s="194">
        <f t="shared" si="76"/>
        <v>2.3849241566127693E-3</v>
      </c>
      <c r="I2448" s="193"/>
      <c r="J2448" s="197">
        <v>2446</v>
      </c>
      <c r="K2448" s="234"/>
      <c r="L2448" s="234"/>
      <c r="M2448" s="234"/>
      <c r="N2448" s="234"/>
      <c r="O2448" s="234"/>
      <c r="P2448" s="234"/>
      <c r="Q2448" s="7">
        <v>40588</v>
      </c>
      <c r="R2448" s="8">
        <v>12742500</v>
      </c>
      <c r="S2448" s="8">
        <v>12838572</v>
      </c>
      <c r="T2448" s="8">
        <v>12739643</v>
      </c>
      <c r="U2448" s="8">
        <v>12827857</v>
      </c>
      <c r="V2448" s="192">
        <v>11085055</v>
      </c>
      <c r="W2448" s="234">
        <v>310416400</v>
      </c>
      <c r="X2448" s="194">
        <f t="shared" si="77"/>
        <v>6.5293786171544445E-3</v>
      </c>
      <c r="Y2448" s="193"/>
      <c r="Z2448" s="197">
        <v>2446</v>
      </c>
    </row>
    <row r="2449" spans="1:26" ht="14.4" x14ac:dyDescent="0.3">
      <c r="A2449" s="7">
        <v>40585</v>
      </c>
      <c r="B2449" s="191">
        <v>1318.660034</v>
      </c>
      <c r="C2449" s="191">
        <v>1330.790039</v>
      </c>
      <c r="D2449" s="191">
        <v>1316.079956</v>
      </c>
      <c r="E2449" s="191">
        <v>1329.150024</v>
      </c>
      <c r="F2449" s="192">
        <v>1329.150024</v>
      </c>
      <c r="G2449" s="191">
        <v>4219300000</v>
      </c>
      <c r="H2449" s="194">
        <f t="shared" si="76"/>
        <v>5.5073713962317554E-3</v>
      </c>
      <c r="I2449" s="193"/>
      <c r="J2449" s="197">
        <v>2447</v>
      </c>
      <c r="K2449" s="234"/>
      <c r="L2449" s="234"/>
      <c r="M2449" s="234"/>
      <c r="N2449" s="234"/>
      <c r="O2449" s="234"/>
      <c r="P2449" s="234"/>
      <c r="Q2449" s="7">
        <v>40585</v>
      </c>
      <c r="R2449" s="8">
        <v>12669642</v>
      </c>
      <c r="S2449" s="8">
        <v>12778571</v>
      </c>
      <c r="T2449" s="8">
        <v>12626429</v>
      </c>
      <c r="U2449" s="8">
        <v>12744643</v>
      </c>
      <c r="V2449" s="192">
        <v>11013146</v>
      </c>
      <c r="W2449" s="234">
        <v>367572800</v>
      </c>
      <c r="X2449" s="194">
        <f t="shared" si="77"/>
        <v>6.5158079743546137E-3</v>
      </c>
      <c r="Y2449" s="193"/>
      <c r="Z2449" s="197">
        <v>2447</v>
      </c>
    </row>
    <row r="2450" spans="1:26" ht="14.4" x14ac:dyDescent="0.3">
      <c r="A2450" s="7">
        <v>40584</v>
      </c>
      <c r="B2450" s="191">
        <v>1318.130005</v>
      </c>
      <c r="C2450" s="191">
        <v>1322.780029</v>
      </c>
      <c r="D2450" s="191">
        <v>1311.73999</v>
      </c>
      <c r="E2450" s="191">
        <v>1321.869995</v>
      </c>
      <c r="F2450" s="192">
        <v>1321.869995</v>
      </c>
      <c r="G2450" s="191">
        <v>4184610000</v>
      </c>
      <c r="H2450" s="194">
        <f t="shared" si="76"/>
        <v>7.4949275956375341E-4</v>
      </c>
      <c r="I2450" s="193"/>
      <c r="J2450" s="197">
        <v>2448</v>
      </c>
      <c r="K2450" s="234"/>
      <c r="L2450" s="234"/>
      <c r="M2450" s="234"/>
      <c r="N2450" s="234"/>
      <c r="O2450" s="234"/>
      <c r="P2450" s="234"/>
      <c r="Q2450" s="7">
        <v>40584</v>
      </c>
      <c r="R2450" s="8">
        <v>12763928</v>
      </c>
      <c r="S2450" s="8">
        <v>12857142</v>
      </c>
      <c r="T2450" s="8">
        <v>12428572</v>
      </c>
      <c r="U2450" s="8">
        <v>12662143</v>
      </c>
      <c r="V2450" s="192">
        <v>10941851</v>
      </c>
      <c r="W2450" s="234">
        <v>928550000</v>
      </c>
      <c r="X2450" s="194">
        <f t="shared" si="77"/>
        <v>-1.0107499157512389E-2</v>
      </c>
      <c r="Y2450" s="193"/>
      <c r="Z2450" s="197">
        <v>2448</v>
      </c>
    </row>
    <row r="2451" spans="1:26" ht="14.4" x14ac:dyDescent="0.3">
      <c r="A2451" s="7">
        <v>40583</v>
      </c>
      <c r="B2451" s="191">
        <v>1322.4799800000001</v>
      </c>
      <c r="C2451" s="191">
        <v>1324.540039</v>
      </c>
      <c r="D2451" s="191">
        <v>1314.8900149999999</v>
      </c>
      <c r="E2451" s="191">
        <v>1320.880005</v>
      </c>
      <c r="F2451" s="192">
        <v>1320.880005</v>
      </c>
      <c r="G2451" s="191">
        <v>3922240000</v>
      </c>
      <c r="H2451" s="194">
        <f t="shared" si="76"/>
        <v>-2.7857653052925976E-3</v>
      </c>
      <c r="I2451" s="193"/>
      <c r="J2451" s="197">
        <v>2449</v>
      </c>
      <c r="K2451" s="234"/>
      <c r="L2451" s="234"/>
      <c r="M2451" s="234"/>
      <c r="N2451" s="234"/>
      <c r="O2451" s="234"/>
      <c r="P2451" s="234"/>
      <c r="Q2451" s="7">
        <v>40583</v>
      </c>
      <c r="R2451" s="8">
        <v>12685357</v>
      </c>
      <c r="S2451" s="8">
        <v>12821428</v>
      </c>
      <c r="T2451" s="8">
        <v>12673928</v>
      </c>
      <c r="U2451" s="8">
        <v>12791429</v>
      </c>
      <c r="V2451" s="192">
        <v>11053575</v>
      </c>
      <c r="W2451" s="234">
        <v>482745200</v>
      </c>
      <c r="X2451" s="194">
        <f t="shared" si="77"/>
        <v>8.3332542739502496E-3</v>
      </c>
      <c r="Y2451" s="193"/>
      <c r="Z2451" s="197">
        <v>2449</v>
      </c>
    </row>
    <row r="2452" spans="1:26" ht="14.4" x14ac:dyDescent="0.3">
      <c r="A2452" s="7">
        <v>40582</v>
      </c>
      <c r="B2452" s="191">
        <v>1318.76001</v>
      </c>
      <c r="C2452" s="191">
        <v>1324.869995</v>
      </c>
      <c r="D2452" s="191">
        <v>1316.030029</v>
      </c>
      <c r="E2452" s="191">
        <v>1324.5699460000001</v>
      </c>
      <c r="F2452" s="192">
        <v>1324.5699460000001</v>
      </c>
      <c r="G2452" s="191">
        <v>3881530000</v>
      </c>
      <c r="H2452" s="194">
        <f t="shared" si="76"/>
        <v>4.1847517493251146E-3</v>
      </c>
      <c r="I2452" s="193"/>
      <c r="J2452" s="197">
        <v>2450</v>
      </c>
      <c r="K2452" s="234"/>
      <c r="L2452" s="234"/>
      <c r="M2452" s="234"/>
      <c r="N2452" s="234"/>
      <c r="O2452" s="234"/>
      <c r="P2452" s="234"/>
      <c r="Q2452" s="7">
        <v>40582</v>
      </c>
      <c r="R2452" s="8">
        <v>12631429</v>
      </c>
      <c r="S2452" s="8">
        <v>12697143</v>
      </c>
      <c r="T2452" s="8">
        <v>12576786</v>
      </c>
      <c r="U2452" s="8">
        <v>12685715</v>
      </c>
      <c r="V2452" s="192">
        <v>10962224</v>
      </c>
      <c r="W2452" s="234">
        <v>381040800</v>
      </c>
      <c r="X2452" s="194">
        <f t="shared" si="77"/>
        <v>9.4352922564856188E-3</v>
      </c>
      <c r="Y2452" s="193"/>
      <c r="Z2452" s="197">
        <v>2450</v>
      </c>
    </row>
    <row r="2453" spans="1:26" ht="14.4" x14ac:dyDescent="0.3">
      <c r="A2453" s="7">
        <v>40581</v>
      </c>
      <c r="B2453" s="191">
        <v>1311.849976</v>
      </c>
      <c r="C2453" s="191">
        <v>1322.849976</v>
      </c>
      <c r="D2453" s="191">
        <v>1311.849976</v>
      </c>
      <c r="E2453" s="191">
        <v>1319.0500489999999</v>
      </c>
      <c r="F2453" s="192">
        <v>1319.0500489999999</v>
      </c>
      <c r="G2453" s="191">
        <v>3902270000</v>
      </c>
      <c r="H2453" s="194">
        <f t="shared" si="76"/>
        <v>6.2401718181061324E-3</v>
      </c>
      <c r="I2453" s="193"/>
      <c r="J2453" s="197">
        <v>2451</v>
      </c>
      <c r="K2453" s="234"/>
      <c r="L2453" s="234"/>
      <c r="M2453" s="234"/>
      <c r="N2453" s="234"/>
      <c r="O2453" s="234"/>
      <c r="P2453" s="234"/>
      <c r="Q2453" s="7">
        <v>40581</v>
      </c>
      <c r="R2453" s="8">
        <v>12424643</v>
      </c>
      <c r="S2453" s="8">
        <v>12616072</v>
      </c>
      <c r="T2453" s="8">
        <v>12415714</v>
      </c>
      <c r="U2453" s="8">
        <v>12567142</v>
      </c>
      <c r="V2453" s="192">
        <v>10859759</v>
      </c>
      <c r="W2453" s="234">
        <v>485021600</v>
      </c>
      <c r="X2453" s="194">
        <f t="shared" si="77"/>
        <v>1.5526586533669007E-2</v>
      </c>
      <c r="Y2453" s="193"/>
      <c r="Z2453" s="197">
        <v>2451</v>
      </c>
    </row>
    <row r="2454" spans="1:26" ht="14.4" x14ac:dyDescent="0.3">
      <c r="A2454" s="7">
        <v>40578</v>
      </c>
      <c r="B2454" s="191">
        <v>1307.01001</v>
      </c>
      <c r="C2454" s="191">
        <v>1311</v>
      </c>
      <c r="D2454" s="191">
        <v>1301.670044</v>
      </c>
      <c r="E2454" s="191">
        <v>1310.869995</v>
      </c>
      <c r="F2454" s="192">
        <v>1310.869995</v>
      </c>
      <c r="G2454" s="191">
        <v>3925950000</v>
      </c>
      <c r="H2454" s="194">
        <f t="shared" si="76"/>
        <v>2.8842621599130436E-3</v>
      </c>
      <c r="I2454" s="193"/>
      <c r="J2454" s="197">
        <v>2452</v>
      </c>
      <c r="K2454" s="234"/>
      <c r="L2454" s="234"/>
      <c r="M2454" s="234"/>
      <c r="N2454" s="234"/>
      <c r="O2454" s="234"/>
      <c r="P2454" s="234"/>
      <c r="Q2454" s="7">
        <v>40578</v>
      </c>
      <c r="R2454" s="8">
        <v>12272857</v>
      </c>
      <c r="S2454" s="8">
        <v>12382143</v>
      </c>
      <c r="T2454" s="8">
        <v>12268214</v>
      </c>
      <c r="U2454" s="8">
        <v>12375000</v>
      </c>
      <c r="V2454" s="192">
        <v>10693722</v>
      </c>
      <c r="W2454" s="234">
        <v>321840400</v>
      </c>
      <c r="X2454" s="194">
        <f t="shared" si="77"/>
        <v>8.9093711851804397E-3</v>
      </c>
      <c r="Y2454" s="193"/>
      <c r="Z2454" s="197">
        <v>2452</v>
      </c>
    </row>
    <row r="2455" spans="1:26" ht="14.4" x14ac:dyDescent="0.3">
      <c r="A2455" s="7">
        <v>40577</v>
      </c>
      <c r="B2455" s="191">
        <v>1302.7700199999999</v>
      </c>
      <c r="C2455" s="191">
        <v>1308.599976</v>
      </c>
      <c r="D2455" s="191">
        <v>1294.829956</v>
      </c>
      <c r="E2455" s="191">
        <v>1307.099976</v>
      </c>
      <c r="F2455" s="192">
        <v>1307.099976</v>
      </c>
      <c r="G2455" s="191">
        <v>4370990000</v>
      </c>
      <c r="H2455" s="194">
        <f t="shared" si="76"/>
        <v>2.3541996209659037E-3</v>
      </c>
      <c r="I2455" s="193"/>
      <c r="J2455" s="197">
        <v>2453</v>
      </c>
      <c r="K2455" s="234"/>
      <c r="L2455" s="234"/>
      <c r="M2455" s="234"/>
      <c r="N2455" s="234"/>
      <c r="O2455" s="234"/>
      <c r="P2455" s="234"/>
      <c r="Q2455" s="7">
        <v>40577</v>
      </c>
      <c r="R2455" s="8">
        <v>12278571</v>
      </c>
      <c r="S2455" s="8">
        <v>12294286</v>
      </c>
      <c r="T2455" s="8">
        <v>12091071</v>
      </c>
      <c r="U2455" s="8">
        <v>12265715</v>
      </c>
      <c r="V2455" s="192">
        <v>10599289</v>
      </c>
      <c r="W2455" s="234">
        <v>393797600</v>
      </c>
      <c r="X2455" s="194">
        <f t="shared" si="77"/>
        <v>-2.5553235452352211E-3</v>
      </c>
      <c r="Y2455" s="193"/>
      <c r="Z2455" s="197">
        <v>2453</v>
      </c>
    </row>
    <row r="2456" spans="1:26" ht="14.4" x14ac:dyDescent="0.3">
      <c r="A2456" s="7">
        <v>40576</v>
      </c>
      <c r="B2456" s="191">
        <v>1305.910034</v>
      </c>
      <c r="C2456" s="191">
        <v>1307.6099850000001</v>
      </c>
      <c r="D2456" s="191">
        <v>1302.619995</v>
      </c>
      <c r="E2456" s="191">
        <v>1304.030029</v>
      </c>
      <c r="F2456" s="192">
        <v>1304.030029</v>
      </c>
      <c r="G2456" s="191">
        <v>4098260000</v>
      </c>
      <c r="H2456" s="194">
        <f t="shared" si="76"/>
        <v>-2.7225178324747031E-3</v>
      </c>
      <c r="I2456" s="193"/>
      <c r="J2456" s="197">
        <v>2454</v>
      </c>
      <c r="K2456" s="234"/>
      <c r="L2456" s="234"/>
      <c r="M2456" s="234"/>
      <c r="N2456" s="234"/>
      <c r="O2456" s="234"/>
      <c r="P2456" s="234"/>
      <c r="Q2456" s="7">
        <v>40576</v>
      </c>
      <c r="R2456" s="8">
        <v>12301785</v>
      </c>
      <c r="S2456" s="8">
        <v>12330358</v>
      </c>
      <c r="T2456" s="8">
        <v>12269643</v>
      </c>
      <c r="U2456" s="8">
        <v>12297143</v>
      </c>
      <c r="V2456" s="192">
        <v>10626443</v>
      </c>
      <c r="W2456" s="234">
        <v>258955200</v>
      </c>
      <c r="X2456" s="194">
        <f t="shared" si="77"/>
        <v>-2.0578763519927394E-3</v>
      </c>
      <c r="Y2456" s="193"/>
      <c r="Z2456" s="197">
        <v>2454</v>
      </c>
    </row>
    <row r="2457" spans="1:26" ht="14.4" x14ac:dyDescent="0.3">
      <c r="A2457" s="7">
        <v>40575</v>
      </c>
      <c r="B2457" s="191">
        <v>1289.1400149999999</v>
      </c>
      <c r="C2457" s="191">
        <v>1308.8599850000001</v>
      </c>
      <c r="D2457" s="191">
        <v>1289.1400149999999</v>
      </c>
      <c r="E2457" s="191">
        <v>1307.589966</v>
      </c>
      <c r="F2457" s="192">
        <v>1307.589966</v>
      </c>
      <c r="G2457" s="191">
        <v>5164500000</v>
      </c>
      <c r="H2457" s="194">
        <f t="shared" si="76"/>
        <v>1.6693598640459661E-2</v>
      </c>
      <c r="I2457" s="193"/>
      <c r="J2457" s="197">
        <v>2455</v>
      </c>
      <c r="K2457" s="234"/>
      <c r="L2457" s="234"/>
      <c r="M2457" s="234"/>
      <c r="N2457" s="234"/>
      <c r="O2457" s="234"/>
      <c r="P2457" s="234"/>
      <c r="Q2457" s="7">
        <v>40575</v>
      </c>
      <c r="R2457" s="8">
        <v>12189285</v>
      </c>
      <c r="S2457" s="8">
        <v>12344643</v>
      </c>
      <c r="T2457" s="8">
        <v>12177857</v>
      </c>
      <c r="U2457" s="8">
        <v>12322500</v>
      </c>
      <c r="V2457" s="192">
        <v>10648356</v>
      </c>
      <c r="W2457" s="234">
        <v>426633200</v>
      </c>
      <c r="X2457" s="194">
        <f t="shared" si="77"/>
        <v>1.6827512553312905E-2</v>
      </c>
      <c r="Y2457" s="193"/>
      <c r="Z2457" s="197">
        <v>2455</v>
      </c>
    </row>
    <row r="2458" spans="1:26" ht="14.4" x14ac:dyDescent="0.3">
      <c r="A2458" s="7">
        <v>40574</v>
      </c>
      <c r="B2458" s="191">
        <v>1276.5</v>
      </c>
      <c r="C2458" s="191">
        <v>1287.170044</v>
      </c>
      <c r="D2458" s="191">
        <v>1276.5</v>
      </c>
      <c r="E2458" s="191">
        <v>1286.119995</v>
      </c>
      <c r="F2458" s="192">
        <v>1286.119995</v>
      </c>
      <c r="G2458" s="191">
        <v>4167160000</v>
      </c>
      <c r="H2458" s="194">
        <f t="shared" si="76"/>
        <v>7.6625579865294393E-3</v>
      </c>
      <c r="I2458" s="193"/>
      <c r="J2458" s="197">
        <v>2456</v>
      </c>
      <c r="K2458" s="234"/>
      <c r="L2458" s="234"/>
      <c r="M2458" s="234"/>
      <c r="N2458" s="234"/>
      <c r="O2458" s="234"/>
      <c r="P2458" s="234"/>
      <c r="Q2458" s="7">
        <v>40574</v>
      </c>
      <c r="R2458" s="8">
        <v>11992857</v>
      </c>
      <c r="S2458" s="8">
        <v>12144286</v>
      </c>
      <c r="T2458" s="8">
        <v>11939285</v>
      </c>
      <c r="U2458" s="8">
        <v>12118571</v>
      </c>
      <c r="V2458" s="192">
        <v>10472136</v>
      </c>
      <c r="W2458" s="234">
        <v>377246800</v>
      </c>
      <c r="X2458" s="194">
        <f t="shared" si="77"/>
        <v>9.5809647485166662E-3</v>
      </c>
      <c r="Y2458" s="193"/>
      <c r="Z2458" s="197">
        <v>2456</v>
      </c>
    </row>
    <row r="2459" spans="1:26" ht="14.4" x14ac:dyDescent="0.3">
      <c r="A2459" s="7">
        <v>40571</v>
      </c>
      <c r="B2459" s="191">
        <v>1299.630005</v>
      </c>
      <c r="C2459" s="191">
        <v>1302.670044</v>
      </c>
      <c r="D2459" s="191">
        <v>1275.099976</v>
      </c>
      <c r="E2459" s="191">
        <v>1276.339966</v>
      </c>
      <c r="F2459" s="192">
        <v>1276.339966</v>
      </c>
      <c r="G2459" s="191">
        <v>5618630000</v>
      </c>
      <c r="H2459" s="194">
        <f t="shared" si="76"/>
        <v>-1.7852526512266986E-2</v>
      </c>
      <c r="I2459" s="193"/>
      <c r="J2459" s="197">
        <v>2457</v>
      </c>
      <c r="K2459" s="234"/>
      <c r="L2459" s="234"/>
      <c r="M2459" s="234"/>
      <c r="N2459" s="234"/>
      <c r="O2459" s="234"/>
      <c r="P2459" s="234"/>
      <c r="Q2459" s="7">
        <v>40571</v>
      </c>
      <c r="R2459" s="8">
        <v>12291785</v>
      </c>
      <c r="S2459" s="8">
        <v>12300000</v>
      </c>
      <c r="T2459" s="8">
        <v>11911786</v>
      </c>
      <c r="U2459" s="8">
        <v>12003572</v>
      </c>
      <c r="V2459" s="192">
        <v>10372755</v>
      </c>
      <c r="W2459" s="234">
        <v>592057200</v>
      </c>
      <c r="X2459" s="194">
        <f t="shared" si="77"/>
        <v>-2.0716309173573803E-2</v>
      </c>
      <c r="Y2459" s="193"/>
      <c r="Z2459" s="197">
        <v>2457</v>
      </c>
    </row>
    <row r="2460" spans="1:26" ht="14.4" x14ac:dyDescent="0.3">
      <c r="A2460" s="7">
        <v>40570</v>
      </c>
      <c r="B2460" s="191">
        <v>1297.51001</v>
      </c>
      <c r="C2460" s="191">
        <v>1301.290039</v>
      </c>
      <c r="D2460" s="191">
        <v>1294.410034</v>
      </c>
      <c r="E2460" s="191">
        <v>1299.540039</v>
      </c>
      <c r="F2460" s="192">
        <v>1299.540039</v>
      </c>
      <c r="G2460" s="191">
        <v>4309190000</v>
      </c>
      <c r="H2460" s="194">
        <f t="shared" si="76"/>
        <v>2.244305614383801E-3</v>
      </c>
      <c r="I2460" s="193"/>
      <c r="J2460" s="197">
        <v>2458</v>
      </c>
      <c r="K2460" s="234"/>
      <c r="L2460" s="234"/>
      <c r="M2460" s="234"/>
      <c r="N2460" s="234"/>
      <c r="O2460" s="234"/>
      <c r="P2460" s="234"/>
      <c r="Q2460" s="7">
        <v>40570</v>
      </c>
      <c r="R2460" s="8">
        <v>12277857</v>
      </c>
      <c r="S2460" s="8">
        <v>12310357</v>
      </c>
      <c r="T2460" s="8">
        <v>12243929</v>
      </c>
      <c r="U2460" s="8">
        <v>12257500</v>
      </c>
      <c r="V2460" s="192">
        <v>10592186</v>
      </c>
      <c r="W2460" s="234">
        <v>285026000</v>
      </c>
      <c r="X2460" s="194">
        <f t="shared" si="77"/>
        <v>-1.8612999812098413E-3</v>
      </c>
      <c r="Y2460" s="193"/>
      <c r="Z2460" s="197">
        <v>2458</v>
      </c>
    </row>
    <row r="2461" spans="1:26" ht="14.4" x14ac:dyDescent="0.3">
      <c r="A2461" s="7">
        <v>40569</v>
      </c>
      <c r="B2461" s="191">
        <v>1291.969971</v>
      </c>
      <c r="C2461" s="191">
        <v>1299.73999</v>
      </c>
      <c r="D2461" s="191">
        <v>1291.969971</v>
      </c>
      <c r="E2461" s="191">
        <v>1296.630005</v>
      </c>
      <c r="F2461" s="192">
        <v>1296.630005</v>
      </c>
      <c r="G2461" s="191">
        <v>4730980000</v>
      </c>
      <c r="H2461" s="194">
        <f t="shared" si="76"/>
        <v>4.2209070556166253E-3</v>
      </c>
      <c r="I2461" s="193"/>
      <c r="J2461" s="197">
        <v>2459</v>
      </c>
      <c r="K2461" s="234"/>
      <c r="L2461" s="234"/>
      <c r="M2461" s="234"/>
      <c r="N2461" s="234"/>
      <c r="O2461" s="234"/>
      <c r="P2461" s="234"/>
      <c r="Q2461" s="7">
        <v>40569</v>
      </c>
      <c r="R2461" s="8">
        <v>12248571</v>
      </c>
      <c r="S2461" s="8">
        <v>12342857</v>
      </c>
      <c r="T2461" s="8">
        <v>12196428</v>
      </c>
      <c r="U2461" s="8">
        <v>12280357</v>
      </c>
      <c r="V2461" s="192">
        <v>10611938</v>
      </c>
      <c r="W2461" s="234">
        <v>506875600</v>
      </c>
      <c r="X2461" s="194">
        <f t="shared" si="77"/>
        <v>7.1765067209398651E-3</v>
      </c>
      <c r="Y2461" s="193"/>
      <c r="Z2461" s="197">
        <v>2459</v>
      </c>
    </row>
    <row r="2462" spans="1:26" ht="14.4" x14ac:dyDescent="0.3">
      <c r="A2462" s="7">
        <v>40568</v>
      </c>
      <c r="B2462" s="191">
        <v>1288.170044</v>
      </c>
      <c r="C2462" s="191">
        <v>1291.26001</v>
      </c>
      <c r="D2462" s="191">
        <v>1281.0699460000001</v>
      </c>
      <c r="E2462" s="191">
        <v>1291.1800539999999</v>
      </c>
      <c r="F2462" s="192">
        <v>1291.1800539999999</v>
      </c>
      <c r="G2462" s="191">
        <v>4595380000</v>
      </c>
      <c r="H2462" s="194">
        <f t="shared" si="76"/>
        <v>2.6346255845623807E-4</v>
      </c>
      <c r="I2462" s="193"/>
      <c r="J2462" s="197">
        <v>2460</v>
      </c>
      <c r="K2462" s="234"/>
      <c r="L2462" s="234"/>
      <c r="M2462" s="234"/>
      <c r="N2462" s="234"/>
      <c r="O2462" s="234"/>
      <c r="P2462" s="234"/>
      <c r="Q2462" s="7">
        <v>40568</v>
      </c>
      <c r="R2462" s="8">
        <v>12011786</v>
      </c>
      <c r="S2462" s="8">
        <v>12194285</v>
      </c>
      <c r="T2462" s="8">
        <v>11948929</v>
      </c>
      <c r="U2462" s="8">
        <v>12192857</v>
      </c>
      <c r="V2462" s="192">
        <v>10536324</v>
      </c>
      <c r="W2462" s="234">
        <v>546868000</v>
      </c>
      <c r="X2462" s="194">
        <f t="shared" si="77"/>
        <v>1.1705405745630169E-2</v>
      </c>
      <c r="Y2462" s="193"/>
      <c r="Z2462" s="197">
        <v>2460</v>
      </c>
    </row>
    <row r="2463" spans="1:26" ht="14.4" x14ac:dyDescent="0.3">
      <c r="A2463" s="7">
        <v>40567</v>
      </c>
      <c r="B2463" s="191">
        <v>1283.290039</v>
      </c>
      <c r="C2463" s="191">
        <v>1291.9300539999999</v>
      </c>
      <c r="D2463" s="191">
        <v>1282.469971</v>
      </c>
      <c r="E2463" s="191">
        <v>1290.839966</v>
      </c>
      <c r="F2463" s="192">
        <v>1290.839966</v>
      </c>
      <c r="G2463" s="191">
        <v>3902470000</v>
      </c>
      <c r="H2463" s="194">
        <f t="shared" si="76"/>
        <v>5.8362801574556892E-3</v>
      </c>
      <c r="I2463" s="193"/>
      <c r="J2463" s="197">
        <v>2461</v>
      </c>
      <c r="K2463" s="234"/>
      <c r="L2463" s="234"/>
      <c r="M2463" s="234"/>
      <c r="N2463" s="234"/>
      <c r="O2463" s="234"/>
      <c r="P2463" s="234"/>
      <c r="Q2463" s="7">
        <v>40567</v>
      </c>
      <c r="R2463" s="8">
        <v>11673928</v>
      </c>
      <c r="S2463" s="8">
        <v>12051785</v>
      </c>
      <c r="T2463" s="8">
        <v>11668571</v>
      </c>
      <c r="U2463" s="8">
        <v>12051785</v>
      </c>
      <c r="V2463" s="192">
        <v>10414419</v>
      </c>
      <c r="W2463" s="234">
        <v>574683200</v>
      </c>
      <c r="X2463" s="194">
        <f t="shared" si="77"/>
        <v>3.2841429417242621E-2</v>
      </c>
      <c r="Y2463" s="193"/>
      <c r="Z2463" s="197">
        <v>2461</v>
      </c>
    </row>
    <row r="2464" spans="1:26" ht="14.4" x14ac:dyDescent="0.3">
      <c r="A2464" s="7">
        <v>40564</v>
      </c>
      <c r="B2464" s="191">
        <v>1283.630005</v>
      </c>
      <c r="C2464" s="191">
        <v>1291.209961</v>
      </c>
      <c r="D2464" s="191">
        <v>1282.0699460000001</v>
      </c>
      <c r="E2464" s="191">
        <v>1283.349976</v>
      </c>
      <c r="F2464" s="192">
        <v>1283.349976</v>
      </c>
      <c r="G2464" s="191">
        <v>4935320000</v>
      </c>
      <c r="H2464" s="194">
        <f t="shared" si="76"/>
        <v>2.4135456671805318E-3</v>
      </c>
      <c r="I2464" s="193"/>
      <c r="J2464" s="197">
        <v>2462</v>
      </c>
      <c r="K2464" s="234"/>
      <c r="L2464" s="234"/>
      <c r="M2464" s="234"/>
      <c r="N2464" s="234"/>
      <c r="O2464" s="234"/>
      <c r="P2464" s="234"/>
      <c r="Q2464" s="7">
        <v>40564</v>
      </c>
      <c r="R2464" s="8">
        <v>11920357</v>
      </c>
      <c r="S2464" s="8">
        <v>11960000</v>
      </c>
      <c r="T2464" s="8">
        <v>11665358</v>
      </c>
      <c r="U2464" s="8">
        <v>11668571</v>
      </c>
      <c r="V2464" s="192">
        <v>10083270</v>
      </c>
      <c r="W2464" s="234">
        <v>754401200</v>
      </c>
      <c r="X2464" s="194">
        <f t="shared" si="77"/>
        <v>-1.7914903041781765E-2</v>
      </c>
      <c r="Y2464" s="193"/>
      <c r="Z2464" s="197">
        <v>2462</v>
      </c>
    </row>
    <row r="2465" spans="1:26" ht="14.4" x14ac:dyDescent="0.3">
      <c r="A2465" s="7">
        <v>40563</v>
      </c>
      <c r="B2465" s="191">
        <v>1280.849976</v>
      </c>
      <c r="C2465" s="191">
        <v>1283.349976</v>
      </c>
      <c r="D2465" s="191">
        <v>1271.26001</v>
      </c>
      <c r="E2465" s="191">
        <v>1280.26001</v>
      </c>
      <c r="F2465" s="192">
        <v>1280.26001</v>
      </c>
      <c r="G2465" s="191">
        <v>4935320000</v>
      </c>
      <c r="H2465" s="194">
        <f t="shared" si="76"/>
        <v>-1.2949590793667285E-3</v>
      </c>
      <c r="I2465" s="193"/>
      <c r="J2465" s="197">
        <v>2463</v>
      </c>
      <c r="K2465" s="234"/>
      <c r="L2465" s="234"/>
      <c r="M2465" s="234"/>
      <c r="N2465" s="234"/>
      <c r="O2465" s="234"/>
      <c r="P2465" s="234"/>
      <c r="Q2465" s="7">
        <v>40563</v>
      </c>
      <c r="R2465" s="8">
        <v>12015357</v>
      </c>
      <c r="S2465" s="8">
        <v>12082143</v>
      </c>
      <c r="T2465" s="8">
        <v>11790000</v>
      </c>
      <c r="U2465" s="8">
        <v>11881429</v>
      </c>
      <c r="V2465" s="192">
        <v>10267206</v>
      </c>
      <c r="W2465" s="234">
        <v>764789200</v>
      </c>
      <c r="X2465" s="194">
        <f t="shared" si="77"/>
        <v>-1.8179992579360676E-2</v>
      </c>
      <c r="Y2465" s="193"/>
      <c r="Z2465" s="197">
        <v>2463</v>
      </c>
    </row>
    <row r="2466" spans="1:26" ht="14.4" x14ac:dyDescent="0.3">
      <c r="A2466" s="7">
        <v>40562</v>
      </c>
      <c r="B2466" s="191">
        <v>1294.5200199999999</v>
      </c>
      <c r="C2466" s="191">
        <v>1294.599976</v>
      </c>
      <c r="D2466" s="191">
        <v>1278.920044</v>
      </c>
      <c r="E2466" s="191">
        <v>1281.920044</v>
      </c>
      <c r="F2466" s="192">
        <v>1281.920044</v>
      </c>
      <c r="G2466" s="191">
        <v>4743710000</v>
      </c>
      <c r="H2466" s="194">
        <f t="shared" si="76"/>
        <v>-1.0115655200450083E-2</v>
      </c>
      <c r="I2466" s="193"/>
      <c r="J2466" s="197">
        <v>2464</v>
      </c>
      <c r="K2466" s="234"/>
      <c r="L2466" s="234"/>
      <c r="M2466" s="234"/>
      <c r="N2466" s="234"/>
      <c r="O2466" s="234"/>
      <c r="P2466" s="234"/>
      <c r="Q2466" s="7">
        <v>40562</v>
      </c>
      <c r="R2466" s="8">
        <v>12441072</v>
      </c>
      <c r="S2466" s="8">
        <v>12450000</v>
      </c>
      <c r="T2466" s="8">
        <v>12031428</v>
      </c>
      <c r="U2466" s="8">
        <v>12101429</v>
      </c>
      <c r="V2466" s="192">
        <v>10457320</v>
      </c>
      <c r="W2466" s="234">
        <v>1135612800</v>
      </c>
      <c r="X2466" s="194">
        <f t="shared" si="77"/>
        <v>-5.3132358918268202E-3</v>
      </c>
      <c r="Y2466" s="193"/>
      <c r="Z2466" s="197">
        <v>2464</v>
      </c>
    </row>
    <row r="2467" spans="1:26" ht="14.4" x14ac:dyDescent="0.3">
      <c r="A2467" s="7">
        <v>40561</v>
      </c>
      <c r="B2467" s="191">
        <v>1293.219971</v>
      </c>
      <c r="C2467" s="191">
        <v>1296.0600589999999</v>
      </c>
      <c r="D2467" s="191">
        <v>1290.160034</v>
      </c>
      <c r="E2467" s="191">
        <v>1295.0200199999999</v>
      </c>
      <c r="F2467" s="192">
        <v>1295.0200199999999</v>
      </c>
      <c r="G2467" s="191">
        <v>5284990000</v>
      </c>
      <c r="H2467" s="194">
        <f t="shared" si="76"/>
        <v>1.3764111949553129E-3</v>
      </c>
      <c r="I2467" s="193"/>
      <c r="J2467" s="197">
        <v>2465</v>
      </c>
      <c r="K2467" s="234"/>
      <c r="L2467" s="234"/>
      <c r="M2467" s="234"/>
      <c r="N2467" s="234"/>
      <c r="O2467" s="234"/>
      <c r="P2467" s="234"/>
      <c r="Q2467" s="7">
        <v>40561</v>
      </c>
      <c r="R2467" s="8">
        <v>11768572</v>
      </c>
      <c r="S2467" s="8">
        <v>12312857</v>
      </c>
      <c r="T2467" s="8">
        <v>11642858</v>
      </c>
      <c r="U2467" s="8">
        <v>12166072</v>
      </c>
      <c r="V2467" s="192">
        <v>10513179</v>
      </c>
      <c r="W2467" s="234">
        <v>1880998000</v>
      </c>
      <c r="X2467" s="194">
        <f t="shared" si="77"/>
        <v>-2.2468976494186936E-2</v>
      </c>
      <c r="Y2467" s="193"/>
      <c r="Z2467" s="197">
        <v>2465</v>
      </c>
    </row>
    <row r="2468" spans="1:26" ht="14.4" x14ac:dyDescent="0.3">
      <c r="A2468" s="7">
        <v>40557</v>
      </c>
      <c r="B2468" s="191">
        <v>1282.900024</v>
      </c>
      <c r="C2468" s="191">
        <v>1293.23999</v>
      </c>
      <c r="D2468" s="191">
        <v>1281.23999</v>
      </c>
      <c r="E2468" s="191">
        <v>1293.23999</v>
      </c>
      <c r="F2468" s="192">
        <v>1293.23999</v>
      </c>
      <c r="G2468" s="191">
        <v>4661590000</v>
      </c>
      <c r="H2468" s="194">
        <f t="shared" si="76"/>
        <v>7.3845422245237789E-3</v>
      </c>
      <c r="I2468" s="193"/>
      <c r="J2468" s="197">
        <v>2466</v>
      </c>
      <c r="K2468" s="234"/>
      <c r="L2468" s="234"/>
      <c r="M2468" s="234"/>
      <c r="N2468" s="234"/>
      <c r="O2468" s="234"/>
      <c r="P2468" s="234"/>
      <c r="Q2468" s="7">
        <v>40557</v>
      </c>
      <c r="R2468" s="8">
        <v>12353214</v>
      </c>
      <c r="S2468" s="8">
        <v>12445714</v>
      </c>
      <c r="T2468" s="8">
        <v>12301429</v>
      </c>
      <c r="U2468" s="8">
        <v>12445714</v>
      </c>
      <c r="V2468" s="192">
        <v>10754829</v>
      </c>
      <c r="W2468" s="234">
        <v>308840000</v>
      </c>
      <c r="X2468" s="194">
        <f t="shared" si="77"/>
        <v>8.0999848618562367E-3</v>
      </c>
      <c r="Y2468" s="193"/>
      <c r="Z2468" s="197">
        <v>2466</v>
      </c>
    </row>
    <row r="2469" spans="1:26" ht="14.4" x14ac:dyDescent="0.3">
      <c r="A2469" s="7">
        <v>40556</v>
      </c>
      <c r="B2469" s="191">
        <v>1285.780029</v>
      </c>
      <c r="C2469" s="191">
        <v>1286.6999510000001</v>
      </c>
      <c r="D2469" s="191">
        <v>1280.469971</v>
      </c>
      <c r="E2469" s="191">
        <v>1283.76001</v>
      </c>
      <c r="F2469" s="192">
        <v>1283.76001</v>
      </c>
      <c r="G2469" s="191">
        <v>4310840000</v>
      </c>
      <c r="H2469" s="194">
        <f t="shared" si="76"/>
        <v>-1.7107461093028972E-3</v>
      </c>
      <c r="I2469" s="193"/>
      <c r="J2469" s="197">
        <v>2467</v>
      </c>
      <c r="K2469" s="234"/>
      <c r="L2469" s="234"/>
      <c r="M2469" s="234"/>
      <c r="N2469" s="234"/>
      <c r="O2469" s="234"/>
      <c r="P2469" s="234"/>
      <c r="Q2469" s="7">
        <v>40556</v>
      </c>
      <c r="R2469" s="8">
        <v>12327143</v>
      </c>
      <c r="S2469" s="8">
        <v>12380000</v>
      </c>
      <c r="T2469" s="8">
        <v>12280357</v>
      </c>
      <c r="U2469" s="8">
        <v>12345715</v>
      </c>
      <c r="V2469" s="192">
        <v>10668415</v>
      </c>
      <c r="W2469" s="234">
        <v>296780400</v>
      </c>
      <c r="X2469" s="194">
        <f t="shared" si="77"/>
        <v>3.6582994411135245E-3</v>
      </c>
      <c r="Y2469" s="193"/>
      <c r="Z2469" s="197">
        <v>2467</v>
      </c>
    </row>
    <row r="2470" spans="1:26" ht="14.4" x14ac:dyDescent="0.3">
      <c r="A2470" s="7">
        <v>40555</v>
      </c>
      <c r="B2470" s="191">
        <v>1275.650024</v>
      </c>
      <c r="C2470" s="191">
        <v>1286.869995</v>
      </c>
      <c r="D2470" s="191">
        <v>1275.650024</v>
      </c>
      <c r="E2470" s="191">
        <v>1285.959961</v>
      </c>
      <c r="F2470" s="192">
        <v>1285.959961</v>
      </c>
      <c r="G2470" s="191">
        <v>4226940000</v>
      </c>
      <c r="H2470" s="194">
        <f t="shared" si="76"/>
        <v>9.0075804878472481E-3</v>
      </c>
      <c r="I2470" s="193"/>
      <c r="J2470" s="197">
        <v>2468</v>
      </c>
      <c r="K2470" s="234"/>
      <c r="L2470" s="234"/>
      <c r="M2470" s="234"/>
      <c r="N2470" s="234"/>
      <c r="O2470" s="234"/>
      <c r="P2470" s="234"/>
      <c r="Q2470" s="7">
        <v>40555</v>
      </c>
      <c r="R2470" s="8">
        <v>12258928</v>
      </c>
      <c r="S2470" s="8">
        <v>12301071</v>
      </c>
      <c r="T2470" s="8">
        <v>12214286</v>
      </c>
      <c r="U2470" s="8">
        <v>12300714</v>
      </c>
      <c r="V2470" s="192">
        <v>10629529</v>
      </c>
      <c r="W2470" s="234">
        <v>302590400</v>
      </c>
      <c r="X2470" s="194">
        <f t="shared" si="77"/>
        <v>8.1370603621070108E-3</v>
      </c>
      <c r="Y2470" s="193"/>
      <c r="Z2470" s="197">
        <v>2468</v>
      </c>
    </row>
    <row r="2471" spans="1:26" ht="14.4" x14ac:dyDescent="0.3">
      <c r="A2471" s="7">
        <v>40554</v>
      </c>
      <c r="B2471" s="191">
        <v>1272.579956</v>
      </c>
      <c r="C2471" s="191">
        <v>1277.25</v>
      </c>
      <c r="D2471" s="191">
        <v>1269.619995</v>
      </c>
      <c r="E2471" s="191">
        <v>1274.4799800000001</v>
      </c>
      <c r="F2471" s="192">
        <v>1274.4799800000001</v>
      </c>
      <c r="G2471" s="191">
        <v>4050750000</v>
      </c>
      <c r="H2471" s="194">
        <f t="shared" si="76"/>
        <v>3.725126993502712E-3</v>
      </c>
      <c r="I2471" s="193"/>
      <c r="J2471" s="197">
        <v>2469</v>
      </c>
      <c r="K2471" s="234"/>
      <c r="L2471" s="234"/>
      <c r="M2471" s="234"/>
      <c r="N2471" s="234"/>
      <c r="O2471" s="234"/>
      <c r="P2471" s="234"/>
      <c r="Q2471" s="7">
        <v>40554</v>
      </c>
      <c r="R2471" s="8">
        <v>12317142</v>
      </c>
      <c r="S2471" s="8">
        <v>12320000</v>
      </c>
      <c r="T2471" s="8">
        <v>12123929</v>
      </c>
      <c r="U2471" s="8">
        <v>12201428</v>
      </c>
      <c r="V2471" s="192">
        <v>10543734</v>
      </c>
      <c r="W2471" s="234">
        <v>444108000</v>
      </c>
      <c r="X2471" s="194">
        <f t="shared" si="77"/>
        <v>-2.3650902237071056E-3</v>
      </c>
      <c r="Y2471" s="193"/>
      <c r="Z2471" s="197">
        <v>2469</v>
      </c>
    </row>
    <row r="2472" spans="1:26" ht="14.4" x14ac:dyDescent="0.3">
      <c r="A2472" s="7">
        <v>40553</v>
      </c>
      <c r="B2472" s="191">
        <v>1270.839966</v>
      </c>
      <c r="C2472" s="191">
        <v>1271.5200199999999</v>
      </c>
      <c r="D2472" s="191">
        <v>1262.1800539999999</v>
      </c>
      <c r="E2472" s="191">
        <v>1269.75</v>
      </c>
      <c r="F2472" s="192">
        <v>1269.75</v>
      </c>
      <c r="G2472" s="191">
        <v>4036450000</v>
      </c>
      <c r="H2472" s="194">
        <f t="shared" si="76"/>
        <v>-1.3763271726307512E-3</v>
      </c>
      <c r="I2472" s="193"/>
      <c r="J2472" s="197">
        <v>2470</v>
      </c>
      <c r="K2472" s="234"/>
      <c r="L2472" s="234"/>
      <c r="M2472" s="234"/>
      <c r="N2472" s="234"/>
      <c r="O2472" s="234"/>
      <c r="P2472" s="234"/>
      <c r="Q2472" s="7">
        <v>40553</v>
      </c>
      <c r="R2472" s="8">
        <v>12101071</v>
      </c>
      <c r="S2472" s="8">
        <v>12258214</v>
      </c>
      <c r="T2472" s="8">
        <v>12041785</v>
      </c>
      <c r="U2472" s="8">
        <v>12230357</v>
      </c>
      <c r="V2472" s="192">
        <v>10568730</v>
      </c>
      <c r="W2472" s="234">
        <v>448560000</v>
      </c>
      <c r="X2472" s="194">
        <f t="shared" si="77"/>
        <v>1.8832445451209993E-2</v>
      </c>
      <c r="Y2472" s="193"/>
      <c r="Z2472" s="197">
        <v>2470</v>
      </c>
    </row>
    <row r="2473" spans="1:26" ht="14.4" x14ac:dyDescent="0.3">
      <c r="A2473" s="7">
        <v>40550</v>
      </c>
      <c r="B2473" s="191">
        <v>1274.410034</v>
      </c>
      <c r="C2473" s="191">
        <v>1276.829956</v>
      </c>
      <c r="D2473" s="191">
        <v>1261.6999510000001</v>
      </c>
      <c r="E2473" s="191">
        <v>1271.5</v>
      </c>
      <c r="F2473" s="192">
        <v>1271.5</v>
      </c>
      <c r="G2473" s="191">
        <v>4963110000</v>
      </c>
      <c r="H2473" s="194">
        <f t="shared" si="76"/>
        <v>-1.8447823874669287E-3</v>
      </c>
      <c r="I2473" s="193"/>
      <c r="J2473" s="197">
        <v>2471</v>
      </c>
      <c r="K2473" s="234"/>
      <c r="L2473" s="234"/>
      <c r="M2473" s="234"/>
      <c r="N2473" s="234"/>
      <c r="O2473" s="234"/>
      <c r="P2473" s="234"/>
      <c r="Q2473" s="7">
        <v>40550</v>
      </c>
      <c r="R2473" s="8">
        <v>11928214</v>
      </c>
      <c r="S2473" s="8">
        <v>12012500</v>
      </c>
      <c r="T2473" s="8">
        <v>11853572</v>
      </c>
      <c r="U2473" s="8">
        <v>12004286</v>
      </c>
      <c r="V2473" s="192">
        <v>10373374</v>
      </c>
      <c r="W2473" s="234">
        <v>311931200</v>
      </c>
      <c r="X2473" s="194">
        <f t="shared" si="77"/>
        <v>7.1615312148136049E-3</v>
      </c>
      <c r="Y2473" s="193"/>
      <c r="Z2473" s="197">
        <v>2471</v>
      </c>
    </row>
    <row r="2474" spans="1:26" ht="14.4" x14ac:dyDescent="0.3">
      <c r="A2474" s="7">
        <v>40549</v>
      </c>
      <c r="B2474" s="191">
        <v>1276.290039</v>
      </c>
      <c r="C2474" s="191">
        <v>1278.170044</v>
      </c>
      <c r="D2474" s="191">
        <v>1270.4300539999999</v>
      </c>
      <c r="E2474" s="191">
        <v>1273.849976</v>
      </c>
      <c r="F2474" s="192">
        <v>1273.849976</v>
      </c>
      <c r="G2474" s="191">
        <v>4844100000</v>
      </c>
      <c r="H2474" s="194">
        <f t="shared" si="76"/>
        <v>-2.122957694699377E-3</v>
      </c>
      <c r="I2474" s="193"/>
      <c r="J2474" s="197">
        <v>2472</v>
      </c>
      <c r="K2474" s="234"/>
      <c r="L2474" s="234"/>
      <c r="M2474" s="234"/>
      <c r="N2474" s="234"/>
      <c r="O2474" s="234"/>
      <c r="P2474" s="234"/>
      <c r="Q2474" s="7">
        <v>40549</v>
      </c>
      <c r="R2474" s="8">
        <v>11954286</v>
      </c>
      <c r="S2474" s="8">
        <v>11973214</v>
      </c>
      <c r="T2474" s="8">
        <v>11889286</v>
      </c>
      <c r="U2474" s="8">
        <v>11918928</v>
      </c>
      <c r="V2474" s="192">
        <v>10299613</v>
      </c>
      <c r="W2474" s="234">
        <v>300428800</v>
      </c>
      <c r="X2474" s="194">
        <f t="shared" si="77"/>
        <v>-8.0859934489386251E-4</v>
      </c>
      <c r="Y2474" s="193"/>
      <c r="Z2474" s="197">
        <v>2472</v>
      </c>
    </row>
    <row r="2475" spans="1:26" ht="14.4" x14ac:dyDescent="0.3">
      <c r="A2475" s="7">
        <v>40548</v>
      </c>
      <c r="B2475" s="191">
        <v>1268.780029</v>
      </c>
      <c r="C2475" s="191">
        <v>1277.630005</v>
      </c>
      <c r="D2475" s="191">
        <v>1265.3599850000001</v>
      </c>
      <c r="E2475" s="191">
        <v>1276.5600589999999</v>
      </c>
      <c r="F2475" s="192">
        <v>1276.5600589999999</v>
      </c>
      <c r="G2475" s="191">
        <v>4764920000</v>
      </c>
      <c r="H2475" s="194">
        <f t="shared" si="76"/>
        <v>5.0071707174863958E-3</v>
      </c>
      <c r="I2475" s="193"/>
      <c r="J2475" s="197">
        <v>2473</v>
      </c>
      <c r="K2475" s="234"/>
      <c r="L2475" s="234"/>
      <c r="M2475" s="234"/>
      <c r="N2475" s="234"/>
      <c r="O2475" s="234"/>
      <c r="P2475" s="234"/>
      <c r="Q2475" s="7">
        <v>40548</v>
      </c>
      <c r="R2475" s="8">
        <v>11769643</v>
      </c>
      <c r="S2475" s="8">
        <v>11940714</v>
      </c>
      <c r="T2475" s="8">
        <v>11767858</v>
      </c>
      <c r="U2475" s="8">
        <v>11928572</v>
      </c>
      <c r="V2475" s="192">
        <v>10307948</v>
      </c>
      <c r="W2475" s="234">
        <v>255519600</v>
      </c>
      <c r="X2475" s="194">
        <f t="shared" si="77"/>
        <v>8.1802089157890449E-3</v>
      </c>
      <c r="Y2475" s="193"/>
      <c r="Z2475" s="197">
        <v>2473</v>
      </c>
    </row>
    <row r="2476" spans="1:26" ht="14.4" x14ac:dyDescent="0.3">
      <c r="A2476" s="7">
        <v>40547</v>
      </c>
      <c r="B2476" s="191">
        <v>1272.9499510000001</v>
      </c>
      <c r="C2476" s="191">
        <v>1274.119995</v>
      </c>
      <c r="D2476" s="191">
        <v>1262.660034</v>
      </c>
      <c r="E2476" s="191">
        <v>1270.1999510000001</v>
      </c>
      <c r="F2476" s="192">
        <v>1270.1999510000001</v>
      </c>
      <c r="G2476" s="191">
        <v>4796420000</v>
      </c>
      <c r="H2476" s="194">
        <f t="shared" si="76"/>
        <v>-1.3130618746925952E-3</v>
      </c>
      <c r="I2476" s="193"/>
      <c r="J2476" s="197">
        <v>2474</v>
      </c>
      <c r="K2476" s="234"/>
      <c r="L2476" s="234"/>
      <c r="M2476" s="234"/>
      <c r="N2476" s="234"/>
      <c r="O2476" s="234"/>
      <c r="P2476" s="234"/>
      <c r="Q2476" s="7">
        <v>40547</v>
      </c>
      <c r="R2476" s="8">
        <v>11872857</v>
      </c>
      <c r="S2476" s="8">
        <v>11875000</v>
      </c>
      <c r="T2476" s="8">
        <v>11719643</v>
      </c>
      <c r="U2476" s="8">
        <v>11831786</v>
      </c>
      <c r="V2476" s="192">
        <v>10224311</v>
      </c>
      <c r="W2476" s="234">
        <v>309080800</v>
      </c>
      <c r="X2476" s="194">
        <f t="shared" si="77"/>
        <v>5.2190360120760258E-3</v>
      </c>
      <c r="Y2476" s="193"/>
      <c r="Z2476" s="197">
        <v>2474</v>
      </c>
    </row>
    <row r="2477" spans="1:26" ht="14.4" x14ac:dyDescent="0.3">
      <c r="A2477" s="7">
        <v>40546</v>
      </c>
      <c r="B2477" s="191">
        <v>1257.619995</v>
      </c>
      <c r="C2477" s="191">
        <v>1276.170044</v>
      </c>
      <c r="D2477" s="191">
        <v>1257.619995</v>
      </c>
      <c r="E2477" s="191">
        <v>1271.869995</v>
      </c>
      <c r="F2477" s="192">
        <v>1271.869995</v>
      </c>
      <c r="G2477" s="191">
        <v>4286670000</v>
      </c>
      <c r="H2477" s="194">
        <f t="shared" si="76"/>
        <v>1.1314827637700498E-2</v>
      </c>
      <c r="I2477" s="193"/>
      <c r="J2477" s="197">
        <v>2475</v>
      </c>
      <c r="K2477" s="234"/>
      <c r="L2477" s="234"/>
      <c r="M2477" s="234"/>
      <c r="N2477" s="234"/>
      <c r="O2477" s="234"/>
      <c r="P2477" s="234"/>
      <c r="Q2477" s="7">
        <v>40546</v>
      </c>
      <c r="R2477" s="8">
        <v>11630000</v>
      </c>
      <c r="S2477" s="8">
        <v>11795000</v>
      </c>
      <c r="T2477" s="8">
        <v>11601429</v>
      </c>
      <c r="U2477" s="8">
        <v>11770357</v>
      </c>
      <c r="V2477" s="192">
        <v>10171227</v>
      </c>
      <c r="W2477" s="234">
        <v>445138400</v>
      </c>
      <c r="X2477" s="194">
        <f t="shared" si="77"/>
        <v>2.1732450296000464E-2</v>
      </c>
      <c r="Y2477" s="193"/>
      <c r="Z2477" s="197">
        <v>2475</v>
      </c>
    </row>
    <row r="2478" spans="1:26" ht="14.4" x14ac:dyDescent="0.3">
      <c r="A2478" s="7">
        <v>40543</v>
      </c>
      <c r="B2478" s="191">
        <v>1256.76001</v>
      </c>
      <c r="C2478" s="191">
        <v>1259.339966</v>
      </c>
      <c r="D2478" s="191">
        <v>1254.1899410000001</v>
      </c>
      <c r="E2478" s="191">
        <v>1257.6400149999999</v>
      </c>
      <c r="F2478" s="192">
        <v>1257.6400149999999</v>
      </c>
      <c r="G2478" s="191">
        <v>1799770000</v>
      </c>
      <c r="H2478" s="194">
        <f t="shared" si="76"/>
        <v>-1.907892637183897E-4</v>
      </c>
      <c r="I2478" s="193"/>
      <c r="J2478" s="197">
        <v>2476</v>
      </c>
      <c r="K2478" s="234"/>
      <c r="L2478" s="234"/>
      <c r="M2478" s="234"/>
      <c r="N2478" s="234"/>
      <c r="O2478" s="234"/>
      <c r="P2478" s="234"/>
      <c r="Q2478" s="7">
        <v>40543</v>
      </c>
      <c r="R2478" s="8">
        <v>11533929</v>
      </c>
      <c r="S2478" s="8">
        <v>11552857</v>
      </c>
      <c r="T2478" s="8">
        <v>11475357</v>
      </c>
      <c r="U2478" s="8">
        <v>11520000</v>
      </c>
      <c r="V2478" s="192">
        <v>9954883</v>
      </c>
      <c r="W2478" s="234">
        <v>193508000</v>
      </c>
      <c r="X2478" s="194">
        <f t="shared" si="77"/>
        <v>-3.3984961201662255E-3</v>
      </c>
      <c r="Y2478" s="193"/>
      <c r="Z2478" s="197">
        <v>2476</v>
      </c>
    </row>
    <row r="2479" spans="1:26" ht="14.4" x14ac:dyDescent="0.3">
      <c r="A2479" s="7">
        <v>40542</v>
      </c>
      <c r="B2479" s="191">
        <v>1259.4399410000001</v>
      </c>
      <c r="C2479" s="191">
        <v>1261.089966</v>
      </c>
      <c r="D2479" s="191">
        <v>1256.3199460000001</v>
      </c>
      <c r="E2479" s="191">
        <v>1257.880005</v>
      </c>
      <c r="F2479" s="192">
        <v>1257.880005</v>
      </c>
      <c r="G2479" s="191">
        <v>1970720000</v>
      </c>
      <c r="H2479" s="194">
        <f t="shared" si="76"/>
        <v>-1.5082188606436707E-3</v>
      </c>
      <c r="I2479" s="193"/>
      <c r="J2479" s="197">
        <v>2477</v>
      </c>
      <c r="K2479" s="234"/>
      <c r="L2479" s="234"/>
      <c r="M2479" s="234"/>
      <c r="N2479" s="234"/>
      <c r="O2479" s="234"/>
      <c r="P2479" s="234"/>
      <c r="Q2479" s="7">
        <v>40542</v>
      </c>
      <c r="R2479" s="8">
        <v>11624286</v>
      </c>
      <c r="S2479" s="8">
        <v>11625357</v>
      </c>
      <c r="T2479" s="8">
        <v>11537500</v>
      </c>
      <c r="U2479" s="8">
        <v>11559286</v>
      </c>
      <c r="V2479" s="192">
        <v>9988830</v>
      </c>
      <c r="W2479" s="234">
        <v>157494400</v>
      </c>
      <c r="X2479" s="194">
        <f t="shared" si="77"/>
        <v>-5.0111872154760696E-3</v>
      </c>
      <c r="Y2479" s="193"/>
      <c r="Z2479" s="197">
        <v>2477</v>
      </c>
    </row>
    <row r="2480" spans="1:26" ht="14.4" x14ac:dyDescent="0.3">
      <c r="A2480" s="7">
        <v>40541</v>
      </c>
      <c r="B2480" s="191">
        <v>1258.780029</v>
      </c>
      <c r="C2480" s="191">
        <v>1262.599976</v>
      </c>
      <c r="D2480" s="191">
        <v>1258.780029</v>
      </c>
      <c r="E2480" s="191">
        <v>1259.780029</v>
      </c>
      <c r="F2480" s="192">
        <v>1259.780029</v>
      </c>
      <c r="G2480" s="191">
        <v>2214380000</v>
      </c>
      <c r="H2480" s="194">
        <f t="shared" si="76"/>
        <v>1.0091449332215066E-3</v>
      </c>
      <c r="I2480" s="193"/>
      <c r="J2480" s="197">
        <v>2478</v>
      </c>
      <c r="K2480" s="234"/>
      <c r="L2480" s="234"/>
      <c r="M2480" s="234"/>
      <c r="N2480" s="234"/>
      <c r="O2480" s="234"/>
      <c r="P2480" s="234"/>
      <c r="Q2480" s="7">
        <v>40541</v>
      </c>
      <c r="R2480" s="8">
        <v>11650714</v>
      </c>
      <c r="S2480" s="8">
        <v>11658929</v>
      </c>
      <c r="T2480" s="8">
        <v>11610714</v>
      </c>
      <c r="U2480" s="8">
        <v>11617500</v>
      </c>
      <c r="V2480" s="192">
        <v>10039138</v>
      </c>
      <c r="W2480" s="234">
        <v>163139200</v>
      </c>
      <c r="X2480" s="194">
        <f t="shared" si="77"/>
        <v>-5.5292885038187337E-4</v>
      </c>
      <c r="Y2480" s="193"/>
      <c r="Z2480" s="197">
        <v>2478</v>
      </c>
    </row>
    <row r="2481" spans="1:26" ht="14.4" x14ac:dyDescent="0.3">
      <c r="A2481" s="7">
        <v>40540</v>
      </c>
      <c r="B2481" s="191">
        <v>1259.099976</v>
      </c>
      <c r="C2481" s="191">
        <v>1259.900024</v>
      </c>
      <c r="D2481" s="191">
        <v>1256.219971</v>
      </c>
      <c r="E2481" s="191">
        <v>1258.51001</v>
      </c>
      <c r="F2481" s="192">
        <v>1258.51001</v>
      </c>
      <c r="G2481" s="191">
        <v>2478450000</v>
      </c>
      <c r="H2481" s="194">
        <f t="shared" si="76"/>
        <v>7.7132414866989919E-4</v>
      </c>
      <c r="I2481" s="193"/>
      <c r="J2481" s="197">
        <v>2479</v>
      </c>
      <c r="K2481" s="234"/>
      <c r="L2481" s="234"/>
      <c r="M2481" s="234"/>
      <c r="N2481" s="234"/>
      <c r="O2481" s="234"/>
      <c r="P2481" s="234"/>
      <c r="Q2481" s="7">
        <v>40540</v>
      </c>
      <c r="R2481" s="8">
        <v>11639643</v>
      </c>
      <c r="S2481" s="8">
        <v>11666429</v>
      </c>
      <c r="T2481" s="8">
        <v>11609285</v>
      </c>
      <c r="U2481" s="8">
        <v>11623929</v>
      </c>
      <c r="V2481" s="192">
        <v>10044692</v>
      </c>
      <c r="W2481" s="234">
        <v>175924000</v>
      </c>
      <c r="X2481" s="194">
        <f t="shared" si="77"/>
        <v>2.4333580930488269E-3</v>
      </c>
      <c r="Y2481" s="193"/>
      <c r="Z2481" s="197">
        <v>2479</v>
      </c>
    </row>
    <row r="2482" spans="1:26" ht="14.4" x14ac:dyDescent="0.3">
      <c r="A2482" s="7">
        <v>40539</v>
      </c>
      <c r="B2482" s="191">
        <v>1254.660034</v>
      </c>
      <c r="C2482" s="191">
        <v>1258.4300539999999</v>
      </c>
      <c r="D2482" s="191">
        <v>1251.4799800000001</v>
      </c>
      <c r="E2482" s="191">
        <v>1257.540039</v>
      </c>
      <c r="F2482" s="192">
        <v>1257.540039</v>
      </c>
      <c r="G2482" s="191">
        <v>1992470000</v>
      </c>
      <c r="H2482" s="194">
        <f t="shared" si="76"/>
        <v>6.1269682419703769E-4</v>
      </c>
      <c r="I2482" s="193"/>
      <c r="J2482" s="197">
        <v>2480</v>
      </c>
      <c r="K2482" s="234"/>
      <c r="L2482" s="234"/>
      <c r="M2482" s="234"/>
      <c r="N2482" s="234"/>
      <c r="O2482" s="234"/>
      <c r="P2482" s="234"/>
      <c r="Q2482" s="7">
        <v>40539</v>
      </c>
      <c r="R2482" s="8">
        <v>11530357</v>
      </c>
      <c r="S2482" s="8">
        <v>11622857</v>
      </c>
      <c r="T2482" s="8">
        <v>11482857</v>
      </c>
      <c r="U2482" s="8">
        <v>11595715</v>
      </c>
      <c r="V2482" s="192">
        <v>10020309</v>
      </c>
      <c r="W2482" s="234">
        <v>249816000</v>
      </c>
      <c r="X2482" s="194">
        <f t="shared" si="77"/>
        <v>3.3371446285919639E-3</v>
      </c>
      <c r="Y2482" s="193"/>
      <c r="Z2482" s="197">
        <v>2480</v>
      </c>
    </row>
    <row r="2483" spans="1:26" ht="14.4" x14ac:dyDescent="0.3">
      <c r="A2483" s="7">
        <v>40535</v>
      </c>
      <c r="B2483" s="191">
        <v>1257.530029</v>
      </c>
      <c r="C2483" s="191">
        <v>1258.589966</v>
      </c>
      <c r="D2483" s="191">
        <v>1254.0500489999999</v>
      </c>
      <c r="E2483" s="191">
        <v>1256.7700199999999</v>
      </c>
      <c r="F2483" s="192">
        <v>1256.7700199999999</v>
      </c>
      <c r="G2483" s="191">
        <v>2515020000</v>
      </c>
      <c r="H2483" s="194">
        <f t="shared" si="76"/>
        <v>-1.6443281560065059E-3</v>
      </c>
      <c r="I2483" s="193"/>
      <c r="J2483" s="197">
        <v>2481</v>
      </c>
      <c r="K2483" s="234"/>
      <c r="L2483" s="234"/>
      <c r="M2483" s="234"/>
      <c r="N2483" s="234"/>
      <c r="O2483" s="234"/>
      <c r="P2483" s="234"/>
      <c r="Q2483" s="7">
        <v>40535</v>
      </c>
      <c r="R2483" s="8">
        <v>11607142</v>
      </c>
      <c r="S2483" s="8">
        <v>11612500</v>
      </c>
      <c r="T2483" s="8">
        <v>11541785</v>
      </c>
      <c r="U2483" s="8">
        <v>11557143</v>
      </c>
      <c r="V2483" s="192">
        <v>9986981</v>
      </c>
      <c r="W2483" s="234">
        <v>223157200</v>
      </c>
      <c r="X2483" s="194">
        <f t="shared" si="77"/>
        <v>-4.7973502666584155E-3</v>
      </c>
      <c r="Y2483" s="193"/>
      <c r="Z2483" s="197">
        <v>2481</v>
      </c>
    </row>
    <row r="2484" spans="1:26" ht="14.4" x14ac:dyDescent="0.3">
      <c r="A2484" s="7">
        <v>40534</v>
      </c>
      <c r="B2484" s="191">
        <v>1254.9399410000001</v>
      </c>
      <c r="C2484" s="191">
        <v>1259.3900149999999</v>
      </c>
      <c r="D2484" s="191">
        <v>1254.9399410000001</v>
      </c>
      <c r="E2484" s="191">
        <v>1258.839966</v>
      </c>
      <c r="F2484" s="192">
        <v>1258.839966</v>
      </c>
      <c r="G2484" s="191">
        <v>1285590000</v>
      </c>
      <c r="H2484" s="194">
        <f t="shared" si="76"/>
        <v>3.3795553013784168E-3</v>
      </c>
      <c r="I2484" s="193"/>
      <c r="J2484" s="197">
        <v>2482</v>
      </c>
      <c r="K2484" s="234"/>
      <c r="L2484" s="234"/>
      <c r="M2484" s="234"/>
      <c r="N2484" s="234"/>
      <c r="O2484" s="234"/>
      <c r="P2484" s="234"/>
      <c r="Q2484" s="7">
        <v>40534</v>
      </c>
      <c r="R2484" s="8">
        <v>11584286</v>
      </c>
      <c r="S2484" s="8">
        <v>11632857</v>
      </c>
      <c r="T2484" s="8">
        <v>11555357</v>
      </c>
      <c r="U2484" s="8">
        <v>11612857</v>
      </c>
      <c r="V2484" s="192">
        <v>10035123</v>
      </c>
      <c r="W2484" s="234">
        <v>265921600</v>
      </c>
      <c r="X2484" s="194">
        <f t="shared" si="77"/>
        <v>2.9609723534972827E-3</v>
      </c>
      <c r="Y2484" s="193"/>
      <c r="Z2484" s="197">
        <v>2482</v>
      </c>
    </row>
    <row r="2485" spans="1:26" ht="14.4" x14ac:dyDescent="0.3">
      <c r="A2485" s="7">
        <v>40533</v>
      </c>
      <c r="B2485" s="191">
        <v>1249.4300539999999</v>
      </c>
      <c r="C2485" s="191">
        <v>1255.8199460000001</v>
      </c>
      <c r="D2485" s="191">
        <v>1249.4300539999999</v>
      </c>
      <c r="E2485" s="191">
        <v>1254.599976</v>
      </c>
      <c r="F2485" s="192">
        <v>1254.599976</v>
      </c>
      <c r="G2485" s="191">
        <v>3479670000</v>
      </c>
      <c r="H2485" s="194">
        <f t="shared" si="76"/>
        <v>6.0301025317737776E-3</v>
      </c>
      <c r="I2485" s="193"/>
      <c r="J2485" s="197">
        <v>2483</v>
      </c>
      <c r="K2485" s="234"/>
      <c r="L2485" s="234"/>
      <c r="M2485" s="234"/>
      <c r="N2485" s="234"/>
      <c r="O2485" s="234"/>
      <c r="P2485" s="234"/>
      <c r="Q2485" s="7">
        <v>40533</v>
      </c>
      <c r="R2485" s="8">
        <v>11535714</v>
      </c>
      <c r="S2485" s="8">
        <v>11585357</v>
      </c>
      <c r="T2485" s="8">
        <v>11501785</v>
      </c>
      <c r="U2485" s="8">
        <v>11578571</v>
      </c>
      <c r="V2485" s="192">
        <v>10005497</v>
      </c>
      <c r="W2485" s="234">
        <v>256354000</v>
      </c>
      <c r="X2485" s="194">
        <f t="shared" si="77"/>
        <v>6.1760351533706181E-3</v>
      </c>
      <c r="Y2485" s="193"/>
      <c r="Z2485" s="197">
        <v>2483</v>
      </c>
    </row>
    <row r="2486" spans="1:26" ht="14.4" x14ac:dyDescent="0.3">
      <c r="A2486" s="7">
        <v>40532</v>
      </c>
      <c r="B2486" s="191">
        <v>1245.76001</v>
      </c>
      <c r="C2486" s="191">
        <v>1250.1999510000001</v>
      </c>
      <c r="D2486" s="191">
        <v>1241.51001</v>
      </c>
      <c r="E2486" s="191">
        <v>1247.079956</v>
      </c>
      <c r="F2486" s="192">
        <v>1247.079956</v>
      </c>
      <c r="G2486" s="191">
        <v>3548140000</v>
      </c>
      <c r="H2486" s="194">
        <f t="shared" si="76"/>
        <v>2.5483531070222419E-3</v>
      </c>
      <c r="I2486" s="193"/>
      <c r="J2486" s="197">
        <v>2484</v>
      </c>
      <c r="K2486" s="234"/>
      <c r="L2486" s="234"/>
      <c r="M2486" s="234"/>
      <c r="N2486" s="234"/>
      <c r="O2486" s="234"/>
      <c r="P2486" s="234"/>
      <c r="Q2486" s="7">
        <v>40532</v>
      </c>
      <c r="R2486" s="8">
        <v>11485714</v>
      </c>
      <c r="S2486" s="8">
        <v>11544642</v>
      </c>
      <c r="T2486" s="8">
        <v>11365357</v>
      </c>
      <c r="U2486" s="8">
        <v>11507500</v>
      </c>
      <c r="V2486" s="192">
        <v>9944082</v>
      </c>
      <c r="W2486" s="234">
        <v>385610400</v>
      </c>
      <c r="X2486" s="194">
        <f t="shared" si="77"/>
        <v>4.9906510565604764E-3</v>
      </c>
      <c r="Y2486" s="193"/>
      <c r="Z2486" s="197">
        <v>2484</v>
      </c>
    </row>
    <row r="2487" spans="1:26" ht="14.4" x14ac:dyDescent="0.3">
      <c r="A2487" s="7">
        <v>40529</v>
      </c>
      <c r="B2487" s="191">
        <v>1243.630005</v>
      </c>
      <c r="C2487" s="191">
        <v>1245.8100589999999</v>
      </c>
      <c r="D2487" s="191">
        <v>1239.869995</v>
      </c>
      <c r="E2487" s="191">
        <v>1243.910034</v>
      </c>
      <c r="F2487" s="192">
        <v>1243.910034</v>
      </c>
      <c r="G2487" s="191">
        <v>4632470000</v>
      </c>
      <c r="H2487" s="194">
        <f t="shared" si="76"/>
        <v>8.3680433527561252E-4</v>
      </c>
      <c r="I2487" s="193"/>
      <c r="J2487" s="197">
        <v>2485</v>
      </c>
      <c r="K2487" s="234"/>
      <c r="L2487" s="234"/>
      <c r="M2487" s="234"/>
      <c r="N2487" s="234"/>
      <c r="O2487" s="234"/>
      <c r="P2487" s="234"/>
      <c r="Q2487" s="7">
        <v>40529</v>
      </c>
      <c r="R2487" s="8">
        <v>11486786</v>
      </c>
      <c r="S2487" s="8">
        <v>11492500</v>
      </c>
      <c r="T2487" s="8">
        <v>11436786</v>
      </c>
      <c r="U2487" s="8">
        <v>11450357</v>
      </c>
      <c r="V2487" s="192">
        <v>9894701</v>
      </c>
      <c r="W2487" s="234">
        <v>386929200</v>
      </c>
      <c r="X2487" s="194">
        <f t="shared" si="77"/>
        <v>-1.992444365323157E-3</v>
      </c>
      <c r="Y2487" s="193"/>
      <c r="Z2487" s="197">
        <v>2485</v>
      </c>
    </row>
    <row r="2488" spans="1:26" ht="14.4" x14ac:dyDescent="0.3">
      <c r="A2488" s="7">
        <v>40528</v>
      </c>
      <c r="B2488" s="191">
        <v>1236.339966</v>
      </c>
      <c r="C2488" s="191">
        <v>1243.75</v>
      </c>
      <c r="D2488" s="191">
        <v>1232.849976</v>
      </c>
      <c r="E2488" s="191">
        <v>1242.869995</v>
      </c>
      <c r="F2488" s="192">
        <v>1242.869995</v>
      </c>
      <c r="G2488" s="191">
        <v>4736820000</v>
      </c>
      <c r="H2488" s="194">
        <f t="shared" si="76"/>
        <v>6.1850951836515079E-3</v>
      </c>
      <c r="I2488" s="193"/>
      <c r="J2488" s="197">
        <v>2486</v>
      </c>
      <c r="K2488" s="234"/>
      <c r="L2488" s="234"/>
      <c r="M2488" s="234"/>
      <c r="N2488" s="234"/>
      <c r="O2488" s="234"/>
      <c r="P2488" s="234"/>
      <c r="Q2488" s="7">
        <v>40528</v>
      </c>
      <c r="R2488" s="8">
        <v>11467500</v>
      </c>
      <c r="S2488" s="8">
        <v>11521786</v>
      </c>
      <c r="T2488" s="8">
        <v>11432143</v>
      </c>
      <c r="U2488" s="8">
        <v>11473214</v>
      </c>
      <c r="V2488" s="192">
        <v>9914455</v>
      </c>
      <c r="W2488" s="234">
        <v>322030800</v>
      </c>
      <c r="X2488" s="194">
        <f t="shared" si="77"/>
        <v>2.7782986645272889E-3</v>
      </c>
      <c r="Y2488" s="193"/>
      <c r="Z2488" s="197">
        <v>2486</v>
      </c>
    </row>
    <row r="2489" spans="1:26" ht="14.4" x14ac:dyDescent="0.3">
      <c r="A2489" s="7">
        <v>40527</v>
      </c>
      <c r="B2489" s="191">
        <v>1241.579956</v>
      </c>
      <c r="C2489" s="191">
        <v>1244.25</v>
      </c>
      <c r="D2489" s="191">
        <v>1234.01001</v>
      </c>
      <c r="E2489" s="191">
        <v>1235.2299800000001</v>
      </c>
      <c r="F2489" s="192">
        <v>1235.2299800000001</v>
      </c>
      <c r="G2489" s="191">
        <v>4407340000</v>
      </c>
      <c r="H2489" s="194">
        <f t="shared" si="76"/>
        <v>-5.1224528017810474E-3</v>
      </c>
      <c r="I2489" s="193"/>
      <c r="J2489" s="197">
        <v>2487</v>
      </c>
      <c r="K2489" s="234"/>
      <c r="L2489" s="234"/>
      <c r="M2489" s="234"/>
      <c r="N2489" s="234"/>
      <c r="O2489" s="234"/>
      <c r="P2489" s="234"/>
      <c r="Q2489" s="7">
        <v>40527</v>
      </c>
      <c r="R2489" s="8">
        <v>11428572</v>
      </c>
      <c r="S2489" s="8">
        <v>11535714</v>
      </c>
      <c r="T2489" s="8">
        <v>11399643</v>
      </c>
      <c r="U2489" s="8">
        <v>11441428</v>
      </c>
      <c r="V2489" s="192">
        <v>9886986</v>
      </c>
      <c r="W2489" s="234">
        <v>417312000</v>
      </c>
      <c r="X2489" s="194">
        <f t="shared" si="77"/>
        <v>2.1871911932878118E-4</v>
      </c>
      <c r="Y2489" s="193"/>
      <c r="Z2489" s="197">
        <v>2487</v>
      </c>
    </row>
    <row r="2490" spans="1:26" ht="14.4" x14ac:dyDescent="0.3">
      <c r="A2490" s="7">
        <v>40526</v>
      </c>
      <c r="B2490" s="191">
        <v>1241.839966</v>
      </c>
      <c r="C2490" s="191">
        <v>1246.589966</v>
      </c>
      <c r="D2490" s="191">
        <v>1238.170044</v>
      </c>
      <c r="E2490" s="191">
        <v>1241.589966</v>
      </c>
      <c r="F2490" s="192">
        <v>1241.589966</v>
      </c>
      <c r="G2490" s="191">
        <v>4132350000</v>
      </c>
      <c r="H2490" s="194">
        <f t="shared" si="76"/>
        <v>9.1095644803321696E-4</v>
      </c>
      <c r="I2490" s="193"/>
      <c r="J2490" s="197">
        <v>2488</v>
      </c>
      <c r="K2490" s="234"/>
      <c r="L2490" s="234"/>
      <c r="M2490" s="234"/>
      <c r="N2490" s="234"/>
      <c r="O2490" s="234"/>
      <c r="P2490" s="234"/>
      <c r="Q2490" s="7">
        <v>40526</v>
      </c>
      <c r="R2490" s="8">
        <v>11490357</v>
      </c>
      <c r="S2490" s="8">
        <v>11519286</v>
      </c>
      <c r="T2490" s="8">
        <v>11392858</v>
      </c>
      <c r="U2490" s="8">
        <v>11438929</v>
      </c>
      <c r="V2490" s="192">
        <v>9884824</v>
      </c>
      <c r="W2490" s="234">
        <v>351008000</v>
      </c>
      <c r="X2490" s="194">
        <f t="shared" si="77"/>
        <v>-4.2907422069379557E-3</v>
      </c>
      <c r="Y2490" s="193"/>
      <c r="Z2490" s="197">
        <v>2488</v>
      </c>
    </row>
    <row r="2491" spans="1:26" ht="14.4" x14ac:dyDescent="0.3">
      <c r="A2491" s="7">
        <v>40525</v>
      </c>
      <c r="B2491" s="191">
        <v>1242.5200199999999</v>
      </c>
      <c r="C2491" s="191">
        <v>1246.7299800000001</v>
      </c>
      <c r="D2491" s="191">
        <v>1240.339966</v>
      </c>
      <c r="E2491" s="191">
        <v>1240.459961</v>
      </c>
      <c r="F2491" s="192">
        <v>1240.459961</v>
      </c>
      <c r="G2491" s="191">
        <v>4361240000</v>
      </c>
      <c r="H2491" s="194">
        <f t="shared" si="76"/>
        <v>4.8320702064087352E-5</v>
      </c>
      <c r="I2491" s="193"/>
      <c r="J2491" s="197">
        <v>2489</v>
      </c>
      <c r="K2491" s="234"/>
      <c r="L2491" s="234"/>
      <c r="M2491" s="234"/>
      <c r="N2491" s="234"/>
      <c r="O2491" s="234"/>
      <c r="P2491" s="234"/>
      <c r="Q2491" s="7">
        <v>40525</v>
      </c>
      <c r="R2491" s="8">
        <v>11584642</v>
      </c>
      <c r="S2491" s="8">
        <v>11609285</v>
      </c>
      <c r="T2491" s="8">
        <v>11464286</v>
      </c>
      <c r="U2491" s="8">
        <v>11488214</v>
      </c>
      <c r="V2491" s="192">
        <v>9927420</v>
      </c>
      <c r="W2491" s="234">
        <v>439815600</v>
      </c>
      <c r="X2491" s="194">
        <f t="shared" si="77"/>
        <v>3.4629986778744104E-3</v>
      </c>
      <c r="Y2491" s="193"/>
      <c r="Z2491" s="197">
        <v>2489</v>
      </c>
    </row>
    <row r="2492" spans="1:26" ht="14.4" x14ac:dyDescent="0.3">
      <c r="A2492" s="7">
        <v>40522</v>
      </c>
      <c r="B2492" s="191">
        <v>1233.849976</v>
      </c>
      <c r="C2492" s="191">
        <v>1240.400024</v>
      </c>
      <c r="D2492" s="191">
        <v>1232.579956</v>
      </c>
      <c r="E2492" s="191">
        <v>1240.400024</v>
      </c>
      <c r="F2492" s="192">
        <v>1240.400024</v>
      </c>
      <c r="G2492" s="191">
        <v>4547310000</v>
      </c>
      <c r="H2492" s="194">
        <f t="shared" si="76"/>
        <v>6.0016415247364395E-3</v>
      </c>
      <c r="I2492" s="193"/>
      <c r="J2492" s="197">
        <v>2490</v>
      </c>
      <c r="K2492" s="234"/>
      <c r="L2492" s="234"/>
      <c r="M2492" s="234"/>
      <c r="N2492" s="234"/>
      <c r="O2492" s="234"/>
      <c r="P2492" s="234"/>
      <c r="Q2492" s="7">
        <v>40522</v>
      </c>
      <c r="R2492" s="8">
        <v>11416072</v>
      </c>
      <c r="S2492" s="8">
        <v>11466071</v>
      </c>
      <c r="T2492" s="8">
        <v>11378572</v>
      </c>
      <c r="U2492" s="8">
        <v>11448571</v>
      </c>
      <c r="V2492" s="192">
        <v>9893160</v>
      </c>
      <c r="W2492" s="234">
        <v>262511200</v>
      </c>
      <c r="X2492" s="194">
        <f t="shared" si="77"/>
        <v>2.5017044178673254E-3</v>
      </c>
      <c r="Y2492" s="193"/>
      <c r="Z2492" s="197">
        <v>2490</v>
      </c>
    </row>
    <row r="2493" spans="1:26" ht="14.4" x14ac:dyDescent="0.3">
      <c r="A2493" s="7">
        <v>40521</v>
      </c>
      <c r="B2493" s="191">
        <v>1230.1400149999999</v>
      </c>
      <c r="C2493" s="191">
        <v>1234.709961</v>
      </c>
      <c r="D2493" s="191">
        <v>1226.849976</v>
      </c>
      <c r="E2493" s="191">
        <v>1233</v>
      </c>
      <c r="F2493" s="192">
        <v>1233</v>
      </c>
      <c r="G2493" s="191">
        <v>4522510000</v>
      </c>
      <c r="H2493" s="194">
        <f t="shared" si="76"/>
        <v>3.8427483054029096E-3</v>
      </c>
      <c r="I2493" s="193"/>
      <c r="J2493" s="197">
        <v>2491</v>
      </c>
      <c r="K2493" s="234"/>
      <c r="L2493" s="234"/>
      <c r="M2493" s="234"/>
      <c r="N2493" s="234"/>
      <c r="O2493" s="234"/>
      <c r="P2493" s="234"/>
      <c r="Q2493" s="7">
        <v>40521</v>
      </c>
      <c r="R2493" s="8">
        <v>11504642</v>
      </c>
      <c r="S2493" s="8">
        <v>11517858</v>
      </c>
      <c r="T2493" s="8">
        <v>11393572</v>
      </c>
      <c r="U2493" s="8">
        <v>11420000</v>
      </c>
      <c r="V2493" s="192">
        <v>9868472</v>
      </c>
      <c r="W2493" s="234">
        <v>294151200</v>
      </c>
      <c r="X2493" s="194">
        <f t="shared" si="77"/>
        <v>-3.8937935901794357E-3</v>
      </c>
      <c r="Y2493" s="193"/>
      <c r="Z2493" s="197">
        <v>2491</v>
      </c>
    </row>
    <row r="2494" spans="1:26" ht="14.4" x14ac:dyDescent="0.3">
      <c r="A2494" s="7">
        <v>40520</v>
      </c>
      <c r="B2494" s="191">
        <v>1225.0200199999999</v>
      </c>
      <c r="C2494" s="191">
        <v>1228.9300539999999</v>
      </c>
      <c r="D2494" s="191">
        <v>1219.5</v>
      </c>
      <c r="E2494" s="191">
        <v>1228.280029</v>
      </c>
      <c r="F2494" s="192">
        <v>1228.280029</v>
      </c>
      <c r="G2494" s="191">
        <v>4607590000</v>
      </c>
      <c r="H2494" s="194">
        <f t="shared" si="76"/>
        <v>3.7017601634320844E-3</v>
      </c>
      <c r="I2494" s="193"/>
      <c r="J2494" s="197">
        <v>2492</v>
      </c>
      <c r="K2494" s="234"/>
      <c r="L2494" s="234"/>
      <c r="M2494" s="234"/>
      <c r="N2494" s="234"/>
      <c r="O2494" s="234"/>
      <c r="P2494" s="234"/>
      <c r="Q2494" s="7">
        <v>40520</v>
      </c>
      <c r="R2494" s="8">
        <v>11415358</v>
      </c>
      <c r="S2494" s="8">
        <v>11465000</v>
      </c>
      <c r="T2494" s="8">
        <v>11325357</v>
      </c>
      <c r="U2494" s="8">
        <v>11464643</v>
      </c>
      <c r="V2494" s="192">
        <v>9907048</v>
      </c>
      <c r="W2494" s="234">
        <v>321935600</v>
      </c>
      <c r="X2494" s="194">
        <f t="shared" si="77"/>
        <v>8.7995364045344946E-3</v>
      </c>
      <c r="Y2494" s="193"/>
      <c r="Z2494" s="197">
        <v>2492</v>
      </c>
    </row>
    <row r="2495" spans="1:26" ht="14.4" x14ac:dyDescent="0.3">
      <c r="A2495" s="7">
        <v>40519</v>
      </c>
      <c r="B2495" s="191">
        <v>1227.25</v>
      </c>
      <c r="C2495" s="191">
        <v>1235.0500489999999</v>
      </c>
      <c r="D2495" s="191">
        <v>1223.25</v>
      </c>
      <c r="E2495" s="191">
        <v>1223.75</v>
      </c>
      <c r="F2495" s="192">
        <v>1223.75</v>
      </c>
      <c r="G2495" s="191">
        <v>6970630000</v>
      </c>
      <c r="H2495" s="194">
        <f t="shared" si="76"/>
        <v>5.1508028858606207E-4</v>
      </c>
      <c r="I2495" s="193"/>
      <c r="J2495" s="197">
        <v>2493</v>
      </c>
      <c r="K2495" s="234"/>
      <c r="L2495" s="234"/>
      <c r="M2495" s="234"/>
      <c r="N2495" s="234"/>
      <c r="O2495" s="234"/>
      <c r="P2495" s="234"/>
      <c r="Q2495" s="7">
        <v>40519</v>
      </c>
      <c r="R2495" s="8">
        <v>11564285</v>
      </c>
      <c r="S2495" s="8">
        <v>11571072</v>
      </c>
      <c r="T2495" s="8">
        <v>11361428</v>
      </c>
      <c r="U2495" s="8">
        <v>11364643</v>
      </c>
      <c r="V2495" s="192">
        <v>9820631</v>
      </c>
      <c r="W2495" s="234">
        <v>391454000</v>
      </c>
      <c r="X2495" s="194">
        <f t="shared" si="77"/>
        <v>-6.059912316231578E-3</v>
      </c>
      <c r="Y2495" s="193"/>
      <c r="Z2495" s="197">
        <v>2493</v>
      </c>
    </row>
    <row r="2496" spans="1:26" ht="14.4" x14ac:dyDescent="0.3">
      <c r="A2496" s="7">
        <v>40518</v>
      </c>
      <c r="B2496" s="191">
        <v>1223.869995</v>
      </c>
      <c r="C2496" s="191">
        <v>1225.8000489999999</v>
      </c>
      <c r="D2496" s="191">
        <v>1220.670044</v>
      </c>
      <c r="E2496" s="191">
        <v>1223.119995</v>
      </c>
      <c r="F2496" s="192">
        <v>1223.119995</v>
      </c>
      <c r="G2496" s="191">
        <v>3527370000</v>
      </c>
      <c r="H2496" s="194">
        <f t="shared" si="76"/>
        <v>-1.2982388080699247E-3</v>
      </c>
      <c r="I2496" s="193"/>
      <c r="J2496" s="197">
        <v>2494</v>
      </c>
      <c r="K2496" s="234"/>
      <c r="L2496" s="234"/>
      <c r="M2496" s="234"/>
      <c r="N2496" s="234"/>
      <c r="O2496" s="234"/>
      <c r="P2496" s="234"/>
      <c r="Q2496" s="7">
        <v>40518</v>
      </c>
      <c r="R2496" s="8">
        <v>11380000</v>
      </c>
      <c r="S2496" s="8">
        <v>11511786</v>
      </c>
      <c r="T2496" s="8">
        <v>11372143</v>
      </c>
      <c r="U2496" s="8">
        <v>11433928</v>
      </c>
      <c r="V2496" s="192">
        <v>9880506</v>
      </c>
      <c r="W2496" s="234">
        <v>448481600</v>
      </c>
      <c r="X2496" s="194">
        <f t="shared" si="77"/>
        <v>8.5373211660421649E-3</v>
      </c>
      <c r="Y2496" s="193"/>
      <c r="Z2496" s="197">
        <v>2494</v>
      </c>
    </row>
    <row r="2497" spans="1:26" ht="14.4" x14ac:dyDescent="0.3">
      <c r="A2497" s="7">
        <v>40515</v>
      </c>
      <c r="B2497" s="191">
        <v>1219.9300539999999</v>
      </c>
      <c r="C2497" s="191">
        <v>1225.5699460000001</v>
      </c>
      <c r="D2497" s="191">
        <v>1216.8199460000001</v>
      </c>
      <c r="E2497" s="191">
        <v>1224.709961</v>
      </c>
      <c r="F2497" s="192">
        <v>1224.709961</v>
      </c>
      <c r="G2497" s="191">
        <v>3735780000</v>
      </c>
      <c r="H2497" s="194">
        <f t="shared" si="76"/>
        <v>2.6032368623825357E-3</v>
      </c>
      <c r="I2497" s="193"/>
      <c r="J2497" s="197">
        <v>2495</v>
      </c>
      <c r="K2497" s="234"/>
      <c r="L2497" s="234"/>
      <c r="M2497" s="234"/>
      <c r="N2497" s="234"/>
      <c r="O2497" s="234"/>
      <c r="P2497" s="234"/>
      <c r="Q2497" s="7">
        <v>40515</v>
      </c>
      <c r="R2497" s="8">
        <v>11321786</v>
      </c>
      <c r="S2497" s="8">
        <v>11380357</v>
      </c>
      <c r="T2497" s="8">
        <v>11297857</v>
      </c>
      <c r="U2497" s="8">
        <v>11337143</v>
      </c>
      <c r="V2497" s="192">
        <v>9796867</v>
      </c>
      <c r="W2497" s="234">
        <v>342092800</v>
      </c>
      <c r="X2497" s="194">
        <f t="shared" si="77"/>
        <v>-2.2318452769238871E-3</v>
      </c>
      <c r="Y2497" s="193"/>
      <c r="Z2497" s="197">
        <v>2495</v>
      </c>
    </row>
    <row r="2498" spans="1:26" ht="14.4" x14ac:dyDescent="0.3">
      <c r="A2498" s="7">
        <v>40514</v>
      </c>
      <c r="B2498" s="191">
        <v>1206.8100589999999</v>
      </c>
      <c r="C2498" s="191">
        <v>1221.8900149999999</v>
      </c>
      <c r="D2498" s="191">
        <v>1206.8100589999999</v>
      </c>
      <c r="E2498" s="191">
        <v>1221.530029</v>
      </c>
      <c r="F2498" s="192">
        <v>1221.530029</v>
      </c>
      <c r="G2498" s="191">
        <v>4970800000</v>
      </c>
      <c r="H2498" s="194">
        <f t="shared" si="76"/>
        <v>1.2818562514781327E-2</v>
      </c>
      <c r="I2498" s="193"/>
      <c r="J2498" s="197">
        <v>2496</v>
      </c>
      <c r="K2498" s="234"/>
      <c r="L2498" s="234"/>
      <c r="M2498" s="234"/>
      <c r="N2498" s="234"/>
      <c r="O2498" s="234"/>
      <c r="P2498" s="234"/>
      <c r="Q2498" s="7">
        <v>40514</v>
      </c>
      <c r="R2498" s="8">
        <v>11340357</v>
      </c>
      <c r="S2498" s="8">
        <v>11392858</v>
      </c>
      <c r="T2498" s="8">
        <v>11246072</v>
      </c>
      <c r="U2498" s="8">
        <v>11362500</v>
      </c>
      <c r="V2498" s="192">
        <v>9818781</v>
      </c>
      <c r="W2498" s="234">
        <v>462837200</v>
      </c>
      <c r="X2498" s="194">
        <f t="shared" si="77"/>
        <v>5.5306957917617148E-3</v>
      </c>
      <c r="Y2498" s="193"/>
      <c r="Z2498" s="197">
        <v>2496</v>
      </c>
    </row>
    <row r="2499" spans="1:26" ht="14.4" x14ac:dyDescent="0.3">
      <c r="A2499" s="7">
        <v>40513</v>
      </c>
      <c r="B2499" s="191">
        <v>1186.599976</v>
      </c>
      <c r="C2499" s="191">
        <v>1207.6099850000001</v>
      </c>
      <c r="D2499" s="191">
        <v>1186.599976</v>
      </c>
      <c r="E2499" s="191">
        <v>1206.0699460000001</v>
      </c>
      <c r="F2499" s="192">
        <v>1206.0699460000001</v>
      </c>
      <c r="G2499" s="191">
        <v>4548110000</v>
      </c>
      <c r="H2499" s="194">
        <f t="shared" si="76"/>
        <v>2.1616954759027019E-2</v>
      </c>
      <c r="I2499" s="193"/>
      <c r="J2499" s="197">
        <v>2497</v>
      </c>
      <c r="K2499" s="234"/>
      <c r="L2499" s="234"/>
      <c r="M2499" s="234"/>
      <c r="N2499" s="234"/>
      <c r="O2499" s="234"/>
      <c r="P2499" s="234"/>
      <c r="Q2499" s="7">
        <v>40513</v>
      </c>
      <c r="R2499" s="8">
        <v>11259643</v>
      </c>
      <c r="S2499" s="8">
        <v>11348214</v>
      </c>
      <c r="T2499" s="8">
        <v>11250000</v>
      </c>
      <c r="U2499" s="8">
        <v>11300000</v>
      </c>
      <c r="V2499" s="192">
        <v>9764775</v>
      </c>
      <c r="W2499" s="234">
        <v>461750800</v>
      </c>
      <c r="X2499" s="194">
        <f t="shared" si="77"/>
        <v>1.6872876714782402E-2</v>
      </c>
      <c r="Y2499" s="193"/>
      <c r="Z2499" s="197">
        <v>2497</v>
      </c>
    </row>
    <row r="2500" spans="1:26" ht="14.4" x14ac:dyDescent="0.3">
      <c r="A2500" s="7">
        <v>40512</v>
      </c>
      <c r="B2500" s="191">
        <v>1182.959961</v>
      </c>
      <c r="C2500" s="191">
        <v>1187.400024</v>
      </c>
      <c r="D2500" s="191">
        <v>1174.1400149999999</v>
      </c>
      <c r="E2500" s="191">
        <v>1180.5500489999999</v>
      </c>
      <c r="F2500" s="192">
        <v>1180.5500489999999</v>
      </c>
      <c r="G2500" s="191">
        <v>4284700000</v>
      </c>
      <c r="H2500" s="194">
        <f t="shared" ref="H2500:H2563" si="78">(F2500-F2501)/F2501</f>
        <v>-6.0702169961085167E-3</v>
      </c>
      <c r="I2500" s="193"/>
      <c r="J2500" s="197">
        <v>2498</v>
      </c>
      <c r="K2500" s="234"/>
      <c r="L2500" s="234"/>
      <c r="M2500" s="234"/>
      <c r="N2500" s="234"/>
      <c r="O2500" s="234"/>
      <c r="P2500" s="234"/>
      <c r="Q2500" s="7">
        <v>40512</v>
      </c>
      <c r="R2500" s="8">
        <v>11197857</v>
      </c>
      <c r="S2500" s="8">
        <v>11227143</v>
      </c>
      <c r="T2500" s="8">
        <v>11102500</v>
      </c>
      <c r="U2500" s="8">
        <v>11112500</v>
      </c>
      <c r="V2500" s="192">
        <v>9602749</v>
      </c>
      <c r="W2500" s="234">
        <v>501858000</v>
      </c>
      <c r="X2500" s="194">
        <f t="shared" ref="X2500:X2563" si="79">(V2500-V2501)/V2501</f>
        <v>-1.8051332623942175E-2</v>
      </c>
      <c r="Y2500" s="193"/>
      <c r="Z2500" s="197">
        <v>2498</v>
      </c>
    </row>
    <row r="2501" spans="1:26" ht="14.4" x14ac:dyDescent="0.3">
      <c r="A2501" s="7">
        <v>40511</v>
      </c>
      <c r="B2501" s="191">
        <v>1189.079956</v>
      </c>
      <c r="C2501" s="191">
        <v>1190.339966</v>
      </c>
      <c r="D2501" s="191">
        <v>1173.6400149999999</v>
      </c>
      <c r="E2501" s="191">
        <v>1187.76001</v>
      </c>
      <c r="F2501" s="192">
        <v>1187.76001</v>
      </c>
      <c r="G2501" s="191">
        <v>3673450000</v>
      </c>
      <c r="H2501" s="194">
        <f t="shared" si="78"/>
        <v>-1.3788582200331826E-3</v>
      </c>
      <c r="I2501" s="193"/>
      <c r="J2501" s="197">
        <v>2499</v>
      </c>
      <c r="K2501" s="234"/>
      <c r="L2501" s="234"/>
      <c r="M2501" s="234"/>
      <c r="N2501" s="234"/>
      <c r="O2501" s="234"/>
      <c r="P2501" s="234"/>
      <c r="Q2501" s="7">
        <v>40511</v>
      </c>
      <c r="R2501" s="8">
        <v>11267858</v>
      </c>
      <c r="S2501" s="8">
        <v>11338572</v>
      </c>
      <c r="T2501" s="8">
        <v>11120714</v>
      </c>
      <c r="U2501" s="8">
        <v>11316786</v>
      </c>
      <c r="V2501" s="192">
        <v>9779278</v>
      </c>
      <c r="W2501" s="234">
        <v>445785200</v>
      </c>
      <c r="X2501" s="194">
        <f t="shared" si="79"/>
        <v>5.9364921248284486E-3</v>
      </c>
      <c r="Y2501" s="193"/>
      <c r="Z2501" s="197">
        <v>2499</v>
      </c>
    </row>
    <row r="2502" spans="1:26" ht="14.4" x14ac:dyDescent="0.3">
      <c r="A2502" s="7">
        <v>40508</v>
      </c>
      <c r="B2502" s="191">
        <v>1194.160034</v>
      </c>
      <c r="C2502" s="191">
        <v>1194.160034</v>
      </c>
      <c r="D2502" s="191">
        <v>1186.9300539999999</v>
      </c>
      <c r="E2502" s="191">
        <v>1189.400024</v>
      </c>
      <c r="F2502" s="192">
        <v>1189.400024</v>
      </c>
      <c r="G2502" s="191">
        <v>1613820000</v>
      </c>
      <c r="H2502" s="194">
        <f t="shared" si="78"/>
        <v>-7.4685627564947182E-3</v>
      </c>
      <c r="I2502" s="193"/>
      <c r="J2502" s="197">
        <v>2500</v>
      </c>
      <c r="K2502" s="234"/>
      <c r="L2502" s="234"/>
      <c r="M2502" s="234"/>
      <c r="N2502" s="234"/>
      <c r="O2502" s="234"/>
      <c r="P2502" s="234"/>
      <c r="Q2502" s="7">
        <v>40508</v>
      </c>
      <c r="R2502" s="8">
        <v>11205000</v>
      </c>
      <c r="S2502" s="8">
        <v>11346429</v>
      </c>
      <c r="T2502" s="8">
        <v>11176429</v>
      </c>
      <c r="U2502" s="8">
        <v>11250000</v>
      </c>
      <c r="V2502" s="192">
        <v>9721566</v>
      </c>
      <c r="W2502" s="234">
        <v>237585600</v>
      </c>
      <c r="X2502" s="194">
        <f t="shared" si="79"/>
        <v>6.3558944771239774E-4</v>
      </c>
      <c r="Y2502" s="193"/>
      <c r="Z2502" s="197">
        <v>2500</v>
      </c>
    </row>
    <row r="2503" spans="1:26" ht="14.4" x14ac:dyDescent="0.3">
      <c r="A2503" s="7">
        <v>40506</v>
      </c>
      <c r="B2503" s="191">
        <v>1183.6999510000001</v>
      </c>
      <c r="C2503" s="191">
        <v>1198.619995</v>
      </c>
      <c r="D2503" s="191">
        <v>1183.6999510000001</v>
      </c>
      <c r="E2503" s="191">
        <v>1198.349976</v>
      </c>
      <c r="F2503" s="192">
        <v>1198.349976</v>
      </c>
      <c r="G2503" s="191">
        <v>3384250000</v>
      </c>
      <c r="H2503" s="194">
        <f t="shared" si="78"/>
        <v>1.4922968247151563E-2</v>
      </c>
      <c r="I2503" s="193"/>
      <c r="J2503" s="197">
        <v>2501</v>
      </c>
      <c r="K2503" s="234"/>
      <c r="L2503" s="234"/>
      <c r="M2503" s="234"/>
      <c r="N2503" s="234"/>
      <c r="O2503" s="234"/>
      <c r="P2503" s="234"/>
      <c r="Q2503" s="7">
        <v>40506</v>
      </c>
      <c r="R2503" s="8">
        <v>11142858</v>
      </c>
      <c r="S2503" s="8">
        <v>11264286</v>
      </c>
      <c r="T2503" s="8">
        <v>11133928</v>
      </c>
      <c r="U2503" s="8">
        <v>11242857</v>
      </c>
      <c r="V2503" s="192">
        <v>9715391</v>
      </c>
      <c r="W2503" s="234">
        <v>413725200</v>
      </c>
      <c r="X2503" s="194">
        <f t="shared" si="79"/>
        <v>1.9661301354515406E-2</v>
      </c>
      <c r="Y2503" s="193"/>
      <c r="Z2503" s="197">
        <v>2501</v>
      </c>
    </row>
    <row r="2504" spans="1:26" ht="14.4" x14ac:dyDescent="0.3">
      <c r="A2504" s="7">
        <v>40505</v>
      </c>
      <c r="B2504" s="191">
        <v>1192.51001</v>
      </c>
      <c r="C2504" s="191">
        <v>1192.51001</v>
      </c>
      <c r="D2504" s="191">
        <v>1176.910034</v>
      </c>
      <c r="E2504" s="191">
        <v>1180.7299800000001</v>
      </c>
      <c r="F2504" s="192">
        <v>1180.7299800000001</v>
      </c>
      <c r="G2504" s="191">
        <v>4133070000</v>
      </c>
      <c r="H2504" s="194">
        <f t="shared" si="78"/>
        <v>-1.428403333137737E-2</v>
      </c>
      <c r="I2504" s="193"/>
      <c r="J2504" s="197">
        <v>2502</v>
      </c>
      <c r="K2504" s="234"/>
      <c r="L2504" s="234"/>
      <c r="M2504" s="234"/>
      <c r="N2504" s="234"/>
      <c r="O2504" s="234"/>
      <c r="P2504" s="234"/>
      <c r="Q2504" s="7">
        <v>40505</v>
      </c>
      <c r="R2504" s="8">
        <v>11087500</v>
      </c>
      <c r="S2504" s="8">
        <v>11133928</v>
      </c>
      <c r="T2504" s="8">
        <v>10948571</v>
      </c>
      <c r="U2504" s="8">
        <v>11026072</v>
      </c>
      <c r="V2504" s="192">
        <v>9528057</v>
      </c>
      <c r="W2504" s="234">
        <v>519447600</v>
      </c>
      <c r="X2504" s="194">
        <f t="shared" si="79"/>
        <v>-1.4775793037149492E-2</v>
      </c>
      <c r="Y2504" s="193"/>
      <c r="Z2504" s="197">
        <v>2502</v>
      </c>
    </row>
    <row r="2505" spans="1:26" ht="14.4" x14ac:dyDescent="0.3">
      <c r="A2505" s="7">
        <v>40504</v>
      </c>
      <c r="B2505" s="191">
        <v>1198.0699460000001</v>
      </c>
      <c r="C2505" s="191">
        <v>1198.9399410000001</v>
      </c>
      <c r="D2505" s="191">
        <v>1184.579956</v>
      </c>
      <c r="E2505" s="191">
        <v>1197.839966</v>
      </c>
      <c r="F2505" s="192">
        <v>1197.839966</v>
      </c>
      <c r="G2505" s="191">
        <v>3689500000</v>
      </c>
      <c r="H2505" s="194">
        <f t="shared" si="78"/>
        <v>-1.5753661503066421E-3</v>
      </c>
      <c r="I2505" s="193"/>
      <c r="J2505" s="197">
        <v>2503</v>
      </c>
      <c r="K2505" s="234"/>
      <c r="L2505" s="234"/>
      <c r="M2505" s="234"/>
      <c r="N2505" s="234"/>
      <c r="O2505" s="234"/>
      <c r="P2505" s="234"/>
      <c r="Q2505" s="7">
        <v>40504</v>
      </c>
      <c r="R2505" s="8">
        <v>10952857</v>
      </c>
      <c r="S2505" s="8">
        <v>11191428</v>
      </c>
      <c r="T2505" s="8">
        <v>10923928</v>
      </c>
      <c r="U2505" s="8">
        <v>11191428</v>
      </c>
      <c r="V2505" s="192">
        <v>9670953</v>
      </c>
      <c r="W2505" s="234">
        <v>393075200</v>
      </c>
      <c r="X2505" s="194">
        <f t="shared" si="79"/>
        <v>2.1615334762608761E-2</v>
      </c>
      <c r="Y2505" s="193"/>
      <c r="Z2505" s="197">
        <v>2503</v>
      </c>
    </row>
    <row r="2506" spans="1:26" ht="14.4" x14ac:dyDescent="0.3">
      <c r="A2506" s="7">
        <v>40501</v>
      </c>
      <c r="B2506" s="191">
        <v>1196.119995</v>
      </c>
      <c r="C2506" s="191">
        <v>1199.969971</v>
      </c>
      <c r="D2506" s="191">
        <v>1189.4399410000001</v>
      </c>
      <c r="E2506" s="191">
        <v>1199.7299800000001</v>
      </c>
      <c r="F2506" s="192">
        <v>1199.7299800000001</v>
      </c>
      <c r="G2506" s="191">
        <v>3675390000</v>
      </c>
      <c r="H2506" s="194">
        <f t="shared" si="78"/>
        <v>2.5403731541852898E-3</v>
      </c>
      <c r="I2506" s="193"/>
      <c r="J2506" s="197">
        <v>2504</v>
      </c>
      <c r="K2506" s="234"/>
      <c r="L2506" s="234"/>
      <c r="M2506" s="234"/>
      <c r="N2506" s="234"/>
      <c r="O2506" s="234"/>
      <c r="P2506" s="234"/>
      <c r="Q2506" s="7">
        <v>40501</v>
      </c>
      <c r="R2506" s="8">
        <v>10998929</v>
      </c>
      <c r="S2506" s="8">
        <v>11014286</v>
      </c>
      <c r="T2506" s="8">
        <v>10901428</v>
      </c>
      <c r="U2506" s="8">
        <v>10954643</v>
      </c>
      <c r="V2506" s="192">
        <v>9466335</v>
      </c>
      <c r="W2506" s="234">
        <v>384843200</v>
      </c>
      <c r="X2506" s="194">
        <f t="shared" si="79"/>
        <v>-5.511724166911796E-3</v>
      </c>
      <c r="Y2506" s="193"/>
      <c r="Z2506" s="197">
        <v>2504</v>
      </c>
    </row>
    <row r="2507" spans="1:26" ht="14.4" x14ac:dyDescent="0.3">
      <c r="A2507" s="7">
        <v>40500</v>
      </c>
      <c r="B2507" s="191">
        <v>1183.75</v>
      </c>
      <c r="C2507" s="191">
        <v>1200.290039</v>
      </c>
      <c r="D2507" s="191">
        <v>1183.75</v>
      </c>
      <c r="E2507" s="191">
        <v>1196.6899410000001</v>
      </c>
      <c r="F2507" s="192">
        <v>1196.6899410000001</v>
      </c>
      <c r="G2507" s="191">
        <v>4687260000</v>
      </c>
      <c r="H2507" s="194">
        <f t="shared" si="78"/>
        <v>1.5357312994466887E-2</v>
      </c>
      <c r="I2507" s="193"/>
      <c r="J2507" s="197">
        <v>2505</v>
      </c>
      <c r="K2507" s="234"/>
      <c r="L2507" s="234"/>
      <c r="M2507" s="234"/>
      <c r="N2507" s="234"/>
      <c r="O2507" s="234"/>
      <c r="P2507" s="234"/>
      <c r="Q2507" s="7">
        <v>40500</v>
      </c>
      <c r="R2507" s="8">
        <v>10900000</v>
      </c>
      <c r="S2507" s="8">
        <v>11059643</v>
      </c>
      <c r="T2507" s="8">
        <v>10881785</v>
      </c>
      <c r="U2507" s="8">
        <v>11015357</v>
      </c>
      <c r="V2507" s="192">
        <v>9518800</v>
      </c>
      <c r="W2507" s="234">
        <v>494491200</v>
      </c>
      <c r="X2507" s="194">
        <f t="shared" si="79"/>
        <v>2.6388851149247557E-2</v>
      </c>
      <c r="Y2507" s="193"/>
      <c r="Z2507" s="197">
        <v>2505</v>
      </c>
    </row>
    <row r="2508" spans="1:26" ht="14.4" x14ac:dyDescent="0.3">
      <c r="A2508" s="7">
        <v>40499</v>
      </c>
      <c r="B2508" s="191">
        <v>1178.329956</v>
      </c>
      <c r="C2508" s="191">
        <v>1183.5600589999999</v>
      </c>
      <c r="D2508" s="191">
        <v>1175.8199460000001</v>
      </c>
      <c r="E2508" s="191">
        <v>1178.589966</v>
      </c>
      <c r="F2508" s="192">
        <v>1178.589966</v>
      </c>
      <c r="G2508" s="191">
        <v>3904780000</v>
      </c>
      <c r="H2508" s="194">
        <f t="shared" si="78"/>
        <v>2.1216287931627366E-4</v>
      </c>
      <c r="I2508" s="193"/>
      <c r="J2508" s="197">
        <v>2506</v>
      </c>
      <c r="K2508" s="234"/>
      <c r="L2508" s="234"/>
      <c r="M2508" s="234"/>
      <c r="N2508" s="234"/>
      <c r="O2508" s="234"/>
      <c r="P2508" s="234"/>
      <c r="Q2508" s="7">
        <v>40499</v>
      </c>
      <c r="R2508" s="8">
        <v>10757143</v>
      </c>
      <c r="S2508" s="8">
        <v>10856786</v>
      </c>
      <c r="T2508" s="8">
        <v>10634286</v>
      </c>
      <c r="U2508" s="8">
        <v>10732142</v>
      </c>
      <c r="V2508" s="192">
        <v>9274068</v>
      </c>
      <c r="W2508" s="234">
        <v>479449600</v>
      </c>
      <c r="X2508" s="194">
        <f t="shared" si="79"/>
        <v>-3.6136735347056088E-3</v>
      </c>
      <c r="Y2508" s="193"/>
      <c r="Z2508" s="197">
        <v>2506</v>
      </c>
    </row>
    <row r="2509" spans="1:26" ht="14.4" x14ac:dyDescent="0.3">
      <c r="A2509" s="7">
        <v>40498</v>
      </c>
      <c r="B2509" s="191">
        <v>1194.790039</v>
      </c>
      <c r="C2509" s="191">
        <v>1194.790039</v>
      </c>
      <c r="D2509" s="191">
        <v>1173</v>
      </c>
      <c r="E2509" s="191">
        <v>1178.339966</v>
      </c>
      <c r="F2509" s="192">
        <v>1178.339966</v>
      </c>
      <c r="G2509" s="191">
        <v>5116380000</v>
      </c>
      <c r="H2509" s="194">
        <f t="shared" si="78"/>
        <v>-1.6205413483615108E-2</v>
      </c>
      <c r="I2509" s="193"/>
      <c r="J2509" s="197">
        <v>2507</v>
      </c>
      <c r="K2509" s="234"/>
      <c r="L2509" s="234"/>
      <c r="M2509" s="234"/>
      <c r="N2509" s="234"/>
      <c r="O2509" s="234"/>
      <c r="P2509" s="234"/>
      <c r="Q2509" s="7">
        <v>40498</v>
      </c>
      <c r="R2509" s="8">
        <v>10918571</v>
      </c>
      <c r="S2509" s="8">
        <v>10985714</v>
      </c>
      <c r="T2509" s="8">
        <v>10690000</v>
      </c>
      <c r="U2509" s="8">
        <v>10771071</v>
      </c>
      <c r="V2509" s="192">
        <v>9307703</v>
      </c>
      <c r="W2509" s="234">
        <v>657650000</v>
      </c>
      <c r="X2509" s="194">
        <f t="shared" si="79"/>
        <v>-1.7750494543792916E-2</v>
      </c>
      <c r="Y2509" s="193"/>
      <c r="Z2509" s="197">
        <v>2507</v>
      </c>
    </row>
    <row r="2510" spans="1:26" ht="14.4" x14ac:dyDescent="0.3">
      <c r="A2510" s="7">
        <v>40497</v>
      </c>
      <c r="B2510" s="191">
        <v>1200.4399410000001</v>
      </c>
      <c r="C2510" s="191">
        <v>1207.4300539999999</v>
      </c>
      <c r="D2510" s="191">
        <v>1197.150024</v>
      </c>
      <c r="E2510" s="191">
        <v>1197.75</v>
      </c>
      <c r="F2510" s="192">
        <v>1197.75</v>
      </c>
      <c r="G2510" s="191">
        <v>3503370000</v>
      </c>
      <c r="H2510" s="194">
        <f t="shared" si="78"/>
        <v>-1.2174356847257884E-3</v>
      </c>
      <c r="I2510" s="193"/>
      <c r="J2510" s="197">
        <v>2508</v>
      </c>
      <c r="K2510" s="234"/>
      <c r="L2510" s="234"/>
      <c r="M2510" s="234"/>
      <c r="N2510" s="234"/>
      <c r="O2510" s="234"/>
      <c r="P2510" s="234"/>
      <c r="Q2510" s="7">
        <v>40497</v>
      </c>
      <c r="R2510" s="8">
        <v>11016429</v>
      </c>
      <c r="S2510" s="8">
        <v>11090714</v>
      </c>
      <c r="T2510" s="8">
        <v>10938214</v>
      </c>
      <c r="U2510" s="8">
        <v>10965714</v>
      </c>
      <c r="V2510" s="192">
        <v>9475905</v>
      </c>
      <c r="W2510" s="234">
        <v>403606000</v>
      </c>
      <c r="X2510" s="194">
        <f t="shared" si="79"/>
        <v>-3.2136059130348799E-3</v>
      </c>
      <c r="Y2510" s="193"/>
      <c r="Z2510" s="197">
        <v>2508</v>
      </c>
    </row>
    <row r="2511" spans="1:26" ht="14.4" x14ac:dyDescent="0.3">
      <c r="A2511" s="7">
        <v>40494</v>
      </c>
      <c r="B2511" s="191">
        <v>1209.0699460000001</v>
      </c>
      <c r="C2511" s="191">
        <v>1210.5</v>
      </c>
      <c r="D2511" s="191">
        <v>1194.079956</v>
      </c>
      <c r="E2511" s="191">
        <v>1199.209961</v>
      </c>
      <c r="F2511" s="192">
        <v>1199.209961</v>
      </c>
      <c r="G2511" s="191">
        <v>4213620000</v>
      </c>
      <c r="H2511" s="194">
        <f t="shared" si="78"/>
        <v>-1.1808492130023539E-2</v>
      </c>
      <c r="I2511" s="193"/>
      <c r="J2511" s="197">
        <v>2509</v>
      </c>
      <c r="K2511" s="234"/>
      <c r="L2511" s="234"/>
      <c r="M2511" s="234"/>
      <c r="N2511" s="234"/>
      <c r="O2511" s="234"/>
      <c r="P2511" s="234"/>
      <c r="Q2511" s="7">
        <v>40494</v>
      </c>
      <c r="R2511" s="8">
        <v>11285714</v>
      </c>
      <c r="S2511" s="8">
        <v>11303572</v>
      </c>
      <c r="T2511" s="8">
        <v>10843928</v>
      </c>
      <c r="U2511" s="8">
        <v>11001071</v>
      </c>
      <c r="V2511" s="192">
        <v>9506455</v>
      </c>
      <c r="W2511" s="234">
        <v>795846800</v>
      </c>
      <c r="X2511" s="194">
        <f t="shared" si="79"/>
        <v>-2.7222548364607701E-2</v>
      </c>
      <c r="Y2511" s="193"/>
      <c r="Z2511" s="197">
        <v>2509</v>
      </c>
    </row>
    <row r="2512" spans="1:26" ht="14.4" x14ac:dyDescent="0.3">
      <c r="A2512" s="7">
        <v>40493</v>
      </c>
      <c r="B2512" s="191">
        <v>1213.040039</v>
      </c>
      <c r="C2512" s="191">
        <v>1215.4499510000001</v>
      </c>
      <c r="D2512" s="191">
        <v>1204.48999</v>
      </c>
      <c r="E2512" s="191">
        <v>1213.540039</v>
      </c>
      <c r="F2512" s="192">
        <v>1213.540039</v>
      </c>
      <c r="G2512" s="191">
        <v>3931120000</v>
      </c>
      <c r="H2512" s="194">
        <f t="shared" si="78"/>
        <v>-4.2421266465713595E-3</v>
      </c>
      <c r="I2512" s="193"/>
      <c r="J2512" s="197">
        <v>2510</v>
      </c>
      <c r="K2512" s="234"/>
      <c r="L2512" s="234"/>
      <c r="M2512" s="234"/>
      <c r="N2512" s="234"/>
      <c r="O2512" s="234"/>
      <c r="P2512" s="234"/>
      <c r="Q2512" s="7">
        <v>40493</v>
      </c>
      <c r="R2512" s="8">
        <v>11250000</v>
      </c>
      <c r="S2512" s="8">
        <v>11371428</v>
      </c>
      <c r="T2512" s="8">
        <v>11223214</v>
      </c>
      <c r="U2512" s="8">
        <v>11308928</v>
      </c>
      <c r="V2512" s="192">
        <v>9772487</v>
      </c>
      <c r="W2512" s="234">
        <v>361284000</v>
      </c>
      <c r="X2512" s="194">
        <f t="shared" si="79"/>
        <v>-4.3395469012988174E-3</v>
      </c>
      <c r="Y2512" s="193"/>
      <c r="Z2512" s="197">
        <v>2510</v>
      </c>
    </row>
    <row r="2513" spans="1:26" ht="14.4" x14ac:dyDescent="0.3">
      <c r="A2513" s="7">
        <v>40492</v>
      </c>
      <c r="B2513" s="191">
        <v>1213.1400149999999</v>
      </c>
      <c r="C2513" s="191">
        <v>1218.75</v>
      </c>
      <c r="D2513" s="191">
        <v>1204.329956</v>
      </c>
      <c r="E2513" s="191">
        <v>1218.709961</v>
      </c>
      <c r="F2513" s="192">
        <v>1218.709961</v>
      </c>
      <c r="G2513" s="191">
        <v>4561300000</v>
      </c>
      <c r="H2513" s="194">
        <f t="shared" si="78"/>
        <v>4.3760811727163694E-3</v>
      </c>
      <c r="I2513" s="193"/>
      <c r="J2513" s="197">
        <v>2511</v>
      </c>
      <c r="K2513" s="234"/>
      <c r="L2513" s="234"/>
      <c r="M2513" s="234"/>
      <c r="N2513" s="234"/>
      <c r="O2513" s="234"/>
      <c r="P2513" s="234"/>
      <c r="Q2513" s="7">
        <v>40492</v>
      </c>
      <c r="R2513" s="8">
        <v>11308572</v>
      </c>
      <c r="S2513" s="8">
        <v>11384643</v>
      </c>
      <c r="T2513" s="8">
        <v>11198215</v>
      </c>
      <c r="U2513" s="8">
        <v>11358214</v>
      </c>
      <c r="V2513" s="192">
        <v>9815080</v>
      </c>
      <c r="W2513" s="234">
        <v>384227200</v>
      </c>
      <c r="X2513" s="194">
        <f t="shared" si="79"/>
        <v>6.1696198503807731E-3</v>
      </c>
      <c r="Y2513" s="193"/>
      <c r="Z2513" s="197">
        <v>2511</v>
      </c>
    </row>
    <row r="2514" spans="1:26" ht="14.4" x14ac:dyDescent="0.3">
      <c r="A2514" s="7">
        <v>40491</v>
      </c>
      <c r="B2514" s="191">
        <v>1223.589966</v>
      </c>
      <c r="C2514" s="191">
        <v>1226.839966</v>
      </c>
      <c r="D2514" s="191">
        <v>1208.9399410000001</v>
      </c>
      <c r="E2514" s="191">
        <v>1213.400024</v>
      </c>
      <c r="F2514" s="192">
        <v>1213.400024</v>
      </c>
      <c r="G2514" s="191">
        <v>4848040000</v>
      </c>
      <c r="H2514" s="194">
        <f t="shared" si="78"/>
        <v>-8.0523000204373342E-3</v>
      </c>
      <c r="I2514" s="193"/>
      <c r="J2514" s="197">
        <v>2512</v>
      </c>
      <c r="K2514" s="234"/>
      <c r="L2514" s="234"/>
      <c r="M2514" s="234"/>
      <c r="N2514" s="234"/>
      <c r="O2514" s="234"/>
      <c r="P2514" s="234"/>
      <c r="Q2514" s="7">
        <v>40491</v>
      </c>
      <c r="R2514" s="8">
        <v>11466071</v>
      </c>
      <c r="S2514" s="8">
        <v>11475000</v>
      </c>
      <c r="T2514" s="8">
        <v>11232142</v>
      </c>
      <c r="U2514" s="8">
        <v>11288571</v>
      </c>
      <c r="V2514" s="192">
        <v>9754896</v>
      </c>
      <c r="W2514" s="234">
        <v>383544000</v>
      </c>
      <c r="X2514" s="194">
        <f t="shared" si="79"/>
        <v>-7.972003664695233E-3</v>
      </c>
      <c r="Y2514" s="193"/>
      <c r="Z2514" s="197">
        <v>2512</v>
      </c>
    </row>
    <row r="2515" spans="1:26" ht="14.4" x14ac:dyDescent="0.3">
      <c r="A2515" s="7">
        <v>40490</v>
      </c>
      <c r="B2515" s="191">
        <v>1223.23999</v>
      </c>
      <c r="C2515" s="191">
        <v>1224.5699460000001</v>
      </c>
      <c r="D2515" s="191">
        <v>1217.5500489999999</v>
      </c>
      <c r="E2515" s="191">
        <v>1223.25</v>
      </c>
      <c r="F2515" s="192">
        <v>1223.25</v>
      </c>
      <c r="G2515" s="191">
        <v>3937230000</v>
      </c>
      <c r="H2515" s="194">
        <f t="shared" si="78"/>
        <v>-2.1209577443430726E-3</v>
      </c>
      <c r="I2515" s="193"/>
      <c r="J2515" s="197">
        <v>2513</v>
      </c>
      <c r="K2515" s="234"/>
      <c r="L2515" s="234"/>
      <c r="M2515" s="234"/>
      <c r="N2515" s="234"/>
      <c r="O2515" s="234"/>
      <c r="P2515" s="234"/>
      <c r="Q2515" s="7">
        <v>40490</v>
      </c>
      <c r="R2515" s="8">
        <v>11328571</v>
      </c>
      <c r="S2515" s="8">
        <v>11420357</v>
      </c>
      <c r="T2515" s="8">
        <v>11312857</v>
      </c>
      <c r="U2515" s="8">
        <v>11379286</v>
      </c>
      <c r="V2515" s="192">
        <v>9833287</v>
      </c>
      <c r="W2515" s="234">
        <v>281758400</v>
      </c>
      <c r="X2515" s="194">
        <f t="shared" si="79"/>
        <v>4.6982294613511543E-3</v>
      </c>
      <c r="Y2515" s="193"/>
      <c r="Z2515" s="197">
        <v>2513</v>
      </c>
    </row>
    <row r="2516" spans="1:26" ht="14.4" x14ac:dyDescent="0.3">
      <c r="A2516" s="7">
        <v>40487</v>
      </c>
      <c r="B2516" s="191">
        <v>1221.1999510000001</v>
      </c>
      <c r="C2516" s="191">
        <v>1227.079956</v>
      </c>
      <c r="D2516" s="191">
        <v>1220.290039</v>
      </c>
      <c r="E2516" s="191">
        <v>1225.849976</v>
      </c>
      <c r="F2516" s="192">
        <v>1225.849976</v>
      </c>
      <c r="G2516" s="191">
        <v>5637460000</v>
      </c>
      <c r="H2516" s="194">
        <f t="shared" si="78"/>
        <v>3.9227529921196614E-3</v>
      </c>
      <c r="I2516" s="193"/>
      <c r="J2516" s="197">
        <v>2514</v>
      </c>
      <c r="K2516" s="234"/>
      <c r="L2516" s="234"/>
      <c r="M2516" s="234"/>
      <c r="N2516" s="234"/>
      <c r="O2516" s="234"/>
      <c r="P2516" s="234"/>
      <c r="Q2516" s="7">
        <v>40487</v>
      </c>
      <c r="R2516" s="8">
        <v>11356786</v>
      </c>
      <c r="S2516" s="8">
        <v>11413215</v>
      </c>
      <c r="T2516" s="8">
        <v>11312500</v>
      </c>
      <c r="U2516" s="8">
        <v>11326072</v>
      </c>
      <c r="V2516" s="192">
        <v>9787304</v>
      </c>
      <c r="W2516" s="234">
        <v>361253200</v>
      </c>
      <c r="X2516" s="194">
        <f t="shared" si="79"/>
        <v>-3.5818830811382087E-3</v>
      </c>
      <c r="Y2516" s="193"/>
      <c r="Z2516" s="197">
        <v>2514</v>
      </c>
    </row>
    <row r="2517" spans="1:26" ht="14.4" x14ac:dyDescent="0.3">
      <c r="A2517" s="7">
        <v>40486</v>
      </c>
      <c r="B2517" s="191">
        <v>1198.339966</v>
      </c>
      <c r="C2517" s="191">
        <v>1221.25</v>
      </c>
      <c r="D2517" s="191">
        <v>1198.339966</v>
      </c>
      <c r="E2517" s="191">
        <v>1221.0600589999999</v>
      </c>
      <c r="F2517" s="192">
        <v>1221.0600589999999</v>
      </c>
      <c r="G2517" s="191">
        <v>5695470000</v>
      </c>
      <c r="H2517" s="194">
        <f t="shared" si="78"/>
        <v>1.9282863160732872E-2</v>
      </c>
      <c r="I2517" s="193"/>
      <c r="J2517" s="197">
        <v>2515</v>
      </c>
      <c r="K2517" s="234"/>
      <c r="L2517" s="234"/>
      <c r="M2517" s="234"/>
      <c r="N2517" s="234"/>
      <c r="O2517" s="234"/>
      <c r="P2517" s="234"/>
      <c r="Q2517" s="7">
        <v>40486</v>
      </c>
      <c r="R2517" s="8">
        <v>11266071</v>
      </c>
      <c r="S2517" s="8">
        <v>11435000</v>
      </c>
      <c r="T2517" s="8">
        <v>11251071</v>
      </c>
      <c r="U2517" s="8">
        <v>11366786</v>
      </c>
      <c r="V2517" s="192">
        <v>9822487</v>
      </c>
      <c r="W2517" s="234">
        <v>642488000</v>
      </c>
      <c r="X2517" s="194">
        <f t="shared" si="79"/>
        <v>1.7487444411031703E-2</v>
      </c>
      <c r="Y2517" s="193"/>
      <c r="Z2517" s="197">
        <v>2515</v>
      </c>
    </row>
    <row r="2518" spans="1:26" ht="14.4" x14ac:dyDescent="0.3">
      <c r="A2518" s="7">
        <v>40485</v>
      </c>
      <c r="B2518" s="191">
        <v>1193.790039</v>
      </c>
      <c r="C2518" s="191">
        <v>1198.3000489999999</v>
      </c>
      <c r="D2518" s="191">
        <v>1183.5600589999999</v>
      </c>
      <c r="E2518" s="191">
        <v>1197.959961</v>
      </c>
      <c r="F2518" s="192">
        <v>1197.959961</v>
      </c>
      <c r="G2518" s="191">
        <v>4665480000</v>
      </c>
      <c r="H2518" s="194">
        <f t="shared" si="78"/>
        <v>3.6780542394789389E-3</v>
      </c>
      <c r="I2518" s="193"/>
      <c r="J2518" s="197">
        <v>2516</v>
      </c>
      <c r="K2518" s="234"/>
      <c r="L2518" s="234"/>
      <c r="M2518" s="234"/>
      <c r="N2518" s="234"/>
      <c r="O2518" s="234"/>
      <c r="P2518" s="234"/>
      <c r="Q2518" s="7">
        <v>40485</v>
      </c>
      <c r="R2518" s="8">
        <v>11120358</v>
      </c>
      <c r="S2518" s="8">
        <v>11174286</v>
      </c>
      <c r="T2518" s="8">
        <v>11018929</v>
      </c>
      <c r="U2518" s="8">
        <v>11171429</v>
      </c>
      <c r="V2518" s="192">
        <v>9653669</v>
      </c>
      <c r="W2518" s="234">
        <v>508348400</v>
      </c>
      <c r="X2518" s="194">
        <f t="shared" si="79"/>
        <v>1.1119660175057271E-2</v>
      </c>
      <c r="Y2518" s="193"/>
      <c r="Z2518" s="197">
        <v>2516</v>
      </c>
    </row>
    <row r="2519" spans="1:26" ht="14.4" x14ac:dyDescent="0.3">
      <c r="A2519" s="7">
        <v>40484</v>
      </c>
      <c r="B2519" s="191">
        <v>1187.8599850000001</v>
      </c>
      <c r="C2519" s="191">
        <v>1195.880005</v>
      </c>
      <c r="D2519" s="191">
        <v>1187.8599850000001</v>
      </c>
      <c r="E2519" s="191">
        <v>1193.5699460000001</v>
      </c>
      <c r="F2519" s="192">
        <v>1193.5699460000001</v>
      </c>
      <c r="G2519" s="191">
        <v>3866200000</v>
      </c>
      <c r="H2519" s="194">
        <f t="shared" si="78"/>
        <v>7.759284149684788E-3</v>
      </c>
      <c r="I2519" s="193"/>
      <c r="J2519" s="197">
        <v>2517</v>
      </c>
      <c r="K2519" s="234"/>
      <c r="L2519" s="234"/>
      <c r="M2519" s="234"/>
      <c r="N2519" s="234"/>
      <c r="O2519" s="234"/>
      <c r="P2519" s="234"/>
      <c r="Q2519" s="7">
        <v>40484</v>
      </c>
      <c r="R2519" s="8">
        <v>10964286</v>
      </c>
      <c r="S2519" s="8">
        <v>11078215</v>
      </c>
      <c r="T2519" s="8">
        <v>10964286</v>
      </c>
      <c r="U2519" s="8">
        <v>11048572</v>
      </c>
      <c r="V2519" s="192">
        <v>9547504</v>
      </c>
      <c r="W2519" s="234">
        <v>433930000</v>
      </c>
      <c r="X2519" s="194">
        <f t="shared" si="79"/>
        <v>1.7029633445523454E-2</v>
      </c>
      <c r="Y2519" s="193"/>
      <c r="Z2519" s="197">
        <v>2517</v>
      </c>
    </row>
    <row r="2520" spans="1:26" ht="14.4" x14ac:dyDescent="0.3">
      <c r="A2520" s="7">
        <v>40483</v>
      </c>
      <c r="B2520" s="191">
        <v>1185.709961</v>
      </c>
      <c r="C2520" s="191">
        <v>1195.8100589999999</v>
      </c>
      <c r="D2520" s="191">
        <v>1177.650024</v>
      </c>
      <c r="E2520" s="191">
        <v>1184.380005</v>
      </c>
      <c r="F2520" s="192">
        <v>1184.380005</v>
      </c>
      <c r="G2520" s="191">
        <v>4129180000</v>
      </c>
      <c r="H2520" s="194">
        <f t="shared" si="78"/>
        <v>9.4653329829004972E-4</v>
      </c>
      <c r="I2520" s="193"/>
      <c r="J2520" s="197">
        <v>2518</v>
      </c>
      <c r="K2520" s="234"/>
      <c r="L2520" s="234"/>
      <c r="M2520" s="234"/>
      <c r="N2520" s="234"/>
      <c r="O2520" s="234"/>
      <c r="P2520" s="234"/>
      <c r="Q2520" s="7">
        <v>40483</v>
      </c>
      <c r="R2520" s="8">
        <v>10793571</v>
      </c>
      <c r="S2520" s="8">
        <v>10914286</v>
      </c>
      <c r="T2520" s="8">
        <v>10792857</v>
      </c>
      <c r="U2520" s="8">
        <v>10863571</v>
      </c>
      <c r="V2520" s="192">
        <v>9387636</v>
      </c>
      <c r="W2520" s="234">
        <v>423889200</v>
      </c>
      <c r="X2520" s="194">
        <f t="shared" si="79"/>
        <v>1.0631745768246093E-2</v>
      </c>
      <c r="Y2520" s="193"/>
      <c r="Z2520" s="197">
        <v>2518</v>
      </c>
    </row>
    <row r="2521" spans="1:26" ht="14.4" x14ac:dyDescent="0.3">
      <c r="A2521" s="7">
        <v>40480</v>
      </c>
      <c r="B2521" s="191">
        <v>1183.869995</v>
      </c>
      <c r="C2521" s="191">
        <v>1185.459961</v>
      </c>
      <c r="D2521" s="191">
        <v>1179.6999510000001</v>
      </c>
      <c r="E2521" s="191">
        <v>1183.26001</v>
      </c>
      <c r="F2521" s="192">
        <v>1183.26001</v>
      </c>
      <c r="G2521" s="191">
        <v>3537880000</v>
      </c>
      <c r="H2521" s="194">
        <f t="shared" si="78"/>
        <v>-4.3928684997273889E-4</v>
      </c>
      <c r="I2521" s="193"/>
      <c r="J2521" s="197">
        <v>2519</v>
      </c>
      <c r="K2521" s="234"/>
      <c r="L2521" s="234"/>
      <c r="M2521" s="234"/>
      <c r="N2521" s="234"/>
      <c r="O2521" s="234"/>
      <c r="P2521" s="234"/>
      <c r="Q2521" s="7">
        <v>40480</v>
      </c>
      <c r="R2521" s="8">
        <v>10865357</v>
      </c>
      <c r="S2521" s="8">
        <v>10924286</v>
      </c>
      <c r="T2521" s="8">
        <v>10745358</v>
      </c>
      <c r="U2521" s="8">
        <v>10749286</v>
      </c>
      <c r="V2521" s="192">
        <v>9288879</v>
      </c>
      <c r="W2521" s="234">
        <v>430511200</v>
      </c>
      <c r="X2521" s="194">
        <f t="shared" si="79"/>
        <v>-1.3956063203596469E-2</v>
      </c>
      <c r="Y2521" s="193"/>
      <c r="Z2521" s="197">
        <v>2519</v>
      </c>
    </row>
    <row r="2522" spans="1:26" ht="14.4" x14ac:dyDescent="0.3">
      <c r="A2522" s="7">
        <v>40479</v>
      </c>
      <c r="B2522" s="191">
        <v>1184.469971</v>
      </c>
      <c r="C2522" s="191">
        <v>1189.530029</v>
      </c>
      <c r="D2522" s="191">
        <v>1177.099976</v>
      </c>
      <c r="E2522" s="191">
        <v>1183.780029</v>
      </c>
      <c r="F2522" s="192">
        <v>1183.780029</v>
      </c>
      <c r="G2522" s="191">
        <v>4283460000</v>
      </c>
      <c r="H2522" s="194">
        <f t="shared" si="78"/>
        <v>1.1248493002812578E-3</v>
      </c>
      <c r="I2522" s="193"/>
      <c r="J2522" s="197">
        <v>2520</v>
      </c>
      <c r="K2522" s="234"/>
      <c r="L2522" s="234"/>
      <c r="M2522" s="234"/>
      <c r="N2522" s="234"/>
      <c r="O2522" s="234"/>
      <c r="P2522" s="234"/>
      <c r="Q2522" s="7">
        <v>40479</v>
      </c>
      <c r="R2522" s="8">
        <v>10998215</v>
      </c>
      <c r="S2522" s="8">
        <v>11000000</v>
      </c>
      <c r="T2522" s="8">
        <v>10746428</v>
      </c>
      <c r="U2522" s="8">
        <v>10901428</v>
      </c>
      <c r="V2522" s="192">
        <v>9420350</v>
      </c>
      <c r="W2522" s="234">
        <v>551051200</v>
      </c>
      <c r="X2522" s="194">
        <f t="shared" si="79"/>
        <v>-8.4139581075725629E-3</v>
      </c>
      <c r="Y2522" s="193"/>
      <c r="Z2522" s="197">
        <v>2520</v>
      </c>
    </row>
    <row r="2523" spans="1:26" ht="14.4" x14ac:dyDescent="0.3">
      <c r="A2523" s="7">
        <v>40478</v>
      </c>
      <c r="B2523" s="191">
        <v>1183.839966</v>
      </c>
      <c r="C2523" s="191">
        <v>1183.839966</v>
      </c>
      <c r="D2523" s="191">
        <v>1171.6999510000001</v>
      </c>
      <c r="E2523" s="191">
        <v>1182.4499510000001</v>
      </c>
      <c r="F2523" s="192">
        <v>1182.4499510000001</v>
      </c>
      <c r="G2523" s="191">
        <v>4335670000</v>
      </c>
      <c r="H2523" s="194">
        <f t="shared" si="78"/>
        <v>-2.6905839543547232E-3</v>
      </c>
      <c r="I2523" s="193"/>
      <c r="J2523" s="197">
        <v>2521</v>
      </c>
      <c r="K2523" s="234"/>
      <c r="L2523" s="234"/>
      <c r="M2523" s="234"/>
      <c r="N2523" s="234"/>
      <c r="O2523" s="234"/>
      <c r="P2523" s="234"/>
      <c r="Q2523" s="7">
        <v>40478</v>
      </c>
      <c r="R2523" s="8">
        <v>10987500</v>
      </c>
      <c r="S2523" s="8">
        <v>11067857</v>
      </c>
      <c r="T2523" s="8">
        <v>10914286</v>
      </c>
      <c r="U2523" s="8">
        <v>10993929</v>
      </c>
      <c r="V2523" s="192">
        <v>9500285</v>
      </c>
      <c r="W2523" s="234">
        <v>399002800</v>
      </c>
      <c r="X2523" s="194">
        <f t="shared" si="79"/>
        <v>-7.1431005705644931E-4</v>
      </c>
      <c r="Y2523" s="193"/>
      <c r="Z2523" s="197">
        <v>2521</v>
      </c>
    </row>
    <row r="2524" spans="1:26" ht="14.4" x14ac:dyDescent="0.3">
      <c r="A2524" s="7">
        <v>40477</v>
      </c>
      <c r="B2524" s="191">
        <v>1184.880005</v>
      </c>
      <c r="C2524" s="191">
        <v>1187.1099850000001</v>
      </c>
      <c r="D2524" s="191">
        <v>1177.719971</v>
      </c>
      <c r="E2524" s="191">
        <v>1185.6400149999999</v>
      </c>
      <c r="F2524" s="192">
        <v>1185.6400149999999</v>
      </c>
      <c r="G2524" s="191">
        <v>4203680000</v>
      </c>
      <c r="H2524" s="194">
        <f t="shared" si="78"/>
        <v>1.6885680137278147E-5</v>
      </c>
      <c r="I2524" s="193"/>
      <c r="J2524" s="197">
        <v>2522</v>
      </c>
      <c r="K2524" s="234"/>
      <c r="L2524" s="234"/>
      <c r="M2524" s="234"/>
      <c r="N2524" s="234"/>
      <c r="O2524" s="234"/>
      <c r="P2524" s="234"/>
      <c r="Q2524" s="7">
        <v>40477</v>
      </c>
      <c r="R2524" s="8">
        <v>10959642</v>
      </c>
      <c r="S2524" s="8">
        <v>11062143</v>
      </c>
      <c r="T2524" s="8">
        <v>10916072</v>
      </c>
      <c r="U2524" s="8">
        <v>11001785</v>
      </c>
      <c r="V2524" s="192">
        <v>9507076</v>
      </c>
      <c r="W2524" s="234">
        <v>392929600</v>
      </c>
      <c r="X2524" s="194">
        <f t="shared" si="79"/>
        <v>-2.5576370614598782E-3</v>
      </c>
      <c r="Y2524" s="193"/>
      <c r="Z2524" s="197">
        <v>2522</v>
      </c>
    </row>
    <row r="2525" spans="1:26" ht="14.4" x14ac:dyDescent="0.3">
      <c r="A2525" s="7">
        <v>40476</v>
      </c>
      <c r="B2525" s="191">
        <v>1184.73999</v>
      </c>
      <c r="C2525" s="191">
        <v>1196.1400149999999</v>
      </c>
      <c r="D2525" s="191">
        <v>1184.73999</v>
      </c>
      <c r="E2525" s="191">
        <v>1185.619995</v>
      </c>
      <c r="F2525" s="192">
        <v>1185.619995</v>
      </c>
      <c r="G2525" s="191">
        <v>4221380000</v>
      </c>
      <c r="H2525" s="194">
        <f t="shared" si="78"/>
        <v>2.1469715441616178E-3</v>
      </c>
      <c r="I2525" s="193"/>
      <c r="J2525" s="197">
        <v>2523</v>
      </c>
      <c r="K2525" s="234"/>
      <c r="L2525" s="234"/>
      <c r="M2525" s="234"/>
      <c r="N2525" s="234"/>
      <c r="O2525" s="234"/>
      <c r="P2525" s="234"/>
      <c r="Q2525" s="7">
        <v>40476</v>
      </c>
      <c r="R2525" s="8">
        <v>11038929</v>
      </c>
      <c r="S2525" s="8">
        <v>11128572</v>
      </c>
      <c r="T2525" s="8">
        <v>11015715</v>
      </c>
      <c r="U2525" s="8">
        <v>11030000</v>
      </c>
      <c r="V2525" s="192">
        <v>9531454</v>
      </c>
      <c r="W2525" s="234">
        <v>392462000</v>
      </c>
      <c r="X2525" s="194">
        <f t="shared" si="79"/>
        <v>4.4554979753245148E-3</v>
      </c>
      <c r="Y2525" s="193"/>
      <c r="Z2525" s="197">
        <v>2523</v>
      </c>
    </row>
    <row r="2526" spans="1:26" ht="14.4" x14ac:dyDescent="0.3">
      <c r="A2526" s="7">
        <v>40473</v>
      </c>
      <c r="B2526" s="191">
        <v>1180.5200199999999</v>
      </c>
      <c r="C2526" s="191">
        <v>1183.9300539999999</v>
      </c>
      <c r="D2526" s="191">
        <v>1178.98999</v>
      </c>
      <c r="E2526" s="191">
        <v>1183.079956</v>
      </c>
      <c r="F2526" s="192">
        <v>1183.079956</v>
      </c>
      <c r="G2526" s="191">
        <v>3177890000</v>
      </c>
      <c r="H2526" s="194">
        <f t="shared" si="78"/>
        <v>2.3892582787754307E-3</v>
      </c>
      <c r="I2526" s="193"/>
      <c r="J2526" s="197">
        <v>2524</v>
      </c>
      <c r="K2526" s="234"/>
      <c r="L2526" s="234"/>
      <c r="M2526" s="234"/>
      <c r="N2526" s="234"/>
      <c r="O2526" s="234"/>
      <c r="P2526" s="234"/>
      <c r="Q2526" s="7">
        <v>40473</v>
      </c>
      <c r="R2526" s="8">
        <v>11038215</v>
      </c>
      <c r="S2526" s="8">
        <v>11072857</v>
      </c>
      <c r="T2526" s="8">
        <v>10939285</v>
      </c>
      <c r="U2526" s="8">
        <v>10981071</v>
      </c>
      <c r="V2526" s="192">
        <v>9489175</v>
      </c>
      <c r="W2526" s="234">
        <v>372778000</v>
      </c>
      <c r="X2526" s="194">
        <f t="shared" si="79"/>
        <v>-6.6233311600675179E-3</v>
      </c>
      <c r="Y2526" s="193"/>
      <c r="Z2526" s="197">
        <v>2524</v>
      </c>
    </row>
    <row r="2527" spans="1:26" ht="14.4" x14ac:dyDescent="0.3">
      <c r="A2527" s="7">
        <v>40472</v>
      </c>
      <c r="B2527" s="191">
        <v>1179.8199460000001</v>
      </c>
      <c r="C2527" s="191">
        <v>1189.4300539999999</v>
      </c>
      <c r="D2527" s="191">
        <v>1171.170044</v>
      </c>
      <c r="E2527" s="191">
        <v>1180.26001</v>
      </c>
      <c r="F2527" s="192">
        <v>1180.26001</v>
      </c>
      <c r="G2527" s="191">
        <v>4625470000</v>
      </c>
      <c r="H2527" s="194">
        <f t="shared" si="78"/>
        <v>1.7739086226504024E-3</v>
      </c>
      <c r="I2527" s="193"/>
      <c r="J2527" s="197">
        <v>2525</v>
      </c>
      <c r="K2527" s="234"/>
      <c r="L2527" s="234"/>
      <c r="M2527" s="234"/>
      <c r="N2527" s="234"/>
      <c r="O2527" s="234"/>
      <c r="P2527" s="234"/>
      <c r="Q2527" s="7">
        <v>40472</v>
      </c>
      <c r="R2527" s="8">
        <v>11155714</v>
      </c>
      <c r="S2527" s="8">
        <v>11240714</v>
      </c>
      <c r="T2527" s="8">
        <v>10957143</v>
      </c>
      <c r="U2527" s="8">
        <v>11054286</v>
      </c>
      <c r="V2527" s="192">
        <v>9552444</v>
      </c>
      <c r="W2527" s="234">
        <v>551460000</v>
      </c>
      <c r="X2527" s="194">
        <f t="shared" si="79"/>
        <v>-3.2521144691703367E-3</v>
      </c>
      <c r="Y2527" s="193"/>
      <c r="Z2527" s="197">
        <v>2525</v>
      </c>
    </row>
    <row r="2528" spans="1:26" ht="14.4" x14ac:dyDescent="0.3">
      <c r="A2528" s="7">
        <v>40471</v>
      </c>
      <c r="B2528" s="191">
        <v>1166.73999</v>
      </c>
      <c r="C2528" s="191">
        <v>1182.9399410000001</v>
      </c>
      <c r="D2528" s="191">
        <v>1166.73999</v>
      </c>
      <c r="E2528" s="191">
        <v>1178.170044</v>
      </c>
      <c r="F2528" s="192">
        <v>1178.170044</v>
      </c>
      <c r="G2528" s="191">
        <v>5027880000</v>
      </c>
      <c r="H2528" s="194">
        <f t="shared" si="78"/>
        <v>1.0524075604616276E-2</v>
      </c>
      <c r="I2528" s="193"/>
      <c r="J2528" s="197">
        <v>2526</v>
      </c>
      <c r="K2528" s="234"/>
      <c r="L2528" s="234"/>
      <c r="M2528" s="234"/>
      <c r="N2528" s="234"/>
      <c r="O2528" s="234"/>
      <c r="P2528" s="234"/>
      <c r="Q2528" s="7">
        <v>40471</v>
      </c>
      <c r="R2528" s="8">
        <v>11035714</v>
      </c>
      <c r="S2528" s="8">
        <v>11223214</v>
      </c>
      <c r="T2528" s="8">
        <v>10959642</v>
      </c>
      <c r="U2528" s="8">
        <v>11090357</v>
      </c>
      <c r="V2528" s="192">
        <v>9583611</v>
      </c>
      <c r="W2528" s="234">
        <v>721624400</v>
      </c>
      <c r="X2528" s="194">
        <f t="shared" si="79"/>
        <v>3.3601995746015607E-3</v>
      </c>
      <c r="Y2528" s="193"/>
      <c r="Z2528" s="197">
        <v>2526</v>
      </c>
    </row>
    <row r="2529" spans="1:26" ht="14.4" x14ac:dyDescent="0.3">
      <c r="A2529" s="7">
        <v>40470</v>
      </c>
      <c r="B2529" s="191">
        <v>1178.6400149999999</v>
      </c>
      <c r="C2529" s="191">
        <v>1178.6400149999999</v>
      </c>
      <c r="D2529" s="191">
        <v>1159.709961</v>
      </c>
      <c r="E2529" s="191">
        <v>1165.900024</v>
      </c>
      <c r="F2529" s="192">
        <v>1165.900024</v>
      </c>
      <c r="G2529" s="191">
        <v>5600120000</v>
      </c>
      <c r="H2529" s="194">
        <f t="shared" si="78"/>
        <v>-1.5877250651393813E-2</v>
      </c>
      <c r="I2529" s="193"/>
      <c r="J2529" s="197">
        <v>2527</v>
      </c>
      <c r="K2529" s="234"/>
      <c r="L2529" s="234"/>
      <c r="M2529" s="234"/>
      <c r="N2529" s="234"/>
      <c r="O2529" s="234"/>
      <c r="P2529" s="234"/>
      <c r="Q2529" s="7">
        <v>40470</v>
      </c>
      <c r="R2529" s="8">
        <v>10835714</v>
      </c>
      <c r="S2529" s="8">
        <v>11206072</v>
      </c>
      <c r="T2529" s="8">
        <v>10715000</v>
      </c>
      <c r="U2529" s="8">
        <v>11053214</v>
      </c>
      <c r="V2529" s="192">
        <v>9551516</v>
      </c>
      <c r="W2529" s="234">
        <v>1232784000</v>
      </c>
      <c r="X2529" s="194">
        <f t="shared" si="79"/>
        <v>-2.6760946844923535E-2</v>
      </c>
      <c r="Y2529" s="193"/>
      <c r="Z2529" s="197">
        <v>2527</v>
      </c>
    </row>
    <row r="2530" spans="1:26" ht="14.4" x14ac:dyDescent="0.3">
      <c r="A2530" s="7">
        <v>40469</v>
      </c>
      <c r="B2530" s="191">
        <v>1176.829956</v>
      </c>
      <c r="C2530" s="191">
        <v>1185.530029</v>
      </c>
      <c r="D2530" s="191">
        <v>1174.5500489999999</v>
      </c>
      <c r="E2530" s="191">
        <v>1184.709961</v>
      </c>
      <c r="F2530" s="192">
        <v>1184.709961</v>
      </c>
      <c r="G2530" s="191">
        <v>4450050000</v>
      </c>
      <c r="H2530" s="194">
        <f t="shared" si="78"/>
        <v>7.2437449964554076E-3</v>
      </c>
      <c r="I2530" s="193"/>
      <c r="J2530" s="197">
        <v>2528</v>
      </c>
      <c r="K2530" s="234"/>
      <c r="L2530" s="234"/>
      <c r="M2530" s="234"/>
      <c r="N2530" s="234"/>
      <c r="O2530" s="234"/>
      <c r="P2530" s="234"/>
      <c r="Q2530" s="7">
        <v>40469</v>
      </c>
      <c r="R2530" s="8">
        <v>11373929</v>
      </c>
      <c r="S2530" s="8">
        <v>11392858</v>
      </c>
      <c r="T2530" s="8">
        <v>11224643</v>
      </c>
      <c r="U2530" s="8">
        <v>11357142</v>
      </c>
      <c r="V2530" s="192">
        <v>9814152</v>
      </c>
      <c r="W2530" s="234">
        <v>1093010800</v>
      </c>
      <c r="X2530" s="194">
        <f t="shared" si="79"/>
        <v>1.0357912769186106E-2</v>
      </c>
      <c r="Y2530" s="193"/>
      <c r="Z2530" s="197">
        <v>2528</v>
      </c>
    </row>
    <row r="2531" spans="1:26" ht="14.4" x14ac:dyDescent="0.3">
      <c r="A2531" s="7">
        <v>40466</v>
      </c>
      <c r="B2531" s="191">
        <v>1177.469971</v>
      </c>
      <c r="C2531" s="191">
        <v>1181.1999510000001</v>
      </c>
      <c r="D2531" s="191">
        <v>1167.119995</v>
      </c>
      <c r="E2531" s="191">
        <v>1176.1899410000001</v>
      </c>
      <c r="F2531" s="192">
        <v>1176.1899410000001</v>
      </c>
      <c r="G2531" s="191">
        <v>5724910000</v>
      </c>
      <c r="H2531" s="194">
        <f t="shared" si="78"/>
        <v>2.0274847550954406E-3</v>
      </c>
      <c r="I2531" s="193"/>
      <c r="J2531" s="197">
        <v>2529</v>
      </c>
      <c r="K2531" s="234"/>
      <c r="L2531" s="234"/>
      <c r="M2531" s="234"/>
      <c r="N2531" s="234"/>
      <c r="O2531" s="234"/>
      <c r="P2531" s="234"/>
      <c r="Q2531" s="7">
        <v>40466</v>
      </c>
      <c r="R2531" s="8">
        <v>10980000</v>
      </c>
      <c r="S2531" s="8">
        <v>11250000</v>
      </c>
      <c r="T2531" s="8">
        <v>10889643</v>
      </c>
      <c r="U2531" s="8">
        <v>11240714</v>
      </c>
      <c r="V2531" s="192">
        <v>9713540</v>
      </c>
      <c r="W2531" s="234">
        <v>922194000</v>
      </c>
      <c r="X2531" s="194">
        <f t="shared" si="79"/>
        <v>4.1116510463212678E-2</v>
      </c>
      <c r="Y2531" s="193"/>
      <c r="Z2531" s="197">
        <v>2529</v>
      </c>
    </row>
    <row r="2532" spans="1:26" ht="14.4" x14ac:dyDescent="0.3">
      <c r="A2532" s="7">
        <v>40465</v>
      </c>
      <c r="B2532" s="191">
        <v>1177.8199460000001</v>
      </c>
      <c r="C2532" s="191">
        <v>1178.8900149999999</v>
      </c>
      <c r="D2532" s="191">
        <v>1166.709961</v>
      </c>
      <c r="E2532" s="191">
        <v>1173.8100589999999</v>
      </c>
      <c r="F2532" s="192">
        <v>1173.8100589999999</v>
      </c>
      <c r="G2532" s="191">
        <v>4969410000</v>
      </c>
      <c r="H2532" s="194">
        <f t="shared" si="78"/>
        <v>-3.6413862043912473E-3</v>
      </c>
      <c r="I2532" s="193"/>
      <c r="J2532" s="197">
        <v>2530</v>
      </c>
      <c r="K2532" s="234"/>
      <c r="L2532" s="234"/>
      <c r="M2532" s="234"/>
      <c r="N2532" s="234"/>
      <c r="O2532" s="234"/>
      <c r="P2532" s="234"/>
      <c r="Q2532" s="7">
        <v>40465</v>
      </c>
      <c r="R2532" s="8">
        <v>10774643</v>
      </c>
      <c r="S2532" s="8">
        <v>10802500</v>
      </c>
      <c r="T2532" s="8">
        <v>10728572</v>
      </c>
      <c r="U2532" s="8">
        <v>10796785</v>
      </c>
      <c r="V2532" s="192">
        <v>9329926</v>
      </c>
      <c r="W2532" s="234">
        <v>435296400</v>
      </c>
      <c r="X2532" s="194">
        <f t="shared" si="79"/>
        <v>7.2299822248947558E-3</v>
      </c>
      <c r="Y2532" s="193"/>
      <c r="Z2532" s="197">
        <v>2530</v>
      </c>
    </row>
    <row r="2533" spans="1:26" ht="14.4" x14ac:dyDescent="0.3">
      <c r="A2533" s="7">
        <v>40464</v>
      </c>
      <c r="B2533" s="191">
        <v>1171.3199460000001</v>
      </c>
      <c r="C2533" s="191">
        <v>1184.380005</v>
      </c>
      <c r="D2533" s="191">
        <v>1171.3199460000001</v>
      </c>
      <c r="E2533" s="191">
        <v>1178.099976</v>
      </c>
      <c r="F2533" s="192">
        <v>1178.099976</v>
      </c>
      <c r="G2533" s="191">
        <v>4969410000</v>
      </c>
      <c r="H2533" s="194">
        <f t="shared" si="78"/>
        <v>7.1210202497752843E-3</v>
      </c>
      <c r="I2533" s="193"/>
      <c r="J2533" s="197">
        <v>2531</v>
      </c>
      <c r="K2533" s="234"/>
      <c r="L2533" s="234"/>
      <c r="M2533" s="234"/>
      <c r="N2533" s="234"/>
      <c r="O2533" s="234"/>
      <c r="P2533" s="234"/>
      <c r="Q2533" s="7">
        <v>40464</v>
      </c>
      <c r="R2533" s="8">
        <v>10721429</v>
      </c>
      <c r="S2533" s="8">
        <v>10784286</v>
      </c>
      <c r="T2533" s="8">
        <v>10707143</v>
      </c>
      <c r="U2533" s="8">
        <v>10719286</v>
      </c>
      <c r="V2533" s="192">
        <v>9262955</v>
      </c>
      <c r="W2533" s="234">
        <v>630092400</v>
      </c>
      <c r="X2533" s="194">
        <f t="shared" si="79"/>
        <v>5.3594831539331908E-3</v>
      </c>
      <c r="Y2533" s="193"/>
      <c r="Z2533" s="197">
        <v>2531</v>
      </c>
    </row>
    <row r="2534" spans="1:26" ht="14.4" x14ac:dyDescent="0.3">
      <c r="A2534" s="7">
        <v>40463</v>
      </c>
      <c r="B2534" s="191">
        <v>1164.280029</v>
      </c>
      <c r="C2534" s="191">
        <v>1172.579956</v>
      </c>
      <c r="D2534" s="191">
        <v>1155.709961</v>
      </c>
      <c r="E2534" s="191">
        <v>1169.7700199999999</v>
      </c>
      <c r="F2534" s="192">
        <v>1169.7700199999999</v>
      </c>
      <c r="G2534" s="191">
        <v>4076170000</v>
      </c>
      <c r="H2534" s="194">
        <f t="shared" si="78"/>
        <v>3.8187572565584992E-3</v>
      </c>
      <c r="I2534" s="193"/>
      <c r="J2534" s="197">
        <v>2532</v>
      </c>
      <c r="K2534" s="234"/>
      <c r="L2534" s="234"/>
      <c r="M2534" s="234"/>
      <c r="N2534" s="234"/>
      <c r="O2534" s="234"/>
      <c r="P2534" s="234"/>
      <c r="Q2534" s="7">
        <v>40463</v>
      </c>
      <c r="R2534" s="8">
        <v>10550357</v>
      </c>
      <c r="S2534" s="8">
        <v>10696428</v>
      </c>
      <c r="T2534" s="8">
        <v>10446072</v>
      </c>
      <c r="U2534" s="8">
        <v>10662143</v>
      </c>
      <c r="V2534" s="192">
        <v>9213575</v>
      </c>
      <c r="W2534" s="234">
        <v>558544000</v>
      </c>
      <c r="X2534" s="194">
        <f t="shared" si="79"/>
        <v>1.0766243106747718E-2</v>
      </c>
      <c r="Y2534" s="193"/>
      <c r="Z2534" s="197">
        <v>2532</v>
      </c>
    </row>
    <row r="2535" spans="1:26" ht="14.4" x14ac:dyDescent="0.3">
      <c r="A2535" s="7">
        <v>40462</v>
      </c>
      <c r="B2535" s="191">
        <v>1165.3199460000001</v>
      </c>
      <c r="C2535" s="191">
        <v>1168.6800539999999</v>
      </c>
      <c r="D2535" s="191">
        <v>1162.0200199999999</v>
      </c>
      <c r="E2535" s="191">
        <v>1165.3199460000001</v>
      </c>
      <c r="F2535" s="192">
        <v>1165.3199460000001</v>
      </c>
      <c r="G2535" s="191">
        <v>2505900000</v>
      </c>
      <c r="H2535" s="194">
        <f t="shared" si="78"/>
        <v>1.4583701368918507E-4</v>
      </c>
      <c r="I2535" s="193"/>
      <c r="J2535" s="197">
        <v>2533</v>
      </c>
      <c r="K2535" s="234"/>
      <c r="L2535" s="234"/>
      <c r="M2535" s="234"/>
      <c r="N2535" s="234"/>
      <c r="O2535" s="234"/>
      <c r="P2535" s="234"/>
      <c r="Q2535" s="7">
        <v>40462</v>
      </c>
      <c r="R2535" s="8">
        <v>10526428</v>
      </c>
      <c r="S2535" s="8">
        <v>10615714</v>
      </c>
      <c r="T2535" s="8">
        <v>10521428</v>
      </c>
      <c r="U2535" s="8">
        <v>10548572</v>
      </c>
      <c r="V2535" s="192">
        <v>9115436</v>
      </c>
      <c r="W2535" s="234">
        <v>427753200</v>
      </c>
      <c r="X2535" s="194">
        <f t="shared" si="79"/>
        <v>4.3870276204790839E-3</v>
      </c>
      <c r="Y2535" s="193"/>
      <c r="Z2535" s="197">
        <v>2533</v>
      </c>
    </row>
    <row r="2536" spans="1:26" ht="14.4" x14ac:dyDescent="0.3">
      <c r="A2536" s="7">
        <v>40459</v>
      </c>
      <c r="B2536" s="191">
        <v>1158.3599850000001</v>
      </c>
      <c r="C2536" s="191">
        <v>1167.7299800000001</v>
      </c>
      <c r="D2536" s="191">
        <v>1155.579956</v>
      </c>
      <c r="E2536" s="191">
        <v>1165.150024</v>
      </c>
      <c r="F2536" s="192">
        <v>1165.150024</v>
      </c>
      <c r="G2536" s="191">
        <v>3871420000</v>
      </c>
      <c r="H2536" s="194">
        <f t="shared" si="78"/>
        <v>6.1222774629861578E-3</v>
      </c>
      <c r="I2536" s="193"/>
      <c r="J2536" s="197">
        <v>2534</v>
      </c>
      <c r="K2536" s="234"/>
      <c r="L2536" s="234"/>
      <c r="M2536" s="234"/>
      <c r="N2536" s="234"/>
      <c r="O2536" s="234"/>
      <c r="P2536" s="234"/>
      <c r="Q2536" s="7">
        <v>40459</v>
      </c>
      <c r="R2536" s="8">
        <v>10418214</v>
      </c>
      <c r="S2536" s="8">
        <v>10517858</v>
      </c>
      <c r="T2536" s="8">
        <v>10357142</v>
      </c>
      <c r="U2536" s="8">
        <v>10502500</v>
      </c>
      <c r="V2536" s="192">
        <v>9075621</v>
      </c>
      <c r="W2536" s="234">
        <v>658403200</v>
      </c>
      <c r="X2536" s="194">
        <f t="shared" si="79"/>
        <v>1.6769100311104453E-2</v>
      </c>
      <c r="Y2536" s="193"/>
      <c r="Z2536" s="197">
        <v>2534</v>
      </c>
    </row>
    <row r="2537" spans="1:26" ht="14.4" x14ac:dyDescent="0.3">
      <c r="A2537" s="7">
        <v>40458</v>
      </c>
      <c r="B2537" s="191">
        <v>1161.5699460000001</v>
      </c>
      <c r="C2537" s="191">
        <v>1163.869995</v>
      </c>
      <c r="D2537" s="191">
        <v>1151.410034</v>
      </c>
      <c r="E2537" s="191">
        <v>1158.0600589999999</v>
      </c>
      <c r="F2537" s="192">
        <v>1158.0600589999999</v>
      </c>
      <c r="G2537" s="191">
        <v>3910550000</v>
      </c>
      <c r="H2537" s="194">
        <f t="shared" si="78"/>
        <v>-1.6465184856066216E-3</v>
      </c>
      <c r="I2537" s="193"/>
      <c r="J2537" s="197">
        <v>2535</v>
      </c>
      <c r="K2537" s="234"/>
      <c r="L2537" s="234"/>
      <c r="M2537" s="234"/>
      <c r="N2537" s="234"/>
      <c r="O2537" s="234"/>
      <c r="P2537" s="234"/>
      <c r="Q2537" s="7">
        <v>40458</v>
      </c>
      <c r="R2537" s="8">
        <v>10369286</v>
      </c>
      <c r="S2537" s="8">
        <v>10374286</v>
      </c>
      <c r="T2537" s="8">
        <v>10246786</v>
      </c>
      <c r="U2537" s="8">
        <v>10329286</v>
      </c>
      <c r="V2537" s="192">
        <v>8925941</v>
      </c>
      <c r="W2537" s="234">
        <v>408399600</v>
      </c>
      <c r="X2537" s="194">
        <f t="shared" si="79"/>
        <v>1.0397743958468184E-4</v>
      </c>
      <c r="Y2537" s="193"/>
      <c r="Z2537" s="197">
        <v>2535</v>
      </c>
    </row>
    <row r="2538" spans="1:26" ht="14.4" x14ac:dyDescent="0.3">
      <c r="A2538" s="7">
        <v>40457</v>
      </c>
      <c r="B2538" s="191">
        <v>1159.8100589999999</v>
      </c>
      <c r="C2538" s="191">
        <v>1162.329956</v>
      </c>
      <c r="D2538" s="191">
        <v>1154.849976</v>
      </c>
      <c r="E2538" s="191">
        <v>1159.969971</v>
      </c>
      <c r="F2538" s="192">
        <v>1159.969971</v>
      </c>
      <c r="G2538" s="191">
        <v>4073160000</v>
      </c>
      <c r="H2538" s="194">
        <f t="shared" si="78"/>
        <v>-6.7200430755977878E-4</v>
      </c>
      <c r="I2538" s="193"/>
      <c r="J2538" s="197">
        <v>2536</v>
      </c>
      <c r="K2538" s="234"/>
      <c r="L2538" s="234"/>
      <c r="M2538" s="234"/>
      <c r="N2538" s="234"/>
      <c r="O2538" s="234"/>
      <c r="P2538" s="234"/>
      <c r="Q2538" s="7">
        <v>40457</v>
      </c>
      <c r="R2538" s="8">
        <v>10342500</v>
      </c>
      <c r="S2538" s="8">
        <v>10428214</v>
      </c>
      <c r="T2538" s="8">
        <v>10187857</v>
      </c>
      <c r="U2538" s="8">
        <v>10328215</v>
      </c>
      <c r="V2538" s="192">
        <v>8925013</v>
      </c>
      <c r="W2538" s="234">
        <v>670868800</v>
      </c>
      <c r="X2538" s="194">
        <f t="shared" si="79"/>
        <v>8.6517238742049444E-4</v>
      </c>
      <c r="Y2538" s="193"/>
      <c r="Z2538" s="197">
        <v>2536</v>
      </c>
    </row>
    <row r="2539" spans="1:26" ht="14.4" x14ac:dyDescent="0.3">
      <c r="A2539" s="7">
        <v>40456</v>
      </c>
      <c r="B2539" s="191">
        <v>1140.6800539999999</v>
      </c>
      <c r="C2539" s="191">
        <v>1162.76001</v>
      </c>
      <c r="D2539" s="191">
        <v>1140.6800539999999</v>
      </c>
      <c r="E2539" s="191">
        <v>1160.75</v>
      </c>
      <c r="F2539" s="192">
        <v>1160.75</v>
      </c>
      <c r="G2539" s="191">
        <v>4068840000</v>
      </c>
      <c r="H2539" s="194">
        <f t="shared" si="78"/>
        <v>2.0861340857339827E-2</v>
      </c>
      <c r="I2539" s="193"/>
      <c r="J2539" s="197">
        <v>2537</v>
      </c>
      <c r="K2539" s="234"/>
      <c r="L2539" s="234"/>
      <c r="M2539" s="234"/>
      <c r="N2539" s="234"/>
      <c r="O2539" s="234"/>
      <c r="P2539" s="234"/>
      <c r="Q2539" s="7">
        <v>40456</v>
      </c>
      <c r="R2539" s="8">
        <v>10071428</v>
      </c>
      <c r="S2539" s="8">
        <v>10337500</v>
      </c>
      <c r="T2539" s="8">
        <v>10065000</v>
      </c>
      <c r="U2539" s="8">
        <v>10319285</v>
      </c>
      <c r="V2539" s="192">
        <v>8917298</v>
      </c>
      <c r="W2539" s="234">
        <v>501967200</v>
      </c>
      <c r="X2539" s="194">
        <f t="shared" si="79"/>
        <v>3.6964930545905356E-2</v>
      </c>
      <c r="Y2539" s="193"/>
      <c r="Z2539" s="197">
        <v>2537</v>
      </c>
    </row>
    <row r="2540" spans="1:26" ht="14.4" x14ac:dyDescent="0.3">
      <c r="A2540" s="7">
        <v>40455</v>
      </c>
      <c r="B2540" s="191">
        <v>1144.959961</v>
      </c>
      <c r="C2540" s="191">
        <v>1148.160034</v>
      </c>
      <c r="D2540" s="191">
        <v>1131.869995</v>
      </c>
      <c r="E2540" s="191">
        <v>1137.030029</v>
      </c>
      <c r="F2540" s="192">
        <v>1137.030029</v>
      </c>
      <c r="G2540" s="191">
        <v>3604110000</v>
      </c>
      <c r="H2540" s="194">
        <f t="shared" si="78"/>
        <v>-8.03493254497256E-3</v>
      </c>
      <c r="I2540" s="193"/>
      <c r="J2540" s="197">
        <v>2538</v>
      </c>
      <c r="K2540" s="234"/>
      <c r="L2540" s="234"/>
      <c r="M2540" s="234"/>
      <c r="N2540" s="234"/>
      <c r="O2540" s="234"/>
      <c r="P2540" s="234"/>
      <c r="Q2540" s="7">
        <v>40455</v>
      </c>
      <c r="R2540" s="8">
        <v>10057143</v>
      </c>
      <c r="S2540" s="8">
        <v>10103572</v>
      </c>
      <c r="T2540" s="8">
        <v>9920357</v>
      </c>
      <c r="U2540" s="8">
        <v>9951428</v>
      </c>
      <c r="V2540" s="192">
        <v>8599421</v>
      </c>
      <c r="W2540" s="234">
        <v>435302000</v>
      </c>
      <c r="X2540" s="194">
        <f t="shared" si="79"/>
        <v>-1.3733198932053456E-2</v>
      </c>
      <c r="Y2540" s="193"/>
      <c r="Z2540" s="197">
        <v>2538</v>
      </c>
    </row>
    <row r="2541" spans="1:26" ht="14.4" x14ac:dyDescent="0.3">
      <c r="A2541" s="7">
        <v>40452</v>
      </c>
      <c r="B2541" s="191">
        <v>1143.48999</v>
      </c>
      <c r="C2541" s="191">
        <v>1150.3000489999999</v>
      </c>
      <c r="D2541" s="191">
        <v>1139.420044</v>
      </c>
      <c r="E2541" s="191">
        <v>1146.23999</v>
      </c>
      <c r="F2541" s="192">
        <v>1146.23999</v>
      </c>
      <c r="G2541" s="191">
        <v>4298910000</v>
      </c>
      <c r="H2541" s="194">
        <f t="shared" si="78"/>
        <v>4.4164381496717914E-3</v>
      </c>
      <c r="I2541" s="193"/>
      <c r="J2541" s="197">
        <v>2539</v>
      </c>
      <c r="K2541" s="234"/>
      <c r="L2541" s="234"/>
      <c r="M2541" s="234"/>
      <c r="N2541" s="234"/>
      <c r="O2541" s="234"/>
      <c r="P2541" s="234"/>
      <c r="Q2541" s="7">
        <v>40452</v>
      </c>
      <c r="R2541" s="8">
        <v>10219643</v>
      </c>
      <c r="S2541" s="8">
        <v>10235000</v>
      </c>
      <c r="T2541" s="8">
        <v>10048214</v>
      </c>
      <c r="U2541" s="8">
        <v>10090000</v>
      </c>
      <c r="V2541" s="192">
        <v>8719163</v>
      </c>
      <c r="W2541" s="234">
        <v>448142800</v>
      </c>
      <c r="X2541" s="194">
        <f t="shared" si="79"/>
        <v>-4.3349843698702482E-3</v>
      </c>
      <c r="Y2541" s="193"/>
      <c r="Z2541" s="197">
        <v>2539</v>
      </c>
    </row>
    <row r="2542" spans="1:26" ht="14.4" x14ac:dyDescent="0.3">
      <c r="A2542" s="7">
        <v>40451</v>
      </c>
      <c r="B2542" s="191">
        <v>1145.969971</v>
      </c>
      <c r="C2542" s="191">
        <v>1157.160034</v>
      </c>
      <c r="D2542" s="191">
        <v>1136.079956</v>
      </c>
      <c r="E2542" s="191">
        <v>1141.1999510000001</v>
      </c>
      <c r="F2542" s="192">
        <v>1141.1999510000001</v>
      </c>
      <c r="G2542" s="191">
        <v>4284160000</v>
      </c>
      <c r="H2542" s="194">
        <f t="shared" si="78"/>
        <v>-3.0837219795711236E-3</v>
      </c>
      <c r="I2542" s="193"/>
      <c r="J2542" s="197">
        <v>2540</v>
      </c>
      <c r="K2542" s="234"/>
      <c r="L2542" s="234"/>
      <c r="M2542" s="234"/>
      <c r="N2542" s="234"/>
      <c r="O2542" s="234"/>
      <c r="P2542" s="234"/>
      <c r="Q2542" s="7">
        <v>40451</v>
      </c>
      <c r="R2542" s="8">
        <v>10321428</v>
      </c>
      <c r="S2542" s="8">
        <v>10357142</v>
      </c>
      <c r="T2542" s="8">
        <v>10044642</v>
      </c>
      <c r="U2542" s="8">
        <v>10133928</v>
      </c>
      <c r="V2542" s="192">
        <v>8757125</v>
      </c>
      <c r="W2542" s="234">
        <v>673391600</v>
      </c>
      <c r="X2542" s="194">
        <f t="shared" si="79"/>
        <v>-1.2597127901744162E-2</v>
      </c>
      <c r="Y2542" s="193"/>
      <c r="Z2542" s="197">
        <v>2540</v>
      </c>
    </row>
    <row r="2543" spans="1:26" ht="14.4" x14ac:dyDescent="0.3">
      <c r="A2543" s="7">
        <v>40450</v>
      </c>
      <c r="B2543" s="191">
        <v>1146.75</v>
      </c>
      <c r="C2543" s="191">
        <v>1148.630005</v>
      </c>
      <c r="D2543" s="191">
        <v>1140.26001</v>
      </c>
      <c r="E2543" s="191">
        <v>1144.7299800000001</v>
      </c>
      <c r="F2543" s="192">
        <v>1144.7299800000001</v>
      </c>
      <c r="G2543" s="191">
        <v>3990280000</v>
      </c>
      <c r="H2543" s="194">
        <f t="shared" si="78"/>
        <v>-2.587759106735369E-3</v>
      </c>
      <c r="I2543" s="193"/>
      <c r="J2543" s="197">
        <v>2541</v>
      </c>
      <c r="K2543" s="234"/>
      <c r="L2543" s="234"/>
      <c r="M2543" s="234"/>
      <c r="N2543" s="234"/>
      <c r="O2543" s="234"/>
      <c r="P2543" s="234"/>
      <c r="Q2543" s="7">
        <v>40450</v>
      </c>
      <c r="R2543" s="8">
        <v>10258214</v>
      </c>
      <c r="S2543" s="8">
        <v>10350357</v>
      </c>
      <c r="T2543" s="8">
        <v>10214286</v>
      </c>
      <c r="U2543" s="8">
        <v>10263214</v>
      </c>
      <c r="V2543" s="192">
        <v>8868847</v>
      </c>
      <c r="W2543" s="234">
        <v>469644000</v>
      </c>
      <c r="X2543" s="194">
        <f t="shared" si="79"/>
        <v>1.777906897544557E-3</v>
      </c>
      <c r="Y2543" s="193"/>
      <c r="Z2543" s="197">
        <v>2541</v>
      </c>
    </row>
    <row r="2544" spans="1:26" ht="14.4" x14ac:dyDescent="0.3">
      <c r="A2544" s="7">
        <v>40449</v>
      </c>
      <c r="B2544" s="191">
        <v>1142.3100589999999</v>
      </c>
      <c r="C2544" s="191">
        <v>1150</v>
      </c>
      <c r="D2544" s="191">
        <v>1132.089966</v>
      </c>
      <c r="E2544" s="191">
        <v>1147.6999510000001</v>
      </c>
      <c r="F2544" s="192">
        <v>1147.6999510000001</v>
      </c>
      <c r="G2544" s="191">
        <v>4025840000</v>
      </c>
      <c r="H2544" s="194">
        <f t="shared" si="78"/>
        <v>4.8503859661404155E-3</v>
      </c>
      <c r="I2544" s="193"/>
      <c r="J2544" s="197">
        <v>2542</v>
      </c>
      <c r="K2544" s="234"/>
      <c r="L2544" s="234"/>
      <c r="M2544" s="234"/>
      <c r="N2544" s="234"/>
      <c r="O2544" s="234"/>
      <c r="P2544" s="234"/>
      <c r="Q2544" s="7">
        <v>40449</v>
      </c>
      <c r="R2544" s="8">
        <v>10420357</v>
      </c>
      <c r="S2544" s="8">
        <v>10420357</v>
      </c>
      <c r="T2544" s="8">
        <v>9821428</v>
      </c>
      <c r="U2544" s="8">
        <v>10245000</v>
      </c>
      <c r="V2544" s="192">
        <v>8853107</v>
      </c>
      <c r="W2544" s="234">
        <v>1035042400</v>
      </c>
      <c r="X2544" s="194">
        <f t="shared" si="79"/>
        <v>-1.4768171732078495E-2</v>
      </c>
      <c r="Y2544" s="193"/>
      <c r="Z2544" s="197">
        <v>2542</v>
      </c>
    </row>
    <row r="2545" spans="1:26" ht="14.4" x14ac:dyDescent="0.3">
      <c r="A2545" s="7">
        <v>40448</v>
      </c>
      <c r="B2545" s="191">
        <v>1148.6400149999999</v>
      </c>
      <c r="C2545" s="191">
        <v>1149.920044</v>
      </c>
      <c r="D2545" s="191">
        <v>1142</v>
      </c>
      <c r="E2545" s="191">
        <v>1142.160034</v>
      </c>
      <c r="F2545" s="192">
        <v>1142.160034</v>
      </c>
      <c r="G2545" s="191">
        <v>3587860000</v>
      </c>
      <c r="H2545" s="194">
        <f t="shared" si="78"/>
        <v>-5.6674325529812164E-3</v>
      </c>
      <c r="I2545" s="193"/>
      <c r="J2545" s="197">
        <v>2543</v>
      </c>
      <c r="K2545" s="234"/>
      <c r="L2545" s="234"/>
      <c r="M2545" s="234"/>
      <c r="N2545" s="234"/>
      <c r="O2545" s="234"/>
      <c r="P2545" s="234"/>
      <c r="Q2545" s="7">
        <v>40448</v>
      </c>
      <c r="R2545" s="8">
        <v>10499286</v>
      </c>
      <c r="S2545" s="8">
        <v>10526072</v>
      </c>
      <c r="T2545" s="8">
        <v>10393214</v>
      </c>
      <c r="U2545" s="8">
        <v>10398571</v>
      </c>
      <c r="V2545" s="192">
        <v>8985811</v>
      </c>
      <c r="W2545" s="234">
        <v>482834800</v>
      </c>
      <c r="X2545" s="194">
        <f t="shared" si="79"/>
        <v>-3.9683595348591807E-3</v>
      </c>
      <c r="Y2545" s="193"/>
      <c r="Z2545" s="197">
        <v>2543</v>
      </c>
    </row>
    <row r="2546" spans="1:26" ht="14.4" x14ac:dyDescent="0.3">
      <c r="A2546" s="7">
        <v>40445</v>
      </c>
      <c r="B2546" s="191">
        <v>1131.6899410000001</v>
      </c>
      <c r="C2546" s="191">
        <v>1148.900024</v>
      </c>
      <c r="D2546" s="191">
        <v>1131.6899410000001</v>
      </c>
      <c r="E2546" s="191">
        <v>1148.670044</v>
      </c>
      <c r="F2546" s="192">
        <v>1148.670044</v>
      </c>
      <c r="G2546" s="191">
        <v>4123950000</v>
      </c>
      <c r="H2546" s="194">
        <f t="shared" si="78"/>
        <v>2.1194392870525509E-2</v>
      </c>
      <c r="I2546" s="193"/>
      <c r="J2546" s="197">
        <v>2544</v>
      </c>
      <c r="K2546" s="234"/>
      <c r="L2546" s="234"/>
      <c r="M2546" s="234"/>
      <c r="N2546" s="234"/>
      <c r="O2546" s="234"/>
      <c r="P2546" s="234"/>
      <c r="Q2546" s="7">
        <v>40445</v>
      </c>
      <c r="R2546" s="8">
        <v>10432143</v>
      </c>
      <c r="S2546" s="8">
        <v>10483214</v>
      </c>
      <c r="T2546" s="8">
        <v>10376785</v>
      </c>
      <c r="U2546" s="8">
        <v>10440000</v>
      </c>
      <c r="V2546" s="192">
        <v>9021612</v>
      </c>
      <c r="W2546" s="234">
        <v>649488000</v>
      </c>
      <c r="X2546" s="194">
        <f t="shared" si="79"/>
        <v>1.1767943700127884E-2</v>
      </c>
      <c r="Y2546" s="193"/>
      <c r="Z2546" s="197">
        <v>2544</v>
      </c>
    </row>
    <row r="2547" spans="1:26" ht="14.4" x14ac:dyDescent="0.3">
      <c r="A2547" s="7">
        <v>40444</v>
      </c>
      <c r="B2547" s="191">
        <v>1131.099976</v>
      </c>
      <c r="C2547" s="191">
        <v>1136.7700199999999</v>
      </c>
      <c r="D2547" s="191">
        <v>1122.790039</v>
      </c>
      <c r="E2547" s="191">
        <v>1124.829956</v>
      </c>
      <c r="F2547" s="192">
        <v>1124.829956</v>
      </c>
      <c r="G2547" s="191">
        <v>3847850000</v>
      </c>
      <c r="H2547" s="194">
        <f t="shared" si="78"/>
        <v>-8.3313403730922737E-3</v>
      </c>
      <c r="I2547" s="193"/>
      <c r="J2547" s="197">
        <v>2545</v>
      </c>
      <c r="K2547" s="234"/>
      <c r="L2547" s="234"/>
      <c r="M2547" s="234"/>
      <c r="N2547" s="234"/>
      <c r="O2547" s="234"/>
      <c r="P2547" s="234"/>
      <c r="Q2547" s="7">
        <v>40444</v>
      </c>
      <c r="R2547" s="8">
        <v>10226071</v>
      </c>
      <c r="S2547" s="8">
        <v>10455714</v>
      </c>
      <c r="T2547" s="8">
        <v>10214286</v>
      </c>
      <c r="U2547" s="8">
        <v>10318571</v>
      </c>
      <c r="V2547" s="192">
        <v>8916681</v>
      </c>
      <c r="W2547" s="234">
        <v>786116800</v>
      </c>
      <c r="X2547" s="194">
        <f t="shared" si="79"/>
        <v>4.0659538523020984E-3</v>
      </c>
      <c r="Y2547" s="193"/>
      <c r="Z2547" s="197">
        <v>2545</v>
      </c>
    </row>
    <row r="2548" spans="1:26" ht="14.4" x14ac:dyDescent="0.3">
      <c r="A2548" s="7">
        <v>40443</v>
      </c>
      <c r="B2548" s="191">
        <v>1139.48999</v>
      </c>
      <c r="C2548" s="191">
        <v>1144.380005</v>
      </c>
      <c r="D2548" s="191">
        <v>1131.579956</v>
      </c>
      <c r="E2548" s="191">
        <v>1134.280029</v>
      </c>
      <c r="F2548" s="192">
        <v>1134.280029</v>
      </c>
      <c r="G2548" s="191">
        <v>3911070000</v>
      </c>
      <c r="H2548" s="194">
        <f t="shared" si="78"/>
        <v>-4.8254925161528694E-3</v>
      </c>
      <c r="I2548" s="193"/>
      <c r="J2548" s="197">
        <v>2546</v>
      </c>
      <c r="K2548" s="234"/>
      <c r="L2548" s="234"/>
      <c r="M2548" s="234"/>
      <c r="N2548" s="234"/>
      <c r="O2548" s="234"/>
      <c r="P2548" s="234"/>
      <c r="Q2548" s="7">
        <v>40443</v>
      </c>
      <c r="R2548" s="8">
        <v>10096786</v>
      </c>
      <c r="S2548" s="8">
        <v>10285000</v>
      </c>
      <c r="T2548" s="8">
        <v>10086071</v>
      </c>
      <c r="U2548" s="8">
        <v>10276786</v>
      </c>
      <c r="V2548" s="192">
        <v>8880573</v>
      </c>
      <c r="W2548" s="234">
        <v>585289600</v>
      </c>
      <c r="X2548" s="194">
        <f t="shared" si="79"/>
        <v>1.4025418880802836E-2</v>
      </c>
      <c r="Y2548" s="193"/>
      <c r="Z2548" s="197">
        <v>2546</v>
      </c>
    </row>
    <row r="2549" spans="1:26" ht="14.4" x14ac:dyDescent="0.3">
      <c r="A2549" s="7">
        <v>40442</v>
      </c>
      <c r="B2549" s="191">
        <v>1142.8199460000001</v>
      </c>
      <c r="C2549" s="191">
        <v>1148.589966</v>
      </c>
      <c r="D2549" s="191">
        <v>1136.219971</v>
      </c>
      <c r="E2549" s="191">
        <v>1139.780029</v>
      </c>
      <c r="F2549" s="192">
        <v>1139.780029</v>
      </c>
      <c r="G2549" s="191">
        <v>4175660000</v>
      </c>
      <c r="H2549" s="194">
        <f t="shared" si="78"/>
        <v>-2.5640207051630033E-3</v>
      </c>
      <c r="I2549" s="193"/>
      <c r="J2549" s="197">
        <v>2547</v>
      </c>
      <c r="K2549" s="234"/>
      <c r="L2549" s="234"/>
      <c r="M2549" s="234"/>
      <c r="N2549" s="234"/>
      <c r="O2549" s="234"/>
      <c r="P2549" s="234"/>
      <c r="Q2549" s="7">
        <v>40442</v>
      </c>
      <c r="R2549" s="8">
        <v>10137857</v>
      </c>
      <c r="S2549" s="8">
        <v>10262500</v>
      </c>
      <c r="T2549" s="8">
        <v>10099643</v>
      </c>
      <c r="U2549" s="8">
        <v>10134643</v>
      </c>
      <c r="V2549" s="192">
        <v>8757742</v>
      </c>
      <c r="W2549" s="234">
        <v>668074400</v>
      </c>
      <c r="X2549" s="194">
        <f t="shared" si="79"/>
        <v>1.9066302592495477E-3</v>
      </c>
      <c r="Y2549" s="193"/>
      <c r="Z2549" s="197">
        <v>2547</v>
      </c>
    </row>
    <row r="2550" spans="1:26" ht="14.4" x14ac:dyDescent="0.3">
      <c r="A2550" s="7">
        <v>40441</v>
      </c>
      <c r="B2550" s="191">
        <v>1126.5699460000001</v>
      </c>
      <c r="C2550" s="191">
        <v>1144.8599850000001</v>
      </c>
      <c r="D2550" s="191">
        <v>1126.5699460000001</v>
      </c>
      <c r="E2550" s="191">
        <v>1142.709961</v>
      </c>
      <c r="F2550" s="192">
        <v>1142.709961</v>
      </c>
      <c r="G2550" s="191">
        <v>3364080000</v>
      </c>
      <c r="H2550" s="194">
        <f t="shared" si="78"/>
        <v>1.52097970994173E-2</v>
      </c>
      <c r="I2550" s="193"/>
      <c r="J2550" s="197">
        <v>2548</v>
      </c>
      <c r="K2550" s="234"/>
      <c r="L2550" s="234"/>
      <c r="M2550" s="234"/>
      <c r="N2550" s="234"/>
      <c r="O2550" s="234"/>
      <c r="P2550" s="234"/>
      <c r="Q2550" s="7">
        <v>40441</v>
      </c>
      <c r="R2550" s="8">
        <v>9860000</v>
      </c>
      <c r="S2550" s="8">
        <v>10135000</v>
      </c>
      <c r="T2550" s="8">
        <v>9851786</v>
      </c>
      <c r="U2550" s="8">
        <v>10115357</v>
      </c>
      <c r="V2550" s="192">
        <v>8741076</v>
      </c>
      <c r="W2550" s="234">
        <v>658677600</v>
      </c>
      <c r="X2550" s="194">
        <f t="shared" si="79"/>
        <v>2.8543511036478324E-2</v>
      </c>
      <c r="Y2550" s="193"/>
      <c r="Z2550" s="197">
        <v>2548</v>
      </c>
    </row>
    <row r="2551" spans="1:26" ht="14.4" x14ac:dyDescent="0.3">
      <c r="A2551" s="7">
        <v>40438</v>
      </c>
      <c r="B2551" s="191">
        <v>1126.3900149999999</v>
      </c>
      <c r="C2551" s="191">
        <v>1131.469971</v>
      </c>
      <c r="D2551" s="191">
        <v>1122.4300539999999</v>
      </c>
      <c r="E2551" s="191">
        <v>1125.589966</v>
      </c>
      <c r="F2551" s="192">
        <v>1125.589966</v>
      </c>
      <c r="G2551" s="191">
        <v>4086140000</v>
      </c>
      <c r="H2551" s="194">
        <f t="shared" si="78"/>
        <v>8.2685609151823738E-4</v>
      </c>
      <c r="I2551" s="193"/>
      <c r="J2551" s="197">
        <v>2549</v>
      </c>
      <c r="K2551" s="234"/>
      <c r="L2551" s="234"/>
      <c r="M2551" s="234"/>
      <c r="N2551" s="234"/>
      <c r="O2551" s="234"/>
      <c r="P2551" s="234"/>
      <c r="Q2551" s="7">
        <v>40438</v>
      </c>
      <c r="R2551" s="8">
        <v>9917500</v>
      </c>
      <c r="S2551" s="8">
        <v>9927143</v>
      </c>
      <c r="T2551" s="8">
        <v>9774285</v>
      </c>
      <c r="U2551" s="8">
        <v>9834642</v>
      </c>
      <c r="V2551" s="192">
        <v>8498499</v>
      </c>
      <c r="W2551" s="234">
        <v>634477200</v>
      </c>
      <c r="X2551" s="194">
        <f t="shared" si="79"/>
        <v>-4.3390367446211634E-3</v>
      </c>
      <c r="Y2551" s="193"/>
      <c r="Z2551" s="197">
        <v>2549</v>
      </c>
    </row>
    <row r="2552" spans="1:26" ht="14.4" x14ac:dyDescent="0.3">
      <c r="A2552" s="7">
        <v>40437</v>
      </c>
      <c r="B2552" s="191">
        <v>1123.8900149999999</v>
      </c>
      <c r="C2552" s="191">
        <v>1125.4399410000001</v>
      </c>
      <c r="D2552" s="191">
        <v>1118.880005</v>
      </c>
      <c r="E2552" s="191">
        <v>1124.660034</v>
      </c>
      <c r="F2552" s="192">
        <v>1124.660034</v>
      </c>
      <c r="G2552" s="191">
        <v>3364080000</v>
      </c>
      <c r="H2552" s="194">
        <f t="shared" si="78"/>
        <v>-3.643435694442385E-4</v>
      </c>
      <c r="I2552" s="193"/>
      <c r="J2552" s="197">
        <v>2550</v>
      </c>
      <c r="K2552" s="234"/>
      <c r="L2552" s="234"/>
      <c r="M2552" s="234"/>
      <c r="N2552" s="234"/>
      <c r="O2552" s="234"/>
      <c r="P2552" s="234"/>
      <c r="Q2552" s="7">
        <v>40437</v>
      </c>
      <c r="R2552" s="8">
        <v>9651428</v>
      </c>
      <c r="S2552" s="8">
        <v>9881071</v>
      </c>
      <c r="T2552" s="8">
        <v>9625000</v>
      </c>
      <c r="U2552" s="8">
        <v>9877500</v>
      </c>
      <c r="V2552" s="192">
        <v>8535535</v>
      </c>
      <c r="W2552" s="234">
        <v>652103200</v>
      </c>
      <c r="X2552" s="194">
        <f t="shared" si="79"/>
        <v>2.3499563945767396E-2</v>
      </c>
      <c r="Y2552" s="193"/>
      <c r="Z2552" s="197">
        <v>2550</v>
      </c>
    </row>
    <row r="2553" spans="1:26" ht="14.4" x14ac:dyDescent="0.3">
      <c r="A2553" s="7">
        <v>40436</v>
      </c>
      <c r="B2553" s="191">
        <v>1119.4300539999999</v>
      </c>
      <c r="C2553" s="191">
        <v>1126.459961</v>
      </c>
      <c r="D2553" s="191">
        <v>1114.630005</v>
      </c>
      <c r="E2553" s="191">
        <v>1125.0699460000001</v>
      </c>
      <c r="F2553" s="192">
        <v>1125.0699460000001</v>
      </c>
      <c r="G2553" s="191">
        <v>3369840000</v>
      </c>
      <c r="H2553" s="194">
        <f t="shared" si="78"/>
        <v>3.5411382436780136E-3</v>
      </c>
      <c r="I2553" s="193"/>
      <c r="J2553" s="197">
        <v>2551</v>
      </c>
      <c r="K2553" s="234"/>
      <c r="L2553" s="234"/>
      <c r="M2553" s="234"/>
      <c r="N2553" s="234"/>
      <c r="O2553" s="234"/>
      <c r="P2553" s="234"/>
      <c r="Q2553" s="7">
        <v>40436</v>
      </c>
      <c r="R2553" s="8">
        <v>9577500</v>
      </c>
      <c r="S2553" s="8">
        <v>9656428</v>
      </c>
      <c r="T2553" s="8">
        <v>9565714</v>
      </c>
      <c r="U2553" s="8">
        <v>9650714</v>
      </c>
      <c r="V2553" s="192">
        <v>8339559</v>
      </c>
      <c r="W2553" s="234">
        <v>429368800</v>
      </c>
      <c r="X2553" s="194">
        <f t="shared" si="79"/>
        <v>8.0577567860742397E-3</v>
      </c>
      <c r="Y2553" s="193"/>
      <c r="Z2553" s="197">
        <v>2551</v>
      </c>
    </row>
    <row r="2554" spans="1:26" ht="14.4" x14ac:dyDescent="0.3">
      <c r="A2554" s="7">
        <v>40435</v>
      </c>
      <c r="B2554" s="191">
        <v>1121.160034</v>
      </c>
      <c r="C2554" s="191">
        <v>1127.3599850000001</v>
      </c>
      <c r="D2554" s="191">
        <v>1115.579956</v>
      </c>
      <c r="E2554" s="191">
        <v>1121.099976</v>
      </c>
      <c r="F2554" s="192">
        <v>1121.099976</v>
      </c>
      <c r="G2554" s="191">
        <v>4521050000</v>
      </c>
      <c r="H2554" s="194">
        <f t="shared" si="78"/>
        <v>-7.1311880103860372E-4</v>
      </c>
      <c r="I2554" s="193"/>
      <c r="J2554" s="197">
        <v>2552</v>
      </c>
      <c r="K2554" s="234"/>
      <c r="L2554" s="234"/>
      <c r="M2554" s="234"/>
      <c r="N2554" s="234"/>
      <c r="O2554" s="234"/>
      <c r="P2554" s="234"/>
      <c r="Q2554" s="7">
        <v>40435</v>
      </c>
      <c r="R2554" s="8">
        <v>9507500</v>
      </c>
      <c r="S2554" s="8">
        <v>9613214</v>
      </c>
      <c r="T2554" s="8">
        <v>9482857</v>
      </c>
      <c r="U2554" s="8">
        <v>9573571</v>
      </c>
      <c r="V2554" s="192">
        <v>8272898</v>
      </c>
      <c r="W2554" s="234">
        <v>408150400</v>
      </c>
      <c r="X2554" s="194">
        <f t="shared" si="79"/>
        <v>3.8194874184303189E-3</v>
      </c>
      <c r="Y2554" s="193"/>
      <c r="Z2554" s="197">
        <v>2552</v>
      </c>
    </row>
    <row r="2555" spans="1:26" ht="14.4" x14ac:dyDescent="0.3">
      <c r="A2555" s="7">
        <v>40434</v>
      </c>
      <c r="B2555" s="191">
        <v>1113.380005</v>
      </c>
      <c r="C2555" s="191">
        <v>1123.869995</v>
      </c>
      <c r="D2555" s="191">
        <v>1113.380005</v>
      </c>
      <c r="E2555" s="191">
        <v>1121.900024</v>
      </c>
      <c r="F2555" s="192">
        <v>1121.900024</v>
      </c>
      <c r="G2555" s="191">
        <v>4521050000</v>
      </c>
      <c r="H2555" s="194">
        <f t="shared" si="78"/>
        <v>1.1130615523951084E-2</v>
      </c>
      <c r="I2555" s="193"/>
      <c r="J2555" s="197">
        <v>2553</v>
      </c>
      <c r="K2555" s="234"/>
      <c r="L2555" s="234"/>
      <c r="M2555" s="234"/>
      <c r="N2555" s="234"/>
      <c r="O2555" s="234"/>
      <c r="P2555" s="234"/>
      <c r="Q2555" s="7">
        <v>40434</v>
      </c>
      <c r="R2555" s="8">
        <v>9493571</v>
      </c>
      <c r="S2555" s="8">
        <v>9581429</v>
      </c>
      <c r="T2555" s="8">
        <v>9491428</v>
      </c>
      <c r="U2555" s="8">
        <v>9537143</v>
      </c>
      <c r="V2555" s="192">
        <v>8241420</v>
      </c>
      <c r="W2555" s="234">
        <v>388780000</v>
      </c>
      <c r="X2555" s="194">
        <f t="shared" si="79"/>
        <v>1.3781111198038523E-2</v>
      </c>
      <c r="Y2555" s="193"/>
      <c r="Z2555" s="197">
        <v>2553</v>
      </c>
    </row>
    <row r="2556" spans="1:26" ht="14.4" x14ac:dyDescent="0.3">
      <c r="A2556" s="7">
        <v>40431</v>
      </c>
      <c r="B2556" s="191">
        <v>1104.5699460000001</v>
      </c>
      <c r="C2556" s="191">
        <v>1110.880005</v>
      </c>
      <c r="D2556" s="191">
        <v>1103.920044</v>
      </c>
      <c r="E2556" s="191">
        <v>1109.5500489999999</v>
      </c>
      <c r="F2556" s="192">
        <v>1109.5500489999999</v>
      </c>
      <c r="G2556" s="191">
        <v>3061160000</v>
      </c>
      <c r="H2556" s="194">
        <f t="shared" si="78"/>
        <v>4.8633327332319462E-3</v>
      </c>
      <c r="I2556" s="193"/>
      <c r="J2556" s="197">
        <v>2554</v>
      </c>
      <c r="K2556" s="234"/>
      <c r="L2556" s="234"/>
      <c r="M2556" s="234"/>
      <c r="N2556" s="234"/>
      <c r="O2556" s="234"/>
      <c r="P2556" s="234"/>
      <c r="Q2556" s="7">
        <v>40431</v>
      </c>
      <c r="R2556" s="8">
        <v>9399643</v>
      </c>
      <c r="S2556" s="8">
        <v>9446428</v>
      </c>
      <c r="T2556" s="8">
        <v>9335714</v>
      </c>
      <c r="U2556" s="8">
        <v>9407500</v>
      </c>
      <c r="V2556" s="192">
        <v>8129388</v>
      </c>
      <c r="W2556" s="234">
        <v>387542400</v>
      </c>
      <c r="X2556" s="194">
        <f t="shared" si="79"/>
        <v>1.2922939276473057E-3</v>
      </c>
      <c r="Y2556" s="193"/>
      <c r="Z2556" s="197">
        <v>2554</v>
      </c>
    </row>
    <row r="2557" spans="1:26" ht="14.4" x14ac:dyDescent="0.3">
      <c r="A2557" s="7">
        <v>40430</v>
      </c>
      <c r="B2557" s="191">
        <v>1101.150024</v>
      </c>
      <c r="C2557" s="191">
        <v>1110.2700199999999</v>
      </c>
      <c r="D2557" s="191">
        <v>1101.150024</v>
      </c>
      <c r="E2557" s="191">
        <v>1104.1800539999999</v>
      </c>
      <c r="F2557" s="192">
        <v>1104.1800539999999</v>
      </c>
      <c r="G2557" s="191">
        <v>3387770000</v>
      </c>
      <c r="H2557" s="194">
        <f t="shared" si="78"/>
        <v>4.8322904658070218E-3</v>
      </c>
      <c r="I2557" s="193"/>
      <c r="J2557" s="197">
        <v>2555</v>
      </c>
      <c r="K2557" s="234"/>
      <c r="L2557" s="234"/>
      <c r="M2557" s="234"/>
      <c r="N2557" s="234"/>
      <c r="O2557" s="234"/>
      <c r="P2557" s="234"/>
      <c r="Q2557" s="7">
        <v>40430</v>
      </c>
      <c r="R2557" s="8">
        <v>9465714</v>
      </c>
      <c r="S2557" s="8">
        <v>9518572</v>
      </c>
      <c r="T2557" s="8">
        <v>9390000</v>
      </c>
      <c r="U2557" s="8">
        <v>9395357</v>
      </c>
      <c r="V2557" s="192">
        <v>8118896</v>
      </c>
      <c r="W2557" s="234">
        <v>438575200</v>
      </c>
      <c r="X2557" s="194">
        <f t="shared" si="79"/>
        <v>5.7035335781366846E-4</v>
      </c>
      <c r="Y2557" s="193"/>
      <c r="Z2557" s="197">
        <v>2555</v>
      </c>
    </row>
    <row r="2558" spans="1:26" ht="14.4" x14ac:dyDescent="0.3">
      <c r="A2558" s="7">
        <v>40429</v>
      </c>
      <c r="B2558" s="191">
        <v>1092.3599850000001</v>
      </c>
      <c r="C2558" s="191">
        <v>1103.26001</v>
      </c>
      <c r="D2558" s="191">
        <v>1092.3599850000001</v>
      </c>
      <c r="E2558" s="191">
        <v>1098.869995</v>
      </c>
      <c r="F2558" s="192">
        <v>1098.869995</v>
      </c>
      <c r="G2558" s="191">
        <v>3224640000</v>
      </c>
      <c r="H2558" s="194">
        <f t="shared" si="78"/>
        <v>6.4386990941124912E-3</v>
      </c>
      <c r="I2558" s="193"/>
      <c r="J2558" s="197">
        <v>2556</v>
      </c>
      <c r="K2558" s="234"/>
      <c r="L2558" s="234"/>
      <c r="M2558" s="234"/>
      <c r="N2558" s="234"/>
      <c r="O2558" s="234"/>
      <c r="P2558" s="234"/>
      <c r="Q2558" s="7">
        <v>40429</v>
      </c>
      <c r="R2558" s="8">
        <v>9277857</v>
      </c>
      <c r="S2558" s="8">
        <v>9442500</v>
      </c>
      <c r="T2558" s="8">
        <v>9253572</v>
      </c>
      <c r="U2558" s="8">
        <v>9390000</v>
      </c>
      <c r="V2558" s="192">
        <v>8114268</v>
      </c>
      <c r="W2558" s="234">
        <v>526551200</v>
      </c>
      <c r="X2558" s="194">
        <f t="shared" si="79"/>
        <v>1.9820744208271839E-2</v>
      </c>
      <c r="Y2558" s="193"/>
      <c r="Z2558" s="197">
        <v>2556</v>
      </c>
    </row>
    <row r="2559" spans="1:26" ht="14.4" x14ac:dyDescent="0.3">
      <c r="A2559" s="7">
        <v>40428</v>
      </c>
      <c r="B2559" s="191">
        <v>1102.599976</v>
      </c>
      <c r="C2559" s="191">
        <v>1102.599976</v>
      </c>
      <c r="D2559" s="191">
        <v>1091.150024</v>
      </c>
      <c r="E2559" s="191">
        <v>1091.839966</v>
      </c>
      <c r="F2559" s="192">
        <v>1091.839966</v>
      </c>
      <c r="G2559" s="191">
        <v>3107380000</v>
      </c>
      <c r="H2559" s="194">
        <f t="shared" si="78"/>
        <v>-1.1471189835572392E-2</v>
      </c>
      <c r="I2559" s="193"/>
      <c r="J2559" s="197">
        <v>2557</v>
      </c>
      <c r="K2559" s="234"/>
      <c r="L2559" s="234"/>
      <c r="M2559" s="234"/>
      <c r="N2559" s="234"/>
      <c r="O2559" s="234"/>
      <c r="P2559" s="234"/>
      <c r="Q2559" s="7">
        <v>40428</v>
      </c>
      <c r="R2559" s="8">
        <v>9165714</v>
      </c>
      <c r="S2559" s="8">
        <v>9268929</v>
      </c>
      <c r="T2559" s="8">
        <v>9151786</v>
      </c>
      <c r="U2559" s="8">
        <v>9207500</v>
      </c>
      <c r="V2559" s="192">
        <v>7956563</v>
      </c>
      <c r="W2559" s="234">
        <v>342557600</v>
      </c>
      <c r="X2559" s="194">
        <f t="shared" si="79"/>
        <v>-3.7100285092068913E-3</v>
      </c>
      <c r="Y2559" s="193"/>
      <c r="Z2559" s="197">
        <v>2557</v>
      </c>
    </row>
    <row r="2560" spans="1:26" ht="14.4" x14ac:dyDescent="0.3">
      <c r="A2560" s="7">
        <v>40424</v>
      </c>
      <c r="B2560" s="191">
        <v>1093.6099850000001</v>
      </c>
      <c r="C2560" s="191">
        <v>1105.099976</v>
      </c>
      <c r="D2560" s="191">
        <v>1093.6099850000001</v>
      </c>
      <c r="E2560" s="191">
        <v>1104.51001</v>
      </c>
      <c r="F2560" s="192">
        <v>1104.51001</v>
      </c>
      <c r="G2560" s="191">
        <v>3534500000</v>
      </c>
      <c r="H2560" s="194">
        <f t="shared" si="78"/>
        <v>1.3219002217462663E-2</v>
      </c>
      <c r="I2560" s="193"/>
      <c r="J2560" s="197">
        <v>2558</v>
      </c>
      <c r="K2560" s="234"/>
      <c r="L2560" s="234"/>
      <c r="M2560" s="234"/>
      <c r="N2560" s="234"/>
      <c r="O2560" s="234"/>
      <c r="P2560" s="234"/>
      <c r="Q2560" s="7">
        <v>40424</v>
      </c>
      <c r="R2560" s="8">
        <v>9110357</v>
      </c>
      <c r="S2560" s="8">
        <v>9242143</v>
      </c>
      <c r="T2560" s="8">
        <v>9089286</v>
      </c>
      <c r="U2560" s="8">
        <v>9241786</v>
      </c>
      <c r="V2560" s="192">
        <v>7986192</v>
      </c>
      <c r="W2560" s="234">
        <v>520788800</v>
      </c>
      <c r="X2560" s="194">
        <f t="shared" si="79"/>
        <v>2.617281691671907E-2</v>
      </c>
      <c r="Y2560" s="193"/>
      <c r="Z2560" s="197">
        <v>2558</v>
      </c>
    </row>
    <row r="2561" spans="1:26" ht="14.4" x14ac:dyDescent="0.3">
      <c r="A2561" s="7">
        <v>40423</v>
      </c>
      <c r="B2561" s="191">
        <v>1080.660034</v>
      </c>
      <c r="C2561" s="191">
        <v>1090.099976</v>
      </c>
      <c r="D2561" s="191">
        <v>1080.3900149999999</v>
      </c>
      <c r="E2561" s="191">
        <v>1090.099976</v>
      </c>
      <c r="F2561" s="192">
        <v>1090.099976</v>
      </c>
      <c r="G2561" s="191">
        <v>3704210000</v>
      </c>
      <c r="H2561" s="194">
        <f t="shared" si="78"/>
        <v>9.0808362993708876E-3</v>
      </c>
      <c r="I2561" s="193"/>
      <c r="J2561" s="197">
        <v>2559</v>
      </c>
      <c r="K2561" s="234"/>
      <c r="L2561" s="234"/>
      <c r="M2561" s="234"/>
      <c r="N2561" s="234"/>
      <c r="O2561" s="234"/>
      <c r="P2561" s="234"/>
      <c r="Q2561" s="7">
        <v>40423</v>
      </c>
      <c r="R2561" s="8">
        <v>8973572</v>
      </c>
      <c r="S2561" s="8">
        <v>9006071</v>
      </c>
      <c r="T2561" s="8">
        <v>8877500</v>
      </c>
      <c r="U2561" s="8">
        <v>9006071</v>
      </c>
      <c r="V2561" s="192">
        <v>7782502</v>
      </c>
      <c r="W2561" s="234">
        <v>415427600</v>
      </c>
      <c r="X2561" s="194">
        <f t="shared" si="79"/>
        <v>7.3505180233179746E-3</v>
      </c>
      <c r="Y2561" s="193"/>
      <c r="Z2561" s="197">
        <v>2559</v>
      </c>
    </row>
    <row r="2562" spans="1:26" ht="14.4" x14ac:dyDescent="0.3">
      <c r="A2562" s="7">
        <v>40422</v>
      </c>
      <c r="B2562" s="191">
        <v>1049.719971</v>
      </c>
      <c r="C2562" s="191">
        <v>1081.3000489999999</v>
      </c>
      <c r="D2562" s="191">
        <v>1049.719971</v>
      </c>
      <c r="E2562" s="191">
        <v>1080.290039</v>
      </c>
      <c r="F2562" s="192">
        <v>1080.290039</v>
      </c>
      <c r="G2562" s="191">
        <v>4396880000</v>
      </c>
      <c r="H2562" s="194">
        <f t="shared" si="78"/>
        <v>2.9504621328088666E-2</v>
      </c>
      <c r="I2562" s="193"/>
      <c r="J2562" s="197">
        <v>2560</v>
      </c>
      <c r="K2562" s="234"/>
      <c r="L2562" s="234"/>
      <c r="M2562" s="234"/>
      <c r="N2562" s="234"/>
      <c r="O2562" s="234"/>
      <c r="P2562" s="234"/>
      <c r="Q2562" s="7">
        <v>40422</v>
      </c>
      <c r="R2562" s="8">
        <v>8838214</v>
      </c>
      <c r="S2562" s="8">
        <v>8980714</v>
      </c>
      <c r="T2562" s="8">
        <v>8795714</v>
      </c>
      <c r="U2562" s="8">
        <v>8940357</v>
      </c>
      <c r="V2562" s="192">
        <v>7725714</v>
      </c>
      <c r="W2562" s="234">
        <v>697037600</v>
      </c>
      <c r="X2562" s="194">
        <f t="shared" si="79"/>
        <v>2.9740557352047954E-2</v>
      </c>
      <c r="Y2562" s="193"/>
      <c r="Z2562" s="197">
        <v>2560</v>
      </c>
    </row>
    <row r="2563" spans="1:26" ht="14.4" x14ac:dyDescent="0.3">
      <c r="A2563" s="7">
        <v>40421</v>
      </c>
      <c r="B2563" s="191">
        <v>1046.880005</v>
      </c>
      <c r="C2563" s="191">
        <v>1055.1400149999999</v>
      </c>
      <c r="D2563" s="191">
        <v>1040.880005</v>
      </c>
      <c r="E2563" s="191">
        <v>1049.329956</v>
      </c>
      <c r="F2563" s="192">
        <v>1049.329956</v>
      </c>
      <c r="G2563" s="191">
        <v>4038770000</v>
      </c>
      <c r="H2563" s="194">
        <f t="shared" si="78"/>
        <v>3.9079432445289096E-4</v>
      </c>
      <c r="I2563" s="193"/>
      <c r="J2563" s="197">
        <v>2561</v>
      </c>
      <c r="K2563" s="234"/>
      <c r="L2563" s="234"/>
      <c r="M2563" s="234"/>
      <c r="N2563" s="234"/>
      <c r="O2563" s="234"/>
      <c r="P2563" s="234"/>
      <c r="Q2563" s="7">
        <v>40421</v>
      </c>
      <c r="R2563" s="8">
        <v>8637500</v>
      </c>
      <c r="S2563" s="8">
        <v>8734285</v>
      </c>
      <c r="T2563" s="8">
        <v>8583928</v>
      </c>
      <c r="U2563" s="8">
        <v>8682143</v>
      </c>
      <c r="V2563" s="192">
        <v>7502583</v>
      </c>
      <c r="W2563" s="234">
        <v>420786800</v>
      </c>
      <c r="X2563" s="194">
        <f t="shared" si="79"/>
        <v>2.4747256235985219E-3</v>
      </c>
      <c r="Y2563" s="193"/>
      <c r="Z2563" s="197">
        <v>2561</v>
      </c>
    </row>
    <row r="2564" spans="1:26" ht="14.4" x14ac:dyDescent="0.3">
      <c r="A2564" s="7">
        <v>40420</v>
      </c>
      <c r="B2564" s="191">
        <v>1062.900024</v>
      </c>
      <c r="C2564" s="191">
        <v>1064.400024</v>
      </c>
      <c r="D2564" s="191">
        <v>1048.790039</v>
      </c>
      <c r="E2564" s="191">
        <v>1048.920044</v>
      </c>
      <c r="F2564" s="192">
        <v>1048.920044</v>
      </c>
      <c r="G2564" s="191">
        <v>2917990000</v>
      </c>
      <c r="H2564" s="194">
        <f t="shared" ref="H2564:H2627" si="80">(F2564-F2565)/F2565</f>
        <v>-1.4719208803814747E-2</v>
      </c>
      <c r="I2564" s="193"/>
      <c r="J2564" s="197">
        <v>2562</v>
      </c>
      <c r="K2564" s="234"/>
      <c r="L2564" s="234"/>
      <c r="M2564" s="234"/>
      <c r="N2564" s="234"/>
      <c r="O2564" s="234"/>
      <c r="P2564" s="234"/>
      <c r="Q2564" s="7">
        <v>40420</v>
      </c>
      <c r="R2564" s="8">
        <v>8598572</v>
      </c>
      <c r="S2564" s="8">
        <v>8776786</v>
      </c>
      <c r="T2564" s="8">
        <v>8595715</v>
      </c>
      <c r="U2564" s="8">
        <v>8660714</v>
      </c>
      <c r="V2564" s="192">
        <v>7484062</v>
      </c>
      <c r="W2564" s="234">
        <v>383289200</v>
      </c>
      <c r="X2564" s="194">
        <f t="shared" ref="X2564:X2627" si="81">(V2564-V2565)/V2565</f>
        <v>3.6419940500776195E-3</v>
      </c>
      <c r="Y2564" s="193"/>
      <c r="Z2564" s="197">
        <v>2562</v>
      </c>
    </row>
    <row r="2565" spans="1:26" ht="14.4" x14ac:dyDescent="0.3">
      <c r="A2565" s="7">
        <v>40417</v>
      </c>
      <c r="B2565" s="191">
        <v>1049.2700199999999</v>
      </c>
      <c r="C2565" s="191">
        <v>1065.209961</v>
      </c>
      <c r="D2565" s="191">
        <v>1039.6999510000001</v>
      </c>
      <c r="E2565" s="191">
        <v>1064.589966</v>
      </c>
      <c r="F2565" s="192">
        <v>1064.589966</v>
      </c>
      <c r="G2565" s="191">
        <v>4102460000</v>
      </c>
      <c r="H2565" s="194">
        <f t="shared" si="80"/>
        <v>1.658676828270688E-2</v>
      </c>
      <c r="I2565" s="193"/>
      <c r="J2565" s="197">
        <v>2563</v>
      </c>
      <c r="K2565" s="234"/>
      <c r="L2565" s="234"/>
      <c r="M2565" s="234"/>
      <c r="N2565" s="234"/>
      <c r="O2565" s="234"/>
      <c r="P2565" s="234"/>
      <c r="Q2565" s="7">
        <v>40417</v>
      </c>
      <c r="R2565" s="8">
        <v>8633928</v>
      </c>
      <c r="S2565" s="8">
        <v>8664643</v>
      </c>
      <c r="T2565" s="8">
        <v>8412857</v>
      </c>
      <c r="U2565" s="8">
        <v>8629286</v>
      </c>
      <c r="V2565" s="192">
        <v>7456904</v>
      </c>
      <c r="W2565" s="234">
        <v>548391200</v>
      </c>
      <c r="X2565" s="194">
        <f t="shared" si="81"/>
        <v>5.576931064298957E-3</v>
      </c>
      <c r="Y2565" s="193"/>
      <c r="Z2565" s="197">
        <v>2563</v>
      </c>
    </row>
    <row r="2566" spans="1:26" ht="14.4" x14ac:dyDescent="0.3">
      <c r="A2566" s="7">
        <v>40416</v>
      </c>
      <c r="B2566" s="191">
        <v>1056.280029</v>
      </c>
      <c r="C2566" s="191">
        <v>1061.4499510000001</v>
      </c>
      <c r="D2566" s="191">
        <v>1045.400024</v>
      </c>
      <c r="E2566" s="191">
        <v>1047.219971</v>
      </c>
      <c r="F2566" s="192">
        <v>1047.219971</v>
      </c>
      <c r="G2566" s="191">
        <v>3646710000</v>
      </c>
      <c r="H2566" s="194">
        <f t="shared" si="80"/>
        <v>-7.6847861220003602E-3</v>
      </c>
      <c r="I2566" s="193"/>
      <c r="J2566" s="197">
        <v>2564</v>
      </c>
      <c r="K2566" s="234"/>
      <c r="L2566" s="234"/>
      <c r="M2566" s="234"/>
      <c r="N2566" s="234"/>
      <c r="O2566" s="234"/>
      <c r="P2566" s="234"/>
      <c r="Q2566" s="7">
        <v>40416</v>
      </c>
      <c r="R2566" s="8">
        <v>8766071</v>
      </c>
      <c r="S2566" s="8">
        <v>8776786</v>
      </c>
      <c r="T2566" s="8">
        <v>8581429</v>
      </c>
      <c r="U2566" s="8">
        <v>8581429</v>
      </c>
      <c r="V2566" s="192">
        <v>7415548</v>
      </c>
      <c r="W2566" s="234">
        <v>466505200</v>
      </c>
      <c r="X2566" s="194">
        <f t="shared" si="81"/>
        <v>-1.0745722541818084E-2</v>
      </c>
      <c r="Y2566" s="193"/>
      <c r="Z2566" s="197">
        <v>2564</v>
      </c>
    </row>
    <row r="2567" spans="1:26" ht="14.4" x14ac:dyDescent="0.3">
      <c r="A2567" s="7">
        <v>40415</v>
      </c>
      <c r="B2567" s="191">
        <v>1048.9799800000001</v>
      </c>
      <c r="C2567" s="191">
        <v>1059.380005</v>
      </c>
      <c r="D2567" s="191">
        <v>1039.829956</v>
      </c>
      <c r="E2567" s="191">
        <v>1055.329956</v>
      </c>
      <c r="F2567" s="192">
        <v>1055.329956</v>
      </c>
      <c r="G2567" s="191">
        <v>4360190000</v>
      </c>
      <c r="H2567" s="194">
        <f t="shared" si="80"/>
        <v>3.2893428051439201E-3</v>
      </c>
      <c r="I2567" s="193"/>
      <c r="J2567" s="197">
        <v>2565</v>
      </c>
      <c r="K2567" s="234"/>
      <c r="L2567" s="234"/>
      <c r="M2567" s="234"/>
      <c r="N2567" s="234"/>
      <c r="O2567" s="234"/>
      <c r="P2567" s="234"/>
      <c r="Q2567" s="7">
        <v>40415</v>
      </c>
      <c r="R2567" s="8">
        <v>8501429</v>
      </c>
      <c r="S2567" s="8">
        <v>8713928</v>
      </c>
      <c r="T2567" s="8">
        <v>8471429</v>
      </c>
      <c r="U2567" s="8">
        <v>8674643</v>
      </c>
      <c r="V2567" s="192">
        <v>7496099</v>
      </c>
      <c r="W2567" s="234">
        <v>596867600</v>
      </c>
      <c r="X2567" s="194">
        <f t="shared" si="81"/>
        <v>1.2336950877592442E-2</v>
      </c>
      <c r="Y2567" s="193"/>
      <c r="Z2567" s="197">
        <v>2565</v>
      </c>
    </row>
    <row r="2568" spans="1:26" ht="14.4" x14ac:dyDescent="0.3">
      <c r="A2568" s="7">
        <v>40414</v>
      </c>
      <c r="B2568" s="191">
        <v>1063.1999510000001</v>
      </c>
      <c r="C2568" s="191">
        <v>1063.1999510000001</v>
      </c>
      <c r="D2568" s="191">
        <v>1046.6800539999999</v>
      </c>
      <c r="E2568" s="191">
        <v>1051.869995</v>
      </c>
      <c r="F2568" s="192">
        <v>1051.869995</v>
      </c>
      <c r="G2568" s="191">
        <v>4436330000</v>
      </c>
      <c r="H2568" s="194">
        <f t="shared" si="80"/>
        <v>-1.451243274779505E-2</v>
      </c>
      <c r="I2568" s="193"/>
      <c r="J2568" s="197">
        <v>2566</v>
      </c>
      <c r="K2568" s="234"/>
      <c r="L2568" s="234"/>
      <c r="M2568" s="234"/>
      <c r="N2568" s="234"/>
      <c r="O2568" s="234"/>
      <c r="P2568" s="234"/>
      <c r="Q2568" s="7">
        <v>40414</v>
      </c>
      <c r="R2568" s="8">
        <v>8666785</v>
      </c>
      <c r="S2568" s="8">
        <v>8678572</v>
      </c>
      <c r="T2568" s="8">
        <v>8523214</v>
      </c>
      <c r="U2568" s="8">
        <v>8568929</v>
      </c>
      <c r="V2568" s="192">
        <v>7404747</v>
      </c>
      <c r="W2568" s="234">
        <v>602565600</v>
      </c>
      <c r="X2568" s="194">
        <f t="shared" si="81"/>
        <v>-2.3881254557793212E-2</v>
      </c>
      <c r="Y2568" s="193"/>
      <c r="Z2568" s="197">
        <v>2566</v>
      </c>
    </row>
    <row r="2569" spans="1:26" ht="14.4" x14ac:dyDescent="0.3">
      <c r="A2569" s="7">
        <v>40413</v>
      </c>
      <c r="B2569" s="191">
        <v>1073.3599850000001</v>
      </c>
      <c r="C2569" s="191">
        <v>1081.579956</v>
      </c>
      <c r="D2569" s="191">
        <v>1067.079956</v>
      </c>
      <c r="E2569" s="191">
        <v>1067.3599850000001</v>
      </c>
      <c r="F2569" s="192">
        <v>1067.3599850000001</v>
      </c>
      <c r="G2569" s="191">
        <v>3210950000</v>
      </c>
      <c r="H2569" s="194">
        <f t="shared" si="80"/>
        <v>-4.0403066543292657E-3</v>
      </c>
      <c r="I2569" s="193"/>
      <c r="J2569" s="197">
        <v>2567</v>
      </c>
      <c r="K2569" s="234"/>
      <c r="L2569" s="234"/>
      <c r="M2569" s="234"/>
      <c r="N2569" s="234"/>
      <c r="O2569" s="234"/>
      <c r="P2569" s="234"/>
      <c r="Q2569" s="7">
        <v>40413</v>
      </c>
      <c r="R2569" s="8">
        <v>8992500</v>
      </c>
      <c r="S2569" s="8">
        <v>9000000</v>
      </c>
      <c r="T2569" s="8">
        <v>8758928</v>
      </c>
      <c r="U2569" s="8">
        <v>8778571</v>
      </c>
      <c r="V2569" s="192">
        <v>7585908</v>
      </c>
      <c r="W2569" s="234">
        <v>414041600</v>
      </c>
      <c r="X2569" s="194">
        <f t="shared" si="81"/>
        <v>-1.538246676810626E-2</v>
      </c>
      <c r="Y2569" s="193"/>
      <c r="Z2569" s="197">
        <v>2567</v>
      </c>
    </row>
    <row r="2570" spans="1:26" ht="14.4" x14ac:dyDescent="0.3">
      <c r="A2570" s="7">
        <v>40410</v>
      </c>
      <c r="B2570" s="191">
        <v>1075.630005</v>
      </c>
      <c r="C2570" s="191">
        <v>1075.630005</v>
      </c>
      <c r="D2570" s="191">
        <v>1063.910034</v>
      </c>
      <c r="E2570" s="191">
        <v>1071.6899410000001</v>
      </c>
      <c r="F2570" s="192">
        <v>1071.6899410000001</v>
      </c>
      <c r="G2570" s="191">
        <v>3761570000</v>
      </c>
      <c r="H2570" s="194">
        <f t="shared" si="80"/>
        <v>-3.6630290914949821E-3</v>
      </c>
      <c r="I2570" s="193"/>
      <c r="J2570" s="197">
        <v>2568</v>
      </c>
      <c r="K2570" s="234"/>
      <c r="L2570" s="234"/>
      <c r="M2570" s="234"/>
      <c r="N2570" s="234"/>
      <c r="O2570" s="234"/>
      <c r="P2570" s="234"/>
      <c r="Q2570" s="7">
        <v>40410</v>
      </c>
      <c r="R2570" s="8">
        <v>8906786</v>
      </c>
      <c r="S2570" s="8">
        <v>9068571</v>
      </c>
      <c r="T2570" s="8">
        <v>8892858</v>
      </c>
      <c r="U2570" s="8">
        <v>8915714</v>
      </c>
      <c r="V2570" s="192">
        <v>7704421</v>
      </c>
      <c r="W2570" s="234">
        <v>384230000</v>
      </c>
      <c r="X2570" s="194">
        <f t="shared" si="81"/>
        <v>-9.5982493374134755E-4</v>
      </c>
      <c r="Y2570" s="193"/>
      <c r="Z2570" s="197">
        <v>2568</v>
      </c>
    </row>
    <row r="2571" spans="1:26" ht="14.4" x14ac:dyDescent="0.3">
      <c r="A2571" s="7">
        <v>40409</v>
      </c>
      <c r="B2571" s="191">
        <v>1092.4399410000001</v>
      </c>
      <c r="C2571" s="191">
        <v>1092.4399410000001</v>
      </c>
      <c r="D2571" s="191">
        <v>1070.660034</v>
      </c>
      <c r="E2571" s="191">
        <v>1075.630005</v>
      </c>
      <c r="F2571" s="192">
        <v>1075.630005</v>
      </c>
      <c r="G2571" s="191">
        <v>4290540000</v>
      </c>
      <c r="H2571" s="194">
        <f t="shared" si="80"/>
        <v>-1.6935391920922614E-2</v>
      </c>
      <c r="I2571" s="193"/>
      <c r="J2571" s="197">
        <v>2569</v>
      </c>
      <c r="K2571" s="234"/>
      <c r="L2571" s="234"/>
      <c r="M2571" s="234"/>
      <c r="N2571" s="234"/>
      <c r="O2571" s="234"/>
      <c r="P2571" s="234"/>
      <c r="Q2571" s="7">
        <v>40409</v>
      </c>
      <c r="R2571" s="8">
        <v>9030000</v>
      </c>
      <c r="S2571" s="8">
        <v>9052857</v>
      </c>
      <c r="T2571" s="8">
        <v>8881429</v>
      </c>
      <c r="U2571" s="8">
        <v>8924286</v>
      </c>
      <c r="V2571" s="192">
        <v>7711823</v>
      </c>
      <c r="W2571" s="234">
        <v>426706000</v>
      </c>
      <c r="X2571" s="194">
        <f t="shared" si="81"/>
        <v>-1.2605319608505413E-2</v>
      </c>
      <c r="Y2571" s="193"/>
      <c r="Z2571" s="197">
        <v>2569</v>
      </c>
    </row>
    <row r="2572" spans="1:26" ht="14.4" x14ac:dyDescent="0.3">
      <c r="A2572" s="7">
        <v>40408</v>
      </c>
      <c r="B2572" s="191">
        <v>1092.079956</v>
      </c>
      <c r="C2572" s="191">
        <v>1099.7700199999999</v>
      </c>
      <c r="D2572" s="191">
        <v>1085.76001</v>
      </c>
      <c r="E2572" s="191">
        <v>1094.160034</v>
      </c>
      <c r="F2572" s="192">
        <v>1094.160034</v>
      </c>
      <c r="G2572" s="191">
        <v>3724260000</v>
      </c>
      <c r="H2572" s="194">
        <f t="shared" si="80"/>
        <v>1.4827786096359415E-3</v>
      </c>
      <c r="I2572" s="193"/>
      <c r="J2572" s="197">
        <v>2570</v>
      </c>
      <c r="K2572" s="234"/>
      <c r="L2572" s="234"/>
      <c r="M2572" s="234"/>
      <c r="N2572" s="234"/>
      <c r="O2572" s="234"/>
      <c r="P2572" s="234"/>
      <c r="Q2572" s="7">
        <v>40408</v>
      </c>
      <c r="R2572" s="8">
        <v>9012857</v>
      </c>
      <c r="S2572" s="8">
        <v>9095357</v>
      </c>
      <c r="T2572" s="8">
        <v>8985000</v>
      </c>
      <c r="U2572" s="8">
        <v>9038215</v>
      </c>
      <c r="V2572" s="192">
        <v>7810274</v>
      </c>
      <c r="W2572" s="234">
        <v>339696000</v>
      </c>
      <c r="X2572" s="194">
        <f t="shared" si="81"/>
        <v>4.3652994060950105E-3</v>
      </c>
      <c r="Y2572" s="193"/>
      <c r="Z2572" s="197">
        <v>2570</v>
      </c>
    </row>
    <row r="2573" spans="1:26" ht="14.4" x14ac:dyDescent="0.3">
      <c r="A2573" s="7">
        <v>40407</v>
      </c>
      <c r="B2573" s="191">
        <v>1081.160034</v>
      </c>
      <c r="C2573" s="191">
        <v>1100.1400149999999</v>
      </c>
      <c r="D2573" s="191">
        <v>1081.160034</v>
      </c>
      <c r="E2573" s="191">
        <v>1092.540039</v>
      </c>
      <c r="F2573" s="192">
        <v>1092.540039</v>
      </c>
      <c r="G2573" s="191">
        <v>3968210000</v>
      </c>
      <c r="H2573" s="194">
        <f t="shared" si="80"/>
        <v>1.2192215845243489E-2</v>
      </c>
      <c r="I2573" s="193"/>
      <c r="J2573" s="197">
        <v>2571</v>
      </c>
      <c r="K2573" s="234"/>
      <c r="L2573" s="234"/>
      <c r="M2573" s="234"/>
      <c r="N2573" s="234"/>
      <c r="O2573" s="234"/>
      <c r="P2573" s="234"/>
      <c r="Q2573" s="7">
        <v>40407</v>
      </c>
      <c r="R2573" s="8">
        <v>8931429</v>
      </c>
      <c r="S2573" s="8">
        <v>9093928</v>
      </c>
      <c r="T2573" s="8">
        <v>8900000</v>
      </c>
      <c r="U2573" s="8">
        <v>8998929</v>
      </c>
      <c r="V2573" s="192">
        <v>7776328</v>
      </c>
      <c r="W2573" s="234">
        <v>422640400</v>
      </c>
      <c r="X2573" s="194">
        <f t="shared" si="81"/>
        <v>1.7484929401875987E-2</v>
      </c>
      <c r="Y2573" s="193"/>
      <c r="Z2573" s="197">
        <v>2571</v>
      </c>
    </row>
    <row r="2574" spans="1:26" ht="14.4" x14ac:dyDescent="0.3">
      <c r="A2574" s="7">
        <v>40406</v>
      </c>
      <c r="B2574" s="191">
        <v>1077.48999</v>
      </c>
      <c r="C2574" s="191">
        <v>1082.619995</v>
      </c>
      <c r="D2574" s="191">
        <v>1069.48999</v>
      </c>
      <c r="E2574" s="191">
        <v>1079.380005</v>
      </c>
      <c r="F2574" s="192">
        <v>1079.380005</v>
      </c>
      <c r="G2574" s="191">
        <v>3142450000</v>
      </c>
      <c r="H2574" s="194">
        <f t="shared" si="80"/>
        <v>1.2045865184154072E-4</v>
      </c>
      <c r="I2574" s="193"/>
      <c r="J2574" s="197">
        <v>2572</v>
      </c>
      <c r="K2574" s="234"/>
      <c r="L2574" s="234"/>
      <c r="M2574" s="234"/>
      <c r="N2574" s="234"/>
      <c r="O2574" s="234"/>
      <c r="P2574" s="234"/>
      <c r="Q2574" s="7">
        <v>40406</v>
      </c>
      <c r="R2574" s="8">
        <v>8842143</v>
      </c>
      <c r="S2574" s="8">
        <v>8928928</v>
      </c>
      <c r="T2574" s="8">
        <v>8807858</v>
      </c>
      <c r="U2574" s="8">
        <v>8844286</v>
      </c>
      <c r="V2574" s="192">
        <v>7642696</v>
      </c>
      <c r="W2574" s="234">
        <v>318430000</v>
      </c>
      <c r="X2574" s="194">
        <f t="shared" si="81"/>
        <v>-5.8610096004632819E-3</v>
      </c>
      <c r="Y2574" s="193"/>
      <c r="Z2574" s="197">
        <v>2572</v>
      </c>
    </row>
    <row r="2575" spans="1:26" ht="14.4" x14ac:dyDescent="0.3">
      <c r="A2575" s="7">
        <v>40403</v>
      </c>
      <c r="B2575" s="191">
        <v>1082.219971</v>
      </c>
      <c r="C2575" s="191">
        <v>1086.25</v>
      </c>
      <c r="D2575" s="191">
        <v>1079</v>
      </c>
      <c r="E2575" s="191">
        <v>1079.25</v>
      </c>
      <c r="F2575" s="192">
        <v>1079.25</v>
      </c>
      <c r="G2575" s="191">
        <v>3328890000</v>
      </c>
      <c r="H2575" s="194">
        <f t="shared" si="80"/>
        <v>-4.0235740352651435E-3</v>
      </c>
      <c r="I2575" s="193"/>
      <c r="J2575" s="197">
        <v>2573</v>
      </c>
      <c r="K2575" s="234"/>
      <c r="L2575" s="234"/>
      <c r="M2575" s="234"/>
      <c r="N2575" s="234"/>
      <c r="O2575" s="234"/>
      <c r="P2575" s="234"/>
      <c r="Q2575" s="7">
        <v>40403</v>
      </c>
      <c r="R2575" s="8">
        <v>8987500</v>
      </c>
      <c r="S2575" s="8">
        <v>8995714</v>
      </c>
      <c r="T2575" s="8">
        <v>8896071</v>
      </c>
      <c r="U2575" s="8">
        <v>8896428</v>
      </c>
      <c r="V2575" s="192">
        <v>7687754</v>
      </c>
      <c r="W2575" s="234">
        <v>354869200</v>
      </c>
      <c r="X2575" s="194">
        <f t="shared" si="81"/>
        <v>-1.0683365822597806E-2</v>
      </c>
      <c r="Y2575" s="193"/>
      <c r="Z2575" s="197">
        <v>2573</v>
      </c>
    </row>
    <row r="2576" spans="1:26" ht="14.4" x14ac:dyDescent="0.3">
      <c r="A2576" s="7">
        <v>40402</v>
      </c>
      <c r="B2576" s="191">
        <v>1081.4799800000001</v>
      </c>
      <c r="C2576" s="191">
        <v>1086.719971</v>
      </c>
      <c r="D2576" s="191">
        <v>1076.6899410000001</v>
      </c>
      <c r="E2576" s="191">
        <v>1083.6099850000001</v>
      </c>
      <c r="F2576" s="192">
        <v>1083.6099850000001</v>
      </c>
      <c r="G2576" s="191">
        <v>4521050000</v>
      </c>
      <c r="H2576" s="194">
        <f t="shared" si="80"/>
        <v>-5.3787494432923069E-3</v>
      </c>
      <c r="I2576" s="193"/>
      <c r="J2576" s="197">
        <v>2574</v>
      </c>
      <c r="K2576" s="234"/>
      <c r="L2576" s="234"/>
      <c r="M2576" s="234"/>
      <c r="N2576" s="234"/>
      <c r="O2576" s="234"/>
      <c r="P2576" s="234"/>
      <c r="Q2576" s="7">
        <v>40402</v>
      </c>
      <c r="R2576" s="8">
        <v>8810357</v>
      </c>
      <c r="S2576" s="8">
        <v>9039286</v>
      </c>
      <c r="T2576" s="8">
        <v>8790000</v>
      </c>
      <c r="U2576" s="8">
        <v>8992500</v>
      </c>
      <c r="V2576" s="192">
        <v>7770772</v>
      </c>
      <c r="W2576" s="234">
        <v>534920400</v>
      </c>
      <c r="X2576" s="194">
        <f t="shared" si="81"/>
        <v>6.3952199292562793E-3</v>
      </c>
      <c r="Y2576" s="193"/>
      <c r="Z2576" s="197">
        <v>2574</v>
      </c>
    </row>
    <row r="2577" spans="1:26" ht="14.4" x14ac:dyDescent="0.3">
      <c r="A2577" s="7">
        <v>40401</v>
      </c>
      <c r="B2577" s="191">
        <v>1116.8900149999999</v>
      </c>
      <c r="C2577" s="191">
        <v>1116.8900149999999</v>
      </c>
      <c r="D2577" s="191">
        <v>1088.5500489999999</v>
      </c>
      <c r="E2577" s="191">
        <v>1089.469971</v>
      </c>
      <c r="F2577" s="192">
        <v>1089.469971</v>
      </c>
      <c r="G2577" s="191">
        <v>4511860000</v>
      </c>
      <c r="H2577" s="194">
        <f t="shared" si="80"/>
        <v>-2.8178765041525687E-2</v>
      </c>
      <c r="I2577" s="193"/>
      <c r="J2577" s="197">
        <v>2575</v>
      </c>
      <c r="K2577" s="234"/>
      <c r="L2577" s="234"/>
      <c r="M2577" s="234"/>
      <c r="N2577" s="234"/>
      <c r="O2577" s="234"/>
      <c r="P2577" s="234"/>
      <c r="Q2577" s="7">
        <v>40401</v>
      </c>
      <c r="R2577" s="8">
        <v>9121428</v>
      </c>
      <c r="S2577" s="8">
        <v>9131785</v>
      </c>
      <c r="T2577" s="8">
        <v>8921785</v>
      </c>
      <c r="U2577" s="8">
        <v>8935357</v>
      </c>
      <c r="V2577" s="192">
        <v>7721392</v>
      </c>
      <c r="W2577" s="234">
        <v>620054400</v>
      </c>
      <c r="X2577" s="194">
        <f t="shared" si="81"/>
        <v>-3.5541989515533404E-2</v>
      </c>
      <c r="Y2577" s="193"/>
      <c r="Z2577" s="197">
        <v>2575</v>
      </c>
    </row>
    <row r="2578" spans="1:26" ht="14.4" x14ac:dyDescent="0.3">
      <c r="A2578" s="7">
        <v>40400</v>
      </c>
      <c r="B2578" s="191">
        <v>1122.920044</v>
      </c>
      <c r="C2578" s="191">
        <v>1127.160034</v>
      </c>
      <c r="D2578" s="191">
        <v>1111.579956</v>
      </c>
      <c r="E2578" s="191">
        <v>1121.0600589999999</v>
      </c>
      <c r="F2578" s="192">
        <v>1121.0600589999999</v>
      </c>
      <c r="G2578" s="191">
        <v>3979360000</v>
      </c>
      <c r="H2578" s="194">
        <f t="shared" si="80"/>
        <v>-5.9674050729934397E-3</v>
      </c>
      <c r="I2578" s="193"/>
      <c r="J2578" s="197">
        <v>2576</v>
      </c>
      <c r="K2578" s="234"/>
      <c r="L2578" s="234"/>
      <c r="M2578" s="234"/>
      <c r="N2578" s="234"/>
      <c r="O2578" s="234"/>
      <c r="P2578" s="234"/>
      <c r="Q2578" s="7">
        <v>40400</v>
      </c>
      <c r="R2578" s="8">
        <v>9280357</v>
      </c>
      <c r="S2578" s="8">
        <v>9301785</v>
      </c>
      <c r="T2578" s="8">
        <v>9198215</v>
      </c>
      <c r="U2578" s="8">
        <v>9264643</v>
      </c>
      <c r="V2578" s="192">
        <v>8005939</v>
      </c>
      <c r="W2578" s="234">
        <v>451920000</v>
      </c>
      <c r="X2578" s="194">
        <f t="shared" si="81"/>
        <v>-8.9400331115088369E-3</v>
      </c>
      <c r="Y2578" s="193"/>
      <c r="Z2578" s="197">
        <v>2576</v>
      </c>
    </row>
    <row r="2579" spans="1:26" ht="14.4" x14ac:dyDescent="0.3">
      <c r="A2579" s="7">
        <v>40399</v>
      </c>
      <c r="B2579" s="191">
        <v>1122.8000489999999</v>
      </c>
      <c r="C2579" s="191">
        <v>1129.23999</v>
      </c>
      <c r="D2579" s="191">
        <v>1120.910034</v>
      </c>
      <c r="E2579" s="191">
        <v>1127.790039</v>
      </c>
      <c r="F2579" s="192">
        <v>1127.790039</v>
      </c>
      <c r="G2579" s="191">
        <v>3979360000</v>
      </c>
      <c r="H2579" s="194">
        <f t="shared" si="80"/>
        <v>5.4830640114065746E-3</v>
      </c>
      <c r="I2579" s="193"/>
      <c r="J2579" s="197">
        <v>2577</v>
      </c>
      <c r="K2579" s="234"/>
      <c r="L2579" s="234"/>
      <c r="M2579" s="234"/>
      <c r="N2579" s="234"/>
      <c r="O2579" s="234"/>
      <c r="P2579" s="234"/>
      <c r="Q2579" s="7">
        <v>40399</v>
      </c>
      <c r="R2579" s="8">
        <v>9338572</v>
      </c>
      <c r="S2579" s="8">
        <v>9362500</v>
      </c>
      <c r="T2579" s="8">
        <v>9270357</v>
      </c>
      <c r="U2579" s="8">
        <v>9348214</v>
      </c>
      <c r="V2579" s="192">
        <v>8078158</v>
      </c>
      <c r="W2579" s="234">
        <v>303128000</v>
      </c>
      <c r="X2579" s="194">
        <f t="shared" si="81"/>
        <v>6.3822672883075571E-3</v>
      </c>
      <c r="Y2579" s="193"/>
      <c r="Z2579" s="197">
        <v>2577</v>
      </c>
    </row>
    <row r="2580" spans="1:26" ht="14.4" x14ac:dyDescent="0.3">
      <c r="A2580" s="7">
        <v>40396</v>
      </c>
      <c r="B2580" s="191">
        <v>1122.0699460000001</v>
      </c>
      <c r="C2580" s="191">
        <v>1123.0600589999999</v>
      </c>
      <c r="D2580" s="191">
        <v>1107.170044</v>
      </c>
      <c r="E2580" s="191">
        <v>1121.6400149999999</v>
      </c>
      <c r="F2580" s="192">
        <v>1121.6400149999999</v>
      </c>
      <c r="G2580" s="191">
        <v>3857890000</v>
      </c>
      <c r="H2580" s="194">
        <f t="shared" si="80"/>
        <v>-3.7040386756750075E-3</v>
      </c>
      <c r="I2580" s="193"/>
      <c r="J2580" s="197">
        <v>2578</v>
      </c>
      <c r="K2580" s="234"/>
      <c r="L2580" s="234"/>
      <c r="M2580" s="234"/>
      <c r="N2580" s="234"/>
      <c r="O2580" s="234"/>
      <c r="P2580" s="234"/>
      <c r="Q2580" s="7">
        <v>40396</v>
      </c>
      <c r="R2580" s="8">
        <v>9277857</v>
      </c>
      <c r="S2580" s="8">
        <v>9338928</v>
      </c>
      <c r="T2580" s="8">
        <v>9201072</v>
      </c>
      <c r="U2580" s="8">
        <v>9288929</v>
      </c>
      <c r="V2580" s="192">
        <v>8026928</v>
      </c>
      <c r="W2580" s="234">
        <v>444897600</v>
      </c>
      <c r="X2580" s="194">
        <f t="shared" si="81"/>
        <v>-6.1517123576429874E-3</v>
      </c>
      <c r="Y2580" s="193"/>
      <c r="Z2580" s="197">
        <v>2578</v>
      </c>
    </row>
    <row r="2581" spans="1:26" ht="14.4" x14ac:dyDescent="0.3">
      <c r="A2581" s="7">
        <v>40395</v>
      </c>
      <c r="B2581" s="191">
        <v>1125.780029</v>
      </c>
      <c r="C2581" s="191">
        <v>1126.5600589999999</v>
      </c>
      <c r="D2581" s="191">
        <v>1118.8100589999999</v>
      </c>
      <c r="E2581" s="191">
        <v>1125.8100589999999</v>
      </c>
      <c r="F2581" s="192">
        <v>1125.8100589999999</v>
      </c>
      <c r="G2581" s="191">
        <v>3685560000</v>
      </c>
      <c r="H2581" s="194">
        <f t="shared" si="80"/>
        <v>-1.268524016789117E-3</v>
      </c>
      <c r="I2581" s="193"/>
      <c r="J2581" s="197">
        <v>2579</v>
      </c>
      <c r="K2581" s="234"/>
      <c r="L2581" s="234"/>
      <c r="M2581" s="234"/>
      <c r="N2581" s="234"/>
      <c r="O2581" s="234"/>
      <c r="P2581" s="234"/>
      <c r="Q2581" s="7">
        <v>40395</v>
      </c>
      <c r="R2581" s="8">
        <v>9347500</v>
      </c>
      <c r="S2581" s="8">
        <v>9399285</v>
      </c>
      <c r="T2581" s="8">
        <v>9305357</v>
      </c>
      <c r="U2581" s="8">
        <v>9346429</v>
      </c>
      <c r="V2581" s="192">
        <v>8076613</v>
      </c>
      <c r="W2581" s="234">
        <v>289097200</v>
      </c>
      <c r="X2581" s="194">
        <f t="shared" si="81"/>
        <v>-4.8673522079585594E-3</v>
      </c>
      <c r="Y2581" s="193"/>
      <c r="Z2581" s="197">
        <v>2579</v>
      </c>
    </row>
    <row r="2582" spans="1:26" ht="14.4" x14ac:dyDescent="0.3">
      <c r="A2582" s="7">
        <v>40394</v>
      </c>
      <c r="B2582" s="191">
        <v>1121.0600589999999</v>
      </c>
      <c r="C2582" s="191">
        <v>1128.75</v>
      </c>
      <c r="D2582" s="191">
        <v>1119.459961</v>
      </c>
      <c r="E2582" s="191">
        <v>1127.23999</v>
      </c>
      <c r="F2582" s="192">
        <v>1127.23999</v>
      </c>
      <c r="G2582" s="191">
        <v>4057850000</v>
      </c>
      <c r="H2582" s="194">
        <f t="shared" si="80"/>
        <v>6.0511122538898232E-3</v>
      </c>
      <c r="I2582" s="193"/>
      <c r="J2582" s="197">
        <v>2580</v>
      </c>
      <c r="K2582" s="234"/>
      <c r="L2582" s="234"/>
      <c r="M2582" s="234"/>
      <c r="N2582" s="234"/>
      <c r="O2582" s="234"/>
      <c r="P2582" s="234"/>
      <c r="Q2582" s="7">
        <v>40394</v>
      </c>
      <c r="R2582" s="8">
        <v>9387143</v>
      </c>
      <c r="S2582" s="8">
        <v>9438571</v>
      </c>
      <c r="T2582" s="8">
        <v>9296785</v>
      </c>
      <c r="U2582" s="8">
        <v>9392143</v>
      </c>
      <c r="V2582" s="192">
        <v>8116117</v>
      </c>
      <c r="W2582" s="234">
        <v>420375200</v>
      </c>
      <c r="X2582" s="194">
        <f t="shared" si="81"/>
        <v>4.0086781914051364E-3</v>
      </c>
      <c r="Y2582" s="193"/>
      <c r="Z2582" s="197">
        <v>2580</v>
      </c>
    </row>
    <row r="2583" spans="1:26" ht="14.4" x14ac:dyDescent="0.3">
      <c r="A2583" s="7">
        <v>40393</v>
      </c>
      <c r="B2583" s="191">
        <v>1125.339966</v>
      </c>
      <c r="C2583" s="191">
        <v>1125.4399410000001</v>
      </c>
      <c r="D2583" s="191">
        <v>1116.76001</v>
      </c>
      <c r="E2583" s="191">
        <v>1120.459961</v>
      </c>
      <c r="F2583" s="192">
        <v>1120.459961</v>
      </c>
      <c r="G2583" s="191">
        <v>4071820000</v>
      </c>
      <c r="H2583" s="194">
        <f t="shared" si="80"/>
        <v>-4.7963548504657352E-3</v>
      </c>
      <c r="I2583" s="193"/>
      <c r="J2583" s="197">
        <v>2581</v>
      </c>
      <c r="K2583" s="234"/>
      <c r="L2583" s="234"/>
      <c r="M2583" s="234"/>
      <c r="N2583" s="234"/>
      <c r="O2583" s="234"/>
      <c r="P2583" s="234"/>
      <c r="Q2583" s="7">
        <v>40393</v>
      </c>
      <c r="R2583" s="8">
        <v>9321786</v>
      </c>
      <c r="S2583" s="8">
        <v>9402143</v>
      </c>
      <c r="T2583" s="8">
        <v>9265000</v>
      </c>
      <c r="U2583" s="8">
        <v>9354643</v>
      </c>
      <c r="V2583" s="192">
        <v>8083712</v>
      </c>
      <c r="W2583" s="234">
        <v>417653600</v>
      </c>
      <c r="X2583" s="194">
        <f t="shared" si="81"/>
        <v>3.0552230640756628E-4</v>
      </c>
      <c r="Y2583" s="193"/>
      <c r="Z2583" s="197">
        <v>2581</v>
      </c>
    </row>
    <row r="2584" spans="1:26" ht="14.4" x14ac:dyDescent="0.3">
      <c r="A2584" s="7">
        <v>40392</v>
      </c>
      <c r="B2584" s="191">
        <v>1107.530029</v>
      </c>
      <c r="C2584" s="191">
        <v>1127.3000489999999</v>
      </c>
      <c r="D2584" s="191">
        <v>1107.530029</v>
      </c>
      <c r="E2584" s="191">
        <v>1125.8599850000001</v>
      </c>
      <c r="F2584" s="192">
        <v>1125.8599850000001</v>
      </c>
      <c r="G2584" s="191">
        <v>4144180000</v>
      </c>
      <c r="H2584" s="194">
        <f t="shared" si="80"/>
        <v>2.2022521358515429E-2</v>
      </c>
      <c r="I2584" s="193"/>
      <c r="J2584" s="197">
        <v>2582</v>
      </c>
      <c r="K2584" s="234"/>
      <c r="L2584" s="234"/>
      <c r="M2584" s="234"/>
      <c r="N2584" s="234"/>
      <c r="O2584" s="234"/>
      <c r="P2584" s="234"/>
      <c r="Q2584" s="7">
        <v>40392</v>
      </c>
      <c r="R2584" s="8">
        <v>9301429</v>
      </c>
      <c r="S2584" s="8">
        <v>9378214</v>
      </c>
      <c r="T2584" s="8">
        <v>9272142</v>
      </c>
      <c r="U2584" s="8">
        <v>9351786</v>
      </c>
      <c r="V2584" s="192">
        <v>8081243</v>
      </c>
      <c r="W2584" s="234">
        <v>428055600</v>
      </c>
      <c r="X2584" s="194">
        <f t="shared" si="81"/>
        <v>1.7880964283793457E-2</v>
      </c>
      <c r="Y2584" s="193"/>
      <c r="Z2584" s="197">
        <v>2582</v>
      </c>
    </row>
    <row r="2585" spans="1:26" ht="14.4" x14ac:dyDescent="0.3">
      <c r="A2585" s="7">
        <v>40389</v>
      </c>
      <c r="B2585" s="191">
        <v>1098.4399410000001</v>
      </c>
      <c r="C2585" s="191">
        <v>1106.4399410000001</v>
      </c>
      <c r="D2585" s="191">
        <v>1088.01001</v>
      </c>
      <c r="E2585" s="191">
        <v>1101.599976</v>
      </c>
      <c r="F2585" s="192">
        <v>1101.599976</v>
      </c>
      <c r="G2585" s="191">
        <v>4006450000</v>
      </c>
      <c r="H2585" s="194">
        <f t="shared" si="80"/>
        <v>6.3499857614827187E-5</v>
      </c>
      <c r="I2585" s="193"/>
      <c r="J2585" s="197">
        <v>2583</v>
      </c>
      <c r="K2585" s="234"/>
      <c r="L2585" s="234"/>
      <c r="M2585" s="234"/>
      <c r="N2585" s="234"/>
      <c r="O2585" s="234"/>
      <c r="P2585" s="234"/>
      <c r="Q2585" s="7">
        <v>40389</v>
      </c>
      <c r="R2585" s="8">
        <v>9138928</v>
      </c>
      <c r="S2585" s="8">
        <v>9275000</v>
      </c>
      <c r="T2585" s="8">
        <v>9103572</v>
      </c>
      <c r="U2585" s="8">
        <v>9187500</v>
      </c>
      <c r="V2585" s="192">
        <v>7939281</v>
      </c>
      <c r="W2585" s="234">
        <v>448210000</v>
      </c>
      <c r="X2585" s="194">
        <f t="shared" si="81"/>
        <v>-3.3316093007374004E-3</v>
      </c>
      <c r="Y2585" s="193"/>
      <c r="Z2585" s="197">
        <v>2583</v>
      </c>
    </row>
    <row r="2586" spans="1:26" ht="14.4" x14ac:dyDescent="0.3">
      <c r="A2586" s="7">
        <v>40388</v>
      </c>
      <c r="B2586" s="191">
        <v>1108.0699460000001</v>
      </c>
      <c r="C2586" s="191">
        <v>1115.900024</v>
      </c>
      <c r="D2586" s="191">
        <v>1092.8199460000001</v>
      </c>
      <c r="E2586" s="191">
        <v>1101.530029</v>
      </c>
      <c r="F2586" s="192">
        <v>1101.530029</v>
      </c>
      <c r="G2586" s="191">
        <v>4612420000</v>
      </c>
      <c r="H2586" s="194">
        <f t="shared" si="80"/>
        <v>-4.1586214813872351E-3</v>
      </c>
      <c r="I2586" s="193"/>
      <c r="J2586" s="197">
        <v>2584</v>
      </c>
      <c r="K2586" s="234"/>
      <c r="L2586" s="234"/>
      <c r="M2586" s="234"/>
      <c r="N2586" s="234"/>
      <c r="O2586" s="234"/>
      <c r="P2586" s="234"/>
      <c r="Q2586" s="7">
        <v>40388</v>
      </c>
      <c r="R2586" s="8">
        <v>9311071</v>
      </c>
      <c r="S2586" s="8">
        <v>9380357</v>
      </c>
      <c r="T2586" s="8">
        <v>9146428</v>
      </c>
      <c r="U2586" s="8">
        <v>9218214</v>
      </c>
      <c r="V2586" s="192">
        <v>7965820</v>
      </c>
      <c r="W2586" s="234">
        <v>643806800</v>
      </c>
      <c r="X2586" s="194">
        <f t="shared" si="81"/>
        <v>-1.0921211252807223E-2</v>
      </c>
      <c r="Y2586" s="193"/>
      <c r="Z2586" s="197">
        <v>2584</v>
      </c>
    </row>
    <row r="2587" spans="1:26" ht="14.4" x14ac:dyDescent="0.3">
      <c r="A2587" s="7">
        <v>40387</v>
      </c>
      <c r="B2587" s="191">
        <v>1112.839966</v>
      </c>
      <c r="C2587" s="191">
        <v>1114.660034</v>
      </c>
      <c r="D2587" s="191">
        <v>1103.1099850000001</v>
      </c>
      <c r="E2587" s="191">
        <v>1106.130005</v>
      </c>
      <c r="F2587" s="192">
        <v>1106.130005</v>
      </c>
      <c r="G2587" s="191">
        <v>4002390000</v>
      </c>
      <c r="H2587" s="194">
        <f t="shared" si="80"/>
        <v>-6.9219647663459954E-3</v>
      </c>
      <c r="I2587" s="193"/>
      <c r="J2587" s="197">
        <v>2585</v>
      </c>
      <c r="K2587" s="234"/>
      <c r="L2587" s="234"/>
      <c r="M2587" s="234"/>
      <c r="N2587" s="234"/>
      <c r="O2587" s="234"/>
      <c r="P2587" s="234"/>
      <c r="Q2587" s="7">
        <v>40387</v>
      </c>
      <c r="R2587" s="8">
        <v>9416785</v>
      </c>
      <c r="S2587" s="8">
        <v>9499643</v>
      </c>
      <c r="T2587" s="8">
        <v>9294642</v>
      </c>
      <c r="U2587" s="8">
        <v>9320000</v>
      </c>
      <c r="V2587" s="192">
        <v>8053777</v>
      </c>
      <c r="W2587" s="234">
        <v>519985200</v>
      </c>
      <c r="X2587" s="194">
        <f t="shared" si="81"/>
        <v>-1.181462680000054E-2</v>
      </c>
      <c r="Y2587" s="193"/>
      <c r="Z2587" s="197">
        <v>2585</v>
      </c>
    </row>
    <row r="2588" spans="1:26" ht="14.4" x14ac:dyDescent="0.3">
      <c r="A2588" s="7">
        <v>40386</v>
      </c>
      <c r="B2588" s="191">
        <v>1117.3599850000001</v>
      </c>
      <c r="C2588" s="191">
        <v>1120.9499510000001</v>
      </c>
      <c r="D2588" s="191">
        <v>1109.780029</v>
      </c>
      <c r="E2588" s="191">
        <v>1113.839966</v>
      </c>
      <c r="F2588" s="192">
        <v>1113.839966</v>
      </c>
      <c r="G2588" s="191">
        <v>4725690000</v>
      </c>
      <c r="H2588" s="194">
        <f t="shared" si="80"/>
        <v>-1.0493573954550969E-3</v>
      </c>
      <c r="I2588" s="193"/>
      <c r="J2588" s="197">
        <v>2586</v>
      </c>
      <c r="K2588" s="234"/>
      <c r="L2588" s="234"/>
      <c r="M2588" s="234"/>
      <c r="N2588" s="234"/>
      <c r="O2588" s="234"/>
      <c r="P2588" s="234"/>
      <c r="Q2588" s="7">
        <v>40386</v>
      </c>
      <c r="R2588" s="8">
        <v>9316786</v>
      </c>
      <c r="S2588" s="8">
        <v>9457143</v>
      </c>
      <c r="T2588" s="8">
        <v>9296429</v>
      </c>
      <c r="U2588" s="8">
        <v>9431429</v>
      </c>
      <c r="V2588" s="192">
        <v>8150067</v>
      </c>
      <c r="W2588" s="234">
        <v>584771600</v>
      </c>
      <c r="X2588" s="194">
        <f t="shared" si="81"/>
        <v>1.851265882105942E-2</v>
      </c>
      <c r="Y2588" s="193"/>
      <c r="Z2588" s="197">
        <v>2586</v>
      </c>
    </row>
    <row r="2589" spans="1:26" ht="14.4" x14ac:dyDescent="0.3">
      <c r="A2589" s="7">
        <v>40385</v>
      </c>
      <c r="B2589" s="191">
        <v>1102.8900149999999</v>
      </c>
      <c r="C2589" s="191">
        <v>1115.01001</v>
      </c>
      <c r="D2589" s="191">
        <v>1101.3000489999999</v>
      </c>
      <c r="E2589" s="191">
        <v>1115.01001</v>
      </c>
      <c r="F2589" s="192">
        <v>1115.01001</v>
      </c>
      <c r="G2589" s="191">
        <v>4009650000</v>
      </c>
      <c r="H2589" s="194">
        <f t="shared" si="80"/>
        <v>1.1200166523855321E-2</v>
      </c>
      <c r="I2589" s="193"/>
      <c r="J2589" s="197">
        <v>2587</v>
      </c>
      <c r="K2589" s="234"/>
      <c r="L2589" s="234"/>
      <c r="M2589" s="234"/>
      <c r="N2589" s="234"/>
      <c r="O2589" s="234"/>
      <c r="P2589" s="234"/>
      <c r="Q2589" s="7">
        <v>40385</v>
      </c>
      <c r="R2589" s="8">
        <v>9285714</v>
      </c>
      <c r="S2589" s="8">
        <v>9289286</v>
      </c>
      <c r="T2589" s="8">
        <v>9203929</v>
      </c>
      <c r="U2589" s="8">
        <v>9260000</v>
      </c>
      <c r="V2589" s="192">
        <v>8001930</v>
      </c>
      <c r="W2589" s="234">
        <v>420551600</v>
      </c>
      <c r="X2589" s="194">
        <f t="shared" si="81"/>
        <v>-2.5387990496986089E-3</v>
      </c>
      <c r="Y2589" s="193"/>
      <c r="Z2589" s="197">
        <v>2587</v>
      </c>
    </row>
    <row r="2590" spans="1:26" ht="14.4" x14ac:dyDescent="0.3">
      <c r="A2590" s="7">
        <v>40382</v>
      </c>
      <c r="B2590" s="191">
        <v>1092.170044</v>
      </c>
      <c r="C2590" s="191">
        <v>1103.7299800000001</v>
      </c>
      <c r="D2590" s="191">
        <v>1087.880005</v>
      </c>
      <c r="E2590" s="191">
        <v>1102.660034</v>
      </c>
      <c r="F2590" s="192">
        <v>1102.660034</v>
      </c>
      <c r="G2590" s="191">
        <v>4524570000</v>
      </c>
      <c r="H2590" s="194">
        <f t="shared" si="80"/>
        <v>8.2200203336647622E-3</v>
      </c>
      <c r="I2590" s="193"/>
      <c r="J2590" s="197">
        <v>2588</v>
      </c>
      <c r="K2590" s="234"/>
      <c r="L2590" s="234"/>
      <c r="M2590" s="234"/>
      <c r="N2590" s="234"/>
      <c r="O2590" s="234"/>
      <c r="P2590" s="234"/>
      <c r="Q2590" s="7">
        <v>40382</v>
      </c>
      <c r="R2590" s="8">
        <v>9181786</v>
      </c>
      <c r="S2590" s="8">
        <v>9299286</v>
      </c>
      <c r="T2590" s="8">
        <v>9152857</v>
      </c>
      <c r="U2590" s="8">
        <v>9283571</v>
      </c>
      <c r="V2590" s="192">
        <v>8022297</v>
      </c>
      <c r="W2590" s="234">
        <v>533388800</v>
      </c>
      <c r="X2590" s="194">
        <f t="shared" si="81"/>
        <v>3.5515804163821791E-3</v>
      </c>
      <c r="Y2590" s="193"/>
      <c r="Z2590" s="197">
        <v>2588</v>
      </c>
    </row>
    <row r="2591" spans="1:26" ht="14.4" x14ac:dyDescent="0.3">
      <c r="A2591" s="7">
        <v>40381</v>
      </c>
      <c r="B2591" s="191">
        <v>1072.1400149999999</v>
      </c>
      <c r="C2591" s="191">
        <v>1097.5</v>
      </c>
      <c r="D2591" s="191">
        <v>1072.1400149999999</v>
      </c>
      <c r="E2591" s="191">
        <v>1093.670044</v>
      </c>
      <c r="F2591" s="192">
        <v>1093.670044</v>
      </c>
      <c r="G2591" s="191">
        <v>4826900000</v>
      </c>
      <c r="H2591" s="194">
        <f t="shared" si="80"/>
        <v>2.251337312938102E-2</v>
      </c>
      <c r="I2591" s="193"/>
      <c r="J2591" s="197">
        <v>2589</v>
      </c>
      <c r="K2591" s="234"/>
      <c r="L2591" s="234"/>
      <c r="M2591" s="234"/>
      <c r="N2591" s="234"/>
      <c r="O2591" s="234"/>
      <c r="P2591" s="234"/>
      <c r="Q2591" s="7">
        <v>40381</v>
      </c>
      <c r="R2591" s="8">
        <v>9202857</v>
      </c>
      <c r="S2591" s="8">
        <v>9285714</v>
      </c>
      <c r="T2591" s="8">
        <v>9118215</v>
      </c>
      <c r="U2591" s="8">
        <v>9250714</v>
      </c>
      <c r="V2591" s="192">
        <v>7993906</v>
      </c>
      <c r="W2591" s="234">
        <v>645318800</v>
      </c>
      <c r="X2591" s="194">
        <f t="shared" si="81"/>
        <v>1.8801142182036695E-2</v>
      </c>
      <c r="Y2591" s="193"/>
      <c r="Z2591" s="197">
        <v>2589</v>
      </c>
    </row>
    <row r="2592" spans="1:26" ht="14.4" x14ac:dyDescent="0.3">
      <c r="A2592" s="7">
        <v>40380</v>
      </c>
      <c r="B2592" s="191">
        <v>1086.670044</v>
      </c>
      <c r="C2592" s="191">
        <v>1088.959961</v>
      </c>
      <c r="D2592" s="191">
        <v>1065.25</v>
      </c>
      <c r="E2592" s="191">
        <v>1069.589966</v>
      </c>
      <c r="F2592" s="192">
        <v>1069.589966</v>
      </c>
      <c r="G2592" s="191">
        <v>4747180000</v>
      </c>
      <c r="H2592" s="194">
        <f t="shared" si="80"/>
        <v>-1.281981601542842E-2</v>
      </c>
      <c r="I2592" s="193"/>
      <c r="J2592" s="197">
        <v>2590</v>
      </c>
      <c r="K2592" s="234"/>
      <c r="L2592" s="234"/>
      <c r="M2592" s="234"/>
      <c r="N2592" s="234"/>
      <c r="O2592" s="234"/>
      <c r="P2592" s="234"/>
      <c r="Q2592" s="7">
        <v>40380</v>
      </c>
      <c r="R2592" s="8">
        <v>9467500</v>
      </c>
      <c r="S2592" s="8">
        <v>9469643</v>
      </c>
      <c r="T2592" s="8">
        <v>9071428</v>
      </c>
      <c r="U2592" s="8">
        <v>9080000</v>
      </c>
      <c r="V2592" s="192">
        <v>7846385</v>
      </c>
      <c r="W2592" s="234">
        <v>1185671200</v>
      </c>
      <c r="X2592" s="194">
        <f t="shared" si="81"/>
        <v>9.3294720164078093E-3</v>
      </c>
      <c r="Y2592" s="193"/>
      <c r="Z2592" s="197">
        <v>2590</v>
      </c>
    </row>
    <row r="2593" spans="1:26" ht="14.4" x14ac:dyDescent="0.3">
      <c r="A2593" s="7">
        <v>40379</v>
      </c>
      <c r="B2593" s="191">
        <v>1064.530029</v>
      </c>
      <c r="C2593" s="191">
        <v>1083.9399410000001</v>
      </c>
      <c r="D2593" s="191">
        <v>1056.880005</v>
      </c>
      <c r="E2593" s="191">
        <v>1083.4799800000001</v>
      </c>
      <c r="F2593" s="192">
        <v>1083.4799800000001</v>
      </c>
      <c r="G2593" s="191">
        <v>4713280000</v>
      </c>
      <c r="H2593" s="194">
        <f t="shared" si="80"/>
        <v>1.1416550758459808E-2</v>
      </c>
      <c r="I2593" s="193"/>
      <c r="J2593" s="197">
        <v>2591</v>
      </c>
      <c r="K2593" s="234"/>
      <c r="L2593" s="234"/>
      <c r="M2593" s="234"/>
      <c r="N2593" s="234"/>
      <c r="O2593" s="234"/>
      <c r="P2593" s="234"/>
      <c r="Q2593" s="7">
        <v>40379</v>
      </c>
      <c r="R2593" s="8">
        <v>8675000</v>
      </c>
      <c r="S2593" s="8">
        <v>9032143</v>
      </c>
      <c r="T2593" s="8">
        <v>8571786</v>
      </c>
      <c r="U2593" s="8">
        <v>8996072</v>
      </c>
      <c r="V2593" s="192">
        <v>7773859</v>
      </c>
      <c r="W2593" s="234">
        <v>1074950800</v>
      </c>
      <c r="X2593" s="194">
        <f t="shared" si="81"/>
        <v>2.5694549906011478E-2</v>
      </c>
      <c r="Y2593" s="193"/>
      <c r="Z2593" s="197">
        <v>2591</v>
      </c>
    </row>
    <row r="2594" spans="1:26" ht="14.4" x14ac:dyDescent="0.3">
      <c r="A2594" s="7">
        <v>40378</v>
      </c>
      <c r="B2594" s="191">
        <v>1066.849976</v>
      </c>
      <c r="C2594" s="191">
        <v>1074.6999510000001</v>
      </c>
      <c r="D2594" s="191">
        <v>1061.1099850000001</v>
      </c>
      <c r="E2594" s="191">
        <v>1071.25</v>
      </c>
      <c r="F2594" s="192">
        <v>1071.25</v>
      </c>
      <c r="G2594" s="191">
        <v>4089500000</v>
      </c>
      <c r="H2594" s="194">
        <f t="shared" si="80"/>
        <v>5.9818899501263689E-3</v>
      </c>
      <c r="I2594" s="193"/>
      <c r="J2594" s="197">
        <v>2592</v>
      </c>
      <c r="K2594" s="234"/>
      <c r="L2594" s="234"/>
      <c r="M2594" s="234"/>
      <c r="N2594" s="234"/>
      <c r="O2594" s="234"/>
      <c r="P2594" s="234"/>
      <c r="Q2594" s="7">
        <v>40378</v>
      </c>
      <c r="R2594" s="8">
        <v>8924286</v>
      </c>
      <c r="S2594" s="8">
        <v>8924286</v>
      </c>
      <c r="T2594" s="8">
        <v>8557143</v>
      </c>
      <c r="U2594" s="8">
        <v>8770715</v>
      </c>
      <c r="V2594" s="192">
        <v>7579117</v>
      </c>
      <c r="W2594" s="234">
        <v>1024478000</v>
      </c>
      <c r="X2594" s="194">
        <f t="shared" si="81"/>
        <v>-1.7287256802123944E-2</v>
      </c>
      <c r="Y2594" s="193"/>
      <c r="Z2594" s="197">
        <v>2592</v>
      </c>
    </row>
    <row r="2595" spans="1:26" ht="14.4" x14ac:dyDescent="0.3">
      <c r="A2595" s="7">
        <v>40375</v>
      </c>
      <c r="B2595" s="191">
        <v>1093.849976</v>
      </c>
      <c r="C2595" s="191">
        <v>1093.849976</v>
      </c>
      <c r="D2595" s="191">
        <v>1063.3199460000001</v>
      </c>
      <c r="E2595" s="191">
        <v>1064.880005</v>
      </c>
      <c r="F2595" s="192">
        <v>1064.880005</v>
      </c>
      <c r="G2595" s="191">
        <v>5297350000</v>
      </c>
      <c r="H2595" s="194">
        <f t="shared" si="80"/>
        <v>-2.8819472837069114E-2</v>
      </c>
      <c r="I2595" s="193"/>
      <c r="J2595" s="197">
        <v>2593</v>
      </c>
      <c r="K2595" s="234"/>
      <c r="L2595" s="234"/>
      <c r="M2595" s="234"/>
      <c r="N2595" s="234"/>
      <c r="O2595" s="234"/>
      <c r="P2595" s="234"/>
      <c r="Q2595" s="7">
        <v>40375</v>
      </c>
      <c r="R2595" s="8">
        <v>9042143</v>
      </c>
      <c r="S2595" s="8">
        <v>9106071</v>
      </c>
      <c r="T2595" s="8">
        <v>8871786</v>
      </c>
      <c r="U2595" s="8">
        <v>8925000</v>
      </c>
      <c r="V2595" s="192">
        <v>7712444</v>
      </c>
      <c r="W2595" s="234">
        <v>1039858400</v>
      </c>
      <c r="X2595" s="194">
        <f t="shared" si="81"/>
        <v>-6.1636983014521649E-3</v>
      </c>
      <c r="Y2595" s="193"/>
      <c r="Z2595" s="197">
        <v>2593</v>
      </c>
    </row>
    <row r="2596" spans="1:26" ht="14.4" x14ac:dyDescent="0.3">
      <c r="A2596" s="7">
        <v>40374</v>
      </c>
      <c r="B2596" s="191">
        <v>1094.459961</v>
      </c>
      <c r="C2596" s="191">
        <v>1098.660034</v>
      </c>
      <c r="D2596" s="191">
        <v>1080.530029</v>
      </c>
      <c r="E2596" s="191">
        <v>1096.4799800000001</v>
      </c>
      <c r="F2596" s="192">
        <v>1096.4799800000001</v>
      </c>
      <c r="G2596" s="191">
        <v>4552470000</v>
      </c>
      <c r="H2596" s="194">
        <f t="shared" si="80"/>
        <v>1.1961028400810669E-3</v>
      </c>
      <c r="I2596" s="193"/>
      <c r="J2596" s="197">
        <v>2594</v>
      </c>
      <c r="K2596" s="234"/>
      <c r="L2596" s="234"/>
      <c r="M2596" s="234"/>
      <c r="N2596" s="234"/>
      <c r="O2596" s="234"/>
      <c r="P2596" s="234"/>
      <c r="Q2596" s="7">
        <v>40374</v>
      </c>
      <c r="R2596" s="8">
        <v>8865357</v>
      </c>
      <c r="S2596" s="8">
        <v>9177500</v>
      </c>
      <c r="T2596" s="8">
        <v>8832143</v>
      </c>
      <c r="U2596" s="8">
        <v>8980357</v>
      </c>
      <c r="V2596" s="192">
        <v>7760276</v>
      </c>
      <c r="W2596" s="234">
        <v>824866000</v>
      </c>
      <c r="X2596" s="194">
        <f t="shared" si="81"/>
        <v>-5.0650133555014739E-3</v>
      </c>
      <c r="Y2596" s="193"/>
      <c r="Z2596" s="197">
        <v>2594</v>
      </c>
    </row>
    <row r="2597" spans="1:26" ht="14.4" x14ac:dyDescent="0.3">
      <c r="A2597" s="7">
        <v>40373</v>
      </c>
      <c r="B2597" s="191">
        <v>1095.6099850000001</v>
      </c>
      <c r="C2597" s="191">
        <v>1099.079956</v>
      </c>
      <c r="D2597" s="191">
        <v>1087.6800539999999</v>
      </c>
      <c r="E2597" s="191">
        <v>1095.170044</v>
      </c>
      <c r="F2597" s="192">
        <v>1095.170044</v>
      </c>
      <c r="G2597" s="191">
        <v>4521050000</v>
      </c>
      <c r="H2597" s="194">
        <f t="shared" si="80"/>
        <v>-1.5513174473179254E-4</v>
      </c>
      <c r="I2597" s="193"/>
      <c r="J2597" s="197">
        <v>2595</v>
      </c>
      <c r="K2597" s="234"/>
      <c r="L2597" s="234"/>
      <c r="M2597" s="234"/>
      <c r="N2597" s="234"/>
      <c r="O2597" s="234"/>
      <c r="P2597" s="234"/>
      <c r="Q2597" s="7">
        <v>40373</v>
      </c>
      <c r="R2597" s="8">
        <v>8906428</v>
      </c>
      <c r="S2597" s="8">
        <v>9135715</v>
      </c>
      <c r="T2597" s="8">
        <v>8892858</v>
      </c>
      <c r="U2597" s="8">
        <v>9026072</v>
      </c>
      <c r="V2597" s="192">
        <v>7799782</v>
      </c>
      <c r="W2597" s="234">
        <v>812047600</v>
      </c>
      <c r="X2597" s="194">
        <f t="shared" si="81"/>
        <v>3.693308562862747E-3</v>
      </c>
      <c r="Y2597" s="193"/>
      <c r="Z2597" s="197">
        <v>2595</v>
      </c>
    </row>
    <row r="2598" spans="1:26" ht="14.4" x14ac:dyDescent="0.3">
      <c r="A2598" s="7">
        <v>40372</v>
      </c>
      <c r="B2598" s="191">
        <v>1080.650024</v>
      </c>
      <c r="C2598" s="191">
        <v>1099.459961</v>
      </c>
      <c r="D2598" s="191">
        <v>1080.650024</v>
      </c>
      <c r="E2598" s="191">
        <v>1095.339966</v>
      </c>
      <c r="F2598" s="192">
        <v>1095.339966</v>
      </c>
      <c r="G2598" s="191">
        <v>4640460000</v>
      </c>
      <c r="H2598" s="194">
        <f t="shared" si="80"/>
        <v>1.5378879258400931E-2</v>
      </c>
      <c r="I2598" s="193"/>
      <c r="J2598" s="197">
        <v>2596</v>
      </c>
      <c r="K2598" s="234"/>
      <c r="L2598" s="234"/>
      <c r="M2598" s="234"/>
      <c r="N2598" s="234"/>
      <c r="O2598" s="234"/>
      <c r="P2598" s="234"/>
      <c r="Q2598" s="7">
        <v>40372</v>
      </c>
      <c r="R2598" s="8">
        <v>9154285</v>
      </c>
      <c r="S2598" s="8">
        <v>9157143</v>
      </c>
      <c r="T2598" s="8">
        <v>8801071</v>
      </c>
      <c r="U2598" s="8">
        <v>8992857</v>
      </c>
      <c r="V2598" s="192">
        <v>7771081</v>
      </c>
      <c r="W2598" s="234">
        <v>1190924000</v>
      </c>
      <c r="X2598" s="194">
        <f t="shared" si="81"/>
        <v>-2.1337664203811516E-2</v>
      </c>
      <c r="Y2598" s="193"/>
      <c r="Z2598" s="197">
        <v>2596</v>
      </c>
    </row>
    <row r="2599" spans="1:26" ht="14.4" x14ac:dyDescent="0.3">
      <c r="A2599" s="7">
        <v>40371</v>
      </c>
      <c r="B2599" s="191">
        <v>1077.2299800000001</v>
      </c>
      <c r="C2599" s="191">
        <v>1080.780029</v>
      </c>
      <c r="D2599" s="191">
        <v>1070.4499510000001</v>
      </c>
      <c r="E2599" s="191">
        <v>1078.75</v>
      </c>
      <c r="F2599" s="192">
        <v>1078.75</v>
      </c>
      <c r="G2599" s="191">
        <v>3426990000</v>
      </c>
      <c r="H2599" s="194">
        <f t="shared" si="80"/>
        <v>7.3290198948305723E-4</v>
      </c>
      <c r="I2599" s="193"/>
      <c r="J2599" s="197">
        <v>2597</v>
      </c>
      <c r="K2599" s="234"/>
      <c r="L2599" s="234"/>
      <c r="M2599" s="234"/>
      <c r="N2599" s="234"/>
      <c r="O2599" s="234"/>
      <c r="P2599" s="234"/>
      <c r="Q2599" s="7">
        <v>40371</v>
      </c>
      <c r="R2599" s="8">
        <v>9233214</v>
      </c>
      <c r="S2599" s="8">
        <v>9351786</v>
      </c>
      <c r="T2599" s="8">
        <v>9102143</v>
      </c>
      <c r="U2599" s="8">
        <v>9188929</v>
      </c>
      <c r="V2599" s="192">
        <v>7940513</v>
      </c>
      <c r="W2599" s="234">
        <v>562878400</v>
      </c>
      <c r="X2599" s="194">
        <f t="shared" si="81"/>
        <v>-8.9746895507999951E-3</v>
      </c>
      <c r="Y2599" s="193"/>
      <c r="Z2599" s="197">
        <v>2597</v>
      </c>
    </row>
    <row r="2600" spans="1:26" ht="14.4" x14ac:dyDescent="0.3">
      <c r="A2600" s="7">
        <v>40368</v>
      </c>
      <c r="B2600" s="191">
        <v>1070.5</v>
      </c>
      <c r="C2600" s="191">
        <v>1078.160034</v>
      </c>
      <c r="D2600" s="191">
        <v>1068.099976</v>
      </c>
      <c r="E2600" s="191">
        <v>1077.959961</v>
      </c>
      <c r="F2600" s="192">
        <v>1077.959961</v>
      </c>
      <c r="G2600" s="191">
        <v>3506570000</v>
      </c>
      <c r="H2600" s="194">
        <f t="shared" si="80"/>
        <v>7.2038878766643505E-3</v>
      </c>
      <c r="I2600" s="193"/>
      <c r="J2600" s="197">
        <v>2598</v>
      </c>
      <c r="K2600" s="234"/>
      <c r="L2600" s="234"/>
      <c r="M2600" s="234"/>
      <c r="N2600" s="234"/>
      <c r="O2600" s="234"/>
      <c r="P2600" s="234"/>
      <c r="Q2600" s="7">
        <v>40368</v>
      </c>
      <c r="R2600" s="8">
        <v>9174643</v>
      </c>
      <c r="S2600" s="8">
        <v>9282143</v>
      </c>
      <c r="T2600" s="8">
        <v>9112857</v>
      </c>
      <c r="U2600" s="8">
        <v>9272142</v>
      </c>
      <c r="V2600" s="192">
        <v>8012422</v>
      </c>
      <c r="W2600" s="234">
        <v>433322400</v>
      </c>
      <c r="X2600" s="194">
        <f t="shared" si="81"/>
        <v>5.9284128548670652E-3</v>
      </c>
      <c r="Y2600" s="193"/>
      <c r="Z2600" s="197">
        <v>2598</v>
      </c>
    </row>
    <row r="2601" spans="1:26" ht="14.4" x14ac:dyDescent="0.3">
      <c r="A2601" s="7">
        <v>40367</v>
      </c>
      <c r="B2601" s="191">
        <v>1062.920044</v>
      </c>
      <c r="C2601" s="191">
        <v>1071.25</v>
      </c>
      <c r="D2601" s="191">
        <v>1058.23999</v>
      </c>
      <c r="E2601" s="191">
        <v>1070.25</v>
      </c>
      <c r="F2601" s="192">
        <v>1070.25</v>
      </c>
      <c r="G2601" s="191">
        <v>4548460000</v>
      </c>
      <c r="H2601" s="194">
        <f t="shared" si="80"/>
        <v>9.4126777252459427E-3</v>
      </c>
      <c r="I2601" s="193"/>
      <c r="J2601" s="197">
        <v>2599</v>
      </c>
      <c r="K2601" s="234"/>
      <c r="L2601" s="234"/>
      <c r="M2601" s="234"/>
      <c r="N2601" s="234"/>
      <c r="O2601" s="234"/>
      <c r="P2601" s="234"/>
      <c r="Q2601" s="7">
        <v>40367</v>
      </c>
      <c r="R2601" s="8">
        <v>9374286</v>
      </c>
      <c r="S2601" s="8">
        <v>9389286</v>
      </c>
      <c r="T2601" s="8">
        <v>9103214</v>
      </c>
      <c r="U2601" s="8">
        <v>9217500</v>
      </c>
      <c r="V2601" s="192">
        <v>7965201</v>
      </c>
      <c r="W2601" s="234">
        <v>738144400</v>
      </c>
      <c r="X2601" s="194">
        <f t="shared" si="81"/>
        <v>-2.2426113952668035E-3</v>
      </c>
      <c r="Y2601" s="193"/>
      <c r="Z2601" s="197">
        <v>2599</v>
      </c>
    </row>
    <row r="2602" spans="1:26" ht="14.4" x14ac:dyDescent="0.3">
      <c r="A2602" s="7">
        <v>40366</v>
      </c>
      <c r="B2602" s="191">
        <v>1028.540039</v>
      </c>
      <c r="C2602" s="191">
        <v>1060.8900149999999</v>
      </c>
      <c r="D2602" s="191">
        <v>1028.540039</v>
      </c>
      <c r="E2602" s="191">
        <v>1060.2700199999999</v>
      </c>
      <c r="F2602" s="192">
        <v>1060.2700199999999</v>
      </c>
      <c r="G2602" s="191">
        <v>4931220000</v>
      </c>
      <c r="H2602" s="194">
        <f t="shared" si="80"/>
        <v>3.1330816442116077E-2</v>
      </c>
      <c r="I2602" s="193"/>
      <c r="J2602" s="197">
        <v>2600</v>
      </c>
      <c r="K2602" s="234"/>
      <c r="L2602" s="234"/>
      <c r="M2602" s="234"/>
      <c r="N2602" s="234"/>
      <c r="O2602" s="234"/>
      <c r="P2602" s="234"/>
      <c r="Q2602" s="7">
        <v>40366</v>
      </c>
      <c r="R2602" s="8">
        <v>8946072</v>
      </c>
      <c r="S2602" s="8">
        <v>9241786</v>
      </c>
      <c r="T2602" s="8">
        <v>8919642</v>
      </c>
      <c r="U2602" s="8">
        <v>9238214</v>
      </c>
      <c r="V2602" s="192">
        <v>7983104</v>
      </c>
      <c r="W2602" s="234">
        <v>654556000</v>
      </c>
      <c r="X2602" s="194">
        <f t="shared" si="81"/>
        <v>4.0381742013971926E-2</v>
      </c>
      <c r="Y2602" s="193"/>
      <c r="Z2602" s="197">
        <v>2600</v>
      </c>
    </row>
    <row r="2603" spans="1:26" ht="14.4" x14ac:dyDescent="0.3">
      <c r="A2603" s="7">
        <v>40365</v>
      </c>
      <c r="B2603" s="191">
        <v>1028.089966</v>
      </c>
      <c r="C2603" s="191">
        <v>1042.5</v>
      </c>
      <c r="D2603" s="191">
        <v>1018.349976</v>
      </c>
      <c r="E2603" s="191">
        <v>1028.0600589999999</v>
      </c>
      <c r="F2603" s="192">
        <v>1028.0600589999999</v>
      </c>
      <c r="G2603" s="191">
        <v>4691240000</v>
      </c>
      <c r="H2603" s="194">
        <f t="shared" si="80"/>
        <v>5.3590349008354543E-3</v>
      </c>
      <c r="I2603" s="193"/>
      <c r="J2603" s="197">
        <v>2601</v>
      </c>
      <c r="K2603" s="234"/>
      <c r="L2603" s="234"/>
      <c r="M2603" s="234"/>
      <c r="N2603" s="234"/>
      <c r="O2603" s="234"/>
      <c r="P2603" s="234"/>
      <c r="Q2603" s="7">
        <v>40365</v>
      </c>
      <c r="R2603" s="8">
        <v>8964286</v>
      </c>
      <c r="S2603" s="8">
        <v>9028571</v>
      </c>
      <c r="T2603" s="8">
        <v>8791429</v>
      </c>
      <c r="U2603" s="8">
        <v>8879642</v>
      </c>
      <c r="V2603" s="192">
        <v>7673245</v>
      </c>
      <c r="W2603" s="234">
        <v>615235600</v>
      </c>
      <c r="X2603" s="194">
        <f t="shared" si="81"/>
        <v>6.8436413746119484E-3</v>
      </c>
      <c r="Y2603" s="193"/>
      <c r="Z2603" s="197">
        <v>2601</v>
      </c>
    </row>
    <row r="2604" spans="1:26" ht="14.4" x14ac:dyDescent="0.3">
      <c r="A2604" s="7">
        <v>40361</v>
      </c>
      <c r="B2604" s="191">
        <v>1027.650024</v>
      </c>
      <c r="C2604" s="191">
        <v>1032.9499510000001</v>
      </c>
      <c r="D2604" s="191">
        <v>1015.929993</v>
      </c>
      <c r="E2604" s="191">
        <v>1022.580017</v>
      </c>
      <c r="F2604" s="192">
        <v>1022.580017</v>
      </c>
      <c r="G2604" s="191">
        <v>3968500000</v>
      </c>
      <c r="H2604" s="194">
        <f t="shared" si="80"/>
        <v>-4.6623689842139292E-3</v>
      </c>
      <c r="I2604" s="193"/>
      <c r="J2604" s="197">
        <v>2602</v>
      </c>
      <c r="K2604" s="234"/>
      <c r="L2604" s="234"/>
      <c r="M2604" s="234"/>
      <c r="N2604" s="234"/>
      <c r="O2604" s="234"/>
      <c r="P2604" s="234"/>
      <c r="Q2604" s="7">
        <v>40361</v>
      </c>
      <c r="R2604" s="8">
        <v>8946072</v>
      </c>
      <c r="S2604" s="8">
        <v>8961785</v>
      </c>
      <c r="T2604" s="8">
        <v>8685715</v>
      </c>
      <c r="U2604" s="8">
        <v>8819285</v>
      </c>
      <c r="V2604" s="192">
        <v>7621089</v>
      </c>
      <c r="W2604" s="234">
        <v>693842800</v>
      </c>
      <c r="X2604" s="194">
        <f t="shared" si="81"/>
        <v>-6.1978572931915502E-3</v>
      </c>
      <c r="Y2604" s="193"/>
      <c r="Z2604" s="197">
        <v>2602</v>
      </c>
    </row>
    <row r="2605" spans="1:26" ht="14.4" x14ac:dyDescent="0.3">
      <c r="A2605" s="7">
        <v>40360</v>
      </c>
      <c r="B2605" s="191">
        <v>1031.099976</v>
      </c>
      <c r="C2605" s="191">
        <v>1033.579956</v>
      </c>
      <c r="D2605" s="191">
        <v>1010.909973</v>
      </c>
      <c r="E2605" s="191">
        <v>1027.369995</v>
      </c>
      <c r="F2605" s="192">
        <v>1027.369995</v>
      </c>
      <c r="G2605" s="191">
        <v>6435770000</v>
      </c>
      <c r="H2605" s="194">
        <f t="shared" si="80"/>
        <v>-3.2404518500622156E-3</v>
      </c>
      <c r="I2605" s="193"/>
      <c r="J2605" s="197">
        <v>2603</v>
      </c>
      <c r="K2605" s="234"/>
      <c r="L2605" s="234"/>
      <c r="M2605" s="234"/>
      <c r="N2605" s="234"/>
      <c r="O2605" s="234"/>
      <c r="P2605" s="234"/>
      <c r="Q2605" s="7">
        <v>40360</v>
      </c>
      <c r="R2605" s="8">
        <v>9082143</v>
      </c>
      <c r="S2605" s="8">
        <v>9100000</v>
      </c>
      <c r="T2605" s="8">
        <v>8686429</v>
      </c>
      <c r="U2605" s="8">
        <v>8874286</v>
      </c>
      <c r="V2605" s="192">
        <v>7668618</v>
      </c>
      <c r="W2605" s="234">
        <v>1022896000</v>
      </c>
      <c r="X2605" s="194">
        <f t="shared" si="81"/>
        <v>-1.2125987842708814E-2</v>
      </c>
      <c r="Y2605" s="193"/>
      <c r="Z2605" s="197">
        <v>2603</v>
      </c>
    </row>
    <row r="2606" spans="1:26" ht="14.4" x14ac:dyDescent="0.3">
      <c r="A2606" s="7">
        <v>40359</v>
      </c>
      <c r="B2606" s="191">
        <v>1040.5600589999999</v>
      </c>
      <c r="C2606" s="191">
        <v>1048.079956</v>
      </c>
      <c r="D2606" s="191">
        <v>1028.329956</v>
      </c>
      <c r="E2606" s="191">
        <v>1030.709961</v>
      </c>
      <c r="F2606" s="192">
        <v>1030.709961</v>
      </c>
      <c r="G2606" s="191">
        <v>5067080000</v>
      </c>
      <c r="H2606" s="194">
        <f t="shared" si="80"/>
        <v>-1.0112970209682413E-2</v>
      </c>
      <c r="I2606" s="193"/>
      <c r="J2606" s="197">
        <v>2604</v>
      </c>
      <c r="K2606" s="234"/>
      <c r="L2606" s="234"/>
      <c r="M2606" s="234"/>
      <c r="N2606" s="234"/>
      <c r="O2606" s="234"/>
      <c r="P2606" s="234"/>
      <c r="Q2606" s="7">
        <v>40359</v>
      </c>
      <c r="R2606" s="8">
        <v>9168214</v>
      </c>
      <c r="S2606" s="8">
        <v>9213214</v>
      </c>
      <c r="T2606" s="8">
        <v>8928928</v>
      </c>
      <c r="U2606" s="8">
        <v>8983214</v>
      </c>
      <c r="V2606" s="192">
        <v>7762749</v>
      </c>
      <c r="W2606" s="234">
        <v>739452000</v>
      </c>
      <c r="X2606" s="194">
        <f t="shared" si="81"/>
        <v>-1.8112694152895282E-2</v>
      </c>
      <c r="Y2606" s="193"/>
      <c r="Z2606" s="197">
        <v>2604</v>
      </c>
    </row>
    <row r="2607" spans="1:26" ht="14.4" x14ac:dyDescent="0.3">
      <c r="A2607" s="7">
        <v>40358</v>
      </c>
      <c r="B2607" s="191">
        <v>1071.099976</v>
      </c>
      <c r="C2607" s="191">
        <v>1071.099976</v>
      </c>
      <c r="D2607" s="191">
        <v>1035.1800539999999</v>
      </c>
      <c r="E2607" s="191">
        <v>1041.23999</v>
      </c>
      <c r="F2607" s="192">
        <v>1041.23999</v>
      </c>
      <c r="G2607" s="191">
        <v>6136700000</v>
      </c>
      <c r="H2607" s="194">
        <f t="shared" si="80"/>
        <v>-3.1017018598061587E-2</v>
      </c>
      <c r="I2607" s="193"/>
      <c r="J2607" s="197">
        <v>2605</v>
      </c>
      <c r="K2607" s="234"/>
      <c r="L2607" s="234"/>
      <c r="M2607" s="234"/>
      <c r="N2607" s="234"/>
      <c r="O2607" s="234"/>
      <c r="P2607" s="234"/>
      <c r="Q2607" s="7">
        <v>40358</v>
      </c>
      <c r="R2607" s="8">
        <v>9432858</v>
      </c>
      <c r="S2607" s="8">
        <v>9442500</v>
      </c>
      <c r="T2607" s="8">
        <v>9082143</v>
      </c>
      <c r="U2607" s="8">
        <v>9148929</v>
      </c>
      <c r="V2607" s="192">
        <v>7905947</v>
      </c>
      <c r="W2607" s="234">
        <v>1133344800</v>
      </c>
      <c r="X2607" s="194">
        <f t="shared" si="81"/>
        <v>-4.5211114705985003E-2</v>
      </c>
      <c r="Y2607" s="193"/>
      <c r="Z2607" s="197">
        <v>2605</v>
      </c>
    </row>
    <row r="2608" spans="1:26" ht="14.4" x14ac:dyDescent="0.3">
      <c r="A2608" s="7">
        <v>40357</v>
      </c>
      <c r="B2608" s="191">
        <v>1077.5</v>
      </c>
      <c r="C2608" s="191">
        <v>1082.599976</v>
      </c>
      <c r="D2608" s="191">
        <v>1071.4499510000001</v>
      </c>
      <c r="E2608" s="191">
        <v>1074.5699460000001</v>
      </c>
      <c r="F2608" s="192">
        <v>1074.5699460000001</v>
      </c>
      <c r="G2608" s="191">
        <v>3896410000</v>
      </c>
      <c r="H2608" s="194">
        <f t="shared" si="80"/>
        <v>-2.0339388347082959E-3</v>
      </c>
      <c r="I2608" s="193"/>
      <c r="J2608" s="197">
        <v>2606</v>
      </c>
      <c r="K2608" s="234"/>
      <c r="L2608" s="234"/>
      <c r="M2608" s="234"/>
      <c r="N2608" s="234"/>
      <c r="O2608" s="234"/>
      <c r="P2608" s="234"/>
      <c r="Q2608" s="7">
        <v>40357</v>
      </c>
      <c r="R2608" s="8">
        <v>9533215</v>
      </c>
      <c r="S2608" s="8">
        <v>9633928</v>
      </c>
      <c r="T2608" s="8">
        <v>9447143</v>
      </c>
      <c r="U2608" s="8">
        <v>9582143</v>
      </c>
      <c r="V2608" s="192">
        <v>8280309</v>
      </c>
      <c r="W2608" s="234">
        <v>584948000</v>
      </c>
      <c r="X2608" s="194">
        <f t="shared" si="81"/>
        <v>5.9998116858068808E-3</v>
      </c>
      <c r="Y2608" s="193"/>
      <c r="Z2608" s="197">
        <v>2606</v>
      </c>
    </row>
    <row r="2609" spans="1:26" ht="14.4" x14ac:dyDescent="0.3">
      <c r="A2609" s="7">
        <v>40354</v>
      </c>
      <c r="B2609" s="191">
        <v>1075.099976</v>
      </c>
      <c r="C2609" s="191">
        <v>1083.5600589999999</v>
      </c>
      <c r="D2609" s="191">
        <v>1067.8900149999999</v>
      </c>
      <c r="E2609" s="191">
        <v>1076.76001</v>
      </c>
      <c r="F2609" s="192">
        <v>1076.76001</v>
      </c>
      <c r="G2609" s="191">
        <v>5128840000</v>
      </c>
      <c r="H2609" s="194">
        <f t="shared" si="80"/>
        <v>2.8593627291883844E-3</v>
      </c>
      <c r="I2609" s="193"/>
      <c r="J2609" s="197">
        <v>2607</v>
      </c>
      <c r="K2609" s="234"/>
      <c r="L2609" s="234"/>
      <c r="M2609" s="234"/>
      <c r="N2609" s="234"/>
      <c r="O2609" s="234"/>
      <c r="P2609" s="234"/>
      <c r="Q2609" s="7">
        <v>40354</v>
      </c>
      <c r="R2609" s="8">
        <v>9645000</v>
      </c>
      <c r="S2609" s="8">
        <v>9652500</v>
      </c>
      <c r="T2609" s="8">
        <v>9493215</v>
      </c>
      <c r="U2609" s="8">
        <v>9525000</v>
      </c>
      <c r="V2609" s="192">
        <v>8230925</v>
      </c>
      <c r="W2609" s="234">
        <v>549942400</v>
      </c>
      <c r="X2609" s="194">
        <f t="shared" si="81"/>
        <v>-8.5502031581173865E-3</v>
      </c>
      <c r="Y2609" s="193"/>
      <c r="Z2609" s="197">
        <v>2607</v>
      </c>
    </row>
    <row r="2610" spans="1:26" ht="14.4" x14ac:dyDescent="0.3">
      <c r="A2610" s="7">
        <v>40353</v>
      </c>
      <c r="B2610" s="191">
        <v>1090.9300539999999</v>
      </c>
      <c r="C2610" s="191">
        <v>1090.9300539999999</v>
      </c>
      <c r="D2610" s="191">
        <v>1071.599976</v>
      </c>
      <c r="E2610" s="191">
        <v>1073.6899410000001</v>
      </c>
      <c r="F2610" s="192">
        <v>1073.6899410000001</v>
      </c>
      <c r="G2610" s="191">
        <v>4814830000</v>
      </c>
      <c r="H2610" s="194">
        <f t="shared" si="80"/>
        <v>-1.6803502934565836E-2</v>
      </c>
      <c r="I2610" s="193"/>
      <c r="J2610" s="197">
        <v>2608</v>
      </c>
      <c r="K2610" s="234"/>
      <c r="L2610" s="234"/>
      <c r="M2610" s="234"/>
      <c r="N2610" s="234"/>
      <c r="O2610" s="234"/>
      <c r="P2610" s="234"/>
      <c r="Q2610" s="7">
        <v>40353</v>
      </c>
      <c r="R2610" s="8">
        <v>9678572</v>
      </c>
      <c r="S2610" s="8">
        <v>9757143</v>
      </c>
      <c r="T2610" s="8">
        <v>9575000</v>
      </c>
      <c r="U2610" s="8">
        <v>9607142</v>
      </c>
      <c r="V2610" s="192">
        <v>8301908</v>
      </c>
      <c r="W2610" s="234">
        <v>714277200</v>
      </c>
      <c r="X2610" s="194">
        <f t="shared" si="81"/>
        <v>-7.2703722287086906E-3</v>
      </c>
      <c r="Y2610" s="193"/>
      <c r="Z2610" s="197">
        <v>2608</v>
      </c>
    </row>
    <row r="2611" spans="1:26" ht="14.4" x14ac:dyDescent="0.3">
      <c r="A2611" s="7">
        <v>40352</v>
      </c>
      <c r="B2611" s="191">
        <v>1095.5699460000001</v>
      </c>
      <c r="C2611" s="191">
        <v>1099.6400149999999</v>
      </c>
      <c r="D2611" s="191">
        <v>1085.3100589999999</v>
      </c>
      <c r="E2611" s="191">
        <v>1092.040039</v>
      </c>
      <c r="F2611" s="192">
        <v>1092.040039</v>
      </c>
      <c r="G2611" s="191">
        <v>4526150000</v>
      </c>
      <c r="H2611" s="194">
        <f t="shared" si="80"/>
        <v>-2.9854742710802872E-3</v>
      </c>
      <c r="I2611" s="193"/>
      <c r="J2611" s="197">
        <v>2609</v>
      </c>
      <c r="K2611" s="234"/>
      <c r="L2611" s="234"/>
      <c r="M2611" s="234"/>
      <c r="N2611" s="234"/>
      <c r="O2611" s="234"/>
      <c r="P2611" s="234"/>
      <c r="Q2611" s="7">
        <v>40352</v>
      </c>
      <c r="R2611" s="8">
        <v>9806429</v>
      </c>
      <c r="S2611" s="8">
        <v>9809286</v>
      </c>
      <c r="T2611" s="8">
        <v>9567857</v>
      </c>
      <c r="U2611" s="8">
        <v>9677500</v>
      </c>
      <c r="V2611" s="192">
        <v>8362708</v>
      </c>
      <c r="W2611" s="234">
        <v>768457200</v>
      </c>
      <c r="X2611" s="194">
        <f t="shared" si="81"/>
        <v>-1.0516601018269935E-2</v>
      </c>
      <c r="Y2611" s="193"/>
      <c r="Z2611" s="197">
        <v>2609</v>
      </c>
    </row>
    <row r="2612" spans="1:26" ht="14.4" x14ac:dyDescent="0.3">
      <c r="A2612" s="7">
        <v>40351</v>
      </c>
      <c r="B2612" s="191">
        <v>1113.900024</v>
      </c>
      <c r="C2612" s="191">
        <v>1118.5</v>
      </c>
      <c r="D2612" s="191">
        <v>1094.1800539999999</v>
      </c>
      <c r="E2612" s="191">
        <v>1095.3100589999999</v>
      </c>
      <c r="F2612" s="192">
        <v>1095.3100589999999</v>
      </c>
      <c r="G2612" s="191">
        <v>4514380000</v>
      </c>
      <c r="H2612" s="194">
        <f t="shared" si="80"/>
        <v>-1.607069061037009E-2</v>
      </c>
      <c r="I2612" s="193"/>
      <c r="J2612" s="197">
        <v>2610</v>
      </c>
      <c r="K2612" s="234"/>
      <c r="L2612" s="234"/>
      <c r="M2612" s="234"/>
      <c r="N2612" s="234"/>
      <c r="O2612" s="234"/>
      <c r="P2612" s="234"/>
      <c r="Q2612" s="7">
        <v>40351</v>
      </c>
      <c r="R2612" s="8">
        <v>9720000</v>
      </c>
      <c r="S2612" s="8">
        <v>9856071</v>
      </c>
      <c r="T2612" s="8">
        <v>9696428</v>
      </c>
      <c r="U2612" s="8">
        <v>9780357</v>
      </c>
      <c r="V2612" s="192">
        <v>8451590</v>
      </c>
      <c r="W2612" s="234">
        <v>717262000</v>
      </c>
      <c r="X2612" s="194">
        <f t="shared" si="81"/>
        <v>1.3620982828293247E-2</v>
      </c>
      <c r="Y2612" s="193"/>
      <c r="Z2612" s="197">
        <v>2610</v>
      </c>
    </row>
    <row r="2613" spans="1:26" ht="14.4" x14ac:dyDescent="0.3">
      <c r="A2613" s="7">
        <v>40350</v>
      </c>
      <c r="B2613" s="191">
        <v>1122.790039</v>
      </c>
      <c r="C2613" s="191">
        <v>1131.2299800000001</v>
      </c>
      <c r="D2613" s="191">
        <v>1108.23999</v>
      </c>
      <c r="E2613" s="191">
        <v>1113.1999510000001</v>
      </c>
      <c r="F2613" s="192">
        <v>1113.1999510000001</v>
      </c>
      <c r="G2613" s="191">
        <v>4514360000</v>
      </c>
      <c r="H2613" s="194">
        <f t="shared" si="80"/>
        <v>-3.8568415150034407E-3</v>
      </c>
      <c r="I2613" s="193"/>
      <c r="J2613" s="197">
        <v>2611</v>
      </c>
      <c r="K2613" s="234"/>
      <c r="L2613" s="234"/>
      <c r="M2613" s="234"/>
      <c r="N2613" s="234"/>
      <c r="O2613" s="234"/>
      <c r="P2613" s="234"/>
      <c r="Q2613" s="7">
        <v>40350</v>
      </c>
      <c r="R2613" s="8">
        <v>9917500</v>
      </c>
      <c r="S2613" s="8">
        <v>9964643</v>
      </c>
      <c r="T2613" s="8">
        <v>9597500</v>
      </c>
      <c r="U2613" s="8">
        <v>9648929</v>
      </c>
      <c r="V2613" s="192">
        <v>8338018</v>
      </c>
      <c r="W2613" s="234">
        <v>776490400</v>
      </c>
      <c r="X2613" s="194">
        <f t="shared" si="81"/>
        <v>-1.4229911637925939E-2</v>
      </c>
      <c r="Y2613" s="193"/>
      <c r="Z2613" s="197">
        <v>2611</v>
      </c>
    </row>
    <row r="2614" spans="1:26" ht="14.4" x14ac:dyDescent="0.3">
      <c r="A2614" s="7">
        <v>40347</v>
      </c>
      <c r="B2614" s="191">
        <v>1116.160034</v>
      </c>
      <c r="C2614" s="191">
        <v>1121.01001</v>
      </c>
      <c r="D2614" s="191">
        <v>1113.9300539999999</v>
      </c>
      <c r="E2614" s="191">
        <v>1117.51001</v>
      </c>
      <c r="F2614" s="192">
        <v>1117.51001</v>
      </c>
      <c r="G2614" s="191">
        <v>4555360000</v>
      </c>
      <c r="H2614" s="194">
        <f t="shared" si="80"/>
        <v>1.3171310603848209E-3</v>
      </c>
      <c r="I2614" s="193"/>
      <c r="J2614" s="197">
        <v>2612</v>
      </c>
      <c r="K2614" s="234"/>
      <c r="L2614" s="234"/>
      <c r="M2614" s="234"/>
      <c r="N2614" s="234"/>
      <c r="O2614" s="234"/>
      <c r="P2614" s="234"/>
      <c r="Q2614" s="7">
        <v>40347</v>
      </c>
      <c r="R2614" s="8">
        <v>9723214</v>
      </c>
      <c r="S2614" s="8">
        <v>9821428</v>
      </c>
      <c r="T2614" s="8">
        <v>9693571</v>
      </c>
      <c r="U2614" s="8">
        <v>9788215</v>
      </c>
      <c r="V2614" s="192">
        <v>8458380</v>
      </c>
      <c r="W2614" s="234">
        <v>784621600</v>
      </c>
      <c r="X2614" s="194">
        <f t="shared" si="81"/>
        <v>8.0923846916523615E-3</v>
      </c>
      <c r="Y2614" s="193"/>
      <c r="Z2614" s="197">
        <v>2612</v>
      </c>
    </row>
    <row r="2615" spans="1:26" ht="14.4" x14ac:dyDescent="0.3">
      <c r="A2615" s="7">
        <v>40346</v>
      </c>
      <c r="B2615" s="191">
        <v>1115.9799800000001</v>
      </c>
      <c r="C2615" s="191">
        <v>1117.719971</v>
      </c>
      <c r="D2615" s="191">
        <v>1105.869995</v>
      </c>
      <c r="E2615" s="191">
        <v>1116.040039</v>
      </c>
      <c r="F2615" s="192">
        <v>1116.040039</v>
      </c>
      <c r="G2615" s="191">
        <v>4557760000</v>
      </c>
      <c r="H2615" s="194">
        <f t="shared" si="80"/>
        <v>1.2830084237940209E-3</v>
      </c>
      <c r="I2615" s="193"/>
      <c r="J2615" s="197">
        <v>2613</v>
      </c>
      <c r="K2615" s="234"/>
      <c r="L2615" s="234"/>
      <c r="M2615" s="234"/>
      <c r="N2615" s="234"/>
      <c r="O2615" s="234"/>
      <c r="P2615" s="234"/>
      <c r="Q2615" s="7">
        <v>40346</v>
      </c>
      <c r="R2615" s="8">
        <v>9664286</v>
      </c>
      <c r="S2615" s="8">
        <v>9746428</v>
      </c>
      <c r="T2615" s="8">
        <v>9625000</v>
      </c>
      <c r="U2615" s="8">
        <v>9709642</v>
      </c>
      <c r="V2615" s="192">
        <v>8390481</v>
      </c>
      <c r="W2615" s="234">
        <v>872855200</v>
      </c>
      <c r="X2615" s="194">
        <f t="shared" si="81"/>
        <v>1.7286822429124694E-2</v>
      </c>
      <c r="Y2615" s="193"/>
      <c r="Z2615" s="197">
        <v>2613</v>
      </c>
    </row>
    <row r="2616" spans="1:26" ht="14.4" x14ac:dyDescent="0.3">
      <c r="A2616" s="7">
        <v>40345</v>
      </c>
      <c r="B2616" s="191">
        <v>1114.0200199999999</v>
      </c>
      <c r="C2616" s="191">
        <v>1118.73999</v>
      </c>
      <c r="D2616" s="191">
        <v>1107.130005</v>
      </c>
      <c r="E2616" s="191">
        <v>1114.6099850000001</v>
      </c>
      <c r="F2616" s="192">
        <v>1114.6099850000001</v>
      </c>
      <c r="G2616" s="191">
        <v>5002600000</v>
      </c>
      <c r="H2616" s="194">
        <f t="shared" si="80"/>
        <v>-5.5593466022139861E-4</v>
      </c>
      <c r="I2616" s="193"/>
      <c r="J2616" s="197">
        <v>2614</v>
      </c>
      <c r="K2616" s="234"/>
      <c r="L2616" s="234"/>
      <c r="M2616" s="234"/>
      <c r="N2616" s="234"/>
      <c r="O2616" s="234"/>
      <c r="P2616" s="234"/>
      <c r="Q2616" s="7">
        <v>40345</v>
      </c>
      <c r="R2616" s="8">
        <v>9325000</v>
      </c>
      <c r="S2616" s="8">
        <v>9562500</v>
      </c>
      <c r="T2616" s="8">
        <v>9308214</v>
      </c>
      <c r="U2616" s="8">
        <v>9544642</v>
      </c>
      <c r="V2616" s="192">
        <v>8247901</v>
      </c>
      <c r="W2616" s="234">
        <v>783678000</v>
      </c>
      <c r="X2616" s="194">
        <f t="shared" si="81"/>
        <v>2.9111939850629747E-2</v>
      </c>
      <c r="Y2616" s="193"/>
      <c r="Z2616" s="197">
        <v>2614</v>
      </c>
    </row>
    <row r="2617" spans="1:26" ht="14.4" x14ac:dyDescent="0.3">
      <c r="A2617" s="7">
        <v>40344</v>
      </c>
      <c r="B2617" s="191">
        <v>1091.209961</v>
      </c>
      <c r="C2617" s="191">
        <v>1115.589966</v>
      </c>
      <c r="D2617" s="191">
        <v>1091.209961</v>
      </c>
      <c r="E2617" s="191">
        <v>1115.2299800000001</v>
      </c>
      <c r="F2617" s="192">
        <v>1115.2299800000001</v>
      </c>
      <c r="G2617" s="191">
        <v>4644490000</v>
      </c>
      <c r="H2617" s="194">
        <f t="shared" si="80"/>
        <v>2.349419058077433E-2</v>
      </c>
      <c r="I2617" s="193"/>
      <c r="J2617" s="197">
        <v>2615</v>
      </c>
      <c r="K2617" s="234"/>
      <c r="L2617" s="234"/>
      <c r="M2617" s="234"/>
      <c r="N2617" s="234"/>
      <c r="O2617" s="234"/>
      <c r="P2617" s="234"/>
      <c r="Q2617" s="7">
        <v>40344</v>
      </c>
      <c r="R2617" s="8">
        <v>9130000</v>
      </c>
      <c r="S2617" s="8">
        <v>9280357</v>
      </c>
      <c r="T2617" s="8">
        <v>9125000</v>
      </c>
      <c r="U2617" s="8">
        <v>9274643</v>
      </c>
      <c r="V2617" s="192">
        <v>8014581</v>
      </c>
      <c r="W2617" s="234">
        <v>585074000</v>
      </c>
      <c r="X2617" s="194">
        <f t="shared" si="81"/>
        <v>2.1275888116849755E-2</v>
      </c>
      <c r="Y2617" s="193"/>
      <c r="Z2617" s="197">
        <v>2615</v>
      </c>
    </row>
    <row r="2618" spans="1:26" ht="14.4" x14ac:dyDescent="0.3">
      <c r="A2618" s="7">
        <v>40343</v>
      </c>
      <c r="B2618" s="191">
        <v>1095</v>
      </c>
      <c r="C2618" s="191">
        <v>1105.910034</v>
      </c>
      <c r="D2618" s="191">
        <v>1089.030029</v>
      </c>
      <c r="E2618" s="191">
        <v>1089.630005</v>
      </c>
      <c r="F2618" s="192">
        <v>1089.630005</v>
      </c>
      <c r="G2618" s="191">
        <v>4425830000</v>
      </c>
      <c r="H2618" s="194">
        <f t="shared" si="80"/>
        <v>-1.8046638359398306E-3</v>
      </c>
      <c r="I2618" s="193"/>
      <c r="J2618" s="197">
        <v>2616</v>
      </c>
      <c r="K2618" s="234"/>
      <c r="L2618" s="234"/>
      <c r="M2618" s="234"/>
      <c r="N2618" s="234"/>
      <c r="O2618" s="234"/>
      <c r="P2618" s="234"/>
      <c r="Q2618" s="7">
        <v>40343</v>
      </c>
      <c r="R2618" s="8">
        <v>9141429</v>
      </c>
      <c r="S2618" s="8">
        <v>9255357</v>
      </c>
      <c r="T2618" s="8">
        <v>9071786</v>
      </c>
      <c r="U2618" s="8">
        <v>9081429</v>
      </c>
      <c r="V2618" s="192">
        <v>7847616</v>
      </c>
      <c r="W2618" s="234">
        <v>602960400</v>
      </c>
      <c r="X2618" s="194">
        <f t="shared" si="81"/>
        <v>3.0368657091848317E-3</v>
      </c>
      <c r="Y2618" s="193"/>
      <c r="Z2618" s="197">
        <v>2616</v>
      </c>
    </row>
    <row r="2619" spans="1:26" ht="14.4" x14ac:dyDescent="0.3">
      <c r="A2619" s="7">
        <v>40340</v>
      </c>
      <c r="B2619" s="191">
        <v>1082.650024</v>
      </c>
      <c r="C2619" s="191">
        <v>1092.25</v>
      </c>
      <c r="D2619" s="191">
        <v>1077.119995</v>
      </c>
      <c r="E2619" s="191">
        <v>1091.599976</v>
      </c>
      <c r="F2619" s="192">
        <v>1091.599976</v>
      </c>
      <c r="G2619" s="191">
        <v>4059280000</v>
      </c>
      <c r="H2619" s="194">
        <f t="shared" si="80"/>
        <v>4.3796788385678173E-3</v>
      </c>
      <c r="I2619" s="193"/>
      <c r="J2619" s="197">
        <v>2617</v>
      </c>
      <c r="K2619" s="234"/>
      <c r="L2619" s="234"/>
      <c r="M2619" s="234"/>
      <c r="N2619" s="234"/>
      <c r="O2619" s="234"/>
      <c r="P2619" s="234"/>
      <c r="Q2619" s="7">
        <v>40340</v>
      </c>
      <c r="R2619" s="8">
        <v>8865357</v>
      </c>
      <c r="S2619" s="8">
        <v>9066428</v>
      </c>
      <c r="T2619" s="8">
        <v>8834642</v>
      </c>
      <c r="U2619" s="8">
        <v>9053928</v>
      </c>
      <c r="V2619" s="192">
        <v>7823856</v>
      </c>
      <c r="W2619" s="234">
        <v>545759200</v>
      </c>
      <c r="X2619" s="194">
        <f t="shared" si="81"/>
        <v>1.1975915461204483E-2</v>
      </c>
      <c r="Y2619" s="193"/>
      <c r="Z2619" s="197">
        <v>2617</v>
      </c>
    </row>
    <row r="2620" spans="1:26" ht="14.4" x14ac:dyDescent="0.3">
      <c r="A2620" s="7">
        <v>40339</v>
      </c>
      <c r="B2620" s="191">
        <v>1058.7700199999999</v>
      </c>
      <c r="C2620" s="191">
        <v>1087.849976</v>
      </c>
      <c r="D2620" s="191">
        <v>1058.7700199999999</v>
      </c>
      <c r="E2620" s="191">
        <v>1086.839966</v>
      </c>
      <c r="F2620" s="192">
        <v>1086.839966</v>
      </c>
      <c r="G2620" s="191">
        <v>5144780000</v>
      </c>
      <c r="H2620" s="194">
        <f t="shared" si="80"/>
        <v>2.95067934155867E-2</v>
      </c>
      <c r="I2620" s="193"/>
      <c r="J2620" s="197">
        <v>2618</v>
      </c>
      <c r="K2620" s="234"/>
      <c r="L2620" s="234"/>
      <c r="M2620" s="234"/>
      <c r="N2620" s="234"/>
      <c r="O2620" s="234"/>
      <c r="P2620" s="234"/>
      <c r="Q2620" s="7">
        <v>40339</v>
      </c>
      <c r="R2620" s="8">
        <v>8744286</v>
      </c>
      <c r="S2620" s="8">
        <v>8963572</v>
      </c>
      <c r="T2620" s="8">
        <v>8650000</v>
      </c>
      <c r="U2620" s="8">
        <v>8946786</v>
      </c>
      <c r="V2620" s="192">
        <v>7731267</v>
      </c>
      <c r="W2620" s="234">
        <v>776356000</v>
      </c>
      <c r="X2620" s="194">
        <f t="shared" si="81"/>
        <v>3.0057425949942349E-2</v>
      </c>
      <c r="Y2620" s="193"/>
      <c r="Z2620" s="197">
        <v>2618</v>
      </c>
    </row>
    <row r="2621" spans="1:26" ht="14.4" x14ac:dyDescent="0.3">
      <c r="A2621" s="7">
        <v>40338</v>
      </c>
      <c r="B2621" s="191">
        <v>1062.75</v>
      </c>
      <c r="C2621" s="191">
        <v>1077.73999</v>
      </c>
      <c r="D2621" s="191">
        <v>1052.25</v>
      </c>
      <c r="E2621" s="191">
        <v>1055.6899410000001</v>
      </c>
      <c r="F2621" s="192">
        <v>1055.6899410000001</v>
      </c>
      <c r="G2621" s="191">
        <v>5983200000</v>
      </c>
      <c r="H2621" s="194">
        <f t="shared" si="80"/>
        <v>-5.9416751412428529E-3</v>
      </c>
      <c r="I2621" s="193"/>
      <c r="J2621" s="197">
        <v>2619</v>
      </c>
      <c r="K2621" s="234"/>
      <c r="L2621" s="234"/>
      <c r="M2621" s="234"/>
      <c r="N2621" s="234"/>
      <c r="O2621" s="234"/>
      <c r="P2621" s="234"/>
      <c r="Q2621" s="7">
        <v>40338</v>
      </c>
      <c r="R2621" s="8">
        <v>8981071</v>
      </c>
      <c r="S2621" s="8">
        <v>8996428</v>
      </c>
      <c r="T2621" s="8">
        <v>8660357</v>
      </c>
      <c r="U2621" s="8">
        <v>8685715</v>
      </c>
      <c r="V2621" s="192">
        <v>7505666</v>
      </c>
      <c r="W2621" s="234">
        <v>854630000</v>
      </c>
      <c r="X2621" s="194">
        <f t="shared" si="81"/>
        <v>-2.4585794394952468E-2</v>
      </c>
      <c r="Y2621" s="193"/>
      <c r="Z2621" s="197">
        <v>2619</v>
      </c>
    </row>
    <row r="2622" spans="1:26" ht="14.4" x14ac:dyDescent="0.3">
      <c r="A2622" s="7">
        <v>40337</v>
      </c>
      <c r="B2622" s="191">
        <v>1050.8100589999999</v>
      </c>
      <c r="C2622" s="191">
        <v>1063.150024</v>
      </c>
      <c r="D2622" s="191">
        <v>1042.170044</v>
      </c>
      <c r="E2622" s="191">
        <v>1062</v>
      </c>
      <c r="F2622" s="192">
        <v>1062</v>
      </c>
      <c r="G2622" s="191">
        <v>6192750000</v>
      </c>
      <c r="H2622" s="194">
        <f t="shared" si="80"/>
        <v>1.0976067206399005E-2</v>
      </c>
      <c r="I2622" s="193"/>
      <c r="J2622" s="197">
        <v>2620</v>
      </c>
      <c r="K2622" s="234"/>
      <c r="L2622" s="234"/>
      <c r="M2622" s="234"/>
      <c r="N2622" s="234"/>
      <c r="O2622" s="234"/>
      <c r="P2622" s="234"/>
      <c r="Q2622" s="7">
        <v>40337</v>
      </c>
      <c r="R2622" s="8">
        <v>9044286</v>
      </c>
      <c r="S2622" s="8">
        <v>9064285</v>
      </c>
      <c r="T2622" s="8">
        <v>8773214</v>
      </c>
      <c r="U2622" s="8">
        <v>8904643</v>
      </c>
      <c r="V2622" s="192">
        <v>7694850</v>
      </c>
      <c r="W2622" s="234">
        <v>1000770400</v>
      </c>
      <c r="X2622" s="194">
        <f t="shared" si="81"/>
        <v>-6.4162614672709463E-3</v>
      </c>
      <c r="Y2622" s="193"/>
      <c r="Z2622" s="197">
        <v>2620</v>
      </c>
    </row>
    <row r="2623" spans="1:26" ht="14.4" x14ac:dyDescent="0.3">
      <c r="A2623" s="7">
        <v>40336</v>
      </c>
      <c r="B2623" s="191">
        <v>1065.839966</v>
      </c>
      <c r="C2623" s="191">
        <v>1071.3599850000001</v>
      </c>
      <c r="D2623" s="191">
        <v>1049.8599850000001</v>
      </c>
      <c r="E2623" s="191">
        <v>1050.469971</v>
      </c>
      <c r="F2623" s="192">
        <v>1050.469971</v>
      </c>
      <c r="G2623" s="191">
        <v>5467560000</v>
      </c>
      <c r="H2623" s="194">
        <f t="shared" si="80"/>
        <v>-1.3532073033900187E-2</v>
      </c>
      <c r="I2623" s="193"/>
      <c r="J2623" s="197">
        <v>2621</v>
      </c>
      <c r="K2623" s="234"/>
      <c r="L2623" s="234"/>
      <c r="M2623" s="234"/>
      <c r="N2623" s="234"/>
      <c r="O2623" s="234"/>
      <c r="P2623" s="234"/>
      <c r="Q2623" s="7">
        <v>40336</v>
      </c>
      <c r="R2623" s="8">
        <v>9224643</v>
      </c>
      <c r="S2623" s="8">
        <v>9255357</v>
      </c>
      <c r="T2623" s="8">
        <v>8948215</v>
      </c>
      <c r="U2623" s="8">
        <v>8962143</v>
      </c>
      <c r="V2623" s="192">
        <v>7744541</v>
      </c>
      <c r="W2623" s="234">
        <v>886942000</v>
      </c>
      <c r="X2623" s="194">
        <f t="shared" si="81"/>
        <v>-1.9612333387514197E-2</v>
      </c>
      <c r="Y2623" s="193"/>
      <c r="Z2623" s="197">
        <v>2621</v>
      </c>
    </row>
    <row r="2624" spans="1:26" ht="14.4" x14ac:dyDescent="0.3">
      <c r="A2624" s="7">
        <v>40333</v>
      </c>
      <c r="B2624" s="191">
        <v>1098.4300539999999</v>
      </c>
      <c r="C2624" s="191">
        <v>1098.4300539999999</v>
      </c>
      <c r="D2624" s="191">
        <v>1060.5</v>
      </c>
      <c r="E2624" s="191">
        <v>1064.880005</v>
      </c>
      <c r="F2624" s="192">
        <v>1064.880005</v>
      </c>
      <c r="G2624" s="191">
        <v>6180580000</v>
      </c>
      <c r="H2624" s="194">
        <f t="shared" si="80"/>
        <v>-3.4411425617822129E-2</v>
      </c>
      <c r="I2624" s="193"/>
      <c r="J2624" s="197">
        <v>2622</v>
      </c>
      <c r="K2624" s="234"/>
      <c r="L2624" s="234"/>
      <c r="M2624" s="234"/>
      <c r="N2624" s="234"/>
      <c r="O2624" s="234"/>
      <c r="P2624" s="234"/>
      <c r="Q2624" s="7">
        <v>40333</v>
      </c>
      <c r="R2624" s="8">
        <v>9221786</v>
      </c>
      <c r="S2624" s="8">
        <v>9353572</v>
      </c>
      <c r="T2624" s="8">
        <v>9093928</v>
      </c>
      <c r="U2624" s="8">
        <v>9141429</v>
      </c>
      <c r="V2624" s="192">
        <v>7899468</v>
      </c>
      <c r="W2624" s="234">
        <v>758304400</v>
      </c>
      <c r="X2624" s="194">
        <f t="shared" si="81"/>
        <v>-2.7211706165146982E-2</v>
      </c>
      <c r="Y2624" s="193"/>
      <c r="Z2624" s="197">
        <v>2622</v>
      </c>
    </row>
    <row r="2625" spans="1:26" ht="14.4" x14ac:dyDescent="0.3">
      <c r="A2625" s="7">
        <v>40332</v>
      </c>
      <c r="B2625" s="191">
        <v>1098.8199460000001</v>
      </c>
      <c r="C2625" s="191">
        <v>1105.670044</v>
      </c>
      <c r="D2625" s="191">
        <v>1091.8100589999999</v>
      </c>
      <c r="E2625" s="191">
        <v>1102.829956</v>
      </c>
      <c r="F2625" s="192">
        <v>1102.829956</v>
      </c>
      <c r="G2625" s="191">
        <v>4995970000</v>
      </c>
      <c r="H2625" s="194">
        <f t="shared" si="80"/>
        <v>4.0513765543283495E-3</v>
      </c>
      <c r="I2625" s="193"/>
      <c r="J2625" s="197">
        <v>2623</v>
      </c>
      <c r="K2625" s="234"/>
      <c r="L2625" s="234"/>
      <c r="M2625" s="234"/>
      <c r="N2625" s="234"/>
      <c r="O2625" s="234"/>
      <c r="P2625" s="234"/>
      <c r="Q2625" s="7">
        <v>40332</v>
      </c>
      <c r="R2625" s="8">
        <v>9470715</v>
      </c>
      <c r="S2625" s="8">
        <v>9483929</v>
      </c>
      <c r="T2625" s="8">
        <v>9300357</v>
      </c>
      <c r="U2625" s="8">
        <v>9397142</v>
      </c>
      <c r="V2625" s="192">
        <v>8120439</v>
      </c>
      <c r="W2625" s="234">
        <v>650106800</v>
      </c>
      <c r="X2625" s="194">
        <f t="shared" si="81"/>
        <v>-3.1444672475777844E-3</v>
      </c>
      <c r="Y2625" s="193"/>
      <c r="Z2625" s="197">
        <v>2623</v>
      </c>
    </row>
    <row r="2626" spans="1:26" ht="14.4" x14ac:dyDescent="0.3">
      <c r="A2626" s="7">
        <v>40331</v>
      </c>
      <c r="B2626" s="191">
        <v>1073.01001</v>
      </c>
      <c r="C2626" s="191">
        <v>1098.5600589999999</v>
      </c>
      <c r="D2626" s="191">
        <v>1072.030029</v>
      </c>
      <c r="E2626" s="191">
        <v>1098.380005</v>
      </c>
      <c r="F2626" s="192">
        <v>1098.380005</v>
      </c>
      <c r="G2626" s="191">
        <v>5026360000</v>
      </c>
      <c r="H2626" s="194">
        <f t="shared" si="80"/>
        <v>2.5842707182958544E-2</v>
      </c>
      <c r="I2626" s="193"/>
      <c r="J2626" s="197">
        <v>2624</v>
      </c>
      <c r="K2626" s="234"/>
      <c r="L2626" s="234"/>
      <c r="M2626" s="234"/>
      <c r="N2626" s="234"/>
      <c r="O2626" s="234"/>
      <c r="P2626" s="234"/>
      <c r="Q2626" s="7">
        <v>40331</v>
      </c>
      <c r="R2626" s="8">
        <v>9447857</v>
      </c>
      <c r="S2626" s="8">
        <v>9457143</v>
      </c>
      <c r="T2626" s="8">
        <v>9297500</v>
      </c>
      <c r="U2626" s="8">
        <v>9426785</v>
      </c>
      <c r="V2626" s="192">
        <v>8146054</v>
      </c>
      <c r="W2626" s="234">
        <v>688548000</v>
      </c>
      <c r="X2626" s="194">
        <f t="shared" si="81"/>
        <v>1.1961589939384574E-2</v>
      </c>
      <c r="Y2626" s="193"/>
      <c r="Z2626" s="197">
        <v>2624</v>
      </c>
    </row>
    <row r="2627" spans="1:26" ht="14.4" x14ac:dyDescent="0.3">
      <c r="A2627" s="7">
        <v>40330</v>
      </c>
      <c r="B2627" s="191">
        <v>1087.3000489999999</v>
      </c>
      <c r="C2627" s="191">
        <v>1094.7700199999999</v>
      </c>
      <c r="D2627" s="191">
        <v>1069.8900149999999</v>
      </c>
      <c r="E2627" s="191">
        <v>1070.709961</v>
      </c>
      <c r="F2627" s="192">
        <v>1070.709961</v>
      </c>
      <c r="G2627" s="191">
        <v>5271480000</v>
      </c>
      <c r="H2627" s="194">
        <f t="shared" si="80"/>
        <v>-1.7165321060371264E-2</v>
      </c>
      <c r="I2627" s="193"/>
      <c r="J2627" s="197">
        <v>2625</v>
      </c>
      <c r="K2627" s="234"/>
      <c r="L2627" s="234"/>
      <c r="M2627" s="234"/>
      <c r="N2627" s="234"/>
      <c r="O2627" s="234"/>
      <c r="P2627" s="234"/>
      <c r="Q2627" s="7">
        <v>40330</v>
      </c>
      <c r="R2627" s="8">
        <v>9274643</v>
      </c>
      <c r="S2627" s="8">
        <v>9497857</v>
      </c>
      <c r="T2627" s="8">
        <v>9248571</v>
      </c>
      <c r="U2627" s="8">
        <v>9315357</v>
      </c>
      <c r="V2627" s="192">
        <v>8049766</v>
      </c>
      <c r="W2627" s="234">
        <v>876472800</v>
      </c>
      <c r="X2627" s="194">
        <f t="shared" si="81"/>
        <v>1.5376783220593802E-2</v>
      </c>
      <c r="Y2627" s="193"/>
      <c r="Z2627" s="197">
        <v>2625</v>
      </c>
    </row>
    <row r="2628" spans="1:26" ht="14.4" x14ac:dyDescent="0.3">
      <c r="A2628" s="7">
        <v>40326</v>
      </c>
      <c r="B2628" s="191">
        <v>1102.589966</v>
      </c>
      <c r="C2628" s="191">
        <v>1102.589966</v>
      </c>
      <c r="D2628" s="191">
        <v>1084.780029</v>
      </c>
      <c r="E2628" s="191">
        <v>1089.410034</v>
      </c>
      <c r="F2628" s="192">
        <v>1089.410034</v>
      </c>
      <c r="G2628" s="191">
        <v>4871210000</v>
      </c>
      <c r="H2628" s="194">
        <f t="shared" ref="H2628:H2691" si="82">(F2628-F2629)/F2629</f>
        <v>-1.237468883822573E-2</v>
      </c>
      <c r="I2628" s="193"/>
      <c r="J2628" s="197">
        <v>2626</v>
      </c>
      <c r="K2628" s="234"/>
      <c r="L2628" s="234"/>
      <c r="M2628" s="234"/>
      <c r="N2628" s="234"/>
      <c r="O2628" s="234"/>
      <c r="P2628" s="234"/>
      <c r="Q2628" s="7">
        <v>40326</v>
      </c>
      <c r="R2628" s="8">
        <v>9263928</v>
      </c>
      <c r="S2628" s="8">
        <v>9264286</v>
      </c>
      <c r="T2628" s="8">
        <v>9048214</v>
      </c>
      <c r="U2628" s="8">
        <v>9174286</v>
      </c>
      <c r="V2628" s="192">
        <v>7927861</v>
      </c>
      <c r="W2628" s="234">
        <v>815614800</v>
      </c>
      <c r="X2628" s="194">
        <f t="shared" ref="X2628:X2691" si="83">(V2628-V2629)/V2629</f>
        <v>1.3933387449949909E-2</v>
      </c>
      <c r="Y2628" s="193"/>
      <c r="Z2628" s="197">
        <v>2626</v>
      </c>
    </row>
    <row r="2629" spans="1:26" ht="14.4" x14ac:dyDescent="0.3">
      <c r="A2629" s="7">
        <v>40325</v>
      </c>
      <c r="B2629" s="191">
        <v>1074.2700199999999</v>
      </c>
      <c r="C2629" s="191">
        <v>1103.5200199999999</v>
      </c>
      <c r="D2629" s="191">
        <v>1074.2700199999999</v>
      </c>
      <c r="E2629" s="191">
        <v>1103.0600589999999</v>
      </c>
      <c r="F2629" s="192">
        <v>1103.0600589999999</v>
      </c>
      <c r="G2629" s="191">
        <v>5698460000</v>
      </c>
      <c r="H2629" s="194">
        <f t="shared" si="82"/>
        <v>3.2876173613869901E-2</v>
      </c>
      <c r="I2629" s="193"/>
      <c r="J2629" s="197">
        <v>2627</v>
      </c>
      <c r="K2629" s="234"/>
      <c r="L2629" s="234"/>
      <c r="M2629" s="234"/>
      <c r="N2629" s="234"/>
      <c r="O2629" s="234"/>
      <c r="P2629" s="234"/>
      <c r="Q2629" s="7">
        <v>40325</v>
      </c>
      <c r="R2629" s="8">
        <v>8950000</v>
      </c>
      <c r="S2629" s="8">
        <v>9067500</v>
      </c>
      <c r="T2629" s="8">
        <v>8896786</v>
      </c>
      <c r="U2629" s="8">
        <v>9048214</v>
      </c>
      <c r="V2629" s="192">
        <v>7818917</v>
      </c>
      <c r="W2629" s="234">
        <v>666282400</v>
      </c>
      <c r="X2629" s="194">
        <f t="shared" si="83"/>
        <v>3.7851932968309278E-2</v>
      </c>
      <c r="Y2629" s="193"/>
      <c r="Z2629" s="197">
        <v>2627</v>
      </c>
    </row>
    <row r="2630" spans="1:26" ht="14.4" x14ac:dyDescent="0.3">
      <c r="A2630" s="7">
        <v>40324</v>
      </c>
      <c r="B2630" s="191">
        <v>1075.51001</v>
      </c>
      <c r="C2630" s="191">
        <v>1090.75</v>
      </c>
      <c r="D2630" s="191">
        <v>1065.589966</v>
      </c>
      <c r="E2630" s="191">
        <v>1067.9499510000001</v>
      </c>
      <c r="F2630" s="192">
        <v>1067.9499510000001</v>
      </c>
      <c r="G2630" s="191">
        <v>4521050000</v>
      </c>
      <c r="H2630" s="194">
        <f t="shared" si="82"/>
        <v>-5.6609944189930633E-3</v>
      </c>
      <c r="I2630" s="193"/>
      <c r="J2630" s="197">
        <v>2628</v>
      </c>
      <c r="K2630" s="234"/>
      <c r="L2630" s="234"/>
      <c r="M2630" s="234"/>
      <c r="N2630" s="234"/>
      <c r="O2630" s="234"/>
      <c r="P2630" s="234"/>
      <c r="Q2630" s="7">
        <v>40324</v>
      </c>
      <c r="R2630" s="8">
        <v>8931429</v>
      </c>
      <c r="S2630" s="8">
        <v>9004642</v>
      </c>
      <c r="T2630" s="8">
        <v>8705358</v>
      </c>
      <c r="U2630" s="8">
        <v>8718214</v>
      </c>
      <c r="V2630" s="192">
        <v>7533750</v>
      </c>
      <c r="W2630" s="234">
        <v>850654000</v>
      </c>
      <c r="X2630" s="194">
        <f t="shared" si="83"/>
        <v>-4.5266865468429739E-3</v>
      </c>
      <c r="Y2630" s="193"/>
      <c r="Z2630" s="197">
        <v>2628</v>
      </c>
    </row>
    <row r="2631" spans="1:26" ht="14.4" x14ac:dyDescent="0.3">
      <c r="A2631" s="7">
        <v>40323</v>
      </c>
      <c r="B2631" s="191">
        <v>1067.420044</v>
      </c>
      <c r="C2631" s="191">
        <v>1074.75</v>
      </c>
      <c r="D2631" s="191">
        <v>1040.780029</v>
      </c>
      <c r="E2631" s="191">
        <v>1074.030029</v>
      </c>
      <c r="F2631" s="192">
        <v>1074.030029</v>
      </c>
      <c r="G2631" s="191">
        <v>7329580000</v>
      </c>
      <c r="H2631" s="194">
        <f t="shared" si="82"/>
        <v>3.5393749499881984E-4</v>
      </c>
      <c r="I2631" s="193"/>
      <c r="J2631" s="197">
        <v>2629</v>
      </c>
      <c r="K2631" s="234"/>
      <c r="L2631" s="234"/>
      <c r="M2631" s="234"/>
      <c r="N2631" s="234"/>
      <c r="O2631" s="234"/>
      <c r="P2631" s="234"/>
      <c r="Q2631" s="7">
        <v>40323</v>
      </c>
      <c r="R2631" s="8">
        <v>8548214</v>
      </c>
      <c r="S2631" s="8">
        <v>8812857</v>
      </c>
      <c r="T2631" s="8">
        <v>8470000</v>
      </c>
      <c r="U2631" s="8">
        <v>8757857</v>
      </c>
      <c r="V2631" s="192">
        <v>7568008</v>
      </c>
      <c r="W2631" s="234">
        <v>1048006400</v>
      </c>
      <c r="X2631" s="194">
        <f t="shared" si="83"/>
        <v>-6.2407959519587266E-3</v>
      </c>
      <c r="Y2631" s="193"/>
      <c r="Z2631" s="197">
        <v>2629</v>
      </c>
    </row>
    <row r="2632" spans="1:26" ht="14.4" x14ac:dyDescent="0.3">
      <c r="A2632" s="7">
        <v>40322</v>
      </c>
      <c r="B2632" s="191">
        <v>1084.780029</v>
      </c>
      <c r="C2632" s="191">
        <v>1089.9499510000001</v>
      </c>
      <c r="D2632" s="191">
        <v>1072.6999510000001</v>
      </c>
      <c r="E2632" s="191">
        <v>1073.650024</v>
      </c>
      <c r="F2632" s="192">
        <v>1073.650024</v>
      </c>
      <c r="G2632" s="191">
        <v>5224040000</v>
      </c>
      <c r="H2632" s="194">
        <f t="shared" si="82"/>
        <v>-1.2908014012791224E-2</v>
      </c>
      <c r="I2632" s="193"/>
      <c r="J2632" s="197">
        <v>2630</v>
      </c>
      <c r="K2632" s="234"/>
      <c r="L2632" s="234"/>
      <c r="M2632" s="234"/>
      <c r="N2632" s="234"/>
      <c r="O2632" s="234"/>
      <c r="P2632" s="234"/>
      <c r="Q2632" s="7">
        <v>40322</v>
      </c>
      <c r="R2632" s="8">
        <v>8831429</v>
      </c>
      <c r="S2632" s="8">
        <v>8960714</v>
      </c>
      <c r="T2632" s="8">
        <v>8795000</v>
      </c>
      <c r="U2632" s="8">
        <v>8812857</v>
      </c>
      <c r="V2632" s="192">
        <v>7615535</v>
      </c>
      <c r="W2632" s="234">
        <v>754238800</v>
      </c>
      <c r="X2632" s="194">
        <f t="shared" si="83"/>
        <v>1.832304473647544E-2</v>
      </c>
      <c r="Y2632" s="193"/>
      <c r="Z2632" s="197">
        <v>2630</v>
      </c>
    </row>
    <row r="2633" spans="1:26" ht="14.4" x14ac:dyDescent="0.3">
      <c r="A2633" s="7">
        <v>40319</v>
      </c>
      <c r="B2633" s="191">
        <v>1067.26001</v>
      </c>
      <c r="C2633" s="191">
        <v>1090.160034</v>
      </c>
      <c r="D2633" s="191">
        <v>1055.900024</v>
      </c>
      <c r="E2633" s="191">
        <v>1087.6899410000001</v>
      </c>
      <c r="F2633" s="192">
        <v>1087.6899410000001</v>
      </c>
      <c r="G2633" s="191">
        <v>5452130000</v>
      </c>
      <c r="H2633" s="194">
        <f t="shared" si="82"/>
        <v>1.5024380136833127E-2</v>
      </c>
      <c r="I2633" s="193"/>
      <c r="J2633" s="197">
        <v>2631</v>
      </c>
      <c r="K2633" s="234"/>
      <c r="L2633" s="234"/>
      <c r="M2633" s="234"/>
      <c r="N2633" s="234"/>
      <c r="O2633" s="234"/>
      <c r="P2633" s="234"/>
      <c r="Q2633" s="7">
        <v>40319</v>
      </c>
      <c r="R2633" s="8">
        <v>8315000</v>
      </c>
      <c r="S2633" s="8">
        <v>8732142</v>
      </c>
      <c r="T2633" s="8">
        <v>8262500</v>
      </c>
      <c r="U2633" s="8">
        <v>8654285</v>
      </c>
      <c r="V2633" s="192">
        <v>7478506</v>
      </c>
      <c r="W2633" s="234">
        <v>1223891200</v>
      </c>
      <c r="X2633" s="194">
        <f t="shared" si="83"/>
        <v>1.9178835658106762E-2</v>
      </c>
      <c r="Y2633" s="193"/>
      <c r="Z2633" s="197">
        <v>2631</v>
      </c>
    </row>
    <row r="2634" spans="1:26" ht="14.4" x14ac:dyDescent="0.3">
      <c r="A2634" s="7">
        <v>40318</v>
      </c>
      <c r="B2634" s="191">
        <v>1107.339966</v>
      </c>
      <c r="C2634" s="191">
        <v>1107.339966</v>
      </c>
      <c r="D2634" s="191">
        <v>1071.579956</v>
      </c>
      <c r="E2634" s="191">
        <v>1071.589966</v>
      </c>
      <c r="F2634" s="192">
        <v>1071.589966</v>
      </c>
      <c r="G2634" s="191">
        <v>8328570000</v>
      </c>
      <c r="H2634" s="194">
        <f t="shared" si="82"/>
        <v>-3.8975903403596857E-2</v>
      </c>
      <c r="I2634" s="193"/>
      <c r="J2634" s="197">
        <v>2632</v>
      </c>
      <c r="K2634" s="234"/>
      <c r="L2634" s="234"/>
      <c r="M2634" s="234"/>
      <c r="N2634" s="234"/>
      <c r="O2634" s="234"/>
      <c r="P2634" s="234"/>
      <c r="Q2634" s="7">
        <v>40318</v>
      </c>
      <c r="R2634" s="8">
        <v>8638572</v>
      </c>
      <c r="S2634" s="8">
        <v>8708928</v>
      </c>
      <c r="T2634" s="8">
        <v>8436071</v>
      </c>
      <c r="U2634" s="8">
        <v>8491428</v>
      </c>
      <c r="V2634" s="192">
        <v>7337776</v>
      </c>
      <c r="W2634" s="234">
        <v>1282915200</v>
      </c>
      <c r="X2634" s="194">
        <f t="shared" si="83"/>
        <v>-4.2603113474565649E-2</v>
      </c>
      <c r="Y2634" s="193"/>
      <c r="Z2634" s="197">
        <v>2632</v>
      </c>
    </row>
    <row r="2635" spans="1:26" ht="14.4" x14ac:dyDescent="0.3">
      <c r="A2635" s="7">
        <v>40317</v>
      </c>
      <c r="B2635" s="191">
        <v>1119.5699460000001</v>
      </c>
      <c r="C2635" s="191">
        <v>1124.2700199999999</v>
      </c>
      <c r="D2635" s="191">
        <v>1100.660034</v>
      </c>
      <c r="E2635" s="191">
        <v>1115.0500489999999</v>
      </c>
      <c r="F2635" s="192">
        <v>1115.0500489999999</v>
      </c>
      <c r="G2635" s="191">
        <v>6765800000</v>
      </c>
      <c r="H2635" s="194">
        <f t="shared" si="82"/>
        <v>-5.1302638727846808E-3</v>
      </c>
      <c r="I2635" s="193"/>
      <c r="J2635" s="197">
        <v>2633</v>
      </c>
      <c r="K2635" s="234"/>
      <c r="L2635" s="234"/>
      <c r="M2635" s="234"/>
      <c r="N2635" s="234"/>
      <c r="O2635" s="234"/>
      <c r="P2635" s="234"/>
      <c r="Q2635" s="7">
        <v>40317</v>
      </c>
      <c r="R2635" s="8">
        <v>8910714</v>
      </c>
      <c r="S2635" s="8">
        <v>9032857</v>
      </c>
      <c r="T2635" s="8">
        <v>8744643</v>
      </c>
      <c r="U2635" s="8">
        <v>8869286</v>
      </c>
      <c r="V2635" s="192">
        <v>7664299</v>
      </c>
      <c r="W2635" s="234">
        <v>1025726800</v>
      </c>
      <c r="X2635" s="194">
        <f t="shared" si="83"/>
        <v>-1.592940647476241E-2</v>
      </c>
      <c r="Y2635" s="193"/>
      <c r="Z2635" s="197">
        <v>2633</v>
      </c>
    </row>
    <row r="2636" spans="1:26" ht="14.4" x14ac:dyDescent="0.3">
      <c r="A2636" s="7">
        <v>40316</v>
      </c>
      <c r="B2636" s="191">
        <v>1138.780029</v>
      </c>
      <c r="C2636" s="191">
        <v>1148.660034</v>
      </c>
      <c r="D2636" s="191">
        <v>1117.1999510000001</v>
      </c>
      <c r="E2636" s="191">
        <v>1120.8000489999999</v>
      </c>
      <c r="F2636" s="192">
        <v>1120.8000489999999</v>
      </c>
      <c r="G2636" s="191">
        <v>6170840000</v>
      </c>
      <c r="H2636" s="194">
        <f t="shared" si="82"/>
        <v>-1.4195905533764817E-2</v>
      </c>
      <c r="I2636" s="193"/>
      <c r="J2636" s="197">
        <v>2634</v>
      </c>
      <c r="K2636" s="234"/>
      <c r="L2636" s="234"/>
      <c r="M2636" s="234"/>
      <c r="N2636" s="234"/>
      <c r="O2636" s="234"/>
      <c r="P2636" s="234"/>
      <c r="Q2636" s="7">
        <v>40316</v>
      </c>
      <c r="R2636" s="8">
        <v>9177857</v>
      </c>
      <c r="S2636" s="8">
        <v>9233929</v>
      </c>
      <c r="T2636" s="8">
        <v>8937857</v>
      </c>
      <c r="U2636" s="8">
        <v>9012857</v>
      </c>
      <c r="V2636" s="192">
        <v>7788363</v>
      </c>
      <c r="W2636" s="234">
        <v>782678400</v>
      </c>
      <c r="X2636" s="194">
        <f t="shared" si="83"/>
        <v>-7.3164302886423076E-3</v>
      </c>
      <c r="Y2636" s="193"/>
      <c r="Z2636" s="197">
        <v>2634</v>
      </c>
    </row>
    <row r="2637" spans="1:26" ht="14.4" x14ac:dyDescent="0.3">
      <c r="A2637" s="7">
        <v>40315</v>
      </c>
      <c r="B2637" s="191">
        <v>1136.5200199999999</v>
      </c>
      <c r="C2637" s="191">
        <v>1141.880005</v>
      </c>
      <c r="D2637" s="191">
        <v>1114.959961</v>
      </c>
      <c r="E2637" s="191">
        <v>1136.9399410000001</v>
      </c>
      <c r="F2637" s="192">
        <v>1136.9399410000001</v>
      </c>
      <c r="G2637" s="191">
        <v>5922920000</v>
      </c>
      <c r="H2637" s="194">
        <f t="shared" si="82"/>
        <v>1.1093679030134331E-3</v>
      </c>
      <c r="I2637" s="193"/>
      <c r="J2637" s="197">
        <v>2635</v>
      </c>
      <c r="K2637" s="234"/>
      <c r="L2637" s="234"/>
      <c r="M2637" s="234"/>
      <c r="N2637" s="234"/>
      <c r="O2637" s="234"/>
      <c r="P2637" s="234"/>
      <c r="Q2637" s="7">
        <v>40315</v>
      </c>
      <c r="R2637" s="8">
        <v>9096429</v>
      </c>
      <c r="S2637" s="8">
        <v>9149285</v>
      </c>
      <c r="T2637" s="8">
        <v>8846786</v>
      </c>
      <c r="U2637" s="8">
        <v>9079286</v>
      </c>
      <c r="V2637" s="192">
        <v>7845766</v>
      </c>
      <c r="W2637" s="234">
        <v>762834800</v>
      </c>
      <c r="X2637" s="194">
        <f t="shared" si="83"/>
        <v>1.5756840911055102E-3</v>
      </c>
      <c r="Y2637" s="193"/>
      <c r="Z2637" s="197">
        <v>2635</v>
      </c>
    </row>
    <row r="2638" spans="1:26" ht="14.4" x14ac:dyDescent="0.3">
      <c r="A2638" s="7">
        <v>40312</v>
      </c>
      <c r="B2638" s="191">
        <v>1157.1899410000001</v>
      </c>
      <c r="C2638" s="191">
        <v>1157.1899410000001</v>
      </c>
      <c r="D2638" s="191">
        <v>1126.1400149999999</v>
      </c>
      <c r="E2638" s="191">
        <v>1135.6800539999999</v>
      </c>
      <c r="F2638" s="192">
        <v>1135.6800539999999</v>
      </c>
      <c r="G2638" s="191">
        <v>6126400000</v>
      </c>
      <c r="H2638" s="194">
        <f t="shared" si="82"/>
        <v>-1.8800013917957718E-2</v>
      </c>
      <c r="I2638" s="193"/>
      <c r="J2638" s="197">
        <v>2636</v>
      </c>
      <c r="K2638" s="234"/>
      <c r="L2638" s="234"/>
      <c r="M2638" s="234"/>
      <c r="N2638" s="234"/>
      <c r="O2638" s="234"/>
      <c r="P2638" s="234"/>
      <c r="Q2638" s="7">
        <v>40312</v>
      </c>
      <c r="R2638" s="8">
        <v>9112857</v>
      </c>
      <c r="S2638" s="8">
        <v>9160000</v>
      </c>
      <c r="T2638" s="8">
        <v>8910714</v>
      </c>
      <c r="U2638" s="8">
        <v>9065000</v>
      </c>
      <c r="V2638" s="192">
        <v>7833423</v>
      </c>
      <c r="W2638" s="234">
        <v>759362800</v>
      </c>
      <c r="X2638" s="194">
        <f t="shared" si="83"/>
        <v>-1.7572254016285874E-2</v>
      </c>
      <c r="Y2638" s="193"/>
      <c r="Z2638" s="197">
        <v>2636</v>
      </c>
    </row>
    <row r="2639" spans="1:26" ht="14.4" x14ac:dyDescent="0.3">
      <c r="A2639" s="7">
        <v>40311</v>
      </c>
      <c r="B2639" s="191">
        <v>1170.040039</v>
      </c>
      <c r="C2639" s="191">
        <v>1173.5699460000001</v>
      </c>
      <c r="D2639" s="191">
        <v>1156.1400149999999</v>
      </c>
      <c r="E2639" s="191">
        <v>1157.4399410000001</v>
      </c>
      <c r="F2639" s="192">
        <v>1157.4399410000001</v>
      </c>
      <c r="G2639" s="191">
        <v>4870640000</v>
      </c>
      <c r="H2639" s="194">
        <f t="shared" si="82"/>
        <v>-1.2145145361418724E-2</v>
      </c>
      <c r="I2639" s="193"/>
      <c r="J2639" s="197">
        <v>2637</v>
      </c>
      <c r="K2639" s="234"/>
      <c r="L2639" s="234"/>
      <c r="M2639" s="234"/>
      <c r="N2639" s="234"/>
      <c r="O2639" s="234"/>
      <c r="P2639" s="234"/>
      <c r="Q2639" s="7">
        <v>40311</v>
      </c>
      <c r="R2639" s="8">
        <v>9400714</v>
      </c>
      <c r="S2639" s="8">
        <v>9464286</v>
      </c>
      <c r="T2639" s="8">
        <v>9157143</v>
      </c>
      <c r="U2639" s="8">
        <v>9227143</v>
      </c>
      <c r="V2639" s="192">
        <v>7973536</v>
      </c>
      <c r="W2639" s="234">
        <v>599712400</v>
      </c>
      <c r="X2639" s="194">
        <f t="shared" si="83"/>
        <v>-1.4231790414521481E-2</v>
      </c>
      <c r="Y2639" s="193"/>
      <c r="Z2639" s="197">
        <v>2637</v>
      </c>
    </row>
    <row r="2640" spans="1:26" ht="14.4" x14ac:dyDescent="0.3">
      <c r="A2640" s="7">
        <v>40310</v>
      </c>
      <c r="B2640" s="191">
        <v>1155.4300539999999</v>
      </c>
      <c r="C2640" s="191">
        <v>1172.869995</v>
      </c>
      <c r="D2640" s="191">
        <v>1155.4300539999999</v>
      </c>
      <c r="E2640" s="191">
        <v>1171.670044</v>
      </c>
      <c r="F2640" s="192">
        <v>1171.670044</v>
      </c>
      <c r="G2640" s="191">
        <v>5225460000</v>
      </c>
      <c r="H2640" s="194">
        <f t="shared" si="82"/>
        <v>1.3739524017475966E-2</v>
      </c>
      <c r="I2640" s="193"/>
      <c r="J2640" s="197">
        <v>2638</v>
      </c>
      <c r="K2640" s="234"/>
      <c r="L2640" s="234"/>
      <c r="M2640" s="234"/>
      <c r="N2640" s="234"/>
      <c r="O2640" s="234"/>
      <c r="P2640" s="234"/>
      <c r="Q2640" s="7">
        <v>40310</v>
      </c>
      <c r="R2640" s="8">
        <v>9258572</v>
      </c>
      <c r="S2640" s="8">
        <v>9397500</v>
      </c>
      <c r="T2640" s="8">
        <v>9239285</v>
      </c>
      <c r="U2640" s="8">
        <v>9360357</v>
      </c>
      <c r="V2640" s="192">
        <v>8088652</v>
      </c>
      <c r="W2640" s="234">
        <v>654379600</v>
      </c>
      <c r="X2640" s="194">
        <f t="shared" si="83"/>
        <v>2.1713966391250551E-2</v>
      </c>
      <c r="Y2640" s="193"/>
      <c r="Z2640" s="197">
        <v>2638</v>
      </c>
    </row>
    <row r="2641" spans="1:26" ht="14.4" x14ac:dyDescent="0.3">
      <c r="A2641" s="7">
        <v>40309</v>
      </c>
      <c r="B2641" s="191">
        <v>1156.3900149999999</v>
      </c>
      <c r="C2641" s="191">
        <v>1170.4799800000001</v>
      </c>
      <c r="D2641" s="191">
        <v>1147.709961</v>
      </c>
      <c r="E2641" s="191">
        <v>1155.790039</v>
      </c>
      <c r="F2641" s="192">
        <v>1155.790039</v>
      </c>
      <c r="G2641" s="191">
        <v>5842550000</v>
      </c>
      <c r="H2641" s="194">
        <f t="shared" si="82"/>
        <v>-3.3972916695661258E-3</v>
      </c>
      <c r="I2641" s="193"/>
      <c r="J2641" s="197">
        <v>2639</v>
      </c>
      <c r="K2641" s="234"/>
      <c r="L2641" s="234"/>
      <c r="M2641" s="234"/>
      <c r="N2641" s="234"/>
      <c r="O2641" s="234"/>
      <c r="P2641" s="234"/>
      <c r="Q2641" s="7">
        <v>40309</v>
      </c>
      <c r="R2641" s="8">
        <v>8994286</v>
      </c>
      <c r="S2641" s="8">
        <v>9281786</v>
      </c>
      <c r="T2641" s="8">
        <v>8946428</v>
      </c>
      <c r="U2641" s="8">
        <v>9161428</v>
      </c>
      <c r="V2641" s="192">
        <v>7916748</v>
      </c>
      <c r="W2641" s="234">
        <v>848906800</v>
      </c>
      <c r="X2641" s="194">
        <f t="shared" si="83"/>
        <v>9.9606183191791459E-3</v>
      </c>
      <c r="Y2641" s="193"/>
      <c r="Z2641" s="197">
        <v>2639</v>
      </c>
    </row>
    <row r="2642" spans="1:26" ht="14.4" x14ac:dyDescent="0.3">
      <c r="A2642" s="7">
        <v>40308</v>
      </c>
      <c r="B2642" s="191">
        <v>1122.2700199999999</v>
      </c>
      <c r="C2642" s="191">
        <v>1163.849976</v>
      </c>
      <c r="D2642" s="191">
        <v>1122.2700199999999</v>
      </c>
      <c r="E2642" s="191">
        <v>1159.7299800000001</v>
      </c>
      <c r="F2642" s="192">
        <v>1159.7299800000001</v>
      </c>
      <c r="G2642" s="191">
        <v>6893700000</v>
      </c>
      <c r="H2642" s="194">
        <f t="shared" si="82"/>
        <v>4.3974123919891861E-2</v>
      </c>
      <c r="I2642" s="193"/>
      <c r="J2642" s="197">
        <v>2640</v>
      </c>
      <c r="K2642" s="234"/>
      <c r="L2642" s="234"/>
      <c r="M2642" s="234"/>
      <c r="N2642" s="234"/>
      <c r="O2642" s="234"/>
      <c r="P2642" s="234"/>
      <c r="Q2642" s="7">
        <v>40308</v>
      </c>
      <c r="R2642" s="8">
        <v>8937500</v>
      </c>
      <c r="S2642" s="8">
        <v>9094643</v>
      </c>
      <c r="T2642" s="8">
        <v>8876071</v>
      </c>
      <c r="U2642" s="8">
        <v>9071072</v>
      </c>
      <c r="V2642" s="192">
        <v>7838670</v>
      </c>
      <c r="W2642" s="234">
        <v>984306400</v>
      </c>
      <c r="X2642" s="194">
        <f t="shared" si="83"/>
        <v>7.6867892874128776E-2</v>
      </c>
      <c r="Y2642" s="193"/>
      <c r="Z2642" s="197">
        <v>2640</v>
      </c>
    </row>
    <row r="2643" spans="1:26" ht="14.4" x14ac:dyDescent="0.3">
      <c r="A2643" s="7">
        <v>40305</v>
      </c>
      <c r="B2643" s="191">
        <v>1127.040039</v>
      </c>
      <c r="C2643" s="191">
        <v>1135.130005</v>
      </c>
      <c r="D2643" s="191">
        <v>1094.150024</v>
      </c>
      <c r="E2643" s="191">
        <v>1110.880005</v>
      </c>
      <c r="F2643" s="192">
        <v>1110.880005</v>
      </c>
      <c r="G2643" s="191">
        <v>9472910000</v>
      </c>
      <c r="H2643" s="194">
        <f t="shared" si="82"/>
        <v>-1.5308264532732083E-2</v>
      </c>
      <c r="I2643" s="193"/>
      <c r="J2643" s="197">
        <v>2641</v>
      </c>
      <c r="K2643" s="234"/>
      <c r="L2643" s="234"/>
      <c r="M2643" s="234"/>
      <c r="N2643" s="234"/>
      <c r="O2643" s="234"/>
      <c r="P2643" s="234"/>
      <c r="Q2643" s="7">
        <v>40305</v>
      </c>
      <c r="R2643" s="8">
        <v>8703929</v>
      </c>
      <c r="S2643" s="8">
        <v>8806071</v>
      </c>
      <c r="T2643" s="8">
        <v>8043214</v>
      </c>
      <c r="U2643" s="8">
        <v>8423572</v>
      </c>
      <c r="V2643" s="192">
        <v>7279138</v>
      </c>
      <c r="W2643" s="234">
        <v>1676018400</v>
      </c>
      <c r="X2643" s="194">
        <f t="shared" si="83"/>
        <v>-4.2192848622890487E-2</v>
      </c>
      <c r="Y2643" s="193"/>
      <c r="Z2643" s="197">
        <v>2641</v>
      </c>
    </row>
    <row r="2644" spans="1:26" ht="14.4" x14ac:dyDescent="0.3">
      <c r="A2644" s="7">
        <v>40304</v>
      </c>
      <c r="B2644" s="191">
        <v>1164.380005</v>
      </c>
      <c r="C2644" s="191">
        <v>1167.579956</v>
      </c>
      <c r="D2644" s="191">
        <v>1065.790039</v>
      </c>
      <c r="E2644" s="191">
        <v>1128.150024</v>
      </c>
      <c r="F2644" s="192">
        <v>1128.150024</v>
      </c>
      <c r="G2644" s="191">
        <v>10617810000</v>
      </c>
      <c r="H2644" s="194">
        <f t="shared" si="82"/>
        <v>-3.235349666924054E-2</v>
      </c>
      <c r="I2644" s="193"/>
      <c r="J2644" s="197">
        <v>2642</v>
      </c>
      <c r="K2644" s="234"/>
      <c r="L2644" s="234"/>
      <c r="M2644" s="234"/>
      <c r="N2644" s="234"/>
      <c r="O2644" s="234"/>
      <c r="P2644" s="234"/>
      <c r="Q2644" s="7">
        <v>40304</v>
      </c>
      <c r="R2644" s="8">
        <v>9065357</v>
      </c>
      <c r="S2644" s="8">
        <v>9223214</v>
      </c>
      <c r="T2644" s="8">
        <v>7116071</v>
      </c>
      <c r="U2644" s="8">
        <v>8794642</v>
      </c>
      <c r="V2644" s="192">
        <v>7599795</v>
      </c>
      <c r="W2644" s="234">
        <v>1285860800</v>
      </c>
      <c r="X2644" s="194">
        <f t="shared" si="83"/>
        <v>-3.8048365195043489E-2</v>
      </c>
      <c r="Y2644" s="193"/>
      <c r="Z2644" s="197">
        <v>2642</v>
      </c>
    </row>
    <row r="2645" spans="1:26" ht="14.4" x14ac:dyDescent="0.3">
      <c r="A2645" s="7">
        <v>40303</v>
      </c>
      <c r="B2645" s="191">
        <v>1169.23999</v>
      </c>
      <c r="C2645" s="191">
        <v>1175.9499510000001</v>
      </c>
      <c r="D2645" s="191">
        <v>1158.150024</v>
      </c>
      <c r="E2645" s="191">
        <v>1165.869995</v>
      </c>
      <c r="F2645" s="192">
        <v>1165.869995</v>
      </c>
      <c r="G2645" s="191">
        <v>6795940000</v>
      </c>
      <c r="H2645" s="194">
        <f t="shared" si="82"/>
        <v>-6.5865551790024518E-3</v>
      </c>
      <c r="I2645" s="193"/>
      <c r="J2645" s="197">
        <v>2643</v>
      </c>
      <c r="K2645" s="234"/>
      <c r="L2645" s="234"/>
      <c r="M2645" s="234"/>
      <c r="N2645" s="234"/>
      <c r="O2645" s="234"/>
      <c r="P2645" s="234"/>
      <c r="Q2645" s="7">
        <v>40303</v>
      </c>
      <c r="R2645" s="8">
        <v>9036786</v>
      </c>
      <c r="S2645" s="8">
        <v>9219286</v>
      </c>
      <c r="T2645" s="8">
        <v>8883214</v>
      </c>
      <c r="U2645" s="8">
        <v>9142500</v>
      </c>
      <c r="V2645" s="192">
        <v>7900392</v>
      </c>
      <c r="W2645" s="234">
        <v>883103200</v>
      </c>
      <c r="X2645" s="194">
        <f t="shared" si="83"/>
        <v>-1.0398814541655759E-2</v>
      </c>
      <c r="Y2645" s="193"/>
      <c r="Z2645" s="197">
        <v>2643</v>
      </c>
    </row>
    <row r="2646" spans="1:26" ht="14.4" x14ac:dyDescent="0.3">
      <c r="A2646" s="7">
        <v>40302</v>
      </c>
      <c r="B2646" s="191">
        <v>1197.5</v>
      </c>
      <c r="C2646" s="191">
        <v>1197.5</v>
      </c>
      <c r="D2646" s="191">
        <v>1168.119995</v>
      </c>
      <c r="E2646" s="191">
        <v>1173.599976</v>
      </c>
      <c r="F2646" s="192">
        <v>1173.599976</v>
      </c>
      <c r="G2646" s="191">
        <v>6594720000</v>
      </c>
      <c r="H2646" s="194">
        <f t="shared" si="82"/>
        <v>-2.3838465690961472E-2</v>
      </c>
      <c r="I2646" s="193"/>
      <c r="J2646" s="197">
        <v>2644</v>
      </c>
      <c r="K2646" s="234"/>
      <c r="L2646" s="234"/>
      <c r="M2646" s="234"/>
      <c r="N2646" s="234"/>
      <c r="O2646" s="234"/>
      <c r="P2646" s="234"/>
      <c r="Q2646" s="7">
        <v>40302</v>
      </c>
      <c r="R2646" s="8">
        <v>9388928</v>
      </c>
      <c r="S2646" s="8">
        <v>9403214</v>
      </c>
      <c r="T2646" s="8">
        <v>9169642</v>
      </c>
      <c r="U2646" s="8">
        <v>9238571</v>
      </c>
      <c r="V2646" s="192">
        <v>7983410</v>
      </c>
      <c r="W2646" s="234">
        <v>723819600</v>
      </c>
      <c r="X2646" s="194">
        <f t="shared" si="83"/>
        <v>-2.8796889195345472E-2</v>
      </c>
      <c r="Y2646" s="193"/>
      <c r="Z2646" s="197">
        <v>2644</v>
      </c>
    </row>
    <row r="2647" spans="1:26" ht="14.4" x14ac:dyDescent="0.3">
      <c r="A2647" s="7">
        <v>40301</v>
      </c>
      <c r="B2647" s="191">
        <v>1188.579956</v>
      </c>
      <c r="C2647" s="191">
        <v>1205.130005</v>
      </c>
      <c r="D2647" s="191">
        <v>1188.579956</v>
      </c>
      <c r="E2647" s="191">
        <v>1202.26001</v>
      </c>
      <c r="F2647" s="192">
        <v>1202.26001</v>
      </c>
      <c r="G2647" s="191">
        <v>4938050000</v>
      </c>
      <c r="H2647" s="194">
        <f t="shared" si="82"/>
        <v>1.3120587326188413E-2</v>
      </c>
      <c r="I2647" s="193"/>
      <c r="J2647" s="197">
        <v>2645</v>
      </c>
      <c r="K2647" s="234"/>
      <c r="L2647" s="234"/>
      <c r="M2647" s="234"/>
      <c r="N2647" s="234"/>
      <c r="O2647" s="234"/>
      <c r="P2647" s="234"/>
      <c r="Q2647" s="7">
        <v>40301</v>
      </c>
      <c r="R2647" s="8">
        <v>9422857</v>
      </c>
      <c r="S2647" s="8">
        <v>9567142</v>
      </c>
      <c r="T2647" s="8">
        <v>9388572</v>
      </c>
      <c r="U2647" s="8">
        <v>9512500</v>
      </c>
      <c r="V2647" s="192">
        <v>8220124</v>
      </c>
      <c r="W2647" s="234">
        <v>454342000</v>
      </c>
      <c r="X2647" s="194">
        <f t="shared" si="83"/>
        <v>2.0145965544903617E-2</v>
      </c>
      <c r="Y2647" s="193"/>
      <c r="Z2647" s="197">
        <v>2645</v>
      </c>
    </row>
    <row r="2648" spans="1:26" ht="14.4" x14ac:dyDescent="0.3">
      <c r="A2648" s="7">
        <v>40298</v>
      </c>
      <c r="B2648" s="191">
        <v>1206.7700199999999</v>
      </c>
      <c r="C2648" s="191">
        <v>1207.98999</v>
      </c>
      <c r="D2648" s="191">
        <v>1186.3199460000001</v>
      </c>
      <c r="E2648" s="191">
        <v>1186.6899410000001</v>
      </c>
      <c r="F2648" s="192">
        <v>1186.6899410000001</v>
      </c>
      <c r="G2648" s="191">
        <v>6048260000</v>
      </c>
      <c r="H2648" s="194">
        <f t="shared" si="82"/>
        <v>-1.6647680204525429E-2</v>
      </c>
      <c r="I2648" s="193"/>
      <c r="J2648" s="197">
        <v>2646</v>
      </c>
      <c r="K2648" s="234"/>
      <c r="L2648" s="234"/>
      <c r="M2648" s="234"/>
      <c r="N2648" s="234"/>
      <c r="O2648" s="234"/>
      <c r="P2648" s="234"/>
      <c r="Q2648" s="7">
        <v>40298</v>
      </c>
      <c r="R2648" s="8">
        <v>9618215</v>
      </c>
      <c r="S2648" s="8">
        <v>9663215</v>
      </c>
      <c r="T2648" s="8">
        <v>9321428</v>
      </c>
      <c r="U2648" s="8">
        <v>9324643</v>
      </c>
      <c r="V2648" s="192">
        <v>8057792</v>
      </c>
      <c r="W2648" s="234">
        <v>542463600</v>
      </c>
      <c r="X2648" s="194">
        <f t="shared" si="83"/>
        <v>-2.8104170430880114E-2</v>
      </c>
      <c r="Y2648" s="193"/>
      <c r="Z2648" s="197">
        <v>2646</v>
      </c>
    </row>
    <row r="2649" spans="1:26" ht="14.4" x14ac:dyDescent="0.3">
      <c r="A2649" s="7">
        <v>40297</v>
      </c>
      <c r="B2649" s="191">
        <v>1193.3000489999999</v>
      </c>
      <c r="C2649" s="191">
        <v>1209.3599850000001</v>
      </c>
      <c r="D2649" s="191">
        <v>1193.3000489999999</v>
      </c>
      <c r="E2649" s="191">
        <v>1206.780029</v>
      </c>
      <c r="F2649" s="192">
        <v>1206.780029</v>
      </c>
      <c r="G2649" s="191">
        <v>6059410000</v>
      </c>
      <c r="H2649" s="194">
        <f t="shared" si="82"/>
        <v>1.2943228070565053E-2</v>
      </c>
      <c r="I2649" s="193"/>
      <c r="J2649" s="197">
        <v>2647</v>
      </c>
      <c r="K2649" s="234"/>
      <c r="L2649" s="234"/>
      <c r="M2649" s="234"/>
      <c r="N2649" s="234"/>
      <c r="O2649" s="234"/>
      <c r="P2649" s="234"/>
      <c r="Q2649" s="7">
        <v>40297</v>
      </c>
      <c r="R2649" s="8">
        <v>9393572</v>
      </c>
      <c r="S2649" s="8">
        <v>9642858</v>
      </c>
      <c r="T2649" s="8">
        <v>9357500</v>
      </c>
      <c r="U2649" s="8">
        <v>9594286</v>
      </c>
      <c r="V2649" s="192">
        <v>8290798</v>
      </c>
      <c r="W2649" s="234">
        <v>558840800</v>
      </c>
      <c r="X2649" s="194">
        <f t="shared" si="83"/>
        <v>2.6911534450804464E-2</v>
      </c>
      <c r="Y2649" s="193"/>
      <c r="Z2649" s="197">
        <v>2647</v>
      </c>
    </row>
    <row r="2650" spans="1:26" ht="14.4" x14ac:dyDescent="0.3">
      <c r="A2650" s="7">
        <v>40296</v>
      </c>
      <c r="B2650" s="191">
        <v>1184.589966</v>
      </c>
      <c r="C2650" s="191">
        <v>1195.0500489999999</v>
      </c>
      <c r="D2650" s="191">
        <v>1181.8100589999999</v>
      </c>
      <c r="E2650" s="191">
        <v>1191.3599850000001</v>
      </c>
      <c r="F2650" s="192">
        <v>1191.3599850000001</v>
      </c>
      <c r="G2650" s="191">
        <v>6342310000</v>
      </c>
      <c r="H2650" s="194">
        <f t="shared" si="82"/>
        <v>6.4627520693813188E-3</v>
      </c>
      <c r="I2650" s="193"/>
      <c r="J2650" s="197">
        <v>2648</v>
      </c>
      <c r="K2650" s="234"/>
      <c r="L2650" s="234"/>
      <c r="M2650" s="234"/>
      <c r="N2650" s="234"/>
      <c r="O2650" s="234"/>
      <c r="P2650" s="234"/>
      <c r="Q2650" s="7">
        <v>40296</v>
      </c>
      <c r="R2650" s="8">
        <v>9401786</v>
      </c>
      <c r="S2650" s="8">
        <v>9428572</v>
      </c>
      <c r="T2650" s="8">
        <v>9157500</v>
      </c>
      <c r="U2650" s="8">
        <v>9342857</v>
      </c>
      <c r="V2650" s="192">
        <v>8073527</v>
      </c>
      <c r="W2650" s="234">
        <v>758402400</v>
      </c>
      <c r="X2650" s="194">
        <f t="shared" si="83"/>
        <v>-1.6790926197826515E-3</v>
      </c>
      <c r="Y2650" s="193"/>
      <c r="Z2650" s="197">
        <v>2648</v>
      </c>
    </row>
    <row r="2651" spans="1:26" ht="14.4" x14ac:dyDescent="0.3">
      <c r="A2651" s="7">
        <v>40295</v>
      </c>
      <c r="B2651" s="191">
        <v>1209.920044</v>
      </c>
      <c r="C2651" s="191">
        <v>1211.380005</v>
      </c>
      <c r="D2651" s="191">
        <v>1181.619995</v>
      </c>
      <c r="E2651" s="191">
        <v>1183.709961</v>
      </c>
      <c r="F2651" s="192">
        <v>1183.709961</v>
      </c>
      <c r="G2651" s="191">
        <v>7454540000</v>
      </c>
      <c r="H2651" s="194">
        <f t="shared" si="82"/>
        <v>-2.338194534407376E-2</v>
      </c>
      <c r="I2651" s="193"/>
      <c r="J2651" s="197">
        <v>2649</v>
      </c>
      <c r="K2651" s="234"/>
      <c r="L2651" s="234"/>
      <c r="M2651" s="234"/>
      <c r="N2651" s="234"/>
      <c r="O2651" s="234"/>
      <c r="P2651" s="234"/>
      <c r="Q2651" s="7">
        <v>40295</v>
      </c>
      <c r="R2651" s="8">
        <v>9545357</v>
      </c>
      <c r="S2651" s="8">
        <v>9565714</v>
      </c>
      <c r="T2651" s="8">
        <v>9304286</v>
      </c>
      <c r="U2651" s="8">
        <v>9358571</v>
      </c>
      <c r="V2651" s="192">
        <v>8087106</v>
      </c>
      <c r="W2651" s="234">
        <v>709343600</v>
      </c>
      <c r="X2651" s="194">
        <f t="shared" si="83"/>
        <v>-2.7681205770114004E-2</v>
      </c>
      <c r="Y2651" s="193"/>
      <c r="Z2651" s="197">
        <v>2649</v>
      </c>
    </row>
    <row r="2652" spans="1:26" ht="14.4" x14ac:dyDescent="0.3">
      <c r="A2652" s="7">
        <v>40294</v>
      </c>
      <c r="B2652" s="191">
        <v>1217.0699460000001</v>
      </c>
      <c r="C2652" s="191">
        <v>1219.8000489999999</v>
      </c>
      <c r="D2652" s="191">
        <v>1211.0699460000001</v>
      </c>
      <c r="E2652" s="191">
        <v>1212.0500489999999</v>
      </c>
      <c r="F2652" s="192">
        <v>1212.0500489999999</v>
      </c>
      <c r="G2652" s="191">
        <v>5647760000</v>
      </c>
      <c r="H2652" s="194">
        <f t="shared" si="82"/>
        <v>-4.2964477157294003E-3</v>
      </c>
      <c r="I2652" s="193"/>
      <c r="J2652" s="197">
        <v>2650</v>
      </c>
      <c r="K2652" s="234"/>
      <c r="L2652" s="234"/>
      <c r="M2652" s="234"/>
      <c r="N2652" s="234"/>
      <c r="O2652" s="234"/>
      <c r="P2652" s="234"/>
      <c r="Q2652" s="7">
        <v>40294</v>
      </c>
      <c r="R2652" s="8">
        <v>9710000</v>
      </c>
      <c r="S2652" s="8">
        <v>9730714</v>
      </c>
      <c r="T2652" s="8">
        <v>9578215</v>
      </c>
      <c r="U2652" s="8">
        <v>9625000</v>
      </c>
      <c r="V2652" s="192">
        <v>8317340</v>
      </c>
      <c r="W2652" s="234">
        <v>479068800</v>
      </c>
      <c r="X2652" s="194">
        <f t="shared" si="83"/>
        <v>-4.9103995354125313E-3</v>
      </c>
      <c r="Y2652" s="193"/>
      <c r="Z2652" s="197">
        <v>2650</v>
      </c>
    </row>
    <row r="2653" spans="1:26" ht="14.4" x14ac:dyDescent="0.3">
      <c r="A2653" s="7">
        <v>40291</v>
      </c>
      <c r="B2653" s="191">
        <v>1207.869995</v>
      </c>
      <c r="C2653" s="191">
        <v>1217.280029</v>
      </c>
      <c r="D2653" s="191">
        <v>1205.099976</v>
      </c>
      <c r="E2653" s="191">
        <v>1217.280029</v>
      </c>
      <c r="F2653" s="192">
        <v>1217.280029</v>
      </c>
      <c r="G2653" s="191">
        <v>5326060000</v>
      </c>
      <c r="H2653" s="194">
        <f t="shared" si="82"/>
        <v>7.1235198081901433E-3</v>
      </c>
      <c r="I2653" s="193"/>
      <c r="J2653" s="197">
        <v>2651</v>
      </c>
      <c r="K2653" s="234"/>
      <c r="L2653" s="234"/>
      <c r="M2653" s="234"/>
      <c r="N2653" s="234"/>
      <c r="O2653" s="234"/>
      <c r="P2653" s="234"/>
      <c r="Q2653" s="7">
        <v>40291</v>
      </c>
      <c r="R2653" s="8">
        <v>9571072</v>
      </c>
      <c r="S2653" s="8">
        <v>9720715</v>
      </c>
      <c r="T2653" s="8">
        <v>9535714</v>
      </c>
      <c r="U2653" s="8">
        <v>9672500</v>
      </c>
      <c r="V2653" s="192">
        <v>8358383</v>
      </c>
      <c r="W2653" s="234">
        <v>796955600</v>
      </c>
      <c r="X2653" s="194">
        <f t="shared" si="83"/>
        <v>1.6361725508087659E-2</v>
      </c>
      <c r="Y2653" s="193"/>
      <c r="Z2653" s="197">
        <v>2651</v>
      </c>
    </row>
    <row r="2654" spans="1:26" ht="14.4" x14ac:dyDescent="0.3">
      <c r="A2654" s="7">
        <v>40290</v>
      </c>
      <c r="B2654" s="191">
        <v>1202.5200199999999</v>
      </c>
      <c r="C2654" s="191">
        <v>1210.2700199999999</v>
      </c>
      <c r="D2654" s="191">
        <v>1190.1899410000001</v>
      </c>
      <c r="E2654" s="191">
        <v>1208.670044</v>
      </c>
      <c r="F2654" s="192">
        <v>1208.670044</v>
      </c>
      <c r="G2654" s="191">
        <v>6035780000</v>
      </c>
      <c r="H2654" s="194">
        <f t="shared" si="82"/>
        <v>2.2638797399280033E-3</v>
      </c>
      <c r="I2654" s="193"/>
      <c r="J2654" s="197">
        <v>2652</v>
      </c>
      <c r="K2654" s="234"/>
      <c r="L2654" s="234"/>
      <c r="M2654" s="234"/>
      <c r="N2654" s="234"/>
      <c r="O2654" s="234"/>
      <c r="P2654" s="234"/>
      <c r="Q2654" s="7">
        <v>40290</v>
      </c>
      <c r="R2654" s="8">
        <v>9222857</v>
      </c>
      <c r="S2654" s="8">
        <v>9526786</v>
      </c>
      <c r="T2654" s="8">
        <v>9150000</v>
      </c>
      <c r="U2654" s="8">
        <v>9516786</v>
      </c>
      <c r="V2654" s="192">
        <v>8223827</v>
      </c>
      <c r="W2654" s="234">
        <v>793424800</v>
      </c>
      <c r="X2654" s="194">
        <f t="shared" si="83"/>
        <v>2.7968352308564991E-2</v>
      </c>
      <c r="Y2654" s="193"/>
      <c r="Z2654" s="197">
        <v>2652</v>
      </c>
    </row>
    <row r="2655" spans="1:26" ht="14.4" x14ac:dyDescent="0.3">
      <c r="A2655" s="7">
        <v>40289</v>
      </c>
      <c r="B2655" s="191">
        <v>1207.160034</v>
      </c>
      <c r="C2655" s="191">
        <v>1210.98999</v>
      </c>
      <c r="D2655" s="191">
        <v>1198.849976</v>
      </c>
      <c r="E2655" s="191">
        <v>1205.9399410000001</v>
      </c>
      <c r="F2655" s="192">
        <v>1205.9399410000001</v>
      </c>
      <c r="G2655" s="191">
        <v>5724310000</v>
      </c>
      <c r="H2655" s="194">
        <f t="shared" si="82"/>
        <v>-1.0189972871790976E-3</v>
      </c>
      <c r="I2655" s="193"/>
      <c r="J2655" s="197">
        <v>2653</v>
      </c>
      <c r="K2655" s="234"/>
      <c r="L2655" s="234"/>
      <c r="M2655" s="234"/>
      <c r="N2655" s="234"/>
      <c r="O2655" s="234"/>
      <c r="P2655" s="234"/>
      <c r="Q2655" s="7">
        <v>40289</v>
      </c>
      <c r="R2655" s="8">
        <v>9242857</v>
      </c>
      <c r="S2655" s="8">
        <v>9294642</v>
      </c>
      <c r="T2655" s="8">
        <v>9133214</v>
      </c>
      <c r="U2655" s="8">
        <v>9257857</v>
      </c>
      <c r="V2655" s="192">
        <v>8000078</v>
      </c>
      <c r="W2655" s="234">
        <v>982391200</v>
      </c>
      <c r="X2655" s="194">
        <f t="shared" si="83"/>
        <v>5.9814695856681595E-2</v>
      </c>
      <c r="Y2655" s="193"/>
      <c r="Z2655" s="197">
        <v>2653</v>
      </c>
    </row>
    <row r="2656" spans="1:26" ht="14.4" x14ac:dyDescent="0.3">
      <c r="A2656" s="7">
        <v>40288</v>
      </c>
      <c r="B2656" s="191">
        <v>1199.040039</v>
      </c>
      <c r="C2656" s="191">
        <v>1208.579956</v>
      </c>
      <c r="D2656" s="191">
        <v>1199.040039</v>
      </c>
      <c r="E2656" s="191">
        <v>1207.170044</v>
      </c>
      <c r="F2656" s="192">
        <v>1207.170044</v>
      </c>
      <c r="G2656" s="191">
        <v>5316590000</v>
      </c>
      <c r="H2656" s="194">
        <f t="shared" si="82"/>
        <v>8.0583404359286046E-3</v>
      </c>
      <c r="I2656" s="193"/>
      <c r="J2656" s="197">
        <v>2654</v>
      </c>
      <c r="K2656" s="234"/>
      <c r="L2656" s="234"/>
      <c r="M2656" s="234"/>
      <c r="N2656" s="234"/>
      <c r="O2656" s="234"/>
      <c r="P2656" s="234"/>
      <c r="Q2656" s="7">
        <v>40288</v>
      </c>
      <c r="R2656" s="8">
        <v>8876429</v>
      </c>
      <c r="S2656" s="8">
        <v>8901786</v>
      </c>
      <c r="T2656" s="8">
        <v>8677143</v>
      </c>
      <c r="U2656" s="8">
        <v>8735357</v>
      </c>
      <c r="V2656" s="192">
        <v>7548563</v>
      </c>
      <c r="W2656" s="234">
        <v>738326400</v>
      </c>
      <c r="X2656" s="194">
        <f t="shared" si="83"/>
        <v>-1.0037767363636579E-2</v>
      </c>
      <c r="Y2656" s="193"/>
      <c r="Z2656" s="197">
        <v>2654</v>
      </c>
    </row>
    <row r="2657" spans="1:26" ht="14.4" x14ac:dyDescent="0.3">
      <c r="A2657" s="7">
        <v>40287</v>
      </c>
      <c r="B2657" s="191">
        <v>1192.0600589999999</v>
      </c>
      <c r="C2657" s="191">
        <v>1197.869995</v>
      </c>
      <c r="D2657" s="191">
        <v>1183.6800539999999</v>
      </c>
      <c r="E2657" s="191">
        <v>1197.5200199999999</v>
      </c>
      <c r="F2657" s="192">
        <v>1197.5200199999999</v>
      </c>
      <c r="G2657" s="191">
        <v>6597740000</v>
      </c>
      <c r="H2657" s="194">
        <f t="shared" si="82"/>
        <v>4.5213315472249598E-3</v>
      </c>
      <c r="I2657" s="193"/>
      <c r="J2657" s="197">
        <v>2655</v>
      </c>
      <c r="K2657" s="234"/>
      <c r="L2657" s="234"/>
      <c r="M2657" s="234"/>
      <c r="N2657" s="234"/>
      <c r="O2657" s="234"/>
      <c r="P2657" s="234"/>
      <c r="Q2657" s="7">
        <v>40287</v>
      </c>
      <c r="R2657" s="8">
        <v>8822500</v>
      </c>
      <c r="S2657" s="8">
        <v>8853214</v>
      </c>
      <c r="T2657" s="8">
        <v>8634643</v>
      </c>
      <c r="U2657" s="8">
        <v>8823929</v>
      </c>
      <c r="V2657" s="192">
        <v>7625102</v>
      </c>
      <c r="W2657" s="234">
        <v>566924400</v>
      </c>
      <c r="X2657" s="194">
        <f t="shared" si="83"/>
        <v>-1.3339380693875686E-3</v>
      </c>
      <c r="Y2657" s="193"/>
      <c r="Z2657" s="197">
        <v>2655</v>
      </c>
    </row>
    <row r="2658" spans="1:26" ht="14.4" x14ac:dyDescent="0.3">
      <c r="A2658" s="7">
        <v>40284</v>
      </c>
      <c r="B2658" s="191">
        <v>1210.170044</v>
      </c>
      <c r="C2658" s="191">
        <v>1210.170044</v>
      </c>
      <c r="D2658" s="191">
        <v>1186.7700199999999</v>
      </c>
      <c r="E2658" s="191">
        <v>1192.130005</v>
      </c>
      <c r="F2658" s="192">
        <v>1192.130005</v>
      </c>
      <c r="G2658" s="191">
        <v>8108470000</v>
      </c>
      <c r="H2658" s="194">
        <f t="shared" si="82"/>
        <v>-1.6126534692145925E-2</v>
      </c>
      <c r="I2658" s="193"/>
      <c r="J2658" s="197">
        <v>2656</v>
      </c>
      <c r="K2658" s="234"/>
      <c r="L2658" s="234"/>
      <c r="M2658" s="234"/>
      <c r="N2658" s="234"/>
      <c r="O2658" s="234"/>
      <c r="P2658" s="234"/>
      <c r="Q2658" s="7">
        <v>40284</v>
      </c>
      <c r="R2658" s="8">
        <v>8877500</v>
      </c>
      <c r="S2658" s="8">
        <v>8969286</v>
      </c>
      <c r="T2658" s="8">
        <v>8733929</v>
      </c>
      <c r="U2658" s="8">
        <v>8835714</v>
      </c>
      <c r="V2658" s="192">
        <v>7635287</v>
      </c>
      <c r="W2658" s="234">
        <v>750545600</v>
      </c>
      <c r="X2658" s="194">
        <f t="shared" si="83"/>
        <v>-6.1065848463441258E-3</v>
      </c>
      <c r="Y2658" s="193"/>
      <c r="Z2658" s="197">
        <v>2656</v>
      </c>
    </row>
    <row r="2659" spans="1:26" ht="14.4" x14ac:dyDescent="0.3">
      <c r="A2659" s="7">
        <v>40283</v>
      </c>
      <c r="B2659" s="191">
        <v>1210.7700199999999</v>
      </c>
      <c r="C2659" s="191">
        <v>1213.920044</v>
      </c>
      <c r="D2659" s="191">
        <v>1208.5</v>
      </c>
      <c r="E2659" s="191">
        <v>1211.670044</v>
      </c>
      <c r="F2659" s="192">
        <v>1211.670044</v>
      </c>
      <c r="G2659" s="191">
        <v>5995330000</v>
      </c>
      <c r="H2659" s="194">
        <f t="shared" si="82"/>
        <v>8.4253911516870487E-4</v>
      </c>
      <c r="I2659" s="193"/>
      <c r="J2659" s="197">
        <v>2657</v>
      </c>
      <c r="K2659" s="234"/>
      <c r="L2659" s="234"/>
      <c r="M2659" s="234"/>
      <c r="N2659" s="234"/>
      <c r="O2659" s="234"/>
      <c r="P2659" s="234"/>
      <c r="Q2659" s="7">
        <v>40283</v>
      </c>
      <c r="R2659" s="8">
        <v>8777857</v>
      </c>
      <c r="S2659" s="8">
        <v>8893929</v>
      </c>
      <c r="T2659" s="8">
        <v>8768214</v>
      </c>
      <c r="U2659" s="8">
        <v>8890000</v>
      </c>
      <c r="V2659" s="192">
        <v>7682199</v>
      </c>
      <c r="W2659" s="234">
        <v>376784800</v>
      </c>
      <c r="X2659" s="194">
        <f t="shared" si="83"/>
        <v>1.3146828762443269E-2</v>
      </c>
      <c r="Y2659" s="193"/>
      <c r="Z2659" s="197">
        <v>2657</v>
      </c>
    </row>
    <row r="2660" spans="1:26" ht="14.4" x14ac:dyDescent="0.3">
      <c r="A2660" s="7">
        <v>40282</v>
      </c>
      <c r="B2660" s="191">
        <v>1198.6899410000001</v>
      </c>
      <c r="C2660" s="191">
        <v>1210.650024</v>
      </c>
      <c r="D2660" s="191">
        <v>1198.6899410000001</v>
      </c>
      <c r="E2660" s="191">
        <v>1210.650024</v>
      </c>
      <c r="F2660" s="192">
        <v>1210.650024</v>
      </c>
      <c r="G2660" s="191">
        <v>5760040000</v>
      </c>
      <c r="H2660" s="194">
        <f t="shared" si="82"/>
        <v>1.1150066360683901E-2</v>
      </c>
      <c r="I2660" s="193"/>
      <c r="J2660" s="197">
        <v>2658</v>
      </c>
      <c r="K2660" s="234"/>
      <c r="L2660" s="234"/>
      <c r="M2660" s="234"/>
      <c r="N2660" s="234"/>
      <c r="O2660" s="234"/>
      <c r="P2660" s="234"/>
      <c r="Q2660" s="7">
        <v>40282</v>
      </c>
      <c r="R2660" s="8">
        <v>8760000</v>
      </c>
      <c r="S2660" s="8">
        <v>8778929</v>
      </c>
      <c r="T2660" s="8">
        <v>8716785</v>
      </c>
      <c r="U2660" s="8">
        <v>8774643</v>
      </c>
      <c r="V2660" s="192">
        <v>7582513</v>
      </c>
      <c r="W2660" s="234">
        <v>404076400</v>
      </c>
      <c r="X2660" s="194">
        <f t="shared" si="83"/>
        <v>1.3447249108582283E-2</v>
      </c>
      <c r="Y2660" s="193"/>
      <c r="Z2660" s="197">
        <v>2658</v>
      </c>
    </row>
    <row r="2661" spans="1:26" ht="14.4" x14ac:dyDescent="0.3">
      <c r="A2661" s="7">
        <v>40281</v>
      </c>
      <c r="B2661" s="191">
        <v>1195.9399410000001</v>
      </c>
      <c r="C2661" s="191">
        <v>1199.040039</v>
      </c>
      <c r="D2661" s="191">
        <v>1188.8199460000001</v>
      </c>
      <c r="E2661" s="191">
        <v>1197.3000489999999</v>
      </c>
      <c r="F2661" s="192">
        <v>1197.3000489999999</v>
      </c>
      <c r="G2661" s="191">
        <v>5403580000</v>
      </c>
      <c r="H2661" s="194">
        <f t="shared" si="82"/>
        <v>6.8540135539908969E-4</v>
      </c>
      <c r="I2661" s="193"/>
      <c r="J2661" s="197">
        <v>2659</v>
      </c>
      <c r="K2661" s="234"/>
      <c r="L2661" s="234"/>
      <c r="M2661" s="234"/>
      <c r="N2661" s="234"/>
      <c r="O2661" s="234"/>
      <c r="P2661" s="234"/>
      <c r="Q2661" s="7">
        <v>40281</v>
      </c>
      <c r="R2661" s="8">
        <v>8637857</v>
      </c>
      <c r="S2661" s="8">
        <v>8671429</v>
      </c>
      <c r="T2661" s="8">
        <v>8611072</v>
      </c>
      <c r="U2661" s="8">
        <v>8658215</v>
      </c>
      <c r="V2661" s="192">
        <v>7481902</v>
      </c>
      <c r="W2661" s="234">
        <v>306210800</v>
      </c>
      <c r="X2661" s="194">
        <f t="shared" si="83"/>
        <v>5.7759305379826613E-4</v>
      </c>
      <c r="Y2661" s="193"/>
      <c r="Z2661" s="197">
        <v>2659</v>
      </c>
    </row>
    <row r="2662" spans="1:26" ht="14.4" x14ac:dyDescent="0.3">
      <c r="A2662" s="7">
        <v>40280</v>
      </c>
      <c r="B2662" s="191">
        <v>1194.9399410000001</v>
      </c>
      <c r="C2662" s="191">
        <v>1199.1999510000001</v>
      </c>
      <c r="D2662" s="191">
        <v>1194.709961</v>
      </c>
      <c r="E2662" s="191">
        <v>1196.4799800000001</v>
      </c>
      <c r="F2662" s="192">
        <v>1196.4799800000001</v>
      </c>
      <c r="G2662" s="191">
        <v>4607090000</v>
      </c>
      <c r="H2662" s="194">
        <f t="shared" si="82"/>
        <v>1.7666091821069664E-3</v>
      </c>
      <c r="I2662" s="193"/>
      <c r="J2662" s="197">
        <v>2660</v>
      </c>
      <c r="K2662" s="234"/>
      <c r="L2662" s="234"/>
      <c r="M2662" s="234"/>
      <c r="N2662" s="234"/>
      <c r="O2662" s="234"/>
      <c r="P2662" s="234"/>
      <c r="Q2662" s="7">
        <v>40280</v>
      </c>
      <c r="R2662" s="8">
        <v>8650000</v>
      </c>
      <c r="S2662" s="8">
        <v>8681071</v>
      </c>
      <c r="T2662" s="8">
        <v>8636071</v>
      </c>
      <c r="U2662" s="8">
        <v>8653214</v>
      </c>
      <c r="V2662" s="192">
        <v>7477583</v>
      </c>
      <c r="W2662" s="234">
        <v>333026400</v>
      </c>
      <c r="X2662" s="194">
        <f t="shared" si="83"/>
        <v>2.068304988281526E-3</v>
      </c>
      <c r="Y2662" s="193"/>
      <c r="Z2662" s="197">
        <v>2660</v>
      </c>
    </row>
    <row r="2663" spans="1:26" ht="14.4" x14ac:dyDescent="0.3">
      <c r="A2663" s="7">
        <v>40277</v>
      </c>
      <c r="B2663" s="191">
        <v>1187.469971</v>
      </c>
      <c r="C2663" s="191">
        <v>1194.660034</v>
      </c>
      <c r="D2663" s="191">
        <v>1187.150024</v>
      </c>
      <c r="E2663" s="191">
        <v>1194.369995</v>
      </c>
      <c r="F2663" s="192">
        <v>1194.369995</v>
      </c>
      <c r="G2663" s="191">
        <v>4511570000</v>
      </c>
      <c r="H2663" s="194">
        <f t="shared" si="82"/>
        <v>6.6839068088992521E-3</v>
      </c>
      <c r="I2663" s="193"/>
      <c r="J2663" s="197">
        <v>2661</v>
      </c>
      <c r="K2663" s="234"/>
      <c r="L2663" s="234"/>
      <c r="M2663" s="234"/>
      <c r="N2663" s="234"/>
      <c r="O2663" s="234"/>
      <c r="P2663" s="234"/>
      <c r="Q2663" s="7">
        <v>40277</v>
      </c>
      <c r="R2663" s="8">
        <v>8622500</v>
      </c>
      <c r="S2663" s="8">
        <v>8638928</v>
      </c>
      <c r="T2663" s="8">
        <v>8587857</v>
      </c>
      <c r="U2663" s="8">
        <v>8635357</v>
      </c>
      <c r="V2663" s="192">
        <v>7462149</v>
      </c>
      <c r="W2663" s="234">
        <v>334182800</v>
      </c>
      <c r="X2663" s="194">
        <f t="shared" si="83"/>
        <v>7.66836246492744E-3</v>
      </c>
      <c r="Y2663" s="193"/>
      <c r="Z2663" s="197">
        <v>2661</v>
      </c>
    </row>
    <row r="2664" spans="1:26" ht="14.4" x14ac:dyDescent="0.3">
      <c r="A2664" s="7">
        <v>40276</v>
      </c>
      <c r="B2664" s="191">
        <v>1181.75</v>
      </c>
      <c r="C2664" s="191">
        <v>1188.5500489999999</v>
      </c>
      <c r="D2664" s="191">
        <v>1175.119995</v>
      </c>
      <c r="E2664" s="191">
        <v>1186.4399410000001</v>
      </c>
      <c r="F2664" s="192">
        <v>1186.4399410000001</v>
      </c>
      <c r="G2664" s="191">
        <v>4726970000</v>
      </c>
      <c r="H2664" s="194">
        <f t="shared" si="82"/>
        <v>3.3743415496154342E-3</v>
      </c>
      <c r="I2664" s="193"/>
      <c r="J2664" s="197">
        <v>2662</v>
      </c>
      <c r="K2664" s="234"/>
      <c r="L2664" s="234"/>
      <c r="M2664" s="234"/>
      <c r="N2664" s="234"/>
      <c r="O2664" s="234"/>
      <c r="P2664" s="234"/>
      <c r="Q2664" s="7">
        <v>40276</v>
      </c>
      <c r="R2664" s="8">
        <v>8587143</v>
      </c>
      <c r="S2664" s="8">
        <v>8626429</v>
      </c>
      <c r="T2664" s="8">
        <v>8501429</v>
      </c>
      <c r="U2664" s="8">
        <v>8569643</v>
      </c>
      <c r="V2664" s="192">
        <v>7405362</v>
      </c>
      <c r="W2664" s="234">
        <v>572989200</v>
      </c>
      <c r="X2664" s="194">
        <f t="shared" si="83"/>
        <v>-2.702067194528637E-3</v>
      </c>
      <c r="Y2664" s="193"/>
      <c r="Z2664" s="197">
        <v>2662</v>
      </c>
    </row>
    <row r="2665" spans="1:26" ht="14.4" x14ac:dyDescent="0.3">
      <c r="A2665" s="7">
        <v>40275</v>
      </c>
      <c r="B2665" s="191">
        <v>1188.2299800000001</v>
      </c>
      <c r="C2665" s="191">
        <v>1189.599976</v>
      </c>
      <c r="D2665" s="191">
        <v>1177.25</v>
      </c>
      <c r="E2665" s="191">
        <v>1182.4499510000001</v>
      </c>
      <c r="F2665" s="192">
        <v>1182.4499510000001</v>
      </c>
      <c r="G2665" s="191">
        <v>5101430000</v>
      </c>
      <c r="H2665" s="194">
        <f t="shared" si="82"/>
        <v>-5.8767069770024093E-3</v>
      </c>
      <c r="I2665" s="193"/>
      <c r="J2665" s="197">
        <v>2663</v>
      </c>
      <c r="K2665" s="234"/>
      <c r="L2665" s="234"/>
      <c r="M2665" s="234"/>
      <c r="N2665" s="234"/>
      <c r="O2665" s="234"/>
      <c r="P2665" s="234"/>
      <c r="Q2665" s="7">
        <v>40275</v>
      </c>
      <c r="R2665" s="8">
        <v>8555357</v>
      </c>
      <c r="S2665" s="8">
        <v>8640000</v>
      </c>
      <c r="T2665" s="8">
        <v>8523571</v>
      </c>
      <c r="U2665" s="8">
        <v>8592857</v>
      </c>
      <c r="V2665" s="192">
        <v>7425426</v>
      </c>
      <c r="W2665" s="234">
        <v>628502000</v>
      </c>
      <c r="X2665" s="194">
        <f t="shared" si="83"/>
        <v>4.4253048712441217E-3</v>
      </c>
      <c r="Y2665" s="193"/>
      <c r="Z2665" s="197">
        <v>2663</v>
      </c>
    </row>
    <row r="2666" spans="1:26" ht="14.4" x14ac:dyDescent="0.3">
      <c r="A2666" s="7">
        <v>40274</v>
      </c>
      <c r="B2666" s="191">
        <v>1186.01001</v>
      </c>
      <c r="C2666" s="191">
        <v>1191.8000489999999</v>
      </c>
      <c r="D2666" s="191">
        <v>1182.7700199999999</v>
      </c>
      <c r="E2666" s="191">
        <v>1189.4399410000001</v>
      </c>
      <c r="F2666" s="192">
        <v>1189.4399410000001</v>
      </c>
      <c r="G2666" s="191">
        <v>4086180000</v>
      </c>
      <c r="H2666" s="194">
        <f t="shared" si="82"/>
        <v>1.6842957112556819E-3</v>
      </c>
      <c r="I2666" s="193"/>
      <c r="J2666" s="197">
        <v>2664</v>
      </c>
      <c r="K2666" s="234"/>
      <c r="L2666" s="234"/>
      <c r="M2666" s="234"/>
      <c r="N2666" s="234"/>
      <c r="O2666" s="234"/>
      <c r="P2666" s="234"/>
      <c r="Q2666" s="7">
        <v>40274</v>
      </c>
      <c r="R2666" s="8">
        <v>8507143</v>
      </c>
      <c r="S2666" s="8">
        <v>8580000</v>
      </c>
      <c r="T2666" s="8">
        <v>8464286</v>
      </c>
      <c r="U2666" s="8">
        <v>8555000</v>
      </c>
      <c r="V2666" s="192">
        <v>7392711</v>
      </c>
      <c r="W2666" s="234">
        <v>447017200</v>
      </c>
      <c r="X2666" s="194">
        <f t="shared" si="83"/>
        <v>4.4029431393051155E-3</v>
      </c>
      <c r="Y2666" s="193"/>
      <c r="Z2666" s="197">
        <v>2664</v>
      </c>
    </row>
    <row r="2667" spans="1:26" ht="14.4" x14ac:dyDescent="0.3">
      <c r="A2667" s="7">
        <v>40273</v>
      </c>
      <c r="B2667" s="191">
        <v>1178.709961</v>
      </c>
      <c r="C2667" s="191">
        <v>1187.7299800000001</v>
      </c>
      <c r="D2667" s="191">
        <v>1178.709961</v>
      </c>
      <c r="E2667" s="191">
        <v>1187.4399410000001</v>
      </c>
      <c r="F2667" s="192">
        <v>1187.4399410000001</v>
      </c>
      <c r="G2667" s="191">
        <v>3881620000</v>
      </c>
      <c r="H2667" s="194">
        <f t="shared" si="82"/>
        <v>7.927990145379751E-3</v>
      </c>
      <c r="I2667" s="193"/>
      <c r="J2667" s="197">
        <v>2665</v>
      </c>
      <c r="K2667" s="234"/>
      <c r="L2667" s="234"/>
      <c r="M2667" s="234"/>
      <c r="N2667" s="234"/>
      <c r="O2667" s="234"/>
      <c r="P2667" s="234"/>
      <c r="Q2667" s="7">
        <v>40273</v>
      </c>
      <c r="R2667" s="8">
        <v>8392143</v>
      </c>
      <c r="S2667" s="8">
        <v>8518214</v>
      </c>
      <c r="T2667" s="8">
        <v>8384643</v>
      </c>
      <c r="U2667" s="8">
        <v>8517500</v>
      </c>
      <c r="V2667" s="192">
        <v>7360304</v>
      </c>
      <c r="W2667" s="234">
        <v>684507600</v>
      </c>
      <c r="X2667" s="194">
        <f t="shared" si="83"/>
        <v>1.067897520286208E-2</v>
      </c>
      <c r="Y2667" s="193"/>
      <c r="Z2667" s="197">
        <v>2665</v>
      </c>
    </row>
    <row r="2668" spans="1:26" ht="14.4" x14ac:dyDescent="0.3">
      <c r="A2668" s="7">
        <v>40269</v>
      </c>
      <c r="B2668" s="191">
        <v>1171.2299800000001</v>
      </c>
      <c r="C2668" s="191">
        <v>1181.4300539999999</v>
      </c>
      <c r="D2668" s="191">
        <v>1170.6899410000001</v>
      </c>
      <c r="E2668" s="191">
        <v>1178.099976</v>
      </c>
      <c r="F2668" s="192">
        <v>1178.099976</v>
      </c>
      <c r="G2668" s="191">
        <v>4006870000</v>
      </c>
      <c r="H2668" s="194">
        <f t="shared" si="82"/>
        <v>7.4138012533069746E-3</v>
      </c>
      <c r="I2668" s="193"/>
      <c r="J2668" s="197">
        <v>2666</v>
      </c>
      <c r="K2668" s="234"/>
      <c r="L2668" s="234"/>
      <c r="M2668" s="234"/>
      <c r="N2668" s="234"/>
      <c r="O2668" s="234"/>
      <c r="P2668" s="234"/>
      <c r="Q2668" s="7">
        <v>40269</v>
      </c>
      <c r="R2668" s="8">
        <v>8478929</v>
      </c>
      <c r="S2668" s="8">
        <v>8526072</v>
      </c>
      <c r="T2668" s="8">
        <v>8312500</v>
      </c>
      <c r="U2668" s="8">
        <v>8427500</v>
      </c>
      <c r="V2668" s="192">
        <v>7282534</v>
      </c>
      <c r="W2668" s="234">
        <v>603145200</v>
      </c>
      <c r="X2668" s="194">
        <f t="shared" si="83"/>
        <v>4.1279012370191307E-3</v>
      </c>
      <c r="Y2668" s="193"/>
      <c r="Z2668" s="197">
        <v>2666</v>
      </c>
    </row>
    <row r="2669" spans="1:26" ht="14.4" x14ac:dyDescent="0.3">
      <c r="A2669" s="7">
        <v>40268</v>
      </c>
      <c r="B2669" s="191">
        <v>1171.75</v>
      </c>
      <c r="C2669" s="191">
        <v>1174.5600589999999</v>
      </c>
      <c r="D2669" s="191">
        <v>1165.7700199999999</v>
      </c>
      <c r="E2669" s="191">
        <v>1169.4300539999999</v>
      </c>
      <c r="F2669" s="192">
        <v>1169.4300539999999</v>
      </c>
      <c r="G2669" s="191">
        <v>4484340000</v>
      </c>
      <c r="H2669" s="194">
        <f t="shared" si="82"/>
        <v>-3.2728749005280166E-3</v>
      </c>
      <c r="I2669" s="193"/>
      <c r="J2669" s="197">
        <v>2667</v>
      </c>
      <c r="K2669" s="234"/>
      <c r="L2669" s="234"/>
      <c r="M2669" s="234"/>
      <c r="N2669" s="234"/>
      <c r="O2669" s="234"/>
      <c r="P2669" s="234"/>
      <c r="Q2669" s="7">
        <v>40268</v>
      </c>
      <c r="R2669" s="8">
        <v>8410357</v>
      </c>
      <c r="S2669" s="8">
        <v>8450357</v>
      </c>
      <c r="T2669" s="8">
        <v>8373571</v>
      </c>
      <c r="U2669" s="8">
        <v>8392858</v>
      </c>
      <c r="V2669" s="192">
        <v>7252596</v>
      </c>
      <c r="W2669" s="234">
        <v>430659600</v>
      </c>
      <c r="X2669" s="194">
        <f t="shared" si="83"/>
        <v>-3.6040137774908574E-3</v>
      </c>
      <c r="Y2669" s="193"/>
      <c r="Z2669" s="197">
        <v>2667</v>
      </c>
    </row>
    <row r="2670" spans="1:26" ht="14.4" x14ac:dyDescent="0.3">
      <c r="A2670" s="7">
        <v>40267</v>
      </c>
      <c r="B2670" s="191">
        <v>1173.75</v>
      </c>
      <c r="C2670" s="191">
        <v>1177.829956</v>
      </c>
      <c r="D2670" s="191">
        <v>1168.920044</v>
      </c>
      <c r="E2670" s="191">
        <v>1173.2700199999999</v>
      </c>
      <c r="F2670" s="192">
        <v>1173.2700199999999</v>
      </c>
      <c r="G2670" s="191">
        <v>4085000000</v>
      </c>
      <c r="H2670" s="194">
        <f t="shared" si="82"/>
        <v>4.2659519303345117E-5</v>
      </c>
      <c r="I2670" s="193"/>
      <c r="J2670" s="197">
        <v>2668</v>
      </c>
      <c r="K2670" s="234"/>
      <c r="L2670" s="234"/>
      <c r="M2670" s="234"/>
      <c r="N2670" s="234"/>
      <c r="O2670" s="234"/>
      <c r="P2670" s="234"/>
      <c r="Q2670" s="7">
        <v>40267</v>
      </c>
      <c r="R2670" s="8">
        <v>8450000</v>
      </c>
      <c r="S2670" s="8">
        <v>8481428</v>
      </c>
      <c r="T2670" s="8">
        <v>8366072</v>
      </c>
      <c r="U2670" s="8">
        <v>8423214</v>
      </c>
      <c r="V2670" s="192">
        <v>7278829</v>
      </c>
      <c r="W2670" s="234">
        <v>527310000</v>
      </c>
      <c r="X2670" s="194">
        <f t="shared" si="83"/>
        <v>1.4888636396275707E-2</v>
      </c>
      <c r="Y2670" s="193"/>
      <c r="Z2670" s="197">
        <v>2668</v>
      </c>
    </row>
    <row r="2671" spans="1:26" ht="14.4" x14ac:dyDescent="0.3">
      <c r="A2671" s="7">
        <v>40266</v>
      </c>
      <c r="B2671" s="191">
        <v>1167.709961</v>
      </c>
      <c r="C2671" s="191">
        <v>1174.849976</v>
      </c>
      <c r="D2671" s="191">
        <v>1167.709961</v>
      </c>
      <c r="E2671" s="191">
        <v>1173.219971</v>
      </c>
      <c r="F2671" s="192">
        <v>1173.219971</v>
      </c>
      <c r="G2671" s="191">
        <v>4375580000</v>
      </c>
      <c r="H2671" s="194">
        <f t="shared" si="82"/>
        <v>5.6832350639298935E-3</v>
      </c>
      <c r="I2671" s="193"/>
      <c r="J2671" s="197">
        <v>2669</v>
      </c>
      <c r="K2671" s="234"/>
      <c r="L2671" s="234"/>
      <c r="M2671" s="234"/>
      <c r="N2671" s="234"/>
      <c r="O2671" s="234"/>
      <c r="P2671" s="234"/>
      <c r="Q2671" s="7">
        <v>40266</v>
      </c>
      <c r="R2671" s="8">
        <v>8321428</v>
      </c>
      <c r="S2671" s="8">
        <v>8352500</v>
      </c>
      <c r="T2671" s="8">
        <v>8272142</v>
      </c>
      <c r="U2671" s="8">
        <v>8299643</v>
      </c>
      <c r="V2671" s="192">
        <v>7172047</v>
      </c>
      <c r="W2671" s="234">
        <v>540744400</v>
      </c>
      <c r="X2671" s="194">
        <f t="shared" si="83"/>
        <v>6.4529320046707419E-3</v>
      </c>
      <c r="Y2671" s="193"/>
      <c r="Z2671" s="197">
        <v>2669</v>
      </c>
    </row>
    <row r="2672" spans="1:26" ht="14.4" x14ac:dyDescent="0.3">
      <c r="A2672" s="7">
        <v>40263</v>
      </c>
      <c r="B2672" s="191">
        <v>1167.579956</v>
      </c>
      <c r="C2672" s="191">
        <v>1173.9300539999999</v>
      </c>
      <c r="D2672" s="191">
        <v>1161.4799800000001</v>
      </c>
      <c r="E2672" s="191">
        <v>1166.589966</v>
      </c>
      <c r="F2672" s="192">
        <v>1166.589966</v>
      </c>
      <c r="G2672" s="191">
        <v>4708420000</v>
      </c>
      <c r="H2672" s="194">
        <f t="shared" si="82"/>
        <v>7.3772315609480616E-4</v>
      </c>
      <c r="I2672" s="193"/>
      <c r="J2672" s="197">
        <v>2670</v>
      </c>
      <c r="K2672" s="234"/>
      <c r="L2672" s="234"/>
      <c r="M2672" s="234"/>
      <c r="N2672" s="234"/>
      <c r="O2672" s="234"/>
      <c r="P2672" s="234"/>
      <c r="Q2672" s="7">
        <v>40263</v>
      </c>
      <c r="R2672" s="8">
        <v>8176785</v>
      </c>
      <c r="S2672" s="8">
        <v>8283929</v>
      </c>
      <c r="T2672" s="8">
        <v>8162500</v>
      </c>
      <c r="U2672" s="8">
        <v>8246428</v>
      </c>
      <c r="V2672" s="192">
        <v>7126063</v>
      </c>
      <c r="W2672" s="234">
        <v>640875200</v>
      </c>
      <c r="X2672" s="194">
        <f t="shared" si="83"/>
        <v>1.8751524325301097E-2</v>
      </c>
      <c r="Y2672" s="193"/>
      <c r="Z2672" s="197">
        <v>2670</v>
      </c>
    </row>
    <row r="2673" spans="1:26" ht="14.4" x14ac:dyDescent="0.3">
      <c r="A2673" s="7">
        <v>40262</v>
      </c>
      <c r="B2673" s="191">
        <v>1170.030029</v>
      </c>
      <c r="C2673" s="191">
        <v>1180.6899410000001</v>
      </c>
      <c r="D2673" s="191">
        <v>1165.089966</v>
      </c>
      <c r="E2673" s="191">
        <v>1165.7299800000001</v>
      </c>
      <c r="F2673" s="192">
        <v>1165.7299800000001</v>
      </c>
      <c r="G2673" s="191">
        <v>5668900000</v>
      </c>
      <c r="H2673" s="194">
        <f t="shared" si="82"/>
        <v>-1.7041679935436492E-3</v>
      </c>
      <c r="I2673" s="193"/>
      <c r="J2673" s="197">
        <v>2671</v>
      </c>
      <c r="K2673" s="234"/>
      <c r="L2673" s="234"/>
      <c r="M2673" s="234"/>
      <c r="N2673" s="234"/>
      <c r="O2673" s="234"/>
      <c r="P2673" s="234"/>
      <c r="Q2673" s="7">
        <v>40262</v>
      </c>
      <c r="R2673" s="8">
        <v>8247143</v>
      </c>
      <c r="S2673" s="8">
        <v>8248929</v>
      </c>
      <c r="T2673" s="8">
        <v>8080358</v>
      </c>
      <c r="U2673" s="8">
        <v>8094643</v>
      </c>
      <c r="V2673" s="192">
        <v>6994898</v>
      </c>
      <c r="W2673" s="234">
        <v>542284400</v>
      </c>
      <c r="X2673" s="194">
        <f t="shared" si="83"/>
        <v>-1.1858715914632389E-2</v>
      </c>
      <c r="Y2673" s="193"/>
      <c r="Z2673" s="197">
        <v>2671</v>
      </c>
    </row>
    <row r="2674" spans="1:26" ht="14.4" x14ac:dyDescent="0.3">
      <c r="A2674" s="7">
        <v>40261</v>
      </c>
      <c r="B2674" s="191">
        <v>1172.6999510000001</v>
      </c>
      <c r="C2674" s="191">
        <v>1173.040039</v>
      </c>
      <c r="D2674" s="191">
        <v>1166.01001</v>
      </c>
      <c r="E2674" s="191">
        <v>1167.719971</v>
      </c>
      <c r="F2674" s="192">
        <v>1167.719971</v>
      </c>
      <c r="G2674" s="191">
        <v>4705750000</v>
      </c>
      <c r="H2674" s="194">
        <f t="shared" si="82"/>
        <v>-5.4933040005234329E-3</v>
      </c>
      <c r="I2674" s="193"/>
      <c r="J2674" s="197">
        <v>2672</v>
      </c>
      <c r="K2674" s="234"/>
      <c r="L2674" s="234"/>
      <c r="M2674" s="234"/>
      <c r="N2674" s="234"/>
      <c r="O2674" s="234"/>
      <c r="P2674" s="234"/>
      <c r="Q2674" s="7">
        <v>40261</v>
      </c>
      <c r="R2674" s="8">
        <v>8130000</v>
      </c>
      <c r="S2674" s="8">
        <v>8221429</v>
      </c>
      <c r="T2674" s="8">
        <v>8125357</v>
      </c>
      <c r="U2674" s="8">
        <v>8191786</v>
      </c>
      <c r="V2674" s="192">
        <v>7078844</v>
      </c>
      <c r="W2674" s="234">
        <v>597780400</v>
      </c>
      <c r="X2674" s="194">
        <f t="shared" si="83"/>
        <v>4.4228783032356925E-3</v>
      </c>
      <c r="Y2674" s="193"/>
      <c r="Z2674" s="197">
        <v>2672</v>
      </c>
    </row>
    <row r="2675" spans="1:26" ht="14.4" x14ac:dyDescent="0.3">
      <c r="A2675" s="7">
        <v>40260</v>
      </c>
      <c r="B2675" s="191">
        <v>1166.469971</v>
      </c>
      <c r="C2675" s="191">
        <v>1174.719971</v>
      </c>
      <c r="D2675" s="191">
        <v>1163.829956</v>
      </c>
      <c r="E2675" s="191">
        <v>1174.170044</v>
      </c>
      <c r="F2675" s="192">
        <v>1174.170044</v>
      </c>
      <c r="G2675" s="191">
        <v>4411640000</v>
      </c>
      <c r="H2675" s="194">
        <f t="shared" si="82"/>
        <v>7.1709666042605764E-3</v>
      </c>
      <c r="I2675" s="193"/>
      <c r="J2675" s="197">
        <v>2673</v>
      </c>
      <c r="K2675" s="234"/>
      <c r="L2675" s="234"/>
      <c r="M2675" s="234"/>
      <c r="N2675" s="234"/>
      <c r="O2675" s="234"/>
      <c r="P2675" s="234"/>
      <c r="Q2675" s="7">
        <v>40260</v>
      </c>
      <c r="R2675" s="8">
        <v>8058572</v>
      </c>
      <c r="S2675" s="8">
        <v>8170714</v>
      </c>
      <c r="T2675" s="8">
        <v>8003572</v>
      </c>
      <c r="U2675" s="8">
        <v>8155714</v>
      </c>
      <c r="V2675" s="192">
        <v>7047673</v>
      </c>
      <c r="W2675" s="234">
        <v>602431200</v>
      </c>
      <c r="X2675" s="194">
        <f t="shared" si="83"/>
        <v>1.6062256019489463E-2</v>
      </c>
      <c r="Y2675" s="193"/>
      <c r="Z2675" s="197">
        <v>2673</v>
      </c>
    </row>
    <row r="2676" spans="1:26" ht="14.4" x14ac:dyDescent="0.3">
      <c r="A2676" s="7">
        <v>40259</v>
      </c>
      <c r="B2676" s="191">
        <v>1157.25</v>
      </c>
      <c r="C2676" s="191">
        <v>1167.8199460000001</v>
      </c>
      <c r="D2676" s="191">
        <v>1152.880005</v>
      </c>
      <c r="E2676" s="191">
        <v>1165.8100589999999</v>
      </c>
      <c r="F2676" s="192">
        <v>1165.8100589999999</v>
      </c>
      <c r="G2676" s="191">
        <v>4261680000</v>
      </c>
      <c r="H2676" s="194">
        <f t="shared" si="82"/>
        <v>5.0952969029336619E-3</v>
      </c>
      <c r="I2676" s="193"/>
      <c r="J2676" s="197">
        <v>2674</v>
      </c>
      <c r="K2676" s="234"/>
      <c r="L2676" s="234"/>
      <c r="M2676" s="234"/>
      <c r="N2676" s="234"/>
      <c r="O2676" s="234"/>
      <c r="P2676" s="234"/>
      <c r="Q2676" s="7">
        <v>40259</v>
      </c>
      <c r="R2676" s="8">
        <v>7873929</v>
      </c>
      <c r="S2676" s="8">
        <v>8071428</v>
      </c>
      <c r="T2676" s="8">
        <v>7862500</v>
      </c>
      <c r="U2676" s="8">
        <v>8026786</v>
      </c>
      <c r="V2676" s="192">
        <v>6936261</v>
      </c>
      <c r="W2676" s="234">
        <v>456419600</v>
      </c>
      <c r="X2676" s="194">
        <f t="shared" si="83"/>
        <v>1.1248697898632547E-2</v>
      </c>
      <c r="Y2676" s="193"/>
      <c r="Z2676" s="197">
        <v>2674</v>
      </c>
    </row>
    <row r="2677" spans="1:26" ht="14.4" x14ac:dyDescent="0.3">
      <c r="A2677" s="7">
        <v>40256</v>
      </c>
      <c r="B2677" s="191">
        <v>1166.6800539999999</v>
      </c>
      <c r="C2677" s="191">
        <v>1169.1999510000001</v>
      </c>
      <c r="D2677" s="191">
        <v>1155.329956</v>
      </c>
      <c r="E2677" s="191">
        <v>1159.900024</v>
      </c>
      <c r="F2677" s="192">
        <v>1159.900024</v>
      </c>
      <c r="G2677" s="191">
        <v>5212410000</v>
      </c>
      <c r="H2677" s="194">
        <f t="shared" si="82"/>
        <v>-5.0864467579352611E-3</v>
      </c>
      <c r="I2677" s="193"/>
      <c r="J2677" s="197">
        <v>2675</v>
      </c>
      <c r="K2677" s="234"/>
      <c r="L2677" s="234"/>
      <c r="M2677" s="234"/>
      <c r="N2677" s="234"/>
      <c r="O2677" s="234"/>
      <c r="P2677" s="234"/>
      <c r="Q2677" s="7">
        <v>40256</v>
      </c>
      <c r="R2677" s="8">
        <v>8028214</v>
      </c>
      <c r="S2677" s="8">
        <v>8044286</v>
      </c>
      <c r="T2677" s="8">
        <v>7901072</v>
      </c>
      <c r="U2677" s="8">
        <v>7937500</v>
      </c>
      <c r="V2677" s="192">
        <v>6859105</v>
      </c>
      <c r="W2677" s="234">
        <v>559445600</v>
      </c>
      <c r="X2677" s="194">
        <f t="shared" si="83"/>
        <v>-1.0683131662804319E-2</v>
      </c>
      <c r="Y2677" s="193"/>
      <c r="Z2677" s="197">
        <v>2675</v>
      </c>
    </row>
    <row r="2678" spans="1:26" ht="14.4" x14ac:dyDescent="0.3">
      <c r="A2678" s="7">
        <v>40255</v>
      </c>
      <c r="B2678" s="191">
        <v>1166.130005</v>
      </c>
      <c r="C2678" s="191">
        <v>1167.7700199999999</v>
      </c>
      <c r="D2678" s="191">
        <v>1161.160034</v>
      </c>
      <c r="E2678" s="191">
        <v>1165.829956</v>
      </c>
      <c r="F2678" s="192">
        <v>1165.829956</v>
      </c>
      <c r="G2678" s="191">
        <v>4234510000</v>
      </c>
      <c r="H2678" s="194">
        <f t="shared" si="82"/>
        <v>-3.258461278054397E-4</v>
      </c>
      <c r="I2678" s="193"/>
      <c r="J2678" s="197">
        <v>2676</v>
      </c>
      <c r="K2678" s="234"/>
      <c r="L2678" s="234"/>
      <c r="M2678" s="234"/>
      <c r="N2678" s="234"/>
      <c r="O2678" s="234"/>
      <c r="P2678" s="234"/>
      <c r="Q2678" s="7">
        <v>40255</v>
      </c>
      <c r="R2678" s="8">
        <v>8003572</v>
      </c>
      <c r="S2678" s="8">
        <v>8035714</v>
      </c>
      <c r="T2678" s="8">
        <v>7950357</v>
      </c>
      <c r="U2678" s="8">
        <v>8023214</v>
      </c>
      <c r="V2678" s="192">
        <v>6933173</v>
      </c>
      <c r="W2678" s="234">
        <v>342109600</v>
      </c>
      <c r="X2678" s="194">
        <f t="shared" si="83"/>
        <v>2.3643816615701524E-3</v>
      </c>
      <c r="Y2678" s="193"/>
      <c r="Z2678" s="197">
        <v>2676</v>
      </c>
    </row>
    <row r="2679" spans="1:26" ht="14.4" x14ac:dyDescent="0.3">
      <c r="A2679" s="7">
        <v>40254</v>
      </c>
      <c r="B2679" s="191">
        <v>1159.9399410000001</v>
      </c>
      <c r="C2679" s="191">
        <v>1169.839966</v>
      </c>
      <c r="D2679" s="191">
        <v>1159.9399410000001</v>
      </c>
      <c r="E2679" s="191">
        <v>1166.209961</v>
      </c>
      <c r="F2679" s="192">
        <v>1166.209961</v>
      </c>
      <c r="G2679" s="191">
        <v>4963200000</v>
      </c>
      <c r="H2679" s="194">
        <f t="shared" si="82"/>
        <v>5.8216758034303519E-3</v>
      </c>
      <c r="I2679" s="193"/>
      <c r="J2679" s="197">
        <v>2677</v>
      </c>
      <c r="K2679" s="234"/>
      <c r="L2679" s="234"/>
      <c r="M2679" s="234"/>
      <c r="N2679" s="234"/>
      <c r="O2679" s="234"/>
      <c r="P2679" s="234"/>
      <c r="Q2679" s="7">
        <v>40254</v>
      </c>
      <c r="R2679" s="8">
        <v>8032143</v>
      </c>
      <c r="S2679" s="8">
        <v>8087500</v>
      </c>
      <c r="T2679" s="8">
        <v>7973928</v>
      </c>
      <c r="U2679" s="8">
        <v>8004286</v>
      </c>
      <c r="V2679" s="192">
        <v>6916819</v>
      </c>
      <c r="W2679" s="234">
        <v>450956800</v>
      </c>
      <c r="X2679" s="194">
        <f t="shared" si="83"/>
        <v>-1.4699001775804565E-3</v>
      </c>
      <c r="Y2679" s="193"/>
      <c r="Z2679" s="197">
        <v>2677</v>
      </c>
    </row>
    <row r="2680" spans="1:26" ht="14.4" x14ac:dyDescent="0.3">
      <c r="A2680" s="7">
        <v>40253</v>
      </c>
      <c r="B2680" s="191">
        <v>1150.829956</v>
      </c>
      <c r="C2680" s="191">
        <v>1160.280029</v>
      </c>
      <c r="D2680" s="191">
        <v>1150.349976</v>
      </c>
      <c r="E2680" s="191">
        <v>1159.459961</v>
      </c>
      <c r="F2680" s="192">
        <v>1159.459961</v>
      </c>
      <c r="G2680" s="191">
        <v>4369770000</v>
      </c>
      <c r="H2680" s="194">
        <f t="shared" si="82"/>
        <v>7.7791161504105954E-3</v>
      </c>
      <c r="I2680" s="193"/>
      <c r="J2680" s="197">
        <v>2678</v>
      </c>
      <c r="K2680" s="234"/>
      <c r="L2680" s="234"/>
      <c r="M2680" s="234"/>
      <c r="N2680" s="234"/>
      <c r="O2680" s="234"/>
      <c r="P2680" s="234"/>
      <c r="Q2680" s="7">
        <v>40253</v>
      </c>
      <c r="R2680" s="8">
        <v>8006429</v>
      </c>
      <c r="S2680" s="8">
        <v>8035000</v>
      </c>
      <c r="T2680" s="8">
        <v>7946786</v>
      </c>
      <c r="U2680" s="8">
        <v>8016071</v>
      </c>
      <c r="V2680" s="192">
        <v>6927001</v>
      </c>
      <c r="W2680" s="234">
        <v>446908000</v>
      </c>
      <c r="X2680" s="194">
        <f t="shared" si="83"/>
        <v>2.7250319042247911E-3</v>
      </c>
      <c r="Y2680" s="193"/>
      <c r="Z2680" s="197">
        <v>2678</v>
      </c>
    </row>
    <row r="2681" spans="1:26" ht="14.4" x14ac:dyDescent="0.3">
      <c r="A2681" s="7">
        <v>40252</v>
      </c>
      <c r="B2681" s="191">
        <v>1148.530029</v>
      </c>
      <c r="C2681" s="191">
        <v>1150.9799800000001</v>
      </c>
      <c r="D2681" s="191">
        <v>1141.4499510000001</v>
      </c>
      <c r="E2681" s="191">
        <v>1150.51001</v>
      </c>
      <c r="F2681" s="192">
        <v>1150.51001</v>
      </c>
      <c r="G2681" s="191">
        <v>4164110000</v>
      </c>
      <c r="H2681" s="194">
        <f t="shared" si="82"/>
        <v>4.521952404124242E-4</v>
      </c>
      <c r="I2681" s="193"/>
      <c r="J2681" s="197">
        <v>2679</v>
      </c>
      <c r="K2681" s="234"/>
      <c r="L2681" s="234"/>
      <c r="M2681" s="234"/>
      <c r="N2681" s="234"/>
      <c r="O2681" s="234"/>
      <c r="P2681" s="234"/>
      <c r="Q2681" s="7">
        <v>40252</v>
      </c>
      <c r="R2681" s="8">
        <v>8049286</v>
      </c>
      <c r="S2681" s="8">
        <v>8053572</v>
      </c>
      <c r="T2681" s="8">
        <v>7866071</v>
      </c>
      <c r="U2681" s="8">
        <v>7994286</v>
      </c>
      <c r="V2681" s="192">
        <v>6908176</v>
      </c>
      <c r="W2681" s="234">
        <v>493502800</v>
      </c>
      <c r="X2681" s="194">
        <f t="shared" si="83"/>
        <v>-1.2180132113966456E-2</v>
      </c>
      <c r="Y2681" s="193"/>
      <c r="Z2681" s="197">
        <v>2679</v>
      </c>
    </row>
    <row r="2682" spans="1:26" ht="14.4" x14ac:dyDescent="0.3">
      <c r="A2682" s="7">
        <v>40249</v>
      </c>
      <c r="B2682" s="191">
        <v>1151.709961</v>
      </c>
      <c r="C2682" s="191">
        <v>1153.410034</v>
      </c>
      <c r="D2682" s="191">
        <v>1146.969971</v>
      </c>
      <c r="E2682" s="191">
        <v>1149.98999</v>
      </c>
      <c r="F2682" s="192">
        <v>1149.98999</v>
      </c>
      <c r="G2682" s="191">
        <v>4928160000</v>
      </c>
      <c r="H2682" s="194">
        <f t="shared" si="82"/>
        <v>-2.1734594708361685E-4</v>
      </c>
      <c r="I2682" s="193"/>
      <c r="J2682" s="197">
        <v>2680</v>
      </c>
      <c r="K2682" s="234"/>
      <c r="L2682" s="234"/>
      <c r="M2682" s="234"/>
      <c r="N2682" s="234"/>
      <c r="O2682" s="234"/>
      <c r="P2682" s="234"/>
      <c r="Q2682" s="7">
        <v>40249</v>
      </c>
      <c r="R2682" s="8">
        <v>8120358</v>
      </c>
      <c r="S2682" s="8">
        <v>8133214</v>
      </c>
      <c r="T2682" s="8">
        <v>8062500</v>
      </c>
      <c r="U2682" s="8">
        <v>8092857</v>
      </c>
      <c r="V2682" s="192">
        <v>6993356</v>
      </c>
      <c r="W2682" s="234">
        <v>416323600</v>
      </c>
      <c r="X2682" s="194">
        <f t="shared" si="83"/>
        <v>4.8781455086618734E-3</v>
      </c>
      <c r="Y2682" s="193"/>
      <c r="Z2682" s="197">
        <v>2680</v>
      </c>
    </row>
    <row r="2683" spans="1:26" ht="14.4" x14ac:dyDescent="0.3">
      <c r="A2683" s="7">
        <v>40248</v>
      </c>
      <c r="B2683" s="191">
        <v>1143.959961</v>
      </c>
      <c r="C2683" s="191">
        <v>1150.23999</v>
      </c>
      <c r="D2683" s="191">
        <v>1138.98999</v>
      </c>
      <c r="E2683" s="191">
        <v>1150.23999</v>
      </c>
      <c r="F2683" s="192">
        <v>1150.23999</v>
      </c>
      <c r="G2683" s="191">
        <v>4669060000</v>
      </c>
      <c r="H2683" s="194">
        <f t="shared" si="82"/>
        <v>4.0415194181464666E-3</v>
      </c>
      <c r="I2683" s="193"/>
      <c r="J2683" s="197">
        <v>2681</v>
      </c>
      <c r="K2683" s="234"/>
      <c r="L2683" s="234"/>
      <c r="M2683" s="234"/>
      <c r="N2683" s="234"/>
      <c r="O2683" s="234"/>
      <c r="P2683" s="234"/>
      <c r="Q2683" s="7">
        <v>40248</v>
      </c>
      <c r="R2683" s="8">
        <v>7996786</v>
      </c>
      <c r="S2683" s="8">
        <v>8053572</v>
      </c>
      <c r="T2683" s="8">
        <v>7975714</v>
      </c>
      <c r="U2683" s="8">
        <v>8053572</v>
      </c>
      <c r="V2683" s="192">
        <v>6959407</v>
      </c>
      <c r="W2683" s="234">
        <v>405700400</v>
      </c>
      <c r="X2683" s="194">
        <f t="shared" si="83"/>
        <v>2.9354213076798253E-3</v>
      </c>
      <c r="Y2683" s="193"/>
      <c r="Z2683" s="197">
        <v>2681</v>
      </c>
    </row>
    <row r="2684" spans="1:26" ht="14.4" x14ac:dyDescent="0.3">
      <c r="A2684" s="7">
        <v>40247</v>
      </c>
      <c r="B2684" s="191">
        <v>1140.219971</v>
      </c>
      <c r="C2684" s="191">
        <v>1148.26001</v>
      </c>
      <c r="D2684" s="191">
        <v>1140.089966</v>
      </c>
      <c r="E2684" s="191">
        <v>1145.6099850000001</v>
      </c>
      <c r="F2684" s="192">
        <v>1145.6099850000001</v>
      </c>
      <c r="G2684" s="191">
        <v>5469120000</v>
      </c>
      <c r="H2684" s="194">
        <f t="shared" si="82"/>
        <v>4.5245597980651722E-3</v>
      </c>
      <c r="I2684" s="193"/>
      <c r="J2684" s="197">
        <v>2682</v>
      </c>
      <c r="K2684" s="234"/>
      <c r="L2684" s="234"/>
      <c r="M2684" s="234"/>
      <c r="N2684" s="234"/>
      <c r="O2684" s="234"/>
      <c r="P2684" s="234"/>
      <c r="Q2684" s="7">
        <v>40247</v>
      </c>
      <c r="R2684" s="8">
        <v>7993928</v>
      </c>
      <c r="S2684" s="8">
        <v>8052857</v>
      </c>
      <c r="T2684" s="8">
        <v>7971428</v>
      </c>
      <c r="U2684" s="8">
        <v>8030000</v>
      </c>
      <c r="V2684" s="192">
        <v>6939038</v>
      </c>
      <c r="W2684" s="234">
        <v>596218000</v>
      </c>
      <c r="X2684" s="194">
        <f t="shared" si="83"/>
        <v>8.1609887275171811E-3</v>
      </c>
      <c r="Y2684" s="193"/>
      <c r="Z2684" s="197">
        <v>2682</v>
      </c>
    </row>
    <row r="2685" spans="1:26" ht="14.4" x14ac:dyDescent="0.3">
      <c r="A2685" s="7">
        <v>40246</v>
      </c>
      <c r="B2685" s="191">
        <v>1137.5600589999999</v>
      </c>
      <c r="C2685" s="191">
        <v>1145.369995</v>
      </c>
      <c r="D2685" s="191">
        <v>1134.900024</v>
      </c>
      <c r="E2685" s="191">
        <v>1140.4499510000001</v>
      </c>
      <c r="F2685" s="192">
        <v>1140.4499510000001</v>
      </c>
      <c r="G2685" s="191">
        <v>5185570000</v>
      </c>
      <c r="H2685" s="194">
        <f t="shared" si="82"/>
        <v>1.7127369345630702E-3</v>
      </c>
      <c r="I2685" s="193"/>
      <c r="J2685" s="197">
        <v>2683</v>
      </c>
      <c r="K2685" s="234"/>
      <c r="L2685" s="234"/>
      <c r="M2685" s="234"/>
      <c r="N2685" s="234"/>
      <c r="O2685" s="234"/>
      <c r="P2685" s="234"/>
      <c r="Q2685" s="7">
        <v>40246</v>
      </c>
      <c r="R2685" s="8">
        <v>7796786</v>
      </c>
      <c r="S2685" s="8">
        <v>8035714</v>
      </c>
      <c r="T2685" s="8">
        <v>7781785</v>
      </c>
      <c r="U2685" s="8">
        <v>7965000</v>
      </c>
      <c r="V2685" s="192">
        <v>6882867</v>
      </c>
      <c r="W2685" s="234">
        <v>920259200</v>
      </c>
      <c r="X2685" s="194">
        <f t="shared" si="83"/>
        <v>1.7984042055991831E-2</v>
      </c>
      <c r="Y2685" s="193"/>
      <c r="Z2685" s="197">
        <v>2683</v>
      </c>
    </row>
    <row r="2686" spans="1:26" ht="14.4" x14ac:dyDescent="0.3">
      <c r="A2686" s="7">
        <v>40245</v>
      </c>
      <c r="B2686" s="191">
        <v>1138.400024</v>
      </c>
      <c r="C2686" s="191">
        <v>1141.0500489999999</v>
      </c>
      <c r="D2686" s="191">
        <v>1136.7700199999999</v>
      </c>
      <c r="E2686" s="191">
        <v>1138.5</v>
      </c>
      <c r="F2686" s="192">
        <v>1138.5</v>
      </c>
      <c r="G2686" s="191">
        <v>3774680000</v>
      </c>
      <c r="H2686" s="194">
        <f t="shared" si="82"/>
        <v>-1.7559586247848665E-4</v>
      </c>
      <c r="I2686" s="193"/>
      <c r="J2686" s="197">
        <v>2684</v>
      </c>
      <c r="K2686" s="234"/>
      <c r="L2686" s="234"/>
      <c r="M2686" s="234"/>
      <c r="N2686" s="234"/>
      <c r="O2686" s="234"/>
      <c r="P2686" s="234"/>
      <c r="Q2686" s="7">
        <v>40245</v>
      </c>
      <c r="R2686" s="8">
        <v>7857500</v>
      </c>
      <c r="S2686" s="8">
        <v>7860357</v>
      </c>
      <c r="T2686" s="8">
        <v>7794643</v>
      </c>
      <c r="U2686" s="8">
        <v>7824286</v>
      </c>
      <c r="V2686" s="192">
        <v>6761272</v>
      </c>
      <c r="W2686" s="234">
        <v>429889600</v>
      </c>
      <c r="X2686" s="194">
        <f t="shared" si="83"/>
        <v>5.9373177885711076E-4</v>
      </c>
      <c r="Y2686" s="193"/>
      <c r="Z2686" s="197">
        <v>2684</v>
      </c>
    </row>
    <row r="2687" spans="1:26" ht="14.4" x14ac:dyDescent="0.3">
      <c r="A2687" s="7">
        <v>40242</v>
      </c>
      <c r="B2687" s="191">
        <v>1125.119995</v>
      </c>
      <c r="C2687" s="191">
        <v>1139.380005</v>
      </c>
      <c r="D2687" s="191">
        <v>1125.119995</v>
      </c>
      <c r="E2687" s="191">
        <v>1138.6999510000001</v>
      </c>
      <c r="F2687" s="192">
        <v>1138.6999510000001</v>
      </c>
      <c r="G2687" s="191">
        <v>4133000000</v>
      </c>
      <c r="H2687" s="194">
        <f t="shared" si="82"/>
        <v>1.4007480525941926E-2</v>
      </c>
      <c r="I2687" s="193"/>
      <c r="J2687" s="197">
        <v>2685</v>
      </c>
      <c r="K2687" s="234"/>
      <c r="L2687" s="234"/>
      <c r="M2687" s="234"/>
      <c r="N2687" s="234"/>
      <c r="O2687" s="234"/>
      <c r="P2687" s="234"/>
      <c r="Q2687" s="7">
        <v>40242</v>
      </c>
      <c r="R2687" s="8">
        <v>7676429</v>
      </c>
      <c r="S2687" s="8">
        <v>7846428</v>
      </c>
      <c r="T2687" s="8">
        <v>7665357</v>
      </c>
      <c r="U2687" s="8">
        <v>7819643</v>
      </c>
      <c r="V2687" s="192">
        <v>6757260</v>
      </c>
      <c r="W2687" s="234">
        <v>899620400</v>
      </c>
      <c r="X2687" s="194">
        <f t="shared" si="83"/>
        <v>3.9106067933731663E-2</v>
      </c>
      <c r="Y2687" s="193"/>
      <c r="Z2687" s="197">
        <v>2685</v>
      </c>
    </row>
    <row r="2688" spans="1:26" ht="14.4" x14ac:dyDescent="0.3">
      <c r="A2688" s="7">
        <v>40241</v>
      </c>
      <c r="B2688" s="191">
        <v>1119.119995</v>
      </c>
      <c r="C2688" s="191">
        <v>1123.7299800000001</v>
      </c>
      <c r="D2688" s="191">
        <v>1116.660034</v>
      </c>
      <c r="E2688" s="191">
        <v>1122.969971</v>
      </c>
      <c r="F2688" s="192">
        <v>1122.969971</v>
      </c>
      <c r="G2688" s="191">
        <v>3945010000</v>
      </c>
      <c r="H2688" s="194">
        <f t="shared" si="82"/>
        <v>3.7361183549114601E-3</v>
      </c>
      <c r="I2688" s="193"/>
      <c r="J2688" s="197">
        <v>2686</v>
      </c>
      <c r="K2688" s="234"/>
      <c r="L2688" s="234"/>
      <c r="M2688" s="234"/>
      <c r="N2688" s="234"/>
      <c r="O2688" s="234"/>
      <c r="P2688" s="234"/>
      <c r="Q2688" s="7">
        <v>40241</v>
      </c>
      <c r="R2688" s="8">
        <v>7474286</v>
      </c>
      <c r="S2688" s="8">
        <v>7532857</v>
      </c>
      <c r="T2688" s="8">
        <v>7451071</v>
      </c>
      <c r="U2688" s="8">
        <v>7525357</v>
      </c>
      <c r="V2688" s="192">
        <v>6502955</v>
      </c>
      <c r="W2688" s="234">
        <v>366041200</v>
      </c>
      <c r="X2688" s="194">
        <f t="shared" si="83"/>
        <v>6.5923509596824701E-3</v>
      </c>
      <c r="Y2688" s="193"/>
      <c r="Z2688" s="197">
        <v>2686</v>
      </c>
    </row>
    <row r="2689" spans="1:26" ht="14.4" x14ac:dyDescent="0.3">
      <c r="A2689" s="7">
        <v>40240</v>
      </c>
      <c r="B2689" s="191">
        <v>1119.3599850000001</v>
      </c>
      <c r="C2689" s="191">
        <v>1125.6400149999999</v>
      </c>
      <c r="D2689" s="191">
        <v>1116.579956</v>
      </c>
      <c r="E2689" s="191">
        <v>1118.790039</v>
      </c>
      <c r="F2689" s="192">
        <v>1118.790039</v>
      </c>
      <c r="G2689" s="191">
        <v>3951320000</v>
      </c>
      <c r="H2689" s="194">
        <f t="shared" si="82"/>
        <v>4.292011827464647E-4</v>
      </c>
      <c r="I2689" s="193"/>
      <c r="J2689" s="197">
        <v>2687</v>
      </c>
      <c r="K2689" s="234"/>
      <c r="L2689" s="234"/>
      <c r="M2689" s="234"/>
      <c r="N2689" s="234"/>
      <c r="O2689" s="234"/>
      <c r="P2689" s="234"/>
      <c r="Q2689" s="7">
        <v>40240</v>
      </c>
      <c r="R2689" s="8">
        <v>7462143</v>
      </c>
      <c r="S2689" s="8">
        <v>7495357</v>
      </c>
      <c r="T2689" s="8">
        <v>7426429</v>
      </c>
      <c r="U2689" s="8">
        <v>7476071</v>
      </c>
      <c r="V2689" s="192">
        <v>6460366</v>
      </c>
      <c r="W2689" s="234">
        <v>372052800</v>
      </c>
      <c r="X2689" s="194">
        <f t="shared" si="83"/>
        <v>2.2983291423294698E-3</v>
      </c>
      <c r="Y2689" s="193"/>
      <c r="Z2689" s="197">
        <v>2687</v>
      </c>
    </row>
    <row r="2690" spans="1:26" ht="14.4" x14ac:dyDescent="0.3">
      <c r="A2690" s="7">
        <v>40239</v>
      </c>
      <c r="B2690" s="191">
        <v>1117.01001</v>
      </c>
      <c r="C2690" s="191">
        <v>1123.459961</v>
      </c>
      <c r="D2690" s="191">
        <v>1116.51001</v>
      </c>
      <c r="E2690" s="191">
        <v>1118.3100589999999</v>
      </c>
      <c r="F2690" s="192">
        <v>1118.3100589999999</v>
      </c>
      <c r="G2690" s="191">
        <v>4134680000</v>
      </c>
      <c r="H2690" s="194">
        <f t="shared" si="82"/>
        <v>2.3304425799599801E-3</v>
      </c>
      <c r="I2690" s="193"/>
      <c r="J2690" s="197">
        <v>2688</v>
      </c>
      <c r="K2690" s="234"/>
      <c r="L2690" s="234"/>
      <c r="M2690" s="234"/>
      <c r="N2690" s="234"/>
      <c r="O2690" s="234"/>
      <c r="P2690" s="234"/>
      <c r="Q2690" s="7">
        <v>40239</v>
      </c>
      <c r="R2690" s="8">
        <v>7497500</v>
      </c>
      <c r="S2690" s="8">
        <v>7529643</v>
      </c>
      <c r="T2690" s="8">
        <v>7419286</v>
      </c>
      <c r="U2690" s="8">
        <v>7458929</v>
      </c>
      <c r="V2690" s="192">
        <v>6445552</v>
      </c>
      <c r="W2690" s="234">
        <v>566546400</v>
      </c>
      <c r="X2690" s="194">
        <f t="shared" si="83"/>
        <v>-6.6993567160159593E-4</v>
      </c>
      <c r="Y2690" s="193"/>
      <c r="Z2690" s="197">
        <v>2688</v>
      </c>
    </row>
    <row r="2691" spans="1:26" ht="14.4" x14ac:dyDescent="0.3">
      <c r="A2691" s="7">
        <v>40238</v>
      </c>
      <c r="B2691" s="191">
        <v>1105.3599850000001</v>
      </c>
      <c r="C2691" s="191">
        <v>1116.1099850000001</v>
      </c>
      <c r="D2691" s="191">
        <v>1105.3599850000001</v>
      </c>
      <c r="E2691" s="191">
        <v>1115.709961</v>
      </c>
      <c r="F2691" s="192">
        <v>1115.709961</v>
      </c>
      <c r="G2691" s="191">
        <v>3847640000</v>
      </c>
      <c r="H2691" s="194">
        <f t="shared" si="82"/>
        <v>1.0158508543839304E-2</v>
      </c>
      <c r="I2691" s="193"/>
      <c r="J2691" s="197">
        <v>2689</v>
      </c>
      <c r="K2691" s="234"/>
      <c r="L2691" s="234"/>
      <c r="M2691" s="234"/>
      <c r="N2691" s="234"/>
      <c r="O2691" s="234"/>
      <c r="P2691" s="234"/>
      <c r="Q2691" s="7">
        <v>40238</v>
      </c>
      <c r="R2691" s="8">
        <v>7348214</v>
      </c>
      <c r="S2691" s="8">
        <v>7482143</v>
      </c>
      <c r="T2691" s="8">
        <v>7337500</v>
      </c>
      <c r="U2691" s="8">
        <v>7463929</v>
      </c>
      <c r="V2691" s="192">
        <v>6449873</v>
      </c>
      <c r="W2691" s="234">
        <v>550093600</v>
      </c>
      <c r="X2691" s="194">
        <f t="shared" si="83"/>
        <v>2.1356590951774234E-2</v>
      </c>
      <c r="Y2691" s="193"/>
      <c r="Z2691" s="197">
        <v>2689</v>
      </c>
    </row>
    <row r="2692" spans="1:26" ht="14.4" x14ac:dyDescent="0.3">
      <c r="A2692" s="7">
        <v>40235</v>
      </c>
      <c r="B2692" s="191">
        <v>1103.099976</v>
      </c>
      <c r="C2692" s="191">
        <v>1107.23999</v>
      </c>
      <c r="D2692" s="191">
        <v>1097.5600589999999</v>
      </c>
      <c r="E2692" s="191">
        <v>1104.48999</v>
      </c>
      <c r="F2692" s="192">
        <v>1104.48999</v>
      </c>
      <c r="G2692" s="191">
        <v>3945190000</v>
      </c>
      <c r="H2692" s="194">
        <f t="shared" ref="H2692:H2755" si="84">(F2692-F2693)/F2693</f>
        <v>1.4053793342496646E-3</v>
      </c>
      <c r="I2692" s="193"/>
      <c r="J2692" s="197">
        <v>2690</v>
      </c>
      <c r="K2692" s="234"/>
      <c r="L2692" s="234"/>
      <c r="M2692" s="234"/>
      <c r="N2692" s="234"/>
      <c r="O2692" s="234"/>
      <c r="P2692" s="234"/>
      <c r="Q2692" s="7">
        <v>40235</v>
      </c>
      <c r="R2692" s="8">
        <v>7227857</v>
      </c>
      <c r="S2692" s="8">
        <v>7327500</v>
      </c>
      <c r="T2692" s="8">
        <v>7214286</v>
      </c>
      <c r="U2692" s="8">
        <v>7307857</v>
      </c>
      <c r="V2692" s="192">
        <v>6315006</v>
      </c>
      <c r="W2692" s="234">
        <v>507460800</v>
      </c>
      <c r="X2692" s="194">
        <f t="shared" ref="X2692:X2755" si="85">(V2692-V2693)/V2693</f>
        <v>1.2970339005480622E-2</v>
      </c>
      <c r="Y2692" s="193"/>
      <c r="Z2692" s="197">
        <v>2690</v>
      </c>
    </row>
    <row r="2693" spans="1:26" ht="14.4" x14ac:dyDescent="0.3">
      <c r="A2693" s="7">
        <v>40234</v>
      </c>
      <c r="B2693" s="191">
        <v>1101.23999</v>
      </c>
      <c r="C2693" s="191">
        <v>1103.5</v>
      </c>
      <c r="D2693" s="191">
        <v>1086.0200199999999</v>
      </c>
      <c r="E2693" s="191">
        <v>1102.9399410000001</v>
      </c>
      <c r="F2693" s="192">
        <v>1102.9399410000001</v>
      </c>
      <c r="G2693" s="191">
        <v>4521130000</v>
      </c>
      <c r="H2693" s="194">
        <f t="shared" si="84"/>
        <v>-2.0810403358640186E-3</v>
      </c>
      <c r="I2693" s="193"/>
      <c r="J2693" s="197">
        <v>2691</v>
      </c>
      <c r="K2693" s="234"/>
      <c r="L2693" s="234"/>
      <c r="M2693" s="234"/>
      <c r="N2693" s="234"/>
      <c r="O2693" s="234"/>
      <c r="P2693" s="234"/>
      <c r="Q2693" s="7">
        <v>40234</v>
      </c>
      <c r="R2693" s="8">
        <v>7049286</v>
      </c>
      <c r="S2693" s="8">
        <v>7245000</v>
      </c>
      <c r="T2693" s="8">
        <v>7031785</v>
      </c>
      <c r="U2693" s="8">
        <v>7214286</v>
      </c>
      <c r="V2693" s="192">
        <v>6234147</v>
      </c>
      <c r="W2693" s="234">
        <v>665126000</v>
      </c>
      <c r="X2693" s="194">
        <f t="shared" si="85"/>
        <v>6.6780874729988468E-3</v>
      </c>
      <c r="Y2693" s="193"/>
      <c r="Z2693" s="197">
        <v>2691</v>
      </c>
    </row>
    <row r="2694" spans="1:26" ht="14.4" x14ac:dyDescent="0.3">
      <c r="A2694" s="7">
        <v>40233</v>
      </c>
      <c r="B2694" s="191">
        <v>1095.8900149999999</v>
      </c>
      <c r="C2694" s="191">
        <v>1106.420044</v>
      </c>
      <c r="D2694" s="191">
        <v>1095.5</v>
      </c>
      <c r="E2694" s="191">
        <v>1105.23999</v>
      </c>
      <c r="F2694" s="192">
        <v>1105.23999</v>
      </c>
      <c r="G2694" s="191">
        <v>4168360000</v>
      </c>
      <c r="H2694" s="194">
        <f t="shared" si="84"/>
        <v>9.7204588281482526E-3</v>
      </c>
      <c r="I2694" s="193"/>
      <c r="J2694" s="197">
        <v>2692</v>
      </c>
      <c r="K2694" s="234"/>
      <c r="L2694" s="234"/>
      <c r="M2694" s="234"/>
      <c r="N2694" s="234"/>
      <c r="O2694" s="234"/>
      <c r="P2694" s="234"/>
      <c r="Q2694" s="7">
        <v>40233</v>
      </c>
      <c r="R2694" s="8">
        <v>7079643</v>
      </c>
      <c r="S2694" s="8">
        <v>7194286</v>
      </c>
      <c r="T2694" s="8">
        <v>7065714</v>
      </c>
      <c r="U2694" s="8">
        <v>7166429</v>
      </c>
      <c r="V2694" s="192">
        <v>6192791</v>
      </c>
      <c r="W2694" s="234">
        <v>460566400</v>
      </c>
      <c r="X2694" s="194">
        <f t="shared" si="85"/>
        <v>1.8268615270729979E-2</v>
      </c>
      <c r="Y2694" s="193"/>
      <c r="Z2694" s="197">
        <v>2692</v>
      </c>
    </row>
    <row r="2695" spans="1:26" ht="14.4" x14ac:dyDescent="0.3">
      <c r="A2695" s="7">
        <v>40232</v>
      </c>
      <c r="B2695" s="191">
        <v>1107.48999</v>
      </c>
      <c r="C2695" s="191">
        <v>1108.579956</v>
      </c>
      <c r="D2695" s="191">
        <v>1092.1800539999999</v>
      </c>
      <c r="E2695" s="191">
        <v>1094.599976</v>
      </c>
      <c r="F2695" s="192">
        <v>1094.599976</v>
      </c>
      <c r="G2695" s="191">
        <v>4521050000</v>
      </c>
      <c r="H2695" s="194">
        <f t="shared" si="84"/>
        <v>-1.2102809432199981E-2</v>
      </c>
      <c r="I2695" s="193"/>
      <c r="J2695" s="197">
        <v>2693</v>
      </c>
      <c r="K2695" s="234"/>
      <c r="L2695" s="234"/>
      <c r="M2695" s="234"/>
      <c r="N2695" s="234"/>
      <c r="O2695" s="234"/>
      <c r="P2695" s="234"/>
      <c r="Q2695" s="7">
        <v>40232</v>
      </c>
      <c r="R2695" s="8">
        <v>7142857</v>
      </c>
      <c r="S2695" s="8">
        <v>7190357</v>
      </c>
      <c r="T2695" s="8">
        <v>6989643</v>
      </c>
      <c r="U2695" s="8">
        <v>7037857</v>
      </c>
      <c r="V2695" s="192">
        <v>6081687</v>
      </c>
      <c r="W2695" s="234">
        <v>575094800</v>
      </c>
      <c r="X2695" s="194">
        <f t="shared" si="85"/>
        <v>-1.6765162271198595E-2</v>
      </c>
      <c r="Y2695" s="193"/>
      <c r="Z2695" s="197">
        <v>2693</v>
      </c>
    </row>
    <row r="2696" spans="1:26" ht="14.4" x14ac:dyDescent="0.3">
      <c r="A2696" s="7">
        <v>40231</v>
      </c>
      <c r="B2696" s="191">
        <v>1110</v>
      </c>
      <c r="C2696" s="191">
        <v>1112.290039</v>
      </c>
      <c r="D2696" s="191">
        <v>1105.380005</v>
      </c>
      <c r="E2696" s="191">
        <v>1108.01001</v>
      </c>
      <c r="F2696" s="192">
        <v>1108.01001</v>
      </c>
      <c r="G2696" s="191">
        <v>3814440000</v>
      </c>
      <c r="H2696" s="194">
        <f t="shared" si="84"/>
        <v>-1.0458576719369064E-3</v>
      </c>
      <c r="I2696" s="193"/>
      <c r="J2696" s="197">
        <v>2694</v>
      </c>
      <c r="K2696" s="234"/>
      <c r="L2696" s="234"/>
      <c r="M2696" s="234"/>
      <c r="N2696" s="234"/>
      <c r="O2696" s="234"/>
      <c r="P2696" s="234"/>
      <c r="Q2696" s="7">
        <v>40231</v>
      </c>
      <c r="R2696" s="8">
        <v>7226429</v>
      </c>
      <c r="S2696" s="8">
        <v>7232143</v>
      </c>
      <c r="T2696" s="8">
        <v>7113929</v>
      </c>
      <c r="U2696" s="8">
        <v>7157857</v>
      </c>
      <c r="V2696" s="192">
        <v>6185386</v>
      </c>
      <c r="W2696" s="234">
        <v>390563600</v>
      </c>
      <c r="X2696" s="194">
        <f t="shared" si="85"/>
        <v>-6.1979812858754604E-3</v>
      </c>
      <c r="Y2696" s="193"/>
      <c r="Z2696" s="197">
        <v>2694</v>
      </c>
    </row>
    <row r="2697" spans="1:26" ht="14.4" x14ac:dyDescent="0.3">
      <c r="A2697" s="7">
        <v>40228</v>
      </c>
      <c r="B2697" s="191">
        <v>1105.48999</v>
      </c>
      <c r="C2697" s="191">
        <v>1112.420044</v>
      </c>
      <c r="D2697" s="191">
        <v>1100.8000489999999</v>
      </c>
      <c r="E2697" s="191">
        <v>1109.170044</v>
      </c>
      <c r="F2697" s="192">
        <v>1109.170044</v>
      </c>
      <c r="G2697" s="191">
        <v>3944280000</v>
      </c>
      <c r="H2697" s="194">
        <f t="shared" si="84"/>
        <v>2.186622091709927E-3</v>
      </c>
      <c r="I2697" s="193"/>
      <c r="J2697" s="197">
        <v>2695</v>
      </c>
      <c r="K2697" s="234"/>
      <c r="L2697" s="234"/>
      <c r="M2697" s="234"/>
      <c r="N2697" s="234"/>
      <c r="O2697" s="234"/>
      <c r="P2697" s="234"/>
      <c r="Q2697" s="7">
        <v>40228</v>
      </c>
      <c r="R2697" s="8">
        <v>7209286</v>
      </c>
      <c r="S2697" s="8">
        <v>7257143</v>
      </c>
      <c r="T2697" s="8">
        <v>7182500</v>
      </c>
      <c r="U2697" s="8">
        <v>7202500</v>
      </c>
      <c r="V2697" s="192">
        <v>6223962</v>
      </c>
      <c r="W2697" s="234">
        <v>415469600</v>
      </c>
      <c r="X2697" s="194">
        <f t="shared" si="85"/>
        <v>-6.2088376101156551E-3</v>
      </c>
      <c r="Y2697" s="193"/>
      <c r="Z2697" s="197">
        <v>2695</v>
      </c>
    </row>
    <row r="2698" spans="1:26" ht="14.4" x14ac:dyDescent="0.3">
      <c r="A2698" s="7">
        <v>40227</v>
      </c>
      <c r="B2698" s="191">
        <v>1099.030029</v>
      </c>
      <c r="C2698" s="191">
        <v>1108.23999</v>
      </c>
      <c r="D2698" s="191">
        <v>1097.4799800000001</v>
      </c>
      <c r="E2698" s="191">
        <v>1106.75</v>
      </c>
      <c r="F2698" s="192">
        <v>1106.75</v>
      </c>
      <c r="G2698" s="191">
        <v>3878620000</v>
      </c>
      <c r="H2698" s="194">
        <f t="shared" si="84"/>
        <v>6.5847422344067919E-3</v>
      </c>
      <c r="I2698" s="193"/>
      <c r="J2698" s="197">
        <v>2696</v>
      </c>
      <c r="K2698" s="234"/>
      <c r="L2698" s="234"/>
      <c r="M2698" s="234"/>
      <c r="N2698" s="234"/>
      <c r="O2698" s="234"/>
      <c r="P2698" s="234"/>
      <c r="Q2698" s="7">
        <v>40227</v>
      </c>
      <c r="R2698" s="8">
        <v>7201071</v>
      </c>
      <c r="S2698" s="8">
        <v>7281785</v>
      </c>
      <c r="T2698" s="8">
        <v>7175714</v>
      </c>
      <c r="U2698" s="8">
        <v>7247500</v>
      </c>
      <c r="V2698" s="192">
        <v>6262847</v>
      </c>
      <c r="W2698" s="234">
        <v>422825200</v>
      </c>
      <c r="X2698" s="194">
        <f t="shared" si="85"/>
        <v>1.8758235522876618E-3</v>
      </c>
      <c r="Y2698" s="193"/>
      <c r="Z2698" s="197">
        <v>2696</v>
      </c>
    </row>
    <row r="2699" spans="1:26" ht="14.4" x14ac:dyDescent="0.3">
      <c r="A2699" s="7">
        <v>40226</v>
      </c>
      <c r="B2699" s="191">
        <v>1096.1400149999999</v>
      </c>
      <c r="C2699" s="191">
        <v>1101.030029</v>
      </c>
      <c r="D2699" s="191">
        <v>1094.719971</v>
      </c>
      <c r="E2699" s="191">
        <v>1099.51001</v>
      </c>
      <c r="F2699" s="192">
        <v>1099.51001</v>
      </c>
      <c r="G2699" s="191">
        <v>4259230000</v>
      </c>
      <c r="H2699" s="194">
        <f t="shared" si="84"/>
        <v>4.2379597771331273E-3</v>
      </c>
      <c r="I2699" s="193"/>
      <c r="J2699" s="197">
        <v>2697</v>
      </c>
      <c r="K2699" s="234"/>
      <c r="L2699" s="234"/>
      <c r="M2699" s="234"/>
      <c r="N2699" s="234"/>
      <c r="O2699" s="234"/>
      <c r="P2699" s="234"/>
      <c r="Q2699" s="7">
        <v>40226</v>
      </c>
      <c r="R2699" s="8">
        <v>7292500</v>
      </c>
      <c r="S2699" s="8">
        <v>7296786</v>
      </c>
      <c r="T2699" s="8">
        <v>7173572</v>
      </c>
      <c r="U2699" s="8">
        <v>7233929</v>
      </c>
      <c r="V2699" s="192">
        <v>6251121</v>
      </c>
      <c r="W2699" s="234">
        <v>436396800</v>
      </c>
      <c r="X2699" s="194">
        <f t="shared" si="85"/>
        <v>-4.1788314278327189E-3</v>
      </c>
      <c r="Y2699" s="193"/>
      <c r="Z2699" s="197">
        <v>2697</v>
      </c>
    </row>
    <row r="2700" spans="1:26" ht="14.4" x14ac:dyDescent="0.3">
      <c r="A2700" s="7">
        <v>40225</v>
      </c>
      <c r="B2700" s="191">
        <v>1079.130005</v>
      </c>
      <c r="C2700" s="191">
        <v>1095.670044</v>
      </c>
      <c r="D2700" s="191">
        <v>1079.130005</v>
      </c>
      <c r="E2700" s="191">
        <v>1094.869995</v>
      </c>
      <c r="F2700" s="192">
        <v>1094.869995</v>
      </c>
      <c r="G2700" s="191">
        <v>4080770000</v>
      </c>
      <c r="H2700" s="194">
        <f t="shared" si="84"/>
        <v>1.8000748314746091E-2</v>
      </c>
      <c r="I2700" s="193"/>
      <c r="J2700" s="197">
        <v>2698</v>
      </c>
      <c r="K2700" s="234"/>
      <c r="L2700" s="234"/>
      <c r="M2700" s="234"/>
      <c r="N2700" s="234"/>
      <c r="O2700" s="234"/>
      <c r="P2700" s="234"/>
      <c r="Q2700" s="7">
        <v>40225</v>
      </c>
      <c r="R2700" s="8">
        <v>7212143</v>
      </c>
      <c r="S2700" s="8">
        <v>7274643</v>
      </c>
      <c r="T2700" s="8">
        <v>7197143</v>
      </c>
      <c r="U2700" s="8">
        <v>7264286</v>
      </c>
      <c r="V2700" s="192">
        <v>6277353</v>
      </c>
      <c r="W2700" s="234">
        <v>543737600</v>
      </c>
      <c r="X2700" s="194">
        <f t="shared" si="85"/>
        <v>1.5071435051128295E-2</v>
      </c>
      <c r="Y2700" s="193"/>
      <c r="Z2700" s="197">
        <v>2698</v>
      </c>
    </row>
    <row r="2701" spans="1:26" ht="14.4" x14ac:dyDescent="0.3">
      <c r="A2701" s="7">
        <v>40221</v>
      </c>
      <c r="B2701" s="191">
        <v>1075.9499510000001</v>
      </c>
      <c r="C2701" s="191">
        <v>1077.8100589999999</v>
      </c>
      <c r="D2701" s="191">
        <v>1062.969971</v>
      </c>
      <c r="E2701" s="191">
        <v>1075.51001</v>
      </c>
      <c r="F2701" s="192">
        <v>1075.51001</v>
      </c>
      <c r="G2701" s="191">
        <v>4160680000</v>
      </c>
      <c r="H2701" s="194">
        <f t="shared" si="84"/>
        <v>-2.7445928765688563E-3</v>
      </c>
      <c r="I2701" s="193"/>
      <c r="J2701" s="197">
        <v>2699</v>
      </c>
      <c r="K2701" s="234"/>
      <c r="L2701" s="234"/>
      <c r="M2701" s="234"/>
      <c r="N2701" s="234"/>
      <c r="O2701" s="234"/>
      <c r="P2701" s="234"/>
      <c r="Q2701" s="7">
        <v>40221</v>
      </c>
      <c r="R2701" s="8">
        <v>7075357</v>
      </c>
      <c r="S2701" s="8">
        <v>7201428</v>
      </c>
      <c r="T2701" s="8">
        <v>6982143</v>
      </c>
      <c r="U2701" s="8">
        <v>7156428</v>
      </c>
      <c r="V2701" s="192">
        <v>6184149</v>
      </c>
      <c r="W2701" s="234">
        <v>655468800</v>
      </c>
      <c r="X2701" s="194">
        <f t="shared" si="85"/>
        <v>8.6068757474870652E-3</v>
      </c>
      <c r="Y2701" s="193"/>
      <c r="Z2701" s="197">
        <v>2699</v>
      </c>
    </row>
    <row r="2702" spans="1:26" ht="14.4" x14ac:dyDescent="0.3">
      <c r="A2702" s="7">
        <v>40220</v>
      </c>
      <c r="B2702" s="191">
        <v>1067.099976</v>
      </c>
      <c r="C2702" s="191">
        <v>1080.040039</v>
      </c>
      <c r="D2702" s="191">
        <v>1060.589966</v>
      </c>
      <c r="E2702" s="191">
        <v>1078.469971</v>
      </c>
      <c r="F2702" s="192">
        <v>1078.469971</v>
      </c>
      <c r="G2702" s="191">
        <v>4400870000</v>
      </c>
      <c r="H2702" s="194">
        <f t="shared" si="84"/>
        <v>9.6804377291133253E-3</v>
      </c>
      <c r="I2702" s="193"/>
      <c r="J2702" s="197">
        <v>2700</v>
      </c>
      <c r="K2702" s="234"/>
      <c r="L2702" s="234"/>
      <c r="M2702" s="234"/>
      <c r="N2702" s="234"/>
      <c r="O2702" s="234"/>
      <c r="P2702" s="234"/>
      <c r="Q2702" s="7">
        <v>40220</v>
      </c>
      <c r="R2702" s="8">
        <v>6960000</v>
      </c>
      <c r="S2702" s="8">
        <v>7133929</v>
      </c>
      <c r="T2702" s="8">
        <v>6930714</v>
      </c>
      <c r="U2702" s="8">
        <v>7095357</v>
      </c>
      <c r="V2702" s="192">
        <v>6131377</v>
      </c>
      <c r="W2702" s="234">
        <v>550345600</v>
      </c>
      <c r="X2702" s="194">
        <f t="shared" si="85"/>
        <v>1.8194351403082194E-2</v>
      </c>
      <c r="Y2702" s="193"/>
      <c r="Z2702" s="197">
        <v>2700</v>
      </c>
    </row>
    <row r="2703" spans="1:26" ht="14.4" x14ac:dyDescent="0.3">
      <c r="A2703" s="7">
        <v>40219</v>
      </c>
      <c r="B2703" s="191">
        <v>1069.6800539999999</v>
      </c>
      <c r="C2703" s="191">
        <v>1073.670044</v>
      </c>
      <c r="D2703" s="191">
        <v>1059.339966</v>
      </c>
      <c r="E2703" s="191">
        <v>1068.130005</v>
      </c>
      <c r="F2703" s="192">
        <v>1068.130005</v>
      </c>
      <c r="G2703" s="191">
        <v>4251450000</v>
      </c>
      <c r="H2703" s="194">
        <f t="shared" si="84"/>
        <v>-2.232573847614684E-3</v>
      </c>
      <c r="I2703" s="193"/>
      <c r="J2703" s="197">
        <v>2701</v>
      </c>
      <c r="K2703" s="234"/>
      <c r="L2703" s="234"/>
      <c r="M2703" s="234"/>
      <c r="N2703" s="234"/>
      <c r="O2703" s="234"/>
      <c r="P2703" s="234"/>
      <c r="Q2703" s="7">
        <v>40219</v>
      </c>
      <c r="R2703" s="8">
        <v>6996071</v>
      </c>
      <c r="S2703" s="8">
        <v>7021429</v>
      </c>
      <c r="T2703" s="8">
        <v>6937857</v>
      </c>
      <c r="U2703" s="8">
        <v>6968572</v>
      </c>
      <c r="V2703" s="192">
        <v>6021814</v>
      </c>
      <c r="W2703" s="234">
        <v>370361600</v>
      </c>
      <c r="X2703" s="194">
        <f t="shared" si="85"/>
        <v>-5.4543151353817999E-3</v>
      </c>
      <c r="Y2703" s="193"/>
      <c r="Z2703" s="197">
        <v>2701</v>
      </c>
    </row>
    <row r="2704" spans="1:26" ht="14.4" x14ac:dyDescent="0.3">
      <c r="A2704" s="7">
        <v>40218</v>
      </c>
      <c r="B2704" s="191">
        <v>1060.0600589999999</v>
      </c>
      <c r="C2704" s="191">
        <v>1079.280029</v>
      </c>
      <c r="D2704" s="191">
        <v>1060.0600589999999</v>
      </c>
      <c r="E2704" s="191">
        <v>1070.5200199999999</v>
      </c>
      <c r="F2704" s="192">
        <v>1070.5200199999999</v>
      </c>
      <c r="G2704" s="191">
        <v>5114260000</v>
      </c>
      <c r="H2704" s="194">
        <f t="shared" si="84"/>
        <v>1.3040132984841329E-2</v>
      </c>
      <c r="I2704" s="193"/>
      <c r="J2704" s="197">
        <v>2702</v>
      </c>
      <c r="K2704" s="234"/>
      <c r="L2704" s="234"/>
      <c r="M2704" s="234"/>
      <c r="N2704" s="234"/>
      <c r="O2704" s="234"/>
      <c r="P2704" s="234"/>
      <c r="Q2704" s="7">
        <v>40218</v>
      </c>
      <c r="R2704" s="8">
        <v>7015000</v>
      </c>
      <c r="S2704" s="8">
        <v>7053571</v>
      </c>
      <c r="T2704" s="8">
        <v>6955357</v>
      </c>
      <c r="U2704" s="8">
        <v>7006786</v>
      </c>
      <c r="V2704" s="192">
        <v>6054839</v>
      </c>
      <c r="W2704" s="234">
        <v>632886800</v>
      </c>
      <c r="X2704" s="194">
        <f t="shared" si="85"/>
        <v>1.0663745818069345E-2</v>
      </c>
      <c r="Y2704" s="193"/>
      <c r="Z2704" s="197">
        <v>2702</v>
      </c>
    </row>
    <row r="2705" spans="1:26" ht="14.4" x14ac:dyDescent="0.3">
      <c r="A2705" s="7">
        <v>40217</v>
      </c>
      <c r="B2705" s="191">
        <v>1065.51001</v>
      </c>
      <c r="C2705" s="191">
        <v>1071.1999510000001</v>
      </c>
      <c r="D2705" s="191">
        <v>1056.51001</v>
      </c>
      <c r="E2705" s="191">
        <v>1056.73999</v>
      </c>
      <c r="F2705" s="192">
        <v>1056.73999</v>
      </c>
      <c r="G2705" s="191">
        <v>4089820000</v>
      </c>
      <c r="H2705" s="194">
        <f t="shared" si="84"/>
        <v>-8.8632903356195281E-3</v>
      </c>
      <c r="I2705" s="193"/>
      <c r="J2705" s="197">
        <v>2703</v>
      </c>
      <c r="K2705" s="234"/>
      <c r="L2705" s="234"/>
      <c r="M2705" s="234"/>
      <c r="N2705" s="234"/>
      <c r="O2705" s="234"/>
      <c r="P2705" s="234"/>
      <c r="Q2705" s="7">
        <v>40217</v>
      </c>
      <c r="R2705" s="8">
        <v>6988929</v>
      </c>
      <c r="S2705" s="8">
        <v>7067143</v>
      </c>
      <c r="T2705" s="8">
        <v>6928571</v>
      </c>
      <c r="U2705" s="8">
        <v>6932857</v>
      </c>
      <c r="V2705" s="192">
        <v>5990953</v>
      </c>
      <c r="W2705" s="234">
        <v>478270800</v>
      </c>
      <c r="X2705" s="194">
        <f t="shared" si="85"/>
        <v>-6.855914235176906E-3</v>
      </c>
      <c r="Y2705" s="193"/>
      <c r="Z2705" s="197">
        <v>2703</v>
      </c>
    </row>
    <row r="2706" spans="1:26" ht="14.4" x14ac:dyDescent="0.3">
      <c r="A2706" s="7">
        <v>40214</v>
      </c>
      <c r="B2706" s="191">
        <v>1064.119995</v>
      </c>
      <c r="C2706" s="191">
        <v>1067.130005</v>
      </c>
      <c r="D2706" s="191">
        <v>1044.5</v>
      </c>
      <c r="E2706" s="191">
        <v>1066.1899410000001</v>
      </c>
      <c r="F2706" s="192">
        <v>1066.1899410000001</v>
      </c>
      <c r="G2706" s="191">
        <v>6438900000</v>
      </c>
      <c r="H2706" s="194">
        <f t="shared" si="84"/>
        <v>2.897118871477854E-3</v>
      </c>
      <c r="I2706" s="193"/>
      <c r="J2706" s="197">
        <v>2704</v>
      </c>
      <c r="K2706" s="234"/>
      <c r="L2706" s="234"/>
      <c r="M2706" s="234"/>
      <c r="N2706" s="234"/>
      <c r="O2706" s="234"/>
      <c r="P2706" s="234"/>
      <c r="Q2706" s="7">
        <v>40214</v>
      </c>
      <c r="R2706" s="8">
        <v>6879643</v>
      </c>
      <c r="S2706" s="8">
        <v>7000000</v>
      </c>
      <c r="T2706" s="8">
        <v>6816072</v>
      </c>
      <c r="U2706" s="8">
        <v>6980714</v>
      </c>
      <c r="V2706" s="192">
        <v>6032310</v>
      </c>
      <c r="W2706" s="234">
        <v>850306800</v>
      </c>
      <c r="X2706" s="194">
        <f t="shared" si="85"/>
        <v>1.7755650303497291E-2</v>
      </c>
      <c r="Y2706" s="193"/>
      <c r="Z2706" s="197">
        <v>2704</v>
      </c>
    </row>
    <row r="2707" spans="1:26" ht="14.4" x14ac:dyDescent="0.3">
      <c r="A2707" s="7">
        <v>40213</v>
      </c>
      <c r="B2707" s="191">
        <v>1097.25</v>
      </c>
      <c r="C2707" s="191">
        <v>1097.25</v>
      </c>
      <c r="D2707" s="191">
        <v>1062.780029</v>
      </c>
      <c r="E2707" s="191">
        <v>1063.1099850000001</v>
      </c>
      <c r="F2707" s="192">
        <v>1063.1099850000001</v>
      </c>
      <c r="G2707" s="191">
        <v>5859690000</v>
      </c>
      <c r="H2707" s="194">
        <f t="shared" si="84"/>
        <v>-3.114067794630386E-2</v>
      </c>
      <c r="I2707" s="193"/>
      <c r="J2707" s="197">
        <v>2705</v>
      </c>
      <c r="K2707" s="234"/>
      <c r="L2707" s="234"/>
      <c r="M2707" s="234"/>
      <c r="N2707" s="234"/>
      <c r="O2707" s="234"/>
      <c r="P2707" s="234"/>
      <c r="Q2707" s="7">
        <v>40213</v>
      </c>
      <c r="R2707" s="8">
        <v>7026072</v>
      </c>
      <c r="S2707" s="8">
        <v>7084643</v>
      </c>
      <c r="T2707" s="8">
        <v>6841786</v>
      </c>
      <c r="U2707" s="8">
        <v>6858929</v>
      </c>
      <c r="V2707" s="192">
        <v>5927071</v>
      </c>
      <c r="W2707" s="234">
        <v>757652000</v>
      </c>
      <c r="X2707" s="194">
        <f t="shared" si="85"/>
        <v>-3.6038427240801613E-2</v>
      </c>
      <c r="Y2707" s="193"/>
      <c r="Z2707" s="197">
        <v>2705</v>
      </c>
    </row>
    <row r="2708" spans="1:26" ht="14.4" x14ac:dyDescent="0.3">
      <c r="A2708" s="7">
        <v>40212</v>
      </c>
      <c r="B2708" s="191">
        <v>1100.670044</v>
      </c>
      <c r="C2708" s="191">
        <v>1102.719971</v>
      </c>
      <c r="D2708" s="191">
        <v>1093.969971</v>
      </c>
      <c r="E2708" s="191">
        <v>1097.280029</v>
      </c>
      <c r="F2708" s="192">
        <v>1097.280029</v>
      </c>
      <c r="G2708" s="191">
        <v>4285450000</v>
      </c>
      <c r="H2708" s="194">
        <f t="shared" si="84"/>
        <v>-5.47431143785382E-3</v>
      </c>
      <c r="I2708" s="193"/>
      <c r="J2708" s="197">
        <v>2706</v>
      </c>
      <c r="K2708" s="234"/>
      <c r="L2708" s="234"/>
      <c r="M2708" s="234"/>
      <c r="N2708" s="234"/>
      <c r="O2708" s="234"/>
      <c r="P2708" s="234"/>
      <c r="Q2708" s="7">
        <v>40212</v>
      </c>
      <c r="R2708" s="8">
        <v>6970357</v>
      </c>
      <c r="S2708" s="8">
        <v>7150000</v>
      </c>
      <c r="T2708" s="8">
        <v>6943572</v>
      </c>
      <c r="U2708" s="8">
        <v>7115357</v>
      </c>
      <c r="V2708" s="192">
        <v>6148659</v>
      </c>
      <c r="W2708" s="234">
        <v>615328000</v>
      </c>
      <c r="X2708" s="194">
        <f t="shared" si="85"/>
        <v>1.7205944756152336E-2</v>
      </c>
      <c r="Y2708" s="193"/>
      <c r="Z2708" s="197">
        <v>2706</v>
      </c>
    </row>
    <row r="2709" spans="1:26" ht="14.4" x14ac:dyDescent="0.3">
      <c r="A2709" s="7">
        <v>40211</v>
      </c>
      <c r="B2709" s="191">
        <v>1090.0500489999999</v>
      </c>
      <c r="C2709" s="191">
        <v>1104.7299800000001</v>
      </c>
      <c r="D2709" s="191">
        <v>1087.959961</v>
      </c>
      <c r="E2709" s="191">
        <v>1103.3199460000001</v>
      </c>
      <c r="F2709" s="192">
        <v>1103.3199460000001</v>
      </c>
      <c r="G2709" s="191">
        <v>4749540000</v>
      </c>
      <c r="H2709" s="194">
        <f t="shared" si="84"/>
        <v>1.2972948489615166E-2</v>
      </c>
      <c r="I2709" s="193"/>
      <c r="J2709" s="197">
        <v>2707</v>
      </c>
      <c r="K2709" s="234"/>
      <c r="L2709" s="234"/>
      <c r="M2709" s="234"/>
      <c r="N2709" s="234"/>
      <c r="O2709" s="234"/>
      <c r="P2709" s="234"/>
      <c r="Q2709" s="7">
        <v>40211</v>
      </c>
      <c r="R2709" s="8">
        <v>6996786</v>
      </c>
      <c r="S2709" s="8">
        <v>7011428</v>
      </c>
      <c r="T2709" s="8">
        <v>6906428</v>
      </c>
      <c r="U2709" s="8">
        <v>6995000</v>
      </c>
      <c r="V2709" s="192">
        <v>6044655</v>
      </c>
      <c r="W2709" s="234">
        <v>698342400</v>
      </c>
      <c r="X2709" s="194">
        <f t="shared" si="85"/>
        <v>5.8032084041692716E-3</v>
      </c>
      <c r="Y2709" s="193"/>
      <c r="Z2709" s="197">
        <v>2707</v>
      </c>
    </row>
    <row r="2710" spans="1:26" ht="14.4" x14ac:dyDescent="0.3">
      <c r="A2710" s="7">
        <v>40210</v>
      </c>
      <c r="B2710" s="191">
        <v>1073.8900149999999</v>
      </c>
      <c r="C2710" s="191">
        <v>1089.380005</v>
      </c>
      <c r="D2710" s="191">
        <v>1073.8900149999999</v>
      </c>
      <c r="E2710" s="191">
        <v>1089.1899410000001</v>
      </c>
      <c r="F2710" s="192">
        <v>1089.1899410000001</v>
      </c>
      <c r="G2710" s="191">
        <v>4077610000</v>
      </c>
      <c r="H2710" s="194">
        <f t="shared" si="84"/>
        <v>1.4266108627050402E-2</v>
      </c>
      <c r="I2710" s="193"/>
      <c r="J2710" s="197">
        <v>2708</v>
      </c>
      <c r="K2710" s="234"/>
      <c r="L2710" s="234"/>
      <c r="M2710" s="234"/>
      <c r="N2710" s="234"/>
      <c r="O2710" s="234"/>
      <c r="P2710" s="234"/>
      <c r="Q2710" s="7">
        <v>40210</v>
      </c>
      <c r="R2710" s="8">
        <v>6870357</v>
      </c>
      <c r="S2710" s="8">
        <v>7000000</v>
      </c>
      <c r="T2710" s="8">
        <v>6832143</v>
      </c>
      <c r="U2710" s="8">
        <v>6954643</v>
      </c>
      <c r="V2710" s="192">
        <v>6009779</v>
      </c>
      <c r="W2710" s="234">
        <v>749876400</v>
      </c>
      <c r="X2710" s="194">
        <f t="shared" si="85"/>
        <v>1.3901933350957768E-2</v>
      </c>
      <c r="Y2710" s="193"/>
      <c r="Z2710" s="197">
        <v>2708</v>
      </c>
    </row>
    <row r="2711" spans="1:26" ht="14.4" x14ac:dyDescent="0.3">
      <c r="A2711" s="7">
        <v>40207</v>
      </c>
      <c r="B2711" s="191">
        <v>1087.6099850000001</v>
      </c>
      <c r="C2711" s="191">
        <v>1096.4499510000001</v>
      </c>
      <c r="D2711" s="191">
        <v>1071.589966</v>
      </c>
      <c r="E2711" s="191">
        <v>1073.869995</v>
      </c>
      <c r="F2711" s="192">
        <v>1073.869995</v>
      </c>
      <c r="G2711" s="191">
        <v>5412850000</v>
      </c>
      <c r="H2711" s="194">
        <f t="shared" si="84"/>
        <v>-9.8291736650474946E-3</v>
      </c>
      <c r="I2711" s="193"/>
      <c r="J2711" s="197">
        <v>2709</v>
      </c>
      <c r="K2711" s="234"/>
      <c r="L2711" s="234"/>
      <c r="M2711" s="234"/>
      <c r="N2711" s="234"/>
      <c r="O2711" s="234"/>
      <c r="P2711" s="234"/>
      <c r="Q2711" s="7">
        <v>40207</v>
      </c>
      <c r="R2711" s="8">
        <v>7181428</v>
      </c>
      <c r="S2711" s="8">
        <v>7221428</v>
      </c>
      <c r="T2711" s="8">
        <v>6794643</v>
      </c>
      <c r="U2711" s="8">
        <v>6859286</v>
      </c>
      <c r="V2711" s="192">
        <v>5927377</v>
      </c>
      <c r="W2711" s="234">
        <v>1245952400</v>
      </c>
      <c r="X2711" s="194">
        <f t="shared" si="85"/>
        <v>-3.6278780133679973E-2</v>
      </c>
      <c r="Y2711" s="193"/>
      <c r="Z2711" s="197">
        <v>2709</v>
      </c>
    </row>
    <row r="2712" spans="1:26" ht="14.4" x14ac:dyDescent="0.3">
      <c r="A2712" s="7">
        <v>40206</v>
      </c>
      <c r="B2712" s="191">
        <v>1096.9300539999999</v>
      </c>
      <c r="C2712" s="191">
        <v>1100.219971</v>
      </c>
      <c r="D2712" s="191">
        <v>1078.459961</v>
      </c>
      <c r="E2712" s="191">
        <v>1084.530029</v>
      </c>
      <c r="F2712" s="192">
        <v>1084.530029</v>
      </c>
      <c r="G2712" s="191">
        <v>5452400000</v>
      </c>
      <c r="H2712" s="194">
        <f t="shared" si="84"/>
        <v>-1.1817741230068325E-2</v>
      </c>
      <c r="I2712" s="193"/>
      <c r="J2712" s="197">
        <v>2710</v>
      </c>
      <c r="K2712" s="234"/>
      <c r="L2712" s="234"/>
      <c r="M2712" s="234"/>
      <c r="N2712" s="234"/>
      <c r="O2712" s="234"/>
      <c r="P2712" s="234"/>
      <c r="Q2712" s="7">
        <v>40206</v>
      </c>
      <c r="R2712" s="8">
        <v>7318929</v>
      </c>
      <c r="S2712" s="8">
        <v>7339286</v>
      </c>
      <c r="T2712" s="8">
        <v>7096428</v>
      </c>
      <c r="U2712" s="8">
        <v>7117500</v>
      </c>
      <c r="V2712" s="192">
        <v>6150510</v>
      </c>
      <c r="W2712" s="234">
        <v>1173502400</v>
      </c>
      <c r="X2712" s="194">
        <f t="shared" si="85"/>
        <v>-4.1322136280890834E-2</v>
      </c>
      <c r="Y2712" s="193"/>
      <c r="Z2712" s="197">
        <v>2710</v>
      </c>
    </row>
    <row r="2713" spans="1:26" ht="14.4" x14ac:dyDescent="0.3">
      <c r="A2713" s="7">
        <v>40205</v>
      </c>
      <c r="B2713" s="191">
        <v>1091.9399410000001</v>
      </c>
      <c r="C2713" s="191">
        <v>1099.51001</v>
      </c>
      <c r="D2713" s="191">
        <v>1083.1099850000001</v>
      </c>
      <c r="E2713" s="191">
        <v>1097.5</v>
      </c>
      <c r="F2713" s="192">
        <v>1097.5</v>
      </c>
      <c r="G2713" s="191">
        <v>5319120000</v>
      </c>
      <c r="H2713" s="194">
        <f t="shared" si="84"/>
        <v>4.8801521606282386E-3</v>
      </c>
      <c r="I2713" s="193"/>
      <c r="J2713" s="197">
        <v>2711</v>
      </c>
      <c r="K2713" s="234"/>
      <c r="L2713" s="234"/>
      <c r="M2713" s="234"/>
      <c r="N2713" s="234"/>
      <c r="O2713" s="234"/>
      <c r="P2713" s="234"/>
      <c r="Q2713" s="7">
        <v>40205</v>
      </c>
      <c r="R2713" s="8">
        <v>7387500</v>
      </c>
      <c r="S2713" s="8">
        <v>7520714</v>
      </c>
      <c r="T2713" s="8">
        <v>7126071</v>
      </c>
      <c r="U2713" s="8">
        <v>7424286</v>
      </c>
      <c r="V2713" s="192">
        <v>6415617</v>
      </c>
      <c r="W2713" s="234">
        <v>1722568400</v>
      </c>
      <c r="X2713" s="194">
        <f t="shared" si="85"/>
        <v>9.4204564281469526E-3</v>
      </c>
      <c r="Y2713" s="193"/>
      <c r="Z2713" s="197">
        <v>2711</v>
      </c>
    </row>
    <row r="2714" spans="1:26" ht="14.4" x14ac:dyDescent="0.3">
      <c r="A2714" s="7">
        <v>40204</v>
      </c>
      <c r="B2714" s="191">
        <v>1095.8000489999999</v>
      </c>
      <c r="C2714" s="191">
        <v>1103.6899410000001</v>
      </c>
      <c r="D2714" s="191">
        <v>1089.8599850000001</v>
      </c>
      <c r="E2714" s="191">
        <v>1092.170044</v>
      </c>
      <c r="F2714" s="192">
        <v>1092.170044</v>
      </c>
      <c r="G2714" s="191">
        <v>4731910000</v>
      </c>
      <c r="H2714" s="194">
        <f t="shared" si="84"/>
        <v>-4.2031992542782264E-3</v>
      </c>
      <c r="I2714" s="193"/>
      <c r="J2714" s="197">
        <v>2712</v>
      </c>
      <c r="K2714" s="234"/>
      <c r="L2714" s="234"/>
      <c r="M2714" s="234"/>
      <c r="N2714" s="234"/>
      <c r="O2714" s="234"/>
      <c r="P2714" s="234"/>
      <c r="Q2714" s="7">
        <v>40204</v>
      </c>
      <c r="R2714" s="8">
        <v>7355357</v>
      </c>
      <c r="S2714" s="8">
        <v>7632500</v>
      </c>
      <c r="T2714" s="8">
        <v>7235000</v>
      </c>
      <c r="U2714" s="8">
        <v>7355000</v>
      </c>
      <c r="V2714" s="192">
        <v>6355743</v>
      </c>
      <c r="W2714" s="234">
        <v>1867110000</v>
      </c>
      <c r="X2714" s="194">
        <f t="shared" si="85"/>
        <v>1.4133016039618527E-2</v>
      </c>
      <c r="Y2714" s="193"/>
      <c r="Z2714" s="197">
        <v>2712</v>
      </c>
    </row>
    <row r="2715" spans="1:26" ht="14.4" x14ac:dyDescent="0.3">
      <c r="A2715" s="7">
        <v>40203</v>
      </c>
      <c r="B2715" s="191">
        <v>1092.400024</v>
      </c>
      <c r="C2715" s="191">
        <v>1102.969971</v>
      </c>
      <c r="D2715" s="191">
        <v>1092.400024</v>
      </c>
      <c r="E2715" s="191">
        <v>1096.780029</v>
      </c>
      <c r="F2715" s="192">
        <v>1096.780029</v>
      </c>
      <c r="G2715" s="191">
        <v>4481390000</v>
      </c>
      <c r="H2715" s="194">
        <f t="shared" si="84"/>
        <v>4.5980975251145601E-3</v>
      </c>
      <c r="I2715" s="193"/>
      <c r="J2715" s="197">
        <v>2713</v>
      </c>
      <c r="K2715" s="234"/>
      <c r="L2715" s="234"/>
      <c r="M2715" s="234"/>
      <c r="N2715" s="234"/>
      <c r="O2715" s="234"/>
      <c r="P2715" s="234"/>
      <c r="Q2715" s="7">
        <v>40203</v>
      </c>
      <c r="R2715" s="8">
        <v>7232500</v>
      </c>
      <c r="S2715" s="8">
        <v>7310714</v>
      </c>
      <c r="T2715" s="8">
        <v>7149643</v>
      </c>
      <c r="U2715" s="8">
        <v>7252500</v>
      </c>
      <c r="V2715" s="192">
        <v>6267169</v>
      </c>
      <c r="W2715" s="234">
        <v>1065699600</v>
      </c>
      <c r="X2715" s="194">
        <f t="shared" si="85"/>
        <v>2.6902581901342343E-2</v>
      </c>
      <c r="Y2715" s="193"/>
      <c r="Z2715" s="197">
        <v>2713</v>
      </c>
    </row>
    <row r="2716" spans="1:26" ht="14.4" x14ac:dyDescent="0.3">
      <c r="A2716" s="7">
        <v>40200</v>
      </c>
      <c r="B2716" s="191">
        <v>1115.48999</v>
      </c>
      <c r="C2716" s="191">
        <v>1115.48999</v>
      </c>
      <c r="D2716" s="191">
        <v>1090.1800539999999</v>
      </c>
      <c r="E2716" s="191">
        <v>1091.76001</v>
      </c>
      <c r="F2716" s="192">
        <v>1091.76001</v>
      </c>
      <c r="G2716" s="191">
        <v>6208650000</v>
      </c>
      <c r="H2716" s="194">
        <f t="shared" si="84"/>
        <v>-2.2140988143826906E-2</v>
      </c>
      <c r="I2716" s="193"/>
      <c r="J2716" s="197">
        <v>2714</v>
      </c>
      <c r="K2716" s="234"/>
      <c r="L2716" s="234"/>
      <c r="M2716" s="234"/>
      <c r="N2716" s="234"/>
      <c r="O2716" s="234"/>
      <c r="P2716" s="234"/>
      <c r="Q2716" s="7">
        <v>40200</v>
      </c>
      <c r="R2716" s="8">
        <v>7385000</v>
      </c>
      <c r="S2716" s="8">
        <v>7410714</v>
      </c>
      <c r="T2716" s="8">
        <v>7041429</v>
      </c>
      <c r="U2716" s="8">
        <v>7062500</v>
      </c>
      <c r="V2716" s="192">
        <v>6102983</v>
      </c>
      <c r="W2716" s="234">
        <v>881767600</v>
      </c>
      <c r="X2716" s="194">
        <f t="shared" si="85"/>
        <v>-4.9598690644524317E-2</v>
      </c>
      <c r="Y2716" s="193"/>
      <c r="Z2716" s="197">
        <v>2714</v>
      </c>
    </row>
    <row r="2717" spans="1:26" ht="14.4" x14ac:dyDescent="0.3">
      <c r="A2717" s="7">
        <v>40199</v>
      </c>
      <c r="B2717" s="191">
        <v>1138.6800539999999</v>
      </c>
      <c r="C2717" s="191">
        <v>1141.579956</v>
      </c>
      <c r="D2717" s="191">
        <v>1114.839966</v>
      </c>
      <c r="E2717" s="191">
        <v>1116.4799800000001</v>
      </c>
      <c r="F2717" s="192">
        <v>1116.4799800000001</v>
      </c>
      <c r="G2717" s="191">
        <v>6874290000</v>
      </c>
      <c r="H2717" s="194">
        <f t="shared" si="84"/>
        <v>-1.8944903747802066E-2</v>
      </c>
      <c r="I2717" s="193"/>
      <c r="J2717" s="197">
        <v>2715</v>
      </c>
      <c r="K2717" s="234"/>
      <c r="L2717" s="234"/>
      <c r="M2717" s="234"/>
      <c r="N2717" s="234"/>
      <c r="O2717" s="234"/>
      <c r="P2717" s="234"/>
      <c r="Q2717" s="7">
        <v>40199</v>
      </c>
      <c r="R2717" s="8">
        <v>7574286</v>
      </c>
      <c r="S2717" s="8">
        <v>7618214</v>
      </c>
      <c r="T2717" s="8">
        <v>7400357</v>
      </c>
      <c r="U2717" s="8">
        <v>7431071</v>
      </c>
      <c r="V2717" s="192">
        <v>6421480</v>
      </c>
      <c r="W2717" s="234">
        <v>608154400</v>
      </c>
      <c r="X2717" s="194">
        <f t="shared" si="85"/>
        <v>-1.7286115785067876E-2</v>
      </c>
      <c r="Y2717" s="193"/>
      <c r="Z2717" s="197">
        <v>2715</v>
      </c>
    </row>
    <row r="2718" spans="1:26" ht="14.4" x14ac:dyDescent="0.3">
      <c r="A2718" s="7">
        <v>40198</v>
      </c>
      <c r="B2718" s="191">
        <v>1147.9499510000001</v>
      </c>
      <c r="C2718" s="191">
        <v>1147.9499510000001</v>
      </c>
      <c r="D2718" s="191">
        <v>1129.25</v>
      </c>
      <c r="E2718" s="191">
        <v>1138.040039</v>
      </c>
      <c r="F2718" s="192">
        <v>1138.040039</v>
      </c>
      <c r="G2718" s="191">
        <v>4810560000</v>
      </c>
      <c r="H2718" s="194">
        <f t="shared" si="84"/>
        <v>-1.0597829314099506E-2</v>
      </c>
      <c r="I2718" s="193"/>
      <c r="J2718" s="197">
        <v>2716</v>
      </c>
      <c r="K2718" s="234"/>
      <c r="L2718" s="234"/>
      <c r="M2718" s="234"/>
      <c r="N2718" s="234"/>
      <c r="O2718" s="234"/>
      <c r="P2718" s="234"/>
      <c r="Q2718" s="7">
        <v>40198</v>
      </c>
      <c r="R2718" s="8">
        <v>7675357</v>
      </c>
      <c r="S2718" s="8">
        <v>7698214</v>
      </c>
      <c r="T2718" s="8">
        <v>7482143</v>
      </c>
      <c r="U2718" s="8">
        <v>7561786</v>
      </c>
      <c r="V2718" s="192">
        <v>6534435</v>
      </c>
      <c r="W2718" s="234">
        <v>612152800</v>
      </c>
      <c r="X2718" s="194">
        <f t="shared" si="85"/>
        <v>-1.5392694139610854E-2</v>
      </c>
      <c r="Y2718" s="193"/>
      <c r="Z2718" s="197">
        <v>2716</v>
      </c>
    </row>
    <row r="2719" spans="1:26" ht="14.4" x14ac:dyDescent="0.3">
      <c r="A2719" s="7">
        <v>40197</v>
      </c>
      <c r="B2719" s="191">
        <v>1136.030029</v>
      </c>
      <c r="C2719" s="191">
        <v>1150.4499510000001</v>
      </c>
      <c r="D2719" s="191">
        <v>1135.7700199999999</v>
      </c>
      <c r="E2719" s="191">
        <v>1150.2299800000001</v>
      </c>
      <c r="F2719" s="192">
        <v>1150.2299800000001</v>
      </c>
      <c r="G2719" s="191">
        <v>4724830000</v>
      </c>
      <c r="H2719" s="194">
        <f t="shared" si="84"/>
        <v>1.2499626451335694E-2</v>
      </c>
      <c r="I2719" s="193"/>
      <c r="J2719" s="197">
        <v>2717</v>
      </c>
      <c r="K2719" s="234"/>
      <c r="L2719" s="234"/>
      <c r="M2719" s="234"/>
      <c r="N2719" s="234"/>
      <c r="O2719" s="234"/>
      <c r="P2719" s="234"/>
      <c r="Q2719" s="7">
        <v>40197</v>
      </c>
      <c r="R2719" s="8">
        <v>7440357</v>
      </c>
      <c r="S2719" s="8">
        <v>7685357</v>
      </c>
      <c r="T2719" s="8">
        <v>7401429</v>
      </c>
      <c r="U2719" s="8">
        <v>7680000</v>
      </c>
      <c r="V2719" s="192">
        <v>6636590</v>
      </c>
      <c r="W2719" s="234">
        <v>730007600</v>
      </c>
      <c r="X2719" s="194">
        <f t="shared" si="85"/>
        <v>4.4238349658465605E-2</v>
      </c>
      <c r="Y2719" s="193"/>
      <c r="Z2719" s="197">
        <v>2717</v>
      </c>
    </row>
    <row r="2720" spans="1:26" ht="14.4" x14ac:dyDescent="0.3">
      <c r="A2720" s="7">
        <v>40193</v>
      </c>
      <c r="B2720" s="191">
        <v>1147.719971</v>
      </c>
      <c r="C2720" s="191">
        <v>1147.7700199999999</v>
      </c>
      <c r="D2720" s="191">
        <v>1131.3900149999999</v>
      </c>
      <c r="E2720" s="191">
        <v>1136.030029</v>
      </c>
      <c r="F2720" s="192">
        <v>1136.030029</v>
      </c>
      <c r="G2720" s="191">
        <v>4758730000</v>
      </c>
      <c r="H2720" s="194">
        <f t="shared" si="84"/>
        <v>-1.0823130472199377E-2</v>
      </c>
      <c r="I2720" s="193"/>
      <c r="J2720" s="197">
        <v>2718</v>
      </c>
      <c r="K2720" s="234"/>
      <c r="L2720" s="234"/>
      <c r="M2720" s="234"/>
      <c r="N2720" s="234"/>
      <c r="O2720" s="234"/>
      <c r="P2720" s="234"/>
      <c r="Q2720" s="7">
        <v>40193</v>
      </c>
      <c r="R2720" s="8">
        <v>7533214</v>
      </c>
      <c r="S2720" s="8">
        <v>7557143</v>
      </c>
      <c r="T2720" s="8">
        <v>7352500</v>
      </c>
      <c r="U2720" s="8">
        <v>7354643</v>
      </c>
      <c r="V2720" s="192">
        <v>6355436</v>
      </c>
      <c r="W2720" s="234">
        <v>594067600</v>
      </c>
      <c r="X2720" s="194">
        <f t="shared" si="85"/>
        <v>-1.6711660690241173E-2</v>
      </c>
      <c r="Y2720" s="193"/>
      <c r="Z2720" s="197">
        <v>2718</v>
      </c>
    </row>
    <row r="2721" spans="1:26" ht="14.4" x14ac:dyDescent="0.3">
      <c r="A2721" s="7">
        <v>40192</v>
      </c>
      <c r="B2721" s="191">
        <v>1145.6800539999999</v>
      </c>
      <c r="C2721" s="191">
        <v>1150.410034</v>
      </c>
      <c r="D2721" s="191">
        <v>1143.8000489999999</v>
      </c>
      <c r="E2721" s="191">
        <v>1148.459961</v>
      </c>
      <c r="F2721" s="192">
        <v>1148.459961</v>
      </c>
      <c r="G2721" s="191">
        <v>3915200000</v>
      </c>
      <c r="H2721" s="194">
        <f t="shared" si="84"/>
        <v>2.4264252400086682E-3</v>
      </c>
      <c r="I2721" s="193"/>
      <c r="J2721" s="197">
        <v>2719</v>
      </c>
      <c r="K2721" s="234"/>
      <c r="L2721" s="234"/>
      <c r="M2721" s="234"/>
      <c r="N2721" s="234"/>
      <c r="O2721" s="234"/>
      <c r="P2721" s="234"/>
      <c r="Q2721" s="7">
        <v>40192</v>
      </c>
      <c r="R2721" s="8">
        <v>7503929</v>
      </c>
      <c r="S2721" s="8">
        <v>7516428</v>
      </c>
      <c r="T2721" s="8">
        <v>7465000</v>
      </c>
      <c r="U2721" s="8">
        <v>7479643</v>
      </c>
      <c r="V2721" s="192">
        <v>6463451</v>
      </c>
      <c r="W2721" s="234">
        <v>432894000</v>
      </c>
      <c r="X2721" s="194">
        <f t="shared" si="85"/>
        <v>-5.7917855182750503E-3</v>
      </c>
      <c r="Y2721" s="193"/>
      <c r="Z2721" s="197">
        <v>2719</v>
      </c>
    </row>
    <row r="2722" spans="1:26" ht="14.4" x14ac:dyDescent="0.3">
      <c r="A2722" s="7">
        <v>40191</v>
      </c>
      <c r="B2722" s="191">
        <v>1137.3100589999999</v>
      </c>
      <c r="C2722" s="191">
        <v>1148.400024</v>
      </c>
      <c r="D2722" s="191">
        <v>1133.1800539999999</v>
      </c>
      <c r="E2722" s="191">
        <v>1145.6800539999999</v>
      </c>
      <c r="F2722" s="192">
        <v>1145.6800539999999</v>
      </c>
      <c r="G2722" s="191">
        <v>4170360000</v>
      </c>
      <c r="H2722" s="194">
        <f t="shared" si="84"/>
        <v>8.3259256494796641E-3</v>
      </c>
      <c r="I2722" s="193"/>
      <c r="J2722" s="197">
        <v>2720</v>
      </c>
      <c r="K2722" s="234"/>
      <c r="L2722" s="234"/>
      <c r="M2722" s="234"/>
      <c r="N2722" s="234"/>
      <c r="O2722" s="234"/>
      <c r="P2722" s="234"/>
      <c r="Q2722" s="7">
        <v>40191</v>
      </c>
      <c r="R2722" s="8">
        <v>7423929</v>
      </c>
      <c r="S2722" s="8">
        <v>7533214</v>
      </c>
      <c r="T2722" s="8">
        <v>7289286</v>
      </c>
      <c r="U2722" s="8">
        <v>7523214</v>
      </c>
      <c r="V2722" s="192">
        <v>6501104</v>
      </c>
      <c r="W2722" s="234">
        <v>605892000</v>
      </c>
      <c r="X2722" s="194">
        <f t="shared" si="85"/>
        <v>1.4105370117580368E-2</v>
      </c>
      <c r="Y2722" s="193"/>
      <c r="Z2722" s="197">
        <v>2720</v>
      </c>
    </row>
    <row r="2723" spans="1:26" ht="14.4" x14ac:dyDescent="0.3">
      <c r="A2723" s="7">
        <v>40190</v>
      </c>
      <c r="B2723" s="191">
        <v>1143.8100589999999</v>
      </c>
      <c r="C2723" s="191">
        <v>1143.8100589999999</v>
      </c>
      <c r="D2723" s="191">
        <v>1131.7700199999999</v>
      </c>
      <c r="E2723" s="191">
        <v>1136.219971</v>
      </c>
      <c r="F2723" s="192">
        <v>1136.219971</v>
      </c>
      <c r="G2723" s="191">
        <v>4716160000</v>
      </c>
      <c r="H2723" s="194">
        <f t="shared" si="84"/>
        <v>-9.3811654846844682E-3</v>
      </c>
      <c r="I2723" s="193"/>
      <c r="J2723" s="197">
        <v>2721</v>
      </c>
      <c r="K2723" s="234"/>
      <c r="L2723" s="234"/>
      <c r="M2723" s="234"/>
      <c r="N2723" s="234"/>
      <c r="O2723" s="234"/>
      <c r="P2723" s="234"/>
      <c r="Q2723" s="7">
        <v>40190</v>
      </c>
      <c r="R2723" s="8">
        <v>7471071</v>
      </c>
      <c r="S2723" s="8">
        <v>7491786</v>
      </c>
      <c r="T2723" s="8">
        <v>7372143</v>
      </c>
      <c r="U2723" s="8">
        <v>7418571</v>
      </c>
      <c r="V2723" s="192">
        <v>6410679</v>
      </c>
      <c r="W2723" s="234">
        <v>594459600</v>
      </c>
      <c r="X2723" s="194">
        <f t="shared" si="85"/>
        <v>-1.1374923875450135E-2</v>
      </c>
      <c r="Y2723" s="193"/>
      <c r="Z2723" s="197">
        <v>2721</v>
      </c>
    </row>
    <row r="2724" spans="1:26" ht="14.4" x14ac:dyDescent="0.3">
      <c r="A2724" s="7">
        <v>40189</v>
      </c>
      <c r="B2724" s="191">
        <v>1145.959961</v>
      </c>
      <c r="C2724" s="191">
        <v>1149.73999</v>
      </c>
      <c r="D2724" s="191">
        <v>1142.0200199999999</v>
      </c>
      <c r="E2724" s="191">
        <v>1146.9799800000001</v>
      </c>
      <c r="F2724" s="192">
        <v>1146.9799800000001</v>
      </c>
      <c r="G2724" s="191">
        <v>4255780000</v>
      </c>
      <c r="H2724" s="194">
        <f t="shared" si="84"/>
        <v>1.7467554323526251E-3</v>
      </c>
      <c r="I2724" s="193"/>
      <c r="J2724" s="197">
        <v>2722</v>
      </c>
      <c r="K2724" s="234"/>
      <c r="L2724" s="234"/>
      <c r="M2724" s="234"/>
      <c r="N2724" s="234"/>
      <c r="O2724" s="234"/>
      <c r="P2724" s="234"/>
      <c r="Q2724" s="7">
        <v>40189</v>
      </c>
      <c r="R2724" s="8">
        <v>7600000</v>
      </c>
      <c r="S2724" s="8">
        <v>7607143</v>
      </c>
      <c r="T2724" s="8">
        <v>7444643</v>
      </c>
      <c r="U2724" s="8">
        <v>7503929</v>
      </c>
      <c r="V2724" s="192">
        <v>6484439</v>
      </c>
      <c r="W2724" s="234">
        <v>462229600</v>
      </c>
      <c r="X2724" s="194">
        <f t="shared" si="85"/>
        <v>-8.8214119211574172E-3</v>
      </c>
      <c r="Y2724" s="193"/>
      <c r="Z2724" s="197">
        <v>2722</v>
      </c>
    </row>
    <row r="2725" spans="1:26" ht="14.4" x14ac:dyDescent="0.3">
      <c r="A2725" s="7">
        <v>40186</v>
      </c>
      <c r="B2725" s="191">
        <v>1140.5200199999999</v>
      </c>
      <c r="C2725" s="191">
        <v>1145.3900149999999</v>
      </c>
      <c r="D2725" s="191">
        <v>1136.219971</v>
      </c>
      <c r="E2725" s="191">
        <v>1144.9799800000001</v>
      </c>
      <c r="F2725" s="192">
        <v>1144.9799800000001</v>
      </c>
      <c r="G2725" s="191">
        <v>4389590000</v>
      </c>
      <c r="H2725" s="194">
        <f t="shared" si="84"/>
        <v>2.8817272377106621E-3</v>
      </c>
      <c r="I2725" s="193"/>
      <c r="J2725" s="197">
        <v>2723</v>
      </c>
      <c r="K2725" s="234"/>
      <c r="L2725" s="234"/>
      <c r="M2725" s="234"/>
      <c r="N2725" s="234"/>
      <c r="O2725" s="234"/>
      <c r="P2725" s="234"/>
      <c r="Q2725" s="7">
        <v>40186</v>
      </c>
      <c r="R2725" s="8">
        <v>7510714</v>
      </c>
      <c r="S2725" s="8">
        <v>7571429</v>
      </c>
      <c r="T2725" s="8">
        <v>7466429</v>
      </c>
      <c r="U2725" s="8">
        <v>7570714</v>
      </c>
      <c r="V2725" s="192">
        <v>6542150</v>
      </c>
      <c r="W2725" s="234">
        <v>447610800</v>
      </c>
      <c r="X2725" s="194">
        <f t="shared" si="85"/>
        <v>6.6480020988021905E-3</v>
      </c>
      <c r="Y2725" s="193"/>
      <c r="Z2725" s="197">
        <v>2723</v>
      </c>
    </row>
    <row r="2726" spans="1:26" ht="14.4" x14ac:dyDescent="0.3">
      <c r="A2726" s="7">
        <v>40185</v>
      </c>
      <c r="B2726" s="191">
        <v>1136.2700199999999</v>
      </c>
      <c r="C2726" s="191">
        <v>1142.459961</v>
      </c>
      <c r="D2726" s="191">
        <v>1131.3199460000001</v>
      </c>
      <c r="E2726" s="191">
        <v>1141.6899410000001</v>
      </c>
      <c r="F2726" s="192">
        <v>1141.6899410000001</v>
      </c>
      <c r="G2726" s="191">
        <v>5270680000</v>
      </c>
      <c r="H2726" s="194">
        <f t="shared" si="84"/>
        <v>4.0012012065199741E-3</v>
      </c>
      <c r="I2726" s="193"/>
      <c r="J2726" s="197">
        <v>2724</v>
      </c>
      <c r="K2726" s="234"/>
      <c r="L2726" s="234"/>
      <c r="M2726" s="234"/>
      <c r="N2726" s="234"/>
      <c r="O2726" s="234"/>
      <c r="P2726" s="234"/>
      <c r="Q2726" s="7">
        <v>40185</v>
      </c>
      <c r="R2726" s="8">
        <v>7562500</v>
      </c>
      <c r="S2726" s="8">
        <v>7571429</v>
      </c>
      <c r="T2726" s="8">
        <v>7466072</v>
      </c>
      <c r="U2726" s="8">
        <v>7520714</v>
      </c>
      <c r="V2726" s="192">
        <v>6498945</v>
      </c>
      <c r="W2726" s="234">
        <v>477131200</v>
      </c>
      <c r="X2726" s="194">
        <f t="shared" si="85"/>
        <v>-1.8484160602551382E-3</v>
      </c>
      <c r="Y2726" s="193"/>
      <c r="Z2726" s="197">
        <v>2724</v>
      </c>
    </row>
    <row r="2727" spans="1:26" ht="14.4" x14ac:dyDescent="0.3">
      <c r="A2727" s="7">
        <v>40184</v>
      </c>
      <c r="B2727" s="191">
        <v>1135.709961</v>
      </c>
      <c r="C2727" s="191">
        <v>1139.1899410000001</v>
      </c>
      <c r="D2727" s="191">
        <v>1133.9499510000001</v>
      </c>
      <c r="E2727" s="191">
        <v>1137.1400149999999</v>
      </c>
      <c r="F2727" s="192">
        <v>1137.1400149999999</v>
      </c>
      <c r="G2727" s="191">
        <v>4972660000</v>
      </c>
      <c r="H2727" s="194">
        <f t="shared" si="84"/>
        <v>5.4552052677436975E-4</v>
      </c>
      <c r="I2727" s="193"/>
      <c r="J2727" s="197">
        <v>2725</v>
      </c>
      <c r="K2727" s="234"/>
      <c r="L2727" s="234"/>
      <c r="M2727" s="234"/>
      <c r="N2727" s="234"/>
      <c r="O2727" s="234"/>
      <c r="P2727" s="234"/>
      <c r="Q2727" s="7">
        <v>40184</v>
      </c>
      <c r="R2727" s="8">
        <v>7656428</v>
      </c>
      <c r="S2727" s="8">
        <v>7686786</v>
      </c>
      <c r="T2727" s="8">
        <v>7526786</v>
      </c>
      <c r="U2727" s="8">
        <v>7534643</v>
      </c>
      <c r="V2727" s="192">
        <v>6510980</v>
      </c>
      <c r="W2727" s="234">
        <v>552160000</v>
      </c>
      <c r="X2727" s="194">
        <f t="shared" si="85"/>
        <v>-1.5906214712662927E-2</v>
      </c>
      <c r="Y2727" s="193"/>
      <c r="Z2727" s="197">
        <v>2725</v>
      </c>
    </row>
    <row r="2728" spans="1:26" ht="14.4" x14ac:dyDescent="0.3">
      <c r="A2728" s="7">
        <v>40183</v>
      </c>
      <c r="B2728" s="191">
        <v>1132.660034</v>
      </c>
      <c r="C2728" s="191">
        <v>1136.630005</v>
      </c>
      <c r="D2728" s="191">
        <v>1129.660034</v>
      </c>
      <c r="E2728" s="191">
        <v>1136.5200199999999</v>
      </c>
      <c r="F2728" s="192">
        <v>1136.5200199999999</v>
      </c>
      <c r="G2728" s="191">
        <v>2491020000</v>
      </c>
      <c r="H2728" s="194">
        <f t="shared" si="84"/>
        <v>3.1156762470601323E-3</v>
      </c>
      <c r="I2728" s="193"/>
      <c r="J2728" s="197">
        <v>2726</v>
      </c>
      <c r="K2728" s="234"/>
      <c r="L2728" s="234"/>
      <c r="M2728" s="234"/>
      <c r="N2728" s="234"/>
      <c r="O2728" s="234"/>
      <c r="P2728" s="234"/>
      <c r="Q2728" s="7">
        <v>40183</v>
      </c>
      <c r="R2728" s="8">
        <v>7664286</v>
      </c>
      <c r="S2728" s="8">
        <v>7699643</v>
      </c>
      <c r="T2728" s="8">
        <v>7616071</v>
      </c>
      <c r="U2728" s="8">
        <v>7656428</v>
      </c>
      <c r="V2728" s="192">
        <v>6616219</v>
      </c>
      <c r="W2728" s="234">
        <v>601904800</v>
      </c>
      <c r="X2728" s="194">
        <f t="shared" si="85"/>
        <v>1.7287424708178187E-3</v>
      </c>
      <c r="Y2728" s="193"/>
      <c r="Z2728" s="197">
        <v>2726</v>
      </c>
    </row>
    <row r="2729" spans="1:26" ht="14.4" x14ac:dyDescent="0.3">
      <c r="A2729" s="7">
        <v>40182</v>
      </c>
      <c r="B2729" s="191">
        <v>1116.5600589999999</v>
      </c>
      <c r="C2729" s="191">
        <v>1133.869995</v>
      </c>
      <c r="D2729" s="191">
        <v>1116.5600589999999</v>
      </c>
      <c r="E2729" s="191">
        <v>1132.98999</v>
      </c>
      <c r="F2729" s="192">
        <v>1132.98999</v>
      </c>
      <c r="G2729" s="191">
        <v>3991400000</v>
      </c>
      <c r="H2729" s="194">
        <f t="shared" si="84"/>
        <v>1.6043417079223455E-2</v>
      </c>
      <c r="I2729" s="193"/>
      <c r="J2729" s="197">
        <v>2727</v>
      </c>
      <c r="K2729" s="234"/>
      <c r="L2729" s="234"/>
      <c r="M2729" s="234"/>
      <c r="N2729" s="234"/>
      <c r="O2729" s="234"/>
      <c r="P2729" s="234"/>
      <c r="Q2729" s="7">
        <v>40182</v>
      </c>
      <c r="R2729" s="8">
        <v>7622500</v>
      </c>
      <c r="S2729" s="8">
        <v>7660714</v>
      </c>
      <c r="T2729" s="8">
        <v>7585000</v>
      </c>
      <c r="U2729" s="8">
        <v>7643214</v>
      </c>
      <c r="V2729" s="192">
        <v>6604801</v>
      </c>
      <c r="W2729" s="234">
        <v>493729600</v>
      </c>
      <c r="X2729" s="194">
        <f t="shared" si="85"/>
        <v>1.5564826355477773E-2</v>
      </c>
      <c r="Y2729" s="193"/>
      <c r="Z2729" s="197">
        <v>2727</v>
      </c>
    </row>
    <row r="2730" spans="1:26" ht="14.4" x14ac:dyDescent="0.3">
      <c r="A2730" s="7">
        <v>40178</v>
      </c>
      <c r="B2730" s="191">
        <v>1126.599976</v>
      </c>
      <c r="C2730" s="191">
        <v>1127.6400149999999</v>
      </c>
      <c r="D2730" s="191">
        <v>1114.8100589999999</v>
      </c>
      <c r="E2730" s="191">
        <v>1115.099976</v>
      </c>
      <c r="F2730" s="192">
        <v>1115.099976</v>
      </c>
      <c r="G2730" s="191">
        <v>2076990000</v>
      </c>
      <c r="H2730" s="194">
        <f t="shared" si="84"/>
        <v>-1.0049597448391989E-2</v>
      </c>
      <c r="I2730" s="193"/>
      <c r="J2730" s="197">
        <v>2728</v>
      </c>
      <c r="K2730" s="234"/>
      <c r="L2730" s="234"/>
      <c r="M2730" s="234"/>
      <c r="N2730" s="234"/>
      <c r="O2730" s="234"/>
      <c r="P2730" s="234"/>
      <c r="Q2730" s="7">
        <v>40178</v>
      </c>
      <c r="R2730" s="8">
        <v>7611786</v>
      </c>
      <c r="S2730" s="8">
        <v>7619643</v>
      </c>
      <c r="T2730" s="8">
        <v>7520000</v>
      </c>
      <c r="U2730" s="8">
        <v>7526072</v>
      </c>
      <c r="V2730" s="192">
        <v>6503574</v>
      </c>
      <c r="W2730" s="234">
        <v>352410800</v>
      </c>
      <c r="X2730" s="194">
        <f t="shared" si="85"/>
        <v>-4.2995215456047373E-3</v>
      </c>
      <c r="Y2730" s="193"/>
      <c r="Z2730" s="197">
        <v>2728</v>
      </c>
    </row>
    <row r="2731" spans="1:26" ht="14.4" x14ac:dyDescent="0.3">
      <c r="A2731" s="7">
        <v>40177</v>
      </c>
      <c r="B2731" s="191">
        <v>1125.530029</v>
      </c>
      <c r="C2731" s="191">
        <v>1126.420044</v>
      </c>
      <c r="D2731" s="191">
        <v>1121.9399410000001</v>
      </c>
      <c r="E2731" s="191">
        <v>1126.420044</v>
      </c>
      <c r="F2731" s="192">
        <v>1126.420044</v>
      </c>
      <c r="G2731" s="191">
        <v>2277300000</v>
      </c>
      <c r="H2731" s="194">
        <f t="shared" si="84"/>
        <v>1.9542977231039335E-4</v>
      </c>
      <c r="I2731" s="193"/>
      <c r="J2731" s="197">
        <v>2729</v>
      </c>
      <c r="K2731" s="234"/>
      <c r="L2731" s="234"/>
      <c r="M2731" s="234"/>
      <c r="N2731" s="234"/>
      <c r="O2731" s="234"/>
      <c r="P2731" s="234"/>
      <c r="Q2731" s="7">
        <v>40177</v>
      </c>
      <c r="R2731" s="8">
        <v>7458214</v>
      </c>
      <c r="S2731" s="8">
        <v>7571429</v>
      </c>
      <c r="T2731" s="8">
        <v>7439643</v>
      </c>
      <c r="U2731" s="8">
        <v>7558571</v>
      </c>
      <c r="V2731" s="192">
        <v>6531657</v>
      </c>
      <c r="W2731" s="234">
        <v>412084400</v>
      </c>
      <c r="X2731" s="194">
        <f t="shared" si="85"/>
        <v>1.2147021920208192E-2</v>
      </c>
      <c r="Y2731" s="193"/>
      <c r="Z2731" s="197">
        <v>2729</v>
      </c>
    </row>
    <row r="2732" spans="1:26" ht="14.4" x14ac:dyDescent="0.3">
      <c r="A2732" s="7">
        <v>40176</v>
      </c>
      <c r="B2732" s="191">
        <v>1128.5500489999999</v>
      </c>
      <c r="C2732" s="191">
        <v>1130.380005</v>
      </c>
      <c r="D2732" s="191">
        <v>1126.079956</v>
      </c>
      <c r="E2732" s="191">
        <v>1126.1999510000001</v>
      </c>
      <c r="F2732" s="192">
        <v>1126.1999510000001</v>
      </c>
      <c r="G2732" s="191">
        <v>2491020000</v>
      </c>
      <c r="H2732" s="194">
        <f t="shared" si="84"/>
        <v>-1.4010515875165915E-3</v>
      </c>
      <c r="I2732" s="193"/>
      <c r="J2732" s="197">
        <v>2730</v>
      </c>
      <c r="K2732" s="234"/>
      <c r="L2732" s="234"/>
      <c r="M2732" s="234"/>
      <c r="N2732" s="234"/>
      <c r="O2732" s="234"/>
      <c r="P2732" s="234"/>
      <c r="Q2732" s="7">
        <v>40176</v>
      </c>
      <c r="R2732" s="8">
        <v>7593928</v>
      </c>
      <c r="S2732" s="8">
        <v>7597143</v>
      </c>
      <c r="T2732" s="8">
        <v>7454643</v>
      </c>
      <c r="U2732" s="8">
        <v>7467857</v>
      </c>
      <c r="V2732" s="192">
        <v>6453269</v>
      </c>
      <c r="W2732" s="234">
        <v>445205600</v>
      </c>
      <c r="X2732" s="194">
        <f t="shared" si="85"/>
        <v>-1.1861001756312082E-2</v>
      </c>
      <c r="Y2732" s="193"/>
      <c r="Z2732" s="197">
        <v>2730</v>
      </c>
    </row>
    <row r="2733" spans="1:26" ht="14.4" x14ac:dyDescent="0.3">
      <c r="A2733" s="7">
        <v>40175</v>
      </c>
      <c r="B2733" s="191">
        <v>1127.530029</v>
      </c>
      <c r="C2733" s="191">
        <v>1130.380005</v>
      </c>
      <c r="D2733" s="191">
        <v>1123.51001</v>
      </c>
      <c r="E2733" s="191">
        <v>1127.780029</v>
      </c>
      <c r="F2733" s="192">
        <v>1127.780029</v>
      </c>
      <c r="G2733" s="191">
        <v>2716400000</v>
      </c>
      <c r="H2733" s="194">
        <f t="shared" si="84"/>
        <v>1.1540808741225426E-3</v>
      </c>
      <c r="I2733" s="193"/>
      <c r="J2733" s="197">
        <v>2731</v>
      </c>
      <c r="K2733" s="234"/>
      <c r="L2733" s="234"/>
      <c r="M2733" s="234"/>
      <c r="N2733" s="234"/>
      <c r="O2733" s="234"/>
      <c r="P2733" s="234"/>
      <c r="Q2733" s="7">
        <v>40175</v>
      </c>
      <c r="R2733" s="8">
        <v>7561429</v>
      </c>
      <c r="S2733" s="8">
        <v>7641071</v>
      </c>
      <c r="T2733" s="8">
        <v>7486072</v>
      </c>
      <c r="U2733" s="8">
        <v>7557500</v>
      </c>
      <c r="V2733" s="192">
        <v>6530730</v>
      </c>
      <c r="W2733" s="234">
        <v>644565600</v>
      </c>
      <c r="X2733" s="194">
        <f t="shared" si="85"/>
        <v>1.2293888303918348E-2</v>
      </c>
      <c r="Y2733" s="193"/>
      <c r="Z2733" s="197">
        <v>2731</v>
      </c>
    </row>
    <row r="2734" spans="1:26" ht="14.4" x14ac:dyDescent="0.3">
      <c r="A2734" s="7">
        <v>40171</v>
      </c>
      <c r="B2734" s="191">
        <v>1121.079956</v>
      </c>
      <c r="C2734" s="191">
        <v>1126.4799800000001</v>
      </c>
      <c r="D2734" s="191">
        <v>1121.079956</v>
      </c>
      <c r="E2734" s="191">
        <v>1126.4799800000001</v>
      </c>
      <c r="F2734" s="192">
        <v>1126.4799800000001</v>
      </c>
      <c r="G2734" s="191">
        <v>1267710000</v>
      </c>
      <c r="H2734" s="194">
        <f t="shared" si="84"/>
        <v>5.2561723544828388E-3</v>
      </c>
      <c r="I2734" s="193"/>
      <c r="J2734" s="197">
        <v>2732</v>
      </c>
      <c r="K2734" s="234"/>
      <c r="L2734" s="234"/>
      <c r="M2734" s="234"/>
      <c r="N2734" s="234"/>
      <c r="O2734" s="234"/>
      <c r="P2734" s="234"/>
      <c r="Q2734" s="7">
        <v>40171</v>
      </c>
      <c r="R2734" s="8">
        <v>7269643</v>
      </c>
      <c r="S2734" s="8">
        <v>7476786</v>
      </c>
      <c r="T2734" s="8">
        <v>7262500</v>
      </c>
      <c r="U2734" s="8">
        <v>7465714</v>
      </c>
      <c r="V2734" s="192">
        <v>6451417</v>
      </c>
      <c r="W2734" s="234">
        <v>500889200</v>
      </c>
      <c r="X2734" s="194">
        <f t="shared" si="85"/>
        <v>3.4339420326381855E-2</v>
      </c>
      <c r="Y2734" s="193"/>
      <c r="Z2734" s="197">
        <v>2732</v>
      </c>
    </row>
    <row r="2735" spans="1:26" ht="14.4" x14ac:dyDescent="0.3">
      <c r="A2735" s="7">
        <v>40170</v>
      </c>
      <c r="B2735" s="191">
        <v>1118.839966</v>
      </c>
      <c r="C2735" s="191">
        <v>1121.579956</v>
      </c>
      <c r="D2735" s="191">
        <v>1116</v>
      </c>
      <c r="E2735" s="191">
        <v>1120.589966</v>
      </c>
      <c r="F2735" s="192">
        <v>1120.589966</v>
      </c>
      <c r="G2735" s="191">
        <v>3166870000</v>
      </c>
      <c r="H2735" s="194">
        <f t="shared" si="84"/>
        <v>2.2986583013066913E-3</v>
      </c>
      <c r="I2735" s="193"/>
      <c r="J2735" s="197">
        <v>2733</v>
      </c>
      <c r="K2735" s="234"/>
      <c r="L2735" s="234"/>
      <c r="M2735" s="234"/>
      <c r="N2735" s="234"/>
      <c r="O2735" s="234"/>
      <c r="P2735" s="234"/>
      <c r="Q2735" s="7">
        <v>40170</v>
      </c>
      <c r="R2735" s="8">
        <v>7185714</v>
      </c>
      <c r="S2735" s="8">
        <v>7227857</v>
      </c>
      <c r="T2735" s="8">
        <v>7171786</v>
      </c>
      <c r="U2735" s="8">
        <v>7217857</v>
      </c>
      <c r="V2735" s="192">
        <v>6237234</v>
      </c>
      <c r="W2735" s="234">
        <v>345525600</v>
      </c>
      <c r="X2735" s="194">
        <f t="shared" si="85"/>
        <v>8.6843542867234176E-3</v>
      </c>
      <c r="Y2735" s="193"/>
      <c r="Z2735" s="197">
        <v>2733</v>
      </c>
    </row>
    <row r="2736" spans="1:26" ht="14.4" x14ac:dyDescent="0.3">
      <c r="A2736" s="7">
        <v>40169</v>
      </c>
      <c r="B2736" s="191">
        <v>1114.51001</v>
      </c>
      <c r="C2736" s="191">
        <v>1120.2700199999999</v>
      </c>
      <c r="D2736" s="191">
        <v>1114.51001</v>
      </c>
      <c r="E2736" s="191">
        <v>1118.0200199999999</v>
      </c>
      <c r="F2736" s="192">
        <v>1118.0200199999999</v>
      </c>
      <c r="G2736" s="191">
        <v>3641130000</v>
      </c>
      <c r="H2736" s="194">
        <f t="shared" si="84"/>
        <v>3.5635481579696848E-3</v>
      </c>
      <c r="I2736" s="193"/>
      <c r="J2736" s="197">
        <v>2734</v>
      </c>
      <c r="K2736" s="234"/>
      <c r="L2736" s="234"/>
      <c r="M2736" s="234"/>
      <c r="N2736" s="234"/>
      <c r="O2736" s="234"/>
      <c r="P2736" s="234"/>
      <c r="Q2736" s="7">
        <v>40169</v>
      </c>
      <c r="R2736" s="8">
        <v>7122857</v>
      </c>
      <c r="S2736" s="8">
        <v>7173214</v>
      </c>
      <c r="T2736" s="8">
        <v>7095000</v>
      </c>
      <c r="U2736" s="8">
        <v>7155715</v>
      </c>
      <c r="V2736" s="192">
        <v>6183534</v>
      </c>
      <c r="W2736" s="234">
        <v>349515600</v>
      </c>
      <c r="X2736" s="194">
        <f t="shared" si="85"/>
        <v>1.0745207792935921E-2</v>
      </c>
      <c r="Y2736" s="193"/>
      <c r="Z2736" s="197">
        <v>2734</v>
      </c>
    </row>
    <row r="2737" spans="1:26" ht="14.4" x14ac:dyDescent="0.3">
      <c r="A2737" s="7">
        <v>40168</v>
      </c>
      <c r="B2737" s="191">
        <v>1105.3100589999999</v>
      </c>
      <c r="C2737" s="191">
        <v>1117.6800539999999</v>
      </c>
      <c r="D2737" s="191">
        <v>1105.3100589999999</v>
      </c>
      <c r="E2737" s="191">
        <v>1114.0500489999999</v>
      </c>
      <c r="F2737" s="192">
        <v>1114.0500489999999</v>
      </c>
      <c r="G2737" s="191">
        <v>3977340000</v>
      </c>
      <c r="H2737" s="194">
        <f t="shared" si="84"/>
        <v>1.0503758201682535E-2</v>
      </c>
      <c r="I2737" s="193"/>
      <c r="J2737" s="197">
        <v>2735</v>
      </c>
      <c r="K2737" s="234"/>
      <c r="L2737" s="234"/>
      <c r="M2737" s="234"/>
      <c r="N2737" s="234"/>
      <c r="O2737" s="234"/>
      <c r="P2737" s="234"/>
      <c r="Q2737" s="7">
        <v>40168</v>
      </c>
      <c r="R2737" s="8">
        <v>7001786</v>
      </c>
      <c r="S2737" s="8">
        <v>7133929</v>
      </c>
      <c r="T2737" s="8">
        <v>6988214</v>
      </c>
      <c r="U2737" s="8">
        <v>7079643</v>
      </c>
      <c r="V2737" s="192">
        <v>6117797</v>
      </c>
      <c r="W2737" s="234">
        <v>611906400</v>
      </c>
      <c r="X2737" s="194">
        <f t="shared" si="85"/>
        <v>1.432739389954178E-2</v>
      </c>
      <c r="Y2737" s="193"/>
      <c r="Z2737" s="197">
        <v>2735</v>
      </c>
    </row>
    <row r="2738" spans="1:26" ht="14.4" x14ac:dyDescent="0.3">
      <c r="A2738" s="7">
        <v>40165</v>
      </c>
      <c r="B2738" s="191">
        <v>1097.8599850000001</v>
      </c>
      <c r="C2738" s="191">
        <v>1103.73999</v>
      </c>
      <c r="D2738" s="191">
        <v>1093.880005</v>
      </c>
      <c r="E2738" s="191">
        <v>1102.469971</v>
      </c>
      <c r="F2738" s="192">
        <v>1102.469971</v>
      </c>
      <c r="G2738" s="191">
        <v>6325890000</v>
      </c>
      <c r="H2738" s="194">
        <f t="shared" si="84"/>
        <v>5.8298803522687064E-3</v>
      </c>
      <c r="I2738" s="193"/>
      <c r="J2738" s="197">
        <v>2736</v>
      </c>
      <c r="K2738" s="234"/>
      <c r="L2738" s="234"/>
      <c r="M2738" s="234"/>
      <c r="N2738" s="234"/>
      <c r="O2738" s="234"/>
      <c r="P2738" s="234"/>
      <c r="Q2738" s="7">
        <v>40165</v>
      </c>
      <c r="R2738" s="8">
        <v>6898929</v>
      </c>
      <c r="S2738" s="8">
        <v>6982143</v>
      </c>
      <c r="T2738" s="8">
        <v>6878572</v>
      </c>
      <c r="U2738" s="8">
        <v>6979643</v>
      </c>
      <c r="V2738" s="192">
        <v>6031383</v>
      </c>
      <c r="W2738" s="234">
        <v>608770400</v>
      </c>
      <c r="X2738" s="194">
        <f t="shared" si="85"/>
        <v>1.8607189143562984E-2</v>
      </c>
      <c r="Y2738" s="193"/>
      <c r="Z2738" s="197">
        <v>2736</v>
      </c>
    </row>
    <row r="2739" spans="1:26" ht="14.4" x14ac:dyDescent="0.3">
      <c r="A2739" s="7">
        <v>40164</v>
      </c>
      <c r="B2739" s="191">
        <v>1106.3599850000001</v>
      </c>
      <c r="C2739" s="191">
        <v>1106.3599850000001</v>
      </c>
      <c r="D2739" s="191">
        <v>1095.880005</v>
      </c>
      <c r="E2739" s="191">
        <v>1096.079956</v>
      </c>
      <c r="F2739" s="192">
        <v>1096.079956</v>
      </c>
      <c r="G2739" s="191">
        <v>7615070000</v>
      </c>
      <c r="H2739" s="194">
        <f t="shared" si="84"/>
        <v>-1.181061447395978E-2</v>
      </c>
      <c r="I2739" s="193"/>
      <c r="J2739" s="197">
        <v>2737</v>
      </c>
      <c r="K2739" s="234"/>
      <c r="L2739" s="234"/>
      <c r="M2739" s="234"/>
      <c r="N2739" s="234"/>
      <c r="O2739" s="234"/>
      <c r="P2739" s="234"/>
      <c r="Q2739" s="7">
        <v>40164</v>
      </c>
      <c r="R2739" s="8">
        <v>6937857</v>
      </c>
      <c r="S2739" s="8">
        <v>6964286</v>
      </c>
      <c r="T2739" s="8">
        <v>6821429</v>
      </c>
      <c r="U2739" s="8">
        <v>6852143</v>
      </c>
      <c r="V2739" s="192">
        <v>5921206</v>
      </c>
      <c r="W2739" s="234">
        <v>388838800</v>
      </c>
      <c r="X2739" s="194">
        <f t="shared" si="85"/>
        <v>-1.6253760152369862E-2</v>
      </c>
      <c r="Y2739" s="193"/>
      <c r="Z2739" s="197">
        <v>2737</v>
      </c>
    </row>
    <row r="2740" spans="1:26" ht="14.4" x14ac:dyDescent="0.3">
      <c r="A2740" s="7">
        <v>40163</v>
      </c>
      <c r="B2740" s="191">
        <v>1108.6099850000001</v>
      </c>
      <c r="C2740" s="191">
        <v>1116.209961</v>
      </c>
      <c r="D2740" s="191">
        <v>1107.959961</v>
      </c>
      <c r="E2740" s="191">
        <v>1109.1800539999999</v>
      </c>
      <c r="F2740" s="192">
        <v>1109.1800539999999</v>
      </c>
      <c r="G2740" s="191">
        <v>4829820000</v>
      </c>
      <c r="H2740" s="194">
        <f t="shared" si="84"/>
        <v>1.1282300678522798E-3</v>
      </c>
      <c r="I2740" s="193"/>
      <c r="J2740" s="197">
        <v>2738</v>
      </c>
      <c r="K2740" s="234"/>
      <c r="L2740" s="234"/>
      <c r="M2740" s="234"/>
      <c r="N2740" s="234"/>
      <c r="O2740" s="234"/>
      <c r="P2740" s="234"/>
      <c r="Q2740" s="7">
        <v>40163</v>
      </c>
      <c r="R2740" s="8">
        <v>6967857</v>
      </c>
      <c r="S2740" s="8">
        <v>7017857</v>
      </c>
      <c r="T2740" s="8">
        <v>6948214</v>
      </c>
      <c r="U2740" s="8">
        <v>6965357</v>
      </c>
      <c r="V2740" s="192">
        <v>6019038</v>
      </c>
      <c r="W2740" s="234">
        <v>352984800</v>
      </c>
      <c r="X2740" s="194">
        <f t="shared" si="85"/>
        <v>4.4292061271296633E-3</v>
      </c>
      <c r="Y2740" s="193"/>
      <c r="Z2740" s="197">
        <v>2738</v>
      </c>
    </row>
    <row r="2741" spans="1:26" ht="14.4" x14ac:dyDescent="0.3">
      <c r="A2741" s="7">
        <v>40162</v>
      </c>
      <c r="B2741" s="191">
        <v>1114.1099850000001</v>
      </c>
      <c r="C2741" s="191">
        <v>1114.1099850000001</v>
      </c>
      <c r="D2741" s="191">
        <v>1105.349976</v>
      </c>
      <c r="E2741" s="191">
        <v>1107.9300539999999</v>
      </c>
      <c r="F2741" s="192">
        <v>1107.9300539999999</v>
      </c>
      <c r="G2741" s="191">
        <v>5045100000</v>
      </c>
      <c r="H2741" s="194">
        <f t="shared" si="84"/>
        <v>-5.5469667117292046E-3</v>
      </c>
      <c r="I2741" s="193"/>
      <c r="J2741" s="197">
        <v>2739</v>
      </c>
      <c r="K2741" s="234"/>
      <c r="L2741" s="234"/>
      <c r="M2741" s="234"/>
      <c r="N2741" s="234"/>
      <c r="O2741" s="234"/>
      <c r="P2741" s="234"/>
      <c r="Q2741" s="7">
        <v>40162</v>
      </c>
      <c r="R2741" s="8">
        <v>6993928</v>
      </c>
      <c r="S2741" s="8">
        <v>7053928</v>
      </c>
      <c r="T2741" s="8">
        <v>6902500</v>
      </c>
      <c r="U2741" s="8">
        <v>6934643</v>
      </c>
      <c r="V2741" s="192">
        <v>5992496</v>
      </c>
      <c r="W2741" s="234">
        <v>419459600</v>
      </c>
      <c r="X2741" s="194">
        <f t="shared" si="85"/>
        <v>-1.4265645921680743E-2</v>
      </c>
      <c r="Y2741" s="193"/>
      <c r="Z2741" s="197">
        <v>2739</v>
      </c>
    </row>
    <row r="2742" spans="1:26" ht="14.4" x14ac:dyDescent="0.3">
      <c r="A2742" s="7">
        <v>40161</v>
      </c>
      <c r="B2742" s="191">
        <v>1107.839966</v>
      </c>
      <c r="C2742" s="191">
        <v>1114.76001</v>
      </c>
      <c r="D2742" s="191">
        <v>1107.839966</v>
      </c>
      <c r="E2742" s="191">
        <v>1114.1099850000001</v>
      </c>
      <c r="F2742" s="192">
        <v>1114.1099850000001</v>
      </c>
      <c r="G2742" s="191">
        <v>4548490000</v>
      </c>
      <c r="H2742" s="194">
        <f t="shared" si="84"/>
        <v>6.9594009123023336E-3</v>
      </c>
      <c r="I2742" s="193"/>
      <c r="J2742" s="197">
        <v>2740</v>
      </c>
      <c r="K2742" s="234"/>
      <c r="L2742" s="234"/>
      <c r="M2742" s="234"/>
      <c r="N2742" s="234"/>
      <c r="O2742" s="234"/>
      <c r="P2742" s="234"/>
      <c r="Q2742" s="7">
        <v>40161</v>
      </c>
      <c r="R2742" s="8">
        <v>6977500</v>
      </c>
      <c r="S2742" s="8">
        <v>7051072</v>
      </c>
      <c r="T2742" s="8">
        <v>6877143</v>
      </c>
      <c r="U2742" s="8">
        <v>7035000</v>
      </c>
      <c r="V2742" s="192">
        <v>6079220</v>
      </c>
      <c r="W2742" s="234">
        <v>495790400</v>
      </c>
      <c r="X2742" s="194">
        <f t="shared" si="85"/>
        <v>1.1866320635000953E-2</v>
      </c>
      <c r="Y2742" s="193"/>
      <c r="Z2742" s="197">
        <v>2740</v>
      </c>
    </row>
    <row r="2743" spans="1:26" ht="14.4" x14ac:dyDescent="0.3">
      <c r="A2743" s="7">
        <v>40158</v>
      </c>
      <c r="B2743" s="191">
        <v>1103.959961</v>
      </c>
      <c r="C2743" s="191">
        <v>1108.5</v>
      </c>
      <c r="D2743" s="191">
        <v>1101.339966</v>
      </c>
      <c r="E2743" s="191">
        <v>1106.410034</v>
      </c>
      <c r="F2743" s="192">
        <v>1106.410034</v>
      </c>
      <c r="G2743" s="191">
        <v>3791090000</v>
      </c>
      <c r="H2743" s="194">
        <f t="shared" si="84"/>
        <v>3.6830934715782371E-3</v>
      </c>
      <c r="I2743" s="193"/>
      <c r="J2743" s="197">
        <v>2741</v>
      </c>
      <c r="K2743" s="234"/>
      <c r="L2743" s="234"/>
      <c r="M2743" s="234"/>
      <c r="N2743" s="234"/>
      <c r="O2743" s="234"/>
      <c r="P2743" s="234"/>
      <c r="Q2743" s="7">
        <v>40158</v>
      </c>
      <c r="R2743" s="8">
        <v>7063571</v>
      </c>
      <c r="S2743" s="8">
        <v>7071429</v>
      </c>
      <c r="T2743" s="8">
        <v>6908214</v>
      </c>
      <c r="U2743" s="8">
        <v>6952500</v>
      </c>
      <c r="V2743" s="192">
        <v>6007928</v>
      </c>
      <c r="W2743" s="234">
        <v>429774800</v>
      </c>
      <c r="X2743" s="194">
        <f t="shared" si="85"/>
        <v>-8.9598820239036852E-3</v>
      </c>
      <c r="Y2743" s="193"/>
      <c r="Z2743" s="197">
        <v>2741</v>
      </c>
    </row>
    <row r="2744" spans="1:26" ht="14.4" x14ac:dyDescent="0.3">
      <c r="A2744" s="7">
        <v>40157</v>
      </c>
      <c r="B2744" s="191">
        <v>1098.6899410000001</v>
      </c>
      <c r="C2744" s="191">
        <v>1106.25</v>
      </c>
      <c r="D2744" s="191">
        <v>1098.6899410000001</v>
      </c>
      <c r="E2744" s="191">
        <v>1102.349976</v>
      </c>
      <c r="F2744" s="192">
        <v>1102.349976</v>
      </c>
      <c r="G2744" s="191">
        <v>3996490000</v>
      </c>
      <c r="H2744" s="194">
        <f t="shared" si="84"/>
        <v>5.8397055396190384E-3</v>
      </c>
      <c r="I2744" s="193"/>
      <c r="J2744" s="197">
        <v>2742</v>
      </c>
      <c r="K2744" s="234"/>
      <c r="L2744" s="234"/>
      <c r="M2744" s="234"/>
      <c r="N2744" s="234"/>
      <c r="O2744" s="234"/>
      <c r="P2744" s="234"/>
      <c r="Q2744" s="7">
        <v>40157</v>
      </c>
      <c r="R2744" s="8">
        <v>7125000</v>
      </c>
      <c r="S2744" s="8">
        <v>7132143</v>
      </c>
      <c r="T2744" s="8">
        <v>7004286</v>
      </c>
      <c r="U2744" s="8">
        <v>7015357</v>
      </c>
      <c r="V2744" s="192">
        <v>6062245</v>
      </c>
      <c r="W2744" s="234">
        <v>489669600</v>
      </c>
      <c r="X2744" s="194">
        <f t="shared" si="85"/>
        <v>-6.9263351607749459E-3</v>
      </c>
      <c r="Y2744" s="193"/>
      <c r="Z2744" s="197">
        <v>2742</v>
      </c>
    </row>
    <row r="2745" spans="1:26" ht="14.4" x14ac:dyDescent="0.3">
      <c r="A2745" s="7">
        <v>40156</v>
      </c>
      <c r="B2745" s="191">
        <v>1091.0699460000001</v>
      </c>
      <c r="C2745" s="191">
        <v>1097.040039</v>
      </c>
      <c r="D2745" s="191">
        <v>1085.8900149999999</v>
      </c>
      <c r="E2745" s="191">
        <v>1095.9499510000001</v>
      </c>
      <c r="F2745" s="192">
        <v>1095.9499510000001</v>
      </c>
      <c r="G2745" s="191">
        <v>4115410000</v>
      </c>
      <c r="H2745" s="194">
        <f t="shared" si="84"/>
        <v>3.6723723067841928E-3</v>
      </c>
      <c r="I2745" s="193"/>
      <c r="J2745" s="197">
        <v>2743</v>
      </c>
      <c r="K2745" s="234"/>
      <c r="L2745" s="234"/>
      <c r="M2745" s="234"/>
      <c r="N2745" s="234"/>
      <c r="O2745" s="234"/>
      <c r="P2745" s="234"/>
      <c r="Q2745" s="7">
        <v>40156</v>
      </c>
      <c r="R2745" s="8">
        <v>6831429</v>
      </c>
      <c r="S2745" s="8">
        <v>7077143</v>
      </c>
      <c r="T2745" s="8">
        <v>6796786</v>
      </c>
      <c r="U2745" s="8">
        <v>7064286</v>
      </c>
      <c r="V2745" s="192">
        <v>6104527</v>
      </c>
      <c r="W2745" s="234">
        <v>684782000</v>
      </c>
      <c r="X2745" s="194">
        <f t="shared" si="85"/>
        <v>4.1765489889569421E-2</v>
      </c>
      <c r="Y2745" s="193"/>
      <c r="Z2745" s="197">
        <v>2743</v>
      </c>
    </row>
    <row r="2746" spans="1:26" ht="14.4" x14ac:dyDescent="0.3">
      <c r="A2746" s="7">
        <v>40155</v>
      </c>
      <c r="B2746" s="191">
        <v>1103.040039</v>
      </c>
      <c r="C2746" s="191">
        <v>1103.040039</v>
      </c>
      <c r="D2746" s="191">
        <v>1088.6099850000001</v>
      </c>
      <c r="E2746" s="191">
        <v>1091.9399410000001</v>
      </c>
      <c r="F2746" s="192">
        <v>1091.9399410000001</v>
      </c>
      <c r="G2746" s="191">
        <v>4748030000</v>
      </c>
      <c r="H2746" s="194">
        <f t="shared" si="84"/>
        <v>-1.0251583050079229E-2</v>
      </c>
      <c r="I2746" s="193"/>
      <c r="J2746" s="197">
        <v>2744</v>
      </c>
      <c r="K2746" s="234"/>
      <c r="L2746" s="234"/>
      <c r="M2746" s="234"/>
      <c r="N2746" s="234"/>
      <c r="O2746" s="234"/>
      <c r="P2746" s="234"/>
      <c r="Q2746" s="7">
        <v>40155</v>
      </c>
      <c r="R2746" s="8">
        <v>6762857</v>
      </c>
      <c r="S2746" s="8">
        <v>6869643</v>
      </c>
      <c r="T2746" s="8">
        <v>6739286</v>
      </c>
      <c r="U2746" s="8">
        <v>6781072</v>
      </c>
      <c r="V2746" s="192">
        <v>5859790</v>
      </c>
      <c r="W2746" s="234">
        <v>690398800</v>
      </c>
      <c r="X2746" s="194">
        <f t="shared" si="85"/>
        <v>4.8691599747298928E-3</v>
      </c>
      <c r="Y2746" s="193"/>
      <c r="Z2746" s="197">
        <v>2744</v>
      </c>
    </row>
    <row r="2747" spans="1:26" ht="14.4" x14ac:dyDescent="0.3">
      <c r="A2747" s="7">
        <v>40154</v>
      </c>
      <c r="B2747" s="191">
        <v>1105.5200199999999</v>
      </c>
      <c r="C2747" s="191">
        <v>1110.719971</v>
      </c>
      <c r="D2747" s="191">
        <v>1100.829956</v>
      </c>
      <c r="E2747" s="191">
        <v>1103.25</v>
      </c>
      <c r="F2747" s="192">
        <v>1103.25</v>
      </c>
      <c r="G2747" s="191">
        <v>4103360000</v>
      </c>
      <c r="H2747" s="194">
        <f t="shared" si="84"/>
        <v>-2.4683810280183086E-3</v>
      </c>
      <c r="I2747" s="193"/>
      <c r="J2747" s="197">
        <v>2745</v>
      </c>
      <c r="K2747" s="234"/>
      <c r="L2747" s="234"/>
      <c r="M2747" s="234"/>
      <c r="N2747" s="234"/>
      <c r="O2747" s="234"/>
      <c r="P2747" s="234"/>
      <c r="Q2747" s="7">
        <v>40154</v>
      </c>
      <c r="R2747" s="8">
        <v>6904286</v>
      </c>
      <c r="S2747" s="8">
        <v>6920357</v>
      </c>
      <c r="T2747" s="8">
        <v>6738572</v>
      </c>
      <c r="U2747" s="8">
        <v>6748214</v>
      </c>
      <c r="V2747" s="192">
        <v>5831396</v>
      </c>
      <c r="W2747" s="234">
        <v>714758800</v>
      </c>
      <c r="X2747" s="194">
        <f t="shared" si="85"/>
        <v>-2.2605100947594676E-2</v>
      </c>
      <c r="Y2747" s="193"/>
      <c r="Z2747" s="197">
        <v>2745</v>
      </c>
    </row>
    <row r="2748" spans="1:26" ht="14.4" x14ac:dyDescent="0.3">
      <c r="A2748" s="7">
        <v>40151</v>
      </c>
      <c r="B2748" s="191">
        <v>1100.4300539999999</v>
      </c>
      <c r="C2748" s="191">
        <v>1119.130005</v>
      </c>
      <c r="D2748" s="191">
        <v>1096.5200199999999</v>
      </c>
      <c r="E2748" s="191">
        <v>1105.9799800000001</v>
      </c>
      <c r="F2748" s="192">
        <v>1105.9799800000001</v>
      </c>
      <c r="G2748" s="191">
        <v>5781140000</v>
      </c>
      <c r="H2748" s="194">
        <f t="shared" si="84"/>
        <v>5.509433192945893E-3</v>
      </c>
      <c r="I2748" s="193"/>
      <c r="J2748" s="197">
        <v>2746</v>
      </c>
      <c r="K2748" s="234"/>
      <c r="L2748" s="234"/>
      <c r="M2748" s="234"/>
      <c r="N2748" s="234"/>
      <c r="O2748" s="234"/>
      <c r="P2748" s="234"/>
      <c r="Q2748" s="7">
        <v>40151</v>
      </c>
      <c r="R2748" s="8">
        <v>7132143</v>
      </c>
      <c r="S2748" s="8">
        <v>7138571</v>
      </c>
      <c r="T2748" s="8">
        <v>6795714</v>
      </c>
      <c r="U2748" s="8">
        <v>6904286</v>
      </c>
      <c r="V2748" s="192">
        <v>5966264</v>
      </c>
      <c r="W2748" s="234">
        <v>826884800</v>
      </c>
      <c r="X2748" s="194">
        <f t="shared" si="85"/>
        <v>-1.6082853833751087E-2</v>
      </c>
      <c r="Y2748" s="193"/>
      <c r="Z2748" s="197">
        <v>2746</v>
      </c>
    </row>
    <row r="2749" spans="1:26" ht="14.4" x14ac:dyDescent="0.3">
      <c r="A2749" s="7">
        <v>40150</v>
      </c>
      <c r="B2749" s="191">
        <v>1110.589966</v>
      </c>
      <c r="C2749" s="191">
        <v>1117.280029</v>
      </c>
      <c r="D2749" s="191">
        <v>1098.73999</v>
      </c>
      <c r="E2749" s="191">
        <v>1099.920044</v>
      </c>
      <c r="F2749" s="192">
        <v>1099.920044</v>
      </c>
      <c r="G2749" s="191">
        <v>4810030000</v>
      </c>
      <c r="H2749" s="194">
        <f t="shared" si="84"/>
        <v>-8.4021006130513484E-3</v>
      </c>
      <c r="I2749" s="193"/>
      <c r="J2749" s="197">
        <v>2747</v>
      </c>
      <c r="K2749" s="234"/>
      <c r="L2749" s="234"/>
      <c r="M2749" s="234"/>
      <c r="N2749" s="234"/>
      <c r="O2749" s="234"/>
      <c r="P2749" s="234"/>
      <c r="Q2749" s="7">
        <v>40150</v>
      </c>
      <c r="R2749" s="8">
        <v>7050714</v>
      </c>
      <c r="S2749" s="8">
        <v>7106429</v>
      </c>
      <c r="T2749" s="8">
        <v>7009643</v>
      </c>
      <c r="U2749" s="8">
        <v>7017143</v>
      </c>
      <c r="V2749" s="192">
        <v>6063787</v>
      </c>
      <c r="W2749" s="234">
        <v>448719600</v>
      </c>
      <c r="X2749" s="194">
        <f t="shared" si="85"/>
        <v>1.2737627171931381E-3</v>
      </c>
      <c r="Y2749" s="193"/>
      <c r="Z2749" s="197">
        <v>2747</v>
      </c>
    </row>
    <row r="2750" spans="1:26" ht="14.4" x14ac:dyDescent="0.3">
      <c r="A2750" s="7">
        <v>40149</v>
      </c>
      <c r="B2750" s="191">
        <v>1109.030029</v>
      </c>
      <c r="C2750" s="191">
        <v>1115.579956</v>
      </c>
      <c r="D2750" s="191">
        <v>1105.290039</v>
      </c>
      <c r="E2750" s="191">
        <v>1109.23999</v>
      </c>
      <c r="F2750" s="192">
        <v>1109.23999</v>
      </c>
      <c r="G2750" s="191">
        <v>3941340000</v>
      </c>
      <c r="H2750" s="194">
        <f t="shared" si="84"/>
        <v>3.4269881242038217E-4</v>
      </c>
      <c r="I2750" s="193"/>
      <c r="J2750" s="197">
        <v>2748</v>
      </c>
      <c r="K2750" s="234"/>
      <c r="L2750" s="234"/>
      <c r="M2750" s="234"/>
      <c r="N2750" s="234"/>
      <c r="O2750" s="234"/>
      <c r="P2750" s="234"/>
      <c r="Q2750" s="7">
        <v>40149</v>
      </c>
      <c r="R2750" s="8">
        <v>7105714</v>
      </c>
      <c r="S2750" s="8">
        <v>7193572</v>
      </c>
      <c r="T2750" s="8">
        <v>6991071</v>
      </c>
      <c r="U2750" s="8">
        <v>7008214</v>
      </c>
      <c r="V2750" s="192">
        <v>6056073</v>
      </c>
      <c r="W2750" s="234">
        <v>715260000</v>
      </c>
      <c r="X2750" s="194">
        <f t="shared" si="85"/>
        <v>-3.7570867944790119E-3</v>
      </c>
      <c r="Y2750" s="193"/>
      <c r="Z2750" s="197">
        <v>2748</v>
      </c>
    </row>
    <row r="2751" spans="1:26" ht="14.4" x14ac:dyDescent="0.3">
      <c r="A2751" s="7">
        <v>40148</v>
      </c>
      <c r="B2751" s="191">
        <v>1098.8900149999999</v>
      </c>
      <c r="C2751" s="191">
        <v>1112.280029</v>
      </c>
      <c r="D2751" s="191">
        <v>1098.8900149999999</v>
      </c>
      <c r="E2751" s="191">
        <v>1108.8599850000001</v>
      </c>
      <c r="F2751" s="192">
        <v>1108.8599850000001</v>
      </c>
      <c r="G2751" s="191">
        <v>4249310000</v>
      </c>
      <c r="H2751" s="194">
        <f t="shared" si="84"/>
        <v>1.2075226070501847E-2</v>
      </c>
      <c r="I2751" s="193"/>
      <c r="J2751" s="197">
        <v>2749</v>
      </c>
      <c r="K2751" s="234"/>
      <c r="L2751" s="234"/>
      <c r="M2751" s="234"/>
      <c r="N2751" s="234"/>
      <c r="O2751" s="234"/>
      <c r="P2751" s="234"/>
      <c r="Q2751" s="7">
        <v>40148</v>
      </c>
      <c r="R2751" s="8">
        <v>7222857</v>
      </c>
      <c r="S2751" s="8">
        <v>7241786</v>
      </c>
      <c r="T2751" s="8">
        <v>7029643</v>
      </c>
      <c r="U2751" s="8">
        <v>7034643</v>
      </c>
      <c r="V2751" s="192">
        <v>6078912</v>
      </c>
      <c r="W2751" s="234">
        <v>465763200</v>
      </c>
      <c r="X2751" s="194">
        <f t="shared" si="85"/>
        <v>-1.4706196986406347E-2</v>
      </c>
      <c r="Y2751" s="193"/>
      <c r="Z2751" s="197">
        <v>2749</v>
      </c>
    </row>
    <row r="2752" spans="1:26" ht="14.4" x14ac:dyDescent="0.3">
      <c r="A2752" s="7">
        <v>40147</v>
      </c>
      <c r="B2752" s="191">
        <v>1091.0699460000001</v>
      </c>
      <c r="C2752" s="191">
        <v>1097.23999</v>
      </c>
      <c r="D2752" s="191">
        <v>1086.25</v>
      </c>
      <c r="E2752" s="191">
        <v>1095.630005</v>
      </c>
      <c r="F2752" s="192">
        <v>1095.630005</v>
      </c>
      <c r="G2752" s="191">
        <v>3895520000</v>
      </c>
      <c r="H2752" s="194">
        <f t="shared" si="84"/>
        <v>3.7929940154558341E-3</v>
      </c>
      <c r="I2752" s="193"/>
      <c r="J2752" s="197">
        <v>2750</v>
      </c>
      <c r="K2752" s="234"/>
      <c r="L2752" s="234"/>
      <c r="M2752" s="234"/>
      <c r="N2752" s="234"/>
      <c r="O2752" s="234"/>
      <c r="P2752" s="234"/>
      <c r="Q2752" s="7">
        <v>40147</v>
      </c>
      <c r="R2752" s="8">
        <v>7182500</v>
      </c>
      <c r="S2752" s="8">
        <v>7202857</v>
      </c>
      <c r="T2752" s="8">
        <v>7098928</v>
      </c>
      <c r="U2752" s="8">
        <v>7139643</v>
      </c>
      <c r="V2752" s="192">
        <v>6169644</v>
      </c>
      <c r="W2752" s="234">
        <v>424858000</v>
      </c>
      <c r="X2752" s="194">
        <f t="shared" si="85"/>
        <v>-3.3901229131569947E-3</v>
      </c>
      <c r="Y2752" s="193"/>
      <c r="Z2752" s="197">
        <v>2750</v>
      </c>
    </row>
    <row r="2753" spans="1:26" ht="14.4" x14ac:dyDescent="0.3">
      <c r="A2753" s="7">
        <v>40144</v>
      </c>
      <c r="B2753" s="191">
        <v>1105.469971</v>
      </c>
      <c r="C2753" s="191">
        <v>1105.469971</v>
      </c>
      <c r="D2753" s="191">
        <v>1083.73999</v>
      </c>
      <c r="E2753" s="191">
        <v>1091.48999</v>
      </c>
      <c r="F2753" s="192">
        <v>1091.48999</v>
      </c>
      <c r="G2753" s="191">
        <v>2362910000</v>
      </c>
      <c r="H2753" s="194">
        <f t="shared" si="84"/>
        <v>-1.7233475517348325E-2</v>
      </c>
      <c r="I2753" s="193"/>
      <c r="J2753" s="197">
        <v>2751</v>
      </c>
      <c r="K2753" s="234"/>
      <c r="L2753" s="234"/>
      <c r="M2753" s="234"/>
      <c r="N2753" s="234"/>
      <c r="O2753" s="234"/>
      <c r="P2753" s="234"/>
      <c r="Q2753" s="7">
        <v>40144</v>
      </c>
      <c r="R2753" s="8">
        <v>7115000</v>
      </c>
      <c r="S2753" s="8">
        <v>7248571</v>
      </c>
      <c r="T2753" s="8">
        <v>7084643</v>
      </c>
      <c r="U2753" s="8">
        <v>7163929</v>
      </c>
      <c r="V2753" s="192">
        <v>6190631</v>
      </c>
      <c r="W2753" s="234">
        <v>295257200</v>
      </c>
      <c r="X2753" s="194">
        <f t="shared" si="85"/>
        <v>-1.7630388339207645E-2</v>
      </c>
      <c r="Y2753" s="193"/>
      <c r="Z2753" s="197">
        <v>2751</v>
      </c>
    </row>
    <row r="2754" spans="1:26" ht="14.4" x14ac:dyDescent="0.3">
      <c r="A2754" s="7">
        <v>40142</v>
      </c>
      <c r="B2754" s="191">
        <v>1106.48999</v>
      </c>
      <c r="C2754" s="191">
        <v>1111.1800539999999</v>
      </c>
      <c r="D2754" s="191">
        <v>1104.75</v>
      </c>
      <c r="E2754" s="191">
        <v>1110.630005</v>
      </c>
      <c r="F2754" s="192">
        <v>1110.630005</v>
      </c>
      <c r="G2754" s="191">
        <v>3036350000</v>
      </c>
      <c r="H2754" s="194">
        <f t="shared" si="84"/>
        <v>4.5041205552399577E-3</v>
      </c>
      <c r="I2754" s="193"/>
      <c r="J2754" s="197">
        <v>2752</v>
      </c>
      <c r="K2754" s="234"/>
      <c r="L2754" s="234"/>
      <c r="M2754" s="234"/>
      <c r="N2754" s="234"/>
      <c r="O2754" s="234"/>
      <c r="P2754" s="234"/>
      <c r="Q2754" s="7">
        <v>40142</v>
      </c>
      <c r="R2754" s="8">
        <v>7335714</v>
      </c>
      <c r="S2754" s="8">
        <v>7344643</v>
      </c>
      <c r="T2754" s="8">
        <v>7277143</v>
      </c>
      <c r="U2754" s="8">
        <v>7292500</v>
      </c>
      <c r="V2754" s="192">
        <v>6301733</v>
      </c>
      <c r="W2754" s="234">
        <v>286454000</v>
      </c>
      <c r="X2754" s="194">
        <f t="shared" si="85"/>
        <v>-1.2230860059117674E-3</v>
      </c>
      <c r="Y2754" s="193"/>
      <c r="Z2754" s="197">
        <v>2752</v>
      </c>
    </row>
    <row r="2755" spans="1:26" ht="14.4" x14ac:dyDescent="0.3">
      <c r="A2755" s="7">
        <v>40141</v>
      </c>
      <c r="B2755" s="191">
        <v>1105.829956</v>
      </c>
      <c r="C2755" s="191">
        <v>1107.5600589999999</v>
      </c>
      <c r="D2755" s="191">
        <v>1097.630005</v>
      </c>
      <c r="E2755" s="191">
        <v>1105.650024</v>
      </c>
      <c r="F2755" s="192">
        <v>1105.650024</v>
      </c>
      <c r="G2755" s="191">
        <v>3700820000</v>
      </c>
      <c r="H2755" s="194">
        <f t="shared" si="84"/>
        <v>-5.3330742454899319E-4</v>
      </c>
      <c r="I2755" s="193"/>
      <c r="J2755" s="197">
        <v>2753</v>
      </c>
      <c r="K2755" s="234"/>
      <c r="L2755" s="234"/>
      <c r="M2755" s="234"/>
      <c r="N2755" s="234"/>
      <c r="O2755" s="234"/>
      <c r="P2755" s="234"/>
      <c r="Q2755" s="7">
        <v>40141</v>
      </c>
      <c r="R2755" s="8">
        <v>7333214</v>
      </c>
      <c r="S2755" s="8">
        <v>7352857</v>
      </c>
      <c r="T2755" s="8">
        <v>7246428</v>
      </c>
      <c r="U2755" s="8">
        <v>7301429</v>
      </c>
      <c r="V2755" s="192">
        <v>6309450</v>
      </c>
      <c r="W2755" s="234">
        <v>318438400</v>
      </c>
      <c r="X2755" s="194">
        <f t="shared" si="85"/>
        <v>-6.9941405973348606E-3</v>
      </c>
      <c r="Y2755" s="193"/>
      <c r="Z2755" s="197">
        <v>2753</v>
      </c>
    </row>
    <row r="2756" spans="1:26" ht="14.4" x14ac:dyDescent="0.3">
      <c r="A2756" s="7">
        <v>40140</v>
      </c>
      <c r="B2756" s="191">
        <v>1094.8599850000001</v>
      </c>
      <c r="C2756" s="191">
        <v>1112.380005</v>
      </c>
      <c r="D2756" s="191">
        <v>1094.8599850000001</v>
      </c>
      <c r="E2756" s="191">
        <v>1106.23999</v>
      </c>
      <c r="F2756" s="192">
        <v>1106.23999</v>
      </c>
      <c r="G2756" s="191">
        <v>3827920000</v>
      </c>
      <c r="H2756" s="194">
        <f t="shared" ref="H2756:H2819" si="86">(F2756-F2757)/F2757</f>
        <v>1.3615775377889621E-2</v>
      </c>
      <c r="I2756" s="193"/>
      <c r="J2756" s="197">
        <v>2754</v>
      </c>
      <c r="K2756" s="234"/>
      <c r="L2756" s="234"/>
      <c r="M2756" s="234"/>
      <c r="N2756" s="234"/>
      <c r="O2756" s="234"/>
      <c r="P2756" s="234"/>
      <c r="Q2756" s="7">
        <v>40140</v>
      </c>
      <c r="R2756" s="8">
        <v>7250000</v>
      </c>
      <c r="S2756" s="8">
        <v>7357143</v>
      </c>
      <c r="T2756" s="8">
        <v>7248214</v>
      </c>
      <c r="U2756" s="8">
        <v>7352857</v>
      </c>
      <c r="V2756" s="192">
        <v>6353890</v>
      </c>
      <c r="W2756" s="234">
        <v>474896800</v>
      </c>
      <c r="X2756" s="194">
        <f t="shared" ref="X2756:X2819" si="87">(V2756-V2757)/V2757</f>
        <v>2.9811567476840183E-2</v>
      </c>
      <c r="Y2756" s="193"/>
      <c r="Z2756" s="197">
        <v>2754</v>
      </c>
    </row>
    <row r="2757" spans="1:26" ht="14.4" x14ac:dyDescent="0.3">
      <c r="A2757" s="7">
        <v>40137</v>
      </c>
      <c r="B2757" s="191">
        <v>1094.660034</v>
      </c>
      <c r="C2757" s="191">
        <v>1094.660034</v>
      </c>
      <c r="D2757" s="191">
        <v>1086.8100589999999</v>
      </c>
      <c r="E2757" s="191">
        <v>1091.380005</v>
      </c>
      <c r="F2757" s="192">
        <v>1091.380005</v>
      </c>
      <c r="G2757" s="191">
        <v>3751230000</v>
      </c>
      <c r="H2757" s="194">
        <f t="shared" si="86"/>
        <v>-3.2149227535317394E-3</v>
      </c>
      <c r="I2757" s="193"/>
      <c r="J2757" s="197">
        <v>2755</v>
      </c>
      <c r="K2757" s="234"/>
      <c r="L2757" s="234"/>
      <c r="M2757" s="234"/>
      <c r="N2757" s="234"/>
      <c r="O2757" s="234"/>
      <c r="P2757" s="234"/>
      <c r="Q2757" s="7">
        <v>40137</v>
      </c>
      <c r="R2757" s="8">
        <v>7112500</v>
      </c>
      <c r="S2757" s="8">
        <v>7156785</v>
      </c>
      <c r="T2757" s="8">
        <v>7062857</v>
      </c>
      <c r="U2757" s="8">
        <v>7140000</v>
      </c>
      <c r="V2757" s="192">
        <v>6169954</v>
      </c>
      <c r="W2757" s="234">
        <v>406666400</v>
      </c>
      <c r="X2757" s="194">
        <f t="shared" si="87"/>
        <v>-2.9425533878147682E-3</v>
      </c>
      <c r="Y2757" s="193"/>
      <c r="Z2757" s="197">
        <v>2755</v>
      </c>
    </row>
    <row r="2758" spans="1:26" ht="14.4" x14ac:dyDescent="0.3">
      <c r="A2758" s="7">
        <v>40136</v>
      </c>
      <c r="B2758" s="191">
        <v>1106.4399410000001</v>
      </c>
      <c r="C2758" s="191">
        <v>1106.4399410000001</v>
      </c>
      <c r="D2758" s="191">
        <v>1088.400024</v>
      </c>
      <c r="E2758" s="191">
        <v>1094.900024</v>
      </c>
      <c r="F2758" s="192">
        <v>1094.900024</v>
      </c>
      <c r="G2758" s="191">
        <v>4178030000</v>
      </c>
      <c r="H2758" s="194">
        <f t="shared" si="86"/>
        <v>-1.3425864427944276E-2</v>
      </c>
      <c r="I2758" s="193"/>
      <c r="J2758" s="197">
        <v>2756</v>
      </c>
      <c r="K2758" s="234"/>
      <c r="L2758" s="234"/>
      <c r="M2758" s="234"/>
      <c r="N2758" s="234"/>
      <c r="O2758" s="234"/>
      <c r="P2758" s="234"/>
      <c r="Q2758" s="7">
        <v>40136</v>
      </c>
      <c r="R2758" s="8">
        <v>7307500</v>
      </c>
      <c r="S2758" s="8">
        <v>7307500</v>
      </c>
      <c r="T2758" s="8">
        <v>7135714</v>
      </c>
      <c r="U2758" s="8">
        <v>7161071</v>
      </c>
      <c r="V2758" s="192">
        <v>6188163</v>
      </c>
      <c r="W2758" s="234">
        <v>542326400</v>
      </c>
      <c r="X2758" s="194">
        <f t="shared" si="87"/>
        <v>-2.6461213650579893E-2</v>
      </c>
      <c r="Y2758" s="193"/>
      <c r="Z2758" s="197">
        <v>2756</v>
      </c>
    </row>
    <row r="2759" spans="1:26" ht="14.4" x14ac:dyDescent="0.3">
      <c r="A2759" s="7">
        <v>40135</v>
      </c>
      <c r="B2759" s="191">
        <v>1109.4399410000001</v>
      </c>
      <c r="C2759" s="191">
        <v>1111.099976</v>
      </c>
      <c r="D2759" s="191">
        <v>1102.6999510000001</v>
      </c>
      <c r="E2759" s="191">
        <v>1109.8000489999999</v>
      </c>
      <c r="F2759" s="192">
        <v>1109.8000489999999</v>
      </c>
      <c r="G2759" s="191">
        <v>4293340000</v>
      </c>
      <c r="H2759" s="194">
        <f t="shared" si="86"/>
        <v>-4.6824071014223509E-4</v>
      </c>
      <c r="I2759" s="193"/>
      <c r="J2759" s="197">
        <v>2757</v>
      </c>
      <c r="K2759" s="234"/>
      <c r="L2759" s="234"/>
      <c r="M2759" s="234"/>
      <c r="N2759" s="234"/>
      <c r="O2759" s="234"/>
      <c r="P2759" s="234"/>
      <c r="Q2759" s="7">
        <v>40135</v>
      </c>
      <c r="R2759" s="8">
        <v>7376429</v>
      </c>
      <c r="S2759" s="8">
        <v>7392857</v>
      </c>
      <c r="T2759" s="8">
        <v>7285714</v>
      </c>
      <c r="U2759" s="8">
        <v>7355714</v>
      </c>
      <c r="V2759" s="192">
        <v>6356360</v>
      </c>
      <c r="W2759" s="234">
        <v>374320800</v>
      </c>
      <c r="X2759" s="194">
        <f t="shared" si="87"/>
        <v>-5.0240621521068628E-3</v>
      </c>
      <c r="Y2759" s="193"/>
      <c r="Z2759" s="197">
        <v>2757</v>
      </c>
    </row>
    <row r="2760" spans="1:26" ht="14.4" x14ac:dyDescent="0.3">
      <c r="A2760" s="7">
        <v>40134</v>
      </c>
      <c r="B2760" s="191">
        <v>1109.219971</v>
      </c>
      <c r="C2760" s="191">
        <v>1110.5200199999999</v>
      </c>
      <c r="D2760" s="191">
        <v>1102.1899410000001</v>
      </c>
      <c r="E2760" s="191">
        <v>1110.3199460000001</v>
      </c>
      <c r="F2760" s="192">
        <v>1110.3199460000001</v>
      </c>
      <c r="G2760" s="191">
        <v>3824070000</v>
      </c>
      <c r="H2760" s="194">
        <f t="shared" si="86"/>
        <v>9.1940589105673804E-4</v>
      </c>
      <c r="I2760" s="193"/>
      <c r="J2760" s="197">
        <v>2758</v>
      </c>
      <c r="K2760" s="234"/>
      <c r="L2760" s="234"/>
      <c r="M2760" s="234"/>
      <c r="N2760" s="234"/>
      <c r="O2760" s="234"/>
      <c r="P2760" s="234"/>
      <c r="Q2760" s="7">
        <v>40134</v>
      </c>
      <c r="R2760" s="8">
        <v>7360000</v>
      </c>
      <c r="S2760" s="8">
        <v>7408571</v>
      </c>
      <c r="T2760" s="8">
        <v>7321429</v>
      </c>
      <c r="U2760" s="8">
        <v>7392857</v>
      </c>
      <c r="V2760" s="192">
        <v>6388456</v>
      </c>
      <c r="W2760" s="234">
        <v>396513600</v>
      </c>
      <c r="X2760" s="194">
        <f t="shared" si="87"/>
        <v>1.7903293362326936E-3</v>
      </c>
      <c r="Y2760" s="193"/>
      <c r="Z2760" s="197">
        <v>2758</v>
      </c>
    </row>
    <row r="2761" spans="1:26" ht="14.4" x14ac:dyDescent="0.3">
      <c r="A2761" s="7">
        <v>40133</v>
      </c>
      <c r="B2761" s="191">
        <v>1094.130005</v>
      </c>
      <c r="C2761" s="191">
        <v>1113.6899410000001</v>
      </c>
      <c r="D2761" s="191">
        <v>1094.130005</v>
      </c>
      <c r="E2761" s="191">
        <v>1109.3000489999999</v>
      </c>
      <c r="F2761" s="192">
        <v>1109.3000489999999</v>
      </c>
      <c r="G2761" s="191">
        <v>4565850000</v>
      </c>
      <c r="H2761" s="194">
        <f t="shared" si="86"/>
        <v>1.4467634789253184E-2</v>
      </c>
      <c r="I2761" s="193"/>
      <c r="J2761" s="197">
        <v>2759</v>
      </c>
      <c r="K2761" s="234"/>
      <c r="L2761" s="234"/>
      <c r="M2761" s="234"/>
      <c r="N2761" s="234"/>
      <c r="O2761" s="234"/>
      <c r="P2761" s="234"/>
      <c r="Q2761" s="7">
        <v>40133</v>
      </c>
      <c r="R2761" s="8">
        <v>7338572</v>
      </c>
      <c r="S2761" s="8">
        <v>7428571</v>
      </c>
      <c r="T2761" s="8">
        <v>7321786</v>
      </c>
      <c r="U2761" s="8">
        <v>7379643</v>
      </c>
      <c r="V2761" s="192">
        <v>6377039</v>
      </c>
      <c r="W2761" s="234">
        <v>485206400</v>
      </c>
      <c r="X2761" s="194">
        <f t="shared" si="87"/>
        <v>1.066284782033672E-2</v>
      </c>
      <c r="Y2761" s="193"/>
      <c r="Z2761" s="197">
        <v>2759</v>
      </c>
    </row>
    <row r="2762" spans="1:26" ht="14.4" x14ac:dyDescent="0.3">
      <c r="A2762" s="7">
        <v>40130</v>
      </c>
      <c r="B2762" s="191">
        <v>1087.589966</v>
      </c>
      <c r="C2762" s="191">
        <v>1097.790039</v>
      </c>
      <c r="D2762" s="191">
        <v>1085.329956</v>
      </c>
      <c r="E2762" s="191">
        <v>1093.4799800000001</v>
      </c>
      <c r="F2762" s="192">
        <v>1093.4799800000001</v>
      </c>
      <c r="G2762" s="191">
        <v>3792610000</v>
      </c>
      <c r="H2762" s="194">
        <f t="shared" si="86"/>
        <v>5.7392940449146231E-3</v>
      </c>
      <c r="I2762" s="193"/>
      <c r="J2762" s="197">
        <v>2760</v>
      </c>
      <c r="K2762" s="234"/>
      <c r="L2762" s="234"/>
      <c r="M2762" s="234"/>
      <c r="N2762" s="234"/>
      <c r="O2762" s="234"/>
      <c r="P2762" s="234"/>
      <c r="Q2762" s="7">
        <v>40130</v>
      </c>
      <c r="R2762" s="8">
        <v>7245357</v>
      </c>
      <c r="S2762" s="8">
        <v>7315357</v>
      </c>
      <c r="T2762" s="8">
        <v>7216786</v>
      </c>
      <c r="U2762" s="8">
        <v>7301786</v>
      </c>
      <c r="V2762" s="192">
        <v>6309759</v>
      </c>
      <c r="W2762" s="234">
        <v>343240800</v>
      </c>
      <c r="X2762" s="194">
        <f t="shared" si="87"/>
        <v>1.217885354094861E-2</v>
      </c>
      <c r="Y2762" s="193"/>
      <c r="Z2762" s="197">
        <v>2760</v>
      </c>
    </row>
    <row r="2763" spans="1:26" ht="14.4" x14ac:dyDescent="0.3">
      <c r="A2763" s="7">
        <v>40129</v>
      </c>
      <c r="B2763" s="191">
        <v>1098.3100589999999</v>
      </c>
      <c r="C2763" s="191">
        <v>1101.969971</v>
      </c>
      <c r="D2763" s="191">
        <v>1084.900024</v>
      </c>
      <c r="E2763" s="191">
        <v>1087.23999</v>
      </c>
      <c r="F2763" s="192">
        <v>1087.23999</v>
      </c>
      <c r="G2763" s="191">
        <v>4160250000</v>
      </c>
      <c r="H2763" s="194">
        <f t="shared" si="86"/>
        <v>-1.0259369416214907E-2</v>
      </c>
      <c r="I2763" s="193"/>
      <c r="J2763" s="197">
        <v>2761</v>
      </c>
      <c r="K2763" s="234"/>
      <c r="L2763" s="234"/>
      <c r="M2763" s="234"/>
      <c r="N2763" s="234"/>
      <c r="O2763" s="234"/>
      <c r="P2763" s="234"/>
      <c r="Q2763" s="7">
        <v>40129</v>
      </c>
      <c r="R2763" s="8">
        <v>7255000</v>
      </c>
      <c r="S2763" s="8">
        <v>7316786</v>
      </c>
      <c r="T2763" s="8">
        <v>7193929</v>
      </c>
      <c r="U2763" s="8">
        <v>7213929</v>
      </c>
      <c r="V2763" s="192">
        <v>6233838</v>
      </c>
      <c r="W2763" s="234">
        <v>363731200</v>
      </c>
      <c r="X2763" s="194">
        <f t="shared" si="87"/>
        <v>-6.199379057746035E-3</v>
      </c>
      <c r="Y2763" s="193"/>
      <c r="Z2763" s="197">
        <v>2761</v>
      </c>
    </row>
    <row r="2764" spans="1:26" ht="14.4" x14ac:dyDescent="0.3">
      <c r="A2764" s="7">
        <v>40128</v>
      </c>
      <c r="B2764" s="191">
        <v>1096.040039</v>
      </c>
      <c r="C2764" s="191">
        <v>1105.369995</v>
      </c>
      <c r="D2764" s="191">
        <v>1093.8100589999999</v>
      </c>
      <c r="E2764" s="191">
        <v>1098.51001</v>
      </c>
      <c r="F2764" s="192">
        <v>1098.51001</v>
      </c>
      <c r="G2764" s="191">
        <v>4286700000</v>
      </c>
      <c r="H2764" s="194">
        <f t="shared" si="86"/>
        <v>5.031975873670178E-3</v>
      </c>
      <c r="I2764" s="193"/>
      <c r="J2764" s="197">
        <v>2762</v>
      </c>
      <c r="K2764" s="234"/>
      <c r="L2764" s="234"/>
      <c r="M2764" s="234"/>
      <c r="N2764" s="234"/>
      <c r="O2764" s="234"/>
      <c r="P2764" s="234"/>
      <c r="Q2764" s="7">
        <v>40128</v>
      </c>
      <c r="R2764" s="8">
        <v>7305714</v>
      </c>
      <c r="S2764" s="8">
        <v>7321429</v>
      </c>
      <c r="T2764" s="8">
        <v>7208214</v>
      </c>
      <c r="U2764" s="8">
        <v>7258929</v>
      </c>
      <c r="V2764" s="192">
        <v>6272725</v>
      </c>
      <c r="W2764" s="234">
        <v>443870000</v>
      </c>
      <c r="X2764" s="194">
        <f t="shared" si="87"/>
        <v>1.3303767277617249E-3</v>
      </c>
      <c r="Y2764" s="193"/>
      <c r="Z2764" s="197">
        <v>2762</v>
      </c>
    </row>
    <row r="2765" spans="1:26" ht="14.4" x14ac:dyDescent="0.3">
      <c r="A2765" s="7">
        <v>40127</v>
      </c>
      <c r="B2765" s="191">
        <v>1091.8599850000001</v>
      </c>
      <c r="C2765" s="191">
        <v>1096.420044</v>
      </c>
      <c r="D2765" s="191">
        <v>1087.400024</v>
      </c>
      <c r="E2765" s="191">
        <v>1093.01001</v>
      </c>
      <c r="F2765" s="192">
        <v>1093.01001</v>
      </c>
      <c r="G2765" s="191">
        <v>4394770000</v>
      </c>
      <c r="H2765" s="194">
        <f t="shared" si="86"/>
        <v>-6.3989829486977315E-5</v>
      </c>
      <c r="I2765" s="193"/>
      <c r="J2765" s="197">
        <v>2763</v>
      </c>
      <c r="K2765" s="234"/>
      <c r="L2765" s="234"/>
      <c r="M2765" s="234"/>
      <c r="N2765" s="234"/>
      <c r="O2765" s="234"/>
      <c r="P2765" s="234"/>
      <c r="Q2765" s="7">
        <v>40127</v>
      </c>
      <c r="R2765" s="8">
        <v>7179286</v>
      </c>
      <c r="S2765" s="8">
        <v>7320714</v>
      </c>
      <c r="T2765" s="8">
        <v>7178928</v>
      </c>
      <c r="U2765" s="8">
        <v>7249286</v>
      </c>
      <c r="V2765" s="192">
        <v>6264391</v>
      </c>
      <c r="W2765" s="234">
        <v>401195200</v>
      </c>
      <c r="X2765" s="194">
        <f t="shared" si="87"/>
        <v>7.5446941382379552E-3</v>
      </c>
      <c r="Y2765" s="193"/>
      <c r="Z2765" s="197">
        <v>2763</v>
      </c>
    </row>
    <row r="2766" spans="1:26" ht="14.4" x14ac:dyDescent="0.3">
      <c r="A2766" s="7">
        <v>40126</v>
      </c>
      <c r="B2766" s="191">
        <v>1072.3100589999999</v>
      </c>
      <c r="C2766" s="191">
        <v>1093.1899410000001</v>
      </c>
      <c r="D2766" s="191">
        <v>1072.3100589999999</v>
      </c>
      <c r="E2766" s="191">
        <v>1093.079956</v>
      </c>
      <c r="F2766" s="192">
        <v>1093.079956</v>
      </c>
      <c r="G2766" s="191">
        <v>4460030000</v>
      </c>
      <c r="H2766" s="194">
        <f t="shared" si="86"/>
        <v>2.2238759852521148E-2</v>
      </c>
      <c r="I2766" s="193"/>
      <c r="J2766" s="197">
        <v>2764</v>
      </c>
      <c r="K2766" s="234"/>
      <c r="L2766" s="234"/>
      <c r="M2766" s="234"/>
      <c r="N2766" s="234"/>
      <c r="O2766" s="234"/>
      <c r="P2766" s="234"/>
      <c r="Q2766" s="7">
        <v>40126</v>
      </c>
      <c r="R2766" s="8">
        <v>7033571</v>
      </c>
      <c r="S2766" s="8">
        <v>7210714</v>
      </c>
      <c r="T2766" s="8">
        <v>7009286</v>
      </c>
      <c r="U2766" s="8">
        <v>7195000</v>
      </c>
      <c r="V2766" s="192">
        <v>6217482</v>
      </c>
      <c r="W2766" s="234">
        <v>528855600</v>
      </c>
      <c r="X2766" s="194">
        <f t="shared" si="87"/>
        <v>3.663694826537249E-2</v>
      </c>
      <c r="Y2766" s="193"/>
      <c r="Z2766" s="197">
        <v>2764</v>
      </c>
    </row>
    <row r="2767" spans="1:26" ht="14.4" x14ac:dyDescent="0.3">
      <c r="A2767" s="7">
        <v>40123</v>
      </c>
      <c r="B2767" s="191">
        <v>1064.9499510000001</v>
      </c>
      <c r="C2767" s="191">
        <v>1071.4799800000001</v>
      </c>
      <c r="D2767" s="191">
        <v>1059.3199460000001</v>
      </c>
      <c r="E2767" s="191">
        <v>1069.3000489999999</v>
      </c>
      <c r="F2767" s="192">
        <v>1069.3000489999999</v>
      </c>
      <c r="G2767" s="191">
        <v>4277130000</v>
      </c>
      <c r="H2767" s="194">
        <f t="shared" si="86"/>
        <v>2.5032522875633539E-3</v>
      </c>
      <c r="I2767" s="193"/>
      <c r="J2767" s="197">
        <v>2765</v>
      </c>
      <c r="K2767" s="234"/>
      <c r="L2767" s="234"/>
      <c r="M2767" s="234"/>
      <c r="N2767" s="234"/>
      <c r="O2767" s="234"/>
      <c r="P2767" s="234"/>
      <c r="Q2767" s="7">
        <v>40123</v>
      </c>
      <c r="R2767" s="8">
        <v>6875357</v>
      </c>
      <c r="S2767" s="8">
        <v>6971071</v>
      </c>
      <c r="T2767" s="8">
        <v>6871428</v>
      </c>
      <c r="U2767" s="8">
        <v>6940714</v>
      </c>
      <c r="V2767" s="192">
        <v>5997743</v>
      </c>
      <c r="W2767" s="234">
        <v>295097600</v>
      </c>
      <c r="X2767" s="194">
        <f t="shared" si="87"/>
        <v>1.5976484325110017E-3</v>
      </c>
      <c r="Y2767" s="193"/>
      <c r="Z2767" s="197">
        <v>2765</v>
      </c>
    </row>
    <row r="2768" spans="1:26" ht="14.4" x14ac:dyDescent="0.3">
      <c r="A2768" s="7">
        <v>40122</v>
      </c>
      <c r="B2768" s="191">
        <v>1047.3000489999999</v>
      </c>
      <c r="C2768" s="191">
        <v>1066.650024</v>
      </c>
      <c r="D2768" s="191">
        <v>1047.3000489999999</v>
      </c>
      <c r="E2768" s="191">
        <v>1066.630005</v>
      </c>
      <c r="F2768" s="192">
        <v>1066.630005</v>
      </c>
      <c r="G2768" s="191">
        <v>4848350000</v>
      </c>
      <c r="H2768" s="194">
        <f t="shared" si="86"/>
        <v>1.9235551839464866E-2</v>
      </c>
      <c r="I2768" s="193"/>
      <c r="J2768" s="197">
        <v>2766</v>
      </c>
      <c r="K2768" s="234"/>
      <c r="L2768" s="234"/>
      <c r="M2768" s="234"/>
      <c r="N2768" s="234"/>
      <c r="O2768" s="234"/>
      <c r="P2768" s="234"/>
      <c r="Q2768" s="7">
        <v>40122</v>
      </c>
      <c r="R2768" s="8">
        <v>6871428</v>
      </c>
      <c r="S2768" s="8">
        <v>6964286</v>
      </c>
      <c r="T2768" s="8">
        <v>6850714</v>
      </c>
      <c r="U2768" s="8">
        <v>6929643</v>
      </c>
      <c r="V2768" s="192">
        <v>5988176</v>
      </c>
      <c r="W2768" s="234">
        <v>384801200</v>
      </c>
      <c r="X2768" s="194">
        <f t="shared" si="87"/>
        <v>1.687559721430465E-2</v>
      </c>
      <c r="Y2768" s="193"/>
      <c r="Z2768" s="197">
        <v>2766</v>
      </c>
    </row>
    <row r="2769" spans="1:26" ht="14.4" x14ac:dyDescent="0.3">
      <c r="A2769" s="7">
        <v>40121</v>
      </c>
      <c r="B2769" s="191">
        <v>1047.1400149999999</v>
      </c>
      <c r="C2769" s="191">
        <v>1061</v>
      </c>
      <c r="D2769" s="191">
        <v>1045.150024</v>
      </c>
      <c r="E2769" s="191">
        <v>1046.5</v>
      </c>
      <c r="F2769" s="192">
        <v>1046.5</v>
      </c>
      <c r="G2769" s="191">
        <v>5635510000</v>
      </c>
      <c r="H2769" s="194">
        <f t="shared" si="86"/>
        <v>1.0426205647075357E-3</v>
      </c>
      <c r="I2769" s="193"/>
      <c r="J2769" s="197">
        <v>2767</v>
      </c>
      <c r="K2769" s="234"/>
      <c r="L2769" s="234"/>
      <c r="M2769" s="234"/>
      <c r="N2769" s="234"/>
      <c r="O2769" s="234"/>
      <c r="P2769" s="234"/>
      <c r="Q2769" s="7">
        <v>40121</v>
      </c>
      <c r="R2769" s="8">
        <v>6811786</v>
      </c>
      <c r="S2769" s="8">
        <v>6923214</v>
      </c>
      <c r="T2769" s="8">
        <v>6793929</v>
      </c>
      <c r="U2769" s="8">
        <v>6814643</v>
      </c>
      <c r="V2769" s="192">
        <v>5888799</v>
      </c>
      <c r="W2769" s="234">
        <v>487530400</v>
      </c>
      <c r="X2769" s="194">
        <f t="shared" si="87"/>
        <v>1.0913916943608853E-2</v>
      </c>
      <c r="Y2769" s="193"/>
      <c r="Z2769" s="197">
        <v>2767</v>
      </c>
    </row>
    <row r="2770" spans="1:26" ht="14.4" x14ac:dyDescent="0.3">
      <c r="A2770" s="7">
        <v>40120</v>
      </c>
      <c r="B2770" s="191">
        <v>1040.920044</v>
      </c>
      <c r="C2770" s="191">
        <v>1046.3599850000001</v>
      </c>
      <c r="D2770" s="191">
        <v>1033.9399410000001</v>
      </c>
      <c r="E2770" s="191">
        <v>1045.410034</v>
      </c>
      <c r="F2770" s="192">
        <v>1045.410034</v>
      </c>
      <c r="G2770" s="191">
        <v>5487500000</v>
      </c>
      <c r="H2770" s="194">
        <f t="shared" si="86"/>
        <v>2.4260020212009082E-3</v>
      </c>
      <c r="I2770" s="193"/>
      <c r="J2770" s="197">
        <v>2768</v>
      </c>
      <c r="K2770" s="234"/>
      <c r="L2770" s="234"/>
      <c r="M2770" s="234"/>
      <c r="N2770" s="234"/>
      <c r="O2770" s="234"/>
      <c r="P2770" s="234"/>
      <c r="Q2770" s="7">
        <v>40120</v>
      </c>
      <c r="R2770" s="8">
        <v>6708929</v>
      </c>
      <c r="S2770" s="8">
        <v>6768571</v>
      </c>
      <c r="T2770" s="8">
        <v>6640000</v>
      </c>
      <c r="U2770" s="8">
        <v>6741071</v>
      </c>
      <c r="V2770" s="192">
        <v>5825223</v>
      </c>
      <c r="W2770" s="234">
        <v>522541600</v>
      </c>
      <c r="X2770" s="194">
        <f t="shared" si="87"/>
        <v>-2.9581484383584713E-3</v>
      </c>
      <c r="Y2770" s="193"/>
      <c r="Z2770" s="197">
        <v>2768</v>
      </c>
    </row>
    <row r="2771" spans="1:26" ht="14.4" x14ac:dyDescent="0.3">
      <c r="A2771" s="7">
        <v>40119</v>
      </c>
      <c r="B2771" s="191">
        <v>1036.1800539999999</v>
      </c>
      <c r="C2771" s="191">
        <v>1052.1800539999999</v>
      </c>
      <c r="D2771" s="191">
        <v>1029.380005</v>
      </c>
      <c r="E2771" s="191">
        <v>1042.880005</v>
      </c>
      <c r="F2771" s="192">
        <v>1042.880005</v>
      </c>
      <c r="G2771" s="191">
        <v>6202640000</v>
      </c>
      <c r="H2771" s="194">
        <f t="shared" si="86"/>
        <v>6.4564070111928374E-3</v>
      </c>
      <c r="I2771" s="193"/>
      <c r="J2771" s="197">
        <v>2769</v>
      </c>
      <c r="K2771" s="234"/>
      <c r="L2771" s="234"/>
      <c r="M2771" s="234"/>
      <c r="N2771" s="234"/>
      <c r="O2771" s="234"/>
      <c r="P2771" s="234"/>
      <c r="Q2771" s="7">
        <v>40119</v>
      </c>
      <c r="R2771" s="8">
        <v>6778572</v>
      </c>
      <c r="S2771" s="8">
        <v>6888571</v>
      </c>
      <c r="T2771" s="8">
        <v>6627500</v>
      </c>
      <c r="U2771" s="8">
        <v>6761071</v>
      </c>
      <c r="V2771" s="192">
        <v>5842506</v>
      </c>
      <c r="W2771" s="234">
        <v>678983200</v>
      </c>
      <c r="X2771" s="194">
        <f t="shared" si="87"/>
        <v>4.2966836326882116E-3</v>
      </c>
      <c r="Y2771" s="193"/>
      <c r="Z2771" s="197">
        <v>2769</v>
      </c>
    </row>
    <row r="2772" spans="1:26" ht="14.4" x14ac:dyDescent="0.3">
      <c r="A2772" s="7">
        <v>40116</v>
      </c>
      <c r="B2772" s="191">
        <v>1065.410034</v>
      </c>
      <c r="C2772" s="191">
        <v>1065.410034</v>
      </c>
      <c r="D2772" s="191">
        <v>1033.380005</v>
      </c>
      <c r="E2772" s="191">
        <v>1036.1899410000001</v>
      </c>
      <c r="F2772" s="192">
        <v>1036.1899410000001</v>
      </c>
      <c r="G2772" s="191">
        <v>6512420000</v>
      </c>
      <c r="H2772" s="194">
        <f t="shared" si="86"/>
        <v>-2.8064687903659357E-2</v>
      </c>
      <c r="I2772" s="193"/>
      <c r="J2772" s="197">
        <v>2770</v>
      </c>
      <c r="K2772" s="234"/>
      <c r="L2772" s="234"/>
      <c r="M2772" s="234"/>
      <c r="N2772" s="234"/>
      <c r="O2772" s="234"/>
      <c r="P2772" s="234"/>
      <c r="Q2772" s="7">
        <v>40116</v>
      </c>
      <c r="R2772" s="8">
        <v>7002143</v>
      </c>
      <c r="S2772" s="8">
        <v>7028572</v>
      </c>
      <c r="T2772" s="8">
        <v>6720357</v>
      </c>
      <c r="U2772" s="8">
        <v>6732143</v>
      </c>
      <c r="V2772" s="192">
        <v>5817510</v>
      </c>
      <c r="W2772" s="234">
        <v>717525200</v>
      </c>
      <c r="X2772" s="194">
        <f t="shared" si="87"/>
        <v>-3.9979207148780276E-2</v>
      </c>
      <c r="Y2772" s="193"/>
      <c r="Z2772" s="197">
        <v>2770</v>
      </c>
    </row>
    <row r="2773" spans="1:26" ht="14.4" x14ac:dyDescent="0.3">
      <c r="A2773" s="7">
        <v>40115</v>
      </c>
      <c r="B2773" s="191">
        <v>1043.6899410000001</v>
      </c>
      <c r="C2773" s="191">
        <v>1066.829956</v>
      </c>
      <c r="D2773" s="191">
        <v>1043.6899410000001</v>
      </c>
      <c r="E2773" s="191">
        <v>1066.1099850000001</v>
      </c>
      <c r="F2773" s="192">
        <v>1066.1099850000001</v>
      </c>
      <c r="G2773" s="191">
        <v>5595040000</v>
      </c>
      <c r="H2773" s="194">
        <f t="shared" si="86"/>
        <v>2.2519954238224775E-2</v>
      </c>
      <c r="I2773" s="193"/>
      <c r="J2773" s="197">
        <v>2771</v>
      </c>
      <c r="K2773" s="234"/>
      <c r="L2773" s="234"/>
      <c r="M2773" s="234"/>
      <c r="N2773" s="234"/>
      <c r="O2773" s="234"/>
      <c r="P2773" s="234"/>
      <c r="Q2773" s="7">
        <v>40115</v>
      </c>
      <c r="R2773" s="8">
        <v>6964286</v>
      </c>
      <c r="S2773" s="8">
        <v>7028929</v>
      </c>
      <c r="T2773" s="8">
        <v>6862143</v>
      </c>
      <c r="U2773" s="8">
        <v>7012500</v>
      </c>
      <c r="V2773" s="192">
        <v>6059775</v>
      </c>
      <c r="W2773" s="234">
        <v>570270400</v>
      </c>
      <c r="X2773" s="194">
        <f t="shared" si="87"/>
        <v>2.0530089072344125E-2</v>
      </c>
      <c r="Y2773" s="193"/>
      <c r="Z2773" s="197">
        <v>2771</v>
      </c>
    </row>
    <row r="2774" spans="1:26" ht="14.4" x14ac:dyDescent="0.3">
      <c r="A2774" s="7">
        <v>40114</v>
      </c>
      <c r="B2774" s="191">
        <v>1061.51001</v>
      </c>
      <c r="C2774" s="191">
        <v>1063.26001</v>
      </c>
      <c r="D2774" s="191">
        <v>1042.1899410000001</v>
      </c>
      <c r="E2774" s="191">
        <v>1042.630005</v>
      </c>
      <c r="F2774" s="192">
        <v>1042.630005</v>
      </c>
      <c r="G2774" s="191">
        <v>6600350000</v>
      </c>
      <c r="H2774" s="194">
        <f t="shared" si="86"/>
        <v>-1.9540937489404969E-2</v>
      </c>
      <c r="I2774" s="193"/>
      <c r="J2774" s="197">
        <v>2772</v>
      </c>
      <c r="K2774" s="234"/>
      <c r="L2774" s="234"/>
      <c r="M2774" s="234"/>
      <c r="N2774" s="234"/>
      <c r="O2774" s="234"/>
      <c r="P2774" s="234"/>
      <c r="Q2774" s="7">
        <v>40114</v>
      </c>
      <c r="R2774" s="8">
        <v>7061071</v>
      </c>
      <c r="S2774" s="8">
        <v>7072143</v>
      </c>
      <c r="T2774" s="8">
        <v>6825000</v>
      </c>
      <c r="U2774" s="8">
        <v>6871428</v>
      </c>
      <c r="V2774" s="192">
        <v>5937870</v>
      </c>
      <c r="W2774" s="234">
        <v>818386800</v>
      </c>
      <c r="X2774" s="194">
        <f t="shared" si="87"/>
        <v>-2.5181501946150032E-2</v>
      </c>
      <c r="Y2774" s="193"/>
      <c r="Z2774" s="197">
        <v>2772</v>
      </c>
    </row>
    <row r="2775" spans="1:26" ht="14.4" x14ac:dyDescent="0.3">
      <c r="A2775" s="7">
        <v>40113</v>
      </c>
      <c r="B2775" s="191">
        <v>1067.540039</v>
      </c>
      <c r="C2775" s="191">
        <v>1072.4799800000001</v>
      </c>
      <c r="D2775" s="191">
        <v>1060.619995</v>
      </c>
      <c r="E2775" s="191">
        <v>1063.410034</v>
      </c>
      <c r="F2775" s="192">
        <v>1063.410034</v>
      </c>
      <c r="G2775" s="191">
        <v>5337380000</v>
      </c>
      <c r="H2775" s="194">
        <f t="shared" si="86"/>
        <v>-3.3177910516629838E-3</v>
      </c>
      <c r="I2775" s="193"/>
      <c r="J2775" s="197">
        <v>2773</v>
      </c>
      <c r="K2775" s="234"/>
      <c r="L2775" s="234"/>
      <c r="M2775" s="234"/>
      <c r="N2775" s="234"/>
      <c r="O2775" s="234"/>
      <c r="P2775" s="234"/>
      <c r="Q2775" s="7">
        <v>40113</v>
      </c>
      <c r="R2775" s="8">
        <v>7202143</v>
      </c>
      <c r="S2775" s="8">
        <v>7243214</v>
      </c>
      <c r="T2775" s="8">
        <v>7016071</v>
      </c>
      <c r="U2775" s="8">
        <v>7048929</v>
      </c>
      <c r="V2775" s="192">
        <v>6091257</v>
      </c>
      <c r="W2775" s="234">
        <v>756551600</v>
      </c>
      <c r="X2775" s="194">
        <f t="shared" si="87"/>
        <v>-2.5236679383449406E-2</v>
      </c>
      <c r="Y2775" s="193"/>
      <c r="Z2775" s="197">
        <v>2773</v>
      </c>
    </row>
    <row r="2776" spans="1:26" ht="14.4" x14ac:dyDescent="0.3">
      <c r="A2776" s="7">
        <v>40112</v>
      </c>
      <c r="B2776" s="191">
        <v>1080.3599850000001</v>
      </c>
      <c r="C2776" s="191">
        <v>1091.75</v>
      </c>
      <c r="D2776" s="191">
        <v>1065.2299800000001</v>
      </c>
      <c r="E2776" s="191">
        <v>1066.9499510000001</v>
      </c>
      <c r="F2776" s="192">
        <v>1066.9499510000001</v>
      </c>
      <c r="G2776" s="191">
        <v>6363380000</v>
      </c>
      <c r="H2776" s="194">
        <f t="shared" si="86"/>
        <v>-1.171732612191158E-2</v>
      </c>
      <c r="I2776" s="193"/>
      <c r="J2776" s="197">
        <v>2774</v>
      </c>
      <c r="K2776" s="234"/>
      <c r="L2776" s="234"/>
      <c r="M2776" s="234"/>
      <c r="N2776" s="234"/>
      <c r="O2776" s="234"/>
      <c r="P2776" s="234"/>
      <c r="Q2776" s="7">
        <v>40112</v>
      </c>
      <c r="R2776" s="8">
        <v>7273929</v>
      </c>
      <c r="S2776" s="8">
        <v>7383929</v>
      </c>
      <c r="T2776" s="8">
        <v>7146429</v>
      </c>
      <c r="U2776" s="8">
        <v>7231429</v>
      </c>
      <c r="V2776" s="192">
        <v>6248960</v>
      </c>
      <c r="W2776" s="234">
        <v>484338400</v>
      </c>
      <c r="X2776" s="194">
        <f t="shared" si="87"/>
        <v>-7.1591764881586009E-3</v>
      </c>
      <c r="Y2776" s="193"/>
      <c r="Z2776" s="197">
        <v>2774</v>
      </c>
    </row>
    <row r="2777" spans="1:26" ht="14.4" x14ac:dyDescent="0.3">
      <c r="A2777" s="7">
        <v>40109</v>
      </c>
      <c r="B2777" s="191">
        <v>1095.619995</v>
      </c>
      <c r="C2777" s="191">
        <v>1095.829956</v>
      </c>
      <c r="D2777" s="191">
        <v>1075.48999</v>
      </c>
      <c r="E2777" s="191">
        <v>1079.599976</v>
      </c>
      <c r="F2777" s="192">
        <v>1079.599976</v>
      </c>
      <c r="G2777" s="191">
        <v>4767460000</v>
      </c>
      <c r="H2777" s="194">
        <f t="shared" si="86"/>
        <v>-1.2178548632485174E-2</v>
      </c>
      <c r="I2777" s="193"/>
      <c r="J2777" s="197">
        <v>2775</v>
      </c>
      <c r="K2777" s="234"/>
      <c r="L2777" s="234"/>
      <c r="M2777" s="234"/>
      <c r="N2777" s="234"/>
      <c r="O2777" s="234"/>
      <c r="P2777" s="234"/>
      <c r="Q2777" s="7">
        <v>40109</v>
      </c>
      <c r="R2777" s="8">
        <v>7346428</v>
      </c>
      <c r="S2777" s="8">
        <v>7350000</v>
      </c>
      <c r="T2777" s="8">
        <v>7258214</v>
      </c>
      <c r="U2777" s="8">
        <v>7283571</v>
      </c>
      <c r="V2777" s="192">
        <v>6294020</v>
      </c>
      <c r="W2777" s="234">
        <v>420786800</v>
      </c>
      <c r="X2777" s="194">
        <f t="shared" si="87"/>
        <v>-6.1403090461156383E-3</v>
      </c>
      <c r="Y2777" s="193"/>
      <c r="Z2777" s="197">
        <v>2775</v>
      </c>
    </row>
    <row r="2778" spans="1:26" ht="14.4" x14ac:dyDescent="0.3">
      <c r="A2778" s="7">
        <v>40108</v>
      </c>
      <c r="B2778" s="191">
        <v>1080.959961</v>
      </c>
      <c r="C2778" s="191">
        <v>1095.209961</v>
      </c>
      <c r="D2778" s="191">
        <v>1074.3100589999999</v>
      </c>
      <c r="E2778" s="191">
        <v>1092.910034</v>
      </c>
      <c r="F2778" s="192">
        <v>1092.910034</v>
      </c>
      <c r="G2778" s="191">
        <v>5192410000</v>
      </c>
      <c r="H2778" s="194">
        <f t="shared" si="86"/>
        <v>1.0643619146063535E-2</v>
      </c>
      <c r="I2778" s="193"/>
      <c r="J2778" s="197">
        <v>2776</v>
      </c>
      <c r="K2778" s="234"/>
      <c r="L2778" s="234"/>
      <c r="M2778" s="234"/>
      <c r="N2778" s="234"/>
      <c r="O2778" s="234"/>
      <c r="P2778" s="234"/>
      <c r="Q2778" s="7">
        <v>40108</v>
      </c>
      <c r="R2778" s="8">
        <v>7310714</v>
      </c>
      <c r="S2778" s="8">
        <v>7423214</v>
      </c>
      <c r="T2778" s="8">
        <v>7232500</v>
      </c>
      <c r="U2778" s="8">
        <v>7328571</v>
      </c>
      <c r="V2778" s="192">
        <v>6332906</v>
      </c>
      <c r="W2778" s="234">
        <v>791392000</v>
      </c>
      <c r="X2778" s="194">
        <f t="shared" si="87"/>
        <v>1.3663247824055444E-3</v>
      </c>
      <c r="Y2778" s="193"/>
      <c r="Z2778" s="197">
        <v>2776</v>
      </c>
    </row>
    <row r="2779" spans="1:26" ht="14.4" x14ac:dyDescent="0.3">
      <c r="A2779" s="7">
        <v>40107</v>
      </c>
      <c r="B2779" s="191">
        <v>1090.3599850000001</v>
      </c>
      <c r="C2779" s="191">
        <v>1101.3599850000001</v>
      </c>
      <c r="D2779" s="191">
        <v>1080.7700199999999</v>
      </c>
      <c r="E2779" s="191">
        <v>1081.400024</v>
      </c>
      <c r="F2779" s="192">
        <v>1081.400024</v>
      </c>
      <c r="G2779" s="191">
        <v>5616290000</v>
      </c>
      <c r="H2779" s="194">
        <f t="shared" si="86"/>
        <v>-8.8538068278786481E-3</v>
      </c>
      <c r="I2779" s="193"/>
      <c r="J2779" s="197">
        <v>2777</v>
      </c>
      <c r="K2779" s="234"/>
      <c r="L2779" s="234"/>
      <c r="M2779" s="234"/>
      <c r="N2779" s="234"/>
      <c r="O2779" s="234"/>
      <c r="P2779" s="234"/>
      <c r="Q2779" s="7">
        <v>40107</v>
      </c>
      <c r="R2779" s="8">
        <v>7125714</v>
      </c>
      <c r="S2779" s="8">
        <v>7453928</v>
      </c>
      <c r="T2779" s="8">
        <v>7115357</v>
      </c>
      <c r="U2779" s="8">
        <v>7318572</v>
      </c>
      <c r="V2779" s="192">
        <v>6324265</v>
      </c>
      <c r="W2779" s="234">
        <v>1193726800</v>
      </c>
      <c r="X2779" s="194">
        <f t="shared" si="87"/>
        <v>3.0992547951208253E-2</v>
      </c>
      <c r="Y2779" s="193"/>
      <c r="Z2779" s="197">
        <v>2777</v>
      </c>
    </row>
    <row r="2780" spans="1:26" ht="14.4" x14ac:dyDescent="0.3">
      <c r="A2780" s="7">
        <v>40106</v>
      </c>
      <c r="B2780" s="191">
        <v>1098.6400149999999</v>
      </c>
      <c r="C2780" s="191">
        <v>1098.6400149999999</v>
      </c>
      <c r="D2780" s="191">
        <v>1086.160034</v>
      </c>
      <c r="E2780" s="191">
        <v>1091.0600589999999</v>
      </c>
      <c r="F2780" s="192">
        <v>1091.0600589999999</v>
      </c>
      <c r="G2780" s="191">
        <v>5396930000</v>
      </c>
      <c r="H2780" s="194">
        <f t="shared" si="86"/>
        <v>-6.2391041049544554E-3</v>
      </c>
      <c r="I2780" s="193"/>
      <c r="J2780" s="197">
        <v>2778</v>
      </c>
      <c r="K2780" s="234"/>
      <c r="L2780" s="234"/>
      <c r="M2780" s="234"/>
      <c r="N2780" s="234"/>
      <c r="O2780" s="234"/>
      <c r="P2780" s="234"/>
      <c r="Q2780" s="7">
        <v>40106</v>
      </c>
      <c r="R2780" s="8">
        <v>7164286</v>
      </c>
      <c r="S2780" s="8">
        <v>7205357</v>
      </c>
      <c r="T2780" s="8">
        <v>7066072</v>
      </c>
      <c r="U2780" s="8">
        <v>7098571</v>
      </c>
      <c r="V2780" s="192">
        <v>6134152</v>
      </c>
      <c r="W2780" s="234">
        <v>1141039200</v>
      </c>
      <c r="X2780" s="194">
        <f t="shared" si="87"/>
        <v>4.687633597583131E-2</v>
      </c>
      <c r="Y2780" s="193"/>
      <c r="Z2780" s="197">
        <v>2778</v>
      </c>
    </row>
    <row r="2781" spans="1:26" ht="14.4" x14ac:dyDescent="0.3">
      <c r="A2781" s="7">
        <v>40105</v>
      </c>
      <c r="B2781" s="191">
        <v>1088.219971</v>
      </c>
      <c r="C2781" s="191">
        <v>1100.170044</v>
      </c>
      <c r="D2781" s="191">
        <v>1086.4799800000001</v>
      </c>
      <c r="E2781" s="191">
        <v>1097.910034</v>
      </c>
      <c r="F2781" s="192">
        <v>1097.910034</v>
      </c>
      <c r="G2781" s="191">
        <v>4619240000</v>
      </c>
      <c r="H2781" s="194">
        <f t="shared" si="86"/>
        <v>9.4053209511186543E-3</v>
      </c>
      <c r="I2781" s="193"/>
      <c r="J2781" s="197">
        <v>2779</v>
      </c>
      <c r="K2781" s="234"/>
      <c r="L2781" s="234"/>
      <c r="M2781" s="234"/>
      <c r="N2781" s="234"/>
      <c r="O2781" s="234"/>
      <c r="P2781" s="234"/>
      <c r="Q2781" s="7">
        <v>40105</v>
      </c>
      <c r="R2781" s="8">
        <v>6708929</v>
      </c>
      <c r="S2781" s="8">
        <v>6785714</v>
      </c>
      <c r="T2781" s="8">
        <v>6626786</v>
      </c>
      <c r="U2781" s="8">
        <v>6780715</v>
      </c>
      <c r="V2781" s="192">
        <v>5859481</v>
      </c>
      <c r="W2781" s="234">
        <v>942230800</v>
      </c>
      <c r="X2781" s="194">
        <f t="shared" si="87"/>
        <v>9.6246775505576428E-3</v>
      </c>
      <c r="Y2781" s="193"/>
      <c r="Z2781" s="197">
        <v>2779</v>
      </c>
    </row>
    <row r="2782" spans="1:26" ht="14.4" x14ac:dyDescent="0.3">
      <c r="A2782" s="7">
        <v>40102</v>
      </c>
      <c r="B2782" s="191">
        <v>1094.670044</v>
      </c>
      <c r="C2782" s="191">
        <v>1094.670044</v>
      </c>
      <c r="D2782" s="191">
        <v>1081.530029</v>
      </c>
      <c r="E2782" s="191">
        <v>1087.6800539999999</v>
      </c>
      <c r="F2782" s="192">
        <v>1087.6800539999999</v>
      </c>
      <c r="G2782" s="191">
        <v>4894740000</v>
      </c>
      <c r="H2782" s="194">
        <f t="shared" si="86"/>
        <v>-8.0980562141740233E-3</v>
      </c>
      <c r="I2782" s="193"/>
      <c r="J2782" s="197">
        <v>2780</v>
      </c>
      <c r="K2782" s="234"/>
      <c r="L2782" s="234"/>
      <c r="M2782" s="234"/>
      <c r="N2782" s="234"/>
      <c r="O2782" s="234"/>
      <c r="P2782" s="234"/>
      <c r="Q2782" s="7">
        <v>40102</v>
      </c>
      <c r="R2782" s="8">
        <v>6762500</v>
      </c>
      <c r="S2782" s="8">
        <v>6798572</v>
      </c>
      <c r="T2782" s="8">
        <v>6708571</v>
      </c>
      <c r="U2782" s="8">
        <v>6716072</v>
      </c>
      <c r="V2782" s="192">
        <v>5803623</v>
      </c>
      <c r="W2782" s="234">
        <v>431426800</v>
      </c>
      <c r="X2782" s="194">
        <f t="shared" si="87"/>
        <v>-1.3171211293700276E-2</v>
      </c>
      <c r="Y2782" s="193"/>
      <c r="Z2782" s="197">
        <v>2780</v>
      </c>
    </row>
    <row r="2783" spans="1:26" ht="14.4" x14ac:dyDescent="0.3">
      <c r="A2783" s="7">
        <v>40101</v>
      </c>
      <c r="B2783" s="191">
        <v>1090.3599850000001</v>
      </c>
      <c r="C2783" s="191">
        <v>1096.5600589999999</v>
      </c>
      <c r="D2783" s="191">
        <v>1086.410034</v>
      </c>
      <c r="E2783" s="191">
        <v>1096.5600589999999</v>
      </c>
      <c r="F2783" s="192">
        <v>1096.5600589999999</v>
      </c>
      <c r="G2783" s="191">
        <v>5369780000</v>
      </c>
      <c r="H2783" s="194">
        <f t="shared" si="86"/>
        <v>4.1574686515362409E-3</v>
      </c>
      <c r="I2783" s="193"/>
      <c r="J2783" s="197">
        <v>2781</v>
      </c>
      <c r="K2783" s="234"/>
      <c r="L2783" s="234"/>
      <c r="M2783" s="234"/>
      <c r="N2783" s="234"/>
      <c r="O2783" s="234"/>
      <c r="P2783" s="234"/>
      <c r="Q2783" s="7">
        <v>40101</v>
      </c>
      <c r="R2783" s="8">
        <v>6772500</v>
      </c>
      <c r="S2783" s="8">
        <v>6818572</v>
      </c>
      <c r="T2783" s="8">
        <v>6768929</v>
      </c>
      <c r="U2783" s="8">
        <v>6805714</v>
      </c>
      <c r="V2783" s="192">
        <v>5881084</v>
      </c>
      <c r="W2783" s="234">
        <v>373556400</v>
      </c>
      <c r="X2783" s="194">
        <f t="shared" si="87"/>
        <v>-3.8164751597114651E-3</v>
      </c>
      <c r="Y2783" s="193"/>
      <c r="Z2783" s="197">
        <v>2781</v>
      </c>
    </row>
    <row r="2784" spans="1:26" ht="14.4" x14ac:dyDescent="0.3">
      <c r="A2784" s="7">
        <v>40100</v>
      </c>
      <c r="B2784" s="191">
        <v>1078.6800539999999</v>
      </c>
      <c r="C2784" s="191">
        <v>1093.170044</v>
      </c>
      <c r="D2784" s="191">
        <v>1078.6800539999999</v>
      </c>
      <c r="E2784" s="191">
        <v>1092.0200199999999</v>
      </c>
      <c r="F2784" s="192">
        <v>1092.0200199999999</v>
      </c>
      <c r="G2784" s="191">
        <v>5406420000</v>
      </c>
      <c r="H2784" s="194">
        <f t="shared" si="86"/>
        <v>1.7545895913312366E-2</v>
      </c>
      <c r="I2784" s="193"/>
      <c r="J2784" s="197">
        <v>2782</v>
      </c>
      <c r="K2784" s="234"/>
      <c r="L2784" s="234"/>
      <c r="M2784" s="234"/>
      <c r="N2784" s="234"/>
      <c r="O2784" s="234"/>
      <c r="P2784" s="234"/>
      <c r="Q2784" s="7">
        <v>40100</v>
      </c>
      <c r="R2784" s="8">
        <v>6866071</v>
      </c>
      <c r="S2784" s="8">
        <v>6868571</v>
      </c>
      <c r="T2784" s="8">
        <v>6793929</v>
      </c>
      <c r="U2784" s="8">
        <v>6831786</v>
      </c>
      <c r="V2784" s="192">
        <v>5903615</v>
      </c>
      <c r="W2784" s="234">
        <v>375510800</v>
      </c>
      <c r="X2784" s="194">
        <f t="shared" si="87"/>
        <v>6.6836970550705876E-3</v>
      </c>
      <c r="Y2784" s="193"/>
      <c r="Z2784" s="197">
        <v>2782</v>
      </c>
    </row>
    <row r="2785" spans="1:26" ht="14.4" x14ac:dyDescent="0.3">
      <c r="A2785" s="7">
        <v>40099</v>
      </c>
      <c r="B2785" s="191">
        <v>1074.959961</v>
      </c>
      <c r="C2785" s="191">
        <v>1075.3000489999999</v>
      </c>
      <c r="D2785" s="191">
        <v>1066.709961</v>
      </c>
      <c r="E2785" s="191">
        <v>1073.1899410000001</v>
      </c>
      <c r="F2785" s="192">
        <v>1073.1899410000001</v>
      </c>
      <c r="G2785" s="191">
        <v>4320480000</v>
      </c>
      <c r="H2785" s="194">
        <f t="shared" si="86"/>
        <v>-2.7876120057509436E-3</v>
      </c>
      <c r="I2785" s="193"/>
      <c r="J2785" s="197">
        <v>2783</v>
      </c>
      <c r="K2785" s="234"/>
      <c r="L2785" s="234"/>
      <c r="M2785" s="234"/>
      <c r="N2785" s="234"/>
      <c r="O2785" s="234"/>
      <c r="P2785" s="234"/>
      <c r="Q2785" s="7">
        <v>40099</v>
      </c>
      <c r="R2785" s="8">
        <v>6808214</v>
      </c>
      <c r="S2785" s="8">
        <v>6827500</v>
      </c>
      <c r="T2785" s="8">
        <v>6775000</v>
      </c>
      <c r="U2785" s="8">
        <v>6786428</v>
      </c>
      <c r="V2785" s="192">
        <v>5864419</v>
      </c>
      <c r="W2785" s="234">
        <v>348020400</v>
      </c>
      <c r="X2785" s="194">
        <f t="shared" si="87"/>
        <v>-4.1400631945495165E-3</v>
      </c>
      <c r="Y2785" s="193"/>
      <c r="Z2785" s="197">
        <v>2783</v>
      </c>
    </row>
    <row r="2786" spans="1:26" ht="14.4" x14ac:dyDescent="0.3">
      <c r="A2786" s="7">
        <v>40098</v>
      </c>
      <c r="B2786" s="191">
        <v>1071.630005</v>
      </c>
      <c r="C2786" s="191">
        <v>1079.459961</v>
      </c>
      <c r="D2786" s="191">
        <v>1071.630005</v>
      </c>
      <c r="E2786" s="191">
        <v>1076.1899410000001</v>
      </c>
      <c r="F2786" s="192">
        <v>1076.1899410000001</v>
      </c>
      <c r="G2786" s="191">
        <v>3710430000</v>
      </c>
      <c r="H2786" s="194">
        <f t="shared" si="86"/>
        <v>4.3863694890887922E-3</v>
      </c>
      <c r="I2786" s="193"/>
      <c r="J2786" s="197">
        <v>2784</v>
      </c>
      <c r="K2786" s="234"/>
      <c r="L2786" s="234"/>
      <c r="M2786" s="234"/>
      <c r="N2786" s="234"/>
      <c r="O2786" s="234"/>
      <c r="P2786" s="234"/>
      <c r="Q2786" s="7">
        <v>40098</v>
      </c>
      <c r="R2786" s="8">
        <v>6822143</v>
      </c>
      <c r="S2786" s="8">
        <v>6839643</v>
      </c>
      <c r="T2786" s="8">
        <v>6772857</v>
      </c>
      <c r="U2786" s="8">
        <v>6814643</v>
      </c>
      <c r="V2786" s="192">
        <v>5888799</v>
      </c>
      <c r="W2786" s="234">
        <v>288024800</v>
      </c>
      <c r="X2786" s="194">
        <f t="shared" si="87"/>
        <v>1.7850380704917369E-3</v>
      </c>
      <c r="Y2786" s="193"/>
      <c r="Z2786" s="197">
        <v>2784</v>
      </c>
    </row>
    <row r="2787" spans="1:26" ht="14.4" x14ac:dyDescent="0.3">
      <c r="A2787" s="7">
        <v>40095</v>
      </c>
      <c r="B2787" s="191">
        <v>1065.280029</v>
      </c>
      <c r="C2787" s="191">
        <v>1071.51001</v>
      </c>
      <c r="D2787" s="191">
        <v>1063</v>
      </c>
      <c r="E2787" s="191">
        <v>1071.48999</v>
      </c>
      <c r="F2787" s="192">
        <v>1071.48999</v>
      </c>
      <c r="G2787" s="191">
        <v>3763780000</v>
      </c>
      <c r="H2787" s="194">
        <f t="shared" si="86"/>
        <v>5.6406597146949353E-3</v>
      </c>
      <c r="I2787" s="193"/>
      <c r="J2787" s="197">
        <v>2785</v>
      </c>
      <c r="K2787" s="234"/>
      <c r="L2787" s="234"/>
      <c r="M2787" s="234"/>
      <c r="N2787" s="234"/>
      <c r="O2787" s="234"/>
      <c r="P2787" s="234"/>
      <c r="Q2787" s="7">
        <v>40095</v>
      </c>
      <c r="R2787" s="8">
        <v>6748929</v>
      </c>
      <c r="S2787" s="8">
        <v>6810714</v>
      </c>
      <c r="T2787" s="8">
        <v>6736429</v>
      </c>
      <c r="U2787" s="8">
        <v>6802500</v>
      </c>
      <c r="V2787" s="192">
        <v>5878306</v>
      </c>
      <c r="W2787" s="234">
        <v>293272000</v>
      </c>
      <c r="X2787" s="194">
        <f t="shared" si="87"/>
        <v>6.3400574395439894E-3</v>
      </c>
      <c r="Y2787" s="193"/>
      <c r="Z2787" s="197">
        <v>2785</v>
      </c>
    </row>
    <row r="2788" spans="1:26" ht="14.4" x14ac:dyDescent="0.3">
      <c r="A2788" s="7">
        <v>40094</v>
      </c>
      <c r="B2788" s="191">
        <v>1060.030029</v>
      </c>
      <c r="C2788" s="191">
        <v>1070.670044</v>
      </c>
      <c r="D2788" s="191">
        <v>1060.030029</v>
      </c>
      <c r="E2788" s="191">
        <v>1065.4799800000001</v>
      </c>
      <c r="F2788" s="192">
        <v>1065.4799800000001</v>
      </c>
      <c r="G2788" s="191">
        <v>4988400000</v>
      </c>
      <c r="H2788" s="194">
        <f t="shared" si="86"/>
        <v>7.4699070790634672E-3</v>
      </c>
      <c r="I2788" s="193"/>
      <c r="J2788" s="197">
        <v>2786</v>
      </c>
      <c r="K2788" s="234"/>
      <c r="L2788" s="234"/>
      <c r="M2788" s="234"/>
      <c r="N2788" s="234"/>
      <c r="O2788" s="234"/>
      <c r="P2788" s="234"/>
      <c r="Q2788" s="7">
        <v>40094</v>
      </c>
      <c r="R2788" s="8">
        <v>6809286</v>
      </c>
      <c r="S2788" s="8">
        <v>6837500</v>
      </c>
      <c r="T2788" s="8">
        <v>6746071</v>
      </c>
      <c r="U2788" s="8">
        <v>6759643</v>
      </c>
      <c r="V2788" s="192">
        <v>5841272</v>
      </c>
      <c r="W2788" s="234">
        <v>438211200</v>
      </c>
      <c r="X2788" s="194">
        <f t="shared" si="87"/>
        <v>-5.1513084009961307E-3</v>
      </c>
      <c r="Y2788" s="193"/>
      <c r="Z2788" s="197">
        <v>2786</v>
      </c>
    </row>
    <row r="2789" spans="1:26" ht="14.4" x14ac:dyDescent="0.3">
      <c r="A2789" s="7">
        <v>40093</v>
      </c>
      <c r="B2789" s="191">
        <v>1053.650024</v>
      </c>
      <c r="C2789" s="191">
        <v>1058.0200199999999</v>
      </c>
      <c r="D2789" s="191">
        <v>1050.099976</v>
      </c>
      <c r="E2789" s="191">
        <v>1057.579956</v>
      </c>
      <c r="F2789" s="192">
        <v>1057.579956</v>
      </c>
      <c r="G2789" s="191">
        <v>4238220000</v>
      </c>
      <c r="H2789" s="194">
        <f t="shared" si="86"/>
        <v>2.7116059984039608E-3</v>
      </c>
      <c r="I2789" s="193"/>
      <c r="J2789" s="197">
        <v>2787</v>
      </c>
      <c r="K2789" s="234"/>
      <c r="L2789" s="234"/>
      <c r="M2789" s="234"/>
      <c r="N2789" s="234"/>
      <c r="O2789" s="234"/>
      <c r="P2789" s="234"/>
      <c r="Q2789" s="7">
        <v>40093</v>
      </c>
      <c r="R2789" s="8">
        <v>6777143</v>
      </c>
      <c r="S2789" s="8">
        <v>6805357</v>
      </c>
      <c r="T2789" s="8">
        <v>6751071</v>
      </c>
      <c r="U2789" s="8">
        <v>6794643</v>
      </c>
      <c r="V2789" s="192">
        <v>5871518</v>
      </c>
      <c r="W2789" s="234">
        <v>465668000</v>
      </c>
      <c r="X2789" s="194">
        <f t="shared" si="87"/>
        <v>1.2632778034518451E-3</v>
      </c>
      <c r="Y2789" s="193"/>
      <c r="Z2789" s="197">
        <v>2787</v>
      </c>
    </row>
    <row r="2790" spans="1:26" ht="14.4" x14ac:dyDescent="0.3">
      <c r="A2790" s="7">
        <v>40092</v>
      </c>
      <c r="B2790" s="191">
        <v>1042.0200199999999</v>
      </c>
      <c r="C2790" s="191">
        <v>1060.5500489999999</v>
      </c>
      <c r="D2790" s="191">
        <v>1042.0200199999999</v>
      </c>
      <c r="E2790" s="191">
        <v>1054.719971</v>
      </c>
      <c r="F2790" s="192">
        <v>1054.719971</v>
      </c>
      <c r="G2790" s="191">
        <v>5029840000</v>
      </c>
      <c r="H2790" s="194">
        <f t="shared" si="86"/>
        <v>1.3705486548751457E-2</v>
      </c>
      <c r="I2790" s="193"/>
      <c r="J2790" s="197">
        <v>2788</v>
      </c>
      <c r="K2790" s="234"/>
      <c r="L2790" s="234"/>
      <c r="M2790" s="234"/>
      <c r="N2790" s="234"/>
      <c r="O2790" s="234"/>
      <c r="P2790" s="234"/>
      <c r="Q2790" s="7">
        <v>40092</v>
      </c>
      <c r="R2790" s="8">
        <v>6705000</v>
      </c>
      <c r="S2790" s="8">
        <v>6786071</v>
      </c>
      <c r="T2790" s="8">
        <v>6689286</v>
      </c>
      <c r="U2790" s="8">
        <v>6786071</v>
      </c>
      <c r="V2790" s="192">
        <v>5864110</v>
      </c>
      <c r="W2790" s="234">
        <v>605085600</v>
      </c>
      <c r="X2790" s="194">
        <f t="shared" si="87"/>
        <v>2.1449336958736936E-2</v>
      </c>
      <c r="Y2790" s="193"/>
      <c r="Z2790" s="197">
        <v>2788</v>
      </c>
    </row>
    <row r="2791" spans="1:26" ht="14.4" x14ac:dyDescent="0.3">
      <c r="A2791" s="7">
        <v>40091</v>
      </c>
      <c r="B2791" s="191">
        <v>1026.869995</v>
      </c>
      <c r="C2791" s="191">
        <v>1042.579956</v>
      </c>
      <c r="D2791" s="191">
        <v>1025.920044</v>
      </c>
      <c r="E2791" s="191">
        <v>1040.459961</v>
      </c>
      <c r="F2791" s="192">
        <v>1040.459961</v>
      </c>
      <c r="G2791" s="191">
        <v>4313310000</v>
      </c>
      <c r="H2791" s="194">
        <f t="shared" si="86"/>
        <v>1.487500178512214E-2</v>
      </c>
      <c r="I2791" s="193"/>
      <c r="J2791" s="197">
        <v>2789</v>
      </c>
      <c r="K2791" s="234"/>
      <c r="L2791" s="234"/>
      <c r="M2791" s="234"/>
      <c r="N2791" s="234"/>
      <c r="O2791" s="234"/>
      <c r="P2791" s="234"/>
      <c r="Q2791" s="7">
        <v>40091</v>
      </c>
      <c r="R2791" s="8">
        <v>6650000</v>
      </c>
      <c r="S2791" s="8">
        <v>6673572</v>
      </c>
      <c r="T2791" s="8">
        <v>6581071</v>
      </c>
      <c r="U2791" s="8">
        <v>6643571</v>
      </c>
      <c r="V2791" s="192">
        <v>5740970</v>
      </c>
      <c r="W2791" s="234">
        <v>423133200</v>
      </c>
      <c r="X2791" s="194">
        <f t="shared" si="87"/>
        <v>6.0574049786871033E-3</v>
      </c>
      <c r="Y2791" s="193"/>
      <c r="Z2791" s="197">
        <v>2789</v>
      </c>
    </row>
    <row r="2792" spans="1:26" ht="14.4" x14ac:dyDescent="0.3">
      <c r="A2792" s="7">
        <v>40088</v>
      </c>
      <c r="B2792" s="191">
        <v>1029.709961</v>
      </c>
      <c r="C2792" s="191">
        <v>1030.599976</v>
      </c>
      <c r="D2792" s="191">
        <v>1019.950012</v>
      </c>
      <c r="E2792" s="191">
        <v>1025.209961</v>
      </c>
      <c r="F2792" s="192">
        <v>1025.209961</v>
      </c>
      <c r="G2792" s="191">
        <v>5583240000</v>
      </c>
      <c r="H2792" s="194">
        <f t="shared" si="86"/>
        <v>-4.5055251814657988E-3</v>
      </c>
      <c r="I2792" s="193"/>
      <c r="J2792" s="197">
        <v>2790</v>
      </c>
      <c r="K2792" s="234"/>
      <c r="L2792" s="234"/>
      <c r="M2792" s="234"/>
      <c r="N2792" s="234"/>
      <c r="O2792" s="234"/>
      <c r="P2792" s="234"/>
      <c r="Q2792" s="7">
        <v>40088</v>
      </c>
      <c r="R2792" s="8">
        <v>6478929</v>
      </c>
      <c r="S2792" s="8">
        <v>6640714</v>
      </c>
      <c r="T2792" s="8">
        <v>6476786</v>
      </c>
      <c r="U2792" s="8">
        <v>6603571</v>
      </c>
      <c r="V2792" s="192">
        <v>5706404</v>
      </c>
      <c r="W2792" s="234">
        <v>553308000</v>
      </c>
      <c r="X2792" s="194">
        <f t="shared" si="87"/>
        <v>2.2337734186284122E-2</v>
      </c>
      <c r="Y2792" s="193"/>
      <c r="Z2792" s="197">
        <v>2790</v>
      </c>
    </row>
    <row r="2793" spans="1:26" ht="14.4" x14ac:dyDescent="0.3">
      <c r="A2793" s="7">
        <v>40087</v>
      </c>
      <c r="B2793" s="191">
        <v>1054.910034</v>
      </c>
      <c r="C2793" s="191">
        <v>1054.910034</v>
      </c>
      <c r="D2793" s="191">
        <v>1029.4499510000001</v>
      </c>
      <c r="E2793" s="191">
        <v>1029.849976</v>
      </c>
      <c r="F2793" s="192">
        <v>1029.849976</v>
      </c>
      <c r="G2793" s="191">
        <v>5791450000</v>
      </c>
      <c r="H2793" s="194">
        <f t="shared" si="86"/>
        <v>-2.5759621914541408E-2</v>
      </c>
      <c r="I2793" s="193"/>
      <c r="J2793" s="197">
        <v>2791</v>
      </c>
      <c r="K2793" s="234"/>
      <c r="L2793" s="234"/>
      <c r="M2793" s="234"/>
      <c r="N2793" s="234"/>
      <c r="O2793" s="234"/>
      <c r="P2793" s="234"/>
      <c r="Q2793" s="7">
        <v>40087</v>
      </c>
      <c r="R2793" s="8">
        <v>6619643</v>
      </c>
      <c r="S2793" s="8">
        <v>6650714</v>
      </c>
      <c r="T2793" s="8">
        <v>6453571</v>
      </c>
      <c r="U2793" s="8">
        <v>6459286</v>
      </c>
      <c r="V2793" s="192">
        <v>5581721</v>
      </c>
      <c r="W2793" s="234">
        <v>524711600</v>
      </c>
      <c r="X2793" s="194">
        <f t="shared" si="87"/>
        <v>-2.4224462667290413E-2</v>
      </c>
      <c r="Y2793" s="193"/>
      <c r="Z2793" s="197">
        <v>2791</v>
      </c>
    </row>
    <row r="2794" spans="1:26" ht="14.4" x14ac:dyDescent="0.3">
      <c r="A2794" s="7">
        <v>40086</v>
      </c>
      <c r="B2794" s="191">
        <v>1061.0200199999999</v>
      </c>
      <c r="C2794" s="191">
        <v>1063.400024</v>
      </c>
      <c r="D2794" s="191">
        <v>1046.469971</v>
      </c>
      <c r="E2794" s="191">
        <v>1057.079956</v>
      </c>
      <c r="F2794" s="192">
        <v>1057.079956</v>
      </c>
      <c r="G2794" s="191">
        <v>5998860000</v>
      </c>
      <c r="H2794" s="194">
        <f t="shared" si="86"/>
        <v>-3.3283007419546528E-3</v>
      </c>
      <c r="I2794" s="193"/>
      <c r="J2794" s="197">
        <v>2792</v>
      </c>
      <c r="K2794" s="234"/>
      <c r="L2794" s="234"/>
      <c r="M2794" s="234"/>
      <c r="N2794" s="234"/>
      <c r="O2794" s="234"/>
      <c r="P2794" s="234"/>
      <c r="Q2794" s="7">
        <v>40086</v>
      </c>
      <c r="R2794" s="8">
        <v>6647500</v>
      </c>
      <c r="S2794" s="8">
        <v>6658928</v>
      </c>
      <c r="T2794" s="8">
        <v>6521786</v>
      </c>
      <c r="U2794" s="8">
        <v>6619643</v>
      </c>
      <c r="V2794" s="192">
        <v>5720292</v>
      </c>
      <c r="W2794" s="234">
        <v>539585200</v>
      </c>
      <c r="X2794" s="194">
        <f t="shared" si="87"/>
        <v>-1.6202840688321843E-4</v>
      </c>
      <c r="Y2794" s="193"/>
      <c r="Z2794" s="197">
        <v>2792</v>
      </c>
    </row>
    <row r="2795" spans="1:26" ht="14.4" x14ac:dyDescent="0.3">
      <c r="A2795" s="7">
        <v>40085</v>
      </c>
      <c r="B2795" s="191">
        <v>1063.6899410000001</v>
      </c>
      <c r="C2795" s="191">
        <v>1069.619995</v>
      </c>
      <c r="D2795" s="191">
        <v>1057.829956</v>
      </c>
      <c r="E2795" s="191">
        <v>1060.6099850000001</v>
      </c>
      <c r="F2795" s="192">
        <v>1060.6099850000001</v>
      </c>
      <c r="G2795" s="191">
        <v>4949900000</v>
      </c>
      <c r="H2795" s="194">
        <f t="shared" si="86"/>
        <v>-2.2295763274864473E-3</v>
      </c>
      <c r="I2795" s="193"/>
      <c r="J2795" s="197">
        <v>2793</v>
      </c>
      <c r="K2795" s="234"/>
      <c r="L2795" s="234"/>
      <c r="M2795" s="234"/>
      <c r="N2795" s="234"/>
      <c r="O2795" s="234"/>
      <c r="P2795" s="234"/>
      <c r="Q2795" s="7">
        <v>40085</v>
      </c>
      <c r="R2795" s="8">
        <v>6668929</v>
      </c>
      <c r="S2795" s="8">
        <v>6692857</v>
      </c>
      <c r="T2795" s="8">
        <v>6582500</v>
      </c>
      <c r="U2795" s="8">
        <v>6620714</v>
      </c>
      <c r="V2795" s="192">
        <v>5721219</v>
      </c>
      <c r="W2795" s="234">
        <v>345385600</v>
      </c>
      <c r="X2795" s="194">
        <f t="shared" si="87"/>
        <v>-4.1363053879019986E-3</v>
      </c>
      <c r="Y2795" s="193"/>
      <c r="Z2795" s="197">
        <v>2793</v>
      </c>
    </row>
    <row r="2796" spans="1:26" ht="14.4" x14ac:dyDescent="0.3">
      <c r="A2796" s="7">
        <v>40084</v>
      </c>
      <c r="B2796" s="191">
        <v>1045.380005</v>
      </c>
      <c r="C2796" s="191">
        <v>1065.130005</v>
      </c>
      <c r="D2796" s="191">
        <v>1045.380005</v>
      </c>
      <c r="E2796" s="191">
        <v>1062.9799800000001</v>
      </c>
      <c r="F2796" s="192">
        <v>1062.9799800000001</v>
      </c>
      <c r="G2796" s="191">
        <v>3726950000</v>
      </c>
      <c r="H2796" s="194">
        <f t="shared" si="86"/>
        <v>1.7809585506187556E-2</v>
      </c>
      <c r="I2796" s="193"/>
      <c r="J2796" s="197">
        <v>2794</v>
      </c>
      <c r="K2796" s="234"/>
      <c r="L2796" s="234"/>
      <c r="M2796" s="234"/>
      <c r="N2796" s="234"/>
      <c r="O2796" s="234"/>
      <c r="P2796" s="234"/>
      <c r="Q2796" s="7">
        <v>40084</v>
      </c>
      <c r="R2796" s="8">
        <v>6566786</v>
      </c>
      <c r="S2796" s="8">
        <v>6667143</v>
      </c>
      <c r="T2796" s="8">
        <v>6547500</v>
      </c>
      <c r="U2796" s="8">
        <v>6648214</v>
      </c>
      <c r="V2796" s="192">
        <v>5744982</v>
      </c>
      <c r="W2796" s="234">
        <v>337444800</v>
      </c>
      <c r="X2796" s="194">
        <f t="shared" si="87"/>
        <v>2.0726951753310578E-2</v>
      </c>
      <c r="Y2796" s="193"/>
      <c r="Z2796" s="197">
        <v>2794</v>
      </c>
    </row>
    <row r="2797" spans="1:26" ht="14.4" x14ac:dyDescent="0.3">
      <c r="A2797" s="7">
        <v>40081</v>
      </c>
      <c r="B2797" s="191">
        <v>1049.4799800000001</v>
      </c>
      <c r="C2797" s="191">
        <v>1053.469971</v>
      </c>
      <c r="D2797" s="191">
        <v>1041.170044</v>
      </c>
      <c r="E2797" s="191">
        <v>1044.380005</v>
      </c>
      <c r="F2797" s="192">
        <v>1044.380005</v>
      </c>
      <c r="G2797" s="191">
        <v>4507090000</v>
      </c>
      <c r="H2797" s="194">
        <f t="shared" si="86"/>
        <v>-6.090736237241553E-3</v>
      </c>
      <c r="I2797" s="193"/>
      <c r="J2797" s="197">
        <v>2795</v>
      </c>
      <c r="K2797" s="234"/>
      <c r="L2797" s="234"/>
      <c r="M2797" s="234"/>
      <c r="N2797" s="234"/>
      <c r="O2797" s="234"/>
      <c r="P2797" s="234"/>
      <c r="Q2797" s="7">
        <v>40081</v>
      </c>
      <c r="R2797" s="8">
        <v>6500357</v>
      </c>
      <c r="S2797" s="8">
        <v>6625000</v>
      </c>
      <c r="T2797" s="8">
        <v>6480000</v>
      </c>
      <c r="U2797" s="8">
        <v>6513214</v>
      </c>
      <c r="V2797" s="192">
        <v>5628324</v>
      </c>
      <c r="W2797" s="234">
        <v>445239200</v>
      </c>
      <c r="X2797" s="194">
        <f t="shared" si="87"/>
        <v>-7.8881396576177213E-3</v>
      </c>
      <c r="Y2797" s="193"/>
      <c r="Z2797" s="197">
        <v>2795</v>
      </c>
    </row>
    <row r="2798" spans="1:26" ht="14.4" x14ac:dyDescent="0.3">
      <c r="A2798" s="7">
        <v>40080</v>
      </c>
      <c r="B2798" s="191">
        <v>1062.5600589999999</v>
      </c>
      <c r="C2798" s="191">
        <v>1066.290039</v>
      </c>
      <c r="D2798" s="191">
        <v>1045.849976</v>
      </c>
      <c r="E2798" s="191">
        <v>1050.780029</v>
      </c>
      <c r="F2798" s="192">
        <v>1050.780029</v>
      </c>
      <c r="G2798" s="191">
        <v>5505610000</v>
      </c>
      <c r="H2798" s="194">
        <f t="shared" si="86"/>
        <v>-9.5110296714537614E-3</v>
      </c>
      <c r="I2798" s="193"/>
      <c r="J2798" s="197">
        <v>2796</v>
      </c>
      <c r="K2798" s="234"/>
      <c r="L2798" s="234"/>
      <c r="M2798" s="234"/>
      <c r="N2798" s="234"/>
      <c r="O2798" s="234"/>
      <c r="P2798" s="234"/>
      <c r="Q2798" s="7">
        <v>40080</v>
      </c>
      <c r="R2798" s="8">
        <v>6685714</v>
      </c>
      <c r="S2798" s="8">
        <v>6703571</v>
      </c>
      <c r="T2798" s="8">
        <v>6527500</v>
      </c>
      <c r="U2798" s="8">
        <v>6565000</v>
      </c>
      <c r="V2798" s="192">
        <v>5673074</v>
      </c>
      <c r="W2798" s="234">
        <v>550880400</v>
      </c>
      <c r="X2798" s="194">
        <f t="shared" si="87"/>
        <v>-9.0567156973115626E-3</v>
      </c>
      <c r="Y2798" s="193"/>
      <c r="Z2798" s="197">
        <v>2796</v>
      </c>
    </row>
    <row r="2799" spans="1:26" ht="14.4" x14ac:dyDescent="0.3">
      <c r="A2799" s="7">
        <v>40079</v>
      </c>
      <c r="B2799" s="191">
        <v>1072.6899410000001</v>
      </c>
      <c r="C2799" s="191">
        <v>1080.150024</v>
      </c>
      <c r="D2799" s="191">
        <v>1060.3900149999999</v>
      </c>
      <c r="E2799" s="191">
        <v>1060.869995</v>
      </c>
      <c r="F2799" s="192">
        <v>1060.869995</v>
      </c>
      <c r="G2799" s="191">
        <v>5531930000</v>
      </c>
      <c r="H2799" s="194">
        <f t="shared" si="86"/>
        <v>-1.0068527945122547E-2</v>
      </c>
      <c r="I2799" s="193"/>
      <c r="J2799" s="197">
        <v>2797</v>
      </c>
      <c r="K2799" s="234"/>
      <c r="L2799" s="234"/>
      <c r="M2799" s="234"/>
      <c r="N2799" s="234"/>
      <c r="O2799" s="234"/>
      <c r="P2799" s="234"/>
      <c r="Q2799" s="7">
        <v>40079</v>
      </c>
      <c r="R2799" s="8">
        <v>6621428</v>
      </c>
      <c r="S2799" s="8">
        <v>6746428</v>
      </c>
      <c r="T2799" s="8">
        <v>6608214</v>
      </c>
      <c r="U2799" s="8">
        <v>6625000</v>
      </c>
      <c r="V2799" s="192">
        <v>5724923</v>
      </c>
      <c r="W2799" s="234">
        <v>593563600</v>
      </c>
      <c r="X2799" s="194">
        <f t="shared" si="87"/>
        <v>5.5291675002278936E-3</v>
      </c>
      <c r="Y2799" s="193"/>
      <c r="Z2799" s="197">
        <v>2797</v>
      </c>
    </row>
    <row r="2800" spans="1:26" ht="14.4" x14ac:dyDescent="0.3">
      <c r="A2800" s="7">
        <v>40078</v>
      </c>
      <c r="B2800" s="191">
        <v>1066.349976</v>
      </c>
      <c r="C2800" s="191">
        <v>1073.8100589999999</v>
      </c>
      <c r="D2800" s="191">
        <v>1066.349976</v>
      </c>
      <c r="E2800" s="191">
        <v>1071.660034</v>
      </c>
      <c r="F2800" s="192">
        <v>1071.660034</v>
      </c>
      <c r="G2800" s="191">
        <v>5246600000</v>
      </c>
      <c r="H2800" s="194">
        <f t="shared" si="86"/>
        <v>6.5748687622851068E-3</v>
      </c>
      <c r="I2800" s="193"/>
      <c r="J2800" s="197">
        <v>2798</v>
      </c>
      <c r="K2800" s="234"/>
      <c r="L2800" s="234"/>
      <c r="M2800" s="234"/>
      <c r="N2800" s="234"/>
      <c r="O2800" s="234"/>
      <c r="P2800" s="234"/>
      <c r="Q2800" s="7">
        <v>40078</v>
      </c>
      <c r="R2800" s="8">
        <v>6613929</v>
      </c>
      <c r="S2800" s="8">
        <v>6620714</v>
      </c>
      <c r="T2800" s="8">
        <v>6530357</v>
      </c>
      <c r="U2800" s="8">
        <v>6588572</v>
      </c>
      <c r="V2800" s="192">
        <v>5693443</v>
      </c>
      <c r="W2800" s="234">
        <v>356753600</v>
      </c>
      <c r="X2800" s="194">
        <f t="shared" si="87"/>
        <v>2.4999801910289133E-3</v>
      </c>
      <c r="Y2800" s="193"/>
      <c r="Z2800" s="197">
        <v>2798</v>
      </c>
    </row>
    <row r="2801" spans="1:26" ht="14.4" x14ac:dyDescent="0.3">
      <c r="A2801" s="7">
        <v>40077</v>
      </c>
      <c r="B2801" s="191">
        <v>1067.1400149999999</v>
      </c>
      <c r="C2801" s="191">
        <v>1067.280029</v>
      </c>
      <c r="D2801" s="191">
        <v>1057.459961</v>
      </c>
      <c r="E2801" s="191">
        <v>1064.660034</v>
      </c>
      <c r="F2801" s="192">
        <v>1064.660034</v>
      </c>
      <c r="G2801" s="191">
        <v>4615280000</v>
      </c>
      <c r="H2801" s="194">
        <f t="shared" si="86"/>
        <v>-3.4072964832373123E-3</v>
      </c>
      <c r="I2801" s="193"/>
      <c r="J2801" s="197">
        <v>2799</v>
      </c>
      <c r="K2801" s="234"/>
      <c r="L2801" s="234"/>
      <c r="M2801" s="234"/>
      <c r="N2801" s="234"/>
      <c r="O2801" s="234"/>
      <c r="P2801" s="234"/>
      <c r="Q2801" s="7">
        <v>40077</v>
      </c>
      <c r="R2801" s="8">
        <v>6581786</v>
      </c>
      <c r="S2801" s="8">
        <v>6612857</v>
      </c>
      <c r="T2801" s="8">
        <v>6486429</v>
      </c>
      <c r="U2801" s="8">
        <v>6572143</v>
      </c>
      <c r="V2801" s="192">
        <v>5679245</v>
      </c>
      <c r="W2801" s="234">
        <v>437715600</v>
      </c>
      <c r="X2801" s="194">
        <f t="shared" si="87"/>
        <v>-5.4051507598191209E-3</v>
      </c>
      <c r="Y2801" s="193"/>
      <c r="Z2801" s="197">
        <v>2799</v>
      </c>
    </row>
    <row r="2802" spans="1:26" ht="14.4" x14ac:dyDescent="0.3">
      <c r="A2802" s="7">
        <v>40074</v>
      </c>
      <c r="B2802" s="191">
        <v>1066.599976</v>
      </c>
      <c r="C2802" s="191">
        <v>1071.5200199999999</v>
      </c>
      <c r="D2802" s="191">
        <v>1064.2700199999999</v>
      </c>
      <c r="E2802" s="191">
        <v>1068.3000489999999</v>
      </c>
      <c r="F2802" s="192">
        <v>1068.3000489999999</v>
      </c>
      <c r="G2802" s="191">
        <v>5607970000</v>
      </c>
      <c r="H2802" s="194">
        <f t="shared" si="86"/>
        <v>2.6373396525291712E-3</v>
      </c>
      <c r="I2802" s="193"/>
      <c r="J2802" s="197">
        <v>2800</v>
      </c>
      <c r="K2802" s="234"/>
      <c r="L2802" s="234"/>
      <c r="M2802" s="234"/>
      <c r="N2802" s="234"/>
      <c r="O2802" s="234"/>
      <c r="P2802" s="234"/>
      <c r="Q2802" s="7">
        <v>40074</v>
      </c>
      <c r="R2802" s="8">
        <v>6636786</v>
      </c>
      <c r="S2802" s="8">
        <v>6662500</v>
      </c>
      <c r="T2802" s="8">
        <v>6598571</v>
      </c>
      <c r="U2802" s="8">
        <v>6607857</v>
      </c>
      <c r="V2802" s="192">
        <v>5710109</v>
      </c>
      <c r="W2802" s="234">
        <v>601582800</v>
      </c>
      <c r="X2802" s="194">
        <f t="shared" si="87"/>
        <v>2.5468769505177942E-3</v>
      </c>
      <c r="Y2802" s="193"/>
      <c r="Z2802" s="197">
        <v>2800</v>
      </c>
    </row>
    <row r="2803" spans="1:26" ht="14.4" x14ac:dyDescent="0.3">
      <c r="A2803" s="7">
        <v>40073</v>
      </c>
      <c r="B2803" s="191">
        <v>1067.869995</v>
      </c>
      <c r="C2803" s="191">
        <v>1074.7700199999999</v>
      </c>
      <c r="D2803" s="191">
        <v>1061.1999510000001</v>
      </c>
      <c r="E2803" s="191">
        <v>1065.48999</v>
      </c>
      <c r="F2803" s="192">
        <v>1065.48999</v>
      </c>
      <c r="G2803" s="191">
        <v>6668110000</v>
      </c>
      <c r="H2803" s="194">
        <f t="shared" si="86"/>
        <v>-3.0596391794261947E-3</v>
      </c>
      <c r="I2803" s="193"/>
      <c r="J2803" s="197">
        <v>2801</v>
      </c>
      <c r="K2803" s="234"/>
      <c r="L2803" s="234"/>
      <c r="M2803" s="234"/>
      <c r="N2803" s="234"/>
      <c r="O2803" s="234"/>
      <c r="P2803" s="234"/>
      <c r="Q2803" s="7">
        <v>40073</v>
      </c>
      <c r="R2803" s="8">
        <v>6499286</v>
      </c>
      <c r="S2803" s="8">
        <v>6671072</v>
      </c>
      <c r="T2803" s="8">
        <v>6498929</v>
      </c>
      <c r="U2803" s="8">
        <v>6591072</v>
      </c>
      <c r="V2803" s="192">
        <v>5695603</v>
      </c>
      <c r="W2803" s="234">
        <v>810572000</v>
      </c>
      <c r="X2803" s="194">
        <f t="shared" si="87"/>
        <v>1.4735716501276615E-2</v>
      </c>
      <c r="Y2803" s="193"/>
      <c r="Z2803" s="197">
        <v>2801</v>
      </c>
    </row>
    <row r="2804" spans="1:26" ht="14.4" x14ac:dyDescent="0.3">
      <c r="A2804" s="7">
        <v>40072</v>
      </c>
      <c r="B2804" s="191">
        <v>1053.98999</v>
      </c>
      <c r="C2804" s="191">
        <v>1068.76001</v>
      </c>
      <c r="D2804" s="191">
        <v>1052.869995</v>
      </c>
      <c r="E2804" s="191">
        <v>1068.76001</v>
      </c>
      <c r="F2804" s="192">
        <v>1068.76001</v>
      </c>
      <c r="G2804" s="191">
        <v>6793530000</v>
      </c>
      <c r="H2804" s="194">
        <f t="shared" si="86"/>
        <v>1.5323527662504721E-2</v>
      </c>
      <c r="I2804" s="193"/>
      <c r="J2804" s="197">
        <v>2802</v>
      </c>
      <c r="K2804" s="234"/>
      <c r="L2804" s="234"/>
      <c r="M2804" s="234"/>
      <c r="N2804" s="234"/>
      <c r="O2804" s="234"/>
      <c r="P2804" s="234"/>
      <c r="Q2804" s="7">
        <v>40072</v>
      </c>
      <c r="R2804" s="8">
        <v>6356786</v>
      </c>
      <c r="S2804" s="8">
        <v>6526786</v>
      </c>
      <c r="T2804" s="8">
        <v>6352857</v>
      </c>
      <c r="U2804" s="8">
        <v>6495357</v>
      </c>
      <c r="V2804" s="192">
        <v>5612893</v>
      </c>
      <c r="W2804" s="234">
        <v>754023200</v>
      </c>
      <c r="X2804" s="194">
        <f t="shared" si="87"/>
        <v>3.8308063902392372E-2</v>
      </c>
      <c r="Y2804" s="193"/>
      <c r="Z2804" s="197">
        <v>2802</v>
      </c>
    </row>
    <row r="2805" spans="1:26" ht="14.4" x14ac:dyDescent="0.3">
      <c r="A2805" s="7">
        <v>40071</v>
      </c>
      <c r="B2805" s="191">
        <v>1049.030029</v>
      </c>
      <c r="C2805" s="191">
        <v>1056.040039</v>
      </c>
      <c r="D2805" s="191">
        <v>1043.420044</v>
      </c>
      <c r="E2805" s="191">
        <v>1052.630005</v>
      </c>
      <c r="F2805" s="192">
        <v>1052.630005</v>
      </c>
      <c r="G2805" s="191">
        <v>6185620000</v>
      </c>
      <c r="H2805" s="194">
        <f t="shared" si="86"/>
        <v>3.1353413637158455E-3</v>
      </c>
      <c r="I2805" s="193"/>
      <c r="J2805" s="197">
        <v>2803</v>
      </c>
      <c r="K2805" s="234"/>
      <c r="L2805" s="234"/>
      <c r="M2805" s="234"/>
      <c r="N2805" s="234"/>
      <c r="O2805" s="234"/>
      <c r="P2805" s="234"/>
      <c r="Q2805" s="7">
        <v>40071</v>
      </c>
      <c r="R2805" s="8">
        <v>6215714</v>
      </c>
      <c r="S2805" s="8">
        <v>6273214</v>
      </c>
      <c r="T2805" s="8">
        <v>6199643</v>
      </c>
      <c r="U2805" s="8">
        <v>6255714</v>
      </c>
      <c r="V2805" s="192">
        <v>5405807</v>
      </c>
      <c r="W2805" s="234">
        <v>426470800</v>
      </c>
      <c r="X2805" s="194">
        <f t="shared" si="87"/>
        <v>8.2893069209054038E-3</v>
      </c>
      <c r="Y2805" s="193"/>
      <c r="Z2805" s="197">
        <v>2803</v>
      </c>
    </row>
    <row r="2806" spans="1:26" ht="14.4" x14ac:dyDescent="0.3">
      <c r="A2806" s="7">
        <v>40070</v>
      </c>
      <c r="B2806" s="191">
        <v>1040.150024</v>
      </c>
      <c r="C2806" s="191">
        <v>1049.73999</v>
      </c>
      <c r="D2806" s="191">
        <v>1035</v>
      </c>
      <c r="E2806" s="191">
        <v>1049.339966</v>
      </c>
      <c r="F2806" s="192">
        <v>1049.339966</v>
      </c>
      <c r="G2806" s="191">
        <v>4979610000</v>
      </c>
      <c r="H2806" s="194">
        <f t="shared" si="86"/>
        <v>6.33911571239175E-3</v>
      </c>
      <c r="I2806" s="193"/>
      <c r="J2806" s="197">
        <v>2804</v>
      </c>
      <c r="K2806" s="234"/>
      <c r="L2806" s="234"/>
      <c r="M2806" s="234"/>
      <c r="N2806" s="234"/>
      <c r="O2806" s="234"/>
      <c r="P2806" s="234"/>
      <c r="Q2806" s="7">
        <v>40070</v>
      </c>
      <c r="R2806" s="8">
        <v>6101071</v>
      </c>
      <c r="S2806" s="8">
        <v>6210714</v>
      </c>
      <c r="T2806" s="8">
        <v>6080357</v>
      </c>
      <c r="U2806" s="8">
        <v>6204286</v>
      </c>
      <c r="V2806" s="192">
        <v>5361365</v>
      </c>
      <c r="W2806" s="234">
        <v>322011200</v>
      </c>
      <c r="X2806" s="194">
        <f t="shared" si="87"/>
        <v>9.061170239295523E-3</v>
      </c>
      <c r="Y2806" s="193"/>
      <c r="Z2806" s="197">
        <v>2804</v>
      </c>
    </row>
    <row r="2807" spans="1:26" ht="14.4" x14ac:dyDescent="0.3">
      <c r="A2807" s="7">
        <v>40067</v>
      </c>
      <c r="B2807" s="191">
        <v>1043.920044</v>
      </c>
      <c r="C2807" s="191">
        <v>1048.1800539999999</v>
      </c>
      <c r="D2807" s="191">
        <v>1038.400024</v>
      </c>
      <c r="E2807" s="191">
        <v>1042.7299800000001</v>
      </c>
      <c r="F2807" s="192">
        <v>1042.7299800000001</v>
      </c>
      <c r="G2807" s="191">
        <v>4922600000</v>
      </c>
      <c r="H2807" s="194">
        <f t="shared" si="86"/>
        <v>-1.3504271263848459E-3</v>
      </c>
      <c r="I2807" s="193"/>
      <c r="J2807" s="197">
        <v>2805</v>
      </c>
      <c r="K2807" s="234"/>
      <c r="L2807" s="234"/>
      <c r="M2807" s="234"/>
      <c r="N2807" s="234"/>
      <c r="O2807" s="234"/>
      <c r="P2807" s="234"/>
      <c r="Q2807" s="7">
        <v>40067</v>
      </c>
      <c r="R2807" s="8">
        <v>6175357</v>
      </c>
      <c r="S2807" s="8">
        <v>6185000</v>
      </c>
      <c r="T2807" s="8">
        <v>6102500</v>
      </c>
      <c r="U2807" s="8">
        <v>6148571</v>
      </c>
      <c r="V2807" s="192">
        <v>5313221</v>
      </c>
      <c r="W2807" s="234">
        <v>348961200</v>
      </c>
      <c r="X2807" s="194">
        <f t="shared" si="87"/>
        <v>-2.3178761314527189E-3</v>
      </c>
      <c r="Y2807" s="193"/>
      <c r="Z2807" s="197">
        <v>2805</v>
      </c>
    </row>
    <row r="2808" spans="1:26" ht="14.4" x14ac:dyDescent="0.3">
      <c r="A2808" s="7">
        <v>40066</v>
      </c>
      <c r="B2808" s="191">
        <v>1032.98999</v>
      </c>
      <c r="C2808" s="191">
        <v>1044.1400149999999</v>
      </c>
      <c r="D2808" s="191">
        <v>1028.040039</v>
      </c>
      <c r="E2808" s="191">
        <v>1044.1400149999999</v>
      </c>
      <c r="F2808" s="192">
        <v>1044.1400149999999</v>
      </c>
      <c r="G2808" s="191">
        <v>5191380000</v>
      </c>
      <c r="H2808" s="194">
        <f t="shared" si="86"/>
        <v>1.0422230229357425E-2</v>
      </c>
      <c r="I2808" s="193"/>
      <c r="J2808" s="197">
        <v>2806</v>
      </c>
      <c r="K2808" s="234"/>
      <c r="L2808" s="234"/>
      <c r="M2808" s="234"/>
      <c r="N2808" s="234"/>
      <c r="O2808" s="234"/>
      <c r="P2808" s="234"/>
      <c r="Q2808" s="7">
        <v>40066</v>
      </c>
      <c r="R2808" s="8">
        <v>6145000</v>
      </c>
      <c r="S2808" s="8">
        <v>6187500</v>
      </c>
      <c r="T2808" s="8">
        <v>6100357</v>
      </c>
      <c r="U2808" s="8">
        <v>6162857</v>
      </c>
      <c r="V2808" s="192">
        <v>5325565</v>
      </c>
      <c r="W2808" s="234">
        <v>491134000</v>
      </c>
      <c r="X2808" s="194">
        <f t="shared" si="87"/>
        <v>8.2968822981352944E-3</v>
      </c>
      <c r="Y2808" s="193"/>
      <c r="Z2808" s="197">
        <v>2806</v>
      </c>
    </row>
    <row r="2809" spans="1:26" ht="14.4" x14ac:dyDescent="0.3">
      <c r="A2809" s="7">
        <v>40065</v>
      </c>
      <c r="B2809" s="191">
        <v>1025.3599850000001</v>
      </c>
      <c r="C2809" s="191">
        <v>1036.339966</v>
      </c>
      <c r="D2809" s="191">
        <v>1023.969971</v>
      </c>
      <c r="E2809" s="191">
        <v>1033.369995</v>
      </c>
      <c r="F2809" s="192">
        <v>1033.369995</v>
      </c>
      <c r="G2809" s="191">
        <v>5202550000</v>
      </c>
      <c r="H2809" s="194">
        <f t="shared" si="86"/>
        <v>7.7823851249420144E-3</v>
      </c>
      <c r="I2809" s="193"/>
      <c r="J2809" s="197">
        <v>2807</v>
      </c>
      <c r="K2809" s="234"/>
      <c r="L2809" s="234"/>
      <c r="M2809" s="234"/>
      <c r="N2809" s="234"/>
      <c r="O2809" s="234"/>
      <c r="P2809" s="234"/>
      <c r="Q2809" s="7">
        <v>40065</v>
      </c>
      <c r="R2809" s="8">
        <v>6170714</v>
      </c>
      <c r="S2809" s="8">
        <v>6231071</v>
      </c>
      <c r="T2809" s="8">
        <v>6060714</v>
      </c>
      <c r="U2809" s="8">
        <v>6112143</v>
      </c>
      <c r="V2809" s="192">
        <v>5281743</v>
      </c>
      <c r="W2809" s="234">
        <v>811087200</v>
      </c>
      <c r="X2809" s="194">
        <f t="shared" si="87"/>
        <v>-1.0350973377108353E-2</v>
      </c>
      <c r="Y2809" s="193"/>
      <c r="Z2809" s="197">
        <v>2807</v>
      </c>
    </row>
    <row r="2810" spans="1:26" ht="14.4" x14ac:dyDescent="0.3">
      <c r="A2810" s="7">
        <v>40064</v>
      </c>
      <c r="B2810" s="191">
        <v>1018.669983</v>
      </c>
      <c r="C2810" s="191">
        <v>1026.0699460000001</v>
      </c>
      <c r="D2810" s="191">
        <v>1018.669983</v>
      </c>
      <c r="E2810" s="191">
        <v>1025.3900149999999</v>
      </c>
      <c r="F2810" s="192">
        <v>1025.3900149999999</v>
      </c>
      <c r="G2810" s="191">
        <v>5235160000</v>
      </c>
      <c r="H2810" s="194">
        <f t="shared" si="86"/>
        <v>8.8449338722171433E-3</v>
      </c>
      <c r="I2810" s="193"/>
      <c r="J2810" s="197">
        <v>2808</v>
      </c>
      <c r="K2810" s="234"/>
      <c r="L2810" s="234"/>
      <c r="M2810" s="234"/>
      <c r="N2810" s="234"/>
      <c r="O2810" s="234"/>
      <c r="P2810" s="234"/>
      <c r="Q2810" s="7">
        <v>40064</v>
      </c>
      <c r="R2810" s="8">
        <v>6177857</v>
      </c>
      <c r="S2810" s="8">
        <v>6183571</v>
      </c>
      <c r="T2810" s="8">
        <v>6142857</v>
      </c>
      <c r="U2810" s="8">
        <v>6176072</v>
      </c>
      <c r="V2810" s="192">
        <v>5336986</v>
      </c>
      <c r="W2810" s="234">
        <v>315047600</v>
      </c>
      <c r="X2810" s="194">
        <f t="shared" si="87"/>
        <v>1.5384147066517634E-2</v>
      </c>
      <c r="Y2810" s="193"/>
      <c r="Z2810" s="197">
        <v>2808</v>
      </c>
    </row>
    <row r="2811" spans="1:26" ht="14.4" x14ac:dyDescent="0.3">
      <c r="A2811" s="7">
        <v>40060</v>
      </c>
      <c r="B2811" s="191">
        <v>1003.840027</v>
      </c>
      <c r="C2811" s="191">
        <v>1016.47998</v>
      </c>
      <c r="D2811" s="191">
        <v>1001.650024</v>
      </c>
      <c r="E2811" s="191">
        <v>1016.400024</v>
      </c>
      <c r="F2811" s="192">
        <v>1016.400024</v>
      </c>
      <c r="G2811" s="191">
        <v>4097370000</v>
      </c>
      <c r="H2811" s="194">
        <f t="shared" si="86"/>
        <v>1.3117533323208135E-2</v>
      </c>
      <c r="I2811" s="193"/>
      <c r="J2811" s="197">
        <v>2809</v>
      </c>
      <c r="K2811" s="234"/>
      <c r="L2811" s="234"/>
      <c r="M2811" s="234"/>
      <c r="N2811" s="234"/>
      <c r="O2811" s="234"/>
      <c r="P2811" s="234"/>
      <c r="Q2811" s="7">
        <v>40060</v>
      </c>
      <c r="R2811" s="8">
        <v>5974286</v>
      </c>
      <c r="S2811" s="8">
        <v>6096428</v>
      </c>
      <c r="T2811" s="8">
        <v>5967500</v>
      </c>
      <c r="U2811" s="8">
        <v>6082500</v>
      </c>
      <c r="V2811" s="192">
        <v>5256125</v>
      </c>
      <c r="W2811" s="234">
        <v>374628800</v>
      </c>
      <c r="X2811" s="194">
        <f t="shared" si="87"/>
        <v>2.2575701097491793E-2</v>
      </c>
      <c r="Y2811" s="193"/>
      <c r="Z2811" s="197">
        <v>2809</v>
      </c>
    </row>
    <row r="2812" spans="1:26" ht="14.4" x14ac:dyDescent="0.3">
      <c r="A2812" s="7">
        <v>40059</v>
      </c>
      <c r="B2812" s="191">
        <v>996.11999500000002</v>
      </c>
      <c r="C2812" s="191">
        <v>1003.429993</v>
      </c>
      <c r="D2812" s="191">
        <v>992.25</v>
      </c>
      <c r="E2812" s="191">
        <v>1003.23999</v>
      </c>
      <c r="F2812" s="192">
        <v>1003.23999</v>
      </c>
      <c r="G2812" s="191">
        <v>4624280000</v>
      </c>
      <c r="H2812" s="194">
        <f t="shared" si="86"/>
        <v>8.5347976878613063E-3</v>
      </c>
      <c r="I2812" s="193"/>
      <c r="J2812" s="197">
        <v>2810</v>
      </c>
      <c r="K2812" s="234"/>
      <c r="L2812" s="234"/>
      <c r="M2812" s="234"/>
      <c r="N2812" s="234"/>
      <c r="O2812" s="234"/>
      <c r="P2812" s="234"/>
      <c r="Q2812" s="7">
        <v>40059</v>
      </c>
      <c r="R2812" s="8">
        <v>5944286</v>
      </c>
      <c r="S2812" s="8">
        <v>5967857</v>
      </c>
      <c r="T2812" s="8">
        <v>5892857</v>
      </c>
      <c r="U2812" s="8">
        <v>5948214</v>
      </c>
      <c r="V2812" s="192">
        <v>5140084</v>
      </c>
      <c r="W2812" s="234">
        <v>293955200</v>
      </c>
      <c r="X2812" s="194">
        <f t="shared" si="87"/>
        <v>8.2937672770471357E-3</v>
      </c>
      <c r="Y2812" s="193"/>
      <c r="Z2812" s="197">
        <v>2810</v>
      </c>
    </row>
    <row r="2813" spans="1:26" ht="14.4" x14ac:dyDescent="0.3">
      <c r="A2813" s="7">
        <v>40058</v>
      </c>
      <c r="B2813" s="191">
        <v>996.07000700000003</v>
      </c>
      <c r="C2813" s="191">
        <v>1000.340027</v>
      </c>
      <c r="D2813" s="191">
        <v>991.96997099999999</v>
      </c>
      <c r="E2813" s="191">
        <v>994.75</v>
      </c>
      <c r="F2813" s="192">
        <v>994.75</v>
      </c>
      <c r="G2813" s="191">
        <v>5842730000</v>
      </c>
      <c r="H2813" s="194">
        <f t="shared" si="86"/>
        <v>-3.2964390931442419E-3</v>
      </c>
      <c r="I2813" s="193"/>
      <c r="J2813" s="197">
        <v>2811</v>
      </c>
      <c r="K2813" s="234"/>
      <c r="L2813" s="234"/>
      <c r="M2813" s="234"/>
      <c r="N2813" s="234"/>
      <c r="O2813" s="234"/>
      <c r="P2813" s="234"/>
      <c r="Q2813" s="7">
        <v>40058</v>
      </c>
      <c r="R2813" s="8">
        <v>5879286</v>
      </c>
      <c r="S2813" s="8">
        <v>5986072</v>
      </c>
      <c r="T2813" s="8">
        <v>5861072</v>
      </c>
      <c r="U2813" s="8">
        <v>5899286</v>
      </c>
      <c r="V2813" s="192">
        <v>5097804</v>
      </c>
      <c r="W2813" s="234">
        <v>364249200</v>
      </c>
      <c r="X2813" s="194">
        <f t="shared" si="87"/>
        <v>-7.2586394569290993E-4</v>
      </c>
      <c r="Y2813" s="193"/>
      <c r="Z2813" s="197">
        <v>2811</v>
      </c>
    </row>
    <row r="2814" spans="1:26" ht="14.4" x14ac:dyDescent="0.3">
      <c r="A2814" s="7">
        <v>40057</v>
      </c>
      <c r="B2814" s="191">
        <v>1019.52002</v>
      </c>
      <c r="C2814" s="191">
        <v>1028.4499510000001</v>
      </c>
      <c r="D2814" s="191">
        <v>996.28002900000001</v>
      </c>
      <c r="E2814" s="191">
        <v>998.03997800000002</v>
      </c>
      <c r="F2814" s="192">
        <v>998.03997800000002</v>
      </c>
      <c r="G2814" s="191">
        <v>6862360000</v>
      </c>
      <c r="H2814" s="194">
        <f t="shared" si="86"/>
        <v>-2.2123823862572865E-2</v>
      </c>
      <c r="I2814" s="193"/>
      <c r="J2814" s="197">
        <v>2812</v>
      </c>
      <c r="K2814" s="234"/>
      <c r="L2814" s="234"/>
      <c r="M2814" s="234"/>
      <c r="N2814" s="234"/>
      <c r="O2814" s="234"/>
      <c r="P2814" s="234"/>
      <c r="Q2814" s="7">
        <v>40057</v>
      </c>
      <c r="R2814" s="8">
        <v>5999643</v>
      </c>
      <c r="S2814" s="8">
        <v>6071429</v>
      </c>
      <c r="T2814" s="8">
        <v>5890714</v>
      </c>
      <c r="U2814" s="8">
        <v>5903572</v>
      </c>
      <c r="V2814" s="192">
        <v>5101507</v>
      </c>
      <c r="W2814" s="234">
        <v>469028000</v>
      </c>
      <c r="X2814" s="194">
        <f t="shared" si="87"/>
        <v>-1.730004158867586E-2</v>
      </c>
      <c r="Y2814" s="193"/>
      <c r="Z2814" s="197">
        <v>2812</v>
      </c>
    </row>
    <row r="2815" spans="1:26" ht="14.4" x14ac:dyDescent="0.3">
      <c r="A2815" s="7">
        <v>40056</v>
      </c>
      <c r="B2815" s="191">
        <v>1025.209961</v>
      </c>
      <c r="C2815" s="191">
        <v>1025.209961</v>
      </c>
      <c r="D2815" s="191">
        <v>1014.619995</v>
      </c>
      <c r="E2815" s="191">
        <v>1020.619995</v>
      </c>
      <c r="F2815" s="192">
        <v>1020.619995</v>
      </c>
      <c r="G2815" s="191">
        <v>5004560000</v>
      </c>
      <c r="H2815" s="194">
        <f t="shared" si="86"/>
        <v>-8.076408078172349E-3</v>
      </c>
      <c r="I2815" s="193"/>
      <c r="J2815" s="197">
        <v>2813</v>
      </c>
      <c r="K2815" s="234"/>
      <c r="L2815" s="234"/>
      <c r="M2815" s="234"/>
      <c r="N2815" s="234"/>
      <c r="O2815" s="234"/>
      <c r="P2815" s="234"/>
      <c r="Q2815" s="7">
        <v>40056</v>
      </c>
      <c r="R2815" s="8">
        <v>6005714</v>
      </c>
      <c r="S2815" s="8">
        <v>6030357</v>
      </c>
      <c r="T2815" s="8">
        <v>5946429</v>
      </c>
      <c r="U2815" s="8">
        <v>6007500</v>
      </c>
      <c r="V2815" s="192">
        <v>5191317</v>
      </c>
      <c r="W2815" s="234">
        <v>311337600</v>
      </c>
      <c r="X2815" s="194">
        <f t="shared" si="87"/>
        <v>-1.082010220075753E-2</v>
      </c>
      <c r="Y2815" s="193"/>
      <c r="Z2815" s="197">
        <v>2813</v>
      </c>
    </row>
    <row r="2816" spans="1:26" ht="14.4" x14ac:dyDescent="0.3">
      <c r="A2816" s="7">
        <v>40053</v>
      </c>
      <c r="B2816" s="191">
        <v>1031.619995</v>
      </c>
      <c r="C2816" s="191">
        <v>1039.469971</v>
      </c>
      <c r="D2816" s="191">
        <v>1023.130005</v>
      </c>
      <c r="E2816" s="191">
        <v>1028.9300539999999</v>
      </c>
      <c r="F2816" s="192">
        <v>1028.9300539999999</v>
      </c>
      <c r="G2816" s="191">
        <v>5785780000</v>
      </c>
      <c r="H2816" s="194">
        <f t="shared" si="86"/>
        <v>-1.988327649194644E-3</v>
      </c>
      <c r="I2816" s="193"/>
      <c r="J2816" s="197">
        <v>2814</v>
      </c>
      <c r="K2816" s="234"/>
      <c r="L2816" s="234"/>
      <c r="M2816" s="234"/>
      <c r="N2816" s="234"/>
      <c r="O2816" s="234"/>
      <c r="P2816" s="234"/>
      <c r="Q2816" s="7">
        <v>40053</v>
      </c>
      <c r="R2816" s="8">
        <v>6152500</v>
      </c>
      <c r="S2816" s="8">
        <v>6160357</v>
      </c>
      <c r="T2816" s="8">
        <v>6018929</v>
      </c>
      <c r="U2816" s="8">
        <v>6073214</v>
      </c>
      <c r="V2816" s="192">
        <v>5248102</v>
      </c>
      <c r="W2816" s="234">
        <v>453700800</v>
      </c>
      <c r="X2816" s="194">
        <f t="shared" si="87"/>
        <v>3.5406244394871793E-3</v>
      </c>
      <c r="Y2816" s="193"/>
      <c r="Z2816" s="197">
        <v>2814</v>
      </c>
    </row>
    <row r="2817" spans="1:26" ht="14.4" x14ac:dyDescent="0.3">
      <c r="A2817" s="7">
        <v>40052</v>
      </c>
      <c r="B2817" s="191">
        <v>1027.8100589999999</v>
      </c>
      <c r="C2817" s="191">
        <v>1033.329956</v>
      </c>
      <c r="D2817" s="191">
        <v>1016.200012</v>
      </c>
      <c r="E2817" s="191">
        <v>1030.9799800000001</v>
      </c>
      <c r="F2817" s="192">
        <v>1030.9799800000001</v>
      </c>
      <c r="G2817" s="191">
        <v>5785880000</v>
      </c>
      <c r="H2817" s="194">
        <f t="shared" si="86"/>
        <v>2.7817618701210566E-3</v>
      </c>
      <c r="I2817" s="193"/>
      <c r="J2817" s="197">
        <v>2815</v>
      </c>
      <c r="K2817" s="234"/>
      <c r="L2817" s="234"/>
      <c r="M2817" s="234"/>
      <c r="N2817" s="234"/>
      <c r="O2817" s="234"/>
      <c r="P2817" s="234"/>
      <c r="Q2817" s="7">
        <v>40052</v>
      </c>
      <c r="R2817" s="8">
        <v>6026786</v>
      </c>
      <c r="S2817" s="8">
        <v>6056071</v>
      </c>
      <c r="T2817" s="8">
        <v>5886786</v>
      </c>
      <c r="U2817" s="8">
        <v>6051786</v>
      </c>
      <c r="V2817" s="192">
        <v>5229586</v>
      </c>
      <c r="W2817" s="234">
        <v>449181600</v>
      </c>
      <c r="X2817" s="194">
        <f t="shared" si="87"/>
        <v>1.2185902366457335E-2</v>
      </c>
      <c r="Y2817" s="193"/>
      <c r="Z2817" s="197">
        <v>2815</v>
      </c>
    </row>
    <row r="2818" spans="1:26" ht="14.4" x14ac:dyDescent="0.3">
      <c r="A2818" s="7">
        <v>40051</v>
      </c>
      <c r="B2818" s="191">
        <v>1027.349976</v>
      </c>
      <c r="C2818" s="191">
        <v>1032.469971</v>
      </c>
      <c r="D2818" s="191">
        <v>1021.570007</v>
      </c>
      <c r="E2818" s="191">
        <v>1028.119995</v>
      </c>
      <c r="F2818" s="192">
        <v>1028.119995</v>
      </c>
      <c r="G2818" s="191">
        <v>5080060000</v>
      </c>
      <c r="H2818" s="194">
        <f t="shared" si="86"/>
        <v>1.1672665369651476E-4</v>
      </c>
      <c r="I2818" s="193"/>
      <c r="J2818" s="197">
        <v>2816</v>
      </c>
      <c r="K2818" s="234"/>
      <c r="L2818" s="234"/>
      <c r="M2818" s="234"/>
      <c r="N2818" s="234"/>
      <c r="O2818" s="234"/>
      <c r="P2818" s="234"/>
      <c r="Q2818" s="7">
        <v>40051</v>
      </c>
      <c r="R2818" s="8">
        <v>6032857</v>
      </c>
      <c r="S2818" s="8">
        <v>6055357</v>
      </c>
      <c r="T2818" s="8">
        <v>5955714</v>
      </c>
      <c r="U2818" s="8">
        <v>5978929</v>
      </c>
      <c r="V2818" s="192">
        <v>5166626</v>
      </c>
      <c r="W2818" s="234">
        <v>303998800</v>
      </c>
      <c r="X2818" s="194">
        <f t="shared" si="87"/>
        <v>-1.1747419014613883E-2</v>
      </c>
      <c r="Y2818" s="193"/>
      <c r="Z2818" s="197">
        <v>2816</v>
      </c>
    </row>
    <row r="2819" spans="1:26" ht="14.4" x14ac:dyDescent="0.3">
      <c r="A2819" s="7">
        <v>40050</v>
      </c>
      <c r="B2819" s="191">
        <v>1026.630005</v>
      </c>
      <c r="C2819" s="191">
        <v>1037.75</v>
      </c>
      <c r="D2819" s="191">
        <v>1026.209961</v>
      </c>
      <c r="E2819" s="191">
        <v>1028</v>
      </c>
      <c r="F2819" s="192">
        <v>1028</v>
      </c>
      <c r="G2819" s="191">
        <v>5768740000</v>
      </c>
      <c r="H2819" s="194">
        <f t="shared" si="86"/>
        <v>2.369466860332437E-3</v>
      </c>
      <c r="I2819" s="193"/>
      <c r="J2819" s="197">
        <v>2817</v>
      </c>
      <c r="K2819" s="234"/>
      <c r="L2819" s="234"/>
      <c r="M2819" s="234"/>
      <c r="N2819" s="234"/>
      <c r="O2819" s="234"/>
      <c r="P2819" s="234"/>
      <c r="Q2819" s="7">
        <v>40050</v>
      </c>
      <c r="R2819" s="8">
        <v>6052143</v>
      </c>
      <c r="S2819" s="8">
        <v>6105000</v>
      </c>
      <c r="T2819" s="8">
        <v>6040357</v>
      </c>
      <c r="U2819" s="8">
        <v>6050000</v>
      </c>
      <c r="V2819" s="192">
        <v>5228042</v>
      </c>
      <c r="W2819" s="234">
        <v>324354800</v>
      </c>
      <c r="X2819" s="194">
        <f t="shared" si="87"/>
        <v>2.0110975479099478E-3</v>
      </c>
      <c r="Y2819" s="193"/>
      <c r="Z2819" s="197">
        <v>2817</v>
      </c>
    </row>
    <row r="2820" spans="1:26" ht="14.4" x14ac:dyDescent="0.3">
      <c r="A2820" s="7">
        <v>40049</v>
      </c>
      <c r="B2820" s="191">
        <v>1026.589966</v>
      </c>
      <c r="C2820" s="191">
        <v>1035.8199460000001</v>
      </c>
      <c r="D2820" s="191">
        <v>1022.47998</v>
      </c>
      <c r="E2820" s="191">
        <v>1025.5699460000001</v>
      </c>
      <c r="F2820" s="192">
        <v>1025.5699460000001</v>
      </c>
      <c r="G2820" s="191">
        <v>6302450000</v>
      </c>
      <c r="H2820" s="194">
        <f t="shared" ref="H2820:H2883" si="88">(F2820-F2821)/F2821</f>
        <v>-5.4579731346995365E-4</v>
      </c>
      <c r="I2820" s="193"/>
      <c r="J2820" s="197">
        <v>2818</v>
      </c>
      <c r="K2820" s="234"/>
      <c r="L2820" s="234"/>
      <c r="M2820" s="234"/>
      <c r="N2820" s="234"/>
      <c r="O2820" s="234"/>
      <c r="P2820" s="234"/>
      <c r="Q2820" s="7">
        <v>40049</v>
      </c>
      <c r="R2820" s="8">
        <v>6075714</v>
      </c>
      <c r="S2820" s="8">
        <v>6096786</v>
      </c>
      <c r="T2820" s="8">
        <v>6009643</v>
      </c>
      <c r="U2820" s="8">
        <v>6037857</v>
      </c>
      <c r="V2820" s="192">
        <v>5217549</v>
      </c>
      <c r="W2820" s="234">
        <v>406929600</v>
      </c>
      <c r="X2820" s="194">
        <f t="shared" ref="X2820:X2883" si="89">(V2820-V2821)/V2821</f>
        <v>-9.4552652787838437E-4</v>
      </c>
      <c r="Y2820" s="193"/>
      <c r="Z2820" s="197">
        <v>2818</v>
      </c>
    </row>
    <row r="2821" spans="1:26" ht="14.4" x14ac:dyDescent="0.3">
      <c r="A2821" s="7">
        <v>40046</v>
      </c>
      <c r="B2821" s="191">
        <v>1009.059998</v>
      </c>
      <c r="C2821" s="191">
        <v>1027.589966</v>
      </c>
      <c r="D2821" s="191">
        <v>1009.059998</v>
      </c>
      <c r="E2821" s="191">
        <v>1026.130005</v>
      </c>
      <c r="F2821" s="192">
        <v>1026.130005</v>
      </c>
      <c r="G2821" s="191">
        <v>5885550000</v>
      </c>
      <c r="H2821" s="194">
        <f t="shared" si="88"/>
        <v>1.8622760349339136E-2</v>
      </c>
      <c r="I2821" s="193"/>
      <c r="J2821" s="197">
        <v>2819</v>
      </c>
      <c r="K2821" s="234"/>
      <c r="L2821" s="234"/>
      <c r="M2821" s="234"/>
      <c r="N2821" s="234"/>
      <c r="O2821" s="234"/>
      <c r="P2821" s="234"/>
      <c r="Q2821" s="7">
        <v>40046</v>
      </c>
      <c r="R2821" s="8">
        <v>5987500</v>
      </c>
      <c r="S2821" s="8">
        <v>6048929</v>
      </c>
      <c r="T2821" s="8">
        <v>5957143</v>
      </c>
      <c r="U2821" s="8">
        <v>6043571</v>
      </c>
      <c r="V2821" s="192">
        <v>5222487</v>
      </c>
      <c r="W2821" s="234">
        <v>416074400</v>
      </c>
      <c r="X2821" s="194">
        <f t="shared" si="89"/>
        <v>1.7374798302143828E-2</v>
      </c>
      <c r="Y2821" s="193"/>
      <c r="Z2821" s="197">
        <v>2819</v>
      </c>
    </row>
    <row r="2822" spans="1:26" ht="14.4" x14ac:dyDescent="0.3">
      <c r="A2822" s="7">
        <v>40045</v>
      </c>
      <c r="B2822" s="191">
        <v>996.40997300000004</v>
      </c>
      <c r="C2822" s="191">
        <v>1008.919983</v>
      </c>
      <c r="D2822" s="191">
        <v>996.39001499999995</v>
      </c>
      <c r="E2822" s="191">
        <v>1007.369995</v>
      </c>
      <c r="F2822" s="192">
        <v>1007.369995</v>
      </c>
      <c r="G2822" s="191">
        <v>4893160000</v>
      </c>
      <c r="H2822" s="194">
        <f t="shared" si="88"/>
        <v>1.0948731267816017E-2</v>
      </c>
      <c r="I2822" s="193"/>
      <c r="J2822" s="197">
        <v>2820</v>
      </c>
      <c r="K2822" s="234"/>
      <c r="L2822" s="234"/>
      <c r="M2822" s="234"/>
      <c r="N2822" s="234"/>
      <c r="O2822" s="234"/>
      <c r="P2822" s="234"/>
      <c r="Q2822" s="7">
        <v>40045</v>
      </c>
      <c r="R2822" s="8">
        <v>5892143</v>
      </c>
      <c r="S2822" s="8">
        <v>5954286</v>
      </c>
      <c r="T2822" s="8">
        <v>5878929</v>
      </c>
      <c r="U2822" s="8">
        <v>5940357</v>
      </c>
      <c r="V2822" s="192">
        <v>5133297</v>
      </c>
      <c r="W2822" s="234">
        <v>342031200</v>
      </c>
      <c r="X2822" s="194">
        <f t="shared" si="89"/>
        <v>1.0510830620190975E-2</v>
      </c>
      <c r="Y2822" s="193"/>
      <c r="Z2822" s="197">
        <v>2820</v>
      </c>
    </row>
    <row r="2823" spans="1:26" ht="14.4" x14ac:dyDescent="0.3">
      <c r="A2823" s="7">
        <v>40044</v>
      </c>
      <c r="B2823" s="191">
        <v>986.88000499999998</v>
      </c>
      <c r="C2823" s="191">
        <v>999.60998500000005</v>
      </c>
      <c r="D2823" s="191">
        <v>980.61999500000002</v>
      </c>
      <c r="E2823" s="191">
        <v>996.46002199999998</v>
      </c>
      <c r="F2823" s="192">
        <v>996.46002199999998</v>
      </c>
      <c r="G2823" s="191">
        <v>4257000000</v>
      </c>
      <c r="H2823" s="194">
        <f t="shared" si="88"/>
        <v>6.8609123411192503E-3</v>
      </c>
      <c r="I2823" s="193"/>
      <c r="J2823" s="197">
        <v>2821</v>
      </c>
      <c r="K2823" s="234"/>
      <c r="L2823" s="234"/>
      <c r="M2823" s="234"/>
      <c r="N2823" s="234"/>
      <c r="O2823" s="234"/>
      <c r="P2823" s="234"/>
      <c r="Q2823" s="7">
        <v>40044</v>
      </c>
      <c r="R2823" s="8">
        <v>5812500</v>
      </c>
      <c r="S2823" s="8">
        <v>5903572</v>
      </c>
      <c r="T2823" s="8">
        <v>5801786</v>
      </c>
      <c r="U2823" s="8">
        <v>5878572</v>
      </c>
      <c r="V2823" s="192">
        <v>5079903</v>
      </c>
      <c r="W2823" s="234">
        <v>413271600</v>
      </c>
      <c r="X2823" s="194">
        <f t="shared" si="89"/>
        <v>3.6582857623809442E-3</v>
      </c>
      <c r="Y2823" s="193"/>
      <c r="Z2823" s="197">
        <v>2821</v>
      </c>
    </row>
    <row r="2824" spans="1:26" ht="14.4" x14ac:dyDescent="0.3">
      <c r="A2824" s="7">
        <v>40043</v>
      </c>
      <c r="B2824" s="191">
        <v>980.61999500000002</v>
      </c>
      <c r="C2824" s="191">
        <v>991.20001200000002</v>
      </c>
      <c r="D2824" s="191">
        <v>980.61999500000002</v>
      </c>
      <c r="E2824" s="191">
        <v>989.669983</v>
      </c>
      <c r="F2824" s="192">
        <v>989.669983</v>
      </c>
      <c r="G2824" s="191">
        <v>4198970000</v>
      </c>
      <c r="H2824" s="194">
        <f t="shared" si="88"/>
        <v>1.0145655642792566E-2</v>
      </c>
      <c r="I2824" s="193"/>
      <c r="J2824" s="197">
        <v>2822</v>
      </c>
      <c r="K2824" s="234"/>
      <c r="L2824" s="234"/>
      <c r="M2824" s="234"/>
      <c r="N2824" s="234"/>
      <c r="O2824" s="234"/>
      <c r="P2824" s="234"/>
      <c r="Q2824" s="7">
        <v>40043</v>
      </c>
      <c r="R2824" s="8">
        <v>5772500</v>
      </c>
      <c r="S2824" s="8">
        <v>5865714</v>
      </c>
      <c r="T2824" s="8">
        <v>5764643</v>
      </c>
      <c r="U2824" s="8">
        <v>5857143</v>
      </c>
      <c r="V2824" s="192">
        <v>5061387</v>
      </c>
      <c r="W2824" s="234">
        <v>431152400</v>
      </c>
      <c r="X2824" s="194">
        <f t="shared" si="89"/>
        <v>2.7633324772069028E-2</v>
      </c>
      <c r="Y2824" s="193"/>
      <c r="Z2824" s="197">
        <v>2822</v>
      </c>
    </row>
    <row r="2825" spans="1:26" ht="14.4" x14ac:dyDescent="0.3">
      <c r="A2825" s="7">
        <v>40042</v>
      </c>
      <c r="B2825" s="191">
        <v>998.17999299999997</v>
      </c>
      <c r="C2825" s="191">
        <v>998.17999299999997</v>
      </c>
      <c r="D2825" s="191">
        <v>978.51000999999997</v>
      </c>
      <c r="E2825" s="191">
        <v>979.72997999999995</v>
      </c>
      <c r="F2825" s="192">
        <v>979.72997999999995</v>
      </c>
      <c r="G2825" s="191">
        <v>4088570000</v>
      </c>
      <c r="H2825" s="194">
        <f t="shared" si="88"/>
        <v>-2.4260819592823234E-2</v>
      </c>
      <c r="I2825" s="193"/>
      <c r="J2825" s="197">
        <v>2823</v>
      </c>
      <c r="K2825" s="234"/>
      <c r="L2825" s="234"/>
      <c r="M2825" s="234"/>
      <c r="N2825" s="234"/>
      <c r="O2825" s="234"/>
      <c r="P2825" s="234"/>
      <c r="Q2825" s="7">
        <v>40042</v>
      </c>
      <c r="R2825" s="8">
        <v>5841072</v>
      </c>
      <c r="S2825" s="8">
        <v>5842500</v>
      </c>
      <c r="T2825" s="8">
        <v>5693572</v>
      </c>
      <c r="U2825" s="8">
        <v>5699643</v>
      </c>
      <c r="V2825" s="192">
        <v>4925285</v>
      </c>
      <c r="W2825" s="234">
        <v>524381200</v>
      </c>
      <c r="X2825" s="194">
        <f t="shared" si="89"/>
        <v>-4.3110757260669132E-2</v>
      </c>
      <c r="Y2825" s="193"/>
      <c r="Z2825" s="197">
        <v>2823</v>
      </c>
    </row>
    <row r="2826" spans="1:26" ht="14.4" x14ac:dyDescent="0.3">
      <c r="A2826" s="7">
        <v>40039</v>
      </c>
      <c r="B2826" s="191">
        <v>1012.22998</v>
      </c>
      <c r="C2826" s="191">
        <v>1012.599976</v>
      </c>
      <c r="D2826" s="191">
        <v>994.59997599999997</v>
      </c>
      <c r="E2826" s="191">
        <v>1004.090027</v>
      </c>
      <c r="F2826" s="192">
        <v>1004.090027</v>
      </c>
      <c r="G2826" s="191">
        <v>4940750000</v>
      </c>
      <c r="H2826" s="194">
        <f t="shared" si="88"/>
        <v>-8.5313490966269136E-3</v>
      </c>
      <c r="I2826" s="193"/>
      <c r="J2826" s="197">
        <v>2824</v>
      </c>
      <c r="K2826" s="234"/>
      <c r="L2826" s="234"/>
      <c r="M2826" s="234"/>
      <c r="N2826" s="234"/>
      <c r="O2826" s="234"/>
      <c r="P2826" s="234"/>
      <c r="Q2826" s="7">
        <v>40039</v>
      </c>
      <c r="R2826" s="8">
        <v>5997857</v>
      </c>
      <c r="S2826" s="8">
        <v>6008214</v>
      </c>
      <c r="T2826" s="8">
        <v>5911786</v>
      </c>
      <c r="U2826" s="8">
        <v>5956429</v>
      </c>
      <c r="V2826" s="192">
        <v>5147184</v>
      </c>
      <c r="W2826" s="234">
        <v>305816000</v>
      </c>
      <c r="X2826" s="194">
        <f t="shared" si="89"/>
        <v>-9.7373945154072012E-3</v>
      </c>
      <c r="Y2826" s="193"/>
      <c r="Z2826" s="197">
        <v>2824</v>
      </c>
    </row>
    <row r="2827" spans="1:26" ht="14.4" x14ac:dyDescent="0.3">
      <c r="A2827" s="7">
        <v>40038</v>
      </c>
      <c r="B2827" s="191">
        <v>1005.8599850000001</v>
      </c>
      <c r="C2827" s="191">
        <v>1013.1400149999999</v>
      </c>
      <c r="D2827" s="191">
        <v>1000.820007</v>
      </c>
      <c r="E2827" s="191">
        <v>1012.72998</v>
      </c>
      <c r="F2827" s="192">
        <v>1012.72998</v>
      </c>
      <c r="G2827" s="191">
        <v>5250660000</v>
      </c>
      <c r="H2827" s="194">
        <f t="shared" si="88"/>
        <v>6.8800091605373016E-3</v>
      </c>
      <c r="I2827" s="193"/>
      <c r="J2827" s="197">
        <v>2825</v>
      </c>
      <c r="K2827" s="234"/>
      <c r="L2827" s="234"/>
      <c r="M2827" s="234"/>
      <c r="N2827" s="234"/>
      <c r="O2827" s="234"/>
      <c r="P2827" s="234"/>
      <c r="Q2827" s="7">
        <v>40038</v>
      </c>
      <c r="R2827" s="8">
        <v>5951786</v>
      </c>
      <c r="S2827" s="8">
        <v>6023929</v>
      </c>
      <c r="T2827" s="8">
        <v>5946429</v>
      </c>
      <c r="U2827" s="8">
        <v>6015000</v>
      </c>
      <c r="V2827" s="192">
        <v>5197797</v>
      </c>
      <c r="W2827" s="234">
        <v>439980800</v>
      </c>
      <c r="X2827" s="194">
        <f t="shared" si="89"/>
        <v>1.8813304676864998E-2</v>
      </c>
      <c r="Y2827" s="193"/>
      <c r="Z2827" s="197">
        <v>2825</v>
      </c>
    </row>
    <row r="2828" spans="1:26" ht="14.4" x14ac:dyDescent="0.3">
      <c r="A2828" s="7">
        <v>40037</v>
      </c>
      <c r="B2828" s="191">
        <v>994</v>
      </c>
      <c r="C2828" s="191">
        <v>1012.780029</v>
      </c>
      <c r="D2828" s="191">
        <v>993.35998500000005</v>
      </c>
      <c r="E2828" s="191">
        <v>1005.809998</v>
      </c>
      <c r="F2828" s="192">
        <v>1005.809998</v>
      </c>
      <c r="G2828" s="191">
        <v>5498170000</v>
      </c>
      <c r="H2828" s="194">
        <f t="shared" si="88"/>
        <v>1.1525139313725875E-2</v>
      </c>
      <c r="I2828" s="193"/>
      <c r="J2828" s="197">
        <v>2826</v>
      </c>
      <c r="K2828" s="234"/>
      <c r="L2828" s="234"/>
      <c r="M2828" s="234"/>
      <c r="N2828" s="234"/>
      <c r="O2828" s="234"/>
      <c r="P2828" s="234"/>
      <c r="Q2828" s="7">
        <v>40037</v>
      </c>
      <c r="R2828" s="8">
        <v>5805357</v>
      </c>
      <c r="S2828" s="8">
        <v>5953928</v>
      </c>
      <c r="T2828" s="8">
        <v>5802143</v>
      </c>
      <c r="U2828" s="8">
        <v>5903929</v>
      </c>
      <c r="V2828" s="192">
        <v>5101815</v>
      </c>
      <c r="W2828" s="234">
        <v>445071200</v>
      </c>
      <c r="X2828" s="194">
        <f t="shared" si="89"/>
        <v>1.5230401183775305E-2</v>
      </c>
      <c r="Y2828" s="193"/>
      <c r="Z2828" s="197">
        <v>2826</v>
      </c>
    </row>
    <row r="2829" spans="1:26" ht="14.4" x14ac:dyDescent="0.3">
      <c r="A2829" s="7">
        <v>40036</v>
      </c>
      <c r="B2829" s="191">
        <v>1005.77002</v>
      </c>
      <c r="C2829" s="191">
        <v>1005.77002</v>
      </c>
      <c r="D2829" s="191">
        <v>992.40002400000003</v>
      </c>
      <c r="E2829" s="191">
        <v>994.34997599999997</v>
      </c>
      <c r="F2829" s="192">
        <v>994.34997599999997</v>
      </c>
      <c r="G2829" s="191">
        <v>5773160000</v>
      </c>
      <c r="H2829" s="194">
        <f t="shared" si="88"/>
        <v>-1.2660113498006876E-2</v>
      </c>
      <c r="I2829" s="193"/>
      <c r="J2829" s="197">
        <v>2827</v>
      </c>
      <c r="K2829" s="234"/>
      <c r="L2829" s="234"/>
      <c r="M2829" s="234"/>
      <c r="N2829" s="234"/>
      <c r="O2829" s="234"/>
      <c r="P2829" s="234"/>
      <c r="Q2829" s="7">
        <v>40036</v>
      </c>
      <c r="R2829" s="8">
        <v>5846071</v>
      </c>
      <c r="S2829" s="8">
        <v>5870714</v>
      </c>
      <c r="T2829" s="8">
        <v>5781428</v>
      </c>
      <c r="U2829" s="8">
        <v>5815357</v>
      </c>
      <c r="V2829" s="192">
        <v>5025278</v>
      </c>
      <c r="W2829" s="234">
        <v>355342400</v>
      </c>
      <c r="X2829" s="194">
        <f t="shared" si="89"/>
        <v>-1.147393966528097E-2</v>
      </c>
      <c r="Y2829" s="193"/>
      <c r="Z2829" s="197">
        <v>2827</v>
      </c>
    </row>
    <row r="2830" spans="1:26" ht="14.4" x14ac:dyDescent="0.3">
      <c r="A2830" s="7">
        <v>40035</v>
      </c>
      <c r="B2830" s="191">
        <v>1008.8900149999999</v>
      </c>
      <c r="C2830" s="191">
        <v>1010.119995</v>
      </c>
      <c r="D2830" s="191">
        <v>1000.98999</v>
      </c>
      <c r="E2830" s="191">
        <v>1007.099976</v>
      </c>
      <c r="F2830" s="192">
        <v>1007.099976</v>
      </c>
      <c r="G2830" s="191">
        <v>5406080000</v>
      </c>
      <c r="H2830" s="194">
        <f t="shared" si="88"/>
        <v>-3.3449490013646639E-3</v>
      </c>
      <c r="I2830" s="193"/>
      <c r="J2830" s="197">
        <v>2828</v>
      </c>
      <c r="K2830" s="234"/>
      <c r="L2830" s="234"/>
      <c r="M2830" s="234"/>
      <c r="N2830" s="234"/>
      <c r="O2830" s="234"/>
      <c r="P2830" s="234"/>
      <c r="Q2830" s="7">
        <v>40035</v>
      </c>
      <c r="R2830" s="8">
        <v>5916429</v>
      </c>
      <c r="S2830" s="8">
        <v>5950000</v>
      </c>
      <c r="T2830" s="8">
        <v>5845000</v>
      </c>
      <c r="U2830" s="8">
        <v>5882857</v>
      </c>
      <c r="V2830" s="192">
        <v>5083607</v>
      </c>
      <c r="W2830" s="234">
        <v>300294400</v>
      </c>
      <c r="X2830" s="194">
        <f t="shared" si="89"/>
        <v>-4.7731122312738399E-3</v>
      </c>
      <c r="Y2830" s="193"/>
      <c r="Z2830" s="197">
        <v>2828</v>
      </c>
    </row>
    <row r="2831" spans="1:26" ht="14.4" x14ac:dyDescent="0.3">
      <c r="A2831" s="7">
        <v>40032</v>
      </c>
      <c r="B2831" s="191">
        <v>999.830017</v>
      </c>
      <c r="C2831" s="191">
        <v>1018</v>
      </c>
      <c r="D2831" s="191">
        <v>999.830017</v>
      </c>
      <c r="E2831" s="191">
        <v>1010.47998</v>
      </c>
      <c r="F2831" s="192">
        <v>1010.47998</v>
      </c>
      <c r="G2831" s="191">
        <v>6827090000</v>
      </c>
      <c r="H2831" s="194">
        <f t="shared" si="88"/>
        <v>1.3439205250865997E-2</v>
      </c>
      <c r="I2831" s="193"/>
      <c r="J2831" s="197">
        <v>2829</v>
      </c>
      <c r="K2831" s="234"/>
      <c r="L2831" s="234"/>
      <c r="M2831" s="234"/>
      <c r="N2831" s="234"/>
      <c r="O2831" s="234"/>
      <c r="P2831" s="234"/>
      <c r="Q2831" s="7">
        <v>40032</v>
      </c>
      <c r="R2831" s="8">
        <v>5910357</v>
      </c>
      <c r="S2831" s="8">
        <v>5950000</v>
      </c>
      <c r="T2831" s="8">
        <v>5885714</v>
      </c>
      <c r="U2831" s="8">
        <v>5911071</v>
      </c>
      <c r="V2831" s="192">
        <v>5107988</v>
      </c>
      <c r="W2831" s="234">
        <v>387354800</v>
      </c>
      <c r="X2831" s="194">
        <f t="shared" si="89"/>
        <v>9.7613790668541495E-3</v>
      </c>
      <c r="Y2831" s="193"/>
      <c r="Z2831" s="197">
        <v>2829</v>
      </c>
    </row>
    <row r="2832" spans="1:26" ht="14.4" x14ac:dyDescent="0.3">
      <c r="A2832" s="7">
        <v>40031</v>
      </c>
      <c r="B2832" s="191">
        <v>1004.059998</v>
      </c>
      <c r="C2832" s="191">
        <v>1008</v>
      </c>
      <c r="D2832" s="191">
        <v>992.48999000000003</v>
      </c>
      <c r="E2832" s="191">
        <v>997.080017</v>
      </c>
      <c r="F2832" s="192">
        <v>997.080017</v>
      </c>
      <c r="G2832" s="191">
        <v>6753380000</v>
      </c>
      <c r="H2832" s="194">
        <f t="shared" si="88"/>
        <v>-5.6246551012396149E-3</v>
      </c>
      <c r="I2832" s="193"/>
      <c r="J2832" s="197">
        <v>2830</v>
      </c>
      <c r="K2832" s="234"/>
      <c r="L2832" s="234"/>
      <c r="M2832" s="234"/>
      <c r="N2832" s="234"/>
      <c r="O2832" s="234"/>
      <c r="P2832" s="234"/>
      <c r="Q2832" s="7">
        <v>40031</v>
      </c>
      <c r="R2832" s="8">
        <v>5913571</v>
      </c>
      <c r="S2832" s="8">
        <v>5946786</v>
      </c>
      <c r="T2832" s="8">
        <v>5824643</v>
      </c>
      <c r="U2832" s="8">
        <v>5853929</v>
      </c>
      <c r="V2832" s="192">
        <v>5058609</v>
      </c>
      <c r="W2832" s="234">
        <v>341616800</v>
      </c>
      <c r="X2832" s="194">
        <f t="shared" si="89"/>
        <v>-7.2679724093755371E-3</v>
      </c>
      <c r="Y2832" s="193"/>
      <c r="Z2832" s="197">
        <v>2830</v>
      </c>
    </row>
    <row r="2833" spans="1:26" ht="14.4" x14ac:dyDescent="0.3">
      <c r="A2833" s="7">
        <v>40030</v>
      </c>
      <c r="B2833" s="191">
        <v>1005.409973</v>
      </c>
      <c r="C2833" s="191">
        <v>1006.6400149999999</v>
      </c>
      <c r="D2833" s="191">
        <v>994.30999799999995</v>
      </c>
      <c r="E2833" s="191">
        <v>1002.719971</v>
      </c>
      <c r="F2833" s="192">
        <v>1002.719971</v>
      </c>
      <c r="G2833" s="191">
        <v>7242120000</v>
      </c>
      <c r="H2833" s="194">
        <f t="shared" si="88"/>
        <v>-2.9135911401321096E-3</v>
      </c>
      <c r="I2833" s="193"/>
      <c r="J2833" s="197">
        <v>2831</v>
      </c>
      <c r="K2833" s="234"/>
      <c r="L2833" s="234"/>
      <c r="M2833" s="234"/>
      <c r="N2833" s="234"/>
      <c r="O2833" s="234"/>
      <c r="P2833" s="234"/>
      <c r="Q2833" s="7">
        <v>40030</v>
      </c>
      <c r="R2833" s="8">
        <v>5919643</v>
      </c>
      <c r="S2833" s="8">
        <v>5978214</v>
      </c>
      <c r="T2833" s="8">
        <v>5864643</v>
      </c>
      <c r="U2833" s="8">
        <v>5896786</v>
      </c>
      <c r="V2833" s="192">
        <v>5095644</v>
      </c>
      <c r="W2833" s="234">
        <v>423183600</v>
      </c>
      <c r="X2833" s="194">
        <f t="shared" si="89"/>
        <v>-2.6575474700453417E-3</v>
      </c>
      <c r="Y2833" s="193"/>
      <c r="Z2833" s="197">
        <v>2831</v>
      </c>
    </row>
    <row r="2834" spans="1:26" ht="14.4" x14ac:dyDescent="0.3">
      <c r="A2834" s="7">
        <v>40029</v>
      </c>
      <c r="B2834" s="191">
        <v>1001.409973</v>
      </c>
      <c r="C2834" s="191">
        <v>1007.119995</v>
      </c>
      <c r="D2834" s="191">
        <v>996.67999299999997</v>
      </c>
      <c r="E2834" s="191">
        <v>1005.650024</v>
      </c>
      <c r="F2834" s="192">
        <v>1005.650024</v>
      </c>
      <c r="G2834" s="191">
        <v>5713700000</v>
      </c>
      <c r="H2834" s="194">
        <f t="shared" si="88"/>
        <v>3.0120971693840815E-3</v>
      </c>
      <c r="I2834" s="193"/>
      <c r="J2834" s="197">
        <v>2832</v>
      </c>
      <c r="K2834" s="234"/>
      <c r="L2834" s="234"/>
      <c r="M2834" s="234"/>
      <c r="N2834" s="234"/>
      <c r="O2834" s="234"/>
      <c r="P2834" s="234"/>
      <c r="Q2834" s="7">
        <v>40029</v>
      </c>
      <c r="R2834" s="8">
        <v>5890357</v>
      </c>
      <c r="S2834" s="8">
        <v>5913214</v>
      </c>
      <c r="T2834" s="8">
        <v>5864643</v>
      </c>
      <c r="U2834" s="8">
        <v>5912500</v>
      </c>
      <c r="V2834" s="192">
        <v>5109222</v>
      </c>
      <c r="W2834" s="234">
        <v>395810800</v>
      </c>
      <c r="X2834" s="194">
        <f t="shared" si="89"/>
        <v>-5.287768705676486E-3</v>
      </c>
      <c r="Y2834" s="193"/>
      <c r="Z2834" s="197">
        <v>2832</v>
      </c>
    </row>
    <row r="2835" spans="1:26" ht="14.4" x14ac:dyDescent="0.3">
      <c r="A2835" s="7">
        <v>40028</v>
      </c>
      <c r="B2835" s="191">
        <v>990.21997099999999</v>
      </c>
      <c r="C2835" s="191">
        <v>1003.6099850000001</v>
      </c>
      <c r="D2835" s="191">
        <v>990.21997099999999</v>
      </c>
      <c r="E2835" s="191">
        <v>1002.630005</v>
      </c>
      <c r="F2835" s="192">
        <v>1002.630005</v>
      </c>
      <c r="G2835" s="191">
        <v>5603440000</v>
      </c>
      <c r="H2835" s="194">
        <f t="shared" si="88"/>
        <v>1.5342108505328916E-2</v>
      </c>
      <c r="I2835" s="193"/>
      <c r="J2835" s="197">
        <v>2833</v>
      </c>
      <c r="K2835" s="234"/>
      <c r="L2835" s="234"/>
      <c r="M2835" s="234"/>
      <c r="N2835" s="234"/>
      <c r="O2835" s="234"/>
      <c r="P2835" s="234"/>
      <c r="Q2835" s="7">
        <v>40028</v>
      </c>
      <c r="R2835" s="8">
        <v>5900357</v>
      </c>
      <c r="S2835" s="8">
        <v>5951428</v>
      </c>
      <c r="T2835" s="8">
        <v>5888214</v>
      </c>
      <c r="U2835" s="8">
        <v>5943929</v>
      </c>
      <c r="V2835" s="192">
        <v>5136382</v>
      </c>
      <c r="W2835" s="234">
        <v>394240000</v>
      </c>
      <c r="X2835" s="194">
        <f t="shared" si="89"/>
        <v>1.860602551085163E-2</v>
      </c>
      <c r="Y2835" s="193"/>
      <c r="Z2835" s="197">
        <v>2833</v>
      </c>
    </row>
    <row r="2836" spans="1:26" ht="14.4" x14ac:dyDescent="0.3">
      <c r="A2836" s="7">
        <v>40025</v>
      </c>
      <c r="B2836" s="191">
        <v>986.79998799999998</v>
      </c>
      <c r="C2836" s="191">
        <v>993.17999299999997</v>
      </c>
      <c r="D2836" s="191">
        <v>982.84997599999997</v>
      </c>
      <c r="E2836" s="191">
        <v>987.47997999999995</v>
      </c>
      <c r="F2836" s="192">
        <v>987.47997999999995</v>
      </c>
      <c r="G2836" s="191">
        <v>5139070000</v>
      </c>
      <c r="H2836" s="194">
        <f t="shared" si="88"/>
        <v>7.3978211299716742E-4</v>
      </c>
      <c r="I2836" s="193"/>
      <c r="J2836" s="197">
        <v>2834</v>
      </c>
      <c r="K2836" s="234"/>
      <c r="L2836" s="234"/>
      <c r="M2836" s="234"/>
      <c r="N2836" s="234"/>
      <c r="O2836" s="234"/>
      <c r="P2836" s="234"/>
      <c r="Q2836" s="7">
        <v>40025</v>
      </c>
      <c r="R2836" s="8">
        <v>5821072</v>
      </c>
      <c r="S2836" s="8">
        <v>5892857</v>
      </c>
      <c r="T2836" s="8">
        <v>5818214</v>
      </c>
      <c r="U2836" s="8">
        <v>5835357</v>
      </c>
      <c r="V2836" s="192">
        <v>5042560</v>
      </c>
      <c r="W2836" s="234">
        <v>422536800</v>
      </c>
      <c r="X2836" s="194">
        <f t="shared" si="89"/>
        <v>3.6854772768709827E-3</v>
      </c>
      <c r="Y2836" s="193"/>
      <c r="Z2836" s="197">
        <v>2834</v>
      </c>
    </row>
    <row r="2837" spans="1:26" ht="14.4" x14ac:dyDescent="0.3">
      <c r="A2837" s="7">
        <v>40024</v>
      </c>
      <c r="B2837" s="191">
        <v>976.01000999999997</v>
      </c>
      <c r="C2837" s="191">
        <v>996.67999299999997</v>
      </c>
      <c r="D2837" s="191">
        <v>976.01000999999997</v>
      </c>
      <c r="E2837" s="191">
        <v>986.75</v>
      </c>
      <c r="F2837" s="192">
        <v>986.75</v>
      </c>
      <c r="G2837" s="191">
        <v>6035180000</v>
      </c>
      <c r="H2837" s="194">
        <f t="shared" si="88"/>
        <v>1.189558089986774E-2</v>
      </c>
      <c r="I2837" s="193"/>
      <c r="J2837" s="197">
        <v>2835</v>
      </c>
      <c r="K2837" s="234"/>
      <c r="L2837" s="234"/>
      <c r="M2837" s="234"/>
      <c r="N2837" s="234"/>
      <c r="O2837" s="234"/>
      <c r="P2837" s="234"/>
      <c r="Q2837" s="7">
        <v>40024</v>
      </c>
      <c r="R2837" s="8">
        <v>5775000</v>
      </c>
      <c r="S2837" s="8">
        <v>5882857</v>
      </c>
      <c r="T2837" s="8">
        <v>5767857</v>
      </c>
      <c r="U2837" s="8">
        <v>5813929</v>
      </c>
      <c r="V2837" s="192">
        <v>5024044</v>
      </c>
      <c r="W2837" s="234">
        <v>469604800</v>
      </c>
      <c r="X2837" s="194">
        <f t="shared" si="89"/>
        <v>1.7247087031974768E-2</v>
      </c>
      <c r="Y2837" s="193"/>
      <c r="Z2837" s="197">
        <v>2835</v>
      </c>
    </row>
    <row r="2838" spans="1:26" ht="14.4" x14ac:dyDescent="0.3">
      <c r="A2838" s="7">
        <v>40023</v>
      </c>
      <c r="B2838" s="191">
        <v>977.65997300000004</v>
      </c>
      <c r="C2838" s="191">
        <v>977.76000999999997</v>
      </c>
      <c r="D2838" s="191">
        <v>968.65002400000003</v>
      </c>
      <c r="E2838" s="191">
        <v>975.15002400000003</v>
      </c>
      <c r="F2838" s="192">
        <v>975.15002400000003</v>
      </c>
      <c r="G2838" s="191">
        <v>5178770000</v>
      </c>
      <c r="H2838" s="194">
        <f t="shared" si="88"/>
        <v>-4.5629642339017253E-3</v>
      </c>
      <c r="I2838" s="193"/>
      <c r="J2838" s="197">
        <v>2836</v>
      </c>
      <c r="K2838" s="234"/>
      <c r="L2838" s="234"/>
      <c r="M2838" s="234"/>
      <c r="N2838" s="234"/>
      <c r="O2838" s="234"/>
      <c r="P2838" s="234"/>
      <c r="Q2838" s="7">
        <v>40023</v>
      </c>
      <c r="R2838" s="8">
        <v>5675000</v>
      </c>
      <c r="S2838" s="8">
        <v>5730357</v>
      </c>
      <c r="T2838" s="8">
        <v>5651786</v>
      </c>
      <c r="U2838" s="8">
        <v>5715357</v>
      </c>
      <c r="V2838" s="192">
        <v>4938863</v>
      </c>
      <c r="W2838" s="234">
        <v>382158000</v>
      </c>
      <c r="X2838" s="194">
        <f t="shared" si="89"/>
        <v>1.8732515475082919E-4</v>
      </c>
      <c r="Y2838" s="193"/>
      <c r="Z2838" s="197">
        <v>2836</v>
      </c>
    </row>
    <row r="2839" spans="1:26" ht="14.4" x14ac:dyDescent="0.3">
      <c r="A2839" s="7">
        <v>40022</v>
      </c>
      <c r="B2839" s="191">
        <v>981.47997999999995</v>
      </c>
      <c r="C2839" s="191">
        <v>982.34997599999997</v>
      </c>
      <c r="D2839" s="191">
        <v>969.34997599999997</v>
      </c>
      <c r="E2839" s="191">
        <v>979.61999500000002</v>
      </c>
      <c r="F2839" s="192">
        <v>979.61999500000002</v>
      </c>
      <c r="G2839" s="191">
        <v>5490350000</v>
      </c>
      <c r="H2839" s="194">
        <f t="shared" si="88"/>
        <v>-2.6064448657527792E-3</v>
      </c>
      <c r="I2839" s="193"/>
      <c r="J2839" s="197">
        <v>2837</v>
      </c>
      <c r="K2839" s="234"/>
      <c r="L2839" s="234"/>
      <c r="M2839" s="234"/>
      <c r="N2839" s="234"/>
      <c r="O2839" s="234"/>
      <c r="P2839" s="234"/>
      <c r="Q2839" s="7">
        <v>40022</v>
      </c>
      <c r="R2839" s="8">
        <v>5674286</v>
      </c>
      <c r="S2839" s="8">
        <v>5717857</v>
      </c>
      <c r="T2839" s="8">
        <v>5628572</v>
      </c>
      <c r="U2839" s="8">
        <v>5714286</v>
      </c>
      <c r="V2839" s="192">
        <v>4937938</v>
      </c>
      <c r="W2839" s="234">
        <v>363554800</v>
      </c>
      <c r="X2839" s="194">
        <f t="shared" si="89"/>
        <v>-6.2436463056334695E-4</v>
      </c>
      <c r="Y2839" s="193"/>
      <c r="Z2839" s="197">
        <v>2837</v>
      </c>
    </row>
    <row r="2840" spans="1:26" ht="14.4" x14ac:dyDescent="0.3">
      <c r="A2840" s="7">
        <v>40021</v>
      </c>
      <c r="B2840" s="191">
        <v>978.63000499999998</v>
      </c>
      <c r="C2840" s="191">
        <v>982.48999000000003</v>
      </c>
      <c r="D2840" s="191">
        <v>972.28997800000002</v>
      </c>
      <c r="E2840" s="191">
        <v>982.17999299999997</v>
      </c>
      <c r="F2840" s="192">
        <v>982.17999299999997</v>
      </c>
      <c r="G2840" s="191">
        <v>4631290000</v>
      </c>
      <c r="H2840" s="194">
        <f t="shared" si="88"/>
        <v>2.9818260422990236E-3</v>
      </c>
      <c r="I2840" s="193"/>
      <c r="J2840" s="197">
        <v>2838</v>
      </c>
      <c r="K2840" s="234"/>
      <c r="L2840" s="234"/>
      <c r="M2840" s="234"/>
      <c r="N2840" s="234"/>
      <c r="O2840" s="234"/>
      <c r="P2840" s="234"/>
      <c r="Q2840" s="7">
        <v>40021</v>
      </c>
      <c r="R2840" s="8">
        <v>5720357</v>
      </c>
      <c r="S2840" s="8">
        <v>5745714</v>
      </c>
      <c r="T2840" s="8">
        <v>5616428</v>
      </c>
      <c r="U2840" s="8">
        <v>5717857</v>
      </c>
      <c r="V2840" s="192">
        <v>4941023</v>
      </c>
      <c r="W2840" s="234">
        <v>433311200</v>
      </c>
      <c r="X2840" s="194">
        <f t="shared" si="89"/>
        <v>6.869691153510661E-4</v>
      </c>
      <c r="Y2840" s="193"/>
      <c r="Z2840" s="197">
        <v>2838</v>
      </c>
    </row>
    <row r="2841" spans="1:26" ht="14.4" x14ac:dyDescent="0.3">
      <c r="A2841" s="7">
        <v>40018</v>
      </c>
      <c r="B2841" s="191">
        <v>972.15997300000004</v>
      </c>
      <c r="C2841" s="191">
        <v>979.78997800000002</v>
      </c>
      <c r="D2841" s="191">
        <v>965.95001200000002</v>
      </c>
      <c r="E2841" s="191">
        <v>979.26000999999997</v>
      </c>
      <c r="F2841" s="192">
        <v>979.26000999999997</v>
      </c>
      <c r="G2841" s="191">
        <v>4458300000</v>
      </c>
      <c r="H2841" s="194">
        <f t="shared" si="88"/>
        <v>3.0421617213404872E-3</v>
      </c>
      <c r="I2841" s="193"/>
      <c r="J2841" s="197">
        <v>2839</v>
      </c>
      <c r="K2841" s="234"/>
      <c r="L2841" s="234"/>
      <c r="M2841" s="234"/>
      <c r="N2841" s="234"/>
      <c r="O2841" s="234"/>
      <c r="P2841" s="234"/>
      <c r="Q2841" s="7">
        <v>40018</v>
      </c>
      <c r="R2841" s="8">
        <v>5605357</v>
      </c>
      <c r="S2841" s="8">
        <v>5714286</v>
      </c>
      <c r="T2841" s="8">
        <v>5589286</v>
      </c>
      <c r="U2841" s="8">
        <v>5713929</v>
      </c>
      <c r="V2841" s="192">
        <v>4937631</v>
      </c>
      <c r="W2841" s="234">
        <v>438362400</v>
      </c>
      <c r="X2841" s="194">
        <f t="shared" si="89"/>
        <v>1.3750090080212964E-2</v>
      </c>
      <c r="Y2841" s="193"/>
      <c r="Z2841" s="197">
        <v>2839</v>
      </c>
    </row>
    <row r="2842" spans="1:26" ht="14.4" x14ac:dyDescent="0.3">
      <c r="A2842" s="7">
        <v>40017</v>
      </c>
      <c r="B2842" s="191">
        <v>954.07000700000003</v>
      </c>
      <c r="C2842" s="191">
        <v>979.419983</v>
      </c>
      <c r="D2842" s="191">
        <v>953.27002000000005</v>
      </c>
      <c r="E2842" s="191">
        <v>976.28997800000002</v>
      </c>
      <c r="F2842" s="192">
        <v>976.28997800000002</v>
      </c>
      <c r="G2842" s="191">
        <v>5761650000</v>
      </c>
      <c r="H2842" s="194">
        <f t="shared" si="88"/>
        <v>2.3289665157663831E-2</v>
      </c>
      <c r="I2842" s="193"/>
      <c r="J2842" s="197">
        <v>2840</v>
      </c>
      <c r="K2842" s="234"/>
      <c r="L2842" s="234"/>
      <c r="M2842" s="234"/>
      <c r="N2842" s="234"/>
      <c r="O2842" s="234"/>
      <c r="P2842" s="234"/>
      <c r="Q2842" s="7">
        <v>40017</v>
      </c>
      <c r="R2842" s="8">
        <v>5593928</v>
      </c>
      <c r="S2842" s="8">
        <v>5658571</v>
      </c>
      <c r="T2842" s="8">
        <v>5555714</v>
      </c>
      <c r="U2842" s="8">
        <v>5636428</v>
      </c>
      <c r="V2842" s="192">
        <v>4870659</v>
      </c>
      <c r="W2842" s="234">
        <v>526962800</v>
      </c>
      <c r="X2842" s="194">
        <f t="shared" si="89"/>
        <v>6.890374190048721E-3</v>
      </c>
      <c r="Y2842" s="193"/>
      <c r="Z2842" s="197">
        <v>2840</v>
      </c>
    </row>
    <row r="2843" spans="1:26" ht="14.4" x14ac:dyDescent="0.3">
      <c r="A2843" s="7">
        <v>40016</v>
      </c>
      <c r="B2843" s="191">
        <v>953.40002400000003</v>
      </c>
      <c r="C2843" s="191">
        <v>959.830017</v>
      </c>
      <c r="D2843" s="191">
        <v>947.75</v>
      </c>
      <c r="E2843" s="191">
        <v>954.07000700000003</v>
      </c>
      <c r="F2843" s="192">
        <v>954.07000700000003</v>
      </c>
      <c r="G2843" s="191">
        <v>4634100000</v>
      </c>
      <c r="H2843" s="194">
        <f t="shared" si="88"/>
        <v>-5.3427684522749192E-4</v>
      </c>
      <c r="I2843" s="193"/>
      <c r="J2843" s="197">
        <v>2841</v>
      </c>
      <c r="K2843" s="234"/>
      <c r="L2843" s="234"/>
      <c r="M2843" s="234"/>
      <c r="N2843" s="234"/>
      <c r="O2843" s="234"/>
      <c r="P2843" s="234"/>
      <c r="Q2843" s="7">
        <v>40016</v>
      </c>
      <c r="R2843" s="8">
        <v>5635357</v>
      </c>
      <c r="S2843" s="8">
        <v>5668929</v>
      </c>
      <c r="T2843" s="8">
        <v>5575357</v>
      </c>
      <c r="U2843" s="8">
        <v>5597857</v>
      </c>
      <c r="V2843" s="192">
        <v>4837328</v>
      </c>
      <c r="W2843" s="234">
        <v>874104000</v>
      </c>
      <c r="X2843" s="194">
        <f t="shared" si="89"/>
        <v>3.4519203604681775E-2</v>
      </c>
      <c r="Y2843" s="193"/>
      <c r="Z2843" s="197">
        <v>2841</v>
      </c>
    </row>
    <row r="2844" spans="1:26" ht="14.4" x14ac:dyDescent="0.3">
      <c r="A2844" s="7">
        <v>40015</v>
      </c>
      <c r="B2844" s="191">
        <v>951.96997099999999</v>
      </c>
      <c r="C2844" s="191">
        <v>956.53002900000001</v>
      </c>
      <c r="D2844" s="191">
        <v>943.21997099999999</v>
      </c>
      <c r="E2844" s="191">
        <v>954.580017</v>
      </c>
      <c r="F2844" s="192">
        <v>954.580017</v>
      </c>
      <c r="G2844" s="191">
        <v>5309300000</v>
      </c>
      <c r="H2844" s="194">
        <f t="shared" si="88"/>
        <v>3.6272770093085387E-3</v>
      </c>
      <c r="I2844" s="193"/>
      <c r="J2844" s="197">
        <v>2842</v>
      </c>
      <c r="K2844" s="234"/>
      <c r="L2844" s="234"/>
      <c r="M2844" s="234"/>
      <c r="N2844" s="234"/>
      <c r="O2844" s="234"/>
      <c r="P2844" s="234"/>
      <c r="Q2844" s="7">
        <v>40015</v>
      </c>
      <c r="R2844" s="8">
        <v>5474643</v>
      </c>
      <c r="S2844" s="8">
        <v>5479643</v>
      </c>
      <c r="T2844" s="8">
        <v>5348214</v>
      </c>
      <c r="U2844" s="8">
        <v>5411071</v>
      </c>
      <c r="V2844" s="192">
        <v>4675919</v>
      </c>
      <c r="W2844" s="234">
        <v>874781600</v>
      </c>
      <c r="X2844" s="194">
        <f t="shared" si="89"/>
        <v>-9.1559307473606868E-3</v>
      </c>
      <c r="Y2844" s="193"/>
      <c r="Z2844" s="197">
        <v>2842</v>
      </c>
    </row>
    <row r="2845" spans="1:26" ht="14.4" x14ac:dyDescent="0.3">
      <c r="A2845" s="7">
        <v>40014</v>
      </c>
      <c r="B2845" s="191">
        <v>942.07000700000003</v>
      </c>
      <c r="C2845" s="191">
        <v>951.61999500000002</v>
      </c>
      <c r="D2845" s="191">
        <v>940.98999000000003</v>
      </c>
      <c r="E2845" s="191">
        <v>951.13000499999998</v>
      </c>
      <c r="F2845" s="192">
        <v>951.13000499999998</v>
      </c>
      <c r="G2845" s="191">
        <v>4853150000</v>
      </c>
      <c r="H2845" s="194">
        <f t="shared" si="88"/>
        <v>1.1431548887515956E-2</v>
      </c>
      <c r="I2845" s="193"/>
      <c r="J2845" s="197">
        <v>2843</v>
      </c>
      <c r="K2845" s="234"/>
      <c r="L2845" s="234"/>
      <c r="M2845" s="234"/>
      <c r="N2845" s="234"/>
      <c r="O2845" s="234"/>
      <c r="P2845" s="234"/>
      <c r="Q2845" s="7">
        <v>40014</v>
      </c>
      <c r="R2845" s="8">
        <v>5473928</v>
      </c>
      <c r="S2845" s="8">
        <v>5537143</v>
      </c>
      <c r="T2845" s="8">
        <v>5388928</v>
      </c>
      <c r="U2845" s="8">
        <v>5461071</v>
      </c>
      <c r="V2845" s="192">
        <v>4719127</v>
      </c>
      <c r="W2845" s="234">
        <v>735526400</v>
      </c>
      <c r="X2845" s="194">
        <f t="shared" si="89"/>
        <v>7.6443536068170354E-3</v>
      </c>
      <c r="Y2845" s="193"/>
      <c r="Z2845" s="197">
        <v>2843</v>
      </c>
    </row>
    <row r="2846" spans="1:26" ht="14.4" x14ac:dyDescent="0.3">
      <c r="A2846" s="7">
        <v>40011</v>
      </c>
      <c r="B2846" s="191">
        <v>940.55999799999995</v>
      </c>
      <c r="C2846" s="191">
        <v>941.89001499999995</v>
      </c>
      <c r="D2846" s="191">
        <v>934.65002400000003</v>
      </c>
      <c r="E2846" s="191">
        <v>940.38000499999998</v>
      </c>
      <c r="F2846" s="192">
        <v>940.38000499999998</v>
      </c>
      <c r="G2846" s="191">
        <v>5141380000</v>
      </c>
      <c r="H2846" s="194">
        <f t="shared" si="88"/>
        <v>-3.8266152584844564E-4</v>
      </c>
      <c r="I2846" s="193"/>
      <c r="J2846" s="197">
        <v>2844</v>
      </c>
      <c r="K2846" s="234"/>
      <c r="L2846" s="234"/>
      <c r="M2846" s="234"/>
      <c r="N2846" s="234"/>
      <c r="O2846" s="234"/>
      <c r="P2846" s="234"/>
      <c r="Q2846" s="7">
        <v>40011</v>
      </c>
      <c r="R2846" s="8">
        <v>5324286</v>
      </c>
      <c r="S2846" s="8">
        <v>5429286</v>
      </c>
      <c r="T2846" s="8">
        <v>5308214</v>
      </c>
      <c r="U2846" s="8">
        <v>5419643</v>
      </c>
      <c r="V2846" s="192">
        <v>4683326</v>
      </c>
      <c r="W2846" s="234">
        <v>602154000</v>
      </c>
      <c r="X2846" s="194">
        <f t="shared" si="89"/>
        <v>2.8674361016504647E-2</v>
      </c>
      <c r="Y2846" s="193"/>
      <c r="Z2846" s="197">
        <v>2844</v>
      </c>
    </row>
    <row r="2847" spans="1:26" ht="14.4" x14ac:dyDescent="0.3">
      <c r="A2847" s="7">
        <v>40010</v>
      </c>
      <c r="B2847" s="191">
        <v>930.169983</v>
      </c>
      <c r="C2847" s="191">
        <v>943.96002199999998</v>
      </c>
      <c r="D2847" s="191">
        <v>927.45001200000002</v>
      </c>
      <c r="E2847" s="191">
        <v>940.73999000000003</v>
      </c>
      <c r="F2847" s="192">
        <v>940.73999000000003</v>
      </c>
      <c r="G2847" s="191">
        <v>4898640000</v>
      </c>
      <c r="H2847" s="194">
        <f t="shared" si="88"/>
        <v>8.641760368499795E-3</v>
      </c>
      <c r="I2847" s="193"/>
      <c r="J2847" s="197">
        <v>2845</v>
      </c>
      <c r="K2847" s="234"/>
      <c r="L2847" s="234"/>
      <c r="M2847" s="234"/>
      <c r="N2847" s="234"/>
      <c r="O2847" s="234"/>
      <c r="P2847" s="234"/>
      <c r="Q2847" s="7">
        <v>40010</v>
      </c>
      <c r="R2847" s="8">
        <v>5205714</v>
      </c>
      <c r="S2847" s="8">
        <v>5286428</v>
      </c>
      <c r="T2847" s="8">
        <v>5198928</v>
      </c>
      <c r="U2847" s="8">
        <v>5268571</v>
      </c>
      <c r="V2847" s="192">
        <v>4552778</v>
      </c>
      <c r="W2847" s="234">
        <v>393570800</v>
      </c>
      <c r="X2847" s="194">
        <f t="shared" si="89"/>
        <v>4.3573542265144738E-3</v>
      </c>
      <c r="Y2847" s="193"/>
      <c r="Z2847" s="197">
        <v>2845</v>
      </c>
    </row>
    <row r="2848" spans="1:26" ht="14.4" x14ac:dyDescent="0.3">
      <c r="A2848" s="7">
        <v>40009</v>
      </c>
      <c r="B2848" s="191">
        <v>910.15002400000003</v>
      </c>
      <c r="C2848" s="191">
        <v>933.95001200000002</v>
      </c>
      <c r="D2848" s="191">
        <v>910.15002400000003</v>
      </c>
      <c r="E2848" s="191">
        <v>932.67999299999997</v>
      </c>
      <c r="F2848" s="192">
        <v>932.67999299999997</v>
      </c>
      <c r="G2848" s="191">
        <v>5238830000</v>
      </c>
      <c r="H2848" s="194">
        <f t="shared" si="88"/>
        <v>2.962991830786034E-2</v>
      </c>
      <c r="I2848" s="193"/>
      <c r="J2848" s="197">
        <v>2846</v>
      </c>
      <c r="K2848" s="234"/>
      <c r="L2848" s="234"/>
      <c r="M2848" s="234"/>
      <c r="N2848" s="234"/>
      <c r="O2848" s="234"/>
      <c r="P2848" s="234"/>
      <c r="Q2848" s="7">
        <v>40009</v>
      </c>
      <c r="R2848" s="8">
        <v>5180000</v>
      </c>
      <c r="S2848" s="8">
        <v>5250000</v>
      </c>
      <c r="T2848" s="8">
        <v>5154286</v>
      </c>
      <c r="U2848" s="8">
        <v>5245714</v>
      </c>
      <c r="V2848" s="192">
        <v>4533026</v>
      </c>
      <c r="W2848" s="234">
        <v>485587200</v>
      </c>
      <c r="X2848" s="194">
        <f t="shared" si="89"/>
        <v>3.2402635173822081E-2</v>
      </c>
      <c r="Y2848" s="193"/>
      <c r="Z2848" s="197">
        <v>2846</v>
      </c>
    </row>
    <row r="2849" spans="1:26" ht="14.4" x14ac:dyDescent="0.3">
      <c r="A2849" s="7">
        <v>40008</v>
      </c>
      <c r="B2849" s="191">
        <v>900.77002000000005</v>
      </c>
      <c r="C2849" s="191">
        <v>905.84002699999996</v>
      </c>
      <c r="D2849" s="191">
        <v>896.5</v>
      </c>
      <c r="E2849" s="191">
        <v>905.84002699999996</v>
      </c>
      <c r="F2849" s="192">
        <v>905.84002699999996</v>
      </c>
      <c r="G2849" s="191">
        <v>4149030000</v>
      </c>
      <c r="H2849" s="194">
        <f t="shared" si="88"/>
        <v>5.3160635522920387E-3</v>
      </c>
      <c r="I2849" s="193"/>
      <c r="J2849" s="197">
        <v>2847</v>
      </c>
      <c r="K2849" s="234"/>
      <c r="L2849" s="234"/>
      <c r="M2849" s="234"/>
      <c r="N2849" s="234"/>
      <c r="O2849" s="234"/>
      <c r="P2849" s="234"/>
      <c r="Q2849" s="7">
        <v>40008</v>
      </c>
      <c r="R2849" s="8">
        <v>5072500</v>
      </c>
      <c r="S2849" s="8">
        <v>5113572</v>
      </c>
      <c r="T2849" s="8">
        <v>5041429</v>
      </c>
      <c r="U2849" s="8">
        <v>5081071</v>
      </c>
      <c r="V2849" s="192">
        <v>4390754</v>
      </c>
      <c r="W2849" s="234">
        <v>347247600</v>
      </c>
      <c r="X2849" s="194">
        <f t="shared" si="89"/>
        <v>-4.9124589793740462E-4</v>
      </c>
      <c r="Y2849" s="193"/>
      <c r="Z2849" s="197">
        <v>2847</v>
      </c>
    </row>
    <row r="2850" spans="1:26" ht="14.4" x14ac:dyDescent="0.3">
      <c r="A2850" s="7">
        <v>40007</v>
      </c>
      <c r="B2850" s="191">
        <v>879.57000700000003</v>
      </c>
      <c r="C2850" s="191">
        <v>901.04998799999998</v>
      </c>
      <c r="D2850" s="191">
        <v>875.32000700000003</v>
      </c>
      <c r="E2850" s="191">
        <v>901.04998799999998</v>
      </c>
      <c r="F2850" s="192">
        <v>901.04998799999998</v>
      </c>
      <c r="G2850" s="191">
        <v>4499440000</v>
      </c>
      <c r="H2850" s="194">
        <f t="shared" si="88"/>
        <v>2.4933721833325439E-2</v>
      </c>
      <c r="I2850" s="193"/>
      <c r="J2850" s="197">
        <v>2848</v>
      </c>
      <c r="K2850" s="234"/>
      <c r="L2850" s="234"/>
      <c r="M2850" s="234"/>
      <c r="N2850" s="234"/>
      <c r="O2850" s="234"/>
      <c r="P2850" s="234"/>
      <c r="Q2850" s="7">
        <v>40007</v>
      </c>
      <c r="R2850" s="8">
        <v>4983572</v>
      </c>
      <c r="S2850" s="8">
        <v>5083571</v>
      </c>
      <c r="T2850" s="8">
        <v>4911786</v>
      </c>
      <c r="U2850" s="8">
        <v>5083571</v>
      </c>
      <c r="V2850" s="192">
        <v>4392912</v>
      </c>
      <c r="W2850" s="234">
        <v>483501200</v>
      </c>
      <c r="X2850" s="194">
        <f t="shared" si="89"/>
        <v>2.7576706640739308E-2</v>
      </c>
      <c r="Y2850" s="193"/>
      <c r="Z2850" s="197">
        <v>2848</v>
      </c>
    </row>
    <row r="2851" spans="1:26" ht="14.4" x14ac:dyDescent="0.3">
      <c r="A2851" s="7">
        <v>40004</v>
      </c>
      <c r="B2851" s="191">
        <v>880.03002900000001</v>
      </c>
      <c r="C2851" s="191">
        <v>883.57000700000003</v>
      </c>
      <c r="D2851" s="191">
        <v>872.80999799999995</v>
      </c>
      <c r="E2851" s="191">
        <v>879.13000499999998</v>
      </c>
      <c r="F2851" s="192">
        <v>879.13000499999998</v>
      </c>
      <c r="G2851" s="191">
        <v>3912080000</v>
      </c>
      <c r="H2851" s="194">
        <f t="shared" si="88"/>
        <v>-4.0218290072877921E-3</v>
      </c>
      <c r="I2851" s="193"/>
      <c r="J2851" s="197">
        <v>2849</v>
      </c>
      <c r="K2851" s="234"/>
      <c r="L2851" s="234"/>
      <c r="M2851" s="234"/>
      <c r="N2851" s="234"/>
      <c r="O2851" s="234"/>
      <c r="P2851" s="234"/>
      <c r="Q2851" s="7">
        <v>40004</v>
      </c>
      <c r="R2851" s="8">
        <v>4869286</v>
      </c>
      <c r="S2851" s="8">
        <v>4963214</v>
      </c>
      <c r="T2851" s="8">
        <v>4868571</v>
      </c>
      <c r="U2851" s="8">
        <v>4947143</v>
      </c>
      <c r="V2851" s="192">
        <v>4275021</v>
      </c>
      <c r="W2851" s="234">
        <v>445275600</v>
      </c>
      <c r="X2851" s="194">
        <f t="shared" si="89"/>
        <v>1.5840861409809101E-2</v>
      </c>
      <c r="Y2851" s="193"/>
      <c r="Z2851" s="197">
        <v>2849</v>
      </c>
    </row>
    <row r="2852" spans="1:26" ht="14.4" x14ac:dyDescent="0.3">
      <c r="A2852" s="7">
        <v>40003</v>
      </c>
      <c r="B2852" s="191">
        <v>881.28002900000001</v>
      </c>
      <c r="C2852" s="191">
        <v>887.85998500000005</v>
      </c>
      <c r="D2852" s="191">
        <v>878.45001200000002</v>
      </c>
      <c r="E2852" s="191">
        <v>882.67999299999997</v>
      </c>
      <c r="F2852" s="192">
        <v>882.67999299999997</v>
      </c>
      <c r="G2852" s="191">
        <v>4347170000</v>
      </c>
      <c r="H2852" s="194">
        <f t="shared" si="88"/>
        <v>3.5472224829397225E-3</v>
      </c>
      <c r="I2852" s="193"/>
      <c r="J2852" s="197">
        <v>2850</v>
      </c>
      <c r="K2852" s="234"/>
      <c r="L2852" s="234"/>
      <c r="M2852" s="234"/>
      <c r="N2852" s="234"/>
      <c r="O2852" s="234"/>
      <c r="P2852" s="234"/>
      <c r="Q2852" s="7">
        <v>40003</v>
      </c>
      <c r="R2852" s="8">
        <v>4920000</v>
      </c>
      <c r="S2852" s="8">
        <v>4928214</v>
      </c>
      <c r="T2852" s="8">
        <v>4854643</v>
      </c>
      <c r="U2852" s="8">
        <v>4870000</v>
      </c>
      <c r="V2852" s="192">
        <v>4208357</v>
      </c>
      <c r="W2852" s="234">
        <v>343025200</v>
      </c>
      <c r="X2852" s="194">
        <f t="shared" si="89"/>
        <v>-6.2676804647099106E-3</v>
      </c>
      <c r="Y2852" s="193"/>
      <c r="Z2852" s="197">
        <v>2850</v>
      </c>
    </row>
    <row r="2853" spans="1:26" ht="14.4" x14ac:dyDescent="0.3">
      <c r="A2853" s="7">
        <v>40002</v>
      </c>
      <c r="B2853" s="191">
        <v>881.90002400000003</v>
      </c>
      <c r="C2853" s="191">
        <v>886.79998799999998</v>
      </c>
      <c r="D2853" s="191">
        <v>869.32000700000003</v>
      </c>
      <c r="E2853" s="191">
        <v>879.55999799999995</v>
      </c>
      <c r="F2853" s="192">
        <v>879.55999799999995</v>
      </c>
      <c r="G2853" s="191">
        <v>5721780000</v>
      </c>
      <c r="H2853" s="194">
        <f t="shared" si="88"/>
        <v>-1.6685367712932549E-3</v>
      </c>
      <c r="I2853" s="193"/>
      <c r="J2853" s="197">
        <v>2851</v>
      </c>
      <c r="K2853" s="234"/>
      <c r="L2853" s="234"/>
      <c r="M2853" s="234"/>
      <c r="N2853" s="234"/>
      <c r="O2853" s="234"/>
      <c r="P2853" s="234"/>
      <c r="Q2853" s="7">
        <v>40002</v>
      </c>
      <c r="R2853" s="8">
        <v>4854286</v>
      </c>
      <c r="S2853" s="8">
        <v>4930000</v>
      </c>
      <c r="T2853" s="8">
        <v>4800714</v>
      </c>
      <c r="U2853" s="8">
        <v>4900714</v>
      </c>
      <c r="V2853" s="192">
        <v>4234900</v>
      </c>
      <c r="W2853" s="234">
        <v>575929200</v>
      </c>
      <c r="X2853" s="194">
        <f t="shared" si="89"/>
        <v>1.3441883060164212E-2</v>
      </c>
      <c r="Y2853" s="193"/>
      <c r="Z2853" s="197">
        <v>2851</v>
      </c>
    </row>
    <row r="2854" spans="1:26" ht="14.4" x14ac:dyDescent="0.3">
      <c r="A2854" s="7">
        <v>40001</v>
      </c>
      <c r="B2854" s="191">
        <v>898.59997599999997</v>
      </c>
      <c r="C2854" s="191">
        <v>898.59997599999997</v>
      </c>
      <c r="D2854" s="191">
        <v>879.92999299999997</v>
      </c>
      <c r="E2854" s="191">
        <v>881.03002900000001</v>
      </c>
      <c r="F2854" s="192">
        <v>881.03002900000001</v>
      </c>
      <c r="G2854" s="191">
        <v>4673300000</v>
      </c>
      <c r="H2854" s="194">
        <f t="shared" si="88"/>
        <v>-1.968348603660881E-2</v>
      </c>
      <c r="I2854" s="193"/>
      <c r="J2854" s="197">
        <v>2852</v>
      </c>
      <c r="K2854" s="234"/>
      <c r="L2854" s="234"/>
      <c r="M2854" s="234"/>
      <c r="N2854" s="234"/>
      <c r="O2854" s="234"/>
      <c r="P2854" s="234"/>
      <c r="Q2854" s="7">
        <v>40001</v>
      </c>
      <c r="R2854" s="8">
        <v>4945714</v>
      </c>
      <c r="S2854" s="8">
        <v>4988572</v>
      </c>
      <c r="T2854" s="8">
        <v>4827857</v>
      </c>
      <c r="U2854" s="8">
        <v>4835714</v>
      </c>
      <c r="V2854" s="192">
        <v>4178730</v>
      </c>
      <c r="W2854" s="234">
        <v>461596800</v>
      </c>
      <c r="X2854" s="194">
        <f t="shared" si="89"/>
        <v>-2.3158187066423926E-2</v>
      </c>
      <c r="Y2854" s="193"/>
      <c r="Z2854" s="197">
        <v>2852</v>
      </c>
    </row>
    <row r="2855" spans="1:26" ht="14.4" x14ac:dyDescent="0.3">
      <c r="A2855" s="7">
        <v>40000</v>
      </c>
      <c r="B2855" s="191">
        <v>894.27002000000005</v>
      </c>
      <c r="C2855" s="191">
        <v>898.71997099999999</v>
      </c>
      <c r="D2855" s="191">
        <v>886.35998500000005</v>
      </c>
      <c r="E2855" s="191">
        <v>898.71997099999999</v>
      </c>
      <c r="F2855" s="192">
        <v>898.71997099999999</v>
      </c>
      <c r="G2855" s="191">
        <v>4712580000</v>
      </c>
      <c r="H2855" s="194">
        <f t="shared" si="88"/>
        <v>2.5657482470468141E-3</v>
      </c>
      <c r="I2855" s="193"/>
      <c r="J2855" s="197">
        <v>2853</v>
      </c>
      <c r="K2855" s="234"/>
      <c r="L2855" s="234"/>
      <c r="M2855" s="234"/>
      <c r="N2855" s="234"/>
      <c r="O2855" s="234"/>
      <c r="P2855" s="234"/>
      <c r="Q2855" s="7">
        <v>40000</v>
      </c>
      <c r="R2855" s="8">
        <v>4953571</v>
      </c>
      <c r="S2855" s="8">
        <v>4963929</v>
      </c>
      <c r="T2855" s="8">
        <v>4866071</v>
      </c>
      <c r="U2855" s="8">
        <v>4950357</v>
      </c>
      <c r="V2855" s="192">
        <v>4277796</v>
      </c>
      <c r="W2855" s="234">
        <v>498688400</v>
      </c>
      <c r="X2855" s="194">
        <f t="shared" si="89"/>
        <v>-1.0069860743649323E-2</v>
      </c>
      <c r="Y2855" s="193"/>
      <c r="Z2855" s="197">
        <v>2853</v>
      </c>
    </row>
    <row r="2856" spans="1:26" ht="14.4" x14ac:dyDescent="0.3">
      <c r="A2856" s="7">
        <v>39996</v>
      </c>
      <c r="B2856" s="191">
        <v>921.23999000000003</v>
      </c>
      <c r="C2856" s="191">
        <v>921.23999000000003</v>
      </c>
      <c r="D2856" s="191">
        <v>896.419983</v>
      </c>
      <c r="E2856" s="191">
        <v>896.419983</v>
      </c>
      <c r="F2856" s="192">
        <v>896.419983</v>
      </c>
      <c r="G2856" s="191">
        <v>3931000000</v>
      </c>
      <c r="H2856" s="194">
        <f t="shared" si="88"/>
        <v>-2.9144545833605231E-2</v>
      </c>
      <c r="I2856" s="193"/>
      <c r="J2856" s="197">
        <v>2854</v>
      </c>
      <c r="K2856" s="234"/>
      <c r="L2856" s="234"/>
      <c r="M2856" s="234"/>
      <c r="N2856" s="234"/>
      <c r="O2856" s="234"/>
      <c r="P2856" s="234"/>
      <c r="Q2856" s="7">
        <v>39996</v>
      </c>
      <c r="R2856" s="8">
        <v>5044643</v>
      </c>
      <c r="S2856" s="8">
        <v>5101071</v>
      </c>
      <c r="T2856" s="8">
        <v>4992500</v>
      </c>
      <c r="U2856" s="8">
        <v>5000714</v>
      </c>
      <c r="V2856" s="192">
        <v>4321311</v>
      </c>
      <c r="W2856" s="234">
        <v>370479200</v>
      </c>
      <c r="X2856" s="194">
        <f t="shared" si="89"/>
        <v>-1.9674517251102929E-2</v>
      </c>
      <c r="Y2856" s="193"/>
      <c r="Z2856" s="197">
        <v>2854</v>
      </c>
    </row>
    <row r="2857" spans="1:26" ht="14.4" x14ac:dyDescent="0.3">
      <c r="A2857" s="7">
        <v>39995</v>
      </c>
      <c r="B2857" s="191">
        <v>920.82000700000003</v>
      </c>
      <c r="C2857" s="191">
        <v>931.919983</v>
      </c>
      <c r="D2857" s="191">
        <v>920.82000700000003</v>
      </c>
      <c r="E2857" s="191">
        <v>923.330017</v>
      </c>
      <c r="F2857" s="192">
        <v>923.330017</v>
      </c>
      <c r="G2857" s="191">
        <v>3919400000</v>
      </c>
      <c r="H2857" s="194">
        <f t="shared" si="88"/>
        <v>4.3619305241553016E-3</v>
      </c>
      <c r="I2857" s="193"/>
      <c r="J2857" s="197">
        <v>2855</v>
      </c>
      <c r="K2857" s="234"/>
      <c r="L2857" s="234"/>
      <c r="M2857" s="234"/>
      <c r="N2857" s="234"/>
      <c r="O2857" s="234"/>
      <c r="P2857" s="234"/>
      <c r="Q2857" s="7">
        <v>39995</v>
      </c>
      <c r="R2857" s="8">
        <v>5125000</v>
      </c>
      <c r="S2857" s="8">
        <v>5166429</v>
      </c>
      <c r="T2857" s="8">
        <v>5090000</v>
      </c>
      <c r="U2857" s="8">
        <v>5101071</v>
      </c>
      <c r="V2857" s="192">
        <v>4408037</v>
      </c>
      <c r="W2857" s="234">
        <v>414178800</v>
      </c>
      <c r="X2857" s="194">
        <f t="shared" si="89"/>
        <v>2.808887796910155E-3</v>
      </c>
      <c r="Y2857" s="193"/>
      <c r="Z2857" s="197">
        <v>2855</v>
      </c>
    </row>
    <row r="2858" spans="1:26" ht="14.4" x14ac:dyDescent="0.3">
      <c r="A2858" s="7">
        <v>39994</v>
      </c>
      <c r="B2858" s="191">
        <v>927.15002400000003</v>
      </c>
      <c r="C2858" s="191">
        <v>930.01000999999997</v>
      </c>
      <c r="D2858" s="191">
        <v>912.85998500000005</v>
      </c>
      <c r="E2858" s="191">
        <v>919.32000700000003</v>
      </c>
      <c r="F2858" s="192">
        <v>919.32000700000003</v>
      </c>
      <c r="G2858" s="191">
        <v>4627570000</v>
      </c>
      <c r="H2858" s="194">
        <f t="shared" si="88"/>
        <v>-8.5307563070813591E-3</v>
      </c>
      <c r="I2858" s="193"/>
      <c r="J2858" s="197">
        <v>2856</v>
      </c>
      <c r="K2858" s="234"/>
      <c r="L2858" s="234"/>
      <c r="M2858" s="234"/>
      <c r="N2858" s="234"/>
      <c r="O2858" s="234"/>
      <c r="P2858" s="234"/>
      <c r="Q2858" s="7">
        <v>39994</v>
      </c>
      <c r="R2858" s="8">
        <v>5092143</v>
      </c>
      <c r="S2858" s="8">
        <v>5135714</v>
      </c>
      <c r="T2858" s="8">
        <v>5064286</v>
      </c>
      <c r="U2858" s="8">
        <v>5086786</v>
      </c>
      <c r="V2858" s="192">
        <v>4395690</v>
      </c>
      <c r="W2858" s="234">
        <v>434224000</v>
      </c>
      <c r="X2858" s="194">
        <f t="shared" si="89"/>
        <v>3.2397617708111045E-3</v>
      </c>
      <c r="Y2858" s="193"/>
      <c r="Z2858" s="197">
        <v>2856</v>
      </c>
    </row>
    <row r="2859" spans="1:26" ht="14.4" x14ac:dyDescent="0.3">
      <c r="A2859" s="7">
        <v>39993</v>
      </c>
      <c r="B2859" s="191">
        <v>919.85998500000005</v>
      </c>
      <c r="C2859" s="191">
        <v>927.98999000000003</v>
      </c>
      <c r="D2859" s="191">
        <v>916.17999299999997</v>
      </c>
      <c r="E2859" s="191">
        <v>927.22997999999995</v>
      </c>
      <c r="F2859" s="192">
        <v>927.22997999999995</v>
      </c>
      <c r="G2859" s="191">
        <v>4211760000</v>
      </c>
      <c r="H2859" s="194">
        <f t="shared" si="88"/>
        <v>9.0651385160916316E-3</v>
      </c>
      <c r="I2859" s="193"/>
      <c r="J2859" s="197">
        <v>2857</v>
      </c>
      <c r="K2859" s="234"/>
      <c r="L2859" s="234"/>
      <c r="M2859" s="234"/>
      <c r="N2859" s="234"/>
      <c r="O2859" s="234"/>
      <c r="P2859" s="234"/>
      <c r="Q2859" s="7">
        <v>39993</v>
      </c>
      <c r="R2859" s="8">
        <v>5123571</v>
      </c>
      <c r="S2859" s="8">
        <v>5141071</v>
      </c>
      <c r="T2859" s="8">
        <v>5055000</v>
      </c>
      <c r="U2859" s="8">
        <v>5070357</v>
      </c>
      <c r="V2859" s="192">
        <v>4381495</v>
      </c>
      <c r="W2859" s="234">
        <v>567616000</v>
      </c>
      <c r="X2859" s="194">
        <f t="shared" si="89"/>
        <v>-3.2995905368516831E-3</v>
      </c>
      <c r="Y2859" s="193"/>
      <c r="Z2859" s="197">
        <v>2857</v>
      </c>
    </row>
    <row r="2860" spans="1:26" ht="14.4" x14ac:dyDescent="0.3">
      <c r="A2860" s="7">
        <v>39990</v>
      </c>
      <c r="B2860" s="191">
        <v>918.84002699999996</v>
      </c>
      <c r="C2860" s="191">
        <v>922</v>
      </c>
      <c r="D2860" s="191">
        <v>913.03002900000001</v>
      </c>
      <c r="E2860" s="191">
        <v>918.90002400000003</v>
      </c>
      <c r="F2860" s="192">
        <v>918.90002400000003</v>
      </c>
      <c r="G2860" s="191">
        <v>6076660000</v>
      </c>
      <c r="H2860" s="194">
        <f t="shared" si="88"/>
        <v>-1.4778279890701057E-3</v>
      </c>
      <c r="I2860" s="193"/>
      <c r="J2860" s="197">
        <v>2858</v>
      </c>
      <c r="K2860" s="234"/>
      <c r="L2860" s="234"/>
      <c r="M2860" s="234"/>
      <c r="N2860" s="234"/>
      <c r="O2860" s="234"/>
      <c r="P2860" s="234"/>
      <c r="Q2860" s="7">
        <v>39990</v>
      </c>
      <c r="R2860" s="8">
        <v>4992500</v>
      </c>
      <c r="S2860" s="8">
        <v>5127143</v>
      </c>
      <c r="T2860" s="8">
        <v>4990714</v>
      </c>
      <c r="U2860" s="8">
        <v>5087143</v>
      </c>
      <c r="V2860" s="192">
        <v>4396000</v>
      </c>
      <c r="W2860" s="234">
        <v>439384400</v>
      </c>
      <c r="X2860" s="194">
        <f t="shared" si="89"/>
        <v>1.8446956428262967E-2</v>
      </c>
      <c r="Y2860" s="193"/>
      <c r="Z2860" s="197">
        <v>2858</v>
      </c>
    </row>
    <row r="2861" spans="1:26" ht="14.4" x14ac:dyDescent="0.3">
      <c r="A2861" s="7">
        <v>39989</v>
      </c>
      <c r="B2861" s="191">
        <v>899.45001200000002</v>
      </c>
      <c r="C2861" s="191">
        <v>921.419983</v>
      </c>
      <c r="D2861" s="191">
        <v>896.27002000000005</v>
      </c>
      <c r="E2861" s="191">
        <v>920.26000999999997</v>
      </c>
      <c r="F2861" s="192">
        <v>920.26000999999997</v>
      </c>
      <c r="G2861" s="191">
        <v>4911240000</v>
      </c>
      <c r="H2861" s="194">
        <f t="shared" si="88"/>
        <v>2.1444278150721866E-2</v>
      </c>
      <c r="I2861" s="193"/>
      <c r="J2861" s="197">
        <v>2859</v>
      </c>
      <c r="K2861" s="234"/>
      <c r="L2861" s="234"/>
      <c r="M2861" s="234"/>
      <c r="N2861" s="234"/>
      <c r="O2861" s="234"/>
      <c r="P2861" s="234"/>
      <c r="Q2861" s="7">
        <v>39989</v>
      </c>
      <c r="R2861" s="8">
        <v>4848214</v>
      </c>
      <c r="S2861" s="8">
        <v>5007143</v>
      </c>
      <c r="T2861" s="8">
        <v>4828928</v>
      </c>
      <c r="U2861" s="8">
        <v>4995000</v>
      </c>
      <c r="V2861" s="192">
        <v>4316376</v>
      </c>
      <c r="W2861" s="234">
        <v>589447600</v>
      </c>
      <c r="X2861" s="194">
        <f t="shared" si="89"/>
        <v>2.6721207867005992E-2</v>
      </c>
      <c r="Y2861" s="193"/>
      <c r="Z2861" s="197">
        <v>2859</v>
      </c>
    </row>
    <row r="2862" spans="1:26" ht="14.4" x14ac:dyDescent="0.3">
      <c r="A2862" s="7">
        <v>39988</v>
      </c>
      <c r="B2862" s="191">
        <v>896.30999799999995</v>
      </c>
      <c r="C2862" s="191">
        <v>910.84997599999997</v>
      </c>
      <c r="D2862" s="191">
        <v>896.30999799999995</v>
      </c>
      <c r="E2862" s="191">
        <v>900.94000200000005</v>
      </c>
      <c r="F2862" s="192">
        <v>900.94000200000005</v>
      </c>
      <c r="G2862" s="191">
        <v>4636720000</v>
      </c>
      <c r="H2862" s="194">
        <f t="shared" si="88"/>
        <v>6.5244399023423501E-3</v>
      </c>
      <c r="I2862" s="193"/>
      <c r="J2862" s="197">
        <v>2860</v>
      </c>
      <c r="K2862" s="234"/>
      <c r="L2862" s="234"/>
      <c r="M2862" s="234"/>
      <c r="N2862" s="234"/>
      <c r="O2862" s="234"/>
      <c r="P2862" s="234"/>
      <c r="Q2862" s="7">
        <v>39988</v>
      </c>
      <c r="R2862" s="8">
        <v>4836429</v>
      </c>
      <c r="S2862" s="8">
        <v>4910714</v>
      </c>
      <c r="T2862" s="8">
        <v>4816429</v>
      </c>
      <c r="U2862" s="8">
        <v>4865000</v>
      </c>
      <c r="V2862" s="192">
        <v>4204039</v>
      </c>
      <c r="W2862" s="234">
        <v>485525600</v>
      </c>
      <c r="X2862" s="194">
        <f t="shared" si="89"/>
        <v>1.6491724035212263E-2</v>
      </c>
      <c r="Y2862" s="193"/>
      <c r="Z2862" s="197">
        <v>2860</v>
      </c>
    </row>
    <row r="2863" spans="1:26" ht="14.4" x14ac:dyDescent="0.3">
      <c r="A2863" s="7">
        <v>39987</v>
      </c>
      <c r="B2863" s="191">
        <v>893.46002199999998</v>
      </c>
      <c r="C2863" s="191">
        <v>898.69000200000005</v>
      </c>
      <c r="D2863" s="191">
        <v>888.85998500000005</v>
      </c>
      <c r="E2863" s="191">
        <v>895.09997599999997</v>
      </c>
      <c r="F2863" s="192">
        <v>895.09997599999997</v>
      </c>
      <c r="G2863" s="191">
        <v>5071020000</v>
      </c>
      <c r="H2863" s="194">
        <f t="shared" si="88"/>
        <v>2.3067253994758456E-3</v>
      </c>
      <c r="I2863" s="193"/>
      <c r="J2863" s="197">
        <v>2861</v>
      </c>
      <c r="K2863" s="234"/>
      <c r="L2863" s="234"/>
      <c r="M2863" s="234"/>
      <c r="N2863" s="234"/>
      <c r="O2863" s="234"/>
      <c r="P2863" s="234"/>
      <c r="Q2863" s="7">
        <v>39987</v>
      </c>
      <c r="R2863" s="8">
        <v>4871428</v>
      </c>
      <c r="S2863" s="8">
        <v>4891071</v>
      </c>
      <c r="T2863" s="8">
        <v>4745714</v>
      </c>
      <c r="U2863" s="8">
        <v>4786071</v>
      </c>
      <c r="V2863" s="192">
        <v>4135832</v>
      </c>
      <c r="W2863" s="234">
        <v>706532400</v>
      </c>
      <c r="X2863" s="194">
        <f t="shared" si="89"/>
        <v>-2.4459326604282364E-2</v>
      </c>
      <c r="Y2863" s="193"/>
      <c r="Z2863" s="197">
        <v>2861</v>
      </c>
    </row>
    <row r="2864" spans="1:26" ht="14.4" x14ac:dyDescent="0.3">
      <c r="A2864" s="7">
        <v>39986</v>
      </c>
      <c r="B2864" s="191">
        <v>918.13000499999998</v>
      </c>
      <c r="C2864" s="191">
        <v>918.13000499999998</v>
      </c>
      <c r="D2864" s="191">
        <v>893.03997800000002</v>
      </c>
      <c r="E2864" s="191">
        <v>893.03997800000002</v>
      </c>
      <c r="F2864" s="192">
        <v>893.03997800000002</v>
      </c>
      <c r="G2864" s="191">
        <v>4903940000</v>
      </c>
      <c r="H2864" s="194">
        <f t="shared" si="88"/>
        <v>-3.060039578824816E-2</v>
      </c>
      <c r="I2864" s="193"/>
      <c r="J2864" s="197">
        <v>2862</v>
      </c>
      <c r="K2864" s="234"/>
      <c r="L2864" s="234"/>
      <c r="M2864" s="234"/>
      <c r="N2864" s="234"/>
      <c r="O2864" s="234"/>
      <c r="P2864" s="234"/>
      <c r="Q2864" s="7">
        <v>39986</v>
      </c>
      <c r="R2864" s="8">
        <v>5023929</v>
      </c>
      <c r="S2864" s="8">
        <v>5055714</v>
      </c>
      <c r="T2864" s="8">
        <v>4868928</v>
      </c>
      <c r="U2864" s="8">
        <v>4906072</v>
      </c>
      <c r="V2864" s="192">
        <v>4239528</v>
      </c>
      <c r="W2864" s="234">
        <v>634914000</v>
      </c>
      <c r="X2864" s="194">
        <f t="shared" si="89"/>
        <v>-1.5127833913481428E-2</v>
      </c>
      <c r="Y2864" s="193"/>
      <c r="Z2864" s="197">
        <v>2862</v>
      </c>
    </row>
    <row r="2865" spans="1:26" ht="14.4" x14ac:dyDescent="0.3">
      <c r="A2865" s="7">
        <v>39983</v>
      </c>
      <c r="B2865" s="191">
        <v>919.96002199999998</v>
      </c>
      <c r="C2865" s="191">
        <v>927.09002699999996</v>
      </c>
      <c r="D2865" s="191">
        <v>915.79998799999998</v>
      </c>
      <c r="E2865" s="191">
        <v>921.22997999999995</v>
      </c>
      <c r="F2865" s="192">
        <v>921.22997999999995</v>
      </c>
      <c r="G2865" s="191">
        <v>5713390000</v>
      </c>
      <c r="H2865" s="194">
        <f t="shared" si="88"/>
        <v>3.1141969092750442E-3</v>
      </c>
      <c r="I2865" s="193"/>
      <c r="J2865" s="197">
        <v>2863</v>
      </c>
      <c r="K2865" s="234"/>
      <c r="L2865" s="234"/>
      <c r="M2865" s="234"/>
      <c r="N2865" s="234"/>
      <c r="O2865" s="234"/>
      <c r="P2865" s="234"/>
      <c r="Q2865" s="7">
        <v>39983</v>
      </c>
      <c r="R2865" s="8">
        <v>4931071</v>
      </c>
      <c r="S2865" s="8">
        <v>4982143</v>
      </c>
      <c r="T2865" s="8">
        <v>4889286</v>
      </c>
      <c r="U2865" s="8">
        <v>4981429</v>
      </c>
      <c r="V2865" s="192">
        <v>4304648</v>
      </c>
      <c r="W2865" s="234">
        <v>721856800</v>
      </c>
      <c r="X2865" s="194">
        <f t="shared" si="89"/>
        <v>2.6494058486091956E-2</v>
      </c>
      <c r="Y2865" s="193"/>
      <c r="Z2865" s="197">
        <v>2863</v>
      </c>
    </row>
    <row r="2866" spans="1:26" ht="14.4" x14ac:dyDescent="0.3">
      <c r="A2866" s="7">
        <v>39982</v>
      </c>
      <c r="B2866" s="191">
        <v>910.85998500000005</v>
      </c>
      <c r="C2866" s="191">
        <v>921.92999299999997</v>
      </c>
      <c r="D2866" s="191">
        <v>907.94000200000005</v>
      </c>
      <c r="E2866" s="191">
        <v>918.36999500000002</v>
      </c>
      <c r="F2866" s="192">
        <v>918.36999500000002</v>
      </c>
      <c r="G2866" s="191">
        <v>4684010000</v>
      </c>
      <c r="H2866" s="194">
        <f t="shared" si="88"/>
        <v>8.4109901230449355E-3</v>
      </c>
      <c r="I2866" s="193"/>
      <c r="J2866" s="197">
        <v>2864</v>
      </c>
      <c r="K2866" s="234"/>
      <c r="L2866" s="234"/>
      <c r="M2866" s="234"/>
      <c r="N2866" s="234"/>
      <c r="O2866" s="234"/>
      <c r="P2866" s="234"/>
      <c r="Q2866" s="7">
        <v>39982</v>
      </c>
      <c r="R2866" s="8">
        <v>4861072</v>
      </c>
      <c r="S2866" s="8">
        <v>4928571</v>
      </c>
      <c r="T2866" s="8">
        <v>4842500</v>
      </c>
      <c r="U2866" s="8">
        <v>4852857</v>
      </c>
      <c r="V2866" s="192">
        <v>4193544</v>
      </c>
      <c r="W2866" s="234">
        <v>427680400</v>
      </c>
      <c r="X2866" s="194">
        <f t="shared" si="89"/>
        <v>2.2128033821787953E-3</v>
      </c>
      <c r="Y2866" s="193"/>
      <c r="Z2866" s="197">
        <v>2864</v>
      </c>
    </row>
    <row r="2867" spans="1:26" ht="14.4" x14ac:dyDescent="0.3">
      <c r="A2867" s="7">
        <v>39981</v>
      </c>
      <c r="B2867" s="191">
        <v>911.89001499999995</v>
      </c>
      <c r="C2867" s="191">
        <v>918.44000200000005</v>
      </c>
      <c r="D2867" s="191">
        <v>903.78002900000001</v>
      </c>
      <c r="E2867" s="191">
        <v>910.71002199999998</v>
      </c>
      <c r="F2867" s="192">
        <v>910.71002199999998</v>
      </c>
      <c r="G2867" s="191">
        <v>5523650000</v>
      </c>
      <c r="H2867" s="194">
        <f t="shared" si="88"/>
        <v>-1.3815685165800332E-3</v>
      </c>
      <c r="I2867" s="193"/>
      <c r="J2867" s="197">
        <v>2865</v>
      </c>
      <c r="K2867" s="234"/>
      <c r="L2867" s="234"/>
      <c r="M2867" s="234"/>
      <c r="N2867" s="234"/>
      <c r="O2867" s="234"/>
      <c r="P2867" s="234"/>
      <c r="Q2867" s="7">
        <v>39981</v>
      </c>
      <c r="R2867" s="8">
        <v>4881072</v>
      </c>
      <c r="S2867" s="8">
        <v>4908928</v>
      </c>
      <c r="T2867" s="8">
        <v>4804643</v>
      </c>
      <c r="U2867" s="8">
        <v>4842143</v>
      </c>
      <c r="V2867" s="192">
        <v>4184285</v>
      </c>
      <c r="W2867" s="234">
        <v>571412800</v>
      </c>
      <c r="X2867" s="194">
        <f t="shared" si="89"/>
        <v>-5.6472726434506825E-3</v>
      </c>
      <c r="Y2867" s="193"/>
      <c r="Z2867" s="197">
        <v>2865</v>
      </c>
    </row>
    <row r="2868" spans="1:26" ht="14.4" x14ac:dyDescent="0.3">
      <c r="A2868" s="7">
        <v>39980</v>
      </c>
      <c r="B2868" s="191">
        <v>925.59997599999997</v>
      </c>
      <c r="C2868" s="191">
        <v>928</v>
      </c>
      <c r="D2868" s="191">
        <v>911.59997599999997</v>
      </c>
      <c r="E2868" s="191">
        <v>911.96997099999999</v>
      </c>
      <c r="F2868" s="192">
        <v>911.96997099999999</v>
      </c>
      <c r="G2868" s="191">
        <v>4951200000</v>
      </c>
      <c r="H2868" s="194">
        <f t="shared" si="88"/>
        <v>-1.2720305253636224E-2</v>
      </c>
      <c r="I2868" s="193"/>
      <c r="J2868" s="197">
        <v>2866</v>
      </c>
      <c r="K2868" s="234"/>
      <c r="L2868" s="234"/>
      <c r="M2868" s="234"/>
      <c r="N2868" s="234"/>
      <c r="O2868" s="234"/>
      <c r="P2868" s="234"/>
      <c r="Q2868" s="7">
        <v>39980</v>
      </c>
      <c r="R2868" s="8">
        <v>4880714</v>
      </c>
      <c r="S2868" s="8">
        <v>4945357</v>
      </c>
      <c r="T2868" s="8">
        <v>4860714</v>
      </c>
      <c r="U2868" s="8">
        <v>4869643</v>
      </c>
      <c r="V2868" s="192">
        <v>4208049</v>
      </c>
      <c r="W2868" s="234">
        <v>514805200</v>
      </c>
      <c r="X2868" s="194">
        <f t="shared" si="89"/>
        <v>1.9102262700278522E-3</v>
      </c>
      <c r="Y2868" s="193"/>
      <c r="Z2868" s="197">
        <v>2866</v>
      </c>
    </row>
    <row r="2869" spans="1:26" ht="14.4" x14ac:dyDescent="0.3">
      <c r="A2869" s="7">
        <v>39979</v>
      </c>
      <c r="B2869" s="191">
        <v>942.45001200000002</v>
      </c>
      <c r="C2869" s="191">
        <v>942.45001200000002</v>
      </c>
      <c r="D2869" s="191">
        <v>919.65002400000003</v>
      </c>
      <c r="E2869" s="191">
        <v>923.71997099999999</v>
      </c>
      <c r="F2869" s="192">
        <v>923.71997099999999</v>
      </c>
      <c r="G2869" s="191">
        <v>4697880000</v>
      </c>
      <c r="H2869" s="194">
        <f t="shared" si="88"/>
        <v>-2.37685613945019E-2</v>
      </c>
      <c r="I2869" s="193"/>
      <c r="J2869" s="197">
        <v>2867</v>
      </c>
      <c r="K2869" s="234"/>
      <c r="L2869" s="234"/>
      <c r="M2869" s="234"/>
      <c r="N2869" s="234"/>
      <c r="O2869" s="234"/>
      <c r="P2869" s="234"/>
      <c r="Q2869" s="7">
        <v>39979</v>
      </c>
      <c r="R2869" s="8">
        <v>4857500</v>
      </c>
      <c r="S2869" s="8">
        <v>4890357</v>
      </c>
      <c r="T2869" s="8">
        <v>4817500</v>
      </c>
      <c r="U2869" s="8">
        <v>4860357</v>
      </c>
      <c r="V2869" s="192">
        <v>4200026</v>
      </c>
      <c r="W2869" s="234">
        <v>539750400</v>
      </c>
      <c r="X2869" s="194">
        <f t="shared" si="89"/>
        <v>-6.4248430101828992E-3</v>
      </c>
      <c r="Y2869" s="193"/>
      <c r="Z2869" s="197">
        <v>2867</v>
      </c>
    </row>
    <row r="2870" spans="1:26" ht="14.4" x14ac:dyDescent="0.3">
      <c r="A2870" s="7">
        <v>39976</v>
      </c>
      <c r="B2870" s="191">
        <v>943.44000200000005</v>
      </c>
      <c r="C2870" s="191">
        <v>946.29998799999998</v>
      </c>
      <c r="D2870" s="191">
        <v>935.65997300000004</v>
      </c>
      <c r="E2870" s="191">
        <v>946.21002199999998</v>
      </c>
      <c r="F2870" s="192">
        <v>946.21002199999998</v>
      </c>
      <c r="G2870" s="191">
        <v>4528120000</v>
      </c>
      <c r="H2870" s="194">
        <f t="shared" si="88"/>
        <v>1.3969953952789229E-3</v>
      </c>
      <c r="I2870" s="193"/>
      <c r="J2870" s="197">
        <v>2868</v>
      </c>
      <c r="K2870" s="234"/>
      <c r="L2870" s="234"/>
      <c r="M2870" s="234"/>
      <c r="N2870" s="234"/>
      <c r="O2870" s="234"/>
      <c r="P2870" s="234"/>
      <c r="Q2870" s="7">
        <v>39976</v>
      </c>
      <c r="R2870" s="8">
        <v>4957500</v>
      </c>
      <c r="S2870" s="8">
        <v>4967857</v>
      </c>
      <c r="T2870" s="8">
        <v>4858572</v>
      </c>
      <c r="U2870" s="8">
        <v>4891786</v>
      </c>
      <c r="V2870" s="192">
        <v>4227185</v>
      </c>
      <c r="W2870" s="234">
        <v>563085600</v>
      </c>
      <c r="X2870" s="194">
        <f t="shared" si="89"/>
        <v>-2.1293063709481929E-2</v>
      </c>
      <c r="Y2870" s="193"/>
      <c r="Z2870" s="197">
        <v>2868</v>
      </c>
    </row>
    <row r="2871" spans="1:26" ht="14.4" x14ac:dyDescent="0.3">
      <c r="A2871" s="7">
        <v>39975</v>
      </c>
      <c r="B2871" s="191">
        <v>939.03997800000002</v>
      </c>
      <c r="C2871" s="191">
        <v>956.22997999999995</v>
      </c>
      <c r="D2871" s="191">
        <v>939.03997800000002</v>
      </c>
      <c r="E2871" s="191">
        <v>944.89001499999995</v>
      </c>
      <c r="F2871" s="192">
        <v>944.89001499999995</v>
      </c>
      <c r="G2871" s="191">
        <v>5500840000</v>
      </c>
      <c r="H2871" s="194">
        <f t="shared" si="88"/>
        <v>6.1118999662613197E-3</v>
      </c>
      <c r="I2871" s="193"/>
      <c r="J2871" s="197">
        <v>2869</v>
      </c>
      <c r="K2871" s="234"/>
      <c r="L2871" s="234"/>
      <c r="M2871" s="234"/>
      <c r="N2871" s="234"/>
      <c r="O2871" s="234"/>
      <c r="P2871" s="234"/>
      <c r="Q2871" s="7">
        <v>39975</v>
      </c>
      <c r="R2871" s="8">
        <v>4983929</v>
      </c>
      <c r="S2871" s="8">
        <v>5055714</v>
      </c>
      <c r="T2871" s="8">
        <v>4948214</v>
      </c>
      <c r="U2871" s="8">
        <v>4998214</v>
      </c>
      <c r="V2871" s="192">
        <v>4319153</v>
      </c>
      <c r="W2871" s="234">
        <v>524823600</v>
      </c>
      <c r="X2871" s="194">
        <f t="shared" si="89"/>
        <v>-2.138891154282715E-3</v>
      </c>
      <c r="Y2871" s="193"/>
      <c r="Z2871" s="197">
        <v>2869</v>
      </c>
    </row>
    <row r="2872" spans="1:26" ht="14.4" x14ac:dyDescent="0.3">
      <c r="A2872" s="7">
        <v>39974</v>
      </c>
      <c r="B2872" s="191">
        <v>942.72997999999995</v>
      </c>
      <c r="C2872" s="191">
        <v>949.77002000000005</v>
      </c>
      <c r="D2872" s="191">
        <v>927.96997099999999</v>
      </c>
      <c r="E2872" s="191">
        <v>939.15002400000003</v>
      </c>
      <c r="F2872" s="192">
        <v>939.15002400000003</v>
      </c>
      <c r="G2872" s="191">
        <v>5379420000</v>
      </c>
      <c r="H2872" s="194">
        <f t="shared" si="88"/>
        <v>-3.4803317215732301E-3</v>
      </c>
      <c r="I2872" s="193"/>
      <c r="J2872" s="197">
        <v>2870</v>
      </c>
      <c r="K2872" s="234"/>
      <c r="L2872" s="234"/>
      <c r="M2872" s="234"/>
      <c r="N2872" s="234"/>
      <c r="O2872" s="234"/>
      <c r="P2872" s="234"/>
      <c r="Q2872" s="7">
        <v>39974</v>
      </c>
      <c r="R2872" s="8">
        <v>5081429</v>
      </c>
      <c r="S2872" s="8">
        <v>5083929</v>
      </c>
      <c r="T2872" s="8">
        <v>4939286</v>
      </c>
      <c r="U2872" s="8">
        <v>5008929</v>
      </c>
      <c r="V2872" s="192">
        <v>4328411</v>
      </c>
      <c r="W2872" s="234">
        <v>688623600</v>
      </c>
      <c r="X2872" s="194">
        <f t="shared" si="89"/>
        <v>-1.7306745317041728E-2</v>
      </c>
      <c r="Y2872" s="193"/>
      <c r="Z2872" s="197">
        <v>2870</v>
      </c>
    </row>
    <row r="2873" spans="1:26" ht="14.4" x14ac:dyDescent="0.3">
      <c r="A2873" s="7">
        <v>39973</v>
      </c>
      <c r="B2873" s="191">
        <v>940.34997599999997</v>
      </c>
      <c r="C2873" s="191">
        <v>946.919983</v>
      </c>
      <c r="D2873" s="191">
        <v>936.15002400000003</v>
      </c>
      <c r="E2873" s="191">
        <v>942.42999299999997</v>
      </c>
      <c r="F2873" s="192">
        <v>942.42999299999997</v>
      </c>
      <c r="G2873" s="191">
        <v>4439950000</v>
      </c>
      <c r="H2873" s="194">
        <f t="shared" si="88"/>
        <v>3.5031815783081286E-3</v>
      </c>
      <c r="I2873" s="193"/>
      <c r="J2873" s="197">
        <v>2871</v>
      </c>
      <c r="K2873" s="234"/>
      <c r="L2873" s="234"/>
      <c r="M2873" s="234"/>
      <c r="N2873" s="234"/>
      <c r="O2873" s="234"/>
      <c r="P2873" s="234"/>
      <c r="Q2873" s="7">
        <v>39973</v>
      </c>
      <c r="R2873" s="8">
        <v>5136071</v>
      </c>
      <c r="S2873" s="8">
        <v>5162857</v>
      </c>
      <c r="T2873" s="8">
        <v>5019643</v>
      </c>
      <c r="U2873" s="8">
        <v>5097143</v>
      </c>
      <c r="V2873" s="192">
        <v>4404641</v>
      </c>
      <c r="W2873" s="234">
        <v>676964400</v>
      </c>
      <c r="X2873" s="194">
        <f t="shared" si="89"/>
        <v>-7.855362579020456E-3</v>
      </c>
      <c r="Y2873" s="193"/>
      <c r="Z2873" s="197">
        <v>2871</v>
      </c>
    </row>
    <row r="2874" spans="1:26" ht="14.4" x14ac:dyDescent="0.3">
      <c r="A2874" s="7">
        <v>39972</v>
      </c>
      <c r="B2874" s="191">
        <v>938.11999500000002</v>
      </c>
      <c r="C2874" s="191">
        <v>946.330017</v>
      </c>
      <c r="D2874" s="191">
        <v>926.44000200000005</v>
      </c>
      <c r="E2874" s="191">
        <v>939.14001499999995</v>
      </c>
      <c r="F2874" s="192">
        <v>939.14001499999995</v>
      </c>
      <c r="G2874" s="191">
        <v>4483430000</v>
      </c>
      <c r="H2874" s="194">
        <f t="shared" si="88"/>
        <v>-1.0105542796062608E-3</v>
      </c>
      <c r="I2874" s="193"/>
      <c r="J2874" s="197">
        <v>2872</v>
      </c>
      <c r="K2874" s="234"/>
      <c r="L2874" s="234"/>
      <c r="M2874" s="234"/>
      <c r="N2874" s="234"/>
      <c r="O2874" s="234"/>
      <c r="P2874" s="234"/>
      <c r="Q2874" s="7">
        <v>39972</v>
      </c>
      <c r="R2874" s="8">
        <v>5136428</v>
      </c>
      <c r="S2874" s="8">
        <v>5151072</v>
      </c>
      <c r="T2874" s="8">
        <v>4979643</v>
      </c>
      <c r="U2874" s="8">
        <v>5137500</v>
      </c>
      <c r="V2874" s="192">
        <v>4439515</v>
      </c>
      <c r="W2874" s="234">
        <v>931652400</v>
      </c>
      <c r="X2874" s="194">
        <f t="shared" si="89"/>
        <v>-5.668532511023951E-3</v>
      </c>
      <c r="Y2874" s="193"/>
      <c r="Z2874" s="197">
        <v>2872</v>
      </c>
    </row>
    <row r="2875" spans="1:26" ht="14.4" x14ac:dyDescent="0.3">
      <c r="A2875" s="7">
        <v>39969</v>
      </c>
      <c r="B2875" s="191">
        <v>945.669983</v>
      </c>
      <c r="C2875" s="191">
        <v>951.69000200000005</v>
      </c>
      <c r="D2875" s="191">
        <v>934.13000499999998</v>
      </c>
      <c r="E2875" s="191">
        <v>940.09002699999996</v>
      </c>
      <c r="F2875" s="192">
        <v>940.09002699999996</v>
      </c>
      <c r="G2875" s="191">
        <v>5277910000</v>
      </c>
      <c r="H2875" s="194">
        <f t="shared" si="88"/>
        <v>-2.5146902199317026E-3</v>
      </c>
      <c r="I2875" s="193"/>
      <c r="J2875" s="197">
        <v>2873</v>
      </c>
      <c r="K2875" s="234"/>
      <c r="L2875" s="234"/>
      <c r="M2875" s="234"/>
      <c r="N2875" s="234"/>
      <c r="O2875" s="234"/>
      <c r="P2875" s="234"/>
      <c r="Q2875" s="7">
        <v>39969</v>
      </c>
      <c r="R2875" s="8">
        <v>5189643</v>
      </c>
      <c r="S2875" s="8">
        <v>5228571</v>
      </c>
      <c r="T2875" s="8">
        <v>5114643</v>
      </c>
      <c r="U2875" s="8">
        <v>5166786</v>
      </c>
      <c r="V2875" s="192">
        <v>4464824</v>
      </c>
      <c r="W2875" s="234">
        <v>632716000</v>
      </c>
      <c r="X2875" s="194">
        <f t="shared" si="89"/>
        <v>6.4705192826163401E-3</v>
      </c>
      <c r="Y2875" s="193"/>
      <c r="Z2875" s="197">
        <v>2873</v>
      </c>
    </row>
    <row r="2876" spans="1:26" ht="14.4" x14ac:dyDescent="0.3">
      <c r="A2876" s="7">
        <v>39968</v>
      </c>
      <c r="B2876" s="191">
        <v>932.48999000000003</v>
      </c>
      <c r="C2876" s="191">
        <v>942.46997099999999</v>
      </c>
      <c r="D2876" s="191">
        <v>929.32000700000003</v>
      </c>
      <c r="E2876" s="191">
        <v>942.46002199999998</v>
      </c>
      <c r="F2876" s="192">
        <v>942.46002199999998</v>
      </c>
      <c r="G2876" s="191">
        <v>5352890000</v>
      </c>
      <c r="H2876" s="194">
        <f t="shared" si="88"/>
        <v>1.1483656612393159E-2</v>
      </c>
      <c r="I2876" s="193"/>
      <c r="J2876" s="197">
        <v>2874</v>
      </c>
      <c r="K2876" s="234"/>
      <c r="L2876" s="234"/>
      <c r="M2876" s="234"/>
      <c r="N2876" s="234"/>
      <c r="O2876" s="234"/>
      <c r="P2876" s="234"/>
      <c r="Q2876" s="7">
        <v>39968</v>
      </c>
      <c r="R2876" s="8">
        <v>5004643</v>
      </c>
      <c r="S2876" s="8">
        <v>5149286</v>
      </c>
      <c r="T2876" s="8">
        <v>5001429</v>
      </c>
      <c r="U2876" s="8">
        <v>5133572</v>
      </c>
      <c r="V2876" s="192">
        <v>4436120</v>
      </c>
      <c r="W2876" s="234">
        <v>550634000</v>
      </c>
      <c r="X2876" s="194">
        <f t="shared" si="89"/>
        <v>1.9793950183171739E-2</v>
      </c>
      <c r="Y2876" s="193"/>
      <c r="Z2876" s="197">
        <v>2874</v>
      </c>
    </row>
    <row r="2877" spans="1:26" ht="14.4" x14ac:dyDescent="0.3">
      <c r="A2877" s="7">
        <v>39967</v>
      </c>
      <c r="B2877" s="191">
        <v>942.51000999999997</v>
      </c>
      <c r="C2877" s="191">
        <v>942.51000999999997</v>
      </c>
      <c r="D2877" s="191">
        <v>923.84997599999997</v>
      </c>
      <c r="E2877" s="191">
        <v>931.76000999999997</v>
      </c>
      <c r="F2877" s="192">
        <v>931.76000999999997</v>
      </c>
      <c r="G2877" s="191">
        <v>5323770000</v>
      </c>
      <c r="H2877" s="194">
        <f t="shared" si="88"/>
        <v>-1.3739208816597324E-2</v>
      </c>
      <c r="I2877" s="193"/>
      <c r="J2877" s="197">
        <v>2875</v>
      </c>
      <c r="K2877" s="234"/>
      <c r="L2877" s="234"/>
      <c r="M2877" s="234"/>
      <c r="N2877" s="234"/>
      <c r="O2877" s="234"/>
      <c r="P2877" s="234"/>
      <c r="Q2877" s="7">
        <v>39967</v>
      </c>
      <c r="R2877" s="8">
        <v>5000000</v>
      </c>
      <c r="S2877" s="8">
        <v>5039643</v>
      </c>
      <c r="T2877" s="8">
        <v>4966786</v>
      </c>
      <c r="U2877" s="8">
        <v>5033928</v>
      </c>
      <c r="V2877" s="192">
        <v>4350016</v>
      </c>
      <c r="W2877" s="234">
        <v>565199600</v>
      </c>
      <c r="X2877" s="194">
        <f t="shared" si="89"/>
        <v>1.0467005934555429E-2</v>
      </c>
      <c r="Y2877" s="193"/>
      <c r="Z2877" s="197">
        <v>2875</v>
      </c>
    </row>
    <row r="2878" spans="1:26" ht="14.4" x14ac:dyDescent="0.3">
      <c r="A2878" s="7">
        <v>39966</v>
      </c>
      <c r="B2878" s="191">
        <v>942.86999500000002</v>
      </c>
      <c r="C2878" s="191">
        <v>949.38000499999998</v>
      </c>
      <c r="D2878" s="191">
        <v>938.46002199999998</v>
      </c>
      <c r="E2878" s="191">
        <v>944.73999000000003</v>
      </c>
      <c r="F2878" s="192">
        <v>944.73999000000003</v>
      </c>
      <c r="G2878" s="191">
        <v>5987340000</v>
      </c>
      <c r="H2878" s="194">
        <f t="shared" si="88"/>
        <v>1.9833009958069745E-3</v>
      </c>
      <c r="I2878" s="193"/>
      <c r="J2878" s="197">
        <v>2876</v>
      </c>
      <c r="K2878" s="234"/>
      <c r="L2878" s="234"/>
      <c r="M2878" s="234"/>
      <c r="N2878" s="234"/>
      <c r="O2878" s="234"/>
      <c r="P2878" s="234"/>
      <c r="Q2878" s="7">
        <v>39966</v>
      </c>
      <c r="R2878" s="8">
        <v>4963929</v>
      </c>
      <c r="S2878" s="8">
        <v>5047857</v>
      </c>
      <c r="T2878" s="8">
        <v>4941072</v>
      </c>
      <c r="U2878" s="8">
        <v>4981786</v>
      </c>
      <c r="V2878" s="192">
        <v>4304956</v>
      </c>
      <c r="W2878" s="234">
        <v>456223600</v>
      </c>
      <c r="X2878" s="194">
        <f t="shared" si="89"/>
        <v>1.00473534722198E-3</v>
      </c>
      <c r="Y2878" s="193"/>
      <c r="Z2878" s="197">
        <v>2876</v>
      </c>
    </row>
    <row r="2879" spans="1:26" ht="14.4" x14ac:dyDescent="0.3">
      <c r="A2879" s="7">
        <v>39965</v>
      </c>
      <c r="B2879" s="191">
        <v>923.26000999999997</v>
      </c>
      <c r="C2879" s="191">
        <v>947.77002000000005</v>
      </c>
      <c r="D2879" s="191">
        <v>923.26000999999997</v>
      </c>
      <c r="E2879" s="191">
        <v>942.86999500000002</v>
      </c>
      <c r="F2879" s="192">
        <v>942.86999500000002</v>
      </c>
      <c r="G2879" s="191">
        <v>6370440000</v>
      </c>
      <c r="H2879" s="194">
        <f t="shared" si="88"/>
        <v>2.5817589934869791E-2</v>
      </c>
      <c r="I2879" s="193"/>
      <c r="J2879" s="197">
        <v>2877</v>
      </c>
      <c r="K2879" s="234"/>
      <c r="L2879" s="234"/>
      <c r="M2879" s="234"/>
      <c r="N2879" s="234"/>
      <c r="O2879" s="234"/>
      <c r="P2879" s="234"/>
      <c r="Q2879" s="7">
        <v>39965</v>
      </c>
      <c r="R2879" s="8">
        <v>4873929</v>
      </c>
      <c r="S2879" s="8">
        <v>4999643</v>
      </c>
      <c r="T2879" s="8">
        <v>4857143</v>
      </c>
      <c r="U2879" s="8">
        <v>4976786</v>
      </c>
      <c r="V2879" s="192">
        <v>4300635</v>
      </c>
      <c r="W2879" s="234">
        <v>452499600</v>
      </c>
      <c r="X2879" s="194">
        <f t="shared" si="89"/>
        <v>2.6066104210973849E-2</v>
      </c>
      <c r="Y2879" s="193"/>
      <c r="Z2879" s="197">
        <v>2877</v>
      </c>
    </row>
    <row r="2880" spans="1:26" ht="14.4" x14ac:dyDescent="0.3">
      <c r="A2880" s="7">
        <v>39962</v>
      </c>
      <c r="B2880" s="191">
        <v>907.02002000000005</v>
      </c>
      <c r="C2880" s="191">
        <v>920.02002000000005</v>
      </c>
      <c r="D2880" s="191">
        <v>903.55999799999995</v>
      </c>
      <c r="E2880" s="191">
        <v>919.14001499999995</v>
      </c>
      <c r="F2880" s="192">
        <v>919.14001499999995</v>
      </c>
      <c r="G2880" s="191">
        <v>6050420000</v>
      </c>
      <c r="H2880" s="194">
        <f t="shared" si="88"/>
        <v>1.3574757969221425E-2</v>
      </c>
      <c r="I2880" s="193"/>
      <c r="J2880" s="197">
        <v>2878</v>
      </c>
      <c r="K2880" s="234"/>
      <c r="L2880" s="234"/>
      <c r="M2880" s="234"/>
      <c r="N2880" s="234"/>
      <c r="O2880" s="234"/>
      <c r="P2880" s="234"/>
      <c r="Q2880" s="7">
        <v>39962</v>
      </c>
      <c r="R2880" s="8">
        <v>4835357</v>
      </c>
      <c r="S2880" s="8">
        <v>4853571</v>
      </c>
      <c r="T2880" s="8">
        <v>4780357</v>
      </c>
      <c r="U2880" s="8">
        <v>4850357</v>
      </c>
      <c r="V2880" s="192">
        <v>4191382</v>
      </c>
      <c r="W2880" s="234">
        <v>456534400</v>
      </c>
      <c r="X2880" s="194">
        <f t="shared" si="89"/>
        <v>5.4786515387626952E-3</v>
      </c>
      <c r="Y2880" s="193"/>
      <c r="Z2880" s="197">
        <v>2878</v>
      </c>
    </row>
    <row r="2881" spans="1:26" ht="14.4" x14ac:dyDescent="0.3">
      <c r="A2881" s="7">
        <v>39961</v>
      </c>
      <c r="B2881" s="191">
        <v>892.96002199999998</v>
      </c>
      <c r="C2881" s="191">
        <v>909.45001200000002</v>
      </c>
      <c r="D2881" s="191">
        <v>887.59997599999997</v>
      </c>
      <c r="E2881" s="191">
        <v>906.830017</v>
      </c>
      <c r="F2881" s="192">
        <v>906.830017</v>
      </c>
      <c r="G2881" s="191">
        <v>5738980000</v>
      </c>
      <c r="H2881" s="194">
        <f t="shared" si="88"/>
        <v>1.5418918136337854E-2</v>
      </c>
      <c r="I2881" s="193"/>
      <c r="J2881" s="197">
        <v>2879</v>
      </c>
      <c r="K2881" s="234"/>
      <c r="L2881" s="234"/>
      <c r="M2881" s="234"/>
      <c r="N2881" s="234"/>
      <c r="O2881" s="234"/>
      <c r="P2881" s="234"/>
      <c r="Q2881" s="7">
        <v>39961</v>
      </c>
      <c r="R2881" s="8">
        <v>4766071</v>
      </c>
      <c r="S2881" s="8">
        <v>4835357</v>
      </c>
      <c r="T2881" s="8">
        <v>4715357</v>
      </c>
      <c r="U2881" s="8">
        <v>4823928</v>
      </c>
      <c r="V2881" s="192">
        <v>4168544</v>
      </c>
      <c r="W2881" s="234">
        <v>487552800</v>
      </c>
      <c r="X2881" s="194">
        <f t="shared" si="89"/>
        <v>1.5181658002949195E-2</v>
      </c>
      <c r="Y2881" s="193"/>
      <c r="Z2881" s="197">
        <v>2879</v>
      </c>
    </row>
    <row r="2882" spans="1:26" ht="14.4" x14ac:dyDescent="0.3">
      <c r="A2882" s="7">
        <v>39960</v>
      </c>
      <c r="B2882" s="191">
        <v>909.95001200000002</v>
      </c>
      <c r="C2882" s="191">
        <v>913.84002699999996</v>
      </c>
      <c r="D2882" s="191">
        <v>891.86999500000002</v>
      </c>
      <c r="E2882" s="191">
        <v>893.05999799999995</v>
      </c>
      <c r="F2882" s="192">
        <v>893.05999799999995</v>
      </c>
      <c r="G2882" s="191">
        <v>5698800000</v>
      </c>
      <c r="H2882" s="194">
        <f t="shared" si="88"/>
        <v>-1.8971162850274382E-2</v>
      </c>
      <c r="I2882" s="193"/>
      <c r="J2882" s="197">
        <v>2880</v>
      </c>
      <c r="K2882" s="234"/>
      <c r="L2882" s="234"/>
      <c r="M2882" s="234"/>
      <c r="N2882" s="234"/>
      <c r="O2882" s="234"/>
      <c r="P2882" s="234"/>
      <c r="Q2882" s="7">
        <v>39960</v>
      </c>
      <c r="R2882" s="8">
        <v>4706429</v>
      </c>
      <c r="S2882" s="8">
        <v>4820714</v>
      </c>
      <c r="T2882" s="8">
        <v>4675357</v>
      </c>
      <c r="U2882" s="8">
        <v>4751786</v>
      </c>
      <c r="V2882" s="192">
        <v>4106205</v>
      </c>
      <c r="W2882" s="234">
        <v>646422000</v>
      </c>
      <c r="X2882" s="194">
        <f t="shared" si="89"/>
        <v>1.7357643316757293E-2</v>
      </c>
      <c r="Y2882" s="193"/>
      <c r="Z2882" s="197">
        <v>2880</v>
      </c>
    </row>
    <row r="2883" spans="1:26" ht="14.4" x14ac:dyDescent="0.3">
      <c r="A2883" s="7">
        <v>39959</v>
      </c>
      <c r="B2883" s="191">
        <v>887</v>
      </c>
      <c r="C2883" s="191">
        <v>911.76000999999997</v>
      </c>
      <c r="D2883" s="191">
        <v>881.46002199999998</v>
      </c>
      <c r="E2883" s="191">
        <v>910.330017</v>
      </c>
      <c r="F2883" s="192">
        <v>910.330017</v>
      </c>
      <c r="G2883" s="191">
        <v>5667050000</v>
      </c>
      <c r="H2883" s="194">
        <f t="shared" si="88"/>
        <v>2.6302161217587369E-2</v>
      </c>
      <c r="I2883" s="193"/>
      <c r="J2883" s="197">
        <v>2881</v>
      </c>
      <c r="K2883" s="234"/>
      <c r="L2883" s="234"/>
      <c r="M2883" s="234"/>
      <c r="N2883" s="234"/>
      <c r="O2883" s="234"/>
      <c r="P2883" s="234"/>
      <c r="Q2883" s="7">
        <v>39959</v>
      </c>
      <c r="R2883" s="8">
        <v>4455714</v>
      </c>
      <c r="S2883" s="8">
        <v>4672500</v>
      </c>
      <c r="T2883" s="8">
        <v>4448214</v>
      </c>
      <c r="U2883" s="8">
        <v>4670714</v>
      </c>
      <c r="V2883" s="192">
        <v>4036147</v>
      </c>
      <c r="W2883" s="234">
        <v>636927200</v>
      </c>
      <c r="X2883" s="194">
        <f t="shared" si="89"/>
        <v>6.7592038106040087E-2</v>
      </c>
      <c r="Y2883" s="193"/>
      <c r="Z2883" s="197">
        <v>2881</v>
      </c>
    </row>
    <row r="2884" spans="1:26" ht="14.4" x14ac:dyDescent="0.3">
      <c r="A2884" s="7">
        <v>39955</v>
      </c>
      <c r="B2884" s="191">
        <v>888.67999299999997</v>
      </c>
      <c r="C2884" s="191">
        <v>896.65002400000003</v>
      </c>
      <c r="D2884" s="191">
        <v>883.75</v>
      </c>
      <c r="E2884" s="191">
        <v>887</v>
      </c>
      <c r="F2884" s="192">
        <v>887</v>
      </c>
      <c r="G2884" s="191">
        <v>5155320000</v>
      </c>
      <c r="H2884" s="194">
        <f t="shared" ref="H2884:H2947" si="90">(F2884-F2885)/F2885</f>
        <v>-1.4972104674472551E-3</v>
      </c>
      <c r="I2884" s="193"/>
      <c r="J2884" s="197">
        <v>2882</v>
      </c>
      <c r="K2884" s="234"/>
      <c r="L2884" s="234"/>
      <c r="M2884" s="234"/>
      <c r="N2884" s="234"/>
      <c r="O2884" s="234"/>
      <c r="P2884" s="234"/>
      <c r="Q2884" s="7">
        <v>39955</v>
      </c>
      <c r="R2884" s="8">
        <v>4430357</v>
      </c>
      <c r="S2884" s="8">
        <v>4435000</v>
      </c>
      <c r="T2884" s="8">
        <v>4348214</v>
      </c>
      <c r="U2884" s="8">
        <v>4375000</v>
      </c>
      <c r="V2884" s="192">
        <v>3780608</v>
      </c>
      <c r="W2884" s="234">
        <v>297998400</v>
      </c>
      <c r="X2884" s="194">
        <f t="shared" ref="X2884:X2947" si="91">(V2884-V2885)/V2885</f>
        <v>-1.3529176314521907E-2</v>
      </c>
      <c r="Y2884" s="193"/>
      <c r="Z2884" s="197">
        <v>2882</v>
      </c>
    </row>
    <row r="2885" spans="1:26" ht="14.4" x14ac:dyDescent="0.3">
      <c r="A2885" s="7">
        <v>39954</v>
      </c>
      <c r="B2885" s="191">
        <v>900.419983</v>
      </c>
      <c r="C2885" s="191">
        <v>900.419983</v>
      </c>
      <c r="D2885" s="191">
        <v>879.60998500000005</v>
      </c>
      <c r="E2885" s="191">
        <v>888.330017</v>
      </c>
      <c r="F2885" s="192">
        <v>888.330017</v>
      </c>
      <c r="G2885" s="191">
        <v>6019840000</v>
      </c>
      <c r="H2885" s="194">
        <f t="shared" si="90"/>
        <v>-1.675756194004149E-2</v>
      </c>
      <c r="I2885" s="193"/>
      <c r="J2885" s="197">
        <v>2883</v>
      </c>
      <c r="K2885" s="234"/>
      <c r="L2885" s="234"/>
      <c r="M2885" s="234"/>
      <c r="N2885" s="234"/>
      <c r="O2885" s="234"/>
      <c r="P2885" s="234"/>
      <c r="Q2885" s="7">
        <v>39954</v>
      </c>
      <c r="R2885" s="8">
        <v>4469643</v>
      </c>
      <c r="S2885" s="8">
        <v>4527857</v>
      </c>
      <c r="T2885" s="8">
        <v>4388928</v>
      </c>
      <c r="U2885" s="8">
        <v>4435000</v>
      </c>
      <c r="V2885" s="192">
        <v>3832458</v>
      </c>
      <c r="W2885" s="234">
        <v>407946000</v>
      </c>
      <c r="X2885" s="194">
        <f t="shared" si="91"/>
        <v>-1.3426301815315499E-2</v>
      </c>
      <c r="Y2885" s="193"/>
      <c r="Z2885" s="197">
        <v>2883</v>
      </c>
    </row>
    <row r="2886" spans="1:26" ht="14.4" x14ac:dyDescent="0.3">
      <c r="A2886" s="7">
        <v>39953</v>
      </c>
      <c r="B2886" s="191">
        <v>908.61999500000002</v>
      </c>
      <c r="C2886" s="191">
        <v>924.59997599999997</v>
      </c>
      <c r="D2886" s="191">
        <v>901.36999500000002</v>
      </c>
      <c r="E2886" s="191">
        <v>903.46997099999999</v>
      </c>
      <c r="F2886" s="192">
        <v>903.46997099999999</v>
      </c>
      <c r="G2886" s="191">
        <v>8205060000</v>
      </c>
      <c r="H2886" s="194">
        <f t="shared" si="90"/>
        <v>-5.131461326398962E-3</v>
      </c>
      <c r="I2886" s="193"/>
      <c r="J2886" s="197">
        <v>2884</v>
      </c>
      <c r="K2886" s="234"/>
      <c r="L2886" s="234"/>
      <c r="M2886" s="234"/>
      <c r="N2886" s="234"/>
      <c r="O2886" s="234"/>
      <c r="P2886" s="234"/>
      <c r="Q2886" s="7">
        <v>39953</v>
      </c>
      <c r="R2886" s="8">
        <v>4558214</v>
      </c>
      <c r="S2886" s="8">
        <v>4614643</v>
      </c>
      <c r="T2886" s="8">
        <v>4475000</v>
      </c>
      <c r="U2886" s="8">
        <v>4495357</v>
      </c>
      <c r="V2886" s="192">
        <v>3884614</v>
      </c>
      <c r="W2886" s="234">
        <v>388584000</v>
      </c>
      <c r="X2886" s="194">
        <f t="shared" si="91"/>
        <v>-1.2397235251032382E-2</v>
      </c>
      <c r="Y2886" s="193"/>
      <c r="Z2886" s="197">
        <v>2884</v>
      </c>
    </row>
    <row r="2887" spans="1:26" ht="14.4" x14ac:dyDescent="0.3">
      <c r="A2887" s="7">
        <v>39952</v>
      </c>
      <c r="B2887" s="191">
        <v>909.669983</v>
      </c>
      <c r="C2887" s="191">
        <v>916.39001499999995</v>
      </c>
      <c r="D2887" s="191">
        <v>905.21997099999999</v>
      </c>
      <c r="E2887" s="191">
        <v>908.13000499999998</v>
      </c>
      <c r="F2887" s="192">
        <v>908.13000499999998</v>
      </c>
      <c r="G2887" s="191">
        <v>6616270000</v>
      </c>
      <c r="H2887" s="194">
        <f t="shared" si="90"/>
        <v>-1.7368358727392343E-3</v>
      </c>
      <c r="I2887" s="193"/>
      <c r="J2887" s="197">
        <v>2885</v>
      </c>
      <c r="K2887" s="234"/>
      <c r="L2887" s="234"/>
      <c r="M2887" s="234"/>
      <c r="N2887" s="234"/>
      <c r="O2887" s="234"/>
      <c r="P2887" s="234"/>
      <c r="Q2887" s="7">
        <v>39952</v>
      </c>
      <c r="R2887" s="8">
        <v>4529286</v>
      </c>
      <c r="S2887" s="8">
        <v>4618214</v>
      </c>
      <c r="T2887" s="8">
        <v>4490714</v>
      </c>
      <c r="U2887" s="8">
        <v>4551786</v>
      </c>
      <c r="V2887" s="192">
        <v>3933377</v>
      </c>
      <c r="W2887" s="234">
        <v>372422400</v>
      </c>
      <c r="X2887" s="194">
        <f t="shared" si="91"/>
        <v>6.3166991882440317E-3</v>
      </c>
      <c r="Y2887" s="193"/>
      <c r="Z2887" s="197">
        <v>2885</v>
      </c>
    </row>
    <row r="2888" spans="1:26" ht="14.4" x14ac:dyDescent="0.3">
      <c r="A2888" s="7">
        <v>39951</v>
      </c>
      <c r="B2888" s="191">
        <v>886.07000700000003</v>
      </c>
      <c r="C2888" s="191">
        <v>910</v>
      </c>
      <c r="D2888" s="191">
        <v>886.07000700000003</v>
      </c>
      <c r="E2888" s="191">
        <v>909.71002199999998</v>
      </c>
      <c r="F2888" s="192">
        <v>909.71002199999998</v>
      </c>
      <c r="G2888" s="191">
        <v>5702150000</v>
      </c>
      <c r="H2888" s="194">
        <f t="shared" si="90"/>
        <v>3.0389199945693637E-2</v>
      </c>
      <c r="I2888" s="193"/>
      <c r="J2888" s="197">
        <v>2886</v>
      </c>
      <c r="K2888" s="234"/>
      <c r="L2888" s="234"/>
      <c r="M2888" s="234"/>
      <c r="N2888" s="234"/>
      <c r="O2888" s="234"/>
      <c r="P2888" s="234"/>
      <c r="Q2888" s="7">
        <v>39951</v>
      </c>
      <c r="R2888" s="8">
        <v>4418929</v>
      </c>
      <c r="S2888" s="8">
        <v>4525000</v>
      </c>
      <c r="T2888" s="8">
        <v>4341786</v>
      </c>
      <c r="U2888" s="8">
        <v>4523214</v>
      </c>
      <c r="V2888" s="192">
        <v>3908687</v>
      </c>
      <c r="W2888" s="234">
        <v>458841600</v>
      </c>
      <c r="X2888" s="194">
        <f t="shared" si="91"/>
        <v>3.4553245777022554E-2</v>
      </c>
      <c r="Y2888" s="193"/>
      <c r="Z2888" s="197">
        <v>2886</v>
      </c>
    </row>
    <row r="2889" spans="1:26" ht="14.4" x14ac:dyDescent="0.3">
      <c r="A2889" s="7">
        <v>39948</v>
      </c>
      <c r="B2889" s="191">
        <v>892.76000999999997</v>
      </c>
      <c r="C2889" s="191">
        <v>896.96997099999999</v>
      </c>
      <c r="D2889" s="191">
        <v>878.94000200000005</v>
      </c>
      <c r="E2889" s="191">
        <v>882.88000499999998</v>
      </c>
      <c r="F2889" s="192">
        <v>882.88000499999998</v>
      </c>
      <c r="G2889" s="191">
        <v>5439720000</v>
      </c>
      <c r="H2889" s="194">
        <f t="shared" si="90"/>
        <v>-1.1410081986999311E-2</v>
      </c>
      <c r="I2889" s="193"/>
      <c r="J2889" s="197">
        <v>2887</v>
      </c>
      <c r="K2889" s="234"/>
      <c r="L2889" s="234"/>
      <c r="M2889" s="234"/>
      <c r="N2889" s="234"/>
      <c r="O2889" s="234"/>
      <c r="P2889" s="234"/>
      <c r="Q2889" s="7">
        <v>39948</v>
      </c>
      <c r="R2889" s="8">
        <v>4368571</v>
      </c>
      <c r="S2889" s="8">
        <v>4450714</v>
      </c>
      <c r="T2889" s="8">
        <v>4343215</v>
      </c>
      <c r="U2889" s="8">
        <v>4372143</v>
      </c>
      <c r="V2889" s="192">
        <v>3778140</v>
      </c>
      <c r="W2889" s="234">
        <v>367567200</v>
      </c>
      <c r="X2889" s="194">
        <f t="shared" si="91"/>
        <v>-4.3107162820263138E-3</v>
      </c>
      <c r="Y2889" s="193"/>
      <c r="Z2889" s="197">
        <v>2887</v>
      </c>
    </row>
    <row r="2890" spans="1:26" ht="14.4" x14ac:dyDescent="0.3">
      <c r="A2890" s="7">
        <v>39947</v>
      </c>
      <c r="B2890" s="191">
        <v>884.23999000000003</v>
      </c>
      <c r="C2890" s="191">
        <v>898.35998500000005</v>
      </c>
      <c r="D2890" s="191">
        <v>882.52002000000005</v>
      </c>
      <c r="E2890" s="191">
        <v>893.07000700000003</v>
      </c>
      <c r="F2890" s="192">
        <v>893.07000700000003</v>
      </c>
      <c r="G2890" s="191">
        <v>6134870000</v>
      </c>
      <c r="H2890" s="194">
        <f t="shared" si="90"/>
        <v>1.0351642881683817E-2</v>
      </c>
      <c r="I2890" s="193"/>
      <c r="J2890" s="197">
        <v>2888</v>
      </c>
      <c r="K2890" s="234"/>
      <c r="L2890" s="234"/>
      <c r="M2890" s="234"/>
      <c r="N2890" s="234"/>
      <c r="O2890" s="234"/>
      <c r="P2890" s="234"/>
      <c r="Q2890" s="7">
        <v>39947</v>
      </c>
      <c r="R2890" s="8">
        <v>4277857</v>
      </c>
      <c r="S2890" s="8">
        <v>4411786</v>
      </c>
      <c r="T2890" s="8">
        <v>4275000</v>
      </c>
      <c r="U2890" s="8">
        <v>4391071</v>
      </c>
      <c r="V2890" s="192">
        <v>3794497</v>
      </c>
      <c r="W2890" s="234">
        <v>447826400</v>
      </c>
      <c r="X2890" s="194">
        <f t="shared" si="91"/>
        <v>2.8956142218148635E-2</v>
      </c>
      <c r="Y2890" s="193"/>
      <c r="Z2890" s="197">
        <v>2888</v>
      </c>
    </row>
    <row r="2891" spans="1:26" ht="14.4" x14ac:dyDescent="0.3">
      <c r="A2891" s="7">
        <v>39946</v>
      </c>
      <c r="B2891" s="191">
        <v>905.40002400000003</v>
      </c>
      <c r="C2891" s="191">
        <v>905.40002400000003</v>
      </c>
      <c r="D2891" s="191">
        <v>882.79998799999998</v>
      </c>
      <c r="E2891" s="191">
        <v>883.919983</v>
      </c>
      <c r="F2891" s="192">
        <v>883.919983</v>
      </c>
      <c r="G2891" s="191">
        <v>7091820000</v>
      </c>
      <c r="H2891" s="194">
        <f t="shared" si="90"/>
        <v>-2.6894912363601989E-2</v>
      </c>
      <c r="I2891" s="193"/>
      <c r="J2891" s="197">
        <v>2889</v>
      </c>
      <c r="K2891" s="234"/>
      <c r="L2891" s="234"/>
      <c r="M2891" s="234"/>
      <c r="N2891" s="234"/>
      <c r="O2891" s="234"/>
      <c r="P2891" s="234"/>
      <c r="Q2891" s="7">
        <v>39946</v>
      </c>
      <c r="R2891" s="8">
        <v>4400357</v>
      </c>
      <c r="S2891" s="8">
        <v>4429286</v>
      </c>
      <c r="T2891" s="8">
        <v>4263571</v>
      </c>
      <c r="U2891" s="8">
        <v>4267500</v>
      </c>
      <c r="V2891" s="192">
        <v>3687715</v>
      </c>
      <c r="W2891" s="234">
        <v>595971600</v>
      </c>
      <c r="X2891" s="194">
        <f t="shared" si="91"/>
        <v>-3.9623538750330742E-2</v>
      </c>
      <c r="Y2891" s="193"/>
      <c r="Z2891" s="197">
        <v>2889</v>
      </c>
    </row>
    <row r="2892" spans="1:26" ht="14.4" x14ac:dyDescent="0.3">
      <c r="A2892" s="7">
        <v>39945</v>
      </c>
      <c r="B2892" s="191">
        <v>910.52002000000005</v>
      </c>
      <c r="C2892" s="191">
        <v>915.57000700000003</v>
      </c>
      <c r="D2892" s="191">
        <v>896.46002199999998</v>
      </c>
      <c r="E2892" s="191">
        <v>908.34997599999997</v>
      </c>
      <c r="F2892" s="192">
        <v>908.34997599999997</v>
      </c>
      <c r="G2892" s="191">
        <v>6871750000</v>
      </c>
      <c r="H2892" s="194">
        <f t="shared" si="90"/>
        <v>-9.7885487856738977E-4</v>
      </c>
      <c r="I2892" s="193"/>
      <c r="J2892" s="197">
        <v>2890</v>
      </c>
      <c r="K2892" s="234"/>
      <c r="L2892" s="234"/>
      <c r="M2892" s="234"/>
      <c r="N2892" s="234"/>
      <c r="O2892" s="234"/>
      <c r="P2892" s="234"/>
      <c r="Q2892" s="7">
        <v>39945</v>
      </c>
      <c r="R2892" s="8">
        <v>4627143</v>
      </c>
      <c r="S2892" s="8">
        <v>4632500</v>
      </c>
      <c r="T2892" s="8">
        <v>4401786</v>
      </c>
      <c r="U2892" s="8">
        <v>4443572</v>
      </c>
      <c r="V2892" s="192">
        <v>3839864</v>
      </c>
      <c r="W2892" s="234">
        <v>609481600</v>
      </c>
      <c r="X2892" s="194">
        <f t="shared" si="91"/>
        <v>-3.9746884318411203E-2</v>
      </c>
      <c r="Y2892" s="193"/>
      <c r="Z2892" s="197">
        <v>2890</v>
      </c>
    </row>
    <row r="2893" spans="1:26" ht="14.4" x14ac:dyDescent="0.3">
      <c r="A2893" s="7">
        <v>39944</v>
      </c>
      <c r="B2893" s="191">
        <v>922.98999000000003</v>
      </c>
      <c r="C2893" s="191">
        <v>922.98999000000003</v>
      </c>
      <c r="D2893" s="191">
        <v>908.67999299999997</v>
      </c>
      <c r="E2893" s="191">
        <v>909.23999000000003</v>
      </c>
      <c r="F2893" s="192">
        <v>909.23999000000003</v>
      </c>
      <c r="G2893" s="191">
        <v>6150600000</v>
      </c>
      <c r="H2893" s="194">
        <f t="shared" si="90"/>
        <v>-2.1512424728267938E-2</v>
      </c>
      <c r="I2893" s="193"/>
      <c r="J2893" s="197">
        <v>2891</v>
      </c>
      <c r="K2893" s="234"/>
      <c r="L2893" s="234"/>
      <c r="M2893" s="234"/>
      <c r="N2893" s="234"/>
      <c r="O2893" s="234"/>
      <c r="P2893" s="234"/>
      <c r="Q2893" s="7">
        <v>39944</v>
      </c>
      <c r="R2893" s="8">
        <v>4548929</v>
      </c>
      <c r="S2893" s="8">
        <v>4677143</v>
      </c>
      <c r="T2893" s="8">
        <v>4540000</v>
      </c>
      <c r="U2893" s="8">
        <v>4627500</v>
      </c>
      <c r="V2893" s="192">
        <v>3998804</v>
      </c>
      <c r="W2893" s="234">
        <v>404658800</v>
      </c>
      <c r="X2893" s="194">
        <f t="shared" si="91"/>
        <v>2.9412524513572225E-3</v>
      </c>
      <c r="Y2893" s="193"/>
      <c r="Z2893" s="197">
        <v>2891</v>
      </c>
    </row>
    <row r="2894" spans="1:26" ht="14.4" x14ac:dyDescent="0.3">
      <c r="A2894" s="7">
        <v>39941</v>
      </c>
      <c r="B2894" s="191">
        <v>909.03002900000001</v>
      </c>
      <c r="C2894" s="191">
        <v>930.169983</v>
      </c>
      <c r="D2894" s="191">
        <v>909.03002900000001</v>
      </c>
      <c r="E2894" s="191">
        <v>929.22997999999995</v>
      </c>
      <c r="F2894" s="192">
        <v>929.22997999999995</v>
      </c>
      <c r="G2894" s="191">
        <v>8163280000</v>
      </c>
      <c r="H2894" s="194">
        <f t="shared" si="90"/>
        <v>2.4068994190992954E-2</v>
      </c>
      <c r="I2894" s="193"/>
      <c r="J2894" s="197">
        <v>2892</v>
      </c>
      <c r="K2894" s="234"/>
      <c r="L2894" s="234"/>
      <c r="M2894" s="234"/>
      <c r="N2894" s="234"/>
      <c r="O2894" s="234"/>
      <c r="P2894" s="234"/>
      <c r="Q2894" s="7">
        <v>39941</v>
      </c>
      <c r="R2894" s="8">
        <v>4608572</v>
      </c>
      <c r="S2894" s="8">
        <v>4686786</v>
      </c>
      <c r="T2894" s="8">
        <v>4509286</v>
      </c>
      <c r="U2894" s="8">
        <v>4613929</v>
      </c>
      <c r="V2894" s="192">
        <v>3987077</v>
      </c>
      <c r="W2894" s="234">
        <v>467964000</v>
      </c>
      <c r="X2894" s="194">
        <f t="shared" si="91"/>
        <v>1.0072645061027124E-3</v>
      </c>
      <c r="Y2894" s="193"/>
      <c r="Z2894" s="197">
        <v>2892</v>
      </c>
    </row>
    <row r="2895" spans="1:26" ht="14.4" x14ac:dyDescent="0.3">
      <c r="A2895" s="7">
        <v>39940</v>
      </c>
      <c r="B2895" s="191">
        <v>919.580017</v>
      </c>
      <c r="C2895" s="191">
        <v>929.580017</v>
      </c>
      <c r="D2895" s="191">
        <v>901.35998500000005</v>
      </c>
      <c r="E2895" s="191">
        <v>907.39001499999995</v>
      </c>
      <c r="F2895" s="192">
        <v>907.39001499999995</v>
      </c>
      <c r="G2895" s="191">
        <v>9120100000</v>
      </c>
      <c r="H2895" s="194">
        <f t="shared" si="90"/>
        <v>-1.3202411685459013E-2</v>
      </c>
      <c r="I2895" s="193"/>
      <c r="J2895" s="197">
        <v>2893</v>
      </c>
      <c r="K2895" s="234"/>
      <c r="L2895" s="234"/>
      <c r="M2895" s="234"/>
      <c r="N2895" s="234"/>
      <c r="O2895" s="234"/>
      <c r="P2895" s="234"/>
      <c r="Q2895" s="7">
        <v>39940</v>
      </c>
      <c r="R2895" s="8">
        <v>4726071</v>
      </c>
      <c r="S2895" s="8">
        <v>4728214</v>
      </c>
      <c r="T2895" s="8">
        <v>4567857</v>
      </c>
      <c r="U2895" s="8">
        <v>4609286</v>
      </c>
      <c r="V2895" s="192">
        <v>3983065</v>
      </c>
      <c r="W2895" s="234">
        <v>531776000</v>
      </c>
      <c r="X2895" s="194">
        <f t="shared" si="91"/>
        <v>-2.59623386401991E-2</v>
      </c>
      <c r="Y2895" s="193"/>
      <c r="Z2895" s="197">
        <v>2893</v>
      </c>
    </row>
    <row r="2896" spans="1:26" ht="14.4" x14ac:dyDescent="0.3">
      <c r="A2896" s="7">
        <v>39939</v>
      </c>
      <c r="B2896" s="191">
        <v>903.95001200000002</v>
      </c>
      <c r="C2896" s="191">
        <v>920.28002900000001</v>
      </c>
      <c r="D2896" s="191">
        <v>903.95001200000002</v>
      </c>
      <c r="E2896" s="191">
        <v>919.53002900000001</v>
      </c>
      <c r="F2896" s="192">
        <v>919.53002900000001</v>
      </c>
      <c r="G2896" s="191">
        <v>8555040000</v>
      </c>
      <c r="H2896" s="194">
        <f t="shared" si="90"/>
        <v>1.7404338580274497E-2</v>
      </c>
      <c r="I2896" s="193"/>
      <c r="J2896" s="197">
        <v>2894</v>
      </c>
      <c r="K2896" s="234"/>
      <c r="L2896" s="234"/>
      <c r="M2896" s="234"/>
      <c r="N2896" s="234"/>
      <c r="O2896" s="234"/>
      <c r="P2896" s="234"/>
      <c r="Q2896" s="7">
        <v>39939</v>
      </c>
      <c r="R2896" s="8">
        <v>4761786</v>
      </c>
      <c r="S2896" s="8">
        <v>4767857</v>
      </c>
      <c r="T2896" s="8">
        <v>4650714</v>
      </c>
      <c r="U2896" s="8">
        <v>4732143</v>
      </c>
      <c r="V2896" s="192">
        <v>4089231</v>
      </c>
      <c r="W2896" s="234">
        <v>473538800</v>
      </c>
      <c r="X2896" s="194">
        <f t="shared" si="91"/>
        <v>-1.5818991090677807E-3</v>
      </c>
      <c r="Y2896" s="193"/>
      <c r="Z2896" s="197">
        <v>2894</v>
      </c>
    </row>
    <row r="2897" spans="1:26" ht="14.4" x14ac:dyDescent="0.3">
      <c r="A2897" s="7">
        <v>39938</v>
      </c>
      <c r="B2897" s="191">
        <v>906.09997599999997</v>
      </c>
      <c r="C2897" s="191">
        <v>907.70001200000002</v>
      </c>
      <c r="D2897" s="191">
        <v>897.34002699999996</v>
      </c>
      <c r="E2897" s="191">
        <v>903.79998799999998</v>
      </c>
      <c r="F2897" s="192">
        <v>903.79998799999998</v>
      </c>
      <c r="G2897" s="191">
        <v>6882860000</v>
      </c>
      <c r="H2897" s="194">
        <f t="shared" si="90"/>
        <v>-3.7917221880839373E-3</v>
      </c>
      <c r="I2897" s="193"/>
      <c r="J2897" s="197">
        <v>2895</v>
      </c>
      <c r="K2897" s="234"/>
      <c r="L2897" s="234"/>
      <c r="M2897" s="234"/>
      <c r="N2897" s="234"/>
      <c r="O2897" s="234"/>
      <c r="P2897" s="234"/>
      <c r="Q2897" s="7">
        <v>39938</v>
      </c>
      <c r="R2897" s="8">
        <v>4705357</v>
      </c>
      <c r="S2897" s="8">
        <v>4745000</v>
      </c>
      <c r="T2897" s="8">
        <v>4682857</v>
      </c>
      <c r="U2897" s="8">
        <v>4739643</v>
      </c>
      <c r="V2897" s="192">
        <v>4095710</v>
      </c>
      <c r="W2897" s="234">
        <v>398255200</v>
      </c>
      <c r="X2897" s="194">
        <f t="shared" si="91"/>
        <v>4.8454842540162314E-3</v>
      </c>
      <c r="Y2897" s="193"/>
      <c r="Z2897" s="197">
        <v>2895</v>
      </c>
    </row>
    <row r="2898" spans="1:26" ht="14.4" x14ac:dyDescent="0.3">
      <c r="A2898" s="7">
        <v>39937</v>
      </c>
      <c r="B2898" s="191">
        <v>879.21002199999998</v>
      </c>
      <c r="C2898" s="191">
        <v>907.84997599999997</v>
      </c>
      <c r="D2898" s="191">
        <v>879.21002199999998</v>
      </c>
      <c r="E2898" s="191">
        <v>907.23999000000003</v>
      </c>
      <c r="F2898" s="192">
        <v>907.23999000000003</v>
      </c>
      <c r="G2898" s="191">
        <v>7038840000</v>
      </c>
      <c r="H2898" s="194">
        <f t="shared" si="90"/>
        <v>3.3868138985592586E-2</v>
      </c>
      <c r="I2898" s="193"/>
      <c r="J2898" s="197">
        <v>2896</v>
      </c>
      <c r="K2898" s="234"/>
      <c r="L2898" s="234"/>
      <c r="M2898" s="234"/>
      <c r="N2898" s="234"/>
      <c r="O2898" s="234"/>
      <c r="P2898" s="234"/>
      <c r="Q2898" s="7">
        <v>39937</v>
      </c>
      <c r="R2898" s="8">
        <v>4580000</v>
      </c>
      <c r="S2898" s="8">
        <v>4723214</v>
      </c>
      <c r="T2898" s="8">
        <v>4560000</v>
      </c>
      <c r="U2898" s="8">
        <v>4716786</v>
      </c>
      <c r="V2898" s="192">
        <v>4075960</v>
      </c>
      <c r="W2898" s="234">
        <v>609358400</v>
      </c>
      <c r="X2898" s="194">
        <f t="shared" si="91"/>
        <v>3.7960016756241256E-2</v>
      </c>
      <c r="Y2898" s="193"/>
      <c r="Z2898" s="197">
        <v>2896</v>
      </c>
    </row>
    <row r="2899" spans="1:26" ht="14.4" x14ac:dyDescent="0.3">
      <c r="A2899" s="7">
        <v>39934</v>
      </c>
      <c r="B2899" s="191">
        <v>872.73999000000003</v>
      </c>
      <c r="C2899" s="191">
        <v>880.47997999999995</v>
      </c>
      <c r="D2899" s="191">
        <v>866.09997599999997</v>
      </c>
      <c r="E2899" s="191">
        <v>877.52002000000005</v>
      </c>
      <c r="F2899" s="192">
        <v>877.52002000000005</v>
      </c>
      <c r="G2899" s="191">
        <v>5312170000</v>
      </c>
      <c r="H2899" s="194">
        <f t="shared" si="90"/>
        <v>5.3963886880224474E-3</v>
      </c>
      <c r="I2899" s="193"/>
      <c r="J2899" s="197">
        <v>2897</v>
      </c>
      <c r="K2899" s="234"/>
      <c r="L2899" s="234"/>
      <c r="M2899" s="234"/>
      <c r="N2899" s="234"/>
      <c r="O2899" s="234"/>
      <c r="P2899" s="234"/>
      <c r="Q2899" s="7">
        <v>39934</v>
      </c>
      <c r="R2899" s="8">
        <v>4492857</v>
      </c>
      <c r="S2899" s="8">
        <v>4569643</v>
      </c>
      <c r="T2899" s="8">
        <v>4492857</v>
      </c>
      <c r="U2899" s="8">
        <v>4544286</v>
      </c>
      <c r="V2899" s="192">
        <v>3926895</v>
      </c>
      <c r="W2899" s="234">
        <v>397516000</v>
      </c>
      <c r="X2899" s="194">
        <f t="shared" si="91"/>
        <v>1.1205705134626313E-2</v>
      </c>
      <c r="Y2899" s="193"/>
      <c r="Z2899" s="197">
        <v>2897</v>
      </c>
    </row>
    <row r="2900" spans="1:26" ht="14.4" x14ac:dyDescent="0.3">
      <c r="A2900" s="7">
        <v>39933</v>
      </c>
      <c r="B2900" s="191">
        <v>876.59002699999996</v>
      </c>
      <c r="C2900" s="191">
        <v>888.70001200000002</v>
      </c>
      <c r="D2900" s="191">
        <v>868.51000999999997</v>
      </c>
      <c r="E2900" s="191">
        <v>872.80999799999995</v>
      </c>
      <c r="F2900" s="192">
        <v>872.80999799999995</v>
      </c>
      <c r="G2900" s="191">
        <v>6862540000</v>
      </c>
      <c r="H2900" s="194">
        <f t="shared" si="90"/>
        <v>-9.5006751722561387E-4</v>
      </c>
      <c r="I2900" s="193"/>
      <c r="J2900" s="197">
        <v>2898</v>
      </c>
      <c r="K2900" s="234"/>
      <c r="L2900" s="234"/>
      <c r="M2900" s="234"/>
      <c r="N2900" s="234"/>
      <c r="O2900" s="234"/>
      <c r="P2900" s="234"/>
      <c r="Q2900" s="7">
        <v>39933</v>
      </c>
      <c r="R2900" s="8">
        <v>4507857</v>
      </c>
      <c r="S2900" s="8">
        <v>4535714</v>
      </c>
      <c r="T2900" s="8">
        <v>4461429</v>
      </c>
      <c r="U2900" s="8">
        <v>4493928</v>
      </c>
      <c r="V2900" s="192">
        <v>3883379</v>
      </c>
      <c r="W2900" s="234">
        <v>498489600</v>
      </c>
      <c r="X2900" s="194">
        <f t="shared" si="91"/>
        <v>5.5136021087055309E-3</v>
      </c>
      <c r="Y2900" s="193"/>
      <c r="Z2900" s="197">
        <v>2898</v>
      </c>
    </row>
    <row r="2901" spans="1:26" ht="14.4" x14ac:dyDescent="0.3">
      <c r="A2901" s="7">
        <v>39932</v>
      </c>
      <c r="B2901" s="191">
        <v>856.84997599999997</v>
      </c>
      <c r="C2901" s="191">
        <v>882.05999799999995</v>
      </c>
      <c r="D2901" s="191">
        <v>856.84997599999997</v>
      </c>
      <c r="E2901" s="191">
        <v>873.64001499999995</v>
      </c>
      <c r="F2901" s="192">
        <v>873.64001499999995</v>
      </c>
      <c r="G2901" s="191">
        <v>6101620000</v>
      </c>
      <c r="H2901" s="194">
        <f t="shared" si="90"/>
        <v>2.1610040908684944E-2</v>
      </c>
      <c r="I2901" s="193"/>
      <c r="J2901" s="197">
        <v>2899</v>
      </c>
      <c r="K2901" s="234"/>
      <c r="L2901" s="234"/>
      <c r="M2901" s="234"/>
      <c r="N2901" s="234"/>
      <c r="O2901" s="234"/>
      <c r="P2901" s="234"/>
      <c r="Q2901" s="7">
        <v>39932</v>
      </c>
      <c r="R2901" s="8">
        <v>4458929</v>
      </c>
      <c r="S2901" s="8">
        <v>4530357</v>
      </c>
      <c r="T2901" s="8">
        <v>4422500</v>
      </c>
      <c r="U2901" s="8">
        <v>4469285</v>
      </c>
      <c r="V2901" s="192">
        <v>3862085</v>
      </c>
      <c r="W2901" s="234">
        <v>458110800</v>
      </c>
      <c r="X2901" s="194">
        <f t="shared" si="91"/>
        <v>1.0008593514224279E-2</v>
      </c>
      <c r="Y2901" s="193"/>
      <c r="Z2901" s="197">
        <v>2899</v>
      </c>
    </row>
    <row r="2902" spans="1:26" ht="14.4" x14ac:dyDescent="0.3">
      <c r="A2902" s="7">
        <v>39931</v>
      </c>
      <c r="B2902" s="191">
        <v>854.47997999999995</v>
      </c>
      <c r="C2902" s="191">
        <v>864.47997999999995</v>
      </c>
      <c r="D2902" s="191">
        <v>847.11999500000002</v>
      </c>
      <c r="E2902" s="191">
        <v>855.15997300000004</v>
      </c>
      <c r="F2902" s="192">
        <v>855.15997300000004</v>
      </c>
      <c r="G2902" s="191">
        <v>6328000000</v>
      </c>
      <c r="H2902" s="194">
        <f t="shared" si="90"/>
        <v>-2.7405359384666886E-3</v>
      </c>
      <c r="I2902" s="193"/>
      <c r="J2902" s="197">
        <v>2900</v>
      </c>
      <c r="K2902" s="234"/>
      <c r="L2902" s="234"/>
      <c r="M2902" s="234"/>
      <c r="N2902" s="234"/>
      <c r="O2902" s="234"/>
      <c r="P2902" s="234"/>
      <c r="Q2902" s="7">
        <v>39931</v>
      </c>
      <c r="R2902" s="8">
        <v>4405357</v>
      </c>
      <c r="S2902" s="8">
        <v>4507500</v>
      </c>
      <c r="T2902" s="8">
        <v>4402143</v>
      </c>
      <c r="U2902" s="8">
        <v>4425000</v>
      </c>
      <c r="V2902" s="192">
        <v>3823814</v>
      </c>
      <c r="W2902" s="234">
        <v>455856800</v>
      </c>
      <c r="X2902" s="194">
        <f t="shared" si="91"/>
        <v>-6.6550078037487092E-3</v>
      </c>
      <c r="Y2902" s="193"/>
      <c r="Z2902" s="197">
        <v>2900</v>
      </c>
    </row>
    <row r="2903" spans="1:26" ht="14.4" x14ac:dyDescent="0.3">
      <c r="A2903" s="7">
        <v>39930</v>
      </c>
      <c r="B2903" s="191">
        <v>862.82000700000003</v>
      </c>
      <c r="C2903" s="191">
        <v>868.830017</v>
      </c>
      <c r="D2903" s="191">
        <v>854.65002400000003</v>
      </c>
      <c r="E2903" s="191">
        <v>857.51000999999997</v>
      </c>
      <c r="F2903" s="192">
        <v>857.51000999999997</v>
      </c>
      <c r="G2903" s="191">
        <v>5613460000</v>
      </c>
      <c r="H2903" s="194">
        <f t="shared" si="90"/>
        <v>-1.0066576084101811E-2</v>
      </c>
      <c r="I2903" s="193"/>
      <c r="J2903" s="197">
        <v>2901</v>
      </c>
      <c r="K2903" s="234"/>
      <c r="L2903" s="234"/>
      <c r="M2903" s="234"/>
      <c r="N2903" s="234"/>
      <c r="O2903" s="234"/>
      <c r="P2903" s="234"/>
      <c r="Q2903" s="7">
        <v>39930</v>
      </c>
      <c r="R2903" s="8">
        <v>4389286</v>
      </c>
      <c r="S2903" s="8">
        <v>4464286</v>
      </c>
      <c r="T2903" s="8">
        <v>4380714</v>
      </c>
      <c r="U2903" s="8">
        <v>4454643</v>
      </c>
      <c r="V2903" s="192">
        <v>3849432</v>
      </c>
      <c r="W2903" s="234">
        <v>480690000</v>
      </c>
      <c r="X2903" s="194">
        <f t="shared" si="91"/>
        <v>6.6995936517832717E-3</v>
      </c>
      <c r="Y2903" s="193"/>
      <c r="Z2903" s="197">
        <v>2901</v>
      </c>
    </row>
    <row r="2904" spans="1:26" ht="14.4" x14ac:dyDescent="0.3">
      <c r="A2904" s="7">
        <v>39927</v>
      </c>
      <c r="B2904" s="191">
        <v>853.90997300000004</v>
      </c>
      <c r="C2904" s="191">
        <v>871.79998799999998</v>
      </c>
      <c r="D2904" s="191">
        <v>853.90997300000004</v>
      </c>
      <c r="E2904" s="191">
        <v>866.22997999999995</v>
      </c>
      <c r="F2904" s="192">
        <v>866.22997999999995</v>
      </c>
      <c r="G2904" s="191">
        <v>7114440000</v>
      </c>
      <c r="H2904" s="194">
        <f t="shared" si="90"/>
        <v>1.679734867775716E-2</v>
      </c>
      <c r="I2904" s="193"/>
      <c r="J2904" s="197">
        <v>2902</v>
      </c>
      <c r="K2904" s="234"/>
      <c r="L2904" s="234"/>
      <c r="M2904" s="234"/>
      <c r="N2904" s="234"/>
      <c r="O2904" s="234"/>
      <c r="P2904" s="234"/>
      <c r="Q2904" s="7">
        <v>39927</v>
      </c>
      <c r="R2904" s="8">
        <v>4451428</v>
      </c>
      <c r="S2904" s="8">
        <v>4469285</v>
      </c>
      <c r="T2904" s="8">
        <v>4391786</v>
      </c>
      <c r="U2904" s="8">
        <v>4425000</v>
      </c>
      <c r="V2904" s="192">
        <v>3823814</v>
      </c>
      <c r="W2904" s="234">
        <v>540764000</v>
      </c>
      <c r="X2904" s="194">
        <f t="shared" si="91"/>
        <v>-1.1962195380026764E-2</v>
      </c>
      <c r="Y2904" s="193"/>
      <c r="Z2904" s="197">
        <v>2902</v>
      </c>
    </row>
    <row r="2905" spans="1:26" ht="14.4" x14ac:dyDescent="0.3">
      <c r="A2905" s="7">
        <v>39926</v>
      </c>
      <c r="B2905" s="191">
        <v>844.61999500000002</v>
      </c>
      <c r="C2905" s="191">
        <v>852.86999500000002</v>
      </c>
      <c r="D2905" s="191">
        <v>835.45001200000002</v>
      </c>
      <c r="E2905" s="191">
        <v>851.919983</v>
      </c>
      <c r="F2905" s="192">
        <v>851.919983</v>
      </c>
      <c r="G2905" s="191">
        <v>6563100000</v>
      </c>
      <c r="H2905" s="194">
        <f t="shared" si="90"/>
        <v>9.9223461787305688E-3</v>
      </c>
      <c r="I2905" s="193"/>
      <c r="J2905" s="197">
        <v>2903</v>
      </c>
      <c r="K2905" s="234"/>
      <c r="L2905" s="234"/>
      <c r="M2905" s="234"/>
      <c r="N2905" s="234"/>
      <c r="O2905" s="234"/>
      <c r="P2905" s="234"/>
      <c r="Q2905" s="7">
        <v>39926</v>
      </c>
      <c r="R2905" s="8">
        <v>4522143</v>
      </c>
      <c r="S2905" s="8">
        <v>4542857</v>
      </c>
      <c r="T2905" s="8">
        <v>4411071</v>
      </c>
      <c r="U2905" s="8">
        <v>4478571</v>
      </c>
      <c r="V2905" s="192">
        <v>3870109</v>
      </c>
      <c r="W2905" s="234">
        <v>945156800</v>
      </c>
      <c r="X2905" s="194">
        <f t="shared" si="91"/>
        <v>3.2013655262748075E-2</v>
      </c>
      <c r="Y2905" s="193"/>
      <c r="Z2905" s="197">
        <v>2903</v>
      </c>
    </row>
    <row r="2906" spans="1:26" ht="14.4" x14ac:dyDescent="0.3">
      <c r="A2906" s="7">
        <v>39925</v>
      </c>
      <c r="B2906" s="191">
        <v>847.26000999999997</v>
      </c>
      <c r="C2906" s="191">
        <v>861.78002900000001</v>
      </c>
      <c r="D2906" s="191">
        <v>840.57000700000003</v>
      </c>
      <c r="E2906" s="191">
        <v>843.54998799999998</v>
      </c>
      <c r="F2906" s="192">
        <v>843.54998799999998</v>
      </c>
      <c r="G2906" s="191">
        <v>7327860000</v>
      </c>
      <c r="H2906" s="194">
        <f t="shared" si="90"/>
        <v>-7.6816639250561437E-3</v>
      </c>
      <c r="I2906" s="193"/>
      <c r="J2906" s="197">
        <v>2904</v>
      </c>
      <c r="K2906" s="234"/>
      <c r="L2906" s="234"/>
      <c r="M2906" s="234"/>
      <c r="N2906" s="234"/>
      <c r="O2906" s="234"/>
      <c r="P2906" s="234"/>
      <c r="Q2906" s="7">
        <v>39925</v>
      </c>
      <c r="R2906" s="8">
        <v>4379643</v>
      </c>
      <c r="S2906" s="8">
        <v>4476786</v>
      </c>
      <c r="T2906" s="8">
        <v>4328571</v>
      </c>
      <c r="U2906" s="8">
        <v>4339643</v>
      </c>
      <c r="V2906" s="192">
        <v>3750056</v>
      </c>
      <c r="W2906" s="234">
        <v>938767200</v>
      </c>
      <c r="X2906" s="194">
        <f t="shared" si="91"/>
        <v>-2.0533443753373011E-3</v>
      </c>
      <c r="Y2906" s="193"/>
      <c r="Z2906" s="197">
        <v>2904</v>
      </c>
    </row>
    <row r="2907" spans="1:26" ht="14.4" x14ac:dyDescent="0.3">
      <c r="A2907" s="7">
        <v>39924</v>
      </c>
      <c r="B2907" s="191">
        <v>831.25</v>
      </c>
      <c r="C2907" s="191">
        <v>850.09002699999996</v>
      </c>
      <c r="D2907" s="191">
        <v>826.830017</v>
      </c>
      <c r="E2907" s="191">
        <v>850.080017</v>
      </c>
      <c r="F2907" s="192">
        <v>850.080017</v>
      </c>
      <c r="G2907" s="191">
        <v>7436490000</v>
      </c>
      <c r="H2907" s="194">
        <f t="shared" si="90"/>
        <v>2.1252059348645658E-2</v>
      </c>
      <c r="I2907" s="193"/>
      <c r="J2907" s="197">
        <v>2905</v>
      </c>
      <c r="K2907" s="234"/>
      <c r="L2907" s="234"/>
      <c r="M2907" s="234"/>
      <c r="N2907" s="234"/>
      <c r="O2907" s="234"/>
      <c r="P2907" s="234"/>
      <c r="Q2907" s="7">
        <v>39924</v>
      </c>
      <c r="R2907" s="8">
        <v>4246071</v>
      </c>
      <c r="S2907" s="8">
        <v>4362143</v>
      </c>
      <c r="T2907" s="8">
        <v>4235714</v>
      </c>
      <c r="U2907" s="8">
        <v>4348571</v>
      </c>
      <c r="V2907" s="192">
        <v>3757772</v>
      </c>
      <c r="W2907" s="234">
        <v>470685600</v>
      </c>
      <c r="X2907" s="194">
        <f t="shared" si="91"/>
        <v>1.045690051101352E-2</v>
      </c>
      <c r="Y2907" s="193"/>
      <c r="Z2907" s="197">
        <v>2905</v>
      </c>
    </row>
    <row r="2908" spans="1:26" ht="14.4" x14ac:dyDescent="0.3">
      <c r="A2908" s="7">
        <v>39923</v>
      </c>
      <c r="B2908" s="191">
        <v>868.27002000000005</v>
      </c>
      <c r="C2908" s="191">
        <v>868.27002000000005</v>
      </c>
      <c r="D2908" s="191">
        <v>832.39001499999995</v>
      </c>
      <c r="E2908" s="191">
        <v>832.39001499999995</v>
      </c>
      <c r="F2908" s="192">
        <v>832.39001499999995</v>
      </c>
      <c r="G2908" s="191">
        <v>6973960000</v>
      </c>
      <c r="H2908" s="194">
        <f t="shared" si="90"/>
        <v>-4.2789744741207329E-2</v>
      </c>
      <c r="I2908" s="193"/>
      <c r="J2908" s="197">
        <v>2906</v>
      </c>
      <c r="K2908" s="234"/>
      <c r="L2908" s="234"/>
      <c r="M2908" s="234"/>
      <c r="N2908" s="234"/>
      <c r="O2908" s="234"/>
      <c r="P2908" s="234"/>
      <c r="Q2908" s="7">
        <v>39923</v>
      </c>
      <c r="R2908" s="8">
        <v>4347500</v>
      </c>
      <c r="S2908" s="8">
        <v>4392500</v>
      </c>
      <c r="T2908" s="8">
        <v>4255714</v>
      </c>
      <c r="U2908" s="8">
        <v>4303571</v>
      </c>
      <c r="V2908" s="192">
        <v>3718884</v>
      </c>
      <c r="W2908" s="234">
        <v>466466000</v>
      </c>
      <c r="X2908" s="194">
        <f t="shared" si="91"/>
        <v>-2.365947204557203E-2</v>
      </c>
      <c r="Y2908" s="193"/>
      <c r="Z2908" s="197">
        <v>2906</v>
      </c>
    </row>
    <row r="2909" spans="1:26" ht="14.4" x14ac:dyDescent="0.3">
      <c r="A2909" s="7">
        <v>39920</v>
      </c>
      <c r="B2909" s="191">
        <v>865.17999299999997</v>
      </c>
      <c r="C2909" s="191">
        <v>875.63000499999998</v>
      </c>
      <c r="D2909" s="191">
        <v>860.86999500000002</v>
      </c>
      <c r="E2909" s="191">
        <v>869.59997599999997</v>
      </c>
      <c r="F2909" s="192">
        <v>869.59997599999997</v>
      </c>
      <c r="G2909" s="191">
        <v>7352010000</v>
      </c>
      <c r="H2909" s="194">
        <f t="shared" si="90"/>
        <v>4.9693609842046882E-3</v>
      </c>
      <c r="I2909" s="193"/>
      <c r="J2909" s="197">
        <v>2907</v>
      </c>
      <c r="K2909" s="234"/>
      <c r="L2909" s="234"/>
      <c r="M2909" s="234"/>
      <c r="N2909" s="234"/>
      <c r="O2909" s="234"/>
      <c r="P2909" s="234"/>
      <c r="Q2909" s="7">
        <v>39920</v>
      </c>
      <c r="R2909" s="8">
        <v>4327857</v>
      </c>
      <c r="S2909" s="8">
        <v>4437500</v>
      </c>
      <c r="T2909" s="8">
        <v>4294643</v>
      </c>
      <c r="U2909" s="8">
        <v>4407857</v>
      </c>
      <c r="V2909" s="192">
        <v>3809003</v>
      </c>
      <c r="W2909" s="234">
        <v>497495600</v>
      </c>
      <c r="X2909" s="194">
        <f t="shared" si="91"/>
        <v>1.6220835365417678E-2</v>
      </c>
      <c r="Y2909" s="193"/>
      <c r="Z2909" s="197">
        <v>2907</v>
      </c>
    </row>
    <row r="2910" spans="1:26" ht="14.4" x14ac:dyDescent="0.3">
      <c r="A2910" s="7">
        <v>39919</v>
      </c>
      <c r="B2910" s="191">
        <v>854.53997800000002</v>
      </c>
      <c r="C2910" s="191">
        <v>870.34997599999997</v>
      </c>
      <c r="D2910" s="191">
        <v>847.03997800000002</v>
      </c>
      <c r="E2910" s="191">
        <v>865.29998799999998</v>
      </c>
      <c r="F2910" s="192">
        <v>865.29998799999998</v>
      </c>
      <c r="G2910" s="191">
        <v>6598670000</v>
      </c>
      <c r="H2910" s="194">
        <f t="shared" si="90"/>
        <v>1.5538800120974621E-2</v>
      </c>
      <c r="I2910" s="193"/>
      <c r="J2910" s="197">
        <v>2908</v>
      </c>
      <c r="K2910" s="234"/>
      <c r="L2910" s="234"/>
      <c r="M2910" s="234"/>
      <c r="N2910" s="234"/>
      <c r="O2910" s="234"/>
      <c r="P2910" s="234"/>
      <c r="Q2910" s="7">
        <v>39919</v>
      </c>
      <c r="R2910" s="8">
        <v>4256786</v>
      </c>
      <c r="S2910" s="8">
        <v>4398214</v>
      </c>
      <c r="T2910" s="8">
        <v>4242500</v>
      </c>
      <c r="U2910" s="8">
        <v>4337500</v>
      </c>
      <c r="V2910" s="192">
        <v>3748204</v>
      </c>
      <c r="W2910" s="234">
        <v>593446000</v>
      </c>
      <c r="X2910" s="194">
        <f t="shared" si="91"/>
        <v>3.2387039234907329E-2</v>
      </c>
      <c r="Y2910" s="193"/>
      <c r="Z2910" s="197">
        <v>2908</v>
      </c>
    </row>
    <row r="2911" spans="1:26" ht="14.4" x14ac:dyDescent="0.3">
      <c r="A2911" s="7">
        <v>39918</v>
      </c>
      <c r="B2911" s="191">
        <v>839.44000200000005</v>
      </c>
      <c r="C2911" s="191">
        <v>852.92999299999997</v>
      </c>
      <c r="D2911" s="191">
        <v>835.580017</v>
      </c>
      <c r="E2911" s="191">
        <v>852.05999799999995</v>
      </c>
      <c r="F2911" s="192">
        <v>852.05999799999995</v>
      </c>
      <c r="G2911" s="191">
        <v>6241100000</v>
      </c>
      <c r="H2911" s="194">
        <f t="shared" si="90"/>
        <v>1.2549017231134819E-2</v>
      </c>
      <c r="I2911" s="193"/>
      <c r="J2911" s="197">
        <v>2909</v>
      </c>
      <c r="K2911" s="234"/>
      <c r="L2911" s="234"/>
      <c r="M2911" s="234"/>
      <c r="N2911" s="234"/>
      <c r="O2911" s="234"/>
      <c r="P2911" s="234"/>
      <c r="Q2911" s="7">
        <v>39918</v>
      </c>
      <c r="R2911" s="8">
        <v>4185714</v>
      </c>
      <c r="S2911" s="8">
        <v>4223214</v>
      </c>
      <c r="T2911" s="8">
        <v>4134286</v>
      </c>
      <c r="U2911" s="8">
        <v>4201428</v>
      </c>
      <c r="V2911" s="192">
        <v>3630619</v>
      </c>
      <c r="W2911" s="234">
        <v>412882400</v>
      </c>
      <c r="X2911" s="194">
        <f t="shared" si="91"/>
        <v>-5.6629207821003828E-3</v>
      </c>
      <c r="Y2911" s="193"/>
      <c r="Z2911" s="197">
        <v>2909</v>
      </c>
    </row>
    <row r="2912" spans="1:26" ht="14.4" x14ac:dyDescent="0.3">
      <c r="A2912" s="7">
        <v>39917</v>
      </c>
      <c r="B2912" s="191">
        <v>856.88000499999998</v>
      </c>
      <c r="C2912" s="191">
        <v>856.88000499999998</v>
      </c>
      <c r="D2912" s="191">
        <v>840.25</v>
      </c>
      <c r="E2912" s="191">
        <v>841.5</v>
      </c>
      <c r="F2912" s="192">
        <v>841.5</v>
      </c>
      <c r="G2912" s="191">
        <v>7569840000</v>
      </c>
      <c r="H2912" s="194">
        <f t="shared" si="90"/>
        <v>-2.0064491052239675E-2</v>
      </c>
      <c r="I2912" s="193"/>
      <c r="J2912" s="197">
        <v>2910</v>
      </c>
      <c r="K2912" s="234"/>
      <c r="L2912" s="234"/>
      <c r="M2912" s="234"/>
      <c r="N2912" s="234"/>
      <c r="O2912" s="234"/>
      <c r="P2912" s="234"/>
      <c r="Q2912" s="7">
        <v>39917</v>
      </c>
      <c r="R2912" s="8">
        <v>4270357</v>
      </c>
      <c r="S2912" s="8">
        <v>4291786</v>
      </c>
      <c r="T2912" s="8">
        <v>4187500</v>
      </c>
      <c r="U2912" s="8">
        <v>4225357</v>
      </c>
      <c r="V2912" s="192">
        <v>3651296</v>
      </c>
      <c r="W2912" s="234">
        <v>454622000</v>
      </c>
      <c r="X2912" s="194">
        <f t="shared" si="91"/>
        <v>-1.5887638626364903E-2</v>
      </c>
      <c r="Y2912" s="193"/>
      <c r="Z2912" s="197">
        <v>2910</v>
      </c>
    </row>
    <row r="2913" spans="1:26" ht="14.4" x14ac:dyDescent="0.3">
      <c r="A2913" s="7">
        <v>39916</v>
      </c>
      <c r="B2913" s="191">
        <v>855.330017</v>
      </c>
      <c r="C2913" s="191">
        <v>864.30999799999995</v>
      </c>
      <c r="D2913" s="191">
        <v>845.34997599999997</v>
      </c>
      <c r="E2913" s="191">
        <v>858.72997999999995</v>
      </c>
      <c r="F2913" s="192">
        <v>858.72997999999995</v>
      </c>
      <c r="G2913" s="191">
        <v>6434890000</v>
      </c>
      <c r="H2913" s="194">
        <f t="shared" si="90"/>
        <v>2.5333683630647491E-3</v>
      </c>
      <c r="I2913" s="193"/>
      <c r="J2913" s="197">
        <v>2911</v>
      </c>
      <c r="K2913" s="234"/>
      <c r="L2913" s="234"/>
      <c r="M2913" s="234"/>
      <c r="N2913" s="234"/>
      <c r="O2913" s="234"/>
      <c r="P2913" s="234"/>
      <c r="Q2913" s="7">
        <v>39916</v>
      </c>
      <c r="R2913" s="8">
        <v>4286071</v>
      </c>
      <c r="S2913" s="8">
        <v>4320714</v>
      </c>
      <c r="T2913" s="8">
        <v>4250000</v>
      </c>
      <c r="U2913" s="8">
        <v>4293571</v>
      </c>
      <c r="V2913" s="192">
        <v>3710243</v>
      </c>
      <c r="W2913" s="234">
        <v>389236400</v>
      </c>
      <c r="X2913" s="194">
        <f t="shared" si="91"/>
        <v>5.4360447706793946E-3</v>
      </c>
      <c r="Y2913" s="193"/>
      <c r="Z2913" s="197">
        <v>2911</v>
      </c>
    </row>
    <row r="2914" spans="1:26" ht="14.4" x14ac:dyDescent="0.3">
      <c r="A2914" s="7">
        <v>39912</v>
      </c>
      <c r="B2914" s="191">
        <v>829.28997800000002</v>
      </c>
      <c r="C2914" s="191">
        <v>856.90997300000004</v>
      </c>
      <c r="D2914" s="191">
        <v>829.28997800000002</v>
      </c>
      <c r="E2914" s="191">
        <v>856.55999799999995</v>
      </c>
      <c r="F2914" s="192">
        <v>856.55999799999995</v>
      </c>
      <c r="G2914" s="191">
        <v>7600710000</v>
      </c>
      <c r="H2914" s="194">
        <f t="shared" si="90"/>
        <v>3.8053257583302469E-2</v>
      </c>
      <c r="I2914" s="193"/>
      <c r="J2914" s="197">
        <v>2912</v>
      </c>
      <c r="K2914" s="234"/>
      <c r="L2914" s="234"/>
      <c r="M2914" s="234"/>
      <c r="N2914" s="234"/>
      <c r="O2914" s="234"/>
      <c r="P2914" s="234"/>
      <c r="Q2914" s="7">
        <v>39912</v>
      </c>
      <c r="R2914" s="8">
        <v>4229286</v>
      </c>
      <c r="S2914" s="8">
        <v>4285714</v>
      </c>
      <c r="T2914" s="8">
        <v>4212857</v>
      </c>
      <c r="U2914" s="8">
        <v>4270357</v>
      </c>
      <c r="V2914" s="192">
        <v>3690183</v>
      </c>
      <c r="W2914" s="234">
        <v>530756800</v>
      </c>
      <c r="X2914" s="194">
        <f t="shared" si="91"/>
        <v>2.7940201917556598E-2</v>
      </c>
      <c r="Y2914" s="193"/>
      <c r="Z2914" s="197">
        <v>2912</v>
      </c>
    </row>
    <row r="2915" spans="1:26" ht="14.4" x14ac:dyDescent="0.3">
      <c r="A2915" s="7">
        <v>39911</v>
      </c>
      <c r="B2915" s="191">
        <v>816.76000999999997</v>
      </c>
      <c r="C2915" s="191">
        <v>828.419983</v>
      </c>
      <c r="D2915" s="191">
        <v>814.84002699999996</v>
      </c>
      <c r="E2915" s="191">
        <v>825.15997300000004</v>
      </c>
      <c r="F2915" s="192">
        <v>825.15997300000004</v>
      </c>
      <c r="G2915" s="191">
        <v>5938460000</v>
      </c>
      <c r="H2915" s="194">
        <f t="shared" si="90"/>
        <v>1.1783440796274098E-2</v>
      </c>
      <c r="I2915" s="193"/>
      <c r="J2915" s="197">
        <v>2913</v>
      </c>
      <c r="K2915" s="234"/>
      <c r="L2915" s="234"/>
      <c r="M2915" s="234"/>
      <c r="N2915" s="234"/>
      <c r="O2915" s="234"/>
      <c r="P2915" s="234"/>
      <c r="Q2915" s="7">
        <v>39911</v>
      </c>
      <c r="R2915" s="8">
        <v>4122500</v>
      </c>
      <c r="S2915" s="8">
        <v>4171072</v>
      </c>
      <c r="T2915" s="8">
        <v>4092143</v>
      </c>
      <c r="U2915" s="8">
        <v>4154286</v>
      </c>
      <c r="V2915" s="192">
        <v>3589881</v>
      </c>
      <c r="W2915" s="234">
        <v>455630000</v>
      </c>
      <c r="X2915" s="194">
        <f t="shared" si="91"/>
        <v>1.14782639076532E-2</v>
      </c>
      <c r="Y2915" s="193"/>
      <c r="Z2915" s="197">
        <v>2913</v>
      </c>
    </row>
    <row r="2916" spans="1:26" ht="14.4" x14ac:dyDescent="0.3">
      <c r="A2916" s="7">
        <v>39910</v>
      </c>
      <c r="B2916" s="191">
        <v>834.11999500000002</v>
      </c>
      <c r="C2916" s="191">
        <v>834.11999500000002</v>
      </c>
      <c r="D2916" s="191">
        <v>814.53002900000001</v>
      </c>
      <c r="E2916" s="191">
        <v>815.54998799999998</v>
      </c>
      <c r="F2916" s="192">
        <v>815.54998799999998</v>
      </c>
      <c r="G2916" s="191">
        <v>5155580000</v>
      </c>
      <c r="H2916" s="194">
        <f t="shared" si="90"/>
        <v>-2.3854541673158907E-2</v>
      </c>
      <c r="I2916" s="193"/>
      <c r="J2916" s="197">
        <v>2914</v>
      </c>
      <c r="K2916" s="234"/>
      <c r="L2916" s="234"/>
      <c r="M2916" s="234"/>
      <c r="N2916" s="234"/>
      <c r="O2916" s="234"/>
      <c r="P2916" s="234"/>
      <c r="Q2916" s="7">
        <v>39910</v>
      </c>
      <c r="R2916" s="8">
        <v>4161786</v>
      </c>
      <c r="S2916" s="8">
        <v>4166786</v>
      </c>
      <c r="T2916" s="8">
        <v>4078214</v>
      </c>
      <c r="U2916" s="8">
        <v>4107143</v>
      </c>
      <c r="V2916" s="192">
        <v>3549143</v>
      </c>
      <c r="W2916" s="234">
        <v>536580800</v>
      </c>
      <c r="X2916" s="194">
        <f t="shared" si="91"/>
        <v>-2.9126136572841192E-2</v>
      </c>
      <c r="Y2916" s="193"/>
      <c r="Z2916" s="197">
        <v>2914</v>
      </c>
    </row>
    <row r="2917" spans="1:26" ht="14.4" x14ac:dyDescent="0.3">
      <c r="A2917" s="7">
        <v>39909</v>
      </c>
      <c r="B2917" s="191">
        <v>839.75</v>
      </c>
      <c r="C2917" s="191">
        <v>839.75</v>
      </c>
      <c r="D2917" s="191">
        <v>822.78997800000002</v>
      </c>
      <c r="E2917" s="191">
        <v>835.47997999999995</v>
      </c>
      <c r="F2917" s="192">
        <v>835.47997999999995</v>
      </c>
      <c r="G2917" s="191">
        <v>6210000000</v>
      </c>
      <c r="H2917" s="194">
        <f t="shared" si="90"/>
        <v>-8.3323679525223078E-3</v>
      </c>
      <c r="I2917" s="193"/>
      <c r="J2917" s="197">
        <v>2915</v>
      </c>
      <c r="K2917" s="234"/>
      <c r="L2917" s="234"/>
      <c r="M2917" s="234"/>
      <c r="N2917" s="234"/>
      <c r="O2917" s="234"/>
      <c r="P2917" s="234"/>
      <c r="Q2917" s="7">
        <v>39909</v>
      </c>
      <c r="R2917" s="8">
        <v>4105000</v>
      </c>
      <c r="S2917" s="8">
        <v>4241071</v>
      </c>
      <c r="T2917" s="8">
        <v>4045714</v>
      </c>
      <c r="U2917" s="8">
        <v>4230357</v>
      </c>
      <c r="V2917" s="192">
        <v>3655617</v>
      </c>
      <c r="W2917" s="234">
        <v>658064400</v>
      </c>
      <c r="X2917" s="194">
        <f t="shared" si="91"/>
        <v>2.1208498931613487E-2</v>
      </c>
      <c r="Y2917" s="193"/>
      <c r="Z2917" s="197">
        <v>2915</v>
      </c>
    </row>
    <row r="2918" spans="1:26" ht="14.4" x14ac:dyDescent="0.3">
      <c r="A2918" s="7">
        <v>39906</v>
      </c>
      <c r="B2918" s="191">
        <v>835.13000499999998</v>
      </c>
      <c r="C2918" s="191">
        <v>842.5</v>
      </c>
      <c r="D2918" s="191">
        <v>826.70001200000002</v>
      </c>
      <c r="E2918" s="191">
        <v>842.5</v>
      </c>
      <c r="F2918" s="192">
        <v>842.5</v>
      </c>
      <c r="G2918" s="191">
        <v>5855640000</v>
      </c>
      <c r="H2918" s="194">
        <f t="shared" si="90"/>
        <v>9.7317708374375748E-3</v>
      </c>
      <c r="I2918" s="193"/>
      <c r="J2918" s="197">
        <v>2916</v>
      </c>
      <c r="K2918" s="234"/>
      <c r="L2918" s="234"/>
      <c r="M2918" s="234"/>
      <c r="N2918" s="234"/>
      <c r="O2918" s="234"/>
      <c r="P2918" s="234"/>
      <c r="Q2918" s="7">
        <v>39906</v>
      </c>
      <c r="R2918" s="8">
        <v>4078214</v>
      </c>
      <c r="S2918" s="8">
        <v>4147500</v>
      </c>
      <c r="T2918" s="8">
        <v>4054286</v>
      </c>
      <c r="U2918" s="8">
        <v>4142500</v>
      </c>
      <c r="V2918" s="192">
        <v>3579697</v>
      </c>
      <c r="W2918" s="234">
        <v>636241200</v>
      </c>
      <c r="X2918" s="194">
        <f t="shared" si="91"/>
        <v>2.9101308650443629E-2</v>
      </c>
      <c r="Y2918" s="193"/>
      <c r="Z2918" s="197">
        <v>2916</v>
      </c>
    </row>
    <row r="2919" spans="1:26" ht="14.4" x14ac:dyDescent="0.3">
      <c r="A2919" s="7">
        <v>39905</v>
      </c>
      <c r="B2919" s="191">
        <v>814.53002900000001</v>
      </c>
      <c r="C2919" s="191">
        <v>845.60998500000005</v>
      </c>
      <c r="D2919" s="191">
        <v>814.53002900000001</v>
      </c>
      <c r="E2919" s="191">
        <v>834.38000499999998</v>
      </c>
      <c r="F2919" s="192">
        <v>834.38000499999998</v>
      </c>
      <c r="G2919" s="191">
        <v>7542810000</v>
      </c>
      <c r="H2919" s="194">
        <f t="shared" si="90"/>
        <v>2.8727113862552459E-2</v>
      </c>
      <c r="I2919" s="193"/>
      <c r="J2919" s="197">
        <v>2917</v>
      </c>
      <c r="K2919" s="234"/>
      <c r="L2919" s="234"/>
      <c r="M2919" s="234"/>
      <c r="N2919" s="234"/>
      <c r="O2919" s="234"/>
      <c r="P2919" s="234"/>
      <c r="Q2919" s="7">
        <v>39905</v>
      </c>
      <c r="R2919" s="8">
        <v>3933571</v>
      </c>
      <c r="S2919" s="8">
        <v>4098214</v>
      </c>
      <c r="T2919" s="8">
        <v>3920714</v>
      </c>
      <c r="U2919" s="8">
        <v>4025357</v>
      </c>
      <c r="V2919" s="192">
        <v>3478469</v>
      </c>
      <c r="W2919" s="234">
        <v>812366800</v>
      </c>
      <c r="X2919" s="194">
        <f t="shared" si="91"/>
        <v>3.6986015097172281E-2</v>
      </c>
      <c r="Y2919" s="193"/>
      <c r="Z2919" s="197">
        <v>2917</v>
      </c>
    </row>
    <row r="2920" spans="1:26" ht="14.4" x14ac:dyDescent="0.3">
      <c r="A2920" s="7">
        <v>39904</v>
      </c>
      <c r="B2920" s="191">
        <v>793.59002699999996</v>
      </c>
      <c r="C2920" s="191">
        <v>813.61999500000002</v>
      </c>
      <c r="D2920" s="191">
        <v>783.32000700000003</v>
      </c>
      <c r="E2920" s="191">
        <v>811.080017</v>
      </c>
      <c r="F2920" s="192">
        <v>811.080017</v>
      </c>
      <c r="G2920" s="191">
        <v>6034140000</v>
      </c>
      <c r="H2920" s="194">
        <f t="shared" si="90"/>
        <v>1.6556609576476155E-2</v>
      </c>
      <c r="I2920" s="193"/>
      <c r="J2920" s="197">
        <v>2918</v>
      </c>
      <c r="K2920" s="234"/>
      <c r="L2920" s="234"/>
      <c r="M2920" s="234"/>
      <c r="N2920" s="234"/>
      <c r="O2920" s="234"/>
      <c r="P2920" s="234"/>
      <c r="Q2920" s="7">
        <v>39904</v>
      </c>
      <c r="R2920" s="8">
        <v>3717500</v>
      </c>
      <c r="S2920" s="8">
        <v>3892857</v>
      </c>
      <c r="T2920" s="8">
        <v>3710357</v>
      </c>
      <c r="U2920" s="8">
        <v>3881786</v>
      </c>
      <c r="V2920" s="192">
        <v>3354403</v>
      </c>
      <c r="W2920" s="234">
        <v>589372000</v>
      </c>
      <c r="X2920" s="194">
        <f t="shared" si="91"/>
        <v>3.3960950932518268E-2</v>
      </c>
      <c r="Y2920" s="193"/>
      <c r="Z2920" s="197">
        <v>2918</v>
      </c>
    </row>
    <row r="2921" spans="1:26" ht="14.4" x14ac:dyDescent="0.3">
      <c r="A2921" s="7">
        <v>39903</v>
      </c>
      <c r="B2921" s="191">
        <v>790.88000499999998</v>
      </c>
      <c r="C2921" s="191">
        <v>810.47997999999995</v>
      </c>
      <c r="D2921" s="191">
        <v>790.88000499999998</v>
      </c>
      <c r="E2921" s="191">
        <v>797.86999500000002</v>
      </c>
      <c r="F2921" s="192">
        <v>797.86999500000002</v>
      </c>
      <c r="G2921" s="191">
        <v>6089100000</v>
      </c>
      <c r="H2921" s="194">
        <f t="shared" si="90"/>
        <v>1.312961489624671E-2</v>
      </c>
      <c r="I2921" s="193"/>
      <c r="J2921" s="197">
        <v>2919</v>
      </c>
      <c r="K2921" s="234"/>
      <c r="L2921" s="234"/>
      <c r="M2921" s="234"/>
      <c r="N2921" s="234"/>
      <c r="O2921" s="234"/>
      <c r="P2921" s="234"/>
      <c r="Q2921" s="7">
        <v>39903</v>
      </c>
      <c r="R2921" s="8">
        <v>3766071</v>
      </c>
      <c r="S2921" s="8">
        <v>3837500</v>
      </c>
      <c r="T2921" s="8">
        <v>3750000</v>
      </c>
      <c r="U2921" s="8">
        <v>3754286</v>
      </c>
      <c r="V2921" s="192">
        <v>3244226</v>
      </c>
      <c r="W2921" s="234">
        <v>570080000</v>
      </c>
      <c r="X2921" s="194">
        <f t="shared" si="91"/>
        <v>6.0295548660343548E-3</v>
      </c>
      <c r="Y2921" s="193"/>
      <c r="Z2921" s="197">
        <v>2919</v>
      </c>
    </row>
    <row r="2922" spans="1:26" ht="14.4" x14ac:dyDescent="0.3">
      <c r="A2922" s="7">
        <v>39902</v>
      </c>
      <c r="B2922" s="191">
        <v>809.07000700000003</v>
      </c>
      <c r="C2922" s="191">
        <v>809.07000700000003</v>
      </c>
      <c r="D2922" s="191">
        <v>779.80999799999995</v>
      </c>
      <c r="E2922" s="191">
        <v>787.53002900000001</v>
      </c>
      <c r="F2922" s="192">
        <v>787.53002900000001</v>
      </c>
      <c r="G2922" s="191">
        <v>5912660000</v>
      </c>
      <c r="H2922" s="194">
        <f t="shared" si="90"/>
        <v>-3.4818703495799477E-2</v>
      </c>
      <c r="I2922" s="193"/>
      <c r="J2922" s="197">
        <v>2920</v>
      </c>
      <c r="K2922" s="234"/>
      <c r="L2922" s="234"/>
      <c r="M2922" s="234"/>
      <c r="N2922" s="234"/>
      <c r="O2922" s="234"/>
      <c r="P2922" s="234"/>
      <c r="Q2922" s="7">
        <v>39902</v>
      </c>
      <c r="R2922" s="8">
        <v>3732500</v>
      </c>
      <c r="S2922" s="8">
        <v>3750357</v>
      </c>
      <c r="T2922" s="8">
        <v>3664643</v>
      </c>
      <c r="U2922" s="8">
        <v>3731786</v>
      </c>
      <c r="V2922" s="192">
        <v>3224782</v>
      </c>
      <c r="W2922" s="234">
        <v>502796000</v>
      </c>
      <c r="X2922" s="194">
        <f t="shared" si="91"/>
        <v>-2.2087161729212337E-2</v>
      </c>
      <c r="Y2922" s="193"/>
      <c r="Z2922" s="197">
        <v>2920</v>
      </c>
    </row>
    <row r="2923" spans="1:26" ht="14.4" x14ac:dyDescent="0.3">
      <c r="A2923" s="7">
        <v>39899</v>
      </c>
      <c r="B2923" s="191">
        <v>828.67999299999997</v>
      </c>
      <c r="C2923" s="191">
        <v>828.67999299999997</v>
      </c>
      <c r="D2923" s="191">
        <v>813.42999299999997</v>
      </c>
      <c r="E2923" s="191">
        <v>815.94000200000005</v>
      </c>
      <c r="F2923" s="192">
        <v>815.94000200000005</v>
      </c>
      <c r="G2923" s="191">
        <v>5600210000</v>
      </c>
      <c r="H2923" s="194">
        <f t="shared" si="90"/>
        <v>-2.0315519180573914E-2</v>
      </c>
      <c r="I2923" s="193"/>
      <c r="J2923" s="197">
        <v>2921</v>
      </c>
      <c r="K2923" s="234"/>
      <c r="L2923" s="234"/>
      <c r="M2923" s="234"/>
      <c r="N2923" s="234"/>
      <c r="O2923" s="234"/>
      <c r="P2923" s="234"/>
      <c r="Q2923" s="7">
        <v>39899</v>
      </c>
      <c r="R2923" s="8">
        <v>3865357</v>
      </c>
      <c r="S2923" s="8">
        <v>3876071</v>
      </c>
      <c r="T2923" s="8">
        <v>3800000</v>
      </c>
      <c r="U2923" s="8">
        <v>3816072</v>
      </c>
      <c r="V2923" s="192">
        <v>3297617</v>
      </c>
      <c r="W2923" s="234">
        <v>492872800</v>
      </c>
      <c r="X2923" s="194">
        <f t="shared" si="91"/>
        <v>-2.7487148392675402E-2</v>
      </c>
      <c r="Y2923" s="193"/>
      <c r="Z2923" s="197">
        <v>2921</v>
      </c>
    </row>
    <row r="2924" spans="1:26" ht="14.4" x14ac:dyDescent="0.3">
      <c r="A2924" s="7">
        <v>39898</v>
      </c>
      <c r="B2924" s="191">
        <v>814.05999799999995</v>
      </c>
      <c r="C2924" s="191">
        <v>832.97997999999995</v>
      </c>
      <c r="D2924" s="191">
        <v>814.05999799999995</v>
      </c>
      <c r="E2924" s="191">
        <v>832.85998500000005</v>
      </c>
      <c r="F2924" s="192">
        <v>832.85998500000005</v>
      </c>
      <c r="G2924" s="191">
        <v>6992960000</v>
      </c>
      <c r="H2924" s="194">
        <f t="shared" si="90"/>
        <v>2.3320366495550002E-2</v>
      </c>
      <c r="I2924" s="193"/>
      <c r="J2924" s="197">
        <v>2922</v>
      </c>
      <c r="K2924" s="234"/>
      <c r="L2924" s="234"/>
      <c r="M2924" s="234"/>
      <c r="N2924" s="234"/>
      <c r="O2924" s="234"/>
      <c r="P2924" s="234"/>
      <c r="Q2924" s="7">
        <v>39898</v>
      </c>
      <c r="R2924" s="8">
        <v>3851071</v>
      </c>
      <c r="S2924" s="8">
        <v>3927857</v>
      </c>
      <c r="T2924" s="8">
        <v>3842143</v>
      </c>
      <c r="U2924" s="8">
        <v>3923928</v>
      </c>
      <c r="V2924" s="192">
        <v>3390821</v>
      </c>
      <c r="W2924" s="234">
        <v>616252000</v>
      </c>
      <c r="X2924" s="194">
        <f t="shared" si="91"/>
        <v>3.174039542298112E-2</v>
      </c>
      <c r="Y2924" s="193"/>
      <c r="Z2924" s="197">
        <v>2922</v>
      </c>
    </row>
    <row r="2925" spans="1:26" ht="14.4" x14ac:dyDescent="0.3">
      <c r="A2925" s="7">
        <v>39897</v>
      </c>
      <c r="B2925" s="191">
        <v>806.80999799999995</v>
      </c>
      <c r="C2925" s="191">
        <v>826.78002900000001</v>
      </c>
      <c r="D2925" s="191">
        <v>791.36999500000002</v>
      </c>
      <c r="E2925" s="191">
        <v>813.88000499999998</v>
      </c>
      <c r="F2925" s="192">
        <v>813.88000499999998</v>
      </c>
      <c r="G2925" s="191">
        <v>7687180000</v>
      </c>
      <c r="H2925" s="194">
        <f t="shared" si="90"/>
        <v>9.6263708233660251E-3</v>
      </c>
      <c r="I2925" s="193"/>
      <c r="J2925" s="197">
        <v>2923</v>
      </c>
      <c r="K2925" s="234"/>
      <c r="L2925" s="234"/>
      <c r="M2925" s="234"/>
      <c r="N2925" s="234"/>
      <c r="O2925" s="234"/>
      <c r="P2925" s="234"/>
      <c r="Q2925" s="7">
        <v>39897</v>
      </c>
      <c r="R2925" s="8">
        <v>3842143</v>
      </c>
      <c r="S2925" s="8">
        <v>3870000</v>
      </c>
      <c r="T2925" s="8">
        <v>3709286</v>
      </c>
      <c r="U2925" s="8">
        <v>3803214</v>
      </c>
      <c r="V2925" s="192">
        <v>3286506</v>
      </c>
      <c r="W2925" s="234">
        <v>646618000</v>
      </c>
      <c r="X2925" s="194">
        <f t="shared" si="91"/>
        <v>-9.40119842461471E-5</v>
      </c>
      <c r="Y2925" s="193"/>
      <c r="Z2925" s="197">
        <v>2923</v>
      </c>
    </row>
    <row r="2926" spans="1:26" ht="14.4" x14ac:dyDescent="0.3">
      <c r="A2926" s="7">
        <v>39896</v>
      </c>
      <c r="B2926" s="191">
        <v>820.59997599999997</v>
      </c>
      <c r="C2926" s="191">
        <v>823.65002400000003</v>
      </c>
      <c r="D2926" s="191">
        <v>805.47997999999995</v>
      </c>
      <c r="E2926" s="191">
        <v>806.11999500000002</v>
      </c>
      <c r="F2926" s="192">
        <v>806.11999500000002</v>
      </c>
      <c r="G2926" s="191">
        <v>6767980000</v>
      </c>
      <c r="H2926" s="194">
        <f t="shared" si="90"/>
        <v>-2.0415093018831192E-2</v>
      </c>
      <c r="I2926" s="193"/>
      <c r="J2926" s="197">
        <v>2924</v>
      </c>
      <c r="K2926" s="234"/>
      <c r="L2926" s="234"/>
      <c r="M2926" s="234"/>
      <c r="N2926" s="234"/>
      <c r="O2926" s="234"/>
      <c r="P2926" s="234"/>
      <c r="Q2926" s="7">
        <v>39896</v>
      </c>
      <c r="R2926" s="8">
        <v>3798571</v>
      </c>
      <c r="S2926" s="8">
        <v>3908571</v>
      </c>
      <c r="T2926" s="8">
        <v>3763929</v>
      </c>
      <c r="U2926" s="8">
        <v>3803571</v>
      </c>
      <c r="V2926" s="192">
        <v>3286815</v>
      </c>
      <c r="W2926" s="234">
        <v>640612000</v>
      </c>
      <c r="X2926" s="194">
        <f t="shared" si="91"/>
        <v>-1.0774645873807227E-2</v>
      </c>
      <c r="Y2926" s="193"/>
      <c r="Z2926" s="197">
        <v>2924</v>
      </c>
    </row>
    <row r="2927" spans="1:26" ht="14.4" x14ac:dyDescent="0.3">
      <c r="A2927" s="7">
        <v>39895</v>
      </c>
      <c r="B2927" s="191">
        <v>772.30999799999995</v>
      </c>
      <c r="C2927" s="191">
        <v>823.36999500000002</v>
      </c>
      <c r="D2927" s="191">
        <v>772.30999799999995</v>
      </c>
      <c r="E2927" s="191">
        <v>822.919983</v>
      </c>
      <c r="F2927" s="192">
        <v>822.919983</v>
      </c>
      <c r="G2927" s="191">
        <v>7715770000</v>
      </c>
      <c r="H2927" s="194">
        <f t="shared" si="90"/>
        <v>7.0757548802490508E-2</v>
      </c>
      <c r="I2927" s="193"/>
      <c r="J2927" s="197">
        <v>2925</v>
      </c>
      <c r="K2927" s="234"/>
      <c r="L2927" s="234"/>
      <c r="M2927" s="234"/>
      <c r="N2927" s="234"/>
      <c r="O2927" s="234"/>
      <c r="P2927" s="234"/>
      <c r="Q2927" s="7">
        <v>39895</v>
      </c>
      <c r="R2927" s="8">
        <v>3668214</v>
      </c>
      <c r="S2927" s="8">
        <v>3862857</v>
      </c>
      <c r="T2927" s="8">
        <v>3633929</v>
      </c>
      <c r="U2927" s="8">
        <v>3845000</v>
      </c>
      <c r="V2927" s="192">
        <v>3322615</v>
      </c>
      <c r="W2927" s="234">
        <v>666397200</v>
      </c>
      <c r="X2927" s="194">
        <f t="shared" si="91"/>
        <v>5.9749968264417683E-2</v>
      </c>
      <c r="Y2927" s="193"/>
      <c r="Z2927" s="197">
        <v>2925</v>
      </c>
    </row>
    <row r="2928" spans="1:26" ht="14.4" x14ac:dyDescent="0.3">
      <c r="A2928" s="7">
        <v>39892</v>
      </c>
      <c r="B2928" s="191">
        <v>784.580017</v>
      </c>
      <c r="C2928" s="191">
        <v>788.90997300000004</v>
      </c>
      <c r="D2928" s="191">
        <v>766.20001200000002</v>
      </c>
      <c r="E2928" s="191">
        <v>768.53997800000002</v>
      </c>
      <c r="F2928" s="192">
        <v>768.53997800000002</v>
      </c>
      <c r="G2928" s="191">
        <v>7643720000</v>
      </c>
      <c r="H2928" s="194">
        <f t="shared" si="90"/>
        <v>-1.97694000751579E-2</v>
      </c>
      <c r="I2928" s="193"/>
      <c r="J2928" s="197">
        <v>2926</v>
      </c>
      <c r="K2928" s="234"/>
      <c r="L2928" s="234"/>
      <c r="M2928" s="234"/>
      <c r="N2928" s="234"/>
      <c r="O2928" s="234"/>
      <c r="P2928" s="234"/>
      <c r="Q2928" s="7">
        <v>39892</v>
      </c>
      <c r="R2928" s="8">
        <v>3646071</v>
      </c>
      <c r="S2928" s="8">
        <v>3682500</v>
      </c>
      <c r="T2928" s="8">
        <v>3591786</v>
      </c>
      <c r="U2928" s="8">
        <v>3628214</v>
      </c>
      <c r="V2928" s="192">
        <v>3135282</v>
      </c>
      <c r="W2928" s="234">
        <v>695587200</v>
      </c>
      <c r="X2928" s="194">
        <f t="shared" si="91"/>
        <v>-2.9526102860524556E-4</v>
      </c>
      <c r="Y2928" s="193"/>
      <c r="Z2928" s="197">
        <v>2926</v>
      </c>
    </row>
    <row r="2929" spans="1:26" ht="14.4" x14ac:dyDescent="0.3">
      <c r="A2929" s="7">
        <v>39891</v>
      </c>
      <c r="B2929" s="191">
        <v>797.919983</v>
      </c>
      <c r="C2929" s="191">
        <v>803.23999000000003</v>
      </c>
      <c r="D2929" s="191">
        <v>781.82000700000003</v>
      </c>
      <c r="E2929" s="191">
        <v>784.03997800000002</v>
      </c>
      <c r="F2929" s="192">
        <v>784.03997800000002</v>
      </c>
      <c r="G2929" s="191">
        <v>9033870000</v>
      </c>
      <c r="H2929" s="194">
        <f t="shared" si="90"/>
        <v>-1.2979163229684482E-2</v>
      </c>
      <c r="I2929" s="193"/>
      <c r="J2929" s="197">
        <v>2927</v>
      </c>
      <c r="K2929" s="234"/>
      <c r="L2929" s="234"/>
      <c r="M2929" s="234"/>
      <c r="N2929" s="234"/>
      <c r="O2929" s="234"/>
      <c r="P2929" s="234"/>
      <c r="Q2929" s="7">
        <v>39891</v>
      </c>
      <c r="R2929" s="8">
        <v>3637500</v>
      </c>
      <c r="S2929" s="8">
        <v>3685714</v>
      </c>
      <c r="T2929" s="8">
        <v>3580357</v>
      </c>
      <c r="U2929" s="8">
        <v>3629286</v>
      </c>
      <c r="V2929" s="192">
        <v>3136208</v>
      </c>
      <c r="W2929" s="234">
        <v>500180800</v>
      </c>
      <c r="X2929" s="194">
        <f t="shared" si="91"/>
        <v>9.8496004943312144E-4</v>
      </c>
      <c r="Y2929" s="193"/>
      <c r="Z2929" s="197">
        <v>2927</v>
      </c>
    </row>
    <row r="2930" spans="1:26" ht="14.4" x14ac:dyDescent="0.3">
      <c r="A2930" s="7">
        <v>39890</v>
      </c>
      <c r="B2930" s="191">
        <v>776.01000999999997</v>
      </c>
      <c r="C2930" s="191">
        <v>803.03997800000002</v>
      </c>
      <c r="D2930" s="191">
        <v>765.64001499999995</v>
      </c>
      <c r="E2930" s="191">
        <v>794.34997599999997</v>
      </c>
      <c r="F2930" s="192">
        <v>794.34997599999997</v>
      </c>
      <c r="G2930" s="191">
        <v>9098450000</v>
      </c>
      <c r="H2930" s="194">
        <f t="shared" si="90"/>
        <v>2.0857941068587953E-2</v>
      </c>
      <c r="I2930" s="193"/>
      <c r="J2930" s="197">
        <v>2928</v>
      </c>
      <c r="K2930" s="234"/>
      <c r="L2930" s="234"/>
      <c r="M2930" s="234"/>
      <c r="N2930" s="234"/>
      <c r="O2930" s="234"/>
      <c r="P2930" s="234"/>
      <c r="Q2930" s="7">
        <v>39890</v>
      </c>
      <c r="R2930" s="8">
        <v>3568214</v>
      </c>
      <c r="S2930" s="8">
        <v>3695714</v>
      </c>
      <c r="T2930" s="8">
        <v>3561429</v>
      </c>
      <c r="U2930" s="8">
        <v>3625714</v>
      </c>
      <c r="V2930" s="192">
        <v>3133122</v>
      </c>
      <c r="W2930" s="234">
        <v>796037200</v>
      </c>
      <c r="X2930" s="194">
        <f t="shared" si="91"/>
        <v>1.8663609602700897E-2</v>
      </c>
      <c r="Y2930" s="193"/>
      <c r="Z2930" s="197">
        <v>2928</v>
      </c>
    </row>
    <row r="2931" spans="1:26" ht="14.4" x14ac:dyDescent="0.3">
      <c r="A2931" s="7">
        <v>39889</v>
      </c>
      <c r="B2931" s="191">
        <v>753.88000499999998</v>
      </c>
      <c r="C2931" s="191">
        <v>778.11999500000002</v>
      </c>
      <c r="D2931" s="191">
        <v>749.92999299999997</v>
      </c>
      <c r="E2931" s="191">
        <v>778.11999500000002</v>
      </c>
      <c r="F2931" s="192">
        <v>778.11999500000002</v>
      </c>
      <c r="G2931" s="191">
        <v>6156800000</v>
      </c>
      <c r="H2931" s="194">
        <f t="shared" si="90"/>
        <v>3.213994020069369E-2</v>
      </c>
      <c r="I2931" s="193"/>
      <c r="J2931" s="197">
        <v>2929</v>
      </c>
      <c r="K2931" s="234"/>
      <c r="L2931" s="234"/>
      <c r="M2931" s="234"/>
      <c r="N2931" s="234"/>
      <c r="O2931" s="234"/>
      <c r="P2931" s="234"/>
      <c r="Q2931" s="7">
        <v>39889</v>
      </c>
      <c r="R2931" s="8">
        <v>3401428</v>
      </c>
      <c r="S2931" s="8">
        <v>3560357</v>
      </c>
      <c r="T2931" s="8">
        <v>3395357</v>
      </c>
      <c r="U2931" s="8">
        <v>3559286</v>
      </c>
      <c r="V2931" s="192">
        <v>3075718</v>
      </c>
      <c r="W2931" s="234">
        <v>786646000</v>
      </c>
      <c r="X2931" s="194">
        <f t="shared" si="91"/>
        <v>4.4435004276939201E-2</v>
      </c>
      <c r="Y2931" s="193"/>
      <c r="Z2931" s="197">
        <v>2929</v>
      </c>
    </row>
    <row r="2932" spans="1:26" ht="14.4" x14ac:dyDescent="0.3">
      <c r="A2932" s="7">
        <v>39888</v>
      </c>
      <c r="B2932" s="191">
        <v>758.84002699999996</v>
      </c>
      <c r="C2932" s="191">
        <v>774.53002900000001</v>
      </c>
      <c r="D2932" s="191">
        <v>753.36999500000002</v>
      </c>
      <c r="E2932" s="191">
        <v>753.89001499999995</v>
      </c>
      <c r="F2932" s="192">
        <v>753.89001499999995</v>
      </c>
      <c r="G2932" s="191">
        <v>7883540000</v>
      </c>
      <c r="H2932" s="194">
        <f t="shared" si="90"/>
        <v>-3.5159249781126643E-3</v>
      </c>
      <c r="I2932" s="193"/>
      <c r="J2932" s="197">
        <v>2930</v>
      </c>
      <c r="K2932" s="234"/>
      <c r="L2932" s="234"/>
      <c r="M2932" s="234"/>
      <c r="N2932" s="234"/>
      <c r="O2932" s="234"/>
      <c r="P2932" s="234"/>
      <c r="Q2932" s="7">
        <v>39888</v>
      </c>
      <c r="R2932" s="8">
        <v>3447500</v>
      </c>
      <c r="S2932" s="8">
        <v>3478214</v>
      </c>
      <c r="T2932" s="8">
        <v>3363571</v>
      </c>
      <c r="U2932" s="8">
        <v>3407857</v>
      </c>
      <c r="V2932" s="192">
        <v>2944863</v>
      </c>
      <c r="W2932" s="234">
        <v>797244000</v>
      </c>
      <c r="X2932" s="194">
        <f t="shared" si="91"/>
        <v>-5.3164845134589132E-3</v>
      </c>
      <c r="Y2932" s="193"/>
      <c r="Z2932" s="197">
        <v>2930</v>
      </c>
    </row>
    <row r="2933" spans="1:26" ht="14.4" x14ac:dyDescent="0.3">
      <c r="A2933" s="7">
        <v>39885</v>
      </c>
      <c r="B2933" s="191">
        <v>751.96997099999999</v>
      </c>
      <c r="C2933" s="191">
        <v>758.28997800000002</v>
      </c>
      <c r="D2933" s="191">
        <v>742.46002199999998</v>
      </c>
      <c r="E2933" s="191">
        <v>756.54998799999998</v>
      </c>
      <c r="F2933" s="192">
        <v>756.54998799999998</v>
      </c>
      <c r="G2933" s="191">
        <v>6787090000</v>
      </c>
      <c r="H2933" s="194">
        <f t="shared" si="90"/>
        <v>7.7390282619685018E-3</v>
      </c>
      <c r="I2933" s="193"/>
      <c r="J2933" s="197">
        <v>2931</v>
      </c>
      <c r="K2933" s="234"/>
      <c r="L2933" s="234"/>
      <c r="M2933" s="234"/>
      <c r="N2933" s="234"/>
      <c r="O2933" s="234"/>
      <c r="P2933" s="234"/>
      <c r="Q2933" s="7">
        <v>39885</v>
      </c>
      <c r="R2933" s="8">
        <v>3439286</v>
      </c>
      <c r="S2933" s="8">
        <v>3471429</v>
      </c>
      <c r="T2933" s="8">
        <v>3393214</v>
      </c>
      <c r="U2933" s="8">
        <v>3426071</v>
      </c>
      <c r="V2933" s="192">
        <v>2960603</v>
      </c>
      <c r="W2933" s="234">
        <v>601168400</v>
      </c>
      <c r="X2933" s="194">
        <f t="shared" si="91"/>
        <v>-4.359077403722468E-3</v>
      </c>
      <c r="Y2933" s="193"/>
      <c r="Z2933" s="197">
        <v>2931</v>
      </c>
    </row>
    <row r="2934" spans="1:26" ht="14.4" x14ac:dyDescent="0.3">
      <c r="A2934" s="7">
        <v>39884</v>
      </c>
      <c r="B2934" s="191">
        <v>720.89001499999995</v>
      </c>
      <c r="C2934" s="191">
        <v>752.63000499999998</v>
      </c>
      <c r="D2934" s="191">
        <v>714.76000999999997</v>
      </c>
      <c r="E2934" s="191">
        <v>750.73999000000003</v>
      </c>
      <c r="F2934" s="192">
        <v>750.73999000000003</v>
      </c>
      <c r="G2934" s="191">
        <v>7326630000</v>
      </c>
      <c r="H2934" s="194">
        <f t="shared" si="90"/>
        <v>4.0728631489033842E-2</v>
      </c>
      <c r="I2934" s="193"/>
      <c r="J2934" s="197">
        <v>2932</v>
      </c>
      <c r="K2934" s="234"/>
      <c r="L2934" s="234"/>
      <c r="M2934" s="234"/>
      <c r="N2934" s="234"/>
      <c r="O2934" s="234"/>
      <c r="P2934" s="234"/>
      <c r="Q2934" s="7">
        <v>39884</v>
      </c>
      <c r="R2934" s="8">
        <v>3317857</v>
      </c>
      <c r="S2934" s="8">
        <v>3449286</v>
      </c>
      <c r="T2934" s="8">
        <v>3285714</v>
      </c>
      <c r="U2934" s="8">
        <v>3441072</v>
      </c>
      <c r="V2934" s="192">
        <v>2973565</v>
      </c>
      <c r="W2934" s="234">
        <v>768457200</v>
      </c>
      <c r="X2934" s="194">
        <f t="shared" si="91"/>
        <v>3.9598993112610566E-2</v>
      </c>
      <c r="Y2934" s="193"/>
      <c r="Z2934" s="197">
        <v>2932</v>
      </c>
    </row>
    <row r="2935" spans="1:26" ht="14.4" x14ac:dyDescent="0.3">
      <c r="A2935" s="7">
        <v>39883</v>
      </c>
      <c r="B2935" s="191">
        <v>719.59002699999996</v>
      </c>
      <c r="C2935" s="191">
        <v>731.919983</v>
      </c>
      <c r="D2935" s="191">
        <v>713.84997599999997</v>
      </c>
      <c r="E2935" s="191">
        <v>721.35998500000005</v>
      </c>
      <c r="F2935" s="192">
        <v>721.35998500000005</v>
      </c>
      <c r="G2935" s="191">
        <v>7287810000</v>
      </c>
      <c r="H2935" s="194">
        <f t="shared" si="90"/>
        <v>2.4458158125342713E-3</v>
      </c>
      <c r="I2935" s="193"/>
      <c r="J2935" s="197">
        <v>2933</v>
      </c>
      <c r="K2935" s="234"/>
      <c r="L2935" s="234"/>
      <c r="M2935" s="234"/>
      <c r="N2935" s="234"/>
      <c r="O2935" s="234"/>
      <c r="P2935" s="234"/>
      <c r="Q2935" s="7">
        <v>39883</v>
      </c>
      <c r="R2935" s="8">
        <v>3207500</v>
      </c>
      <c r="S2935" s="8">
        <v>3359643</v>
      </c>
      <c r="T2935" s="8">
        <v>3199286</v>
      </c>
      <c r="U2935" s="8">
        <v>3310000</v>
      </c>
      <c r="V2935" s="192">
        <v>2860300</v>
      </c>
      <c r="W2935" s="234">
        <v>846372800</v>
      </c>
      <c r="X2935" s="194">
        <f t="shared" si="91"/>
        <v>4.5695768081693178E-2</v>
      </c>
      <c r="Y2935" s="193"/>
      <c r="Z2935" s="197">
        <v>2933</v>
      </c>
    </row>
    <row r="2936" spans="1:26" ht="14.4" x14ac:dyDescent="0.3">
      <c r="A2936" s="7">
        <v>39882</v>
      </c>
      <c r="B2936" s="191">
        <v>679.28002900000001</v>
      </c>
      <c r="C2936" s="191">
        <v>719.59997599999997</v>
      </c>
      <c r="D2936" s="191">
        <v>679.28002900000001</v>
      </c>
      <c r="E2936" s="191">
        <v>719.59997599999997</v>
      </c>
      <c r="F2936" s="192">
        <v>719.59997599999997</v>
      </c>
      <c r="G2936" s="191">
        <v>8618330000</v>
      </c>
      <c r="H2936" s="194">
        <f t="shared" si="90"/>
        <v>6.3663023300921287E-2</v>
      </c>
      <c r="I2936" s="193"/>
      <c r="J2936" s="197">
        <v>2934</v>
      </c>
      <c r="K2936" s="234"/>
      <c r="L2936" s="234"/>
      <c r="M2936" s="234"/>
      <c r="N2936" s="234"/>
      <c r="O2936" s="234"/>
      <c r="P2936" s="234"/>
      <c r="Q2936" s="7">
        <v>39882</v>
      </c>
      <c r="R2936" s="8">
        <v>3031071</v>
      </c>
      <c r="S2936" s="8">
        <v>3184643</v>
      </c>
      <c r="T2936" s="8">
        <v>3012857</v>
      </c>
      <c r="U2936" s="8">
        <v>3165357</v>
      </c>
      <c r="V2936" s="192">
        <v>2735308</v>
      </c>
      <c r="W2936" s="234">
        <v>844258800</v>
      </c>
      <c r="X2936" s="194">
        <f t="shared" si="91"/>
        <v>6.6417668960408585E-2</v>
      </c>
      <c r="Y2936" s="193"/>
      <c r="Z2936" s="197">
        <v>2934</v>
      </c>
    </row>
    <row r="2937" spans="1:26" ht="14.4" x14ac:dyDescent="0.3">
      <c r="A2937" s="7">
        <v>39881</v>
      </c>
      <c r="B2937" s="191">
        <v>680.76000999999997</v>
      </c>
      <c r="C2937" s="191">
        <v>695.27002000000005</v>
      </c>
      <c r="D2937" s="191">
        <v>672.88000499999998</v>
      </c>
      <c r="E2937" s="191">
        <v>676.53002900000001</v>
      </c>
      <c r="F2937" s="192">
        <v>676.53002900000001</v>
      </c>
      <c r="G2937" s="191">
        <v>7277320000</v>
      </c>
      <c r="H2937" s="194">
        <f t="shared" si="90"/>
        <v>-1.0023670505255666E-2</v>
      </c>
      <c r="I2937" s="193"/>
      <c r="J2937" s="197">
        <v>2935</v>
      </c>
      <c r="K2937" s="234"/>
      <c r="L2937" s="234"/>
      <c r="M2937" s="234"/>
      <c r="N2937" s="234"/>
      <c r="O2937" s="234"/>
      <c r="P2937" s="234"/>
      <c r="Q2937" s="7">
        <v>39881</v>
      </c>
      <c r="R2937" s="8">
        <v>3006428</v>
      </c>
      <c r="S2937" s="8">
        <v>3128572</v>
      </c>
      <c r="T2937" s="8">
        <v>2948929</v>
      </c>
      <c r="U2937" s="8">
        <v>2968214</v>
      </c>
      <c r="V2937" s="192">
        <v>2564950</v>
      </c>
      <c r="W2937" s="234">
        <v>698297600</v>
      </c>
      <c r="X2937" s="194">
        <f t="shared" si="91"/>
        <v>-2.567445344589387E-2</v>
      </c>
      <c r="Y2937" s="193"/>
      <c r="Z2937" s="197">
        <v>2935</v>
      </c>
    </row>
    <row r="2938" spans="1:26" ht="14.4" x14ac:dyDescent="0.3">
      <c r="A2938" s="7">
        <v>39878</v>
      </c>
      <c r="B2938" s="191">
        <v>684.03997800000002</v>
      </c>
      <c r="C2938" s="191">
        <v>699.09002699999996</v>
      </c>
      <c r="D2938" s="191">
        <v>666.78997800000002</v>
      </c>
      <c r="E2938" s="191">
        <v>683.38000499999998</v>
      </c>
      <c r="F2938" s="192">
        <v>683.38000499999998</v>
      </c>
      <c r="G2938" s="191">
        <v>7331830000</v>
      </c>
      <c r="H2938" s="194">
        <f t="shared" si="90"/>
        <v>1.2160530577871728E-3</v>
      </c>
      <c r="I2938" s="193"/>
      <c r="J2938" s="197">
        <v>2936</v>
      </c>
      <c r="K2938" s="234"/>
      <c r="L2938" s="234"/>
      <c r="M2938" s="234"/>
      <c r="N2938" s="234"/>
      <c r="O2938" s="234"/>
      <c r="P2938" s="234"/>
      <c r="Q2938" s="7">
        <v>39878</v>
      </c>
      <c r="R2938" s="8">
        <v>3155000</v>
      </c>
      <c r="S2938" s="8">
        <v>3157143</v>
      </c>
      <c r="T2938" s="8">
        <v>2940357</v>
      </c>
      <c r="U2938" s="8">
        <v>3046429</v>
      </c>
      <c r="V2938" s="192">
        <v>2632539</v>
      </c>
      <c r="W2938" s="234">
        <v>1011147200</v>
      </c>
      <c r="X2938" s="194">
        <f t="shared" si="91"/>
        <v>-3.9846596566476641E-2</v>
      </c>
      <c r="Y2938" s="193"/>
      <c r="Z2938" s="197">
        <v>2936</v>
      </c>
    </row>
    <row r="2939" spans="1:26" ht="14.4" x14ac:dyDescent="0.3">
      <c r="A2939" s="7">
        <v>39877</v>
      </c>
      <c r="B2939" s="191">
        <v>708.27002000000005</v>
      </c>
      <c r="C2939" s="191">
        <v>708.27002000000005</v>
      </c>
      <c r="D2939" s="191">
        <v>677.92999299999997</v>
      </c>
      <c r="E2939" s="191">
        <v>682.54998799999998</v>
      </c>
      <c r="F2939" s="192">
        <v>682.54998799999998</v>
      </c>
      <c r="G2939" s="191">
        <v>7507250000</v>
      </c>
      <c r="H2939" s="194">
        <f t="shared" si="90"/>
        <v>-4.2532309134430651E-2</v>
      </c>
      <c r="I2939" s="193"/>
      <c r="J2939" s="197">
        <v>2937</v>
      </c>
      <c r="K2939" s="234"/>
      <c r="L2939" s="234"/>
      <c r="M2939" s="234"/>
      <c r="N2939" s="234"/>
      <c r="O2939" s="234"/>
      <c r="P2939" s="234"/>
      <c r="Q2939" s="7">
        <v>39877</v>
      </c>
      <c r="R2939" s="8">
        <v>3230714</v>
      </c>
      <c r="S2939" s="8">
        <v>3281071</v>
      </c>
      <c r="T2939" s="8">
        <v>3158929</v>
      </c>
      <c r="U2939" s="8">
        <v>3172857</v>
      </c>
      <c r="V2939" s="192">
        <v>2741790</v>
      </c>
      <c r="W2939" s="234">
        <v>706899200</v>
      </c>
      <c r="X2939" s="194">
        <f t="shared" si="91"/>
        <v>-2.5556749318246193E-2</v>
      </c>
      <c r="Y2939" s="193"/>
      <c r="Z2939" s="197">
        <v>2937</v>
      </c>
    </row>
    <row r="2940" spans="1:26" ht="14.4" x14ac:dyDescent="0.3">
      <c r="A2940" s="7">
        <v>39876</v>
      </c>
      <c r="B2940" s="191">
        <v>698.59997599999997</v>
      </c>
      <c r="C2940" s="191">
        <v>724.11999500000002</v>
      </c>
      <c r="D2940" s="191">
        <v>698.59997599999997</v>
      </c>
      <c r="E2940" s="191">
        <v>712.86999500000002</v>
      </c>
      <c r="F2940" s="192">
        <v>712.86999500000002</v>
      </c>
      <c r="G2940" s="191">
        <v>7673620000</v>
      </c>
      <c r="H2940" s="194">
        <f t="shared" si="90"/>
        <v>2.3753073393646362E-2</v>
      </c>
      <c r="I2940" s="193"/>
      <c r="J2940" s="197">
        <v>2938</v>
      </c>
      <c r="K2940" s="234"/>
      <c r="L2940" s="234"/>
      <c r="M2940" s="234"/>
      <c r="N2940" s="234"/>
      <c r="O2940" s="234"/>
      <c r="P2940" s="234"/>
      <c r="Q2940" s="7">
        <v>39876</v>
      </c>
      <c r="R2940" s="8">
        <v>3220714</v>
      </c>
      <c r="S2940" s="8">
        <v>3313214</v>
      </c>
      <c r="T2940" s="8">
        <v>3194643</v>
      </c>
      <c r="U2940" s="8">
        <v>3256071</v>
      </c>
      <c r="V2940" s="192">
        <v>2813699</v>
      </c>
      <c r="W2940" s="234">
        <v>741403600</v>
      </c>
      <c r="X2940" s="194">
        <f t="shared" si="91"/>
        <v>3.1684990750874956E-2</v>
      </c>
      <c r="Y2940" s="193"/>
      <c r="Z2940" s="197">
        <v>2938</v>
      </c>
    </row>
    <row r="2941" spans="1:26" ht="14.4" x14ac:dyDescent="0.3">
      <c r="A2941" s="7">
        <v>39875</v>
      </c>
      <c r="B2941" s="191">
        <v>704.44000200000005</v>
      </c>
      <c r="C2941" s="191">
        <v>711.669983</v>
      </c>
      <c r="D2941" s="191">
        <v>692.29998799999998</v>
      </c>
      <c r="E2941" s="191">
        <v>696.330017</v>
      </c>
      <c r="F2941" s="192">
        <v>696.330017</v>
      </c>
      <c r="G2941" s="191">
        <v>7583230000</v>
      </c>
      <c r="H2941" s="194">
        <f t="shared" si="90"/>
        <v>-6.4067662954148995E-3</v>
      </c>
      <c r="I2941" s="193"/>
      <c r="J2941" s="197">
        <v>2939</v>
      </c>
      <c r="K2941" s="234"/>
      <c r="L2941" s="234"/>
      <c r="M2941" s="234"/>
      <c r="N2941" s="234"/>
      <c r="O2941" s="234"/>
      <c r="P2941" s="234"/>
      <c r="Q2941" s="7">
        <v>39875</v>
      </c>
      <c r="R2941" s="8">
        <v>3176071</v>
      </c>
      <c r="S2941" s="8">
        <v>3240714</v>
      </c>
      <c r="T2941" s="8">
        <v>3138572</v>
      </c>
      <c r="U2941" s="8">
        <v>3156071</v>
      </c>
      <c r="V2941" s="192">
        <v>2727285</v>
      </c>
      <c r="W2941" s="234">
        <v>724340400</v>
      </c>
      <c r="X2941" s="194">
        <f t="shared" si="91"/>
        <v>4.8898052847185019E-3</v>
      </c>
      <c r="Y2941" s="193"/>
      <c r="Z2941" s="197">
        <v>2939</v>
      </c>
    </row>
    <row r="2942" spans="1:26" ht="14.4" x14ac:dyDescent="0.3">
      <c r="A2942" s="7">
        <v>39874</v>
      </c>
      <c r="B2942" s="191">
        <v>729.57000700000003</v>
      </c>
      <c r="C2942" s="191">
        <v>729.57000700000003</v>
      </c>
      <c r="D2942" s="191">
        <v>699.70001200000002</v>
      </c>
      <c r="E2942" s="191">
        <v>700.82000700000003</v>
      </c>
      <c r="F2942" s="192">
        <v>700.82000700000003</v>
      </c>
      <c r="G2942" s="191">
        <v>7868290000</v>
      </c>
      <c r="H2942" s="194">
        <f t="shared" si="90"/>
        <v>-4.6620167246535005E-2</v>
      </c>
      <c r="I2942" s="193"/>
      <c r="J2942" s="197">
        <v>2940</v>
      </c>
      <c r="K2942" s="234"/>
      <c r="L2942" s="234"/>
      <c r="M2942" s="234"/>
      <c r="N2942" s="234"/>
      <c r="O2942" s="234"/>
      <c r="P2942" s="234"/>
      <c r="Q2942" s="7">
        <v>39874</v>
      </c>
      <c r="R2942" s="8">
        <v>3147143</v>
      </c>
      <c r="S2942" s="8">
        <v>3257143</v>
      </c>
      <c r="T2942" s="8">
        <v>3131071</v>
      </c>
      <c r="U2942" s="8">
        <v>3140714</v>
      </c>
      <c r="V2942" s="192">
        <v>2714014</v>
      </c>
      <c r="W2942" s="234">
        <v>770929600</v>
      </c>
      <c r="X2942" s="194">
        <f t="shared" si="91"/>
        <v>-1.5339794905842807E-2</v>
      </c>
      <c r="Y2942" s="193"/>
      <c r="Z2942" s="197">
        <v>2940</v>
      </c>
    </row>
    <row r="2943" spans="1:26" ht="14.4" x14ac:dyDescent="0.3">
      <c r="A2943" s="7">
        <v>39871</v>
      </c>
      <c r="B2943" s="191">
        <v>749.92999299999997</v>
      </c>
      <c r="C2943" s="191">
        <v>751.27002000000005</v>
      </c>
      <c r="D2943" s="191">
        <v>734.52002000000005</v>
      </c>
      <c r="E2943" s="191">
        <v>735.09002699999996</v>
      </c>
      <c r="F2943" s="192">
        <v>735.09002699999996</v>
      </c>
      <c r="G2943" s="191">
        <v>8926480000</v>
      </c>
      <c r="H2943" s="194">
        <f t="shared" si="90"/>
        <v>-2.3564403118107913E-2</v>
      </c>
      <c r="I2943" s="193"/>
      <c r="J2943" s="197">
        <v>2941</v>
      </c>
      <c r="K2943" s="234"/>
      <c r="L2943" s="234"/>
      <c r="M2943" s="234"/>
      <c r="N2943" s="234"/>
      <c r="O2943" s="234"/>
      <c r="P2943" s="234"/>
      <c r="Q2943" s="7">
        <v>39871</v>
      </c>
      <c r="R2943" s="8">
        <v>3140357</v>
      </c>
      <c r="S2943" s="8">
        <v>3260714</v>
      </c>
      <c r="T2943" s="8">
        <v>3131071</v>
      </c>
      <c r="U2943" s="8">
        <v>3189643</v>
      </c>
      <c r="V2943" s="192">
        <v>2756295</v>
      </c>
      <c r="W2943" s="234">
        <v>706658400</v>
      </c>
      <c r="X2943" s="194">
        <f t="shared" si="91"/>
        <v>1.3452774693815865E-3</v>
      </c>
      <c r="Y2943" s="193"/>
      <c r="Z2943" s="197">
        <v>2941</v>
      </c>
    </row>
    <row r="2944" spans="1:26" ht="14.4" x14ac:dyDescent="0.3">
      <c r="A2944" s="7">
        <v>39870</v>
      </c>
      <c r="B2944" s="191">
        <v>765.76000999999997</v>
      </c>
      <c r="C2944" s="191">
        <v>779.419983</v>
      </c>
      <c r="D2944" s="191">
        <v>751.75</v>
      </c>
      <c r="E2944" s="191">
        <v>752.830017</v>
      </c>
      <c r="F2944" s="192">
        <v>752.830017</v>
      </c>
      <c r="G2944" s="191">
        <v>7599970000</v>
      </c>
      <c r="H2944" s="194">
        <f t="shared" si="90"/>
        <v>-1.5779849158430712E-2</v>
      </c>
      <c r="I2944" s="193"/>
      <c r="J2944" s="197">
        <v>2942</v>
      </c>
      <c r="K2944" s="234"/>
      <c r="L2944" s="234"/>
      <c r="M2944" s="234"/>
      <c r="N2944" s="234"/>
      <c r="O2944" s="234"/>
      <c r="P2944" s="234"/>
      <c r="Q2944" s="7">
        <v>39870</v>
      </c>
      <c r="R2944" s="8">
        <v>3285714</v>
      </c>
      <c r="S2944" s="8">
        <v>3318571</v>
      </c>
      <c r="T2944" s="8">
        <v>3177143</v>
      </c>
      <c r="U2944" s="8">
        <v>3185357</v>
      </c>
      <c r="V2944" s="192">
        <v>2752592</v>
      </c>
      <c r="W2944" s="234">
        <v>629868400</v>
      </c>
      <c r="X2944" s="194">
        <f t="shared" si="91"/>
        <v>-2.1610228230000108E-2</v>
      </c>
      <c r="Y2944" s="193"/>
      <c r="Z2944" s="197">
        <v>2942</v>
      </c>
    </row>
    <row r="2945" spans="1:26" ht="14.4" x14ac:dyDescent="0.3">
      <c r="A2945" s="7">
        <v>39869</v>
      </c>
      <c r="B2945" s="191">
        <v>770.64001499999995</v>
      </c>
      <c r="C2945" s="191">
        <v>780.11999500000002</v>
      </c>
      <c r="D2945" s="191">
        <v>752.89001499999995</v>
      </c>
      <c r="E2945" s="191">
        <v>764.90002400000003</v>
      </c>
      <c r="F2945" s="192">
        <v>764.90002400000003</v>
      </c>
      <c r="G2945" s="191">
        <v>7483640000</v>
      </c>
      <c r="H2945" s="194">
        <f t="shared" si="90"/>
        <v>-1.0657825025393258E-2</v>
      </c>
      <c r="I2945" s="193"/>
      <c r="J2945" s="197">
        <v>2943</v>
      </c>
      <c r="K2945" s="234"/>
      <c r="L2945" s="234"/>
      <c r="M2945" s="234"/>
      <c r="N2945" s="234"/>
      <c r="O2945" s="234"/>
      <c r="P2945" s="234"/>
      <c r="Q2945" s="7">
        <v>39869</v>
      </c>
      <c r="R2945" s="8">
        <v>3209286</v>
      </c>
      <c r="S2945" s="8">
        <v>3318571</v>
      </c>
      <c r="T2945" s="8">
        <v>3187500</v>
      </c>
      <c r="U2945" s="8">
        <v>3255714</v>
      </c>
      <c r="V2945" s="192">
        <v>2813390</v>
      </c>
      <c r="W2945" s="234">
        <v>833053200</v>
      </c>
      <c r="X2945" s="194">
        <f t="shared" si="91"/>
        <v>1.0083276337779884E-2</v>
      </c>
      <c r="Y2945" s="193"/>
      <c r="Z2945" s="197">
        <v>2943</v>
      </c>
    </row>
    <row r="2946" spans="1:26" ht="14.4" x14ac:dyDescent="0.3">
      <c r="A2946" s="7">
        <v>39868</v>
      </c>
      <c r="B2946" s="191">
        <v>744.69000200000005</v>
      </c>
      <c r="C2946" s="191">
        <v>775.48999000000003</v>
      </c>
      <c r="D2946" s="191">
        <v>744.69000200000005</v>
      </c>
      <c r="E2946" s="191">
        <v>773.14001499999995</v>
      </c>
      <c r="F2946" s="192">
        <v>773.14001499999995</v>
      </c>
      <c r="G2946" s="191">
        <v>7234490000</v>
      </c>
      <c r="H2946" s="194">
        <f t="shared" si="90"/>
        <v>4.0103315241203225E-2</v>
      </c>
      <c r="I2946" s="193"/>
      <c r="J2946" s="197">
        <v>2944</v>
      </c>
      <c r="K2946" s="234"/>
      <c r="L2946" s="234"/>
      <c r="M2946" s="234"/>
      <c r="N2946" s="234"/>
      <c r="O2946" s="234"/>
      <c r="P2946" s="234"/>
      <c r="Q2946" s="7">
        <v>39868</v>
      </c>
      <c r="R2946" s="8">
        <v>3123214</v>
      </c>
      <c r="S2946" s="8">
        <v>3246071</v>
      </c>
      <c r="T2946" s="8">
        <v>3107143</v>
      </c>
      <c r="U2946" s="8">
        <v>3223214</v>
      </c>
      <c r="V2946" s="192">
        <v>2785305</v>
      </c>
      <c r="W2946" s="234">
        <v>807105600</v>
      </c>
      <c r="X2946" s="194">
        <f t="shared" si="91"/>
        <v>3.7952480024863414E-2</v>
      </c>
      <c r="Y2946" s="193"/>
      <c r="Z2946" s="197">
        <v>2944</v>
      </c>
    </row>
    <row r="2947" spans="1:26" ht="14.4" x14ac:dyDescent="0.3">
      <c r="A2947" s="7">
        <v>39867</v>
      </c>
      <c r="B2947" s="191">
        <v>773.25</v>
      </c>
      <c r="C2947" s="191">
        <v>777.84997599999997</v>
      </c>
      <c r="D2947" s="191">
        <v>742.36999500000002</v>
      </c>
      <c r="E2947" s="191">
        <v>743.330017</v>
      </c>
      <c r="F2947" s="192">
        <v>743.330017</v>
      </c>
      <c r="G2947" s="191">
        <v>6509300000</v>
      </c>
      <c r="H2947" s="194">
        <f t="shared" si="90"/>
        <v>-3.4699008397361328E-2</v>
      </c>
      <c r="I2947" s="193"/>
      <c r="J2947" s="197">
        <v>2945</v>
      </c>
      <c r="K2947" s="234"/>
      <c r="L2947" s="234"/>
      <c r="M2947" s="234"/>
      <c r="N2947" s="234"/>
      <c r="O2947" s="234"/>
      <c r="P2947" s="234"/>
      <c r="Q2947" s="7">
        <v>39867</v>
      </c>
      <c r="R2947" s="8">
        <v>3273214</v>
      </c>
      <c r="S2947" s="8">
        <v>3285714</v>
      </c>
      <c r="T2947" s="8">
        <v>3089643</v>
      </c>
      <c r="U2947" s="8">
        <v>3105357</v>
      </c>
      <c r="V2947" s="192">
        <v>2683461</v>
      </c>
      <c r="W2947" s="234">
        <v>786982000</v>
      </c>
      <c r="X2947" s="194">
        <f t="shared" si="91"/>
        <v>-4.6600540605068387E-2</v>
      </c>
      <c r="Y2947" s="193"/>
      <c r="Z2947" s="197">
        <v>2945</v>
      </c>
    </row>
    <row r="2948" spans="1:26" ht="14.4" x14ac:dyDescent="0.3">
      <c r="A2948" s="7">
        <v>39864</v>
      </c>
      <c r="B2948" s="191">
        <v>775.86999500000002</v>
      </c>
      <c r="C2948" s="191">
        <v>778.69000200000005</v>
      </c>
      <c r="D2948" s="191">
        <v>754.25</v>
      </c>
      <c r="E2948" s="191">
        <v>770.04998799999998</v>
      </c>
      <c r="F2948" s="192">
        <v>770.04998799999998</v>
      </c>
      <c r="G2948" s="191">
        <v>8210590000</v>
      </c>
      <c r="H2948" s="194">
        <f t="shared" ref="H2948:H3011" si="92">(F2948-F2949)/F2949</f>
        <v>-1.1412963741975167E-2</v>
      </c>
      <c r="I2948" s="193"/>
      <c r="J2948" s="197">
        <v>2946</v>
      </c>
      <c r="K2948" s="234"/>
      <c r="L2948" s="234"/>
      <c r="M2948" s="234"/>
      <c r="N2948" s="234"/>
      <c r="O2948" s="234"/>
      <c r="P2948" s="234"/>
      <c r="Q2948" s="7">
        <v>39864</v>
      </c>
      <c r="R2948" s="8">
        <v>3192857</v>
      </c>
      <c r="S2948" s="8">
        <v>3300000</v>
      </c>
      <c r="T2948" s="8">
        <v>3178571</v>
      </c>
      <c r="U2948" s="8">
        <v>3257143</v>
      </c>
      <c r="V2948" s="192">
        <v>2814624</v>
      </c>
      <c r="W2948" s="234">
        <v>750316000</v>
      </c>
      <c r="X2948" s="194">
        <f t="shared" ref="X2948:X3011" si="93">(V2948-V2949)/V2949</f>
        <v>6.1776478608450945E-3</v>
      </c>
      <c r="Y2948" s="193"/>
      <c r="Z2948" s="197">
        <v>2946</v>
      </c>
    </row>
    <row r="2949" spans="1:26" ht="14.4" x14ac:dyDescent="0.3">
      <c r="A2949" s="7">
        <v>39863</v>
      </c>
      <c r="B2949" s="191">
        <v>787.90997300000004</v>
      </c>
      <c r="C2949" s="191">
        <v>797.580017</v>
      </c>
      <c r="D2949" s="191">
        <v>777.03002900000001</v>
      </c>
      <c r="E2949" s="191">
        <v>778.94000200000005</v>
      </c>
      <c r="F2949" s="192">
        <v>778.94000200000005</v>
      </c>
      <c r="G2949" s="191">
        <v>5746940000</v>
      </c>
      <c r="H2949" s="194">
        <f t="shared" si="92"/>
        <v>-1.2024024256625104E-2</v>
      </c>
      <c r="I2949" s="193"/>
      <c r="J2949" s="197">
        <v>2947</v>
      </c>
      <c r="K2949" s="234"/>
      <c r="L2949" s="234"/>
      <c r="M2949" s="234"/>
      <c r="N2949" s="234"/>
      <c r="O2949" s="234"/>
      <c r="P2949" s="234"/>
      <c r="Q2949" s="7">
        <v>39863</v>
      </c>
      <c r="R2949" s="8">
        <v>3334643</v>
      </c>
      <c r="S2949" s="8">
        <v>3366071</v>
      </c>
      <c r="T2949" s="8">
        <v>3218214</v>
      </c>
      <c r="U2949" s="8">
        <v>3237143</v>
      </c>
      <c r="V2949" s="192">
        <v>2797343</v>
      </c>
      <c r="W2949" s="234">
        <v>922804400</v>
      </c>
      <c r="X2949" s="194">
        <f t="shared" si="93"/>
        <v>-3.9525033494045236E-2</v>
      </c>
      <c r="Y2949" s="193"/>
      <c r="Z2949" s="197">
        <v>2947</v>
      </c>
    </row>
    <row r="2950" spans="1:26" ht="14.4" x14ac:dyDescent="0.3">
      <c r="A2950" s="7">
        <v>39862</v>
      </c>
      <c r="B2950" s="191">
        <v>791.05999799999995</v>
      </c>
      <c r="C2950" s="191">
        <v>796.169983</v>
      </c>
      <c r="D2950" s="191">
        <v>780.42999299999997</v>
      </c>
      <c r="E2950" s="191">
        <v>788.419983</v>
      </c>
      <c r="F2950" s="192">
        <v>788.419983</v>
      </c>
      <c r="G2950" s="191">
        <v>5740710000</v>
      </c>
      <c r="H2950" s="194">
        <f t="shared" si="92"/>
        <v>-9.5036559442986319E-4</v>
      </c>
      <c r="I2950" s="193"/>
      <c r="J2950" s="197">
        <v>2948</v>
      </c>
      <c r="K2950" s="234"/>
      <c r="L2950" s="234"/>
      <c r="M2950" s="234"/>
      <c r="N2950" s="234"/>
      <c r="O2950" s="234"/>
      <c r="P2950" s="234"/>
      <c r="Q2950" s="7">
        <v>39862</v>
      </c>
      <c r="R2950" s="8">
        <v>3394643</v>
      </c>
      <c r="S2950" s="8">
        <v>3423214</v>
      </c>
      <c r="T2950" s="8">
        <v>3311429</v>
      </c>
      <c r="U2950" s="8">
        <v>3370357</v>
      </c>
      <c r="V2950" s="192">
        <v>2912458</v>
      </c>
      <c r="W2950" s="234">
        <v>684779200</v>
      </c>
      <c r="X2950" s="194">
        <f t="shared" si="93"/>
        <v>-1.692605323377423E-3</v>
      </c>
      <c r="Y2950" s="193"/>
      <c r="Z2950" s="197">
        <v>2948</v>
      </c>
    </row>
    <row r="2951" spans="1:26" ht="14.4" x14ac:dyDescent="0.3">
      <c r="A2951" s="7">
        <v>39861</v>
      </c>
      <c r="B2951" s="191">
        <v>818.60998500000005</v>
      </c>
      <c r="C2951" s="191">
        <v>818.60998500000005</v>
      </c>
      <c r="D2951" s="191">
        <v>789.169983</v>
      </c>
      <c r="E2951" s="191">
        <v>789.169983</v>
      </c>
      <c r="F2951" s="192">
        <v>789.169983</v>
      </c>
      <c r="G2951" s="191">
        <v>5907820000</v>
      </c>
      <c r="H2951" s="194">
        <f t="shared" si="92"/>
        <v>-4.5559047421394328E-2</v>
      </c>
      <c r="I2951" s="193"/>
      <c r="J2951" s="197">
        <v>2949</v>
      </c>
      <c r="K2951" s="234"/>
      <c r="L2951" s="234"/>
      <c r="M2951" s="234"/>
      <c r="N2951" s="234"/>
      <c r="O2951" s="234"/>
      <c r="P2951" s="234"/>
      <c r="Q2951" s="7">
        <v>39861</v>
      </c>
      <c r="R2951" s="8">
        <v>3459643</v>
      </c>
      <c r="S2951" s="8">
        <v>3465714</v>
      </c>
      <c r="T2951" s="8">
        <v>3367143</v>
      </c>
      <c r="U2951" s="8">
        <v>3376071</v>
      </c>
      <c r="V2951" s="192">
        <v>2917396</v>
      </c>
      <c r="W2951" s="234">
        <v>678238400</v>
      </c>
      <c r="X2951" s="194">
        <f t="shared" si="93"/>
        <v>-4.669202594397192E-2</v>
      </c>
      <c r="Y2951" s="193"/>
      <c r="Z2951" s="197">
        <v>2949</v>
      </c>
    </row>
    <row r="2952" spans="1:26" ht="14.4" x14ac:dyDescent="0.3">
      <c r="A2952" s="7">
        <v>39857</v>
      </c>
      <c r="B2952" s="191">
        <v>833.95001200000002</v>
      </c>
      <c r="C2952" s="191">
        <v>839.42999299999997</v>
      </c>
      <c r="D2952" s="191">
        <v>825.21002199999998</v>
      </c>
      <c r="E2952" s="191">
        <v>826.84002699999996</v>
      </c>
      <c r="F2952" s="192">
        <v>826.84002699999996</v>
      </c>
      <c r="G2952" s="191">
        <v>5296650000</v>
      </c>
      <c r="H2952" s="194">
        <f t="shared" si="92"/>
        <v>-9.9976951112976629E-3</v>
      </c>
      <c r="I2952" s="193"/>
      <c r="J2952" s="197">
        <v>2950</v>
      </c>
      <c r="K2952" s="234"/>
      <c r="L2952" s="234"/>
      <c r="M2952" s="234"/>
      <c r="N2952" s="234"/>
      <c r="O2952" s="234"/>
      <c r="P2952" s="234"/>
      <c r="Q2952" s="7">
        <v>39857</v>
      </c>
      <c r="R2952" s="8">
        <v>3535357</v>
      </c>
      <c r="S2952" s="8">
        <v>3569286</v>
      </c>
      <c r="T2952" s="8">
        <v>3504286</v>
      </c>
      <c r="U2952" s="8">
        <v>3541429</v>
      </c>
      <c r="V2952" s="192">
        <v>3060287</v>
      </c>
      <c r="W2952" s="234">
        <v>608977600</v>
      </c>
      <c r="X2952" s="194">
        <f t="shared" si="93"/>
        <v>-1.1081437303218807E-3</v>
      </c>
      <c r="Y2952" s="193"/>
      <c r="Z2952" s="197">
        <v>2950</v>
      </c>
    </row>
    <row r="2953" spans="1:26" ht="14.4" x14ac:dyDescent="0.3">
      <c r="A2953" s="7">
        <v>39856</v>
      </c>
      <c r="B2953" s="191">
        <v>829.90997300000004</v>
      </c>
      <c r="C2953" s="191">
        <v>835.47997999999995</v>
      </c>
      <c r="D2953" s="191">
        <v>808.05999799999995</v>
      </c>
      <c r="E2953" s="191">
        <v>835.19000200000005</v>
      </c>
      <c r="F2953" s="192">
        <v>835.19000200000005</v>
      </c>
      <c r="G2953" s="191">
        <v>6476460000</v>
      </c>
      <c r="H2953" s="194">
        <f t="shared" si="92"/>
        <v>1.7391657080045005E-3</v>
      </c>
      <c r="I2953" s="193"/>
      <c r="J2953" s="197">
        <v>2951</v>
      </c>
      <c r="K2953" s="234"/>
      <c r="L2953" s="234"/>
      <c r="M2953" s="234"/>
      <c r="N2953" s="234"/>
      <c r="O2953" s="234"/>
      <c r="P2953" s="234"/>
      <c r="Q2953" s="7">
        <v>39856</v>
      </c>
      <c r="R2953" s="8">
        <v>3422500</v>
      </c>
      <c r="S2953" s="8">
        <v>3562500</v>
      </c>
      <c r="T2953" s="8">
        <v>3422500</v>
      </c>
      <c r="U2953" s="8">
        <v>3545357</v>
      </c>
      <c r="V2953" s="192">
        <v>3063682</v>
      </c>
      <c r="W2953" s="234">
        <v>817188400</v>
      </c>
      <c r="X2953" s="194">
        <f t="shared" si="93"/>
        <v>2.5304628070962194E-2</v>
      </c>
      <c r="Y2953" s="193"/>
      <c r="Z2953" s="197">
        <v>2951</v>
      </c>
    </row>
    <row r="2954" spans="1:26" ht="14.4" x14ac:dyDescent="0.3">
      <c r="A2954" s="7">
        <v>39855</v>
      </c>
      <c r="B2954" s="191">
        <v>827.40997300000004</v>
      </c>
      <c r="C2954" s="191">
        <v>838.21997099999999</v>
      </c>
      <c r="D2954" s="191">
        <v>822.29998799999998</v>
      </c>
      <c r="E2954" s="191">
        <v>833.73999000000003</v>
      </c>
      <c r="F2954" s="192">
        <v>833.73999000000003</v>
      </c>
      <c r="G2954" s="191">
        <v>5926460000</v>
      </c>
      <c r="H2954" s="194">
        <f t="shared" si="92"/>
        <v>7.9549509342614153E-3</v>
      </c>
      <c r="I2954" s="193"/>
      <c r="J2954" s="197">
        <v>2952</v>
      </c>
      <c r="K2954" s="234"/>
      <c r="L2954" s="234"/>
      <c r="M2954" s="234"/>
      <c r="N2954" s="234"/>
      <c r="O2954" s="234"/>
      <c r="P2954" s="234"/>
      <c r="Q2954" s="7">
        <v>39855</v>
      </c>
      <c r="R2954" s="8">
        <v>3441786</v>
      </c>
      <c r="S2954" s="8">
        <v>3511071</v>
      </c>
      <c r="T2954" s="8">
        <v>3420357</v>
      </c>
      <c r="U2954" s="8">
        <v>3457857</v>
      </c>
      <c r="V2954" s="192">
        <v>2988070</v>
      </c>
      <c r="W2954" s="234">
        <v>674973600</v>
      </c>
      <c r="X2954" s="194">
        <f t="shared" si="93"/>
        <v>-1.0324117882606921E-2</v>
      </c>
      <c r="Y2954" s="193"/>
      <c r="Z2954" s="197">
        <v>2952</v>
      </c>
    </row>
    <row r="2955" spans="1:26" ht="14.4" x14ac:dyDescent="0.3">
      <c r="A2955" s="7">
        <v>39854</v>
      </c>
      <c r="B2955" s="191">
        <v>866.86999500000002</v>
      </c>
      <c r="C2955" s="191">
        <v>868.04998799999998</v>
      </c>
      <c r="D2955" s="191">
        <v>822.98999000000003</v>
      </c>
      <c r="E2955" s="191">
        <v>827.15997300000004</v>
      </c>
      <c r="F2955" s="192">
        <v>827.15997300000004</v>
      </c>
      <c r="G2955" s="191">
        <v>6770170000</v>
      </c>
      <c r="H2955" s="194">
        <f t="shared" si="92"/>
        <v>-4.9121200684203642E-2</v>
      </c>
      <c r="I2955" s="193"/>
      <c r="J2955" s="197">
        <v>2953</v>
      </c>
      <c r="K2955" s="234"/>
      <c r="L2955" s="234"/>
      <c r="M2955" s="234"/>
      <c r="N2955" s="234"/>
      <c r="O2955" s="234"/>
      <c r="P2955" s="234"/>
      <c r="Q2955" s="7">
        <v>39854</v>
      </c>
      <c r="R2955" s="8">
        <v>3618929</v>
      </c>
      <c r="S2955" s="8">
        <v>3661072</v>
      </c>
      <c r="T2955" s="8">
        <v>3466429</v>
      </c>
      <c r="U2955" s="8">
        <v>3493929</v>
      </c>
      <c r="V2955" s="192">
        <v>3019241</v>
      </c>
      <c r="W2955" s="234">
        <v>849060800</v>
      </c>
      <c r="X2955" s="194">
        <f t="shared" si="93"/>
        <v>-4.5654169390291544E-2</v>
      </c>
      <c r="Y2955" s="193"/>
      <c r="Z2955" s="197">
        <v>2953</v>
      </c>
    </row>
    <row r="2956" spans="1:26" ht="14.4" x14ac:dyDescent="0.3">
      <c r="A2956" s="7">
        <v>39853</v>
      </c>
      <c r="B2956" s="191">
        <v>868.23999000000003</v>
      </c>
      <c r="C2956" s="191">
        <v>875.01000999999997</v>
      </c>
      <c r="D2956" s="191">
        <v>861.65002400000003</v>
      </c>
      <c r="E2956" s="191">
        <v>869.89001499999995</v>
      </c>
      <c r="F2956" s="192">
        <v>869.89001499999995</v>
      </c>
      <c r="G2956" s="191">
        <v>5574370000</v>
      </c>
      <c r="H2956" s="194">
        <f t="shared" si="92"/>
        <v>1.4851934557271722E-3</v>
      </c>
      <c r="I2956" s="193"/>
      <c r="J2956" s="197">
        <v>2954</v>
      </c>
      <c r="K2956" s="234"/>
      <c r="L2956" s="234"/>
      <c r="M2956" s="234"/>
      <c r="N2956" s="234"/>
      <c r="O2956" s="234"/>
      <c r="P2956" s="234"/>
      <c r="Q2956" s="7">
        <v>39853</v>
      </c>
      <c r="R2956" s="8">
        <v>3571429</v>
      </c>
      <c r="S2956" s="8">
        <v>3678571</v>
      </c>
      <c r="T2956" s="8">
        <v>3553571</v>
      </c>
      <c r="U2956" s="8">
        <v>3661072</v>
      </c>
      <c r="V2956" s="192">
        <v>3163676</v>
      </c>
      <c r="W2956" s="234">
        <v>715010800</v>
      </c>
      <c r="X2956" s="194">
        <f t="shared" si="93"/>
        <v>2.7978567506181825E-2</v>
      </c>
      <c r="Y2956" s="193"/>
      <c r="Z2956" s="197">
        <v>2954</v>
      </c>
    </row>
    <row r="2957" spans="1:26" ht="14.4" x14ac:dyDescent="0.3">
      <c r="A2957" s="7">
        <v>39850</v>
      </c>
      <c r="B2957" s="191">
        <v>846.09002699999996</v>
      </c>
      <c r="C2957" s="191">
        <v>870.75</v>
      </c>
      <c r="D2957" s="191">
        <v>845.419983</v>
      </c>
      <c r="E2957" s="191">
        <v>868.59997599999997</v>
      </c>
      <c r="F2957" s="192">
        <v>868.59997599999997</v>
      </c>
      <c r="G2957" s="191">
        <v>6484100000</v>
      </c>
      <c r="H2957" s="194">
        <f t="shared" si="92"/>
        <v>2.6896022516408987E-2</v>
      </c>
      <c r="I2957" s="193"/>
      <c r="J2957" s="197">
        <v>2955</v>
      </c>
      <c r="K2957" s="234"/>
      <c r="L2957" s="234"/>
      <c r="M2957" s="234"/>
      <c r="N2957" s="234"/>
      <c r="O2957" s="234"/>
      <c r="P2957" s="234"/>
      <c r="Q2957" s="7">
        <v>39850</v>
      </c>
      <c r="R2957" s="8">
        <v>3465000</v>
      </c>
      <c r="S2957" s="8">
        <v>3571429</v>
      </c>
      <c r="T2957" s="8">
        <v>3464286</v>
      </c>
      <c r="U2957" s="8">
        <v>3561429</v>
      </c>
      <c r="V2957" s="192">
        <v>3077570</v>
      </c>
      <c r="W2957" s="234">
        <v>687209600</v>
      </c>
      <c r="X2957" s="194">
        <f t="shared" si="93"/>
        <v>3.3796221648930452E-2</v>
      </c>
      <c r="Y2957" s="193"/>
      <c r="Z2957" s="197">
        <v>2955</v>
      </c>
    </row>
    <row r="2958" spans="1:26" ht="14.4" x14ac:dyDescent="0.3">
      <c r="A2958" s="7">
        <v>39849</v>
      </c>
      <c r="B2958" s="191">
        <v>831.75</v>
      </c>
      <c r="C2958" s="191">
        <v>850.54998799999998</v>
      </c>
      <c r="D2958" s="191">
        <v>819.90997300000004</v>
      </c>
      <c r="E2958" s="191">
        <v>845.84997599999997</v>
      </c>
      <c r="F2958" s="192">
        <v>845.84997599999997</v>
      </c>
      <c r="G2958" s="191">
        <v>6624030000</v>
      </c>
      <c r="H2958" s="194">
        <f t="shared" si="92"/>
        <v>1.636566373155653E-2</v>
      </c>
      <c r="I2958" s="193"/>
      <c r="J2958" s="197">
        <v>2956</v>
      </c>
      <c r="K2958" s="234"/>
      <c r="L2958" s="234"/>
      <c r="M2958" s="234"/>
      <c r="N2958" s="234"/>
      <c r="O2958" s="234"/>
      <c r="P2958" s="234"/>
      <c r="Q2958" s="7">
        <v>39849</v>
      </c>
      <c r="R2958" s="8">
        <v>3313214</v>
      </c>
      <c r="S2958" s="8">
        <v>3473214</v>
      </c>
      <c r="T2958" s="8">
        <v>3307857</v>
      </c>
      <c r="U2958" s="8">
        <v>3445000</v>
      </c>
      <c r="V2958" s="192">
        <v>2976960</v>
      </c>
      <c r="W2958" s="234">
        <v>749246400</v>
      </c>
      <c r="X2958" s="194">
        <f t="shared" si="93"/>
        <v>3.1106443687912409E-2</v>
      </c>
      <c r="Y2958" s="193"/>
      <c r="Z2958" s="197">
        <v>2956</v>
      </c>
    </row>
    <row r="2959" spans="1:26" ht="14.4" x14ac:dyDescent="0.3">
      <c r="A2959" s="7">
        <v>39848</v>
      </c>
      <c r="B2959" s="191">
        <v>837.77002000000005</v>
      </c>
      <c r="C2959" s="191">
        <v>851.84997599999997</v>
      </c>
      <c r="D2959" s="191">
        <v>829.17999299999997</v>
      </c>
      <c r="E2959" s="191">
        <v>832.22997999999995</v>
      </c>
      <c r="F2959" s="192">
        <v>832.22997999999995</v>
      </c>
      <c r="G2959" s="191">
        <v>6420450000</v>
      </c>
      <c r="H2959" s="194">
        <f t="shared" si="92"/>
        <v>-7.4895110673753448E-3</v>
      </c>
      <c r="I2959" s="193"/>
      <c r="J2959" s="197">
        <v>2957</v>
      </c>
      <c r="K2959" s="234"/>
      <c r="L2959" s="234"/>
      <c r="M2959" s="234"/>
      <c r="N2959" s="234"/>
      <c r="O2959" s="234"/>
      <c r="P2959" s="234"/>
      <c r="Q2959" s="7">
        <v>39848</v>
      </c>
      <c r="R2959" s="8">
        <v>3329286</v>
      </c>
      <c r="S2959" s="8">
        <v>3437500</v>
      </c>
      <c r="T2959" s="8">
        <v>3325000</v>
      </c>
      <c r="U2959" s="8">
        <v>3341071</v>
      </c>
      <c r="V2959" s="192">
        <v>2887151</v>
      </c>
      <c r="W2959" s="234">
        <v>808421600</v>
      </c>
      <c r="X2959" s="194">
        <f t="shared" si="93"/>
        <v>6.1305587374227187E-3</v>
      </c>
      <c r="Y2959" s="193"/>
      <c r="Z2959" s="197">
        <v>2957</v>
      </c>
    </row>
    <row r="2960" spans="1:26" ht="14.4" x14ac:dyDescent="0.3">
      <c r="A2960" s="7">
        <v>39847</v>
      </c>
      <c r="B2960" s="191">
        <v>825.69000200000005</v>
      </c>
      <c r="C2960" s="191">
        <v>842.59997599999997</v>
      </c>
      <c r="D2960" s="191">
        <v>821.97997999999995</v>
      </c>
      <c r="E2960" s="191">
        <v>838.51000999999997</v>
      </c>
      <c r="F2960" s="192">
        <v>838.51000999999997</v>
      </c>
      <c r="G2960" s="191">
        <v>5886310000</v>
      </c>
      <c r="H2960" s="194">
        <f t="shared" si="92"/>
        <v>1.5833989106818106E-2</v>
      </c>
      <c r="I2960" s="193"/>
      <c r="J2960" s="197">
        <v>2958</v>
      </c>
      <c r="K2960" s="234"/>
      <c r="L2960" s="234"/>
      <c r="M2960" s="234"/>
      <c r="N2960" s="234"/>
      <c r="O2960" s="234"/>
      <c r="P2960" s="234"/>
      <c r="Q2960" s="7">
        <v>39847</v>
      </c>
      <c r="R2960" s="8">
        <v>3282857</v>
      </c>
      <c r="S2960" s="8">
        <v>3335000</v>
      </c>
      <c r="T2960" s="8">
        <v>3224286</v>
      </c>
      <c r="U2960" s="8">
        <v>3320714</v>
      </c>
      <c r="V2960" s="192">
        <v>2869559</v>
      </c>
      <c r="W2960" s="234">
        <v>599309200</v>
      </c>
      <c r="X2960" s="194">
        <f t="shared" si="93"/>
        <v>1.6063709549492385E-2</v>
      </c>
      <c r="Y2960" s="193"/>
      <c r="Z2960" s="197">
        <v>2958</v>
      </c>
    </row>
    <row r="2961" spans="1:26" ht="14.4" x14ac:dyDescent="0.3">
      <c r="A2961" s="7">
        <v>39846</v>
      </c>
      <c r="B2961" s="191">
        <v>823.09002699999996</v>
      </c>
      <c r="C2961" s="191">
        <v>830.78002900000001</v>
      </c>
      <c r="D2961" s="191">
        <v>812.86999500000002</v>
      </c>
      <c r="E2961" s="191">
        <v>825.44000200000005</v>
      </c>
      <c r="F2961" s="192">
        <v>825.44000200000005</v>
      </c>
      <c r="G2961" s="191">
        <v>5673270000</v>
      </c>
      <c r="H2961" s="194">
        <f t="shared" si="92"/>
        <v>-5.327686798761199E-4</v>
      </c>
      <c r="I2961" s="193"/>
      <c r="J2961" s="197">
        <v>2959</v>
      </c>
      <c r="K2961" s="234"/>
      <c r="L2961" s="234"/>
      <c r="M2961" s="234"/>
      <c r="N2961" s="234"/>
      <c r="O2961" s="234"/>
      <c r="P2961" s="234"/>
      <c r="Q2961" s="7">
        <v>39846</v>
      </c>
      <c r="R2961" s="8">
        <v>3182143</v>
      </c>
      <c r="S2961" s="8">
        <v>3285714</v>
      </c>
      <c r="T2961" s="8">
        <v>3175000</v>
      </c>
      <c r="U2961" s="8">
        <v>3268214</v>
      </c>
      <c r="V2961" s="192">
        <v>2824192</v>
      </c>
      <c r="W2961" s="234">
        <v>558247200</v>
      </c>
      <c r="X2961" s="194">
        <f t="shared" si="93"/>
        <v>1.5311320598705351E-2</v>
      </c>
      <c r="Y2961" s="193"/>
      <c r="Z2961" s="197">
        <v>2959</v>
      </c>
    </row>
    <row r="2962" spans="1:26" ht="14.4" x14ac:dyDescent="0.3">
      <c r="A2962" s="7">
        <v>39843</v>
      </c>
      <c r="B2962" s="191">
        <v>845.69000200000005</v>
      </c>
      <c r="C2962" s="191">
        <v>851.65997300000004</v>
      </c>
      <c r="D2962" s="191">
        <v>821.669983</v>
      </c>
      <c r="E2962" s="191">
        <v>825.88000499999998</v>
      </c>
      <c r="F2962" s="192">
        <v>825.88000499999998</v>
      </c>
      <c r="G2962" s="191">
        <v>5350580000</v>
      </c>
      <c r="H2962" s="194">
        <f t="shared" si="92"/>
        <v>-2.2789135123367655E-2</v>
      </c>
      <c r="I2962" s="193"/>
      <c r="J2962" s="197">
        <v>2960</v>
      </c>
      <c r="K2962" s="234"/>
      <c r="L2962" s="234"/>
      <c r="M2962" s="234"/>
      <c r="N2962" s="234"/>
      <c r="O2962" s="234"/>
      <c r="P2962" s="234"/>
      <c r="Q2962" s="7">
        <v>39843</v>
      </c>
      <c r="R2962" s="8">
        <v>3307143</v>
      </c>
      <c r="S2962" s="8">
        <v>3343571</v>
      </c>
      <c r="T2962" s="8">
        <v>3214643</v>
      </c>
      <c r="U2962" s="8">
        <v>3218929</v>
      </c>
      <c r="V2962" s="192">
        <v>2781602</v>
      </c>
      <c r="W2962" s="234">
        <v>651478800</v>
      </c>
      <c r="X2962" s="194">
        <f t="shared" si="93"/>
        <v>-3.0860466096690204E-2</v>
      </c>
      <c r="Y2962" s="193"/>
      <c r="Z2962" s="197">
        <v>2960</v>
      </c>
    </row>
    <row r="2963" spans="1:26" ht="14.4" x14ac:dyDescent="0.3">
      <c r="A2963" s="7">
        <v>39842</v>
      </c>
      <c r="B2963" s="191">
        <v>868.89001499999995</v>
      </c>
      <c r="C2963" s="191">
        <v>868.89001499999995</v>
      </c>
      <c r="D2963" s="191">
        <v>844.15002400000003</v>
      </c>
      <c r="E2963" s="191">
        <v>845.14001499999995</v>
      </c>
      <c r="F2963" s="192">
        <v>845.14001499999995</v>
      </c>
      <c r="G2963" s="191">
        <v>5067060000</v>
      </c>
      <c r="H2963" s="194">
        <f t="shared" si="92"/>
        <v>-3.3120171956841256E-2</v>
      </c>
      <c r="I2963" s="193"/>
      <c r="J2963" s="197">
        <v>2961</v>
      </c>
      <c r="K2963" s="234"/>
      <c r="L2963" s="234"/>
      <c r="M2963" s="234"/>
      <c r="N2963" s="234"/>
      <c r="O2963" s="234"/>
      <c r="P2963" s="234"/>
      <c r="Q2963" s="7">
        <v>39842</v>
      </c>
      <c r="R2963" s="8">
        <v>3324643</v>
      </c>
      <c r="S2963" s="8">
        <v>3369286</v>
      </c>
      <c r="T2963" s="8">
        <v>3307143</v>
      </c>
      <c r="U2963" s="8">
        <v>3321429</v>
      </c>
      <c r="V2963" s="192">
        <v>2870177</v>
      </c>
      <c r="W2963" s="234">
        <v>592729200</v>
      </c>
      <c r="X2963" s="194">
        <f t="shared" si="93"/>
        <v>-1.2738329876410716E-2</v>
      </c>
      <c r="Y2963" s="193"/>
      <c r="Z2963" s="197">
        <v>2961</v>
      </c>
    </row>
    <row r="2964" spans="1:26" ht="14.4" x14ac:dyDescent="0.3">
      <c r="A2964" s="7">
        <v>39841</v>
      </c>
      <c r="B2964" s="191">
        <v>845.72997999999995</v>
      </c>
      <c r="C2964" s="191">
        <v>877.85998500000005</v>
      </c>
      <c r="D2964" s="191">
        <v>845.72997999999995</v>
      </c>
      <c r="E2964" s="191">
        <v>874.09002699999996</v>
      </c>
      <c r="F2964" s="192">
        <v>874.09002699999996</v>
      </c>
      <c r="G2964" s="191">
        <v>6199180000</v>
      </c>
      <c r="H2964" s="194">
        <f t="shared" si="92"/>
        <v>3.355760752708685E-2</v>
      </c>
      <c r="I2964" s="193"/>
      <c r="J2964" s="197">
        <v>2962</v>
      </c>
      <c r="K2964" s="234"/>
      <c r="L2964" s="234"/>
      <c r="M2964" s="234"/>
      <c r="N2964" s="234"/>
      <c r="O2964" s="234"/>
      <c r="P2964" s="234"/>
      <c r="Q2964" s="7">
        <v>39841</v>
      </c>
      <c r="R2964" s="8">
        <v>3290000</v>
      </c>
      <c r="S2964" s="8">
        <v>3392857</v>
      </c>
      <c r="T2964" s="8">
        <v>3267857</v>
      </c>
      <c r="U2964" s="8">
        <v>3364286</v>
      </c>
      <c r="V2964" s="192">
        <v>2907210</v>
      </c>
      <c r="W2964" s="234">
        <v>861406000</v>
      </c>
      <c r="X2964" s="194">
        <f t="shared" si="93"/>
        <v>3.8244789509021042E-2</v>
      </c>
      <c r="Y2964" s="193"/>
      <c r="Z2964" s="197">
        <v>2962</v>
      </c>
    </row>
    <row r="2965" spans="1:26" ht="14.4" x14ac:dyDescent="0.3">
      <c r="A2965" s="7">
        <v>39840</v>
      </c>
      <c r="B2965" s="191">
        <v>837.29998799999998</v>
      </c>
      <c r="C2965" s="191">
        <v>850.45001200000002</v>
      </c>
      <c r="D2965" s="191">
        <v>835.40002400000003</v>
      </c>
      <c r="E2965" s="191">
        <v>845.71002199999998</v>
      </c>
      <c r="F2965" s="192">
        <v>845.71002199999998</v>
      </c>
      <c r="G2965" s="191">
        <v>5353260000</v>
      </c>
      <c r="H2965" s="194">
        <f t="shared" si="92"/>
        <v>1.0925582944070271E-2</v>
      </c>
      <c r="I2965" s="193"/>
      <c r="J2965" s="197">
        <v>2963</v>
      </c>
      <c r="K2965" s="234"/>
      <c r="L2965" s="234"/>
      <c r="M2965" s="234"/>
      <c r="N2965" s="234"/>
      <c r="O2965" s="234"/>
      <c r="P2965" s="234"/>
      <c r="Q2965" s="7">
        <v>39840</v>
      </c>
      <c r="R2965" s="8">
        <v>3221071</v>
      </c>
      <c r="S2965" s="8">
        <v>3269643</v>
      </c>
      <c r="T2965" s="8">
        <v>3205000</v>
      </c>
      <c r="U2965" s="8">
        <v>3240357</v>
      </c>
      <c r="V2965" s="192">
        <v>2800120</v>
      </c>
      <c r="W2965" s="234">
        <v>618038400</v>
      </c>
      <c r="X2965" s="194">
        <f t="shared" si="93"/>
        <v>1.2159856568635956E-2</v>
      </c>
      <c r="Y2965" s="193"/>
      <c r="Z2965" s="197">
        <v>2963</v>
      </c>
    </row>
    <row r="2966" spans="1:26" ht="14.4" x14ac:dyDescent="0.3">
      <c r="A2966" s="7">
        <v>39839</v>
      </c>
      <c r="B2966" s="191">
        <v>832.5</v>
      </c>
      <c r="C2966" s="191">
        <v>852.53002900000001</v>
      </c>
      <c r="D2966" s="191">
        <v>827.69000200000005</v>
      </c>
      <c r="E2966" s="191">
        <v>836.57000700000003</v>
      </c>
      <c r="F2966" s="192">
        <v>836.57000700000003</v>
      </c>
      <c r="G2966" s="191">
        <v>6039940000</v>
      </c>
      <c r="H2966" s="194">
        <f t="shared" si="92"/>
        <v>5.5532122523727027E-3</v>
      </c>
      <c r="I2966" s="193"/>
      <c r="J2966" s="197">
        <v>2964</v>
      </c>
      <c r="K2966" s="234"/>
      <c r="L2966" s="234"/>
      <c r="M2966" s="234"/>
      <c r="N2966" s="234"/>
      <c r="O2966" s="234"/>
      <c r="P2966" s="234"/>
      <c r="Q2966" s="7">
        <v>39839</v>
      </c>
      <c r="R2966" s="8">
        <v>3173571</v>
      </c>
      <c r="S2966" s="8">
        <v>3248929</v>
      </c>
      <c r="T2966" s="8">
        <v>3153571</v>
      </c>
      <c r="U2966" s="8">
        <v>3201429</v>
      </c>
      <c r="V2966" s="192">
        <v>2766480</v>
      </c>
      <c r="W2966" s="234">
        <v>692238400</v>
      </c>
      <c r="X2966" s="194">
        <f t="shared" si="93"/>
        <v>1.4486376117721609E-2</v>
      </c>
      <c r="Y2966" s="193"/>
      <c r="Z2966" s="197">
        <v>2964</v>
      </c>
    </row>
    <row r="2967" spans="1:26" ht="14.4" x14ac:dyDescent="0.3">
      <c r="A2967" s="7">
        <v>39836</v>
      </c>
      <c r="B2967" s="191">
        <v>822.15997300000004</v>
      </c>
      <c r="C2967" s="191">
        <v>838.60998500000005</v>
      </c>
      <c r="D2967" s="191">
        <v>806.07000700000003</v>
      </c>
      <c r="E2967" s="191">
        <v>831.95001200000002</v>
      </c>
      <c r="F2967" s="192">
        <v>831.95001200000002</v>
      </c>
      <c r="G2967" s="191">
        <v>5832160000</v>
      </c>
      <c r="H2967" s="194">
        <f t="shared" si="92"/>
        <v>5.3776580060423147E-3</v>
      </c>
      <c r="I2967" s="193"/>
      <c r="J2967" s="197">
        <v>2965</v>
      </c>
      <c r="K2967" s="234"/>
      <c r="L2967" s="234"/>
      <c r="M2967" s="234"/>
      <c r="N2967" s="234"/>
      <c r="O2967" s="234"/>
      <c r="P2967" s="234"/>
      <c r="Q2967" s="7">
        <v>39836</v>
      </c>
      <c r="R2967" s="8">
        <v>3100714</v>
      </c>
      <c r="S2967" s="8">
        <v>3209643</v>
      </c>
      <c r="T2967" s="8">
        <v>3089286</v>
      </c>
      <c r="U2967" s="8">
        <v>3155714</v>
      </c>
      <c r="V2967" s="192">
        <v>2726976</v>
      </c>
      <c r="W2967" s="234">
        <v>763770000</v>
      </c>
      <c r="X2967" s="194">
        <f t="shared" si="93"/>
        <v>0</v>
      </c>
      <c r="Y2967" s="193"/>
      <c r="Z2967" s="197">
        <v>2965</v>
      </c>
    </row>
    <row r="2968" spans="1:26" ht="14.4" x14ac:dyDescent="0.3">
      <c r="A2968" s="7">
        <v>39835</v>
      </c>
      <c r="B2968" s="191">
        <v>839.73999000000003</v>
      </c>
      <c r="C2968" s="191">
        <v>839.73999000000003</v>
      </c>
      <c r="D2968" s="191">
        <v>811.28997800000002</v>
      </c>
      <c r="E2968" s="191">
        <v>827.5</v>
      </c>
      <c r="F2968" s="192">
        <v>827.5</v>
      </c>
      <c r="G2968" s="191">
        <v>5843830000</v>
      </c>
      <c r="H2968" s="194">
        <f t="shared" si="92"/>
        <v>-1.5162322850165741E-2</v>
      </c>
      <c r="I2968" s="193"/>
      <c r="J2968" s="197">
        <v>2966</v>
      </c>
      <c r="K2968" s="234"/>
      <c r="L2968" s="234"/>
      <c r="M2968" s="234"/>
      <c r="N2968" s="234"/>
      <c r="O2968" s="234"/>
      <c r="P2968" s="234"/>
      <c r="Q2968" s="7">
        <v>39835</v>
      </c>
      <c r="R2968" s="8">
        <v>3144286</v>
      </c>
      <c r="S2968" s="8">
        <v>3214286</v>
      </c>
      <c r="T2968" s="8">
        <v>3065000</v>
      </c>
      <c r="U2968" s="8">
        <v>3155714</v>
      </c>
      <c r="V2968" s="192">
        <v>2726976</v>
      </c>
      <c r="W2968" s="234">
        <v>1409528400</v>
      </c>
      <c r="X2968" s="194">
        <f t="shared" si="93"/>
        <v>6.676305563998719E-2</v>
      </c>
      <c r="Y2968" s="193"/>
      <c r="Z2968" s="197">
        <v>2966</v>
      </c>
    </row>
    <row r="2969" spans="1:26" ht="14.4" x14ac:dyDescent="0.3">
      <c r="A2969" s="7">
        <v>39834</v>
      </c>
      <c r="B2969" s="191">
        <v>806.77002000000005</v>
      </c>
      <c r="C2969" s="191">
        <v>841.71997099999999</v>
      </c>
      <c r="D2969" s="191">
        <v>804.29998799999998</v>
      </c>
      <c r="E2969" s="191">
        <v>840.23999000000003</v>
      </c>
      <c r="F2969" s="192">
        <v>840.23999000000003</v>
      </c>
      <c r="G2969" s="191">
        <v>6467830000</v>
      </c>
      <c r="H2969" s="194">
        <f t="shared" si="92"/>
        <v>4.3491244953237813E-2</v>
      </c>
      <c r="I2969" s="193"/>
      <c r="J2969" s="197">
        <v>2967</v>
      </c>
      <c r="K2969" s="234"/>
      <c r="L2969" s="234"/>
      <c r="M2969" s="234"/>
      <c r="N2969" s="234"/>
      <c r="O2969" s="234"/>
      <c r="P2969" s="234"/>
      <c r="Q2969" s="7">
        <v>39834</v>
      </c>
      <c r="R2969" s="8">
        <v>2835357</v>
      </c>
      <c r="S2969" s="8">
        <v>2960000</v>
      </c>
      <c r="T2969" s="8">
        <v>2832500</v>
      </c>
      <c r="U2969" s="8">
        <v>2958214</v>
      </c>
      <c r="V2969" s="192">
        <v>2556309</v>
      </c>
      <c r="W2969" s="234">
        <v>1089270000</v>
      </c>
      <c r="X2969" s="194">
        <f t="shared" si="93"/>
        <v>5.9207339635048567E-2</v>
      </c>
      <c r="Y2969" s="193"/>
      <c r="Z2969" s="197">
        <v>2967</v>
      </c>
    </row>
    <row r="2970" spans="1:26" ht="14.4" x14ac:dyDescent="0.3">
      <c r="A2970" s="7">
        <v>39833</v>
      </c>
      <c r="B2970" s="191">
        <v>849.64001499999995</v>
      </c>
      <c r="C2970" s="191">
        <v>849.64001499999995</v>
      </c>
      <c r="D2970" s="191">
        <v>804.46997099999999</v>
      </c>
      <c r="E2970" s="191">
        <v>805.21997099999999</v>
      </c>
      <c r="F2970" s="192">
        <v>805.21997099999999</v>
      </c>
      <c r="G2970" s="191">
        <v>6375230000</v>
      </c>
      <c r="H2970" s="194">
        <f t="shared" si="92"/>
        <v>-5.2816101566932359E-2</v>
      </c>
      <c r="I2970" s="193"/>
      <c r="J2970" s="197">
        <v>2968</v>
      </c>
      <c r="K2970" s="234"/>
      <c r="L2970" s="234"/>
      <c r="M2970" s="234"/>
      <c r="N2970" s="234"/>
      <c r="O2970" s="234"/>
      <c r="P2970" s="234"/>
      <c r="Q2970" s="7">
        <v>39833</v>
      </c>
      <c r="R2970" s="8">
        <v>2926071</v>
      </c>
      <c r="S2970" s="8">
        <v>2928571</v>
      </c>
      <c r="T2970" s="8">
        <v>2792857</v>
      </c>
      <c r="U2970" s="8">
        <v>2792857</v>
      </c>
      <c r="V2970" s="192">
        <v>2413417</v>
      </c>
      <c r="W2970" s="234">
        <v>919914800</v>
      </c>
      <c r="X2970" s="194">
        <f t="shared" si="93"/>
        <v>-5.0164155854787201E-2</v>
      </c>
      <c r="Y2970" s="193"/>
      <c r="Z2970" s="197">
        <v>2968</v>
      </c>
    </row>
    <row r="2971" spans="1:26" ht="14.4" x14ac:dyDescent="0.3">
      <c r="A2971" s="7">
        <v>39829</v>
      </c>
      <c r="B2971" s="191">
        <v>844.45001200000002</v>
      </c>
      <c r="C2971" s="191">
        <v>858.13000499999998</v>
      </c>
      <c r="D2971" s="191">
        <v>830.65997300000004</v>
      </c>
      <c r="E2971" s="191">
        <v>850.11999500000002</v>
      </c>
      <c r="F2971" s="192">
        <v>850.11999500000002</v>
      </c>
      <c r="G2971" s="191">
        <v>6786040000</v>
      </c>
      <c r="H2971" s="194">
        <f t="shared" si="92"/>
        <v>7.5615771157178206E-3</v>
      </c>
      <c r="I2971" s="193"/>
      <c r="J2971" s="197">
        <v>2969</v>
      </c>
      <c r="K2971" s="234"/>
      <c r="L2971" s="234"/>
      <c r="M2971" s="234"/>
      <c r="N2971" s="234"/>
      <c r="O2971" s="234"/>
      <c r="P2971" s="234"/>
      <c r="Q2971" s="7">
        <v>39829</v>
      </c>
      <c r="R2971" s="8">
        <v>3010714</v>
      </c>
      <c r="S2971" s="8">
        <v>3013572</v>
      </c>
      <c r="T2971" s="8">
        <v>2871428</v>
      </c>
      <c r="U2971" s="8">
        <v>2940357</v>
      </c>
      <c r="V2971" s="192">
        <v>2540878</v>
      </c>
      <c r="W2971" s="234">
        <v>1047625600</v>
      </c>
      <c r="X2971" s="194">
        <f t="shared" si="93"/>
        <v>-1.2592862891489198E-2</v>
      </c>
      <c r="Y2971" s="193"/>
      <c r="Z2971" s="197">
        <v>2969</v>
      </c>
    </row>
    <row r="2972" spans="1:26" ht="14.4" x14ac:dyDescent="0.3">
      <c r="A2972" s="7">
        <v>39828</v>
      </c>
      <c r="B2972" s="191">
        <v>841.98999000000003</v>
      </c>
      <c r="C2972" s="191">
        <v>851.59002699999996</v>
      </c>
      <c r="D2972" s="191">
        <v>817.03997800000002</v>
      </c>
      <c r="E2972" s="191">
        <v>843.73999000000003</v>
      </c>
      <c r="F2972" s="192">
        <v>843.73999000000003</v>
      </c>
      <c r="G2972" s="191">
        <v>7807350000</v>
      </c>
      <c r="H2972" s="194">
        <f t="shared" si="92"/>
        <v>1.3291816081340642E-3</v>
      </c>
      <c r="I2972" s="193"/>
      <c r="J2972" s="197">
        <v>2970</v>
      </c>
      <c r="K2972" s="234"/>
      <c r="L2972" s="234"/>
      <c r="M2972" s="234"/>
      <c r="N2972" s="234"/>
      <c r="O2972" s="234"/>
      <c r="P2972" s="234"/>
      <c r="Q2972" s="7">
        <v>39828</v>
      </c>
      <c r="R2972" s="8">
        <v>2877500</v>
      </c>
      <c r="S2972" s="8">
        <v>3004286</v>
      </c>
      <c r="T2972" s="8">
        <v>2858929</v>
      </c>
      <c r="U2972" s="8">
        <v>2977857</v>
      </c>
      <c r="V2972" s="192">
        <v>2573283</v>
      </c>
      <c r="W2972" s="234">
        <v>1831634000</v>
      </c>
      <c r="X2972" s="194">
        <f t="shared" si="93"/>
        <v>-2.2852781411562332E-2</v>
      </c>
      <c r="Y2972" s="193"/>
      <c r="Z2972" s="197">
        <v>2970</v>
      </c>
    </row>
    <row r="2973" spans="1:26" ht="14.4" x14ac:dyDescent="0.3">
      <c r="A2973" s="7">
        <v>39827</v>
      </c>
      <c r="B2973" s="191">
        <v>867.28002900000001</v>
      </c>
      <c r="C2973" s="191">
        <v>867.28002900000001</v>
      </c>
      <c r="D2973" s="191">
        <v>836.92999299999997</v>
      </c>
      <c r="E2973" s="191">
        <v>842.61999500000002</v>
      </c>
      <c r="F2973" s="192">
        <v>842.61999500000002</v>
      </c>
      <c r="G2973" s="191">
        <v>5407880000</v>
      </c>
      <c r="H2973" s="194">
        <f t="shared" si="92"/>
        <v>-3.3459874208372695E-2</v>
      </c>
      <c r="I2973" s="193"/>
      <c r="J2973" s="197">
        <v>2971</v>
      </c>
      <c r="K2973" s="234"/>
      <c r="L2973" s="234"/>
      <c r="M2973" s="234"/>
      <c r="N2973" s="234"/>
      <c r="O2973" s="234"/>
      <c r="P2973" s="234"/>
      <c r="Q2973" s="7">
        <v>39827</v>
      </c>
      <c r="R2973" s="8">
        <v>3080000</v>
      </c>
      <c r="S2973" s="8">
        <v>3116071</v>
      </c>
      <c r="T2973" s="8">
        <v>3025714</v>
      </c>
      <c r="U2973" s="8">
        <v>3047500</v>
      </c>
      <c r="V2973" s="192">
        <v>2633465</v>
      </c>
      <c r="W2973" s="234">
        <v>1021664000</v>
      </c>
      <c r="X2973" s="194">
        <f t="shared" si="93"/>
        <v>-2.7134569377106642E-2</v>
      </c>
      <c r="Y2973" s="193"/>
      <c r="Z2973" s="197">
        <v>2971</v>
      </c>
    </row>
    <row r="2974" spans="1:26" ht="14.4" x14ac:dyDescent="0.3">
      <c r="A2974" s="7">
        <v>39826</v>
      </c>
      <c r="B2974" s="191">
        <v>869.78997800000002</v>
      </c>
      <c r="C2974" s="191">
        <v>877.02002000000005</v>
      </c>
      <c r="D2974" s="191">
        <v>862.02002000000005</v>
      </c>
      <c r="E2974" s="191">
        <v>871.78997800000002</v>
      </c>
      <c r="F2974" s="192">
        <v>871.78997800000002</v>
      </c>
      <c r="G2974" s="191">
        <v>5567460000</v>
      </c>
      <c r="H2974" s="194">
        <f t="shared" si="92"/>
        <v>1.7580584910480415E-3</v>
      </c>
      <c r="I2974" s="193"/>
      <c r="J2974" s="197">
        <v>2972</v>
      </c>
      <c r="K2974" s="234"/>
      <c r="L2974" s="234"/>
      <c r="M2974" s="234"/>
      <c r="N2974" s="234"/>
      <c r="O2974" s="234"/>
      <c r="P2974" s="234"/>
      <c r="Q2974" s="7">
        <v>39826</v>
      </c>
      <c r="R2974" s="8">
        <v>3151428</v>
      </c>
      <c r="S2974" s="8">
        <v>3205000</v>
      </c>
      <c r="T2974" s="8">
        <v>3083929</v>
      </c>
      <c r="U2974" s="8">
        <v>3132500</v>
      </c>
      <c r="V2974" s="192">
        <v>2706916</v>
      </c>
      <c r="W2974" s="234">
        <v>798397600</v>
      </c>
      <c r="X2974" s="194">
        <f t="shared" si="93"/>
        <v>-1.0715449983115492E-2</v>
      </c>
      <c r="Y2974" s="193"/>
      <c r="Z2974" s="197">
        <v>2972</v>
      </c>
    </row>
    <row r="2975" spans="1:26" ht="14.4" x14ac:dyDescent="0.3">
      <c r="A2975" s="7">
        <v>39825</v>
      </c>
      <c r="B2975" s="191">
        <v>890.40002400000003</v>
      </c>
      <c r="C2975" s="191">
        <v>890.40002400000003</v>
      </c>
      <c r="D2975" s="191">
        <v>864.32000700000003</v>
      </c>
      <c r="E2975" s="191">
        <v>870.26000999999997</v>
      </c>
      <c r="F2975" s="192">
        <v>870.26000999999997</v>
      </c>
      <c r="G2975" s="191">
        <v>4725050000</v>
      </c>
      <c r="H2975" s="194">
        <f t="shared" si="92"/>
        <v>-2.2564122582735942E-2</v>
      </c>
      <c r="I2975" s="193"/>
      <c r="J2975" s="197">
        <v>2973</v>
      </c>
      <c r="K2975" s="234"/>
      <c r="L2975" s="234"/>
      <c r="M2975" s="234"/>
      <c r="N2975" s="234"/>
      <c r="O2975" s="234"/>
      <c r="P2975" s="234"/>
      <c r="Q2975" s="7">
        <v>39825</v>
      </c>
      <c r="R2975" s="8">
        <v>3230714</v>
      </c>
      <c r="S2975" s="8">
        <v>3249643</v>
      </c>
      <c r="T2975" s="8">
        <v>3126786</v>
      </c>
      <c r="U2975" s="8">
        <v>3166429</v>
      </c>
      <c r="V2975" s="192">
        <v>2736236</v>
      </c>
      <c r="W2975" s="234">
        <v>617716400</v>
      </c>
      <c r="X2975" s="194">
        <f t="shared" si="93"/>
        <v>-2.1196284014609247E-2</v>
      </c>
      <c r="Y2975" s="193"/>
      <c r="Z2975" s="197">
        <v>2973</v>
      </c>
    </row>
    <row r="2976" spans="1:26" ht="14.4" x14ac:dyDescent="0.3">
      <c r="A2976" s="7">
        <v>39822</v>
      </c>
      <c r="B2976" s="191">
        <v>909.90997300000004</v>
      </c>
      <c r="C2976" s="191">
        <v>911.92999299999997</v>
      </c>
      <c r="D2976" s="191">
        <v>888.30999799999995</v>
      </c>
      <c r="E2976" s="191">
        <v>890.34997599999997</v>
      </c>
      <c r="F2976" s="192">
        <v>890.34997599999997</v>
      </c>
      <c r="G2976" s="191">
        <v>4716500000</v>
      </c>
      <c r="H2976" s="194">
        <f t="shared" si="92"/>
        <v>-2.1303028839392526E-2</v>
      </c>
      <c r="I2976" s="193"/>
      <c r="J2976" s="197">
        <v>2974</v>
      </c>
      <c r="K2976" s="234"/>
      <c r="L2976" s="234"/>
      <c r="M2976" s="234"/>
      <c r="N2976" s="234"/>
      <c r="O2976" s="234"/>
      <c r="P2976" s="234"/>
      <c r="Q2976" s="7">
        <v>39822</v>
      </c>
      <c r="R2976" s="8">
        <v>3328928</v>
      </c>
      <c r="S2976" s="8">
        <v>3335000</v>
      </c>
      <c r="T2976" s="8">
        <v>3219286</v>
      </c>
      <c r="U2976" s="8">
        <v>3235000</v>
      </c>
      <c r="V2976" s="192">
        <v>2795490</v>
      </c>
      <c r="W2976" s="234">
        <v>546845600</v>
      </c>
      <c r="X2976" s="194">
        <f t="shared" si="93"/>
        <v>-2.2869582420747468E-2</v>
      </c>
      <c r="Y2976" s="193"/>
      <c r="Z2976" s="197">
        <v>2974</v>
      </c>
    </row>
    <row r="2977" spans="1:26" ht="14.4" x14ac:dyDescent="0.3">
      <c r="A2977" s="7">
        <v>39821</v>
      </c>
      <c r="B2977" s="191">
        <v>905.72997999999995</v>
      </c>
      <c r="C2977" s="191">
        <v>910</v>
      </c>
      <c r="D2977" s="191">
        <v>896.80999799999995</v>
      </c>
      <c r="E2977" s="191">
        <v>909.72997999999995</v>
      </c>
      <c r="F2977" s="192">
        <v>909.72997999999995</v>
      </c>
      <c r="G2977" s="191">
        <v>4991550000</v>
      </c>
      <c r="H2977" s="194">
        <f t="shared" si="92"/>
        <v>3.3970726503834785E-3</v>
      </c>
      <c r="I2977" s="193"/>
      <c r="J2977" s="197">
        <v>2975</v>
      </c>
      <c r="K2977" s="234"/>
      <c r="L2977" s="234"/>
      <c r="M2977" s="234"/>
      <c r="N2977" s="234"/>
      <c r="O2977" s="234"/>
      <c r="P2977" s="234"/>
      <c r="Q2977" s="7">
        <v>39821</v>
      </c>
      <c r="R2977" s="8">
        <v>3229643</v>
      </c>
      <c r="S2977" s="8">
        <v>3326786</v>
      </c>
      <c r="T2977" s="8">
        <v>3215714</v>
      </c>
      <c r="U2977" s="8">
        <v>3310714</v>
      </c>
      <c r="V2977" s="192">
        <v>2860918</v>
      </c>
      <c r="W2977" s="234">
        <v>673500800</v>
      </c>
      <c r="X2977" s="194">
        <f t="shared" si="93"/>
        <v>1.8569397681041568E-2</v>
      </c>
      <c r="Y2977" s="193"/>
      <c r="Z2977" s="197">
        <v>2975</v>
      </c>
    </row>
    <row r="2978" spans="1:26" ht="14.4" x14ac:dyDescent="0.3">
      <c r="A2978" s="7">
        <v>39820</v>
      </c>
      <c r="B2978" s="191">
        <v>927.45001200000002</v>
      </c>
      <c r="C2978" s="191">
        <v>927.45001200000002</v>
      </c>
      <c r="D2978" s="191">
        <v>902.36999500000002</v>
      </c>
      <c r="E2978" s="191">
        <v>906.65002400000003</v>
      </c>
      <c r="F2978" s="192">
        <v>906.65002400000003</v>
      </c>
      <c r="G2978" s="191">
        <v>4704940000</v>
      </c>
      <c r="H2978" s="194">
        <f t="shared" si="92"/>
        <v>-3.0009615534272598E-2</v>
      </c>
      <c r="I2978" s="193"/>
      <c r="J2978" s="197">
        <v>2976</v>
      </c>
      <c r="K2978" s="234"/>
      <c r="L2978" s="234"/>
      <c r="M2978" s="234"/>
      <c r="N2978" s="234"/>
      <c r="O2978" s="234"/>
      <c r="P2978" s="234"/>
      <c r="Q2978" s="7">
        <v>39820</v>
      </c>
      <c r="R2978" s="8">
        <v>3278929</v>
      </c>
      <c r="S2978" s="8">
        <v>3303571</v>
      </c>
      <c r="T2978" s="8">
        <v>3223572</v>
      </c>
      <c r="U2978" s="8">
        <v>3250357</v>
      </c>
      <c r="V2978" s="192">
        <v>2808761</v>
      </c>
      <c r="W2978" s="234">
        <v>753048800</v>
      </c>
      <c r="X2978" s="194">
        <f t="shared" si="93"/>
        <v>-2.16083076667988E-2</v>
      </c>
      <c r="Y2978" s="193"/>
      <c r="Z2978" s="197">
        <v>2976</v>
      </c>
    </row>
    <row r="2979" spans="1:26" ht="14.4" x14ac:dyDescent="0.3">
      <c r="A2979" s="7">
        <v>39819</v>
      </c>
      <c r="B2979" s="191">
        <v>931.169983</v>
      </c>
      <c r="C2979" s="191">
        <v>943.84997599999997</v>
      </c>
      <c r="D2979" s="191">
        <v>927.28002900000001</v>
      </c>
      <c r="E2979" s="191">
        <v>934.70001200000002</v>
      </c>
      <c r="F2979" s="192">
        <v>934.70001200000002</v>
      </c>
      <c r="G2979" s="191">
        <v>5392620000</v>
      </c>
      <c r="H2979" s="194">
        <f t="shared" si="92"/>
        <v>7.817132897939949E-3</v>
      </c>
      <c r="I2979" s="193"/>
      <c r="J2979" s="197">
        <v>2977</v>
      </c>
      <c r="K2979" s="234"/>
      <c r="L2979" s="234"/>
      <c r="M2979" s="234"/>
      <c r="N2979" s="234"/>
      <c r="O2979" s="234"/>
      <c r="P2979" s="234"/>
      <c r="Q2979" s="7">
        <v>39819</v>
      </c>
      <c r="R2979" s="8">
        <v>3426786</v>
      </c>
      <c r="S2979" s="8">
        <v>3470357</v>
      </c>
      <c r="T2979" s="8">
        <v>3299643</v>
      </c>
      <c r="U2979" s="8">
        <v>3322143</v>
      </c>
      <c r="V2979" s="192">
        <v>2870794</v>
      </c>
      <c r="W2979" s="234">
        <v>1289310400</v>
      </c>
      <c r="X2979" s="194">
        <f t="shared" si="93"/>
        <v>-1.6493669958046384E-2</v>
      </c>
      <c r="Y2979" s="193"/>
      <c r="Z2979" s="197">
        <v>2977</v>
      </c>
    </row>
    <row r="2980" spans="1:26" ht="14.4" x14ac:dyDescent="0.3">
      <c r="A2980" s="7">
        <v>39818</v>
      </c>
      <c r="B2980" s="191">
        <v>929.169983</v>
      </c>
      <c r="C2980" s="191">
        <v>936.63000499999998</v>
      </c>
      <c r="D2980" s="191">
        <v>919.53002900000001</v>
      </c>
      <c r="E2980" s="191">
        <v>927.45001200000002</v>
      </c>
      <c r="F2980" s="192">
        <v>927.45001200000002</v>
      </c>
      <c r="G2980" s="191">
        <v>5413910000</v>
      </c>
      <c r="H2980" s="194">
        <f t="shared" si="92"/>
        <v>-4.6683580768622735E-3</v>
      </c>
      <c r="I2980" s="193"/>
      <c r="J2980" s="197">
        <v>2978</v>
      </c>
      <c r="K2980" s="234"/>
      <c r="L2980" s="234"/>
      <c r="M2980" s="234"/>
      <c r="N2980" s="234"/>
      <c r="O2980" s="234"/>
      <c r="P2980" s="234"/>
      <c r="Q2980" s="7">
        <v>39818</v>
      </c>
      <c r="R2980" s="8">
        <v>3327500</v>
      </c>
      <c r="S2980" s="8">
        <v>3435000</v>
      </c>
      <c r="T2980" s="8">
        <v>3311071</v>
      </c>
      <c r="U2980" s="8">
        <v>3377857</v>
      </c>
      <c r="V2980" s="192">
        <v>2918938</v>
      </c>
      <c r="W2980" s="234">
        <v>1181608400</v>
      </c>
      <c r="X2980" s="194">
        <f t="shared" si="93"/>
        <v>4.2203906401745823E-2</v>
      </c>
      <c r="Y2980" s="193"/>
      <c r="Z2980" s="197">
        <v>2978</v>
      </c>
    </row>
    <row r="2981" spans="1:26" ht="14.4" x14ac:dyDescent="0.3">
      <c r="A2981" s="7">
        <v>39815</v>
      </c>
      <c r="B2981" s="191">
        <v>902.98999000000003</v>
      </c>
      <c r="C2981" s="191">
        <v>934.72997999999995</v>
      </c>
      <c r="D2981" s="191">
        <v>899.34997599999997</v>
      </c>
      <c r="E2981" s="191">
        <v>931.79998799999998</v>
      </c>
      <c r="F2981" s="192">
        <v>931.79998799999998</v>
      </c>
      <c r="G2981" s="191">
        <v>4048270000</v>
      </c>
      <c r="H2981" s="194">
        <f t="shared" si="92"/>
        <v>3.1608068641018526E-2</v>
      </c>
      <c r="I2981" s="193"/>
      <c r="J2981" s="197">
        <v>2979</v>
      </c>
      <c r="K2981" s="234"/>
      <c r="L2981" s="234"/>
      <c r="M2981" s="234"/>
      <c r="N2981" s="234"/>
      <c r="O2981" s="234"/>
      <c r="P2981" s="234"/>
      <c r="Q2981" s="7">
        <v>39815</v>
      </c>
      <c r="R2981" s="8">
        <v>3067143</v>
      </c>
      <c r="S2981" s="8">
        <v>3251429</v>
      </c>
      <c r="T2981" s="8">
        <v>3041429</v>
      </c>
      <c r="U2981" s="8">
        <v>3241071</v>
      </c>
      <c r="V2981" s="192">
        <v>2800736</v>
      </c>
      <c r="W2981" s="234">
        <v>746015200</v>
      </c>
      <c r="X2981" s="194">
        <f t="shared" si="93"/>
        <v>6.3268745342303451E-2</v>
      </c>
      <c r="Y2981" s="193"/>
      <c r="Z2981" s="197">
        <v>2979</v>
      </c>
    </row>
    <row r="2982" spans="1:26" ht="14.4" x14ac:dyDescent="0.3">
      <c r="A2982" s="7">
        <v>39813</v>
      </c>
      <c r="B2982" s="191">
        <v>890.59002699999996</v>
      </c>
      <c r="C2982" s="191">
        <v>910.32000700000003</v>
      </c>
      <c r="D2982" s="191">
        <v>889.669983</v>
      </c>
      <c r="E2982" s="191">
        <v>903.25</v>
      </c>
      <c r="F2982" s="192">
        <v>903.25</v>
      </c>
      <c r="G2982" s="191">
        <v>4172940000</v>
      </c>
      <c r="H2982" s="194">
        <f t="shared" si="92"/>
        <v>1.4158340954397891E-2</v>
      </c>
      <c r="I2982" s="193"/>
      <c r="J2982" s="197">
        <v>2980</v>
      </c>
      <c r="K2982" s="234"/>
      <c r="L2982" s="234"/>
      <c r="M2982" s="234"/>
      <c r="N2982" s="234"/>
      <c r="O2982" s="234"/>
      <c r="P2982" s="234"/>
      <c r="Q2982" s="7">
        <v>39813</v>
      </c>
      <c r="R2982" s="8">
        <v>3070357</v>
      </c>
      <c r="S2982" s="8">
        <v>3133571</v>
      </c>
      <c r="T2982" s="8">
        <v>3047857</v>
      </c>
      <c r="U2982" s="8">
        <v>3048214</v>
      </c>
      <c r="V2982" s="192">
        <v>2634081</v>
      </c>
      <c r="W2982" s="234">
        <v>607541200</v>
      </c>
      <c r="X2982" s="194">
        <f t="shared" si="93"/>
        <v>-1.0893356629570675E-2</v>
      </c>
      <c r="Y2982" s="193"/>
      <c r="Z2982" s="197">
        <v>2980</v>
      </c>
    </row>
    <row r="2983" spans="1:26" ht="14.4" x14ac:dyDescent="0.3">
      <c r="A2983" s="7">
        <v>39812</v>
      </c>
      <c r="B2983" s="191">
        <v>870.580017</v>
      </c>
      <c r="C2983" s="191">
        <v>891.11999500000002</v>
      </c>
      <c r="D2983" s="191">
        <v>870.580017</v>
      </c>
      <c r="E2983" s="191">
        <v>890.64001499999995</v>
      </c>
      <c r="F2983" s="192">
        <v>890.64001499999995</v>
      </c>
      <c r="G2983" s="191">
        <v>3627800000</v>
      </c>
      <c r="H2983" s="194">
        <f t="shared" si="92"/>
        <v>2.4407113265074269E-2</v>
      </c>
      <c r="I2983" s="193"/>
      <c r="J2983" s="197">
        <v>2981</v>
      </c>
      <c r="K2983" s="234"/>
      <c r="L2983" s="234"/>
      <c r="M2983" s="234"/>
      <c r="N2983" s="234"/>
      <c r="O2983" s="234"/>
      <c r="P2983" s="234"/>
      <c r="Q2983" s="7">
        <v>39812</v>
      </c>
      <c r="R2983" s="8">
        <v>3122143</v>
      </c>
      <c r="S2983" s="8">
        <v>3144643</v>
      </c>
      <c r="T2983" s="8">
        <v>3025714</v>
      </c>
      <c r="U2983" s="8">
        <v>3081786</v>
      </c>
      <c r="V2983" s="192">
        <v>2663091</v>
      </c>
      <c r="W2983" s="234">
        <v>967601600</v>
      </c>
      <c r="X2983" s="194">
        <f t="shared" si="93"/>
        <v>-3.6951433762020345E-3</v>
      </c>
      <c r="Y2983" s="193"/>
      <c r="Z2983" s="197">
        <v>2981</v>
      </c>
    </row>
    <row r="2984" spans="1:26" ht="14.4" x14ac:dyDescent="0.3">
      <c r="A2984" s="7">
        <v>39811</v>
      </c>
      <c r="B2984" s="191">
        <v>872.36999500000002</v>
      </c>
      <c r="C2984" s="191">
        <v>873.70001200000002</v>
      </c>
      <c r="D2984" s="191">
        <v>857.07000700000003</v>
      </c>
      <c r="E2984" s="191">
        <v>869.419983</v>
      </c>
      <c r="F2984" s="192">
        <v>869.419983</v>
      </c>
      <c r="G2984" s="191">
        <v>3323430000</v>
      </c>
      <c r="H2984" s="194">
        <f t="shared" si="92"/>
        <v>-3.8725997324371903E-3</v>
      </c>
      <c r="I2984" s="193"/>
      <c r="J2984" s="197">
        <v>2982</v>
      </c>
      <c r="K2984" s="234"/>
      <c r="L2984" s="234"/>
      <c r="M2984" s="234"/>
      <c r="N2984" s="234"/>
      <c r="O2984" s="234"/>
      <c r="P2984" s="234"/>
      <c r="Q2984" s="7">
        <v>39811</v>
      </c>
      <c r="R2984" s="8">
        <v>3090000</v>
      </c>
      <c r="S2984" s="8">
        <v>3129286</v>
      </c>
      <c r="T2984" s="8">
        <v>3038214</v>
      </c>
      <c r="U2984" s="8">
        <v>3093214</v>
      </c>
      <c r="V2984" s="192">
        <v>2672968</v>
      </c>
      <c r="W2984" s="234">
        <v>686000000</v>
      </c>
      <c r="X2984" s="194">
        <f t="shared" si="93"/>
        <v>9.3230393485880265E-3</v>
      </c>
      <c r="Y2984" s="193"/>
      <c r="Z2984" s="197">
        <v>2982</v>
      </c>
    </row>
    <row r="2985" spans="1:26" ht="14.4" x14ac:dyDescent="0.3">
      <c r="A2985" s="7">
        <v>39808</v>
      </c>
      <c r="B2985" s="191">
        <v>869.51000999999997</v>
      </c>
      <c r="C2985" s="191">
        <v>873.73999000000003</v>
      </c>
      <c r="D2985" s="191">
        <v>866.52002000000005</v>
      </c>
      <c r="E2985" s="191">
        <v>872.79998799999998</v>
      </c>
      <c r="F2985" s="192">
        <v>872.79998799999998</v>
      </c>
      <c r="G2985" s="191">
        <v>1880050000</v>
      </c>
      <c r="H2985" s="194">
        <f t="shared" si="92"/>
        <v>5.356175628004077E-3</v>
      </c>
      <c r="I2985" s="193"/>
      <c r="J2985" s="197">
        <v>2983</v>
      </c>
      <c r="K2985" s="234"/>
      <c r="L2985" s="234"/>
      <c r="M2985" s="234"/>
      <c r="N2985" s="234"/>
      <c r="O2985" s="234"/>
      <c r="P2985" s="234"/>
      <c r="Q2985" s="7">
        <v>39808</v>
      </c>
      <c r="R2985" s="8">
        <v>3094286</v>
      </c>
      <c r="S2985" s="8">
        <v>3122143</v>
      </c>
      <c r="T2985" s="8">
        <v>3044286</v>
      </c>
      <c r="U2985" s="8">
        <v>3064643</v>
      </c>
      <c r="V2985" s="192">
        <v>2648278</v>
      </c>
      <c r="W2985" s="234">
        <v>308324800</v>
      </c>
      <c r="X2985" s="194">
        <f t="shared" si="93"/>
        <v>9.0546287807952257E-3</v>
      </c>
      <c r="Y2985" s="193"/>
      <c r="Z2985" s="197">
        <v>2983</v>
      </c>
    </row>
    <row r="2986" spans="1:26" ht="14.4" x14ac:dyDescent="0.3">
      <c r="A2986" s="7">
        <v>39806</v>
      </c>
      <c r="B2986" s="191">
        <v>863.86999500000002</v>
      </c>
      <c r="C2986" s="191">
        <v>869.78997800000002</v>
      </c>
      <c r="D2986" s="191">
        <v>861.44000200000005</v>
      </c>
      <c r="E2986" s="191">
        <v>868.15002400000003</v>
      </c>
      <c r="F2986" s="192">
        <v>868.15002400000003</v>
      </c>
      <c r="G2986" s="191">
        <v>1546550000</v>
      </c>
      <c r="H2986" s="194">
        <f t="shared" si="92"/>
        <v>5.7811427268303064E-3</v>
      </c>
      <c r="I2986" s="193"/>
      <c r="J2986" s="197">
        <v>2984</v>
      </c>
      <c r="K2986" s="234"/>
      <c r="L2986" s="234"/>
      <c r="M2986" s="234"/>
      <c r="N2986" s="234"/>
      <c r="O2986" s="234"/>
      <c r="P2986" s="234"/>
      <c r="Q2986" s="7">
        <v>39806</v>
      </c>
      <c r="R2986" s="8">
        <v>3076429</v>
      </c>
      <c r="S2986" s="8">
        <v>3080357</v>
      </c>
      <c r="T2986" s="8">
        <v>3019643</v>
      </c>
      <c r="U2986" s="8">
        <v>3037143</v>
      </c>
      <c r="V2986" s="192">
        <v>2624514</v>
      </c>
      <c r="W2986" s="234">
        <v>271334000</v>
      </c>
      <c r="X2986" s="194">
        <f t="shared" si="93"/>
        <v>-1.5513134548946497E-2</v>
      </c>
      <c r="Y2986" s="193"/>
      <c r="Z2986" s="197">
        <v>2984</v>
      </c>
    </row>
    <row r="2987" spans="1:26" ht="14.4" x14ac:dyDescent="0.3">
      <c r="A2987" s="7">
        <v>39805</v>
      </c>
      <c r="B2987" s="191">
        <v>874.30999799999995</v>
      </c>
      <c r="C2987" s="191">
        <v>880.44000200000005</v>
      </c>
      <c r="D2987" s="191">
        <v>860.09997599999997</v>
      </c>
      <c r="E2987" s="191">
        <v>863.15997300000004</v>
      </c>
      <c r="F2987" s="192">
        <v>863.15997300000004</v>
      </c>
      <c r="G2987" s="191">
        <v>4051970000</v>
      </c>
      <c r="H2987" s="194">
        <f t="shared" si="92"/>
        <v>-9.7174626291117033E-3</v>
      </c>
      <c r="I2987" s="193"/>
      <c r="J2987" s="197">
        <v>2985</v>
      </c>
      <c r="K2987" s="234"/>
      <c r="L2987" s="234"/>
      <c r="M2987" s="234"/>
      <c r="N2987" s="234"/>
      <c r="O2987" s="234"/>
      <c r="P2987" s="234"/>
      <c r="Q2987" s="7">
        <v>39805</v>
      </c>
      <c r="R2987" s="8">
        <v>3102500</v>
      </c>
      <c r="S2987" s="8">
        <v>3138214</v>
      </c>
      <c r="T2987" s="8">
        <v>3067857</v>
      </c>
      <c r="U2987" s="8">
        <v>3085000</v>
      </c>
      <c r="V2987" s="192">
        <v>2665870</v>
      </c>
      <c r="W2987" s="234">
        <v>635031600</v>
      </c>
      <c r="X2987" s="194">
        <f t="shared" si="93"/>
        <v>7.464519722854385E-3</v>
      </c>
      <c r="Y2987" s="193"/>
      <c r="Z2987" s="197">
        <v>2985</v>
      </c>
    </row>
    <row r="2988" spans="1:26" ht="14.4" x14ac:dyDescent="0.3">
      <c r="A2988" s="7">
        <v>39804</v>
      </c>
      <c r="B2988" s="191">
        <v>887.20001200000002</v>
      </c>
      <c r="C2988" s="191">
        <v>887.36999500000002</v>
      </c>
      <c r="D2988" s="191">
        <v>857.09002699999996</v>
      </c>
      <c r="E2988" s="191">
        <v>871.63000499999998</v>
      </c>
      <c r="F2988" s="192">
        <v>871.63000499999998</v>
      </c>
      <c r="G2988" s="191">
        <v>4869850000</v>
      </c>
      <c r="H2988" s="194">
        <f t="shared" si="92"/>
        <v>-1.8302022692807458E-2</v>
      </c>
      <c r="I2988" s="193"/>
      <c r="J2988" s="197">
        <v>2986</v>
      </c>
      <c r="K2988" s="234"/>
      <c r="L2988" s="234"/>
      <c r="M2988" s="234"/>
      <c r="N2988" s="234"/>
      <c r="O2988" s="234"/>
      <c r="P2988" s="234"/>
      <c r="Q2988" s="7">
        <v>39804</v>
      </c>
      <c r="R2988" s="8">
        <v>3215000</v>
      </c>
      <c r="S2988" s="8">
        <v>3215357</v>
      </c>
      <c r="T2988" s="8">
        <v>3024643</v>
      </c>
      <c r="U2988" s="8">
        <v>3062143</v>
      </c>
      <c r="V2988" s="192">
        <v>2646118</v>
      </c>
      <c r="W2988" s="234">
        <v>844740400</v>
      </c>
      <c r="X2988" s="194">
        <f t="shared" si="93"/>
        <v>-4.7333119718893001E-2</v>
      </c>
      <c r="Y2988" s="193"/>
      <c r="Z2988" s="197">
        <v>2986</v>
      </c>
    </row>
    <row r="2989" spans="1:26" ht="14.4" x14ac:dyDescent="0.3">
      <c r="A2989" s="7">
        <v>39801</v>
      </c>
      <c r="B2989" s="191">
        <v>886.96002199999998</v>
      </c>
      <c r="C2989" s="191">
        <v>905.46997099999999</v>
      </c>
      <c r="D2989" s="191">
        <v>883.02002000000005</v>
      </c>
      <c r="E2989" s="191">
        <v>887.88000499999998</v>
      </c>
      <c r="F2989" s="192">
        <v>887.88000499999998</v>
      </c>
      <c r="G2989" s="191">
        <v>6705310000</v>
      </c>
      <c r="H2989" s="194">
        <f t="shared" si="92"/>
        <v>2.9368967048052199E-3</v>
      </c>
      <c r="I2989" s="193"/>
      <c r="J2989" s="197">
        <v>2987</v>
      </c>
      <c r="K2989" s="234"/>
      <c r="L2989" s="234"/>
      <c r="M2989" s="234"/>
      <c r="N2989" s="234"/>
      <c r="O2989" s="234"/>
      <c r="P2989" s="234"/>
      <c r="Q2989" s="7">
        <v>39801</v>
      </c>
      <c r="R2989" s="8">
        <v>3212143</v>
      </c>
      <c r="S2989" s="8">
        <v>3247857</v>
      </c>
      <c r="T2989" s="8">
        <v>3171429</v>
      </c>
      <c r="U2989" s="8">
        <v>3214286</v>
      </c>
      <c r="V2989" s="192">
        <v>2777590</v>
      </c>
      <c r="W2989" s="234">
        <v>801920000</v>
      </c>
      <c r="X2989" s="194">
        <f t="shared" si="93"/>
        <v>6.3735530338960272E-3</v>
      </c>
      <c r="Y2989" s="193"/>
      <c r="Z2989" s="197">
        <v>2987</v>
      </c>
    </row>
    <row r="2990" spans="1:26" ht="14.4" x14ac:dyDescent="0.3">
      <c r="A2990" s="7">
        <v>39800</v>
      </c>
      <c r="B2990" s="191">
        <v>905.97997999999995</v>
      </c>
      <c r="C2990" s="191">
        <v>911.02002000000005</v>
      </c>
      <c r="D2990" s="191">
        <v>877.44000200000005</v>
      </c>
      <c r="E2990" s="191">
        <v>885.28002900000001</v>
      </c>
      <c r="F2990" s="192">
        <v>885.28002900000001</v>
      </c>
      <c r="G2990" s="191">
        <v>5675000000</v>
      </c>
      <c r="H2990" s="194">
        <f t="shared" si="92"/>
        <v>-2.1162683664409911E-2</v>
      </c>
      <c r="I2990" s="193"/>
      <c r="J2990" s="197">
        <v>2988</v>
      </c>
      <c r="K2990" s="234"/>
      <c r="L2990" s="234"/>
      <c r="M2990" s="234"/>
      <c r="N2990" s="234"/>
      <c r="O2990" s="234"/>
      <c r="P2990" s="234"/>
      <c r="Q2990" s="7">
        <v>39800</v>
      </c>
      <c r="R2990" s="8">
        <v>3189643</v>
      </c>
      <c r="S2990" s="8">
        <v>3243929</v>
      </c>
      <c r="T2990" s="8">
        <v>3158571</v>
      </c>
      <c r="U2990" s="8">
        <v>3193928</v>
      </c>
      <c r="V2990" s="192">
        <v>2759999</v>
      </c>
      <c r="W2990" s="234">
        <v>857416000</v>
      </c>
      <c r="X2990" s="194">
        <f t="shared" si="93"/>
        <v>3.0283471903930202E-3</v>
      </c>
      <c r="Y2990" s="193"/>
      <c r="Z2990" s="197">
        <v>2988</v>
      </c>
    </row>
    <row r="2991" spans="1:26" ht="14.4" x14ac:dyDescent="0.3">
      <c r="A2991" s="7">
        <v>39799</v>
      </c>
      <c r="B2991" s="191">
        <v>908.15997300000004</v>
      </c>
      <c r="C2991" s="191">
        <v>918.84997599999997</v>
      </c>
      <c r="D2991" s="191">
        <v>895.94000200000005</v>
      </c>
      <c r="E2991" s="191">
        <v>904.419983</v>
      </c>
      <c r="F2991" s="192">
        <v>904.419983</v>
      </c>
      <c r="G2991" s="191">
        <v>5907380000</v>
      </c>
      <c r="H2991" s="194">
        <f t="shared" si="92"/>
        <v>-9.5928623788847783E-3</v>
      </c>
      <c r="I2991" s="193"/>
      <c r="J2991" s="197">
        <v>2989</v>
      </c>
      <c r="K2991" s="234"/>
      <c r="L2991" s="234"/>
      <c r="M2991" s="234"/>
      <c r="N2991" s="234"/>
      <c r="O2991" s="234"/>
      <c r="P2991" s="234"/>
      <c r="Q2991" s="7">
        <v>39799</v>
      </c>
      <c r="R2991" s="8">
        <v>3251071</v>
      </c>
      <c r="S2991" s="8">
        <v>3253572</v>
      </c>
      <c r="T2991" s="8">
        <v>3143571</v>
      </c>
      <c r="U2991" s="8">
        <v>3184286</v>
      </c>
      <c r="V2991" s="192">
        <v>2751666</v>
      </c>
      <c r="W2991" s="234">
        <v>1293860400</v>
      </c>
      <c r="X2991" s="194">
        <f t="shared" si="93"/>
        <v>-6.5702784081880447E-2</v>
      </c>
      <c r="Y2991" s="193"/>
      <c r="Z2991" s="197">
        <v>2989</v>
      </c>
    </row>
    <row r="2992" spans="1:26" ht="14.4" x14ac:dyDescent="0.3">
      <c r="A2992" s="7">
        <v>39798</v>
      </c>
      <c r="B2992" s="191">
        <v>871.53002900000001</v>
      </c>
      <c r="C2992" s="191">
        <v>914.65997300000004</v>
      </c>
      <c r="D2992" s="191">
        <v>871.53002900000001</v>
      </c>
      <c r="E2992" s="191">
        <v>913.17999299999997</v>
      </c>
      <c r="F2992" s="192">
        <v>913.17999299999997</v>
      </c>
      <c r="G2992" s="191">
        <v>6009780000</v>
      </c>
      <c r="H2992" s="194">
        <f t="shared" si="92"/>
        <v>5.1360265310197308E-2</v>
      </c>
      <c r="I2992" s="193"/>
      <c r="J2992" s="197">
        <v>2990</v>
      </c>
      <c r="K2992" s="234"/>
      <c r="L2992" s="234"/>
      <c r="M2992" s="234"/>
      <c r="N2992" s="234"/>
      <c r="O2992" s="234"/>
      <c r="P2992" s="234"/>
      <c r="Q2992" s="7">
        <v>39798</v>
      </c>
      <c r="R2992" s="8">
        <v>3356429</v>
      </c>
      <c r="S2992" s="8">
        <v>3445714</v>
      </c>
      <c r="T2992" s="8">
        <v>3312500</v>
      </c>
      <c r="U2992" s="8">
        <v>3408214</v>
      </c>
      <c r="V2992" s="192">
        <v>2945172</v>
      </c>
      <c r="W2992" s="234">
        <v>1093506400</v>
      </c>
      <c r="X2992" s="194">
        <f t="shared" si="93"/>
        <v>7.1766980622983631E-3</v>
      </c>
      <c r="Y2992" s="193"/>
      <c r="Z2992" s="197">
        <v>2990</v>
      </c>
    </row>
    <row r="2993" spans="1:26" ht="14.4" x14ac:dyDescent="0.3">
      <c r="A2993" s="7">
        <v>39797</v>
      </c>
      <c r="B2993" s="191">
        <v>881.07000700000003</v>
      </c>
      <c r="C2993" s="191">
        <v>884.63000499999998</v>
      </c>
      <c r="D2993" s="191">
        <v>857.71997099999999</v>
      </c>
      <c r="E2993" s="191">
        <v>868.57000700000003</v>
      </c>
      <c r="F2993" s="192">
        <v>868.57000700000003</v>
      </c>
      <c r="G2993" s="191">
        <v>4982390000</v>
      </c>
      <c r="H2993" s="194">
        <f t="shared" si="92"/>
        <v>-1.2685679985579124E-2</v>
      </c>
      <c r="I2993" s="193"/>
      <c r="J2993" s="197">
        <v>2991</v>
      </c>
      <c r="K2993" s="234"/>
      <c r="L2993" s="234"/>
      <c r="M2993" s="234"/>
      <c r="N2993" s="234"/>
      <c r="O2993" s="234"/>
      <c r="P2993" s="234"/>
      <c r="Q2993" s="7">
        <v>39797</v>
      </c>
      <c r="R2993" s="8">
        <v>3428214</v>
      </c>
      <c r="S2993" s="8">
        <v>3436071</v>
      </c>
      <c r="T2993" s="8">
        <v>3321429</v>
      </c>
      <c r="U2993" s="8">
        <v>3383929</v>
      </c>
      <c r="V2993" s="192">
        <v>2924186</v>
      </c>
      <c r="W2993" s="234">
        <v>891758000</v>
      </c>
      <c r="X2993" s="194">
        <f t="shared" si="93"/>
        <v>-3.581946834958883E-2</v>
      </c>
      <c r="Y2993" s="193"/>
      <c r="Z2993" s="197">
        <v>2991</v>
      </c>
    </row>
    <row r="2994" spans="1:26" ht="14.4" x14ac:dyDescent="0.3">
      <c r="A2994" s="7">
        <v>39794</v>
      </c>
      <c r="B2994" s="191">
        <v>871.78997800000002</v>
      </c>
      <c r="C2994" s="191">
        <v>883.23999000000003</v>
      </c>
      <c r="D2994" s="191">
        <v>851.34997599999997</v>
      </c>
      <c r="E2994" s="191">
        <v>879.72997999999995</v>
      </c>
      <c r="F2994" s="192">
        <v>879.72997999999995</v>
      </c>
      <c r="G2994" s="191">
        <v>5959590000</v>
      </c>
      <c r="H2994" s="194">
        <f t="shared" si="92"/>
        <v>7.0284147142627481E-3</v>
      </c>
      <c r="I2994" s="193"/>
      <c r="J2994" s="197">
        <v>2992</v>
      </c>
      <c r="K2994" s="234"/>
      <c r="L2994" s="234"/>
      <c r="M2994" s="234"/>
      <c r="N2994" s="234"/>
      <c r="O2994" s="234"/>
      <c r="P2994" s="234"/>
      <c r="Q2994" s="7">
        <v>39794</v>
      </c>
      <c r="R2994" s="8">
        <v>3314286</v>
      </c>
      <c r="S2994" s="8">
        <v>3535714</v>
      </c>
      <c r="T2994" s="8">
        <v>3304643</v>
      </c>
      <c r="U2994" s="8">
        <v>3509643</v>
      </c>
      <c r="V2994" s="192">
        <v>3032820</v>
      </c>
      <c r="W2994" s="234">
        <v>1041174400</v>
      </c>
      <c r="X2994" s="194">
        <f t="shared" si="93"/>
        <v>3.4421012169237639E-2</v>
      </c>
      <c r="Y2994" s="193"/>
      <c r="Z2994" s="197">
        <v>2992</v>
      </c>
    </row>
    <row r="2995" spans="1:26" ht="14.4" x14ac:dyDescent="0.3">
      <c r="A2995" s="7">
        <v>39793</v>
      </c>
      <c r="B2995" s="191">
        <v>898.34997599999997</v>
      </c>
      <c r="C2995" s="191">
        <v>904.63000499999998</v>
      </c>
      <c r="D2995" s="191">
        <v>868.72997999999995</v>
      </c>
      <c r="E2995" s="191">
        <v>873.59002699999996</v>
      </c>
      <c r="F2995" s="192">
        <v>873.59002699999996</v>
      </c>
      <c r="G2995" s="191">
        <v>5513840000</v>
      </c>
      <c r="H2995" s="194">
        <f t="shared" si="92"/>
        <v>-2.8524046178151029E-2</v>
      </c>
      <c r="I2995" s="193"/>
      <c r="J2995" s="197">
        <v>2993</v>
      </c>
      <c r="K2995" s="234"/>
      <c r="L2995" s="234"/>
      <c r="M2995" s="234"/>
      <c r="N2995" s="234"/>
      <c r="O2995" s="234"/>
      <c r="P2995" s="234"/>
      <c r="Q2995" s="7">
        <v>39793</v>
      </c>
      <c r="R2995" s="8">
        <v>3476786</v>
      </c>
      <c r="S2995" s="8">
        <v>3615714</v>
      </c>
      <c r="T2995" s="8">
        <v>3386786</v>
      </c>
      <c r="U2995" s="8">
        <v>3392857</v>
      </c>
      <c r="V2995" s="192">
        <v>2931901</v>
      </c>
      <c r="W2995" s="234">
        <v>1040617200</v>
      </c>
      <c r="X2995" s="194">
        <f t="shared" si="93"/>
        <v>-3.2685256761121606E-2</v>
      </c>
      <c r="Y2995" s="193"/>
      <c r="Z2995" s="197">
        <v>2993</v>
      </c>
    </row>
    <row r="2996" spans="1:26" ht="14.4" x14ac:dyDescent="0.3">
      <c r="A2996" s="7">
        <v>39792</v>
      </c>
      <c r="B2996" s="191">
        <v>892.169983</v>
      </c>
      <c r="C2996" s="191">
        <v>908.27002000000005</v>
      </c>
      <c r="D2996" s="191">
        <v>885.45001200000002</v>
      </c>
      <c r="E2996" s="191">
        <v>899.23999000000003</v>
      </c>
      <c r="F2996" s="192">
        <v>899.23999000000003</v>
      </c>
      <c r="G2996" s="191">
        <v>5942130000</v>
      </c>
      <c r="H2996" s="194">
        <f t="shared" si="92"/>
        <v>1.1894187046036449E-2</v>
      </c>
      <c r="I2996" s="193"/>
      <c r="J2996" s="197">
        <v>2994</v>
      </c>
      <c r="K2996" s="234"/>
      <c r="L2996" s="234"/>
      <c r="M2996" s="234"/>
      <c r="N2996" s="234"/>
      <c r="O2996" s="234"/>
      <c r="P2996" s="234"/>
      <c r="Q2996" s="7">
        <v>39792</v>
      </c>
      <c r="R2996" s="8">
        <v>3495357</v>
      </c>
      <c r="S2996" s="8">
        <v>3553214</v>
      </c>
      <c r="T2996" s="8">
        <v>3446429</v>
      </c>
      <c r="U2996" s="8">
        <v>3507500</v>
      </c>
      <c r="V2996" s="192">
        <v>3030969</v>
      </c>
      <c r="W2996" s="234">
        <v>938047600</v>
      </c>
      <c r="X2996" s="194">
        <f t="shared" si="93"/>
        <v>-1.8488612440873131E-2</v>
      </c>
      <c r="Y2996" s="193"/>
      <c r="Z2996" s="197">
        <v>2994</v>
      </c>
    </row>
    <row r="2997" spans="1:26" ht="14.4" x14ac:dyDescent="0.3">
      <c r="A2997" s="7">
        <v>39791</v>
      </c>
      <c r="B2997" s="191">
        <v>906.47997999999995</v>
      </c>
      <c r="C2997" s="191">
        <v>916.26000999999997</v>
      </c>
      <c r="D2997" s="191">
        <v>885.38000499999998</v>
      </c>
      <c r="E2997" s="191">
        <v>888.669983</v>
      </c>
      <c r="F2997" s="192">
        <v>888.669983</v>
      </c>
      <c r="G2997" s="191">
        <v>5693110000</v>
      </c>
      <c r="H2997" s="194">
        <f t="shared" si="92"/>
        <v>-2.3117542841144881E-2</v>
      </c>
      <c r="I2997" s="193"/>
      <c r="J2997" s="197">
        <v>2995</v>
      </c>
      <c r="K2997" s="234"/>
      <c r="L2997" s="234"/>
      <c r="M2997" s="234"/>
      <c r="N2997" s="234"/>
      <c r="O2997" s="234"/>
      <c r="P2997" s="234"/>
      <c r="Q2997" s="7">
        <v>39791</v>
      </c>
      <c r="R2997" s="8">
        <v>3501429</v>
      </c>
      <c r="S2997" s="8">
        <v>3700000</v>
      </c>
      <c r="T2997" s="8">
        <v>3471786</v>
      </c>
      <c r="U2997" s="8">
        <v>3573571</v>
      </c>
      <c r="V2997" s="192">
        <v>3088063</v>
      </c>
      <c r="W2997" s="234">
        <v>1203496000</v>
      </c>
      <c r="X2997" s="194">
        <f t="shared" si="93"/>
        <v>3.4095081509112708E-3</v>
      </c>
      <c r="Y2997" s="193"/>
      <c r="Z2997" s="197">
        <v>2995</v>
      </c>
    </row>
    <row r="2998" spans="1:26" ht="14.4" x14ac:dyDescent="0.3">
      <c r="A2998" s="7">
        <v>39790</v>
      </c>
      <c r="B2998" s="191">
        <v>882.71002199999998</v>
      </c>
      <c r="C2998" s="191">
        <v>918.57000700000003</v>
      </c>
      <c r="D2998" s="191">
        <v>882.71002199999998</v>
      </c>
      <c r="E2998" s="191">
        <v>909.70001200000002</v>
      </c>
      <c r="F2998" s="192">
        <v>909.70001200000002</v>
      </c>
      <c r="G2998" s="191">
        <v>6553600000</v>
      </c>
      <c r="H2998" s="194">
        <f t="shared" si="92"/>
        <v>3.838734887770217E-2</v>
      </c>
      <c r="I2998" s="193"/>
      <c r="J2998" s="197">
        <v>2996</v>
      </c>
      <c r="K2998" s="234"/>
      <c r="L2998" s="234"/>
      <c r="M2998" s="234"/>
      <c r="N2998" s="234"/>
      <c r="O2998" s="234"/>
      <c r="P2998" s="234"/>
      <c r="Q2998" s="7">
        <v>39790</v>
      </c>
      <c r="R2998" s="8">
        <v>3474286</v>
      </c>
      <c r="S2998" s="8">
        <v>3600000</v>
      </c>
      <c r="T2998" s="8">
        <v>3421429</v>
      </c>
      <c r="U2998" s="8">
        <v>3561429</v>
      </c>
      <c r="V2998" s="192">
        <v>3077570</v>
      </c>
      <c r="W2998" s="234">
        <v>1185142000</v>
      </c>
      <c r="X2998" s="194">
        <f t="shared" si="93"/>
        <v>6.0851322871330882E-2</v>
      </c>
      <c r="Y2998" s="193"/>
      <c r="Z2998" s="197">
        <v>2996</v>
      </c>
    </row>
    <row r="2999" spans="1:26" ht="14.4" x14ac:dyDescent="0.3">
      <c r="A2999" s="7">
        <v>39787</v>
      </c>
      <c r="B2999" s="191">
        <v>844.42999299999997</v>
      </c>
      <c r="C2999" s="191">
        <v>879.419983</v>
      </c>
      <c r="D2999" s="191">
        <v>818.40997300000004</v>
      </c>
      <c r="E2999" s="191">
        <v>876.07000700000003</v>
      </c>
      <c r="F2999" s="192">
        <v>876.07000700000003</v>
      </c>
      <c r="G2999" s="191">
        <v>6165370000</v>
      </c>
      <c r="H2999" s="194">
        <f t="shared" si="92"/>
        <v>3.6499416789100035E-2</v>
      </c>
      <c r="I2999" s="193"/>
      <c r="J2999" s="197">
        <v>2997</v>
      </c>
      <c r="K2999" s="234"/>
      <c r="L2999" s="234"/>
      <c r="M2999" s="234"/>
      <c r="N2999" s="234"/>
      <c r="O2999" s="234"/>
      <c r="P2999" s="234"/>
      <c r="Q2999" s="7">
        <v>39787</v>
      </c>
      <c r="R2999" s="8">
        <v>3226786</v>
      </c>
      <c r="S2999" s="8">
        <v>3374643</v>
      </c>
      <c r="T2999" s="8">
        <v>3173571</v>
      </c>
      <c r="U2999" s="8">
        <v>3357143</v>
      </c>
      <c r="V2999" s="192">
        <v>2901038</v>
      </c>
      <c r="W2999" s="234">
        <v>1043795200</v>
      </c>
      <c r="X2999" s="194">
        <f t="shared" si="93"/>
        <v>2.833356846570104E-2</v>
      </c>
      <c r="Y2999" s="193"/>
      <c r="Z2999" s="197">
        <v>2997</v>
      </c>
    </row>
    <row r="3000" spans="1:26" ht="14.4" x14ac:dyDescent="0.3">
      <c r="A3000" s="7">
        <v>39786</v>
      </c>
      <c r="B3000" s="191">
        <v>869.75</v>
      </c>
      <c r="C3000" s="191">
        <v>875.59997599999997</v>
      </c>
      <c r="D3000" s="191">
        <v>833.59997599999997</v>
      </c>
      <c r="E3000" s="191">
        <v>845.21997099999999</v>
      </c>
      <c r="F3000" s="192">
        <v>845.21997099999999</v>
      </c>
      <c r="G3000" s="191">
        <v>5860390000</v>
      </c>
      <c r="H3000" s="194">
        <f t="shared" si="92"/>
        <v>-2.9308426502841618E-2</v>
      </c>
      <c r="I3000" s="193"/>
      <c r="J3000" s="197">
        <v>2998</v>
      </c>
      <c r="K3000" s="234"/>
      <c r="L3000" s="234"/>
      <c r="M3000" s="234"/>
      <c r="N3000" s="234"/>
      <c r="O3000" s="234"/>
      <c r="P3000" s="234"/>
      <c r="Q3000" s="7">
        <v>39786</v>
      </c>
      <c r="R3000" s="8">
        <v>3372500</v>
      </c>
      <c r="S3000" s="8">
        <v>3400357</v>
      </c>
      <c r="T3000" s="8">
        <v>3180714</v>
      </c>
      <c r="U3000" s="8">
        <v>3264643</v>
      </c>
      <c r="V3000" s="192">
        <v>2821106</v>
      </c>
      <c r="W3000" s="234">
        <v>1091370000</v>
      </c>
      <c r="X3000" s="194">
        <f t="shared" si="93"/>
        <v>-4.6819636061637804E-2</v>
      </c>
      <c r="Y3000" s="193"/>
      <c r="Z3000" s="197">
        <v>2998</v>
      </c>
    </row>
    <row r="3001" spans="1:26" ht="14.4" x14ac:dyDescent="0.3">
      <c r="A3001" s="7">
        <v>39785</v>
      </c>
      <c r="B3001" s="191">
        <v>843.59997599999997</v>
      </c>
      <c r="C3001" s="191">
        <v>873.11999500000002</v>
      </c>
      <c r="D3001" s="191">
        <v>827.59997599999997</v>
      </c>
      <c r="E3001" s="191">
        <v>870.73999000000003</v>
      </c>
      <c r="F3001" s="192">
        <v>870.73999000000003</v>
      </c>
      <c r="G3001" s="191">
        <v>6221880000</v>
      </c>
      <c r="H3001" s="194">
        <f t="shared" si="92"/>
        <v>2.5836161274811097E-2</v>
      </c>
      <c r="I3001" s="193"/>
      <c r="J3001" s="197">
        <v>2999</v>
      </c>
      <c r="K3001" s="234"/>
      <c r="L3001" s="234"/>
      <c r="M3001" s="234"/>
      <c r="N3001" s="234"/>
      <c r="O3001" s="234"/>
      <c r="P3001" s="234"/>
      <c r="Q3001" s="7">
        <v>39785</v>
      </c>
      <c r="R3001" s="8">
        <v>3192857</v>
      </c>
      <c r="S3001" s="8">
        <v>3436786</v>
      </c>
      <c r="T3001" s="8">
        <v>3171429</v>
      </c>
      <c r="U3001" s="8">
        <v>3425000</v>
      </c>
      <c r="V3001" s="192">
        <v>2959677</v>
      </c>
      <c r="W3001" s="234">
        <v>1338680000</v>
      </c>
      <c r="X3001" s="194">
        <f t="shared" si="93"/>
        <v>3.7093089262812649E-2</v>
      </c>
      <c r="Y3001" s="193"/>
      <c r="Z3001" s="197">
        <v>2999</v>
      </c>
    </row>
    <row r="3002" spans="1:26" ht="14.4" x14ac:dyDescent="0.3">
      <c r="A3002" s="7">
        <v>39784</v>
      </c>
      <c r="B3002" s="191">
        <v>817.94000200000005</v>
      </c>
      <c r="C3002" s="191">
        <v>850.53997800000002</v>
      </c>
      <c r="D3002" s="191">
        <v>817.94000200000005</v>
      </c>
      <c r="E3002" s="191">
        <v>848.80999799999995</v>
      </c>
      <c r="F3002" s="192">
        <v>848.80999799999995</v>
      </c>
      <c r="G3002" s="191">
        <v>6170100000</v>
      </c>
      <c r="H3002" s="194">
        <f t="shared" si="92"/>
        <v>3.9940671054391891E-2</v>
      </c>
      <c r="I3002" s="193"/>
      <c r="J3002" s="197">
        <v>3000</v>
      </c>
      <c r="K3002" s="234"/>
      <c r="L3002" s="234"/>
      <c r="M3002" s="234"/>
      <c r="N3002" s="234"/>
      <c r="O3002" s="234"/>
      <c r="P3002" s="234"/>
      <c r="Q3002" s="7">
        <v>39784</v>
      </c>
      <c r="R3002" s="8">
        <v>3215357</v>
      </c>
      <c r="S3002" s="8">
        <v>3308928</v>
      </c>
      <c r="T3002" s="8">
        <v>3089286</v>
      </c>
      <c r="U3002" s="8">
        <v>3302500</v>
      </c>
      <c r="V3002" s="192">
        <v>2853820</v>
      </c>
      <c r="W3002" s="234">
        <v>1148722400</v>
      </c>
      <c r="X3002" s="194">
        <f t="shared" si="93"/>
        <v>3.9806628948526691E-2</v>
      </c>
      <c r="Y3002" s="193"/>
      <c r="Z3002" s="197">
        <v>3000</v>
      </c>
    </row>
    <row r="3003" spans="1:26" ht="14.4" x14ac:dyDescent="0.3">
      <c r="A3003" s="7">
        <v>39783</v>
      </c>
      <c r="B3003" s="191">
        <v>888.60998500000005</v>
      </c>
      <c r="C3003" s="191">
        <v>888.60998500000005</v>
      </c>
      <c r="D3003" s="191">
        <v>815.69000200000005</v>
      </c>
      <c r="E3003" s="191">
        <v>816.21002199999998</v>
      </c>
      <c r="F3003" s="192">
        <v>816.21002199999998</v>
      </c>
      <c r="G3003" s="191">
        <v>6052010000</v>
      </c>
      <c r="H3003" s="194">
        <f t="shared" si="92"/>
        <v>-8.9295243342132111E-2</v>
      </c>
      <c r="I3003" s="193"/>
      <c r="J3003" s="197">
        <v>3001</v>
      </c>
      <c r="K3003" s="234"/>
      <c r="L3003" s="234"/>
      <c r="M3003" s="234"/>
      <c r="N3003" s="234"/>
      <c r="O3003" s="234"/>
      <c r="P3003" s="234"/>
      <c r="Q3003" s="7">
        <v>39783</v>
      </c>
      <c r="R3003" s="8">
        <v>3260714</v>
      </c>
      <c r="S3003" s="8">
        <v>3295357</v>
      </c>
      <c r="T3003" s="8">
        <v>3175714</v>
      </c>
      <c r="U3003" s="8">
        <v>3176071</v>
      </c>
      <c r="V3003" s="192">
        <v>2744568</v>
      </c>
      <c r="W3003" s="234">
        <v>923767600</v>
      </c>
      <c r="X3003" s="194">
        <f t="shared" si="93"/>
        <v>-4.0358154847985592E-2</v>
      </c>
      <c r="Y3003" s="193"/>
      <c r="Z3003" s="197">
        <v>3001</v>
      </c>
    </row>
    <row r="3004" spans="1:26" ht="14.4" x14ac:dyDescent="0.3">
      <c r="A3004" s="7">
        <v>39780</v>
      </c>
      <c r="B3004" s="191">
        <v>886.89001499999995</v>
      </c>
      <c r="C3004" s="191">
        <v>896.25</v>
      </c>
      <c r="D3004" s="191">
        <v>881.21002199999998</v>
      </c>
      <c r="E3004" s="191">
        <v>896.23999000000003</v>
      </c>
      <c r="F3004" s="192">
        <v>896.23999000000003</v>
      </c>
      <c r="G3004" s="191">
        <v>2740860000</v>
      </c>
      <c r="H3004" s="194">
        <f t="shared" si="92"/>
        <v>9.6431113323515744E-3</v>
      </c>
      <c r="I3004" s="193"/>
      <c r="J3004" s="197">
        <v>3002</v>
      </c>
      <c r="K3004" s="234"/>
      <c r="L3004" s="234"/>
      <c r="M3004" s="234"/>
      <c r="N3004" s="234"/>
      <c r="O3004" s="234"/>
      <c r="P3004" s="234"/>
      <c r="Q3004" s="7">
        <v>39780</v>
      </c>
      <c r="R3004" s="8">
        <v>3382143</v>
      </c>
      <c r="S3004" s="8">
        <v>3384286</v>
      </c>
      <c r="T3004" s="8">
        <v>3280714</v>
      </c>
      <c r="U3004" s="8">
        <v>3309643</v>
      </c>
      <c r="V3004" s="192">
        <v>2859992</v>
      </c>
      <c r="W3004" s="234">
        <v>297774400</v>
      </c>
      <c r="X3004" s="194">
        <f t="shared" si="93"/>
        <v>-2.4526407951700961E-2</v>
      </c>
      <c r="Y3004" s="193"/>
      <c r="Z3004" s="197">
        <v>3002</v>
      </c>
    </row>
    <row r="3005" spans="1:26" ht="14.4" x14ac:dyDescent="0.3">
      <c r="A3005" s="7">
        <v>39778</v>
      </c>
      <c r="B3005" s="191">
        <v>852.90002400000003</v>
      </c>
      <c r="C3005" s="191">
        <v>887.67999299999997</v>
      </c>
      <c r="D3005" s="191">
        <v>841.36999500000002</v>
      </c>
      <c r="E3005" s="191">
        <v>887.67999299999997</v>
      </c>
      <c r="F3005" s="192">
        <v>887.67999299999997</v>
      </c>
      <c r="G3005" s="191">
        <v>5793260000</v>
      </c>
      <c r="H3005" s="194">
        <f t="shared" si="92"/>
        <v>3.5328120773601521E-2</v>
      </c>
      <c r="I3005" s="193"/>
      <c r="J3005" s="197">
        <v>3003</v>
      </c>
      <c r="K3005" s="234"/>
      <c r="L3005" s="234"/>
      <c r="M3005" s="234"/>
      <c r="N3005" s="234"/>
      <c r="O3005" s="234"/>
      <c r="P3005" s="234"/>
      <c r="Q3005" s="7">
        <v>39778</v>
      </c>
      <c r="R3005" s="8">
        <v>3211429</v>
      </c>
      <c r="S3005" s="8">
        <v>3401786</v>
      </c>
      <c r="T3005" s="8">
        <v>3208929</v>
      </c>
      <c r="U3005" s="8">
        <v>3392857</v>
      </c>
      <c r="V3005" s="192">
        <v>2931901</v>
      </c>
      <c r="W3005" s="234">
        <v>899836000</v>
      </c>
      <c r="X3005" s="194">
        <f t="shared" si="93"/>
        <v>4.6255549052914055E-2</v>
      </c>
      <c r="Y3005" s="193"/>
      <c r="Z3005" s="197">
        <v>3003</v>
      </c>
    </row>
    <row r="3006" spans="1:26" ht="14.4" x14ac:dyDescent="0.3">
      <c r="A3006" s="7">
        <v>39777</v>
      </c>
      <c r="B3006" s="191">
        <v>853.40002400000003</v>
      </c>
      <c r="C3006" s="191">
        <v>868.94000200000005</v>
      </c>
      <c r="D3006" s="191">
        <v>834.98999000000003</v>
      </c>
      <c r="E3006" s="191">
        <v>857.39001499999995</v>
      </c>
      <c r="F3006" s="192">
        <v>857.39001499999995</v>
      </c>
      <c r="G3006" s="191">
        <v>6952700000</v>
      </c>
      <c r="H3006" s="194">
        <f t="shared" si="92"/>
        <v>6.5507765970128917E-3</v>
      </c>
      <c r="I3006" s="193"/>
      <c r="J3006" s="197">
        <v>3004</v>
      </c>
      <c r="K3006" s="234"/>
      <c r="L3006" s="234"/>
      <c r="M3006" s="234"/>
      <c r="N3006" s="234"/>
      <c r="O3006" s="234"/>
      <c r="P3006" s="234"/>
      <c r="Q3006" s="7">
        <v>39777</v>
      </c>
      <c r="R3006" s="8">
        <v>3379643</v>
      </c>
      <c r="S3006" s="8">
        <v>3382500</v>
      </c>
      <c r="T3006" s="8">
        <v>3148571</v>
      </c>
      <c r="U3006" s="8">
        <v>3242857</v>
      </c>
      <c r="V3006" s="192">
        <v>2802280</v>
      </c>
      <c r="W3006" s="234">
        <v>1235292800</v>
      </c>
      <c r="X3006" s="194">
        <f t="shared" si="93"/>
        <v>-2.3130869954131477E-2</v>
      </c>
      <c r="Y3006" s="193"/>
      <c r="Z3006" s="197">
        <v>3004</v>
      </c>
    </row>
    <row r="3007" spans="1:26" ht="14.4" x14ac:dyDescent="0.3">
      <c r="A3007" s="7">
        <v>39776</v>
      </c>
      <c r="B3007" s="191">
        <v>801.20001200000002</v>
      </c>
      <c r="C3007" s="191">
        <v>865.59997599999997</v>
      </c>
      <c r="D3007" s="191">
        <v>801.20001200000002</v>
      </c>
      <c r="E3007" s="191">
        <v>851.80999799999995</v>
      </c>
      <c r="F3007" s="192">
        <v>851.80999799999995</v>
      </c>
      <c r="G3007" s="191">
        <v>7879440000</v>
      </c>
      <c r="H3007" s="194">
        <f t="shared" si="92"/>
        <v>6.4722531808865308E-2</v>
      </c>
      <c r="I3007" s="193"/>
      <c r="J3007" s="197">
        <v>3005</v>
      </c>
      <c r="K3007" s="234"/>
      <c r="L3007" s="234"/>
      <c r="M3007" s="234"/>
      <c r="N3007" s="234"/>
      <c r="O3007" s="234"/>
      <c r="P3007" s="234"/>
      <c r="Q3007" s="7">
        <v>39776</v>
      </c>
      <c r="R3007" s="8">
        <v>3043214</v>
      </c>
      <c r="S3007" s="8">
        <v>3385357</v>
      </c>
      <c r="T3007" s="8">
        <v>3030000</v>
      </c>
      <c r="U3007" s="8">
        <v>3319643</v>
      </c>
      <c r="V3007" s="192">
        <v>2868634</v>
      </c>
      <c r="W3007" s="234">
        <v>1442257600</v>
      </c>
      <c r="X3007" s="194">
        <f t="shared" si="93"/>
        <v>0.12557556267320832</v>
      </c>
      <c r="Y3007" s="193"/>
      <c r="Z3007" s="197">
        <v>3005</v>
      </c>
    </row>
    <row r="3008" spans="1:26" ht="14.4" x14ac:dyDescent="0.3">
      <c r="A3008" s="7">
        <v>39773</v>
      </c>
      <c r="B3008" s="191">
        <v>755.84002699999996</v>
      </c>
      <c r="C3008" s="191">
        <v>801.20001200000002</v>
      </c>
      <c r="D3008" s="191">
        <v>741.02002000000005</v>
      </c>
      <c r="E3008" s="191">
        <v>800.03002900000001</v>
      </c>
      <c r="F3008" s="192">
        <v>800.03002900000001</v>
      </c>
      <c r="G3008" s="191">
        <v>9495900000</v>
      </c>
      <c r="H3008" s="194">
        <f t="shared" si="92"/>
        <v>6.3247603627538077E-2</v>
      </c>
      <c r="I3008" s="193"/>
      <c r="J3008" s="197">
        <v>3006</v>
      </c>
      <c r="K3008" s="234"/>
      <c r="L3008" s="234"/>
      <c r="M3008" s="234"/>
      <c r="N3008" s="234"/>
      <c r="O3008" s="234"/>
      <c r="P3008" s="234"/>
      <c r="Q3008" s="7">
        <v>39773</v>
      </c>
      <c r="R3008" s="8">
        <v>2926071</v>
      </c>
      <c r="S3008" s="8">
        <v>3004286</v>
      </c>
      <c r="T3008" s="8">
        <v>2826429</v>
      </c>
      <c r="U3008" s="8">
        <v>2949286</v>
      </c>
      <c r="V3008" s="192">
        <v>2548593</v>
      </c>
      <c r="W3008" s="234">
        <v>1569271200</v>
      </c>
      <c r="X3008" s="194">
        <f t="shared" si="93"/>
        <v>2.5965624461573886E-2</v>
      </c>
      <c r="Y3008" s="193"/>
      <c r="Z3008" s="197">
        <v>3006</v>
      </c>
    </row>
    <row r="3009" spans="1:26" ht="14.4" x14ac:dyDescent="0.3">
      <c r="A3009" s="7">
        <v>39772</v>
      </c>
      <c r="B3009" s="191">
        <v>805.86999500000002</v>
      </c>
      <c r="C3009" s="191">
        <v>820.52002000000005</v>
      </c>
      <c r="D3009" s="191">
        <v>747.78002900000001</v>
      </c>
      <c r="E3009" s="191">
        <v>752.44000200000005</v>
      </c>
      <c r="F3009" s="192">
        <v>752.44000200000005</v>
      </c>
      <c r="G3009" s="191">
        <v>9093740000</v>
      </c>
      <c r="H3009" s="194">
        <f t="shared" si="92"/>
        <v>-6.7122931214399217E-2</v>
      </c>
      <c r="I3009" s="193"/>
      <c r="J3009" s="197">
        <v>3007</v>
      </c>
      <c r="K3009" s="234"/>
      <c r="L3009" s="234"/>
      <c r="M3009" s="234"/>
      <c r="N3009" s="234"/>
      <c r="O3009" s="234"/>
      <c r="P3009" s="234"/>
      <c r="Q3009" s="7">
        <v>39772</v>
      </c>
      <c r="R3009" s="8">
        <v>3044286</v>
      </c>
      <c r="S3009" s="8">
        <v>3087500</v>
      </c>
      <c r="T3009" s="8">
        <v>2857143</v>
      </c>
      <c r="U3009" s="8">
        <v>2874643</v>
      </c>
      <c r="V3009" s="192">
        <v>2484092</v>
      </c>
      <c r="W3009" s="234">
        <v>1716814400</v>
      </c>
      <c r="X3009" s="194">
        <f t="shared" si="93"/>
        <v>-6.7214751580024865E-2</v>
      </c>
      <c r="Y3009" s="193"/>
      <c r="Z3009" s="197">
        <v>3007</v>
      </c>
    </row>
    <row r="3010" spans="1:26" ht="14.4" x14ac:dyDescent="0.3">
      <c r="A3010" s="7">
        <v>39771</v>
      </c>
      <c r="B3010" s="191">
        <v>859.03002900000001</v>
      </c>
      <c r="C3010" s="191">
        <v>864.57000700000003</v>
      </c>
      <c r="D3010" s="191">
        <v>806.17999299999997</v>
      </c>
      <c r="E3010" s="191">
        <v>806.580017</v>
      </c>
      <c r="F3010" s="192">
        <v>806.580017</v>
      </c>
      <c r="G3010" s="191">
        <v>6548600000</v>
      </c>
      <c r="H3010" s="194">
        <f t="shared" si="92"/>
        <v>-6.1155575828496483E-2</v>
      </c>
      <c r="I3010" s="193"/>
      <c r="J3010" s="197">
        <v>3008</v>
      </c>
      <c r="K3010" s="234"/>
      <c r="L3010" s="234"/>
      <c r="M3010" s="234"/>
      <c r="N3010" s="234"/>
      <c r="O3010" s="234"/>
      <c r="P3010" s="234"/>
      <c r="Q3010" s="7">
        <v>39771</v>
      </c>
      <c r="R3010" s="8">
        <v>3194286</v>
      </c>
      <c r="S3010" s="8">
        <v>3270714</v>
      </c>
      <c r="T3010" s="8">
        <v>3078928</v>
      </c>
      <c r="U3010" s="8">
        <v>3081786</v>
      </c>
      <c r="V3010" s="192">
        <v>2663091</v>
      </c>
      <c r="W3010" s="234">
        <v>1171900800</v>
      </c>
      <c r="X3010" s="194">
        <f t="shared" si="93"/>
        <v>-4.0262893391374482E-2</v>
      </c>
      <c r="Y3010" s="193"/>
      <c r="Z3010" s="197">
        <v>3008</v>
      </c>
    </row>
    <row r="3011" spans="1:26" ht="14.4" x14ac:dyDescent="0.3">
      <c r="A3011" s="7">
        <v>39770</v>
      </c>
      <c r="B3011" s="191">
        <v>852.34002699999996</v>
      </c>
      <c r="C3011" s="191">
        <v>865.90002400000003</v>
      </c>
      <c r="D3011" s="191">
        <v>826.84002699999996</v>
      </c>
      <c r="E3011" s="191">
        <v>859.11999500000002</v>
      </c>
      <c r="F3011" s="192">
        <v>859.11999500000002</v>
      </c>
      <c r="G3011" s="191">
        <v>6679470000</v>
      </c>
      <c r="H3011" s="194">
        <f t="shared" si="92"/>
        <v>9.8383720246841225E-3</v>
      </c>
      <c r="I3011" s="193"/>
      <c r="J3011" s="197">
        <v>3009</v>
      </c>
      <c r="K3011" s="234"/>
      <c r="L3011" s="234"/>
      <c r="M3011" s="234"/>
      <c r="N3011" s="234"/>
      <c r="O3011" s="234"/>
      <c r="P3011" s="234"/>
      <c r="Q3011" s="7">
        <v>39770</v>
      </c>
      <c r="R3011" s="8">
        <v>3201429</v>
      </c>
      <c r="S3011" s="8">
        <v>3249643</v>
      </c>
      <c r="T3011" s="8">
        <v>3102143</v>
      </c>
      <c r="U3011" s="8">
        <v>3211071</v>
      </c>
      <c r="V3011" s="192">
        <v>2774813</v>
      </c>
      <c r="W3011" s="234">
        <v>1209695200</v>
      </c>
      <c r="X3011" s="194">
        <f t="shared" si="93"/>
        <v>2.0081707617895388E-2</v>
      </c>
      <c r="Y3011" s="193"/>
      <c r="Z3011" s="197">
        <v>3009</v>
      </c>
    </row>
    <row r="3012" spans="1:26" ht="14.4" x14ac:dyDescent="0.3">
      <c r="A3012" s="7">
        <v>39769</v>
      </c>
      <c r="B3012" s="191">
        <v>873.22997999999995</v>
      </c>
      <c r="C3012" s="191">
        <v>882.28997800000002</v>
      </c>
      <c r="D3012" s="191">
        <v>848.97997999999995</v>
      </c>
      <c r="E3012" s="191">
        <v>850.75</v>
      </c>
      <c r="F3012" s="192">
        <v>850.75</v>
      </c>
      <c r="G3012" s="191">
        <v>4927490000</v>
      </c>
      <c r="H3012" s="194">
        <f t="shared" ref="H3012:H3075" si="94">(F3012-F3013)/F3013</f>
        <v>-2.5810416434207627E-2</v>
      </c>
      <c r="I3012" s="193"/>
      <c r="J3012" s="197">
        <v>3010</v>
      </c>
      <c r="K3012" s="234"/>
      <c r="L3012" s="234"/>
      <c r="M3012" s="234"/>
      <c r="N3012" s="234"/>
      <c r="O3012" s="234"/>
      <c r="P3012" s="234"/>
      <c r="Q3012" s="7">
        <v>39769</v>
      </c>
      <c r="R3012" s="8">
        <v>3160000</v>
      </c>
      <c r="S3012" s="8">
        <v>3233929</v>
      </c>
      <c r="T3012" s="8">
        <v>3116429</v>
      </c>
      <c r="U3012" s="8">
        <v>3147857</v>
      </c>
      <c r="V3012" s="192">
        <v>2720187</v>
      </c>
      <c r="W3012" s="234">
        <v>1162526400</v>
      </c>
      <c r="X3012" s="194">
        <f t="shared" ref="X3012:X3075" si="95">(V3012-V3013)/V3013</f>
        <v>-2.327112022023722E-2</v>
      </c>
      <c r="Y3012" s="193"/>
      <c r="Z3012" s="197">
        <v>3010</v>
      </c>
    </row>
    <row r="3013" spans="1:26" ht="14.4" x14ac:dyDescent="0.3">
      <c r="A3013" s="7">
        <v>39766</v>
      </c>
      <c r="B3013" s="191">
        <v>904.35998500000005</v>
      </c>
      <c r="C3013" s="191">
        <v>916.88000499999998</v>
      </c>
      <c r="D3013" s="191">
        <v>869.88000499999998</v>
      </c>
      <c r="E3013" s="191">
        <v>873.28997800000002</v>
      </c>
      <c r="F3013" s="192">
        <v>873.28997800000002</v>
      </c>
      <c r="G3013" s="191">
        <v>5881030000</v>
      </c>
      <c r="H3013" s="194">
        <f t="shared" si="94"/>
        <v>-4.1699130811685498E-2</v>
      </c>
      <c r="I3013" s="193"/>
      <c r="J3013" s="197">
        <v>3011</v>
      </c>
      <c r="K3013" s="234"/>
      <c r="L3013" s="234"/>
      <c r="M3013" s="234"/>
      <c r="N3013" s="234"/>
      <c r="O3013" s="234"/>
      <c r="P3013" s="234"/>
      <c r="Q3013" s="7">
        <v>39766</v>
      </c>
      <c r="R3013" s="8">
        <v>3348572</v>
      </c>
      <c r="S3013" s="8">
        <v>3356786</v>
      </c>
      <c r="T3013" s="8">
        <v>3214286</v>
      </c>
      <c r="U3013" s="8">
        <v>3222857</v>
      </c>
      <c r="V3013" s="192">
        <v>2784997</v>
      </c>
      <c r="W3013" s="234">
        <v>1405266800</v>
      </c>
      <c r="X3013" s="194">
        <f t="shared" si="95"/>
        <v>-6.4288646936407179E-2</v>
      </c>
      <c r="Y3013" s="193"/>
      <c r="Z3013" s="197">
        <v>3011</v>
      </c>
    </row>
    <row r="3014" spans="1:26" ht="14.4" x14ac:dyDescent="0.3">
      <c r="A3014" s="7">
        <v>39765</v>
      </c>
      <c r="B3014" s="191">
        <v>853.13000499999998</v>
      </c>
      <c r="C3014" s="191">
        <v>913.01000999999997</v>
      </c>
      <c r="D3014" s="191">
        <v>818.69000200000005</v>
      </c>
      <c r="E3014" s="191">
        <v>911.28997800000002</v>
      </c>
      <c r="F3014" s="192">
        <v>911.28997800000002</v>
      </c>
      <c r="G3014" s="191">
        <v>7849120000</v>
      </c>
      <c r="H3014" s="194">
        <f t="shared" si="94"/>
        <v>6.9212707767866394E-2</v>
      </c>
      <c r="I3014" s="193"/>
      <c r="J3014" s="197">
        <v>3012</v>
      </c>
      <c r="K3014" s="234"/>
      <c r="L3014" s="234"/>
      <c r="M3014" s="234"/>
      <c r="N3014" s="234"/>
      <c r="O3014" s="234"/>
      <c r="P3014" s="234"/>
      <c r="Q3014" s="7">
        <v>39765</v>
      </c>
      <c r="R3014" s="8">
        <v>3209643</v>
      </c>
      <c r="S3014" s="8">
        <v>3444286</v>
      </c>
      <c r="T3014" s="8">
        <v>3072143</v>
      </c>
      <c r="U3014" s="8">
        <v>3444286</v>
      </c>
      <c r="V3014" s="192">
        <v>2976342</v>
      </c>
      <c r="W3014" s="234">
        <v>1854087200</v>
      </c>
      <c r="X3014" s="194">
        <f t="shared" si="95"/>
        <v>7.0128508528763955E-2</v>
      </c>
      <c r="Y3014" s="193"/>
      <c r="Z3014" s="197">
        <v>3012</v>
      </c>
    </row>
    <row r="3015" spans="1:26" ht="14.4" x14ac:dyDescent="0.3">
      <c r="A3015" s="7">
        <v>39764</v>
      </c>
      <c r="B3015" s="191">
        <v>893.39001499999995</v>
      </c>
      <c r="C3015" s="191">
        <v>893.39001499999995</v>
      </c>
      <c r="D3015" s="191">
        <v>850.47997999999995</v>
      </c>
      <c r="E3015" s="191">
        <v>852.29998799999998</v>
      </c>
      <c r="F3015" s="192">
        <v>852.29998799999998</v>
      </c>
      <c r="G3015" s="191">
        <v>5764180000</v>
      </c>
      <c r="H3015" s="194">
        <f t="shared" si="94"/>
        <v>-5.1893902193974308E-2</v>
      </c>
      <c r="I3015" s="193"/>
      <c r="J3015" s="197">
        <v>3013</v>
      </c>
      <c r="K3015" s="234"/>
      <c r="L3015" s="234"/>
      <c r="M3015" s="234"/>
      <c r="N3015" s="234"/>
      <c r="O3015" s="234"/>
      <c r="P3015" s="234"/>
      <c r="Q3015" s="7">
        <v>39764</v>
      </c>
      <c r="R3015" s="8">
        <v>3301071</v>
      </c>
      <c r="S3015" s="8">
        <v>3330000</v>
      </c>
      <c r="T3015" s="8">
        <v>3214643</v>
      </c>
      <c r="U3015" s="8">
        <v>3218571</v>
      </c>
      <c r="V3015" s="192">
        <v>2781294</v>
      </c>
      <c r="W3015" s="234">
        <v>1178976400</v>
      </c>
      <c r="X3015" s="194">
        <f t="shared" si="95"/>
        <v>-4.9065885485581585E-2</v>
      </c>
      <c r="Y3015" s="193"/>
      <c r="Z3015" s="197">
        <v>3013</v>
      </c>
    </row>
    <row r="3016" spans="1:26" ht="14.4" x14ac:dyDescent="0.3">
      <c r="A3016" s="7">
        <v>39763</v>
      </c>
      <c r="B3016" s="191">
        <v>917.15002400000003</v>
      </c>
      <c r="C3016" s="191">
        <v>917.15002400000003</v>
      </c>
      <c r="D3016" s="191">
        <v>884.90002400000003</v>
      </c>
      <c r="E3016" s="191">
        <v>898.95001200000002</v>
      </c>
      <c r="F3016" s="192">
        <v>898.95001200000002</v>
      </c>
      <c r="G3016" s="191">
        <v>4998340000</v>
      </c>
      <c r="H3016" s="194">
        <f t="shared" si="94"/>
        <v>-2.2040675705339477E-2</v>
      </c>
      <c r="I3016" s="193"/>
      <c r="J3016" s="197">
        <v>3014</v>
      </c>
      <c r="K3016" s="234"/>
      <c r="L3016" s="234"/>
      <c r="M3016" s="234"/>
      <c r="N3016" s="234"/>
      <c r="O3016" s="234"/>
      <c r="P3016" s="234"/>
      <c r="Q3016" s="7">
        <v>39763</v>
      </c>
      <c r="R3016" s="8">
        <v>3386071</v>
      </c>
      <c r="S3016" s="8">
        <v>3470357</v>
      </c>
      <c r="T3016" s="8">
        <v>3295000</v>
      </c>
      <c r="U3016" s="8">
        <v>3384643</v>
      </c>
      <c r="V3016" s="192">
        <v>2924802</v>
      </c>
      <c r="W3016" s="234">
        <v>1224538000</v>
      </c>
      <c r="X3016" s="194">
        <f t="shared" si="95"/>
        <v>-1.1577325231661406E-2</v>
      </c>
      <c r="Y3016" s="193"/>
      <c r="Z3016" s="197">
        <v>3014</v>
      </c>
    </row>
    <row r="3017" spans="1:26" ht="14.4" x14ac:dyDescent="0.3">
      <c r="A3017" s="7">
        <v>39762</v>
      </c>
      <c r="B3017" s="191">
        <v>936.75</v>
      </c>
      <c r="C3017" s="191">
        <v>951.95001200000002</v>
      </c>
      <c r="D3017" s="191">
        <v>907.46997099999999</v>
      </c>
      <c r="E3017" s="191">
        <v>919.21002199999998</v>
      </c>
      <c r="F3017" s="192">
        <v>919.21002199999998</v>
      </c>
      <c r="G3017" s="191">
        <v>4572000000</v>
      </c>
      <c r="H3017" s="194">
        <f t="shared" si="94"/>
        <v>-1.2653162898131754E-2</v>
      </c>
      <c r="I3017" s="193"/>
      <c r="J3017" s="197">
        <v>3015</v>
      </c>
      <c r="K3017" s="234"/>
      <c r="L3017" s="234"/>
      <c r="M3017" s="234"/>
      <c r="N3017" s="234"/>
      <c r="O3017" s="234"/>
      <c r="P3017" s="234"/>
      <c r="Q3017" s="7">
        <v>39762</v>
      </c>
      <c r="R3017" s="8">
        <v>3577500</v>
      </c>
      <c r="S3017" s="8">
        <v>3585714</v>
      </c>
      <c r="T3017" s="8">
        <v>3375000</v>
      </c>
      <c r="U3017" s="8">
        <v>3424286</v>
      </c>
      <c r="V3017" s="192">
        <v>2959060</v>
      </c>
      <c r="W3017" s="234">
        <v>1123822000</v>
      </c>
      <c r="X3017" s="194">
        <f t="shared" si="95"/>
        <v>-2.4022285746891463E-2</v>
      </c>
      <c r="Y3017" s="193"/>
      <c r="Z3017" s="197">
        <v>3015</v>
      </c>
    </row>
    <row r="3018" spans="1:26" ht="14.4" x14ac:dyDescent="0.3">
      <c r="A3018" s="7">
        <v>39759</v>
      </c>
      <c r="B3018" s="191">
        <v>907.44000200000005</v>
      </c>
      <c r="C3018" s="191">
        <v>931.46002199999998</v>
      </c>
      <c r="D3018" s="191">
        <v>906.90002400000003</v>
      </c>
      <c r="E3018" s="191">
        <v>930.98999000000003</v>
      </c>
      <c r="F3018" s="192">
        <v>930.98999000000003</v>
      </c>
      <c r="G3018" s="191">
        <v>4931640000</v>
      </c>
      <c r="H3018" s="194">
        <f t="shared" si="94"/>
        <v>2.8854638024629634E-2</v>
      </c>
      <c r="I3018" s="193"/>
      <c r="J3018" s="197">
        <v>3016</v>
      </c>
      <c r="K3018" s="234"/>
      <c r="L3018" s="234"/>
      <c r="M3018" s="234"/>
      <c r="N3018" s="234"/>
      <c r="O3018" s="234"/>
      <c r="P3018" s="234"/>
      <c r="Q3018" s="7">
        <v>39759</v>
      </c>
      <c r="R3018" s="8">
        <v>3544286</v>
      </c>
      <c r="S3018" s="8">
        <v>3566072</v>
      </c>
      <c r="T3018" s="8">
        <v>3418571</v>
      </c>
      <c r="U3018" s="8">
        <v>3508571</v>
      </c>
      <c r="V3018" s="192">
        <v>3031893</v>
      </c>
      <c r="W3018" s="234">
        <v>1095253600</v>
      </c>
      <c r="X3018" s="194">
        <f t="shared" si="95"/>
        <v>-8.6782946179990751E-3</v>
      </c>
      <c r="Y3018" s="193"/>
      <c r="Z3018" s="197">
        <v>3016</v>
      </c>
    </row>
    <row r="3019" spans="1:26" ht="14.4" x14ac:dyDescent="0.3">
      <c r="A3019" s="7">
        <v>39758</v>
      </c>
      <c r="B3019" s="191">
        <v>952.40002400000003</v>
      </c>
      <c r="C3019" s="191">
        <v>952.40002400000003</v>
      </c>
      <c r="D3019" s="191">
        <v>899.72997999999995</v>
      </c>
      <c r="E3019" s="191">
        <v>904.88000499999998</v>
      </c>
      <c r="F3019" s="192">
        <v>904.88000499999998</v>
      </c>
      <c r="G3019" s="191">
        <v>6102230000</v>
      </c>
      <c r="H3019" s="194">
        <f t="shared" si="94"/>
        <v>-5.0263981857867505E-2</v>
      </c>
      <c r="I3019" s="193"/>
      <c r="J3019" s="197">
        <v>3017</v>
      </c>
      <c r="K3019" s="234"/>
      <c r="L3019" s="234"/>
      <c r="M3019" s="234"/>
      <c r="N3019" s="234"/>
      <c r="O3019" s="234"/>
      <c r="P3019" s="234"/>
      <c r="Q3019" s="7">
        <v>39758</v>
      </c>
      <c r="R3019" s="8">
        <v>3608929</v>
      </c>
      <c r="S3019" s="8">
        <v>3670714</v>
      </c>
      <c r="T3019" s="8">
        <v>3500000</v>
      </c>
      <c r="U3019" s="8">
        <v>3539286</v>
      </c>
      <c r="V3019" s="192">
        <v>3058435</v>
      </c>
      <c r="W3019" s="234">
        <v>1319074400</v>
      </c>
      <c r="X3019" s="194">
        <f t="shared" si="95"/>
        <v>-4.0658620595553967E-2</v>
      </c>
      <c r="Y3019" s="193"/>
      <c r="Z3019" s="197">
        <v>3017</v>
      </c>
    </row>
    <row r="3020" spans="1:26" ht="14.4" x14ac:dyDescent="0.3">
      <c r="A3020" s="7">
        <v>39757</v>
      </c>
      <c r="B3020" s="191">
        <v>1001.840027</v>
      </c>
      <c r="C3020" s="191">
        <v>1001.840027</v>
      </c>
      <c r="D3020" s="191">
        <v>949.85998500000005</v>
      </c>
      <c r="E3020" s="191">
        <v>952.77002000000005</v>
      </c>
      <c r="F3020" s="192">
        <v>952.77002000000005</v>
      </c>
      <c r="G3020" s="191">
        <v>5426640000</v>
      </c>
      <c r="H3020" s="194">
        <f t="shared" si="94"/>
        <v>-5.2677086751180664E-2</v>
      </c>
      <c r="I3020" s="193"/>
      <c r="J3020" s="197">
        <v>3018</v>
      </c>
      <c r="K3020" s="234"/>
      <c r="L3020" s="234"/>
      <c r="M3020" s="234"/>
      <c r="N3020" s="234"/>
      <c r="O3020" s="234"/>
      <c r="P3020" s="234"/>
      <c r="Q3020" s="7">
        <v>39757</v>
      </c>
      <c r="R3020" s="8">
        <v>3889643</v>
      </c>
      <c r="S3020" s="8">
        <v>3918571</v>
      </c>
      <c r="T3020" s="8">
        <v>3678214</v>
      </c>
      <c r="U3020" s="8">
        <v>3689286</v>
      </c>
      <c r="V3020" s="192">
        <v>3188057</v>
      </c>
      <c r="W3020" s="234">
        <v>1256455200</v>
      </c>
      <c r="X3020" s="194">
        <f t="shared" si="95"/>
        <v>-6.9285330178846999E-2</v>
      </c>
      <c r="Y3020" s="193"/>
      <c r="Z3020" s="197">
        <v>3018</v>
      </c>
    </row>
    <row r="3021" spans="1:26" ht="14.4" x14ac:dyDescent="0.3">
      <c r="A3021" s="7">
        <v>39756</v>
      </c>
      <c r="B3021" s="191">
        <v>971.30999799999995</v>
      </c>
      <c r="C3021" s="191">
        <v>1007.51001</v>
      </c>
      <c r="D3021" s="191">
        <v>971.30999799999995</v>
      </c>
      <c r="E3021" s="191">
        <v>1005.75</v>
      </c>
      <c r="F3021" s="192">
        <v>1005.75</v>
      </c>
      <c r="G3021" s="191">
        <v>5531290000</v>
      </c>
      <c r="H3021" s="194">
        <f t="shared" si="94"/>
        <v>4.0825843412925736E-2</v>
      </c>
      <c r="I3021" s="193"/>
      <c r="J3021" s="197">
        <v>3019</v>
      </c>
      <c r="K3021" s="234"/>
      <c r="L3021" s="234"/>
      <c r="M3021" s="234"/>
      <c r="N3021" s="234"/>
      <c r="O3021" s="234"/>
      <c r="P3021" s="234"/>
      <c r="Q3021" s="7">
        <v>39756</v>
      </c>
      <c r="R3021" s="8">
        <v>3928214</v>
      </c>
      <c r="S3021" s="8">
        <v>3992500</v>
      </c>
      <c r="T3021" s="8">
        <v>3809643</v>
      </c>
      <c r="U3021" s="8">
        <v>3963928</v>
      </c>
      <c r="V3021" s="192">
        <v>3425386</v>
      </c>
      <c r="W3021" s="234">
        <v>1398681200</v>
      </c>
      <c r="X3021" s="194">
        <f t="shared" si="95"/>
        <v>3.7677536464575105E-2</v>
      </c>
      <c r="Y3021" s="193"/>
      <c r="Z3021" s="197">
        <v>3019</v>
      </c>
    </row>
    <row r="3022" spans="1:26" ht="14.4" x14ac:dyDescent="0.3">
      <c r="A3022" s="7">
        <v>39755</v>
      </c>
      <c r="B3022" s="191">
        <v>968.669983</v>
      </c>
      <c r="C3022" s="191">
        <v>975.57000700000003</v>
      </c>
      <c r="D3022" s="191">
        <v>958.82000700000003</v>
      </c>
      <c r="E3022" s="191">
        <v>966.29998799999998</v>
      </c>
      <c r="F3022" s="192">
        <v>966.29998799999998</v>
      </c>
      <c r="G3022" s="191">
        <v>4492280000</v>
      </c>
      <c r="H3022" s="194">
        <f t="shared" si="94"/>
        <v>-2.5290446451613061E-3</v>
      </c>
      <c r="I3022" s="193"/>
      <c r="J3022" s="197">
        <v>3020</v>
      </c>
      <c r="K3022" s="234"/>
      <c r="L3022" s="234"/>
      <c r="M3022" s="234"/>
      <c r="N3022" s="234"/>
      <c r="O3022" s="234"/>
      <c r="P3022" s="234"/>
      <c r="Q3022" s="7">
        <v>39755</v>
      </c>
      <c r="R3022" s="8">
        <v>3783214</v>
      </c>
      <c r="S3022" s="8">
        <v>3896429</v>
      </c>
      <c r="T3022" s="8">
        <v>3745000</v>
      </c>
      <c r="U3022" s="8">
        <v>3820000</v>
      </c>
      <c r="V3022" s="192">
        <v>3301012</v>
      </c>
      <c r="W3022" s="234">
        <v>1057938000</v>
      </c>
      <c r="X3022" s="194">
        <f t="shared" si="95"/>
        <v>-5.855522812385652E-3</v>
      </c>
      <c r="Y3022" s="193"/>
      <c r="Z3022" s="197">
        <v>3020</v>
      </c>
    </row>
    <row r="3023" spans="1:26" ht="14.4" x14ac:dyDescent="0.3">
      <c r="A3023" s="7">
        <v>39752</v>
      </c>
      <c r="B3023" s="191">
        <v>953.10998500000005</v>
      </c>
      <c r="C3023" s="191">
        <v>984.38000499999998</v>
      </c>
      <c r="D3023" s="191">
        <v>944.59002699999996</v>
      </c>
      <c r="E3023" s="191">
        <v>968.75</v>
      </c>
      <c r="F3023" s="192">
        <v>968.75</v>
      </c>
      <c r="G3023" s="191">
        <v>6394350000</v>
      </c>
      <c r="H3023" s="194">
        <f t="shared" si="94"/>
        <v>1.5365398007666248E-2</v>
      </c>
      <c r="I3023" s="193"/>
      <c r="J3023" s="197">
        <v>3021</v>
      </c>
      <c r="K3023" s="234"/>
      <c r="L3023" s="234"/>
      <c r="M3023" s="234"/>
      <c r="N3023" s="234"/>
      <c r="O3023" s="234"/>
      <c r="P3023" s="234"/>
      <c r="Q3023" s="7">
        <v>39752</v>
      </c>
      <c r="R3023" s="8">
        <v>3835714</v>
      </c>
      <c r="S3023" s="8">
        <v>3956429</v>
      </c>
      <c r="T3023" s="8">
        <v>3755000</v>
      </c>
      <c r="U3023" s="8">
        <v>3842500</v>
      </c>
      <c r="V3023" s="192">
        <v>3320455</v>
      </c>
      <c r="W3023" s="234">
        <v>1659756000</v>
      </c>
      <c r="X3023" s="194">
        <f t="shared" si="95"/>
        <v>-3.1069800395631189E-2</v>
      </c>
      <c r="Y3023" s="193"/>
      <c r="Z3023" s="197">
        <v>3021</v>
      </c>
    </row>
    <row r="3024" spans="1:26" ht="14.4" x14ac:dyDescent="0.3">
      <c r="A3024" s="7">
        <v>39751</v>
      </c>
      <c r="B3024" s="191">
        <v>939.38000499999998</v>
      </c>
      <c r="C3024" s="191">
        <v>963.22997999999995</v>
      </c>
      <c r="D3024" s="191">
        <v>928.5</v>
      </c>
      <c r="E3024" s="191">
        <v>954.09002699999996</v>
      </c>
      <c r="F3024" s="192">
        <v>954.09002699999996</v>
      </c>
      <c r="G3024" s="191">
        <v>6175830000</v>
      </c>
      <c r="H3024" s="194">
        <f t="shared" si="94"/>
        <v>2.5803953706945833E-2</v>
      </c>
      <c r="I3024" s="193"/>
      <c r="J3024" s="197">
        <v>3022</v>
      </c>
      <c r="K3024" s="234"/>
      <c r="L3024" s="234"/>
      <c r="M3024" s="234"/>
      <c r="N3024" s="234"/>
      <c r="O3024" s="234"/>
      <c r="P3024" s="234"/>
      <c r="Q3024" s="7">
        <v>39751</v>
      </c>
      <c r="R3024" s="8">
        <v>3865357</v>
      </c>
      <c r="S3024" s="8">
        <v>4006786</v>
      </c>
      <c r="T3024" s="8">
        <v>3843214</v>
      </c>
      <c r="U3024" s="8">
        <v>3965714</v>
      </c>
      <c r="V3024" s="192">
        <v>3426929</v>
      </c>
      <c r="W3024" s="234">
        <v>1638089600</v>
      </c>
      <c r="X3024" s="194">
        <f t="shared" si="95"/>
        <v>6.2075525144779362E-2</v>
      </c>
      <c r="Y3024" s="193"/>
      <c r="Z3024" s="197">
        <v>3022</v>
      </c>
    </row>
    <row r="3025" spans="1:26" ht="14.4" x14ac:dyDescent="0.3">
      <c r="A3025" s="7">
        <v>39750</v>
      </c>
      <c r="B3025" s="191">
        <v>939.51000999999997</v>
      </c>
      <c r="C3025" s="191">
        <v>969.96997099999999</v>
      </c>
      <c r="D3025" s="191">
        <v>922.26000999999997</v>
      </c>
      <c r="E3025" s="191">
        <v>930.09002699999996</v>
      </c>
      <c r="F3025" s="192">
        <v>930.09002699999996</v>
      </c>
      <c r="G3025" s="191">
        <v>7077800000</v>
      </c>
      <c r="H3025" s="194">
        <f t="shared" si="94"/>
        <v>-1.1079077191320912E-2</v>
      </c>
      <c r="I3025" s="193"/>
      <c r="J3025" s="197">
        <v>3023</v>
      </c>
      <c r="K3025" s="234"/>
      <c r="L3025" s="234"/>
      <c r="M3025" s="234"/>
      <c r="N3025" s="234"/>
      <c r="O3025" s="234"/>
      <c r="P3025" s="234"/>
      <c r="Q3025" s="7">
        <v>39750</v>
      </c>
      <c r="R3025" s="8">
        <v>3602143</v>
      </c>
      <c r="S3025" s="8">
        <v>3912143</v>
      </c>
      <c r="T3025" s="8">
        <v>3569286</v>
      </c>
      <c r="U3025" s="8">
        <v>3733929</v>
      </c>
      <c r="V3025" s="192">
        <v>3226634</v>
      </c>
      <c r="W3025" s="234">
        <v>1950978400</v>
      </c>
      <c r="X3025" s="194">
        <f t="shared" si="95"/>
        <v>4.6441726983616316E-2</v>
      </c>
      <c r="Y3025" s="193"/>
      <c r="Z3025" s="197">
        <v>3023</v>
      </c>
    </row>
    <row r="3026" spans="1:26" ht="14.4" x14ac:dyDescent="0.3">
      <c r="A3026" s="7">
        <v>39749</v>
      </c>
      <c r="B3026" s="191">
        <v>848.919983</v>
      </c>
      <c r="C3026" s="191">
        <v>940.51000999999997</v>
      </c>
      <c r="D3026" s="191">
        <v>845.27002000000005</v>
      </c>
      <c r="E3026" s="191">
        <v>940.51000999999997</v>
      </c>
      <c r="F3026" s="192">
        <v>940.51000999999997</v>
      </c>
      <c r="G3026" s="191">
        <v>7096950000</v>
      </c>
      <c r="H3026" s="194">
        <f t="shared" si="94"/>
        <v>0.10789005893857015</v>
      </c>
      <c r="I3026" s="193"/>
      <c r="J3026" s="197">
        <v>3024</v>
      </c>
      <c r="K3026" s="234"/>
      <c r="L3026" s="234"/>
      <c r="M3026" s="234"/>
      <c r="N3026" s="234"/>
      <c r="O3026" s="234"/>
      <c r="P3026" s="234"/>
      <c r="Q3026" s="7">
        <v>39749</v>
      </c>
      <c r="R3026" s="8">
        <v>3408214</v>
      </c>
      <c r="S3026" s="8">
        <v>3589286</v>
      </c>
      <c r="T3026" s="8">
        <v>3298928</v>
      </c>
      <c r="U3026" s="8">
        <v>3568214</v>
      </c>
      <c r="V3026" s="192">
        <v>3083434</v>
      </c>
      <c r="W3026" s="234">
        <v>1634133200</v>
      </c>
      <c r="X3026" s="194">
        <f t="shared" si="95"/>
        <v>8.4917025909083871E-2</v>
      </c>
      <c r="Y3026" s="193"/>
      <c r="Z3026" s="197">
        <v>3024</v>
      </c>
    </row>
    <row r="3027" spans="1:26" ht="14.4" x14ac:dyDescent="0.3">
      <c r="A3027" s="7">
        <v>39748</v>
      </c>
      <c r="B3027" s="191">
        <v>874.28002900000001</v>
      </c>
      <c r="C3027" s="191">
        <v>893.78002900000001</v>
      </c>
      <c r="D3027" s="191">
        <v>846.75</v>
      </c>
      <c r="E3027" s="191">
        <v>848.919983</v>
      </c>
      <c r="F3027" s="192">
        <v>848.919983</v>
      </c>
      <c r="G3027" s="191">
        <v>5558050000</v>
      </c>
      <c r="H3027" s="194">
        <f t="shared" si="94"/>
        <v>-3.1764358229310855E-2</v>
      </c>
      <c r="I3027" s="193"/>
      <c r="J3027" s="197">
        <v>3025</v>
      </c>
      <c r="K3027" s="234"/>
      <c r="L3027" s="234"/>
      <c r="M3027" s="234"/>
      <c r="N3027" s="234"/>
      <c r="O3027" s="234"/>
      <c r="P3027" s="234"/>
      <c r="Q3027" s="7">
        <v>39748</v>
      </c>
      <c r="R3027" s="8">
        <v>3395357</v>
      </c>
      <c r="S3027" s="8">
        <v>3486786</v>
      </c>
      <c r="T3027" s="8">
        <v>3280714</v>
      </c>
      <c r="U3027" s="8">
        <v>3288929</v>
      </c>
      <c r="V3027" s="192">
        <v>2842092</v>
      </c>
      <c r="W3027" s="234">
        <v>1208771200</v>
      </c>
      <c r="X3027" s="194">
        <f t="shared" si="95"/>
        <v>-4.4511159896318361E-2</v>
      </c>
      <c r="Y3027" s="193"/>
      <c r="Z3027" s="197">
        <v>3025</v>
      </c>
    </row>
    <row r="3028" spans="1:26" ht="14.4" x14ac:dyDescent="0.3">
      <c r="A3028" s="7">
        <v>39745</v>
      </c>
      <c r="B3028" s="191">
        <v>895.21997099999999</v>
      </c>
      <c r="C3028" s="191">
        <v>896.29998799999998</v>
      </c>
      <c r="D3028" s="191">
        <v>852.84997599999997</v>
      </c>
      <c r="E3028" s="191">
        <v>876.77002000000005</v>
      </c>
      <c r="F3028" s="192">
        <v>876.77002000000005</v>
      </c>
      <c r="G3028" s="191">
        <v>6550050000</v>
      </c>
      <c r="H3028" s="194">
        <f t="shared" si="94"/>
        <v>-3.4511199653861319E-2</v>
      </c>
      <c r="I3028" s="193"/>
      <c r="J3028" s="197">
        <v>3026</v>
      </c>
      <c r="K3028" s="234"/>
      <c r="L3028" s="234"/>
      <c r="M3028" s="234"/>
      <c r="N3028" s="234"/>
      <c r="O3028" s="234"/>
      <c r="P3028" s="234"/>
      <c r="Q3028" s="7">
        <v>39745</v>
      </c>
      <c r="R3028" s="8">
        <v>3226071</v>
      </c>
      <c r="S3028" s="8">
        <v>3496428</v>
      </c>
      <c r="T3028" s="8">
        <v>3218214</v>
      </c>
      <c r="U3028" s="8">
        <v>3442143</v>
      </c>
      <c r="V3028" s="192">
        <v>2974490</v>
      </c>
      <c r="W3028" s="234">
        <v>1590058400</v>
      </c>
      <c r="X3028" s="194">
        <f t="shared" si="95"/>
        <v>-1.8833706185475193E-2</v>
      </c>
      <c r="Y3028" s="193"/>
      <c r="Z3028" s="197">
        <v>3026</v>
      </c>
    </row>
    <row r="3029" spans="1:26" ht="14.4" x14ac:dyDescent="0.3">
      <c r="A3029" s="7">
        <v>39744</v>
      </c>
      <c r="B3029" s="191">
        <v>899.080017</v>
      </c>
      <c r="C3029" s="191">
        <v>922.830017</v>
      </c>
      <c r="D3029" s="191">
        <v>858.44000200000005</v>
      </c>
      <c r="E3029" s="191">
        <v>908.10998500000005</v>
      </c>
      <c r="F3029" s="192">
        <v>908.10998500000005</v>
      </c>
      <c r="G3029" s="191">
        <v>7189900000</v>
      </c>
      <c r="H3029" s="194">
        <f t="shared" si="94"/>
        <v>1.2634041385415417E-2</v>
      </c>
      <c r="I3029" s="193"/>
      <c r="J3029" s="197">
        <v>3027</v>
      </c>
      <c r="K3029" s="234"/>
      <c r="L3029" s="234"/>
      <c r="M3029" s="234"/>
      <c r="N3029" s="234"/>
      <c r="O3029" s="234"/>
      <c r="P3029" s="234"/>
      <c r="Q3029" s="7">
        <v>39744</v>
      </c>
      <c r="R3029" s="8">
        <v>3446786</v>
      </c>
      <c r="S3029" s="8">
        <v>3544643</v>
      </c>
      <c r="T3029" s="8">
        <v>3282143</v>
      </c>
      <c r="U3029" s="8">
        <v>3508214</v>
      </c>
      <c r="V3029" s="192">
        <v>3031586</v>
      </c>
      <c r="W3029" s="234">
        <v>1675430400</v>
      </c>
      <c r="X3029" s="194">
        <f t="shared" si="95"/>
        <v>1.4039270621558502E-2</v>
      </c>
      <c r="Y3029" s="193"/>
      <c r="Z3029" s="197">
        <v>3027</v>
      </c>
    </row>
    <row r="3030" spans="1:26" ht="14.4" x14ac:dyDescent="0.3">
      <c r="A3030" s="7">
        <v>39743</v>
      </c>
      <c r="B3030" s="191">
        <v>951.669983</v>
      </c>
      <c r="C3030" s="191">
        <v>951.669983</v>
      </c>
      <c r="D3030" s="191">
        <v>875.80999799999995</v>
      </c>
      <c r="E3030" s="191">
        <v>896.78002900000001</v>
      </c>
      <c r="F3030" s="192">
        <v>896.78002900000001</v>
      </c>
      <c r="G3030" s="191">
        <v>6147980000</v>
      </c>
      <c r="H3030" s="194">
        <f t="shared" si="94"/>
        <v>-6.1012470270823113E-2</v>
      </c>
      <c r="I3030" s="193"/>
      <c r="J3030" s="197">
        <v>3028</v>
      </c>
      <c r="K3030" s="234"/>
      <c r="L3030" s="234"/>
      <c r="M3030" s="234"/>
      <c r="N3030" s="234"/>
      <c r="O3030" s="234"/>
      <c r="P3030" s="234"/>
      <c r="Q3030" s="7">
        <v>39743</v>
      </c>
      <c r="R3030" s="8">
        <v>3477500</v>
      </c>
      <c r="S3030" s="8">
        <v>3616071</v>
      </c>
      <c r="T3030" s="8">
        <v>3318928</v>
      </c>
      <c r="U3030" s="8">
        <v>3459643</v>
      </c>
      <c r="V3030" s="192">
        <v>2989614</v>
      </c>
      <c r="W3030" s="234">
        <v>2248808800</v>
      </c>
      <c r="X3030" s="194">
        <f t="shared" si="95"/>
        <v>5.8804529718530583E-2</v>
      </c>
      <c r="Y3030" s="193"/>
      <c r="Z3030" s="197">
        <v>3028</v>
      </c>
    </row>
    <row r="3031" spans="1:26" ht="14.4" x14ac:dyDescent="0.3">
      <c r="A3031" s="7">
        <v>39742</v>
      </c>
      <c r="B3031" s="191">
        <v>980.40002400000003</v>
      </c>
      <c r="C3031" s="191">
        <v>985.44000200000005</v>
      </c>
      <c r="D3031" s="191">
        <v>952.46997099999999</v>
      </c>
      <c r="E3031" s="191">
        <v>955.04998799999998</v>
      </c>
      <c r="F3031" s="192">
        <v>955.04998799999998</v>
      </c>
      <c r="G3031" s="191">
        <v>5121830000</v>
      </c>
      <c r="H3031" s="194">
        <f t="shared" si="94"/>
        <v>-3.0799711042020478E-2</v>
      </c>
      <c r="I3031" s="193"/>
      <c r="J3031" s="197">
        <v>3029</v>
      </c>
      <c r="K3031" s="234"/>
      <c r="L3031" s="234"/>
      <c r="M3031" s="234"/>
      <c r="N3031" s="234"/>
      <c r="O3031" s="234"/>
      <c r="P3031" s="234"/>
      <c r="Q3031" s="7">
        <v>39742</v>
      </c>
      <c r="R3031" s="8">
        <v>3462500</v>
      </c>
      <c r="S3031" s="8">
        <v>3496428</v>
      </c>
      <c r="T3031" s="8">
        <v>3255714</v>
      </c>
      <c r="U3031" s="8">
        <v>3267500</v>
      </c>
      <c r="V3031" s="192">
        <v>2823575</v>
      </c>
      <c r="W3031" s="234">
        <v>2193660000</v>
      </c>
      <c r="X3031" s="194">
        <f t="shared" si="95"/>
        <v>-7.0601165346638295E-2</v>
      </c>
      <c r="Y3031" s="193"/>
      <c r="Z3031" s="197">
        <v>3029</v>
      </c>
    </row>
    <row r="3032" spans="1:26" ht="14.4" x14ac:dyDescent="0.3">
      <c r="A3032" s="7">
        <v>39741</v>
      </c>
      <c r="B3032" s="191">
        <v>943.51000999999997</v>
      </c>
      <c r="C3032" s="191">
        <v>985.40002400000003</v>
      </c>
      <c r="D3032" s="191">
        <v>943.51000999999997</v>
      </c>
      <c r="E3032" s="191">
        <v>985.40002400000003</v>
      </c>
      <c r="F3032" s="192">
        <v>985.40002400000003</v>
      </c>
      <c r="G3032" s="191">
        <v>5175640000</v>
      </c>
      <c r="H3032" s="194">
        <f t="shared" si="94"/>
        <v>4.7684904122288978E-2</v>
      </c>
      <c r="I3032" s="193"/>
      <c r="J3032" s="197">
        <v>3030</v>
      </c>
      <c r="K3032" s="234"/>
      <c r="L3032" s="234"/>
      <c r="M3032" s="234"/>
      <c r="N3032" s="234"/>
      <c r="O3032" s="234"/>
      <c r="P3032" s="234"/>
      <c r="Q3032" s="7">
        <v>39741</v>
      </c>
      <c r="R3032" s="8">
        <v>3563571</v>
      </c>
      <c r="S3032" s="8">
        <v>3572500</v>
      </c>
      <c r="T3032" s="8">
        <v>3344286</v>
      </c>
      <c r="U3032" s="8">
        <v>3515714</v>
      </c>
      <c r="V3032" s="192">
        <v>3038066</v>
      </c>
      <c r="W3032" s="234">
        <v>1549170000</v>
      </c>
      <c r="X3032" s="194">
        <f t="shared" si="95"/>
        <v>1.0677418603645412E-2</v>
      </c>
      <c r="Y3032" s="193"/>
      <c r="Z3032" s="197">
        <v>3030</v>
      </c>
    </row>
    <row r="3033" spans="1:26" ht="14.4" x14ac:dyDescent="0.3">
      <c r="A3033" s="7">
        <v>39738</v>
      </c>
      <c r="B3033" s="191">
        <v>942.28997800000002</v>
      </c>
      <c r="C3033" s="191">
        <v>984.64001499999995</v>
      </c>
      <c r="D3033" s="191">
        <v>918.73999000000003</v>
      </c>
      <c r="E3033" s="191">
        <v>940.54998799999998</v>
      </c>
      <c r="F3033" s="192">
        <v>940.54998799999998</v>
      </c>
      <c r="G3033" s="191">
        <v>6581780000</v>
      </c>
      <c r="H3033" s="194">
        <f t="shared" si="94"/>
        <v>-6.2128261397987874E-3</v>
      </c>
      <c r="I3033" s="193"/>
      <c r="J3033" s="197">
        <v>3031</v>
      </c>
      <c r="K3033" s="234"/>
      <c r="L3033" s="234"/>
      <c r="M3033" s="234"/>
      <c r="N3033" s="234"/>
      <c r="O3033" s="234"/>
      <c r="P3033" s="234"/>
      <c r="Q3033" s="7">
        <v>39738</v>
      </c>
      <c r="R3033" s="8">
        <v>3557143</v>
      </c>
      <c r="S3033" s="8">
        <v>3644286</v>
      </c>
      <c r="T3033" s="8">
        <v>3067500</v>
      </c>
      <c r="U3033" s="8">
        <v>3478571</v>
      </c>
      <c r="V3033" s="192">
        <v>3005970</v>
      </c>
      <c r="W3033" s="234">
        <v>1762227600</v>
      </c>
      <c r="X3033" s="194">
        <f t="shared" si="95"/>
        <v>-4.4067162743306576E-2</v>
      </c>
      <c r="Y3033" s="193"/>
      <c r="Z3033" s="197">
        <v>3031</v>
      </c>
    </row>
    <row r="3034" spans="1:26" ht="14.4" x14ac:dyDescent="0.3">
      <c r="A3034" s="7">
        <v>39737</v>
      </c>
      <c r="B3034" s="191">
        <v>909.53002900000001</v>
      </c>
      <c r="C3034" s="191">
        <v>947.71002199999998</v>
      </c>
      <c r="D3034" s="191">
        <v>865.830017</v>
      </c>
      <c r="E3034" s="191">
        <v>946.42999299999997</v>
      </c>
      <c r="F3034" s="192">
        <v>946.42999299999997</v>
      </c>
      <c r="G3034" s="191">
        <v>7984500000</v>
      </c>
      <c r="H3034" s="194">
        <f t="shared" si="94"/>
        <v>4.2507451590917796E-2</v>
      </c>
      <c r="I3034" s="193"/>
      <c r="J3034" s="197">
        <v>3032</v>
      </c>
      <c r="K3034" s="234"/>
      <c r="L3034" s="234"/>
      <c r="M3034" s="234"/>
      <c r="N3034" s="234"/>
      <c r="O3034" s="234"/>
      <c r="P3034" s="234"/>
      <c r="Q3034" s="7">
        <v>39737</v>
      </c>
      <c r="R3034" s="8">
        <v>3563214</v>
      </c>
      <c r="S3034" s="8">
        <v>3693928</v>
      </c>
      <c r="T3034" s="8">
        <v>3276428</v>
      </c>
      <c r="U3034" s="8">
        <v>3638929</v>
      </c>
      <c r="V3034" s="192">
        <v>3144541</v>
      </c>
      <c r="W3034" s="234">
        <v>1980521200</v>
      </c>
      <c r="X3034" s="194">
        <f t="shared" si="95"/>
        <v>4.0225038976917524E-2</v>
      </c>
      <c r="Y3034" s="193"/>
      <c r="Z3034" s="197">
        <v>3032</v>
      </c>
    </row>
    <row r="3035" spans="1:26" ht="14.4" x14ac:dyDescent="0.3">
      <c r="A3035" s="7">
        <v>39736</v>
      </c>
      <c r="B3035" s="191">
        <v>994.59997599999997</v>
      </c>
      <c r="C3035" s="191">
        <v>994.59997599999997</v>
      </c>
      <c r="D3035" s="191">
        <v>903.98999000000003</v>
      </c>
      <c r="E3035" s="191">
        <v>907.84002699999996</v>
      </c>
      <c r="F3035" s="192">
        <v>907.84002699999996</v>
      </c>
      <c r="G3035" s="191">
        <v>6542330000</v>
      </c>
      <c r="H3035" s="194">
        <f t="shared" si="94"/>
        <v>-9.034977815503073E-2</v>
      </c>
      <c r="I3035" s="193"/>
      <c r="J3035" s="197">
        <v>3033</v>
      </c>
      <c r="K3035" s="234"/>
      <c r="L3035" s="234"/>
      <c r="M3035" s="234"/>
      <c r="N3035" s="234"/>
      <c r="O3035" s="234"/>
      <c r="P3035" s="234"/>
      <c r="Q3035" s="7">
        <v>39736</v>
      </c>
      <c r="R3035" s="8">
        <v>3708571</v>
      </c>
      <c r="S3035" s="8">
        <v>3821429</v>
      </c>
      <c r="T3035" s="8">
        <v>3496071</v>
      </c>
      <c r="U3035" s="8">
        <v>3498214</v>
      </c>
      <c r="V3035" s="192">
        <v>3022943</v>
      </c>
      <c r="W3035" s="234">
        <v>1584175600</v>
      </c>
      <c r="X3035" s="194">
        <f t="shared" si="95"/>
        <v>-5.8897385503508731E-2</v>
      </c>
      <c r="Y3035" s="193"/>
      <c r="Z3035" s="197">
        <v>3033</v>
      </c>
    </row>
    <row r="3036" spans="1:26" ht="14.4" x14ac:dyDescent="0.3">
      <c r="A3036" s="7">
        <v>39735</v>
      </c>
      <c r="B3036" s="191">
        <v>1009.969971</v>
      </c>
      <c r="C3036" s="191">
        <v>1044.3100589999999</v>
      </c>
      <c r="D3036" s="191">
        <v>972.07000700000003</v>
      </c>
      <c r="E3036" s="191">
        <v>998.01000999999997</v>
      </c>
      <c r="F3036" s="192">
        <v>998.01000999999997</v>
      </c>
      <c r="G3036" s="191">
        <v>8161990000</v>
      </c>
      <c r="H3036" s="194">
        <f t="shared" si="94"/>
        <v>-5.3221369688855246E-3</v>
      </c>
      <c r="I3036" s="193"/>
      <c r="J3036" s="197">
        <v>3034</v>
      </c>
      <c r="K3036" s="234"/>
      <c r="L3036" s="234"/>
      <c r="M3036" s="234"/>
      <c r="N3036" s="234"/>
      <c r="O3036" s="234"/>
      <c r="P3036" s="234"/>
      <c r="Q3036" s="7">
        <v>39735</v>
      </c>
      <c r="R3036" s="8">
        <v>4152143</v>
      </c>
      <c r="S3036" s="8">
        <v>4157143</v>
      </c>
      <c r="T3036" s="8">
        <v>3683571</v>
      </c>
      <c r="U3036" s="8">
        <v>3717143</v>
      </c>
      <c r="V3036" s="192">
        <v>3212129</v>
      </c>
      <c r="W3036" s="234">
        <v>1980994400</v>
      </c>
      <c r="X3036" s="194">
        <f t="shared" si="95"/>
        <v>-5.6049095230594537E-2</v>
      </c>
      <c r="Y3036" s="193"/>
      <c r="Z3036" s="197">
        <v>3034</v>
      </c>
    </row>
    <row r="3037" spans="1:26" ht="14.4" x14ac:dyDescent="0.3">
      <c r="A3037" s="7">
        <v>39734</v>
      </c>
      <c r="B3037" s="191">
        <v>912.75</v>
      </c>
      <c r="C3037" s="191">
        <v>1006.929993</v>
      </c>
      <c r="D3037" s="191">
        <v>912.75</v>
      </c>
      <c r="E3037" s="191">
        <v>1003.349976</v>
      </c>
      <c r="F3037" s="192">
        <v>1003.349976</v>
      </c>
      <c r="G3037" s="191">
        <v>7263370000</v>
      </c>
      <c r="H3037" s="194">
        <f t="shared" si="94"/>
        <v>0.11580036960722705</v>
      </c>
      <c r="I3037" s="193"/>
      <c r="J3037" s="197">
        <v>3035</v>
      </c>
      <c r="K3037" s="234"/>
      <c r="L3037" s="234"/>
      <c r="M3037" s="234"/>
      <c r="N3037" s="234"/>
      <c r="O3037" s="234"/>
      <c r="P3037" s="234"/>
      <c r="Q3037" s="7">
        <v>39734</v>
      </c>
      <c r="R3037" s="8">
        <v>3733929</v>
      </c>
      <c r="S3037" s="8">
        <v>3947500</v>
      </c>
      <c r="T3037" s="8">
        <v>3607857</v>
      </c>
      <c r="U3037" s="8">
        <v>3937857</v>
      </c>
      <c r="V3037" s="192">
        <v>3402856</v>
      </c>
      <c r="W3037" s="234">
        <v>1539076000</v>
      </c>
      <c r="X3037" s="194">
        <f t="shared" si="95"/>
        <v>0.13904921684123567</v>
      </c>
      <c r="Y3037" s="193"/>
      <c r="Z3037" s="197">
        <v>3035</v>
      </c>
    </row>
    <row r="3038" spans="1:26" ht="14.4" x14ac:dyDescent="0.3">
      <c r="A3038" s="7">
        <v>39731</v>
      </c>
      <c r="B3038" s="191">
        <v>902.30999799999995</v>
      </c>
      <c r="C3038" s="191">
        <v>936.35998500000005</v>
      </c>
      <c r="D3038" s="191">
        <v>839.79998799999998</v>
      </c>
      <c r="E3038" s="191">
        <v>899.21997099999999</v>
      </c>
      <c r="F3038" s="192">
        <v>899.21997099999999</v>
      </c>
      <c r="G3038" s="191">
        <v>11456230000</v>
      </c>
      <c r="H3038" s="194">
        <f t="shared" si="94"/>
        <v>-1.17592889483778E-2</v>
      </c>
      <c r="I3038" s="193"/>
      <c r="J3038" s="197">
        <v>3036</v>
      </c>
      <c r="K3038" s="234"/>
      <c r="L3038" s="234"/>
      <c r="M3038" s="234"/>
      <c r="N3038" s="234"/>
      <c r="O3038" s="234"/>
      <c r="P3038" s="234"/>
      <c r="Q3038" s="7">
        <v>39731</v>
      </c>
      <c r="R3038" s="8">
        <v>3060714</v>
      </c>
      <c r="S3038" s="8">
        <v>3571429</v>
      </c>
      <c r="T3038" s="8">
        <v>3035714</v>
      </c>
      <c r="U3038" s="8">
        <v>3457143</v>
      </c>
      <c r="V3038" s="192">
        <v>2987453</v>
      </c>
      <c r="W3038" s="234">
        <v>2219299600</v>
      </c>
      <c r="X3038" s="194">
        <f t="shared" si="95"/>
        <v>9.0827267203757694E-2</v>
      </c>
      <c r="Y3038" s="193"/>
      <c r="Z3038" s="197">
        <v>3036</v>
      </c>
    </row>
    <row r="3039" spans="1:26" ht="14.4" x14ac:dyDescent="0.3">
      <c r="A3039" s="7">
        <v>39730</v>
      </c>
      <c r="B3039" s="191">
        <v>988.419983</v>
      </c>
      <c r="C3039" s="191">
        <v>1005.25</v>
      </c>
      <c r="D3039" s="191">
        <v>909.19000200000005</v>
      </c>
      <c r="E3039" s="191">
        <v>909.919983</v>
      </c>
      <c r="F3039" s="192">
        <v>909.919983</v>
      </c>
      <c r="G3039" s="191">
        <v>6819000000</v>
      </c>
      <c r="H3039" s="194">
        <f t="shared" si="94"/>
        <v>-7.6167095302927951E-2</v>
      </c>
      <c r="I3039" s="193"/>
      <c r="J3039" s="197">
        <v>3037</v>
      </c>
      <c r="K3039" s="234"/>
      <c r="L3039" s="234"/>
      <c r="M3039" s="234"/>
      <c r="N3039" s="234"/>
      <c r="O3039" s="234"/>
      <c r="P3039" s="234"/>
      <c r="Q3039" s="7">
        <v>39730</v>
      </c>
      <c r="R3039" s="8">
        <v>3333929</v>
      </c>
      <c r="S3039" s="8">
        <v>3421429</v>
      </c>
      <c r="T3039" s="8">
        <v>3092857</v>
      </c>
      <c r="U3039" s="8">
        <v>3169286</v>
      </c>
      <c r="V3039" s="192">
        <v>2738704</v>
      </c>
      <c r="W3039" s="234">
        <v>1617383600</v>
      </c>
      <c r="X3039" s="194">
        <f t="shared" si="95"/>
        <v>-1.1693874185389315E-2</v>
      </c>
      <c r="Y3039" s="193"/>
      <c r="Z3039" s="197">
        <v>3037</v>
      </c>
    </row>
    <row r="3040" spans="1:26" ht="14.4" x14ac:dyDescent="0.3">
      <c r="A3040" s="7">
        <v>39729</v>
      </c>
      <c r="B3040" s="191">
        <v>988.90997300000004</v>
      </c>
      <c r="C3040" s="191">
        <v>1021.059998</v>
      </c>
      <c r="D3040" s="191">
        <v>970.96997099999999</v>
      </c>
      <c r="E3040" s="191">
        <v>984.94000200000005</v>
      </c>
      <c r="F3040" s="192">
        <v>984.94000200000005</v>
      </c>
      <c r="G3040" s="191">
        <v>8716330000</v>
      </c>
      <c r="H3040" s="194">
        <f t="shared" si="94"/>
        <v>-1.1332702515136019E-2</v>
      </c>
      <c r="I3040" s="193"/>
      <c r="J3040" s="197">
        <v>3038</v>
      </c>
      <c r="K3040" s="234"/>
      <c r="L3040" s="234"/>
      <c r="M3040" s="234"/>
      <c r="N3040" s="234"/>
      <c r="O3040" s="234"/>
      <c r="P3040" s="234"/>
      <c r="Q3040" s="7">
        <v>39729</v>
      </c>
      <c r="R3040" s="8">
        <v>3068214</v>
      </c>
      <c r="S3040" s="8">
        <v>3440357</v>
      </c>
      <c r="T3040" s="8">
        <v>3060000</v>
      </c>
      <c r="U3040" s="8">
        <v>3206786</v>
      </c>
      <c r="V3040" s="192">
        <v>2771109</v>
      </c>
      <c r="W3040" s="234">
        <v>2207741200</v>
      </c>
      <c r="X3040" s="194">
        <f t="shared" si="95"/>
        <v>7.0659011667840504E-3</v>
      </c>
      <c r="Y3040" s="193"/>
      <c r="Z3040" s="197">
        <v>3038</v>
      </c>
    </row>
    <row r="3041" spans="1:26" ht="14.4" x14ac:dyDescent="0.3">
      <c r="A3041" s="7">
        <v>39728</v>
      </c>
      <c r="B3041" s="191">
        <v>1057.599976</v>
      </c>
      <c r="C3041" s="191">
        <v>1072.910034</v>
      </c>
      <c r="D3041" s="191">
        <v>996.22997999999995</v>
      </c>
      <c r="E3041" s="191">
        <v>996.22997999999995</v>
      </c>
      <c r="F3041" s="192">
        <v>996.22997999999995</v>
      </c>
      <c r="G3041" s="191">
        <v>7069210000</v>
      </c>
      <c r="H3041" s="194">
        <f t="shared" si="94"/>
        <v>-5.7394841600428965E-2</v>
      </c>
      <c r="I3041" s="193"/>
      <c r="J3041" s="197">
        <v>3039</v>
      </c>
      <c r="K3041" s="234"/>
      <c r="L3041" s="234"/>
      <c r="M3041" s="234"/>
      <c r="N3041" s="234"/>
      <c r="O3041" s="234"/>
      <c r="P3041" s="234"/>
      <c r="Q3041" s="7">
        <v>39728</v>
      </c>
      <c r="R3041" s="8">
        <v>3588571</v>
      </c>
      <c r="S3041" s="8">
        <v>3625000</v>
      </c>
      <c r="T3041" s="8">
        <v>3176786</v>
      </c>
      <c r="U3041" s="8">
        <v>3184286</v>
      </c>
      <c r="V3041" s="192">
        <v>2751666</v>
      </c>
      <c r="W3041" s="234">
        <v>1878772000</v>
      </c>
      <c r="X3041" s="194">
        <f t="shared" si="95"/>
        <v>-9.1502003428411444E-2</v>
      </c>
      <c r="Y3041" s="193"/>
      <c r="Z3041" s="197">
        <v>3039</v>
      </c>
    </row>
    <row r="3042" spans="1:26" ht="14.4" x14ac:dyDescent="0.3">
      <c r="A3042" s="7">
        <v>39727</v>
      </c>
      <c r="B3042" s="191">
        <v>1097.5600589999999</v>
      </c>
      <c r="C3042" s="191">
        <v>1097.5600589999999</v>
      </c>
      <c r="D3042" s="191">
        <v>1007.969971</v>
      </c>
      <c r="E3042" s="191">
        <v>1056.8900149999999</v>
      </c>
      <c r="F3042" s="192">
        <v>1056.8900149999999</v>
      </c>
      <c r="G3042" s="191">
        <v>7956020000</v>
      </c>
      <c r="H3042" s="194">
        <f t="shared" si="94"/>
        <v>-3.8517840461374714E-2</v>
      </c>
      <c r="I3042" s="193"/>
      <c r="J3042" s="197">
        <v>3040</v>
      </c>
      <c r="K3042" s="234"/>
      <c r="L3042" s="234"/>
      <c r="M3042" s="234"/>
      <c r="N3042" s="234"/>
      <c r="O3042" s="234"/>
      <c r="P3042" s="234"/>
      <c r="Q3042" s="7">
        <v>39727</v>
      </c>
      <c r="R3042" s="8">
        <v>3284286</v>
      </c>
      <c r="S3042" s="8">
        <v>3527857</v>
      </c>
      <c r="T3042" s="8">
        <v>3126429</v>
      </c>
      <c r="U3042" s="8">
        <v>3505000</v>
      </c>
      <c r="V3042" s="192">
        <v>3028808</v>
      </c>
      <c r="W3042" s="234">
        <v>2107417200</v>
      </c>
      <c r="X3042" s="194">
        <f t="shared" si="95"/>
        <v>1.10231541983153E-2</v>
      </c>
      <c r="Y3042" s="193"/>
      <c r="Z3042" s="197">
        <v>3040</v>
      </c>
    </row>
    <row r="3043" spans="1:26" ht="14.4" x14ac:dyDescent="0.3">
      <c r="A3043" s="7">
        <v>39724</v>
      </c>
      <c r="B3043" s="191">
        <v>1115.160034</v>
      </c>
      <c r="C3043" s="191">
        <v>1153.8199460000001</v>
      </c>
      <c r="D3043" s="191">
        <v>1098.1400149999999</v>
      </c>
      <c r="E3043" s="191">
        <v>1099.2299800000001</v>
      </c>
      <c r="F3043" s="192">
        <v>1099.2299800000001</v>
      </c>
      <c r="G3043" s="191">
        <v>6716120000</v>
      </c>
      <c r="H3043" s="194">
        <f t="shared" si="94"/>
        <v>-1.3506523143474506E-2</v>
      </c>
      <c r="I3043" s="193"/>
      <c r="J3043" s="197">
        <v>3041</v>
      </c>
      <c r="K3043" s="234"/>
      <c r="L3043" s="234"/>
      <c r="M3043" s="234"/>
      <c r="N3043" s="234"/>
      <c r="O3043" s="234"/>
      <c r="P3043" s="234"/>
      <c r="Q3043" s="7">
        <v>39724</v>
      </c>
      <c r="R3043" s="8">
        <v>3714286</v>
      </c>
      <c r="S3043" s="8">
        <v>3803571</v>
      </c>
      <c r="T3043" s="8">
        <v>3380357</v>
      </c>
      <c r="U3043" s="8">
        <v>3466786</v>
      </c>
      <c r="V3043" s="192">
        <v>2995785</v>
      </c>
      <c r="W3043" s="234">
        <v>2294398400</v>
      </c>
      <c r="X3043" s="194">
        <f t="shared" si="95"/>
        <v>-3.0269983666192126E-2</v>
      </c>
      <c r="Y3043" s="193"/>
      <c r="Z3043" s="197">
        <v>3041</v>
      </c>
    </row>
    <row r="3044" spans="1:26" ht="14.4" x14ac:dyDescent="0.3">
      <c r="A3044" s="7">
        <v>39723</v>
      </c>
      <c r="B3044" s="191">
        <v>1160.6400149999999</v>
      </c>
      <c r="C3044" s="191">
        <v>1160.6400149999999</v>
      </c>
      <c r="D3044" s="191">
        <v>1111.4300539999999</v>
      </c>
      <c r="E3044" s="191">
        <v>1114.280029</v>
      </c>
      <c r="F3044" s="192">
        <v>1114.280029</v>
      </c>
      <c r="G3044" s="191">
        <v>6285640000</v>
      </c>
      <c r="H3044" s="194">
        <f t="shared" si="94"/>
        <v>-4.0290792571308236E-2</v>
      </c>
      <c r="I3044" s="193"/>
      <c r="J3044" s="197">
        <v>3042</v>
      </c>
      <c r="K3044" s="234"/>
      <c r="L3044" s="234"/>
      <c r="M3044" s="234"/>
      <c r="N3044" s="234"/>
      <c r="O3044" s="234"/>
      <c r="P3044" s="234"/>
      <c r="Q3044" s="7">
        <v>39723</v>
      </c>
      <c r="R3044" s="8">
        <v>3857500</v>
      </c>
      <c r="S3044" s="8">
        <v>3885357</v>
      </c>
      <c r="T3044" s="8">
        <v>3571429</v>
      </c>
      <c r="U3044" s="8">
        <v>3575000</v>
      </c>
      <c r="V3044" s="192">
        <v>3089298</v>
      </c>
      <c r="W3044" s="234">
        <v>1609364400</v>
      </c>
      <c r="X3044" s="194">
        <f t="shared" si="95"/>
        <v>-8.2661207705971546E-2</v>
      </c>
      <c r="Y3044" s="193"/>
      <c r="Z3044" s="197">
        <v>3042</v>
      </c>
    </row>
    <row r="3045" spans="1:26" ht="14.4" x14ac:dyDescent="0.3">
      <c r="A3045" s="7">
        <v>39722</v>
      </c>
      <c r="B3045" s="191">
        <v>1164.170044</v>
      </c>
      <c r="C3045" s="191">
        <v>1167.030029</v>
      </c>
      <c r="D3045" s="191">
        <v>1140.7700199999999</v>
      </c>
      <c r="E3045" s="191">
        <v>1161.0600589999999</v>
      </c>
      <c r="F3045" s="192">
        <v>1161.0600589999999</v>
      </c>
      <c r="G3045" s="191">
        <v>5782130000</v>
      </c>
      <c r="H3045" s="194">
        <f t="shared" si="94"/>
        <v>-4.5439881924619879E-3</v>
      </c>
      <c r="I3045" s="193"/>
      <c r="J3045" s="197">
        <v>3043</v>
      </c>
      <c r="K3045" s="234"/>
      <c r="L3045" s="234"/>
      <c r="M3045" s="234"/>
      <c r="N3045" s="234"/>
      <c r="O3045" s="234"/>
      <c r="P3045" s="234"/>
      <c r="Q3045" s="7">
        <v>39722</v>
      </c>
      <c r="R3045" s="8">
        <v>3997143</v>
      </c>
      <c r="S3045" s="8">
        <v>4012857</v>
      </c>
      <c r="T3045" s="8">
        <v>3835357</v>
      </c>
      <c r="U3045" s="8">
        <v>3897143</v>
      </c>
      <c r="V3045" s="192">
        <v>3367674</v>
      </c>
      <c r="W3045" s="234">
        <v>1296484000</v>
      </c>
      <c r="X3045" s="194">
        <f t="shared" si="95"/>
        <v>-3.9943691009832978E-2</v>
      </c>
      <c r="Y3045" s="193"/>
      <c r="Z3045" s="197">
        <v>3043</v>
      </c>
    </row>
    <row r="3046" spans="1:26" ht="14.4" x14ac:dyDescent="0.3">
      <c r="A3046" s="7">
        <v>39721</v>
      </c>
      <c r="B3046" s="191">
        <v>1113.780029</v>
      </c>
      <c r="C3046" s="191">
        <v>1168.030029</v>
      </c>
      <c r="D3046" s="191">
        <v>1113.780029</v>
      </c>
      <c r="E3046" s="191">
        <v>1166.3599850000001</v>
      </c>
      <c r="F3046" s="192">
        <v>1166.3599850000001</v>
      </c>
      <c r="G3046" s="191">
        <v>4937680000</v>
      </c>
      <c r="H3046" s="194">
        <f t="shared" si="94"/>
        <v>5.4174670212319559E-2</v>
      </c>
      <c r="I3046" s="193"/>
      <c r="J3046" s="197">
        <v>3044</v>
      </c>
      <c r="K3046" s="234"/>
      <c r="L3046" s="234"/>
      <c r="M3046" s="234"/>
      <c r="N3046" s="234"/>
      <c r="O3046" s="234"/>
      <c r="P3046" s="234"/>
      <c r="Q3046" s="7">
        <v>39721</v>
      </c>
      <c r="R3046" s="8">
        <v>3866071</v>
      </c>
      <c r="S3046" s="8">
        <v>4107143</v>
      </c>
      <c r="T3046" s="8">
        <v>3796429</v>
      </c>
      <c r="U3046" s="8">
        <v>4059286</v>
      </c>
      <c r="V3046" s="192">
        <v>3507788</v>
      </c>
      <c r="W3046" s="234">
        <v>1626682400</v>
      </c>
      <c r="X3046" s="194">
        <f t="shared" si="95"/>
        <v>7.9802139233324923E-2</v>
      </c>
      <c r="Y3046" s="193"/>
      <c r="Z3046" s="197">
        <v>3044</v>
      </c>
    </row>
    <row r="3047" spans="1:26" ht="14.4" x14ac:dyDescent="0.3">
      <c r="A3047" s="7">
        <v>39720</v>
      </c>
      <c r="B3047" s="191">
        <v>1209.0699460000001</v>
      </c>
      <c r="C3047" s="191">
        <v>1209.0699460000001</v>
      </c>
      <c r="D3047" s="191">
        <v>1106.420044</v>
      </c>
      <c r="E3047" s="191">
        <v>1106.420044</v>
      </c>
      <c r="F3047" s="192">
        <v>1106.420044</v>
      </c>
      <c r="G3047" s="191">
        <v>7305060000</v>
      </c>
      <c r="H3047" s="194">
        <f t="shared" si="94"/>
        <v>-8.8067762524948884E-2</v>
      </c>
      <c r="I3047" s="193"/>
      <c r="J3047" s="197">
        <v>3045</v>
      </c>
      <c r="K3047" s="234"/>
      <c r="L3047" s="234"/>
      <c r="M3047" s="234"/>
      <c r="N3047" s="234"/>
      <c r="O3047" s="234"/>
      <c r="P3047" s="234"/>
      <c r="Q3047" s="7">
        <v>39720</v>
      </c>
      <c r="R3047" s="8">
        <v>4272143</v>
      </c>
      <c r="S3047" s="8">
        <v>4274286</v>
      </c>
      <c r="T3047" s="8">
        <v>3592500</v>
      </c>
      <c r="U3047" s="8">
        <v>3759286</v>
      </c>
      <c r="V3047" s="192">
        <v>3248547</v>
      </c>
      <c r="W3047" s="234">
        <v>2622057200</v>
      </c>
      <c r="X3047" s="194">
        <f t="shared" si="95"/>
        <v>-0.17919493288749158</v>
      </c>
      <c r="Y3047" s="193"/>
      <c r="Z3047" s="197">
        <v>3045</v>
      </c>
    </row>
    <row r="3048" spans="1:26" ht="14.4" x14ac:dyDescent="0.3">
      <c r="A3048" s="7">
        <v>39717</v>
      </c>
      <c r="B3048" s="191">
        <v>1204.469971</v>
      </c>
      <c r="C3048" s="191">
        <v>1215.7700199999999</v>
      </c>
      <c r="D3048" s="191">
        <v>1187.540039</v>
      </c>
      <c r="E3048" s="191">
        <v>1213.2700199999999</v>
      </c>
      <c r="F3048" s="192">
        <v>1213.2700199999999</v>
      </c>
      <c r="G3048" s="191">
        <v>5383610000</v>
      </c>
      <c r="H3048" s="194">
        <f t="shared" si="94"/>
        <v>3.3824292639216859E-3</v>
      </c>
      <c r="I3048" s="193"/>
      <c r="J3048" s="197">
        <v>3046</v>
      </c>
      <c r="K3048" s="234"/>
      <c r="L3048" s="234"/>
      <c r="M3048" s="234"/>
      <c r="N3048" s="234"/>
      <c r="O3048" s="234"/>
      <c r="P3048" s="234"/>
      <c r="Q3048" s="7">
        <v>39717</v>
      </c>
      <c r="R3048" s="8">
        <v>4461071</v>
      </c>
      <c r="S3048" s="8">
        <v>4635714</v>
      </c>
      <c r="T3048" s="8">
        <v>4392857</v>
      </c>
      <c r="U3048" s="8">
        <v>4580000</v>
      </c>
      <c r="V3048" s="192">
        <v>3957757</v>
      </c>
      <c r="W3048" s="234">
        <v>1126451200</v>
      </c>
      <c r="X3048" s="194">
        <f t="shared" si="95"/>
        <v>-2.7969571958614207E-2</v>
      </c>
      <c r="Y3048" s="193"/>
      <c r="Z3048" s="197">
        <v>3046</v>
      </c>
    </row>
    <row r="3049" spans="1:26" ht="14.4" x14ac:dyDescent="0.3">
      <c r="A3049" s="7">
        <v>39716</v>
      </c>
      <c r="B3049" s="191">
        <v>1187.869995</v>
      </c>
      <c r="C3049" s="191">
        <v>1220.030029</v>
      </c>
      <c r="D3049" s="191">
        <v>1187.869995</v>
      </c>
      <c r="E3049" s="191">
        <v>1209.1800539999999</v>
      </c>
      <c r="F3049" s="192">
        <v>1209.1800539999999</v>
      </c>
      <c r="G3049" s="191">
        <v>5877640000</v>
      </c>
      <c r="H3049" s="194">
        <f t="shared" si="94"/>
        <v>1.9656504590117325E-2</v>
      </c>
      <c r="I3049" s="193"/>
      <c r="J3049" s="197">
        <v>3047</v>
      </c>
      <c r="K3049" s="234"/>
      <c r="L3049" s="234"/>
      <c r="M3049" s="234"/>
      <c r="N3049" s="234"/>
      <c r="O3049" s="234"/>
      <c r="P3049" s="234"/>
      <c r="Q3049" s="7">
        <v>39716</v>
      </c>
      <c r="R3049" s="8">
        <v>4635714</v>
      </c>
      <c r="S3049" s="8">
        <v>4813929</v>
      </c>
      <c r="T3049" s="8">
        <v>4590000</v>
      </c>
      <c r="U3049" s="8">
        <v>4711786</v>
      </c>
      <c r="V3049" s="192">
        <v>4071639</v>
      </c>
      <c r="W3049" s="234">
        <v>1006045600</v>
      </c>
      <c r="X3049" s="194">
        <f t="shared" si="95"/>
        <v>2.5017735486732747E-2</v>
      </c>
      <c r="Y3049" s="193"/>
      <c r="Z3049" s="197">
        <v>3047</v>
      </c>
    </row>
    <row r="3050" spans="1:26" ht="14.4" x14ac:dyDescent="0.3">
      <c r="A3050" s="7">
        <v>39715</v>
      </c>
      <c r="B3050" s="191">
        <v>1188.790039</v>
      </c>
      <c r="C3050" s="191">
        <v>1197.410034</v>
      </c>
      <c r="D3050" s="191">
        <v>1179.790039</v>
      </c>
      <c r="E3050" s="191">
        <v>1185.869995</v>
      </c>
      <c r="F3050" s="192">
        <v>1185.869995</v>
      </c>
      <c r="G3050" s="191">
        <v>4820360000</v>
      </c>
      <c r="H3050" s="194">
        <f t="shared" si="94"/>
        <v>-1.9777280784316741E-3</v>
      </c>
      <c r="I3050" s="193"/>
      <c r="J3050" s="197">
        <v>3048</v>
      </c>
      <c r="K3050" s="234"/>
      <c r="L3050" s="234"/>
      <c r="M3050" s="234"/>
      <c r="N3050" s="234"/>
      <c r="O3050" s="234"/>
      <c r="P3050" s="234"/>
      <c r="Q3050" s="7">
        <v>39715</v>
      </c>
      <c r="R3050" s="8">
        <v>4545357</v>
      </c>
      <c r="S3050" s="8">
        <v>4676786</v>
      </c>
      <c r="T3050" s="8">
        <v>4469643</v>
      </c>
      <c r="U3050" s="8">
        <v>4596786</v>
      </c>
      <c r="V3050" s="192">
        <v>3972262</v>
      </c>
      <c r="W3050" s="234">
        <v>1047015200</v>
      </c>
      <c r="X3050" s="194">
        <f t="shared" si="95"/>
        <v>1.4742686964609734E-2</v>
      </c>
      <c r="Y3050" s="193"/>
      <c r="Z3050" s="197">
        <v>3048</v>
      </c>
    </row>
    <row r="3051" spans="1:26" ht="14.4" x14ac:dyDescent="0.3">
      <c r="A3051" s="7">
        <v>39714</v>
      </c>
      <c r="B3051" s="191">
        <v>1207.6099850000001</v>
      </c>
      <c r="C3051" s="191">
        <v>1221.150024</v>
      </c>
      <c r="D3051" s="191">
        <v>1187.0600589999999</v>
      </c>
      <c r="E3051" s="191">
        <v>1188.219971</v>
      </c>
      <c r="F3051" s="192">
        <v>1188.219971</v>
      </c>
      <c r="G3051" s="191">
        <v>5185730000</v>
      </c>
      <c r="H3051" s="194">
        <f t="shared" si="94"/>
        <v>-1.5632633466857945E-2</v>
      </c>
      <c r="I3051" s="193"/>
      <c r="J3051" s="197">
        <v>3049</v>
      </c>
      <c r="K3051" s="234"/>
      <c r="L3051" s="234"/>
      <c r="M3051" s="234"/>
      <c r="N3051" s="234"/>
      <c r="O3051" s="234"/>
      <c r="P3051" s="234"/>
      <c r="Q3051" s="7">
        <v>39714</v>
      </c>
      <c r="R3051" s="8">
        <v>4708929</v>
      </c>
      <c r="S3051" s="8">
        <v>4850000</v>
      </c>
      <c r="T3051" s="8">
        <v>4523571</v>
      </c>
      <c r="U3051" s="8">
        <v>4530000</v>
      </c>
      <c r="V3051" s="192">
        <v>3914551</v>
      </c>
      <c r="W3051" s="234">
        <v>1280364400</v>
      </c>
      <c r="X3051" s="194">
        <f t="shared" si="95"/>
        <v>-3.2124780472342671E-2</v>
      </c>
      <c r="Y3051" s="193"/>
      <c r="Z3051" s="197">
        <v>3049</v>
      </c>
    </row>
    <row r="3052" spans="1:26" ht="14.4" x14ac:dyDescent="0.3">
      <c r="A3052" s="7">
        <v>39713</v>
      </c>
      <c r="B3052" s="191">
        <v>1255.369995</v>
      </c>
      <c r="C3052" s="191">
        <v>1255.369995</v>
      </c>
      <c r="D3052" s="191">
        <v>1205.6099850000001</v>
      </c>
      <c r="E3052" s="191">
        <v>1207.089966</v>
      </c>
      <c r="F3052" s="192">
        <v>1207.089966</v>
      </c>
      <c r="G3052" s="191">
        <v>5368130000</v>
      </c>
      <c r="H3052" s="194">
        <f t="shared" si="94"/>
        <v>-3.8236599804323569E-2</v>
      </c>
      <c r="I3052" s="193"/>
      <c r="J3052" s="197">
        <v>3050</v>
      </c>
      <c r="K3052" s="234"/>
      <c r="L3052" s="234"/>
      <c r="M3052" s="234"/>
      <c r="N3052" s="234"/>
      <c r="O3052" s="234"/>
      <c r="P3052" s="234"/>
      <c r="Q3052" s="7">
        <v>39713</v>
      </c>
      <c r="R3052" s="8">
        <v>4997857</v>
      </c>
      <c r="S3052" s="8">
        <v>5008929</v>
      </c>
      <c r="T3052" s="8">
        <v>4666429</v>
      </c>
      <c r="U3052" s="8">
        <v>4680357</v>
      </c>
      <c r="V3052" s="192">
        <v>4044479</v>
      </c>
      <c r="W3052" s="234">
        <v>856713200</v>
      </c>
      <c r="X3052" s="194">
        <f t="shared" si="95"/>
        <v>-6.9974091590264034E-2</v>
      </c>
      <c r="Y3052" s="193"/>
      <c r="Z3052" s="197">
        <v>3050</v>
      </c>
    </row>
    <row r="3053" spans="1:26" ht="14.4" x14ac:dyDescent="0.3">
      <c r="A3053" s="7">
        <v>39710</v>
      </c>
      <c r="B3053" s="191">
        <v>1213.1099850000001</v>
      </c>
      <c r="C3053" s="191">
        <v>1265.119995</v>
      </c>
      <c r="D3053" s="191">
        <v>1213.1099850000001</v>
      </c>
      <c r="E3053" s="191">
        <v>1255.079956</v>
      </c>
      <c r="F3053" s="192">
        <v>1255.079956</v>
      </c>
      <c r="G3053" s="191">
        <v>9387170000</v>
      </c>
      <c r="H3053" s="194">
        <f t="shared" si="94"/>
        <v>4.0256562811277527E-2</v>
      </c>
      <c r="I3053" s="193"/>
      <c r="J3053" s="197">
        <v>3051</v>
      </c>
      <c r="K3053" s="234"/>
      <c r="L3053" s="234"/>
      <c r="M3053" s="234"/>
      <c r="N3053" s="234"/>
      <c r="O3053" s="234"/>
      <c r="P3053" s="234"/>
      <c r="Q3053" s="7">
        <v>39710</v>
      </c>
      <c r="R3053" s="8">
        <v>5092857</v>
      </c>
      <c r="S3053" s="8">
        <v>5150000</v>
      </c>
      <c r="T3053" s="8">
        <v>4868214</v>
      </c>
      <c r="U3053" s="8">
        <v>5032500</v>
      </c>
      <c r="V3053" s="192">
        <v>4348781</v>
      </c>
      <c r="W3053" s="234">
        <v>1430875600</v>
      </c>
      <c r="X3053" s="194">
        <f t="shared" si="95"/>
        <v>5.0861706497837278E-2</v>
      </c>
      <c r="Y3053" s="193"/>
      <c r="Z3053" s="197">
        <v>3051</v>
      </c>
    </row>
    <row r="3054" spans="1:26" ht="14.4" x14ac:dyDescent="0.3">
      <c r="A3054" s="7">
        <v>39709</v>
      </c>
      <c r="B3054" s="191">
        <v>1157.079956</v>
      </c>
      <c r="C3054" s="191">
        <v>1211.1400149999999</v>
      </c>
      <c r="D3054" s="191">
        <v>1133.5</v>
      </c>
      <c r="E3054" s="191">
        <v>1206.51001</v>
      </c>
      <c r="F3054" s="192">
        <v>1206.51001</v>
      </c>
      <c r="G3054" s="191">
        <v>10082690000</v>
      </c>
      <c r="H3054" s="194">
        <f t="shared" si="94"/>
        <v>4.3341774271546285E-2</v>
      </c>
      <c r="I3054" s="193"/>
      <c r="J3054" s="197">
        <v>3052</v>
      </c>
      <c r="K3054" s="234"/>
      <c r="L3054" s="234"/>
      <c r="M3054" s="234"/>
      <c r="N3054" s="234"/>
      <c r="O3054" s="234"/>
      <c r="P3054" s="234"/>
      <c r="Q3054" s="7">
        <v>39709</v>
      </c>
      <c r="R3054" s="8">
        <v>4663214</v>
      </c>
      <c r="S3054" s="8">
        <v>4836786</v>
      </c>
      <c r="T3054" s="8">
        <v>4310000</v>
      </c>
      <c r="U3054" s="8">
        <v>4788929</v>
      </c>
      <c r="V3054" s="192">
        <v>4138300</v>
      </c>
      <c r="W3054" s="234">
        <v>1676253600</v>
      </c>
      <c r="X3054" s="194">
        <f t="shared" si="95"/>
        <v>4.8970813197620852E-2</v>
      </c>
      <c r="Y3054" s="193"/>
      <c r="Z3054" s="197">
        <v>3052</v>
      </c>
    </row>
    <row r="3055" spans="1:26" ht="14.4" x14ac:dyDescent="0.3">
      <c r="A3055" s="7">
        <v>39708</v>
      </c>
      <c r="B3055" s="191">
        <v>1210.339966</v>
      </c>
      <c r="C3055" s="191">
        <v>1210.339966</v>
      </c>
      <c r="D3055" s="191">
        <v>1155.880005</v>
      </c>
      <c r="E3055" s="191">
        <v>1156.3900149999999</v>
      </c>
      <c r="F3055" s="192">
        <v>1156.3900149999999</v>
      </c>
      <c r="G3055" s="191">
        <v>9431870000</v>
      </c>
      <c r="H3055" s="194">
        <f t="shared" si="94"/>
        <v>-4.7140707095729227E-2</v>
      </c>
      <c r="I3055" s="193"/>
      <c r="J3055" s="197">
        <v>3053</v>
      </c>
      <c r="K3055" s="234"/>
      <c r="L3055" s="234"/>
      <c r="M3055" s="234"/>
      <c r="N3055" s="234"/>
      <c r="O3055" s="234"/>
      <c r="P3055" s="234"/>
      <c r="Q3055" s="7">
        <v>39708</v>
      </c>
      <c r="R3055" s="8">
        <v>4946072</v>
      </c>
      <c r="S3055" s="8">
        <v>4946786</v>
      </c>
      <c r="T3055" s="8">
        <v>4565357</v>
      </c>
      <c r="U3055" s="8">
        <v>4565357</v>
      </c>
      <c r="V3055" s="192">
        <v>3945105</v>
      </c>
      <c r="W3055" s="234">
        <v>1200455200</v>
      </c>
      <c r="X3055" s="194">
        <f t="shared" si="95"/>
        <v>-8.6145147791529889E-2</v>
      </c>
      <c r="Y3055" s="193"/>
      <c r="Z3055" s="197">
        <v>3053</v>
      </c>
    </row>
    <row r="3056" spans="1:26" ht="14.4" x14ac:dyDescent="0.3">
      <c r="A3056" s="7">
        <v>39707</v>
      </c>
      <c r="B3056" s="191">
        <v>1188.3100589999999</v>
      </c>
      <c r="C3056" s="191">
        <v>1214.839966</v>
      </c>
      <c r="D3056" s="191">
        <v>1169.280029</v>
      </c>
      <c r="E3056" s="191">
        <v>1213.599976</v>
      </c>
      <c r="F3056" s="192">
        <v>1213.599976</v>
      </c>
      <c r="G3056" s="191">
        <v>9459830000</v>
      </c>
      <c r="H3056" s="194">
        <f t="shared" si="94"/>
        <v>1.7523288218865628E-2</v>
      </c>
      <c r="I3056" s="193"/>
      <c r="J3056" s="197">
        <v>3054</v>
      </c>
      <c r="K3056" s="234"/>
      <c r="L3056" s="234"/>
      <c r="M3056" s="234"/>
      <c r="N3056" s="234"/>
      <c r="O3056" s="234"/>
      <c r="P3056" s="234"/>
      <c r="Q3056" s="7">
        <v>39707</v>
      </c>
      <c r="R3056" s="8">
        <v>4780715</v>
      </c>
      <c r="S3056" s="8">
        <v>5089286</v>
      </c>
      <c r="T3056" s="8">
        <v>4719643</v>
      </c>
      <c r="U3056" s="8">
        <v>4995714</v>
      </c>
      <c r="V3056" s="192">
        <v>4316993</v>
      </c>
      <c r="W3056" s="234">
        <v>1199836400</v>
      </c>
      <c r="X3056" s="194">
        <f t="shared" si="95"/>
        <v>-3.4198199504271542E-3</v>
      </c>
      <c r="Y3056" s="193"/>
      <c r="Z3056" s="197">
        <v>3054</v>
      </c>
    </row>
    <row r="3057" spans="1:26" ht="14.4" x14ac:dyDescent="0.3">
      <c r="A3057" s="7">
        <v>39706</v>
      </c>
      <c r="B3057" s="191">
        <v>1250.920044</v>
      </c>
      <c r="C3057" s="191">
        <v>1250.920044</v>
      </c>
      <c r="D3057" s="191">
        <v>1192.6999510000001</v>
      </c>
      <c r="E3057" s="191">
        <v>1192.6999510000001</v>
      </c>
      <c r="F3057" s="192">
        <v>1192.6999510000001</v>
      </c>
      <c r="G3057" s="191">
        <v>8279510000</v>
      </c>
      <c r="H3057" s="194">
        <f t="shared" si="94"/>
        <v>-4.7135897027769394E-2</v>
      </c>
      <c r="I3057" s="193"/>
      <c r="J3057" s="197">
        <v>3055</v>
      </c>
      <c r="K3057" s="234"/>
      <c r="L3057" s="234"/>
      <c r="M3057" s="234"/>
      <c r="N3057" s="234"/>
      <c r="O3057" s="234"/>
      <c r="P3057" s="234"/>
      <c r="Q3057" s="7">
        <v>39706</v>
      </c>
      <c r="R3057" s="8">
        <v>5072500</v>
      </c>
      <c r="S3057" s="8">
        <v>5274643</v>
      </c>
      <c r="T3057" s="8">
        <v>5012857</v>
      </c>
      <c r="U3057" s="8">
        <v>5012857</v>
      </c>
      <c r="V3057" s="192">
        <v>4331807</v>
      </c>
      <c r="W3057" s="234">
        <v>920634400</v>
      </c>
      <c r="X3057" s="194">
        <f t="shared" si="95"/>
        <v>-5.7606889261482885E-2</v>
      </c>
      <c r="Y3057" s="193"/>
      <c r="Z3057" s="197">
        <v>3055</v>
      </c>
    </row>
    <row r="3058" spans="1:26" ht="14.4" x14ac:dyDescent="0.3">
      <c r="A3058" s="7">
        <v>39703</v>
      </c>
      <c r="B3058" s="191">
        <v>1245.880005</v>
      </c>
      <c r="C3058" s="191">
        <v>1255.089966</v>
      </c>
      <c r="D3058" s="191">
        <v>1233.8100589999999</v>
      </c>
      <c r="E3058" s="191">
        <v>1251.6999510000001</v>
      </c>
      <c r="F3058" s="192">
        <v>1251.6999510000001</v>
      </c>
      <c r="G3058" s="191">
        <v>6273260000</v>
      </c>
      <c r="H3058" s="194">
        <f t="shared" si="94"/>
        <v>2.1215338825867265E-3</v>
      </c>
      <c r="I3058" s="193"/>
      <c r="J3058" s="197">
        <v>3056</v>
      </c>
      <c r="K3058" s="234"/>
      <c r="L3058" s="234"/>
      <c r="M3058" s="234"/>
      <c r="N3058" s="234"/>
      <c r="O3058" s="234"/>
      <c r="P3058" s="234"/>
      <c r="Q3058" s="7">
        <v>39703</v>
      </c>
      <c r="R3058" s="8">
        <v>5389643</v>
      </c>
      <c r="S3058" s="8">
        <v>5389643</v>
      </c>
      <c r="T3058" s="8">
        <v>5232143</v>
      </c>
      <c r="U3058" s="8">
        <v>5319286</v>
      </c>
      <c r="V3058" s="192">
        <v>4596603</v>
      </c>
      <c r="W3058" s="234">
        <v>793027200</v>
      </c>
      <c r="X3058" s="194">
        <f t="shared" si="95"/>
        <v>-2.4304080022041551E-2</v>
      </c>
      <c r="Y3058" s="193"/>
      <c r="Z3058" s="197">
        <v>3056</v>
      </c>
    </row>
    <row r="3059" spans="1:26" ht="14.4" x14ac:dyDescent="0.3">
      <c r="A3059" s="7">
        <v>39702</v>
      </c>
      <c r="B3059" s="191">
        <v>1229.040039</v>
      </c>
      <c r="C3059" s="191">
        <v>1249.9799800000001</v>
      </c>
      <c r="D3059" s="191">
        <v>1211.540039</v>
      </c>
      <c r="E3059" s="191">
        <v>1249.0500489999999</v>
      </c>
      <c r="F3059" s="192">
        <v>1249.0500489999999</v>
      </c>
      <c r="G3059" s="191">
        <v>6869250000</v>
      </c>
      <c r="H3059" s="194">
        <f t="shared" si="94"/>
        <v>1.380637760263566E-2</v>
      </c>
      <c r="I3059" s="193"/>
      <c r="J3059" s="197">
        <v>3057</v>
      </c>
      <c r="K3059" s="234"/>
      <c r="L3059" s="234"/>
      <c r="M3059" s="234"/>
      <c r="N3059" s="234"/>
      <c r="O3059" s="234"/>
      <c r="P3059" s="234"/>
      <c r="Q3059" s="7">
        <v>39702</v>
      </c>
      <c r="R3059" s="8">
        <v>5292143</v>
      </c>
      <c r="S3059" s="8">
        <v>5463929</v>
      </c>
      <c r="T3059" s="8">
        <v>5214286</v>
      </c>
      <c r="U3059" s="8">
        <v>5451786</v>
      </c>
      <c r="V3059" s="192">
        <v>4711102</v>
      </c>
      <c r="W3059" s="234">
        <v>971135200</v>
      </c>
      <c r="X3059" s="194">
        <f t="shared" si="95"/>
        <v>6.8597917719686128E-3</v>
      </c>
      <c r="Y3059" s="193"/>
      <c r="Z3059" s="197">
        <v>3057</v>
      </c>
    </row>
    <row r="3060" spans="1:26" ht="14.4" x14ac:dyDescent="0.3">
      <c r="A3060" s="7">
        <v>39701</v>
      </c>
      <c r="B3060" s="191">
        <v>1227.5</v>
      </c>
      <c r="C3060" s="191">
        <v>1243.900024</v>
      </c>
      <c r="D3060" s="191">
        <v>1221.599976</v>
      </c>
      <c r="E3060" s="191">
        <v>1232.040039</v>
      </c>
      <c r="F3060" s="192">
        <v>1232.040039</v>
      </c>
      <c r="G3060" s="191">
        <v>6543440000</v>
      </c>
      <c r="H3060" s="194">
        <f t="shared" si="94"/>
        <v>6.149422167647297E-3</v>
      </c>
      <c r="I3060" s="193"/>
      <c r="J3060" s="197">
        <v>3058</v>
      </c>
      <c r="K3060" s="234"/>
      <c r="L3060" s="234"/>
      <c r="M3060" s="234"/>
      <c r="N3060" s="234"/>
      <c r="O3060" s="234"/>
      <c r="P3060" s="234"/>
      <c r="Q3060" s="7">
        <v>39701</v>
      </c>
      <c r="R3060" s="8">
        <v>5440000</v>
      </c>
      <c r="S3060" s="8">
        <v>5535357</v>
      </c>
      <c r="T3060" s="8">
        <v>5314286</v>
      </c>
      <c r="U3060" s="8">
        <v>5414643</v>
      </c>
      <c r="V3060" s="192">
        <v>4679005</v>
      </c>
      <c r="W3060" s="234">
        <v>973142800</v>
      </c>
      <c r="X3060" s="194">
        <f t="shared" si="95"/>
        <v>-4.6185064536257732E-4</v>
      </c>
      <c r="Y3060" s="193"/>
      <c r="Z3060" s="197">
        <v>3058</v>
      </c>
    </row>
    <row r="3061" spans="1:26" ht="14.4" x14ac:dyDescent="0.3">
      <c r="A3061" s="7">
        <v>39700</v>
      </c>
      <c r="B3061" s="191">
        <v>1267.9799800000001</v>
      </c>
      <c r="C3061" s="191">
        <v>1268.660034</v>
      </c>
      <c r="D3061" s="191">
        <v>1224.51001</v>
      </c>
      <c r="E3061" s="191">
        <v>1224.51001</v>
      </c>
      <c r="F3061" s="192">
        <v>1224.51001</v>
      </c>
      <c r="G3061" s="191">
        <v>7380630000</v>
      </c>
      <c r="H3061" s="194">
        <f t="shared" si="94"/>
        <v>-3.413816773173118E-2</v>
      </c>
      <c r="I3061" s="193"/>
      <c r="J3061" s="197">
        <v>3059</v>
      </c>
      <c r="K3061" s="234"/>
      <c r="L3061" s="234"/>
      <c r="M3061" s="234"/>
      <c r="N3061" s="234"/>
      <c r="O3061" s="234"/>
      <c r="P3061" s="234"/>
      <c r="Q3061" s="7">
        <v>39700</v>
      </c>
      <c r="R3061" s="8">
        <v>5602143</v>
      </c>
      <c r="S3061" s="8">
        <v>5712857</v>
      </c>
      <c r="T3061" s="8">
        <v>5349643</v>
      </c>
      <c r="U3061" s="8">
        <v>5417143</v>
      </c>
      <c r="V3061" s="192">
        <v>4681167</v>
      </c>
      <c r="W3061" s="234">
        <v>1245025600</v>
      </c>
      <c r="X3061" s="194">
        <f t="shared" si="95"/>
        <v>-3.9513351642320227E-2</v>
      </c>
      <c r="Y3061" s="193"/>
      <c r="Z3061" s="197">
        <v>3059</v>
      </c>
    </row>
    <row r="3062" spans="1:26" ht="14.4" x14ac:dyDescent="0.3">
      <c r="A3062" s="7">
        <v>39699</v>
      </c>
      <c r="B3062" s="191">
        <v>1249.5</v>
      </c>
      <c r="C3062" s="191">
        <v>1274.420044</v>
      </c>
      <c r="D3062" s="191">
        <v>1247.119995</v>
      </c>
      <c r="E3062" s="191">
        <v>1267.790039</v>
      </c>
      <c r="F3062" s="192">
        <v>1267.790039</v>
      </c>
      <c r="G3062" s="191">
        <v>7351340000</v>
      </c>
      <c r="H3062" s="194">
        <f t="shared" si="94"/>
        <v>2.0510161545749885E-2</v>
      </c>
      <c r="I3062" s="193"/>
      <c r="J3062" s="197">
        <v>3060</v>
      </c>
      <c r="K3062" s="234"/>
      <c r="L3062" s="234"/>
      <c r="M3062" s="234"/>
      <c r="N3062" s="234"/>
      <c r="O3062" s="234"/>
      <c r="P3062" s="234"/>
      <c r="Q3062" s="7">
        <v>39699</v>
      </c>
      <c r="R3062" s="8">
        <v>5877500</v>
      </c>
      <c r="S3062" s="8">
        <v>5888928</v>
      </c>
      <c r="T3062" s="8">
        <v>5409286</v>
      </c>
      <c r="U3062" s="8">
        <v>5640000</v>
      </c>
      <c r="V3062" s="192">
        <v>4873745</v>
      </c>
      <c r="W3062" s="234">
        <v>1045979200</v>
      </c>
      <c r="X3062" s="194">
        <f t="shared" si="95"/>
        <v>-1.4109052040733141E-2</v>
      </c>
      <c r="Y3062" s="193"/>
      <c r="Z3062" s="197">
        <v>3060</v>
      </c>
    </row>
    <row r="3063" spans="1:26" ht="14.4" x14ac:dyDescent="0.3">
      <c r="A3063" s="7">
        <v>39696</v>
      </c>
      <c r="B3063" s="191">
        <v>1233.209961</v>
      </c>
      <c r="C3063" s="191">
        <v>1244.9399410000001</v>
      </c>
      <c r="D3063" s="191">
        <v>1217.2299800000001</v>
      </c>
      <c r="E3063" s="191">
        <v>1242.3100589999999</v>
      </c>
      <c r="F3063" s="192">
        <v>1242.3100589999999</v>
      </c>
      <c r="G3063" s="191">
        <v>5017080000</v>
      </c>
      <c r="H3063" s="194">
        <f t="shared" si="94"/>
        <v>4.4307650970250847E-3</v>
      </c>
      <c r="I3063" s="193"/>
      <c r="J3063" s="197">
        <v>3061</v>
      </c>
      <c r="K3063" s="234"/>
      <c r="L3063" s="234"/>
      <c r="M3063" s="234"/>
      <c r="N3063" s="234"/>
      <c r="O3063" s="234"/>
      <c r="P3063" s="234"/>
      <c r="Q3063" s="7">
        <v>39696</v>
      </c>
      <c r="R3063" s="8">
        <v>5663929</v>
      </c>
      <c r="S3063" s="8">
        <v>5800000</v>
      </c>
      <c r="T3063" s="8">
        <v>5630357</v>
      </c>
      <c r="U3063" s="8">
        <v>5720714</v>
      </c>
      <c r="V3063" s="192">
        <v>4943493</v>
      </c>
      <c r="W3063" s="234">
        <v>786884000</v>
      </c>
      <c r="X3063" s="194">
        <f t="shared" si="95"/>
        <v>-6.4508932608997125E-3</v>
      </c>
      <c r="Y3063" s="193"/>
      <c r="Z3063" s="197">
        <v>3061</v>
      </c>
    </row>
    <row r="3064" spans="1:26" ht="14.4" x14ac:dyDescent="0.3">
      <c r="A3064" s="7">
        <v>39695</v>
      </c>
      <c r="B3064" s="191">
        <v>1271.8000489999999</v>
      </c>
      <c r="C3064" s="191">
        <v>1271.8000489999999</v>
      </c>
      <c r="D3064" s="191">
        <v>1232.829956</v>
      </c>
      <c r="E3064" s="191">
        <v>1236.829956</v>
      </c>
      <c r="F3064" s="192">
        <v>1236.829956</v>
      </c>
      <c r="G3064" s="191">
        <v>5212500000</v>
      </c>
      <c r="H3064" s="194">
        <f t="shared" si="94"/>
        <v>-2.9922057285950505E-2</v>
      </c>
      <c r="I3064" s="193"/>
      <c r="J3064" s="197">
        <v>3062</v>
      </c>
      <c r="K3064" s="234"/>
      <c r="L3064" s="234"/>
      <c r="M3064" s="234"/>
      <c r="N3064" s="234"/>
      <c r="O3064" s="234"/>
      <c r="P3064" s="234"/>
      <c r="Q3064" s="7">
        <v>39695</v>
      </c>
      <c r="R3064" s="8">
        <v>5923572</v>
      </c>
      <c r="S3064" s="8">
        <v>5996786</v>
      </c>
      <c r="T3064" s="8">
        <v>5743214</v>
      </c>
      <c r="U3064" s="8">
        <v>5757857</v>
      </c>
      <c r="V3064" s="192">
        <v>4975590</v>
      </c>
      <c r="W3064" s="234">
        <v>743386000</v>
      </c>
      <c r="X3064" s="194">
        <f t="shared" si="95"/>
        <v>-3.4379392082422973E-2</v>
      </c>
      <c r="Y3064" s="193"/>
      <c r="Z3064" s="197">
        <v>3062</v>
      </c>
    </row>
    <row r="3065" spans="1:26" ht="14.4" x14ac:dyDescent="0.3">
      <c r="A3065" s="7">
        <v>39694</v>
      </c>
      <c r="B3065" s="191">
        <v>1276.6099850000001</v>
      </c>
      <c r="C3065" s="191">
        <v>1280.599976</v>
      </c>
      <c r="D3065" s="191">
        <v>1265.589966</v>
      </c>
      <c r="E3065" s="191">
        <v>1274.9799800000001</v>
      </c>
      <c r="F3065" s="192">
        <v>1274.9799800000001</v>
      </c>
      <c r="G3065" s="191">
        <v>5056980000</v>
      </c>
      <c r="H3065" s="194">
        <f t="shared" si="94"/>
        <v>-2.03507889098408E-3</v>
      </c>
      <c r="I3065" s="193"/>
      <c r="J3065" s="197">
        <v>3063</v>
      </c>
      <c r="K3065" s="234"/>
      <c r="L3065" s="234"/>
      <c r="M3065" s="234"/>
      <c r="N3065" s="234"/>
      <c r="O3065" s="234"/>
      <c r="P3065" s="234"/>
      <c r="Q3065" s="7">
        <v>39694</v>
      </c>
      <c r="R3065" s="8">
        <v>5958571</v>
      </c>
      <c r="S3065" s="8">
        <v>6024286</v>
      </c>
      <c r="T3065" s="8">
        <v>5857143</v>
      </c>
      <c r="U3065" s="8">
        <v>5962857</v>
      </c>
      <c r="V3065" s="192">
        <v>5152738</v>
      </c>
      <c r="W3065" s="234">
        <v>734834800</v>
      </c>
      <c r="X3065" s="194">
        <f t="shared" si="95"/>
        <v>4.6332853315302434E-3</v>
      </c>
      <c r="Y3065" s="193"/>
      <c r="Z3065" s="197">
        <v>3063</v>
      </c>
    </row>
    <row r="3066" spans="1:26" ht="14.4" x14ac:dyDescent="0.3">
      <c r="A3066" s="7">
        <v>39693</v>
      </c>
      <c r="B3066" s="191">
        <v>1287.829956</v>
      </c>
      <c r="C3066" s="191">
        <v>1303.040039</v>
      </c>
      <c r="D3066" s="191">
        <v>1272.1999510000001</v>
      </c>
      <c r="E3066" s="191">
        <v>1277.579956</v>
      </c>
      <c r="F3066" s="192">
        <v>1277.579956</v>
      </c>
      <c r="G3066" s="191">
        <v>4783560000</v>
      </c>
      <c r="H3066" s="194">
        <f t="shared" si="94"/>
        <v>-4.0925143472405785E-3</v>
      </c>
      <c r="I3066" s="193"/>
      <c r="J3066" s="197">
        <v>3064</v>
      </c>
      <c r="K3066" s="234"/>
      <c r="L3066" s="234"/>
      <c r="M3066" s="234"/>
      <c r="N3066" s="234"/>
      <c r="O3066" s="234"/>
      <c r="P3066" s="234"/>
      <c r="Q3066" s="7">
        <v>39693</v>
      </c>
      <c r="R3066" s="8">
        <v>6157143</v>
      </c>
      <c r="S3066" s="8">
        <v>6196429</v>
      </c>
      <c r="T3066" s="8">
        <v>5892857</v>
      </c>
      <c r="U3066" s="8">
        <v>5935357</v>
      </c>
      <c r="V3066" s="192">
        <v>5128974</v>
      </c>
      <c r="W3066" s="234">
        <v>780763200</v>
      </c>
      <c r="X3066" s="194">
        <f t="shared" si="95"/>
        <v>-1.9701444155860042E-2</v>
      </c>
      <c r="Y3066" s="193"/>
      <c r="Z3066" s="197">
        <v>3064</v>
      </c>
    </row>
    <row r="3067" spans="1:26" ht="14.4" x14ac:dyDescent="0.3">
      <c r="A3067" s="7">
        <v>39689</v>
      </c>
      <c r="B3067" s="191">
        <v>1296.48999</v>
      </c>
      <c r="C3067" s="191">
        <v>1297.589966</v>
      </c>
      <c r="D3067" s="191">
        <v>1282.73999</v>
      </c>
      <c r="E3067" s="191">
        <v>1282.829956</v>
      </c>
      <c r="F3067" s="192">
        <v>1282.829956</v>
      </c>
      <c r="G3067" s="191">
        <v>3288120000</v>
      </c>
      <c r="H3067" s="194">
        <f t="shared" si="94"/>
        <v>-1.3723665512594914E-2</v>
      </c>
      <c r="I3067" s="193"/>
      <c r="J3067" s="197">
        <v>3065</v>
      </c>
      <c r="K3067" s="234"/>
      <c r="L3067" s="234"/>
      <c r="M3067" s="234"/>
      <c r="N3067" s="234"/>
      <c r="O3067" s="234"/>
      <c r="P3067" s="234"/>
      <c r="Q3067" s="7">
        <v>39689</v>
      </c>
      <c r="R3067" s="8">
        <v>6177143</v>
      </c>
      <c r="S3067" s="8">
        <v>6196429</v>
      </c>
      <c r="T3067" s="8">
        <v>6037143</v>
      </c>
      <c r="U3067" s="8">
        <v>6054643</v>
      </c>
      <c r="V3067" s="192">
        <v>5232053</v>
      </c>
      <c r="W3067" s="234">
        <v>599289600</v>
      </c>
      <c r="X3067" s="194">
        <f t="shared" si="95"/>
        <v>-2.4232252751126167E-2</v>
      </c>
      <c r="Y3067" s="193"/>
      <c r="Z3067" s="197">
        <v>3065</v>
      </c>
    </row>
    <row r="3068" spans="1:26" ht="14.4" x14ac:dyDescent="0.3">
      <c r="A3068" s="7">
        <v>39688</v>
      </c>
      <c r="B3068" s="191">
        <v>1283.790039</v>
      </c>
      <c r="C3068" s="191">
        <v>1300.6800539999999</v>
      </c>
      <c r="D3068" s="191">
        <v>1283.790039</v>
      </c>
      <c r="E3068" s="191">
        <v>1300.6800539999999</v>
      </c>
      <c r="F3068" s="192">
        <v>1300.6800539999999</v>
      </c>
      <c r="G3068" s="191">
        <v>3854280000</v>
      </c>
      <c r="H3068" s="194">
        <f t="shared" si="94"/>
        <v>1.4840144418515848E-2</v>
      </c>
      <c r="I3068" s="193"/>
      <c r="J3068" s="197">
        <v>3066</v>
      </c>
      <c r="K3068" s="234"/>
      <c r="L3068" s="234"/>
      <c r="M3068" s="234"/>
      <c r="N3068" s="234"/>
      <c r="O3068" s="234"/>
      <c r="P3068" s="234"/>
      <c r="Q3068" s="7">
        <v>39688</v>
      </c>
      <c r="R3068" s="8">
        <v>6260000</v>
      </c>
      <c r="S3068" s="8">
        <v>6294643</v>
      </c>
      <c r="T3068" s="8">
        <v>6169643</v>
      </c>
      <c r="U3068" s="8">
        <v>6205000</v>
      </c>
      <c r="V3068" s="192">
        <v>5361986</v>
      </c>
      <c r="W3068" s="234">
        <v>431384800</v>
      </c>
      <c r="X3068" s="194">
        <f t="shared" si="95"/>
        <v>-5.3239977249648742E-3</v>
      </c>
      <c r="Y3068" s="193"/>
      <c r="Z3068" s="197">
        <v>3066</v>
      </c>
    </row>
    <row r="3069" spans="1:26" ht="14.4" x14ac:dyDescent="0.3">
      <c r="A3069" s="7">
        <v>39687</v>
      </c>
      <c r="B3069" s="191">
        <v>1271.290039</v>
      </c>
      <c r="C3069" s="191">
        <v>1285.0500489999999</v>
      </c>
      <c r="D3069" s="191">
        <v>1270.030029</v>
      </c>
      <c r="E3069" s="191">
        <v>1281.660034</v>
      </c>
      <c r="F3069" s="192">
        <v>1281.660034</v>
      </c>
      <c r="G3069" s="191">
        <v>3499610000</v>
      </c>
      <c r="H3069" s="194">
        <f t="shared" si="94"/>
        <v>7.9826536324319065E-3</v>
      </c>
      <c r="I3069" s="193"/>
      <c r="J3069" s="197">
        <v>3067</v>
      </c>
      <c r="K3069" s="234"/>
      <c r="L3069" s="234"/>
      <c r="M3069" s="234"/>
      <c r="N3069" s="234"/>
      <c r="O3069" s="234"/>
      <c r="P3069" s="234"/>
      <c r="Q3069" s="7">
        <v>39687</v>
      </c>
      <c r="R3069" s="8">
        <v>6189643</v>
      </c>
      <c r="S3069" s="8">
        <v>6277143</v>
      </c>
      <c r="T3069" s="8">
        <v>6149643</v>
      </c>
      <c r="U3069" s="8">
        <v>6238214</v>
      </c>
      <c r="V3069" s="192">
        <v>5390686</v>
      </c>
      <c r="W3069" s="234">
        <v>477780800</v>
      </c>
      <c r="X3069" s="194">
        <f t="shared" si="95"/>
        <v>5.9320042911815618E-3</v>
      </c>
      <c r="Y3069" s="193"/>
      <c r="Z3069" s="197">
        <v>3067</v>
      </c>
    </row>
    <row r="3070" spans="1:26" ht="14.4" x14ac:dyDescent="0.3">
      <c r="A3070" s="7">
        <v>39686</v>
      </c>
      <c r="B3070" s="191">
        <v>1267.030029</v>
      </c>
      <c r="C3070" s="191">
        <v>1275.650024</v>
      </c>
      <c r="D3070" s="191">
        <v>1263.209961</v>
      </c>
      <c r="E3070" s="191">
        <v>1271.51001</v>
      </c>
      <c r="F3070" s="192">
        <v>1271.51001</v>
      </c>
      <c r="G3070" s="191">
        <v>3587570000</v>
      </c>
      <c r="H3070" s="194">
        <f t="shared" si="94"/>
        <v>3.6863724900829042E-3</v>
      </c>
      <c r="I3070" s="193"/>
      <c r="J3070" s="197">
        <v>3068</v>
      </c>
      <c r="K3070" s="234"/>
      <c r="L3070" s="234"/>
      <c r="M3070" s="234"/>
      <c r="N3070" s="234"/>
      <c r="O3070" s="234"/>
      <c r="P3070" s="234"/>
      <c r="Q3070" s="7">
        <v>39686</v>
      </c>
      <c r="R3070" s="8">
        <v>6170000</v>
      </c>
      <c r="S3070" s="8">
        <v>6245714</v>
      </c>
      <c r="T3070" s="8">
        <v>6164643</v>
      </c>
      <c r="U3070" s="8">
        <v>6201428</v>
      </c>
      <c r="V3070" s="192">
        <v>5358897</v>
      </c>
      <c r="W3070" s="234">
        <v>445550000</v>
      </c>
      <c r="X3070" s="194">
        <f t="shared" si="95"/>
        <v>6.3170660120253352E-3</v>
      </c>
      <c r="Y3070" s="193"/>
      <c r="Z3070" s="197">
        <v>3068</v>
      </c>
    </row>
    <row r="3071" spans="1:26" ht="14.4" x14ac:dyDescent="0.3">
      <c r="A3071" s="7">
        <v>39685</v>
      </c>
      <c r="B3071" s="191">
        <v>1290.469971</v>
      </c>
      <c r="C3071" s="191">
        <v>1290.469971</v>
      </c>
      <c r="D3071" s="191">
        <v>1264.869995</v>
      </c>
      <c r="E3071" s="191">
        <v>1266.839966</v>
      </c>
      <c r="F3071" s="192">
        <v>1266.839966</v>
      </c>
      <c r="G3071" s="191">
        <v>3420600000</v>
      </c>
      <c r="H3071" s="194">
        <f t="shared" si="94"/>
        <v>-1.9625434113640552E-2</v>
      </c>
      <c r="I3071" s="193"/>
      <c r="J3071" s="197">
        <v>3069</v>
      </c>
      <c r="K3071" s="234"/>
      <c r="L3071" s="234"/>
      <c r="M3071" s="234"/>
      <c r="N3071" s="234"/>
      <c r="O3071" s="234"/>
      <c r="P3071" s="234"/>
      <c r="Q3071" s="7">
        <v>39685</v>
      </c>
      <c r="R3071" s="8">
        <v>6291071</v>
      </c>
      <c r="S3071" s="8">
        <v>6293929</v>
      </c>
      <c r="T3071" s="8">
        <v>6130714</v>
      </c>
      <c r="U3071" s="8">
        <v>6162500</v>
      </c>
      <c r="V3071" s="192">
        <v>5325257</v>
      </c>
      <c r="W3071" s="234">
        <v>484425200</v>
      </c>
      <c r="X3071" s="194">
        <f t="shared" si="95"/>
        <v>-2.3983374244631664E-2</v>
      </c>
      <c r="Y3071" s="193"/>
      <c r="Z3071" s="197">
        <v>3069</v>
      </c>
    </row>
    <row r="3072" spans="1:26" ht="14.4" x14ac:dyDescent="0.3">
      <c r="A3072" s="7">
        <v>39682</v>
      </c>
      <c r="B3072" s="191">
        <v>1277.589966</v>
      </c>
      <c r="C3072" s="191">
        <v>1293.089966</v>
      </c>
      <c r="D3072" s="191">
        <v>1277.589966</v>
      </c>
      <c r="E3072" s="191">
        <v>1292.1999510000001</v>
      </c>
      <c r="F3072" s="192">
        <v>1292.1999510000001</v>
      </c>
      <c r="G3072" s="191">
        <v>3741070000</v>
      </c>
      <c r="H3072" s="194">
        <f t="shared" si="94"/>
        <v>1.1332670951888932E-2</v>
      </c>
      <c r="I3072" s="193"/>
      <c r="J3072" s="197">
        <v>3070</v>
      </c>
      <c r="K3072" s="234"/>
      <c r="L3072" s="234"/>
      <c r="M3072" s="234"/>
      <c r="N3072" s="234"/>
      <c r="O3072" s="234"/>
      <c r="P3072" s="234"/>
      <c r="Q3072" s="7">
        <v>39682</v>
      </c>
      <c r="R3072" s="8">
        <v>6279286</v>
      </c>
      <c r="S3072" s="8">
        <v>6339286</v>
      </c>
      <c r="T3072" s="8">
        <v>6270357</v>
      </c>
      <c r="U3072" s="8">
        <v>6313929</v>
      </c>
      <c r="V3072" s="192">
        <v>5456113</v>
      </c>
      <c r="W3072" s="234">
        <v>439611200</v>
      </c>
      <c r="X3072" s="194">
        <f t="shared" si="95"/>
        <v>1.434404476555585E-2</v>
      </c>
      <c r="Y3072" s="193"/>
      <c r="Z3072" s="197">
        <v>3070</v>
      </c>
    </row>
    <row r="3073" spans="1:26" ht="14.4" x14ac:dyDescent="0.3">
      <c r="A3073" s="7">
        <v>39681</v>
      </c>
      <c r="B3073" s="191">
        <v>1271.0699460000001</v>
      </c>
      <c r="C3073" s="191">
        <v>1281.400024</v>
      </c>
      <c r="D3073" s="191">
        <v>1265.219971</v>
      </c>
      <c r="E3073" s="191">
        <v>1277.719971</v>
      </c>
      <c r="F3073" s="192">
        <v>1277.719971</v>
      </c>
      <c r="G3073" s="191">
        <v>4032590000</v>
      </c>
      <c r="H3073" s="194">
        <f t="shared" si="94"/>
        <v>2.4949643814210594E-3</v>
      </c>
      <c r="I3073" s="193"/>
      <c r="J3073" s="197">
        <v>3071</v>
      </c>
      <c r="K3073" s="234"/>
      <c r="L3073" s="234"/>
      <c r="M3073" s="234"/>
      <c r="N3073" s="234"/>
      <c r="O3073" s="234"/>
      <c r="P3073" s="234"/>
      <c r="Q3073" s="7">
        <v>39681</v>
      </c>
      <c r="R3073" s="8">
        <v>6231071</v>
      </c>
      <c r="S3073" s="8">
        <v>6266071</v>
      </c>
      <c r="T3073" s="8">
        <v>6138928</v>
      </c>
      <c r="U3073" s="8">
        <v>6224643</v>
      </c>
      <c r="V3073" s="192">
        <v>5378957</v>
      </c>
      <c r="W3073" s="234">
        <v>539744800</v>
      </c>
      <c r="X3073" s="194">
        <f t="shared" si="95"/>
        <v>-8.8151477990231798E-3</v>
      </c>
      <c r="Y3073" s="193"/>
      <c r="Z3073" s="197">
        <v>3071</v>
      </c>
    </row>
    <row r="3074" spans="1:26" ht="14.4" x14ac:dyDescent="0.3">
      <c r="A3074" s="7">
        <v>39680</v>
      </c>
      <c r="B3074" s="191">
        <v>1267.339966</v>
      </c>
      <c r="C3074" s="191">
        <v>1276.01001</v>
      </c>
      <c r="D3074" s="191">
        <v>1261.160034</v>
      </c>
      <c r="E3074" s="191">
        <v>1274.540039</v>
      </c>
      <c r="F3074" s="192">
        <v>1274.540039</v>
      </c>
      <c r="G3074" s="191">
        <v>4555030000</v>
      </c>
      <c r="H3074" s="194">
        <f t="shared" si="94"/>
        <v>6.197331916761379E-3</v>
      </c>
      <c r="I3074" s="193"/>
      <c r="J3074" s="197">
        <v>3072</v>
      </c>
      <c r="K3074" s="234"/>
      <c r="L3074" s="234"/>
      <c r="M3074" s="234"/>
      <c r="N3074" s="234"/>
      <c r="O3074" s="234"/>
      <c r="P3074" s="234"/>
      <c r="Q3074" s="7">
        <v>39680</v>
      </c>
      <c r="R3074" s="8">
        <v>6241786</v>
      </c>
      <c r="S3074" s="8">
        <v>6319286</v>
      </c>
      <c r="T3074" s="8">
        <v>6200357</v>
      </c>
      <c r="U3074" s="8">
        <v>6280000</v>
      </c>
      <c r="V3074" s="192">
        <v>5426795</v>
      </c>
      <c r="W3074" s="234">
        <v>506951200</v>
      </c>
      <c r="X3074" s="194">
        <f t="shared" si="95"/>
        <v>1.3311914865886548E-2</v>
      </c>
      <c r="Y3074" s="193"/>
      <c r="Z3074" s="197">
        <v>3072</v>
      </c>
    </row>
    <row r="3075" spans="1:26" ht="14.4" x14ac:dyDescent="0.3">
      <c r="A3075" s="7">
        <v>39679</v>
      </c>
      <c r="B3075" s="191">
        <v>1276.650024</v>
      </c>
      <c r="C3075" s="191">
        <v>1276.650024</v>
      </c>
      <c r="D3075" s="191">
        <v>1263.1099850000001</v>
      </c>
      <c r="E3075" s="191">
        <v>1266.6899410000001</v>
      </c>
      <c r="F3075" s="192">
        <v>1266.6899410000001</v>
      </c>
      <c r="G3075" s="191">
        <v>4159760000</v>
      </c>
      <c r="H3075" s="194">
        <f t="shared" si="94"/>
        <v>-9.3149031937725304E-3</v>
      </c>
      <c r="I3075" s="193"/>
      <c r="J3075" s="197">
        <v>3073</v>
      </c>
      <c r="K3075" s="234"/>
      <c r="L3075" s="234"/>
      <c r="M3075" s="234"/>
      <c r="N3075" s="234"/>
      <c r="O3075" s="234"/>
      <c r="P3075" s="234"/>
      <c r="Q3075" s="7">
        <v>39679</v>
      </c>
      <c r="R3075" s="8">
        <v>6233572</v>
      </c>
      <c r="S3075" s="8">
        <v>6323928</v>
      </c>
      <c r="T3075" s="8">
        <v>6136071</v>
      </c>
      <c r="U3075" s="8">
        <v>6197500</v>
      </c>
      <c r="V3075" s="192">
        <v>5355503</v>
      </c>
      <c r="W3075" s="234">
        <v>616204400</v>
      </c>
      <c r="X3075" s="194">
        <f t="shared" si="95"/>
        <v>-1.0604839618496977E-2</v>
      </c>
      <c r="Y3075" s="193"/>
      <c r="Z3075" s="197">
        <v>3073</v>
      </c>
    </row>
    <row r="3076" spans="1:26" ht="14.4" x14ac:dyDescent="0.3">
      <c r="A3076" s="7">
        <v>39678</v>
      </c>
      <c r="B3076" s="191">
        <v>1298.1400149999999</v>
      </c>
      <c r="C3076" s="191">
        <v>1300.219971</v>
      </c>
      <c r="D3076" s="191">
        <v>1274.51001</v>
      </c>
      <c r="E3076" s="191">
        <v>1278.599976</v>
      </c>
      <c r="F3076" s="192">
        <v>1278.599976</v>
      </c>
      <c r="G3076" s="191">
        <v>3829290000</v>
      </c>
      <c r="H3076" s="194">
        <f t="shared" ref="H3076:H3139" si="96">(F3076-F3077)/F3077</f>
        <v>-1.5097809073942944E-2</v>
      </c>
      <c r="I3076" s="193"/>
      <c r="J3076" s="197">
        <v>3074</v>
      </c>
      <c r="K3076" s="234"/>
      <c r="L3076" s="234"/>
      <c r="M3076" s="234"/>
      <c r="N3076" s="234"/>
      <c r="O3076" s="234"/>
      <c r="P3076" s="234"/>
      <c r="Q3076" s="7">
        <v>39678</v>
      </c>
      <c r="R3076" s="8">
        <v>6270357</v>
      </c>
      <c r="S3076" s="8">
        <v>6350357</v>
      </c>
      <c r="T3076" s="8">
        <v>6207857</v>
      </c>
      <c r="U3076" s="8">
        <v>6263928</v>
      </c>
      <c r="V3076" s="192">
        <v>5412906</v>
      </c>
      <c r="W3076" s="234">
        <v>552014400</v>
      </c>
      <c r="X3076" s="194">
        <f t="shared" ref="X3076:X3139" si="97">(V3076-V3077)/V3077</f>
        <v>-1.9916263928662827E-3</v>
      </c>
      <c r="Y3076" s="193"/>
      <c r="Z3076" s="197">
        <v>3074</v>
      </c>
    </row>
    <row r="3077" spans="1:26" ht="14.4" x14ac:dyDescent="0.3">
      <c r="A3077" s="7">
        <v>39675</v>
      </c>
      <c r="B3077" s="191">
        <v>1293.849976</v>
      </c>
      <c r="C3077" s="191">
        <v>1302.0500489999999</v>
      </c>
      <c r="D3077" s="191">
        <v>1290.73999</v>
      </c>
      <c r="E3077" s="191">
        <v>1298.1999510000001</v>
      </c>
      <c r="F3077" s="192">
        <v>1298.1999510000001</v>
      </c>
      <c r="G3077" s="191">
        <v>4041820000</v>
      </c>
      <c r="H3077" s="194">
        <f t="shared" si="96"/>
        <v>4.0759335616775199E-3</v>
      </c>
      <c r="I3077" s="193"/>
      <c r="J3077" s="197">
        <v>3075</v>
      </c>
      <c r="K3077" s="234"/>
      <c r="L3077" s="234"/>
      <c r="M3077" s="234"/>
      <c r="N3077" s="234"/>
      <c r="O3077" s="234"/>
      <c r="P3077" s="234"/>
      <c r="Q3077" s="7">
        <v>39675</v>
      </c>
      <c r="R3077" s="8">
        <v>6394286</v>
      </c>
      <c r="S3077" s="8">
        <v>6419643</v>
      </c>
      <c r="T3077" s="8">
        <v>6251786</v>
      </c>
      <c r="U3077" s="8">
        <v>6276429</v>
      </c>
      <c r="V3077" s="192">
        <v>5423708</v>
      </c>
      <c r="W3077" s="234">
        <v>708251600</v>
      </c>
      <c r="X3077" s="194">
        <f t="shared" si="97"/>
        <v>-1.9964421203083737E-2</v>
      </c>
      <c r="Y3077" s="193"/>
      <c r="Z3077" s="197">
        <v>3075</v>
      </c>
    </row>
    <row r="3078" spans="1:26" ht="14.4" x14ac:dyDescent="0.3">
      <c r="A3078" s="7">
        <v>39674</v>
      </c>
      <c r="B3078" s="191">
        <v>1282.1099850000001</v>
      </c>
      <c r="C3078" s="191">
        <v>1300.1099850000001</v>
      </c>
      <c r="D3078" s="191">
        <v>1276.839966</v>
      </c>
      <c r="E3078" s="191">
        <v>1292.9300539999999</v>
      </c>
      <c r="F3078" s="192">
        <v>1292.9300539999999</v>
      </c>
      <c r="G3078" s="191">
        <v>4064000000</v>
      </c>
      <c r="H3078" s="194">
        <f t="shared" si="96"/>
        <v>5.5218016712622678E-3</v>
      </c>
      <c r="I3078" s="193"/>
      <c r="J3078" s="197">
        <v>3076</v>
      </c>
      <c r="K3078" s="234"/>
      <c r="L3078" s="234"/>
      <c r="M3078" s="234"/>
      <c r="N3078" s="234"/>
      <c r="O3078" s="234"/>
      <c r="P3078" s="234"/>
      <c r="Q3078" s="7">
        <v>39674</v>
      </c>
      <c r="R3078" s="8">
        <v>6368928</v>
      </c>
      <c r="S3078" s="8">
        <v>6444643</v>
      </c>
      <c r="T3078" s="8">
        <v>6351429</v>
      </c>
      <c r="U3078" s="8">
        <v>6404286</v>
      </c>
      <c r="V3078" s="192">
        <v>5534195</v>
      </c>
      <c r="W3078" s="234">
        <v>711300800</v>
      </c>
      <c r="X3078" s="194">
        <f t="shared" si="97"/>
        <v>1.1186256409959853E-4</v>
      </c>
      <c r="Y3078" s="193"/>
      <c r="Z3078" s="197">
        <v>3076</v>
      </c>
    </row>
    <row r="3079" spans="1:26" ht="14.4" x14ac:dyDescent="0.3">
      <c r="A3079" s="7">
        <v>39673</v>
      </c>
      <c r="B3079" s="191">
        <v>1288.6400149999999</v>
      </c>
      <c r="C3079" s="191">
        <v>1294.030029</v>
      </c>
      <c r="D3079" s="191">
        <v>1274.8599850000001</v>
      </c>
      <c r="E3079" s="191">
        <v>1285.829956</v>
      </c>
      <c r="F3079" s="192">
        <v>1285.829956</v>
      </c>
      <c r="G3079" s="191">
        <v>4787600000</v>
      </c>
      <c r="H3079" s="194">
        <f t="shared" si="96"/>
        <v>-2.9156631946064362E-3</v>
      </c>
      <c r="I3079" s="193"/>
      <c r="J3079" s="197">
        <v>3077</v>
      </c>
      <c r="K3079" s="234"/>
      <c r="L3079" s="234"/>
      <c r="M3079" s="234"/>
      <c r="N3079" s="234"/>
      <c r="O3079" s="234"/>
      <c r="P3079" s="234"/>
      <c r="Q3079" s="7">
        <v>39673</v>
      </c>
      <c r="R3079" s="8">
        <v>6356429</v>
      </c>
      <c r="S3079" s="8">
        <v>6428571</v>
      </c>
      <c r="T3079" s="8">
        <v>6282143</v>
      </c>
      <c r="U3079" s="8">
        <v>6403572</v>
      </c>
      <c r="V3079" s="192">
        <v>5533576</v>
      </c>
      <c r="W3079" s="234">
        <v>842346400</v>
      </c>
      <c r="X3079" s="194">
        <f t="shared" si="97"/>
        <v>1.4541841690377486E-2</v>
      </c>
      <c r="Y3079" s="193"/>
      <c r="Z3079" s="197">
        <v>3077</v>
      </c>
    </row>
    <row r="3080" spans="1:26" ht="14.4" x14ac:dyDescent="0.3">
      <c r="A3080" s="7">
        <v>39672</v>
      </c>
      <c r="B3080" s="191">
        <v>1304.790039</v>
      </c>
      <c r="C3080" s="191">
        <v>1304.790039</v>
      </c>
      <c r="D3080" s="191">
        <v>1285.6400149999999</v>
      </c>
      <c r="E3080" s="191">
        <v>1289.589966</v>
      </c>
      <c r="F3080" s="192">
        <v>1289.589966</v>
      </c>
      <c r="G3080" s="191">
        <v>4711290000</v>
      </c>
      <c r="H3080" s="194">
        <f t="shared" si="96"/>
        <v>-1.2050670066141828E-2</v>
      </c>
      <c r="I3080" s="193"/>
      <c r="J3080" s="197">
        <v>3078</v>
      </c>
      <c r="K3080" s="234"/>
      <c r="L3080" s="234"/>
      <c r="M3080" s="234"/>
      <c r="N3080" s="234"/>
      <c r="O3080" s="234"/>
      <c r="P3080" s="234"/>
      <c r="Q3080" s="7">
        <v>39672</v>
      </c>
      <c r="R3080" s="8">
        <v>6197143</v>
      </c>
      <c r="S3080" s="8">
        <v>6403214</v>
      </c>
      <c r="T3080" s="8">
        <v>6196786</v>
      </c>
      <c r="U3080" s="8">
        <v>6311786</v>
      </c>
      <c r="V3080" s="192">
        <v>5454261</v>
      </c>
      <c r="W3080" s="234">
        <v>836278800</v>
      </c>
      <c r="X3080" s="194">
        <f t="shared" si="97"/>
        <v>1.8264787329314858E-2</v>
      </c>
      <c r="Y3080" s="193"/>
      <c r="Z3080" s="197">
        <v>3078</v>
      </c>
    </row>
    <row r="3081" spans="1:26" ht="14.4" x14ac:dyDescent="0.3">
      <c r="A3081" s="7">
        <v>39671</v>
      </c>
      <c r="B3081" s="191">
        <v>1294.420044</v>
      </c>
      <c r="C3081" s="191">
        <v>1313.150024</v>
      </c>
      <c r="D3081" s="191">
        <v>1291.410034</v>
      </c>
      <c r="E3081" s="191">
        <v>1305.3199460000001</v>
      </c>
      <c r="F3081" s="192">
        <v>1305.3199460000001</v>
      </c>
      <c r="G3081" s="191">
        <v>5067310000</v>
      </c>
      <c r="H3081" s="194">
        <f t="shared" si="96"/>
        <v>6.9427304792855507E-3</v>
      </c>
      <c r="I3081" s="193"/>
      <c r="J3081" s="197">
        <v>3079</v>
      </c>
      <c r="K3081" s="234"/>
      <c r="L3081" s="234"/>
      <c r="M3081" s="234"/>
      <c r="N3081" s="234"/>
      <c r="O3081" s="234"/>
      <c r="P3081" s="234"/>
      <c r="Q3081" s="7">
        <v>39671</v>
      </c>
      <c r="R3081" s="8">
        <v>6073928</v>
      </c>
      <c r="S3081" s="8">
        <v>6303571</v>
      </c>
      <c r="T3081" s="8">
        <v>6059643</v>
      </c>
      <c r="U3081" s="8">
        <v>6198571</v>
      </c>
      <c r="V3081" s="192">
        <v>5356427</v>
      </c>
      <c r="W3081" s="234">
        <v>891304400</v>
      </c>
      <c r="X3081" s="194">
        <f t="shared" si="97"/>
        <v>2.3650832175543271E-2</v>
      </c>
      <c r="Y3081" s="193"/>
      <c r="Z3081" s="197">
        <v>3079</v>
      </c>
    </row>
    <row r="3082" spans="1:26" ht="14.4" x14ac:dyDescent="0.3">
      <c r="A3082" s="7">
        <v>39668</v>
      </c>
      <c r="B3082" s="191">
        <v>1266.290039</v>
      </c>
      <c r="C3082" s="191">
        <v>1297.849976</v>
      </c>
      <c r="D3082" s="191">
        <v>1262.1099850000001</v>
      </c>
      <c r="E3082" s="191">
        <v>1296.3199460000001</v>
      </c>
      <c r="F3082" s="192">
        <v>1296.3199460000001</v>
      </c>
      <c r="G3082" s="191">
        <v>4966810000</v>
      </c>
      <c r="H3082" s="194">
        <f t="shared" si="96"/>
        <v>2.3892834748641921E-2</v>
      </c>
      <c r="I3082" s="193"/>
      <c r="J3082" s="197">
        <v>3080</v>
      </c>
      <c r="K3082" s="234"/>
      <c r="L3082" s="234"/>
      <c r="M3082" s="234"/>
      <c r="N3082" s="234"/>
      <c r="O3082" s="234"/>
      <c r="P3082" s="234"/>
      <c r="Q3082" s="7">
        <v>39668</v>
      </c>
      <c r="R3082" s="8">
        <v>5852143</v>
      </c>
      <c r="S3082" s="8">
        <v>6058928</v>
      </c>
      <c r="T3082" s="8">
        <v>5848214</v>
      </c>
      <c r="U3082" s="8">
        <v>6055357</v>
      </c>
      <c r="V3082" s="192">
        <v>5232670</v>
      </c>
      <c r="W3082" s="234">
        <v>713997200</v>
      </c>
      <c r="X3082" s="194">
        <f t="shared" si="97"/>
        <v>3.6558780234293299E-2</v>
      </c>
      <c r="Y3082" s="193"/>
      <c r="Z3082" s="197">
        <v>3080</v>
      </c>
    </row>
    <row r="3083" spans="1:26" ht="14.4" x14ac:dyDescent="0.3">
      <c r="A3083" s="7">
        <v>39667</v>
      </c>
      <c r="B3083" s="191">
        <v>1286.51001</v>
      </c>
      <c r="C3083" s="191">
        <v>1286.51001</v>
      </c>
      <c r="D3083" s="191">
        <v>1264.290039</v>
      </c>
      <c r="E3083" s="191">
        <v>1266.0699460000001</v>
      </c>
      <c r="F3083" s="192">
        <v>1266.0699460000001</v>
      </c>
      <c r="G3083" s="191">
        <v>5319380000</v>
      </c>
      <c r="H3083" s="194">
        <f t="shared" si="96"/>
        <v>-1.7933738283798798E-2</v>
      </c>
      <c r="I3083" s="193"/>
      <c r="J3083" s="197">
        <v>3081</v>
      </c>
      <c r="K3083" s="234"/>
      <c r="L3083" s="234"/>
      <c r="M3083" s="234"/>
      <c r="N3083" s="234"/>
      <c r="O3083" s="234"/>
      <c r="P3083" s="234"/>
      <c r="Q3083" s="7">
        <v>39667</v>
      </c>
      <c r="R3083" s="8">
        <v>5811071</v>
      </c>
      <c r="S3083" s="8">
        <v>5933928</v>
      </c>
      <c r="T3083" s="8">
        <v>5767857</v>
      </c>
      <c r="U3083" s="8">
        <v>5841786</v>
      </c>
      <c r="V3083" s="192">
        <v>5048117</v>
      </c>
      <c r="W3083" s="234">
        <v>672372400</v>
      </c>
      <c r="X3083" s="194">
        <f t="shared" si="97"/>
        <v>-3.7762084853881356E-3</v>
      </c>
      <c r="Y3083" s="193"/>
      <c r="Z3083" s="197">
        <v>3081</v>
      </c>
    </row>
    <row r="3084" spans="1:26" ht="14.4" x14ac:dyDescent="0.3">
      <c r="A3084" s="7">
        <v>39666</v>
      </c>
      <c r="B3084" s="191">
        <v>1283.98999</v>
      </c>
      <c r="C3084" s="191">
        <v>1291.670044</v>
      </c>
      <c r="D3084" s="191">
        <v>1276</v>
      </c>
      <c r="E3084" s="191">
        <v>1289.1899410000001</v>
      </c>
      <c r="F3084" s="192">
        <v>1289.1899410000001</v>
      </c>
      <c r="G3084" s="191">
        <v>4873420000</v>
      </c>
      <c r="H3084" s="194">
        <f t="shared" si="96"/>
        <v>3.3543490312156481E-3</v>
      </c>
      <c r="I3084" s="193"/>
      <c r="J3084" s="197">
        <v>3082</v>
      </c>
      <c r="K3084" s="234"/>
      <c r="L3084" s="234"/>
      <c r="M3084" s="234"/>
      <c r="N3084" s="234"/>
      <c r="O3084" s="234"/>
      <c r="P3084" s="234"/>
      <c r="Q3084" s="7">
        <v>39666</v>
      </c>
      <c r="R3084" s="8">
        <v>5713214</v>
      </c>
      <c r="S3084" s="8">
        <v>5978571</v>
      </c>
      <c r="T3084" s="8">
        <v>5642857</v>
      </c>
      <c r="U3084" s="8">
        <v>5863929</v>
      </c>
      <c r="V3084" s="192">
        <v>5067252</v>
      </c>
      <c r="W3084" s="234">
        <v>791408800</v>
      </c>
      <c r="X3084" s="194">
        <f t="shared" si="97"/>
        <v>2.2099611331005232E-2</v>
      </c>
      <c r="Y3084" s="193"/>
      <c r="Z3084" s="197">
        <v>3082</v>
      </c>
    </row>
    <row r="3085" spans="1:26" ht="14.4" x14ac:dyDescent="0.3">
      <c r="A3085" s="7">
        <v>39665</v>
      </c>
      <c r="B3085" s="191">
        <v>1254.869995</v>
      </c>
      <c r="C3085" s="191">
        <v>1284.880005</v>
      </c>
      <c r="D3085" s="191">
        <v>1254.670044</v>
      </c>
      <c r="E3085" s="191">
        <v>1284.880005</v>
      </c>
      <c r="F3085" s="192">
        <v>1284.880005</v>
      </c>
      <c r="G3085" s="191">
        <v>1219310000</v>
      </c>
      <c r="H3085" s="194">
        <f t="shared" si="96"/>
        <v>2.8718741013132487E-2</v>
      </c>
      <c r="I3085" s="193"/>
      <c r="J3085" s="197">
        <v>3083</v>
      </c>
      <c r="K3085" s="234"/>
      <c r="L3085" s="234"/>
      <c r="M3085" s="234"/>
      <c r="N3085" s="234"/>
      <c r="O3085" s="234"/>
      <c r="P3085" s="234"/>
      <c r="Q3085" s="7">
        <v>39665</v>
      </c>
      <c r="R3085" s="8">
        <v>5550714</v>
      </c>
      <c r="S3085" s="8">
        <v>5742857</v>
      </c>
      <c r="T3085" s="8">
        <v>5529286</v>
      </c>
      <c r="U3085" s="8">
        <v>5737143</v>
      </c>
      <c r="V3085" s="192">
        <v>4957689</v>
      </c>
      <c r="W3085" s="234">
        <v>688371600</v>
      </c>
      <c r="X3085" s="194">
        <f t="shared" si="97"/>
        <v>4.8358627963918807E-2</v>
      </c>
      <c r="Y3085" s="193"/>
      <c r="Z3085" s="197">
        <v>3083</v>
      </c>
    </row>
    <row r="3086" spans="1:26" ht="14.4" x14ac:dyDescent="0.3">
      <c r="A3086" s="7">
        <v>39664</v>
      </c>
      <c r="B3086" s="191">
        <v>1253.2700199999999</v>
      </c>
      <c r="C3086" s="191">
        <v>1260.48999</v>
      </c>
      <c r="D3086" s="191">
        <v>1247.4499510000001</v>
      </c>
      <c r="E3086" s="191">
        <v>1249.01001</v>
      </c>
      <c r="F3086" s="192">
        <v>1249.01001</v>
      </c>
      <c r="G3086" s="191">
        <v>4562280000</v>
      </c>
      <c r="H3086" s="194">
        <f t="shared" si="96"/>
        <v>-8.9660864953867245E-3</v>
      </c>
      <c r="I3086" s="193"/>
      <c r="J3086" s="197">
        <v>3084</v>
      </c>
      <c r="K3086" s="234"/>
      <c r="L3086" s="234"/>
      <c r="M3086" s="234"/>
      <c r="N3086" s="234"/>
      <c r="O3086" s="234"/>
      <c r="P3086" s="234"/>
      <c r="Q3086" s="7">
        <v>39664</v>
      </c>
      <c r="R3086" s="8">
        <v>5592857</v>
      </c>
      <c r="S3086" s="8">
        <v>5639286</v>
      </c>
      <c r="T3086" s="8">
        <v>5461071</v>
      </c>
      <c r="U3086" s="8">
        <v>5472500</v>
      </c>
      <c r="V3086" s="192">
        <v>4729001</v>
      </c>
      <c r="W3086" s="234">
        <v>592527600</v>
      </c>
      <c r="X3086" s="194">
        <f t="shared" si="97"/>
        <v>-2.1894541680438185E-2</v>
      </c>
      <c r="Y3086" s="193"/>
      <c r="Z3086" s="197">
        <v>3084</v>
      </c>
    </row>
    <row r="3087" spans="1:26" ht="14.4" x14ac:dyDescent="0.3">
      <c r="A3087" s="7">
        <v>39661</v>
      </c>
      <c r="B3087" s="191">
        <v>1269.420044</v>
      </c>
      <c r="C3087" s="191">
        <v>1270.5200199999999</v>
      </c>
      <c r="D3087" s="191">
        <v>1254.540039</v>
      </c>
      <c r="E3087" s="191">
        <v>1260.3100589999999</v>
      </c>
      <c r="F3087" s="192">
        <v>1260.3100589999999</v>
      </c>
      <c r="G3087" s="191">
        <v>4684870000</v>
      </c>
      <c r="H3087" s="194">
        <f t="shared" si="96"/>
        <v>-5.5783947767110882E-3</v>
      </c>
      <c r="I3087" s="193"/>
      <c r="J3087" s="197">
        <v>3085</v>
      </c>
      <c r="K3087" s="234"/>
      <c r="L3087" s="234"/>
      <c r="M3087" s="234"/>
      <c r="N3087" s="234"/>
      <c r="O3087" s="234"/>
      <c r="P3087" s="234"/>
      <c r="Q3087" s="7">
        <v>39661</v>
      </c>
      <c r="R3087" s="8">
        <v>5710714</v>
      </c>
      <c r="S3087" s="8">
        <v>5713929</v>
      </c>
      <c r="T3087" s="8">
        <v>5562500</v>
      </c>
      <c r="U3087" s="8">
        <v>5595000</v>
      </c>
      <c r="V3087" s="192">
        <v>4834858</v>
      </c>
      <c r="W3087" s="234">
        <v>544639200</v>
      </c>
      <c r="X3087" s="194">
        <f t="shared" si="97"/>
        <v>-1.4407000097033308E-2</v>
      </c>
      <c r="Y3087" s="193"/>
      <c r="Z3087" s="197">
        <v>3085</v>
      </c>
    </row>
    <row r="3088" spans="1:26" ht="14.4" x14ac:dyDescent="0.3">
      <c r="A3088" s="7">
        <v>39660</v>
      </c>
      <c r="B3088" s="191">
        <v>1281.369995</v>
      </c>
      <c r="C3088" s="191">
        <v>1284.9300539999999</v>
      </c>
      <c r="D3088" s="191">
        <v>1265.969971</v>
      </c>
      <c r="E3088" s="191">
        <v>1267.380005</v>
      </c>
      <c r="F3088" s="192">
        <v>1267.380005</v>
      </c>
      <c r="G3088" s="191">
        <v>5346050000</v>
      </c>
      <c r="H3088" s="194">
        <f t="shared" si="96"/>
        <v>-1.3143759728218886E-2</v>
      </c>
      <c r="I3088" s="193"/>
      <c r="J3088" s="197">
        <v>3086</v>
      </c>
      <c r="K3088" s="234"/>
      <c r="L3088" s="234"/>
      <c r="M3088" s="234"/>
      <c r="N3088" s="234"/>
      <c r="O3088" s="234"/>
      <c r="P3088" s="234"/>
      <c r="Q3088" s="7">
        <v>39660</v>
      </c>
      <c r="R3088" s="8">
        <v>5626429</v>
      </c>
      <c r="S3088" s="8">
        <v>5792857</v>
      </c>
      <c r="T3088" s="8">
        <v>5606429</v>
      </c>
      <c r="U3088" s="8">
        <v>5676786</v>
      </c>
      <c r="V3088" s="192">
        <v>4905532</v>
      </c>
      <c r="W3088" s="234">
        <v>637498400</v>
      </c>
      <c r="X3088" s="194">
        <f t="shared" si="97"/>
        <v>-5.8173139671470926E-3</v>
      </c>
      <c r="Y3088" s="193"/>
      <c r="Z3088" s="197">
        <v>3086</v>
      </c>
    </row>
    <row r="3089" spans="1:26" ht="14.4" x14ac:dyDescent="0.3">
      <c r="A3089" s="7">
        <v>39659</v>
      </c>
      <c r="B3089" s="191">
        <v>1264.5200199999999</v>
      </c>
      <c r="C3089" s="191">
        <v>1284.329956</v>
      </c>
      <c r="D3089" s="191">
        <v>1264.5200199999999</v>
      </c>
      <c r="E3089" s="191">
        <v>1284.26001</v>
      </c>
      <c r="F3089" s="192">
        <v>1284.26001</v>
      </c>
      <c r="G3089" s="191">
        <v>5631330000</v>
      </c>
      <c r="H3089" s="194">
        <f t="shared" si="96"/>
        <v>1.6671991622013535E-2</v>
      </c>
      <c r="I3089" s="193"/>
      <c r="J3089" s="197">
        <v>3087</v>
      </c>
      <c r="K3089" s="234"/>
      <c r="L3089" s="234"/>
      <c r="M3089" s="234"/>
      <c r="N3089" s="234"/>
      <c r="O3089" s="234"/>
      <c r="P3089" s="234"/>
      <c r="Q3089" s="7">
        <v>39659</v>
      </c>
      <c r="R3089" s="8">
        <v>5635000</v>
      </c>
      <c r="S3089" s="8">
        <v>5731786</v>
      </c>
      <c r="T3089" s="8">
        <v>5574286</v>
      </c>
      <c r="U3089" s="8">
        <v>5710000</v>
      </c>
      <c r="V3089" s="192">
        <v>4934236</v>
      </c>
      <c r="W3089" s="234">
        <v>725183200</v>
      </c>
      <c r="X3089" s="194">
        <f t="shared" si="97"/>
        <v>1.7825534399888116E-2</v>
      </c>
      <c r="Y3089" s="193"/>
      <c r="Z3089" s="197">
        <v>3087</v>
      </c>
    </row>
    <row r="3090" spans="1:26" ht="14.4" x14ac:dyDescent="0.3">
      <c r="A3090" s="7">
        <v>39658</v>
      </c>
      <c r="B3090" s="191">
        <v>1236.380005</v>
      </c>
      <c r="C3090" s="191">
        <v>1263.1999510000001</v>
      </c>
      <c r="D3090" s="191">
        <v>1236.380005</v>
      </c>
      <c r="E3090" s="191">
        <v>1263.1999510000001</v>
      </c>
      <c r="F3090" s="192">
        <v>1263.1999510000001</v>
      </c>
      <c r="G3090" s="191">
        <v>5414240000</v>
      </c>
      <c r="H3090" s="194">
        <f t="shared" si="96"/>
        <v>2.335600842274203E-2</v>
      </c>
      <c r="I3090" s="193"/>
      <c r="J3090" s="197">
        <v>3088</v>
      </c>
      <c r="K3090" s="234"/>
      <c r="L3090" s="234"/>
      <c r="M3090" s="234"/>
      <c r="N3090" s="234"/>
      <c r="O3090" s="234"/>
      <c r="P3090" s="234"/>
      <c r="Q3090" s="7">
        <v>39658</v>
      </c>
      <c r="R3090" s="8">
        <v>5550357</v>
      </c>
      <c r="S3090" s="8">
        <v>5694643</v>
      </c>
      <c r="T3090" s="8">
        <v>5487500</v>
      </c>
      <c r="U3090" s="8">
        <v>5610000</v>
      </c>
      <c r="V3090" s="192">
        <v>4847821</v>
      </c>
      <c r="W3090" s="234">
        <v>684070800</v>
      </c>
      <c r="X3090" s="194">
        <f t="shared" si="97"/>
        <v>1.735762658154796E-2</v>
      </c>
      <c r="Y3090" s="193"/>
      <c r="Z3090" s="197">
        <v>3088</v>
      </c>
    </row>
    <row r="3091" spans="1:26" ht="14.4" x14ac:dyDescent="0.3">
      <c r="A3091" s="7">
        <v>39657</v>
      </c>
      <c r="B3091" s="191">
        <v>1257.76001</v>
      </c>
      <c r="C3091" s="191">
        <v>1260.089966</v>
      </c>
      <c r="D3091" s="191">
        <v>1234.369995</v>
      </c>
      <c r="E3091" s="191">
        <v>1234.369995</v>
      </c>
      <c r="F3091" s="192">
        <v>1234.369995</v>
      </c>
      <c r="G3091" s="191">
        <v>4282960000</v>
      </c>
      <c r="H3091" s="194">
        <f t="shared" si="96"/>
        <v>-1.8596564379559141E-2</v>
      </c>
      <c r="I3091" s="193"/>
      <c r="J3091" s="197">
        <v>3089</v>
      </c>
      <c r="K3091" s="234"/>
      <c r="L3091" s="234"/>
      <c r="M3091" s="234"/>
      <c r="N3091" s="234"/>
      <c r="O3091" s="234"/>
      <c r="P3091" s="234"/>
      <c r="Q3091" s="7">
        <v>39657</v>
      </c>
      <c r="R3091" s="8">
        <v>5797857</v>
      </c>
      <c r="S3091" s="8">
        <v>5802500</v>
      </c>
      <c r="T3091" s="8">
        <v>5500714</v>
      </c>
      <c r="U3091" s="8">
        <v>5514286</v>
      </c>
      <c r="V3091" s="192">
        <v>4765110</v>
      </c>
      <c r="W3091" s="234">
        <v>780712800</v>
      </c>
      <c r="X3091" s="194">
        <f t="shared" si="97"/>
        <v>-4.7619142793071702E-2</v>
      </c>
      <c r="Y3091" s="193"/>
      <c r="Z3091" s="197">
        <v>3089</v>
      </c>
    </row>
    <row r="3092" spans="1:26" ht="14.4" x14ac:dyDescent="0.3">
      <c r="A3092" s="7">
        <v>39654</v>
      </c>
      <c r="B3092" s="191">
        <v>1253.51001</v>
      </c>
      <c r="C3092" s="191">
        <v>1263.2299800000001</v>
      </c>
      <c r="D3092" s="191">
        <v>1251.75</v>
      </c>
      <c r="E3092" s="191">
        <v>1257.76001</v>
      </c>
      <c r="F3092" s="192">
        <v>1257.76001</v>
      </c>
      <c r="G3092" s="191">
        <v>4672560000</v>
      </c>
      <c r="H3092" s="194">
        <f t="shared" si="96"/>
        <v>4.1675082931221068E-3</v>
      </c>
      <c r="I3092" s="193"/>
      <c r="J3092" s="197">
        <v>3090</v>
      </c>
      <c r="K3092" s="234"/>
      <c r="L3092" s="234"/>
      <c r="M3092" s="234"/>
      <c r="N3092" s="234"/>
      <c r="O3092" s="234"/>
      <c r="P3092" s="234"/>
      <c r="Q3092" s="7">
        <v>39654</v>
      </c>
      <c r="R3092" s="8">
        <v>5728571</v>
      </c>
      <c r="S3092" s="8">
        <v>5821429</v>
      </c>
      <c r="T3092" s="8">
        <v>5666071</v>
      </c>
      <c r="U3092" s="8">
        <v>5790000</v>
      </c>
      <c r="V3092" s="192">
        <v>5003366</v>
      </c>
      <c r="W3092" s="234">
        <v>633637200</v>
      </c>
      <c r="X3092" s="194">
        <f t="shared" si="97"/>
        <v>1.9430309930599049E-2</v>
      </c>
      <c r="Y3092" s="193"/>
      <c r="Z3092" s="197">
        <v>3090</v>
      </c>
    </row>
    <row r="3093" spans="1:26" ht="14.4" x14ac:dyDescent="0.3">
      <c r="A3093" s="7">
        <v>39653</v>
      </c>
      <c r="B3093" s="191">
        <v>1283.219971</v>
      </c>
      <c r="C3093" s="191">
        <v>1283.219971</v>
      </c>
      <c r="D3093" s="191">
        <v>1251.4799800000001</v>
      </c>
      <c r="E3093" s="191">
        <v>1252.540039</v>
      </c>
      <c r="F3093" s="192">
        <v>1252.540039</v>
      </c>
      <c r="G3093" s="191">
        <v>6127980000</v>
      </c>
      <c r="H3093" s="194">
        <f t="shared" si="96"/>
        <v>-2.3124422561664838E-2</v>
      </c>
      <c r="I3093" s="193"/>
      <c r="J3093" s="197">
        <v>3091</v>
      </c>
      <c r="K3093" s="234"/>
      <c r="L3093" s="234"/>
      <c r="M3093" s="234"/>
      <c r="N3093" s="234"/>
      <c r="O3093" s="234"/>
      <c r="P3093" s="234"/>
      <c r="Q3093" s="7">
        <v>39653</v>
      </c>
      <c r="R3093" s="8">
        <v>5868571</v>
      </c>
      <c r="S3093" s="8">
        <v>5902143</v>
      </c>
      <c r="T3093" s="8">
        <v>5658928</v>
      </c>
      <c r="U3093" s="8">
        <v>5679643</v>
      </c>
      <c r="V3093" s="192">
        <v>4908002</v>
      </c>
      <c r="W3093" s="234">
        <v>839619200</v>
      </c>
      <c r="X3093" s="194">
        <f t="shared" si="97"/>
        <v>-4.3486276723127201E-2</v>
      </c>
      <c r="Y3093" s="193"/>
      <c r="Z3093" s="197">
        <v>3091</v>
      </c>
    </row>
    <row r="3094" spans="1:26" ht="14.4" x14ac:dyDescent="0.3">
      <c r="A3094" s="7">
        <v>39652</v>
      </c>
      <c r="B3094" s="191">
        <v>1278.869995</v>
      </c>
      <c r="C3094" s="191">
        <v>1291.170044</v>
      </c>
      <c r="D3094" s="191">
        <v>1276.0600589999999</v>
      </c>
      <c r="E3094" s="191">
        <v>1282.1899410000001</v>
      </c>
      <c r="F3094" s="192">
        <v>1282.1899410000001</v>
      </c>
      <c r="G3094" s="191">
        <v>6705830000</v>
      </c>
      <c r="H3094" s="194">
        <f t="shared" si="96"/>
        <v>4.0641667971809629E-3</v>
      </c>
      <c r="I3094" s="193"/>
      <c r="J3094" s="197">
        <v>3092</v>
      </c>
      <c r="K3094" s="234"/>
      <c r="L3094" s="234"/>
      <c r="M3094" s="234"/>
      <c r="N3094" s="234"/>
      <c r="O3094" s="234"/>
      <c r="P3094" s="234"/>
      <c r="Q3094" s="7">
        <v>39652</v>
      </c>
      <c r="R3094" s="8">
        <v>5892500</v>
      </c>
      <c r="S3094" s="8">
        <v>6013214</v>
      </c>
      <c r="T3094" s="8">
        <v>5770000</v>
      </c>
      <c r="U3094" s="8">
        <v>5937857</v>
      </c>
      <c r="V3094" s="192">
        <v>5131136</v>
      </c>
      <c r="W3094" s="234">
        <v>1061768400</v>
      </c>
      <c r="X3094" s="194">
        <f t="shared" si="97"/>
        <v>2.6169939717363772E-2</v>
      </c>
      <c r="Y3094" s="193"/>
      <c r="Z3094" s="197">
        <v>3092</v>
      </c>
    </row>
    <row r="3095" spans="1:26" ht="14.4" x14ac:dyDescent="0.3">
      <c r="A3095" s="7">
        <v>39651</v>
      </c>
      <c r="B3095" s="191">
        <v>1257.079956</v>
      </c>
      <c r="C3095" s="191">
        <v>1277.420044</v>
      </c>
      <c r="D3095" s="191">
        <v>1248.829956</v>
      </c>
      <c r="E3095" s="191">
        <v>1277</v>
      </c>
      <c r="F3095" s="192">
        <v>1277</v>
      </c>
      <c r="G3095" s="191">
        <v>6180230000</v>
      </c>
      <c r="H3095" s="194">
        <f t="shared" si="96"/>
        <v>1.3492063492063493E-2</v>
      </c>
      <c r="I3095" s="193"/>
      <c r="J3095" s="197">
        <v>3093</v>
      </c>
      <c r="K3095" s="234"/>
      <c r="L3095" s="234"/>
      <c r="M3095" s="234"/>
      <c r="N3095" s="234"/>
      <c r="O3095" s="234"/>
      <c r="P3095" s="234"/>
      <c r="Q3095" s="7">
        <v>39651</v>
      </c>
      <c r="R3095" s="8">
        <v>5321429</v>
      </c>
      <c r="S3095" s="8">
        <v>5812857</v>
      </c>
      <c r="T3095" s="8">
        <v>5233214</v>
      </c>
      <c r="U3095" s="8">
        <v>5786428</v>
      </c>
      <c r="V3095" s="192">
        <v>5000279</v>
      </c>
      <c r="W3095" s="234">
        <v>1879592400</v>
      </c>
      <c r="X3095" s="194">
        <f t="shared" si="97"/>
        <v>-2.5678372552786776E-2</v>
      </c>
      <c r="Y3095" s="193"/>
      <c r="Z3095" s="197">
        <v>3093</v>
      </c>
    </row>
    <row r="3096" spans="1:26" ht="14.4" x14ac:dyDescent="0.3">
      <c r="A3096" s="7">
        <v>39650</v>
      </c>
      <c r="B3096" s="191">
        <v>1261.8199460000001</v>
      </c>
      <c r="C3096" s="191">
        <v>1267.73999</v>
      </c>
      <c r="D3096" s="191">
        <v>1255.6999510000001</v>
      </c>
      <c r="E3096" s="191">
        <v>1260</v>
      </c>
      <c r="F3096" s="192">
        <v>1260</v>
      </c>
      <c r="G3096" s="191">
        <v>4630640000</v>
      </c>
      <c r="H3096" s="194">
        <f t="shared" si="96"/>
        <v>-5.3943425046044816E-4</v>
      </c>
      <c r="I3096" s="193"/>
      <c r="J3096" s="197">
        <v>3094</v>
      </c>
      <c r="K3096" s="234"/>
      <c r="L3096" s="234"/>
      <c r="M3096" s="234"/>
      <c r="N3096" s="234"/>
      <c r="O3096" s="234"/>
      <c r="P3096" s="234"/>
      <c r="Q3096" s="7">
        <v>39650</v>
      </c>
      <c r="R3096" s="8">
        <v>5960714</v>
      </c>
      <c r="S3096" s="8">
        <v>5982143</v>
      </c>
      <c r="T3096" s="8">
        <v>5754286</v>
      </c>
      <c r="U3096" s="8">
        <v>5938929</v>
      </c>
      <c r="V3096" s="192">
        <v>5132062</v>
      </c>
      <c r="W3096" s="234">
        <v>1360469600</v>
      </c>
      <c r="X3096" s="194">
        <f t="shared" si="97"/>
        <v>6.902851725536353E-3</v>
      </c>
      <c r="Y3096" s="193"/>
      <c r="Z3096" s="197">
        <v>3094</v>
      </c>
    </row>
    <row r="3097" spans="1:26" ht="14.4" x14ac:dyDescent="0.3">
      <c r="A3097" s="7">
        <v>39647</v>
      </c>
      <c r="B3097" s="191">
        <v>1258.219971</v>
      </c>
      <c r="C3097" s="191">
        <v>1262.2299800000001</v>
      </c>
      <c r="D3097" s="191">
        <v>1251.8100589999999</v>
      </c>
      <c r="E3097" s="191">
        <v>1260.6800539999999</v>
      </c>
      <c r="F3097" s="192">
        <v>1260.6800539999999</v>
      </c>
      <c r="G3097" s="191">
        <v>5653280000</v>
      </c>
      <c r="H3097" s="194">
        <f t="shared" si="96"/>
        <v>2.8572744654463688E-4</v>
      </c>
      <c r="I3097" s="193"/>
      <c r="J3097" s="197">
        <v>3095</v>
      </c>
      <c r="K3097" s="234"/>
      <c r="L3097" s="234"/>
      <c r="M3097" s="234"/>
      <c r="N3097" s="234"/>
      <c r="O3097" s="234"/>
      <c r="P3097" s="234"/>
      <c r="Q3097" s="7">
        <v>39647</v>
      </c>
      <c r="R3097" s="8">
        <v>6018571</v>
      </c>
      <c r="S3097" s="8">
        <v>6058928</v>
      </c>
      <c r="T3097" s="8">
        <v>5892857</v>
      </c>
      <c r="U3097" s="8">
        <v>5898214</v>
      </c>
      <c r="V3097" s="192">
        <v>5096879</v>
      </c>
      <c r="W3097" s="234">
        <v>868414400</v>
      </c>
      <c r="X3097" s="194">
        <f t="shared" si="97"/>
        <v>-3.8763439856412708E-2</v>
      </c>
      <c r="Y3097" s="193"/>
      <c r="Z3097" s="197">
        <v>3095</v>
      </c>
    </row>
    <row r="3098" spans="1:26" ht="14.4" x14ac:dyDescent="0.3">
      <c r="A3098" s="7">
        <v>39646</v>
      </c>
      <c r="B3098" s="191">
        <v>1246.3100589999999</v>
      </c>
      <c r="C3098" s="191">
        <v>1262.3100589999999</v>
      </c>
      <c r="D3098" s="191">
        <v>1241.48999</v>
      </c>
      <c r="E3098" s="191">
        <v>1260.3199460000001</v>
      </c>
      <c r="F3098" s="192">
        <v>1260.3199460000001</v>
      </c>
      <c r="G3098" s="191">
        <v>7365210000</v>
      </c>
      <c r="H3098" s="194">
        <f t="shared" si="96"/>
        <v>1.2012559565256965E-2</v>
      </c>
      <c r="I3098" s="193"/>
      <c r="J3098" s="197">
        <v>3096</v>
      </c>
      <c r="K3098" s="234"/>
      <c r="L3098" s="234"/>
      <c r="M3098" s="234"/>
      <c r="N3098" s="234"/>
      <c r="O3098" s="234"/>
      <c r="P3098" s="234"/>
      <c r="Q3098" s="7">
        <v>39646</v>
      </c>
      <c r="R3098" s="8">
        <v>6217857</v>
      </c>
      <c r="S3098" s="8">
        <v>6249286</v>
      </c>
      <c r="T3098" s="8">
        <v>6121071</v>
      </c>
      <c r="U3098" s="8">
        <v>6136071</v>
      </c>
      <c r="V3098" s="192">
        <v>5302419</v>
      </c>
      <c r="W3098" s="234">
        <v>757526000</v>
      </c>
      <c r="X3098" s="194">
        <f t="shared" si="97"/>
        <v>-5.7870546153279325E-3</v>
      </c>
      <c r="Y3098" s="193"/>
      <c r="Z3098" s="197">
        <v>3096</v>
      </c>
    </row>
    <row r="3099" spans="1:26" ht="14.4" x14ac:dyDescent="0.3">
      <c r="A3099" s="7">
        <v>39645</v>
      </c>
      <c r="B3099" s="191">
        <v>1214.650024</v>
      </c>
      <c r="C3099" s="191">
        <v>1245.5200199999999</v>
      </c>
      <c r="D3099" s="191">
        <v>1211.3900149999999</v>
      </c>
      <c r="E3099" s="191">
        <v>1245.3599850000001</v>
      </c>
      <c r="F3099" s="192">
        <v>1245.3599850000001</v>
      </c>
      <c r="G3099" s="191">
        <v>6738630000</v>
      </c>
      <c r="H3099" s="194">
        <f t="shared" si="96"/>
        <v>2.5063543923286139E-2</v>
      </c>
      <c r="I3099" s="193"/>
      <c r="J3099" s="197">
        <v>3097</v>
      </c>
      <c r="K3099" s="234"/>
      <c r="L3099" s="234"/>
      <c r="M3099" s="234"/>
      <c r="N3099" s="234"/>
      <c r="O3099" s="234"/>
      <c r="P3099" s="234"/>
      <c r="Q3099" s="7">
        <v>39645</v>
      </c>
      <c r="R3099" s="8">
        <v>6078571</v>
      </c>
      <c r="S3099" s="8">
        <v>6176072</v>
      </c>
      <c r="T3099" s="8">
        <v>6021429</v>
      </c>
      <c r="U3099" s="8">
        <v>6171786</v>
      </c>
      <c r="V3099" s="192">
        <v>5333283</v>
      </c>
      <c r="W3099" s="234">
        <v>747790400</v>
      </c>
      <c r="X3099" s="194">
        <f t="shared" si="97"/>
        <v>1.8687034996814025E-2</v>
      </c>
      <c r="Y3099" s="193"/>
      <c r="Z3099" s="197">
        <v>3097</v>
      </c>
    </row>
    <row r="3100" spans="1:26" ht="14.4" x14ac:dyDescent="0.3">
      <c r="A3100" s="7">
        <v>39644</v>
      </c>
      <c r="B3100" s="191">
        <v>1226.829956</v>
      </c>
      <c r="C3100" s="191">
        <v>1234.349976</v>
      </c>
      <c r="D3100" s="191">
        <v>1200.4399410000001</v>
      </c>
      <c r="E3100" s="191">
        <v>1214.910034</v>
      </c>
      <c r="F3100" s="192">
        <v>1214.910034</v>
      </c>
      <c r="G3100" s="191">
        <v>7363640000</v>
      </c>
      <c r="H3100" s="194">
        <f t="shared" si="96"/>
        <v>-1.0901257401154715E-2</v>
      </c>
      <c r="I3100" s="193"/>
      <c r="J3100" s="197">
        <v>3098</v>
      </c>
      <c r="K3100" s="234"/>
      <c r="L3100" s="234"/>
      <c r="M3100" s="234"/>
      <c r="N3100" s="234"/>
      <c r="O3100" s="234"/>
      <c r="P3100" s="234"/>
      <c r="Q3100" s="7">
        <v>39644</v>
      </c>
      <c r="R3100" s="8">
        <v>6160000</v>
      </c>
      <c r="S3100" s="8">
        <v>6205000</v>
      </c>
      <c r="T3100" s="8">
        <v>5942500</v>
      </c>
      <c r="U3100" s="8">
        <v>6058571</v>
      </c>
      <c r="V3100" s="192">
        <v>5235448</v>
      </c>
      <c r="W3100" s="234">
        <v>1040043200</v>
      </c>
      <c r="X3100" s="194">
        <f t="shared" si="97"/>
        <v>-2.4384753454146466E-2</v>
      </c>
      <c r="Y3100" s="193"/>
      <c r="Z3100" s="197">
        <v>3098</v>
      </c>
    </row>
    <row r="3101" spans="1:26" ht="14.4" x14ac:dyDescent="0.3">
      <c r="A3101" s="7">
        <v>39643</v>
      </c>
      <c r="B3101" s="191">
        <v>1241.6099850000001</v>
      </c>
      <c r="C3101" s="191">
        <v>1253.5</v>
      </c>
      <c r="D3101" s="191">
        <v>1225.01001</v>
      </c>
      <c r="E3101" s="191">
        <v>1228.3000489999999</v>
      </c>
      <c r="F3101" s="192">
        <v>1228.3000489999999</v>
      </c>
      <c r="G3101" s="191">
        <v>5434860000</v>
      </c>
      <c r="H3101" s="194">
        <f t="shared" si="96"/>
        <v>-9.0278591116335592E-3</v>
      </c>
      <c r="I3101" s="193"/>
      <c r="J3101" s="197">
        <v>3099</v>
      </c>
      <c r="K3101" s="234"/>
      <c r="L3101" s="234"/>
      <c r="M3101" s="234"/>
      <c r="N3101" s="234"/>
      <c r="O3101" s="234"/>
      <c r="P3101" s="234"/>
      <c r="Q3101" s="7">
        <v>39643</v>
      </c>
      <c r="R3101" s="8">
        <v>6401429</v>
      </c>
      <c r="S3101" s="8">
        <v>6403572</v>
      </c>
      <c r="T3101" s="8">
        <v>6181428</v>
      </c>
      <c r="U3101" s="8">
        <v>6210000</v>
      </c>
      <c r="V3101" s="192">
        <v>5366304</v>
      </c>
      <c r="W3101" s="234">
        <v>886054400</v>
      </c>
      <c r="X3101" s="194">
        <f t="shared" si="97"/>
        <v>7.5327866128520179E-3</v>
      </c>
      <c r="Y3101" s="193"/>
      <c r="Z3101" s="197">
        <v>3099</v>
      </c>
    </row>
    <row r="3102" spans="1:26" ht="14.4" x14ac:dyDescent="0.3">
      <c r="A3102" s="7">
        <v>39640</v>
      </c>
      <c r="B3102" s="191">
        <v>1248.660034</v>
      </c>
      <c r="C3102" s="191">
        <v>1257.2700199999999</v>
      </c>
      <c r="D3102" s="191">
        <v>1225.349976</v>
      </c>
      <c r="E3102" s="191">
        <v>1239.48999</v>
      </c>
      <c r="F3102" s="192">
        <v>1239.48999</v>
      </c>
      <c r="G3102" s="191">
        <v>6742200000</v>
      </c>
      <c r="H3102" s="194">
        <f t="shared" si="96"/>
        <v>-1.108994393895815E-2</v>
      </c>
      <c r="I3102" s="193"/>
      <c r="J3102" s="197">
        <v>3100</v>
      </c>
      <c r="K3102" s="234"/>
      <c r="L3102" s="234"/>
      <c r="M3102" s="234"/>
      <c r="N3102" s="234"/>
      <c r="O3102" s="234"/>
      <c r="P3102" s="234"/>
      <c r="Q3102" s="7">
        <v>39640</v>
      </c>
      <c r="R3102" s="8">
        <v>6266786</v>
      </c>
      <c r="S3102" s="8">
        <v>6325357</v>
      </c>
      <c r="T3102" s="8">
        <v>6107143</v>
      </c>
      <c r="U3102" s="8">
        <v>6163571</v>
      </c>
      <c r="V3102" s="192">
        <v>5326183</v>
      </c>
      <c r="W3102" s="234">
        <v>930011600</v>
      </c>
      <c r="X3102" s="194">
        <f t="shared" si="97"/>
        <v>-2.2929547679253065E-2</v>
      </c>
      <c r="Y3102" s="193"/>
      <c r="Z3102" s="197">
        <v>3100</v>
      </c>
    </row>
    <row r="3103" spans="1:26" ht="14.4" x14ac:dyDescent="0.3">
      <c r="A3103" s="7">
        <v>39639</v>
      </c>
      <c r="B3103" s="191">
        <v>1245.25</v>
      </c>
      <c r="C3103" s="191">
        <v>1257.650024</v>
      </c>
      <c r="D3103" s="191">
        <v>1236.76001</v>
      </c>
      <c r="E3103" s="191">
        <v>1253.3900149999999</v>
      </c>
      <c r="F3103" s="192">
        <v>1253.3900149999999</v>
      </c>
      <c r="G3103" s="191">
        <v>5840430000</v>
      </c>
      <c r="H3103" s="194">
        <f t="shared" si="96"/>
        <v>6.9897519963968745E-3</v>
      </c>
      <c r="I3103" s="193"/>
      <c r="J3103" s="197">
        <v>3101</v>
      </c>
      <c r="K3103" s="234"/>
      <c r="L3103" s="234"/>
      <c r="M3103" s="234"/>
      <c r="N3103" s="234"/>
      <c r="O3103" s="234"/>
      <c r="P3103" s="234"/>
      <c r="Q3103" s="7">
        <v>39639</v>
      </c>
      <c r="R3103" s="8">
        <v>6247143</v>
      </c>
      <c r="S3103" s="8">
        <v>6333571</v>
      </c>
      <c r="T3103" s="8">
        <v>6120357</v>
      </c>
      <c r="U3103" s="8">
        <v>6308214</v>
      </c>
      <c r="V3103" s="192">
        <v>5451176</v>
      </c>
      <c r="W3103" s="234">
        <v>840688800</v>
      </c>
      <c r="X3103" s="194">
        <f t="shared" si="97"/>
        <v>1.3658754829878742E-2</v>
      </c>
      <c r="Y3103" s="193"/>
      <c r="Z3103" s="197">
        <v>3101</v>
      </c>
    </row>
    <row r="3104" spans="1:26" ht="14.4" x14ac:dyDescent="0.3">
      <c r="A3104" s="7">
        <v>39638</v>
      </c>
      <c r="B3104" s="191">
        <v>1273.380005</v>
      </c>
      <c r="C3104" s="191">
        <v>1277.3599850000001</v>
      </c>
      <c r="D3104" s="191">
        <v>1244.5699460000001</v>
      </c>
      <c r="E3104" s="191">
        <v>1244.6899410000001</v>
      </c>
      <c r="F3104" s="192">
        <v>1244.6899410000001</v>
      </c>
      <c r="G3104" s="191">
        <v>5181000000</v>
      </c>
      <c r="H3104" s="194">
        <f t="shared" si="96"/>
        <v>-2.2776172659207367E-2</v>
      </c>
      <c r="I3104" s="193"/>
      <c r="J3104" s="197">
        <v>3102</v>
      </c>
      <c r="K3104" s="234"/>
      <c r="L3104" s="234"/>
      <c r="M3104" s="234"/>
      <c r="N3104" s="234"/>
      <c r="O3104" s="234"/>
      <c r="P3104" s="234"/>
      <c r="Q3104" s="7">
        <v>39638</v>
      </c>
      <c r="R3104" s="8">
        <v>6435714</v>
      </c>
      <c r="S3104" s="8">
        <v>6461071</v>
      </c>
      <c r="T3104" s="8">
        <v>6219285</v>
      </c>
      <c r="U3104" s="8">
        <v>6223214</v>
      </c>
      <c r="V3104" s="192">
        <v>5377723</v>
      </c>
      <c r="W3104" s="234">
        <v>895776000</v>
      </c>
      <c r="X3104" s="194">
        <f t="shared" si="97"/>
        <v>-2.9518381359729579E-2</v>
      </c>
      <c r="Y3104" s="193"/>
      <c r="Z3104" s="197">
        <v>3102</v>
      </c>
    </row>
    <row r="3105" spans="1:26" ht="14.4" x14ac:dyDescent="0.3">
      <c r="A3105" s="7">
        <v>39637</v>
      </c>
      <c r="B3105" s="191">
        <v>1251.839966</v>
      </c>
      <c r="C3105" s="191">
        <v>1274.170044</v>
      </c>
      <c r="D3105" s="191">
        <v>1242.839966</v>
      </c>
      <c r="E3105" s="191">
        <v>1273.6999510000001</v>
      </c>
      <c r="F3105" s="192">
        <v>1273.6999510000001</v>
      </c>
      <c r="G3105" s="191">
        <v>6034110000</v>
      </c>
      <c r="H3105" s="194">
        <f t="shared" si="96"/>
        <v>1.7080348310130555E-2</v>
      </c>
      <c r="I3105" s="193"/>
      <c r="J3105" s="197">
        <v>3103</v>
      </c>
      <c r="K3105" s="234"/>
      <c r="L3105" s="234"/>
      <c r="M3105" s="234"/>
      <c r="N3105" s="234"/>
      <c r="O3105" s="234"/>
      <c r="P3105" s="234"/>
      <c r="Q3105" s="7">
        <v>39637</v>
      </c>
      <c r="R3105" s="8">
        <v>6264286</v>
      </c>
      <c r="S3105" s="8">
        <v>6417857</v>
      </c>
      <c r="T3105" s="8">
        <v>6169286</v>
      </c>
      <c r="U3105" s="8">
        <v>6412500</v>
      </c>
      <c r="V3105" s="192">
        <v>5541293</v>
      </c>
      <c r="W3105" s="234">
        <v>888350400</v>
      </c>
      <c r="X3105" s="194">
        <f t="shared" si="97"/>
        <v>2.5063047940853234E-2</v>
      </c>
      <c r="Y3105" s="193"/>
      <c r="Z3105" s="197">
        <v>3103</v>
      </c>
    </row>
    <row r="3106" spans="1:26" ht="14.4" x14ac:dyDescent="0.3">
      <c r="A3106" s="7">
        <v>39636</v>
      </c>
      <c r="B3106" s="191">
        <v>1262.900024</v>
      </c>
      <c r="C3106" s="191">
        <v>1273.9499510000001</v>
      </c>
      <c r="D3106" s="191">
        <v>1240.6800539999999</v>
      </c>
      <c r="E3106" s="191">
        <v>1252.3100589999999</v>
      </c>
      <c r="F3106" s="192">
        <v>1252.3100589999999</v>
      </c>
      <c r="G3106" s="191">
        <v>5265420000</v>
      </c>
      <c r="H3106" s="194">
        <f t="shared" si="96"/>
        <v>-8.3854341584842038E-3</v>
      </c>
      <c r="I3106" s="193"/>
      <c r="J3106" s="197">
        <v>3104</v>
      </c>
      <c r="K3106" s="234"/>
      <c r="L3106" s="234"/>
      <c r="M3106" s="234"/>
      <c r="N3106" s="234"/>
      <c r="O3106" s="234"/>
      <c r="P3106" s="234"/>
      <c r="Q3106" s="7">
        <v>39636</v>
      </c>
      <c r="R3106" s="8">
        <v>6184286</v>
      </c>
      <c r="S3106" s="8">
        <v>6326071</v>
      </c>
      <c r="T3106" s="8">
        <v>6139286</v>
      </c>
      <c r="U3106" s="8">
        <v>6255714</v>
      </c>
      <c r="V3106" s="192">
        <v>5405807</v>
      </c>
      <c r="W3106" s="234">
        <v>820391600</v>
      </c>
      <c r="X3106" s="194">
        <f t="shared" si="97"/>
        <v>2.9626140562128138E-2</v>
      </c>
      <c r="Y3106" s="193"/>
      <c r="Z3106" s="197">
        <v>3104</v>
      </c>
    </row>
    <row r="3107" spans="1:26" ht="14.4" x14ac:dyDescent="0.3">
      <c r="A3107" s="7">
        <v>39632</v>
      </c>
      <c r="B3107" s="191">
        <v>1262.959961</v>
      </c>
      <c r="C3107" s="191">
        <v>1271.4799800000001</v>
      </c>
      <c r="D3107" s="191">
        <v>1252.01001</v>
      </c>
      <c r="E3107" s="191">
        <v>1262.900024</v>
      </c>
      <c r="F3107" s="192">
        <v>1262.900024</v>
      </c>
      <c r="G3107" s="191">
        <v>3247590000</v>
      </c>
      <c r="H3107" s="194">
        <f t="shared" si="96"/>
        <v>1.0939216010223121E-3</v>
      </c>
      <c r="I3107" s="193"/>
      <c r="J3107" s="197">
        <v>3105</v>
      </c>
      <c r="K3107" s="234"/>
      <c r="L3107" s="234"/>
      <c r="M3107" s="234"/>
      <c r="N3107" s="234"/>
      <c r="O3107" s="234"/>
      <c r="P3107" s="234"/>
      <c r="Q3107" s="7">
        <v>39632</v>
      </c>
      <c r="R3107" s="8">
        <v>6056786</v>
      </c>
      <c r="S3107" s="8">
        <v>6148929</v>
      </c>
      <c r="T3107" s="8">
        <v>5919643</v>
      </c>
      <c r="U3107" s="8">
        <v>6075714</v>
      </c>
      <c r="V3107" s="192">
        <v>5250262</v>
      </c>
      <c r="W3107" s="234">
        <v>523362000</v>
      </c>
      <c r="X3107" s="194">
        <f t="shared" si="97"/>
        <v>1.1535358910478579E-2</v>
      </c>
      <c r="Y3107" s="193"/>
      <c r="Z3107" s="197">
        <v>3105</v>
      </c>
    </row>
    <row r="3108" spans="1:26" ht="14.4" x14ac:dyDescent="0.3">
      <c r="A3108" s="7">
        <v>39631</v>
      </c>
      <c r="B3108" s="191">
        <v>1285.8199460000001</v>
      </c>
      <c r="C3108" s="191">
        <v>1292.170044</v>
      </c>
      <c r="D3108" s="191">
        <v>1261.51001</v>
      </c>
      <c r="E3108" s="191">
        <v>1261.5200199999999</v>
      </c>
      <c r="F3108" s="192">
        <v>1261.5200199999999</v>
      </c>
      <c r="G3108" s="191">
        <v>5276090000</v>
      </c>
      <c r="H3108" s="194">
        <f t="shared" si="96"/>
        <v>-1.8203620005352115E-2</v>
      </c>
      <c r="I3108" s="193"/>
      <c r="J3108" s="197">
        <v>3106</v>
      </c>
      <c r="K3108" s="234"/>
      <c r="L3108" s="234"/>
      <c r="M3108" s="234"/>
      <c r="N3108" s="234"/>
      <c r="O3108" s="234"/>
      <c r="P3108" s="234"/>
      <c r="Q3108" s="7">
        <v>39631</v>
      </c>
      <c r="R3108" s="8">
        <v>6257143</v>
      </c>
      <c r="S3108" s="8">
        <v>6337500</v>
      </c>
      <c r="T3108" s="8">
        <v>6006429</v>
      </c>
      <c r="U3108" s="8">
        <v>6006429</v>
      </c>
      <c r="V3108" s="192">
        <v>5190389</v>
      </c>
      <c r="W3108" s="234">
        <v>837519200</v>
      </c>
      <c r="X3108" s="194">
        <f t="shared" si="97"/>
        <v>-3.7210955384286343E-2</v>
      </c>
      <c r="Y3108" s="193"/>
      <c r="Z3108" s="197">
        <v>3106</v>
      </c>
    </row>
    <row r="3109" spans="1:26" ht="14.4" x14ac:dyDescent="0.3">
      <c r="A3109" s="7">
        <v>39630</v>
      </c>
      <c r="B3109" s="191">
        <v>1276.6899410000001</v>
      </c>
      <c r="C3109" s="191">
        <v>1285.3100589999999</v>
      </c>
      <c r="D3109" s="191">
        <v>1260.6800539999999</v>
      </c>
      <c r="E3109" s="191">
        <v>1284.910034</v>
      </c>
      <c r="F3109" s="192">
        <v>1284.910034</v>
      </c>
      <c r="G3109" s="191">
        <v>5846290000</v>
      </c>
      <c r="H3109" s="194">
        <f t="shared" si="96"/>
        <v>3.8359640624999968E-3</v>
      </c>
      <c r="I3109" s="193"/>
      <c r="J3109" s="197">
        <v>3107</v>
      </c>
      <c r="K3109" s="234"/>
      <c r="L3109" s="234"/>
      <c r="M3109" s="234"/>
      <c r="N3109" s="234"/>
      <c r="O3109" s="234"/>
      <c r="P3109" s="234"/>
      <c r="Q3109" s="7">
        <v>39630</v>
      </c>
      <c r="R3109" s="8">
        <v>5865357</v>
      </c>
      <c r="S3109" s="8">
        <v>6240000</v>
      </c>
      <c r="T3109" s="8">
        <v>5857143</v>
      </c>
      <c r="U3109" s="8">
        <v>6238572</v>
      </c>
      <c r="V3109" s="192">
        <v>5390993</v>
      </c>
      <c r="W3109" s="234">
        <v>1111280800</v>
      </c>
      <c r="X3109" s="194">
        <f t="shared" si="97"/>
        <v>4.3239034026356385E-2</v>
      </c>
      <c r="Y3109" s="193"/>
      <c r="Z3109" s="197">
        <v>3107</v>
      </c>
    </row>
    <row r="3110" spans="1:26" ht="14.4" x14ac:dyDescent="0.3">
      <c r="A3110" s="7">
        <v>39629</v>
      </c>
      <c r="B3110" s="191">
        <v>1278.0600589999999</v>
      </c>
      <c r="C3110" s="191">
        <v>1290.3100589999999</v>
      </c>
      <c r="D3110" s="191">
        <v>1274.8599850000001</v>
      </c>
      <c r="E3110" s="191">
        <v>1280</v>
      </c>
      <c r="F3110" s="192">
        <v>1280</v>
      </c>
      <c r="G3110" s="191">
        <v>5032330000</v>
      </c>
      <c r="H3110" s="194">
        <f t="shared" si="96"/>
        <v>1.2672249203397211E-3</v>
      </c>
      <c r="I3110" s="193"/>
      <c r="J3110" s="197">
        <v>3108</v>
      </c>
      <c r="K3110" s="234"/>
      <c r="L3110" s="234"/>
      <c r="M3110" s="234"/>
      <c r="N3110" s="234"/>
      <c r="O3110" s="234"/>
      <c r="P3110" s="234"/>
      <c r="Q3110" s="7">
        <v>39629</v>
      </c>
      <c r="R3110" s="8">
        <v>6078214</v>
      </c>
      <c r="S3110" s="8">
        <v>6142857</v>
      </c>
      <c r="T3110" s="8">
        <v>5950714</v>
      </c>
      <c r="U3110" s="8">
        <v>5980000</v>
      </c>
      <c r="V3110" s="192">
        <v>5167553</v>
      </c>
      <c r="W3110" s="234">
        <v>684196800</v>
      </c>
      <c r="X3110" s="194">
        <f t="shared" si="97"/>
        <v>-1.5579872277203768E-2</v>
      </c>
      <c r="Y3110" s="193"/>
      <c r="Z3110" s="197">
        <v>3108</v>
      </c>
    </row>
    <row r="3111" spans="1:26" ht="14.4" x14ac:dyDescent="0.3">
      <c r="A3111" s="7">
        <v>39626</v>
      </c>
      <c r="B3111" s="191">
        <v>1283.599976</v>
      </c>
      <c r="C3111" s="191">
        <v>1289.4499510000001</v>
      </c>
      <c r="D3111" s="191">
        <v>1272</v>
      </c>
      <c r="E3111" s="191">
        <v>1278.380005</v>
      </c>
      <c r="F3111" s="192">
        <v>1278.380005</v>
      </c>
      <c r="G3111" s="191">
        <v>6208260000</v>
      </c>
      <c r="H3111" s="194">
        <f t="shared" si="96"/>
        <v>-3.717428913830615E-3</v>
      </c>
      <c r="I3111" s="193"/>
      <c r="J3111" s="197">
        <v>3109</v>
      </c>
      <c r="K3111" s="234"/>
      <c r="L3111" s="234"/>
      <c r="M3111" s="234"/>
      <c r="N3111" s="234"/>
      <c r="O3111" s="234"/>
      <c r="P3111" s="234"/>
      <c r="Q3111" s="7">
        <v>39626</v>
      </c>
      <c r="R3111" s="8">
        <v>5946786</v>
      </c>
      <c r="S3111" s="8">
        <v>6091786</v>
      </c>
      <c r="T3111" s="8">
        <v>5862500</v>
      </c>
      <c r="U3111" s="8">
        <v>6074643</v>
      </c>
      <c r="V3111" s="192">
        <v>5249337</v>
      </c>
      <c r="W3111" s="234">
        <v>1042249600</v>
      </c>
      <c r="X3111" s="194">
        <f t="shared" si="97"/>
        <v>1.0876089645414982E-2</v>
      </c>
      <c r="Y3111" s="193"/>
      <c r="Z3111" s="197">
        <v>3109</v>
      </c>
    </row>
    <row r="3112" spans="1:26" ht="14.4" x14ac:dyDescent="0.3">
      <c r="A3112" s="7">
        <v>39625</v>
      </c>
      <c r="B3112" s="191">
        <v>1316.290039</v>
      </c>
      <c r="C3112" s="191">
        <v>1316.290039</v>
      </c>
      <c r="D3112" s="191">
        <v>1283.150024</v>
      </c>
      <c r="E3112" s="191">
        <v>1283.150024</v>
      </c>
      <c r="F3112" s="192">
        <v>1283.150024</v>
      </c>
      <c r="G3112" s="191">
        <v>5231280000</v>
      </c>
      <c r="H3112" s="194">
        <f t="shared" si="96"/>
        <v>-2.9365226027513115E-2</v>
      </c>
      <c r="I3112" s="193"/>
      <c r="J3112" s="197">
        <v>3110</v>
      </c>
      <c r="K3112" s="234"/>
      <c r="L3112" s="234"/>
      <c r="M3112" s="234"/>
      <c r="N3112" s="234"/>
      <c r="O3112" s="234"/>
      <c r="P3112" s="234"/>
      <c r="Q3112" s="7">
        <v>39625</v>
      </c>
      <c r="R3112" s="8">
        <v>6216786</v>
      </c>
      <c r="S3112" s="8">
        <v>6244286</v>
      </c>
      <c r="T3112" s="8">
        <v>6000357</v>
      </c>
      <c r="U3112" s="8">
        <v>6009286</v>
      </c>
      <c r="V3112" s="192">
        <v>5192859</v>
      </c>
      <c r="W3112" s="234">
        <v>869610000</v>
      </c>
      <c r="X3112" s="194">
        <f t="shared" si="97"/>
        <v>-5.1468674327091637E-2</v>
      </c>
      <c r="Y3112" s="193"/>
      <c r="Z3112" s="197">
        <v>3110</v>
      </c>
    </row>
    <row r="3113" spans="1:26" ht="14.4" x14ac:dyDescent="0.3">
      <c r="A3113" s="7">
        <v>39624</v>
      </c>
      <c r="B3113" s="191">
        <v>1314.540039</v>
      </c>
      <c r="C3113" s="191">
        <v>1335.630005</v>
      </c>
      <c r="D3113" s="191">
        <v>1314.540039</v>
      </c>
      <c r="E3113" s="191">
        <v>1321.969971</v>
      </c>
      <c r="F3113" s="192">
        <v>1321.969971</v>
      </c>
      <c r="G3113" s="191">
        <v>4825640000</v>
      </c>
      <c r="H3113" s="194">
        <f t="shared" si="96"/>
        <v>5.843407293753375E-3</v>
      </c>
      <c r="I3113" s="193"/>
      <c r="J3113" s="197">
        <v>3111</v>
      </c>
      <c r="K3113" s="234"/>
      <c r="L3113" s="234"/>
      <c r="M3113" s="234"/>
      <c r="N3113" s="234"/>
      <c r="O3113" s="234"/>
      <c r="P3113" s="234"/>
      <c r="Q3113" s="7">
        <v>39624</v>
      </c>
      <c r="R3113" s="8">
        <v>6236072</v>
      </c>
      <c r="S3113" s="8">
        <v>6386786</v>
      </c>
      <c r="T3113" s="8">
        <v>6210000</v>
      </c>
      <c r="U3113" s="8">
        <v>6335357</v>
      </c>
      <c r="V3113" s="192">
        <v>5474631</v>
      </c>
      <c r="W3113" s="234">
        <v>644450800</v>
      </c>
      <c r="X3113" s="194">
        <f t="shared" si="97"/>
        <v>2.3896263620842208E-2</v>
      </c>
      <c r="Y3113" s="193"/>
      <c r="Z3113" s="197">
        <v>3111</v>
      </c>
    </row>
    <row r="3114" spans="1:26" ht="14.4" x14ac:dyDescent="0.3">
      <c r="A3114" s="7">
        <v>39623</v>
      </c>
      <c r="B3114" s="191">
        <v>1317.2299800000001</v>
      </c>
      <c r="C3114" s="191">
        <v>1326.0200199999999</v>
      </c>
      <c r="D3114" s="191">
        <v>1304.420044</v>
      </c>
      <c r="E3114" s="191">
        <v>1314.290039</v>
      </c>
      <c r="F3114" s="192">
        <v>1314.290039</v>
      </c>
      <c r="G3114" s="191">
        <v>4705050000</v>
      </c>
      <c r="H3114" s="194">
        <f t="shared" si="96"/>
        <v>-2.8148414264036578E-3</v>
      </c>
      <c r="I3114" s="193"/>
      <c r="J3114" s="197">
        <v>3112</v>
      </c>
      <c r="K3114" s="234"/>
      <c r="L3114" s="234"/>
      <c r="M3114" s="234"/>
      <c r="N3114" s="234"/>
      <c r="O3114" s="234"/>
      <c r="P3114" s="234"/>
      <c r="Q3114" s="7">
        <v>39623</v>
      </c>
      <c r="R3114" s="8">
        <v>6156072</v>
      </c>
      <c r="S3114" s="8">
        <v>6277857</v>
      </c>
      <c r="T3114" s="8">
        <v>6129643</v>
      </c>
      <c r="U3114" s="8">
        <v>6187500</v>
      </c>
      <c r="V3114" s="192">
        <v>5346861</v>
      </c>
      <c r="W3114" s="234">
        <v>621947200</v>
      </c>
      <c r="X3114" s="194">
        <f t="shared" si="97"/>
        <v>5.1964003559824281E-4</v>
      </c>
      <c r="Y3114" s="193"/>
      <c r="Z3114" s="197">
        <v>3112</v>
      </c>
    </row>
    <row r="3115" spans="1:26" ht="14.4" x14ac:dyDescent="0.3">
      <c r="A3115" s="7">
        <v>39622</v>
      </c>
      <c r="B3115" s="191">
        <v>1319.7700199999999</v>
      </c>
      <c r="C3115" s="191">
        <v>1323.780029</v>
      </c>
      <c r="D3115" s="191">
        <v>1315.3100589999999</v>
      </c>
      <c r="E3115" s="191">
        <v>1318</v>
      </c>
      <c r="F3115" s="192">
        <v>1318</v>
      </c>
      <c r="G3115" s="191">
        <v>4186370000</v>
      </c>
      <c r="H3115" s="194">
        <f t="shared" si="96"/>
        <v>5.3072619284902259E-5</v>
      </c>
      <c r="I3115" s="193"/>
      <c r="J3115" s="197">
        <v>3113</v>
      </c>
      <c r="K3115" s="234"/>
      <c r="L3115" s="234"/>
      <c r="M3115" s="234"/>
      <c r="N3115" s="234"/>
      <c r="O3115" s="234"/>
      <c r="P3115" s="234"/>
      <c r="Q3115" s="7">
        <v>39622</v>
      </c>
      <c r="R3115" s="8">
        <v>6240714</v>
      </c>
      <c r="S3115" s="8">
        <v>6281428</v>
      </c>
      <c r="T3115" s="8">
        <v>6127143</v>
      </c>
      <c r="U3115" s="8">
        <v>6184286</v>
      </c>
      <c r="V3115" s="192">
        <v>5344084</v>
      </c>
      <c r="W3115" s="234">
        <v>645780800</v>
      </c>
      <c r="X3115" s="194">
        <f t="shared" si="97"/>
        <v>-1.2038557251410235E-2</v>
      </c>
      <c r="Y3115" s="193"/>
      <c r="Z3115" s="197">
        <v>3113</v>
      </c>
    </row>
    <row r="3116" spans="1:26" ht="14.4" x14ac:dyDescent="0.3">
      <c r="A3116" s="7">
        <v>39619</v>
      </c>
      <c r="B3116" s="191">
        <v>1341.0200199999999</v>
      </c>
      <c r="C3116" s="191">
        <v>1341.0200199999999</v>
      </c>
      <c r="D3116" s="191">
        <v>1314.459961</v>
      </c>
      <c r="E3116" s="191">
        <v>1317.9300539999999</v>
      </c>
      <c r="F3116" s="192">
        <v>1317.9300539999999</v>
      </c>
      <c r="G3116" s="191">
        <v>5324900000</v>
      </c>
      <c r="H3116" s="194">
        <f t="shared" si="96"/>
        <v>-1.8542855622741342E-2</v>
      </c>
      <c r="I3116" s="193"/>
      <c r="J3116" s="197">
        <v>3114</v>
      </c>
      <c r="K3116" s="234"/>
      <c r="L3116" s="234"/>
      <c r="M3116" s="234"/>
      <c r="N3116" s="234"/>
      <c r="O3116" s="234"/>
      <c r="P3116" s="234"/>
      <c r="Q3116" s="7">
        <v>39619</v>
      </c>
      <c r="R3116" s="8">
        <v>6405357</v>
      </c>
      <c r="S3116" s="8">
        <v>6464286</v>
      </c>
      <c r="T3116" s="8">
        <v>6250000</v>
      </c>
      <c r="U3116" s="8">
        <v>6259643</v>
      </c>
      <c r="V3116" s="192">
        <v>5409203</v>
      </c>
      <c r="W3116" s="234">
        <v>888367200</v>
      </c>
      <c r="X3116" s="194">
        <f t="shared" si="97"/>
        <v>-3.1122217133322E-2</v>
      </c>
      <c r="Y3116" s="193"/>
      <c r="Z3116" s="197">
        <v>3114</v>
      </c>
    </row>
    <row r="3117" spans="1:26" ht="14.4" x14ac:dyDescent="0.3">
      <c r="A3117" s="7">
        <v>39618</v>
      </c>
      <c r="B3117" s="191">
        <v>1336.8900149999999</v>
      </c>
      <c r="C3117" s="191">
        <v>1347.660034</v>
      </c>
      <c r="D3117" s="191">
        <v>1330.5</v>
      </c>
      <c r="E3117" s="191">
        <v>1342.829956</v>
      </c>
      <c r="F3117" s="192">
        <v>1342.829956</v>
      </c>
      <c r="G3117" s="191">
        <v>4811670000</v>
      </c>
      <c r="H3117" s="194">
        <f t="shared" si="96"/>
        <v>3.7523241556073009E-3</v>
      </c>
      <c r="I3117" s="193"/>
      <c r="J3117" s="197">
        <v>3115</v>
      </c>
      <c r="K3117" s="234"/>
      <c r="L3117" s="234"/>
      <c r="M3117" s="234"/>
      <c r="N3117" s="234"/>
      <c r="O3117" s="234"/>
      <c r="P3117" s="234"/>
      <c r="Q3117" s="7">
        <v>39618</v>
      </c>
      <c r="R3117" s="8">
        <v>6376786</v>
      </c>
      <c r="S3117" s="8">
        <v>6512143</v>
      </c>
      <c r="T3117" s="8">
        <v>6314286</v>
      </c>
      <c r="U3117" s="8">
        <v>6460714</v>
      </c>
      <c r="V3117" s="192">
        <v>5582957</v>
      </c>
      <c r="W3117" s="234">
        <v>791949200</v>
      </c>
      <c r="X3117" s="194">
        <f t="shared" si="97"/>
        <v>1.2028054221048714E-2</v>
      </c>
      <c r="Y3117" s="193"/>
      <c r="Z3117" s="197">
        <v>3115</v>
      </c>
    </row>
    <row r="3118" spans="1:26" ht="14.4" x14ac:dyDescent="0.3">
      <c r="A3118" s="7">
        <v>39617</v>
      </c>
      <c r="B3118" s="191">
        <v>1349.589966</v>
      </c>
      <c r="C3118" s="191">
        <v>1349.589966</v>
      </c>
      <c r="D3118" s="191">
        <v>1333.400024</v>
      </c>
      <c r="E3118" s="191">
        <v>1337.8100589999999</v>
      </c>
      <c r="F3118" s="192">
        <v>1337.8100589999999</v>
      </c>
      <c r="G3118" s="191">
        <v>4573570000</v>
      </c>
      <c r="H3118" s="194">
        <f t="shared" si="96"/>
        <v>-9.7118240586570124E-3</v>
      </c>
      <c r="I3118" s="193"/>
      <c r="J3118" s="197">
        <v>3116</v>
      </c>
      <c r="K3118" s="234"/>
      <c r="L3118" s="234"/>
      <c r="M3118" s="234"/>
      <c r="N3118" s="234"/>
      <c r="O3118" s="234"/>
      <c r="P3118" s="234"/>
      <c r="Q3118" s="7">
        <v>39617</v>
      </c>
      <c r="R3118" s="8">
        <v>6468572</v>
      </c>
      <c r="S3118" s="8">
        <v>6507143</v>
      </c>
      <c r="T3118" s="8">
        <v>6333929</v>
      </c>
      <c r="U3118" s="8">
        <v>6383929</v>
      </c>
      <c r="V3118" s="192">
        <v>5516603</v>
      </c>
      <c r="W3118" s="234">
        <v>811468000</v>
      </c>
      <c r="X3118" s="194">
        <f t="shared" si="97"/>
        <v>-1.4771454998139951E-2</v>
      </c>
      <c r="Y3118" s="193"/>
      <c r="Z3118" s="197">
        <v>3116</v>
      </c>
    </row>
    <row r="3119" spans="1:26" ht="14.4" x14ac:dyDescent="0.3">
      <c r="A3119" s="7">
        <v>39616</v>
      </c>
      <c r="B3119" s="191">
        <v>1360.709961</v>
      </c>
      <c r="C3119" s="191">
        <v>1366.589966</v>
      </c>
      <c r="D3119" s="191">
        <v>1350.540039</v>
      </c>
      <c r="E3119" s="191">
        <v>1350.9300539999999</v>
      </c>
      <c r="F3119" s="192">
        <v>1350.9300539999999</v>
      </c>
      <c r="G3119" s="191">
        <v>3801960000</v>
      </c>
      <c r="H3119" s="194">
        <f t="shared" si="96"/>
        <v>-6.7713330233873173E-3</v>
      </c>
      <c r="I3119" s="193"/>
      <c r="J3119" s="197">
        <v>3117</v>
      </c>
      <c r="K3119" s="234"/>
      <c r="L3119" s="234"/>
      <c r="M3119" s="234"/>
      <c r="N3119" s="234"/>
      <c r="O3119" s="234"/>
      <c r="P3119" s="234"/>
      <c r="Q3119" s="7">
        <v>39616</v>
      </c>
      <c r="R3119" s="8">
        <v>6360714</v>
      </c>
      <c r="S3119" s="8">
        <v>6499643</v>
      </c>
      <c r="T3119" s="8">
        <v>6336071</v>
      </c>
      <c r="U3119" s="8">
        <v>6479643</v>
      </c>
      <c r="V3119" s="192">
        <v>5599313</v>
      </c>
      <c r="W3119" s="234">
        <v>899656800</v>
      </c>
      <c r="X3119" s="194">
        <f t="shared" si="97"/>
        <v>2.5955648358929183E-2</v>
      </c>
      <c r="Y3119" s="193"/>
      <c r="Z3119" s="197">
        <v>3117</v>
      </c>
    </row>
    <row r="3120" spans="1:26" ht="14.4" x14ac:dyDescent="0.3">
      <c r="A3120" s="7">
        <v>39615</v>
      </c>
      <c r="B3120" s="191">
        <v>1358.849976</v>
      </c>
      <c r="C3120" s="191">
        <v>1364.6999510000001</v>
      </c>
      <c r="D3120" s="191">
        <v>1352.0699460000001</v>
      </c>
      <c r="E3120" s="191">
        <v>1360.1400149999999</v>
      </c>
      <c r="F3120" s="192">
        <v>1360.1400149999999</v>
      </c>
      <c r="G3120" s="191">
        <v>3706940000</v>
      </c>
      <c r="H3120" s="194">
        <f t="shared" si="96"/>
        <v>8.087027319595699E-5</v>
      </c>
      <c r="I3120" s="193"/>
      <c r="J3120" s="197">
        <v>3118</v>
      </c>
      <c r="K3120" s="234"/>
      <c r="L3120" s="234"/>
      <c r="M3120" s="234"/>
      <c r="N3120" s="234"/>
      <c r="O3120" s="234"/>
      <c r="P3120" s="234"/>
      <c r="Q3120" s="7">
        <v>39615</v>
      </c>
      <c r="R3120" s="8">
        <v>6117857</v>
      </c>
      <c r="S3120" s="8">
        <v>6353571</v>
      </c>
      <c r="T3120" s="8">
        <v>6038214</v>
      </c>
      <c r="U3120" s="8">
        <v>6315714</v>
      </c>
      <c r="V3120" s="192">
        <v>5457656</v>
      </c>
      <c r="W3120" s="234">
        <v>1051730400</v>
      </c>
      <c r="X3120" s="194">
        <f t="shared" si="97"/>
        <v>2.5932462770947927E-2</v>
      </c>
      <c r="Y3120" s="193"/>
      <c r="Z3120" s="197">
        <v>3118</v>
      </c>
    </row>
    <row r="3121" spans="1:26" ht="14.4" x14ac:dyDescent="0.3">
      <c r="A3121" s="7">
        <v>39612</v>
      </c>
      <c r="B3121" s="191">
        <v>1341.8100589999999</v>
      </c>
      <c r="C3121" s="191">
        <v>1360.030029</v>
      </c>
      <c r="D3121" s="191">
        <v>1341.709961</v>
      </c>
      <c r="E3121" s="191">
        <v>1360.030029</v>
      </c>
      <c r="F3121" s="192">
        <v>1360.030029</v>
      </c>
      <c r="G3121" s="191">
        <v>4080420000</v>
      </c>
      <c r="H3121" s="194">
        <f t="shared" si="96"/>
        <v>1.5046261260593417E-2</v>
      </c>
      <c r="I3121" s="193"/>
      <c r="J3121" s="197">
        <v>3119</v>
      </c>
      <c r="K3121" s="234"/>
      <c r="L3121" s="234"/>
      <c r="M3121" s="234"/>
      <c r="N3121" s="234"/>
      <c r="O3121" s="234"/>
      <c r="P3121" s="234"/>
      <c r="Q3121" s="7">
        <v>39612</v>
      </c>
      <c r="R3121" s="8">
        <v>6130000</v>
      </c>
      <c r="S3121" s="8">
        <v>6220000</v>
      </c>
      <c r="T3121" s="8">
        <v>5903929</v>
      </c>
      <c r="U3121" s="8">
        <v>6156072</v>
      </c>
      <c r="V3121" s="192">
        <v>5319703</v>
      </c>
      <c r="W3121" s="234">
        <v>1345957200</v>
      </c>
      <c r="X3121" s="194">
        <f t="shared" si="97"/>
        <v>-5.1367358808491219E-3</v>
      </c>
      <c r="Y3121" s="193"/>
      <c r="Z3121" s="197">
        <v>3119</v>
      </c>
    </row>
    <row r="3122" spans="1:26" ht="14.4" x14ac:dyDescent="0.3">
      <c r="A3122" s="7">
        <v>39611</v>
      </c>
      <c r="B3122" s="191">
        <v>1335.780029</v>
      </c>
      <c r="C3122" s="191">
        <v>1353.030029</v>
      </c>
      <c r="D3122" s="191">
        <v>1331.290039</v>
      </c>
      <c r="E3122" s="191">
        <v>1339.869995</v>
      </c>
      <c r="F3122" s="192">
        <v>1339.869995</v>
      </c>
      <c r="G3122" s="191">
        <v>4734240000</v>
      </c>
      <c r="H3122" s="194">
        <f t="shared" si="96"/>
        <v>3.2796988616889465E-3</v>
      </c>
      <c r="I3122" s="193"/>
      <c r="J3122" s="197">
        <v>3120</v>
      </c>
      <c r="K3122" s="234"/>
      <c r="L3122" s="234"/>
      <c r="M3122" s="234"/>
      <c r="N3122" s="234"/>
      <c r="O3122" s="234"/>
      <c r="P3122" s="234"/>
      <c r="Q3122" s="7">
        <v>39611</v>
      </c>
      <c r="R3122" s="8">
        <v>6481786</v>
      </c>
      <c r="S3122" s="8">
        <v>6521429</v>
      </c>
      <c r="T3122" s="8">
        <v>6114286</v>
      </c>
      <c r="U3122" s="8">
        <v>6187857</v>
      </c>
      <c r="V3122" s="192">
        <v>5347170</v>
      </c>
      <c r="W3122" s="234">
        <v>1308333600</v>
      </c>
      <c r="X3122" s="194">
        <f t="shared" si="97"/>
        <v>-4.1756545802562967E-2</v>
      </c>
      <c r="Y3122" s="193"/>
      <c r="Z3122" s="197">
        <v>3120</v>
      </c>
    </row>
    <row r="3123" spans="1:26" ht="14.4" x14ac:dyDescent="0.3">
      <c r="A3123" s="7">
        <v>39610</v>
      </c>
      <c r="B3123" s="191">
        <v>1357.089966</v>
      </c>
      <c r="C3123" s="191">
        <v>1357.089966</v>
      </c>
      <c r="D3123" s="191">
        <v>1335.469971</v>
      </c>
      <c r="E3123" s="191">
        <v>1335.48999</v>
      </c>
      <c r="F3123" s="192">
        <v>1335.48999</v>
      </c>
      <c r="G3123" s="191">
        <v>4779980000</v>
      </c>
      <c r="H3123" s="194">
        <f t="shared" si="96"/>
        <v>-1.689434350929472E-2</v>
      </c>
      <c r="I3123" s="193"/>
      <c r="J3123" s="197">
        <v>3121</v>
      </c>
      <c r="K3123" s="234"/>
      <c r="L3123" s="234"/>
      <c r="M3123" s="234"/>
      <c r="N3123" s="234"/>
      <c r="O3123" s="234"/>
      <c r="P3123" s="234"/>
      <c r="Q3123" s="7">
        <v>39610</v>
      </c>
      <c r="R3123" s="8">
        <v>6583571</v>
      </c>
      <c r="S3123" s="8">
        <v>6642857</v>
      </c>
      <c r="T3123" s="8">
        <v>6413929</v>
      </c>
      <c r="U3123" s="8">
        <v>6457500</v>
      </c>
      <c r="V3123" s="192">
        <v>5580179</v>
      </c>
      <c r="W3123" s="234">
        <v>961550800</v>
      </c>
      <c r="X3123" s="194">
        <f t="shared" si="97"/>
        <v>-2.6018096980700591E-2</v>
      </c>
      <c r="Y3123" s="193"/>
      <c r="Z3123" s="197">
        <v>3121</v>
      </c>
    </row>
    <row r="3124" spans="1:26" ht="14.4" x14ac:dyDescent="0.3">
      <c r="A3124" s="7">
        <v>39609</v>
      </c>
      <c r="B3124" s="191">
        <v>1358.9799800000001</v>
      </c>
      <c r="C3124" s="191">
        <v>1366.839966</v>
      </c>
      <c r="D3124" s="191">
        <v>1351.5600589999999</v>
      </c>
      <c r="E3124" s="191">
        <v>1358.4399410000001</v>
      </c>
      <c r="F3124" s="192">
        <v>1358.4399410000001</v>
      </c>
      <c r="G3124" s="191">
        <v>4635070000</v>
      </c>
      <c r="H3124" s="194">
        <f t="shared" si="96"/>
        <v>-2.438072035908791E-3</v>
      </c>
      <c r="I3124" s="193"/>
      <c r="J3124" s="197">
        <v>3122</v>
      </c>
      <c r="K3124" s="234"/>
      <c r="L3124" s="234"/>
      <c r="M3124" s="234"/>
      <c r="N3124" s="234"/>
      <c r="O3124" s="234"/>
      <c r="P3124" s="234"/>
      <c r="Q3124" s="7">
        <v>39609</v>
      </c>
      <c r="R3124" s="8">
        <v>6446786</v>
      </c>
      <c r="S3124" s="8">
        <v>6670714</v>
      </c>
      <c r="T3124" s="8">
        <v>6393571</v>
      </c>
      <c r="U3124" s="8">
        <v>6630000</v>
      </c>
      <c r="V3124" s="192">
        <v>5729243</v>
      </c>
      <c r="W3124" s="234">
        <v>1140941200</v>
      </c>
      <c r="X3124" s="194">
        <f t="shared" si="97"/>
        <v>2.2190531516531702E-2</v>
      </c>
      <c r="Y3124" s="193"/>
      <c r="Z3124" s="197">
        <v>3122</v>
      </c>
    </row>
    <row r="3125" spans="1:26" ht="14.4" x14ac:dyDescent="0.3">
      <c r="A3125" s="7">
        <v>39608</v>
      </c>
      <c r="B3125" s="191">
        <v>1360.829956</v>
      </c>
      <c r="C3125" s="191">
        <v>1370.630005</v>
      </c>
      <c r="D3125" s="191">
        <v>1350.619995</v>
      </c>
      <c r="E3125" s="191">
        <v>1361.76001</v>
      </c>
      <c r="F3125" s="192">
        <v>1361.76001</v>
      </c>
      <c r="G3125" s="191">
        <v>4404570000</v>
      </c>
      <c r="H3125" s="194">
        <f t="shared" si="96"/>
        <v>7.9368841839437911E-4</v>
      </c>
      <c r="I3125" s="193"/>
      <c r="J3125" s="197">
        <v>3123</v>
      </c>
      <c r="K3125" s="234"/>
      <c r="L3125" s="234"/>
      <c r="M3125" s="234"/>
      <c r="N3125" s="234"/>
      <c r="O3125" s="234"/>
      <c r="P3125" s="234"/>
      <c r="Q3125" s="7">
        <v>39608</v>
      </c>
      <c r="R3125" s="8">
        <v>6599643</v>
      </c>
      <c r="S3125" s="8">
        <v>6605000</v>
      </c>
      <c r="T3125" s="8">
        <v>6276786</v>
      </c>
      <c r="U3125" s="8">
        <v>6486072</v>
      </c>
      <c r="V3125" s="192">
        <v>5604868</v>
      </c>
      <c r="W3125" s="234">
        <v>1888392800</v>
      </c>
      <c r="X3125" s="194">
        <f t="shared" si="97"/>
        <v>-2.1708801668911582E-2</v>
      </c>
      <c r="Y3125" s="193"/>
      <c r="Z3125" s="197">
        <v>3123</v>
      </c>
    </row>
    <row r="3126" spans="1:26" ht="14.4" x14ac:dyDescent="0.3">
      <c r="A3126" s="7">
        <v>39605</v>
      </c>
      <c r="B3126" s="191">
        <v>1400.0600589999999</v>
      </c>
      <c r="C3126" s="191">
        <v>1400.0600589999999</v>
      </c>
      <c r="D3126" s="191">
        <v>1359.900024</v>
      </c>
      <c r="E3126" s="191">
        <v>1360.6800539999999</v>
      </c>
      <c r="F3126" s="192">
        <v>1360.6800539999999</v>
      </c>
      <c r="G3126" s="191">
        <v>4771660000</v>
      </c>
      <c r="H3126" s="194">
        <f t="shared" si="96"/>
        <v>-3.0889208707972501E-2</v>
      </c>
      <c r="I3126" s="193"/>
      <c r="J3126" s="197">
        <v>3124</v>
      </c>
      <c r="K3126" s="234"/>
      <c r="L3126" s="234"/>
      <c r="M3126" s="234"/>
      <c r="N3126" s="234"/>
      <c r="O3126" s="234"/>
      <c r="P3126" s="234"/>
      <c r="Q3126" s="7">
        <v>39605</v>
      </c>
      <c r="R3126" s="8">
        <v>6714286</v>
      </c>
      <c r="S3126" s="8">
        <v>6783928</v>
      </c>
      <c r="T3126" s="8">
        <v>6626786</v>
      </c>
      <c r="U3126" s="8">
        <v>6630000</v>
      </c>
      <c r="V3126" s="192">
        <v>5729243</v>
      </c>
      <c r="W3126" s="234">
        <v>966422800</v>
      </c>
      <c r="X3126" s="194">
        <f t="shared" si="97"/>
        <v>-2.0007488610999501E-2</v>
      </c>
      <c r="Y3126" s="193"/>
      <c r="Z3126" s="197">
        <v>3124</v>
      </c>
    </row>
    <row r="3127" spans="1:26" ht="14.4" x14ac:dyDescent="0.3">
      <c r="A3127" s="7">
        <v>39604</v>
      </c>
      <c r="B3127" s="191">
        <v>1377.4799800000001</v>
      </c>
      <c r="C3127" s="191">
        <v>1404.0500489999999</v>
      </c>
      <c r="D3127" s="191">
        <v>1377.4799800000001</v>
      </c>
      <c r="E3127" s="191">
        <v>1404.0500489999999</v>
      </c>
      <c r="F3127" s="192">
        <v>1404.0500489999999</v>
      </c>
      <c r="G3127" s="191">
        <v>4350790000</v>
      </c>
      <c r="H3127" s="194">
        <f t="shared" si="96"/>
        <v>1.9496150853406391E-2</v>
      </c>
      <c r="I3127" s="193"/>
      <c r="J3127" s="197">
        <v>3125</v>
      </c>
      <c r="K3127" s="234"/>
      <c r="L3127" s="234"/>
      <c r="M3127" s="234"/>
      <c r="N3127" s="234"/>
      <c r="O3127" s="234"/>
      <c r="P3127" s="234"/>
      <c r="Q3127" s="7">
        <v>39604</v>
      </c>
      <c r="R3127" s="8">
        <v>6655000</v>
      </c>
      <c r="S3127" s="8">
        <v>6780000</v>
      </c>
      <c r="T3127" s="8">
        <v>6632143</v>
      </c>
      <c r="U3127" s="8">
        <v>6765357</v>
      </c>
      <c r="V3127" s="192">
        <v>5846211</v>
      </c>
      <c r="W3127" s="234">
        <v>755445600</v>
      </c>
      <c r="X3127" s="194">
        <f t="shared" si="97"/>
        <v>2.2895515676629011E-2</v>
      </c>
      <c r="Y3127" s="193"/>
      <c r="Z3127" s="197">
        <v>3125</v>
      </c>
    </row>
    <row r="3128" spans="1:26" ht="14.4" x14ac:dyDescent="0.3">
      <c r="A3128" s="7">
        <v>39603</v>
      </c>
      <c r="B3128" s="191">
        <v>1376.26001</v>
      </c>
      <c r="C3128" s="191">
        <v>1388.1800539999999</v>
      </c>
      <c r="D3128" s="191">
        <v>1371.73999</v>
      </c>
      <c r="E3128" s="191">
        <v>1377.1999510000001</v>
      </c>
      <c r="F3128" s="192">
        <v>1377.1999510000001</v>
      </c>
      <c r="G3128" s="191">
        <v>4338640000</v>
      </c>
      <c r="H3128" s="194">
        <f t="shared" si="96"/>
        <v>-3.2669617984195298E-4</v>
      </c>
      <c r="I3128" s="193"/>
      <c r="J3128" s="197">
        <v>3126</v>
      </c>
      <c r="K3128" s="234"/>
      <c r="L3128" s="234"/>
      <c r="M3128" s="234"/>
      <c r="N3128" s="234"/>
      <c r="O3128" s="234"/>
      <c r="P3128" s="234"/>
      <c r="Q3128" s="7">
        <v>39603</v>
      </c>
      <c r="R3128" s="8">
        <v>6572143</v>
      </c>
      <c r="S3128" s="8">
        <v>6681786</v>
      </c>
      <c r="T3128" s="8">
        <v>6543929</v>
      </c>
      <c r="U3128" s="8">
        <v>6613929</v>
      </c>
      <c r="V3128" s="192">
        <v>5715355</v>
      </c>
      <c r="W3128" s="234">
        <v>726983600</v>
      </c>
      <c r="X3128" s="194">
        <f t="shared" si="97"/>
        <v>-9.7099936898150817E-4</v>
      </c>
      <c r="Y3128" s="193"/>
      <c r="Z3128" s="197">
        <v>3126</v>
      </c>
    </row>
    <row r="3129" spans="1:26" ht="14.4" x14ac:dyDescent="0.3">
      <c r="A3129" s="7">
        <v>39602</v>
      </c>
      <c r="B3129" s="191">
        <v>1386.420044</v>
      </c>
      <c r="C3129" s="191">
        <v>1393.119995</v>
      </c>
      <c r="D3129" s="191">
        <v>1370.119995</v>
      </c>
      <c r="E3129" s="191">
        <v>1377.650024</v>
      </c>
      <c r="F3129" s="192">
        <v>1377.650024</v>
      </c>
      <c r="G3129" s="191">
        <v>4396380000</v>
      </c>
      <c r="H3129" s="194">
        <f t="shared" si="96"/>
        <v>-5.7878280870160255E-3</v>
      </c>
      <c r="I3129" s="193"/>
      <c r="J3129" s="197">
        <v>3127</v>
      </c>
      <c r="K3129" s="234"/>
      <c r="L3129" s="234"/>
      <c r="M3129" s="234"/>
      <c r="N3129" s="234"/>
      <c r="O3129" s="234"/>
      <c r="P3129" s="234"/>
      <c r="Q3129" s="7">
        <v>39602</v>
      </c>
      <c r="R3129" s="8">
        <v>6673572</v>
      </c>
      <c r="S3129" s="8">
        <v>6721428</v>
      </c>
      <c r="T3129" s="8">
        <v>6512143</v>
      </c>
      <c r="U3129" s="8">
        <v>6620357</v>
      </c>
      <c r="V3129" s="192">
        <v>5720910</v>
      </c>
      <c r="W3129" s="234">
        <v>750520400</v>
      </c>
      <c r="X3129" s="194">
        <f t="shared" si="97"/>
        <v>-3.9225627711898742E-3</v>
      </c>
      <c r="Y3129" s="193"/>
      <c r="Z3129" s="197">
        <v>3127</v>
      </c>
    </row>
    <row r="3130" spans="1:26" ht="14.4" x14ac:dyDescent="0.3">
      <c r="A3130" s="7">
        <v>39601</v>
      </c>
      <c r="B3130" s="191">
        <v>1399.619995</v>
      </c>
      <c r="C3130" s="191">
        <v>1399.619995</v>
      </c>
      <c r="D3130" s="191">
        <v>1377.790039</v>
      </c>
      <c r="E3130" s="191">
        <v>1385.670044</v>
      </c>
      <c r="F3130" s="192">
        <v>1385.670044</v>
      </c>
      <c r="G3130" s="191">
        <v>3714320000</v>
      </c>
      <c r="H3130" s="194">
        <f t="shared" si="96"/>
        <v>-1.0504263805166243E-2</v>
      </c>
      <c r="I3130" s="193"/>
      <c r="J3130" s="197">
        <v>3128</v>
      </c>
      <c r="K3130" s="234"/>
      <c r="L3130" s="234"/>
      <c r="M3130" s="234"/>
      <c r="N3130" s="234"/>
      <c r="O3130" s="234"/>
      <c r="P3130" s="234"/>
      <c r="Q3130" s="7">
        <v>39601</v>
      </c>
      <c r="R3130" s="8">
        <v>6735714</v>
      </c>
      <c r="S3130" s="8">
        <v>6773214</v>
      </c>
      <c r="T3130" s="8">
        <v>6590357</v>
      </c>
      <c r="U3130" s="8">
        <v>6646429</v>
      </c>
      <c r="V3130" s="192">
        <v>5743439</v>
      </c>
      <c r="W3130" s="234">
        <v>679840000</v>
      </c>
      <c r="X3130" s="194">
        <f t="shared" si="97"/>
        <v>-1.4039634190828402E-2</v>
      </c>
      <c r="Y3130" s="193"/>
      <c r="Z3130" s="197">
        <v>3128</v>
      </c>
    </row>
    <row r="3131" spans="1:26" ht="14.4" x14ac:dyDescent="0.3">
      <c r="A3131" s="7">
        <v>39598</v>
      </c>
      <c r="B3131" s="191">
        <v>1398.3599850000001</v>
      </c>
      <c r="C3131" s="191">
        <v>1404.459961</v>
      </c>
      <c r="D3131" s="191">
        <v>1398.079956</v>
      </c>
      <c r="E3131" s="191">
        <v>1400.380005</v>
      </c>
      <c r="F3131" s="192">
        <v>1400.380005</v>
      </c>
      <c r="G3131" s="191">
        <v>3845630000</v>
      </c>
      <c r="H3131" s="194">
        <f t="shared" si="96"/>
        <v>1.5161665104046116E-3</v>
      </c>
      <c r="I3131" s="193"/>
      <c r="J3131" s="197">
        <v>3129</v>
      </c>
      <c r="K3131" s="234"/>
      <c r="L3131" s="234"/>
      <c r="M3131" s="234"/>
      <c r="N3131" s="234"/>
      <c r="O3131" s="234"/>
      <c r="P3131" s="234"/>
      <c r="Q3131" s="7">
        <v>39598</v>
      </c>
      <c r="R3131" s="8">
        <v>6694643</v>
      </c>
      <c r="S3131" s="8">
        <v>6769286</v>
      </c>
      <c r="T3131" s="8">
        <v>6692143</v>
      </c>
      <c r="U3131" s="8">
        <v>6741071</v>
      </c>
      <c r="V3131" s="192">
        <v>5825223</v>
      </c>
      <c r="W3131" s="234">
        <v>610184400</v>
      </c>
      <c r="X3131" s="194">
        <f t="shared" si="97"/>
        <v>1.1034169390424406E-2</v>
      </c>
      <c r="Y3131" s="193"/>
      <c r="Z3131" s="197">
        <v>3129</v>
      </c>
    </row>
    <row r="3132" spans="1:26" ht="14.4" x14ac:dyDescent="0.3">
      <c r="A3132" s="7">
        <v>39597</v>
      </c>
      <c r="B3132" s="191">
        <v>1390.5</v>
      </c>
      <c r="C3132" s="191">
        <v>1406.3199460000001</v>
      </c>
      <c r="D3132" s="191">
        <v>1388.589966</v>
      </c>
      <c r="E3132" s="191">
        <v>1398.26001</v>
      </c>
      <c r="F3132" s="192">
        <v>1398.26001</v>
      </c>
      <c r="G3132" s="191">
        <v>3894440000</v>
      </c>
      <c r="H3132" s="194">
        <f t="shared" si="96"/>
        <v>5.3349372906932712E-3</v>
      </c>
      <c r="I3132" s="193"/>
      <c r="J3132" s="197">
        <v>3130</v>
      </c>
      <c r="K3132" s="234"/>
      <c r="L3132" s="234"/>
      <c r="M3132" s="234"/>
      <c r="N3132" s="234"/>
      <c r="O3132" s="234"/>
      <c r="P3132" s="234"/>
      <c r="Q3132" s="7">
        <v>39597</v>
      </c>
      <c r="R3132" s="8">
        <v>6670000</v>
      </c>
      <c r="S3132" s="8">
        <v>6721428</v>
      </c>
      <c r="T3132" s="8">
        <v>6625000</v>
      </c>
      <c r="U3132" s="8">
        <v>6667500</v>
      </c>
      <c r="V3132" s="192">
        <v>5761648</v>
      </c>
      <c r="W3132" s="234">
        <v>647186400</v>
      </c>
      <c r="X3132" s="194">
        <f t="shared" si="97"/>
        <v>-1.7113327933258541E-3</v>
      </c>
      <c r="Y3132" s="193"/>
      <c r="Z3132" s="197">
        <v>3130</v>
      </c>
    </row>
    <row r="3133" spans="1:26" ht="14.4" x14ac:dyDescent="0.3">
      <c r="A3133" s="7">
        <v>39596</v>
      </c>
      <c r="B3133" s="191">
        <v>1386.540039</v>
      </c>
      <c r="C3133" s="191">
        <v>1391.25</v>
      </c>
      <c r="D3133" s="191">
        <v>1378.160034</v>
      </c>
      <c r="E3133" s="191">
        <v>1390.839966</v>
      </c>
      <c r="F3133" s="192">
        <v>1390.839966</v>
      </c>
      <c r="G3133" s="191">
        <v>3927240000</v>
      </c>
      <c r="H3133" s="194">
        <f t="shared" si="96"/>
        <v>3.9628903129962836E-3</v>
      </c>
      <c r="I3133" s="193"/>
      <c r="J3133" s="197">
        <v>3131</v>
      </c>
      <c r="K3133" s="234"/>
      <c r="L3133" s="234"/>
      <c r="M3133" s="234"/>
      <c r="N3133" s="234"/>
      <c r="O3133" s="234"/>
      <c r="P3133" s="234"/>
      <c r="Q3133" s="7">
        <v>39596</v>
      </c>
      <c r="R3133" s="8">
        <v>6693214</v>
      </c>
      <c r="S3133" s="8">
        <v>6712500</v>
      </c>
      <c r="T3133" s="8">
        <v>6561429</v>
      </c>
      <c r="U3133" s="8">
        <v>6678928</v>
      </c>
      <c r="V3133" s="192">
        <v>5771525</v>
      </c>
      <c r="W3133" s="234">
        <v>743979600</v>
      </c>
      <c r="X3133" s="194">
        <f t="shared" si="97"/>
        <v>3.1110821438658236E-3</v>
      </c>
      <c r="Y3133" s="193"/>
      <c r="Z3133" s="197">
        <v>3131</v>
      </c>
    </row>
    <row r="3134" spans="1:26" ht="14.4" x14ac:dyDescent="0.3">
      <c r="A3134" s="7">
        <v>39595</v>
      </c>
      <c r="B3134" s="191">
        <v>1375.969971</v>
      </c>
      <c r="C3134" s="191">
        <v>1387.400024</v>
      </c>
      <c r="D3134" s="191">
        <v>1373.0699460000001</v>
      </c>
      <c r="E3134" s="191">
        <v>1385.349976</v>
      </c>
      <c r="F3134" s="192">
        <v>1385.349976</v>
      </c>
      <c r="G3134" s="191">
        <v>3588860000</v>
      </c>
      <c r="H3134" s="194">
        <f t="shared" si="96"/>
        <v>6.8462215594572969E-3</v>
      </c>
      <c r="I3134" s="193"/>
      <c r="J3134" s="197">
        <v>3132</v>
      </c>
      <c r="K3134" s="234"/>
      <c r="L3134" s="234"/>
      <c r="M3134" s="234"/>
      <c r="N3134" s="234"/>
      <c r="O3134" s="234"/>
      <c r="P3134" s="234"/>
      <c r="Q3134" s="7">
        <v>39595</v>
      </c>
      <c r="R3134" s="8">
        <v>6526786</v>
      </c>
      <c r="S3134" s="8">
        <v>6658214</v>
      </c>
      <c r="T3134" s="8">
        <v>6494286</v>
      </c>
      <c r="U3134" s="8">
        <v>6658214</v>
      </c>
      <c r="V3134" s="192">
        <v>5753625</v>
      </c>
      <c r="W3134" s="234">
        <v>789905200</v>
      </c>
      <c r="X3134" s="194">
        <f t="shared" si="97"/>
        <v>2.903373443941102E-2</v>
      </c>
      <c r="Y3134" s="193"/>
      <c r="Z3134" s="197">
        <v>3132</v>
      </c>
    </row>
    <row r="3135" spans="1:26" ht="14.4" x14ac:dyDescent="0.3">
      <c r="A3135" s="7">
        <v>39591</v>
      </c>
      <c r="B3135" s="191">
        <v>1392.1999510000001</v>
      </c>
      <c r="C3135" s="191">
        <v>1392.1999510000001</v>
      </c>
      <c r="D3135" s="191">
        <v>1373.719971</v>
      </c>
      <c r="E3135" s="191">
        <v>1375.9300539999999</v>
      </c>
      <c r="F3135" s="192">
        <v>1375.9300539999999</v>
      </c>
      <c r="G3135" s="191">
        <v>3516380000</v>
      </c>
      <c r="H3135" s="194">
        <f t="shared" si="96"/>
        <v>-1.3210400772438527E-2</v>
      </c>
      <c r="I3135" s="193"/>
      <c r="J3135" s="197">
        <v>3133</v>
      </c>
      <c r="K3135" s="234"/>
      <c r="L3135" s="234"/>
      <c r="M3135" s="234"/>
      <c r="N3135" s="234"/>
      <c r="O3135" s="234"/>
      <c r="P3135" s="234"/>
      <c r="Q3135" s="7">
        <v>39591</v>
      </c>
      <c r="R3135" s="8">
        <v>6456071</v>
      </c>
      <c r="S3135" s="8">
        <v>6499643</v>
      </c>
      <c r="T3135" s="8">
        <v>6350000</v>
      </c>
      <c r="U3135" s="8">
        <v>6470357</v>
      </c>
      <c r="V3135" s="192">
        <v>5591289</v>
      </c>
      <c r="W3135" s="234">
        <v>906917200</v>
      </c>
      <c r="X3135" s="194">
        <f t="shared" si="97"/>
        <v>2.3270093105261982E-2</v>
      </c>
      <c r="Y3135" s="193"/>
      <c r="Z3135" s="197">
        <v>3133</v>
      </c>
    </row>
    <row r="3136" spans="1:26" ht="14.4" x14ac:dyDescent="0.3">
      <c r="A3136" s="7">
        <v>39590</v>
      </c>
      <c r="B3136" s="191">
        <v>1390.829956</v>
      </c>
      <c r="C3136" s="191">
        <v>1399.0699460000001</v>
      </c>
      <c r="D3136" s="191">
        <v>1390.2299800000001</v>
      </c>
      <c r="E3136" s="191">
        <v>1394.349976</v>
      </c>
      <c r="F3136" s="192">
        <v>1394.349976</v>
      </c>
      <c r="G3136" s="191">
        <v>3955960000</v>
      </c>
      <c r="H3136" s="194">
        <f t="shared" si="96"/>
        <v>2.6173789661954887E-3</v>
      </c>
      <c r="I3136" s="193"/>
      <c r="J3136" s="197">
        <v>3134</v>
      </c>
      <c r="K3136" s="234"/>
      <c r="L3136" s="234"/>
      <c r="M3136" s="234"/>
      <c r="N3136" s="234"/>
      <c r="O3136" s="234"/>
      <c r="P3136" s="234"/>
      <c r="Q3136" s="7">
        <v>39590</v>
      </c>
      <c r="R3136" s="8">
        <v>6402143</v>
      </c>
      <c r="S3136" s="8">
        <v>6476071</v>
      </c>
      <c r="T3136" s="8">
        <v>6142857</v>
      </c>
      <c r="U3136" s="8">
        <v>6323214</v>
      </c>
      <c r="V3136" s="192">
        <v>5464138</v>
      </c>
      <c r="W3136" s="234">
        <v>1206735600</v>
      </c>
      <c r="X3136" s="194">
        <f t="shared" si="97"/>
        <v>-6.3975182386185932E-3</v>
      </c>
      <c r="Y3136" s="193"/>
      <c r="Z3136" s="197">
        <v>3134</v>
      </c>
    </row>
    <row r="3137" spans="1:26" ht="14.4" x14ac:dyDescent="0.3">
      <c r="A3137" s="7">
        <v>39589</v>
      </c>
      <c r="B3137" s="191">
        <v>1414.0600589999999</v>
      </c>
      <c r="C3137" s="191">
        <v>1419.119995</v>
      </c>
      <c r="D3137" s="191">
        <v>1388.8100589999999</v>
      </c>
      <c r="E3137" s="191">
        <v>1390.709961</v>
      </c>
      <c r="F3137" s="192">
        <v>1390.709961</v>
      </c>
      <c r="G3137" s="191">
        <v>4517990000</v>
      </c>
      <c r="H3137" s="194">
        <f t="shared" si="96"/>
        <v>-1.605353234379173E-2</v>
      </c>
      <c r="I3137" s="193"/>
      <c r="J3137" s="197">
        <v>3135</v>
      </c>
      <c r="K3137" s="234"/>
      <c r="L3137" s="234"/>
      <c r="M3137" s="234"/>
      <c r="N3137" s="234"/>
      <c r="O3137" s="234"/>
      <c r="P3137" s="234"/>
      <c r="Q3137" s="7">
        <v>39589</v>
      </c>
      <c r="R3137" s="8">
        <v>6631072</v>
      </c>
      <c r="S3137" s="8">
        <v>6712500</v>
      </c>
      <c r="T3137" s="8">
        <v>6294643</v>
      </c>
      <c r="U3137" s="8">
        <v>6363929</v>
      </c>
      <c r="V3137" s="192">
        <v>5499320</v>
      </c>
      <c r="W3137" s="234">
        <v>1157657200</v>
      </c>
      <c r="X3137" s="194">
        <f t="shared" si="97"/>
        <v>-4.1473928265845048E-2</v>
      </c>
      <c r="Y3137" s="193"/>
      <c r="Z3137" s="197">
        <v>3135</v>
      </c>
    </row>
    <row r="3138" spans="1:26" ht="14.4" x14ac:dyDescent="0.3">
      <c r="A3138" s="7">
        <v>39588</v>
      </c>
      <c r="B3138" s="191">
        <v>1424.48999</v>
      </c>
      <c r="C3138" s="191">
        <v>1424.48999</v>
      </c>
      <c r="D3138" s="191">
        <v>1409.089966</v>
      </c>
      <c r="E3138" s="191">
        <v>1413.400024</v>
      </c>
      <c r="F3138" s="192">
        <v>1413.400024</v>
      </c>
      <c r="G3138" s="191">
        <v>3854320000</v>
      </c>
      <c r="H3138" s="194">
        <f t="shared" si="96"/>
        <v>-9.2735894756397989E-3</v>
      </c>
      <c r="I3138" s="193"/>
      <c r="J3138" s="197">
        <v>3136</v>
      </c>
      <c r="K3138" s="234"/>
      <c r="L3138" s="234"/>
      <c r="M3138" s="234"/>
      <c r="N3138" s="234"/>
      <c r="O3138" s="234"/>
      <c r="P3138" s="234"/>
      <c r="Q3138" s="7">
        <v>39588</v>
      </c>
      <c r="R3138" s="8">
        <v>6493571</v>
      </c>
      <c r="S3138" s="8">
        <v>6648571</v>
      </c>
      <c r="T3138" s="8">
        <v>6432857</v>
      </c>
      <c r="U3138" s="8">
        <v>6639286</v>
      </c>
      <c r="V3138" s="192">
        <v>5737267</v>
      </c>
      <c r="W3138" s="234">
        <v>969850000</v>
      </c>
      <c r="X3138" s="194">
        <f t="shared" si="97"/>
        <v>1.2527257723050945E-2</v>
      </c>
      <c r="Y3138" s="193"/>
      <c r="Z3138" s="197">
        <v>3136</v>
      </c>
    </row>
    <row r="3139" spans="1:26" ht="14.4" x14ac:dyDescent="0.3">
      <c r="A3139" s="7">
        <v>39587</v>
      </c>
      <c r="B3139" s="191">
        <v>1425.280029</v>
      </c>
      <c r="C3139" s="191">
        <v>1440.23999</v>
      </c>
      <c r="D3139" s="191">
        <v>1421.630005</v>
      </c>
      <c r="E3139" s="191">
        <v>1426.630005</v>
      </c>
      <c r="F3139" s="192">
        <v>1426.630005</v>
      </c>
      <c r="G3139" s="191">
        <v>3683970000</v>
      </c>
      <c r="H3139" s="194">
        <f t="shared" si="96"/>
        <v>8.9804540748104184E-4</v>
      </c>
      <c r="I3139" s="193"/>
      <c r="J3139" s="197">
        <v>3137</v>
      </c>
      <c r="K3139" s="234"/>
      <c r="L3139" s="234"/>
      <c r="M3139" s="234"/>
      <c r="N3139" s="234"/>
      <c r="O3139" s="234"/>
      <c r="P3139" s="234"/>
      <c r="Q3139" s="7">
        <v>39587</v>
      </c>
      <c r="R3139" s="8">
        <v>6709286</v>
      </c>
      <c r="S3139" s="8">
        <v>6738929</v>
      </c>
      <c r="T3139" s="8">
        <v>6475000</v>
      </c>
      <c r="U3139" s="8">
        <v>6557143</v>
      </c>
      <c r="V3139" s="192">
        <v>5666284</v>
      </c>
      <c r="W3139" s="234">
        <v>945820400</v>
      </c>
      <c r="X3139" s="194">
        <f t="shared" si="97"/>
        <v>-2.1426338649649847E-2</v>
      </c>
      <c r="Y3139" s="193"/>
      <c r="Z3139" s="197">
        <v>3137</v>
      </c>
    </row>
    <row r="3140" spans="1:26" ht="14.4" x14ac:dyDescent="0.3">
      <c r="A3140" s="7">
        <v>39584</v>
      </c>
      <c r="B3140" s="191">
        <v>1423.8900149999999</v>
      </c>
      <c r="C3140" s="191">
        <v>1425.8199460000001</v>
      </c>
      <c r="D3140" s="191">
        <v>1414.349976</v>
      </c>
      <c r="E3140" s="191">
        <v>1425.349976</v>
      </c>
      <c r="F3140" s="192">
        <v>1425.349976</v>
      </c>
      <c r="G3140" s="191">
        <v>3842590000</v>
      </c>
      <c r="H3140" s="194">
        <f t="shared" ref="H3140:H3203" si="98">(F3140-F3141)/F3141</f>
        <v>1.2503986930895048E-3</v>
      </c>
      <c r="I3140" s="193"/>
      <c r="J3140" s="197">
        <v>3138</v>
      </c>
      <c r="K3140" s="234"/>
      <c r="L3140" s="234"/>
      <c r="M3140" s="234"/>
      <c r="N3140" s="234"/>
      <c r="O3140" s="234"/>
      <c r="P3140" s="234"/>
      <c r="Q3140" s="7">
        <v>39584</v>
      </c>
      <c r="R3140" s="8">
        <v>6789643</v>
      </c>
      <c r="S3140" s="8">
        <v>6796429</v>
      </c>
      <c r="T3140" s="8">
        <v>6678571</v>
      </c>
      <c r="U3140" s="8">
        <v>6700714</v>
      </c>
      <c r="V3140" s="192">
        <v>5790350</v>
      </c>
      <c r="W3140" s="234">
        <v>765769200</v>
      </c>
      <c r="X3140" s="194">
        <f t="shared" ref="X3140:X3203" si="99">(V3140-V3141)/V3141</f>
        <v>-1.1121056229654704E-2</v>
      </c>
      <c r="Y3140" s="193"/>
      <c r="Z3140" s="197">
        <v>3138</v>
      </c>
    </row>
    <row r="3141" spans="1:26" ht="14.4" x14ac:dyDescent="0.3">
      <c r="A3141" s="7">
        <v>39583</v>
      </c>
      <c r="B3141" s="191">
        <v>1408.3599850000001</v>
      </c>
      <c r="C3141" s="191">
        <v>1424.400024</v>
      </c>
      <c r="D3141" s="191">
        <v>1406.869995</v>
      </c>
      <c r="E3141" s="191">
        <v>1423.5699460000001</v>
      </c>
      <c r="F3141" s="192">
        <v>1423.5699460000001</v>
      </c>
      <c r="G3141" s="191">
        <v>3836480000</v>
      </c>
      <c r="H3141" s="194">
        <f t="shared" si="98"/>
        <v>1.05844644130793E-2</v>
      </c>
      <c r="I3141" s="193"/>
      <c r="J3141" s="197">
        <v>3139</v>
      </c>
      <c r="K3141" s="234"/>
      <c r="L3141" s="234"/>
      <c r="M3141" s="234"/>
      <c r="N3141" s="234"/>
      <c r="O3141" s="234"/>
      <c r="P3141" s="234"/>
      <c r="Q3141" s="7">
        <v>39583</v>
      </c>
      <c r="R3141" s="8">
        <v>6671786</v>
      </c>
      <c r="S3141" s="8">
        <v>6782143</v>
      </c>
      <c r="T3141" s="8">
        <v>6578571</v>
      </c>
      <c r="U3141" s="8">
        <v>6776072</v>
      </c>
      <c r="V3141" s="192">
        <v>5855469</v>
      </c>
      <c r="W3141" s="234">
        <v>873208000</v>
      </c>
      <c r="X3141" s="194">
        <f t="shared" si="99"/>
        <v>1.863013136231868E-2</v>
      </c>
      <c r="Y3141" s="193"/>
      <c r="Z3141" s="197">
        <v>3139</v>
      </c>
    </row>
    <row r="3142" spans="1:26" ht="14.4" x14ac:dyDescent="0.3">
      <c r="A3142" s="7">
        <v>39582</v>
      </c>
      <c r="B3142" s="191">
        <v>1405.650024</v>
      </c>
      <c r="C3142" s="191">
        <v>1420.1899410000001</v>
      </c>
      <c r="D3142" s="191">
        <v>1405.650024</v>
      </c>
      <c r="E3142" s="191">
        <v>1408.660034</v>
      </c>
      <c r="F3142" s="192">
        <v>1408.660034</v>
      </c>
      <c r="G3142" s="191">
        <v>3979370000</v>
      </c>
      <c r="H3142" s="194">
        <f t="shared" si="98"/>
        <v>4.0055841913147405E-3</v>
      </c>
      <c r="I3142" s="193"/>
      <c r="J3142" s="197">
        <v>3140</v>
      </c>
      <c r="K3142" s="234"/>
      <c r="L3142" s="234"/>
      <c r="M3142" s="234"/>
      <c r="N3142" s="234"/>
      <c r="O3142" s="234"/>
      <c r="P3142" s="234"/>
      <c r="Q3142" s="7">
        <v>39582</v>
      </c>
      <c r="R3142" s="8">
        <v>6829643</v>
      </c>
      <c r="S3142" s="8">
        <v>6865714</v>
      </c>
      <c r="T3142" s="8">
        <v>6627500</v>
      </c>
      <c r="U3142" s="8">
        <v>6652143</v>
      </c>
      <c r="V3142" s="192">
        <v>5748376</v>
      </c>
      <c r="W3142" s="234">
        <v>916823600</v>
      </c>
      <c r="X3142" s="194">
        <f t="shared" si="99"/>
        <v>-1.9477986349665598E-2</v>
      </c>
      <c r="Y3142" s="193"/>
      <c r="Z3142" s="197">
        <v>3140</v>
      </c>
    </row>
    <row r="3143" spans="1:26" ht="14.4" x14ac:dyDescent="0.3">
      <c r="A3143" s="7">
        <v>39581</v>
      </c>
      <c r="B3143" s="191">
        <v>1404.400024</v>
      </c>
      <c r="C3143" s="191">
        <v>1406.3000489999999</v>
      </c>
      <c r="D3143" s="191">
        <v>1396.26001</v>
      </c>
      <c r="E3143" s="191">
        <v>1403.040039</v>
      </c>
      <c r="F3143" s="192">
        <v>1403.040039</v>
      </c>
      <c r="G3143" s="191">
        <v>4018590000</v>
      </c>
      <c r="H3143" s="194">
        <f t="shared" si="98"/>
        <v>-3.8467135248835047E-4</v>
      </c>
      <c r="I3143" s="193"/>
      <c r="J3143" s="197">
        <v>3141</v>
      </c>
      <c r="K3143" s="234"/>
      <c r="L3143" s="234"/>
      <c r="M3143" s="234"/>
      <c r="N3143" s="234"/>
      <c r="O3143" s="234"/>
      <c r="P3143" s="234"/>
      <c r="Q3143" s="7">
        <v>39581</v>
      </c>
      <c r="R3143" s="8">
        <v>6736072</v>
      </c>
      <c r="S3143" s="8">
        <v>6837500</v>
      </c>
      <c r="T3143" s="8">
        <v>6709286</v>
      </c>
      <c r="U3143" s="8">
        <v>6784286</v>
      </c>
      <c r="V3143" s="192">
        <v>5862567</v>
      </c>
      <c r="W3143" s="234">
        <v>823236400</v>
      </c>
      <c r="X3143" s="194">
        <f t="shared" si="99"/>
        <v>9.5661868333064698E-3</v>
      </c>
      <c r="Y3143" s="193"/>
      <c r="Z3143" s="197">
        <v>3141</v>
      </c>
    </row>
    <row r="3144" spans="1:26" ht="14.4" x14ac:dyDescent="0.3">
      <c r="A3144" s="7">
        <v>39580</v>
      </c>
      <c r="B3144" s="191">
        <v>1389.400024</v>
      </c>
      <c r="C3144" s="191">
        <v>1404.0600589999999</v>
      </c>
      <c r="D3144" s="191">
        <v>1386.1999510000001</v>
      </c>
      <c r="E3144" s="191">
        <v>1403.579956</v>
      </c>
      <c r="F3144" s="192">
        <v>1403.579956</v>
      </c>
      <c r="G3144" s="191">
        <v>3370630000</v>
      </c>
      <c r="H3144" s="194">
        <f t="shared" si="98"/>
        <v>1.1020778719276689E-2</v>
      </c>
      <c r="I3144" s="193"/>
      <c r="J3144" s="197">
        <v>3142</v>
      </c>
      <c r="K3144" s="234"/>
      <c r="L3144" s="234"/>
      <c r="M3144" s="234"/>
      <c r="N3144" s="234"/>
      <c r="O3144" s="234"/>
      <c r="P3144" s="234"/>
      <c r="Q3144" s="7">
        <v>39580</v>
      </c>
      <c r="R3144" s="8">
        <v>6614643</v>
      </c>
      <c r="S3144" s="8">
        <v>6745357</v>
      </c>
      <c r="T3144" s="8">
        <v>6530357</v>
      </c>
      <c r="U3144" s="8">
        <v>6720000</v>
      </c>
      <c r="V3144" s="192">
        <v>5807016</v>
      </c>
      <c r="W3144" s="234">
        <v>818563200</v>
      </c>
      <c r="X3144" s="194">
        <f t="shared" si="99"/>
        <v>2.5674648137337934E-2</v>
      </c>
      <c r="Y3144" s="193"/>
      <c r="Z3144" s="197">
        <v>3142</v>
      </c>
    </row>
    <row r="3145" spans="1:26" ht="14.4" x14ac:dyDescent="0.3">
      <c r="A3145" s="7">
        <v>39577</v>
      </c>
      <c r="B3145" s="191">
        <v>1394.900024</v>
      </c>
      <c r="C3145" s="191">
        <v>1394.900024</v>
      </c>
      <c r="D3145" s="191">
        <v>1384.1099850000001</v>
      </c>
      <c r="E3145" s="191">
        <v>1388.280029</v>
      </c>
      <c r="F3145" s="192">
        <v>1388.280029</v>
      </c>
      <c r="G3145" s="191">
        <v>3518620000</v>
      </c>
      <c r="H3145" s="194">
        <f t="shared" si="98"/>
        <v>-6.7254483406972302E-3</v>
      </c>
      <c r="I3145" s="193"/>
      <c r="J3145" s="197">
        <v>3143</v>
      </c>
      <c r="K3145" s="234"/>
      <c r="L3145" s="234"/>
      <c r="M3145" s="234"/>
      <c r="N3145" s="234"/>
      <c r="O3145" s="234"/>
      <c r="P3145" s="234"/>
      <c r="Q3145" s="7">
        <v>39577</v>
      </c>
      <c r="R3145" s="8">
        <v>6541429</v>
      </c>
      <c r="S3145" s="8">
        <v>6580357</v>
      </c>
      <c r="T3145" s="8">
        <v>6477500</v>
      </c>
      <c r="U3145" s="8">
        <v>6551786</v>
      </c>
      <c r="V3145" s="192">
        <v>5661655</v>
      </c>
      <c r="W3145" s="234">
        <v>673072400</v>
      </c>
      <c r="X3145" s="194">
        <f t="shared" si="99"/>
        <v>-8.7002273545023108E-3</v>
      </c>
      <c r="Y3145" s="193"/>
      <c r="Z3145" s="197">
        <v>3143</v>
      </c>
    </row>
    <row r="3146" spans="1:26" ht="14.4" x14ac:dyDescent="0.3">
      <c r="A3146" s="7">
        <v>39576</v>
      </c>
      <c r="B3146" s="191">
        <v>1394.290039</v>
      </c>
      <c r="C3146" s="191">
        <v>1402.349976</v>
      </c>
      <c r="D3146" s="191">
        <v>1389.3900149999999</v>
      </c>
      <c r="E3146" s="191">
        <v>1397.6800539999999</v>
      </c>
      <c r="F3146" s="192">
        <v>1397.6800539999999</v>
      </c>
      <c r="G3146" s="191">
        <v>3827550000</v>
      </c>
      <c r="H3146" s="194">
        <f t="shared" si="98"/>
        <v>3.6695521217286519E-3</v>
      </c>
      <c r="I3146" s="193"/>
      <c r="J3146" s="197">
        <v>3144</v>
      </c>
      <c r="K3146" s="234"/>
      <c r="L3146" s="234"/>
      <c r="M3146" s="234"/>
      <c r="N3146" s="234"/>
      <c r="O3146" s="234"/>
      <c r="P3146" s="234"/>
      <c r="Q3146" s="7">
        <v>39576</v>
      </c>
      <c r="R3146" s="8">
        <v>6563214</v>
      </c>
      <c r="S3146" s="8">
        <v>6660714</v>
      </c>
      <c r="T3146" s="8">
        <v>6538214</v>
      </c>
      <c r="U3146" s="8">
        <v>6609286</v>
      </c>
      <c r="V3146" s="192">
        <v>5711345</v>
      </c>
      <c r="W3146" s="234">
        <v>899085600</v>
      </c>
      <c r="X3146" s="194">
        <f t="shared" si="99"/>
        <v>1.3527854094877228E-2</v>
      </c>
      <c r="Y3146" s="193"/>
      <c r="Z3146" s="197">
        <v>3144</v>
      </c>
    </row>
    <row r="3147" spans="1:26" ht="14.4" x14ac:dyDescent="0.3">
      <c r="A3147" s="7">
        <v>39575</v>
      </c>
      <c r="B3147" s="191">
        <v>1417.48999</v>
      </c>
      <c r="C3147" s="191">
        <v>1419.540039</v>
      </c>
      <c r="D3147" s="191">
        <v>1391.160034</v>
      </c>
      <c r="E3147" s="191">
        <v>1392.5699460000001</v>
      </c>
      <c r="F3147" s="192">
        <v>1392.5699460000001</v>
      </c>
      <c r="G3147" s="191">
        <v>4075860000</v>
      </c>
      <c r="H3147" s="194">
        <f t="shared" si="98"/>
        <v>-1.8113790009491908E-2</v>
      </c>
      <c r="I3147" s="193"/>
      <c r="J3147" s="197">
        <v>3145</v>
      </c>
      <c r="K3147" s="234"/>
      <c r="L3147" s="234"/>
      <c r="M3147" s="234"/>
      <c r="N3147" s="234"/>
      <c r="O3147" s="234"/>
      <c r="P3147" s="234"/>
      <c r="Q3147" s="7">
        <v>39575</v>
      </c>
      <c r="R3147" s="8">
        <v>6644643</v>
      </c>
      <c r="S3147" s="8">
        <v>6721428</v>
      </c>
      <c r="T3147" s="8">
        <v>6447857</v>
      </c>
      <c r="U3147" s="8">
        <v>6521071</v>
      </c>
      <c r="V3147" s="192">
        <v>5635114</v>
      </c>
      <c r="W3147" s="234">
        <v>1157133600</v>
      </c>
      <c r="X3147" s="194">
        <f t="shared" si="99"/>
        <v>-2.1804211347119337E-2</v>
      </c>
      <c r="Y3147" s="193"/>
      <c r="Z3147" s="197">
        <v>3145</v>
      </c>
    </row>
    <row r="3148" spans="1:26" ht="14.4" x14ac:dyDescent="0.3">
      <c r="A3148" s="7">
        <v>39574</v>
      </c>
      <c r="B3148" s="191">
        <v>1405.599976</v>
      </c>
      <c r="C3148" s="191">
        <v>1421.5699460000001</v>
      </c>
      <c r="D3148" s="191">
        <v>1397.099976</v>
      </c>
      <c r="E3148" s="191">
        <v>1418.26001</v>
      </c>
      <c r="F3148" s="192">
        <v>1418.26001</v>
      </c>
      <c r="G3148" s="191">
        <v>3924100000</v>
      </c>
      <c r="H3148" s="194">
        <f t="shared" si="98"/>
        <v>7.6519336382633394E-3</v>
      </c>
      <c r="I3148" s="193"/>
      <c r="J3148" s="197">
        <v>3146</v>
      </c>
      <c r="K3148" s="234"/>
      <c r="L3148" s="234"/>
      <c r="M3148" s="234"/>
      <c r="N3148" s="234"/>
      <c r="O3148" s="234"/>
      <c r="P3148" s="234"/>
      <c r="Q3148" s="7">
        <v>39574</v>
      </c>
      <c r="R3148" s="8">
        <v>6595000</v>
      </c>
      <c r="S3148" s="8">
        <v>6682857</v>
      </c>
      <c r="T3148" s="8">
        <v>6506429</v>
      </c>
      <c r="U3148" s="8">
        <v>6666429</v>
      </c>
      <c r="V3148" s="192">
        <v>5760722</v>
      </c>
      <c r="W3148" s="234">
        <v>918870400</v>
      </c>
      <c r="X3148" s="194">
        <f t="shared" si="99"/>
        <v>1.0447524792765821E-2</v>
      </c>
      <c r="Y3148" s="193"/>
      <c r="Z3148" s="197">
        <v>3146</v>
      </c>
    </row>
    <row r="3149" spans="1:26" ht="14.4" x14ac:dyDescent="0.3">
      <c r="A3149" s="7">
        <v>39573</v>
      </c>
      <c r="B3149" s="191">
        <v>1415.339966</v>
      </c>
      <c r="C3149" s="191">
        <v>1415.339966</v>
      </c>
      <c r="D3149" s="191">
        <v>1404.369995</v>
      </c>
      <c r="E3149" s="191">
        <v>1407.48999</v>
      </c>
      <c r="F3149" s="192">
        <v>1407.48999</v>
      </c>
      <c r="G3149" s="191">
        <v>3410090000</v>
      </c>
      <c r="H3149" s="194">
        <f t="shared" si="98"/>
        <v>-4.5335836276921906E-3</v>
      </c>
      <c r="I3149" s="193"/>
      <c r="J3149" s="197">
        <v>3147</v>
      </c>
      <c r="K3149" s="234"/>
      <c r="L3149" s="234"/>
      <c r="M3149" s="234"/>
      <c r="N3149" s="234"/>
      <c r="O3149" s="234"/>
      <c r="P3149" s="234"/>
      <c r="Q3149" s="7">
        <v>39573</v>
      </c>
      <c r="R3149" s="8">
        <v>6497143</v>
      </c>
      <c r="S3149" s="8">
        <v>6618214</v>
      </c>
      <c r="T3149" s="8">
        <v>6466072</v>
      </c>
      <c r="U3149" s="8">
        <v>6597500</v>
      </c>
      <c r="V3149" s="192">
        <v>5701159</v>
      </c>
      <c r="W3149" s="234">
        <v>854557200</v>
      </c>
      <c r="X3149" s="194">
        <f t="shared" si="99"/>
        <v>2.0946092111446026E-2</v>
      </c>
      <c r="Y3149" s="193"/>
      <c r="Z3149" s="197">
        <v>3147</v>
      </c>
    </row>
    <row r="3150" spans="1:26" ht="14.4" x14ac:dyDescent="0.3">
      <c r="A3150" s="7">
        <v>39570</v>
      </c>
      <c r="B3150" s="191">
        <v>1409.160034</v>
      </c>
      <c r="C3150" s="191">
        <v>1422.719971</v>
      </c>
      <c r="D3150" s="191">
        <v>1406.25</v>
      </c>
      <c r="E3150" s="191">
        <v>1413.900024</v>
      </c>
      <c r="F3150" s="192">
        <v>1413.900024</v>
      </c>
      <c r="G3150" s="191">
        <v>3953030000</v>
      </c>
      <c r="H3150" s="194">
        <f t="shared" si="98"/>
        <v>3.2355983013398959E-3</v>
      </c>
      <c r="I3150" s="193"/>
      <c r="J3150" s="197">
        <v>3148</v>
      </c>
      <c r="K3150" s="234"/>
      <c r="L3150" s="234"/>
      <c r="M3150" s="234"/>
      <c r="N3150" s="234"/>
      <c r="O3150" s="234"/>
      <c r="P3150" s="234"/>
      <c r="Q3150" s="7">
        <v>39570</v>
      </c>
      <c r="R3150" s="8">
        <v>6435357</v>
      </c>
      <c r="S3150" s="8">
        <v>6497143</v>
      </c>
      <c r="T3150" s="8">
        <v>6376786</v>
      </c>
      <c r="U3150" s="8">
        <v>6462143</v>
      </c>
      <c r="V3150" s="192">
        <v>5584192</v>
      </c>
      <c r="W3150" s="234">
        <v>1006082000</v>
      </c>
      <c r="X3150" s="194">
        <f t="shared" si="99"/>
        <v>5.2225130418816308E-3</v>
      </c>
      <c r="Y3150" s="193"/>
      <c r="Z3150" s="197">
        <v>3148</v>
      </c>
    </row>
    <row r="3151" spans="1:26" ht="14.4" x14ac:dyDescent="0.3">
      <c r="A3151" s="7">
        <v>39569</v>
      </c>
      <c r="B3151" s="191">
        <v>1385.969971</v>
      </c>
      <c r="C3151" s="191">
        <v>1410.0699460000001</v>
      </c>
      <c r="D3151" s="191">
        <v>1383.0699460000001</v>
      </c>
      <c r="E3151" s="191">
        <v>1409.339966</v>
      </c>
      <c r="F3151" s="192">
        <v>1409.339966</v>
      </c>
      <c r="G3151" s="191">
        <v>4448780000</v>
      </c>
      <c r="H3151" s="194">
        <f t="shared" si="98"/>
        <v>1.7140713041220161E-2</v>
      </c>
      <c r="I3151" s="193"/>
      <c r="J3151" s="197">
        <v>3149</v>
      </c>
      <c r="K3151" s="234"/>
      <c r="L3151" s="234"/>
      <c r="M3151" s="234"/>
      <c r="N3151" s="234"/>
      <c r="O3151" s="234"/>
      <c r="P3151" s="234"/>
      <c r="Q3151" s="7">
        <v>39569</v>
      </c>
      <c r="R3151" s="8">
        <v>6248571</v>
      </c>
      <c r="S3151" s="8">
        <v>6428571</v>
      </c>
      <c r="T3151" s="8">
        <v>6245000</v>
      </c>
      <c r="U3151" s="8">
        <v>6428571</v>
      </c>
      <c r="V3151" s="192">
        <v>5555180</v>
      </c>
      <c r="W3151" s="234">
        <v>903576800</v>
      </c>
      <c r="X3151" s="194">
        <f t="shared" si="99"/>
        <v>3.4779960379736109E-2</v>
      </c>
      <c r="Y3151" s="193"/>
      <c r="Z3151" s="197">
        <v>3149</v>
      </c>
    </row>
    <row r="3152" spans="1:26" ht="14.4" x14ac:dyDescent="0.3">
      <c r="A3152" s="7">
        <v>39568</v>
      </c>
      <c r="B3152" s="191">
        <v>1391.219971</v>
      </c>
      <c r="C3152" s="191">
        <v>1404.5699460000001</v>
      </c>
      <c r="D3152" s="191">
        <v>1384.25</v>
      </c>
      <c r="E3152" s="191">
        <v>1385.589966</v>
      </c>
      <c r="F3152" s="192">
        <v>1385.589966</v>
      </c>
      <c r="G3152" s="191">
        <v>4508890000</v>
      </c>
      <c r="H3152" s="194">
        <f t="shared" si="98"/>
        <v>-3.8463019446790662E-3</v>
      </c>
      <c r="I3152" s="193"/>
      <c r="J3152" s="197">
        <v>3150</v>
      </c>
      <c r="K3152" s="234"/>
      <c r="L3152" s="234"/>
      <c r="M3152" s="234"/>
      <c r="N3152" s="234"/>
      <c r="O3152" s="234"/>
      <c r="P3152" s="234"/>
      <c r="Q3152" s="7">
        <v>39568</v>
      </c>
      <c r="R3152" s="8">
        <v>6292500</v>
      </c>
      <c r="S3152" s="8">
        <v>6428571</v>
      </c>
      <c r="T3152" s="8">
        <v>6175714</v>
      </c>
      <c r="U3152" s="8">
        <v>6212500</v>
      </c>
      <c r="V3152" s="192">
        <v>5368465</v>
      </c>
      <c r="W3152" s="234">
        <v>1139524400</v>
      </c>
      <c r="X3152" s="194">
        <f t="shared" si="99"/>
        <v>-6.2836747734160226E-3</v>
      </c>
      <c r="Y3152" s="193"/>
      <c r="Z3152" s="197">
        <v>3150</v>
      </c>
    </row>
    <row r="3153" spans="1:26" ht="14.4" x14ac:dyDescent="0.3">
      <c r="A3153" s="7">
        <v>39567</v>
      </c>
      <c r="B3153" s="191">
        <v>1395.6099850000001</v>
      </c>
      <c r="C3153" s="191">
        <v>1397</v>
      </c>
      <c r="D3153" s="191">
        <v>1386.6999510000001</v>
      </c>
      <c r="E3153" s="191">
        <v>1390.9399410000001</v>
      </c>
      <c r="F3153" s="192">
        <v>1390.9399410000001</v>
      </c>
      <c r="G3153" s="191">
        <v>3815320000</v>
      </c>
      <c r="H3153" s="194">
        <f t="shared" si="98"/>
        <v>-3.8886928388918349E-3</v>
      </c>
      <c r="I3153" s="193"/>
      <c r="J3153" s="197">
        <v>3151</v>
      </c>
      <c r="K3153" s="234"/>
      <c r="L3153" s="234"/>
      <c r="M3153" s="234"/>
      <c r="N3153" s="234"/>
      <c r="O3153" s="234"/>
      <c r="P3153" s="234"/>
      <c r="Q3153" s="7">
        <v>39567</v>
      </c>
      <c r="R3153" s="8">
        <v>6111072</v>
      </c>
      <c r="S3153" s="8">
        <v>6273571</v>
      </c>
      <c r="T3153" s="8">
        <v>6080357</v>
      </c>
      <c r="U3153" s="8">
        <v>6251786</v>
      </c>
      <c r="V3153" s="192">
        <v>5402412</v>
      </c>
      <c r="W3153" s="234">
        <v>923476400</v>
      </c>
      <c r="X3153" s="194">
        <f t="shared" si="99"/>
        <v>1.6314153700807667E-2</v>
      </c>
      <c r="Y3153" s="193"/>
      <c r="Z3153" s="197">
        <v>3151</v>
      </c>
    </row>
    <row r="3154" spans="1:26" ht="14.4" x14ac:dyDescent="0.3">
      <c r="A3154" s="7">
        <v>39566</v>
      </c>
      <c r="B3154" s="191">
        <v>1397.959961</v>
      </c>
      <c r="C3154" s="191">
        <v>1402.900024</v>
      </c>
      <c r="D3154" s="191">
        <v>1394.400024</v>
      </c>
      <c r="E3154" s="191">
        <v>1396.369995</v>
      </c>
      <c r="F3154" s="192">
        <v>1396.369995</v>
      </c>
      <c r="G3154" s="191">
        <v>3607000000</v>
      </c>
      <c r="H3154" s="194">
        <f t="shared" si="98"/>
        <v>-1.0516017825748637E-3</v>
      </c>
      <c r="I3154" s="193"/>
      <c r="J3154" s="197">
        <v>3152</v>
      </c>
      <c r="K3154" s="234"/>
      <c r="L3154" s="234"/>
      <c r="M3154" s="234"/>
      <c r="N3154" s="234"/>
      <c r="O3154" s="234"/>
      <c r="P3154" s="234"/>
      <c r="Q3154" s="7">
        <v>39566</v>
      </c>
      <c r="R3154" s="8">
        <v>6062500</v>
      </c>
      <c r="S3154" s="8">
        <v>6205357</v>
      </c>
      <c r="T3154" s="8">
        <v>6040357</v>
      </c>
      <c r="U3154" s="8">
        <v>6151429</v>
      </c>
      <c r="V3154" s="192">
        <v>5315691</v>
      </c>
      <c r="W3154" s="234">
        <v>787214400</v>
      </c>
      <c r="X3154" s="194">
        <f t="shared" si="99"/>
        <v>1.4788597282476411E-2</v>
      </c>
      <c r="Y3154" s="193"/>
      <c r="Z3154" s="197">
        <v>3152</v>
      </c>
    </row>
    <row r="3155" spans="1:26" ht="14.4" x14ac:dyDescent="0.3">
      <c r="A3155" s="7">
        <v>39563</v>
      </c>
      <c r="B3155" s="191">
        <v>1387.880005</v>
      </c>
      <c r="C3155" s="191">
        <v>1399.1099850000001</v>
      </c>
      <c r="D3155" s="191">
        <v>1379.9799800000001</v>
      </c>
      <c r="E3155" s="191">
        <v>1397.839966</v>
      </c>
      <c r="F3155" s="192">
        <v>1397.839966</v>
      </c>
      <c r="G3155" s="191">
        <v>3891150000</v>
      </c>
      <c r="H3155" s="194">
        <f t="shared" si="98"/>
        <v>6.4947367914601727E-3</v>
      </c>
      <c r="I3155" s="193"/>
      <c r="J3155" s="197">
        <v>3153</v>
      </c>
      <c r="K3155" s="234"/>
      <c r="L3155" s="234"/>
      <c r="M3155" s="234"/>
      <c r="N3155" s="234"/>
      <c r="O3155" s="234"/>
      <c r="P3155" s="234"/>
      <c r="Q3155" s="7">
        <v>39563</v>
      </c>
      <c r="R3155" s="8">
        <v>6096428</v>
      </c>
      <c r="S3155" s="8">
        <v>6110714</v>
      </c>
      <c r="T3155" s="8">
        <v>5943572</v>
      </c>
      <c r="U3155" s="8">
        <v>6061786</v>
      </c>
      <c r="V3155" s="192">
        <v>5238225</v>
      </c>
      <c r="W3155" s="234">
        <v>992474000</v>
      </c>
      <c r="X3155" s="194">
        <f t="shared" si="99"/>
        <v>4.6760116574236484E-3</v>
      </c>
      <c r="Y3155" s="193"/>
      <c r="Z3155" s="197">
        <v>3153</v>
      </c>
    </row>
    <row r="3156" spans="1:26" ht="14.4" x14ac:dyDescent="0.3">
      <c r="A3156" s="7">
        <v>39562</v>
      </c>
      <c r="B3156" s="191">
        <v>1380.5200199999999</v>
      </c>
      <c r="C3156" s="191">
        <v>1397.719971</v>
      </c>
      <c r="D3156" s="191">
        <v>1371.089966</v>
      </c>
      <c r="E3156" s="191">
        <v>1388.8199460000001</v>
      </c>
      <c r="F3156" s="192">
        <v>1388.8199460000001</v>
      </c>
      <c r="G3156" s="191">
        <v>4461660000</v>
      </c>
      <c r="H3156" s="194">
        <f t="shared" si="98"/>
        <v>6.4422772547282642E-3</v>
      </c>
      <c r="I3156" s="193"/>
      <c r="J3156" s="197">
        <v>3154</v>
      </c>
      <c r="K3156" s="234"/>
      <c r="L3156" s="234"/>
      <c r="M3156" s="234"/>
      <c r="N3156" s="234"/>
      <c r="O3156" s="234"/>
      <c r="P3156" s="234"/>
      <c r="Q3156" s="7">
        <v>39562</v>
      </c>
      <c r="R3156" s="8">
        <v>5905000</v>
      </c>
      <c r="S3156" s="8">
        <v>6070714</v>
      </c>
      <c r="T3156" s="8">
        <v>5685357</v>
      </c>
      <c r="U3156" s="8">
        <v>6033571</v>
      </c>
      <c r="V3156" s="192">
        <v>5213845</v>
      </c>
      <c r="W3156" s="234">
        <v>1696066400</v>
      </c>
      <c r="X3156" s="194">
        <f t="shared" si="99"/>
        <v>3.7141470381708848E-2</v>
      </c>
      <c r="Y3156" s="193"/>
      <c r="Z3156" s="197">
        <v>3154</v>
      </c>
    </row>
    <row r="3157" spans="1:26" ht="14.4" x14ac:dyDescent="0.3">
      <c r="A3157" s="7">
        <v>39561</v>
      </c>
      <c r="B3157" s="191">
        <v>1378.400024</v>
      </c>
      <c r="C3157" s="191">
        <v>1387.869995</v>
      </c>
      <c r="D3157" s="191">
        <v>1372.23999</v>
      </c>
      <c r="E3157" s="191">
        <v>1379.9300539999999</v>
      </c>
      <c r="F3157" s="192">
        <v>1379.9300539999999</v>
      </c>
      <c r="G3157" s="191">
        <v>4103610000</v>
      </c>
      <c r="H3157" s="194">
        <f t="shared" si="98"/>
        <v>2.8999179986736335E-3</v>
      </c>
      <c r="I3157" s="193"/>
      <c r="J3157" s="197">
        <v>3155</v>
      </c>
      <c r="K3157" s="234"/>
      <c r="L3157" s="234"/>
      <c r="M3157" s="234"/>
      <c r="N3157" s="234"/>
      <c r="O3157" s="234"/>
      <c r="P3157" s="234"/>
      <c r="Q3157" s="7">
        <v>39561</v>
      </c>
      <c r="R3157" s="8">
        <v>5858929</v>
      </c>
      <c r="S3157" s="8">
        <v>5887143</v>
      </c>
      <c r="T3157" s="8">
        <v>5752857</v>
      </c>
      <c r="U3157" s="8">
        <v>5817500</v>
      </c>
      <c r="V3157" s="192">
        <v>5027130</v>
      </c>
      <c r="W3157" s="234">
        <v>1504190800</v>
      </c>
      <c r="X3157" s="194">
        <f t="shared" si="99"/>
        <v>1.6791491938591186E-2</v>
      </c>
      <c r="Y3157" s="193"/>
      <c r="Z3157" s="197">
        <v>3155</v>
      </c>
    </row>
    <row r="3158" spans="1:26" ht="14.4" x14ac:dyDescent="0.3">
      <c r="A3158" s="7">
        <v>39560</v>
      </c>
      <c r="B3158" s="191">
        <v>1386.4300539999999</v>
      </c>
      <c r="C3158" s="191">
        <v>1386.4300539999999</v>
      </c>
      <c r="D3158" s="191">
        <v>1369.839966</v>
      </c>
      <c r="E3158" s="191">
        <v>1375.9399410000001</v>
      </c>
      <c r="F3158" s="192">
        <v>1375.9399410000001</v>
      </c>
      <c r="G3158" s="191">
        <v>3821900000</v>
      </c>
      <c r="H3158" s="194">
        <f t="shared" si="98"/>
        <v>-8.8102340580401353E-3</v>
      </c>
      <c r="I3158" s="193"/>
      <c r="J3158" s="197">
        <v>3156</v>
      </c>
      <c r="K3158" s="234"/>
      <c r="L3158" s="234"/>
      <c r="M3158" s="234"/>
      <c r="N3158" s="234"/>
      <c r="O3158" s="234"/>
      <c r="P3158" s="234"/>
      <c r="Q3158" s="7">
        <v>39560</v>
      </c>
      <c r="R3158" s="8">
        <v>5978571</v>
      </c>
      <c r="S3158" s="8">
        <v>6000000</v>
      </c>
      <c r="T3158" s="8">
        <v>5646071</v>
      </c>
      <c r="U3158" s="8">
        <v>5721428</v>
      </c>
      <c r="V3158" s="192">
        <v>4944111</v>
      </c>
      <c r="W3158" s="234">
        <v>1439572400</v>
      </c>
      <c r="X3158" s="194">
        <f t="shared" si="99"/>
        <v>-4.7336156191742418E-2</v>
      </c>
      <c r="Y3158" s="193"/>
      <c r="Z3158" s="197">
        <v>3156</v>
      </c>
    </row>
    <row r="3159" spans="1:26" ht="14.4" x14ac:dyDescent="0.3">
      <c r="A3159" s="7">
        <v>39559</v>
      </c>
      <c r="B3159" s="191">
        <v>1387.719971</v>
      </c>
      <c r="C3159" s="191">
        <v>1390.2299800000001</v>
      </c>
      <c r="D3159" s="191">
        <v>1379.25</v>
      </c>
      <c r="E3159" s="191">
        <v>1388.170044</v>
      </c>
      <c r="F3159" s="192">
        <v>1388.170044</v>
      </c>
      <c r="G3159" s="191">
        <v>3420570000</v>
      </c>
      <c r="H3159" s="194">
        <f t="shared" si="98"/>
        <v>-1.5535247519331136E-3</v>
      </c>
      <c r="I3159" s="193"/>
      <c r="J3159" s="197">
        <v>3157</v>
      </c>
      <c r="K3159" s="234"/>
      <c r="L3159" s="234"/>
      <c r="M3159" s="234"/>
      <c r="N3159" s="234"/>
      <c r="O3159" s="234"/>
      <c r="P3159" s="234"/>
      <c r="Q3159" s="7">
        <v>39559</v>
      </c>
      <c r="R3159" s="8">
        <v>5793214</v>
      </c>
      <c r="S3159" s="8">
        <v>6017857</v>
      </c>
      <c r="T3159" s="8">
        <v>5777143</v>
      </c>
      <c r="U3159" s="8">
        <v>6005714</v>
      </c>
      <c r="V3159" s="192">
        <v>5189775</v>
      </c>
      <c r="W3159" s="234">
        <v>1039152800</v>
      </c>
      <c r="X3159" s="194">
        <f t="shared" si="99"/>
        <v>4.4213178420912214E-2</v>
      </c>
      <c r="Y3159" s="193"/>
      <c r="Z3159" s="197">
        <v>3157</v>
      </c>
    </row>
    <row r="3160" spans="1:26" ht="14.4" x14ac:dyDescent="0.3">
      <c r="A3160" s="7">
        <v>39556</v>
      </c>
      <c r="B3160" s="191">
        <v>1369</v>
      </c>
      <c r="C3160" s="191">
        <v>1395.900024</v>
      </c>
      <c r="D3160" s="191">
        <v>1369</v>
      </c>
      <c r="E3160" s="191">
        <v>1390.329956</v>
      </c>
      <c r="F3160" s="192">
        <v>1390.329956</v>
      </c>
      <c r="G3160" s="191">
        <v>4222380000</v>
      </c>
      <c r="H3160" s="194">
        <f t="shared" si="98"/>
        <v>1.8139002262660738E-2</v>
      </c>
      <c r="I3160" s="193"/>
      <c r="J3160" s="197">
        <v>3158</v>
      </c>
      <c r="K3160" s="234"/>
      <c r="L3160" s="234"/>
      <c r="M3160" s="234"/>
      <c r="N3160" s="234"/>
      <c r="O3160" s="234"/>
      <c r="P3160" s="234"/>
      <c r="Q3160" s="7">
        <v>39556</v>
      </c>
      <c r="R3160" s="8">
        <v>5682857</v>
      </c>
      <c r="S3160" s="8">
        <v>5795000</v>
      </c>
      <c r="T3160" s="8">
        <v>5656428</v>
      </c>
      <c r="U3160" s="8">
        <v>5751429</v>
      </c>
      <c r="V3160" s="192">
        <v>4970034</v>
      </c>
      <c r="W3160" s="234">
        <v>1026765600</v>
      </c>
      <c r="X3160" s="194">
        <f t="shared" si="99"/>
        <v>4.2397169900557669E-2</v>
      </c>
      <c r="Y3160" s="193"/>
      <c r="Z3160" s="197">
        <v>3158</v>
      </c>
    </row>
    <row r="3161" spans="1:26" ht="14.4" x14ac:dyDescent="0.3">
      <c r="A3161" s="7">
        <v>39555</v>
      </c>
      <c r="B3161" s="191">
        <v>1363.369995</v>
      </c>
      <c r="C3161" s="191">
        <v>1368.599976</v>
      </c>
      <c r="D3161" s="191">
        <v>1357.25</v>
      </c>
      <c r="E3161" s="191">
        <v>1365.5600589999999</v>
      </c>
      <c r="F3161" s="192">
        <v>1365.5600589999999</v>
      </c>
      <c r="G3161" s="191">
        <v>3713880000</v>
      </c>
      <c r="H3161" s="194">
        <f t="shared" si="98"/>
        <v>6.2291477624811518E-4</v>
      </c>
      <c r="I3161" s="193"/>
      <c r="J3161" s="197">
        <v>3159</v>
      </c>
      <c r="K3161" s="234"/>
      <c r="L3161" s="234"/>
      <c r="M3161" s="234"/>
      <c r="N3161" s="234"/>
      <c r="O3161" s="234"/>
      <c r="P3161" s="234"/>
      <c r="Q3161" s="7">
        <v>39555</v>
      </c>
      <c r="R3161" s="8">
        <v>5506072</v>
      </c>
      <c r="S3161" s="8">
        <v>5571429</v>
      </c>
      <c r="T3161" s="8">
        <v>5476786</v>
      </c>
      <c r="U3161" s="8">
        <v>5517500</v>
      </c>
      <c r="V3161" s="192">
        <v>4767889</v>
      </c>
      <c r="W3161" s="234">
        <v>704267200</v>
      </c>
      <c r="X3161" s="194">
        <f t="shared" si="99"/>
        <v>5.1402907469707002E-3</v>
      </c>
      <c r="Y3161" s="193"/>
      <c r="Z3161" s="197">
        <v>3159</v>
      </c>
    </row>
    <row r="3162" spans="1:26" ht="14.4" x14ac:dyDescent="0.3">
      <c r="A3162" s="7">
        <v>39554</v>
      </c>
      <c r="B3162" s="191">
        <v>1337.0200199999999</v>
      </c>
      <c r="C3162" s="191">
        <v>1365.48999</v>
      </c>
      <c r="D3162" s="191">
        <v>1337.0200199999999</v>
      </c>
      <c r="E3162" s="191">
        <v>1364.709961</v>
      </c>
      <c r="F3162" s="192">
        <v>1364.709961</v>
      </c>
      <c r="G3162" s="191">
        <v>4260370000</v>
      </c>
      <c r="H3162" s="194">
        <f t="shared" si="98"/>
        <v>2.2691265764912167E-2</v>
      </c>
      <c r="I3162" s="193"/>
      <c r="J3162" s="197">
        <v>3160</v>
      </c>
      <c r="K3162" s="234"/>
      <c r="L3162" s="234"/>
      <c r="M3162" s="234"/>
      <c r="N3162" s="234"/>
      <c r="O3162" s="234"/>
      <c r="P3162" s="234"/>
      <c r="Q3162" s="7">
        <v>39554</v>
      </c>
      <c r="R3162" s="8">
        <v>5418571</v>
      </c>
      <c r="S3162" s="8">
        <v>5503572</v>
      </c>
      <c r="T3162" s="8">
        <v>5379286</v>
      </c>
      <c r="U3162" s="8">
        <v>5489286</v>
      </c>
      <c r="V3162" s="192">
        <v>4743506</v>
      </c>
      <c r="W3162" s="234">
        <v>795774000</v>
      </c>
      <c r="X3162" s="194">
        <f t="shared" si="99"/>
        <v>3.5854021089161948E-2</v>
      </c>
      <c r="Y3162" s="193"/>
      <c r="Z3162" s="197">
        <v>3160</v>
      </c>
    </row>
    <row r="3163" spans="1:26" ht="14.4" x14ac:dyDescent="0.3">
      <c r="A3163" s="7">
        <v>39553</v>
      </c>
      <c r="B3163" s="191">
        <v>1331.719971</v>
      </c>
      <c r="C3163" s="191">
        <v>1337.719971</v>
      </c>
      <c r="D3163" s="191">
        <v>1324.349976</v>
      </c>
      <c r="E3163" s="191">
        <v>1334.4300539999999</v>
      </c>
      <c r="F3163" s="192">
        <v>1334.4300539999999</v>
      </c>
      <c r="G3163" s="191">
        <v>3581230000</v>
      </c>
      <c r="H3163" s="194">
        <f t="shared" si="98"/>
        <v>4.5998767227725225E-3</v>
      </c>
      <c r="I3163" s="193"/>
      <c r="J3163" s="197">
        <v>3161</v>
      </c>
      <c r="K3163" s="234"/>
      <c r="L3163" s="234"/>
      <c r="M3163" s="234"/>
      <c r="N3163" s="234"/>
      <c r="O3163" s="234"/>
      <c r="P3163" s="234"/>
      <c r="Q3163" s="7">
        <v>39553</v>
      </c>
      <c r="R3163" s="8">
        <v>5335714</v>
      </c>
      <c r="S3163" s="8">
        <v>5347143</v>
      </c>
      <c r="T3163" s="8">
        <v>5204286</v>
      </c>
      <c r="U3163" s="8">
        <v>5299286</v>
      </c>
      <c r="V3163" s="192">
        <v>4579319</v>
      </c>
      <c r="W3163" s="234">
        <v>698037200</v>
      </c>
      <c r="X3163" s="194">
        <f t="shared" si="99"/>
        <v>4.0598113972473704E-3</v>
      </c>
      <c r="Y3163" s="193"/>
      <c r="Z3163" s="197">
        <v>3161</v>
      </c>
    </row>
    <row r="3164" spans="1:26" ht="14.4" x14ac:dyDescent="0.3">
      <c r="A3164" s="7">
        <v>39552</v>
      </c>
      <c r="B3164" s="191">
        <v>1332.1999510000001</v>
      </c>
      <c r="C3164" s="191">
        <v>1335.6400149999999</v>
      </c>
      <c r="D3164" s="191">
        <v>1326.160034</v>
      </c>
      <c r="E3164" s="191">
        <v>1328.3199460000001</v>
      </c>
      <c r="F3164" s="192">
        <v>1328.3199460000001</v>
      </c>
      <c r="G3164" s="191">
        <v>3565020000</v>
      </c>
      <c r="H3164" s="194">
        <f t="shared" si="98"/>
        <v>-3.3837849904987923E-3</v>
      </c>
      <c r="I3164" s="193"/>
      <c r="J3164" s="197">
        <v>3162</v>
      </c>
      <c r="K3164" s="234"/>
      <c r="L3164" s="234"/>
      <c r="M3164" s="234"/>
      <c r="N3164" s="234"/>
      <c r="O3164" s="234"/>
      <c r="P3164" s="234"/>
      <c r="Q3164" s="7">
        <v>39552</v>
      </c>
      <c r="R3164" s="8">
        <v>5241786</v>
      </c>
      <c r="S3164" s="8">
        <v>5330357</v>
      </c>
      <c r="T3164" s="8">
        <v>5162143</v>
      </c>
      <c r="U3164" s="8">
        <v>5277857</v>
      </c>
      <c r="V3164" s="192">
        <v>4560803</v>
      </c>
      <c r="W3164" s="234">
        <v>845087600</v>
      </c>
      <c r="X3164" s="194">
        <f t="shared" si="99"/>
        <v>4.3494326865228588E-3</v>
      </c>
      <c r="Y3164" s="193"/>
      <c r="Z3164" s="197">
        <v>3162</v>
      </c>
    </row>
    <row r="3165" spans="1:26" ht="14.4" x14ac:dyDescent="0.3">
      <c r="A3165" s="7">
        <v>39549</v>
      </c>
      <c r="B3165" s="191">
        <v>1357.9799800000001</v>
      </c>
      <c r="C3165" s="191">
        <v>1357.9799800000001</v>
      </c>
      <c r="D3165" s="191">
        <v>1331.209961</v>
      </c>
      <c r="E3165" s="191">
        <v>1332.829956</v>
      </c>
      <c r="F3165" s="192">
        <v>1332.829956</v>
      </c>
      <c r="G3165" s="191">
        <v>3723790000</v>
      </c>
      <c r="H3165" s="194">
        <f t="shared" si="98"/>
        <v>-2.0374181030954421E-2</v>
      </c>
      <c r="I3165" s="193"/>
      <c r="J3165" s="197">
        <v>3163</v>
      </c>
      <c r="K3165" s="234"/>
      <c r="L3165" s="234"/>
      <c r="M3165" s="234"/>
      <c r="N3165" s="234"/>
      <c r="O3165" s="234"/>
      <c r="P3165" s="234"/>
      <c r="Q3165" s="7">
        <v>39549</v>
      </c>
      <c r="R3165" s="8">
        <v>5454286</v>
      </c>
      <c r="S3165" s="8">
        <v>5475000</v>
      </c>
      <c r="T3165" s="8">
        <v>5228571</v>
      </c>
      <c r="U3165" s="8">
        <v>5255000</v>
      </c>
      <c r="V3165" s="192">
        <v>4541052</v>
      </c>
      <c r="W3165" s="234">
        <v>1210076000</v>
      </c>
      <c r="X3165" s="194">
        <f t="shared" si="99"/>
        <v>-4.7945789928635539E-2</v>
      </c>
      <c r="Y3165" s="193"/>
      <c r="Z3165" s="197">
        <v>3163</v>
      </c>
    </row>
    <row r="3166" spans="1:26" ht="14.4" x14ac:dyDescent="0.3">
      <c r="A3166" s="7">
        <v>39548</v>
      </c>
      <c r="B3166" s="191">
        <v>1355.369995</v>
      </c>
      <c r="C3166" s="191">
        <v>1367.23999</v>
      </c>
      <c r="D3166" s="191">
        <v>1350.1099850000001</v>
      </c>
      <c r="E3166" s="191">
        <v>1360.5500489999999</v>
      </c>
      <c r="F3166" s="192">
        <v>1360.5500489999999</v>
      </c>
      <c r="G3166" s="191">
        <v>3686150000</v>
      </c>
      <c r="H3166" s="194">
        <f t="shared" si="98"/>
        <v>4.4740522593303992E-3</v>
      </c>
      <c r="I3166" s="193"/>
      <c r="J3166" s="197">
        <v>3164</v>
      </c>
      <c r="K3166" s="234"/>
      <c r="L3166" s="234"/>
      <c r="M3166" s="234"/>
      <c r="N3166" s="234"/>
      <c r="O3166" s="234"/>
      <c r="P3166" s="234"/>
      <c r="Q3166" s="7">
        <v>39548</v>
      </c>
      <c r="R3166" s="8">
        <v>5397500</v>
      </c>
      <c r="S3166" s="8">
        <v>5550714</v>
      </c>
      <c r="T3166" s="8">
        <v>5378572</v>
      </c>
      <c r="U3166" s="8">
        <v>5519643</v>
      </c>
      <c r="V3166" s="192">
        <v>4769741</v>
      </c>
      <c r="W3166" s="234">
        <v>955763200</v>
      </c>
      <c r="X3166" s="194">
        <f t="shared" si="99"/>
        <v>2.0536360561167148E-2</v>
      </c>
      <c r="Y3166" s="193"/>
      <c r="Z3166" s="197">
        <v>3164</v>
      </c>
    </row>
    <row r="3167" spans="1:26" ht="14.4" x14ac:dyDescent="0.3">
      <c r="A3167" s="7">
        <v>39547</v>
      </c>
      <c r="B3167" s="191">
        <v>1365.5</v>
      </c>
      <c r="C3167" s="191">
        <v>1368.3900149999999</v>
      </c>
      <c r="D3167" s="191">
        <v>1349.969971</v>
      </c>
      <c r="E3167" s="191">
        <v>1354.48999</v>
      </c>
      <c r="F3167" s="192">
        <v>1354.48999</v>
      </c>
      <c r="G3167" s="191">
        <v>3556670000</v>
      </c>
      <c r="H3167" s="194">
        <f t="shared" si="98"/>
        <v>-8.0920725020205315E-3</v>
      </c>
      <c r="I3167" s="193"/>
      <c r="J3167" s="197">
        <v>3165</v>
      </c>
      <c r="K3167" s="234"/>
      <c r="L3167" s="234"/>
      <c r="M3167" s="234"/>
      <c r="N3167" s="234"/>
      <c r="O3167" s="234"/>
      <c r="P3167" s="234"/>
      <c r="Q3167" s="7">
        <v>39547</v>
      </c>
      <c r="R3167" s="8">
        <v>5475357</v>
      </c>
      <c r="S3167" s="8">
        <v>5496071</v>
      </c>
      <c r="T3167" s="8">
        <v>5373571</v>
      </c>
      <c r="U3167" s="8">
        <v>5408571</v>
      </c>
      <c r="V3167" s="192">
        <v>4673759</v>
      </c>
      <c r="W3167" s="234">
        <v>873398400</v>
      </c>
      <c r="X3167" s="194">
        <f t="shared" si="99"/>
        <v>-9.1601234437298368E-3</v>
      </c>
      <c r="Y3167" s="193"/>
      <c r="Z3167" s="197">
        <v>3165</v>
      </c>
    </row>
    <row r="3168" spans="1:26" ht="14.4" x14ac:dyDescent="0.3">
      <c r="A3168" s="7">
        <v>39546</v>
      </c>
      <c r="B3168" s="191">
        <v>1370.160034</v>
      </c>
      <c r="C3168" s="191">
        <v>1370.160034</v>
      </c>
      <c r="D3168" s="191">
        <v>1360.619995</v>
      </c>
      <c r="E3168" s="191">
        <v>1365.540039</v>
      </c>
      <c r="F3168" s="192">
        <v>1365.540039</v>
      </c>
      <c r="G3168" s="191">
        <v>3602500000</v>
      </c>
      <c r="H3168" s="194">
        <f t="shared" si="98"/>
        <v>-5.1000333695911948E-3</v>
      </c>
      <c r="I3168" s="193"/>
      <c r="J3168" s="197">
        <v>3166</v>
      </c>
      <c r="K3168" s="234"/>
      <c r="L3168" s="234"/>
      <c r="M3168" s="234"/>
      <c r="N3168" s="234"/>
      <c r="O3168" s="234"/>
      <c r="P3168" s="234"/>
      <c r="Q3168" s="7">
        <v>39546</v>
      </c>
      <c r="R3168" s="8">
        <v>5483929</v>
      </c>
      <c r="S3168" s="8">
        <v>5587500</v>
      </c>
      <c r="T3168" s="8">
        <v>5440000</v>
      </c>
      <c r="U3168" s="8">
        <v>5458571</v>
      </c>
      <c r="V3168" s="192">
        <v>4716967</v>
      </c>
      <c r="W3168" s="234">
        <v>1014294400</v>
      </c>
      <c r="X3168" s="194">
        <f t="shared" si="99"/>
        <v>-1.9564980619800561E-2</v>
      </c>
      <c r="Y3168" s="193"/>
      <c r="Z3168" s="197">
        <v>3166</v>
      </c>
    </row>
    <row r="3169" spans="1:26" ht="14.4" x14ac:dyDescent="0.3">
      <c r="A3169" s="7">
        <v>39545</v>
      </c>
      <c r="B3169" s="191">
        <v>1373.6899410000001</v>
      </c>
      <c r="C3169" s="191">
        <v>1386.73999</v>
      </c>
      <c r="D3169" s="191">
        <v>1369.0200199999999</v>
      </c>
      <c r="E3169" s="191">
        <v>1372.540039</v>
      </c>
      <c r="F3169" s="192">
        <v>1372.540039</v>
      </c>
      <c r="G3169" s="191">
        <v>3747780000</v>
      </c>
      <c r="H3169" s="194">
        <f t="shared" si="98"/>
        <v>1.561598775920591E-3</v>
      </c>
      <c r="I3169" s="193"/>
      <c r="J3169" s="197">
        <v>3167</v>
      </c>
      <c r="K3169" s="234"/>
      <c r="L3169" s="234"/>
      <c r="M3169" s="234"/>
      <c r="N3169" s="234"/>
      <c r="O3169" s="234"/>
      <c r="P3169" s="234"/>
      <c r="Q3169" s="7">
        <v>39545</v>
      </c>
      <c r="R3169" s="8">
        <v>5576071</v>
      </c>
      <c r="S3169" s="8">
        <v>5703214</v>
      </c>
      <c r="T3169" s="8">
        <v>5539643</v>
      </c>
      <c r="U3169" s="8">
        <v>5567500</v>
      </c>
      <c r="V3169" s="192">
        <v>4811096</v>
      </c>
      <c r="W3169" s="234">
        <v>1158326400</v>
      </c>
      <c r="X3169" s="194">
        <f t="shared" si="99"/>
        <v>1.8356725507644191E-2</v>
      </c>
      <c r="Y3169" s="193"/>
      <c r="Z3169" s="197">
        <v>3167</v>
      </c>
    </row>
    <row r="3170" spans="1:26" ht="14.4" x14ac:dyDescent="0.3">
      <c r="A3170" s="7">
        <v>39542</v>
      </c>
      <c r="B3170" s="191">
        <v>1369.849976</v>
      </c>
      <c r="C3170" s="191">
        <v>1380.910034</v>
      </c>
      <c r="D3170" s="191">
        <v>1362.829956</v>
      </c>
      <c r="E3170" s="191">
        <v>1370.400024</v>
      </c>
      <c r="F3170" s="192">
        <v>1370.400024</v>
      </c>
      <c r="G3170" s="191">
        <v>3703100000</v>
      </c>
      <c r="H3170" s="194">
        <f t="shared" si="98"/>
        <v>7.9599575920454133E-4</v>
      </c>
      <c r="I3170" s="193"/>
      <c r="J3170" s="197">
        <v>3168</v>
      </c>
      <c r="K3170" s="234"/>
      <c r="L3170" s="234"/>
      <c r="M3170" s="234"/>
      <c r="N3170" s="234"/>
      <c r="O3170" s="234"/>
      <c r="P3170" s="234"/>
      <c r="Q3170" s="7">
        <v>39542</v>
      </c>
      <c r="R3170" s="8">
        <v>5435357</v>
      </c>
      <c r="S3170" s="8">
        <v>5525357</v>
      </c>
      <c r="T3170" s="8">
        <v>5383929</v>
      </c>
      <c r="U3170" s="8">
        <v>5467143</v>
      </c>
      <c r="V3170" s="192">
        <v>4724372</v>
      </c>
      <c r="W3170" s="234">
        <v>854417200</v>
      </c>
      <c r="X3170" s="194">
        <f t="shared" si="99"/>
        <v>9.6958648259619293E-3</v>
      </c>
      <c r="Y3170" s="193"/>
      <c r="Z3170" s="197">
        <v>3168</v>
      </c>
    </row>
    <row r="3171" spans="1:26" ht="14.4" x14ac:dyDescent="0.3">
      <c r="A3171" s="7">
        <v>39541</v>
      </c>
      <c r="B3171" s="191">
        <v>1365.6899410000001</v>
      </c>
      <c r="C3171" s="191">
        <v>1375.660034</v>
      </c>
      <c r="D3171" s="191">
        <v>1358.6800539999999</v>
      </c>
      <c r="E3171" s="191">
        <v>1369.3100589999999</v>
      </c>
      <c r="F3171" s="192">
        <v>1369.3100589999999</v>
      </c>
      <c r="G3171" s="191">
        <v>3920100000</v>
      </c>
      <c r="H3171" s="194">
        <f t="shared" si="98"/>
        <v>1.3016386933027977E-3</v>
      </c>
      <c r="I3171" s="193"/>
      <c r="J3171" s="197">
        <v>3169</v>
      </c>
      <c r="K3171" s="234"/>
      <c r="L3171" s="234"/>
      <c r="M3171" s="234"/>
      <c r="N3171" s="234"/>
      <c r="O3171" s="234"/>
      <c r="P3171" s="234"/>
      <c r="Q3171" s="7">
        <v>39541</v>
      </c>
      <c r="R3171" s="8">
        <v>5252143</v>
      </c>
      <c r="S3171" s="8">
        <v>5486786</v>
      </c>
      <c r="T3171" s="8">
        <v>5250000</v>
      </c>
      <c r="U3171" s="8">
        <v>5414643</v>
      </c>
      <c r="V3171" s="192">
        <v>4679005</v>
      </c>
      <c r="W3171" s="234">
        <v>1051568000</v>
      </c>
      <c r="X3171" s="194">
        <f t="shared" si="99"/>
        <v>2.7934118259091409E-2</v>
      </c>
      <c r="Y3171" s="193"/>
      <c r="Z3171" s="197">
        <v>3169</v>
      </c>
    </row>
    <row r="3172" spans="1:26" ht="14.4" x14ac:dyDescent="0.3">
      <c r="A3172" s="7">
        <v>39540</v>
      </c>
      <c r="B3172" s="191">
        <v>1369.959961</v>
      </c>
      <c r="C3172" s="191">
        <v>1377.9499510000001</v>
      </c>
      <c r="D3172" s="191">
        <v>1361.5500489999999</v>
      </c>
      <c r="E3172" s="191">
        <v>1367.530029</v>
      </c>
      <c r="F3172" s="192">
        <v>1367.530029</v>
      </c>
      <c r="G3172" s="191">
        <v>4320440000</v>
      </c>
      <c r="H3172" s="194">
        <f t="shared" si="98"/>
        <v>-1.934070629815134E-3</v>
      </c>
      <c r="I3172" s="193"/>
      <c r="J3172" s="197">
        <v>3170</v>
      </c>
      <c r="K3172" s="234"/>
      <c r="L3172" s="234"/>
      <c r="M3172" s="234"/>
      <c r="N3172" s="234"/>
      <c r="O3172" s="234"/>
      <c r="P3172" s="234"/>
      <c r="Q3172" s="7">
        <v>39540</v>
      </c>
      <c r="R3172" s="8">
        <v>5313571</v>
      </c>
      <c r="S3172" s="8">
        <v>5400000</v>
      </c>
      <c r="T3172" s="8">
        <v>5208929</v>
      </c>
      <c r="U3172" s="8">
        <v>5267500</v>
      </c>
      <c r="V3172" s="192">
        <v>4551853</v>
      </c>
      <c r="W3172" s="234">
        <v>1044968400</v>
      </c>
      <c r="X3172" s="194">
        <f t="shared" si="99"/>
        <v>-1.3642809284538569E-2</v>
      </c>
      <c r="Y3172" s="193"/>
      <c r="Z3172" s="197">
        <v>3170</v>
      </c>
    </row>
    <row r="3173" spans="1:26" ht="14.4" x14ac:dyDescent="0.3">
      <c r="A3173" s="7">
        <v>39539</v>
      </c>
      <c r="B3173" s="191">
        <v>1326.410034</v>
      </c>
      <c r="C3173" s="191">
        <v>1370.1800539999999</v>
      </c>
      <c r="D3173" s="191">
        <v>1326.410034</v>
      </c>
      <c r="E3173" s="191">
        <v>1370.1800539999999</v>
      </c>
      <c r="F3173" s="192">
        <v>1370.1800539999999</v>
      </c>
      <c r="G3173" s="191">
        <v>4745120000</v>
      </c>
      <c r="H3173" s="194">
        <f t="shared" si="98"/>
        <v>3.5896351976201044E-2</v>
      </c>
      <c r="I3173" s="193"/>
      <c r="J3173" s="197">
        <v>3171</v>
      </c>
      <c r="K3173" s="234"/>
      <c r="L3173" s="234"/>
      <c r="M3173" s="234"/>
      <c r="N3173" s="234"/>
      <c r="O3173" s="234"/>
      <c r="P3173" s="234"/>
      <c r="Q3173" s="7">
        <v>39539</v>
      </c>
      <c r="R3173" s="8">
        <v>5225000</v>
      </c>
      <c r="S3173" s="8">
        <v>5345000</v>
      </c>
      <c r="T3173" s="8">
        <v>5128929</v>
      </c>
      <c r="U3173" s="8">
        <v>5340357</v>
      </c>
      <c r="V3173" s="192">
        <v>4614812</v>
      </c>
      <c r="W3173" s="234">
        <v>1032567200</v>
      </c>
      <c r="X3173" s="194">
        <f t="shared" si="99"/>
        <v>4.2021011521857478E-2</v>
      </c>
      <c r="Y3173" s="193"/>
      <c r="Z3173" s="197">
        <v>3171</v>
      </c>
    </row>
    <row r="3174" spans="1:26" ht="14.4" x14ac:dyDescent="0.3">
      <c r="A3174" s="7">
        <v>39538</v>
      </c>
      <c r="B3174" s="191">
        <v>1315.920044</v>
      </c>
      <c r="C3174" s="191">
        <v>1328.5200199999999</v>
      </c>
      <c r="D3174" s="191">
        <v>1312.8100589999999</v>
      </c>
      <c r="E3174" s="191">
        <v>1322.6999510000001</v>
      </c>
      <c r="F3174" s="192">
        <v>1322.6999510000001</v>
      </c>
      <c r="G3174" s="191">
        <v>4188990000</v>
      </c>
      <c r="H3174" s="194">
        <f t="shared" si="98"/>
        <v>5.6872463655739825E-3</v>
      </c>
      <c r="I3174" s="193"/>
      <c r="J3174" s="197">
        <v>3172</v>
      </c>
      <c r="K3174" s="234"/>
      <c r="L3174" s="234"/>
      <c r="M3174" s="234"/>
      <c r="N3174" s="234"/>
      <c r="O3174" s="234"/>
      <c r="P3174" s="234"/>
      <c r="Q3174" s="7">
        <v>39538</v>
      </c>
      <c r="R3174" s="8">
        <v>5116786</v>
      </c>
      <c r="S3174" s="8">
        <v>5203928</v>
      </c>
      <c r="T3174" s="8">
        <v>5090000</v>
      </c>
      <c r="U3174" s="8">
        <v>5125000</v>
      </c>
      <c r="V3174" s="192">
        <v>4428713</v>
      </c>
      <c r="W3174" s="234">
        <v>768065200</v>
      </c>
      <c r="X3174" s="194">
        <f t="shared" si="99"/>
        <v>3.4266897076279646E-3</v>
      </c>
      <c r="Y3174" s="193"/>
      <c r="Z3174" s="197">
        <v>3172</v>
      </c>
    </row>
    <row r="3175" spans="1:26" ht="14.4" x14ac:dyDescent="0.3">
      <c r="A3175" s="7">
        <v>39535</v>
      </c>
      <c r="B3175" s="191">
        <v>1327.0200199999999</v>
      </c>
      <c r="C3175" s="191">
        <v>1334.869995</v>
      </c>
      <c r="D3175" s="191">
        <v>1312.9499510000001</v>
      </c>
      <c r="E3175" s="191">
        <v>1315.219971</v>
      </c>
      <c r="F3175" s="192">
        <v>1315.219971</v>
      </c>
      <c r="G3175" s="191">
        <v>3686980000</v>
      </c>
      <c r="H3175" s="194">
        <f t="shared" si="98"/>
        <v>-7.9501862482637253E-3</v>
      </c>
      <c r="I3175" s="193"/>
      <c r="J3175" s="197">
        <v>3173</v>
      </c>
      <c r="K3175" s="234"/>
      <c r="L3175" s="234"/>
      <c r="M3175" s="234"/>
      <c r="N3175" s="234"/>
      <c r="O3175" s="234"/>
      <c r="P3175" s="234"/>
      <c r="Q3175" s="7">
        <v>39535</v>
      </c>
      <c r="R3175" s="8">
        <v>5064286</v>
      </c>
      <c r="S3175" s="8">
        <v>5166071</v>
      </c>
      <c r="T3175" s="8">
        <v>5057143</v>
      </c>
      <c r="U3175" s="8">
        <v>5107500</v>
      </c>
      <c r="V3175" s="192">
        <v>4413589</v>
      </c>
      <c r="W3175" s="234">
        <v>714610400</v>
      </c>
      <c r="X3175" s="194">
        <f t="shared" si="99"/>
        <v>1.967881515872684E-2</v>
      </c>
      <c r="Y3175" s="193"/>
      <c r="Z3175" s="197">
        <v>3173</v>
      </c>
    </row>
    <row r="3176" spans="1:26" ht="14.4" x14ac:dyDescent="0.3">
      <c r="A3176" s="7">
        <v>39534</v>
      </c>
      <c r="B3176" s="191">
        <v>1340.339966</v>
      </c>
      <c r="C3176" s="191">
        <v>1345.619995</v>
      </c>
      <c r="D3176" s="191">
        <v>1325.660034</v>
      </c>
      <c r="E3176" s="191">
        <v>1325.76001</v>
      </c>
      <c r="F3176" s="192">
        <v>1325.76001</v>
      </c>
      <c r="G3176" s="191">
        <v>4037930000</v>
      </c>
      <c r="H3176" s="194">
        <f t="shared" si="98"/>
        <v>-1.146048104411773E-2</v>
      </c>
      <c r="I3176" s="193"/>
      <c r="J3176" s="197">
        <v>3174</v>
      </c>
      <c r="K3176" s="234"/>
      <c r="L3176" s="234"/>
      <c r="M3176" s="234"/>
      <c r="N3176" s="234"/>
      <c r="O3176" s="234"/>
      <c r="P3176" s="234"/>
      <c r="Q3176" s="7">
        <v>39534</v>
      </c>
      <c r="R3176" s="8">
        <v>5176786</v>
      </c>
      <c r="S3176" s="8">
        <v>5189643</v>
      </c>
      <c r="T3176" s="8">
        <v>4999643</v>
      </c>
      <c r="U3176" s="8">
        <v>5008929</v>
      </c>
      <c r="V3176" s="192">
        <v>4328411</v>
      </c>
      <c r="W3176" s="234">
        <v>999829600</v>
      </c>
      <c r="X3176" s="194">
        <f t="shared" si="99"/>
        <v>-3.3158746603086361E-2</v>
      </c>
      <c r="Y3176" s="193"/>
      <c r="Z3176" s="197">
        <v>3174</v>
      </c>
    </row>
    <row r="3177" spans="1:26" ht="14.4" x14ac:dyDescent="0.3">
      <c r="A3177" s="7">
        <v>39533</v>
      </c>
      <c r="B3177" s="191">
        <v>1352.4499510000001</v>
      </c>
      <c r="C3177" s="191">
        <v>1352.4499510000001</v>
      </c>
      <c r="D3177" s="191">
        <v>1336.410034</v>
      </c>
      <c r="E3177" s="191">
        <v>1341.130005</v>
      </c>
      <c r="F3177" s="192">
        <v>1341.130005</v>
      </c>
      <c r="G3177" s="191">
        <v>4055670000</v>
      </c>
      <c r="H3177" s="194">
        <f t="shared" si="98"/>
        <v>-8.7657596047699144E-3</v>
      </c>
      <c r="I3177" s="193"/>
      <c r="J3177" s="197">
        <v>3175</v>
      </c>
      <c r="K3177" s="234"/>
      <c r="L3177" s="234"/>
      <c r="M3177" s="234"/>
      <c r="N3177" s="234"/>
      <c r="O3177" s="234"/>
      <c r="P3177" s="234"/>
      <c r="Q3177" s="7">
        <v>39533</v>
      </c>
      <c r="R3177" s="8">
        <v>5031072</v>
      </c>
      <c r="S3177" s="8">
        <v>5205000</v>
      </c>
      <c r="T3177" s="8">
        <v>5022857</v>
      </c>
      <c r="U3177" s="8">
        <v>5180714</v>
      </c>
      <c r="V3177" s="192">
        <v>4476858</v>
      </c>
      <c r="W3177" s="234">
        <v>1182084400</v>
      </c>
      <c r="X3177" s="194">
        <f t="shared" si="99"/>
        <v>2.894017638942932E-2</v>
      </c>
      <c r="Y3177" s="193"/>
      <c r="Z3177" s="197">
        <v>3175</v>
      </c>
    </row>
    <row r="3178" spans="1:26" ht="14.4" x14ac:dyDescent="0.3">
      <c r="A3178" s="7">
        <v>39532</v>
      </c>
      <c r="B3178" s="191">
        <v>1349.0699460000001</v>
      </c>
      <c r="C3178" s="191">
        <v>1357.469971</v>
      </c>
      <c r="D3178" s="191">
        <v>1341.209961</v>
      </c>
      <c r="E3178" s="191">
        <v>1352.98999</v>
      </c>
      <c r="F3178" s="192">
        <v>1352.98999</v>
      </c>
      <c r="G3178" s="191">
        <v>4145120000</v>
      </c>
      <c r="H3178" s="194">
        <f t="shared" si="98"/>
        <v>2.3038973749374496E-3</v>
      </c>
      <c r="I3178" s="193"/>
      <c r="J3178" s="197">
        <v>3176</v>
      </c>
      <c r="K3178" s="234"/>
      <c r="L3178" s="234"/>
      <c r="M3178" s="234"/>
      <c r="N3178" s="234"/>
      <c r="O3178" s="234"/>
      <c r="P3178" s="234"/>
      <c r="Q3178" s="7">
        <v>39532</v>
      </c>
      <c r="R3178" s="8">
        <v>4998571</v>
      </c>
      <c r="S3178" s="8">
        <v>5110714</v>
      </c>
      <c r="T3178" s="8">
        <v>4904643</v>
      </c>
      <c r="U3178" s="8">
        <v>5035000</v>
      </c>
      <c r="V3178" s="192">
        <v>4350941</v>
      </c>
      <c r="W3178" s="234">
        <v>1052391200</v>
      </c>
      <c r="X3178" s="194">
        <f t="shared" si="99"/>
        <v>1.039178002281366E-2</v>
      </c>
      <c r="Y3178" s="193"/>
      <c r="Z3178" s="197">
        <v>3176</v>
      </c>
    </row>
    <row r="3179" spans="1:26" ht="14.4" x14ac:dyDescent="0.3">
      <c r="A3179" s="7">
        <v>39531</v>
      </c>
      <c r="B3179" s="191">
        <v>1330.290039</v>
      </c>
      <c r="C3179" s="191">
        <v>1359.6800539999999</v>
      </c>
      <c r="D3179" s="191">
        <v>1330.290039</v>
      </c>
      <c r="E3179" s="191">
        <v>1349.880005</v>
      </c>
      <c r="F3179" s="192">
        <v>1349.880005</v>
      </c>
      <c r="G3179" s="191">
        <v>4499000000</v>
      </c>
      <c r="H3179" s="194">
        <f t="shared" si="98"/>
        <v>1.5321430336579428E-2</v>
      </c>
      <c r="I3179" s="193"/>
      <c r="J3179" s="197">
        <v>3177</v>
      </c>
      <c r="K3179" s="234"/>
      <c r="L3179" s="234"/>
      <c r="M3179" s="234"/>
      <c r="N3179" s="234"/>
      <c r="O3179" s="234"/>
      <c r="P3179" s="234"/>
      <c r="Q3179" s="7">
        <v>39531</v>
      </c>
      <c r="R3179" s="8">
        <v>4786071</v>
      </c>
      <c r="S3179" s="8">
        <v>5030357</v>
      </c>
      <c r="T3179" s="8">
        <v>4772857</v>
      </c>
      <c r="U3179" s="8">
        <v>4983214</v>
      </c>
      <c r="V3179" s="192">
        <v>4306192</v>
      </c>
      <c r="W3179" s="234">
        <v>1066920400</v>
      </c>
      <c r="X3179" s="194">
        <f t="shared" si="99"/>
        <v>4.6972594659753938E-2</v>
      </c>
      <c r="Y3179" s="193"/>
      <c r="Z3179" s="197">
        <v>3177</v>
      </c>
    </row>
    <row r="3180" spans="1:26" ht="14.4" x14ac:dyDescent="0.3">
      <c r="A3180" s="7">
        <v>39527</v>
      </c>
      <c r="B3180" s="191">
        <v>1299.670044</v>
      </c>
      <c r="C3180" s="191">
        <v>1330.670044</v>
      </c>
      <c r="D3180" s="191">
        <v>1295.219971</v>
      </c>
      <c r="E3180" s="191">
        <v>1329.51001</v>
      </c>
      <c r="F3180" s="192">
        <v>1329.51001</v>
      </c>
      <c r="G3180" s="191">
        <v>6145220000</v>
      </c>
      <c r="H3180" s="194">
        <f t="shared" si="98"/>
        <v>2.3944459378663137E-2</v>
      </c>
      <c r="I3180" s="193"/>
      <c r="J3180" s="197">
        <v>3178</v>
      </c>
      <c r="K3180" s="234"/>
      <c r="L3180" s="234"/>
      <c r="M3180" s="234"/>
      <c r="N3180" s="234"/>
      <c r="O3180" s="234"/>
      <c r="P3180" s="234"/>
      <c r="Q3180" s="7">
        <v>39527</v>
      </c>
      <c r="R3180" s="8">
        <v>4682857</v>
      </c>
      <c r="S3180" s="8">
        <v>4760357</v>
      </c>
      <c r="T3180" s="8">
        <v>4613572</v>
      </c>
      <c r="U3180" s="8">
        <v>4759643</v>
      </c>
      <c r="V3180" s="192">
        <v>4112994</v>
      </c>
      <c r="W3180" s="234">
        <v>908787600</v>
      </c>
      <c r="X3180" s="194">
        <f t="shared" si="99"/>
        <v>2.7762882038236934E-2</v>
      </c>
      <c r="Y3180" s="193"/>
      <c r="Z3180" s="197">
        <v>3178</v>
      </c>
    </row>
    <row r="3181" spans="1:26" ht="14.4" x14ac:dyDescent="0.3">
      <c r="A3181" s="7">
        <v>39526</v>
      </c>
      <c r="B3181" s="191">
        <v>1330.969971</v>
      </c>
      <c r="C3181" s="191">
        <v>1341.51001</v>
      </c>
      <c r="D3181" s="191">
        <v>1298.420044</v>
      </c>
      <c r="E3181" s="191">
        <v>1298.420044</v>
      </c>
      <c r="F3181" s="192">
        <v>1298.420044</v>
      </c>
      <c r="G3181" s="191">
        <v>5358550000</v>
      </c>
      <c r="H3181" s="194">
        <f t="shared" si="98"/>
        <v>-2.4287198282814115E-2</v>
      </c>
      <c r="I3181" s="193"/>
      <c r="J3181" s="197">
        <v>3179</v>
      </c>
      <c r="K3181" s="234"/>
      <c r="L3181" s="234"/>
      <c r="M3181" s="234"/>
      <c r="N3181" s="234"/>
      <c r="O3181" s="234"/>
      <c r="P3181" s="234"/>
      <c r="Q3181" s="7">
        <v>39526</v>
      </c>
      <c r="R3181" s="8">
        <v>4754286</v>
      </c>
      <c r="S3181" s="8">
        <v>4796072</v>
      </c>
      <c r="T3181" s="8">
        <v>4631072</v>
      </c>
      <c r="U3181" s="8">
        <v>4631072</v>
      </c>
      <c r="V3181" s="192">
        <v>4001890</v>
      </c>
      <c r="W3181" s="234">
        <v>1010536800</v>
      </c>
      <c r="X3181" s="194">
        <f t="shared" si="99"/>
        <v>-2.3716390842295855E-2</v>
      </c>
      <c r="Y3181" s="193"/>
      <c r="Z3181" s="197">
        <v>3179</v>
      </c>
    </row>
    <row r="3182" spans="1:26" ht="14.4" x14ac:dyDescent="0.3">
      <c r="A3182" s="7">
        <v>39525</v>
      </c>
      <c r="B3182" s="191">
        <v>1277.160034</v>
      </c>
      <c r="C3182" s="191">
        <v>1330.73999</v>
      </c>
      <c r="D3182" s="191">
        <v>1277.160034</v>
      </c>
      <c r="E3182" s="191">
        <v>1330.73999</v>
      </c>
      <c r="F3182" s="192">
        <v>1330.73999</v>
      </c>
      <c r="G3182" s="191">
        <v>5335630000</v>
      </c>
      <c r="H3182" s="194">
        <f t="shared" si="98"/>
        <v>4.240953706550913E-2</v>
      </c>
      <c r="I3182" s="193"/>
      <c r="J3182" s="197">
        <v>3180</v>
      </c>
      <c r="K3182" s="234"/>
      <c r="L3182" s="234"/>
      <c r="M3182" s="234"/>
      <c r="N3182" s="234"/>
      <c r="O3182" s="234"/>
      <c r="P3182" s="234"/>
      <c r="Q3182" s="7">
        <v>39525</v>
      </c>
      <c r="R3182" s="8">
        <v>4613572</v>
      </c>
      <c r="S3182" s="8">
        <v>4750000</v>
      </c>
      <c r="T3182" s="8">
        <v>4595357</v>
      </c>
      <c r="U3182" s="8">
        <v>4743571</v>
      </c>
      <c r="V3182" s="192">
        <v>4099106</v>
      </c>
      <c r="W3182" s="234">
        <v>1205120000</v>
      </c>
      <c r="X3182" s="194">
        <f t="shared" si="99"/>
        <v>4.8054578223272554E-2</v>
      </c>
      <c r="Y3182" s="193"/>
      <c r="Z3182" s="197">
        <v>3180</v>
      </c>
    </row>
    <row r="3183" spans="1:26" ht="14.4" x14ac:dyDescent="0.3">
      <c r="A3183" s="7">
        <v>39524</v>
      </c>
      <c r="B3183" s="191">
        <v>1283.209961</v>
      </c>
      <c r="C3183" s="191">
        <v>1287.5</v>
      </c>
      <c r="D3183" s="191">
        <v>1256.9799800000001</v>
      </c>
      <c r="E3183" s="191">
        <v>1276.599976</v>
      </c>
      <c r="F3183" s="192">
        <v>1276.599976</v>
      </c>
      <c r="G3183" s="191">
        <v>5683010000</v>
      </c>
      <c r="H3183" s="194">
        <f t="shared" si="98"/>
        <v>-8.9586837343920093E-3</v>
      </c>
      <c r="I3183" s="193"/>
      <c r="J3183" s="197">
        <v>3181</v>
      </c>
      <c r="K3183" s="234"/>
      <c r="L3183" s="234"/>
      <c r="M3183" s="234"/>
      <c r="N3183" s="234"/>
      <c r="O3183" s="234"/>
      <c r="P3183" s="234"/>
      <c r="Q3183" s="7">
        <v>39524</v>
      </c>
      <c r="R3183" s="8">
        <v>4376786</v>
      </c>
      <c r="S3183" s="8">
        <v>4592500</v>
      </c>
      <c r="T3183" s="8">
        <v>4376786</v>
      </c>
      <c r="U3183" s="8">
        <v>4526072</v>
      </c>
      <c r="V3183" s="192">
        <v>3911157</v>
      </c>
      <c r="W3183" s="234">
        <v>1072598800</v>
      </c>
      <c r="X3183" s="194">
        <f t="shared" si="99"/>
        <v>9.4793206725711098E-4</v>
      </c>
      <c r="Y3183" s="193"/>
      <c r="Z3183" s="197">
        <v>3181</v>
      </c>
    </row>
    <row r="3184" spans="1:26" ht="14.4" x14ac:dyDescent="0.3">
      <c r="A3184" s="7">
        <v>39521</v>
      </c>
      <c r="B3184" s="191">
        <v>1316.0500489999999</v>
      </c>
      <c r="C3184" s="191">
        <v>1321.469971</v>
      </c>
      <c r="D3184" s="191">
        <v>1274.8599850000001</v>
      </c>
      <c r="E3184" s="191">
        <v>1288.1400149999999</v>
      </c>
      <c r="F3184" s="192">
        <v>1288.1400149999999</v>
      </c>
      <c r="G3184" s="191">
        <v>5153780000</v>
      </c>
      <c r="H3184" s="194">
        <f t="shared" si="98"/>
        <v>-2.0783261939113753E-2</v>
      </c>
      <c r="I3184" s="193"/>
      <c r="J3184" s="197">
        <v>3182</v>
      </c>
      <c r="K3184" s="234"/>
      <c r="L3184" s="234"/>
      <c r="M3184" s="234"/>
      <c r="N3184" s="234"/>
      <c r="O3184" s="234"/>
      <c r="P3184" s="234"/>
      <c r="Q3184" s="7">
        <v>39521</v>
      </c>
      <c r="R3184" s="8">
        <v>4638571</v>
      </c>
      <c r="S3184" s="8">
        <v>4653572</v>
      </c>
      <c r="T3184" s="8">
        <v>4435714</v>
      </c>
      <c r="U3184" s="8">
        <v>4521786</v>
      </c>
      <c r="V3184" s="192">
        <v>3907453</v>
      </c>
      <c r="W3184" s="234">
        <v>1156640800</v>
      </c>
      <c r="X3184" s="194">
        <f t="shared" si="99"/>
        <v>-1.0395092007137905E-2</v>
      </c>
      <c r="Y3184" s="193"/>
      <c r="Z3184" s="197">
        <v>3182</v>
      </c>
    </row>
    <row r="3185" spans="1:26" ht="14.4" x14ac:dyDescent="0.3">
      <c r="A3185" s="7">
        <v>39520</v>
      </c>
      <c r="B3185" s="191">
        <v>1305.26001</v>
      </c>
      <c r="C3185" s="191">
        <v>1321.6800539999999</v>
      </c>
      <c r="D3185" s="191">
        <v>1282.1099850000001</v>
      </c>
      <c r="E3185" s="191">
        <v>1315.4799800000001</v>
      </c>
      <c r="F3185" s="192">
        <v>1315.4799800000001</v>
      </c>
      <c r="G3185" s="191">
        <v>5073360000</v>
      </c>
      <c r="H3185" s="194">
        <f t="shared" si="98"/>
        <v>5.1269206181848038E-3</v>
      </c>
      <c r="I3185" s="193"/>
      <c r="J3185" s="197">
        <v>3183</v>
      </c>
      <c r="K3185" s="234"/>
      <c r="L3185" s="234"/>
      <c r="M3185" s="234"/>
      <c r="N3185" s="234"/>
      <c r="O3185" s="234"/>
      <c r="P3185" s="234"/>
      <c r="Q3185" s="7">
        <v>39520</v>
      </c>
      <c r="R3185" s="8">
        <v>4432143</v>
      </c>
      <c r="S3185" s="8">
        <v>4625000</v>
      </c>
      <c r="T3185" s="8">
        <v>4392857</v>
      </c>
      <c r="U3185" s="8">
        <v>4569286</v>
      </c>
      <c r="V3185" s="192">
        <v>3948498</v>
      </c>
      <c r="W3185" s="234">
        <v>1262102800</v>
      </c>
      <c r="X3185" s="194">
        <f t="shared" si="99"/>
        <v>1.515548071113625E-2</v>
      </c>
      <c r="Y3185" s="193"/>
      <c r="Z3185" s="197">
        <v>3183</v>
      </c>
    </row>
    <row r="3186" spans="1:26" ht="14.4" x14ac:dyDescent="0.3">
      <c r="A3186" s="7">
        <v>39519</v>
      </c>
      <c r="B3186" s="191">
        <v>1321.130005</v>
      </c>
      <c r="C3186" s="191">
        <v>1333.26001</v>
      </c>
      <c r="D3186" s="191">
        <v>1307.8599850000001</v>
      </c>
      <c r="E3186" s="191">
        <v>1308.7700199999999</v>
      </c>
      <c r="F3186" s="192">
        <v>1308.7700199999999</v>
      </c>
      <c r="G3186" s="191">
        <v>4414280000</v>
      </c>
      <c r="H3186" s="194">
        <f t="shared" si="98"/>
        <v>-8.995573228415054E-3</v>
      </c>
      <c r="I3186" s="193"/>
      <c r="J3186" s="197">
        <v>3184</v>
      </c>
      <c r="K3186" s="234"/>
      <c r="L3186" s="234"/>
      <c r="M3186" s="234"/>
      <c r="N3186" s="234"/>
      <c r="O3186" s="234"/>
      <c r="P3186" s="234"/>
      <c r="Q3186" s="7">
        <v>39519</v>
      </c>
      <c r="R3186" s="8">
        <v>4537143</v>
      </c>
      <c r="S3186" s="8">
        <v>4595714</v>
      </c>
      <c r="T3186" s="8">
        <v>4470357</v>
      </c>
      <c r="U3186" s="8">
        <v>4501071</v>
      </c>
      <c r="V3186" s="192">
        <v>3889550</v>
      </c>
      <c r="W3186" s="234">
        <v>1059629200</v>
      </c>
      <c r="X3186" s="194">
        <f t="shared" si="99"/>
        <v>-1.0365647318645697E-2</v>
      </c>
      <c r="Y3186" s="193"/>
      <c r="Z3186" s="197">
        <v>3184</v>
      </c>
    </row>
    <row r="3187" spans="1:26" ht="14.4" x14ac:dyDescent="0.3">
      <c r="A3187" s="7">
        <v>39518</v>
      </c>
      <c r="B3187" s="191">
        <v>1274.400024</v>
      </c>
      <c r="C3187" s="191">
        <v>1320.650024</v>
      </c>
      <c r="D3187" s="191">
        <v>1274.400024</v>
      </c>
      <c r="E3187" s="191">
        <v>1320.650024</v>
      </c>
      <c r="F3187" s="192">
        <v>1320.650024</v>
      </c>
      <c r="G3187" s="191">
        <v>5109080000</v>
      </c>
      <c r="H3187" s="194">
        <f t="shared" si="98"/>
        <v>3.7129843789039503E-2</v>
      </c>
      <c r="I3187" s="193"/>
      <c r="J3187" s="197">
        <v>3185</v>
      </c>
      <c r="K3187" s="234"/>
      <c r="L3187" s="234"/>
      <c r="M3187" s="234"/>
      <c r="N3187" s="234"/>
      <c r="O3187" s="234"/>
      <c r="P3187" s="234"/>
      <c r="Q3187" s="7">
        <v>39518</v>
      </c>
      <c r="R3187" s="8">
        <v>4432143</v>
      </c>
      <c r="S3187" s="8">
        <v>4552857</v>
      </c>
      <c r="T3187" s="8">
        <v>4357143</v>
      </c>
      <c r="U3187" s="8">
        <v>4548214</v>
      </c>
      <c r="V3187" s="192">
        <v>3930290</v>
      </c>
      <c r="W3187" s="234">
        <v>1163943200</v>
      </c>
      <c r="X3187" s="194">
        <f t="shared" si="99"/>
        <v>6.3998438501231894E-2</v>
      </c>
      <c r="Y3187" s="193"/>
      <c r="Z3187" s="197">
        <v>3185</v>
      </c>
    </row>
    <row r="3188" spans="1:26" ht="14.4" x14ac:dyDescent="0.3">
      <c r="A3188" s="7">
        <v>39517</v>
      </c>
      <c r="B3188" s="191">
        <v>1293.160034</v>
      </c>
      <c r="C3188" s="191">
        <v>1295.01001</v>
      </c>
      <c r="D3188" s="191">
        <v>1272.660034</v>
      </c>
      <c r="E3188" s="191">
        <v>1273.369995</v>
      </c>
      <c r="F3188" s="192">
        <v>1273.369995</v>
      </c>
      <c r="G3188" s="191">
        <v>4261240000</v>
      </c>
      <c r="H3188" s="194">
        <f t="shared" si="98"/>
        <v>-1.5463479187948843E-2</v>
      </c>
      <c r="I3188" s="193"/>
      <c r="J3188" s="197">
        <v>3186</v>
      </c>
      <c r="K3188" s="234"/>
      <c r="L3188" s="234"/>
      <c r="M3188" s="234"/>
      <c r="N3188" s="234"/>
      <c r="O3188" s="234"/>
      <c r="P3188" s="234"/>
      <c r="Q3188" s="7">
        <v>39517</v>
      </c>
      <c r="R3188" s="8">
        <v>4356429</v>
      </c>
      <c r="S3188" s="8">
        <v>4409286</v>
      </c>
      <c r="T3188" s="8">
        <v>4263214</v>
      </c>
      <c r="U3188" s="8">
        <v>4274643</v>
      </c>
      <c r="V3188" s="192">
        <v>3693887</v>
      </c>
      <c r="W3188" s="234">
        <v>999588800</v>
      </c>
      <c r="X3188" s="194">
        <f t="shared" si="99"/>
        <v>-2.0940170034021648E-2</v>
      </c>
      <c r="Y3188" s="193"/>
      <c r="Z3188" s="197">
        <v>3186</v>
      </c>
    </row>
    <row r="3189" spans="1:26" ht="14.4" x14ac:dyDescent="0.3">
      <c r="A3189" s="7">
        <v>39514</v>
      </c>
      <c r="B3189" s="191">
        <v>1301.530029</v>
      </c>
      <c r="C3189" s="191">
        <v>1313.23999</v>
      </c>
      <c r="D3189" s="191">
        <v>1282.4300539999999</v>
      </c>
      <c r="E3189" s="191">
        <v>1293.369995</v>
      </c>
      <c r="F3189" s="192">
        <v>1293.369995</v>
      </c>
      <c r="G3189" s="191">
        <v>4565410000</v>
      </c>
      <c r="H3189" s="194">
        <f t="shared" si="98"/>
        <v>-8.4103617814007756E-3</v>
      </c>
      <c r="I3189" s="193"/>
      <c r="J3189" s="197">
        <v>3187</v>
      </c>
      <c r="K3189" s="234"/>
      <c r="L3189" s="234"/>
      <c r="M3189" s="234"/>
      <c r="N3189" s="234"/>
      <c r="O3189" s="234"/>
      <c r="P3189" s="234"/>
      <c r="Q3189" s="7">
        <v>39514</v>
      </c>
      <c r="R3189" s="8">
        <v>4300357</v>
      </c>
      <c r="S3189" s="8">
        <v>4392143</v>
      </c>
      <c r="T3189" s="8">
        <v>4251786</v>
      </c>
      <c r="U3189" s="8">
        <v>4366071</v>
      </c>
      <c r="V3189" s="192">
        <v>3772892</v>
      </c>
      <c r="W3189" s="234">
        <v>1230462800</v>
      </c>
      <c r="X3189" s="194">
        <f t="shared" si="99"/>
        <v>1.0914870653852625E-2</v>
      </c>
      <c r="Y3189" s="193"/>
      <c r="Z3189" s="197">
        <v>3187</v>
      </c>
    </row>
    <row r="3190" spans="1:26" ht="14.4" x14ac:dyDescent="0.3">
      <c r="A3190" s="7">
        <v>39513</v>
      </c>
      <c r="B3190" s="191">
        <v>1332.1999510000001</v>
      </c>
      <c r="C3190" s="191">
        <v>1332.1999510000001</v>
      </c>
      <c r="D3190" s="191">
        <v>1303.420044</v>
      </c>
      <c r="E3190" s="191">
        <v>1304.339966</v>
      </c>
      <c r="F3190" s="192">
        <v>1304.339966</v>
      </c>
      <c r="G3190" s="191">
        <v>4323460000</v>
      </c>
      <c r="H3190" s="194">
        <f t="shared" si="98"/>
        <v>-2.2013935726687337E-2</v>
      </c>
      <c r="I3190" s="193"/>
      <c r="J3190" s="197">
        <v>3188</v>
      </c>
      <c r="K3190" s="234"/>
      <c r="L3190" s="234"/>
      <c r="M3190" s="234"/>
      <c r="N3190" s="234"/>
      <c r="O3190" s="234"/>
      <c r="P3190" s="234"/>
      <c r="Q3190" s="7">
        <v>39513</v>
      </c>
      <c r="R3190" s="8">
        <v>4450357</v>
      </c>
      <c r="S3190" s="8">
        <v>4553571</v>
      </c>
      <c r="T3190" s="8">
        <v>4314643</v>
      </c>
      <c r="U3190" s="8">
        <v>4318929</v>
      </c>
      <c r="V3190" s="192">
        <v>3732156</v>
      </c>
      <c r="W3190" s="234">
        <v>1473698800</v>
      </c>
      <c r="X3190" s="194">
        <f t="shared" si="99"/>
        <v>-2.859663849142054E-2</v>
      </c>
      <c r="Y3190" s="193"/>
      <c r="Z3190" s="197">
        <v>3188</v>
      </c>
    </row>
    <row r="3191" spans="1:26" ht="14.4" x14ac:dyDescent="0.3">
      <c r="A3191" s="7">
        <v>39512</v>
      </c>
      <c r="B3191" s="191">
        <v>1327.6899410000001</v>
      </c>
      <c r="C3191" s="191">
        <v>1344.1899410000001</v>
      </c>
      <c r="D3191" s="191">
        <v>1320.219971</v>
      </c>
      <c r="E3191" s="191">
        <v>1333.6999510000001</v>
      </c>
      <c r="F3191" s="192">
        <v>1333.6999510000001</v>
      </c>
      <c r="G3191" s="191">
        <v>4277710000</v>
      </c>
      <c r="H3191" s="194">
        <f t="shared" si="98"/>
        <v>5.2383274919917512E-3</v>
      </c>
      <c r="I3191" s="193"/>
      <c r="J3191" s="197">
        <v>3189</v>
      </c>
      <c r="K3191" s="234"/>
      <c r="L3191" s="234"/>
      <c r="M3191" s="234"/>
      <c r="N3191" s="234"/>
      <c r="O3191" s="234"/>
      <c r="P3191" s="234"/>
      <c r="Q3191" s="7">
        <v>39512</v>
      </c>
      <c r="R3191" s="8">
        <v>4413571</v>
      </c>
      <c r="S3191" s="8">
        <v>4469285</v>
      </c>
      <c r="T3191" s="8">
        <v>4366071</v>
      </c>
      <c r="U3191" s="8">
        <v>4446072</v>
      </c>
      <c r="V3191" s="192">
        <v>3842025</v>
      </c>
      <c r="W3191" s="234">
        <v>1221836000</v>
      </c>
      <c r="X3191" s="194">
        <f t="shared" si="99"/>
        <v>-1.0426322173355156E-3</v>
      </c>
      <c r="Y3191" s="193"/>
      <c r="Z3191" s="197">
        <v>3189</v>
      </c>
    </row>
    <row r="3192" spans="1:26" ht="14.4" x14ac:dyDescent="0.3">
      <c r="A3192" s="7">
        <v>39511</v>
      </c>
      <c r="B3192" s="191">
        <v>1329.579956</v>
      </c>
      <c r="C3192" s="191">
        <v>1331.030029</v>
      </c>
      <c r="D3192" s="191">
        <v>1307.3900149999999</v>
      </c>
      <c r="E3192" s="191">
        <v>1326.75</v>
      </c>
      <c r="F3192" s="192">
        <v>1326.75</v>
      </c>
      <c r="G3192" s="191">
        <v>4757180000</v>
      </c>
      <c r="H3192" s="194">
        <f t="shared" si="98"/>
        <v>-3.4476287929600122E-3</v>
      </c>
      <c r="I3192" s="193"/>
      <c r="J3192" s="197">
        <v>3190</v>
      </c>
      <c r="K3192" s="234"/>
      <c r="L3192" s="234"/>
      <c r="M3192" s="234"/>
      <c r="N3192" s="234"/>
      <c r="O3192" s="234"/>
      <c r="P3192" s="234"/>
      <c r="Q3192" s="7">
        <v>39511</v>
      </c>
      <c r="R3192" s="8">
        <v>4356786</v>
      </c>
      <c r="S3192" s="8">
        <v>4460000</v>
      </c>
      <c r="T3192" s="8">
        <v>4300000</v>
      </c>
      <c r="U3192" s="8">
        <v>4450714</v>
      </c>
      <c r="V3192" s="192">
        <v>3846035</v>
      </c>
      <c r="W3192" s="234">
        <v>1785383600</v>
      </c>
      <c r="X3192" s="194">
        <f t="shared" si="99"/>
        <v>2.3740665372140719E-2</v>
      </c>
      <c r="Y3192" s="193"/>
      <c r="Z3192" s="197">
        <v>3190</v>
      </c>
    </row>
    <row r="3193" spans="1:26" ht="14.4" x14ac:dyDescent="0.3">
      <c r="A3193" s="7">
        <v>39510</v>
      </c>
      <c r="B3193" s="191">
        <v>1330.4499510000001</v>
      </c>
      <c r="C3193" s="191">
        <v>1335.130005</v>
      </c>
      <c r="D3193" s="191">
        <v>1320.040039</v>
      </c>
      <c r="E3193" s="191">
        <v>1331.339966</v>
      </c>
      <c r="F3193" s="192">
        <v>1331.339966</v>
      </c>
      <c r="G3193" s="191">
        <v>4117570000</v>
      </c>
      <c r="H3193" s="194">
        <f t="shared" si="98"/>
        <v>5.3355252574514215E-4</v>
      </c>
      <c r="I3193" s="193"/>
      <c r="J3193" s="197">
        <v>3191</v>
      </c>
      <c r="K3193" s="234"/>
      <c r="L3193" s="234"/>
      <c r="M3193" s="234"/>
      <c r="N3193" s="234"/>
      <c r="O3193" s="234"/>
      <c r="P3193" s="234"/>
      <c r="Q3193" s="7">
        <v>39510</v>
      </c>
      <c r="R3193" s="8">
        <v>4444286</v>
      </c>
      <c r="S3193" s="8">
        <v>4499286</v>
      </c>
      <c r="T3193" s="8">
        <v>4214286</v>
      </c>
      <c r="U3193" s="8">
        <v>4347500</v>
      </c>
      <c r="V3193" s="192">
        <v>3756845</v>
      </c>
      <c r="W3193" s="234">
        <v>1593043200</v>
      </c>
      <c r="X3193" s="194">
        <f t="shared" si="99"/>
        <v>-2.6315953163787306E-2</v>
      </c>
      <c r="Y3193" s="193"/>
      <c r="Z3193" s="197">
        <v>3191</v>
      </c>
    </row>
    <row r="3194" spans="1:26" ht="14.4" x14ac:dyDescent="0.3">
      <c r="A3194" s="7">
        <v>39507</v>
      </c>
      <c r="B3194" s="191">
        <v>1364.0699460000001</v>
      </c>
      <c r="C3194" s="191">
        <v>1364.0699460000001</v>
      </c>
      <c r="D3194" s="191">
        <v>1325.420044</v>
      </c>
      <c r="E3194" s="191">
        <v>1330.630005</v>
      </c>
      <c r="F3194" s="192">
        <v>1330.630005</v>
      </c>
      <c r="G3194" s="191">
        <v>4426730000</v>
      </c>
      <c r="H3194" s="194">
        <f t="shared" si="98"/>
        <v>-2.7089704855781969E-2</v>
      </c>
      <c r="I3194" s="193"/>
      <c r="J3194" s="197">
        <v>3192</v>
      </c>
      <c r="K3194" s="234"/>
      <c r="L3194" s="234"/>
      <c r="M3194" s="234"/>
      <c r="N3194" s="234"/>
      <c r="O3194" s="234"/>
      <c r="P3194" s="234"/>
      <c r="Q3194" s="7">
        <v>39507</v>
      </c>
      <c r="R3194" s="8">
        <v>4617500</v>
      </c>
      <c r="S3194" s="8">
        <v>4650357</v>
      </c>
      <c r="T3194" s="8">
        <v>4457143</v>
      </c>
      <c r="U3194" s="8">
        <v>4465000</v>
      </c>
      <c r="V3194" s="192">
        <v>3858382</v>
      </c>
      <c r="W3194" s="234">
        <v>1255480800</v>
      </c>
      <c r="X3194" s="194">
        <f t="shared" si="99"/>
        <v>-3.7641502327838937E-2</v>
      </c>
      <c r="Y3194" s="193"/>
      <c r="Z3194" s="197">
        <v>3192</v>
      </c>
    </row>
    <row r="3195" spans="1:26" ht="14.4" x14ac:dyDescent="0.3">
      <c r="A3195" s="7">
        <v>39506</v>
      </c>
      <c r="B3195" s="191">
        <v>1378.160034</v>
      </c>
      <c r="C3195" s="191">
        <v>1378.160034</v>
      </c>
      <c r="D3195" s="191">
        <v>1363.160034</v>
      </c>
      <c r="E3195" s="191">
        <v>1367.6800539999999</v>
      </c>
      <c r="F3195" s="192">
        <v>1367.6800539999999</v>
      </c>
      <c r="G3195" s="191">
        <v>3938580000</v>
      </c>
      <c r="H3195" s="194">
        <f t="shared" si="98"/>
        <v>-8.9418746258478222E-3</v>
      </c>
      <c r="I3195" s="193"/>
      <c r="J3195" s="197">
        <v>3193</v>
      </c>
      <c r="K3195" s="234"/>
      <c r="L3195" s="234"/>
      <c r="M3195" s="234"/>
      <c r="N3195" s="234"/>
      <c r="O3195" s="234"/>
      <c r="P3195" s="234"/>
      <c r="Q3195" s="7">
        <v>39506</v>
      </c>
      <c r="R3195" s="8">
        <v>4542857</v>
      </c>
      <c r="S3195" s="8">
        <v>4721428</v>
      </c>
      <c r="T3195" s="8">
        <v>4491786</v>
      </c>
      <c r="U3195" s="8">
        <v>4639643</v>
      </c>
      <c r="V3195" s="192">
        <v>4009298</v>
      </c>
      <c r="W3195" s="234">
        <v>1618254400</v>
      </c>
      <c r="X3195" s="194">
        <f t="shared" si="99"/>
        <v>5.6522520518835481E-2</v>
      </c>
      <c r="Y3195" s="193"/>
      <c r="Z3195" s="197">
        <v>3193</v>
      </c>
    </row>
    <row r="3196" spans="1:26" ht="14.4" x14ac:dyDescent="0.3">
      <c r="A3196" s="7">
        <v>39505</v>
      </c>
      <c r="B3196" s="191">
        <v>1378.9499510000001</v>
      </c>
      <c r="C3196" s="191">
        <v>1388.339966</v>
      </c>
      <c r="D3196" s="191">
        <v>1372</v>
      </c>
      <c r="E3196" s="191">
        <v>1380.0200199999999</v>
      </c>
      <c r="F3196" s="192">
        <v>1380.0200199999999</v>
      </c>
      <c r="G3196" s="191">
        <v>3904700000</v>
      </c>
      <c r="H3196" s="194">
        <f t="shared" si="98"/>
        <v>-9.1944411683406602E-4</v>
      </c>
      <c r="I3196" s="193"/>
      <c r="J3196" s="197">
        <v>3194</v>
      </c>
      <c r="K3196" s="234"/>
      <c r="L3196" s="234"/>
      <c r="M3196" s="234"/>
      <c r="N3196" s="234"/>
      <c r="O3196" s="234"/>
      <c r="P3196" s="234"/>
      <c r="Q3196" s="7">
        <v>39505</v>
      </c>
      <c r="R3196" s="8">
        <v>4222500</v>
      </c>
      <c r="S3196" s="8">
        <v>4394643</v>
      </c>
      <c r="T3196" s="8">
        <v>4217500</v>
      </c>
      <c r="U3196" s="8">
        <v>4391428</v>
      </c>
      <c r="V3196" s="192">
        <v>3794806</v>
      </c>
      <c r="W3196" s="234">
        <v>1475138000</v>
      </c>
      <c r="X3196" s="194">
        <f t="shared" si="99"/>
        <v>3.1976593193610063E-2</v>
      </c>
      <c r="Y3196" s="193"/>
      <c r="Z3196" s="197">
        <v>3194</v>
      </c>
    </row>
    <row r="3197" spans="1:26" ht="14.4" x14ac:dyDescent="0.3">
      <c r="A3197" s="7">
        <v>39504</v>
      </c>
      <c r="B3197" s="191">
        <v>1371.76001</v>
      </c>
      <c r="C3197" s="191">
        <v>1387.339966</v>
      </c>
      <c r="D3197" s="191">
        <v>1363.290039</v>
      </c>
      <c r="E3197" s="191">
        <v>1381.290039</v>
      </c>
      <c r="F3197" s="192">
        <v>1381.290039</v>
      </c>
      <c r="G3197" s="191">
        <v>4096060000</v>
      </c>
      <c r="H3197" s="194">
        <f t="shared" si="98"/>
        <v>6.9179105270611016E-3</v>
      </c>
      <c r="I3197" s="193"/>
      <c r="J3197" s="197">
        <v>3195</v>
      </c>
      <c r="K3197" s="234"/>
      <c r="L3197" s="234"/>
      <c r="M3197" s="234"/>
      <c r="N3197" s="234"/>
      <c r="O3197" s="234"/>
      <c r="P3197" s="234"/>
      <c r="Q3197" s="7">
        <v>39504</v>
      </c>
      <c r="R3197" s="8">
        <v>4201428</v>
      </c>
      <c r="S3197" s="8">
        <v>4324643</v>
      </c>
      <c r="T3197" s="8">
        <v>4122857</v>
      </c>
      <c r="U3197" s="8">
        <v>4255357</v>
      </c>
      <c r="V3197" s="192">
        <v>3677221</v>
      </c>
      <c r="W3197" s="234">
        <v>1504888000</v>
      </c>
      <c r="X3197" s="194">
        <f t="shared" si="99"/>
        <v>-4.9274374024132509E-3</v>
      </c>
      <c r="Y3197" s="193"/>
      <c r="Z3197" s="197">
        <v>3195</v>
      </c>
    </row>
    <row r="3198" spans="1:26" ht="14.4" x14ac:dyDescent="0.3">
      <c r="A3198" s="7">
        <v>39503</v>
      </c>
      <c r="B3198" s="191">
        <v>1352.75</v>
      </c>
      <c r="C3198" s="191">
        <v>1374.3599850000001</v>
      </c>
      <c r="D3198" s="191">
        <v>1346.030029</v>
      </c>
      <c r="E3198" s="191">
        <v>1371.8000489999999</v>
      </c>
      <c r="F3198" s="192">
        <v>1371.8000489999999</v>
      </c>
      <c r="G3198" s="191">
        <v>3866350000</v>
      </c>
      <c r="H3198" s="194">
        <f t="shared" si="98"/>
        <v>1.3812671702367116E-2</v>
      </c>
      <c r="I3198" s="193"/>
      <c r="J3198" s="197">
        <v>3196</v>
      </c>
      <c r="K3198" s="234"/>
      <c r="L3198" s="234"/>
      <c r="M3198" s="234"/>
      <c r="N3198" s="234"/>
      <c r="O3198" s="234"/>
      <c r="P3198" s="234"/>
      <c r="Q3198" s="7">
        <v>39503</v>
      </c>
      <c r="R3198" s="8">
        <v>4235357</v>
      </c>
      <c r="S3198" s="8">
        <v>4291786</v>
      </c>
      <c r="T3198" s="8">
        <v>4166429</v>
      </c>
      <c r="U3198" s="8">
        <v>4276429</v>
      </c>
      <c r="V3198" s="192">
        <v>3695430</v>
      </c>
      <c r="W3198" s="234">
        <v>1256774400</v>
      </c>
      <c r="X3198" s="194">
        <f t="shared" si="99"/>
        <v>2.3437739452949438E-3</v>
      </c>
      <c r="Y3198" s="193"/>
      <c r="Z3198" s="197">
        <v>3196</v>
      </c>
    </row>
    <row r="3199" spans="1:26" ht="14.4" x14ac:dyDescent="0.3">
      <c r="A3199" s="7">
        <v>39500</v>
      </c>
      <c r="B3199" s="191">
        <v>1344.219971</v>
      </c>
      <c r="C3199" s="191">
        <v>1354.3000489999999</v>
      </c>
      <c r="D3199" s="191">
        <v>1327.040039</v>
      </c>
      <c r="E3199" s="191">
        <v>1353.1099850000001</v>
      </c>
      <c r="F3199" s="192">
        <v>1353.1099850000001</v>
      </c>
      <c r="G3199" s="191">
        <v>3572660000</v>
      </c>
      <c r="H3199" s="194">
        <f t="shared" si="98"/>
        <v>7.8806103189219892E-3</v>
      </c>
      <c r="I3199" s="193"/>
      <c r="J3199" s="197">
        <v>3197</v>
      </c>
      <c r="K3199" s="234"/>
      <c r="L3199" s="234"/>
      <c r="M3199" s="234"/>
      <c r="N3199" s="234"/>
      <c r="O3199" s="234"/>
      <c r="P3199" s="234"/>
      <c r="Q3199" s="7">
        <v>39500</v>
      </c>
      <c r="R3199" s="8">
        <v>4374286</v>
      </c>
      <c r="S3199" s="8">
        <v>4375357</v>
      </c>
      <c r="T3199" s="8">
        <v>4138214</v>
      </c>
      <c r="U3199" s="8">
        <v>4266428</v>
      </c>
      <c r="V3199" s="192">
        <v>3686789</v>
      </c>
      <c r="W3199" s="234">
        <v>1529878000</v>
      </c>
      <c r="X3199" s="194">
        <f t="shared" si="99"/>
        <v>-1.7113389803893968E-2</v>
      </c>
      <c r="Y3199" s="193"/>
      <c r="Z3199" s="197">
        <v>3197</v>
      </c>
    </row>
    <row r="3200" spans="1:26" ht="14.4" x14ac:dyDescent="0.3">
      <c r="A3200" s="7">
        <v>39499</v>
      </c>
      <c r="B3200" s="191">
        <v>1362.209961</v>
      </c>
      <c r="C3200" s="191">
        <v>1367.9399410000001</v>
      </c>
      <c r="D3200" s="191">
        <v>1339.339966</v>
      </c>
      <c r="E3200" s="191">
        <v>1342.530029</v>
      </c>
      <c r="F3200" s="192">
        <v>1342.530029</v>
      </c>
      <c r="G3200" s="191">
        <v>3696660000</v>
      </c>
      <c r="H3200" s="194">
        <f t="shared" si="98"/>
        <v>-1.2867362945557433E-2</v>
      </c>
      <c r="I3200" s="193"/>
      <c r="J3200" s="197">
        <v>3198</v>
      </c>
      <c r="K3200" s="234"/>
      <c r="L3200" s="234"/>
      <c r="M3200" s="234"/>
      <c r="N3200" s="234"/>
      <c r="O3200" s="234"/>
      <c r="P3200" s="234"/>
      <c r="Q3200" s="7">
        <v>39499</v>
      </c>
      <c r="R3200" s="8">
        <v>4501786</v>
      </c>
      <c r="S3200" s="8">
        <v>4516786</v>
      </c>
      <c r="T3200" s="8">
        <v>4316429</v>
      </c>
      <c r="U3200" s="8">
        <v>4340714</v>
      </c>
      <c r="V3200" s="192">
        <v>3750981</v>
      </c>
      <c r="W3200" s="234">
        <v>938114800</v>
      </c>
      <c r="X3200" s="194">
        <f t="shared" si="99"/>
        <v>-1.8414182639215272E-2</v>
      </c>
      <c r="Y3200" s="193"/>
      <c r="Z3200" s="197">
        <v>3198</v>
      </c>
    </row>
    <row r="3201" spans="1:26" ht="14.4" x14ac:dyDescent="0.3">
      <c r="A3201" s="7">
        <v>39498</v>
      </c>
      <c r="B3201" s="191">
        <v>1348.3900149999999</v>
      </c>
      <c r="C3201" s="191">
        <v>1363.709961</v>
      </c>
      <c r="D3201" s="191">
        <v>1336.5500489999999</v>
      </c>
      <c r="E3201" s="191">
        <v>1360.030029</v>
      </c>
      <c r="F3201" s="192">
        <v>1360.030029</v>
      </c>
      <c r="G3201" s="191">
        <v>3870520000</v>
      </c>
      <c r="H3201" s="194">
        <f t="shared" si="98"/>
        <v>8.340870830020275E-3</v>
      </c>
      <c r="I3201" s="193"/>
      <c r="J3201" s="197">
        <v>3199</v>
      </c>
      <c r="K3201" s="234"/>
      <c r="L3201" s="234"/>
      <c r="M3201" s="234"/>
      <c r="N3201" s="234"/>
      <c r="O3201" s="234"/>
      <c r="P3201" s="234"/>
      <c r="Q3201" s="7">
        <v>39498</v>
      </c>
      <c r="R3201" s="8">
        <v>4364286</v>
      </c>
      <c r="S3201" s="8">
        <v>4450000</v>
      </c>
      <c r="T3201" s="8">
        <v>4345714</v>
      </c>
      <c r="U3201" s="8">
        <v>4422143</v>
      </c>
      <c r="V3201" s="192">
        <v>3821348</v>
      </c>
      <c r="W3201" s="234">
        <v>967439200</v>
      </c>
      <c r="X3201" s="194">
        <f t="shared" si="99"/>
        <v>1.3423119589745548E-2</v>
      </c>
      <c r="Y3201" s="193"/>
      <c r="Z3201" s="197">
        <v>3199</v>
      </c>
    </row>
    <row r="3202" spans="1:26" ht="14.4" x14ac:dyDescent="0.3">
      <c r="A3202" s="7">
        <v>39497</v>
      </c>
      <c r="B3202" s="191">
        <v>1355.8599850000001</v>
      </c>
      <c r="C3202" s="191">
        <v>1367.280029</v>
      </c>
      <c r="D3202" s="191">
        <v>1345.0500489999999</v>
      </c>
      <c r="E3202" s="191">
        <v>1348.780029</v>
      </c>
      <c r="F3202" s="192">
        <v>1348.780029</v>
      </c>
      <c r="G3202" s="191">
        <v>3613550000</v>
      </c>
      <c r="H3202" s="194">
        <f t="shared" si="98"/>
        <v>-8.962740531135502E-4</v>
      </c>
      <c r="I3202" s="193"/>
      <c r="J3202" s="197">
        <v>3200</v>
      </c>
      <c r="K3202" s="234"/>
      <c r="L3202" s="234"/>
      <c r="M3202" s="234"/>
      <c r="N3202" s="234"/>
      <c r="O3202" s="234"/>
      <c r="P3202" s="234"/>
      <c r="Q3202" s="7">
        <v>39497</v>
      </c>
      <c r="R3202" s="8">
        <v>4499643</v>
      </c>
      <c r="S3202" s="8">
        <v>4526786</v>
      </c>
      <c r="T3202" s="8">
        <v>4337143</v>
      </c>
      <c r="U3202" s="8">
        <v>4363572</v>
      </c>
      <c r="V3202" s="192">
        <v>3770733</v>
      </c>
      <c r="W3202" s="234">
        <v>1005046000</v>
      </c>
      <c r="X3202" s="194">
        <f t="shared" si="99"/>
        <v>-1.9658142990293382E-2</v>
      </c>
      <c r="Y3202" s="193"/>
      <c r="Z3202" s="197">
        <v>3200</v>
      </c>
    </row>
    <row r="3203" spans="1:26" ht="14.4" x14ac:dyDescent="0.3">
      <c r="A3203" s="7">
        <v>39493</v>
      </c>
      <c r="B3203" s="191">
        <v>1347.5200199999999</v>
      </c>
      <c r="C3203" s="191">
        <v>1350</v>
      </c>
      <c r="D3203" s="191">
        <v>1338.130005</v>
      </c>
      <c r="E3203" s="191">
        <v>1349.98999</v>
      </c>
      <c r="F3203" s="192">
        <v>1349.98999</v>
      </c>
      <c r="G3203" s="191">
        <v>3583300000</v>
      </c>
      <c r="H3203" s="194">
        <f t="shared" si="98"/>
        <v>8.3774818184704526E-4</v>
      </c>
      <c r="I3203" s="193"/>
      <c r="J3203" s="197">
        <v>3201</v>
      </c>
      <c r="K3203" s="234"/>
      <c r="L3203" s="234"/>
      <c r="M3203" s="234"/>
      <c r="N3203" s="234"/>
      <c r="O3203" s="234"/>
      <c r="P3203" s="234"/>
      <c r="Q3203" s="7">
        <v>39493</v>
      </c>
      <c r="R3203" s="8">
        <v>4509643</v>
      </c>
      <c r="S3203" s="8">
        <v>4538571</v>
      </c>
      <c r="T3203" s="8">
        <v>4430714</v>
      </c>
      <c r="U3203" s="8">
        <v>4451071</v>
      </c>
      <c r="V3203" s="192">
        <v>3846345</v>
      </c>
      <c r="W3203" s="234">
        <v>901300400</v>
      </c>
      <c r="X3203" s="194">
        <f t="shared" si="99"/>
        <v>-2.2203099638125574E-2</v>
      </c>
      <c r="Y3203" s="193"/>
      <c r="Z3203" s="197">
        <v>3201</v>
      </c>
    </row>
    <row r="3204" spans="1:26" ht="14.4" x14ac:dyDescent="0.3">
      <c r="A3204" s="7">
        <v>39492</v>
      </c>
      <c r="B3204" s="191">
        <v>1367.329956</v>
      </c>
      <c r="C3204" s="191">
        <v>1368.160034</v>
      </c>
      <c r="D3204" s="191">
        <v>1347.3100589999999</v>
      </c>
      <c r="E3204" s="191">
        <v>1348.8599850000001</v>
      </c>
      <c r="F3204" s="192">
        <v>1348.8599850000001</v>
      </c>
      <c r="G3204" s="191">
        <v>3644760000</v>
      </c>
      <c r="H3204" s="194">
        <f t="shared" ref="H3204:H3267" si="100">(F3204-F3205)/F3205</f>
        <v>-1.342147623513399E-2</v>
      </c>
      <c r="I3204" s="193"/>
      <c r="J3204" s="197">
        <v>3202</v>
      </c>
      <c r="K3204" s="234"/>
      <c r="L3204" s="234"/>
      <c r="M3204" s="234"/>
      <c r="N3204" s="234"/>
      <c r="O3204" s="234"/>
      <c r="P3204" s="234"/>
      <c r="Q3204" s="7">
        <v>39492</v>
      </c>
      <c r="R3204" s="8">
        <v>4621428</v>
      </c>
      <c r="S3204" s="8">
        <v>4671429</v>
      </c>
      <c r="T3204" s="8">
        <v>4536071</v>
      </c>
      <c r="U3204" s="8">
        <v>4552143</v>
      </c>
      <c r="V3204" s="192">
        <v>3933685</v>
      </c>
      <c r="W3204" s="234">
        <v>954097200</v>
      </c>
      <c r="X3204" s="194">
        <f t="shared" ref="X3204:X3267" si="101">(V3204-V3205)/V3205</f>
        <v>-1.4991901954047971E-2</v>
      </c>
      <c r="Y3204" s="193"/>
      <c r="Z3204" s="197">
        <v>3202</v>
      </c>
    </row>
    <row r="3205" spans="1:26" ht="14.4" x14ac:dyDescent="0.3">
      <c r="A3205" s="7">
        <v>39491</v>
      </c>
      <c r="B3205" s="191">
        <v>1353.119995</v>
      </c>
      <c r="C3205" s="191">
        <v>1369.2299800000001</v>
      </c>
      <c r="D3205" s="191">
        <v>1350.780029</v>
      </c>
      <c r="E3205" s="191">
        <v>1367.209961</v>
      </c>
      <c r="F3205" s="192">
        <v>1367.209961</v>
      </c>
      <c r="G3205" s="191">
        <v>3856420000</v>
      </c>
      <c r="H3205" s="194">
        <f t="shared" si="100"/>
        <v>1.360406284125922E-2</v>
      </c>
      <c r="I3205" s="193"/>
      <c r="J3205" s="197">
        <v>3203</v>
      </c>
      <c r="K3205" s="234"/>
      <c r="L3205" s="234"/>
      <c r="M3205" s="234"/>
      <c r="N3205" s="234"/>
      <c r="O3205" s="234"/>
      <c r="P3205" s="234"/>
      <c r="Q3205" s="7">
        <v>39491</v>
      </c>
      <c r="R3205" s="8">
        <v>4524286</v>
      </c>
      <c r="S3205" s="8">
        <v>4635000</v>
      </c>
      <c r="T3205" s="8">
        <v>4486786</v>
      </c>
      <c r="U3205" s="8">
        <v>4621428</v>
      </c>
      <c r="V3205" s="192">
        <v>3993556</v>
      </c>
      <c r="W3205" s="234">
        <v>968534000</v>
      </c>
      <c r="X3205" s="194">
        <f t="shared" si="101"/>
        <v>3.636047036377598E-2</v>
      </c>
      <c r="Y3205" s="193"/>
      <c r="Z3205" s="197">
        <v>3203</v>
      </c>
    </row>
    <row r="3206" spans="1:26" ht="14.4" x14ac:dyDescent="0.3">
      <c r="A3206" s="7">
        <v>39490</v>
      </c>
      <c r="B3206" s="191">
        <v>1340.5500489999999</v>
      </c>
      <c r="C3206" s="191">
        <v>1362.099976</v>
      </c>
      <c r="D3206" s="191">
        <v>1339.3599850000001</v>
      </c>
      <c r="E3206" s="191">
        <v>1348.8599850000001</v>
      </c>
      <c r="F3206" s="192">
        <v>1348.8599850000001</v>
      </c>
      <c r="G3206" s="191">
        <v>4044640000</v>
      </c>
      <c r="H3206" s="194">
        <f t="shared" si="100"/>
        <v>7.2658964877723494E-3</v>
      </c>
      <c r="I3206" s="193"/>
      <c r="J3206" s="197">
        <v>3204</v>
      </c>
      <c r="K3206" s="234"/>
      <c r="L3206" s="234"/>
      <c r="M3206" s="234"/>
      <c r="N3206" s="234"/>
      <c r="O3206" s="234"/>
      <c r="P3206" s="234"/>
      <c r="Q3206" s="7">
        <v>39490</v>
      </c>
      <c r="R3206" s="8">
        <v>4667857</v>
      </c>
      <c r="S3206" s="8">
        <v>4678571</v>
      </c>
      <c r="T3206" s="8">
        <v>4415000</v>
      </c>
      <c r="U3206" s="8">
        <v>4459286</v>
      </c>
      <c r="V3206" s="192">
        <v>3853443</v>
      </c>
      <c r="W3206" s="234">
        <v>1225980000</v>
      </c>
      <c r="X3206" s="194">
        <f t="shared" si="101"/>
        <v>-3.5457927096211088E-2</v>
      </c>
      <c r="Y3206" s="193"/>
      <c r="Z3206" s="197">
        <v>3204</v>
      </c>
    </row>
    <row r="3207" spans="1:26" ht="14.4" x14ac:dyDescent="0.3">
      <c r="A3207" s="7">
        <v>39489</v>
      </c>
      <c r="B3207" s="191">
        <v>1331.920044</v>
      </c>
      <c r="C3207" s="191">
        <v>1341.400024</v>
      </c>
      <c r="D3207" s="191">
        <v>1320.3199460000001</v>
      </c>
      <c r="E3207" s="191">
        <v>1339.130005</v>
      </c>
      <c r="F3207" s="192">
        <v>1339.130005</v>
      </c>
      <c r="G3207" s="191">
        <v>3593140000</v>
      </c>
      <c r="H3207" s="194">
        <f t="shared" si="100"/>
        <v>5.8889992190499698E-3</v>
      </c>
      <c r="I3207" s="193"/>
      <c r="J3207" s="197">
        <v>3205</v>
      </c>
      <c r="K3207" s="234"/>
      <c r="L3207" s="234"/>
      <c r="M3207" s="234"/>
      <c r="N3207" s="234"/>
      <c r="O3207" s="234"/>
      <c r="P3207" s="234"/>
      <c r="Q3207" s="7">
        <v>39489</v>
      </c>
      <c r="R3207" s="8">
        <v>4571786</v>
      </c>
      <c r="S3207" s="8">
        <v>4642143</v>
      </c>
      <c r="T3207" s="8">
        <v>4542857</v>
      </c>
      <c r="U3207" s="8">
        <v>4623214</v>
      </c>
      <c r="V3207" s="192">
        <v>3995101</v>
      </c>
      <c r="W3207" s="234">
        <v>1201432400</v>
      </c>
      <c r="X3207" s="194">
        <f t="shared" si="101"/>
        <v>3.163861386394283E-2</v>
      </c>
      <c r="Y3207" s="193"/>
      <c r="Z3207" s="197">
        <v>3205</v>
      </c>
    </row>
    <row r="3208" spans="1:26" ht="14.4" x14ac:dyDescent="0.3">
      <c r="A3208" s="7">
        <v>39486</v>
      </c>
      <c r="B3208" s="191">
        <v>1336.880005</v>
      </c>
      <c r="C3208" s="191">
        <v>1341.219971</v>
      </c>
      <c r="D3208" s="191">
        <v>1321.0600589999999</v>
      </c>
      <c r="E3208" s="191">
        <v>1331.290039</v>
      </c>
      <c r="F3208" s="192">
        <v>1331.290039</v>
      </c>
      <c r="G3208" s="191">
        <v>3768490000</v>
      </c>
      <c r="H3208" s="194">
        <f t="shared" si="100"/>
        <v>-4.2037196648043234E-3</v>
      </c>
      <c r="I3208" s="193"/>
      <c r="J3208" s="197">
        <v>3206</v>
      </c>
      <c r="K3208" s="234"/>
      <c r="L3208" s="234"/>
      <c r="M3208" s="234"/>
      <c r="N3208" s="234"/>
      <c r="O3208" s="234"/>
      <c r="P3208" s="234"/>
      <c r="Q3208" s="7">
        <v>39486</v>
      </c>
      <c r="R3208" s="8">
        <v>4360000</v>
      </c>
      <c r="S3208" s="8">
        <v>4489286</v>
      </c>
      <c r="T3208" s="8">
        <v>4342857</v>
      </c>
      <c r="U3208" s="8">
        <v>4481429</v>
      </c>
      <c r="V3208" s="192">
        <v>3872578</v>
      </c>
      <c r="W3208" s="234">
        <v>1355972800</v>
      </c>
      <c r="X3208" s="194">
        <f t="shared" si="101"/>
        <v>3.4972133151527557E-2</v>
      </c>
      <c r="Y3208" s="193"/>
      <c r="Z3208" s="197">
        <v>3206</v>
      </c>
    </row>
    <row r="3209" spans="1:26" ht="14.4" x14ac:dyDescent="0.3">
      <c r="A3209" s="7">
        <v>39485</v>
      </c>
      <c r="B3209" s="191">
        <v>1324.01001</v>
      </c>
      <c r="C3209" s="191">
        <v>1347.160034</v>
      </c>
      <c r="D3209" s="191">
        <v>1316.75</v>
      </c>
      <c r="E3209" s="191">
        <v>1336.910034</v>
      </c>
      <c r="F3209" s="192">
        <v>1336.910034</v>
      </c>
      <c r="G3209" s="191">
        <v>4589160000</v>
      </c>
      <c r="H3209" s="194">
        <f t="shared" si="100"/>
        <v>7.885772842099445E-3</v>
      </c>
      <c r="I3209" s="193"/>
      <c r="J3209" s="197">
        <v>3207</v>
      </c>
      <c r="K3209" s="234"/>
      <c r="L3209" s="234"/>
      <c r="M3209" s="234"/>
      <c r="N3209" s="234"/>
      <c r="O3209" s="234"/>
      <c r="P3209" s="234"/>
      <c r="Q3209" s="7">
        <v>39485</v>
      </c>
      <c r="R3209" s="8">
        <v>4284643</v>
      </c>
      <c r="S3209" s="8">
        <v>4456429</v>
      </c>
      <c r="T3209" s="8">
        <v>4188214</v>
      </c>
      <c r="U3209" s="8">
        <v>4330000</v>
      </c>
      <c r="V3209" s="192">
        <v>3741722</v>
      </c>
      <c r="W3209" s="234">
        <v>2083331600</v>
      </c>
      <c r="X3209" s="194">
        <f t="shared" si="101"/>
        <v>-6.2297187543324641E-3</v>
      </c>
      <c r="Y3209" s="193"/>
      <c r="Z3209" s="197">
        <v>3207</v>
      </c>
    </row>
    <row r="3210" spans="1:26" ht="14.4" x14ac:dyDescent="0.3">
      <c r="A3210" s="7">
        <v>39484</v>
      </c>
      <c r="B3210" s="191">
        <v>1339.4799800000001</v>
      </c>
      <c r="C3210" s="191">
        <v>1351.959961</v>
      </c>
      <c r="D3210" s="191">
        <v>1324.339966</v>
      </c>
      <c r="E3210" s="191">
        <v>1326.4499510000001</v>
      </c>
      <c r="F3210" s="192">
        <v>1326.4499510000001</v>
      </c>
      <c r="G3210" s="191">
        <v>4008120000</v>
      </c>
      <c r="H3210" s="194">
        <f t="shared" si="100"/>
        <v>-7.6236412838500073E-3</v>
      </c>
      <c r="I3210" s="193"/>
      <c r="J3210" s="197">
        <v>3208</v>
      </c>
      <c r="K3210" s="234"/>
      <c r="L3210" s="234"/>
      <c r="M3210" s="234"/>
      <c r="N3210" s="234"/>
      <c r="O3210" s="234"/>
      <c r="P3210" s="234"/>
      <c r="Q3210" s="7">
        <v>39484</v>
      </c>
      <c r="R3210" s="8">
        <v>4672500</v>
      </c>
      <c r="S3210" s="8">
        <v>4711429</v>
      </c>
      <c r="T3210" s="8">
        <v>4348928</v>
      </c>
      <c r="U3210" s="8">
        <v>4357143</v>
      </c>
      <c r="V3210" s="192">
        <v>3765178</v>
      </c>
      <c r="W3210" s="234">
        <v>1573272400</v>
      </c>
      <c r="X3210" s="194">
        <f t="shared" si="101"/>
        <v>-5.6895446585859911E-2</v>
      </c>
      <c r="Y3210" s="193"/>
      <c r="Z3210" s="197">
        <v>3208</v>
      </c>
    </row>
    <row r="3211" spans="1:26" ht="14.4" x14ac:dyDescent="0.3">
      <c r="A3211" s="7">
        <v>39483</v>
      </c>
      <c r="B3211" s="191">
        <v>1380.280029</v>
      </c>
      <c r="C3211" s="191">
        <v>1380.280029</v>
      </c>
      <c r="D3211" s="191">
        <v>1336.6400149999999</v>
      </c>
      <c r="E3211" s="191">
        <v>1336.6400149999999</v>
      </c>
      <c r="F3211" s="192">
        <v>1336.6400149999999</v>
      </c>
      <c r="G3211" s="191">
        <v>4315740000</v>
      </c>
      <c r="H3211" s="194">
        <f t="shared" si="100"/>
        <v>-3.1995432227048752E-2</v>
      </c>
      <c r="I3211" s="193"/>
      <c r="J3211" s="197">
        <v>3209</v>
      </c>
      <c r="K3211" s="234"/>
      <c r="L3211" s="234"/>
      <c r="M3211" s="234"/>
      <c r="N3211" s="234"/>
      <c r="O3211" s="234"/>
      <c r="P3211" s="234"/>
      <c r="Q3211" s="7">
        <v>39483</v>
      </c>
      <c r="R3211" s="8">
        <v>4658214</v>
      </c>
      <c r="S3211" s="8">
        <v>4785714</v>
      </c>
      <c r="T3211" s="8">
        <v>4603571</v>
      </c>
      <c r="U3211" s="8">
        <v>4620000</v>
      </c>
      <c r="V3211" s="192">
        <v>3992323</v>
      </c>
      <c r="W3211" s="234">
        <v>1141042000</v>
      </c>
      <c r="X3211" s="194">
        <f t="shared" si="101"/>
        <v>-1.7394307058141333E-2</v>
      </c>
      <c r="Y3211" s="193"/>
      <c r="Z3211" s="197">
        <v>3209</v>
      </c>
    </row>
    <row r="3212" spans="1:26" ht="14.4" x14ac:dyDescent="0.3">
      <c r="A3212" s="7">
        <v>39482</v>
      </c>
      <c r="B3212" s="191">
        <v>1395.380005</v>
      </c>
      <c r="C3212" s="191">
        <v>1395.380005</v>
      </c>
      <c r="D3212" s="191">
        <v>1379.6899410000001</v>
      </c>
      <c r="E3212" s="191">
        <v>1380.8199460000001</v>
      </c>
      <c r="F3212" s="192">
        <v>1380.8199460000001</v>
      </c>
      <c r="G3212" s="191">
        <v>3495780000</v>
      </c>
      <c r="H3212" s="194">
        <f t="shared" si="100"/>
        <v>-1.0462869630386283E-2</v>
      </c>
      <c r="I3212" s="193"/>
      <c r="J3212" s="197">
        <v>3210</v>
      </c>
      <c r="K3212" s="234"/>
      <c r="L3212" s="234"/>
      <c r="M3212" s="234"/>
      <c r="N3212" s="234"/>
      <c r="O3212" s="234"/>
      <c r="P3212" s="234"/>
      <c r="Q3212" s="7">
        <v>39482</v>
      </c>
      <c r="R3212" s="8">
        <v>4793214</v>
      </c>
      <c r="S3212" s="8">
        <v>4853571</v>
      </c>
      <c r="T3212" s="8">
        <v>4693572</v>
      </c>
      <c r="U3212" s="8">
        <v>4701786</v>
      </c>
      <c r="V3212" s="192">
        <v>4062996</v>
      </c>
      <c r="W3212" s="234">
        <v>899234000</v>
      </c>
      <c r="X3212" s="194">
        <f t="shared" si="101"/>
        <v>-1.5701550144398637E-2</v>
      </c>
      <c r="Y3212" s="193"/>
      <c r="Z3212" s="197">
        <v>3210</v>
      </c>
    </row>
    <row r="3213" spans="1:26" ht="14.4" x14ac:dyDescent="0.3">
      <c r="A3213" s="7">
        <v>39479</v>
      </c>
      <c r="B3213" s="191">
        <v>1378.599976</v>
      </c>
      <c r="C3213" s="191">
        <v>1396.0200199999999</v>
      </c>
      <c r="D3213" s="191">
        <v>1375.9300539999999</v>
      </c>
      <c r="E3213" s="191">
        <v>1395.420044</v>
      </c>
      <c r="F3213" s="192">
        <v>1395.420044</v>
      </c>
      <c r="G3213" s="191">
        <v>4650770000</v>
      </c>
      <c r="H3213" s="194">
        <f t="shared" si="100"/>
        <v>1.2237491857649644E-2</v>
      </c>
      <c r="I3213" s="193"/>
      <c r="J3213" s="197">
        <v>3211</v>
      </c>
      <c r="K3213" s="234"/>
      <c r="L3213" s="234"/>
      <c r="M3213" s="234"/>
      <c r="N3213" s="234"/>
      <c r="O3213" s="234"/>
      <c r="P3213" s="234"/>
      <c r="Q3213" s="7">
        <v>39479</v>
      </c>
      <c r="R3213" s="8">
        <v>4865714</v>
      </c>
      <c r="S3213" s="8">
        <v>4878214</v>
      </c>
      <c r="T3213" s="8">
        <v>4720714</v>
      </c>
      <c r="U3213" s="8">
        <v>4776786</v>
      </c>
      <c r="V3213" s="192">
        <v>4127809</v>
      </c>
      <c r="W3213" s="234">
        <v>1010744000</v>
      </c>
      <c r="X3213" s="194">
        <f t="shared" si="101"/>
        <v>-1.1893967103738698E-2</v>
      </c>
      <c r="Y3213" s="193"/>
      <c r="Z3213" s="197">
        <v>3211</v>
      </c>
    </row>
    <row r="3214" spans="1:26" ht="14.4" x14ac:dyDescent="0.3">
      <c r="A3214" s="7">
        <v>39478</v>
      </c>
      <c r="B3214" s="191">
        <v>1351.9799800000001</v>
      </c>
      <c r="C3214" s="191">
        <v>1385.619995</v>
      </c>
      <c r="D3214" s="191">
        <v>1334.079956</v>
      </c>
      <c r="E3214" s="191">
        <v>1378.5500489999999</v>
      </c>
      <c r="F3214" s="192">
        <v>1378.5500489999999</v>
      </c>
      <c r="G3214" s="191">
        <v>4970290000</v>
      </c>
      <c r="H3214" s="194">
        <f t="shared" si="100"/>
        <v>1.6772253494543542E-2</v>
      </c>
      <c r="I3214" s="193"/>
      <c r="J3214" s="197">
        <v>3212</v>
      </c>
      <c r="K3214" s="234"/>
      <c r="L3214" s="234"/>
      <c r="M3214" s="234"/>
      <c r="N3214" s="234"/>
      <c r="O3214" s="234"/>
      <c r="P3214" s="234"/>
      <c r="Q3214" s="7">
        <v>39478</v>
      </c>
      <c r="R3214" s="8">
        <v>4623214</v>
      </c>
      <c r="S3214" s="8">
        <v>4880357</v>
      </c>
      <c r="T3214" s="8">
        <v>4621428</v>
      </c>
      <c r="U3214" s="8">
        <v>4834286</v>
      </c>
      <c r="V3214" s="192">
        <v>4177496</v>
      </c>
      <c r="W3214" s="234">
        <v>1345674400</v>
      </c>
      <c r="X3214" s="194">
        <f t="shared" si="101"/>
        <v>2.4057969948680612E-2</v>
      </c>
      <c r="Y3214" s="193"/>
      <c r="Z3214" s="197">
        <v>3212</v>
      </c>
    </row>
    <row r="3215" spans="1:26" ht="14.4" x14ac:dyDescent="0.3">
      <c r="A3215" s="7">
        <v>39477</v>
      </c>
      <c r="B3215" s="191">
        <v>1362.219971</v>
      </c>
      <c r="C3215" s="191">
        <v>1385.8599850000001</v>
      </c>
      <c r="D3215" s="191">
        <v>1352.9499510000001</v>
      </c>
      <c r="E3215" s="191">
        <v>1355.8100589999999</v>
      </c>
      <c r="F3215" s="192">
        <v>1355.8100589999999</v>
      </c>
      <c r="G3215" s="191">
        <v>4742760000</v>
      </c>
      <c r="H3215" s="194">
        <f t="shared" si="100"/>
        <v>-4.7639945434664183E-3</v>
      </c>
      <c r="I3215" s="193"/>
      <c r="J3215" s="197">
        <v>3213</v>
      </c>
      <c r="K3215" s="234"/>
      <c r="L3215" s="234"/>
      <c r="M3215" s="234"/>
      <c r="N3215" s="234"/>
      <c r="O3215" s="234"/>
      <c r="P3215" s="234"/>
      <c r="Q3215" s="7">
        <v>39477</v>
      </c>
      <c r="R3215" s="8">
        <v>4691786</v>
      </c>
      <c r="S3215" s="8">
        <v>4837500</v>
      </c>
      <c r="T3215" s="8">
        <v>4642857</v>
      </c>
      <c r="U3215" s="8">
        <v>4720714</v>
      </c>
      <c r="V3215" s="192">
        <v>4079355</v>
      </c>
      <c r="W3215" s="234">
        <v>1243051600</v>
      </c>
      <c r="X3215" s="194">
        <f t="shared" si="101"/>
        <v>4.8652528670284096E-3</v>
      </c>
      <c r="Y3215" s="193"/>
      <c r="Z3215" s="197">
        <v>3213</v>
      </c>
    </row>
    <row r="3216" spans="1:26" ht="14.4" x14ac:dyDescent="0.3">
      <c r="A3216" s="7">
        <v>39476</v>
      </c>
      <c r="B3216" s="191">
        <v>1355.9399410000001</v>
      </c>
      <c r="C3216" s="191">
        <v>1364.9300539999999</v>
      </c>
      <c r="D3216" s="191">
        <v>1350.1899410000001</v>
      </c>
      <c r="E3216" s="191">
        <v>1362.3000489999999</v>
      </c>
      <c r="F3216" s="192">
        <v>1362.3000489999999</v>
      </c>
      <c r="G3216" s="191">
        <v>4232960000</v>
      </c>
      <c r="H3216" s="194">
        <f t="shared" si="100"/>
        <v>6.1597744691358142E-3</v>
      </c>
      <c r="I3216" s="193"/>
      <c r="J3216" s="197">
        <v>3214</v>
      </c>
      <c r="K3216" s="234"/>
      <c r="L3216" s="234"/>
      <c r="M3216" s="234"/>
      <c r="N3216" s="234"/>
      <c r="O3216" s="234"/>
      <c r="P3216" s="234"/>
      <c r="Q3216" s="7">
        <v>39476</v>
      </c>
      <c r="R3216" s="8">
        <v>4683928</v>
      </c>
      <c r="S3216" s="8">
        <v>4742500</v>
      </c>
      <c r="T3216" s="8">
        <v>4608929</v>
      </c>
      <c r="U3216" s="8">
        <v>4697857</v>
      </c>
      <c r="V3216" s="192">
        <v>4059604</v>
      </c>
      <c r="W3216" s="234">
        <v>1099982800</v>
      </c>
      <c r="X3216" s="194">
        <f t="shared" si="101"/>
        <v>1.1768816685745104E-2</v>
      </c>
      <c r="Y3216" s="193"/>
      <c r="Z3216" s="197">
        <v>3214</v>
      </c>
    </row>
    <row r="3217" spans="1:26" ht="14.4" x14ac:dyDescent="0.3">
      <c r="A3217" s="7">
        <v>39475</v>
      </c>
      <c r="B3217" s="191">
        <v>1330.6999510000001</v>
      </c>
      <c r="C3217" s="191">
        <v>1353.969971</v>
      </c>
      <c r="D3217" s="191">
        <v>1322.26001</v>
      </c>
      <c r="E3217" s="191">
        <v>1353.959961</v>
      </c>
      <c r="F3217" s="192">
        <v>1353.959961</v>
      </c>
      <c r="G3217" s="191">
        <v>4100930000</v>
      </c>
      <c r="H3217" s="194">
        <f t="shared" si="100"/>
        <v>1.7548324650517311E-2</v>
      </c>
      <c r="I3217" s="193"/>
      <c r="J3217" s="197">
        <v>3215</v>
      </c>
      <c r="K3217" s="234"/>
      <c r="L3217" s="234"/>
      <c r="M3217" s="234"/>
      <c r="N3217" s="234"/>
      <c r="O3217" s="234"/>
      <c r="P3217" s="234"/>
      <c r="Q3217" s="7">
        <v>39475</v>
      </c>
      <c r="R3217" s="8">
        <v>4577143</v>
      </c>
      <c r="S3217" s="8">
        <v>4757143</v>
      </c>
      <c r="T3217" s="8">
        <v>4516071</v>
      </c>
      <c r="U3217" s="8">
        <v>4643214</v>
      </c>
      <c r="V3217" s="192">
        <v>4012383</v>
      </c>
      <c r="W3217" s="234">
        <v>1474844000</v>
      </c>
      <c r="X3217" s="194">
        <f t="shared" si="101"/>
        <v>0</v>
      </c>
      <c r="Y3217" s="193"/>
      <c r="Z3217" s="197">
        <v>3215</v>
      </c>
    </row>
    <row r="3218" spans="1:26" ht="14.4" x14ac:dyDescent="0.3">
      <c r="A3218" s="7">
        <v>39472</v>
      </c>
      <c r="B3218" s="191">
        <v>1357.3199460000001</v>
      </c>
      <c r="C3218" s="191">
        <v>1368.5600589999999</v>
      </c>
      <c r="D3218" s="191">
        <v>1327.5</v>
      </c>
      <c r="E3218" s="191">
        <v>1330.6099850000001</v>
      </c>
      <c r="F3218" s="192">
        <v>1330.6099850000001</v>
      </c>
      <c r="G3218" s="191">
        <v>4882250000</v>
      </c>
      <c r="H3218" s="194">
        <f t="shared" si="100"/>
        <v>-1.5871931081293349E-2</v>
      </c>
      <c r="I3218" s="193"/>
      <c r="J3218" s="197">
        <v>3216</v>
      </c>
      <c r="K3218" s="234"/>
      <c r="L3218" s="234"/>
      <c r="M3218" s="234"/>
      <c r="N3218" s="234"/>
      <c r="O3218" s="234"/>
      <c r="P3218" s="234"/>
      <c r="Q3218" s="7">
        <v>39472</v>
      </c>
      <c r="R3218" s="8">
        <v>4963929</v>
      </c>
      <c r="S3218" s="8">
        <v>4967500</v>
      </c>
      <c r="T3218" s="8">
        <v>4628929</v>
      </c>
      <c r="U3218" s="8">
        <v>4643214</v>
      </c>
      <c r="V3218" s="192">
        <v>4012383</v>
      </c>
      <c r="W3218" s="234">
        <v>1554739200</v>
      </c>
      <c r="X3218" s="194">
        <f t="shared" si="101"/>
        <v>-4.1224372464546966E-2</v>
      </c>
      <c r="Y3218" s="193"/>
      <c r="Z3218" s="197">
        <v>3216</v>
      </c>
    </row>
    <row r="3219" spans="1:26" ht="14.4" x14ac:dyDescent="0.3">
      <c r="A3219" s="7">
        <v>39471</v>
      </c>
      <c r="B3219" s="191">
        <v>1340.130005</v>
      </c>
      <c r="C3219" s="191">
        <v>1355.150024</v>
      </c>
      <c r="D3219" s="191">
        <v>1334.3100589999999</v>
      </c>
      <c r="E3219" s="191">
        <v>1352.0699460000001</v>
      </c>
      <c r="F3219" s="192">
        <v>1352.0699460000001</v>
      </c>
      <c r="G3219" s="191">
        <v>5735300000</v>
      </c>
      <c r="H3219" s="194">
        <f t="shared" si="100"/>
        <v>1.0062729898031988E-2</v>
      </c>
      <c r="I3219" s="193"/>
      <c r="J3219" s="197">
        <v>3217</v>
      </c>
      <c r="K3219" s="234"/>
      <c r="L3219" s="234"/>
      <c r="M3219" s="234"/>
      <c r="N3219" s="234"/>
      <c r="O3219" s="234"/>
      <c r="P3219" s="234"/>
      <c r="Q3219" s="7">
        <v>39471</v>
      </c>
      <c r="R3219" s="8">
        <v>4999643</v>
      </c>
      <c r="S3219" s="8">
        <v>5025000</v>
      </c>
      <c r="T3219" s="8">
        <v>4714643</v>
      </c>
      <c r="U3219" s="8">
        <v>4842857</v>
      </c>
      <c r="V3219" s="192">
        <v>4184903</v>
      </c>
      <c r="W3219" s="234">
        <v>2005866800</v>
      </c>
      <c r="X3219" s="194">
        <f t="shared" si="101"/>
        <v>-2.4951566812170096E-2</v>
      </c>
      <c r="Y3219" s="193"/>
      <c r="Z3219" s="197">
        <v>3217</v>
      </c>
    </row>
    <row r="3220" spans="1:26" ht="14.4" x14ac:dyDescent="0.3">
      <c r="A3220" s="7">
        <v>39470</v>
      </c>
      <c r="B3220" s="191">
        <v>1310.410034</v>
      </c>
      <c r="C3220" s="191">
        <v>1339.089966</v>
      </c>
      <c r="D3220" s="191">
        <v>1270.0500489999999</v>
      </c>
      <c r="E3220" s="191">
        <v>1338.599976</v>
      </c>
      <c r="F3220" s="192">
        <v>1338.599976</v>
      </c>
      <c r="G3220" s="191">
        <v>3241680000</v>
      </c>
      <c r="H3220" s="194">
        <f t="shared" si="100"/>
        <v>2.1442179320869875E-2</v>
      </c>
      <c r="I3220" s="193"/>
      <c r="J3220" s="197">
        <v>3218</v>
      </c>
      <c r="K3220" s="234"/>
      <c r="L3220" s="234"/>
      <c r="M3220" s="234"/>
      <c r="N3220" s="234"/>
      <c r="O3220" s="234"/>
      <c r="P3220" s="234"/>
      <c r="Q3220" s="7">
        <v>39470</v>
      </c>
      <c r="R3220" s="8">
        <v>4863929</v>
      </c>
      <c r="S3220" s="8">
        <v>5000000</v>
      </c>
      <c r="T3220" s="8">
        <v>4505000</v>
      </c>
      <c r="U3220" s="8">
        <v>4966786</v>
      </c>
      <c r="V3220" s="192">
        <v>4291995</v>
      </c>
      <c r="W3220" s="234">
        <v>3372969600</v>
      </c>
      <c r="X3220" s="194">
        <f t="shared" si="101"/>
        <v>-0.10646320152192894</v>
      </c>
      <c r="Y3220" s="193"/>
      <c r="Z3220" s="197">
        <v>3218</v>
      </c>
    </row>
    <row r="3221" spans="1:26" ht="14.4" x14ac:dyDescent="0.3">
      <c r="A3221" s="7">
        <v>39469</v>
      </c>
      <c r="B3221" s="191">
        <v>1312.9399410000001</v>
      </c>
      <c r="C3221" s="191">
        <v>1322.089966</v>
      </c>
      <c r="D3221" s="191">
        <v>1274.290039</v>
      </c>
      <c r="E3221" s="191">
        <v>1310.5</v>
      </c>
      <c r="F3221" s="192">
        <v>1310.5</v>
      </c>
      <c r="G3221" s="191">
        <v>6544690000</v>
      </c>
      <c r="H3221" s="194">
        <f t="shared" si="100"/>
        <v>-1.1085158848183627E-2</v>
      </c>
      <c r="I3221" s="193"/>
      <c r="J3221" s="197">
        <v>3219</v>
      </c>
      <c r="K3221" s="234"/>
      <c r="L3221" s="234"/>
      <c r="M3221" s="234"/>
      <c r="N3221" s="234"/>
      <c r="O3221" s="234"/>
      <c r="P3221" s="234"/>
      <c r="Q3221" s="7">
        <v>39469</v>
      </c>
      <c r="R3221" s="8">
        <v>5287857</v>
      </c>
      <c r="S3221" s="8">
        <v>5713572</v>
      </c>
      <c r="T3221" s="8">
        <v>5214286</v>
      </c>
      <c r="U3221" s="8">
        <v>5558571</v>
      </c>
      <c r="V3221" s="192">
        <v>4803378</v>
      </c>
      <c r="W3221" s="234">
        <v>2434754000</v>
      </c>
      <c r="X3221" s="194">
        <f t="shared" si="101"/>
        <v>-3.5449027101086744E-2</v>
      </c>
      <c r="Y3221" s="193"/>
      <c r="Z3221" s="197">
        <v>3219</v>
      </c>
    </row>
    <row r="3222" spans="1:26" ht="14.4" x14ac:dyDescent="0.3">
      <c r="A3222" s="7">
        <v>39465</v>
      </c>
      <c r="B3222" s="191">
        <v>1333.900024</v>
      </c>
      <c r="C3222" s="191">
        <v>1350.280029</v>
      </c>
      <c r="D3222" s="191">
        <v>1312.51001</v>
      </c>
      <c r="E3222" s="191">
        <v>1325.1899410000001</v>
      </c>
      <c r="F3222" s="192">
        <v>1325.1899410000001</v>
      </c>
      <c r="G3222" s="191">
        <v>6004840000</v>
      </c>
      <c r="H3222" s="194">
        <f t="shared" si="100"/>
        <v>-6.045422088880488E-3</v>
      </c>
      <c r="I3222" s="193"/>
      <c r="J3222" s="197">
        <v>3220</v>
      </c>
      <c r="K3222" s="234"/>
      <c r="L3222" s="234"/>
      <c r="M3222" s="234"/>
      <c r="N3222" s="234"/>
      <c r="O3222" s="234"/>
      <c r="P3222" s="234"/>
      <c r="Q3222" s="7">
        <v>39465</v>
      </c>
      <c r="R3222" s="8">
        <v>5775357</v>
      </c>
      <c r="S3222" s="8">
        <v>5919643</v>
      </c>
      <c r="T3222" s="8">
        <v>5700357</v>
      </c>
      <c r="U3222" s="8">
        <v>5762857</v>
      </c>
      <c r="V3222" s="192">
        <v>4979911</v>
      </c>
      <c r="W3222" s="234">
        <v>1724343600</v>
      </c>
      <c r="X3222" s="194">
        <f t="shared" si="101"/>
        <v>2.9214132583344158E-3</v>
      </c>
      <c r="Y3222" s="193"/>
      <c r="Z3222" s="197">
        <v>3220</v>
      </c>
    </row>
    <row r="3223" spans="1:26" ht="14.4" x14ac:dyDescent="0.3">
      <c r="A3223" s="7">
        <v>39464</v>
      </c>
      <c r="B3223" s="191">
        <v>1374.790039</v>
      </c>
      <c r="C3223" s="191">
        <v>1377.719971</v>
      </c>
      <c r="D3223" s="191">
        <v>1330.670044</v>
      </c>
      <c r="E3223" s="191">
        <v>1333.25</v>
      </c>
      <c r="F3223" s="192">
        <v>1333.25</v>
      </c>
      <c r="G3223" s="191">
        <v>5303130000</v>
      </c>
      <c r="H3223" s="194">
        <f t="shared" si="100"/>
        <v>-2.9092595707498722E-2</v>
      </c>
      <c r="I3223" s="193"/>
      <c r="J3223" s="197">
        <v>3221</v>
      </c>
      <c r="K3223" s="234"/>
      <c r="L3223" s="234"/>
      <c r="M3223" s="234"/>
      <c r="N3223" s="234"/>
      <c r="O3223" s="234"/>
      <c r="P3223" s="234"/>
      <c r="Q3223" s="7">
        <v>39464</v>
      </c>
      <c r="R3223" s="8">
        <v>5768214</v>
      </c>
      <c r="S3223" s="8">
        <v>5905715</v>
      </c>
      <c r="T3223" s="8">
        <v>5657857</v>
      </c>
      <c r="U3223" s="8">
        <v>5746071</v>
      </c>
      <c r="V3223" s="192">
        <v>4965405</v>
      </c>
      <c r="W3223" s="234">
        <v>1757859600</v>
      </c>
      <c r="X3223" s="194">
        <f t="shared" si="101"/>
        <v>7.8301917238011408E-3</v>
      </c>
      <c r="Y3223" s="193"/>
      <c r="Z3223" s="197">
        <v>3221</v>
      </c>
    </row>
    <row r="3224" spans="1:26" ht="14.4" x14ac:dyDescent="0.3">
      <c r="A3224" s="7">
        <v>39463</v>
      </c>
      <c r="B3224" s="191">
        <v>1377.410034</v>
      </c>
      <c r="C3224" s="191">
        <v>1391.98999</v>
      </c>
      <c r="D3224" s="191">
        <v>1364.2700199999999</v>
      </c>
      <c r="E3224" s="191">
        <v>1373.1999510000001</v>
      </c>
      <c r="F3224" s="192">
        <v>1373.1999510000001</v>
      </c>
      <c r="G3224" s="191">
        <v>5440620000</v>
      </c>
      <c r="H3224" s="194">
        <f t="shared" si="100"/>
        <v>-5.6120788406472813E-3</v>
      </c>
      <c r="I3224" s="193"/>
      <c r="J3224" s="197">
        <v>3222</v>
      </c>
      <c r="K3224" s="234"/>
      <c r="L3224" s="234"/>
      <c r="M3224" s="234"/>
      <c r="N3224" s="234"/>
      <c r="O3224" s="234"/>
      <c r="P3224" s="234"/>
      <c r="Q3224" s="7">
        <v>39463</v>
      </c>
      <c r="R3224" s="8">
        <v>5901072</v>
      </c>
      <c r="S3224" s="8">
        <v>6036071</v>
      </c>
      <c r="T3224" s="8">
        <v>5596428</v>
      </c>
      <c r="U3224" s="8">
        <v>5701428</v>
      </c>
      <c r="V3224" s="192">
        <v>4926827</v>
      </c>
      <c r="W3224" s="234">
        <v>2213845200</v>
      </c>
      <c r="X3224" s="194">
        <f t="shared" si="101"/>
        <v>-5.5608353722072665E-2</v>
      </c>
      <c r="Y3224" s="193"/>
      <c r="Z3224" s="197">
        <v>3222</v>
      </c>
    </row>
    <row r="3225" spans="1:26" ht="14.4" x14ac:dyDescent="0.3">
      <c r="A3225" s="7">
        <v>39462</v>
      </c>
      <c r="B3225" s="191">
        <v>1411.880005</v>
      </c>
      <c r="C3225" s="191">
        <v>1411.880005</v>
      </c>
      <c r="D3225" s="191">
        <v>1380.599976</v>
      </c>
      <c r="E3225" s="191">
        <v>1380.9499510000001</v>
      </c>
      <c r="F3225" s="192">
        <v>1380.9499510000001</v>
      </c>
      <c r="G3225" s="191">
        <v>4601640000</v>
      </c>
      <c r="H3225" s="194">
        <f t="shared" si="100"/>
        <v>-2.492501253309793E-2</v>
      </c>
      <c r="I3225" s="193"/>
      <c r="J3225" s="197">
        <v>3223</v>
      </c>
      <c r="K3225" s="234"/>
      <c r="L3225" s="234"/>
      <c r="M3225" s="234"/>
      <c r="N3225" s="234"/>
      <c r="O3225" s="234"/>
      <c r="P3225" s="234"/>
      <c r="Q3225" s="7">
        <v>39462</v>
      </c>
      <c r="R3225" s="8">
        <v>6347143</v>
      </c>
      <c r="S3225" s="8">
        <v>6400714</v>
      </c>
      <c r="T3225" s="8">
        <v>5880714</v>
      </c>
      <c r="U3225" s="8">
        <v>6037143</v>
      </c>
      <c r="V3225" s="192">
        <v>5216932</v>
      </c>
      <c r="W3225" s="234">
        <v>2343278000</v>
      </c>
      <c r="X3225" s="194">
        <f t="shared" si="101"/>
        <v>-5.4480194753882535E-2</v>
      </c>
      <c r="Y3225" s="193"/>
      <c r="Z3225" s="197">
        <v>3223</v>
      </c>
    </row>
    <row r="3226" spans="1:26" ht="14.4" x14ac:dyDescent="0.3">
      <c r="A3226" s="7">
        <v>39461</v>
      </c>
      <c r="B3226" s="191">
        <v>1402.910034</v>
      </c>
      <c r="C3226" s="191">
        <v>1417.8900149999999</v>
      </c>
      <c r="D3226" s="191">
        <v>1402.910034</v>
      </c>
      <c r="E3226" s="191">
        <v>1416.25</v>
      </c>
      <c r="F3226" s="192">
        <v>1416.25</v>
      </c>
      <c r="G3226" s="191">
        <v>3682090000</v>
      </c>
      <c r="H3226" s="194">
        <f t="shared" si="100"/>
        <v>1.0870636952068729E-2</v>
      </c>
      <c r="I3226" s="193"/>
      <c r="J3226" s="197">
        <v>3224</v>
      </c>
      <c r="K3226" s="234"/>
      <c r="L3226" s="234"/>
      <c r="M3226" s="234"/>
      <c r="N3226" s="234"/>
      <c r="O3226" s="234"/>
      <c r="P3226" s="234"/>
      <c r="Q3226" s="7">
        <v>39461</v>
      </c>
      <c r="R3226" s="8">
        <v>6340000</v>
      </c>
      <c r="S3226" s="8">
        <v>6407857</v>
      </c>
      <c r="T3226" s="8">
        <v>6256072</v>
      </c>
      <c r="U3226" s="8">
        <v>6385000</v>
      </c>
      <c r="V3226" s="192">
        <v>5517528</v>
      </c>
      <c r="W3226" s="234">
        <v>1100450400</v>
      </c>
      <c r="X3226" s="194">
        <f t="shared" si="101"/>
        <v>3.5265456289409781E-2</v>
      </c>
      <c r="Y3226" s="193"/>
      <c r="Z3226" s="197">
        <v>3224</v>
      </c>
    </row>
    <row r="3227" spans="1:26" ht="14.4" x14ac:dyDescent="0.3">
      <c r="A3227" s="7">
        <v>39458</v>
      </c>
      <c r="B3227" s="191">
        <v>1419.910034</v>
      </c>
      <c r="C3227" s="191">
        <v>1419.910034</v>
      </c>
      <c r="D3227" s="191">
        <v>1394.829956</v>
      </c>
      <c r="E3227" s="191">
        <v>1401.0200199999999</v>
      </c>
      <c r="F3227" s="192">
        <v>1401.0200199999999</v>
      </c>
      <c r="G3227" s="191">
        <v>4495840000</v>
      </c>
      <c r="H3227" s="194">
        <f t="shared" si="100"/>
        <v>-1.3595387408698791E-2</v>
      </c>
      <c r="I3227" s="193"/>
      <c r="J3227" s="197">
        <v>3225</v>
      </c>
      <c r="K3227" s="234"/>
      <c r="L3227" s="234"/>
      <c r="M3227" s="234"/>
      <c r="N3227" s="234"/>
      <c r="O3227" s="234"/>
      <c r="P3227" s="234"/>
      <c r="Q3227" s="7">
        <v>39458</v>
      </c>
      <c r="R3227" s="8">
        <v>6285714</v>
      </c>
      <c r="S3227" s="8">
        <v>6351786</v>
      </c>
      <c r="T3227" s="8">
        <v>6071429</v>
      </c>
      <c r="U3227" s="8">
        <v>6167500</v>
      </c>
      <c r="V3227" s="192">
        <v>5329578</v>
      </c>
      <c r="W3227" s="234">
        <v>1232285600</v>
      </c>
      <c r="X3227" s="194">
        <f t="shared" si="101"/>
        <v>-2.9940623297028762E-2</v>
      </c>
      <c r="Y3227" s="193"/>
      <c r="Z3227" s="197">
        <v>3225</v>
      </c>
    </row>
    <row r="3228" spans="1:26" ht="14.4" x14ac:dyDescent="0.3">
      <c r="A3228" s="7">
        <v>39457</v>
      </c>
      <c r="B3228" s="191">
        <v>1406.780029</v>
      </c>
      <c r="C3228" s="191">
        <v>1429.089966</v>
      </c>
      <c r="D3228" s="191">
        <v>1395.3100589999999</v>
      </c>
      <c r="E3228" s="191">
        <v>1420.329956</v>
      </c>
      <c r="F3228" s="192">
        <v>1420.329956</v>
      </c>
      <c r="G3228" s="191">
        <v>5170490000</v>
      </c>
      <c r="H3228" s="194">
        <f t="shared" si="100"/>
        <v>7.9481317978180848E-3</v>
      </c>
      <c r="I3228" s="193"/>
      <c r="J3228" s="197">
        <v>3226</v>
      </c>
      <c r="K3228" s="234"/>
      <c r="L3228" s="234"/>
      <c r="M3228" s="234"/>
      <c r="N3228" s="234"/>
      <c r="O3228" s="234"/>
      <c r="P3228" s="234"/>
      <c r="Q3228" s="7">
        <v>39457</v>
      </c>
      <c r="R3228" s="8">
        <v>6342143</v>
      </c>
      <c r="S3228" s="8">
        <v>6464286</v>
      </c>
      <c r="T3228" s="8">
        <v>6264643</v>
      </c>
      <c r="U3228" s="8">
        <v>6357857</v>
      </c>
      <c r="V3228" s="192">
        <v>5494074</v>
      </c>
      <c r="W3228" s="234">
        <v>1482975200</v>
      </c>
      <c r="X3228" s="194">
        <f t="shared" si="101"/>
        <v>-7.6921784836823191E-3</v>
      </c>
      <c r="Y3228" s="193"/>
      <c r="Z3228" s="197">
        <v>3226</v>
      </c>
    </row>
    <row r="3229" spans="1:26" ht="14.4" x14ac:dyDescent="0.3">
      <c r="A3229" s="7">
        <v>39456</v>
      </c>
      <c r="B3229" s="191">
        <v>1390.25</v>
      </c>
      <c r="C3229" s="191">
        <v>1409.1899410000001</v>
      </c>
      <c r="D3229" s="191">
        <v>1378.6999510000001</v>
      </c>
      <c r="E3229" s="191">
        <v>1409.130005</v>
      </c>
      <c r="F3229" s="192">
        <v>1409.130005</v>
      </c>
      <c r="G3229" s="191">
        <v>5351030000</v>
      </c>
      <c r="H3229" s="194">
        <f t="shared" si="100"/>
        <v>1.3624083617218384E-2</v>
      </c>
      <c r="I3229" s="193"/>
      <c r="J3229" s="197">
        <v>3227</v>
      </c>
      <c r="K3229" s="234"/>
      <c r="L3229" s="234"/>
      <c r="M3229" s="234"/>
      <c r="N3229" s="234"/>
      <c r="O3229" s="234"/>
      <c r="P3229" s="234"/>
      <c r="Q3229" s="7">
        <v>39456</v>
      </c>
      <c r="R3229" s="8">
        <v>6117857</v>
      </c>
      <c r="S3229" s="8">
        <v>6410714</v>
      </c>
      <c r="T3229" s="8">
        <v>6010714</v>
      </c>
      <c r="U3229" s="8">
        <v>6407143</v>
      </c>
      <c r="V3229" s="192">
        <v>5536663</v>
      </c>
      <c r="W3229" s="234">
        <v>1813882000</v>
      </c>
      <c r="X3229" s="194">
        <f t="shared" si="101"/>
        <v>4.7591197730541331E-2</v>
      </c>
      <c r="Y3229" s="193"/>
      <c r="Z3229" s="197">
        <v>3227</v>
      </c>
    </row>
    <row r="3230" spans="1:26" ht="14.4" x14ac:dyDescent="0.3">
      <c r="A3230" s="7">
        <v>39455</v>
      </c>
      <c r="B3230" s="191">
        <v>1415.709961</v>
      </c>
      <c r="C3230" s="191">
        <v>1430.280029</v>
      </c>
      <c r="D3230" s="191">
        <v>1388.3000489999999</v>
      </c>
      <c r="E3230" s="191">
        <v>1390.1899410000001</v>
      </c>
      <c r="F3230" s="192">
        <v>1390.1899410000001</v>
      </c>
      <c r="G3230" s="191">
        <v>4705390000</v>
      </c>
      <c r="H3230" s="194">
        <f t="shared" si="100"/>
        <v>-1.8352265961231958E-2</v>
      </c>
      <c r="I3230" s="193"/>
      <c r="J3230" s="197">
        <v>3228</v>
      </c>
      <c r="K3230" s="234"/>
      <c r="L3230" s="234"/>
      <c r="M3230" s="234"/>
      <c r="N3230" s="234"/>
      <c r="O3230" s="234"/>
      <c r="P3230" s="234"/>
      <c r="Q3230" s="7">
        <v>39455</v>
      </c>
      <c r="R3230" s="8">
        <v>6433571</v>
      </c>
      <c r="S3230" s="8">
        <v>6516428</v>
      </c>
      <c r="T3230" s="8">
        <v>6100000</v>
      </c>
      <c r="U3230" s="8">
        <v>6116071</v>
      </c>
      <c r="V3230" s="192">
        <v>5285137</v>
      </c>
      <c r="W3230" s="234">
        <v>1523816000</v>
      </c>
      <c r="X3230" s="194">
        <f t="shared" si="101"/>
        <v>-3.5971644255944443E-2</v>
      </c>
      <c r="Y3230" s="193"/>
      <c r="Z3230" s="197">
        <v>3228</v>
      </c>
    </row>
    <row r="3231" spans="1:26" ht="14.4" x14ac:dyDescent="0.3">
      <c r="A3231" s="7">
        <v>39454</v>
      </c>
      <c r="B3231" s="191">
        <v>1414.0699460000001</v>
      </c>
      <c r="C3231" s="191">
        <v>1423.869995</v>
      </c>
      <c r="D3231" s="191">
        <v>1403.4499510000001</v>
      </c>
      <c r="E3231" s="191">
        <v>1416.1800539999999</v>
      </c>
      <c r="F3231" s="192">
        <v>1416.1800539999999</v>
      </c>
      <c r="G3231" s="191">
        <v>4221260000</v>
      </c>
      <c r="H3231" s="194">
        <f t="shared" si="100"/>
        <v>3.22325891620584E-3</v>
      </c>
      <c r="I3231" s="193"/>
      <c r="J3231" s="197">
        <v>3229</v>
      </c>
      <c r="K3231" s="234"/>
      <c r="L3231" s="234"/>
      <c r="M3231" s="234"/>
      <c r="N3231" s="234"/>
      <c r="O3231" s="234"/>
      <c r="P3231" s="234"/>
      <c r="Q3231" s="7">
        <v>39454</v>
      </c>
      <c r="R3231" s="8">
        <v>6473214</v>
      </c>
      <c r="S3231" s="8">
        <v>6557143</v>
      </c>
      <c r="T3231" s="8">
        <v>6079643</v>
      </c>
      <c r="U3231" s="8">
        <v>6344285</v>
      </c>
      <c r="V3231" s="192">
        <v>5482346</v>
      </c>
      <c r="W3231" s="234">
        <v>2072193200</v>
      </c>
      <c r="X3231" s="194">
        <f t="shared" si="101"/>
        <v>-1.3385047266167488E-2</v>
      </c>
      <c r="Y3231" s="193"/>
      <c r="Z3231" s="197">
        <v>3229</v>
      </c>
    </row>
    <row r="3232" spans="1:26" ht="14.4" x14ac:dyDescent="0.3">
      <c r="A3232" s="7">
        <v>39451</v>
      </c>
      <c r="B3232" s="191">
        <v>1444.01001</v>
      </c>
      <c r="C3232" s="191">
        <v>1444.01001</v>
      </c>
      <c r="D3232" s="191">
        <v>1411.1899410000001</v>
      </c>
      <c r="E3232" s="191">
        <v>1411.630005</v>
      </c>
      <c r="F3232" s="192">
        <v>1411.630005</v>
      </c>
      <c r="G3232" s="191">
        <v>4166000000</v>
      </c>
      <c r="H3232" s="194">
        <f t="shared" si="100"/>
        <v>-2.4551554883528531E-2</v>
      </c>
      <c r="I3232" s="193"/>
      <c r="J3232" s="197">
        <v>3230</v>
      </c>
      <c r="K3232" s="234"/>
      <c r="L3232" s="234"/>
      <c r="M3232" s="234"/>
      <c r="N3232" s="234"/>
      <c r="O3232" s="234"/>
      <c r="P3232" s="234"/>
      <c r="Q3232" s="7">
        <v>39451</v>
      </c>
      <c r="R3232" s="8">
        <v>6837500</v>
      </c>
      <c r="S3232" s="8">
        <v>6892857</v>
      </c>
      <c r="T3232" s="8">
        <v>6388928</v>
      </c>
      <c r="U3232" s="8">
        <v>6430357</v>
      </c>
      <c r="V3232" s="192">
        <v>5556723</v>
      </c>
      <c r="W3232" s="234">
        <v>1455832000</v>
      </c>
      <c r="X3232" s="194">
        <f t="shared" si="101"/>
        <v>-7.6335370306250733E-2</v>
      </c>
      <c r="Y3232" s="193"/>
      <c r="Z3232" s="197">
        <v>3230</v>
      </c>
    </row>
    <row r="3233" spans="1:26" ht="14.4" x14ac:dyDescent="0.3">
      <c r="A3233" s="7">
        <v>39450</v>
      </c>
      <c r="B3233" s="191">
        <v>1447.5500489999999</v>
      </c>
      <c r="C3233" s="191">
        <v>1456.8000489999999</v>
      </c>
      <c r="D3233" s="191">
        <v>1443.7299800000001</v>
      </c>
      <c r="E3233" s="191">
        <v>1447.160034</v>
      </c>
      <c r="F3233" s="192">
        <v>1447.160034</v>
      </c>
      <c r="G3233" s="191">
        <v>3429500000</v>
      </c>
      <c r="H3233" s="194">
        <f t="shared" si="100"/>
        <v>0</v>
      </c>
      <c r="I3233" s="193"/>
      <c r="J3233" s="197">
        <v>3231</v>
      </c>
      <c r="K3233" s="234"/>
      <c r="L3233" s="234"/>
      <c r="M3233" s="234"/>
      <c r="N3233" s="234"/>
      <c r="O3233" s="234"/>
      <c r="P3233" s="234"/>
      <c r="Q3233" s="7">
        <v>39450</v>
      </c>
      <c r="R3233" s="8">
        <v>6978929</v>
      </c>
      <c r="S3233" s="8">
        <v>7049643</v>
      </c>
      <c r="T3233" s="8">
        <v>6881786</v>
      </c>
      <c r="U3233" s="8">
        <v>6961786</v>
      </c>
      <c r="V3233" s="192">
        <v>6015953</v>
      </c>
      <c r="W3233" s="234">
        <v>842066400</v>
      </c>
      <c r="X3233" s="194">
        <f t="shared" si="101"/>
        <v>4.6198555671504656E-4</v>
      </c>
      <c r="Y3233" s="193"/>
      <c r="Z3233" s="197">
        <v>3231</v>
      </c>
    </row>
    <row r="3234" spans="1:26" ht="14.4" x14ac:dyDescent="0.3">
      <c r="A3234" s="7">
        <v>39449</v>
      </c>
      <c r="B3234" s="191">
        <v>1467.969971</v>
      </c>
      <c r="C3234" s="191">
        <v>1471.7700199999999</v>
      </c>
      <c r="D3234" s="191">
        <v>1442.0699460000001</v>
      </c>
      <c r="E3234" s="191">
        <v>1447.160034</v>
      </c>
      <c r="F3234" s="192">
        <v>1447.160034</v>
      </c>
      <c r="G3234" s="191">
        <v>3452650000</v>
      </c>
      <c r="H3234" s="194">
        <f t="shared" si="100"/>
        <v>-1.4437843047050928E-2</v>
      </c>
      <c r="I3234" s="193"/>
      <c r="J3234" s="197">
        <v>3232</v>
      </c>
      <c r="K3234" s="234"/>
      <c r="L3234" s="234"/>
      <c r="M3234" s="234"/>
      <c r="N3234" s="234"/>
      <c r="O3234" s="234"/>
      <c r="P3234" s="234"/>
      <c r="Q3234" s="7">
        <v>39449</v>
      </c>
      <c r="R3234" s="8">
        <v>7116786</v>
      </c>
      <c r="S3234" s="8">
        <v>7152143</v>
      </c>
      <c r="T3234" s="8">
        <v>6876786</v>
      </c>
      <c r="U3234" s="8">
        <v>6958571</v>
      </c>
      <c r="V3234" s="192">
        <v>6013175</v>
      </c>
      <c r="W3234" s="234">
        <v>1079178800</v>
      </c>
      <c r="X3234" s="194">
        <f t="shared" si="101"/>
        <v>-1.6356824539555358E-2</v>
      </c>
      <c r="Y3234" s="193"/>
      <c r="Z3234" s="197">
        <v>3232</v>
      </c>
    </row>
    <row r="3235" spans="1:26" ht="14.4" x14ac:dyDescent="0.3">
      <c r="A3235" s="7">
        <v>39447</v>
      </c>
      <c r="B3235" s="191">
        <v>1475.25</v>
      </c>
      <c r="C3235" s="191">
        <v>1475.829956</v>
      </c>
      <c r="D3235" s="191">
        <v>1465.130005</v>
      </c>
      <c r="E3235" s="191">
        <v>1468.3599850000001</v>
      </c>
      <c r="F3235" s="192">
        <v>1468.3599850000001</v>
      </c>
      <c r="G3235" s="191">
        <v>2440880000</v>
      </c>
      <c r="H3235" s="194">
        <f t="shared" si="100"/>
        <v>-6.8515884913092871E-3</v>
      </c>
      <c r="I3235" s="193"/>
      <c r="J3235" s="197">
        <v>3233</v>
      </c>
      <c r="K3235" s="234"/>
      <c r="L3235" s="234"/>
      <c r="M3235" s="234"/>
      <c r="N3235" s="234"/>
      <c r="O3235" s="234"/>
      <c r="P3235" s="234"/>
      <c r="Q3235" s="7">
        <v>39447</v>
      </c>
      <c r="R3235" s="8">
        <v>7125000</v>
      </c>
      <c r="S3235" s="8">
        <v>7160714</v>
      </c>
      <c r="T3235" s="8">
        <v>7062500</v>
      </c>
      <c r="U3235" s="8">
        <v>7074286</v>
      </c>
      <c r="V3235" s="192">
        <v>6113167</v>
      </c>
      <c r="W3235" s="234">
        <v>539333200</v>
      </c>
      <c r="X3235" s="194">
        <f t="shared" si="101"/>
        <v>-8.7578143520423771E-3</v>
      </c>
      <c r="Y3235" s="193"/>
      <c r="Z3235" s="197">
        <v>3233</v>
      </c>
    </row>
    <row r="3236" spans="1:26" ht="14.4" x14ac:dyDescent="0.3">
      <c r="A3236" s="7">
        <v>39444</v>
      </c>
      <c r="B3236" s="191">
        <v>1479.829956</v>
      </c>
      <c r="C3236" s="191">
        <v>1488.01001</v>
      </c>
      <c r="D3236" s="191">
        <v>1471.6999510000001</v>
      </c>
      <c r="E3236" s="191">
        <v>1478.48999</v>
      </c>
      <c r="F3236" s="192">
        <v>1478.48999</v>
      </c>
      <c r="G3236" s="191">
        <v>2420510000</v>
      </c>
      <c r="H3236" s="194">
        <f t="shared" si="100"/>
        <v>1.5037696152632723E-3</v>
      </c>
      <c r="I3236" s="193"/>
      <c r="J3236" s="197">
        <v>3234</v>
      </c>
      <c r="K3236" s="234"/>
      <c r="L3236" s="234"/>
      <c r="M3236" s="234"/>
      <c r="N3236" s="234"/>
      <c r="O3236" s="234"/>
      <c r="P3236" s="234"/>
      <c r="Q3236" s="7">
        <v>39444</v>
      </c>
      <c r="R3236" s="8">
        <v>7163929</v>
      </c>
      <c r="S3236" s="8">
        <v>7198571</v>
      </c>
      <c r="T3236" s="8">
        <v>7031428</v>
      </c>
      <c r="U3236" s="8">
        <v>7136786</v>
      </c>
      <c r="V3236" s="192">
        <v>6167178</v>
      </c>
      <c r="W3236" s="234">
        <v>699647200</v>
      </c>
      <c r="X3236" s="194">
        <f t="shared" si="101"/>
        <v>6.3454884893684067E-3</v>
      </c>
      <c r="Y3236" s="193"/>
      <c r="Z3236" s="197">
        <v>3234</v>
      </c>
    </row>
    <row r="3237" spans="1:26" ht="14.4" x14ac:dyDescent="0.3">
      <c r="A3237" s="7">
        <v>39443</v>
      </c>
      <c r="B3237" s="191">
        <v>1495.0500489999999</v>
      </c>
      <c r="C3237" s="191">
        <v>1495.0500489999999</v>
      </c>
      <c r="D3237" s="191">
        <v>1475.8599850000001</v>
      </c>
      <c r="E3237" s="191">
        <v>1476.2700199999999</v>
      </c>
      <c r="F3237" s="192">
        <v>1476.2700199999999</v>
      </c>
      <c r="G3237" s="191">
        <v>2365770000</v>
      </c>
      <c r="H3237" s="194">
        <f t="shared" si="100"/>
        <v>-1.4282289381035899E-2</v>
      </c>
      <c r="I3237" s="193"/>
      <c r="J3237" s="197">
        <v>3235</v>
      </c>
      <c r="K3237" s="234"/>
      <c r="L3237" s="234"/>
      <c r="M3237" s="234"/>
      <c r="N3237" s="234"/>
      <c r="O3237" s="234"/>
      <c r="P3237" s="234"/>
      <c r="Q3237" s="7">
        <v>39443</v>
      </c>
      <c r="R3237" s="8">
        <v>7105357</v>
      </c>
      <c r="S3237" s="8">
        <v>7248571</v>
      </c>
      <c r="T3237" s="8">
        <v>7064286</v>
      </c>
      <c r="U3237" s="8">
        <v>7091786</v>
      </c>
      <c r="V3237" s="192">
        <v>6128291</v>
      </c>
      <c r="W3237" s="234">
        <v>795527600</v>
      </c>
      <c r="X3237" s="194">
        <f t="shared" si="101"/>
        <v>-1.9097666993430149E-3</v>
      </c>
      <c r="Y3237" s="193"/>
      <c r="Z3237" s="197">
        <v>3235</v>
      </c>
    </row>
    <row r="3238" spans="1:26" ht="14.4" x14ac:dyDescent="0.3">
      <c r="A3238" s="7">
        <v>39442</v>
      </c>
      <c r="B3238" s="191">
        <v>1495.119995</v>
      </c>
      <c r="C3238" s="191">
        <v>1498.849976</v>
      </c>
      <c r="D3238" s="191">
        <v>1488.1999510000001</v>
      </c>
      <c r="E3238" s="191">
        <v>1497.660034</v>
      </c>
      <c r="F3238" s="192">
        <v>1497.660034</v>
      </c>
      <c r="G3238" s="191">
        <v>2010500000</v>
      </c>
      <c r="H3238" s="194">
        <f t="shared" si="100"/>
        <v>8.0863579780353139E-4</v>
      </c>
      <c r="I3238" s="193"/>
      <c r="J3238" s="197">
        <v>3236</v>
      </c>
      <c r="K3238" s="234"/>
      <c r="L3238" s="234"/>
      <c r="M3238" s="234"/>
      <c r="N3238" s="234"/>
      <c r="O3238" s="234"/>
      <c r="P3238" s="234"/>
      <c r="Q3238" s="7">
        <v>39442</v>
      </c>
      <c r="R3238" s="8">
        <v>7107500</v>
      </c>
      <c r="S3238" s="8">
        <v>7177143</v>
      </c>
      <c r="T3238" s="8">
        <v>7029286</v>
      </c>
      <c r="U3238" s="8">
        <v>7105357</v>
      </c>
      <c r="V3238" s="192">
        <v>6140017</v>
      </c>
      <c r="W3238" s="234">
        <v>703732400</v>
      </c>
      <c r="X3238" s="194">
        <f t="shared" si="101"/>
        <v>7.548017353757368E-4</v>
      </c>
      <c r="Y3238" s="193"/>
      <c r="Z3238" s="197">
        <v>3236</v>
      </c>
    </row>
    <row r="3239" spans="1:26" ht="14.4" x14ac:dyDescent="0.3">
      <c r="A3239" s="7">
        <v>39440</v>
      </c>
      <c r="B3239" s="191">
        <v>1484.5500489999999</v>
      </c>
      <c r="C3239" s="191">
        <v>1497.630005</v>
      </c>
      <c r="D3239" s="191">
        <v>1484.5500489999999</v>
      </c>
      <c r="E3239" s="191">
        <v>1496.4499510000001</v>
      </c>
      <c r="F3239" s="192">
        <v>1496.4499510000001</v>
      </c>
      <c r="G3239" s="191">
        <v>1267420000</v>
      </c>
      <c r="H3239" s="194">
        <f t="shared" si="100"/>
        <v>8.0770046447888218E-3</v>
      </c>
      <c r="I3239" s="193"/>
      <c r="J3239" s="197">
        <v>3237</v>
      </c>
      <c r="K3239" s="234"/>
      <c r="L3239" s="234"/>
      <c r="M3239" s="234"/>
      <c r="N3239" s="234"/>
      <c r="O3239" s="234"/>
      <c r="P3239" s="234"/>
      <c r="Q3239" s="7">
        <v>39440</v>
      </c>
      <c r="R3239" s="8">
        <v>6965357</v>
      </c>
      <c r="S3239" s="8">
        <v>7118928</v>
      </c>
      <c r="T3239" s="8">
        <v>6956786</v>
      </c>
      <c r="U3239" s="8">
        <v>7100000</v>
      </c>
      <c r="V3239" s="192">
        <v>6135386</v>
      </c>
      <c r="W3239" s="234">
        <v>480202800</v>
      </c>
      <c r="X3239" s="194">
        <f t="shared" si="101"/>
        <v>2.521759647300547E-2</v>
      </c>
      <c r="Y3239" s="193"/>
      <c r="Z3239" s="197">
        <v>3237</v>
      </c>
    </row>
    <row r="3240" spans="1:26" ht="14.4" x14ac:dyDescent="0.3">
      <c r="A3240" s="7">
        <v>39437</v>
      </c>
      <c r="B3240" s="191">
        <v>1463.1899410000001</v>
      </c>
      <c r="C3240" s="191">
        <v>1485.400024</v>
      </c>
      <c r="D3240" s="191">
        <v>1463.1899410000001</v>
      </c>
      <c r="E3240" s="191">
        <v>1484.459961</v>
      </c>
      <c r="F3240" s="192">
        <v>1484.459961</v>
      </c>
      <c r="G3240" s="191">
        <v>4508590000</v>
      </c>
      <c r="H3240" s="194">
        <f t="shared" si="100"/>
        <v>1.6669839522333234E-2</v>
      </c>
      <c r="I3240" s="193"/>
      <c r="J3240" s="197">
        <v>3238</v>
      </c>
      <c r="K3240" s="234"/>
      <c r="L3240" s="234"/>
      <c r="M3240" s="234"/>
      <c r="N3240" s="234"/>
      <c r="O3240" s="234"/>
      <c r="P3240" s="234"/>
      <c r="Q3240" s="7">
        <v>39437</v>
      </c>
      <c r="R3240" s="8">
        <v>6790000</v>
      </c>
      <c r="S3240" s="8">
        <v>6925357</v>
      </c>
      <c r="T3240" s="8">
        <v>6781785</v>
      </c>
      <c r="U3240" s="8">
        <v>6925357</v>
      </c>
      <c r="V3240" s="192">
        <v>5984472</v>
      </c>
      <c r="W3240" s="234">
        <v>993960800</v>
      </c>
      <c r="X3240" s="194">
        <f t="shared" si="101"/>
        <v>3.5788481119726427E-2</v>
      </c>
      <c r="Y3240" s="193"/>
      <c r="Z3240" s="197">
        <v>3238</v>
      </c>
    </row>
    <row r="3241" spans="1:26" ht="14.4" x14ac:dyDescent="0.3">
      <c r="A3241" s="7">
        <v>39436</v>
      </c>
      <c r="B3241" s="191">
        <v>1456.420044</v>
      </c>
      <c r="C3241" s="191">
        <v>1461.530029</v>
      </c>
      <c r="D3241" s="191">
        <v>1447.219971</v>
      </c>
      <c r="E3241" s="191">
        <v>1460.119995</v>
      </c>
      <c r="F3241" s="192">
        <v>1460.119995</v>
      </c>
      <c r="G3241" s="191">
        <v>3526890000</v>
      </c>
      <c r="H3241" s="194">
        <f t="shared" si="100"/>
        <v>4.9002030282174931E-3</v>
      </c>
      <c r="I3241" s="193"/>
      <c r="J3241" s="197">
        <v>3239</v>
      </c>
      <c r="K3241" s="234"/>
      <c r="L3241" s="234"/>
      <c r="M3241" s="234"/>
      <c r="N3241" s="234"/>
      <c r="O3241" s="234"/>
      <c r="P3241" s="234"/>
      <c r="Q3241" s="7">
        <v>39436</v>
      </c>
      <c r="R3241" s="8">
        <v>6622500</v>
      </c>
      <c r="S3241" s="8">
        <v>6708214</v>
      </c>
      <c r="T3241" s="8">
        <v>6547500</v>
      </c>
      <c r="U3241" s="8">
        <v>6686071</v>
      </c>
      <c r="V3241" s="192">
        <v>5777697</v>
      </c>
      <c r="W3241" s="234">
        <v>774057200</v>
      </c>
      <c r="X3241" s="194">
        <f t="shared" si="101"/>
        <v>2.2335250828545494E-2</v>
      </c>
      <c r="Y3241" s="193"/>
      <c r="Z3241" s="197">
        <v>3239</v>
      </c>
    </row>
    <row r="3242" spans="1:26" ht="14.4" x14ac:dyDescent="0.3">
      <c r="A3242" s="7">
        <v>39435</v>
      </c>
      <c r="B3242" s="191">
        <v>1454.6999510000001</v>
      </c>
      <c r="C3242" s="191">
        <v>1464.420044</v>
      </c>
      <c r="D3242" s="191">
        <v>1445.3100589999999</v>
      </c>
      <c r="E3242" s="191">
        <v>1453</v>
      </c>
      <c r="F3242" s="192">
        <v>1453</v>
      </c>
      <c r="G3242" s="191">
        <v>3401300000</v>
      </c>
      <c r="H3242" s="194">
        <f t="shared" si="100"/>
        <v>-1.3608297208323572E-3</v>
      </c>
      <c r="I3242" s="193"/>
      <c r="J3242" s="197">
        <v>3240</v>
      </c>
      <c r="K3242" s="234"/>
      <c r="L3242" s="234"/>
      <c r="M3242" s="234"/>
      <c r="N3242" s="234"/>
      <c r="O3242" s="234"/>
      <c r="P3242" s="234"/>
      <c r="Q3242" s="7">
        <v>39435</v>
      </c>
      <c r="R3242" s="8">
        <v>6535000</v>
      </c>
      <c r="S3242" s="8">
        <v>6594285</v>
      </c>
      <c r="T3242" s="8">
        <v>6460714</v>
      </c>
      <c r="U3242" s="8">
        <v>6540000</v>
      </c>
      <c r="V3242" s="192">
        <v>5651470</v>
      </c>
      <c r="W3242" s="234">
        <v>827478400</v>
      </c>
      <c r="X3242" s="194">
        <f t="shared" si="101"/>
        <v>7.6481043272970742E-4</v>
      </c>
      <c r="Y3242" s="193"/>
      <c r="Z3242" s="197">
        <v>3240</v>
      </c>
    </row>
    <row r="3243" spans="1:26" ht="14.4" x14ac:dyDescent="0.3">
      <c r="A3243" s="7">
        <v>39434</v>
      </c>
      <c r="B3243" s="191">
        <v>1445.920044</v>
      </c>
      <c r="C3243" s="191">
        <v>1460.160034</v>
      </c>
      <c r="D3243" s="191">
        <v>1435.650024</v>
      </c>
      <c r="E3243" s="191">
        <v>1454.9799800000001</v>
      </c>
      <c r="F3243" s="192">
        <v>1454.9799800000001</v>
      </c>
      <c r="G3243" s="191">
        <v>3723690000</v>
      </c>
      <c r="H3243" s="194">
        <f t="shared" si="100"/>
        <v>6.2797951789784591E-3</v>
      </c>
      <c r="I3243" s="193"/>
      <c r="J3243" s="197">
        <v>3241</v>
      </c>
      <c r="K3243" s="234"/>
      <c r="L3243" s="234"/>
      <c r="M3243" s="234"/>
      <c r="N3243" s="234"/>
      <c r="O3243" s="234"/>
      <c r="P3243" s="234"/>
      <c r="Q3243" s="7">
        <v>39434</v>
      </c>
      <c r="R3243" s="8">
        <v>6661428</v>
      </c>
      <c r="S3243" s="8">
        <v>6690357</v>
      </c>
      <c r="T3243" s="8">
        <v>6378572</v>
      </c>
      <c r="U3243" s="8">
        <v>6535000</v>
      </c>
      <c r="V3243" s="192">
        <v>5647151</v>
      </c>
      <c r="W3243" s="234">
        <v>1222603200</v>
      </c>
      <c r="X3243" s="194">
        <f t="shared" si="101"/>
        <v>-7.7002649634781255E-3</v>
      </c>
      <c r="Y3243" s="193"/>
      <c r="Z3243" s="197">
        <v>3241</v>
      </c>
    </row>
    <row r="3244" spans="1:26" ht="14.4" x14ac:dyDescent="0.3">
      <c r="A3244" s="7">
        <v>39433</v>
      </c>
      <c r="B3244" s="191">
        <v>1465.0500489999999</v>
      </c>
      <c r="C3244" s="191">
        <v>1465.0500489999999</v>
      </c>
      <c r="D3244" s="191">
        <v>1445.4300539999999</v>
      </c>
      <c r="E3244" s="191">
        <v>1445.900024</v>
      </c>
      <c r="F3244" s="192">
        <v>1445.900024</v>
      </c>
      <c r="G3244" s="191">
        <v>3569030000</v>
      </c>
      <c r="H3244" s="194">
        <f t="shared" si="100"/>
        <v>-1.5020898352140089E-2</v>
      </c>
      <c r="I3244" s="193"/>
      <c r="J3244" s="197">
        <v>3242</v>
      </c>
      <c r="K3244" s="234"/>
      <c r="L3244" s="234"/>
      <c r="M3244" s="234"/>
      <c r="N3244" s="234"/>
      <c r="O3244" s="234"/>
      <c r="P3244" s="234"/>
      <c r="Q3244" s="7">
        <v>39433</v>
      </c>
      <c r="R3244" s="8">
        <v>6811429</v>
      </c>
      <c r="S3244" s="8">
        <v>6880357</v>
      </c>
      <c r="T3244" s="8">
        <v>6535000</v>
      </c>
      <c r="U3244" s="8">
        <v>6585714</v>
      </c>
      <c r="V3244" s="192">
        <v>5690973</v>
      </c>
      <c r="W3244" s="234">
        <v>1024693600</v>
      </c>
      <c r="X3244" s="194">
        <f t="shared" si="101"/>
        <v>-3.1461895307528902E-2</v>
      </c>
      <c r="Y3244" s="193"/>
      <c r="Z3244" s="197">
        <v>3242</v>
      </c>
    </row>
    <row r="3245" spans="1:26" ht="14.4" x14ac:dyDescent="0.3">
      <c r="A3245" s="7">
        <v>39430</v>
      </c>
      <c r="B3245" s="191">
        <v>1486.1899410000001</v>
      </c>
      <c r="C3245" s="191">
        <v>1486.670044</v>
      </c>
      <c r="D3245" s="191">
        <v>1467.780029</v>
      </c>
      <c r="E3245" s="191">
        <v>1467.9499510000001</v>
      </c>
      <c r="F3245" s="192">
        <v>1467.9499510000001</v>
      </c>
      <c r="G3245" s="191">
        <v>3401050000</v>
      </c>
      <c r="H3245" s="194">
        <f t="shared" si="100"/>
        <v>-1.3746267851349315E-2</v>
      </c>
      <c r="I3245" s="193"/>
      <c r="J3245" s="197">
        <v>3243</v>
      </c>
      <c r="K3245" s="234"/>
      <c r="L3245" s="234"/>
      <c r="M3245" s="234"/>
      <c r="N3245" s="234"/>
      <c r="O3245" s="234"/>
      <c r="P3245" s="234"/>
      <c r="Q3245" s="7">
        <v>39430</v>
      </c>
      <c r="R3245" s="8">
        <v>6798929</v>
      </c>
      <c r="S3245" s="8">
        <v>6900000</v>
      </c>
      <c r="T3245" s="8">
        <v>6769286</v>
      </c>
      <c r="U3245" s="8">
        <v>6799643</v>
      </c>
      <c r="V3245" s="192">
        <v>5875838</v>
      </c>
      <c r="W3245" s="234">
        <v>674312800</v>
      </c>
      <c r="X3245" s="194">
        <f t="shared" si="101"/>
        <v>-7.5065719031147012E-3</v>
      </c>
      <c r="Y3245" s="193"/>
      <c r="Z3245" s="197">
        <v>3243</v>
      </c>
    </row>
    <row r="3246" spans="1:26" ht="14.4" x14ac:dyDescent="0.3">
      <c r="A3246" s="7">
        <v>39429</v>
      </c>
      <c r="B3246" s="191">
        <v>1483.2700199999999</v>
      </c>
      <c r="C3246" s="191">
        <v>1489.400024</v>
      </c>
      <c r="D3246" s="191">
        <v>1469.209961</v>
      </c>
      <c r="E3246" s="191">
        <v>1488.410034</v>
      </c>
      <c r="F3246" s="192">
        <v>1488.410034</v>
      </c>
      <c r="G3246" s="191">
        <v>3635170000</v>
      </c>
      <c r="H3246" s="194">
        <f t="shared" si="100"/>
        <v>1.2243241523399277E-3</v>
      </c>
      <c r="I3246" s="193"/>
      <c r="J3246" s="197">
        <v>3244</v>
      </c>
      <c r="K3246" s="234"/>
      <c r="L3246" s="234"/>
      <c r="M3246" s="234"/>
      <c r="N3246" s="234"/>
      <c r="O3246" s="234"/>
      <c r="P3246" s="234"/>
      <c r="Q3246" s="7">
        <v>39429</v>
      </c>
      <c r="R3246" s="8">
        <v>6792500</v>
      </c>
      <c r="S3246" s="8">
        <v>6861429</v>
      </c>
      <c r="T3246" s="8">
        <v>6707857</v>
      </c>
      <c r="U3246" s="8">
        <v>6851071</v>
      </c>
      <c r="V3246" s="192">
        <v>5920279</v>
      </c>
      <c r="W3246" s="234">
        <v>864617600</v>
      </c>
      <c r="X3246" s="194">
        <f t="shared" si="101"/>
        <v>5.0820461419570744E-3</v>
      </c>
      <c r="Y3246" s="193"/>
      <c r="Z3246" s="197">
        <v>3244</v>
      </c>
    </row>
    <row r="3247" spans="1:26" ht="14.4" x14ac:dyDescent="0.3">
      <c r="A3247" s="7">
        <v>39428</v>
      </c>
      <c r="B3247" s="191">
        <v>1487.579956</v>
      </c>
      <c r="C3247" s="191">
        <v>1511.959961</v>
      </c>
      <c r="D3247" s="191">
        <v>1468.2299800000001</v>
      </c>
      <c r="E3247" s="191">
        <v>1486.589966</v>
      </c>
      <c r="F3247" s="192">
        <v>1486.589966</v>
      </c>
      <c r="G3247" s="191">
        <v>4482120000</v>
      </c>
      <c r="H3247" s="194">
        <f t="shared" si="100"/>
        <v>6.0501078433982235E-3</v>
      </c>
      <c r="I3247" s="193"/>
      <c r="J3247" s="197">
        <v>3245</v>
      </c>
      <c r="K3247" s="234"/>
      <c r="L3247" s="234"/>
      <c r="M3247" s="234"/>
      <c r="N3247" s="234"/>
      <c r="O3247" s="234"/>
      <c r="P3247" s="234"/>
      <c r="Q3247" s="7">
        <v>39428</v>
      </c>
      <c r="R3247" s="8">
        <v>6908571</v>
      </c>
      <c r="S3247" s="8">
        <v>6945714</v>
      </c>
      <c r="T3247" s="8">
        <v>6634286</v>
      </c>
      <c r="U3247" s="8">
        <v>6816429</v>
      </c>
      <c r="V3247" s="192">
        <v>5890344</v>
      </c>
      <c r="W3247" s="234">
        <v>1225660800</v>
      </c>
      <c r="X3247" s="194">
        <f t="shared" si="101"/>
        <v>1.2305408969842623E-2</v>
      </c>
      <c r="Y3247" s="193"/>
      <c r="Z3247" s="197">
        <v>3245</v>
      </c>
    </row>
    <row r="3248" spans="1:26" ht="14.4" x14ac:dyDescent="0.3">
      <c r="A3248" s="7">
        <v>39427</v>
      </c>
      <c r="B3248" s="191">
        <v>1516.6800539999999</v>
      </c>
      <c r="C3248" s="191">
        <v>1523.5699460000001</v>
      </c>
      <c r="D3248" s="191">
        <v>1475.98999</v>
      </c>
      <c r="E3248" s="191">
        <v>1477.650024</v>
      </c>
      <c r="F3248" s="192">
        <v>1477.650024</v>
      </c>
      <c r="G3248" s="191">
        <v>4080180000</v>
      </c>
      <c r="H3248" s="194">
        <f t="shared" si="100"/>
        <v>-2.5271074425164183E-2</v>
      </c>
      <c r="I3248" s="193"/>
      <c r="J3248" s="197">
        <v>3246</v>
      </c>
      <c r="K3248" s="234"/>
      <c r="L3248" s="234"/>
      <c r="M3248" s="234"/>
      <c r="N3248" s="234"/>
      <c r="O3248" s="234"/>
      <c r="P3248" s="234"/>
      <c r="Q3248" s="7">
        <v>39427</v>
      </c>
      <c r="R3248" s="8">
        <v>6955357</v>
      </c>
      <c r="S3248" s="8">
        <v>7029643</v>
      </c>
      <c r="T3248" s="8">
        <v>6692500</v>
      </c>
      <c r="U3248" s="8">
        <v>6733572</v>
      </c>
      <c r="V3248" s="192">
        <v>5818742</v>
      </c>
      <c r="W3248" s="234">
        <v>1110925200</v>
      </c>
      <c r="X3248" s="194">
        <f t="shared" si="101"/>
        <v>-2.919549956521246E-2</v>
      </c>
      <c r="Y3248" s="193"/>
      <c r="Z3248" s="197">
        <v>3246</v>
      </c>
    </row>
    <row r="3249" spans="1:26" ht="14.4" x14ac:dyDescent="0.3">
      <c r="A3249" s="7">
        <v>39426</v>
      </c>
      <c r="B3249" s="191">
        <v>1505.1099850000001</v>
      </c>
      <c r="C3249" s="191">
        <v>1518.2700199999999</v>
      </c>
      <c r="D3249" s="191">
        <v>1504.959961</v>
      </c>
      <c r="E3249" s="191">
        <v>1515.959961</v>
      </c>
      <c r="F3249" s="192">
        <v>1515.959961</v>
      </c>
      <c r="G3249" s="191">
        <v>2911760000</v>
      </c>
      <c r="H3249" s="194">
        <f t="shared" si="100"/>
        <v>7.5099535740044947E-3</v>
      </c>
      <c r="I3249" s="193"/>
      <c r="J3249" s="197">
        <v>3247</v>
      </c>
      <c r="K3249" s="234"/>
      <c r="L3249" s="234"/>
      <c r="M3249" s="234"/>
      <c r="N3249" s="234"/>
      <c r="O3249" s="234"/>
      <c r="P3249" s="234"/>
      <c r="Q3249" s="7">
        <v>39426</v>
      </c>
      <c r="R3249" s="8">
        <v>6913929</v>
      </c>
      <c r="S3249" s="8">
        <v>6987857</v>
      </c>
      <c r="T3249" s="8">
        <v>6881786</v>
      </c>
      <c r="U3249" s="8">
        <v>6936071</v>
      </c>
      <c r="V3249" s="192">
        <v>5993732</v>
      </c>
      <c r="W3249" s="234">
        <v>722377600</v>
      </c>
      <c r="X3249" s="194">
        <f t="shared" si="101"/>
        <v>-4.6326946840745701E-4</v>
      </c>
      <c r="Y3249" s="193"/>
      <c r="Z3249" s="197">
        <v>3247</v>
      </c>
    </row>
    <row r="3250" spans="1:26" ht="14.4" x14ac:dyDescent="0.3">
      <c r="A3250" s="7">
        <v>39423</v>
      </c>
      <c r="B3250" s="191">
        <v>1508.599976</v>
      </c>
      <c r="C3250" s="191">
        <v>1510.630005</v>
      </c>
      <c r="D3250" s="191">
        <v>1502.660034</v>
      </c>
      <c r="E3250" s="191">
        <v>1504.660034</v>
      </c>
      <c r="F3250" s="192">
        <v>1504.660034</v>
      </c>
      <c r="G3250" s="191">
        <v>3177710000</v>
      </c>
      <c r="H3250" s="194">
        <f t="shared" si="100"/>
        <v>-1.7779214115258243E-3</v>
      </c>
      <c r="I3250" s="193"/>
      <c r="J3250" s="197">
        <v>3248</v>
      </c>
      <c r="K3250" s="234"/>
      <c r="L3250" s="234"/>
      <c r="M3250" s="234"/>
      <c r="N3250" s="234"/>
      <c r="O3250" s="234"/>
      <c r="P3250" s="234"/>
      <c r="Q3250" s="7">
        <v>39423</v>
      </c>
      <c r="R3250" s="8">
        <v>6805000</v>
      </c>
      <c r="S3250" s="8">
        <v>6963929</v>
      </c>
      <c r="T3250" s="8">
        <v>6715714</v>
      </c>
      <c r="U3250" s="8">
        <v>6939286</v>
      </c>
      <c r="V3250" s="192">
        <v>5996510</v>
      </c>
      <c r="W3250" s="234">
        <v>1066066400</v>
      </c>
      <c r="X3250" s="194">
        <f t="shared" si="101"/>
        <v>2.2901073272448943E-2</v>
      </c>
      <c r="Y3250" s="193"/>
      <c r="Z3250" s="197">
        <v>3248</v>
      </c>
    </row>
    <row r="3251" spans="1:26" ht="14.4" x14ac:dyDescent="0.3">
      <c r="A3251" s="7">
        <v>39422</v>
      </c>
      <c r="B3251" s="191">
        <v>1484.589966</v>
      </c>
      <c r="C3251" s="191">
        <v>1508.0200199999999</v>
      </c>
      <c r="D3251" s="191">
        <v>1482.1899410000001</v>
      </c>
      <c r="E3251" s="191">
        <v>1507.339966</v>
      </c>
      <c r="F3251" s="192">
        <v>1507.339966</v>
      </c>
      <c r="G3251" s="191">
        <v>3568570000</v>
      </c>
      <c r="H3251" s="194">
        <f t="shared" si="100"/>
        <v>1.5036906047522225E-2</v>
      </c>
      <c r="I3251" s="193"/>
      <c r="J3251" s="197">
        <v>3249</v>
      </c>
      <c r="K3251" s="234"/>
      <c r="L3251" s="234"/>
      <c r="M3251" s="234"/>
      <c r="N3251" s="234"/>
      <c r="O3251" s="234"/>
      <c r="P3251" s="234"/>
      <c r="Q3251" s="7">
        <v>39422</v>
      </c>
      <c r="R3251" s="8">
        <v>6649643</v>
      </c>
      <c r="S3251" s="8">
        <v>6789286</v>
      </c>
      <c r="T3251" s="8">
        <v>6647143</v>
      </c>
      <c r="U3251" s="8">
        <v>6783928</v>
      </c>
      <c r="V3251" s="192">
        <v>5862258</v>
      </c>
      <c r="W3251" s="234">
        <v>899810800</v>
      </c>
      <c r="X3251" s="194">
        <f t="shared" si="101"/>
        <v>2.3988968934604012E-2</v>
      </c>
      <c r="Y3251" s="193"/>
      <c r="Z3251" s="197">
        <v>3249</v>
      </c>
    </row>
    <row r="3252" spans="1:26" ht="14.4" x14ac:dyDescent="0.3">
      <c r="A3252" s="7">
        <v>39421</v>
      </c>
      <c r="B3252" s="191">
        <v>1465.219971</v>
      </c>
      <c r="C3252" s="191">
        <v>1486.089966</v>
      </c>
      <c r="D3252" s="191">
        <v>1465.219971</v>
      </c>
      <c r="E3252" s="191">
        <v>1485.01001</v>
      </c>
      <c r="F3252" s="192">
        <v>1485.01001</v>
      </c>
      <c r="G3252" s="191">
        <v>3663660000</v>
      </c>
      <c r="H3252" s="194">
        <f t="shared" si="100"/>
        <v>1.5190130099046968E-2</v>
      </c>
      <c r="I3252" s="193"/>
      <c r="J3252" s="197">
        <v>3250</v>
      </c>
      <c r="K3252" s="234"/>
      <c r="L3252" s="234"/>
      <c r="M3252" s="234"/>
      <c r="N3252" s="234"/>
      <c r="O3252" s="234"/>
      <c r="P3252" s="234"/>
      <c r="Q3252" s="7">
        <v>39421</v>
      </c>
      <c r="R3252" s="8">
        <v>6531785</v>
      </c>
      <c r="S3252" s="8">
        <v>6642857</v>
      </c>
      <c r="T3252" s="8">
        <v>6514643</v>
      </c>
      <c r="U3252" s="8">
        <v>6625000</v>
      </c>
      <c r="V3252" s="192">
        <v>5724923</v>
      </c>
      <c r="W3252" s="234">
        <v>892402000</v>
      </c>
      <c r="X3252" s="194">
        <f t="shared" si="101"/>
        <v>3.1644615003972559E-2</v>
      </c>
      <c r="Y3252" s="193"/>
      <c r="Z3252" s="197">
        <v>3250</v>
      </c>
    </row>
    <row r="3253" spans="1:26" ht="14.4" x14ac:dyDescent="0.3">
      <c r="A3253" s="7">
        <v>39420</v>
      </c>
      <c r="B3253" s="191">
        <v>1471.339966</v>
      </c>
      <c r="C3253" s="191">
        <v>1471.339966</v>
      </c>
      <c r="D3253" s="191">
        <v>1460.660034</v>
      </c>
      <c r="E3253" s="191">
        <v>1462.790039</v>
      </c>
      <c r="F3253" s="192">
        <v>1462.790039</v>
      </c>
      <c r="G3253" s="191">
        <v>3343620000</v>
      </c>
      <c r="H3253" s="194">
        <f t="shared" si="100"/>
        <v>-6.5402566606190425E-3</v>
      </c>
      <c r="I3253" s="193"/>
      <c r="J3253" s="197">
        <v>3251</v>
      </c>
      <c r="K3253" s="234"/>
      <c r="L3253" s="234"/>
      <c r="M3253" s="234"/>
      <c r="N3253" s="234"/>
      <c r="O3253" s="234"/>
      <c r="P3253" s="234"/>
      <c r="Q3253" s="7">
        <v>39420</v>
      </c>
      <c r="R3253" s="8">
        <v>6326786</v>
      </c>
      <c r="S3253" s="8">
        <v>6460714</v>
      </c>
      <c r="T3253" s="8">
        <v>6321072</v>
      </c>
      <c r="U3253" s="8">
        <v>6421786</v>
      </c>
      <c r="V3253" s="192">
        <v>5549317</v>
      </c>
      <c r="W3253" s="234">
        <v>773799600</v>
      </c>
      <c r="X3253" s="194">
        <f t="shared" si="101"/>
        <v>5.3115970896360993E-3</v>
      </c>
      <c r="Y3253" s="193"/>
      <c r="Z3253" s="197">
        <v>3251</v>
      </c>
    </row>
    <row r="3254" spans="1:26" ht="14.4" x14ac:dyDescent="0.3">
      <c r="A3254" s="7">
        <v>39419</v>
      </c>
      <c r="B3254" s="191">
        <v>1479.630005</v>
      </c>
      <c r="C3254" s="191">
        <v>1481.160034</v>
      </c>
      <c r="D3254" s="191">
        <v>1470.079956</v>
      </c>
      <c r="E3254" s="191">
        <v>1472.420044</v>
      </c>
      <c r="F3254" s="192">
        <v>1472.420044</v>
      </c>
      <c r="G3254" s="191">
        <v>3323250000</v>
      </c>
      <c r="H3254" s="194">
        <f t="shared" si="100"/>
        <v>-5.8873373966606309E-3</v>
      </c>
      <c r="I3254" s="193"/>
      <c r="J3254" s="197">
        <v>3252</v>
      </c>
      <c r="K3254" s="234"/>
      <c r="L3254" s="234"/>
      <c r="M3254" s="234"/>
      <c r="N3254" s="234"/>
      <c r="O3254" s="234"/>
      <c r="P3254" s="234"/>
      <c r="Q3254" s="7">
        <v>39419</v>
      </c>
      <c r="R3254" s="8">
        <v>6495000</v>
      </c>
      <c r="S3254" s="8">
        <v>6576428</v>
      </c>
      <c r="T3254" s="8">
        <v>6346428</v>
      </c>
      <c r="U3254" s="8">
        <v>6387857</v>
      </c>
      <c r="V3254" s="192">
        <v>5519997</v>
      </c>
      <c r="W3254" s="234">
        <v>961469600</v>
      </c>
      <c r="X3254" s="194">
        <f t="shared" si="101"/>
        <v>-1.8439303418713748E-2</v>
      </c>
      <c r="Y3254" s="193"/>
      <c r="Z3254" s="197">
        <v>3252</v>
      </c>
    </row>
    <row r="3255" spans="1:26" ht="14.4" x14ac:dyDescent="0.3">
      <c r="A3255" s="7">
        <v>39416</v>
      </c>
      <c r="B3255" s="191">
        <v>1471.829956</v>
      </c>
      <c r="C3255" s="191">
        <v>1488.9399410000001</v>
      </c>
      <c r="D3255" s="191">
        <v>1470.8900149999999</v>
      </c>
      <c r="E3255" s="191">
        <v>1481.1400149999999</v>
      </c>
      <c r="F3255" s="192">
        <v>1481.1400149999999</v>
      </c>
      <c r="G3255" s="191">
        <v>4422200000</v>
      </c>
      <c r="H3255" s="194">
        <f t="shared" si="100"/>
        <v>7.7702176097054357E-3</v>
      </c>
      <c r="I3255" s="193"/>
      <c r="J3255" s="197">
        <v>3253</v>
      </c>
      <c r="K3255" s="234"/>
      <c r="L3255" s="234"/>
      <c r="M3255" s="234"/>
      <c r="N3255" s="234"/>
      <c r="O3255" s="234"/>
      <c r="P3255" s="234"/>
      <c r="Q3255" s="7">
        <v>39416</v>
      </c>
      <c r="R3255" s="8">
        <v>6690714</v>
      </c>
      <c r="S3255" s="8">
        <v>6703571</v>
      </c>
      <c r="T3255" s="8">
        <v>6417857</v>
      </c>
      <c r="U3255" s="8">
        <v>6507857</v>
      </c>
      <c r="V3255" s="192">
        <v>5623694</v>
      </c>
      <c r="W3255" s="234">
        <v>1187802000</v>
      </c>
      <c r="X3255" s="194">
        <f t="shared" si="101"/>
        <v>-1.1232023759854153E-2</v>
      </c>
      <c r="Y3255" s="193"/>
      <c r="Z3255" s="197">
        <v>3253</v>
      </c>
    </row>
    <row r="3256" spans="1:26" ht="14.4" x14ac:dyDescent="0.3">
      <c r="A3256" s="7">
        <v>39415</v>
      </c>
      <c r="B3256" s="191">
        <v>1467.410034</v>
      </c>
      <c r="C3256" s="191">
        <v>1473.8100589999999</v>
      </c>
      <c r="D3256" s="191">
        <v>1458.3599850000001</v>
      </c>
      <c r="E3256" s="191">
        <v>1469.719971</v>
      </c>
      <c r="F3256" s="192">
        <v>1469.719971</v>
      </c>
      <c r="G3256" s="191">
        <v>3524730000</v>
      </c>
      <c r="H3256" s="194">
        <f t="shared" si="100"/>
        <v>4.7647478623201852E-4</v>
      </c>
      <c r="I3256" s="193"/>
      <c r="J3256" s="197">
        <v>3254</v>
      </c>
      <c r="K3256" s="234"/>
      <c r="L3256" s="234"/>
      <c r="M3256" s="234"/>
      <c r="N3256" s="234"/>
      <c r="O3256" s="234"/>
      <c r="P3256" s="234"/>
      <c r="Q3256" s="7">
        <v>39415</v>
      </c>
      <c r="R3256" s="8">
        <v>6408214</v>
      </c>
      <c r="S3256" s="8">
        <v>6613214</v>
      </c>
      <c r="T3256" s="8">
        <v>6398214</v>
      </c>
      <c r="U3256" s="8">
        <v>6581786</v>
      </c>
      <c r="V3256" s="192">
        <v>5687577</v>
      </c>
      <c r="W3256" s="234">
        <v>1050926800</v>
      </c>
      <c r="X3256" s="194">
        <f t="shared" si="101"/>
        <v>2.2583369306804837E-2</v>
      </c>
      <c r="Y3256" s="193"/>
      <c r="Z3256" s="197">
        <v>3254</v>
      </c>
    </row>
    <row r="3257" spans="1:26" ht="14.4" x14ac:dyDescent="0.3">
      <c r="A3257" s="7">
        <v>39414</v>
      </c>
      <c r="B3257" s="191">
        <v>1432.9499510000001</v>
      </c>
      <c r="C3257" s="191">
        <v>1471.619995</v>
      </c>
      <c r="D3257" s="191">
        <v>1432.9499510000001</v>
      </c>
      <c r="E3257" s="191">
        <v>1469.0200199999999</v>
      </c>
      <c r="F3257" s="192">
        <v>1469.0200199999999</v>
      </c>
      <c r="G3257" s="191">
        <v>4508020000</v>
      </c>
      <c r="H3257" s="194">
        <f t="shared" si="100"/>
        <v>2.8559854204992855E-2</v>
      </c>
      <c r="I3257" s="193"/>
      <c r="J3257" s="197">
        <v>3255</v>
      </c>
      <c r="K3257" s="234"/>
      <c r="L3257" s="234"/>
      <c r="M3257" s="234"/>
      <c r="N3257" s="234"/>
      <c r="O3257" s="234"/>
      <c r="P3257" s="234"/>
      <c r="Q3257" s="7">
        <v>39414</v>
      </c>
      <c r="R3257" s="8">
        <v>6315000</v>
      </c>
      <c r="S3257" s="8">
        <v>6450000</v>
      </c>
      <c r="T3257" s="8">
        <v>6262500</v>
      </c>
      <c r="U3257" s="8">
        <v>6436429</v>
      </c>
      <c r="V3257" s="192">
        <v>5561969</v>
      </c>
      <c r="W3257" s="234">
        <v>1150912000</v>
      </c>
      <c r="X3257" s="194">
        <f t="shared" si="101"/>
        <v>3.0947886053859078E-2</v>
      </c>
      <c r="Y3257" s="193"/>
      <c r="Z3257" s="197">
        <v>3255</v>
      </c>
    </row>
    <row r="3258" spans="1:26" ht="14.4" x14ac:dyDescent="0.3">
      <c r="A3258" s="7">
        <v>39413</v>
      </c>
      <c r="B3258" s="191">
        <v>1409.589966</v>
      </c>
      <c r="C3258" s="191">
        <v>1429.48999</v>
      </c>
      <c r="D3258" s="191">
        <v>1407.4300539999999</v>
      </c>
      <c r="E3258" s="191">
        <v>1428.2299800000001</v>
      </c>
      <c r="F3258" s="192">
        <v>1428.2299800000001</v>
      </c>
      <c r="G3258" s="191">
        <v>4320720000</v>
      </c>
      <c r="H3258" s="194">
        <f t="shared" si="100"/>
        <v>1.4930152664810414E-2</v>
      </c>
      <c r="I3258" s="193"/>
      <c r="J3258" s="197">
        <v>3256</v>
      </c>
      <c r="K3258" s="234"/>
      <c r="L3258" s="234"/>
      <c r="M3258" s="234"/>
      <c r="N3258" s="234"/>
      <c r="O3258" s="234"/>
      <c r="P3258" s="234"/>
      <c r="Q3258" s="7">
        <v>39413</v>
      </c>
      <c r="R3258" s="8">
        <v>6257857</v>
      </c>
      <c r="S3258" s="8">
        <v>6278214</v>
      </c>
      <c r="T3258" s="8">
        <v>6071786</v>
      </c>
      <c r="U3258" s="8">
        <v>6243214</v>
      </c>
      <c r="V3258" s="192">
        <v>5395005</v>
      </c>
      <c r="W3258" s="234">
        <v>1317030400</v>
      </c>
      <c r="X3258" s="194">
        <f t="shared" si="101"/>
        <v>1.3156182340901294E-2</v>
      </c>
      <c r="Y3258" s="193"/>
      <c r="Z3258" s="197">
        <v>3256</v>
      </c>
    </row>
    <row r="3259" spans="1:26" ht="14.4" x14ac:dyDescent="0.3">
      <c r="A3259" s="7">
        <v>39412</v>
      </c>
      <c r="B3259" s="191">
        <v>1440.73999</v>
      </c>
      <c r="C3259" s="191">
        <v>1446.089966</v>
      </c>
      <c r="D3259" s="191">
        <v>1406.099976</v>
      </c>
      <c r="E3259" s="191">
        <v>1407.219971</v>
      </c>
      <c r="F3259" s="192">
        <v>1407.219971</v>
      </c>
      <c r="G3259" s="191">
        <v>3706470000</v>
      </c>
      <c r="H3259" s="194">
        <f t="shared" si="100"/>
        <v>-2.3238690316301724E-2</v>
      </c>
      <c r="I3259" s="193"/>
      <c r="J3259" s="197">
        <v>3257</v>
      </c>
      <c r="K3259" s="234"/>
      <c r="L3259" s="234"/>
      <c r="M3259" s="234"/>
      <c r="N3259" s="234"/>
      <c r="O3259" s="234"/>
      <c r="P3259" s="234"/>
      <c r="Q3259" s="7">
        <v>39412</v>
      </c>
      <c r="R3259" s="8">
        <v>6199643</v>
      </c>
      <c r="S3259" s="8">
        <v>6331071</v>
      </c>
      <c r="T3259" s="8">
        <v>6155357</v>
      </c>
      <c r="U3259" s="8">
        <v>6162143</v>
      </c>
      <c r="V3259" s="192">
        <v>5324949</v>
      </c>
      <c r="W3259" s="234">
        <v>1305754800</v>
      </c>
      <c r="X3259" s="194">
        <f t="shared" si="101"/>
        <v>5.8297126265043674E-3</v>
      </c>
      <c r="Y3259" s="193"/>
      <c r="Z3259" s="197">
        <v>3257</v>
      </c>
    </row>
    <row r="3260" spans="1:26" ht="14.4" x14ac:dyDescent="0.3">
      <c r="A3260" s="7">
        <v>39409</v>
      </c>
      <c r="B3260" s="191">
        <v>1417.619995</v>
      </c>
      <c r="C3260" s="191">
        <v>1440.8599850000001</v>
      </c>
      <c r="D3260" s="191">
        <v>1417.619995</v>
      </c>
      <c r="E3260" s="191">
        <v>1440.6999510000001</v>
      </c>
      <c r="F3260" s="192">
        <v>1440.6999510000001</v>
      </c>
      <c r="G3260" s="191">
        <v>1612720000</v>
      </c>
      <c r="H3260" s="194">
        <f t="shared" si="100"/>
        <v>1.6890483749790332E-2</v>
      </c>
      <c r="I3260" s="193"/>
      <c r="J3260" s="197">
        <v>3258</v>
      </c>
      <c r="K3260" s="234"/>
      <c r="L3260" s="234"/>
      <c r="M3260" s="234"/>
      <c r="N3260" s="234"/>
      <c r="O3260" s="234"/>
      <c r="P3260" s="234"/>
      <c r="Q3260" s="7">
        <v>39409</v>
      </c>
      <c r="R3260" s="8">
        <v>6142857</v>
      </c>
      <c r="S3260" s="8">
        <v>6144643</v>
      </c>
      <c r="T3260" s="8">
        <v>6062500</v>
      </c>
      <c r="U3260" s="8">
        <v>6126429</v>
      </c>
      <c r="V3260" s="192">
        <v>5294086</v>
      </c>
      <c r="W3260" s="234">
        <v>465757600</v>
      </c>
      <c r="X3260" s="194">
        <f t="shared" si="101"/>
        <v>1.8283214699046802E-2</v>
      </c>
      <c r="Y3260" s="193"/>
      <c r="Z3260" s="197">
        <v>3258</v>
      </c>
    </row>
    <row r="3261" spans="1:26" ht="14.4" x14ac:dyDescent="0.3">
      <c r="A3261" s="7">
        <v>39407</v>
      </c>
      <c r="B3261" s="191">
        <v>1434.709961</v>
      </c>
      <c r="C3261" s="191">
        <v>1436.400024</v>
      </c>
      <c r="D3261" s="191">
        <v>1415.6400149999999</v>
      </c>
      <c r="E3261" s="191">
        <v>1416.7700199999999</v>
      </c>
      <c r="F3261" s="192">
        <v>1416.7700199999999</v>
      </c>
      <c r="G3261" s="191">
        <v>4076230000</v>
      </c>
      <c r="H3261" s="194">
        <f t="shared" si="100"/>
        <v>-1.5926881836783591E-2</v>
      </c>
      <c r="I3261" s="193"/>
      <c r="J3261" s="197">
        <v>3259</v>
      </c>
      <c r="K3261" s="234"/>
      <c r="L3261" s="234"/>
      <c r="M3261" s="234"/>
      <c r="N3261" s="234"/>
      <c r="O3261" s="234"/>
      <c r="P3261" s="234"/>
      <c r="Q3261" s="7">
        <v>39407</v>
      </c>
      <c r="R3261" s="8">
        <v>5922857</v>
      </c>
      <c r="S3261" s="8">
        <v>6155357</v>
      </c>
      <c r="T3261" s="8">
        <v>5881072</v>
      </c>
      <c r="U3261" s="8">
        <v>6016428</v>
      </c>
      <c r="V3261" s="192">
        <v>5199031</v>
      </c>
      <c r="W3261" s="234">
        <v>1217809600</v>
      </c>
      <c r="X3261" s="194">
        <f t="shared" si="101"/>
        <v>-2.3100826337168054E-3</v>
      </c>
      <c r="Y3261" s="193"/>
      <c r="Z3261" s="197">
        <v>3259</v>
      </c>
    </row>
    <row r="3262" spans="1:26" ht="14.4" x14ac:dyDescent="0.3">
      <c r="A3262" s="7">
        <v>39406</v>
      </c>
      <c r="B3262" s="191">
        <v>1434.51001</v>
      </c>
      <c r="C3262" s="191">
        <v>1452.6400149999999</v>
      </c>
      <c r="D3262" s="191">
        <v>1419.280029</v>
      </c>
      <c r="E3262" s="191">
        <v>1439.6999510000001</v>
      </c>
      <c r="F3262" s="192">
        <v>1439.6999510000001</v>
      </c>
      <c r="G3262" s="191">
        <v>4875150000</v>
      </c>
      <c r="H3262" s="194">
        <f t="shared" si="100"/>
        <v>4.4861965367838539E-3</v>
      </c>
      <c r="I3262" s="193"/>
      <c r="J3262" s="197">
        <v>3260</v>
      </c>
      <c r="K3262" s="234"/>
      <c r="L3262" s="234"/>
      <c r="M3262" s="234"/>
      <c r="N3262" s="234"/>
      <c r="O3262" s="234"/>
      <c r="P3262" s="234"/>
      <c r="Q3262" s="7">
        <v>39406</v>
      </c>
      <c r="R3262" s="8">
        <v>5916786</v>
      </c>
      <c r="S3262" s="8">
        <v>6135357</v>
      </c>
      <c r="T3262" s="8">
        <v>5840357</v>
      </c>
      <c r="U3262" s="8">
        <v>6030357</v>
      </c>
      <c r="V3262" s="192">
        <v>5211069</v>
      </c>
      <c r="W3262" s="234">
        <v>1543642800</v>
      </c>
      <c r="X3262" s="194">
        <f t="shared" si="101"/>
        <v>2.9887488603895417E-2</v>
      </c>
      <c r="Y3262" s="193"/>
      <c r="Z3262" s="197">
        <v>3260</v>
      </c>
    </row>
    <row r="3263" spans="1:26" ht="14.4" x14ac:dyDescent="0.3">
      <c r="A3263" s="7">
        <v>39405</v>
      </c>
      <c r="B3263" s="191">
        <v>1456.6999510000001</v>
      </c>
      <c r="C3263" s="191">
        <v>1456.6999510000001</v>
      </c>
      <c r="D3263" s="191">
        <v>1430.420044</v>
      </c>
      <c r="E3263" s="191">
        <v>1433.2700199999999</v>
      </c>
      <c r="F3263" s="192">
        <v>1433.2700199999999</v>
      </c>
      <c r="G3263" s="191">
        <v>4119650000</v>
      </c>
      <c r="H3263" s="194">
        <f t="shared" si="100"/>
        <v>-1.7460253489040293E-2</v>
      </c>
      <c r="I3263" s="193"/>
      <c r="J3263" s="197">
        <v>3261</v>
      </c>
      <c r="K3263" s="234"/>
      <c r="L3263" s="234"/>
      <c r="M3263" s="234"/>
      <c r="N3263" s="234"/>
      <c r="O3263" s="234"/>
      <c r="P3263" s="234"/>
      <c r="Q3263" s="7">
        <v>39405</v>
      </c>
      <c r="R3263" s="8">
        <v>5932143</v>
      </c>
      <c r="S3263" s="8">
        <v>6007143</v>
      </c>
      <c r="T3263" s="8">
        <v>5789286</v>
      </c>
      <c r="U3263" s="8">
        <v>5855357</v>
      </c>
      <c r="V3263" s="192">
        <v>5059843</v>
      </c>
      <c r="W3263" s="234">
        <v>1154428800</v>
      </c>
      <c r="X3263" s="194">
        <f t="shared" si="101"/>
        <v>-1.4664621156001735E-2</v>
      </c>
      <c r="Y3263" s="193"/>
      <c r="Z3263" s="197">
        <v>3261</v>
      </c>
    </row>
    <row r="3264" spans="1:26" ht="14.4" x14ac:dyDescent="0.3">
      <c r="A3264" s="7">
        <v>39402</v>
      </c>
      <c r="B3264" s="191">
        <v>1453.089966</v>
      </c>
      <c r="C3264" s="191">
        <v>1462.1800539999999</v>
      </c>
      <c r="D3264" s="191">
        <v>1443.98999</v>
      </c>
      <c r="E3264" s="191">
        <v>1458.73999</v>
      </c>
      <c r="F3264" s="192">
        <v>1458.73999</v>
      </c>
      <c r="G3264" s="191">
        <v>4168870000</v>
      </c>
      <c r="H3264" s="194">
        <f t="shared" si="100"/>
        <v>5.2303110460479888E-3</v>
      </c>
      <c r="I3264" s="193"/>
      <c r="J3264" s="197">
        <v>3262</v>
      </c>
      <c r="K3264" s="234"/>
      <c r="L3264" s="234"/>
      <c r="M3264" s="234"/>
      <c r="N3264" s="234"/>
      <c r="O3264" s="234"/>
      <c r="P3264" s="234"/>
      <c r="Q3264" s="7">
        <v>39402</v>
      </c>
      <c r="R3264" s="8">
        <v>5903572</v>
      </c>
      <c r="S3264" s="8">
        <v>5965000</v>
      </c>
      <c r="T3264" s="8">
        <v>5690357</v>
      </c>
      <c r="U3264" s="8">
        <v>5942500</v>
      </c>
      <c r="V3264" s="192">
        <v>5135148</v>
      </c>
      <c r="W3264" s="234">
        <v>1383494000</v>
      </c>
      <c r="X3264" s="194">
        <f t="shared" si="101"/>
        <v>1.2720866871965993E-2</v>
      </c>
      <c r="Y3264" s="193"/>
      <c r="Z3264" s="197">
        <v>3262</v>
      </c>
    </row>
    <row r="3265" spans="1:26" ht="14.4" x14ac:dyDescent="0.3">
      <c r="A3265" s="7">
        <v>39401</v>
      </c>
      <c r="B3265" s="191">
        <v>1468.040039</v>
      </c>
      <c r="C3265" s="191">
        <v>1472.670044</v>
      </c>
      <c r="D3265" s="191">
        <v>1443.48999</v>
      </c>
      <c r="E3265" s="191">
        <v>1451.150024</v>
      </c>
      <c r="F3265" s="192">
        <v>1451.150024</v>
      </c>
      <c r="G3265" s="191">
        <v>3941010000</v>
      </c>
      <c r="H3265" s="194">
        <f t="shared" si="100"/>
        <v>-1.3212428144913467E-2</v>
      </c>
      <c r="I3265" s="193"/>
      <c r="J3265" s="197">
        <v>3263</v>
      </c>
      <c r="K3265" s="234"/>
      <c r="L3265" s="234"/>
      <c r="M3265" s="234"/>
      <c r="N3265" s="234"/>
      <c r="O3265" s="234"/>
      <c r="P3265" s="234"/>
      <c r="Q3265" s="7">
        <v>39401</v>
      </c>
      <c r="R3265" s="8">
        <v>5942500</v>
      </c>
      <c r="S3265" s="8">
        <v>6056786</v>
      </c>
      <c r="T3265" s="8">
        <v>5725000</v>
      </c>
      <c r="U3265" s="8">
        <v>5867857</v>
      </c>
      <c r="V3265" s="192">
        <v>5070645</v>
      </c>
      <c r="W3265" s="234">
        <v>1487410400</v>
      </c>
      <c r="X3265" s="194">
        <f t="shared" si="101"/>
        <v>-1.0896312399968399E-2</v>
      </c>
      <c r="Y3265" s="193"/>
      <c r="Z3265" s="197">
        <v>3263</v>
      </c>
    </row>
    <row r="3266" spans="1:26" ht="14.4" x14ac:dyDescent="0.3">
      <c r="A3266" s="7">
        <v>39400</v>
      </c>
      <c r="B3266" s="191">
        <v>1483.400024</v>
      </c>
      <c r="C3266" s="191">
        <v>1492.1400149999999</v>
      </c>
      <c r="D3266" s="191">
        <v>1466.469971</v>
      </c>
      <c r="E3266" s="191">
        <v>1470.579956</v>
      </c>
      <c r="F3266" s="192">
        <v>1470.579956</v>
      </c>
      <c r="G3266" s="191">
        <v>4031470000</v>
      </c>
      <c r="H3266" s="194">
        <f t="shared" si="100"/>
        <v>-7.0693714956285769E-3</v>
      </c>
      <c r="I3266" s="193"/>
      <c r="J3266" s="197">
        <v>3264</v>
      </c>
      <c r="K3266" s="234"/>
      <c r="L3266" s="234"/>
      <c r="M3266" s="234"/>
      <c r="N3266" s="234"/>
      <c r="O3266" s="234"/>
      <c r="P3266" s="234"/>
      <c r="Q3266" s="7">
        <v>39400</v>
      </c>
      <c r="R3266" s="8">
        <v>6327143</v>
      </c>
      <c r="S3266" s="8">
        <v>6341786</v>
      </c>
      <c r="T3266" s="8">
        <v>5847857</v>
      </c>
      <c r="U3266" s="8">
        <v>5932500</v>
      </c>
      <c r="V3266" s="192">
        <v>5126505</v>
      </c>
      <c r="W3266" s="234">
        <v>1449168000</v>
      </c>
      <c r="X3266" s="194">
        <f t="shared" si="101"/>
        <v>-2.2652552511045549E-2</v>
      </c>
      <c r="Y3266" s="193"/>
      <c r="Z3266" s="197">
        <v>3264</v>
      </c>
    </row>
    <row r="3267" spans="1:26" ht="14.4" x14ac:dyDescent="0.3">
      <c r="A3267" s="7">
        <v>39399</v>
      </c>
      <c r="B3267" s="191">
        <v>1441.349976</v>
      </c>
      <c r="C3267" s="191">
        <v>1481.369995</v>
      </c>
      <c r="D3267" s="191">
        <v>1441.349976</v>
      </c>
      <c r="E3267" s="191">
        <v>1481.0500489999999</v>
      </c>
      <c r="F3267" s="192">
        <v>1481.0500489999999</v>
      </c>
      <c r="G3267" s="191">
        <v>4141310000</v>
      </c>
      <c r="H3267" s="194">
        <f t="shared" si="100"/>
        <v>2.9092951145083073E-2</v>
      </c>
      <c r="I3267" s="193"/>
      <c r="J3267" s="197">
        <v>3265</v>
      </c>
      <c r="K3267" s="234"/>
      <c r="L3267" s="234"/>
      <c r="M3267" s="234"/>
      <c r="N3267" s="234"/>
      <c r="O3267" s="234"/>
      <c r="P3267" s="234"/>
      <c r="Q3267" s="7">
        <v>39399</v>
      </c>
      <c r="R3267" s="8">
        <v>5744643</v>
      </c>
      <c r="S3267" s="8">
        <v>6106429</v>
      </c>
      <c r="T3267" s="8">
        <v>5491428</v>
      </c>
      <c r="U3267" s="8">
        <v>6070000</v>
      </c>
      <c r="V3267" s="192">
        <v>5245325</v>
      </c>
      <c r="W3267" s="234">
        <v>1739446800</v>
      </c>
      <c r="X3267" s="194">
        <f t="shared" si="101"/>
        <v>0.10535917416557403</v>
      </c>
      <c r="Y3267" s="193"/>
      <c r="Z3267" s="197">
        <v>3265</v>
      </c>
    </row>
    <row r="3268" spans="1:26" ht="14.4" x14ac:dyDescent="0.3">
      <c r="A3268" s="7">
        <v>39398</v>
      </c>
      <c r="B3268" s="191">
        <v>1453.660034</v>
      </c>
      <c r="C3268" s="191">
        <v>1464.9399410000001</v>
      </c>
      <c r="D3268" s="191">
        <v>1438.530029</v>
      </c>
      <c r="E3268" s="191">
        <v>1439.1800539999999</v>
      </c>
      <c r="F3268" s="192">
        <v>1439.1800539999999</v>
      </c>
      <c r="G3268" s="191">
        <v>4192520000</v>
      </c>
      <c r="H3268" s="194">
        <f t="shared" ref="H3268:H3331" si="102">(F3268-F3269)/F3269</f>
        <v>-9.9882351856804379E-3</v>
      </c>
      <c r="I3268" s="193"/>
      <c r="J3268" s="197">
        <v>3266</v>
      </c>
      <c r="K3268" s="234"/>
      <c r="L3268" s="234"/>
      <c r="M3268" s="234"/>
      <c r="N3268" s="234"/>
      <c r="O3268" s="234"/>
      <c r="P3268" s="234"/>
      <c r="Q3268" s="7">
        <v>39398</v>
      </c>
      <c r="R3268" s="8">
        <v>5902857</v>
      </c>
      <c r="S3268" s="8">
        <v>5989286</v>
      </c>
      <c r="T3268" s="8">
        <v>5379643</v>
      </c>
      <c r="U3268" s="8">
        <v>5491428</v>
      </c>
      <c r="V3268" s="192">
        <v>4745358</v>
      </c>
      <c r="W3268" s="234">
        <v>1769065200</v>
      </c>
      <c r="X3268" s="194">
        <f t="shared" ref="X3268:X3331" si="103">(V3268-V3269)/V3269</f>
        <v>-7.0206369223076423E-2</v>
      </c>
      <c r="Y3268" s="193"/>
      <c r="Z3268" s="197">
        <v>3266</v>
      </c>
    </row>
    <row r="3269" spans="1:26" ht="14.4" x14ac:dyDescent="0.3">
      <c r="A3269" s="7">
        <v>39395</v>
      </c>
      <c r="B3269" s="191">
        <v>1467.589966</v>
      </c>
      <c r="C3269" s="191">
        <v>1474.089966</v>
      </c>
      <c r="D3269" s="191">
        <v>1448.51001</v>
      </c>
      <c r="E3269" s="191">
        <v>1453.6999510000001</v>
      </c>
      <c r="F3269" s="192">
        <v>1453.6999510000001</v>
      </c>
      <c r="G3269" s="191">
        <v>4587050000</v>
      </c>
      <c r="H3269" s="194">
        <f t="shared" si="102"/>
        <v>-1.4287020155183162E-2</v>
      </c>
      <c r="I3269" s="193"/>
      <c r="J3269" s="197">
        <v>3267</v>
      </c>
      <c r="K3269" s="234"/>
      <c r="L3269" s="234"/>
      <c r="M3269" s="234"/>
      <c r="N3269" s="234"/>
      <c r="O3269" s="234"/>
      <c r="P3269" s="234"/>
      <c r="Q3269" s="7">
        <v>39395</v>
      </c>
      <c r="R3269" s="8">
        <v>6112500</v>
      </c>
      <c r="S3269" s="8">
        <v>6254286</v>
      </c>
      <c r="T3269" s="8">
        <v>5900357</v>
      </c>
      <c r="U3269" s="8">
        <v>5906072</v>
      </c>
      <c r="V3269" s="192">
        <v>5103668</v>
      </c>
      <c r="W3269" s="234">
        <v>1526380800</v>
      </c>
      <c r="X3269" s="194">
        <f t="shared" si="103"/>
        <v>-5.7559633451053714E-2</v>
      </c>
      <c r="Y3269" s="193"/>
      <c r="Z3269" s="197">
        <v>3267</v>
      </c>
    </row>
    <row r="3270" spans="1:26" ht="14.4" x14ac:dyDescent="0.3">
      <c r="A3270" s="7">
        <v>39394</v>
      </c>
      <c r="B3270" s="191">
        <v>1475.2700199999999</v>
      </c>
      <c r="C3270" s="191">
        <v>1482.5</v>
      </c>
      <c r="D3270" s="191">
        <v>1450.3100589999999</v>
      </c>
      <c r="E3270" s="191">
        <v>1474.7700199999999</v>
      </c>
      <c r="F3270" s="192">
        <v>1474.7700199999999</v>
      </c>
      <c r="G3270" s="191">
        <v>5439720000</v>
      </c>
      <c r="H3270" s="194">
        <f t="shared" si="102"/>
        <v>-5.7601211889249696E-4</v>
      </c>
      <c r="I3270" s="193"/>
      <c r="J3270" s="197">
        <v>3268</v>
      </c>
      <c r="K3270" s="234"/>
      <c r="L3270" s="234"/>
      <c r="M3270" s="234"/>
      <c r="N3270" s="234"/>
      <c r="O3270" s="234"/>
      <c r="P3270" s="234"/>
      <c r="Q3270" s="7">
        <v>39394</v>
      </c>
      <c r="R3270" s="8">
        <v>6666786</v>
      </c>
      <c r="S3270" s="8">
        <v>6675000</v>
      </c>
      <c r="T3270" s="8">
        <v>5991786</v>
      </c>
      <c r="U3270" s="8">
        <v>6266786</v>
      </c>
      <c r="V3270" s="192">
        <v>5415375</v>
      </c>
      <c r="W3270" s="234">
        <v>1890378000</v>
      </c>
      <c r="X3270" s="194">
        <f t="shared" si="103"/>
        <v>-5.813209656582044E-2</v>
      </c>
      <c r="Y3270" s="193"/>
      <c r="Z3270" s="197">
        <v>3268</v>
      </c>
    </row>
    <row r="3271" spans="1:26" ht="14.4" x14ac:dyDescent="0.3">
      <c r="A3271" s="7">
        <v>39393</v>
      </c>
      <c r="B3271" s="191">
        <v>1515.459961</v>
      </c>
      <c r="C3271" s="191">
        <v>1515.459961</v>
      </c>
      <c r="D3271" s="191">
        <v>1475.040039</v>
      </c>
      <c r="E3271" s="191">
        <v>1475.619995</v>
      </c>
      <c r="F3271" s="192">
        <v>1475.619995</v>
      </c>
      <c r="G3271" s="191">
        <v>4353160000</v>
      </c>
      <c r="H3271" s="194">
        <f t="shared" si="102"/>
        <v>-2.9369799057143754E-2</v>
      </c>
      <c r="I3271" s="193"/>
      <c r="J3271" s="197">
        <v>3269</v>
      </c>
      <c r="K3271" s="234"/>
      <c r="L3271" s="234"/>
      <c r="M3271" s="234"/>
      <c r="N3271" s="234"/>
      <c r="O3271" s="234"/>
      <c r="P3271" s="234"/>
      <c r="Q3271" s="7">
        <v>39393</v>
      </c>
      <c r="R3271" s="8">
        <v>6807500</v>
      </c>
      <c r="S3271" s="8">
        <v>6881429</v>
      </c>
      <c r="T3271" s="8">
        <v>6647500</v>
      </c>
      <c r="U3271" s="8">
        <v>6653572</v>
      </c>
      <c r="V3271" s="192">
        <v>5749612</v>
      </c>
      <c r="W3271" s="234">
        <v>994327600</v>
      </c>
      <c r="X3271" s="194">
        <f t="shared" si="103"/>
        <v>-2.8624892803635182E-2</v>
      </c>
      <c r="Y3271" s="193"/>
      <c r="Z3271" s="197">
        <v>3269</v>
      </c>
    </row>
    <row r="3272" spans="1:26" ht="14.4" x14ac:dyDescent="0.3">
      <c r="A3272" s="7">
        <v>39392</v>
      </c>
      <c r="B3272" s="191">
        <v>1505.329956</v>
      </c>
      <c r="C3272" s="191">
        <v>1520.7700199999999</v>
      </c>
      <c r="D3272" s="191">
        <v>1499.0699460000001</v>
      </c>
      <c r="E3272" s="191">
        <v>1520.2700199999999</v>
      </c>
      <c r="F3272" s="192">
        <v>1520.2700199999999</v>
      </c>
      <c r="G3272" s="191">
        <v>3879160000</v>
      </c>
      <c r="H3272" s="194">
        <f t="shared" si="102"/>
        <v>1.2049219109577698E-2</v>
      </c>
      <c r="I3272" s="193"/>
      <c r="J3272" s="197">
        <v>3270</v>
      </c>
      <c r="K3272" s="234"/>
      <c r="L3272" s="234"/>
      <c r="M3272" s="234"/>
      <c r="N3272" s="234"/>
      <c r="O3272" s="234"/>
      <c r="P3272" s="234"/>
      <c r="Q3272" s="7">
        <v>39392</v>
      </c>
      <c r="R3272" s="8">
        <v>6680357</v>
      </c>
      <c r="S3272" s="8">
        <v>6857143</v>
      </c>
      <c r="T3272" s="8">
        <v>6616786</v>
      </c>
      <c r="U3272" s="8">
        <v>6849643</v>
      </c>
      <c r="V3272" s="192">
        <v>5919044</v>
      </c>
      <c r="W3272" s="234">
        <v>954727200</v>
      </c>
      <c r="X3272" s="194">
        <f t="shared" si="103"/>
        <v>3.0131872955175585E-2</v>
      </c>
      <c r="Y3272" s="193"/>
      <c r="Z3272" s="197">
        <v>3270</v>
      </c>
    </row>
    <row r="3273" spans="1:26" ht="14.4" x14ac:dyDescent="0.3">
      <c r="A3273" s="7">
        <v>39391</v>
      </c>
      <c r="B3273" s="191">
        <v>1505.6099850000001</v>
      </c>
      <c r="C3273" s="191">
        <v>1510.839966</v>
      </c>
      <c r="D3273" s="191">
        <v>1489.9499510000001</v>
      </c>
      <c r="E3273" s="191">
        <v>1502.170044</v>
      </c>
      <c r="F3273" s="192">
        <v>1502.170044</v>
      </c>
      <c r="G3273" s="191">
        <v>3819330000</v>
      </c>
      <c r="H3273" s="194">
        <f t="shared" si="102"/>
        <v>-4.9547775186867208E-3</v>
      </c>
      <c r="I3273" s="193"/>
      <c r="J3273" s="197">
        <v>3271</v>
      </c>
      <c r="K3273" s="234"/>
      <c r="L3273" s="234"/>
      <c r="M3273" s="234"/>
      <c r="N3273" s="234"/>
      <c r="O3273" s="234"/>
      <c r="P3273" s="234"/>
      <c r="Q3273" s="7">
        <v>39391</v>
      </c>
      <c r="R3273" s="8">
        <v>6617500</v>
      </c>
      <c r="S3273" s="8">
        <v>6748571</v>
      </c>
      <c r="T3273" s="8">
        <v>6580000</v>
      </c>
      <c r="U3273" s="8">
        <v>6649286</v>
      </c>
      <c r="V3273" s="192">
        <v>5745909</v>
      </c>
      <c r="W3273" s="234">
        <v>804176800</v>
      </c>
      <c r="X3273" s="194">
        <f t="shared" si="103"/>
        <v>-8.9954148496093102E-3</v>
      </c>
      <c r="Y3273" s="193"/>
      <c r="Z3273" s="197">
        <v>3271</v>
      </c>
    </row>
    <row r="3274" spans="1:26" ht="14.4" x14ac:dyDescent="0.3">
      <c r="A3274" s="7">
        <v>39388</v>
      </c>
      <c r="B3274" s="191">
        <v>1511.0699460000001</v>
      </c>
      <c r="C3274" s="191">
        <v>1513.150024</v>
      </c>
      <c r="D3274" s="191">
        <v>1492.530029</v>
      </c>
      <c r="E3274" s="191">
        <v>1509.650024</v>
      </c>
      <c r="F3274" s="192">
        <v>1509.650024</v>
      </c>
      <c r="G3274" s="191">
        <v>4285990000</v>
      </c>
      <c r="H3274" s="194">
        <f t="shared" si="102"/>
        <v>8.022082730040496E-4</v>
      </c>
      <c r="I3274" s="193"/>
      <c r="J3274" s="197">
        <v>3272</v>
      </c>
      <c r="K3274" s="234"/>
      <c r="L3274" s="234"/>
      <c r="M3274" s="234"/>
      <c r="N3274" s="234"/>
      <c r="O3274" s="234"/>
      <c r="P3274" s="234"/>
      <c r="Q3274" s="7">
        <v>39388</v>
      </c>
      <c r="R3274" s="8">
        <v>6757500</v>
      </c>
      <c r="S3274" s="8">
        <v>6765714</v>
      </c>
      <c r="T3274" s="8">
        <v>6553214</v>
      </c>
      <c r="U3274" s="8">
        <v>6709643</v>
      </c>
      <c r="V3274" s="192">
        <v>5798065</v>
      </c>
      <c r="W3274" s="234">
        <v>1002114400</v>
      </c>
      <c r="X3274" s="194">
        <f t="shared" si="103"/>
        <v>2.2939447292427821E-3</v>
      </c>
      <c r="Y3274" s="193"/>
      <c r="Z3274" s="197">
        <v>3272</v>
      </c>
    </row>
    <row r="3275" spans="1:26" ht="14.4" x14ac:dyDescent="0.3">
      <c r="A3275" s="7">
        <v>39387</v>
      </c>
      <c r="B3275" s="191">
        <v>1545.790039</v>
      </c>
      <c r="C3275" s="191">
        <v>1545.790039</v>
      </c>
      <c r="D3275" s="191">
        <v>1506.660034</v>
      </c>
      <c r="E3275" s="191">
        <v>1508.4399410000001</v>
      </c>
      <c r="F3275" s="192">
        <v>1508.4399410000001</v>
      </c>
      <c r="G3275" s="191">
        <v>4241470000</v>
      </c>
      <c r="H3275" s="194">
        <f t="shared" si="102"/>
        <v>-2.6423513836426393E-2</v>
      </c>
      <c r="I3275" s="193"/>
      <c r="J3275" s="197">
        <v>3273</v>
      </c>
      <c r="K3275" s="234"/>
      <c r="L3275" s="234"/>
      <c r="M3275" s="234"/>
      <c r="N3275" s="234"/>
      <c r="O3275" s="234"/>
      <c r="P3275" s="234"/>
      <c r="Q3275" s="7">
        <v>39387</v>
      </c>
      <c r="R3275" s="8">
        <v>6735714</v>
      </c>
      <c r="S3275" s="8">
        <v>6789286</v>
      </c>
      <c r="T3275" s="8">
        <v>6428571</v>
      </c>
      <c r="U3275" s="8">
        <v>6694286</v>
      </c>
      <c r="V3275" s="192">
        <v>5784795</v>
      </c>
      <c r="W3275" s="234">
        <v>805036400</v>
      </c>
      <c r="X3275" s="194">
        <f t="shared" si="103"/>
        <v>-1.3213850362778301E-2</v>
      </c>
      <c r="Y3275" s="193"/>
      <c r="Z3275" s="197">
        <v>3273</v>
      </c>
    </row>
    <row r="3276" spans="1:26" ht="14.4" x14ac:dyDescent="0.3">
      <c r="A3276" s="7">
        <v>39386</v>
      </c>
      <c r="B3276" s="191">
        <v>1532.150024</v>
      </c>
      <c r="C3276" s="191">
        <v>1552.76001</v>
      </c>
      <c r="D3276" s="191">
        <v>1529.400024</v>
      </c>
      <c r="E3276" s="191">
        <v>1549.380005</v>
      </c>
      <c r="F3276" s="192">
        <v>1549.380005</v>
      </c>
      <c r="G3276" s="191">
        <v>3953070000</v>
      </c>
      <c r="H3276" s="194">
        <f t="shared" si="102"/>
        <v>1.1991995375736532E-2</v>
      </c>
      <c r="I3276" s="193"/>
      <c r="J3276" s="197">
        <v>3274</v>
      </c>
      <c r="K3276" s="234"/>
      <c r="L3276" s="234"/>
      <c r="M3276" s="234"/>
      <c r="N3276" s="234"/>
      <c r="O3276" s="234"/>
      <c r="P3276" s="234"/>
      <c r="Q3276" s="7">
        <v>39386</v>
      </c>
      <c r="R3276" s="8">
        <v>6701071</v>
      </c>
      <c r="S3276" s="8">
        <v>6790000</v>
      </c>
      <c r="T3276" s="8">
        <v>6605357</v>
      </c>
      <c r="U3276" s="8">
        <v>6783928</v>
      </c>
      <c r="V3276" s="192">
        <v>5862258</v>
      </c>
      <c r="W3276" s="234">
        <v>833310800</v>
      </c>
      <c r="X3276" s="194">
        <f t="shared" si="103"/>
        <v>1.5775184987011404E-2</v>
      </c>
      <c r="Y3276" s="193"/>
      <c r="Z3276" s="197">
        <v>3274</v>
      </c>
    </row>
    <row r="3277" spans="1:26" ht="14.4" x14ac:dyDescent="0.3">
      <c r="A3277" s="7">
        <v>39385</v>
      </c>
      <c r="B3277" s="191">
        <v>1539.420044</v>
      </c>
      <c r="C3277" s="191">
        <v>1539.420044</v>
      </c>
      <c r="D3277" s="191">
        <v>1529.5500489999999</v>
      </c>
      <c r="E3277" s="191">
        <v>1531.0200199999999</v>
      </c>
      <c r="F3277" s="192">
        <v>1531.0200199999999</v>
      </c>
      <c r="G3277" s="191">
        <v>3212520000</v>
      </c>
      <c r="H3277" s="194">
        <f t="shared" si="102"/>
        <v>-6.4633935088502167E-3</v>
      </c>
      <c r="I3277" s="193"/>
      <c r="J3277" s="197">
        <v>3275</v>
      </c>
      <c r="K3277" s="234"/>
      <c r="L3277" s="234"/>
      <c r="M3277" s="234"/>
      <c r="N3277" s="234"/>
      <c r="O3277" s="234"/>
      <c r="P3277" s="234"/>
      <c r="Q3277" s="7">
        <v>39385</v>
      </c>
      <c r="R3277" s="8">
        <v>6649286</v>
      </c>
      <c r="S3277" s="8">
        <v>6763214</v>
      </c>
      <c r="T3277" s="8">
        <v>6597500</v>
      </c>
      <c r="U3277" s="8">
        <v>6678571</v>
      </c>
      <c r="V3277" s="192">
        <v>5771216</v>
      </c>
      <c r="W3277" s="234">
        <v>939414000</v>
      </c>
      <c r="X3277" s="194">
        <f t="shared" si="103"/>
        <v>1.031936696258527E-2</v>
      </c>
      <c r="Y3277" s="193"/>
      <c r="Z3277" s="197">
        <v>3275</v>
      </c>
    </row>
    <row r="3278" spans="1:26" ht="14.4" x14ac:dyDescent="0.3">
      <c r="A3278" s="7">
        <v>39384</v>
      </c>
      <c r="B3278" s="191">
        <v>1536.920044</v>
      </c>
      <c r="C3278" s="191">
        <v>1544.670044</v>
      </c>
      <c r="D3278" s="191">
        <v>1536.4300539999999</v>
      </c>
      <c r="E3278" s="191">
        <v>1540.9799800000001</v>
      </c>
      <c r="F3278" s="192">
        <v>1540.9799800000001</v>
      </c>
      <c r="G3278" s="191">
        <v>3124480000</v>
      </c>
      <c r="H3278" s="194">
        <f t="shared" si="102"/>
        <v>3.7126458315964034E-3</v>
      </c>
      <c r="I3278" s="193"/>
      <c r="J3278" s="197">
        <v>3276</v>
      </c>
      <c r="K3278" s="234"/>
      <c r="L3278" s="234"/>
      <c r="M3278" s="234"/>
      <c r="N3278" s="234"/>
      <c r="O3278" s="234"/>
      <c r="P3278" s="234"/>
      <c r="Q3278" s="7">
        <v>39384</v>
      </c>
      <c r="R3278" s="8">
        <v>6623214</v>
      </c>
      <c r="S3278" s="8">
        <v>6663929</v>
      </c>
      <c r="T3278" s="8">
        <v>6596428</v>
      </c>
      <c r="U3278" s="8">
        <v>6610357</v>
      </c>
      <c r="V3278" s="192">
        <v>5712269</v>
      </c>
      <c r="W3278" s="234">
        <v>540554000</v>
      </c>
      <c r="X3278" s="194">
        <f t="shared" si="103"/>
        <v>2.1116684373548304E-3</v>
      </c>
      <c r="Y3278" s="193"/>
      <c r="Z3278" s="197">
        <v>3276</v>
      </c>
    </row>
    <row r="3279" spans="1:26" ht="14.4" x14ac:dyDescent="0.3">
      <c r="A3279" s="7">
        <v>39381</v>
      </c>
      <c r="B3279" s="191">
        <v>1522.170044</v>
      </c>
      <c r="C3279" s="191">
        <v>1535.530029</v>
      </c>
      <c r="D3279" s="191">
        <v>1520.1800539999999</v>
      </c>
      <c r="E3279" s="191">
        <v>1535.280029</v>
      </c>
      <c r="F3279" s="192">
        <v>1535.280029</v>
      </c>
      <c r="G3279" s="191">
        <v>3612120000</v>
      </c>
      <c r="H3279" s="194">
        <f t="shared" si="102"/>
        <v>1.3787641751912692E-2</v>
      </c>
      <c r="I3279" s="193"/>
      <c r="J3279" s="197">
        <v>3277</v>
      </c>
      <c r="K3279" s="234"/>
      <c r="L3279" s="234"/>
      <c r="M3279" s="234"/>
      <c r="N3279" s="234"/>
      <c r="O3279" s="234"/>
      <c r="P3279" s="234"/>
      <c r="Q3279" s="7">
        <v>39381</v>
      </c>
      <c r="R3279" s="8">
        <v>6617500</v>
      </c>
      <c r="S3279" s="8">
        <v>6620357</v>
      </c>
      <c r="T3279" s="8">
        <v>6531428</v>
      </c>
      <c r="U3279" s="8">
        <v>6596428</v>
      </c>
      <c r="V3279" s="192">
        <v>5700232</v>
      </c>
      <c r="W3279" s="234">
        <v>706876800</v>
      </c>
      <c r="X3279" s="194">
        <f t="shared" si="103"/>
        <v>1.0504206894620047E-2</v>
      </c>
      <c r="Y3279" s="193"/>
      <c r="Z3279" s="197">
        <v>3277</v>
      </c>
    </row>
    <row r="3280" spans="1:26" ht="14.4" x14ac:dyDescent="0.3">
      <c r="A3280" s="7">
        <v>39380</v>
      </c>
      <c r="B3280" s="191">
        <v>1516.150024</v>
      </c>
      <c r="C3280" s="191">
        <v>1523.23999</v>
      </c>
      <c r="D3280" s="191">
        <v>1500.459961</v>
      </c>
      <c r="E3280" s="191">
        <v>1514.400024</v>
      </c>
      <c r="F3280" s="192">
        <v>1514.400024</v>
      </c>
      <c r="G3280" s="191">
        <v>4183960000</v>
      </c>
      <c r="H3280" s="194">
        <f t="shared" si="102"/>
        <v>-9.7631804306301442E-4</v>
      </c>
      <c r="I3280" s="193"/>
      <c r="J3280" s="197">
        <v>3278</v>
      </c>
      <c r="K3280" s="234"/>
      <c r="L3280" s="234"/>
      <c r="M3280" s="234"/>
      <c r="N3280" s="234"/>
      <c r="O3280" s="234"/>
      <c r="P3280" s="234"/>
      <c r="Q3280" s="7">
        <v>39380</v>
      </c>
      <c r="R3280" s="8">
        <v>6602500</v>
      </c>
      <c r="S3280" s="8">
        <v>6639286</v>
      </c>
      <c r="T3280" s="8">
        <v>6487857</v>
      </c>
      <c r="U3280" s="8">
        <v>6527857</v>
      </c>
      <c r="V3280" s="192">
        <v>5640978</v>
      </c>
      <c r="W3280" s="234">
        <v>973602000</v>
      </c>
      <c r="X3280" s="194">
        <f t="shared" si="103"/>
        <v>-1.6941915871091149E-2</v>
      </c>
      <c r="Y3280" s="193"/>
      <c r="Z3280" s="197">
        <v>3278</v>
      </c>
    </row>
    <row r="3281" spans="1:26" ht="14.4" x14ac:dyDescent="0.3">
      <c r="A3281" s="7">
        <v>39379</v>
      </c>
      <c r="B3281" s="191">
        <v>1516.6099850000001</v>
      </c>
      <c r="C3281" s="191">
        <v>1517.2299800000001</v>
      </c>
      <c r="D3281" s="191">
        <v>1489.5600589999999</v>
      </c>
      <c r="E3281" s="191">
        <v>1515.880005</v>
      </c>
      <c r="F3281" s="192">
        <v>1515.880005</v>
      </c>
      <c r="G3281" s="191">
        <v>4003300000</v>
      </c>
      <c r="H3281" s="194">
        <f t="shared" si="102"/>
        <v>-2.4414224119719023E-3</v>
      </c>
      <c r="I3281" s="193"/>
      <c r="J3281" s="197">
        <v>3279</v>
      </c>
      <c r="K3281" s="234"/>
      <c r="L3281" s="234"/>
      <c r="M3281" s="234"/>
      <c r="N3281" s="234"/>
      <c r="O3281" s="234"/>
      <c r="P3281" s="234"/>
      <c r="Q3281" s="7">
        <v>39379</v>
      </c>
      <c r="R3281" s="8">
        <v>6636071</v>
      </c>
      <c r="S3281" s="8">
        <v>6686071</v>
      </c>
      <c r="T3281" s="8">
        <v>6401429</v>
      </c>
      <c r="U3281" s="8">
        <v>6640357</v>
      </c>
      <c r="V3281" s="192">
        <v>5738194</v>
      </c>
      <c r="W3281" s="234">
        <v>1288481600</v>
      </c>
      <c r="X3281" s="194">
        <f t="shared" si="103"/>
        <v>-1.2350986634269115E-3</v>
      </c>
      <c r="Y3281" s="193"/>
      <c r="Z3281" s="197">
        <v>3279</v>
      </c>
    </row>
    <row r="3282" spans="1:26" ht="14.4" x14ac:dyDescent="0.3">
      <c r="A3282" s="7">
        <v>39378</v>
      </c>
      <c r="B3282" s="191">
        <v>1509.3000489999999</v>
      </c>
      <c r="C3282" s="191">
        <v>1520.01001</v>
      </c>
      <c r="D3282" s="191">
        <v>1503.6099850000001</v>
      </c>
      <c r="E3282" s="191">
        <v>1519.589966</v>
      </c>
      <c r="F3282" s="192">
        <v>1519.589966</v>
      </c>
      <c r="G3282" s="191">
        <v>3309120000</v>
      </c>
      <c r="H3282" s="194">
        <f t="shared" si="102"/>
        <v>8.8028588604925576E-3</v>
      </c>
      <c r="I3282" s="193"/>
      <c r="J3282" s="197">
        <v>3280</v>
      </c>
      <c r="K3282" s="234"/>
      <c r="L3282" s="234"/>
      <c r="M3282" s="234"/>
      <c r="N3282" s="234"/>
      <c r="O3282" s="234"/>
      <c r="P3282" s="234"/>
      <c r="Q3282" s="7">
        <v>39378</v>
      </c>
      <c r="R3282" s="8">
        <v>6734286</v>
      </c>
      <c r="S3282" s="8">
        <v>6735714</v>
      </c>
      <c r="T3282" s="8">
        <v>6527143</v>
      </c>
      <c r="U3282" s="8">
        <v>6648571</v>
      </c>
      <c r="V3282" s="192">
        <v>5745290</v>
      </c>
      <c r="W3282" s="234">
        <v>1795164000</v>
      </c>
      <c r="X3282" s="194">
        <f t="shared" si="103"/>
        <v>6.7675899320550112E-2</v>
      </c>
      <c r="Y3282" s="193"/>
      <c r="Z3282" s="197">
        <v>3280</v>
      </c>
    </row>
    <row r="3283" spans="1:26" ht="14.4" x14ac:dyDescent="0.3">
      <c r="A3283" s="7">
        <v>39377</v>
      </c>
      <c r="B3283" s="191">
        <v>1497.790039</v>
      </c>
      <c r="C3283" s="191">
        <v>1508.0600589999999</v>
      </c>
      <c r="D3283" s="191">
        <v>1490.400024</v>
      </c>
      <c r="E3283" s="191">
        <v>1506.329956</v>
      </c>
      <c r="F3283" s="192">
        <v>1506.329956</v>
      </c>
      <c r="G3283" s="191">
        <v>3471830000</v>
      </c>
      <c r="H3283" s="194">
        <f t="shared" si="102"/>
        <v>3.7983720044302695E-3</v>
      </c>
      <c r="I3283" s="193"/>
      <c r="J3283" s="197">
        <v>3281</v>
      </c>
      <c r="K3283" s="234"/>
      <c r="L3283" s="234"/>
      <c r="M3283" s="234"/>
      <c r="N3283" s="234"/>
      <c r="O3283" s="234"/>
      <c r="P3283" s="234"/>
      <c r="Q3283" s="7">
        <v>39377</v>
      </c>
      <c r="R3283" s="8">
        <v>6083929</v>
      </c>
      <c r="S3283" s="8">
        <v>6246428</v>
      </c>
      <c r="T3283" s="8">
        <v>6070000</v>
      </c>
      <c r="U3283" s="8">
        <v>6227143</v>
      </c>
      <c r="V3283" s="192">
        <v>5381118</v>
      </c>
      <c r="W3283" s="234">
        <v>1649499600</v>
      </c>
      <c r="X3283" s="194">
        <f t="shared" si="103"/>
        <v>2.3119600267705039E-2</v>
      </c>
      <c r="Y3283" s="193"/>
      <c r="Z3283" s="197">
        <v>3281</v>
      </c>
    </row>
    <row r="3284" spans="1:26" ht="14.4" x14ac:dyDescent="0.3">
      <c r="A3284" s="7">
        <v>39374</v>
      </c>
      <c r="B3284" s="191">
        <v>1540</v>
      </c>
      <c r="C3284" s="191">
        <v>1540</v>
      </c>
      <c r="D3284" s="191">
        <v>1500.26001</v>
      </c>
      <c r="E3284" s="191">
        <v>1500.630005</v>
      </c>
      <c r="F3284" s="192">
        <v>1500.630005</v>
      </c>
      <c r="G3284" s="191">
        <v>4160970000</v>
      </c>
      <c r="H3284" s="194">
        <f t="shared" si="102"/>
        <v>-2.561552135413939E-2</v>
      </c>
      <c r="I3284" s="193"/>
      <c r="J3284" s="197">
        <v>3282</v>
      </c>
      <c r="K3284" s="234"/>
      <c r="L3284" s="234"/>
      <c r="M3284" s="234"/>
      <c r="N3284" s="234"/>
      <c r="O3284" s="234"/>
      <c r="P3284" s="234"/>
      <c r="Q3284" s="7">
        <v>39374</v>
      </c>
      <c r="R3284" s="8">
        <v>6222857</v>
      </c>
      <c r="S3284" s="8">
        <v>6236786</v>
      </c>
      <c r="T3284" s="8">
        <v>6071429</v>
      </c>
      <c r="U3284" s="8">
        <v>6086429</v>
      </c>
      <c r="V3284" s="192">
        <v>5259520</v>
      </c>
      <c r="W3284" s="234">
        <v>1291780000</v>
      </c>
      <c r="X3284" s="194">
        <f t="shared" si="103"/>
        <v>-1.7752292618500514E-2</v>
      </c>
      <c r="Y3284" s="193"/>
      <c r="Z3284" s="197">
        <v>3282</v>
      </c>
    </row>
    <row r="3285" spans="1:26" ht="14.4" x14ac:dyDescent="0.3">
      <c r="A3285" s="7">
        <v>39373</v>
      </c>
      <c r="B3285" s="191">
        <v>1539.290039</v>
      </c>
      <c r="C3285" s="191">
        <v>1542.790039</v>
      </c>
      <c r="D3285" s="191">
        <v>1531.76001</v>
      </c>
      <c r="E3285" s="191">
        <v>1540.079956</v>
      </c>
      <c r="F3285" s="192">
        <v>1540.079956</v>
      </c>
      <c r="G3285" s="191">
        <v>3203210000</v>
      </c>
      <c r="H3285" s="194">
        <f t="shared" si="102"/>
        <v>-7.5266279588294101E-4</v>
      </c>
      <c r="I3285" s="193"/>
      <c r="J3285" s="197">
        <v>3283</v>
      </c>
      <c r="K3285" s="234"/>
      <c r="L3285" s="234"/>
      <c r="M3285" s="234"/>
      <c r="N3285" s="234"/>
      <c r="O3285" s="234"/>
      <c r="P3285" s="234"/>
      <c r="Q3285" s="7">
        <v>39373</v>
      </c>
      <c r="R3285" s="8">
        <v>6125000</v>
      </c>
      <c r="S3285" s="8">
        <v>6221071</v>
      </c>
      <c r="T3285" s="8">
        <v>6108929</v>
      </c>
      <c r="U3285" s="8">
        <v>6196429</v>
      </c>
      <c r="V3285" s="192">
        <v>5354576</v>
      </c>
      <c r="W3285" s="234">
        <v>823676000</v>
      </c>
      <c r="X3285" s="194">
        <f t="shared" si="103"/>
        <v>4.3414243458134117E-3</v>
      </c>
      <c r="Y3285" s="193"/>
      <c r="Z3285" s="197">
        <v>3283</v>
      </c>
    </row>
    <row r="3286" spans="1:26" ht="14.4" x14ac:dyDescent="0.3">
      <c r="A3286" s="7">
        <v>39372</v>
      </c>
      <c r="B3286" s="191">
        <v>1544.4399410000001</v>
      </c>
      <c r="C3286" s="191">
        <v>1550.660034</v>
      </c>
      <c r="D3286" s="191">
        <v>1526.01001</v>
      </c>
      <c r="E3286" s="191">
        <v>1541.23999</v>
      </c>
      <c r="F3286" s="192">
        <v>1541.23999</v>
      </c>
      <c r="G3286" s="191">
        <v>3638070000</v>
      </c>
      <c r="H3286" s="194">
        <f t="shared" si="102"/>
        <v>1.7613962346652522E-3</v>
      </c>
      <c r="I3286" s="193"/>
      <c r="J3286" s="197">
        <v>3284</v>
      </c>
      <c r="K3286" s="234"/>
      <c r="L3286" s="234"/>
      <c r="M3286" s="234"/>
      <c r="N3286" s="234"/>
      <c r="O3286" s="234"/>
      <c r="P3286" s="234"/>
      <c r="Q3286" s="7">
        <v>39372</v>
      </c>
      <c r="R3286" s="8">
        <v>6167500</v>
      </c>
      <c r="S3286" s="8">
        <v>6180000</v>
      </c>
      <c r="T3286" s="8">
        <v>6042143</v>
      </c>
      <c r="U3286" s="8">
        <v>6169643</v>
      </c>
      <c r="V3286" s="192">
        <v>5331430</v>
      </c>
      <c r="W3286" s="234">
        <v>1127613200</v>
      </c>
      <c r="X3286" s="194">
        <f t="shared" si="103"/>
        <v>1.8693651304695913E-2</v>
      </c>
      <c r="Y3286" s="193"/>
      <c r="Z3286" s="197">
        <v>3284</v>
      </c>
    </row>
    <row r="3287" spans="1:26" ht="14.4" x14ac:dyDescent="0.3">
      <c r="A3287" s="7">
        <v>39371</v>
      </c>
      <c r="B3287" s="191">
        <v>1547.8100589999999</v>
      </c>
      <c r="C3287" s="191">
        <v>1547.8100589999999</v>
      </c>
      <c r="D3287" s="191">
        <v>1536.290039</v>
      </c>
      <c r="E3287" s="191">
        <v>1538.530029</v>
      </c>
      <c r="F3287" s="192">
        <v>1538.530029</v>
      </c>
      <c r="G3287" s="191">
        <v>3234560000</v>
      </c>
      <c r="H3287" s="194">
        <f t="shared" si="102"/>
        <v>-6.5731688026509751E-3</v>
      </c>
      <c r="I3287" s="193"/>
      <c r="J3287" s="197">
        <v>3285</v>
      </c>
      <c r="K3287" s="234"/>
      <c r="L3287" s="234"/>
      <c r="M3287" s="234"/>
      <c r="N3287" s="234"/>
      <c r="O3287" s="234"/>
      <c r="P3287" s="234"/>
      <c r="Q3287" s="7">
        <v>39371</v>
      </c>
      <c r="R3287" s="8">
        <v>5912143</v>
      </c>
      <c r="S3287" s="8">
        <v>6077857</v>
      </c>
      <c r="T3287" s="8">
        <v>5898214</v>
      </c>
      <c r="U3287" s="8">
        <v>6056428</v>
      </c>
      <c r="V3287" s="192">
        <v>5233595</v>
      </c>
      <c r="W3287" s="234">
        <v>1067830400</v>
      </c>
      <c r="X3287" s="194">
        <f t="shared" si="103"/>
        <v>1.5570241993760959E-2</v>
      </c>
      <c r="Y3287" s="193"/>
      <c r="Z3287" s="197">
        <v>3285</v>
      </c>
    </row>
    <row r="3288" spans="1:26" ht="14.4" x14ac:dyDescent="0.3">
      <c r="A3288" s="7">
        <v>39370</v>
      </c>
      <c r="B3288" s="191">
        <v>1562.25</v>
      </c>
      <c r="C3288" s="191">
        <v>1564.73999</v>
      </c>
      <c r="D3288" s="191">
        <v>1540.8100589999999</v>
      </c>
      <c r="E3288" s="191">
        <v>1548.709961</v>
      </c>
      <c r="F3288" s="192">
        <v>1548.709961</v>
      </c>
      <c r="G3288" s="191">
        <v>3139290000</v>
      </c>
      <c r="H3288" s="194">
        <f t="shared" si="102"/>
        <v>-8.3814109292552116E-3</v>
      </c>
      <c r="I3288" s="193"/>
      <c r="J3288" s="197">
        <v>3286</v>
      </c>
      <c r="K3288" s="234"/>
      <c r="L3288" s="234"/>
      <c r="M3288" s="234"/>
      <c r="N3288" s="234"/>
      <c r="O3288" s="234"/>
      <c r="P3288" s="234"/>
      <c r="Q3288" s="7">
        <v>39370</v>
      </c>
      <c r="R3288" s="8">
        <v>5999286</v>
      </c>
      <c r="S3288" s="8">
        <v>6056071</v>
      </c>
      <c r="T3288" s="8">
        <v>5839286</v>
      </c>
      <c r="U3288" s="8">
        <v>5963572</v>
      </c>
      <c r="V3288" s="192">
        <v>5153356</v>
      </c>
      <c r="W3288" s="234">
        <v>1077930000</v>
      </c>
      <c r="X3288" s="194">
        <f t="shared" si="103"/>
        <v>-1.6142006258417789E-3</v>
      </c>
      <c r="Y3288" s="193"/>
      <c r="Z3288" s="197">
        <v>3286</v>
      </c>
    </row>
    <row r="3289" spans="1:26" ht="14.4" x14ac:dyDescent="0.3">
      <c r="A3289" s="7">
        <v>39367</v>
      </c>
      <c r="B3289" s="191">
        <v>1555.410034</v>
      </c>
      <c r="C3289" s="191">
        <v>1563.030029</v>
      </c>
      <c r="D3289" s="191">
        <v>1554.089966</v>
      </c>
      <c r="E3289" s="191">
        <v>1561.8000489999999</v>
      </c>
      <c r="F3289" s="192">
        <v>1561.8000489999999</v>
      </c>
      <c r="G3289" s="191">
        <v>2788690000</v>
      </c>
      <c r="H3289" s="194">
        <f t="shared" si="102"/>
        <v>4.754224971761826E-3</v>
      </c>
      <c r="I3289" s="193"/>
      <c r="J3289" s="197">
        <v>3287</v>
      </c>
      <c r="K3289" s="234"/>
      <c r="L3289" s="234"/>
      <c r="M3289" s="234"/>
      <c r="N3289" s="234"/>
      <c r="O3289" s="234"/>
      <c r="P3289" s="234"/>
      <c r="Q3289" s="7">
        <v>39367</v>
      </c>
      <c r="R3289" s="8">
        <v>5821786</v>
      </c>
      <c r="S3289" s="8">
        <v>5974286</v>
      </c>
      <c r="T3289" s="8">
        <v>5778572</v>
      </c>
      <c r="U3289" s="8">
        <v>5973214</v>
      </c>
      <c r="V3289" s="192">
        <v>5161688</v>
      </c>
      <c r="W3289" s="234">
        <v>988176000</v>
      </c>
      <c r="X3289" s="194">
        <f t="shared" si="103"/>
        <v>3.0943558120709178E-2</v>
      </c>
      <c r="Y3289" s="193"/>
      <c r="Z3289" s="197">
        <v>3287</v>
      </c>
    </row>
    <row r="3290" spans="1:26" ht="14.4" x14ac:dyDescent="0.3">
      <c r="A3290" s="7">
        <v>39366</v>
      </c>
      <c r="B3290" s="191">
        <v>1564.719971</v>
      </c>
      <c r="C3290" s="191">
        <v>1576.089966</v>
      </c>
      <c r="D3290" s="191">
        <v>1546.719971</v>
      </c>
      <c r="E3290" s="191">
        <v>1554.410034</v>
      </c>
      <c r="F3290" s="192">
        <v>1554.410034</v>
      </c>
      <c r="G3290" s="191">
        <v>3911260000</v>
      </c>
      <c r="H3290" s="194">
        <f t="shared" si="102"/>
        <v>-5.1584588181502987E-3</v>
      </c>
      <c r="I3290" s="193"/>
      <c r="J3290" s="197">
        <v>3288</v>
      </c>
      <c r="K3290" s="234"/>
      <c r="L3290" s="234"/>
      <c r="M3290" s="234"/>
      <c r="N3290" s="234"/>
      <c r="O3290" s="234"/>
      <c r="P3290" s="234"/>
      <c r="Q3290" s="7">
        <v>39366</v>
      </c>
      <c r="R3290" s="8">
        <v>6053214</v>
      </c>
      <c r="S3290" s="8">
        <v>6138571</v>
      </c>
      <c r="T3290" s="8">
        <v>5471786</v>
      </c>
      <c r="U3290" s="8">
        <v>5793929</v>
      </c>
      <c r="V3290" s="192">
        <v>5006761</v>
      </c>
      <c r="W3290" s="234">
        <v>1643992000</v>
      </c>
      <c r="X3290" s="194">
        <f t="shared" si="103"/>
        <v>-2.7339532988012994E-2</v>
      </c>
      <c r="Y3290" s="193"/>
      <c r="Z3290" s="197">
        <v>3288</v>
      </c>
    </row>
    <row r="3291" spans="1:26" ht="14.4" x14ac:dyDescent="0.3">
      <c r="A3291" s="7">
        <v>39365</v>
      </c>
      <c r="B3291" s="191">
        <v>1564.9799800000001</v>
      </c>
      <c r="C3291" s="191">
        <v>1565.420044</v>
      </c>
      <c r="D3291" s="191">
        <v>1555.459961</v>
      </c>
      <c r="E3291" s="191">
        <v>1562.469971</v>
      </c>
      <c r="F3291" s="192">
        <v>1562.469971</v>
      </c>
      <c r="G3291" s="191">
        <v>3044760000</v>
      </c>
      <c r="H3291" s="194">
        <f t="shared" si="102"/>
        <v>-1.7123297823877128E-3</v>
      </c>
      <c r="I3291" s="193"/>
      <c r="J3291" s="197">
        <v>3289</v>
      </c>
      <c r="K3291" s="234"/>
      <c r="L3291" s="234"/>
      <c r="M3291" s="234"/>
      <c r="N3291" s="234"/>
      <c r="O3291" s="234"/>
      <c r="P3291" s="234"/>
      <c r="Q3291" s="7">
        <v>39365</v>
      </c>
      <c r="R3291" s="8">
        <v>5983929</v>
      </c>
      <c r="S3291" s="8">
        <v>5995714</v>
      </c>
      <c r="T3291" s="8">
        <v>5914286</v>
      </c>
      <c r="U3291" s="8">
        <v>5956786</v>
      </c>
      <c r="V3291" s="192">
        <v>5147491</v>
      </c>
      <c r="W3291" s="234">
        <v>667590000</v>
      </c>
      <c r="X3291" s="194">
        <f t="shared" si="103"/>
        <v>-6.3744640010624425E-3</v>
      </c>
      <c r="Y3291" s="193"/>
      <c r="Z3291" s="197">
        <v>3289</v>
      </c>
    </row>
    <row r="3292" spans="1:26" ht="14.4" x14ac:dyDescent="0.3">
      <c r="A3292" s="7">
        <v>39364</v>
      </c>
      <c r="B3292" s="191">
        <v>1553.1800539999999</v>
      </c>
      <c r="C3292" s="191">
        <v>1565.26001</v>
      </c>
      <c r="D3292" s="191">
        <v>1551.8199460000001</v>
      </c>
      <c r="E3292" s="191">
        <v>1565.150024</v>
      </c>
      <c r="F3292" s="192">
        <v>1565.150024</v>
      </c>
      <c r="G3292" s="191">
        <v>2932040000</v>
      </c>
      <c r="H3292" s="194">
        <f t="shared" si="102"/>
        <v>8.096245189449033E-3</v>
      </c>
      <c r="I3292" s="193"/>
      <c r="J3292" s="197">
        <v>3290</v>
      </c>
      <c r="K3292" s="234"/>
      <c r="L3292" s="234"/>
      <c r="M3292" s="234"/>
      <c r="N3292" s="234"/>
      <c r="O3292" s="234"/>
      <c r="P3292" s="234"/>
      <c r="Q3292" s="7">
        <v>39364</v>
      </c>
      <c r="R3292" s="8">
        <v>6078571</v>
      </c>
      <c r="S3292" s="8">
        <v>6111072</v>
      </c>
      <c r="T3292" s="8">
        <v>5952857</v>
      </c>
      <c r="U3292" s="8">
        <v>5995000</v>
      </c>
      <c r="V3292" s="192">
        <v>5180514</v>
      </c>
      <c r="W3292" s="234">
        <v>1104286400</v>
      </c>
      <c r="X3292" s="194">
        <f t="shared" si="103"/>
        <v>-2.9795112289364575E-4</v>
      </c>
      <c r="Y3292" s="193"/>
      <c r="Z3292" s="197">
        <v>3290</v>
      </c>
    </row>
    <row r="3293" spans="1:26" ht="14.4" x14ac:dyDescent="0.3">
      <c r="A3293" s="7">
        <v>39363</v>
      </c>
      <c r="B3293" s="191">
        <v>1556.51001</v>
      </c>
      <c r="C3293" s="191">
        <v>1556.51001</v>
      </c>
      <c r="D3293" s="191">
        <v>1549</v>
      </c>
      <c r="E3293" s="191">
        <v>1552.579956</v>
      </c>
      <c r="F3293" s="192">
        <v>1552.579956</v>
      </c>
      <c r="G3293" s="191">
        <v>2040650000</v>
      </c>
      <c r="H3293" s="194">
        <f t="shared" si="102"/>
        <v>-3.2165140437223167E-3</v>
      </c>
      <c r="I3293" s="193"/>
      <c r="J3293" s="197">
        <v>3291</v>
      </c>
      <c r="K3293" s="234"/>
      <c r="L3293" s="234"/>
      <c r="M3293" s="234"/>
      <c r="N3293" s="234"/>
      <c r="O3293" s="234"/>
      <c r="P3293" s="234"/>
      <c r="Q3293" s="7">
        <v>39363</v>
      </c>
      <c r="R3293" s="8">
        <v>5838929</v>
      </c>
      <c r="S3293" s="8">
        <v>5996786</v>
      </c>
      <c r="T3293" s="8">
        <v>5820357</v>
      </c>
      <c r="U3293" s="8">
        <v>5996786</v>
      </c>
      <c r="V3293" s="192">
        <v>5182058</v>
      </c>
      <c r="W3293" s="234">
        <v>835928800</v>
      </c>
      <c r="X3293" s="194">
        <f t="shared" si="103"/>
        <v>4.0012330691319486E-2</v>
      </c>
      <c r="Y3293" s="193"/>
      <c r="Z3293" s="197">
        <v>3291</v>
      </c>
    </row>
    <row r="3294" spans="1:26" ht="14.4" x14ac:dyDescent="0.3">
      <c r="A3294" s="7">
        <v>39360</v>
      </c>
      <c r="B3294" s="191">
        <v>1543.839966</v>
      </c>
      <c r="C3294" s="191">
        <v>1561.910034</v>
      </c>
      <c r="D3294" s="191">
        <v>1543.839966</v>
      </c>
      <c r="E3294" s="191">
        <v>1557.589966</v>
      </c>
      <c r="F3294" s="192">
        <v>1557.589966</v>
      </c>
      <c r="G3294" s="191">
        <v>2919030000</v>
      </c>
      <c r="H3294" s="194">
        <f t="shared" si="102"/>
        <v>9.5602916213281455E-3</v>
      </c>
      <c r="I3294" s="193"/>
      <c r="J3294" s="197">
        <v>3292</v>
      </c>
      <c r="K3294" s="234"/>
      <c r="L3294" s="234"/>
      <c r="M3294" s="234"/>
      <c r="N3294" s="234"/>
      <c r="O3294" s="234"/>
      <c r="P3294" s="234"/>
      <c r="Q3294" s="7">
        <v>39360</v>
      </c>
      <c r="R3294" s="8">
        <v>5656072</v>
      </c>
      <c r="S3294" s="8">
        <v>5770714</v>
      </c>
      <c r="T3294" s="8">
        <v>5632143</v>
      </c>
      <c r="U3294" s="8">
        <v>5766071</v>
      </c>
      <c r="V3294" s="192">
        <v>4982689</v>
      </c>
      <c r="W3294" s="234">
        <v>943471200</v>
      </c>
      <c r="X3294" s="194">
        <f t="shared" si="103"/>
        <v>3.3345997779297698E-2</v>
      </c>
      <c r="Y3294" s="193"/>
      <c r="Z3294" s="197">
        <v>3292</v>
      </c>
    </row>
    <row r="3295" spans="1:26" ht="14.4" x14ac:dyDescent="0.3">
      <c r="A3295" s="7">
        <v>39359</v>
      </c>
      <c r="B3295" s="191">
        <v>1539.910034</v>
      </c>
      <c r="C3295" s="191">
        <v>1544.0200199999999</v>
      </c>
      <c r="D3295" s="191">
        <v>1537.630005</v>
      </c>
      <c r="E3295" s="191">
        <v>1542.839966</v>
      </c>
      <c r="F3295" s="192">
        <v>1542.839966</v>
      </c>
      <c r="G3295" s="191">
        <v>2690430000</v>
      </c>
      <c r="H3295" s="194">
        <f t="shared" si="102"/>
        <v>2.1109516636067761E-3</v>
      </c>
      <c r="I3295" s="193"/>
      <c r="J3295" s="197">
        <v>3293</v>
      </c>
      <c r="K3295" s="234"/>
      <c r="L3295" s="234"/>
      <c r="M3295" s="234"/>
      <c r="N3295" s="234"/>
      <c r="O3295" s="234"/>
      <c r="P3295" s="234"/>
      <c r="Q3295" s="7">
        <v>39359</v>
      </c>
      <c r="R3295" s="8">
        <v>5642857</v>
      </c>
      <c r="S3295" s="8">
        <v>5645714</v>
      </c>
      <c r="T3295" s="8">
        <v>5482143</v>
      </c>
      <c r="U3295" s="8">
        <v>5580000</v>
      </c>
      <c r="V3295" s="192">
        <v>4821898</v>
      </c>
      <c r="W3295" s="234">
        <v>656958400</v>
      </c>
      <c r="X3295" s="194">
        <f t="shared" si="103"/>
        <v>-1.0638020659677517E-2</v>
      </c>
      <c r="Y3295" s="193"/>
      <c r="Z3295" s="197">
        <v>3293</v>
      </c>
    </row>
    <row r="3296" spans="1:26" ht="14.4" x14ac:dyDescent="0.3">
      <c r="A3296" s="7">
        <v>39358</v>
      </c>
      <c r="B3296" s="191">
        <v>1545.8000489999999</v>
      </c>
      <c r="C3296" s="191">
        <v>1545.839966</v>
      </c>
      <c r="D3296" s="191">
        <v>1536.339966</v>
      </c>
      <c r="E3296" s="191">
        <v>1539.589966</v>
      </c>
      <c r="F3296" s="192">
        <v>1539.589966</v>
      </c>
      <c r="G3296" s="191">
        <v>3065320000</v>
      </c>
      <c r="H3296" s="194">
        <f t="shared" si="102"/>
        <v>-4.55185724914213E-3</v>
      </c>
      <c r="I3296" s="193"/>
      <c r="J3296" s="197">
        <v>3294</v>
      </c>
      <c r="K3296" s="234"/>
      <c r="L3296" s="234"/>
      <c r="M3296" s="234"/>
      <c r="N3296" s="234"/>
      <c r="O3296" s="234"/>
      <c r="P3296" s="234"/>
      <c r="Q3296" s="7">
        <v>39358</v>
      </c>
      <c r="R3296" s="8">
        <v>5635000</v>
      </c>
      <c r="S3296" s="8">
        <v>5685000</v>
      </c>
      <c r="T3296" s="8">
        <v>5607500</v>
      </c>
      <c r="U3296" s="8">
        <v>5640000</v>
      </c>
      <c r="V3296" s="192">
        <v>4873745</v>
      </c>
      <c r="W3296" s="234">
        <v>692518400</v>
      </c>
      <c r="X3296" s="194">
        <f t="shared" si="103"/>
        <v>-3.3447161929784273E-3</v>
      </c>
      <c r="Y3296" s="193"/>
      <c r="Z3296" s="197">
        <v>3294</v>
      </c>
    </row>
    <row r="3297" spans="1:26" ht="14.4" x14ac:dyDescent="0.3">
      <c r="A3297" s="7">
        <v>39357</v>
      </c>
      <c r="B3297" s="191">
        <v>1546.959961</v>
      </c>
      <c r="C3297" s="191">
        <v>1548.01001</v>
      </c>
      <c r="D3297" s="191">
        <v>1540.369995</v>
      </c>
      <c r="E3297" s="191">
        <v>1546.630005</v>
      </c>
      <c r="F3297" s="192">
        <v>1546.630005</v>
      </c>
      <c r="G3297" s="191">
        <v>3101910000</v>
      </c>
      <c r="H3297" s="194">
        <f t="shared" si="102"/>
        <v>-2.6504420678409861E-4</v>
      </c>
      <c r="I3297" s="193"/>
      <c r="J3297" s="197">
        <v>3295</v>
      </c>
      <c r="K3297" s="234"/>
      <c r="L3297" s="234"/>
      <c r="M3297" s="234"/>
      <c r="N3297" s="234"/>
      <c r="O3297" s="234"/>
      <c r="P3297" s="234"/>
      <c r="Q3297" s="7">
        <v>39357</v>
      </c>
      <c r="R3297" s="8">
        <v>5591072</v>
      </c>
      <c r="S3297" s="8">
        <v>5663929</v>
      </c>
      <c r="T3297" s="8">
        <v>5567500</v>
      </c>
      <c r="U3297" s="8">
        <v>5658928</v>
      </c>
      <c r="V3297" s="192">
        <v>4890101</v>
      </c>
      <c r="W3297" s="234">
        <v>792069600</v>
      </c>
      <c r="X3297" s="194">
        <f t="shared" si="103"/>
        <v>1.3496006099917865E-2</v>
      </c>
      <c r="Y3297" s="193"/>
      <c r="Z3297" s="197">
        <v>3295</v>
      </c>
    </row>
    <row r="3298" spans="1:26" ht="14.4" x14ac:dyDescent="0.3">
      <c r="A3298" s="7">
        <v>39356</v>
      </c>
      <c r="B3298" s="191">
        <v>1527.290039</v>
      </c>
      <c r="C3298" s="191">
        <v>1549.0200199999999</v>
      </c>
      <c r="D3298" s="191">
        <v>1527.25</v>
      </c>
      <c r="E3298" s="191">
        <v>1547.040039</v>
      </c>
      <c r="F3298" s="192">
        <v>1547.040039</v>
      </c>
      <c r="G3298" s="191">
        <v>3281990000</v>
      </c>
      <c r="H3298" s="194">
        <f t="shared" si="102"/>
        <v>1.3289693139020783E-2</v>
      </c>
      <c r="I3298" s="193"/>
      <c r="J3298" s="197">
        <v>3296</v>
      </c>
      <c r="K3298" s="234"/>
      <c r="L3298" s="234"/>
      <c r="M3298" s="234"/>
      <c r="N3298" s="234"/>
      <c r="O3298" s="234"/>
      <c r="P3298" s="234"/>
      <c r="Q3298" s="7">
        <v>39356</v>
      </c>
      <c r="R3298" s="8">
        <v>5522500</v>
      </c>
      <c r="S3298" s="8">
        <v>5621786</v>
      </c>
      <c r="T3298" s="8">
        <v>5461786</v>
      </c>
      <c r="U3298" s="8">
        <v>5583571</v>
      </c>
      <c r="V3298" s="192">
        <v>4824983</v>
      </c>
      <c r="W3298" s="234">
        <v>837068400</v>
      </c>
      <c r="X3298" s="194">
        <f t="shared" si="103"/>
        <v>1.870088049847057E-2</v>
      </c>
      <c r="Y3298" s="193"/>
      <c r="Z3298" s="197">
        <v>3296</v>
      </c>
    </row>
    <row r="3299" spans="1:26" ht="14.4" x14ac:dyDescent="0.3">
      <c r="A3299" s="7">
        <v>39353</v>
      </c>
      <c r="B3299" s="191">
        <v>1531.23999</v>
      </c>
      <c r="C3299" s="191">
        <v>1533.73999</v>
      </c>
      <c r="D3299" s="191">
        <v>1521.98999</v>
      </c>
      <c r="E3299" s="191">
        <v>1526.75</v>
      </c>
      <c r="F3299" s="192">
        <v>1526.75</v>
      </c>
      <c r="G3299" s="191">
        <v>2925350000</v>
      </c>
      <c r="H3299" s="194">
        <f t="shared" si="102"/>
        <v>-3.0234200426301002E-3</v>
      </c>
      <c r="I3299" s="193"/>
      <c r="J3299" s="197">
        <v>3297</v>
      </c>
      <c r="K3299" s="234"/>
      <c r="L3299" s="234"/>
      <c r="M3299" s="234"/>
      <c r="N3299" s="234"/>
      <c r="O3299" s="234"/>
      <c r="P3299" s="234"/>
      <c r="Q3299" s="7">
        <v>39353</v>
      </c>
      <c r="R3299" s="8">
        <v>5480000</v>
      </c>
      <c r="S3299" s="8">
        <v>5521429</v>
      </c>
      <c r="T3299" s="8">
        <v>5455357</v>
      </c>
      <c r="U3299" s="8">
        <v>5481071</v>
      </c>
      <c r="V3299" s="192">
        <v>4736408</v>
      </c>
      <c r="W3299" s="234">
        <v>615101200</v>
      </c>
      <c r="X3299" s="194">
        <f t="shared" si="103"/>
        <v>-6.6670889086401196E-3</v>
      </c>
      <c r="Y3299" s="193"/>
      <c r="Z3299" s="197">
        <v>3297</v>
      </c>
    </row>
    <row r="3300" spans="1:26" ht="14.4" x14ac:dyDescent="0.3">
      <c r="A3300" s="7">
        <v>39352</v>
      </c>
      <c r="B3300" s="191">
        <v>1527.3199460000001</v>
      </c>
      <c r="C3300" s="191">
        <v>1532.459961</v>
      </c>
      <c r="D3300" s="191">
        <v>1525.8100589999999</v>
      </c>
      <c r="E3300" s="191">
        <v>1531.380005</v>
      </c>
      <c r="F3300" s="192">
        <v>1531.380005</v>
      </c>
      <c r="G3300" s="191">
        <v>2872180000</v>
      </c>
      <c r="H3300" s="194">
        <f t="shared" si="102"/>
        <v>3.9070949824230976E-3</v>
      </c>
      <c r="I3300" s="193"/>
      <c r="J3300" s="197">
        <v>3298</v>
      </c>
      <c r="K3300" s="234"/>
      <c r="L3300" s="234"/>
      <c r="M3300" s="234"/>
      <c r="N3300" s="234"/>
      <c r="O3300" s="234"/>
      <c r="P3300" s="234"/>
      <c r="Q3300" s="7">
        <v>39352</v>
      </c>
      <c r="R3300" s="8">
        <v>5491786</v>
      </c>
      <c r="S3300" s="8">
        <v>5518571</v>
      </c>
      <c r="T3300" s="8">
        <v>5440000</v>
      </c>
      <c r="U3300" s="8">
        <v>5517857</v>
      </c>
      <c r="V3300" s="192">
        <v>4768198</v>
      </c>
      <c r="W3300" s="234">
        <v>658198800</v>
      </c>
      <c r="X3300" s="194">
        <f t="shared" si="103"/>
        <v>1.1324540463497431E-2</v>
      </c>
      <c r="Y3300" s="193"/>
      <c r="Z3300" s="197">
        <v>3298</v>
      </c>
    </row>
    <row r="3301" spans="1:26" ht="14.4" x14ac:dyDescent="0.3">
      <c r="A3301" s="7">
        <v>39351</v>
      </c>
      <c r="B3301" s="191">
        <v>1518.619995</v>
      </c>
      <c r="C3301" s="191">
        <v>1529.3900149999999</v>
      </c>
      <c r="D3301" s="191">
        <v>1518.619995</v>
      </c>
      <c r="E3301" s="191">
        <v>1525.420044</v>
      </c>
      <c r="F3301" s="192">
        <v>1525.420044</v>
      </c>
      <c r="G3301" s="191">
        <v>3237390000</v>
      </c>
      <c r="H3301" s="194">
        <f t="shared" si="102"/>
        <v>5.4113031228641799E-3</v>
      </c>
      <c r="I3301" s="193"/>
      <c r="J3301" s="197">
        <v>3299</v>
      </c>
      <c r="K3301" s="234"/>
      <c r="L3301" s="234"/>
      <c r="M3301" s="234"/>
      <c r="N3301" s="234"/>
      <c r="O3301" s="234"/>
      <c r="P3301" s="234"/>
      <c r="Q3301" s="7">
        <v>39351</v>
      </c>
      <c r="R3301" s="8">
        <v>5516786</v>
      </c>
      <c r="S3301" s="8">
        <v>5535714</v>
      </c>
      <c r="T3301" s="8">
        <v>5401786</v>
      </c>
      <c r="U3301" s="8">
        <v>5456071</v>
      </c>
      <c r="V3301" s="192">
        <v>4714805</v>
      </c>
      <c r="W3301" s="234">
        <v>975268000</v>
      </c>
      <c r="X3301" s="194">
        <f t="shared" si="103"/>
        <v>-2.676491255977314E-3</v>
      </c>
      <c r="Y3301" s="193"/>
      <c r="Z3301" s="197">
        <v>3299</v>
      </c>
    </row>
    <row r="3302" spans="1:26" ht="14.4" x14ac:dyDescent="0.3">
      <c r="A3302" s="7">
        <v>39350</v>
      </c>
      <c r="B3302" s="191">
        <v>1516.339966</v>
      </c>
      <c r="C3302" s="191">
        <v>1518.2700199999999</v>
      </c>
      <c r="D3302" s="191">
        <v>1507.130005</v>
      </c>
      <c r="E3302" s="191">
        <v>1517.209961</v>
      </c>
      <c r="F3302" s="192">
        <v>1517.209961</v>
      </c>
      <c r="G3302" s="191">
        <v>3187770000</v>
      </c>
      <c r="H3302" s="194">
        <f t="shared" si="102"/>
        <v>-3.4262945771160657E-4</v>
      </c>
      <c r="I3302" s="193"/>
      <c r="J3302" s="197">
        <v>3300</v>
      </c>
      <c r="K3302" s="234"/>
      <c r="L3302" s="234"/>
      <c r="M3302" s="234"/>
      <c r="N3302" s="234"/>
      <c r="O3302" s="234"/>
      <c r="P3302" s="234"/>
      <c r="Q3302" s="7">
        <v>39350</v>
      </c>
      <c r="R3302" s="8">
        <v>5244286</v>
      </c>
      <c r="S3302" s="8">
        <v>5472143</v>
      </c>
      <c r="T3302" s="8">
        <v>5243571</v>
      </c>
      <c r="U3302" s="8">
        <v>5470714</v>
      </c>
      <c r="V3302" s="192">
        <v>4727458</v>
      </c>
      <c r="W3302" s="234">
        <v>1192550800</v>
      </c>
      <c r="X3302" s="194">
        <f t="shared" si="103"/>
        <v>3.3045061487213506E-2</v>
      </c>
      <c r="Y3302" s="193"/>
      <c r="Z3302" s="197">
        <v>3300</v>
      </c>
    </row>
    <row r="3303" spans="1:26" ht="14.4" x14ac:dyDescent="0.3">
      <c r="A3303" s="7">
        <v>39349</v>
      </c>
      <c r="B3303" s="191">
        <v>1525.75</v>
      </c>
      <c r="C3303" s="191">
        <v>1530.1800539999999</v>
      </c>
      <c r="D3303" s="191">
        <v>1516.150024</v>
      </c>
      <c r="E3303" s="191">
        <v>1517.7299800000001</v>
      </c>
      <c r="F3303" s="192">
        <v>1517.7299800000001</v>
      </c>
      <c r="G3303" s="191">
        <v>3131310000</v>
      </c>
      <c r="H3303" s="194">
        <f t="shared" si="102"/>
        <v>-5.2564443716204695E-3</v>
      </c>
      <c r="I3303" s="193"/>
      <c r="J3303" s="197">
        <v>3301</v>
      </c>
      <c r="K3303" s="234"/>
      <c r="L3303" s="234"/>
      <c r="M3303" s="234"/>
      <c r="N3303" s="234"/>
      <c r="O3303" s="234"/>
      <c r="P3303" s="234"/>
      <c r="Q3303" s="7">
        <v>39349</v>
      </c>
      <c r="R3303" s="8">
        <v>5240357</v>
      </c>
      <c r="S3303" s="8">
        <v>5351786</v>
      </c>
      <c r="T3303" s="8">
        <v>5237500</v>
      </c>
      <c r="U3303" s="8">
        <v>5295714</v>
      </c>
      <c r="V3303" s="192">
        <v>4576236</v>
      </c>
      <c r="W3303" s="234">
        <v>1052161600</v>
      </c>
      <c r="X3303" s="194">
        <f t="shared" si="103"/>
        <v>2.8651039589783614E-2</v>
      </c>
      <c r="Y3303" s="193"/>
      <c r="Z3303" s="197">
        <v>3301</v>
      </c>
    </row>
    <row r="3304" spans="1:26" ht="14.4" x14ac:dyDescent="0.3">
      <c r="A3304" s="7">
        <v>39346</v>
      </c>
      <c r="B3304" s="191">
        <v>1518.75</v>
      </c>
      <c r="C3304" s="191">
        <v>1530.8900149999999</v>
      </c>
      <c r="D3304" s="191">
        <v>1518.75</v>
      </c>
      <c r="E3304" s="191">
        <v>1525.75</v>
      </c>
      <c r="F3304" s="192">
        <v>1525.75</v>
      </c>
      <c r="G3304" s="191">
        <v>3679460000</v>
      </c>
      <c r="H3304" s="194">
        <f t="shared" si="102"/>
        <v>4.6090534979423871E-3</v>
      </c>
      <c r="I3304" s="193"/>
      <c r="J3304" s="197">
        <v>3302</v>
      </c>
      <c r="K3304" s="234"/>
      <c r="L3304" s="234"/>
      <c r="M3304" s="234"/>
      <c r="N3304" s="234"/>
      <c r="O3304" s="234"/>
      <c r="P3304" s="234"/>
      <c r="Q3304" s="7">
        <v>39346</v>
      </c>
      <c r="R3304" s="8">
        <v>5040714</v>
      </c>
      <c r="S3304" s="8">
        <v>5166071</v>
      </c>
      <c r="T3304" s="8">
        <v>5011071</v>
      </c>
      <c r="U3304" s="8">
        <v>5148214</v>
      </c>
      <c r="V3304" s="192">
        <v>4448774</v>
      </c>
      <c r="W3304" s="234">
        <v>1138880400</v>
      </c>
      <c r="X3304" s="194">
        <f t="shared" si="103"/>
        <v>2.7368083647575217E-2</v>
      </c>
      <c r="Y3304" s="193"/>
      <c r="Z3304" s="197">
        <v>3302</v>
      </c>
    </row>
    <row r="3305" spans="1:26" ht="14.4" x14ac:dyDescent="0.3">
      <c r="A3305" s="7">
        <v>39345</v>
      </c>
      <c r="B3305" s="191">
        <v>1528.6899410000001</v>
      </c>
      <c r="C3305" s="191">
        <v>1529.1400149999999</v>
      </c>
      <c r="D3305" s="191">
        <v>1516.420044</v>
      </c>
      <c r="E3305" s="191">
        <v>1518.75</v>
      </c>
      <c r="F3305" s="192">
        <v>1518.75</v>
      </c>
      <c r="G3305" s="191">
        <v>2957700000</v>
      </c>
      <c r="H3305" s="194">
        <f t="shared" si="102"/>
        <v>-6.7232355186138812E-3</v>
      </c>
      <c r="I3305" s="193"/>
      <c r="J3305" s="197">
        <v>3303</v>
      </c>
      <c r="K3305" s="234"/>
      <c r="L3305" s="234"/>
      <c r="M3305" s="234"/>
      <c r="N3305" s="234"/>
      <c r="O3305" s="234"/>
      <c r="P3305" s="234"/>
      <c r="Q3305" s="7">
        <v>39345</v>
      </c>
      <c r="R3305" s="8">
        <v>5005357</v>
      </c>
      <c r="S3305" s="8">
        <v>5063929</v>
      </c>
      <c r="T3305" s="8">
        <v>4975714</v>
      </c>
      <c r="U3305" s="8">
        <v>5011071</v>
      </c>
      <c r="V3305" s="192">
        <v>4330263</v>
      </c>
      <c r="W3305" s="234">
        <v>691840800</v>
      </c>
      <c r="X3305" s="194">
        <f t="shared" si="103"/>
        <v>-3.2676105356271058E-3</v>
      </c>
      <c r="Y3305" s="193"/>
      <c r="Z3305" s="197">
        <v>3303</v>
      </c>
    </row>
    <row r="3306" spans="1:26" ht="14.4" x14ac:dyDescent="0.3">
      <c r="A3306" s="7">
        <v>39344</v>
      </c>
      <c r="B3306" s="191">
        <v>1519.75</v>
      </c>
      <c r="C3306" s="191">
        <v>1538.73999</v>
      </c>
      <c r="D3306" s="191">
        <v>1519.75</v>
      </c>
      <c r="E3306" s="191">
        <v>1529.030029</v>
      </c>
      <c r="F3306" s="192">
        <v>1529.030029</v>
      </c>
      <c r="G3306" s="191">
        <v>3846750000</v>
      </c>
      <c r="H3306" s="194">
        <f t="shared" si="102"/>
        <v>6.0864071270145632E-3</v>
      </c>
      <c r="I3306" s="193"/>
      <c r="J3306" s="197">
        <v>3304</v>
      </c>
      <c r="K3306" s="234"/>
      <c r="L3306" s="234"/>
      <c r="M3306" s="234"/>
      <c r="N3306" s="234"/>
      <c r="O3306" s="234"/>
      <c r="P3306" s="234"/>
      <c r="Q3306" s="7">
        <v>39344</v>
      </c>
      <c r="R3306" s="8">
        <v>5107857</v>
      </c>
      <c r="S3306" s="8">
        <v>5112857</v>
      </c>
      <c r="T3306" s="8">
        <v>4978571</v>
      </c>
      <c r="U3306" s="8">
        <v>5027500</v>
      </c>
      <c r="V3306" s="192">
        <v>4344459</v>
      </c>
      <c r="W3306" s="234">
        <v>1026880400</v>
      </c>
      <c r="X3306" s="194">
        <f t="shared" si="103"/>
        <v>-1.0643610798401872E-3</v>
      </c>
      <c r="Y3306" s="193"/>
      <c r="Z3306" s="197">
        <v>3304</v>
      </c>
    </row>
    <row r="3307" spans="1:26" ht="14.4" x14ac:dyDescent="0.3">
      <c r="A3307" s="7">
        <v>39343</v>
      </c>
      <c r="B3307" s="191">
        <v>1476.630005</v>
      </c>
      <c r="C3307" s="191">
        <v>1519.8900149999999</v>
      </c>
      <c r="D3307" s="191">
        <v>1476.630005</v>
      </c>
      <c r="E3307" s="191">
        <v>1519.780029</v>
      </c>
      <c r="F3307" s="192">
        <v>1519.780029</v>
      </c>
      <c r="G3307" s="191">
        <v>3708940000</v>
      </c>
      <c r="H3307" s="194">
        <f t="shared" si="102"/>
        <v>2.9208007516342938E-2</v>
      </c>
      <c r="I3307" s="193"/>
      <c r="J3307" s="197">
        <v>3305</v>
      </c>
      <c r="K3307" s="234"/>
      <c r="L3307" s="234"/>
      <c r="M3307" s="234"/>
      <c r="N3307" s="234"/>
      <c r="O3307" s="234"/>
      <c r="P3307" s="234"/>
      <c r="Q3307" s="7">
        <v>39343</v>
      </c>
      <c r="R3307" s="8">
        <v>4966429</v>
      </c>
      <c r="S3307" s="8">
        <v>5101786</v>
      </c>
      <c r="T3307" s="8">
        <v>4922500</v>
      </c>
      <c r="U3307" s="8">
        <v>5032857</v>
      </c>
      <c r="V3307" s="192">
        <v>4349088</v>
      </c>
      <c r="W3307" s="234">
        <v>1064089600</v>
      </c>
      <c r="X3307" s="194">
        <f t="shared" si="103"/>
        <v>1.8134316565709772E-2</v>
      </c>
      <c r="Y3307" s="193"/>
      <c r="Z3307" s="197">
        <v>3305</v>
      </c>
    </row>
    <row r="3308" spans="1:26" ht="14.4" x14ac:dyDescent="0.3">
      <c r="A3308" s="7">
        <v>39342</v>
      </c>
      <c r="B3308" s="191">
        <v>1484.23999</v>
      </c>
      <c r="C3308" s="191">
        <v>1484.23999</v>
      </c>
      <c r="D3308" s="191">
        <v>1471.8199460000001</v>
      </c>
      <c r="E3308" s="191">
        <v>1476.650024</v>
      </c>
      <c r="F3308" s="192">
        <v>1476.650024</v>
      </c>
      <c r="G3308" s="191">
        <v>2598390000</v>
      </c>
      <c r="H3308" s="194">
        <f t="shared" si="102"/>
        <v>-5.1204150244230891E-3</v>
      </c>
      <c r="I3308" s="193"/>
      <c r="J3308" s="197">
        <v>3306</v>
      </c>
      <c r="K3308" s="234"/>
      <c r="L3308" s="234"/>
      <c r="M3308" s="234"/>
      <c r="N3308" s="234"/>
      <c r="O3308" s="234"/>
      <c r="P3308" s="234"/>
      <c r="Q3308" s="7">
        <v>39342</v>
      </c>
      <c r="R3308" s="8">
        <v>4963929</v>
      </c>
      <c r="S3308" s="8">
        <v>5021071</v>
      </c>
      <c r="T3308" s="8">
        <v>4914286</v>
      </c>
      <c r="U3308" s="8">
        <v>4943214</v>
      </c>
      <c r="V3308" s="192">
        <v>4271625</v>
      </c>
      <c r="W3308" s="234">
        <v>793371600</v>
      </c>
      <c r="X3308" s="194">
        <f t="shared" si="103"/>
        <v>-2.8814400851173293E-3</v>
      </c>
      <c r="Y3308" s="193"/>
      <c r="Z3308" s="197">
        <v>3306</v>
      </c>
    </row>
    <row r="3309" spans="1:26" ht="14.4" x14ac:dyDescent="0.3">
      <c r="A3309" s="7">
        <v>39339</v>
      </c>
      <c r="B3309" s="191">
        <v>1483.9499510000001</v>
      </c>
      <c r="C3309" s="191">
        <v>1485.98999</v>
      </c>
      <c r="D3309" s="191">
        <v>1473.1800539999999</v>
      </c>
      <c r="E3309" s="191">
        <v>1484.25</v>
      </c>
      <c r="F3309" s="192">
        <v>1484.25</v>
      </c>
      <c r="G3309" s="191">
        <v>2641740000</v>
      </c>
      <c r="H3309" s="194">
        <f t="shared" si="102"/>
        <v>2.0219617231548027E-4</v>
      </c>
      <c r="I3309" s="193"/>
      <c r="J3309" s="197">
        <v>3307</v>
      </c>
      <c r="K3309" s="234"/>
      <c r="L3309" s="234"/>
      <c r="M3309" s="234"/>
      <c r="N3309" s="234"/>
      <c r="O3309" s="234"/>
      <c r="P3309" s="234"/>
      <c r="Q3309" s="7">
        <v>39339</v>
      </c>
      <c r="R3309" s="8">
        <v>4877500</v>
      </c>
      <c r="S3309" s="8">
        <v>4963572</v>
      </c>
      <c r="T3309" s="8">
        <v>4864286</v>
      </c>
      <c r="U3309" s="8">
        <v>4957500</v>
      </c>
      <c r="V3309" s="192">
        <v>4283969</v>
      </c>
      <c r="W3309" s="234">
        <v>607320000</v>
      </c>
      <c r="X3309" s="194">
        <f t="shared" si="103"/>
        <v>1.1734456987040542E-2</v>
      </c>
      <c r="Y3309" s="193"/>
      <c r="Z3309" s="197">
        <v>3307</v>
      </c>
    </row>
    <row r="3310" spans="1:26" ht="14.4" x14ac:dyDescent="0.3">
      <c r="A3310" s="7">
        <v>39338</v>
      </c>
      <c r="B3310" s="191">
        <v>1471.469971</v>
      </c>
      <c r="C3310" s="191">
        <v>1489.579956</v>
      </c>
      <c r="D3310" s="191">
        <v>1471.469971</v>
      </c>
      <c r="E3310" s="191">
        <v>1483.9499510000001</v>
      </c>
      <c r="F3310" s="192">
        <v>1483.9499510000001</v>
      </c>
      <c r="G3310" s="191">
        <v>2877080000</v>
      </c>
      <c r="H3310" s="194">
        <f t="shared" si="102"/>
        <v>8.4195625752575189E-3</v>
      </c>
      <c r="I3310" s="193"/>
      <c r="J3310" s="197">
        <v>3308</v>
      </c>
      <c r="K3310" s="234"/>
      <c r="L3310" s="234"/>
      <c r="M3310" s="234"/>
      <c r="N3310" s="234"/>
      <c r="O3310" s="234"/>
      <c r="P3310" s="234"/>
      <c r="Q3310" s="7">
        <v>39338</v>
      </c>
      <c r="R3310" s="8">
        <v>4958214</v>
      </c>
      <c r="S3310" s="8">
        <v>4964286</v>
      </c>
      <c r="T3310" s="8">
        <v>4880357</v>
      </c>
      <c r="U3310" s="8">
        <v>4900000</v>
      </c>
      <c r="V3310" s="192">
        <v>4234282</v>
      </c>
      <c r="W3310" s="234">
        <v>656163200</v>
      </c>
      <c r="X3310" s="194">
        <f t="shared" si="103"/>
        <v>2.5576065235303589E-3</v>
      </c>
      <c r="Y3310" s="193"/>
      <c r="Z3310" s="197">
        <v>3308</v>
      </c>
    </row>
    <row r="3311" spans="1:26" ht="14.4" x14ac:dyDescent="0.3">
      <c r="A3311" s="7">
        <v>39337</v>
      </c>
      <c r="B3311" s="191">
        <v>1471.099976</v>
      </c>
      <c r="C3311" s="191">
        <v>1479.5</v>
      </c>
      <c r="D3311" s="191">
        <v>1465.75</v>
      </c>
      <c r="E3311" s="191">
        <v>1471.5600589999999</v>
      </c>
      <c r="F3311" s="192">
        <v>1471.5600589999999</v>
      </c>
      <c r="G3311" s="191">
        <v>2885720000</v>
      </c>
      <c r="H3311" s="194">
        <f t="shared" si="102"/>
        <v>4.761772113711478E-5</v>
      </c>
      <c r="I3311" s="193"/>
      <c r="J3311" s="197">
        <v>3309</v>
      </c>
      <c r="K3311" s="234"/>
      <c r="L3311" s="234"/>
      <c r="M3311" s="234"/>
      <c r="N3311" s="234"/>
      <c r="O3311" s="234"/>
      <c r="P3311" s="234"/>
      <c r="Q3311" s="7">
        <v>39337</v>
      </c>
      <c r="R3311" s="8">
        <v>4856786</v>
      </c>
      <c r="S3311" s="8">
        <v>4978571</v>
      </c>
      <c r="T3311" s="8">
        <v>4848214</v>
      </c>
      <c r="U3311" s="8">
        <v>4887500</v>
      </c>
      <c r="V3311" s="192">
        <v>4223480</v>
      </c>
      <c r="W3311" s="234">
        <v>1022770000</v>
      </c>
      <c r="X3311" s="194">
        <f t="shared" si="103"/>
        <v>1.0037285582788415E-2</v>
      </c>
      <c r="Y3311" s="193"/>
      <c r="Z3311" s="197">
        <v>3309</v>
      </c>
    </row>
    <row r="3312" spans="1:26" ht="14.4" x14ac:dyDescent="0.3">
      <c r="A3312" s="7">
        <v>39336</v>
      </c>
      <c r="B3312" s="191">
        <v>1451.6899410000001</v>
      </c>
      <c r="C3312" s="191">
        <v>1472.4799800000001</v>
      </c>
      <c r="D3312" s="191">
        <v>1451.6899410000001</v>
      </c>
      <c r="E3312" s="191">
        <v>1471.48999</v>
      </c>
      <c r="F3312" s="192">
        <v>1471.48999</v>
      </c>
      <c r="G3312" s="191">
        <v>3015330000</v>
      </c>
      <c r="H3312" s="194">
        <f t="shared" si="102"/>
        <v>1.3632320498714393E-2</v>
      </c>
      <c r="I3312" s="193"/>
      <c r="J3312" s="197">
        <v>3310</v>
      </c>
      <c r="K3312" s="234"/>
      <c r="L3312" s="234"/>
      <c r="M3312" s="234"/>
      <c r="N3312" s="234"/>
      <c r="O3312" s="234"/>
      <c r="P3312" s="234"/>
      <c r="Q3312" s="7">
        <v>39336</v>
      </c>
      <c r="R3312" s="8">
        <v>4925000</v>
      </c>
      <c r="S3312" s="8">
        <v>4939286</v>
      </c>
      <c r="T3312" s="8">
        <v>4776786</v>
      </c>
      <c r="U3312" s="8">
        <v>4838929</v>
      </c>
      <c r="V3312" s="192">
        <v>4181509</v>
      </c>
      <c r="W3312" s="234">
        <v>971885600</v>
      </c>
      <c r="X3312" s="194">
        <f t="shared" si="103"/>
        <v>-8.9240491178222397E-3</v>
      </c>
      <c r="Y3312" s="193"/>
      <c r="Z3312" s="197">
        <v>3310</v>
      </c>
    </row>
    <row r="3313" spans="1:26" ht="14.4" x14ac:dyDescent="0.3">
      <c r="A3313" s="7">
        <v>39335</v>
      </c>
      <c r="B3313" s="191">
        <v>1453.5</v>
      </c>
      <c r="C3313" s="191">
        <v>1462.25</v>
      </c>
      <c r="D3313" s="191">
        <v>1439.290039</v>
      </c>
      <c r="E3313" s="191">
        <v>1451.6999510000001</v>
      </c>
      <c r="F3313" s="192">
        <v>1451.6999510000001</v>
      </c>
      <c r="G3313" s="191">
        <v>2835720000</v>
      </c>
      <c r="H3313" s="194">
        <f t="shared" si="102"/>
        <v>-1.2728134138020927E-3</v>
      </c>
      <c r="I3313" s="193"/>
      <c r="J3313" s="197">
        <v>3311</v>
      </c>
      <c r="K3313" s="234"/>
      <c r="L3313" s="234"/>
      <c r="M3313" s="234"/>
      <c r="N3313" s="234"/>
      <c r="O3313" s="234"/>
      <c r="P3313" s="234"/>
      <c r="Q3313" s="7">
        <v>39335</v>
      </c>
      <c r="R3313" s="8">
        <v>4892500</v>
      </c>
      <c r="S3313" s="8">
        <v>4930000</v>
      </c>
      <c r="T3313" s="8">
        <v>4783928</v>
      </c>
      <c r="U3313" s="8">
        <v>4882500</v>
      </c>
      <c r="V3313" s="192">
        <v>4219161</v>
      </c>
      <c r="W3313" s="234">
        <v>1487838800</v>
      </c>
      <c r="X3313" s="194">
        <f t="shared" si="103"/>
        <v>3.7489847421779965E-2</v>
      </c>
      <c r="Y3313" s="193"/>
      <c r="Z3313" s="197">
        <v>3311</v>
      </c>
    </row>
    <row r="3314" spans="1:26" ht="14.4" x14ac:dyDescent="0.3">
      <c r="A3314" s="7">
        <v>39332</v>
      </c>
      <c r="B3314" s="191">
        <v>1478.5500489999999</v>
      </c>
      <c r="C3314" s="191">
        <v>1478.5500489999999</v>
      </c>
      <c r="D3314" s="191">
        <v>1449.0699460000001</v>
      </c>
      <c r="E3314" s="191">
        <v>1453.5500489999999</v>
      </c>
      <c r="F3314" s="192">
        <v>1453.5500489999999</v>
      </c>
      <c r="G3314" s="191">
        <v>3191080000</v>
      </c>
      <c r="H3314" s="194">
        <f t="shared" si="102"/>
        <v>-1.6908457050140751E-2</v>
      </c>
      <c r="I3314" s="193"/>
      <c r="J3314" s="197">
        <v>3312</v>
      </c>
      <c r="K3314" s="234"/>
      <c r="L3314" s="234"/>
      <c r="M3314" s="234"/>
      <c r="N3314" s="234"/>
      <c r="O3314" s="234"/>
      <c r="P3314" s="234"/>
      <c r="Q3314" s="7">
        <v>39332</v>
      </c>
      <c r="R3314" s="8">
        <v>4714643</v>
      </c>
      <c r="S3314" s="8">
        <v>4725000</v>
      </c>
      <c r="T3314" s="8">
        <v>4642857</v>
      </c>
      <c r="U3314" s="8">
        <v>4706071</v>
      </c>
      <c r="V3314" s="192">
        <v>4066701</v>
      </c>
      <c r="W3314" s="234">
        <v>1430576000</v>
      </c>
      <c r="X3314" s="194">
        <f t="shared" si="103"/>
        <v>-2.3997928333092933E-2</v>
      </c>
      <c r="Y3314" s="193"/>
      <c r="Z3314" s="197">
        <v>3312</v>
      </c>
    </row>
    <row r="3315" spans="1:26" ht="14.4" x14ac:dyDescent="0.3">
      <c r="A3315" s="7">
        <v>39331</v>
      </c>
      <c r="B3315" s="191">
        <v>1472.030029</v>
      </c>
      <c r="C3315" s="191">
        <v>1481.48999</v>
      </c>
      <c r="D3315" s="191">
        <v>1467.410034</v>
      </c>
      <c r="E3315" s="191">
        <v>1478.5500489999999</v>
      </c>
      <c r="F3315" s="192">
        <v>1478.5500489999999</v>
      </c>
      <c r="G3315" s="191">
        <v>2459590000</v>
      </c>
      <c r="H3315" s="194">
        <f t="shared" si="102"/>
        <v>4.2518864042929011E-3</v>
      </c>
      <c r="I3315" s="193"/>
      <c r="J3315" s="197">
        <v>3313</v>
      </c>
      <c r="K3315" s="234"/>
      <c r="L3315" s="234"/>
      <c r="M3315" s="234"/>
      <c r="N3315" s="234"/>
      <c r="O3315" s="234"/>
      <c r="P3315" s="234"/>
      <c r="Q3315" s="7">
        <v>39331</v>
      </c>
      <c r="R3315" s="8">
        <v>4841429</v>
      </c>
      <c r="S3315" s="8">
        <v>4913214</v>
      </c>
      <c r="T3315" s="8">
        <v>4739643</v>
      </c>
      <c r="U3315" s="8">
        <v>4821786</v>
      </c>
      <c r="V3315" s="192">
        <v>4166693</v>
      </c>
      <c r="W3315" s="234">
        <v>1901261600</v>
      </c>
      <c r="X3315" s="194">
        <f t="shared" si="103"/>
        <v>-1.2796680364223599E-2</v>
      </c>
      <c r="Y3315" s="193"/>
      <c r="Z3315" s="197">
        <v>3313</v>
      </c>
    </row>
    <row r="3316" spans="1:26" ht="14.4" x14ac:dyDescent="0.3">
      <c r="A3316" s="7">
        <v>39330</v>
      </c>
      <c r="B3316" s="191">
        <v>1488.76001</v>
      </c>
      <c r="C3316" s="191">
        <v>1488.76001</v>
      </c>
      <c r="D3316" s="191">
        <v>1466.339966</v>
      </c>
      <c r="E3316" s="191">
        <v>1472.290039</v>
      </c>
      <c r="F3316" s="192">
        <v>1472.290039</v>
      </c>
      <c r="G3316" s="191">
        <v>2991600000</v>
      </c>
      <c r="H3316" s="194">
        <f t="shared" si="102"/>
        <v>-1.1501124259074349E-2</v>
      </c>
      <c r="I3316" s="193"/>
      <c r="J3316" s="197">
        <v>3314</v>
      </c>
      <c r="K3316" s="234"/>
      <c r="L3316" s="234"/>
      <c r="M3316" s="234"/>
      <c r="N3316" s="234"/>
      <c r="O3316" s="234"/>
      <c r="P3316" s="234"/>
      <c r="Q3316" s="7">
        <v>39330</v>
      </c>
      <c r="R3316" s="8">
        <v>5177500</v>
      </c>
      <c r="S3316" s="8">
        <v>5208571</v>
      </c>
      <c r="T3316" s="8">
        <v>4860714</v>
      </c>
      <c r="U3316" s="8">
        <v>4884286</v>
      </c>
      <c r="V3316" s="192">
        <v>4220704</v>
      </c>
      <c r="W3316" s="234">
        <v>2328222400</v>
      </c>
      <c r="X3316" s="194">
        <f t="shared" si="103"/>
        <v>-5.1331488158680827E-2</v>
      </c>
      <c r="Y3316" s="193"/>
      <c r="Z3316" s="197">
        <v>3314</v>
      </c>
    </row>
    <row r="3317" spans="1:26" ht="14.4" x14ac:dyDescent="0.3">
      <c r="A3317" s="7">
        <v>39329</v>
      </c>
      <c r="B3317" s="191">
        <v>1473.959961</v>
      </c>
      <c r="C3317" s="191">
        <v>1496.400024</v>
      </c>
      <c r="D3317" s="191">
        <v>1472.150024</v>
      </c>
      <c r="E3317" s="191">
        <v>1489.420044</v>
      </c>
      <c r="F3317" s="192">
        <v>1489.420044</v>
      </c>
      <c r="G3317" s="191">
        <v>2766600000</v>
      </c>
      <c r="H3317" s="194">
        <f t="shared" si="102"/>
        <v>1.0468221700745692E-2</v>
      </c>
      <c r="I3317" s="193"/>
      <c r="J3317" s="197">
        <v>3315</v>
      </c>
      <c r="K3317" s="234"/>
      <c r="L3317" s="234"/>
      <c r="M3317" s="234"/>
      <c r="N3317" s="234"/>
      <c r="O3317" s="234"/>
      <c r="P3317" s="234"/>
      <c r="Q3317" s="7">
        <v>39329</v>
      </c>
      <c r="R3317" s="8">
        <v>4997857</v>
      </c>
      <c r="S3317" s="8">
        <v>5204643</v>
      </c>
      <c r="T3317" s="8">
        <v>4994286</v>
      </c>
      <c r="U3317" s="8">
        <v>5148571</v>
      </c>
      <c r="V3317" s="192">
        <v>4449082</v>
      </c>
      <c r="W3317" s="234">
        <v>1316842800</v>
      </c>
      <c r="X3317" s="194">
        <f t="shared" si="103"/>
        <v>4.1016560024296961E-2</v>
      </c>
      <c r="Y3317" s="193"/>
      <c r="Z3317" s="197">
        <v>3315</v>
      </c>
    </row>
    <row r="3318" spans="1:26" ht="14.4" x14ac:dyDescent="0.3">
      <c r="A3318" s="7">
        <v>39325</v>
      </c>
      <c r="B3318" s="191">
        <v>1457.6099850000001</v>
      </c>
      <c r="C3318" s="191">
        <v>1481.469971</v>
      </c>
      <c r="D3318" s="191">
        <v>1457.6099850000001</v>
      </c>
      <c r="E3318" s="191">
        <v>1473.98999</v>
      </c>
      <c r="F3318" s="192">
        <v>1473.98999</v>
      </c>
      <c r="G3318" s="191">
        <v>2731610000</v>
      </c>
      <c r="H3318" s="194">
        <f t="shared" si="102"/>
        <v>1.1216744073810354E-2</v>
      </c>
      <c r="I3318" s="193"/>
      <c r="J3318" s="197">
        <v>3316</v>
      </c>
      <c r="K3318" s="234"/>
      <c r="L3318" s="234"/>
      <c r="M3318" s="234"/>
      <c r="N3318" s="234"/>
      <c r="O3318" s="234"/>
      <c r="P3318" s="234"/>
      <c r="Q3318" s="7">
        <v>39325</v>
      </c>
      <c r="R3318" s="8">
        <v>4981786</v>
      </c>
      <c r="S3318" s="8">
        <v>4987500</v>
      </c>
      <c r="T3318" s="8">
        <v>4907500</v>
      </c>
      <c r="U3318" s="8">
        <v>4945714</v>
      </c>
      <c r="V3318" s="192">
        <v>4273786</v>
      </c>
      <c r="W3318" s="234">
        <v>876887200</v>
      </c>
      <c r="X3318" s="194">
        <f t="shared" si="103"/>
        <v>1.6367088128956188E-2</v>
      </c>
      <c r="Y3318" s="193"/>
      <c r="Z3318" s="197">
        <v>3316</v>
      </c>
    </row>
    <row r="3319" spans="1:26" ht="14.4" x14ac:dyDescent="0.3">
      <c r="A3319" s="7">
        <v>39324</v>
      </c>
      <c r="B3319" s="191">
        <v>1463.670044</v>
      </c>
      <c r="C3319" s="191">
        <v>1468.4300539999999</v>
      </c>
      <c r="D3319" s="191">
        <v>1451.25</v>
      </c>
      <c r="E3319" s="191">
        <v>1457.6400149999999</v>
      </c>
      <c r="F3319" s="192">
        <v>1457.6400149999999</v>
      </c>
      <c r="G3319" s="191">
        <v>2582960000</v>
      </c>
      <c r="H3319" s="194">
        <f t="shared" si="102"/>
        <v>-4.1810098364417113E-3</v>
      </c>
      <c r="I3319" s="193"/>
      <c r="J3319" s="197">
        <v>3317</v>
      </c>
      <c r="K3319" s="234"/>
      <c r="L3319" s="234"/>
      <c r="M3319" s="234"/>
      <c r="N3319" s="234"/>
      <c r="O3319" s="234"/>
      <c r="P3319" s="234"/>
      <c r="Q3319" s="7">
        <v>39324</v>
      </c>
      <c r="R3319" s="8">
        <v>4738214</v>
      </c>
      <c r="S3319" s="8">
        <v>4937500</v>
      </c>
      <c r="T3319" s="8">
        <v>4725000</v>
      </c>
      <c r="U3319" s="8">
        <v>4866071</v>
      </c>
      <c r="V3319" s="192">
        <v>4204963</v>
      </c>
      <c r="W3319" s="234">
        <v>1435582400</v>
      </c>
      <c r="X3319" s="194">
        <f t="shared" si="103"/>
        <v>1.6184419882880392E-2</v>
      </c>
      <c r="Y3319" s="193"/>
      <c r="Z3319" s="197">
        <v>3317</v>
      </c>
    </row>
    <row r="3320" spans="1:26" ht="14.4" x14ac:dyDescent="0.3">
      <c r="A3320" s="7">
        <v>39323</v>
      </c>
      <c r="B3320" s="191">
        <v>1432.01001</v>
      </c>
      <c r="C3320" s="191">
        <v>1463.76001</v>
      </c>
      <c r="D3320" s="191">
        <v>1432.01001</v>
      </c>
      <c r="E3320" s="191">
        <v>1463.76001</v>
      </c>
      <c r="F3320" s="192">
        <v>1463.76001</v>
      </c>
      <c r="G3320" s="191">
        <v>2824070000</v>
      </c>
      <c r="H3320" s="194">
        <f t="shared" si="102"/>
        <v>2.1921880902027513E-2</v>
      </c>
      <c r="I3320" s="193"/>
      <c r="J3320" s="197">
        <v>3318</v>
      </c>
      <c r="K3320" s="234"/>
      <c r="L3320" s="234"/>
      <c r="M3320" s="234"/>
      <c r="N3320" s="234"/>
      <c r="O3320" s="234"/>
      <c r="P3320" s="234"/>
      <c r="Q3320" s="7">
        <v>39323</v>
      </c>
      <c r="R3320" s="8">
        <v>4638571</v>
      </c>
      <c r="S3320" s="8">
        <v>4792143</v>
      </c>
      <c r="T3320" s="8">
        <v>4626429</v>
      </c>
      <c r="U3320" s="8">
        <v>4788571</v>
      </c>
      <c r="V3320" s="192">
        <v>4137992</v>
      </c>
      <c r="W3320" s="234">
        <v>1166860800</v>
      </c>
      <c r="X3320" s="194">
        <f t="shared" si="103"/>
        <v>5.7246238694878347E-2</v>
      </c>
      <c r="Y3320" s="193"/>
      <c r="Z3320" s="197">
        <v>3318</v>
      </c>
    </row>
    <row r="3321" spans="1:26" ht="14.4" x14ac:dyDescent="0.3">
      <c r="A3321" s="7">
        <v>39322</v>
      </c>
      <c r="B3321" s="191">
        <v>1466.719971</v>
      </c>
      <c r="C3321" s="191">
        <v>1466.719971</v>
      </c>
      <c r="D3321" s="191">
        <v>1432.01001</v>
      </c>
      <c r="E3321" s="191">
        <v>1432.3599850000001</v>
      </c>
      <c r="F3321" s="192">
        <v>1432.3599850000001</v>
      </c>
      <c r="G3321" s="191">
        <v>3078090000</v>
      </c>
      <c r="H3321" s="194">
        <f t="shared" si="102"/>
        <v>-2.3473062322861827E-2</v>
      </c>
      <c r="I3321" s="193"/>
      <c r="J3321" s="197">
        <v>3319</v>
      </c>
      <c r="K3321" s="234"/>
      <c r="L3321" s="234"/>
      <c r="M3321" s="234"/>
      <c r="N3321" s="234"/>
      <c r="O3321" s="234"/>
      <c r="P3321" s="234"/>
      <c r="Q3321" s="7">
        <v>39322</v>
      </c>
      <c r="R3321" s="8">
        <v>4678214</v>
      </c>
      <c r="S3321" s="8">
        <v>4728929</v>
      </c>
      <c r="T3321" s="8">
        <v>4522500</v>
      </c>
      <c r="U3321" s="8">
        <v>4529286</v>
      </c>
      <c r="V3321" s="192">
        <v>3913934</v>
      </c>
      <c r="W3321" s="234">
        <v>1179365600</v>
      </c>
      <c r="X3321" s="194">
        <f t="shared" si="103"/>
        <v>-4.1058528512084358E-2</v>
      </c>
      <c r="Y3321" s="193"/>
      <c r="Z3321" s="197">
        <v>3319</v>
      </c>
    </row>
    <row r="3322" spans="1:26" ht="14.4" x14ac:dyDescent="0.3">
      <c r="A3322" s="7">
        <v>39321</v>
      </c>
      <c r="B3322" s="191">
        <v>1479.3599850000001</v>
      </c>
      <c r="C3322" s="191">
        <v>1479.3599850000001</v>
      </c>
      <c r="D3322" s="191">
        <v>1465.9799800000001</v>
      </c>
      <c r="E3322" s="191">
        <v>1466.790039</v>
      </c>
      <c r="F3322" s="192">
        <v>1466.790039</v>
      </c>
      <c r="G3322" s="191">
        <v>2406180000</v>
      </c>
      <c r="H3322" s="194">
        <f t="shared" si="102"/>
        <v>-8.5035900704475472E-3</v>
      </c>
      <c r="I3322" s="193"/>
      <c r="J3322" s="197">
        <v>3320</v>
      </c>
      <c r="K3322" s="234"/>
      <c r="L3322" s="234"/>
      <c r="M3322" s="234"/>
      <c r="N3322" s="234"/>
      <c r="O3322" s="234"/>
      <c r="P3322" s="234"/>
      <c r="Q3322" s="7">
        <v>39321</v>
      </c>
      <c r="R3322" s="8">
        <v>4763928</v>
      </c>
      <c r="S3322" s="8">
        <v>4809286</v>
      </c>
      <c r="T3322" s="8">
        <v>4717857</v>
      </c>
      <c r="U3322" s="8">
        <v>4723214</v>
      </c>
      <c r="V3322" s="192">
        <v>4081515</v>
      </c>
      <c r="W3322" s="234">
        <v>707439600</v>
      </c>
      <c r="X3322" s="194">
        <f t="shared" si="103"/>
        <v>-2.254215698037404E-2</v>
      </c>
      <c r="Y3322" s="193"/>
      <c r="Z3322" s="197">
        <v>3320</v>
      </c>
    </row>
    <row r="3323" spans="1:26" ht="14.4" x14ac:dyDescent="0.3">
      <c r="A3323" s="7">
        <v>39318</v>
      </c>
      <c r="B3323" s="191">
        <v>1462.339966</v>
      </c>
      <c r="C3323" s="191">
        <v>1479.400024</v>
      </c>
      <c r="D3323" s="191">
        <v>1460.540039</v>
      </c>
      <c r="E3323" s="191">
        <v>1479.369995</v>
      </c>
      <c r="F3323" s="192">
        <v>1479.369995</v>
      </c>
      <c r="G3323" s="191">
        <v>2541400000</v>
      </c>
      <c r="H3323" s="194">
        <f t="shared" si="102"/>
        <v>1.1535039316239329E-2</v>
      </c>
      <c r="I3323" s="193"/>
      <c r="J3323" s="197">
        <v>3321</v>
      </c>
      <c r="K3323" s="234"/>
      <c r="L3323" s="234"/>
      <c r="M3323" s="234"/>
      <c r="N3323" s="234"/>
      <c r="O3323" s="234"/>
      <c r="P3323" s="234"/>
      <c r="Q3323" s="7">
        <v>39318</v>
      </c>
      <c r="R3323" s="8">
        <v>4661786</v>
      </c>
      <c r="S3323" s="8">
        <v>4834643</v>
      </c>
      <c r="T3323" s="8">
        <v>4636071</v>
      </c>
      <c r="U3323" s="8">
        <v>4832143</v>
      </c>
      <c r="V3323" s="192">
        <v>4175643</v>
      </c>
      <c r="W3323" s="234">
        <v>911834000</v>
      </c>
      <c r="X3323" s="194">
        <f t="shared" si="103"/>
        <v>3.2272394883881679E-2</v>
      </c>
      <c r="Y3323" s="193"/>
      <c r="Z3323" s="197">
        <v>3321</v>
      </c>
    </row>
    <row r="3324" spans="1:26" ht="14.4" x14ac:dyDescent="0.3">
      <c r="A3324" s="7">
        <v>39317</v>
      </c>
      <c r="B3324" s="191">
        <v>1464.0500489999999</v>
      </c>
      <c r="C3324" s="191">
        <v>1472.0600589999999</v>
      </c>
      <c r="D3324" s="191">
        <v>1453.880005</v>
      </c>
      <c r="E3324" s="191">
        <v>1462.5</v>
      </c>
      <c r="F3324" s="192">
        <v>1462.5</v>
      </c>
      <c r="G3324" s="191">
        <v>3084390000</v>
      </c>
      <c r="H3324" s="194">
        <f t="shared" si="102"/>
        <v>-1.0723162539394634E-3</v>
      </c>
      <c r="I3324" s="193"/>
      <c r="J3324" s="197">
        <v>3322</v>
      </c>
      <c r="K3324" s="234"/>
      <c r="L3324" s="234"/>
      <c r="M3324" s="234"/>
      <c r="N3324" s="234"/>
      <c r="O3324" s="234"/>
      <c r="P3324" s="234"/>
      <c r="Q3324" s="7">
        <v>39317</v>
      </c>
      <c r="R3324" s="8">
        <v>4753214</v>
      </c>
      <c r="S3324" s="8">
        <v>4762143</v>
      </c>
      <c r="T3324" s="8">
        <v>4634286</v>
      </c>
      <c r="U3324" s="8">
        <v>4681071</v>
      </c>
      <c r="V3324" s="192">
        <v>4045098</v>
      </c>
      <c r="W3324" s="234">
        <v>866838000</v>
      </c>
      <c r="X3324" s="194">
        <f t="shared" si="103"/>
        <v>-1.0866753163804812E-2</v>
      </c>
      <c r="Y3324" s="193"/>
      <c r="Z3324" s="197">
        <v>3322</v>
      </c>
    </row>
    <row r="3325" spans="1:26" ht="14.4" x14ac:dyDescent="0.3">
      <c r="A3325" s="7">
        <v>39316</v>
      </c>
      <c r="B3325" s="191">
        <v>1447.030029</v>
      </c>
      <c r="C3325" s="191">
        <v>1464.8599850000001</v>
      </c>
      <c r="D3325" s="191">
        <v>1447.030029</v>
      </c>
      <c r="E3325" s="191">
        <v>1464.0699460000001</v>
      </c>
      <c r="F3325" s="192">
        <v>1464.0699460000001</v>
      </c>
      <c r="G3325" s="191">
        <v>3309120000</v>
      </c>
      <c r="H3325" s="194">
        <f t="shared" si="102"/>
        <v>1.1712885633924267E-2</v>
      </c>
      <c r="I3325" s="193"/>
      <c r="J3325" s="197">
        <v>3323</v>
      </c>
      <c r="K3325" s="234"/>
      <c r="L3325" s="234"/>
      <c r="M3325" s="234"/>
      <c r="N3325" s="234"/>
      <c r="O3325" s="234"/>
      <c r="P3325" s="234"/>
      <c r="Q3325" s="7">
        <v>39316</v>
      </c>
      <c r="R3325" s="8">
        <v>4686429</v>
      </c>
      <c r="S3325" s="8">
        <v>4741071</v>
      </c>
      <c r="T3325" s="8">
        <v>4654643</v>
      </c>
      <c r="U3325" s="8">
        <v>4732500</v>
      </c>
      <c r="V3325" s="192">
        <v>4089538</v>
      </c>
      <c r="W3325" s="234">
        <v>1061765600</v>
      </c>
      <c r="X3325" s="194">
        <f t="shared" si="103"/>
        <v>3.8723358752334534E-2</v>
      </c>
      <c r="Y3325" s="193"/>
      <c r="Z3325" s="197">
        <v>3323</v>
      </c>
    </row>
    <row r="3326" spans="1:26" ht="14.4" x14ac:dyDescent="0.3">
      <c r="A3326" s="7">
        <v>39315</v>
      </c>
      <c r="B3326" s="191">
        <v>1445.5500489999999</v>
      </c>
      <c r="C3326" s="191">
        <v>1455.3199460000001</v>
      </c>
      <c r="D3326" s="191">
        <v>1439.76001</v>
      </c>
      <c r="E3326" s="191">
        <v>1447.119995</v>
      </c>
      <c r="F3326" s="192">
        <v>1447.119995</v>
      </c>
      <c r="G3326" s="191">
        <v>3012150000</v>
      </c>
      <c r="H3326" s="194">
        <f t="shared" si="102"/>
        <v>1.0860544061315118E-3</v>
      </c>
      <c r="I3326" s="193"/>
      <c r="J3326" s="197">
        <v>3324</v>
      </c>
      <c r="K3326" s="234"/>
      <c r="L3326" s="234"/>
      <c r="M3326" s="234"/>
      <c r="N3326" s="234"/>
      <c r="O3326" s="234"/>
      <c r="P3326" s="234"/>
      <c r="Q3326" s="7">
        <v>39315</v>
      </c>
      <c r="R3326" s="8">
        <v>4364643</v>
      </c>
      <c r="S3326" s="8">
        <v>4605714</v>
      </c>
      <c r="T3326" s="8">
        <v>4321429</v>
      </c>
      <c r="U3326" s="8">
        <v>4556071</v>
      </c>
      <c r="V3326" s="192">
        <v>3937081</v>
      </c>
      <c r="W3326" s="234">
        <v>1303047200</v>
      </c>
      <c r="X3326" s="194">
        <f t="shared" si="103"/>
        <v>4.3773701155471099E-2</v>
      </c>
      <c r="Y3326" s="193"/>
      <c r="Z3326" s="197">
        <v>3324</v>
      </c>
    </row>
    <row r="3327" spans="1:26" ht="14.4" x14ac:dyDescent="0.3">
      <c r="A3327" s="7">
        <v>39314</v>
      </c>
      <c r="B3327" s="191">
        <v>1445.9399410000001</v>
      </c>
      <c r="C3327" s="191">
        <v>1451.75</v>
      </c>
      <c r="D3327" s="191">
        <v>1430.540039</v>
      </c>
      <c r="E3327" s="191">
        <v>1445.5500489999999</v>
      </c>
      <c r="F3327" s="192">
        <v>1445.5500489999999</v>
      </c>
      <c r="G3327" s="191">
        <v>3321340000</v>
      </c>
      <c r="H3327" s="194">
        <f t="shared" si="102"/>
        <v>-2.6964605440700344E-4</v>
      </c>
      <c r="I3327" s="193"/>
      <c r="J3327" s="197">
        <v>3325</v>
      </c>
      <c r="K3327" s="234"/>
      <c r="L3327" s="234"/>
      <c r="M3327" s="234"/>
      <c r="N3327" s="234"/>
      <c r="O3327" s="234"/>
      <c r="P3327" s="234"/>
      <c r="Q3327" s="7">
        <v>39314</v>
      </c>
      <c r="R3327" s="8">
        <v>4427143</v>
      </c>
      <c r="S3327" s="8">
        <v>4446429</v>
      </c>
      <c r="T3327" s="8">
        <v>4303571</v>
      </c>
      <c r="U3327" s="8">
        <v>4365000</v>
      </c>
      <c r="V3327" s="192">
        <v>3771968</v>
      </c>
      <c r="W3327" s="234">
        <v>803317200</v>
      </c>
      <c r="X3327" s="194">
        <f t="shared" si="103"/>
        <v>1.3111128159618629E-3</v>
      </c>
      <c r="Y3327" s="193"/>
      <c r="Z3327" s="197">
        <v>3325</v>
      </c>
    </row>
    <row r="3328" spans="1:26" ht="14.4" x14ac:dyDescent="0.3">
      <c r="A3328" s="7">
        <v>39311</v>
      </c>
      <c r="B3328" s="191">
        <v>1411.26001</v>
      </c>
      <c r="C3328" s="191">
        <v>1450.329956</v>
      </c>
      <c r="D3328" s="191">
        <v>1411.26001</v>
      </c>
      <c r="E3328" s="191">
        <v>1445.9399410000001</v>
      </c>
      <c r="F3328" s="192">
        <v>1445.9399410000001</v>
      </c>
      <c r="G3328" s="191">
        <v>3570040000</v>
      </c>
      <c r="H3328" s="194">
        <f t="shared" si="102"/>
        <v>2.4566468860438315E-2</v>
      </c>
      <c r="I3328" s="193"/>
      <c r="J3328" s="197">
        <v>3326</v>
      </c>
      <c r="K3328" s="234"/>
      <c r="L3328" s="234"/>
      <c r="M3328" s="234"/>
      <c r="N3328" s="234"/>
      <c r="O3328" s="234"/>
      <c r="P3328" s="234"/>
      <c r="Q3328" s="7">
        <v>39311</v>
      </c>
      <c r="R3328" s="8">
        <v>4357500</v>
      </c>
      <c r="S3328" s="8">
        <v>4410714</v>
      </c>
      <c r="T3328" s="8">
        <v>4279286</v>
      </c>
      <c r="U3328" s="8">
        <v>4359286</v>
      </c>
      <c r="V3328" s="192">
        <v>3767029</v>
      </c>
      <c r="W3328" s="234">
        <v>1195062400</v>
      </c>
      <c r="X3328" s="194">
        <f t="shared" si="103"/>
        <v>4.2802462290399565E-2</v>
      </c>
      <c r="Y3328" s="193"/>
      <c r="Z3328" s="197">
        <v>3326</v>
      </c>
    </row>
    <row r="3329" spans="1:26" ht="14.4" x14ac:dyDescent="0.3">
      <c r="A3329" s="7">
        <v>39310</v>
      </c>
      <c r="B3329" s="191">
        <v>1406.6400149999999</v>
      </c>
      <c r="C3329" s="191">
        <v>1415.969971</v>
      </c>
      <c r="D3329" s="191">
        <v>1370.599976</v>
      </c>
      <c r="E3329" s="191">
        <v>1411.2700199999999</v>
      </c>
      <c r="F3329" s="192">
        <v>1411.2700199999999</v>
      </c>
      <c r="G3329" s="191">
        <v>6509300000</v>
      </c>
      <c r="H3329" s="194">
        <f t="shared" si="102"/>
        <v>3.2487873456959237E-3</v>
      </c>
      <c r="I3329" s="193"/>
      <c r="J3329" s="197">
        <v>3327</v>
      </c>
      <c r="K3329" s="234"/>
      <c r="L3329" s="234"/>
      <c r="M3329" s="234"/>
      <c r="N3329" s="234"/>
      <c r="O3329" s="234"/>
      <c r="P3329" s="234"/>
      <c r="Q3329" s="7">
        <v>39310</v>
      </c>
      <c r="R3329" s="8">
        <v>4178928</v>
      </c>
      <c r="S3329" s="8">
        <v>4232143</v>
      </c>
      <c r="T3329" s="8">
        <v>3986428</v>
      </c>
      <c r="U3329" s="8">
        <v>4180357</v>
      </c>
      <c r="V3329" s="192">
        <v>3612409</v>
      </c>
      <c r="W3329" s="234">
        <v>1866690000</v>
      </c>
      <c r="X3329" s="194">
        <f t="shared" si="103"/>
        <v>-2.3770074697996173E-2</v>
      </c>
      <c r="Y3329" s="193"/>
      <c r="Z3329" s="197">
        <v>3327</v>
      </c>
    </row>
    <row r="3330" spans="1:26" ht="14.4" x14ac:dyDescent="0.3">
      <c r="A3330" s="7">
        <v>39309</v>
      </c>
      <c r="B3330" s="191">
        <v>1426.150024</v>
      </c>
      <c r="C3330" s="191">
        <v>1440.780029</v>
      </c>
      <c r="D3330" s="191">
        <v>1404.3599850000001</v>
      </c>
      <c r="E3330" s="191">
        <v>1406.6999510000001</v>
      </c>
      <c r="F3330" s="192">
        <v>1406.6999510000001</v>
      </c>
      <c r="G3330" s="191">
        <v>4290930000</v>
      </c>
      <c r="H3330" s="194">
        <f t="shared" si="102"/>
        <v>-1.3907838166188284E-2</v>
      </c>
      <c r="I3330" s="193"/>
      <c r="J3330" s="197">
        <v>3328</v>
      </c>
      <c r="K3330" s="234"/>
      <c r="L3330" s="234"/>
      <c r="M3330" s="234"/>
      <c r="N3330" s="234"/>
      <c r="O3330" s="234"/>
      <c r="P3330" s="234"/>
      <c r="Q3330" s="7">
        <v>39309</v>
      </c>
      <c r="R3330" s="8">
        <v>4383572</v>
      </c>
      <c r="S3330" s="8">
        <v>4459286</v>
      </c>
      <c r="T3330" s="8">
        <v>4273214</v>
      </c>
      <c r="U3330" s="8">
        <v>4282143</v>
      </c>
      <c r="V3330" s="192">
        <v>3700367</v>
      </c>
      <c r="W3330" s="234">
        <v>992852000</v>
      </c>
      <c r="X3330" s="194">
        <f t="shared" si="103"/>
        <v>-3.3298518115234016E-2</v>
      </c>
      <c r="Y3330" s="193"/>
      <c r="Z3330" s="197">
        <v>3328</v>
      </c>
    </row>
    <row r="3331" spans="1:26" ht="14.4" x14ac:dyDescent="0.3">
      <c r="A3331" s="7">
        <v>39308</v>
      </c>
      <c r="B3331" s="191">
        <v>1452.869995</v>
      </c>
      <c r="C3331" s="191">
        <v>1456.73999</v>
      </c>
      <c r="D3331" s="191">
        <v>1426.1999510000001</v>
      </c>
      <c r="E3331" s="191">
        <v>1426.540039</v>
      </c>
      <c r="F3331" s="192">
        <v>1426.540039</v>
      </c>
      <c r="G3331" s="191">
        <v>3814630000</v>
      </c>
      <c r="H3331" s="194">
        <f t="shared" si="102"/>
        <v>-1.8156542824871363E-2</v>
      </c>
      <c r="I3331" s="193"/>
      <c r="J3331" s="197">
        <v>3329</v>
      </c>
      <c r="K3331" s="234"/>
      <c r="L3331" s="234"/>
      <c r="M3331" s="234"/>
      <c r="N3331" s="234"/>
      <c r="O3331" s="234"/>
      <c r="P3331" s="234"/>
      <c r="Q3331" s="7">
        <v>39308</v>
      </c>
      <c r="R3331" s="8">
        <v>4581786</v>
      </c>
      <c r="S3331" s="8">
        <v>4582143</v>
      </c>
      <c r="T3331" s="8">
        <v>4418214</v>
      </c>
      <c r="U3331" s="8">
        <v>4429643</v>
      </c>
      <c r="V3331" s="192">
        <v>3827828</v>
      </c>
      <c r="W3331" s="234">
        <v>739006800</v>
      </c>
      <c r="X3331" s="194">
        <f t="shared" si="103"/>
        <v>-2.9422891435514575E-2</v>
      </c>
      <c r="Y3331" s="193"/>
      <c r="Z3331" s="197">
        <v>3329</v>
      </c>
    </row>
    <row r="3332" spans="1:26" ht="14.4" x14ac:dyDescent="0.3">
      <c r="A3332" s="7">
        <v>39307</v>
      </c>
      <c r="B3332" s="191">
        <v>1453.420044</v>
      </c>
      <c r="C3332" s="191">
        <v>1466.290039</v>
      </c>
      <c r="D3332" s="191">
        <v>1451.540039</v>
      </c>
      <c r="E3332" s="191">
        <v>1452.920044</v>
      </c>
      <c r="F3332" s="192">
        <v>1452.920044</v>
      </c>
      <c r="G3332" s="191">
        <v>3696280000</v>
      </c>
      <c r="H3332" s="194">
        <f t="shared" ref="H3332:H3395" si="104">(F3332-F3333)/F3333</f>
        <v>-4.9528837440539696E-4</v>
      </c>
      <c r="I3332" s="193"/>
      <c r="J3332" s="197">
        <v>3330</v>
      </c>
      <c r="K3332" s="234"/>
      <c r="L3332" s="234"/>
      <c r="M3332" s="234"/>
      <c r="N3332" s="234"/>
      <c r="O3332" s="234"/>
      <c r="P3332" s="234"/>
      <c r="Q3332" s="7">
        <v>39307</v>
      </c>
      <c r="R3332" s="8">
        <v>4582857</v>
      </c>
      <c r="S3332" s="8">
        <v>4619643</v>
      </c>
      <c r="T3332" s="8">
        <v>4517857</v>
      </c>
      <c r="U3332" s="8">
        <v>4563929</v>
      </c>
      <c r="V3332" s="192">
        <v>3943868</v>
      </c>
      <c r="W3332" s="234">
        <v>752911600</v>
      </c>
      <c r="X3332" s="194">
        <f t="shared" ref="X3332:X3395" si="105">(V3332-V3333)/V3333</f>
        <v>2.2319664966545388E-2</v>
      </c>
      <c r="Y3332" s="193"/>
      <c r="Z3332" s="197">
        <v>3330</v>
      </c>
    </row>
    <row r="3333" spans="1:26" ht="14.4" x14ac:dyDescent="0.3">
      <c r="A3333" s="7">
        <v>39304</v>
      </c>
      <c r="B3333" s="191">
        <v>1453.089966</v>
      </c>
      <c r="C3333" s="191">
        <v>1462.0200199999999</v>
      </c>
      <c r="D3333" s="191">
        <v>1429.73999</v>
      </c>
      <c r="E3333" s="191">
        <v>1453.6400149999999</v>
      </c>
      <c r="F3333" s="192">
        <v>1453.6400149999999</v>
      </c>
      <c r="G3333" s="191">
        <v>5345780000</v>
      </c>
      <c r="H3333" s="194">
        <f t="shared" si="104"/>
        <v>3.7853747040459882E-4</v>
      </c>
      <c r="I3333" s="193"/>
      <c r="J3333" s="197">
        <v>3331</v>
      </c>
      <c r="K3333" s="234"/>
      <c r="L3333" s="234"/>
      <c r="M3333" s="234"/>
      <c r="N3333" s="234"/>
      <c r="O3333" s="234"/>
      <c r="P3333" s="234"/>
      <c r="Q3333" s="7">
        <v>39304</v>
      </c>
      <c r="R3333" s="8">
        <v>4397143</v>
      </c>
      <c r="S3333" s="8">
        <v>4562500</v>
      </c>
      <c r="T3333" s="8">
        <v>4296429</v>
      </c>
      <c r="U3333" s="8">
        <v>4464286</v>
      </c>
      <c r="V3333" s="192">
        <v>3857764</v>
      </c>
      <c r="W3333" s="234">
        <v>1410749200</v>
      </c>
      <c r="X3333" s="194">
        <f t="shared" si="105"/>
        <v>-1.0997873951171891E-2</v>
      </c>
      <c r="Y3333" s="193"/>
      <c r="Z3333" s="197">
        <v>3331</v>
      </c>
    </row>
    <row r="3334" spans="1:26" ht="14.4" x14ac:dyDescent="0.3">
      <c r="A3334" s="7">
        <v>39303</v>
      </c>
      <c r="B3334" s="191">
        <v>1497.209961</v>
      </c>
      <c r="C3334" s="191">
        <v>1497.209961</v>
      </c>
      <c r="D3334" s="191">
        <v>1453.089966</v>
      </c>
      <c r="E3334" s="191">
        <v>1453.089966</v>
      </c>
      <c r="F3334" s="192">
        <v>1453.089966</v>
      </c>
      <c r="G3334" s="191">
        <v>5889600000</v>
      </c>
      <c r="H3334" s="194">
        <f t="shared" si="104"/>
        <v>-2.9649629911716491E-2</v>
      </c>
      <c r="I3334" s="193"/>
      <c r="J3334" s="197">
        <v>3332</v>
      </c>
      <c r="K3334" s="234"/>
      <c r="L3334" s="234"/>
      <c r="M3334" s="234"/>
      <c r="N3334" s="234"/>
      <c r="O3334" s="234"/>
      <c r="P3334" s="234"/>
      <c r="Q3334" s="7">
        <v>39303</v>
      </c>
      <c r="R3334" s="8">
        <v>4682500</v>
      </c>
      <c r="S3334" s="8">
        <v>4750000</v>
      </c>
      <c r="T3334" s="8">
        <v>4467500</v>
      </c>
      <c r="U3334" s="8">
        <v>4513928</v>
      </c>
      <c r="V3334" s="192">
        <v>3900663</v>
      </c>
      <c r="W3334" s="234">
        <v>1125395600</v>
      </c>
      <c r="X3334" s="194">
        <f t="shared" si="105"/>
        <v>-5.6861352201926965E-2</v>
      </c>
      <c r="Y3334" s="193"/>
      <c r="Z3334" s="197">
        <v>3332</v>
      </c>
    </row>
    <row r="3335" spans="1:26" ht="14.4" x14ac:dyDescent="0.3">
      <c r="A3335" s="7">
        <v>39302</v>
      </c>
      <c r="B3335" s="191">
        <v>1476.219971</v>
      </c>
      <c r="C3335" s="191">
        <v>1503.8900149999999</v>
      </c>
      <c r="D3335" s="191">
        <v>1476.219971</v>
      </c>
      <c r="E3335" s="191">
        <v>1497.48999</v>
      </c>
      <c r="F3335" s="192">
        <v>1497.48999</v>
      </c>
      <c r="G3335" s="191">
        <v>5499560000</v>
      </c>
      <c r="H3335" s="194">
        <f t="shared" si="104"/>
        <v>1.4071841830015266E-2</v>
      </c>
      <c r="I3335" s="193"/>
      <c r="J3335" s="197">
        <v>3333</v>
      </c>
      <c r="K3335" s="234"/>
      <c r="L3335" s="234"/>
      <c r="M3335" s="234"/>
      <c r="N3335" s="234"/>
      <c r="O3335" s="234"/>
      <c r="P3335" s="234"/>
      <c r="Q3335" s="7">
        <v>39302</v>
      </c>
      <c r="R3335" s="8">
        <v>4884286</v>
      </c>
      <c r="S3335" s="8">
        <v>4887857</v>
      </c>
      <c r="T3335" s="8">
        <v>4714286</v>
      </c>
      <c r="U3335" s="8">
        <v>4786071</v>
      </c>
      <c r="V3335" s="192">
        <v>4135832</v>
      </c>
      <c r="W3335" s="234">
        <v>808096800</v>
      </c>
      <c r="X3335" s="194">
        <f t="shared" si="105"/>
        <v>-7.5540300318286705E-3</v>
      </c>
      <c r="Y3335" s="193"/>
      <c r="Z3335" s="197">
        <v>3333</v>
      </c>
    </row>
    <row r="3336" spans="1:26" ht="14.4" x14ac:dyDescent="0.3">
      <c r="A3336" s="7">
        <v>39301</v>
      </c>
      <c r="B3336" s="191">
        <v>1467.619995</v>
      </c>
      <c r="C3336" s="191">
        <v>1488.3000489999999</v>
      </c>
      <c r="D3336" s="191">
        <v>1455.8000489999999</v>
      </c>
      <c r="E3336" s="191">
        <v>1476.709961</v>
      </c>
      <c r="F3336" s="192">
        <v>1476.709961</v>
      </c>
      <c r="G3336" s="191">
        <v>4909390000</v>
      </c>
      <c r="H3336" s="194">
        <f t="shared" si="104"/>
        <v>6.1593660216451617E-3</v>
      </c>
      <c r="I3336" s="193"/>
      <c r="J3336" s="197">
        <v>3334</v>
      </c>
      <c r="K3336" s="234"/>
      <c r="L3336" s="234"/>
      <c r="M3336" s="234"/>
      <c r="N3336" s="234"/>
      <c r="O3336" s="234"/>
      <c r="P3336" s="234"/>
      <c r="Q3336" s="7">
        <v>39301</v>
      </c>
      <c r="R3336" s="8">
        <v>4819286</v>
      </c>
      <c r="S3336" s="8">
        <v>4901429</v>
      </c>
      <c r="T3336" s="8">
        <v>4736786</v>
      </c>
      <c r="U3336" s="8">
        <v>4822500</v>
      </c>
      <c r="V3336" s="192">
        <v>4167312</v>
      </c>
      <c r="W3336" s="234">
        <v>949936400</v>
      </c>
      <c r="X3336" s="194">
        <f t="shared" si="105"/>
        <v>-1.6262188256151026E-3</v>
      </c>
      <c r="Y3336" s="193"/>
      <c r="Z3336" s="197">
        <v>3334</v>
      </c>
    </row>
    <row r="3337" spans="1:26" ht="14.4" x14ac:dyDescent="0.3">
      <c r="A3337" s="7">
        <v>39300</v>
      </c>
      <c r="B3337" s="191">
        <v>1433.040039</v>
      </c>
      <c r="C3337" s="191">
        <v>1467.670044</v>
      </c>
      <c r="D3337" s="191">
        <v>1427.3900149999999</v>
      </c>
      <c r="E3337" s="191">
        <v>1467.670044</v>
      </c>
      <c r="F3337" s="192">
        <v>1467.670044</v>
      </c>
      <c r="G3337" s="191">
        <v>5067200000</v>
      </c>
      <c r="H3337" s="194">
        <f t="shared" si="104"/>
        <v>2.415110572836086E-2</v>
      </c>
      <c r="I3337" s="193"/>
      <c r="J3337" s="197">
        <v>3335</v>
      </c>
      <c r="K3337" s="234"/>
      <c r="L3337" s="234"/>
      <c r="M3337" s="234"/>
      <c r="N3337" s="234"/>
      <c r="O3337" s="234"/>
      <c r="P3337" s="234"/>
      <c r="Q3337" s="7">
        <v>39300</v>
      </c>
      <c r="R3337" s="8">
        <v>4746428</v>
      </c>
      <c r="S3337" s="8">
        <v>4831071</v>
      </c>
      <c r="T3337" s="8">
        <v>4582143</v>
      </c>
      <c r="U3337" s="8">
        <v>4830357</v>
      </c>
      <c r="V3337" s="192">
        <v>4174100</v>
      </c>
      <c r="W3337" s="234">
        <v>925170400</v>
      </c>
      <c r="X3337" s="194">
        <f t="shared" si="105"/>
        <v>2.5786585470747105E-2</v>
      </c>
      <c r="Y3337" s="193"/>
      <c r="Z3337" s="197">
        <v>3335</v>
      </c>
    </row>
    <row r="3338" spans="1:26" ht="14.4" x14ac:dyDescent="0.3">
      <c r="A3338" s="7">
        <v>39297</v>
      </c>
      <c r="B3338" s="191">
        <v>1472.1800539999999</v>
      </c>
      <c r="C3338" s="191">
        <v>1473.2299800000001</v>
      </c>
      <c r="D3338" s="191">
        <v>1432.8000489999999</v>
      </c>
      <c r="E3338" s="191">
        <v>1433.0600589999999</v>
      </c>
      <c r="F3338" s="192">
        <v>1433.0600589999999</v>
      </c>
      <c r="G3338" s="191">
        <v>4272110000</v>
      </c>
      <c r="H3338" s="194">
        <f t="shared" si="104"/>
        <v>-2.6585989201680215E-2</v>
      </c>
      <c r="I3338" s="193"/>
      <c r="J3338" s="197">
        <v>3336</v>
      </c>
      <c r="K3338" s="234"/>
      <c r="L3338" s="234"/>
      <c r="M3338" s="234"/>
      <c r="N3338" s="234"/>
      <c r="O3338" s="234"/>
      <c r="P3338" s="234"/>
      <c r="Q3338" s="7">
        <v>39297</v>
      </c>
      <c r="R3338" s="8">
        <v>4830714</v>
      </c>
      <c r="S3338" s="8">
        <v>4855357</v>
      </c>
      <c r="T3338" s="8">
        <v>4696429</v>
      </c>
      <c r="U3338" s="8">
        <v>4708929</v>
      </c>
      <c r="V3338" s="192">
        <v>4069170</v>
      </c>
      <c r="W3338" s="234">
        <v>679187600</v>
      </c>
      <c r="X3338" s="194">
        <f t="shared" si="105"/>
        <v>-3.399511438928679E-2</v>
      </c>
      <c r="Y3338" s="193"/>
      <c r="Z3338" s="197">
        <v>3336</v>
      </c>
    </row>
    <row r="3339" spans="1:26" ht="14.4" x14ac:dyDescent="0.3">
      <c r="A3339" s="7">
        <v>39296</v>
      </c>
      <c r="B3339" s="191">
        <v>1465.459961</v>
      </c>
      <c r="C3339" s="191">
        <v>1476.4300539999999</v>
      </c>
      <c r="D3339" s="191">
        <v>1460.579956</v>
      </c>
      <c r="E3339" s="191">
        <v>1472.1999510000001</v>
      </c>
      <c r="F3339" s="192">
        <v>1472.1999510000001</v>
      </c>
      <c r="G3339" s="191">
        <v>4368850000</v>
      </c>
      <c r="H3339" s="194">
        <f t="shared" si="104"/>
        <v>4.3592905920972029E-3</v>
      </c>
      <c r="I3339" s="193"/>
      <c r="J3339" s="197">
        <v>3337</v>
      </c>
      <c r="K3339" s="234"/>
      <c r="L3339" s="234"/>
      <c r="M3339" s="234"/>
      <c r="N3339" s="234"/>
      <c r="O3339" s="234"/>
      <c r="P3339" s="234"/>
      <c r="Q3339" s="7">
        <v>39296</v>
      </c>
      <c r="R3339" s="8">
        <v>4880357</v>
      </c>
      <c r="S3339" s="8">
        <v>4891428</v>
      </c>
      <c r="T3339" s="8">
        <v>4791071</v>
      </c>
      <c r="U3339" s="8">
        <v>4874643</v>
      </c>
      <c r="V3339" s="192">
        <v>4212370</v>
      </c>
      <c r="W3339" s="234">
        <v>852644800</v>
      </c>
      <c r="X3339" s="194">
        <f t="shared" si="105"/>
        <v>1.103690344581611E-2</v>
      </c>
      <c r="Y3339" s="193"/>
      <c r="Z3339" s="197">
        <v>3337</v>
      </c>
    </row>
    <row r="3340" spans="1:26" ht="14.4" x14ac:dyDescent="0.3">
      <c r="A3340" s="7">
        <v>39295</v>
      </c>
      <c r="B3340" s="191">
        <v>1455.1800539999999</v>
      </c>
      <c r="C3340" s="191">
        <v>1468.380005</v>
      </c>
      <c r="D3340" s="191">
        <v>1439.589966</v>
      </c>
      <c r="E3340" s="191">
        <v>1465.8100589999999</v>
      </c>
      <c r="F3340" s="192">
        <v>1465.8100589999999</v>
      </c>
      <c r="G3340" s="191">
        <v>5256780000</v>
      </c>
      <c r="H3340" s="194">
        <f t="shared" si="104"/>
        <v>7.2426689584383658E-3</v>
      </c>
      <c r="I3340" s="193"/>
      <c r="J3340" s="197">
        <v>3338</v>
      </c>
      <c r="K3340" s="234"/>
      <c r="L3340" s="234"/>
      <c r="M3340" s="234"/>
      <c r="N3340" s="234"/>
      <c r="O3340" s="234"/>
      <c r="P3340" s="234"/>
      <c r="Q3340" s="7">
        <v>39295</v>
      </c>
      <c r="R3340" s="8">
        <v>4772857</v>
      </c>
      <c r="S3340" s="8">
        <v>4835000</v>
      </c>
      <c r="T3340" s="8">
        <v>4563214</v>
      </c>
      <c r="U3340" s="8">
        <v>4821429</v>
      </c>
      <c r="V3340" s="192">
        <v>4166386</v>
      </c>
      <c r="W3340" s="234">
        <v>1750156800</v>
      </c>
      <c r="X3340" s="194">
        <f t="shared" si="105"/>
        <v>2.4590097415571981E-2</v>
      </c>
      <c r="Y3340" s="193"/>
      <c r="Z3340" s="197">
        <v>3338</v>
      </c>
    </row>
    <row r="3341" spans="1:26" ht="14.4" x14ac:dyDescent="0.3">
      <c r="A3341" s="7">
        <v>39294</v>
      </c>
      <c r="B3341" s="191">
        <v>1473.900024</v>
      </c>
      <c r="C3341" s="191">
        <v>1488.3000489999999</v>
      </c>
      <c r="D3341" s="191">
        <v>1454.25</v>
      </c>
      <c r="E3341" s="191">
        <v>1455.2700199999999</v>
      </c>
      <c r="F3341" s="192">
        <v>1455.2700199999999</v>
      </c>
      <c r="G3341" s="191">
        <v>4524520000</v>
      </c>
      <c r="H3341" s="194">
        <f t="shared" si="104"/>
        <v>-1.2646642990422891E-2</v>
      </c>
      <c r="I3341" s="193"/>
      <c r="J3341" s="197">
        <v>3339</v>
      </c>
      <c r="K3341" s="234"/>
      <c r="L3341" s="234"/>
      <c r="M3341" s="234"/>
      <c r="N3341" s="234"/>
      <c r="O3341" s="234"/>
      <c r="P3341" s="234"/>
      <c r="Q3341" s="7">
        <v>39294</v>
      </c>
      <c r="R3341" s="8">
        <v>5106071</v>
      </c>
      <c r="S3341" s="8">
        <v>5124286</v>
      </c>
      <c r="T3341" s="8">
        <v>4697143</v>
      </c>
      <c r="U3341" s="8">
        <v>4705714</v>
      </c>
      <c r="V3341" s="192">
        <v>4066393</v>
      </c>
      <c r="W3341" s="234">
        <v>1762392800</v>
      </c>
      <c r="X3341" s="194">
        <f t="shared" si="105"/>
        <v>-6.8373109605643287E-2</v>
      </c>
      <c r="Y3341" s="193"/>
      <c r="Z3341" s="197">
        <v>3339</v>
      </c>
    </row>
    <row r="3342" spans="1:26" ht="14.4" x14ac:dyDescent="0.3">
      <c r="A3342" s="7">
        <v>39293</v>
      </c>
      <c r="B3342" s="191">
        <v>1458.9300539999999</v>
      </c>
      <c r="C3342" s="191">
        <v>1477.880005</v>
      </c>
      <c r="D3342" s="191">
        <v>1454.3199460000001</v>
      </c>
      <c r="E3342" s="191">
        <v>1473.910034</v>
      </c>
      <c r="F3342" s="192">
        <v>1473.910034</v>
      </c>
      <c r="G3342" s="191">
        <v>4128780000</v>
      </c>
      <c r="H3342" s="194">
        <f t="shared" si="104"/>
        <v>1.0254006993006123E-2</v>
      </c>
      <c r="I3342" s="193"/>
      <c r="J3342" s="197">
        <v>3340</v>
      </c>
      <c r="K3342" s="234"/>
      <c r="L3342" s="234"/>
      <c r="M3342" s="234"/>
      <c r="N3342" s="234"/>
      <c r="O3342" s="234"/>
      <c r="P3342" s="234"/>
      <c r="Q3342" s="7">
        <v>39293</v>
      </c>
      <c r="R3342" s="8">
        <v>5154643</v>
      </c>
      <c r="S3342" s="8">
        <v>5194643</v>
      </c>
      <c r="T3342" s="8">
        <v>4984643</v>
      </c>
      <c r="U3342" s="8">
        <v>5051072</v>
      </c>
      <c r="V3342" s="192">
        <v>4364830</v>
      </c>
      <c r="W3342" s="234">
        <v>1106988400</v>
      </c>
      <c r="X3342" s="194">
        <f t="shared" si="105"/>
        <v>-1.6822783569826884E-2</v>
      </c>
      <c r="Y3342" s="193"/>
      <c r="Z3342" s="197">
        <v>3340</v>
      </c>
    </row>
    <row r="3343" spans="1:26" ht="14.4" x14ac:dyDescent="0.3">
      <c r="A3343" s="7">
        <v>39290</v>
      </c>
      <c r="B3343" s="191">
        <v>1482.4399410000001</v>
      </c>
      <c r="C3343" s="191">
        <v>1488.530029</v>
      </c>
      <c r="D3343" s="191">
        <v>1458.9499510000001</v>
      </c>
      <c r="E3343" s="191">
        <v>1458.9499510000001</v>
      </c>
      <c r="F3343" s="192">
        <v>1458.9499510000001</v>
      </c>
      <c r="G3343" s="191">
        <v>4784650000</v>
      </c>
      <c r="H3343" s="194">
        <f t="shared" si="104"/>
        <v>-1.5991584352640573E-2</v>
      </c>
      <c r="I3343" s="193"/>
      <c r="J3343" s="197">
        <v>3341</v>
      </c>
      <c r="K3343" s="234"/>
      <c r="L3343" s="234"/>
      <c r="M3343" s="234"/>
      <c r="N3343" s="234"/>
      <c r="O3343" s="234"/>
      <c r="P3343" s="234"/>
      <c r="Q3343" s="7">
        <v>39290</v>
      </c>
      <c r="R3343" s="8">
        <v>5221071</v>
      </c>
      <c r="S3343" s="8">
        <v>5318572</v>
      </c>
      <c r="T3343" s="8">
        <v>5135000</v>
      </c>
      <c r="U3343" s="8">
        <v>5137500</v>
      </c>
      <c r="V3343" s="192">
        <v>4439515</v>
      </c>
      <c r="W3343" s="234">
        <v>1161098400</v>
      </c>
      <c r="X3343" s="194">
        <f t="shared" si="105"/>
        <v>-1.4725908526392694E-2</v>
      </c>
      <c r="Y3343" s="193"/>
      <c r="Z3343" s="197">
        <v>3341</v>
      </c>
    </row>
    <row r="3344" spans="1:26" ht="14.4" x14ac:dyDescent="0.3">
      <c r="A3344" s="7">
        <v>39289</v>
      </c>
      <c r="B3344" s="191">
        <v>1518.089966</v>
      </c>
      <c r="C3344" s="191">
        <v>1518.089966</v>
      </c>
      <c r="D3344" s="191">
        <v>1465.3000489999999</v>
      </c>
      <c r="E3344" s="191">
        <v>1482.660034</v>
      </c>
      <c r="F3344" s="192">
        <v>1482.660034</v>
      </c>
      <c r="G3344" s="191">
        <v>4472550000</v>
      </c>
      <c r="H3344" s="194">
        <f t="shared" si="104"/>
        <v>-2.3338492970448897E-2</v>
      </c>
      <c r="I3344" s="193"/>
      <c r="J3344" s="197">
        <v>3342</v>
      </c>
      <c r="K3344" s="234"/>
      <c r="L3344" s="234"/>
      <c r="M3344" s="234"/>
      <c r="N3344" s="234"/>
      <c r="O3344" s="234"/>
      <c r="P3344" s="234"/>
      <c r="Q3344" s="7">
        <v>39289</v>
      </c>
      <c r="R3344" s="8">
        <v>5211071</v>
      </c>
      <c r="S3344" s="8">
        <v>5303571</v>
      </c>
      <c r="T3344" s="8">
        <v>4891428</v>
      </c>
      <c r="U3344" s="8">
        <v>5214286</v>
      </c>
      <c r="V3344" s="192">
        <v>4505868</v>
      </c>
      <c r="W3344" s="234">
        <v>2186629200</v>
      </c>
      <c r="X3344" s="194">
        <f t="shared" si="105"/>
        <v>6.3674567423976675E-2</v>
      </c>
      <c r="Y3344" s="193"/>
      <c r="Z3344" s="197">
        <v>3342</v>
      </c>
    </row>
    <row r="3345" spans="1:26" ht="14.4" x14ac:dyDescent="0.3">
      <c r="A3345" s="7">
        <v>39288</v>
      </c>
      <c r="B3345" s="191">
        <v>1511.030029</v>
      </c>
      <c r="C3345" s="191">
        <v>1524.3100589999999</v>
      </c>
      <c r="D3345" s="191">
        <v>1503.7299800000001</v>
      </c>
      <c r="E3345" s="191">
        <v>1518.089966</v>
      </c>
      <c r="F3345" s="192">
        <v>1518.089966</v>
      </c>
      <c r="G3345" s="191">
        <v>4283200000</v>
      </c>
      <c r="H3345" s="194">
        <f t="shared" si="104"/>
        <v>4.6656123054592503E-3</v>
      </c>
      <c r="I3345" s="193"/>
      <c r="J3345" s="197">
        <v>3343</v>
      </c>
      <c r="K3345" s="234"/>
      <c r="L3345" s="234"/>
      <c r="M3345" s="234"/>
      <c r="N3345" s="234"/>
      <c r="O3345" s="234"/>
      <c r="P3345" s="234"/>
      <c r="Q3345" s="7">
        <v>39288</v>
      </c>
      <c r="R3345" s="8">
        <v>4905357</v>
      </c>
      <c r="S3345" s="8">
        <v>4941429</v>
      </c>
      <c r="T3345" s="8">
        <v>4821429</v>
      </c>
      <c r="U3345" s="8">
        <v>4902143</v>
      </c>
      <c r="V3345" s="192">
        <v>4236134</v>
      </c>
      <c r="W3345" s="234">
        <v>1496182800</v>
      </c>
      <c r="X3345" s="194">
        <f t="shared" si="105"/>
        <v>1.7570063824318579E-2</v>
      </c>
      <c r="Y3345" s="193"/>
      <c r="Z3345" s="197">
        <v>3343</v>
      </c>
    </row>
    <row r="3346" spans="1:26" ht="14.4" x14ac:dyDescent="0.3">
      <c r="A3346" s="7">
        <v>39287</v>
      </c>
      <c r="B3346" s="191">
        <v>1541.5699460000001</v>
      </c>
      <c r="C3346" s="191">
        <v>1541.5699460000001</v>
      </c>
      <c r="D3346" s="191">
        <v>1508.619995</v>
      </c>
      <c r="E3346" s="191">
        <v>1511.040039</v>
      </c>
      <c r="F3346" s="192">
        <v>1511.040039</v>
      </c>
      <c r="G3346" s="191">
        <v>4115830000</v>
      </c>
      <c r="H3346" s="194">
        <f t="shared" si="104"/>
        <v>-1.9804425403607401E-2</v>
      </c>
      <c r="I3346" s="193"/>
      <c r="J3346" s="197">
        <v>3344</v>
      </c>
      <c r="K3346" s="234"/>
      <c r="L3346" s="234"/>
      <c r="M3346" s="234"/>
      <c r="N3346" s="234"/>
      <c r="O3346" s="234"/>
      <c r="P3346" s="234"/>
      <c r="Q3346" s="7">
        <v>39287</v>
      </c>
      <c r="R3346" s="8">
        <v>4960000</v>
      </c>
      <c r="S3346" s="8">
        <v>5035714</v>
      </c>
      <c r="T3346" s="8">
        <v>4791071</v>
      </c>
      <c r="U3346" s="8">
        <v>4817500</v>
      </c>
      <c r="V3346" s="192">
        <v>4162990</v>
      </c>
      <c r="W3346" s="234">
        <v>1795292800</v>
      </c>
      <c r="X3346" s="194">
        <f t="shared" si="105"/>
        <v>-6.1308664685255788E-2</v>
      </c>
      <c r="Y3346" s="193"/>
      <c r="Z3346" s="197">
        <v>3344</v>
      </c>
    </row>
    <row r="3347" spans="1:26" ht="14.4" x14ac:dyDescent="0.3">
      <c r="A3347" s="7">
        <v>39286</v>
      </c>
      <c r="B3347" s="191">
        <v>1534.0600589999999</v>
      </c>
      <c r="C3347" s="191">
        <v>1547.2299800000001</v>
      </c>
      <c r="D3347" s="191">
        <v>1534.0600589999999</v>
      </c>
      <c r="E3347" s="191">
        <v>1541.5699460000001</v>
      </c>
      <c r="F3347" s="192">
        <v>1541.5699460000001</v>
      </c>
      <c r="G3347" s="191">
        <v>3102700000</v>
      </c>
      <c r="H3347" s="194">
        <f t="shared" si="104"/>
        <v>4.8692849989328876E-3</v>
      </c>
      <c r="I3347" s="193"/>
      <c r="J3347" s="197">
        <v>3345</v>
      </c>
      <c r="K3347" s="234"/>
      <c r="L3347" s="234"/>
      <c r="M3347" s="234"/>
      <c r="N3347" s="234"/>
      <c r="O3347" s="234"/>
      <c r="P3347" s="234"/>
      <c r="Q3347" s="7">
        <v>39286</v>
      </c>
      <c r="R3347" s="8">
        <v>5118214</v>
      </c>
      <c r="S3347" s="8">
        <v>5186429</v>
      </c>
      <c r="T3347" s="8">
        <v>5033214</v>
      </c>
      <c r="U3347" s="8">
        <v>5132143</v>
      </c>
      <c r="V3347" s="192">
        <v>4434887</v>
      </c>
      <c r="W3347" s="234">
        <v>1036490000</v>
      </c>
      <c r="X3347" s="194">
        <f t="shared" si="105"/>
        <v>-3.4757684615261509E-4</v>
      </c>
      <c r="Y3347" s="193"/>
      <c r="Z3347" s="197">
        <v>3345</v>
      </c>
    </row>
    <row r="3348" spans="1:26" ht="14.4" x14ac:dyDescent="0.3">
      <c r="A3348" s="7">
        <v>39283</v>
      </c>
      <c r="B3348" s="191">
        <v>1553.1899410000001</v>
      </c>
      <c r="C3348" s="191">
        <v>1553.1899410000001</v>
      </c>
      <c r="D3348" s="191">
        <v>1529.1999510000001</v>
      </c>
      <c r="E3348" s="191">
        <v>1534.099976</v>
      </c>
      <c r="F3348" s="192">
        <v>1534.099976</v>
      </c>
      <c r="G3348" s="191">
        <v>3745780000</v>
      </c>
      <c r="H3348" s="194">
        <f t="shared" si="104"/>
        <v>-1.2220864693201969E-2</v>
      </c>
      <c r="I3348" s="193"/>
      <c r="J3348" s="197">
        <v>3346</v>
      </c>
      <c r="K3348" s="234"/>
      <c r="L3348" s="234"/>
      <c r="M3348" s="234"/>
      <c r="N3348" s="234"/>
      <c r="O3348" s="234"/>
      <c r="P3348" s="234"/>
      <c r="Q3348" s="7">
        <v>39283</v>
      </c>
      <c r="R3348" s="8">
        <v>5058928</v>
      </c>
      <c r="S3348" s="8">
        <v>5149286</v>
      </c>
      <c r="T3348" s="8">
        <v>5000000</v>
      </c>
      <c r="U3348" s="8">
        <v>5133929</v>
      </c>
      <c r="V3348" s="192">
        <v>4436429</v>
      </c>
      <c r="W3348" s="234">
        <v>1167773600</v>
      </c>
      <c r="X3348" s="194">
        <f t="shared" si="105"/>
        <v>2.6785493173902265E-2</v>
      </c>
      <c r="Y3348" s="193"/>
      <c r="Z3348" s="197">
        <v>3346</v>
      </c>
    </row>
    <row r="3349" spans="1:26" ht="14.4" x14ac:dyDescent="0.3">
      <c r="A3349" s="7">
        <v>39282</v>
      </c>
      <c r="B3349" s="191">
        <v>1546.130005</v>
      </c>
      <c r="C3349" s="191">
        <v>1555.1999510000001</v>
      </c>
      <c r="D3349" s="191">
        <v>1546.130005</v>
      </c>
      <c r="E3349" s="191">
        <v>1553.079956</v>
      </c>
      <c r="F3349" s="192">
        <v>1553.079956</v>
      </c>
      <c r="G3349" s="191">
        <v>3251450000</v>
      </c>
      <c r="H3349" s="194">
        <f t="shared" si="104"/>
        <v>4.4690504946816034E-3</v>
      </c>
      <c r="I3349" s="193"/>
      <c r="J3349" s="197">
        <v>3347</v>
      </c>
      <c r="K3349" s="234"/>
      <c r="L3349" s="234"/>
      <c r="M3349" s="234"/>
      <c r="N3349" s="234"/>
      <c r="O3349" s="234"/>
      <c r="P3349" s="234"/>
      <c r="Q3349" s="7">
        <v>39282</v>
      </c>
      <c r="R3349" s="8">
        <v>5010714</v>
      </c>
      <c r="S3349" s="8">
        <v>5028929</v>
      </c>
      <c r="T3349" s="8">
        <v>4987500</v>
      </c>
      <c r="U3349" s="8">
        <v>5000000</v>
      </c>
      <c r="V3349" s="192">
        <v>4320697</v>
      </c>
      <c r="W3349" s="234">
        <v>732891600</v>
      </c>
      <c r="X3349" s="194">
        <f t="shared" si="105"/>
        <v>1.3611165002649743E-2</v>
      </c>
      <c r="Y3349" s="193"/>
      <c r="Z3349" s="197">
        <v>3347</v>
      </c>
    </row>
    <row r="3350" spans="1:26" ht="14.4" x14ac:dyDescent="0.3">
      <c r="A3350" s="7">
        <v>39281</v>
      </c>
      <c r="B3350" s="191">
        <v>1549.1999510000001</v>
      </c>
      <c r="C3350" s="191">
        <v>1549.1999510000001</v>
      </c>
      <c r="D3350" s="191">
        <v>1533.670044</v>
      </c>
      <c r="E3350" s="191">
        <v>1546.170044</v>
      </c>
      <c r="F3350" s="192">
        <v>1546.170044</v>
      </c>
      <c r="G3350" s="191">
        <v>3609220000</v>
      </c>
      <c r="H3350" s="194">
        <f t="shared" si="104"/>
        <v>-2.0653239770530444E-3</v>
      </c>
      <c r="I3350" s="193"/>
      <c r="J3350" s="197">
        <v>3348</v>
      </c>
      <c r="K3350" s="234"/>
      <c r="L3350" s="234"/>
      <c r="M3350" s="234"/>
      <c r="N3350" s="234"/>
      <c r="O3350" s="234"/>
      <c r="P3350" s="234"/>
      <c r="Q3350" s="7">
        <v>39281</v>
      </c>
      <c r="R3350" s="8">
        <v>4935357</v>
      </c>
      <c r="S3350" s="8">
        <v>4944286</v>
      </c>
      <c r="T3350" s="8">
        <v>4858572</v>
      </c>
      <c r="U3350" s="8">
        <v>4932857</v>
      </c>
      <c r="V3350" s="192">
        <v>4262677</v>
      </c>
      <c r="W3350" s="234">
        <v>756856800</v>
      </c>
      <c r="X3350" s="194">
        <f t="shared" si="105"/>
        <v>-5.6866530318241699E-3</v>
      </c>
      <c r="Y3350" s="193"/>
      <c r="Z3350" s="197">
        <v>3348</v>
      </c>
    </row>
    <row r="3351" spans="1:26" ht="14.4" x14ac:dyDescent="0.3">
      <c r="A3351" s="7">
        <v>39280</v>
      </c>
      <c r="B3351" s="191">
        <v>1549.5200199999999</v>
      </c>
      <c r="C3351" s="191">
        <v>1555.3199460000001</v>
      </c>
      <c r="D3351" s="191">
        <v>1547.73999</v>
      </c>
      <c r="E3351" s="191">
        <v>1549.369995</v>
      </c>
      <c r="F3351" s="192">
        <v>1549.369995</v>
      </c>
      <c r="G3351" s="191">
        <v>3007140000</v>
      </c>
      <c r="H3351" s="194">
        <f t="shared" si="104"/>
        <v>-9.6820304393301185E-5</v>
      </c>
      <c r="I3351" s="193"/>
      <c r="J3351" s="197">
        <v>3349</v>
      </c>
      <c r="K3351" s="234"/>
      <c r="L3351" s="234"/>
      <c r="M3351" s="234"/>
      <c r="N3351" s="234"/>
      <c r="O3351" s="234"/>
      <c r="P3351" s="234"/>
      <c r="Q3351" s="7">
        <v>39280</v>
      </c>
      <c r="R3351" s="8">
        <v>4939286</v>
      </c>
      <c r="S3351" s="8">
        <v>4985714</v>
      </c>
      <c r="T3351" s="8">
        <v>4910714</v>
      </c>
      <c r="U3351" s="8">
        <v>4961071</v>
      </c>
      <c r="V3351" s="192">
        <v>4287056</v>
      </c>
      <c r="W3351" s="234">
        <v>709959600</v>
      </c>
      <c r="X3351" s="194">
        <f t="shared" si="105"/>
        <v>5.8652416274015979E-3</v>
      </c>
      <c r="Y3351" s="193"/>
      <c r="Z3351" s="197">
        <v>3349</v>
      </c>
    </row>
    <row r="3352" spans="1:26" ht="14.4" x14ac:dyDescent="0.3">
      <c r="A3352" s="7">
        <v>39279</v>
      </c>
      <c r="B3352" s="191">
        <v>1552.5</v>
      </c>
      <c r="C3352" s="191">
        <v>1555.900024</v>
      </c>
      <c r="D3352" s="191">
        <v>1546.6899410000001</v>
      </c>
      <c r="E3352" s="191">
        <v>1549.5200199999999</v>
      </c>
      <c r="F3352" s="192">
        <v>1549.5200199999999</v>
      </c>
      <c r="G3352" s="191">
        <v>2704110000</v>
      </c>
      <c r="H3352" s="194">
        <f t="shared" si="104"/>
        <v>-1.9194718196457769E-3</v>
      </c>
      <c r="I3352" s="193"/>
      <c r="J3352" s="197">
        <v>3350</v>
      </c>
      <c r="K3352" s="234"/>
      <c r="L3352" s="234"/>
      <c r="M3352" s="234"/>
      <c r="N3352" s="234"/>
      <c r="O3352" s="234"/>
      <c r="P3352" s="234"/>
      <c r="Q3352" s="7">
        <v>39279</v>
      </c>
      <c r="R3352" s="8">
        <v>4942500</v>
      </c>
      <c r="S3352" s="8">
        <v>4999286</v>
      </c>
      <c r="T3352" s="8">
        <v>4910714</v>
      </c>
      <c r="U3352" s="8">
        <v>4932143</v>
      </c>
      <c r="V3352" s="192">
        <v>4262058</v>
      </c>
      <c r="W3352" s="234">
        <v>936112800</v>
      </c>
      <c r="X3352" s="194">
        <f t="shared" si="105"/>
        <v>2.6866555091259242E-3</v>
      </c>
      <c r="Y3352" s="193"/>
      <c r="Z3352" s="197">
        <v>3350</v>
      </c>
    </row>
    <row r="3353" spans="1:26" ht="14.4" x14ac:dyDescent="0.3">
      <c r="A3353" s="7">
        <v>39276</v>
      </c>
      <c r="B3353" s="191">
        <v>1547.6800539999999</v>
      </c>
      <c r="C3353" s="191">
        <v>1555.099976</v>
      </c>
      <c r="D3353" s="191">
        <v>1544.849976</v>
      </c>
      <c r="E3353" s="191">
        <v>1552.5</v>
      </c>
      <c r="F3353" s="192">
        <v>1552.5</v>
      </c>
      <c r="G3353" s="191">
        <v>2801120000</v>
      </c>
      <c r="H3353" s="194">
        <f t="shared" si="104"/>
        <v>3.1014079937771765E-3</v>
      </c>
      <c r="I3353" s="193"/>
      <c r="J3353" s="197">
        <v>3351</v>
      </c>
      <c r="K3353" s="234"/>
      <c r="L3353" s="234"/>
      <c r="M3353" s="234"/>
      <c r="N3353" s="234"/>
      <c r="O3353" s="234"/>
      <c r="P3353" s="234"/>
      <c r="Q3353" s="7">
        <v>39276</v>
      </c>
      <c r="R3353" s="8">
        <v>4822500</v>
      </c>
      <c r="S3353" s="8">
        <v>4923214</v>
      </c>
      <c r="T3353" s="8">
        <v>4804286</v>
      </c>
      <c r="U3353" s="8">
        <v>4918929</v>
      </c>
      <c r="V3353" s="192">
        <v>4250638</v>
      </c>
      <c r="W3353" s="234">
        <v>907606000</v>
      </c>
      <c r="X3353" s="194">
        <f t="shared" si="105"/>
        <v>2.7299094686567337E-2</v>
      </c>
      <c r="Y3353" s="193"/>
      <c r="Z3353" s="197">
        <v>3351</v>
      </c>
    </row>
    <row r="3354" spans="1:26" ht="14.4" x14ac:dyDescent="0.3">
      <c r="A3354" s="7">
        <v>39275</v>
      </c>
      <c r="B3354" s="191">
        <v>1518.73999</v>
      </c>
      <c r="C3354" s="191">
        <v>1547.920044</v>
      </c>
      <c r="D3354" s="191">
        <v>1518.73999</v>
      </c>
      <c r="E3354" s="191">
        <v>1547.6999510000001</v>
      </c>
      <c r="F3354" s="192">
        <v>1547.6999510000001</v>
      </c>
      <c r="G3354" s="191">
        <v>3489600000</v>
      </c>
      <c r="H3354" s="194">
        <f t="shared" si="104"/>
        <v>1.9054979594834136E-2</v>
      </c>
      <c r="I3354" s="193"/>
      <c r="J3354" s="197">
        <v>3352</v>
      </c>
      <c r="K3354" s="234"/>
      <c r="L3354" s="234"/>
      <c r="M3354" s="234"/>
      <c r="N3354" s="234"/>
      <c r="O3354" s="234"/>
      <c r="P3354" s="234"/>
      <c r="Q3354" s="7">
        <v>39275</v>
      </c>
      <c r="R3354" s="8">
        <v>4780357</v>
      </c>
      <c r="S3354" s="8">
        <v>4794286</v>
      </c>
      <c r="T3354" s="8">
        <v>4728214</v>
      </c>
      <c r="U3354" s="8">
        <v>4788214</v>
      </c>
      <c r="V3354" s="192">
        <v>4137683</v>
      </c>
      <c r="W3354" s="234">
        <v>704608800</v>
      </c>
      <c r="X3354" s="194">
        <f t="shared" si="105"/>
        <v>1.268944715353235E-2</v>
      </c>
      <c r="Y3354" s="193"/>
      <c r="Z3354" s="197">
        <v>3352</v>
      </c>
    </row>
    <row r="3355" spans="1:26" ht="14.4" x14ac:dyDescent="0.3">
      <c r="A3355" s="7">
        <v>39274</v>
      </c>
      <c r="B3355" s="191">
        <v>1509.9300539999999</v>
      </c>
      <c r="C3355" s="191">
        <v>1519.339966</v>
      </c>
      <c r="D3355" s="191">
        <v>1506.099976</v>
      </c>
      <c r="E3355" s="191">
        <v>1518.76001</v>
      </c>
      <c r="F3355" s="192">
        <v>1518.76001</v>
      </c>
      <c r="G3355" s="191">
        <v>3082920000</v>
      </c>
      <c r="H3355" s="194">
        <f t="shared" si="104"/>
        <v>5.721409575799934E-3</v>
      </c>
      <c r="I3355" s="193"/>
      <c r="J3355" s="197">
        <v>3353</v>
      </c>
      <c r="K3355" s="234"/>
      <c r="L3355" s="234"/>
      <c r="M3355" s="234"/>
      <c r="N3355" s="234"/>
      <c r="O3355" s="234"/>
      <c r="P3355" s="234"/>
      <c r="Q3355" s="7">
        <v>39274</v>
      </c>
      <c r="R3355" s="8">
        <v>4716786</v>
      </c>
      <c r="S3355" s="8">
        <v>4775000</v>
      </c>
      <c r="T3355" s="8">
        <v>4689643</v>
      </c>
      <c r="U3355" s="8">
        <v>4728214</v>
      </c>
      <c r="V3355" s="192">
        <v>4085836</v>
      </c>
      <c r="W3355" s="234">
        <v>821772000</v>
      </c>
      <c r="X3355" s="194">
        <f t="shared" si="105"/>
        <v>3.0235511375529704E-4</v>
      </c>
      <c r="Y3355" s="193"/>
      <c r="Z3355" s="197">
        <v>3353</v>
      </c>
    </row>
    <row r="3356" spans="1:26" ht="14.4" x14ac:dyDescent="0.3">
      <c r="A3356" s="7">
        <v>39273</v>
      </c>
      <c r="B3356" s="191">
        <v>1531.849976</v>
      </c>
      <c r="C3356" s="191">
        <v>1531.849976</v>
      </c>
      <c r="D3356" s="191">
        <v>1510.01001</v>
      </c>
      <c r="E3356" s="191">
        <v>1510.119995</v>
      </c>
      <c r="F3356" s="192">
        <v>1510.119995</v>
      </c>
      <c r="G3356" s="191">
        <v>3244280000</v>
      </c>
      <c r="H3356" s="194">
        <f t="shared" si="104"/>
        <v>-1.4185449841988934E-2</v>
      </c>
      <c r="I3356" s="193"/>
      <c r="J3356" s="197">
        <v>3354</v>
      </c>
      <c r="K3356" s="234"/>
      <c r="L3356" s="234"/>
      <c r="M3356" s="234"/>
      <c r="N3356" s="234"/>
      <c r="O3356" s="234"/>
      <c r="P3356" s="234"/>
      <c r="Q3356" s="7">
        <v>39273</v>
      </c>
      <c r="R3356" s="8">
        <v>4602857</v>
      </c>
      <c r="S3356" s="8">
        <v>4803571</v>
      </c>
      <c r="T3356" s="8">
        <v>4600357</v>
      </c>
      <c r="U3356" s="8">
        <v>4726786</v>
      </c>
      <c r="V3356" s="192">
        <v>4084601</v>
      </c>
      <c r="W3356" s="234">
        <v>1255007600</v>
      </c>
      <c r="X3356" s="194">
        <f t="shared" si="105"/>
        <v>1.5499250545526779E-2</v>
      </c>
      <c r="Y3356" s="193"/>
      <c r="Z3356" s="197">
        <v>3354</v>
      </c>
    </row>
    <row r="3357" spans="1:26" ht="14.4" x14ac:dyDescent="0.3">
      <c r="A3357" s="7">
        <v>39272</v>
      </c>
      <c r="B3357" s="191">
        <v>1530.4300539999999</v>
      </c>
      <c r="C3357" s="191">
        <v>1534.26001</v>
      </c>
      <c r="D3357" s="191">
        <v>1527.4499510000001</v>
      </c>
      <c r="E3357" s="191">
        <v>1531.849976</v>
      </c>
      <c r="F3357" s="192">
        <v>1531.849976</v>
      </c>
      <c r="G3357" s="191">
        <v>2715330000</v>
      </c>
      <c r="H3357" s="194">
        <f t="shared" si="104"/>
        <v>9.2132658213203266E-4</v>
      </c>
      <c r="I3357" s="193"/>
      <c r="J3357" s="197">
        <v>3355</v>
      </c>
      <c r="K3357" s="234"/>
      <c r="L3357" s="234"/>
      <c r="M3357" s="234"/>
      <c r="N3357" s="234"/>
      <c r="O3357" s="234"/>
      <c r="P3357" s="234"/>
      <c r="Q3357" s="7">
        <v>39272</v>
      </c>
      <c r="R3357" s="8">
        <v>4727857</v>
      </c>
      <c r="S3357" s="8">
        <v>4746428</v>
      </c>
      <c r="T3357" s="8">
        <v>4613572</v>
      </c>
      <c r="U3357" s="8">
        <v>4654643</v>
      </c>
      <c r="V3357" s="192">
        <v>4022259</v>
      </c>
      <c r="W3357" s="234">
        <v>995820000</v>
      </c>
      <c r="X3357" s="194">
        <f t="shared" si="105"/>
        <v>-1.489031380164421E-2</v>
      </c>
      <c r="Y3357" s="193"/>
      <c r="Z3357" s="197">
        <v>3355</v>
      </c>
    </row>
    <row r="3358" spans="1:26" ht="14.4" x14ac:dyDescent="0.3">
      <c r="A3358" s="7">
        <v>39269</v>
      </c>
      <c r="B3358" s="191">
        <v>1524.959961</v>
      </c>
      <c r="C3358" s="191">
        <v>1532.400024</v>
      </c>
      <c r="D3358" s="191">
        <v>1520.469971</v>
      </c>
      <c r="E3358" s="191">
        <v>1530.4399410000001</v>
      </c>
      <c r="F3358" s="192">
        <v>1530.4399410000001</v>
      </c>
      <c r="G3358" s="191">
        <v>2441520000</v>
      </c>
      <c r="H3358" s="194">
        <f t="shared" si="104"/>
        <v>3.3039969324138805E-3</v>
      </c>
      <c r="I3358" s="193"/>
      <c r="J3358" s="197">
        <v>3356</v>
      </c>
      <c r="K3358" s="234"/>
      <c r="L3358" s="234"/>
      <c r="M3358" s="234"/>
      <c r="N3358" s="234"/>
      <c r="O3358" s="234"/>
      <c r="P3358" s="234"/>
      <c r="Q3358" s="7">
        <v>39269</v>
      </c>
      <c r="R3358" s="8">
        <v>4754643</v>
      </c>
      <c r="S3358" s="8">
        <v>4762143</v>
      </c>
      <c r="T3358" s="8">
        <v>4657143</v>
      </c>
      <c r="U3358" s="8">
        <v>4725000</v>
      </c>
      <c r="V3358" s="192">
        <v>4083057</v>
      </c>
      <c r="W3358" s="234">
        <v>874694800</v>
      </c>
      <c r="X3358" s="194">
        <f t="shared" si="105"/>
        <v>-3.3895996625777653E-3</v>
      </c>
      <c r="Y3358" s="193"/>
      <c r="Z3358" s="197">
        <v>3356</v>
      </c>
    </row>
    <row r="3359" spans="1:26" ht="14.4" x14ac:dyDescent="0.3">
      <c r="A3359" s="7">
        <v>39268</v>
      </c>
      <c r="B3359" s="191">
        <v>1524.8599850000001</v>
      </c>
      <c r="C3359" s="191">
        <v>1526.5699460000001</v>
      </c>
      <c r="D3359" s="191">
        <v>1517.719971</v>
      </c>
      <c r="E3359" s="191">
        <v>1525.400024</v>
      </c>
      <c r="F3359" s="192">
        <v>1525.400024</v>
      </c>
      <c r="G3359" s="191">
        <v>2622950000</v>
      </c>
      <c r="H3359" s="194">
        <f t="shared" si="104"/>
        <v>3.4758963173120417E-4</v>
      </c>
      <c r="I3359" s="193"/>
      <c r="J3359" s="197">
        <v>3357</v>
      </c>
      <c r="K3359" s="234"/>
      <c r="L3359" s="234"/>
      <c r="M3359" s="234"/>
      <c r="N3359" s="234"/>
      <c r="O3359" s="234"/>
      <c r="P3359" s="234"/>
      <c r="Q3359" s="7">
        <v>39268</v>
      </c>
      <c r="R3359" s="8">
        <v>4600000</v>
      </c>
      <c r="S3359" s="8">
        <v>4748929</v>
      </c>
      <c r="T3359" s="8">
        <v>4596071</v>
      </c>
      <c r="U3359" s="8">
        <v>4741071</v>
      </c>
      <c r="V3359" s="192">
        <v>4096944</v>
      </c>
      <c r="W3359" s="234">
        <v>1453051600</v>
      </c>
      <c r="X3359" s="194">
        <f t="shared" si="105"/>
        <v>4.3877866913307521E-2</v>
      </c>
      <c r="Y3359" s="193"/>
      <c r="Z3359" s="197">
        <v>3357</v>
      </c>
    </row>
    <row r="3360" spans="1:26" ht="14.4" x14ac:dyDescent="0.3">
      <c r="A3360" s="7">
        <v>39266</v>
      </c>
      <c r="B3360" s="191">
        <v>1519.119995</v>
      </c>
      <c r="C3360" s="191">
        <v>1526.01001</v>
      </c>
      <c r="D3360" s="191">
        <v>1519.119995</v>
      </c>
      <c r="E3360" s="191">
        <v>1524.869995</v>
      </c>
      <c r="F3360" s="192">
        <v>1524.869995</v>
      </c>
      <c r="G3360" s="191">
        <v>1560790000</v>
      </c>
      <c r="H3360" s="194">
        <f t="shared" si="104"/>
        <v>3.5802510195708489E-3</v>
      </c>
      <c r="I3360" s="193"/>
      <c r="J3360" s="197">
        <v>3358</v>
      </c>
      <c r="K3360" s="234"/>
      <c r="L3360" s="234"/>
      <c r="M3360" s="234"/>
      <c r="N3360" s="234"/>
      <c r="O3360" s="234"/>
      <c r="P3360" s="234"/>
      <c r="Q3360" s="7">
        <v>39266</v>
      </c>
      <c r="R3360" s="8">
        <v>4357143</v>
      </c>
      <c r="S3360" s="8">
        <v>4550000</v>
      </c>
      <c r="T3360" s="8">
        <v>4339286</v>
      </c>
      <c r="U3360" s="8">
        <v>4541786</v>
      </c>
      <c r="V3360" s="192">
        <v>3924735</v>
      </c>
      <c r="W3360" s="234">
        <v>1162481600</v>
      </c>
      <c r="X3360" s="194">
        <f t="shared" si="105"/>
        <v>4.8738222609383437E-2</v>
      </c>
      <c r="Y3360" s="193"/>
      <c r="Z3360" s="197">
        <v>3358</v>
      </c>
    </row>
    <row r="3361" spans="1:26" ht="14.4" x14ac:dyDescent="0.3">
      <c r="A3361" s="7">
        <v>39265</v>
      </c>
      <c r="B3361" s="191">
        <v>1504.660034</v>
      </c>
      <c r="C3361" s="191">
        <v>1519.4499510000001</v>
      </c>
      <c r="D3361" s="191">
        <v>1504.660034</v>
      </c>
      <c r="E3361" s="191">
        <v>1519.4300539999999</v>
      </c>
      <c r="F3361" s="192">
        <v>1519.4300539999999</v>
      </c>
      <c r="G3361" s="191">
        <v>2648990000</v>
      </c>
      <c r="H3361" s="194">
        <f t="shared" si="104"/>
        <v>1.0696164071379183E-2</v>
      </c>
      <c r="I3361" s="193"/>
      <c r="J3361" s="197">
        <v>3359</v>
      </c>
      <c r="K3361" s="234"/>
      <c r="L3361" s="234"/>
      <c r="M3361" s="234"/>
      <c r="N3361" s="234"/>
      <c r="O3361" s="234"/>
      <c r="P3361" s="234"/>
      <c r="Q3361" s="7">
        <v>39265</v>
      </c>
      <c r="R3361" s="8">
        <v>4323214</v>
      </c>
      <c r="S3361" s="8">
        <v>4360357</v>
      </c>
      <c r="T3361" s="8">
        <v>4260714</v>
      </c>
      <c r="U3361" s="8">
        <v>4330714</v>
      </c>
      <c r="V3361" s="192">
        <v>3742340</v>
      </c>
      <c r="W3361" s="234">
        <v>994862400</v>
      </c>
      <c r="X3361" s="194">
        <f t="shared" si="105"/>
        <v>-6.3914923828056027E-3</v>
      </c>
      <c r="Y3361" s="193"/>
      <c r="Z3361" s="197">
        <v>3359</v>
      </c>
    </row>
    <row r="3362" spans="1:26" ht="14.4" x14ac:dyDescent="0.3">
      <c r="A3362" s="7">
        <v>39262</v>
      </c>
      <c r="B3362" s="191">
        <v>1505.6999510000001</v>
      </c>
      <c r="C3362" s="191">
        <v>1517.530029</v>
      </c>
      <c r="D3362" s="191">
        <v>1493.6099850000001</v>
      </c>
      <c r="E3362" s="191">
        <v>1503.349976</v>
      </c>
      <c r="F3362" s="192">
        <v>1503.349976</v>
      </c>
      <c r="G3362" s="191">
        <v>3165410000</v>
      </c>
      <c r="H3362" s="194">
        <f t="shared" si="104"/>
        <v>-1.5673569685576727E-3</v>
      </c>
      <c r="I3362" s="193"/>
      <c r="J3362" s="197">
        <v>3360</v>
      </c>
      <c r="K3362" s="234"/>
      <c r="L3362" s="234"/>
      <c r="M3362" s="234"/>
      <c r="N3362" s="234"/>
      <c r="O3362" s="234"/>
      <c r="P3362" s="234"/>
      <c r="Q3362" s="7">
        <v>39262</v>
      </c>
      <c r="R3362" s="8">
        <v>4356071</v>
      </c>
      <c r="S3362" s="8">
        <v>4428571</v>
      </c>
      <c r="T3362" s="8">
        <v>4324643</v>
      </c>
      <c r="U3362" s="8">
        <v>4358572</v>
      </c>
      <c r="V3362" s="192">
        <v>3766413</v>
      </c>
      <c r="W3362" s="234">
        <v>1137841600</v>
      </c>
      <c r="X3362" s="194">
        <f t="shared" si="105"/>
        <v>1.2276334574664798E-2</v>
      </c>
      <c r="Y3362" s="193"/>
      <c r="Z3362" s="197">
        <v>3360</v>
      </c>
    </row>
    <row r="3363" spans="1:26" ht="14.4" x14ac:dyDescent="0.3">
      <c r="A3363" s="7">
        <v>39261</v>
      </c>
      <c r="B3363" s="191">
        <v>1506.3199460000001</v>
      </c>
      <c r="C3363" s="191">
        <v>1514.839966</v>
      </c>
      <c r="D3363" s="191">
        <v>1503.410034</v>
      </c>
      <c r="E3363" s="191">
        <v>1505.709961</v>
      </c>
      <c r="F3363" s="192">
        <v>1505.709961</v>
      </c>
      <c r="G3363" s="191">
        <v>3006710000</v>
      </c>
      <c r="H3363" s="194">
        <f t="shared" si="104"/>
        <v>-4.1823560034254768E-4</v>
      </c>
      <c r="I3363" s="193"/>
      <c r="J3363" s="197">
        <v>3361</v>
      </c>
      <c r="K3363" s="234"/>
      <c r="L3363" s="234"/>
      <c r="M3363" s="234"/>
      <c r="N3363" s="234"/>
      <c r="O3363" s="234"/>
      <c r="P3363" s="234"/>
      <c r="Q3363" s="7">
        <v>39261</v>
      </c>
      <c r="R3363" s="8">
        <v>4370000</v>
      </c>
      <c r="S3363" s="8">
        <v>4374643</v>
      </c>
      <c r="T3363" s="8">
        <v>4285714</v>
      </c>
      <c r="U3363" s="8">
        <v>4305714</v>
      </c>
      <c r="V3363" s="192">
        <v>3720736</v>
      </c>
      <c r="W3363" s="234">
        <v>838143600</v>
      </c>
      <c r="X3363" s="194">
        <f t="shared" si="105"/>
        <v>-1.0911318093392972E-2</v>
      </c>
      <c r="Y3363" s="193"/>
      <c r="Z3363" s="197">
        <v>3361</v>
      </c>
    </row>
    <row r="3364" spans="1:26" ht="14.4" x14ac:dyDescent="0.3">
      <c r="A3364" s="7">
        <v>39260</v>
      </c>
      <c r="B3364" s="191">
        <v>1492.619995</v>
      </c>
      <c r="C3364" s="191">
        <v>1506.8000489999999</v>
      </c>
      <c r="D3364" s="191">
        <v>1484.1800539999999</v>
      </c>
      <c r="E3364" s="191">
        <v>1506.339966</v>
      </c>
      <c r="F3364" s="192">
        <v>1506.339966</v>
      </c>
      <c r="G3364" s="191">
        <v>3398150000</v>
      </c>
      <c r="H3364" s="194">
        <f t="shared" si="104"/>
        <v>9.0093381728459446E-3</v>
      </c>
      <c r="I3364" s="193"/>
      <c r="J3364" s="197">
        <v>3362</v>
      </c>
      <c r="K3364" s="234"/>
      <c r="L3364" s="234"/>
      <c r="M3364" s="234"/>
      <c r="N3364" s="234"/>
      <c r="O3364" s="234"/>
      <c r="P3364" s="234"/>
      <c r="Q3364" s="7">
        <v>39260</v>
      </c>
      <c r="R3364" s="8">
        <v>4307500</v>
      </c>
      <c r="S3364" s="8">
        <v>4358572</v>
      </c>
      <c r="T3364" s="8">
        <v>4259286</v>
      </c>
      <c r="U3364" s="8">
        <v>4353214</v>
      </c>
      <c r="V3364" s="192">
        <v>3761782</v>
      </c>
      <c r="W3364" s="234">
        <v>974696800</v>
      </c>
      <c r="X3364" s="194">
        <f t="shared" si="105"/>
        <v>1.8720962603570552E-2</v>
      </c>
      <c r="Y3364" s="193"/>
      <c r="Z3364" s="197">
        <v>3362</v>
      </c>
    </row>
    <row r="3365" spans="1:26" ht="14.4" x14ac:dyDescent="0.3">
      <c r="A3365" s="7">
        <v>39259</v>
      </c>
      <c r="B3365" s="191">
        <v>1497.6800539999999</v>
      </c>
      <c r="C3365" s="191">
        <v>1506.119995</v>
      </c>
      <c r="D3365" s="191">
        <v>1490.540039</v>
      </c>
      <c r="E3365" s="191">
        <v>1492.8900149999999</v>
      </c>
      <c r="F3365" s="192">
        <v>1492.8900149999999</v>
      </c>
      <c r="G3365" s="191">
        <v>3398530000</v>
      </c>
      <c r="H3365" s="194">
        <f t="shared" si="104"/>
        <v>-3.2381955695795273E-3</v>
      </c>
      <c r="I3365" s="193"/>
      <c r="J3365" s="197">
        <v>3363</v>
      </c>
      <c r="K3365" s="234"/>
      <c r="L3365" s="234"/>
      <c r="M3365" s="234"/>
      <c r="N3365" s="234"/>
      <c r="O3365" s="234"/>
      <c r="P3365" s="234"/>
      <c r="Q3365" s="7">
        <v>39259</v>
      </c>
      <c r="R3365" s="8">
        <v>4427857</v>
      </c>
      <c r="S3365" s="8">
        <v>4428571</v>
      </c>
      <c r="T3365" s="8">
        <v>4240000</v>
      </c>
      <c r="U3365" s="8">
        <v>4273214</v>
      </c>
      <c r="V3365" s="192">
        <v>3692652</v>
      </c>
      <c r="W3365" s="234">
        <v>1345005200</v>
      </c>
      <c r="X3365" s="194">
        <f t="shared" si="105"/>
        <v>-2.1988138800192389E-2</v>
      </c>
      <c r="Y3365" s="193"/>
      <c r="Z3365" s="197">
        <v>3363</v>
      </c>
    </row>
    <row r="3366" spans="1:26" ht="14.4" x14ac:dyDescent="0.3">
      <c r="A3366" s="7">
        <v>39258</v>
      </c>
      <c r="B3366" s="191">
        <v>1502.5600589999999</v>
      </c>
      <c r="C3366" s="191">
        <v>1514.290039</v>
      </c>
      <c r="D3366" s="191">
        <v>1492.6800539999999</v>
      </c>
      <c r="E3366" s="191">
        <v>1497.73999</v>
      </c>
      <c r="F3366" s="192">
        <v>1497.73999</v>
      </c>
      <c r="G3366" s="191">
        <v>3287250000</v>
      </c>
      <c r="H3366" s="194">
        <f t="shared" si="104"/>
        <v>-3.2079043836742076E-3</v>
      </c>
      <c r="I3366" s="193"/>
      <c r="J3366" s="197">
        <v>3364</v>
      </c>
      <c r="K3366" s="234"/>
      <c r="L3366" s="234"/>
      <c r="M3366" s="234"/>
      <c r="N3366" s="234"/>
      <c r="O3366" s="234"/>
      <c r="P3366" s="234"/>
      <c r="Q3366" s="7">
        <v>39258</v>
      </c>
      <c r="R3366" s="8">
        <v>4435357</v>
      </c>
      <c r="S3366" s="8">
        <v>4467500</v>
      </c>
      <c r="T3366" s="8">
        <v>4323571</v>
      </c>
      <c r="U3366" s="8">
        <v>4369286</v>
      </c>
      <c r="V3366" s="192">
        <v>3775672</v>
      </c>
      <c r="W3366" s="234">
        <v>965403600</v>
      </c>
      <c r="X3366" s="194">
        <f t="shared" si="105"/>
        <v>-5.365591511153729E-3</v>
      </c>
      <c r="Y3366" s="193"/>
      <c r="Z3366" s="197">
        <v>3364</v>
      </c>
    </row>
    <row r="3367" spans="1:26" ht="14.4" x14ac:dyDescent="0.3">
      <c r="A3367" s="7">
        <v>39255</v>
      </c>
      <c r="B3367" s="191">
        <v>1522.1899410000001</v>
      </c>
      <c r="C3367" s="191">
        <v>1522.1899410000001</v>
      </c>
      <c r="D3367" s="191">
        <v>1500.73999</v>
      </c>
      <c r="E3367" s="191">
        <v>1502.5600589999999</v>
      </c>
      <c r="F3367" s="192">
        <v>1502.5600589999999</v>
      </c>
      <c r="G3367" s="191">
        <v>4284320000</v>
      </c>
      <c r="H3367" s="194">
        <f t="shared" si="104"/>
        <v>-1.2895816396674099E-2</v>
      </c>
      <c r="I3367" s="193"/>
      <c r="J3367" s="197">
        <v>3365</v>
      </c>
      <c r="K3367" s="234"/>
      <c r="L3367" s="234"/>
      <c r="M3367" s="234"/>
      <c r="N3367" s="234"/>
      <c r="O3367" s="234"/>
      <c r="P3367" s="234"/>
      <c r="Q3367" s="7">
        <v>39255</v>
      </c>
      <c r="R3367" s="8">
        <v>4423214</v>
      </c>
      <c r="S3367" s="8">
        <v>4444643</v>
      </c>
      <c r="T3367" s="8">
        <v>4370714</v>
      </c>
      <c r="U3367" s="8">
        <v>4392857</v>
      </c>
      <c r="V3367" s="192">
        <v>3796040</v>
      </c>
      <c r="W3367" s="234">
        <v>631876000</v>
      </c>
      <c r="X3367" s="194">
        <f t="shared" si="105"/>
        <v>-7.2634286081906703E-3</v>
      </c>
      <c r="Y3367" s="193"/>
      <c r="Z3367" s="197">
        <v>3365</v>
      </c>
    </row>
    <row r="3368" spans="1:26" ht="14.4" x14ac:dyDescent="0.3">
      <c r="A3368" s="7">
        <v>39254</v>
      </c>
      <c r="B3368" s="191">
        <v>1512.5</v>
      </c>
      <c r="C3368" s="191">
        <v>1522.900024</v>
      </c>
      <c r="D3368" s="191">
        <v>1504.75</v>
      </c>
      <c r="E3368" s="191">
        <v>1522.1899410000001</v>
      </c>
      <c r="F3368" s="192">
        <v>1522.1899410000001</v>
      </c>
      <c r="G3368" s="191">
        <v>3161110000</v>
      </c>
      <c r="H3368" s="194">
        <f t="shared" si="104"/>
        <v>6.18041247596184E-3</v>
      </c>
      <c r="I3368" s="193"/>
      <c r="J3368" s="197">
        <v>3366</v>
      </c>
      <c r="K3368" s="234"/>
      <c r="L3368" s="234"/>
      <c r="M3368" s="234"/>
      <c r="N3368" s="234"/>
      <c r="O3368" s="234"/>
      <c r="P3368" s="234"/>
      <c r="Q3368" s="7">
        <v>39254</v>
      </c>
      <c r="R3368" s="8">
        <v>4346428</v>
      </c>
      <c r="S3368" s="8">
        <v>4438929</v>
      </c>
      <c r="T3368" s="8">
        <v>4311429</v>
      </c>
      <c r="U3368" s="8">
        <v>4425000</v>
      </c>
      <c r="V3368" s="192">
        <v>3823814</v>
      </c>
      <c r="W3368" s="234">
        <v>867045200</v>
      </c>
      <c r="X3368" s="194">
        <f t="shared" si="105"/>
        <v>1.9332811024258049E-2</v>
      </c>
      <c r="Y3368" s="193"/>
      <c r="Z3368" s="197">
        <v>3366</v>
      </c>
    </row>
    <row r="3369" spans="1:26" ht="14.4" x14ac:dyDescent="0.3">
      <c r="A3369" s="7">
        <v>39253</v>
      </c>
      <c r="B3369" s="191">
        <v>1533.6800539999999</v>
      </c>
      <c r="C3369" s="191">
        <v>1537.3199460000001</v>
      </c>
      <c r="D3369" s="191">
        <v>1512.3599850000001</v>
      </c>
      <c r="E3369" s="191">
        <v>1512.839966</v>
      </c>
      <c r="F3369" s="192">
        <v>1512.839966</v>
      </c>
      <c r="G3369" s="191">
        <v>3286900000</v>
      </c>
      <c r="H3369" s="194">
        <f t="shared" si="104"/>
        <v>-1.3601086044502358E-2</v>
      </c>
      <c r="I3369" s="193"/>
      <c r="J3369" s="197">
        <v>3367</v>
      </c>
      <c r="K3369" s="234"/>
      <c r="L3369" s="234"/>
      <c r="M3369" s="234"/>
      <c r="N3369" s="234"/>
      <c r="O3369" s="234"/>
      <c r="P3369" s="234"/>
      <c r="Q3369" s="7">
        <v>39253</v>
      </c>
      <c r="R3369" s="8">
        <v>4423929</v>
      </c>
      <c r="S3369" s="8">
        <v>4452143</v>
      </c>
      <c r="T3369" s="8">
        <v>4339286</v>
      </c>
      <c r="U3369" s="8">
        <v>4341072</v>
      </c>
      <c r="V3369" s="192">
        <v>3751291</v>
      </c>
      <c r="W3369" s="234">
        <v>897512000</v>
      </c>
      <c r="X3369" s="194">
        <f t="shared" si="105"/>
        <v>-1.7062636630403083E-2</v>
      </c>
      <c r="Y3369" s="193"/>
      <c r="Z3369" s="197">
        <v>3367</v>
      </c>
    </row>
    <row r="3370" spans="1:26" ht="14.4" x14ac:dyDescent="0.3">
      <c r="A3370" s="7">
        <v>39252</v>
      </c>
      <c r="B3370" s="191">
        <v>1531.0200199999999</v>
      </c>
      <c r="C3370" s="191">
        <v>1535.849976</v>
      </c>
      <c r="D3370" s="191">
        <v>1525.670044</v>
      </c>
      <c r="E3370" s="191">
        <v>1533.6999510000001</v>
      </c>
      <c r="F3370" s="192">
        <v>1533.6999510000001</v>
      </c>
      <c r="G3370" s="191">
        <v>2873590000</v>
      </c>
      <c r="H3370" s="194">
        <f t="shared" si="104"/>
        <v>1.7307742498234367E-3</v>
      </c>
      <c r="I3370" s="193"/>
      <c r="J3370" s="197">
        <v>3368</v>
      </c>
      <c r="K3370" s="234"/>
      <c r="L3370" s="234"/>
      <c r="M3370" s="234"/>
      <c r="N3370" s="234"/>
      <c r="O3370" s="234"/>
      <c r="P3370" s="234"/>
      <c r="Q3370" s="7">
        <v>39252</v>
      </c>
      <c r="R3370" s="8">
        <v>4453214</v>
      </c>
      <c r="S3370" s="8">
        <v>4464643</v>
      </c>
      <c r="T3370" s="8">
        <v>4389643</v>
      </c>
      <c r="U3370" s="8">
        <v>4416429</v>
      </c>
      <c r="V3370" s="192">
        <v>3816409</v>
      </c>
      <c r="W3370" s="234">
        <v>943026000</v>
      </c>
      <c r="X3370" s="194">
        <f t="shared" si="105"/>
        <v>-1.1431558426655745E-2</v>
      </c>
      <c r="Y3370" s="193"/>
      <c r="Z3370" s="197">
        <v>3368</v>
      </c>
    </row>
    <row r="3371" spans="1:26" ht="14.4" x14ac:dyDescent="0.3">
      <c r="A3371" s="7">
        <v>39251</v>
      </c>
      <c r="B3371" s="191">
        <v>1532.900024</v>
      </c>
      <c r="C3371" s="191">
        <v>1535.4399410000001</v>
      </c>
      <c r="D3371" s="191">
        <v>1529.3100589999999</v>
      </c>
      <c r="E3371" s="191">
        <v>1531.0500489999999</v>
      </c>
      <c r="F3371" s="192">
        <v>1531.0500489999999</v>
      </c>
      <c r="G3371" s="191">
        <v>2480240000</v>
      </c>
      <c r="H3371" s="194">
        <f t="shared" si="104"/>
        <v>-1.2133686640086612E-3</v>
      </c>
      <c r="I3371" s="193"/>
      <c r="J3371" s="197">
        <v>3369</v>
      </c>
      <c r="K3371" s="234"/>
      <c r="L3371" s="234"/>
      <c r="M3371" s="234"/>
      <c r="N3371" s="234"/>
      <c r="O3371" s="234"/>
      <c r="P3371" s="234"/>
      <c r="Q3371" s="7">
        <v>39251</v>
      </c>
      <c r="R3371" s="8">
        <v>4402857</v>
      </c>
      <c r="S3371" s="8">
        <v>4470714</v>
      </c>
      <c r="T3371" s="8">
        <v>4376429</v>
      </c>
      <c r="U3371" s="8">
        <v>4467500</v>
      </c>
      <c r="V3371" s="192">
        <v>3860541</v>
      </c>
      <c r="W3371" s="234">
        <v>910604800</v>
      </c>
      <c r="X3371" s="194">
        <f t="shared" si="105"/>
        <v>3.8091266089504271E-2</v>
      </c>
      <c r="Y3371" s="193"/>
      <c r="Z3371" s="197">
        <v>3369</v>
      </c>
    </row>
    <row r="3372" spans="1:26" ht="14.4" x14ac:dyDescent="0.3">
      <c r="A3372" s="7">
        <v>39248</v>
      </c>
      <c r="B3372" s="191">
        <v>1522.969971</v>
      </c>
      <c r="C3372" s="191">
        <v>1538.709961</v>
      </c>
      <c r="D3372" s="191">
        <v>1522.969971</v>
      </c>
      <c r="E3372" s="191">
        <v>1532.910034</v>
      </c>
      <c r="F3372" s="192">
        <v>1532.910034</v>
      </c>
      <c r="G3372" s="191">
        <v>3406030000</v>
      </c>
      <c r="H3372" s="194">
        <f t="shared" si="104"/>
        <v>6.5267623060704522E-3</v>
      </c>
      <c r="I3372" s="193"/>
      <c r="J3372" s="197">
        <v>3370</v>
      </c>
      <c r="K3372" s="234"/>
      <c r="L3372" s="234"/>
      <c r="M3372" s="234"/>
      <c r="N3372" s="234"/>
      <c r="O3372" s="234"/>
      <c r="P3372" s="234"/>
      <c r="Q3372" s="7">
        <v>39248</v>
      </c>
      <c r="R3372" s="8">
        <v>4307857</v>
      </c>
      <c r="S3372" s="8">
        <v>4309643</v>
      </c>
      <c r="T3372" s="8">
        <v>4280715</v>
      </c>
      <c r="U3372" s="8">
        <v>4303571</v>
      </c>
      <c r="V3372" s="192">
        <v>3718884</v>
      </c>
      <c r="W3372" s="234">
        <v>811218800</v>
      </c>
      <c r="X3372" s="194">
        <f t="shared" si="105"/>
        <v>1.4736651390115246E-2</v>
      </c>
      <c r="Y3372" s="193"/>
      <c r="Z3372" s="197">
        <v>3370</v>
      </c>
    </row>
    <row r="3373" spans="1:26" ht="14.4" x14ac:dyDescent="0.3">
      <c r="A3373" s="7">
        <v>39247</v>
      </c>
      <c r="B3373" s="191">
        <v>1515.579956</v>
      </c>
      <c r="C3373" s="191">
        <v>1526.4499510000001</v>
      </c>
      <c r="D3373" s="191">
        <v>1515.579956</v>
      </c>
      <c r="E3373" s="191">
        <v>1522.969971</v>
      </c>
      <c r="F3373" s="192">
        <v>1522.969971</v>
      </c>
      <c r="G3373" s="191">
        <v>2813630000</v>
      </c>
      <c r="H3373" s="194">
        <f t="shared" si="104"/>
        <v>4.8163035410628101E-3</v>
      </c>
      <c r="I3373" s="193"/>
      <c r="J3373" s="197">
        <v>3371</v>
      </c>
      <c r="K3373" s="234"/>
      <c r="L3373" s="234"/>
      <c r="M3373" s="234"/>
      <c r="N3373" s="234"/>
      <c r="O3373" s="234"/>
      <c r="P3373" s="234"/>
      <c r="Q3373" s="7">
        <v>39247</v>
      </c>
      <c r="R3373" s="8">
        <v>4185714</v>
      </c>
      <c r="S3373" s="8">
        <v>4266071</v>
      </c>
      <c r="T3373" s="8">
        <v>4157857</v>
      </c>
      <c r="U3373" s="8">
        <v>4241071</v>
      </c>
      <c r="V3373" s="192">
        <v>3664876</v>
      </c>
      <c r="W3373" s="234">
        <v>973266000</v>
      </c>
      <c r="X3373" s="194">
        <f t="shared" si="105"/>
        <v>1.0638397616522416E-2</v>
      </c>
      <c r="Y3373" s="193"/>
      <c r="Z3373" s="197">
        <v>3371</v>
      </c>
    </row>
    <row r="3374" spans="1:26" ht="14.4" x14ac:dyDescent="0.3">
      <c r="A3374" s="7">
        <v>39246</v>
      </c>
      <c r="B3374" s="191">
        <v>1492.650024</v>
      </c>
      <c r="C3374" s="191">
        <v>1515.6999510000001</v>
      </c>
      <c r="D3374" s="191">
        <v>1492.650024</v>
      </c>
      <c r="E3374" s="191">
        <v>1515.670044</v>
      </c>
      <c r="F3374" s="192">
        <v>1515.670044</v>
      </c>
      <c r="G3374" s="191">
        <v>3077930000</v>
      </c>
      <c r="H3374" s="194">
        <f t="shared" si="104"/>
        <v>1.5184222371064943E-2</v>
      </c>
      <c r="I3374" s="193"/>
      <c r="J3374" s="197">
        <v>3372</v>
      </c>
      <c r="K3374" s="234"/>
      <c r="L3374" s="234"/>
      <c r="M3374" s="234"/>
      <c r="N3374" s="234"/>
      <c r="O3374" s="234"/>
      <c r="P3374" s="234"/>
      <c r="Q3374" s="7">
        <v>39246</v>
      </c>
      <c r="R3374" s="8">
        <v>4326786</v>
      </c>
      <c r="S3374" s="8">
        <v>4328214</v>
      </c>
      <c r="T3374" s="8">
        <v>4121428</v>
      </c>
      <c r="U3374" s="8">
        <v>4196429</v>
      </c>
      <c r="V3374" s="192">
        <v>3626298</v>
      </c>
      <c r="W3374" s="234">
        <v>1721353200</v>
      </c>
      <c r="X3374" s="194">
        <f t="shared" si="105"/>
        <v>-2.3924534518093597E-2</v>
      </c>
      <c r="Y3374" s="193"/>
      <c r="Z3374" s="197">
        <v>3372</v>
      </c>
    </row>
    <row r="3375" spans="1:26" ht="14.4" x14ac:dyDescent="0.3">
      <c r="A3375" s="7">
        <v>39245</v>
      </c>
      <c r="B3375" s="191">
        <v>1509.119995</v>
      </c>
      <c r="C3375" s="191">
        <v>1511.329956</v>
      </c>
      <c r="D3375" s="191">
        <v>1492.969971</v>
      </c>
      <c r="E3375" s="191">
        <v>1493</v>
      </c>
      <c r="F3375" s="192">
        <v>1493</v>
      </c>
      <c r="G3375" s="191">
        <v>3056200000</v>
      </c>
      <c r="H3375" s="194">
        <f t="shared" si="104"/>
        <v>-1.0681718520335434E-2</v>
      </c>
      <c r="I3375" s="193"/>
      <c r="J3375" s="197">
        <v>3373</v>
      </c>
      <c r="K3375" s="234"/>
      <c r="L3375" s="234"/>
      <c r="M3375" s="234"/>
      <c r="N3375" s="234"/>
      <c r="O3375" s="234"/>
      <c r="P3375" s="234"/>
      <c r="Q3375" s="7">
        <v>39245</v>
      </c>
      <c r="R3375" s="8">
        <v>4262500</v>
      </c>
      <c r="S3375" s="8">
        <v>4346786</v>
      </c>
      <c r="T3375" s="8">
        <v>4225357</v>
      </c>
      <c r="U3375" s="8">
        <v>4299286</v>
      </c>
      <c r="V3375" s="192">
        <v>3715182</v>
      </c>
      <c r="W3375" s="234">
        <v>1426566400</v>
      </c>
      <c r="X3375" s="194">
        <f t="shared" si="105"/>
        <v>1.5811536193859948E-3</v>
      </c>
      <c r="Y3375" s="193"/>
      <c r="Z3375" s="197">
        <v>3373</v>
      </c>
    </row>
    <row r="3376" spans="1:26" ht="14.4" x14ac:dyDescent="0.3">
      <c r="A3376" s="7">
        <v>39244</v>
      </c>
      <c r="B3376" s="191">
        <v>1507.6400149999999</v>
      </c>
      <c r="C3376" s="191">
        <v>1515.530029</v>
      </c>
      <c r="D3376" s="191">
        <v>1503.349976</v>
      </c>
      <c r="E3376" s="191">
        <v>1509.119995</v>
      </c>
      <c r="F3376" s="192">
        <v>1509.119995</v>
      </c>
      <c r="G3376" s="191">
        <v>2525280000</v>
      </c>
      <c r="H3376" s="194">
        <f t="shared" si="104"/>
        <v>9.6171639528844785E-4</v>
      </c>
      <c r="I3376" s="193"/>
      <c r="J3376" s="197">
        <v>3374</v>
      </c>
      <c r="K3376" s="234"/>
      <c r="L3376" s="234"/>
      <c r="M3376" s="234"/>
      <c r="N3376" s="234"/>
      <c r="O3376" s="234"/>
      <c r="P3376" s="234"/>
      <c r="Q3376" s="7">
        <v>39244</v>
      </c>
      <c r="R3376" s="8">
        <v>4500000</v>
      </c>
      <c r="S3376" s="8">
        <v>4505357</v>
      </c>
      <c r="T3376" s="8">
        <v>4269286</v>
      </c>
      <c r="U3376" s="8">
        <v>4292500</v>
      </c>
      <c r="V3376" s="192">
        <v>3709317</v>
      </c>
      <c r="W3376" s="234">
        <v>1874258400</v>
      </c>
      <c r="X3376" s="194">
        <f t="shared" si="105"/>
        <v>-3.4541159935190427E-2</v>
      </c>
      <c r="Y3376" s="193"/>
      <c r="Z3376" s="197">
        <v>3374</v>
      </c>
    </row>
    <row r="3377" spans="1:26" ht="14.4" x14ac:dyDescent="0.3">
      <c r="A3377" s="7">
        <v>39241</v>
      </c>
      <c r="B3377" s="191">
        <v>1490.709961</v>
      </c>
      <c r="C3377" s="191">
        <v>1507.76001</v>
      </c>
      <c r="D3377" s="191">
        <v>1487.410034</v>
      </c>
      <c r="E3377" s="191">
        <v>1507.670044</v>
      </c>
      <c r="F3377" s="192">
        <v>1507.670044</v>
      </c>
      <c r="G3377" s="191">
        <v>2993460000</v>
      </c>
      <c r="H3377" s="194">
        <f t="shared" si="104"/>
        <v>1.1370393722323034E-2</v>
      </c>
      <c r="I3377" s="193"/>
      <c r="J3377" s="197">
        <v>3375</v>
      </c>
      <c r="K3377" s="234"/>
      <c r="L3377" s="234"/>
      <c r="M3377" s="234"/>
      <c r="N3377" s="234"/>
      <c r="O3377" s="234"/>
      <c r="P3377" s="234"/>
      <c r="Q3377" s="7">
        <v>39241</v>
      </c>
      <c r="R3377" s="8">
        <v>4493571</v>
      </c>
      <c r="S3377" s="8">
        <v>4493928</v>
      </c>
      <c r="T3377" s="8">
        <v>4367500</v>
      </c>
      <c r="U3377" s="8">
        <v>4446072</v>
      </c>
      <c r="V3377" s="192">
        <v>3842025</v>
      </c>
      <c r="W3377" s="234">
        <v>1241682400</v>
      </c>
      <c r="X3377" s="194">
        <f t="shared" si="105"/>
        <v>3.3854244198709763E-3</v>
      </c>
      <c r="Y3377" s="193"/>
      <c r="Z3377" s="197">
        <v>3375</v>
      </c>
    </row>
    <row r="3378" spans="1:26" ht="14.4" x14ac:dyDescent="0.3">
      <c r="A3378" s="7">
        <v>39240</v>
      </c>
      <c r="B3378" s="191">
        <v>1517.3599850000001</v>
      </c>
      <c r="C3378" s="191">
        <v>1517.3599850000001</v>
      </c>
      <c r="D3378" s="191">
        <v>1490.369995</v>
      </c>
      <c r="E3378" s="191">
        <v>1490.719971</v>
      </c>
      <c r="F3378" s="192">
        <v>1490.719971</v>
      </c>
      <c r="G3378" s="191">
        <v>3538470000</v>
      </c>
      <c r="H3378" s="194">
        <f t="shared" si="104"/>
        <v>-1.7569780748494836E-2</v>
      </c>
      <c r="I3378" s="193"/>
      <c r="J3378" s="197">
        <v>3376</v>
      </c>
      <c r="K3378" s="234"/>
      <c r="L3378" s="234"/>
      <c r="M3378" s="234"/>
      <c r="N3378" s="234"/>
      <c r="O3378" s="234"/>
      <c r="P3378" s="234"/>
      <c r="Q3378" s="7">
        <v>39240</v>
      </c>
      <c r="R3378" s="8">
        <v>4463929</v>
      </c>
      <c r="S3378" s="8">
        <v>4557500</v>
      </c>
      <c r="T3378" s="8">
        <v>4399643</v>
      </c>
      <c r="U3378" s="8">
        <v>4431071</v>
      </c>
      <c r="V3378" s="192">
        <v>3829062</v>
      </c>
      <c r="W3378" s="234">
        <v>1915079600</v>
      </c>
      <c r="X3378" s="194">
        <f t="shared" si="105"/>
        <v>3.4779158502129702E-3</v>
      </c>
      <c r="Y3378" s="193"/>
      <c r="Z3378" s="197">
        <v>3376</v>
      </c>
    </row>
    <row r="3379" spans="1:26" ht="14.4" x14ac:dyDescent="0.3">
      <c r="A3379" s="7">
        <v>39239</v>
      </c>
      <c r="B3379" s="191">
        <v>1530.5699460000001</v>
      </c>
      <c r="C3379" s="191">
        <v>1530.5699460000001</v>
      </c>
      <c r="D3379" s="191">
        <v>1514.130005</v>
      </c>
      <c r="E3379" s="191">
        <v>1517.380005</v>
      </c>
      <c r="F3379" s="192">
        <v>1517.380005</v>
      </c>
      <c r="G3379" s="191">
        <v>2964190000</v>
      </c>
      <c r="H3379" s="194">
        <f t="shared" si="104"/>
        <v>-8.8637424046007062E-3</v>
      </c>
      <c r="I3379" s="193"/>
      <c r="J3379" s="197">
        <v>3377</v>
      </c>
      <c r="K3379" s="234"/>
      <c r="L3379" s="234"/>
      <c r="M3379" s="234"/>
      <c r="N3379" s="234"/>
      <c r="O3379" s="234"/>
      <c r="P3379" s="234"/>
      <c r="Q3379" s="7">
        <v>39239</v>
      </c>
      <c r="R3379" s="8">
        <v>4367857</v>
      </c>
      <c r="S3379" s="8">
        <v>4430357</v>
      </c>
      <c r="T3379" s="8">
        <v>4355357</v>
      </c>
      <c r="U3379" s="8">
        <v>4415714</v>
      </c>
      <c r="V3379" s="192">
        <v>3815791</v>
      </c>
      <c r="W3379" s="234">
        <v>1112241200</v>
      </c>
      <c r="X3379" s="194">
        <f t="shared" si="105"/>
        <v>7.9073287275925781E-3</v>
      </c>
      <c r="Y3379" s="193"/>
      <c r="Z3379" s="197">
        <v>3377</v>
      </c>
    </row>
    <row r="3380" spans="1:26" ht="14.4" x14ac:dyDescent="0.3">
      <c r="A3380" s="7">
        <v>39238</v>
      </c>
      <c r="B3380" s="191">
        <v>1539.119995</v>
      </c>
      <c r="C3380" s="191">
        <v>1539.119995</v>
      </c>
      <c r="D3380" s="191">
        <v>1525.619995</v>
      </c>
      <c r="E3380" s="191">
        <v>1530.9499510000001</v>
      </c>
      <c r="F3380" s="192">
        <v>1530.9499510000001</v>
      </c>
      <c r="G3380" s="191">
        <v>2939450000</v>
      </c>
      <c r="H3380" s="194">
        <f t="shared" si="104"/>
        <v>-5.3470696807768484E-3</v>
      </c>
      <c r="I3380" s="193"/>
      <c r="J3380" s="197">
        <v>3378</v>
      </c>
      <c r="K3380" s="234"/>
      <c r="L3380" s="234"/>
      <c r="M3380" s="234"/>
      <c r="N3380" s="234"/>
      <c r="O3380" s="234"/>
      <c r="P3380" s="234"/>
      <c r="Q3380" s="7">
        <v>39238</v>
      </c>
      <c r="R3380" s="8">
        <v>4336071</v>
      </c>
      <c r="S3380" s="8">
        <v>4381786</v>
      </c>
      <c r="T3380" s="8">
        <v>4303571</v>
      </c>
      <c r="U3380" s="8">
        <v>4381072</v>
      </c>
      <c r="V3380" s="192">
        <v>3785855</v>
      </c>
      <c r="W3380" s="234">
        <v>920785600</v>
      </c>
      <c r="X3380" s="194">
        <f t="shared" si="105"/>
        <v>1.1044198157297369E-2</v>
      </c>
      <c r="Y3380" s="193"/>
      <c r="Z3380" s="197">
        <v>3378</v>
      </c>
    </row>
    <row r="3381" spans="1:26" ht="14.4" x14ac:dyDescent="0.3">
      <c r="A3381" s="7">
        <v>39237</v>
      </c>
      <c r="B3381" s="191">
        <v>1536.280029</v>
      </c>
      <c r="C3381" s="191">
        <v>1540.530029</v>
      </c>
      <c r="D3381" s="191">
        <v>1532.3100589999999</v>
      </c>
      <c r="E3381" s="191">
        <v>1539.1800539999999</v>
      </c>
      <c r="F3381" s="192">
        <v>1539.1800539999999</v>
      </c>
      <c r="G3381" s="191">
        <v>2738930000</v>
      </c>
      <c r="H3381" s="194">
        <f t="shared" si="104"/>
        <v>1.8486064691751456E-3</v>
      </c>
      <c r="I3381" s="193"/>
      <c r="J3381" s="197">
        <v>3379</v>
      </c>
      <c r="K3381" s="234"/>
      <c r="L3381" s="234"/>
      <c r="M3381" s="234"/>
      <c r="N3381" s="234"/>
      <c r="O3381" s="234"/>
      <c r="P3381" s="234"/>
      <c r="Q3381" s="7">
        <v>39237</v>
      </c>
      <c r="R3381" s="8">
        <v>4236786</v>
      </c>
      <c r="S3381" s="8">
        <v>4347500</v>
      </c>
      <c r="T3381" s="8">
        <v>4210714</v>
      </c>
      <c r="U3381" s="8">
        <v>4333214</v>
      </c>
      <c r="V3381" s="192">
        <v>3744500</v>
      </c>
      <c r="W3381" s="234">
        <v>886673200</v>
      </c>
      <c r="X3381" s="194">
        <f t="shared" si="105"/>
        <v>2.4746625273598728E-2</v>
      </c>
      <c r="Y3381" s="193"/>
      <c r="Z3381" s="197">
        <v>3379</v>
      </c>
    </row>
    <row r="3382" spans="1:26" ht="14.4" x14ac:dyDescent="0.3">
      <c r="A3382" s="7">
        <v>39234</v>
      </c>
      <c r="B3382" s="191">
        <v>1530.619995</v>
      </c>
      <c r="C3382" s="191">
        <v>1540.5600589999999</v>
      </c>
      <c r="D3382" s="191">
        <v>1530.619995</v>
      </c>
      <c r="E3382" s="191">
        <v>1536.339966</v>
      </c>
      <c r="F3382" s="192">
        <v>1536.339966</v>
      </c>
      <c r="G3382" s="191">
        <v>2927020000</v>
      </c>
      <c r="H3382" s="194">
        <f t="shared" si="104"/>
        <v>3.737028797928376E-3</v>
      </c>
      <c r="I3382" s="193"/>
      <c r="J3382" s="197">
        <v>3380</v>
      </c>
      <c r="K3382" s="234"/>
      <c r="L3382" s="234"/>
      <c r="M3382" s="234"/>
      <c r="N3382" s="234"/>
      <c r="O3382" s="234"/>
      <c r="P3382" s="234"/>
      <c r="Q3382" s="7">
        <v>39234</v>
      </c>
      <c r="R3382" s="8">
        <v>4325000</v>
      </c>
      <c r="S3382" s="8">
        <v>4328214</v>
      </c>
      <c r="T3382" s="8">
        <v>4224643</v>
      </c>
      <c r="U3382" s="8">
        <v>4228571</v>
      </c>
      <c r="V3382" s="192">
        <v>3654074</v>
      </c>
      <c r="W3382" s="234">
        <v>885262000</v>
      </c>
      <c r="X3382" s="194">
        <f t="shared" si="105"/>
        <v>-2.3021886647166714E-2</v>
      </c>
      <c r="Y3382" s="193"/>
      <c r="Z3382" s="197">
        <v>3380</v>
      </c>
    </row>
    <row r="3383" spans="1:26" ht="14.4" x14ac:dyDescent="0.3">
      <c r="A3383" s="7">
        <v>39233</v>
      </c>
      <c r="B3383" s="191">
        <v>1530.1899410000001</v>
      </c>
      <c r="C3383" s="191">
        <v>1535.5600589999999</v>
      </c>
      <c r="D3383" s="191">
        <v>1528.26001</v>
      </c>
      <c r="E3383" s="191">
        <v>1530.619995</v>
      </c>
      <c r="F3383" s="192">
        <v>1530.619995</v>
      </c>
      <c r="G3383" s="191">
        <v>3335530000</v>
      </c>
      <c r="H3383" s="194">
        <f t="shared" si="104"/>
        <v>2.5487345372749034E-4</v>
      </c>
      <c r="I3383" s="193"/>
      <c r="J3383" s="197">
        <v>3381</v>
      </c>
      <c r="K3383" s="234"/>
      <c r="L3383" s="234"/>
      <c r="M3383" s="234"/>
      <c r="N3383" s="234"/>
      <c r="O3383" s="234"/>
      <c r="P3383" s="234"/>
      <c r="Q3383" s="7">
        <v>39233</v>
      </c>
      <c r="R3383" s="8">
        <v>4288214</v>
      </c>
      <c r="S3383" s="8">
        <v>4363214</v>
      </c>
      <c r="T3383" s="8">
        <v>4269286</v>
      </c>
      <c r="U3383" s="8">
        <v>4328214</v>
      </c>
      <c r="V3383" s="192">
        <v>3740180</v>
      </c>
      <c r="W3383" s="234">
        <v>1297066400</v>
      </c>
      <c r="X3383" s="194">
        <f t="shared" si="105"/>
        <v>2.0375703895765179E-2</v>
      </c>
      <c r="Y3383" s="193"/>
      <c r="Z3383" s="197">
        <v>3381</v>
      </c>
    </row>
    <row r="3384" spans="1:26" ht="14.4" x14ac:dyDescent="0.3">
      <c r="A3384" s="7">
        <v>39232</v>
      </c>
      <c r="B3384" s="191">
        <v>1517.599976</v>
      </c>
      <c r="C3384" s="191">
        <v>1530.2299800000001</v>
      </c>
      <c r="D3384" s="191">
        <v>1510.0600589999999</v>
      </c>
      <c r="E3384" s="191">
        <v>1530.2299800000001</v>
      </c>
      <c r="F3384" s="192">
        <v>1530.2299800000001</v>
      </c>
      <c r="G3384" s="191">
        <v>2980210000</v>
      </c>
      <c r="H3384" s="194">
        <f t="shared" si="104"/>
        <v>7.9836079860841017E-3</v>
      </c>
      <c r="I3384" s="193"/>
      <c r="J3384" s="197">
        <v>3382</v>
      </c>
      <c r="K3384" s="234"/>
      <c r="L3384" s="234"/>
      <c r="M3384" s="234"/>
      <c r="N3384" s="234"/>
      <c r="O3384" s="234"/>
      <c r="P3384" s="234"/>
      <c r="Q3384" s="7">
        <v>39232</v>
      </c>
      <c r="R3384" s="8">
        <v>4082143</v>
      </c>
      <c r="S3384" s="8">
        <v>4245714</v>
      </c>
      <c r="T3384" s="8">
        <v>4054643</v>
      </c>
      <c r="U3384" s="8">
        <v>4241786</v>
      </c>
      <c r="V3384" s="192">
        <v>3665493</v>
      </c>
      <c r="W3384" s="234">
        <v>1478444800</v>
      </c>
      <c r="X3384" s="194">
        <f t="shared" si="105"/>
        <v>3.865310053631496E-2</v>
      </c>
      <c r="Y3384" s="193"/>
      <c r="Z3384" s="197">
        <v>3382</v>
      </c>
    </row>
    <row r="3385" spans="1:26" ht="14.4" x14ac:dyDescent="0.3">
      <c r="A3385" s="7">
        <v>39231</v>
      </c>
      <c r="B3385" s="191">
        <v>1515.5500489999999</v>
      </c>
      <c r="C3385" s="191">
        <v>1521.8000489999999</v>
      </c>
      <c r="D3385" s="191">
        <v>1512.0200199999999</v>
      </c>
      <c r="E3385" s="191">
        <v>1518.1099850000001</v>
      </c>
      <c r="F3385" s="192">
        <v>1518.1099850000001</v>
      </c>
      <c r="G3385" s="191">
        <v>2571790000</v>
      </c>
      <c r="H3385" s="194">
        <f t="shared" si="104"/>
        <v>1.5702038169093831E-3</v>
      </c>
      <c r="I3385" s="193"/>
      <c r="J3385" s="197">
        <v>3383</v>
      </c>
      <c r="K3385" s="234"/>
      <c r="L3385" s="234"/>
      <c r="M3385" s="234"/>
      <c r="N3385" s="234"/>
      <c r="O3385" s="234"/>
      <c r="P3385" s="234"/>
      <c r="Q3385" s="7">
        <v>39231</v>
      </c>
      <c r="R3385" s="8">
        <v>4087500</v>
      </c>
      <c r="S3385" s="8">
        <v>4102143</v>
      </c>
      <c r="T3385" s="8">
        <v>4024643</v>
      </c>
      <c r="U3385" s="8">
        <v>4083929</v>
      </c>
      <c r="V3385" s="192">
        <v>3529083</v>
      </c>
      <c r="W3385" s="234">
        <v>645694000</v>
      </c>
      <c r="X3385" s="194">
        <f t="shared" si="105"/>
        <v>6.4251132094681014E-3</v>
      </c>
      <c r="Y3385" s="193"/>
      <c r="Z3385" s="197">
        <v>3383</v>
      </c>
    </row>
    <row r="3386" spans="1:26" ht="14.4" x14ac:dyDescent="0.3">
      <c r="A3386" s="7">
        <v>39227</v>
      </c>
      <c r="B3386" s="191">
        <v>1507.5</v>
      </c>
      <c r="C3386" s="191">
        <v>1517.410034</v>
      </c>
      <c r="D3386" s="191">
        <v>1507.5</v>
      </c>
      <c r="E3386" s="191">
        <v>1515.7299800000001</v>
      </c>
      <c r="F3386" s="192">
        <v>1515.7299800000001</v>
      </c>
      <c r="G3386" s="191">
        <v>2316250000</v>
      </c>
      <c r="H3386" s="194">
        <f t="shared" si="104"/>
        <v>5.4526802113905055E-3</v>
      </c>
      <c r="I3386" s="193"/>
      <c r="J3386" s="197">
        <v>3384</v>
      </c>
      <c r="K3386" s="234"/>
      <c r="L3386" s="234"/>
      <c r="M3386" s="234"/>
      <c r="N3386" s="234"/>
      <c r="O3386" s="234"/>
      <c r="P3386" s="234"/>
      <c r="Q3386" s="7">
        <v>39227</v>
      </c>
      <c r="R3386" s="8">
        <v>4000000</v>
      </c>
      <c r="S3386" s="8">
        <v>4063571</v>
      </c>
      <c r="T3386" s="8">
        <v>3982143</v>
      </c>
      <c r="U3386" s="8">
        <v>4057857</v>
      </c>
      <c r="V3386" s="192">
        <v>3506553</v>
      </c>
      <c r="W3386" s="234">
        <v>632959600</v>
      </c>
      <c r="X3386" s="194">
        <f t="shared" si="105"/>
        <v>2.647032736195112E-2</v>
      </c>
      <c r="Y3386" s="193"/>
      <c r="Z3386" s="197">
        <v>3384</v>
      </c>
    </row>
    <row r="3387" spans="1:26" ht="14.4" x14ac:dyDescent="0.3">
      <c r="A3387" s="7">
        <v>39226</v>
      </c>
      <c r="B3387" s="191">
        <v>1522.099976</v>
      </c>
      <c r="C3387" s="191">
        <v>1529.3100589999999</v>
      </c>
      <c r="D3387" s="191">
        <v>1505.1800539999999</v>
      </c>
      <c r="E3387" s="191">
        <v>1507.51001</v>
      </c>
      <c r="F3387" s="192">
        <v>1507.51001</v>
      </c>
      <c r="G3387" s="191">
        <v>3365530000</v>
      </c>
      <c r="H3387" s="194">
        <f t="shared" si="104"/>
        <v>-9.7025637324445555E-3</v>
      </c>
      <c r="I3387" s="193"/>
      <c r="J3387" s="197">
        <v>3385</v>
      </c>
      <c r="K3387" s="234"/>
      <c r="L3387" s="234"/>
      <c r="M3387" s="234"/>
      <c r="N3387" s="234"/>
      <c r="O3387" s="234"/>
      <c r="P3387" s="234"/>
      <c r="Q3387" s="7">
        <v>39226</v>
      </c>
      <c r="R3387" s="8">
        <v>4028929</v>
      </c>
      <c r="S3387" s="8">
        <v>4087857</v>
      </c>
      <c r="T3387" s="8">
        <v>3941786</v>
      </c>
      <c r="U3387" s="8">
        <v>3953214</v>
      </c>
      <c r="V3387" s="192">
        <v>3416127</v>
      </c>
      <c r="W3387" s="234">
        <v>887362000</v>
      </c>
      <c r="X3387" s="194">
        <f t="shared" si="105"/>
        <v>-1.9488097670968971E-2</v>
      </c>
      <c r="Y3387" s="193"/>
      <c r="Z3387" s="197">
        <v>3385</v>
      </c>
    </row>
    <row r="3388" spans="1:26" ht="14.4" x14ac:dyDescent="0.3">
      <c r="A3388" s="7">
        <v>39225</v>
      </c>
      <c r="B3388" s="191">
        <v>1524.089966</v>
      </c>
      <c r="C3388" s="191">
        <v>1532.4300539999999</v>
      </c>
      <c r="D3388" s="191">
        <v>1521.900024</v>
      </c>
      <c r="E3388" s="191">
        <v>1522.280029</v>
      </c>
      <c r="F3388" s="192">
        <v>1522.280029</v>
      </c>
      <c r="G3388" s="191">
        <v>3084260000</v>
      </c>
      <c r="H3388" s="194">
        <f t="shared" si="104"/>
        <v>-1.2072317179986894E-3</v>
      </c>
      <c r="I3388" s="193"/>
      <c r="J3388" s="197">
        <v>3386</v>
      </c>
      <c r="K3388" s="234"/>
      <c r="L3388" s="234"/>
      <c r="M3388" s="234"/>
      <c r="N3388" s="234"/>
      <c r="O3388" s="234"/>
      <c r="P3388" s="234"/>
      <c r="Q3388" s="7">
        <v>39225</v>
      </c>
      <c r="R3388" s="8">
        <v>4072143</v>
      </c>
      <c r="S3388" s="8">
        <v>4107143</v>
      </c>
      <c r="T3388" s="8">
        <v>4021071</v>
      </c>
      <c r="U3388" s="8">
        <v>4031785</v>
      </c>
      <c r="V3388" s="192">
        <v>3484024</v>
      </c>
      <c r="W3388" s="234">
        <v>911374800</v>
      </c>
      <c r="X3388" s="194">
        <f t="shared" si="105"/>
        <v>-5.7247486076247031E-3</v>
      </c>
      <c r="Y3388" s="193"/>
      <c r="Z3388" s="197">
        <v>3386</v>
      </c>
    </row>
    <row r="3389" spans="1:26" ht="14.4" x14ac:dyDescent="0.3">
      <c r="A3389" s="7">
        <v>39224</v>
      </c>
      <c r="B3389" s="191">
        <v>1525.099976</v>
      </c>
      <c r="C3389" s="191">
        <v>1529.23999</v>
      </c>
      <c r="D3389" s="191">
        <v>1522.0500489999999</v>
      </c>
      <c r="E3389" s="191">
        <v>1524.119995</v>
      </c>
      <c r="F3389" s="192">
        <v>1524.119995</v>
      </c>
      <c r="G3389" s="191">
        <v>2860500000</v>
      </c>
      <c r="H3389" s="194">
        <f t="shared" si="104"/>
        <v>-6.4256836628522279E-4</v>
      </c>
      <c r="I3389" s="193"/>
      <c r="J3389" s="197">
        <v>3387</v>
      </c>
      <c r="K3389" s="234"/>
      <c r="L3389" s="234"/>
      <c r="M3389" s="234"/>
      <c r="N3389" s="234"/>
      <c r="O3389" s="234"/>
      <c r="P3389" s="234"/>
      <c r="Q3389" s="7">
        <v>39224</v>
      </c>
      <c r="R3389" s="8">
        <v>4017500</v>
      </c>
      <c r="S3389" s="8">
        <v>4062500</v>
      </c>
      <c r="T3389" s="8">
        <v>4000357</v>
      </c>
      <c r="U3389" s="8">
        <v>4055000</v>
      </c>
      <c r="V3389" s="192">
        <v>3504084</v>
      </c>
      <c r="W3389" s="234">
        <v>572409600</v>
      </c>
      <c r="X3389" s="194">
        <f t="shared" si="105"/>
        <v>1.3931090797609564E-2</v>
      </c>
      <c r="Y3389" s="193"/>
      <c r="Z3389" s="197">
        <v>3387</v>
      </c>
    </row>
    <row r="3390" spans="1:26" ht="14.4" x14ac:dyDescent="0.3">
      <c r="A3390" s="7">
        <v>39223</v>
      </c>
      <c r="B3390" s="191">
        <v>1522.75</v>
      </c>
      <c r="C3390" s="191">
        <v>1529.869995</v>
      </c>
      <c r="D3390" s="191">
        <v>1522.709961</v>
      </c>
      <c r="E3390" s="191">
        <v>1525.099976</v>
      </c>
      <c r="F3390" s="192">
        <v>1525.099976</v>
      </c>
      <c r="G3390" s="191">
        <v>3465360000</v>
      </c>
      <c r="H3390" s="194">
        <f t="shared" si="104"/>
        <v>1.543244787391213E-3</v>
      </c>
      <c r="I3390" s="193"/>
      <c r="J3390" s="197">
        <v>3388</v>
      </c>
      <c r="K3390" s="234"/>
      <c r="L3390" s="234"/>
      <c r="M3390" s="234"/>
      <c r="N3390" s="234"/>
      <c r="O3390" s="234"/>
      <c r="P3390" s="234"/>
      <c r="Q3390" s="7">
        <v>39223</v>
      </c>
      <c r="R3390" s="8">
        <v>3939643</v>
      </c>
      <c r="S3390" s="8">
        <v>4016071</v>
      </c>
      <c r="T3390" s="8">
        <v>3930357</v>
      </c>
      <c r="U3390" s="8">
        <v>3999286</v>
      </c>
      <c r="V3390" s="192">
        <v>3455939</v>
      </c>
      <c r="W3390" s="234">
        <v>639892400</v>
      </c>
      <c r="X3390" s="194">
        <f t="shared" si="105"/>
        <v>1.7814722643537676E-2</v>
      </c>
      <c r="Y3390" s="193"/>
      <c r="Z3390" s="197">
        <v>3388</v>
      </c>
    </row>
    <row r="3391" spans="1:26" ht="14.4" x14ac:dyDescent="0.3">
      <c r="A3391" s="7">
        <v>39220</v>
      </c>
      <c r="B3391" s="191">
        <v>1512.73999</v>
      </c>
      <c r="C3391" s="191">
        <v>1522.75</v>
      </c>
      <c r="D3391" s="191">
        <v>1512.73999</v>
      </c>
      <c r="E3391" s="191">
        <v>1522.75</v>
      </c>
      <c r="F3391" s="192">
        <v>1522.75</v>
      </c>
      <c r="G3391" s="191">
        <v>2959050000</v>
      </c>
      <c r="H3391" s="194">
        <f t="shared" si="104"/>
        <v>6.6104776070071061E-3</v>
      </c>
      <c r="I3391" s="193"/>
      <c r="J3391" s="197">
        <v>3389</v>
      </c>
      <c r="K3391" s="234"/>
      <c r="L3391" s="234"/>
      <c r="M3391" s="234"/>
      <c r="N3391" s="234"/>
      <c r="O3391" s="234"/>
      <c r="P3391" s="234"/>
      <c r="Q3391" s="7">
        <v>39220</v>
      </c>
      <c r="R3391" s="8">
        <v>3936786</v>
      </c>
      <c r="S3391" s="8">
        <v>3951429</v>
      </c>
      <c r="T3391" s="8">
        <v>3920357</v>
      </c>
      <c r="U3391" s="8">
        <v>3929286</v>
      </c>
      <c r="V3391" s="192">
        <v>3395450</v>
      </c>
      <c r="W3391" s="234">
        <v>621345200</v>
      </c>
      <c r="X3391" s="194">
        <f t="shared" si="105"/>
        <v>5.2996994863140443E-3</v>
      </c>
      <c r="Y3391" s="193"/>
      <c r="Z3391" s="197">
        <v>3389</v>
      </c>
    </row>
    <row r="3392" spans="1:26" ht="14.4" x14ac:dyDescent="0.3">
      <c r="A3392" s="7">
        <v>39219</v>
      </c>
      <c r="B3392" s="191">
        <v>1514.01001</v>
      </c>
      <c r="C3392" s="191">
        <v>1517.1400149999999</v>
      </c>
      <c r="D3392" s="191">
        <v>1509.290039</v>
      </c>
      <c r="E3392" s="191">
        <v>1512.75</v>
      </c>
      <c r="F3392" s="192">
        <v>1512.75</v>
      </c>
      <c r="G3392" s="191">
        <v>2868640000</v>
      </c>
      <c r="H3392" s="194">
        <f t="shared" si="104"/>
        <v>-9.1802276290805813E-4</v>
      </c>
      <c r="I3392" s="193"/>
      <c r="J3392" s="197">
        <v>3390</v>
      </c>
      <c r="K3392" s="234"/>
      <c r="L3392" s="234"/>
      <c r="M3392" s="234"/>
      <c r="N3392" s="234"/>
      <c r="O3392" s="234"/>
      <c r="P3392" s="234"/>
      <c r="Q3392" s="7">
        <v>39219</v>
      </c>
      <c r="R3392" s="8">
        <v>3826786</v>
      </c>
      <c r="S3392" s="8">
        <v>3923928</v>
      </c>
      <c r="T3392" s="8">
        <v>3826786</v>
      </c>
      <c r="U3392" s="8">
        <v>3908571</v>
      </c>
      <c r="V3392" s="192">
        <v>3377550</v>
      </c>
      <c r="W3392" s="234">
        <v>735291200</v>
      </c>
      <c r="X3392" s="194">
        <f t="shared" si="105"/>
        <v>1.9563865561438569E-2</v>
      </c>
      <c r="Y3392" s="193"/>
      <c r="Z3392" s="197">
        <v>3390</v>
      </c>
    </row>
    <row r="3393" spans="1:26" ht="14.4" x14ac:dyDescent="0.3">
      <c r="A3393" s="7">
        <v>39218</v>
      </c>
      <c r="B3393" s="191">
        <v>1500.75</v>
      </c>
      <c r="C3393" s="191">
        <v>1514.150024</v>
      </c>
      <c r="D3393" s="191">
        <v>1500.75</v>
      </c>
      <c r="E3393" s="191">
        <v>1514.1400149999999</v>
      </c>
      <c r="F3393" s="192">
        <v>1514.1400149999999</v>
      </c>
      <c r="G3393" s="191">
        <v>2915350000</v>
      </c>
      <c r="H3393" s="194">
        <f t="shared" si="104"/>
        <v>8.6265392848111667E-3</v>
      </c>
      <c r="I3393" s="193"/>
      <c r="J3393" s="197">
        <v>3391</v>
      </c>
      <c r="K3393" s="234"/>
      <c r="L3393" s="234"/>
      <c r="M3393" s="234"/>
      <c r="N3393" s="234"/>
      <c r="O3393" s="234"/>
      <c r="P3393" s="234"/>
      <c r="Q3393" s="7">
        <v>39218</v>
      </c>
      <c r="R3393" s="8">
        <v>3876071</v>
      </c>
      <c r="S3393" s="8">
        <v>3886786</v>
      </c>
      <c r="T3393" s="8">
        <v>3693571</v>
      </c>
      <c r="U3393" s="8">
        <v>3833571</v>
      </c>
      <c r="V3393" s="192">
        <v>3312740</v>
      </c>
      <c r="W3393" s="234">
        <v>1126767600</v>
      </c>
      <c r="X3393" s="194">
        <f t="shared" si="105"/>
        <v>-1.6740524877987039E-3</v>
      </c>
      <c r="Y3393" s="193"/>
      <c r="Z3393" s="197">
        <v>3391</v>
      </c>
    </row>
    <row r="3394" spans="1:26" ht="14.4" x14ac:dyDescent="0.3">
      <c r="A3394" s="7">
        <v>39217</v>
      </c>
      <c r="B3394" s="191">
        <v>1503.1099850000001</v>
      </c>
      <c r="C3394" s="191">
        <v>1514.829956</v>
      </c>
      <c r="D3394" s="191">
        <v>1500.4300539999999</v>
      </c>
      <c r="E3394" s="191">
        <v>1501.1899410000001</v>
      </c>
      <c r="F3394" s="192">
        <v>1501.1899410000001</v>
      </c>
      <c r="G3394" s="191">
        <v>3071020000</v>
      </c>
      <c r="H3394" s="194">
        <f t="shared" si="104"/>
        <v>-1.3039836135477721E-3</v>
      </c>
      <c r="I3394" s="193"/>
      <c r="J3394" s="197">
        <v>3392</v>
      </c>
      <c r="K3394" s="234"/>
      <c r="L3394" s="234"/>
      <c r="M3394" s="234"/>
      <c r="N3394" s="234"/>
      <c r="O3394" s="234"/>
      <c r="P3394" s="234"/>
      <c r="Q3394" s="7">
        <v>39217</v>
      </c>
      <c r="R3394" s="8">
        <v>3913214</v>
      </c>
      <c r="S3394" s="8">
        <v>3935714</v>
      </c>
      <c r="T3394" s="8">
        <v>3802857</v>
      </c>
      <c r="U3394" s="8">
        <v>3840000</v>
      </c>
      <c r="V3394" s="192">
        <v>3318295</v>
      </c>
      <c r="W3394" s="234">
        <v>954514400</v>
      </c>
      <c r="X3394" s="194">
        <f t="shared" si="105"/>
        <v>-1.6825077679617172E-2</v>
      </c>
      <c r="Y3394" s="193"/>
      <c r="Z3394" s="197">
        <v>3392</v>
      </c>
    </row>
    <row r="3395" spans="1:26" ht="14.4" x14ac:dyDescent="0.3">
      <c r="A3395" s="7">
        <v>39216</v>
      </c>
      <c r="B3395" s="191">
        <v>1505.76001</v>
      </c>
      <c r="C3395" s="191">
        <v>1510.900024</v>
      </c>
      <c r="D3395" s="191">
        <v>1498.339966</v>
      </c>
      <c r="E3395" s="191">
        <v>1503.150024</v>
      </c>
      <c r="F3395" s="192">
        <v>1503.150024</v>
      </c>
      <c r="G3395" s="191">
        <v>2776130000</v>
      </c>
      <c r="H3395" s="194">
        <f t="shared" si="104"/>
        <v>-1.7929754245318919E-3</v>
      </c>
      <c r="I3395" s="193"/>
      <c r="J3395" s="197">
        <v>3393</v>
      </c>
      <c r="K3395" s="234"/>
      <c r="L3395" s="234"/>
      <c r="M3395" s="234"/>
      <c r="N3395" s="234"/>
      <c r="O3395" s="234"/>
      <c r="P3395" s="234"/>
      <c r="Q3395" s="7">
        <v>39216</v>
      </c>
      <c r="R3395" s="8">
        <v>3915000</v>
      </c>
      <c r="S3395" s="8">
        <v>3928571</v>
      </c>
      <c r="T3395" s="8">
        <v>3866071</v>
      </c>
      <c r="U3395" s="8">
        <v>3905714</v>
      </c>
      <c r="V3395" s="192">
        <v>3375081</v>
      </c>
      <c r="W3395" s="234">
        <v>651946400</v>
      </c>
      <c r="X3395" s="194">
        <f t="shared" si="105"/>
        <v>5.7015203160240609E-3</v>
      </c>
      <c r="Y3395" s="193"/>
      <c r="Z3395" s="197">
        <v>3393</v>
      </c>
    </row>
    <row r="3396" spans="1:26" ht="14.4" x14ac:dyDescent="0.3">
      <c r="A3396" s="7">
        <v>39213</v>
      </c>
      <c r="B3396" s="191">
        <v>1491.469971</v>
      </c>
      <c r="C3396" s="191">
        <v>1506.23999</v>
      </c>
      <c r="D3396" s="191">
        <v>1491.469971</v>
      </c>
      <c r="E3396" s="191">
        <v>1505.849976</v>
      </c>
      <c r="F3396" s="192">
        <v>1505.849976</v>
      </c>
      <c r="G3396" s="191">
        <v>2720780000</v>
      </c>
      <c r="H3396" s="194">
        <f t="shared" ref="H3396:H3459" si="106">(F3396-F3397)/F3397</f>
        <v>9.6414981726775806E-3</v>
      </c>
      <c r="I3396" s="193"/>
      <c r="J3396" s="197">
        <v>3394</v>
      </c>
      <c r="K3396" s="234"/>
      <c r="L3396" s="234"/>
      <c r="M3396" s="234"/>
      <c r="N3396" s="234"/>
      <c r="O3396" s="234"/>
      <c r="P3396" s="234"/>
      <c r="Q3396" s="7">
        <v>39213</v>
      </c>
      <c r="R3396" s="8">
        <v>3847857</v>
      </c>
      <c r="S3396" s="8">
        <v>3897500</v>
      </c>
      <c r="T3396" s="8">
        <v>3813571</v>
      </c>
      <c r="U3396" s="8">
        <v>3883571</v>
      </c>
      <c r="V3396" s="192">
        <v>3355947</v>
      </c>
      <c r="W3396" s="234">
        <v>653696400</v>
      </c>
      <c r="X3396" s="194">
        <f t="shared" ref="X3396:X3459" si="107">(V3396-V3397)/V3397</f>
        <v>1.304267766259954E-2</v>
      </c>
      <c r="Y3396" s="193"/>
      <c r="Z3396" s="197">
        <v>3394</v>
      </c>
    </row>
    <row r="3397" spans="1:26" ht="14.4" x14ac:dyDescent="0.3">
      <c r="A3397" s="7">
        <v>39212</v>
      </c>
      <c r="B3397" s="191">
        <v>1512.329956</v>
      </c>
      <c r="C3397" s="191">
        <v>1512.329956</v>
      </c>
      <c r="D3397" s="191">
        <v>1491.420044</v>
      </c>
      <c r="E3397" s="191">
        <v>1491.469971</v>
      </c>
      <c r="F3397" s="192">
        <v>1491.469971</v>
      </c>
      <c r="G3397" s="191">
        <v>3031240000</v>
      </c>
      <c r="H3397" s="194">
        <f t="shared" si="106"/>
        <v>-1.3956277098782374E-2</v>
      </c>
      <c r="I3397" s="193"/>
      <c r="J3397" s="197">
        <v>3395</v>
      </c>
      <c r="K3397" s="234"/>
      <c r="L3397" s="234"/>
      <c r="M3397" s="234"/>
      <c r="N3397" s="234"/>
      <c r="O3397" s="234"/>
      <c r="P3397" s="234"/>
      <c r="Q3397" s="7">
        <v>39212</v>
      </c>
      <c r="R3397" s="8">
        <v>3808214</v>
      </c>
      <c r="S3397" s="8">
        <v>3887143</v>
      </c>
      <c r="T3397" s="8">
        <v>3782857</v>
      </c>
      <c r="U3397" s="8">
        <v>3833571</v>
      </c>
      <c r="V3397" s="192">
        <v>3312740</v>
      </c>
      <c r="W3397" s="234">
        <v>1197257600</v>
      </c>
      <c r="X3397" s="194">
        <f t="shared" si="107"/>
        <v>4.3040215028271574E-3</v>
      </c>
      <c r="Y3397" s="193"/>
      <c r="Z3397" s="197">
        <v>3395</v>
      </c>
    </row>
    <row r="3398" spans="1:26" ht="14.4" x14ac:dyDescent="0.3">
      <c r="A3398" s="7">
        <v>39211</v>
      </c>
      <c r="B3398" s="191">
        <v>1507.3199460000001</v>
      </c>
      <c r="C3398" s="191">
        <v>1513.8000489999999</v>
      </c>
      <c r="D3398" s="191">
        <v>1503.7700199999999</v>
      </c>
      <c r="E3398" s="191">
        <v>1512.579956</v>
      </c>
      <c r="F3398" s="192">
        <v>1512.579956</v>
      </c>
      <c r="G3398" s="191">
        <v>2935550000</v>
      </c>
      <c r="H3398" s="194">
        <f t="shared" si="106"/>
        <v>3.2234002954651128E-3</v>
      </c>
      <c r="I3398" s="193"/>
      <c r="J3398" s="197">
        <v>3396</v>
      </c>
      <c r="K3398" s="234"/>
      <c r="L3398" s="234"/>
      <c r="M3398" s="234"/>
      <c r="N3398" s="234"/>
      <c r="O3398" s="234"/>
      <c r="P3398" s="234"/>
      <c r="Q3398" s="7">
        <v>39211</v>
      </c>
      <c r="R3398" s="8">
        <v>3746786</v>
      </c>
      <c r="S3398" s="8">
        <v>3820000</v>
      </c>
      <c r="T3398" s="8">
        <v>3746071</v>
      </c>
      <c r="U3398" s="8">
        <v>3817143</v>
      </c>
      <c r="V3398" s="192">
        <v>3298543</v>
      </c>
      <c r="W3398" s="234">
        <v>717757600</v>
      </c>
      <c r="X3398" s="194">
        <f t="shared" si="107"/>
        <v>1.7323731723648081E-2</v>
      </c>
      <c r="Y3398" s="193"/>
      <c r="Z3398" s="197">
        <v>3396</v>
      </c>
    </row>
    <row r="3399" spans="1:26" ht="14.4" x14ac:dyDescent="0.3">
      <c r="A3399" s="7">
        <v>39210</v>
      </c>
      <c r="B3399" s="191">
        <v>1509.3599850000001</v>
      </c>
      <c r="C3399" s="191">
        <v>1509.3599850000001</v>
      </c>
      <c r="D3399" s="191">
        <v>1500.660034</v>
      </c>
      <c r="E3399" s="191">
        <v>1507.719971</v>
      </c>
      <c r="F3399" s="192">
        <v>1507.719971</v>
      </c>
      <c r="G3399" s="191">
        <v>2795720000</v>
      </c>
      <c r="H3399" s="194">
        <f t="shared" si="106"/>
        <v>-1.1659704158514788E-3</v>
      </c>
      <c r="I3399" s="193"/>
      <c r="J3399" s="197">
        <v>3397</v>
      </c>
      <c r="K3399" s="234"/>
      <c r="L3399" s="234"/>
      <c r="M3399" s="234"/>
      <c r="N3399" s="234"/>
      <c r="O3399" s="234"/>
      <c r="P3399" s="234"/>
      <c r="Q3399" s="7">
        <v>39210</v>
      </c>
      <c r="R3399" s="8">
        <v>3695357</v>
      </c>
      <c r="S3399" s="8">
        <v>3755357</v>
      </c>
      <c r="T3399" s="8">
        <v>3693571</v>
      </c>
      <c r="U3399" s="8">
        <v>3752143</v>
      </c>
      <c r="V3399" s="192">
        <v>3242373</v>
      </c>
      <c r="W3399" s="234">
        <v>783997200</v>
      </c>
      <c r="X3399" s="194">
        <f t="shared" si="107"/>
        <v>1.0969723973408506E-2</v>
      </c>
      <c r="Y3399" s="193"/>
      <c r="Z3399" s="197">
        <v>3397</v>
      </c>
    </row>
    <row r="3400" spans="1:26" ht="14.4" x14ac:dyDescent="0.3">
      <c r="A3400" s="7">
        <v>39209</v>
      </c>
      <c r="B3400" s="191">
        <v>1505.5699460000001</v>
      </c>
      <c r="C3400" s="191">
        <v>1511</v>
      </c>
      <c r="D3400" s="191">
        <v>1505.540039</v>
      </c>
      <c r="E3400" s="191">
        <v>1509.4799800000001</v>
      </c>
      <c r="F3400" s="192">
        <v>1509.4799800000001</v>
      </c>
      <c r="G3400" s="191">
        <v>2545090000</v>
      </c>
      <c r="H3400" s="194">
        <f t="shared" si="106"/>
        <v>2.5637179453106636E-3</v>
      </c>
      <c r="I3400" s="193"/>
      <c r="J3400" s="197">
        <v>3398</v>
      </c>
      <c r="K3400" s="234"/>
      <c r="L3400" s="234"/>
      <c r="M3400" s="234"/>
      <c r="N3400" s="234"/>
      <c r="O3400" s="234"/>
      <c r="P3400" s="234"/>
      <c r="Q3400" s="7">
        <v>39209</v>
      </c>
      <c r="R3400" s="8">
        <v>3610000</v>
      </c>
      <c r="S3400" s="8">
        <v>3726786</v>
      </c>
      <c r="T3400" s="8">
        <v>3607500</v>
      </c>
      <c r="U3400" s="8">
        <v>3711429</v>
      </c>
      <c r="V3400" s="192">
        <v>3207191</v>
      </c>
      <c r="W3400" s="234">
        <v>861557200</v>
      </c>
      <c r="X3400" s="194">
        <f t="shared" si="107"/>
        <v>3.0850055123247868E-2</v>
      </c>
      <c r="Y3400" s="193"/>
      <c r="Z3400" s="197">
        <v>3398</v>
      </c>
    </row>
    <row r="3401" spans="1:26" ht="14.4" x14ac:dyDescent="0.3">
      <c r="A3401" s="7">
        <v>39206</v>
      </c>
      <c r="B3401" s="191">
        <v>1502.349976</v>
      </c>
      <c r="C3401" s="191">
        <v>1510.339966</v>
      </c>
      <c r="D3401" s="191">
        <v>1501.8000489999999</v>
      </c>
      <c r="E3401" s="191">
        <v>1505.619995</v>
      </c>
      <c r="F3401" s="192">
        <v>1505.619995</v>
      </c>
      <c r="G3401" s="191">
        <v>2761930000</v>
      </c>
      <c r="H3401" s="194">
        <f t="shared" si="106"/>
        <v>2.1498944799630266E-3</v>
      </c>
      <c r="I3401" s="193"/>
      <c r="J3401" s="197">
        <v>3399</v>
      </c>
      <c r="K3401" s="234"/>
      <c r="L3401" s="234"/>
      <c r="M3401" s="234"/>
      <c r="N3401" s="234"/>
      <c r="O3401" s="234"/>
      <c r="P3401" s="234"/>
      <c r="Q3401" s="7">
        <v>39206</v>
      </c>
      <c r="R3401" s="8">
        <v>3600000</v>
      </c>
      <c r="S3401" s="8">
        <v>3628572</v>
      </c>
      <c r="T3401" s="8">
        <v>3589286</v>
      </c>
      <c r="U3401" s="8">
        <v>3600357</v>
      </c>
      <c r="V3401" s="192">
        <v>3111210</v>
      </c>
      <c r="W3401" s="234">
        <v>381987200</v>
      </c>
      <c r="X3401" s="194">
        <f t="shared" si="107"/>
        <v>4.0838377618477766E-3</v>
      </c>
      <c r="Y3401" s="193"/>
      <c r="Z3401" s="197">
        <v>3399</v>
      </c>
    </row>
    <row r="3402" spans="1:26" ht="14.4" x14ac:dyDescent="0.3">
      <c r="A3402" s="7">
        <v>39205</v>
      </c>
      <c r="B3402" s="191">
        <v>1495.5600589999999</v>
      </c>
      <c r="C3402" s="191">
        <v>1503.339966</v>
      </c>
      <c r="D3402" s="191">
        <v>1495.5600589999999</v>
      </c>
      <c r="E3402" s="191">
        <v>1502.3900149999999</v>
      </c>
      <c r="F3402" s="192">
        <v>1502.3900149999999</v>
      </c>
      <c r="G3402" s="191">
        <v>3007970000</v>
      </c>
      <c r="H3402" s="194">
        <f t="shared" si="106"/>
        <v>4.3250780855236589E-3</v>
      </c>
      <c r="I3402" s="193"/>
      <c r="J3402" s="197">
        <v>3400</v>
      </c>
      <c r="K3402" s="234"/>
      <c r="L3402" s="234"/>
      <c r="M3402" s="234"/>
      <c r="N3402" s="234"/>
      <c r="O3402" s="234"/>
      <c r="P3402" s="234"/>
      <c r="Q3402" s="7">
        <v>39205</v>
      </c>
      <c r="R3402" s="8">
        <v>3597500</v>
      </c>
      <c r="S3402" s="8">
        <v>3623214</v>
      </c>
      <c r="T3402" s="8">
        <v>3571786</v>
      </c>
      <c r="U3402" s="8">
        <v>3585714</v>
      </c>
      <c r="V3402" s="192">
        <v>3098556</v>
      </c>
      <c r="W3402" s="234">
        <v>576077600</v>
      </c>
      <c r="X3402" s="194">
        <f t="shared" si="107"/>
        <v>9.9411021971126904E-5</v>
      </c>
      <c r="Y3402" s="193"/>
      <c r="Z3402" s="197">
        <v>3400</v>
      </c>
    </row>
    <row r="3403" spans="1:26" ht="14.4" x14ac:dyDescent="0.3">
      <c r="A3403" s="7">
        <v>39204</v>
      </c>
      <c r="B3403" s="191">
        <v>1486.130005</v>
      </c>
      <c r="C3403" s="191">
        <v>1499.099976</v>
      </c>
      <c r="D3403" s="191">
        <v>1486.130005</v>
      </c>
      <c r="E3403" s="191">
        <v>1495.920044</v>
      </c>
      <c r="F3403" s="192">
        <v>1495.920044</v>
      </c>
      <c r="G3403" s="191">
        <v>3189800000</v>
      </c>
      <c r="H3403" s="194">
        <f t="shared" si="106"/>
        <v>6.472444784263085E-3</v>
      </c>
      <c r="I3403" s="193"/>
      <c r="J3403" s="197">
        <v>3401</v>
      </c>
      <c r="K3403" s="234"/>
      <c r="L3403" s="234"/>
      <c r="M3403" s="234"/>
      <c r="N3403" s="234"/>
      <c r="O3403" s="234"/>
      <c r="P3403" s="234"/>
      <c r="Q3403" s="7">
        <v>39204</v>
      </c>
      <c r="R3403" s="8">
        <v>3558928</v>
      </c>
      <c r="S3403" s="8">
        <v>3590714</v>
      </c>
      <c r="T3403" s="8">
        <v>3552500</v>
      </c>
      <c r="U3403" s="8">
        <v>3585357</v>
      </c>
      <c r="V3403" s="192">
        <v>3098248</v>
      </c>
      <c r="W3403" s="234">
        <v>505145200</v>
      </c>
      <c r="X3403" s="194">
        <f t="shared" si="107"/>
        <v>9.2492998038343193E-3</v>
      </c>
      <c r="Y3403" s="193"/>
      <c r="Z3403" s="197">
        <v>3401</v>
      </c>
    </row>
    <row r="3404" spans="1:26" ht="14.4" x14ac:dyDescent="0.3">
      <c r="A3404" s="7">
        <v>39203</v>
      </c>
      <c r="B3404" s="191">
        <v>1482.369995</v>
      </c>
      <c r="C3404" s="191">
        <v>1487.2700199999999</v>
      </c>
      <c r="D3404" s="191">
        <v>1476.6999510000001</v>
      </c>
      <c r="E3404" s="191">
        <v>1486.3000489999999</v>
      </c>
      <c r="F3404" s="192">
        <v>1486.3000489999999</v>
      </c>
      <c r="G3404" s="191">
        <v>3400350000</v>
      </c>
      <c r="H3404" s="194">
        <f t="shared" si="106"/>
        <v>2.6511964039044968E-3</v>
      </c>
      <c r="I3404" s="193"/>
      <c r="J3404" s="197">
        <v>3402</v>
      </c>
      <c r="K3404" s="234"/>
      <c r="L3404" s="234"/>
      <c r="M3404" s="234"/>
      <c r="N3404" s="234"/>
      <c r="O3404" s="234"/>
      <c r="P3404" s="234"/>
      <c r="Q3404" s="7">
        <v>39203</v>
      </c>
      <c r="R3404" s="8">
        <v>3556786</v>
      </c>
      <c r="S3404" s="8">
        <v>3583929</v>
      </c>
      <c r="T3404" s="8">
        <v>3519643</v>
      </c>
      <c r="U3404" s="8">
        <v>3552500</v>
      </c>
      <c r="V3404" s="192">
        <v>3069854</v>
      </c>
      <c r="W3404" s="234">
        <v>532523600</v>
      </c>
      <c r="X3404" s="194">
        <f t="shared" si="107"/>
        <v>-3.3067763102999671E-3</v>
      </c>
      <c r="Y3404" s="193"/>
      <c r="Z3404" s="197">
        <v>3402</v>
      </c>
    </row>
    <row r="3405" spans="1:26" ht="14.4" x14ac:dyDescent="0.3">
      <c r="A3405" s="7">
        <v>39202</v>
      </c>
      <c r="B3405" s="191">
        <v>1494.0699460000001</v>
      </c>
      <c r="C3405" s="191">
        <v>1497.160034</v>
      </c>
      <c r="D3405" s="191">
        <v>1482.290039</v>
      </c>
      <c r="E3405" s="191">
        <v>1482.369995</v>
      </c>
      <c r="F3405" s="192">
        <v>1482.369995</v>
      </c>
      <c r="G3405" s="191">
        <v>3093420000</v>
      </c>
      <c r="H3405" s="194">
        <f t="shared" si="106"/>
        <v>-7.8309258755413415E-3</v>
      </c>
      <c r="I3405" s="193"/>
      <c r="J3405" s="197">
        <v>3403</v>
      </c>
      <c r="K3405" s="234"/>
      <c r="L3405" s="234"/>
      <c r="M3405" s="234"/>
      <c r="N3405" s="234"/>
      <c r="O3405" s="234"/>
      <c r="P3405" s="234"/>
      <c r="Q3405" s="7">
        <v>39202</v>
      </c>
      <c r="R3405" s="8">
        <v>3574643</v>
      </c>
      <c r="S3405" s="8">
        <v>3607143</v>
      </c>
      <c r="T3405" s="8">
        <v>3559643</v>
      </c>
      <c r="U3405" s="8">
        <v>3564286</v>
      </c>
      <c r="V3405" s="192">
        <v>3080039</v>
      </c>
      <c r="W3405" s="234">
        <v>616509600</v>
      </c>
      <c r="X3405" s="194">
        <f t="shared" si="107"/>
        <v>-1.2008138164606508E-3</v>
      </c>
      <c r="Y3405" s="193"/>
      <c r="Z3405" s="197">
        <v>3403</v>
      </c>
    </row>
    <row r="3406" spans="1:26" ht="14.4" x14ac:dyDescent="0.3">
      <c r="A3406" s="7">
        <v>39199</v>
      </c>
      <c r="B3406" s="191">
        <v>1494.209961</v>
      </c>
      <c r="C3406" s="191">
        <v>1497.3199460000001</v>
      </c>
      <c r="D3406" s="191">
        <v>1488.670044</v>
      </c>
      <c r="E3406" s="191">
        <v>1494.0699460000001</v>
      </c>
      <c r="F3406" s="192">
        <v>1494.0699460000001</v>
      </c>
      <c r="G3406" s="191">
        <v>2732810000</v>
      </c>
      <c r="H3406" s="194">
        <f t="shared" si="106"/>
        <v>-1.204979086497757E-4</v>
      </c>
      <c r="I3406" s="193"/>
      <c r="J3406" s="197">
        <v>3404</v>
      </c>
      <c r="K3406" s="234"/>
      <c r="L3406" s="234"/>
      <c r="M3406" s="234"/>
      <c r="N3406" s="234"/>
      <c r="O3406" s="234"/>
      <c r="P3406" s="234"/>
      <c r="Q3406" s="7">
        <v>39199</v>
      </c>
      <c r="R3406" s="8">
        <v>3506428</v>
      </c>
      <c r="S3406" s="8">
        <v>3569643</v>
      </c>
      <c r="T3406" s="8">
        <v>3488929</v>
      </c>
      <c r="U3406" s="8">
        <v>3568571</v>
      </c>
      <c r="V3406" s="192">
        <v>3083742</v>
      </c>
      <c r="W3406" s="234">
        <v>699403600</v>
      </c>
      <c r="X3406" s="194">
        <f t="shared" si="107"/>
        <v>1.0926392893812377E-2</v>
      </c>
      <c r="Y3406" s="193"/>
      <c r="Z3406" s="197">
        <v>3404</v>
      </c>
    </row>
    <row r="3407" spans="1:26" ht="14.4" x14ac:dyDescent="0.3">
      <c r="A3407" s="7">
        <v>39198</v>
      </c>
      <c r="B3407" s="191">
        <v>1495.2700199999999</v>
      </c>
      <c r="C3407" s="191">
        <v>1498.0200199999999</v>
      </c>
      <c r="D3407" s="191">
        <v>1491.170044</v>
      </c>
      <c r="E3407" s="191">
        <v>1494.25</v>
      </c>
      <c r="F3407" s="192">
        <v>1494.25</v>
      </c>
      <c r="G3407" s="191">
        <v>3211800000</v>
      </c>
      <c r="H3407" s="194">
        <f t="shared" si="106"/>
        <v>-7.8241829424078636E-4</v>
      </c>
      <c r="I3407" s="193"/>
      <c r="J3407" s="197">
        <v>3405</v>
      </c>
      <c r="K3407" s="234"/>
      <c r="L3407" s="234"/>
      <c r="M3407" s="234"/>
      <c r="N3407" s="234"/>
      <c r="O3407" s="234"/>
      <c r="P3407" s="234"/>
      <c r="Q3407" s="7">
        <v>39198</v>
      </c>
      <c r="R3407" s="8">
        <v>3627857</v>
      </c>
      <c r="S3407" s="8">
        <v>3660714</v>
      </c>
      <c r="T3407" s="8">
        <v>3510714</v>
      </c>
      <c r="U3407" s="8">
        <v>3530000</v>
      </c>
      <c r="V3407" s="192">
        <v>3050412</v>
      </c>
      <c r="W3407" s="234">
        <v>1737778000</v>
      </c>
      <c r="X3407" s="194">
        <f t="shared" si="107"/>
        <v>3.6602062797366913E-2</v>
      </c>
      <c r="Y3407" s="193"/>
      <c r="Z3407" s="197">
        <v>3405</v>
      </c>
    </row>
    <row r="3408" spans="1:26" ht="14.4" x14ac:dyDescent="0.3">
      <c r="A3408" s="7">
        <v>39197</v>
      </c>
      <c r="B3408" s="191">
        <v>1480.280029</v>
      </c>
      <c r="C3408" s="191">
        <v>1496.589966</v>
      </c>
      <c r="D3408" s="191">
        <v>1480.280029</v>
      </c>
      <c r="E3408" s="191">
        <v>1495.420044</v>
      </c>
      <c r="F3408" s="192">
        <v>1495.420044</v>
      </c>
      <c r="G3408" s="191">
        <v>3252590000</v>
      </c>
      <c r="H3408" s="194">
        <f t="shared" si="106"/>
        <v>1.0139089613871102E-2</v>
      </c>
      <c r="I3408" s="193"/>
      <c r="J3408" s="197">
        <v>3406</v>
      </c>
      <c r="K3408" s="234"/>
      <c r="L3408" s="234"/>
      <c r="M3408" s="234"/>
      <c r="N3408" s="234"/>
      <c r="O3408" s="234"/>
      <c r="P3408" s="234"/>
      <c r="Q3408" s="7">
        <v>39197</v>
      </c>
      <c r="R3408" s="8">
        <v>3365357</v>
      </c>
      <c r="S3408" s="8">
        <v>3407143</v>
      </c>
      <c r="T3408" s="8">
        <v>3350000</v>
      </c>
      <c r="U3408" s="8">
        <v>3405357</v>
      </c>
      <c r="V3408" s="192">
        <v>2942703</v>
      </c>
      <c r="W3408" s="234">
        <v>1187144000</v>
      </c>
      <c r="X3408" s="194">
        <f t="shared" si="107"/>
        <v>2.2630103110839895E-2</v>
      </c>
      <c r="Y3408" s="193"/>
      <c r="Z3408" s="197">
        <v>3406</v>
      </c>
    </row>
    <row r="3409" spans="1:26" ht="14.4" x14ac:dyDescent="0.3">
      <c r="A3409" s="7">
        <v>39196</v>
      </c>
      <c r="B3409" s="191">
        <v>1480.9300539999999</v>
      </c>
      <c r="C3409" s="191">
        <v>1483.8199460000001</v>
      </c>
      <c r="D3409" s="191">
        <v>1473.73999</v>
      </c>
      <c r="E3409" s="191">
        <v>1480.410034</v>
      </c>
      <c r="F3409" s="192">
        <v>1480.410034</v>
      </c>
      <c r="G3409" s="191">
        <v>3119750000</v>
      </c>
      <c r="H3409" s="194">
        <f t="shared" si="106"/>
        <v>-3.5114420062943186E-4</v>
      </c>
      <c r="I3409" s="193"/>
      <c r="J3409" s="197">
        <v>3407</v>
      </c>
      <c r="K3409" s="234"/>
      <c r="L3409" s="234"/>
      <c r="M3409" s="234"/>
      <c r="N3409" s="234"/>
      <c r="O3409" s="234"/>
      <c r="P3409" s="234"/>
      <c r="Q3409" s="7">
        <v>39196</v>
      </c>
      <c r="R3409" s="8">
        <v>3355714</v>
      </c>
      <c r="S3409" s="8">
        <v>3442500</v>
      </c>
      <c r="T3409" s="8">
        <v>3260714</v>
      </c>
      <c r="U3409" s="8">
        <v>3330000</v>
      </c>
      <c r="V3409" s="192">
        <v>2877583</v>
      </c>
      <c r="W3409" s="234">
        <v>1055252800</v>
      </c>
      <c r="X3409" s="194">
        <f t="shared" si="107"/>
        <v>-2.887471430214878E-3</v>
      </c>
      <c r="Y3409" s="193"/>
      <c r="Z3409" s="197">
        <v>3407</v>
      </c>
    </row>
    <row r="3410" spans="1:26" ht="14.4" x14ac:dyDescent="0.3">
      <c r="A3410" s="7">
        <v>39195</v>
      </c>
      <c r="B3410" s="191">
        <v>1484.329956</v>
      </c>
      <c r="C3410" s="191">
        <v>1487.3199460000001</v>
      </c>
      <c r="D3410" s="191">
        <v>1480.1899410000001</v>
      </c>
      <c r="E3410" s="191">
        <v>1480.9300539999999</v>
      </c>
      <c r="F3410" s="192">
        <v>1480.9300539999999</v>
      </c>
      <c r="G3410" s="191">
        <v>2575020000</v>
      </c>
      <c r="H3410" s="194">
        <f t="shared" si="106"/>
        <v>-2.303986293863114E-3</v>
      </c>
      <c r="I3410" s="193"/>
      <c r="J3410" s="197">
        <v>3408</v>
      </c>
      <c r="K3410" s="234"/>
      <c r="L3410" s="234"/>
      <c r="M3410" s="234"/>
      <c r="N3410" s="234"/>
      <c r="O3410" s="234"/>
      <c r="P3410" s="234"/>
      <c r="Q3410" s="7">
        <v>39195</v>
      </c>
      <c r="R3410" s="8">
        <v>3271071</v>
      </c>
      <c r="S3410" s="8">
        <v>3350000</v>
      </c>
      <c r="T3410" s="8">
        <v>3265000</v>
      </c>
      <c r="U3410" s="8">
        <v>3339643</v>
      </c>
      <c r="V3410" s="192">
        <v>2885916</v>
      </c>
      <c r="W3410" s="234">
        <v>780290000</v>
      </c>
      <c r="X3410" s="194">
        <f t="shared" si="107"/>
        <v>2.7921013760508803E-2</v>
      </c>
      <c r="Y3410" s="193"/>
      <c r="Z3410" s="197">
        <v>3408</v>
      </c>
    </row>
    <row r="3411" spans="1:26" ht="14.4" x14ac:dyDescent="0.3">
      <c r="A3411" s="7">
        <v>39192</v>
      </c>
      <c r="B3411" s="191">
        <v>1470.6899410000001</v>
      </c>
      <c r="C3411" s="191">
        <v>1484.73999</v>
      </c>
      <c r="D3411" s="191">
        <v>1470.6899410000001</v>
      </c>
      <c r="E3411" s="191">
        <v>1484.349976</v>
      </c>
      <c r="F3411" s="192">
        <v>1484.349976</v>
      </c>
      <c r="G3411" s="191">
        <v>3329940000</v>
      </c>
      <c r="H3411" s="194">
        <f t="shared" si="106"/>
        <v>9.2607046740149409E-3</v>
      </c>
      <c r="I3411" s="193"/>
      <c r="J3411" s="197">
        <v>3409</v>
      </c>
      <c r="K3411" s="234"/>
      <c r="L3411" s="234"/>
      <c r="M3411" s="234"/>
      <c r="N3411" s="234"/>
      <c r="O3411" s="234"/>
      <c r="P3411" s="234"/>
      <c r="Q3411" s="7">
        <v>39192</v>
      </c>
      <c r="R3411" s="8">
        <v>3246071</v>
      </c>
      <c r="S3411" s="8">
        <v>3256428</v>
      </c>
      <c r="T3411" s="8">
        <v>3233929</v>
      </c>
      <c r="U3411" s="8">
        <v>3248929</v>
      </c>
      <c r="V3411" s="192">
        <v>2807527</v>
      </c>
      <c r="W3411" s="234">
        <v>522779600</v>
      </c>
      <c r="X3411" s="194">
        <f t="shared" si="107"/>
        <v>7.7543393143531553E-3</v>
      </c>
      <c r="Y3411" s="193"/>
      <c r="Z3411" s="197">
        <v>3409</v>
      </c>
    </row>
    <row r="3412" spans="1:26" ht="14.4" x14ac:dyDescent="0.3">
      <c r="A3412" s="7">
        <v>39191</v>
      </c>
      <c r="B3412" s="191">
        <v>1472.4799800000001</v>
      </c>
      <c r="C3412" s="191">
        <v>1474.2299800000001</v>
      </c>
      <c r="D3412" s="191">
        <v>1464.469971</v>
      </c>
      <c r="E3412" s="191">
        <v>1470.7299800000001</v>
      </c>
      <c r="F3412" s="192">
        <v>1470.7299800000001</v>
      </c>
      <c r="G3412" s="191">
        <v>2913610000</v>
      </c>
      <c r="H3412" s="194">
        <f t="shared" si="106"/>
        <v>-1.2020509337860314E-3</v>
      </c>
      <c r="I3412" s="193"/>
      <c r="J3412" s="197">
        <v>3410</v>
      </c>
      <c r="K3412" s="234"/>
      <c r="L3412" s="234"/>
      <c r="M3412" s="234"/>
      <c r="N3412" s="234"/>
      <c r="O3412" s="234"/>
      <c r="P3412" s="234"/>
      <c r="Q3412" s="7">
        <v>39191</v>
      </c>
      <c r="R3412" s="8">
        <v>3221071</v>
      </c>
      <c r="S3412" s="8">
        <v>3258929</v>
      </c>
      <c r="T3412" s="8">
        <v>3208214</v>
      </c>
      <c r="U3412" s="8">
        <v>3223929</v>
      </c>
      <c r="V3412" s="192">
        <v>2785924</v>
      </c>
      <c r="W3412" s="234">
        <v>425913600</v>
      </c>
      <c r="X3412" s="194">
        <f t="shared" si="107"/>
        <v>-1.4376679026572303E-3</v>
      </c>
      <c r="Y3412" s="193"/>
      <c r="Z3412" s="197">
        <v>3410</v>
      </c>
    </row>
    <row r="3413" spans="1:26" ht="14.4" x14ac:dyDescent="0.3">
      <c r="A3413" s="7">
        <v>39190</v>
      </c>
      <c r="B3413" s="191">
        <v>1471.469971</v>
      </c>
      <c r="C3413" s="191">
        <v>1476.5699460000001</v>
      </c>
      <c r="D3413" s="191">
        <v>1466.410034</v>
      </c>
      <c r="E3413" s="191">
        <v>1472.5</v>
      </c>
      <c r="F3413" s="192">
        <v>1472.5</v>
      </c>
      <c r="G3413" s="191">
        <v>2971330000</v>
      </c>
      <c r="H3413" s="194">
        <f t="shared" si="106"/>
        <v>6.9319325703631469E-4</v>
      </c>
      <c r="I3413" s="193"/>
      <c r="J3413" s="197">
        <v>3411</v>
      </c>
      <c r="K3413" s="234"/>
      <c r="L3413" s="234"/>
      <c r="M3413" s="234"/>
      <c r="N3413" s="234"/>
      <c r="O3413" s="234"/>
      <c r="P3413" s="234"/>
      <c r="Q3413" s="7">
        <v>39190</v>
      </c>
      <c r="R3413" s="8">
        <v>3220000</v>
      </c>
      <c r="S3413" s="8">
        <v>3244643</v>
      </c>
      <c r="T3413" s="8">
        <v>3200000</v>
      </c>
      <c r="U3413" s="8">
        <v>3228571</v>
      </c>
      <c r="V3413" s="192">
        <v>2789935</v>
      </c>
      <c r="W3413" s="234">
        <v>464044000</v>
      </c>
      <c r="X3413" s="194">
        <f t="shared" si="107"/>
        <v>5.5336552392920362E-4</v>
      </c>
      <c r="Y3413" s="193"/>
      <c r="Z3413" s="197">
        <v>3411</v>
      </c>
    </row>
    <row r="3414" spans="1:26" ht="14.4" x14ac:dyDescent="0.3">
      <c r="A3414" s="7">
        <v>39189</v>
      </c>
      <c r="B3414" s="191">
        <v>1468.469971</v>
      </c>
      <c r="C3414" s="191">
        <v>1474.349976</v>
      </c>
      <c r="D3414" s="191">
        <v>1467.150024</v>
      </c>
      <c r="E3414" s="191">
        <v>1471.4799800000001</v>
      </c>
      <c r="F3414" s="192">
        <v>1471.4799800000001</v>
      </c>
      <c r="G3414" s="191">
        <v>2920570000</v>
      </c>
      <c r="H3414" s="194">
        <f t="shared" si="106"/>
        <v>2.1453107233344697E-3</v>
      </c>
      <c r="I3414" s="193"/>
      <c r="J3414" s="197">
        <v>3412</v>
      </c>
      <c r="K3414" s="234"/>
      <c r="L3414" s="234"/>
      <c r="M3414" s="234"/>
      <c r="N3414" s="234"/>
      <c r="O3414" s="234"/>
      <c r="P3414" s="234"/>
      <c r="Q3414" s="7">
        <v>39189</v>
      </c>
      <c r="R3414" s="8">
        <v>3285714</v>
      </c>
      <c r="S3414" s="8">
        <v>3296429</v>
      </c>
      <c r="T3414" s="8">
        <v>3203571</v>
      </c>
      <c r="U3414" s="8">
        <v>3226786</v>
      </c>
      <c r="V3414" s="192">
        <v>2788392</v>
      </c>
      <c r="W3414" s="234">
        <v>751920400</v>
      </c>
      <c r="X3414" s="194">
        <f t="shared" si="107"/>
        <v>-1.181228632293106E-2</v>
      </c>
      <c r="Y3414" s="193"/>
      <c r="Z3414" s="197">
        <v>3412</v>
      </c>
    </row>
    <row r="3415" spans="1:26" ht="14.4" x14ac:dyDescent="0.3">
      <c r="A3415" s="7">
        <v>39188</v>
      </c>
      <c r="B3415" s="191">
        <v>1452.839966</v>
      </c>
      <c r="C3415" s="191">
        <v>1468.619995</v>
      </c>
      <c r="D3415" s="191">
        <v>1452.839966</v>
      </c>
      <c r="E3415" s="191">
        <v>1468.329956</v>
      </c>
      <c r="F3415" s="192">
        <v>1468.329956</v>
      </c>
      <c r="G3415" s="191">
        <v>2870140000</v>
      </c>
      <c r="H3415" s="194">
        <f t="shared" si="106"/>
        <v>1.0654906050671311E-2</v>
      </c>
      <c r="I3415" s="193"/>
      <c r="J3415" s="197">
        <v>3413</v>
      </c>
      <c r="K3415" s="234"/>
      <c r="L3415" s="234"/>
      <c r="M3415" s="234"/>
      <c r="N3415" s="234"/>
      <c r="O3415" s="234"/>
      <c r="P3415" s="234"/>
      <c r="Q3415" s="7">
        <v>39188</v>
      </c>
      <c r="R3415" s="8">
        <v>3234643</v>
      </c>
      <c r="S3415" s="8">
        <v>3267857</v>
      </c>
      <c r="T3415" s="8">
        <v>3223214</v>
      </c>
      <c r="U3415" s="8">
        <v>3265357</v>
      </c>
      <c r="V3415" s="192">
        <v>2821723</v>
      </c>
      <c r="W3415" s="234">
        <v>609033600</v>
      </c>
      <c r="X3415" s="194">
        <f t="shared" si="107"/>
        <v>1.3187087813739118E-2</v>
      </c>
      <c r="Y3415" s="193"/>
      <c r="Z3415" s="197">
        <v>3413</v>
      </c>
    </row>
    <row r="3416" spans="1:26" ht="14.4" x14ac:dyDescent="0.3">
      <c r="A3416" s="7">
        <v>39185</v>
      </c>
      <c r="B3416" s="191">
        <v>1447.8000489999999</v>
      </c>
      <c r="C3416" s="191">
        <v>1453.1099850000001</v>
      </c>
      <c r="D3416" s="191">
        <v>1444.150024</v>
      </c>
      <c r="E3416" s="191">
        <v>1452.849976</v>
      </c>
      <c r="F3416" s="192">
        <v>1452.849976</v>
      </c>
      <c r="G3416" s="191">
        <v>2690020000</v>
      </c>
      <c r="H3416" s="194">
        <f t="shared" si="106"/>
        <v>3.4880002963724346E-3</v>
      </c>
      <c r="I3416" s="193"/>
      <c r="J3416" s="197">
        <v>3414</v>
      </c>
      <c r="K3416" s="234"/>
      <c r="L3416" s="234"/>
      <c r="M3416" s="234"/>
      <c r="N3416" s="234"/>
      <c r="O3416" s="234"/>
      <c r="P3416" s="234"/>
      <c r="Q3416" s="7">
        <v>39185</v>
      </c>
      <c r="R3416" s="8">
        <v>3246428</v>
      </c>
      <c r="S3416" s="8">
        <v>3264286</v>
      </c>
      <c r="T3416" s="8">
        <v>3216429</v>
      </c>
      <c r="U3416" s="8">
        <v>3222857</v>
      </c>
      <c r="V3416" s="192">
        <v>2784997</v>
      </c>
      <c r="W3416" s="234">
        <v>719941600</v>
      </c>
      <c r="X3416" s="194">
        <f t="shared" si="107"/>
        <v>-2.1151927928586542E-2</v>
      </c>
      <c r="Y3416" s="193"/>
      <c r="Z3416" s="197">
        <v>3414</v>
      </c>
    </row>
    <row r="3417" spans="1:26" ht="14.4" x14ac:dyDescent="0.3">
      <c r="A3417" s="7">
        <v>39184</v>
      </c>
      <c r="B3417" s="191">
        <v>1438.869995</v>
      </c>
      <c r="C3417" s="191">
        <v>1448.0200199999999</v>
      </c>
      <c r="D3417" s="191">
        <v>1433.910034</v>
      </c>
      <c r="E3417" s="191">
        <v>1447.8000489999999</v>
      </c>
      <c r="F3417" s="192">
        <v>1447.8000489999999</v>
      </c>
      <c r="G3417" s="191">
        <v>2770570000</v>
      </c>
      <c r="H3417" s="194">
        <f t="shared" si="106"/>
        <v>6.2062966293212106E-3</v>
      </c>
      <c r="I3417" s="193"/>
      <c r="J3417" s="197">
        <v>3415</v>
      </c>
      <c r="K3417" s="234"/>
      <c r="L3417" s="234"/>
      <c r="M3417" s="234"/>
      <c r="N3417" s="234"/>
      <c r="O3417" s="234"/>
      <c r="P3417" s="234"/>
      <c r="Q3417" s="7">
        <v>39184</v>
      </c>
      <c r="R3417" s="8">
        <v>3287143</v>
      </c>
      <c r="S3417" s="8">
        <v>3296786</v>
      </c>
      <c r="T3417" s="8">
        <v>3240000</v>
      </c>
      <c r="U3417" s="8">
        <v>3292500</v>
      </c>
      <c r="V3417" s="192">
        <v>2845178</v>
      </c>
      <c r="W3417" s="234">
        <v>656675600</v>
      </c>
      <c r="X3417" s="194">
        <f t="shared" si="107"/>
        <v>-4.3201752006895482E-3</v>
      </c>
      <c r="Y3417" s="193"/>
      <c r="Z3417" s="197">
        <v>3415</v>
      </c>
    </row>
    <row r="3418" spans="1:26" ht="14.4" x14ac:dyDescent="0.3">
      <c r="A3418" s="7">
        <v>39183</v>
      </c>
      <c r="B3418" s="191">
        <v>1448.2299800000001</v>
      </c>
      <c r="C3418" s="191">
        <v>1448.3900149999999</v>
      </c>
      <c r="D3418" s="191">
        <v>1436.150024</v>
      </c>
      <c r="E3418" s="191">
        <v>1438.869995</v>
      </c>
      <c r="F3418" s="192">
        <v>1438.869995</v>
      </c>
      <c r="G3418" s="191">
        <v>2950190000</v>
      </c>
      <c r="H3418" s="194">
        <f t="shared" si="106"/>
        <v>-6.5728290732520213E-3</v>
      </c>
      <c r="I3418" s="193"/>
      <c r="J3418" s="197">
        <v>3416</v>
      </c>
      <c r="K3418" s="234"/>
      <c r="L3418" s="234"/>
      <c r="M3418" s="234"/>
      <c r="N3418" s="234"/>
      <c r="O3418" s="234"/>
      <c r="P3418" s="234"/>
      <c r="Q3418" s="7">
        <v>39183</v>
      </c>
      <c r="R3418" s="8">
        <v>3353571</v>
      </c>
      <c r="S3418" s="8">
        <v>3355357</v>
      </c>
      <c r="T3418" s="8">
        <v>3297500</v>
      </c>
      <c r="U3418" s="8">
        <v>3306786</v>
      </c>
      <c r="V3418" s="192">
        <v>2857523</v>
      </c>
      <c r="W3418" s="234">
        <v>549018400</v>
      </c>
      <c r="X3418" s="194">
        <f t="shared" si="107"/>
        <v>-1.7613033754991396E-2</v>
      </c>
      <c r="Y3418" s="193"/>
      <c r="Z3418" s="197">
        <v>3416</v>
      </c>
    </row>
    <row r="3419" spans="1:26" ht="14.4" x14ac:dyDescent="0.3">
      <c r="A3419" s="7">
        <v>39182</v>
      </c>
      <c r="B3419" s="191">
        <v>1444.579956</v>
      </c>
      <c r="C3419" s="191">
        <v>1448.7299800000001</v>
      </c>
      <c r="D3419" s="191">
        <v>1443.98999</v>
      </c>
      <c r="E3419" s="191">
        <v>1448.3900149999999</v>
      </c>
      <c r="F3419" s="192">
        <v>1448.3900149999999</v>
      </c>
      <c r="G3419" s="191">
        <v>2510110000</v>
      </c>
      <c r="H3419" s="194">
        <f t="shared" si="106"/>
        <v>2.6166439656720888E-3</v>
      </c>
      <c r="I3419" s="193"/>
      <c r="J3419" s="197">
        <v>3417</v>
      </c>
      <c r="K3419" s="234"/>
      <c r="L3419" s="234"/>
      <c r="M3419" s="234"/>
      <c r="N3419" s="234"/>
      <c r="O3419" s="234"/>
      <c r="P3419" s="234"/>
      <c r="Q3419" s="7">
        <v>39182</v>
      </c>
      <c r="R3419" s="8">
        <v>3345357</v>
      </c>
      <c r="S3419" s="8">
        <v>3366429</v>
      </c>
      <c r="T3419" s="8">
        <v>3336071</v>
      </c>
      <c r="U3419" s="8">
        <v>3366071</v>
      </c>
      <c r="V3419" s="192">
        <v>2908755</v>
      </c>
      <c r="W3419" s="234">
        <v>352466800</v>
      </c>
      <c r="X3419" s="194">
        <f t="shared" si="107"/>
        <v>6.4074352405824302E-3</v>
      </c>
      <c r="Y3419" s="193"/>
      <c r="Z3419" s="197">
        <v>3417</v>
      </c>
    </row>
    <row r="3420" spans="1:26" ht="14.4" x14ac:dyDescent="0.3">
      <c r="A3420" s="7">
        <v>39181</v>
      </c>
      <c r="B3420" s="191">
        <v>1443.7700199999999</v>
      </c>
      <c r="C3420" s="191">
        <v>1448.099976</v>
      </c>
      <c r="D3420" s="191">
        <v>1443.280029</v>
      </c>
      <c r="E3420" s="191">
        <v>1444.6099850000001</v>
      </c>
      <c r="F3420" s="192">
        <v>1444.6099850000001</v>
      </c>
      <c r="G3420" s="191">
        <v>2349410000</v>
      </c>
      <c r="H3420" s="194">
        <f t="shared" si="106"/>
        <v>5.8872319091320851E-4</v>
      </c>
      <c r="I3420" s="193"/>
      <c r="J3420" s="197">
        <v>3418</v>
      </c>
      <c r="K3420" s="234"/>
      <c r="L3420" s="234"/>
      <c r="M3420" s="234"/>
      <c r="N3420" s="234"/>
      <c r="O3420" s="234"/>
      <c r="P3420" s="234"/>
      <c r="Q3420" s="7">
        <v>39181</v>
      </c>
      <c r="R3420" s="8">
        <v>3400357</v>
      </c>
      <c r="S3420" s="8">
        <v>3403571</v>
      </c>
      <c r="T3420" s="8">
        <v>3322857</v>
      </c>
      <c r="U3420" s="8">
        <v>3344643</v>
      </c>
      <c r="V3420" s="192">
        <v>2890236</v>
      </c>
      <c r="W3420" s="234">
        <v>413341600</v>
      </c>
      <c r="X3420" s="194">
        <f t="shared" si="107"/>
        <v>-1.0879099254797615E-2</v>
      </c>
      <c r="Y3420" s="193"/>
      <c r="Z3420" s="197">
        <v>3418</v>
      </c>
    </row>
    <row r="3421" spans="1:26" ht="14.4" x14ac:dyDescent="0.3">
      <c r="A3421" s="7">
        <v>39177</v>
      </c>
      <c r="B3421" s="191">
        <v>1438.9399410000001</v>
      </c>
      <c r="C3421" s="191">
        <v>1444.880005</v>
      </c>
      <c r="D3421" s="191">
        <v>1436.670044</v>
      </c>
      <c r="E3421" s="191">
        <v>1443.76001</v>
      </c>
      <c r="F3421" s="192">
        <v>1443.76001</v>
      </c>
      <c r="G3421" s="191">
        <v>2357230000</v>
      </c>
      <c r="H3421" s="194">
        <f t="shared" si="106"/>
        <v>3.049955894071523E-3</v>
      </c>
      <c r="I3421" s="193"/>
      <c r="J3421" s="197">
        <v>3419</v>
      </c>
      <c r="K3421" s="234"/>
      <c r="L3421" s="234"/>
      <c r="M3421" s="234"/>
      <c r="N3421" s="234"/>
      <c r="O3421" s="234"/>
      <c r="P3421" s="234"/>
      <c r="Q3421" s="7">
        <v>39177</v>
      </c>
      <c r="R3421" s="8">
        <v>3361428</v>
      </c>
      <c r="S3421" s="8">
        <v>3381428</v>
      </c>
      <c r="T3421" s="8">
        <v>3340000</v>
      </c>
      <c r="U3421" s="8">
        <v>3381428</v>
      </c>
      <c r="V3421" s="192">
        <v>2922025</v>
      </c>
      <c r="W3421" s="234">
        <v>355516000</v>
      </c>
      <c r="X3421" s="194">
        <f t="shared" si="107"/>
        <v>4.3493937349344579E-3</v>
      </c>
      <c r="Y3421" s="193"/>
      <c r="Z3421" s="197">
        <v>3419</v>
      </c>
    </row>
    <row r="3422" spans="1:26" ht="14.4" x14ac:dyDescent="0.3">
      <c r="A3422" s="7">
        <v>39176</v>
      </c>
      <c r="B3422" s="191">
        <v>1437.75</v>
      </c>
      <c r="C3422" s="191">
        <v>1440.160034</v>
      </c>
      <c r="D3422" s="191">
        <v>1435.079956</v>
      </c>
      <c r="E3422" s="191">
        <v>1439.369995</v>
      </c>
      <c r="F3422" s="192">
        <v>1439.369995</v>
      </c>
      <c r="G3422" s="191">
        <v>2616320000</v>
      </c>
      <c r="H3422" s="194">
        <f t="shared" si="106"/>
        <v>1.1128170554008949E-3</v>
      </c>
      <c r="I3422" s="193"/>
      <c r="J3422" s="197">
        <v>3420</v>
      </c>
      <c r="K3422" s="234"/>
      <c r="L3422" s="234"/>
      <c r="M3422" s="234"/>
      <c r="N3422" s="234"/>
      <c r="O3422" s="234"/>
      <c r="P3422" s="234"/>
      <c r="Q3422" s="7">
        <v>39176</v>
      </c>
      <c r="R3422" s="8">
        <v>3390714</v>
      </c>
      <c r="S3422" s="8">
        <v>3397857</v>
      </c>
      <c r="T3422" s="8">
        <v>3361786</v>
      </c>
      <c r="U3422" s="8">
        <v>3366786</v>
      </c>
      <c r="V3422" s="192">
        <v>2909371</v>
      </c>
      <c r="W3422" s="234">
        <v>476784000</v>
      </c>
      <c r="X3422" s="194">
        <f t="shared" si="107"/>
        <v>-2.4341069854995935E-3</v>
      </c>
      <c r="Y3422" s="193"/>
      <c r="Z3422" s="197">
        <v>3420</v>
      </c>
    </row>
    <row r="3423" spans="1:26" ht="14.4" x14ac:dyDescent="0.3">
      <c r="A3423" s="7">
        <v>39175</v>
      </c>
      <c r="B3423" s="191">
        <v>1424.2700199999999</v>
      </c>
      <c r="C3423" s="191">
        <v>1440.5699460000001</v>
      </c>
      <c r="D3423" s="191">
        <v>1424.2700199999999</v>
      </c>
      <c r="E3423" s="191">
        <v>1437.7700199999999</v>
      </c>
      <c r="F3423" s="192">
        <v>1437.7700199999999</v>
      </c>
      <c r="G3423" s="191">
        <v>2921760000</v>
      </c>
      <c r="H3423" s="194">
        <f t="shared" si="106"/>
        <v>9.2801028712751026E-3</v>
      </c>
      <c r="I3423" s="193"/>
      <c r="J3423" s="197">
        <v>3421</v>
      </c>
      <c r="K3423" s="234"/>
      <c r="L3423" s="234"/>
      <c r="M3423" s="234"/>
      <c r="N3423" s="234"/>
      <c r="O3423" s="234"/>
      <c r="P3423" s="234"/>
      <c r="Q3423" s="7">
        <v>39175</v>
      </c>
      <c r="R3423" s="8">
        <v>3362143</v>
      </c>
      <c r="S3423" s="8">
        <v>3401071</v>
      </c>
      <c r="T3423" s="8">
        <v>3348572</v>
      </c>
      <c r="U3423" s="8">
        <v>3375000</v>
      </c>
      <c r="V3423" s="192">
        <v>2916470</v>
      </c>
      <c r="W3423" s="234">
        <v>583934400</v>
      </c>
      <c r="X3423" s="194">
        <f t="shared" si="107"/>
        <v>9.0767674335244589E-3</v>
      </c>
      <c r="Y3423" s="193"/>
      <c r="Z3423" s="197">
        <v>3421</v>
      </c>
    </row>
    <row r="3424" spans="1:26" ht="14.4" x14ac:dyDescent="0.3">
      <c r="A3424" s="7">
        <v>39174</v>
      </c>
      <c r="B3424" s="191">
        <v>1420.829956</v>
      </c>
      <c r="C3424" s="191">
        <v>1425.48999</v>
      </c>
      <c r="D3424" s="191">
        <v>1416.369995</v>
      </c>
      <c r="E3424" s="191">
        <v>1424.5500489999999</v>
      </c>
      <c r="F3424" s="192">
        <v>1424.5500489999999</v>
      </c>
      <c r="G3424" s="191">
        <v>2875880000</v>
      </c>
      <c r="H3424" s="194">
        <f t="shared" si="106"/>
        <v>2.5970637775402572E-3</v>
      </c>
      <c r="I3424" s="193"/>
      <c r="J3424" s="197">
        <v>3422</v>
      </c>
      <c r="K3424" s="234"/>
      <c r="L3424" s="234"/>
      <c r="M3424" s="234"/>
      <c r="N3424" s="234"/>
      <c r="O3424" s="234"/>
      <c r="P3424" s="234"/>
      <c r="Q3424" s="7">
        <v>39174</v>
      </c>
      <c r="R3424" s="8">
        <v>3362143</v>
      </c>
      <c r="S3424" s="8">
        <v>3366071</v>
      </c>
      <c r="T3424" s="8">
        <v>3322143</v>
      </c>
      <c r="U3424" s="8">
        <v>3344643</v>
      </c>
      <c r="V3424" s="192">
        <v>2890236</v>
      </c>
      <c r="W3424" s="234">
        <v>501992400</v>
      </c>
      <c r="X3424" s="194">
        <f t="shared" si="107"/>
        <v>7.9643607324965931E-3</v>
      </c>
      <c r="Y3424" s="193"/>
      <c r="Z3424" s="197">
        <v>3422</v>
      </c>
    </row>
    <row r="3425" spans="1:26" ht="14.4" x14ac:dyDescent="0.3">
      <c r="A3425" s="7">
        <v>39171</v>
      </c>
      <c r="B3425" s="191">
        <v>1422.5200199999999</v>
      </c>
      <c r="C3425" s="191">
        <v>1429.219971</v>
      </c>
      <c r="D3425" s="191">
        <v>1408.900024</v>
      </c>
      <c r="E3425" s="191">
        <v>1420.8599850000001</v>
      </c>
      <c r="F3425" s="192">
        <v>1420.8599850000001</v>
      </c>
      <c r="G3425" s="191">
        <v>2903960000</v>
      </c>
      <c r="H3425" s="194">
        <f t="shared" si="106"/>
        <v>-1.1739956035753828E-3</v>
      </c>
      <c r="I3425" s="193"/>
      <c r="J3425" s="197">
        <v>3423</v>
      </c>
      <c r="K3425" s="234"/>
      <c r="L3425" s="234"/>
      <c r="M3425" s="234"/>
      <c r="N3425" s="234"/>
      <c r="O3425" s="234"/>
      <c r="P3425" s="234"/>
      <c r="Q3425" s="7">
        <v>39171</v>
      </c>
      <c r="R3425" s="8">
        <v>3367143</v>
      </c>
      <c r="S3425" s="8">
        <v>3381428</v>
      </c>
      <c r="T3425" s="8">
        <v>3312500</v>
      </c>
      <c r="U3425" s="8">
        <v>3318214</v>
      </c>
      <c r="V3425" s="192">
        <v>2867399</v>
      </c>
      <c r="W3425" s="234">
        <v>600558000</v>
      </c>
      <c r="X3425" s="194">
        <f t="shared" si="107"/>
        <v>-8.9599398338865033E-3</v>
      </c>
      <c r="Y3425" s="193"/>
      <c r="Z3425" s="197">
        <v>3423</v>
      </c>
    </row>
    <row r="3426" spans="1:26" ht="14.4" x14ac:dyDescent="0.3">
      <c r="A3426" s="7">
        <v>39170</v>
      </c>
      <c r="B3426" s="191">
        <v>1417.170044</v>
      </c>
      <c r="C3426" s="191">
        <v>1426.23999</v>
      </c>
      <c r="D3426" s="191">
        <v>1413.2700199999999</v>
      </c>
      <c r="E3426" s="191">
        <v>1422.530029</v>
      </c>
      <c r="F3426" s="192">
        <v>1422.530029</v>
      </c>
      <c r="G3426" s="191">
        <v>2854710000</v>
      </c>
      <c r="H3426" s="194">
        <f t="shared" si="106"/>
        <v>3.7397240213616879E-3</v>
      </c>
      <c r="I3426" s="193"/>
      <c r="J3426" s="197">
        <v>3424</v>
      </c>
      <c r="K3426" s="234"/>
      <c r="L3426" s="234"/>
      <c r="M3426" s="234"/>
      <c r="N3426" s="234"/>
      <c r="O3426" s="234"/>
      <c r="P3426" s="234"/>
      <c r="Q3426" s="7">
        <v>39170</v>
      </c>
      <c r="R3426" s="8">
        <v>3363929</v>
      </c>
      <c r="S3426" s="8">
        <v>3363929</v>
      </c>
      <c r="T3426" s="8">
        <v>3293929</v>
      </c>
      <c r="U3426" s="8">
        <v>3348214</v>
      </c>
      <c r="V3426" s="192">
        <v>2893323</v>
      </c>
      <c r="W3426" s="234">
        <v>725723600</v>
      </c>
      <c r="X3426" s="194">
        <f t="shared" si="107"/>
        <v>5.4698682887687339E-3</v>
      </c>
      <c r="Y3426" s="193"/>
      <c r="Z3426" s="197">
        <v>3424</v>
      </c>
    </row>
    <row r="3427" spans="1:26" ht="14.4" x14ac:dyDescent="0.3">
      <c r="A3427" s="7">
        <v>39169</v>
      </c>
      <c r="B3427" s="191">
        <v>1428.349976</v>
      </c>
      <c r="C3427" s="191">
        <v>1428.349976</v>
      </c>
      <c r="D3427" s="191">
        <v>1414.0699460000001</v>
      </c>
      <c r="E3427" s="191">
        <v>1417.2299800000001</v>
      </c>
      <c r="F3427" s="192">
        <v>1417.2299800000001</v>
      </c>
      <c r="G3427" s="191">
        <v>3000440000</v>
      </c>
      <c r="H3427" s="194">
        <f t="shared" si="106"/>
        <v>-7.9657885073510688E-3</v>
      </c>
      <c r="I3427" s="193"/>
      <c r="J3427" s="197">
        <v>3425</v>
      </c>
      <c r="K3427" s="234"/>
      <c r="L3427" s="234"/>
      <c r="M3427" s="234"/>
      <c r="N3427" s="234"/>
      <c r="O3427" s="234"/>
      <c r="P3427" s="234"/>
      <c r="Q3427" s="7">
        <v>39169</v>
      </c>
      <c r="R3427" s="8">
        <v>3388572</v>
      </c>
      <c r="S3427" s="8">
        <v>3407143</v>
      </c>
      <c r="T3427" s="8">
        <v>3326786</v>
      </c>
      <c r="U3427" s="8">
        <v>3330000</v>
      </c>
      <c r="V3427" s="192">
        <v>2877583</v>
      </c>
      <c r="W3427" s="234">
        <v>942337200</v>
      </c>
      <c r="X3427" s="194">
        <f t="shared" si="107"/>
        <v>-2.3256184960581759E-2</v>
      </c>
      <c r="Y3427" s="193"/>
      <c r="Z3427" s="197">
        <v>3425</v>
      </c>
    </row>
    <row r="3428" spans="1:26" ht="14.4" x14ac:dyDescent="0.3">
      <c r="A3428" s="7">
        <v>39168</v>
      </c>
      <c r="B3428" s="191">
        <v>1437.48999</v>
      </c>
      <c r="C3428" s="191">
        <v>1437.48999</v>
      </c>
      <c r="D3428" s="191">
        <v>1425.540039</v>
      </c>
      <c r="E3428" s="191">
        <v>1428.6099850000001</v>
      </c>
      <c r="F3428" s="192">
        <v>1428.6099850000001</v>
      </c>
      <c r="G3428" s="191">
        <v>2673040000</v>
      </c>
      <c r="H3428" s="194">
        <f t="shared" si="106"/>
        <v>-6.1843582608695291E-3</v>
      </c>
      <c r="I3428" s="193"/>
      <c r="J3428" s="197">
        <v>3426</v>
      </c>
      <c r="K3428" s="234"/>
      <c r="L3428" s="234"/>
      <c r="M3428" s="234"/>
      <c r="N3428" s="234"/>
      <c r="O3428" s="234"/>
      <c r="P3428" s="234"/>
      <c r="Q3428" s="7">
        <v>39168</v>
      </c>
      <c r="R3428" s="8">
        <v>3418214</v>
      </c>
      <c r="S3428" s="8">
        <v>3458214</v>
      </c>
      <c r="T3428" s="8">
        <v>3392857</v>
      </c>
      <c r="U3428" s="8">
        <v>3409286</v>
      </c>
      <c r="V3428" s="192">
        <v>2946098</v>
      </c>
      <c r="W3428" s="234">
        <v>932052800</v>
      </c>
      <c r="X3428" s="194">
        <f t="shared" si="107"/>
        <v>-4.0687811978767693E-3</v>
      </c>
      <c r="Y3428" s="193"/>
      <c r="Z3428" s="197">
        <v>3426</v>
      </c>
    </row>
    <row r="3429" spans="1:26" ht="14.4" x14ac:dyDescent="0.3">
      <c r="A3429" s="7">
        <v>39167</v>
      </c>
      <c r="B3429" s="191">
        <v>1436.1099850000001</v>
      </c>
      <c r="C3429" s="191">
        <v>1437.650024</v>
      </c>
      <c r="D3429" s="191">
        <v>1423.280029</v>
      </c>
      <c r="E3429" s="191">
        <v>1437.5</v>
      </c>
      <c r="F3429" s="192">
        <v>1437.5</v>
      </c>
      <c r="G3429" s="191">
        <v>2754660000</v>
      </c>
      <c r="H3429" s="194">
        <f t="shared" si="106"/>
        <v>9.6790288663019665E-4</v>
      </c>
      <c r="I3429" s="193"/>
      <c r="J3429" s="197">
        <v>3427</v>
      </c>
      <c r="K3429" s="234"/>
      <c r="L3429" s="234"/>
      <c r="M3429" s="234"/>
      <c r="N3429" s="234"/>
      <c r="O3429" s="234"/>
      <c r="P3429" s="234"/>
      <c r="Q3429" s="7">
        <v>39167</v>
      </c>
      <c r="R3429" s="8">
        <v>3356786</v>
      </c>
      <c r="S3429" s="8">
        <v>3425000</v>
      </c>
      <c r="T3429" s="8">
        <v>3332143</v>
      </c>
      <c r="U3429" s="8">
        <v>3423214</v>
      </c>
      <c r="V3429" s="192">
        <v>2958134</v>
      </c>
      <c r="W3429" s="234">
        <v>864987200</v>
      </c>
      <c r="X3429" s="194">
        <f t="shared" si="107"/>
        <v>2.4914551013867595E-2</v>
      </c>
      <c r="Y3429" s="193"/>
      <c r="Z3429" s="197">
        <v>3427</v>
      </c>
    </row>
    <row r="3430" spans="1:26" ht="14.4" x14ac:dyDescent="0.3">
      <c r="A3430" s="7">
        <v>39164</v>
      </c>
      <c r="B3430" s="191">
        <v>1434.540039</v>
      </c>
      <c r="C3430" s="191">
        <v>1438.8900149999999</v>
      </c>
      <c r="D3430" s="191">
        <v>1433.209961</v>
      </c>
      <c r="E3430" s="191">
        <v>1436.1099850000001</v>
      </c>
      <c r="F3430" s="192">
        <v>1436.1099850000001</v>
      </c>
      <c r="G3430" s="191">
        <v>2619020000</v>
      </c>
      <c r="H3430" s="194">
        <f t="shared" si="106"/>
        <v>1.0943898094991217E-3</v>
      </c>
      <c r="I3430" s="193"/>
      <c r="J3430" s="197">
        <v>3428</v>
      </c>
      <c r="K3430" s="234"/>
      <c r="L3430" s="234"/>
      <c r="M3430" s="234"/>
      <c r="N3430" s="234"/>
      <c r="O3430" s="234"/>
      <c r="P3430" s="234"/>
      <c r="Q3430" s="7">
        <v>39164</v>
      </c>
      <c r="R3430" s="8">
        <v>3333929</v>
      </c>
      <c r="S3430" s="8">
        <v>3359643</v>
      </c>
      <c r="T3430" s="8">
        <v>3332143</v>
      </c>
      <c r="U3430" s="8">
        <v>3340000</v>
      </c>
      <c r="V3430" s="192">
        <v>2886225</v>
      </c>
      <c r="W3430" s="234">
        <v>450884000</v>
      </c>
      <c r="X3430" s="194">
        <f t="shared" si="107"/>
        <v>-4.6830735170123507E-3</v>
      </c>
      <c r="Y3430" s="193"/>
      <c r="Z3430" s="197">
        <v>3428</v>
      </c>
    </row>
    <row r="3431" spans="1:26" ht="14.4" x14ac:dyDescent="0.3">
      <c r="A3431" s="7">
        <v>39163</v>
      </c>
      <c r="B3431" s="191">
        <v>1435.040039</v>
      </c>
      <c r="C3431" s="191">
        <v>1437.660034</v>
      </c>
      <c r="D3431" s="191">
        <v>1429.880005</v>
      </c>
      <c r="E3431" s="191">
        <v>1434.540039</v>
      </c>
      <c r="F3431" s="192">
        <v>1434.540039</v>
      </c>
      <c r="G3431" s="191">
        <v>3129970000</v>
      </c>
      <c r="H3431" s="194">
        <f t="shared" si="106"/>
        <v>-3.4842233415899836E-4</v>
      </c>
      <c r="I3431" s="193"/>
      <c r="J3431" s="197">
        <v>3429</v>
      </c>
      <c r="K3431" s="234"/>
      <c r="L3431" s="234"/>
      <c r="M3431" s="234"/>
      <c r="N3431" s="234"/>
      <c r="O3431" s="234"/>
      <c r="P3431" s="234"/>
      <c r="Q3431" s="7">
        <v>39163</v>
      </c>
      <c r="R3431" s="8">
        <v>3347500</v>
      </c>
      <c r="S3431" s="8">
        <v>3370000</v>
      </c>
      <c r="T3431" s="8">
        <v>3321429</v>
      </c>
      <c r="U3431" s="8">
        <v>3355714</v>
      </c>
      <c r="V3431" s="192">
        <v>2899805</v>
      </c>
      <c r="W3431" s="234">
        <v>561492400</v>
      </c>
      <c r="X3431" s="194">
        <f t="shared" si="107"/>
        <v>9.589140867516941E-4</v>
      </c>
      <c r="Y3431" s="193"/>
      <c r="Z3431" s="197">
        <v>3429</v>
      </c>
    </row>
    <row r="3432" spans="1:26" ht="14.4" x14ac:dyDescent="0.3">
      <c r="A3432" s="7">
        <v>39162</v>
      </c>
      <c r="B3432" s="191">
        <v>1410.920044</v>
      </c>
      <c r="C3432" s="191">
        <v>1437.7700199999999</v>
      </c>
      <c r="D3432" s="191">
        <v>1409.75</v>
      </c>
      <c r="E3432" s="191">
        <v>1435.040039</v>
      </c>
      <c r="F3432" s="192">
        <v>1435.040039</v>
      </c>
      <c r="G3432" s="191">
        <v>3184770000</v>
      </c>
      <c r="H3432" s="194">
        <f t="shared" si="106"/>
        <v>1.7080881545474578E-2</v>
      </c>
      <c r="I3432" s="193"/>
      <c r="J3432" s="197">
        <v>3430</v>
      </c>
      <c r="K3432" s="234"/>
      <c r="L3432" s="234"/>
      <c r="M3432" s="234"/>
      <c r="N3432" s="234"/>
      <c r="O3432" s="234"/>
      <c r="P3432" s="234"/>
      <c r="Q3432" s="7">
        <v>39162</v>
      </c>
      <c r="R3432" s="8">
        <v>3285357</v>
      </c>
      <c r="S3432" s="8">
        <v>3357143</v>
      </c>
      <c r="T3432" s="8">
        <v>3273214</v>
      </c>
      <c r="U3432" s="8">
        <v>3352500</v>
      </c>
      <c r="V3432" s="192">
        <v>2897027</v>
      </c>
      <c r="W3432" s="234">
        <v>686896000</v>
      </c>
      <c r="X3432" s="194">
        <f t="shared" si="107"/>
        <v>2.6126124849730772E-2</v>
      </c>
      <c r="Y3432" s="193"/>
      <c r="Z3432" s="197">
        <v>3430</v>
      </c>
    </row>
    <row r="3433" spans="1:26" ht="14.4" x14ac:dyDescent="0.3">
      <c r="A3433" s="7">
        <v>39161</v>
      </c>
      <c r="B3433" s="191">
        <v>1402.040039</v>
      </c>
      <c r="C3433" s="191">
        <v>1411.530029</v>
      </c>
      <c r="D3433" s="191">
        <v>1400.6999510000001</v>
      </c>
      <c r="E3433" s="191">
        <v>1410.9399410000001</v>
      </c>
      <c r="F3433" s="192">
        <v>1410.9399410000001</v>
      </c>
      <c r="G3433" s="191">
        <v>2795940000</v>
      </c>
      <c r="H3433" s="194">
        <f t="shared" si="106"/>
        <v>6.3334533659946306E-3</v>
      </c>
      <c r="I3433" s="193"/>
      <c r="J3433" s="197">
        <v>3431</v>
      </c>
      <c r="K3433" s="234"/>
      <c r="L3433" s="234"/>
      <c r="M3433" s="234"/>
      <c r="N3433" s="234"/>
      <c r="O3433" s="234"/>
      <c r="P3433" s="234"/>
      <c r="Q3433" s="7">
        <v>39161</v>
      </c>
      <c r="R3433" s="8">
        <v>3262500</v>
      </c>
      <c r="S3433" s="8">
        <v>3280000</v>
      </c>
      <c r="T3433" s="8">
        <v>3252143</v>
      </c>
      <c r="U3433" s="8">
        <v>3267143</v>
      </c>
      <c r="V3433" s="192">
        <v>2823266</v>
      </c>
      <c r="W3433" s="234">
        <v>488916400</v>
      </c>
      <c r="X3433" s="194">
        <f t="shared" si="107"/>
        <v>3.8404033472416547E-3</v>
      </c>
      <c r="Y3433" s="193"/>
      <c r="Z3433" s="197">
        <v>3431</v>
      </c>
    </row>
    <row r="3434" spans="1:26" ht="14.4" x14ac:dyDescent="0.3">
      <c r="A3434" s="7">
        <v>39160</v>
      </c>
      <c r="B3434" s="191">
        <v>1386.9499510000001</v>
      </c>
      <c r="C3434" s="191">
        <v>1403.1999510000001</v>
      </c>
      <c r="D3434" s="191">
        <v>1386.9499510000001</v>
      </c>
      <c r="E3434" s="191">
        <v>1402.0600589999999</v>
      </c>
      <c r="F3434" s="192">
        <v>1402.0600589999999</v>
      </c>
      <c r="G3434" s="191">
        <v>2777180000</v>
      </c>
      <c r="H3434" s="194">
        <f t="shared" si="106"/>
        <v>1.0894486847997195E-2</v>
      </c>
      <c r="I3434" s="193"/>
      <c r="J3434" s="197">
        <v>3432</v>
      </c>
      <c r="K3434" s="234"/>
      <c r="L3434" s="234"/>
      <c r="M3434" s="234"/>
      <c r="N3434" s="234"/>
      <c r="O3434" s="234"/>
      <c r="P3434" s="234"/>
      <c r="Q3434" s="7">
        <v>39160</v>
      </c>
      <c r="R3434" s="8">
        <v>3222857</v>
      </c>
      <c r="S3434" s="8">
        <v>3269643</v>
      </c>
      <c r="T3434" s="8">
        <v>3199643</v>
      </c>
      <c r="U3434" s="8">
        <v>3254643</v>
      </c>
      <c r="V3434" s="192">
        <v>2812465</v>
      </c>
      <c r="W3434" s="234">
        <v>712961200</v>
      </c>
      <c r="X3434" s="194">
        <f t="shared" si="107"/>
        <v>1.7189909639861466E-2</v>
      </c>
      <c r="Y3434" s="193"/>
      <c r="Z3434" s="197">
        <v>3432</v>
      </c>
    </row>
    <row r="3435" spans="1:26" ht="14.4" x14ac:dyDescent="0.3">
      <c r="A3435" s="7">
        <v>39157</v>
      </c>
      <c r="B3435" s="191">
        <v>1392.280029</v>
      </c>
      <c r="C3435" s="191">
        <v>1397.51001</v>
      </c>
      <c r="D3435" s="191">
        <v>1383.630005</v>
      </c>
      <c r="E3435" s="191">
        <v>1386.9499510000001</v>
      </c>
      <c r="F3435" s="192">
        <v>1386.9499510000001</v>
      </c>
      <c r="G3435" s="191">
        <v>3393640000</v>
      </c>
      <c r="H3435" s="194">
        <f t="shared" si="106"/>
        <v>-3.8283088811007842E-3</v>
      </c>
      <c r="I3435" s="193"/>
      <c r="J3435" s="197">
        <v>3433</v>
      </c>
      <c r="K3435" s="234"/>
      <c r="L3435" s="234"/>
      <c r="M3435" s="234"/>
      <c r="N3435" s="234"/>
      <c r="O3435" s="234"/>
      <c r="P3435" s="234"/>
      <c r="Q3435" s="7">
        <v>39157</v>
      </c>
      <c r="R3435" s="8">
        <v>3197857</v>
      </c>
      <c r="S3435" s="8">
        <v>3213928</v>
      </c>
      <c r="T3435" s="8">
        <v>3190000</v>
      </c>
      <c r="U3435" s="8">
        <v>3199643</v>
      </c>
      <c r="V3435" s="192">
        <v>2764936</v>
      </c>
      <c r="W3435" s="234">
        <v>571704000</v>
      </c>
      <c r="X3435" s="194">
        <f t="shared" si="107"/>
        <v>2.2283961335880072E-4</v>
      </c>
      <c r="Y3435" s="193"/>
      <c r="Z3435" s="197">
        <v>3433</v>
      </c>
    </row>
    <row r="3436" spans="1:26" ht="14.4" x14ac:dyDescent="0.3">
      <c r="A3436" s="7">
        <v>39156</v>
      </c>
      <c r="B3436" s="191">
        <v>1387.1099850000001</v>
      </c>
      <c r="C3436" s="191">
        <v>1395.7299800000001</v>
      </c>
      <c r="D3436" s="191">
        <v>1385.160034</v>
      </c>
      <c r="E3436" s="191">
        <v>1392.280029</v>
      </c>
      <c r="F3436" s="192">
        <v>1392.280029</v>
      </c>
      <c r="G3436" s="191">
        <v>2821900000</v>
      </c>
      <c r="H3436" s="194">
        <f t="shared" si="106"/>
        <v>3.6837480899350014E-3</v>
      </c>
      <c r="I3436" s="193"/>
      <c r="J3436" s="197">
        <v>3434</v>
      </c>
      <c r="K3436" s="234"/>
      <c r="L3436" s="234"/>
      <c r="M3436" s="234"/>
      <c r="N3436" s="234"/>
      <c r="O3436" s="234"/>
      <c r="P3436" s="234"/>
      <c r="Q3436" s="7">
        <v>39156</v>
      </c>
      <c r="R3436" s="8">
        <v>3212857</v>
      </c>
      <c r="S3436" s="8">
        <v>3227143</v>
      </c>
      <c r="T3436" s="8">
        <v>3189643</v>
      </c>
      <c r="U3436" s="8">
        <v>3198929</v>
      </c>
      <c r="V3436" s="192">
        <v>2764320</v>
      </c>
      <c r="W3436" s="234">
        <v>559498800</v>
      </c>
      <c r="X3436" s="194">
        <f t="shared" si="107"/>
        <v>-4.7775229605521337E-3</v>
      </c>
      <c r="Y3436" s="193"/>
      <c r="Z3436" s="197">
        <v>3434</v>
      </c>
    </row>
    <row r="3437" spans="1:26" ht="14.4" x14ac:dyDescent="0.3">
      <c r="A3437" s="7">
        <v>39155</v>
      </c>
      <c r="B3437" s="191">
        <v>1377.8599850000001</v>
      </c>
      <c r="C3437" s="191">
        <v>1388.089966</v>
      </c>
      <c r="D3437" s="191">
        <v>1363.9799800000001</v>
      </c>
      <c r="E3437" s="191">
        <v>1387.170044</v>
      </c>
      <c r="F3437" s="192">
        <v>1387.170044</v>
      </c>
      <c r="G3437" s="191">
        <v>3758350000</v>
      </c>
      <c r="H3437" s="194">
        <f t="shared" si="106"/>
        <v>6.6911668259857617E-3</v>
      </c>
      <c r="I3437" s="193"/>
      <c r="J3437" s="197">
        <v>3435</v>
      </c>
      <c r="K3437" s="234"/>
      <c r="L3437" s="234"/>
      <c r="M3437" s="234"/>
      <c r="N3437" s="234"/>
      <c r="O3437" s="234"/>
      <c r="P3437" s="234"/>
      <c r="Q3437" s="7">
        <v>39155</v>
      </c>
      <c r="R3437" s="8">
        <v>3164286</v>
      </c>
      <c r="S3437" s="8">
        <v>3214286</v>
      </c>
      <c r="T3437" s="8">
        <v>3140000</v>
      </c>
      <c r="U3437" s="8">
        <v>3214286</v>
      </c>
      <c r="V3437" s="192">
        <v>2777590</v>
      </c>
      <c r="W3437" s="234">
        <v>796586000</v>
      </c>
      <c r="X3437" s="194">
        <f t="shared" si="107"/>
        <v>1.8099406534172028E-2</v>
      </c>
      <c r="Y3437" s="193"/>
      <c r="Z3437" s="197">
        <v>3435</v>
      </c>
    </row>
    <row r="3438" spans="1:26" ht="14.4" x14ac:dyDescent="0.3">
      <c r="A3438" s="7">
        <v>39154</v>
      </c>
      <c r="B3438" s="191">
        <v>1406.2299800000001</v>
      </c>
      <c r="C3438" s="191">
        <v>1406.2299800000001</v>
      </c>
      <c r="D3438" s="191">
        <v>1377.709961</v>
      </c>
      <c r="E3438" s="191">
        <v>1377.9499510000001</v>
      </c>
      <c r="F3438" s="192">
        <v>1377.9499510000001</v>
      </c>
      <c r="G3438" s="191">
        <v>3485570000</v>
      </c>
      <c r="H3438" s="194">
        <f t="shared" si="106"/>
        <v>-2.0368282019649284E-2</v>
      </c>
      <c r="I3438" s="193"/>
      <c r="J3438" s="197">
        <v>3436</v>
      </c>
      <c r="K3438" s="234"/>
      <c r="L3438" s="234"/>
      <c r="M3438" s="234"/>
      <c r="N3438" s="234"/>
      <c r="O3438" s="234"/>
      <c r="P3438" s="234"/>
      <c r="Q3438" s="7">
        <v>39154</v>
      </c>
      <c r="R3438" s="8">
        <v>3193214</v>
      </c>
      <c r="S3438" s="8">
        <v>3235714</v>
      </c>
      <c r="T3438" s="8">
        <v>3157143</v>
      </c>
      <c r="U3438" s="8">
        <v>3157143</v>
      </c>
      <c r="V3438" s="192">
        <v>2728211</v>
      </c>
      <c r="W3438" s="234">
        <v>867890800</v>
      </c>
      <c r="X3438" s="194">
        <f t="shared" si="107"/>
        <v>-1.6357204896633556E-2</v>
      </c>
      <c r="Y3438" s="193"/>
      <c r="Z3438" s="197">
        <v>3436</v>
      </c>
    </row>
    <row r="3439" spans="1:26" ht="14.4" x14ac:dyDescent="0.3">
      <c r="A3439" s="7">
        <v>39153</v>
      </c>
      <c r="B3439" s="191">
        <v>1402.8000489999999</v>
      </c>
      <c r="C3439" s="191">
        <v>1409.339966</v>
      </c>
      <c r="D3439" s="191">
        <v>1398.400024</v>
      </c>
      <c r="E3439" s="191">
        <v>1406.599976</v>
      </c>
      <c r="F3439" s="192">
        <v>1406.599976</v>
      </c>
      <c r="G3439" s="191">
        <v>2664000000</v>
      </c>
      <c r="H3439" s="194">
        <f t="shared" si="106"/>
        <v>2.6802843454204568E-3</v>
      </c>
      <c r="I3439" s="193"/>
      <c r="J3439" s="197">
        <v>3437</v>
      </c>
      <c r="K3439" s="234"/>
      <c r="L3439" s="234"/>
      <c r="M3439" s="234"/>
      <c r="N3439" s="234"/>
      <c r="O3439" s="234"/>
      <c r="P3439" s="234"/>
      <c r="Q3439" s="7">
        <v>39153</v>
      </c>
      <c r="R3439" s="8">
        <v>3145357</v>
      </c>
      <c r="S3439" s="8">
        <v>3213928</v>
      </c>
      <c r="T3439" s="8">
        <v>3142500</v>
      </c>
      <c r="U3439" s="8">
        <v>3209643</v>
      </c>
      <c r="V3439" s="192">
        <v>2773579</v>
      </c>
      <c r="W3439" s="234">
        <v>729408400</v>
      </c>
      <c r="X3439" s="194">
        <f t="shared" si="107"/>
        <v>2.1598635697289811E-2</v>
      </c>
      <c r="Y3439" s="193"/>
      <c r="Z3439" s="197">
        <v>3437</v>
      </c>
    </row>
    <row r="3440" spans="1:26" ht="14.4" x14ac:dyDescent="0.3">
      <c r="A3440" s="7">
        <v>39150</v>
      </c>
      <c r="B3440" s="191">
        <v>1401.8900149999999</v>
      </c>
      <c r="C3440" s="191">
        <v>1410.150024</v>
      </c>
      <c r="D3440" s="191">
        <v>1397.3000489999999</v>
      </c>
      <c r="E3440" s="191">
        <v>1402.839966</v>
      </c>
      <c r="F3440" s="192">
        <v>1402.839966</v>
      </c>
      <c r="G3440" s="191">
        <v>2623050000</v>
      </c>
      <c r="H3440" s="194">
        <f t="shared" si="106"/>
        <v>6.7762163210789077E-4</v>
      </c>
      <c r="I3440" s="193"/>
      <c r="J3440" s="197">
        <v>3438</v>
      </c>
      <c r="K3440" s="234"/>
      <c r="L3440" s="234"/>
      <c r="M3440" s="234"/>
      <c r="N3440" s="234"/>
      <c r="O3440" s="234"/>
      <c r="P3440" s="234"/>
      <c r="Q3440" s="7">
        <v>39150</v>
      </c>
      <c r="R3440" s="8">
        <v>3171429</v>
      </c>
      <c r="S3440" s="8">
        <v>3173214</v>
      </c>
      <c r="T3440" s="8">
        <v>3121428</v>
      </c>
      <c r="U3440" s="8">
        <v>3141786</v>
      </c>
      <c r="V3440" s="192">
        <v>2714940</v>
      </c>
      <c r="W3440" s="234">
        <v>451836000</v>
      </c>
      <c r="X3440" s="194">
        <f t="shared" si="107"/>
        <v>-3.4095938459408526E-4</v>
      </c>
      <c r="Y3440" s="193"/>
      <c r="Z3440" s="197">
        <v>3438</v>
      </c>
    </row>
    <row r="3441" spans="1:26" ht="14.4" x14ac:dyDescent="0.3">
      <c r="A3441" s="7">
        <v>39149</v>
      </c>
      <c r="B3441" s="191">
        <v>1391.880005</v>
      </c>
      <c r="C3441" s="191">
        <v>1407.9300539999999</v>
      </c>
      <c r="D3441" s="191">
        <v>1391.880005</v>
      </c>
      <c r="E3441" s="191">
        <v>1401.8900149999999</v>
      </c>
      <c r="F3441" s="192">
        <v>1401.8900149999999</v>
      </c>
      <c r="G3441" s="191">
        <v>3014850000</v>
      </c>
      <c r="H3441" s="194">
        <f t="shared" si="106"/>
        <v>7.1266221302700517E-3</v>
      </c>
      <c r="I3441" s="193"/>
      <c r="J3441" s="197">
        <v>3439</v>
      </c>
      <c r="K3441" s="234"/>
      <c r="L3441" s="234"/>
      <c r="M3441" s="234"/>
      <c r="N3441" s="234"/>
      <c r="O3441" s="234"/>
      <c r="P3441" s="234"/>
      <c r="Q3441" s="7">
        <v>39149</v>
      </c>
      <c r="R3441" s="8">
        <v>3163929</v>
      </c>
      <c r="S3441" s="8">
        <v>3168571</v>
      </c>
      <c r="T3441" s="8">
        <v>3123571</v>
      </c>
      <c r="U3441" s="8">
        <v>3142857</v>
      </c>
      <c r="V3441" s="192">
        <v>2715866</v>
      </c>
      <c r="W3441" s="234">
        <v>511011200</v>
      </c>
      <c r="X3441" s="194">
        <f t="shared" si="107"/>
        <v>3.1914587108723097E-3</v>
      </c>
      <c r="Y3441" s="193"/>
      <c r="Z3441" s="197">
        <v>3439</v>
      </c>
    </row>
    <row r="3442" spans="1:26" ht="14.4" x14ac:dyDescent="0.3">
      <c r="A3442" s="7">
        <v>39148</v>
      </c>
      <c r="B3442" s="191">
        <v>1395.0200199999999</v>
      </c>
      <c r="C3442" s="191">
        <v>1401.160034</v>
      </c>
      <c r="D3442" s="191">
        <v>1390.6400149999999</v>
      </c>
      <c r="E3442" s="191">
        <v>1391.969971</v>
      </c>
      <c r="F3442" s="192">
        <v>1391.969971</v>
      </c>
      <c r="G3442" s="191">
        <v>3141350000</v>
      </c>
      <c r="H3442" s="194">
        <f t="shared" si="106"/>
        <v>-2.4652703622453738E-3</v>
      </c>
      <c r="I3442" s="193"/>
      <c r="J3442" s="197">
        <v>3440</v>
      </c>
      <c r="K3442" s="234"/>
      <c r="L3442" s="234"/>
      <c r="M3442" s="234"/>
      <c r="N3442" s="234"/>
      <c r="O3442" s="234"/>
      <c r="P3442" s="234"/>
      <c r="Q3442" s="7">
        <v>39148</v>
      </c>
      <c r="R3442" s="8">
        <v>3144643</v>
      </c>
      <c r="S3442" s="8">
        <v>3177500</v>
      </c>
      <c r="T3442" s="8">
        <v>3123214</v>
      </c>
      <c r="U3442" s="8">
        <v>3132857</v>
      </c>
      <c r="V3442" s="192">
        <v>2707226</v>
      </c>
      <c r="W3442" s="234">
        <v>626284400</v>
      </c>
      <c r="X3442" s="194">
        <f t="shared" si="107"/>
        <v>-5.3289635636157885E-3</v>
      </c>
      <c r="Y3442" s="193"/>
      <c r="Z3442" s="197">
        <v>3440</v>
      </c>
    </row>
    <row r="3443" spans="1:26" ht="14.4" x14ac:dyDescent="0.3">
      <c r="A3443" s="7">
        <v>39147</v>
      </c>
      <c r="B3443" s="191">
        <v>1374.0600589999999</v>
      </c>
      <c r="C3443" s="191">
        <v>1397.900024</v>
      </c>
      <c r="D3443" s="191">
        <v>1374.0600589999999</v>
      </c>
      <c r="E3443" s="191">
        <v>1395.410034</v>
      </c>
      <c r="F3443" s="192">
        <v>1395.410034</v>
      </c>
      <c r="G3443" s="191">
        <v>3358160000</v>
      </c>
      <c r="H3443" s="194">
        <f t="shared" si="106"/>
        <v>1.5493580675245162E-2</v>
      </c>
      <c r="I3443" s="193"/>
      <c r="J3443" s="197">
        <v>3441</v>
      </c>
      <c r="K3443" s="234"/>
      <c r="L3443" s="234"/>
      <c r="M3443" s="234"/>
      <c r="N3443" s="234"/>
      <c r="O3443" s="234"/>
      <c r="P3443" s="234"/>
      <c r="Q3443" s="7">
        <v>39147</v>
      </c>
      <c r="R3443" s="8">
        <v>3135714</v>
      </c>
      <c r="S3443" s="8">
        <v>3153929</v>
      </c>
      <c r="T3443" s="8">
        <v>3121428</v>
      </c>
      <c r="U3443" s="8">
        <v>3149643</v>
      </c>
      <c r="V3443" s="192">
        <v>2721730</v>
      </c>
      <c r="W3443" s="234">
        <v>723186800</v>
      </c>
      <c r="X3443" s="194">
        <f t="shared" si="107"/>
        <v>2.1663900793425866E-2</v>
      </c>
      <c r="Y3443" s="193"/>
      <c r="Z3443" s="197">
        <v>3441</v>
      </c>
    </row>
    <row r="3444" spans="1:26" ht="14.4" x14ac:dyDescent="0.3">
      <c r="A3444" s="7">
        <v>39146</v>
      </c>
      <c r="B3444" s="191">
        <v>1387.1099850000001</v>
      </c>
      <c r="C3444" s="191">
        <v>1391.8599850000001</v>
      </c>
      <c r="D3444" s="191">
        <v>1373.969971</v>
      </c>
      <c r="E3444" s="191">
        <v>1374.119995</v>
      </c>
      <c r="F3444" s="192">
        <v>1374.119995</v>
      </c>
      <c r="G3444" s="191">
        <v>3480520000</v>
      </c>
      <c r="H3444" s="194">
        <f t="shared" si="106"/>
        <v>-9.4076779241636689E-3</v>
      </c>
      <c r="I3444" s="193"/>
      <c r="J3444" s="197">
        <v>3442</v>
      </c>
      <c r="K3444" s="234"/>
      <c r="L3444" s="234"/>
      <c r="M3444" s="234"/>
      <c r="N3444" s="234"/>
      <c r="O3444" s="234"/>
      <c r="P3444" s="234"/>
      <c r="Q3444" s="7">
        <v>39146</v>
      </c>
      <c r="R3444" s="8">
        <v>3067500</v>
      </c>
      <c r="S3444" s="8">
        <v>3166071</v>
      </c>
      <c r="T3444" s="8">
        <v>3062857</v>
      </c>
      <c r="U3444" s="8">
        <v>3082857</v>
      </c>
      <c r="V3444" s="192">
        <v>2664017</v>
      </c>
      <c r="W3444" s="234">
        <v>838899600</v>
      </c>
      <c r="X3444" s="194">
        <f t="shared" si="107"/>
        <v>1.0654292047635506E-2</v>
      </c>
      <c r="Y3444" s="193"/>
      <c r="Z3444" s="197">
        <v>3442</v>
      </c>
    </row>
    <row r="3445" spans="1:26" ht="14.4" x14ac:dyDescent="0.3">
      <c r="A3445" s="7">
        <v>39143</v>
      </c>
      <c r="B3445" s="191">
        <v>1403.160034</v>
      </c>
      <c r="C3445" s="191">
        <v>1403.400024</v>
      </c>
      <c r="D3445" s="191">
        <v>1386.869995</v>
      </c>
      <c r="E3445" s="191">
        <v>1387.170044</v>
      </c>
      <c r="F3445" s="192">
        <v>1387.170044</v>
      </c>
      <c r="G3445" s="191">
        <v>3312260000</v>
      </c>
      <c r="H3445" s="194">
        <f t="shared" si="106"/>
        <v>-1.1402751981783329E-2</v>
      </c>
      <c r="I3445" s="193"/>
      <c r="J3445" s="197">
        <v>3443</v>
      </c>
      <c r="K3445" s="234"/>
      <c r="L3445" s="234"/>
      <c r="M3445" s="234"/>
      <c r="N3445" s="234"/>
      <c r="O3445" s="234"/>
      <c r="P3445" s="234"/>
      <c r="Q3445" s="7">
        <v>39143</v>
      </c>
      <c r="R3445" s="8">
        <v>3098929</v>
      </c>
      <c r="S3445" s="8">
        <v>3126429</v>
      </c>
      <c r="T3445" s="8">
        <v>3043214</v>
      </c>
      <c r="U3445" s="8">
        <v>3050357</v>
      </c>
      <c r="V3445" s="192">
        <v>2635933</v>
      </c>
      <c r="W3445" s="234">
        <v>860000400</v>
      </c>
      <c r="X3445" s="194">
        <f t="shared" si="107"/>
        <v>-1.8952269474906535E-2</v>
      </c>
      <c r="Y3445" s="193"/>
      <c r="Z3445" s="197">
        <v>3443</v>
      </c>
    </row>
    <row r="3446" spans="1:26" ht="14.4" x14ac:dyDescent="0.3">
      <c r="A3446" s="7">
        <v>39142</v>
      </c>
      <c r="B3446" s="191">
        <v>1406.8000489999999</v>
      </c>
      <c r="C3446" s="191">
        <v>1409.459961</v>
      </c>
      <c r="D3446" s="191">
        <v>1380.869995</v>
      </c>
      <c r="E3446" s="191">
        <v>1403.170044</v>
      </c>
      <c r="F3446" s="192">
        <v>1403.170044</v>
      </c>
      <c r="G3446" s="191">
        <v>3874910000</v>
      </c>
      <c r="H3446" s="194">
        <f t="shared" si="106"/>
        <v>-2.5944343555675681E-3</v>
      </c>
      <c r="I3446" s="193"/>
      <c r="J3446" s="197">
        <v>3444</v>
      </c>
      <c r="K3446" s="234"/>
      <c r="L3446" s="234"/>
      <c r="M3446" s="234"/>
      <c r="N3446" s="234"/>
      <c r="O3446" s="234"/>
      <c r="P3446" s="234"/>
      <c r="Q3446" s="7">
        <v>39142</v>
      </c>
      <c r="R3446" s="8">
        <v>3001071</v>
      </c>
      <c r="S3446" s="8">
        <v>3153929</v>
      </c>
      <c r="T3446" s="8">
        <v>2991071</v>
      </c>
      <c r="U3446" s="8">
        <v>3109286</v>
      </c>
      <c r="V3446" s="192">
        <v>2686855</v>
      </c>
      <c r="W3446" s="234">
        <v>1415528800</v>
      </c>
      <c r="X3446" s="194">
        <f t="shared" si="107"/>
        <v>2.8955930583277549E-2</v>
      </c>
      <c r="Y3446" s="193"/>
      <c r="Z3446" s="197">
        <v>3444</v>
      </c>
    </row>
    <row r="3447" spans="1:26" ht="14.4" x14ac:dyDescent="0.3">
      <c r="A3447" s="7">
        <v>39141</v>
      </c>
      <c r="B3447" s="191">
        <v>1398.6400149999999</v>
      </c>
      <c r="C3447" s="191">
        <v>1415.8900149999999</v>
      </c>
      <c r="D3447" s="191">
        <v>1396.650024</v>
      </c>
      <c r="E3447" s="191">
        <v>1406.8199460000001</v>
      </c>
      <c r="F3447" s="192">
        <v>1406.8199460000001</v>
      </c>
      <c r="G3447" s="191">
        <v>3925250000</v>
      </c>
      <c r="H3447" s="194">
        <f t="shared" si="106"/>
        <v>5.5608894550015766E-3</v>
      </c>
      <c r="I3447" s="193"/>
      <c r="J3447" s="197">
        <v>3445</v>
      </c>
      <c r="K3447" s="234"/>
      <c r="L3447" s="234"/>
      <c r="M3447" s="234"/>
      <c r="N3447" s="234"/>
      <c r="O3447" s="234"/>
      <c r="P3447" s="234"/>
      <c r="Q3447" s="7">
        <v>39141</v>
      </c>
      <c r="R3447" s="8">
        <v>2964286</v>
      </c>
      <c r="S3447" s="8">
        <v>3057143</v>
      </c>
      <c r="T3447" s="8">
        <v>2964286</v>
      </c>
      <c r="U3447" s="8">
        <v>3021786</v>
      </c>
      <c r="V3447" s="192">
        <v>2611244</v>
      </c>
      <c r="W3447" s="234">
        <v>919475200</v>
      </c>
      <c r="X3447" s="194">
        <f t="shared" si="107"/>
        <v>8.1022848311962867E-3</v>
      </c>
      <c r="Y3447" s="193"/>
      <c r="Z3447" s="197">
        <v>3445</v>
      </c>
    </row>
    <row r="3448" spans="1:26" ht="14.4" x14ac:dyDescent="0.3">
      <c r="A3448" s="7">
        <v>39140</v>
      </c>
      <c r="B3448" s="191">
        <v>1449.25</v>
      </c>
      <c r="C3448" s="191">
        <v>1449.25</v>
      </c>
      <c r="D3448" s="191">
        <v>1389.420044</v>
      </c>
      <c r="E3448" s="191">
        <v>1399.040039</v>
      </c>
      <c r="F3448" s="192">
        <v>1399.040039</v>
      </c>
      <c r="G3448" s="191">
        <v>4065230000</v>
      </c>
      <c r="H3448" s="194">
        <f t="shared" si="106"/>
        <v>-3.4725402191039589E-2</v>
      </c>
      <c r="I3448" s="193"/>
      <c r="J3448" s="197">
        <v>3446</v>
      </c>
      <c r="K3448" s="234"/>
      <c r="L3448" s="234"/>
      <c r="M3448" s="234"/>
      <c r="N3448" s="234"/>
      <c r="O3448" s="234"/>
      <c r="P3448" s="234"/>
      <c r="Q3448" s="7">
        <v>39140</v>
      </c>
      <c r="R3448" s="8">
        <v>3082143</v>
      </c>
      <c r="S3448" s="8">
        <v>3110000</v>
      </c>
      <c r="T3448" s="8">
        <v>2978929</v>
      </c>
      <c r="U3448" s="8">
        <v>2997500</v>
      </c>
      <c r="V3448" s="192">
        <v>2590257</v>
      </c>
      <c r="W3448" s="234">
        <v>1145813200</v>
      </c>
      <c r="X3448" s="194">
        <f t="shared" si="107"/>
        <v>-5.174574957003316E-2</v>
      </c>
      <c r="Y3448" s="193"/>
      <c r="Z3448" s="197">
        <v>3446</v>
      </c>
    </row>
    <row r="3449" spans="1:26" ht="14.4" x14ac:dyDescent="0.3">
      <c r="A3449" s="7">
        <v>39139</v>
      </c>
      <c r="B3449" s="191">
        <v>1451.040039</v>
      </c>
      <c r="C3449" s="191">
        <v>1456.9499510000001</v>
      </c>
      <c r="D3449" s="191">
        <v>1445.4799800000001</v>
      </c>
      <c r="E3449" s="191">
        <v>1449.369995</v>
      </c>
      <c r="F3449" s="192">
        <v>1449.369995</v>
      </c>
      <c r="G3449" s="191">
        <v>2822170000</v>
      </c>
      <c r="H3449" s="194">
        <f t="shared" si="106"/>
        <v>-1.2541059916291637E-3</v>
      </c>
      <c r="I3449" s="193"/>
      <c r="J3449" s="197">
        <v>3447</v>
      </c>
      <c r="K3449" s="234"/>
      <c r="L3449" s="234"/>
      <c r="M3449" s="234"/>
      <c r="N3449" s="234"/>
      <c r="O3449" s="234"/>
      <c r="P3449" s="234"/>
      <c r="Q3449" s="7">
        <v>39139</v>
      </c>
      <c r="R3449" s="8">
        <v>3208571</v>
      </c>
      <c r="S3449" s="8">
        <v>3214286</v>
      </c>
      <c r="T3449" s="8">
        <v>3128929</v>
      </c>
      <c r="U3449" s="8">
        <v>3161072</v>
      </c>
      <c r="V3449" s="192">
        <v>2731606</v>
      </c>
      <c r="W3449" s="234">
        <v>615848800</v>
      </c>
      <c r="X3449" s="194">
        <f t="shared" si="107"/>
        <v>-6.2869058324675287E-3</v>
      </c>
      <c r="Y3449" s="193"/>
      <c r="Z3449" s="197">
        <v>3447</v>
      </c>
    </row>
    <row r="3450" spans="1:26" ht="14.4" x14ac:dyDescent="0.3">
      <c r="A3450" s="7">
        <v>39136</v>
      </c>
      <c r="B3450" s="191">
        <v>1456.219971</v>
      </c>
      <c r="C3450" s="191">
        <v>1456.219971</v>
      </c>
      <c r="D3450" s="191">
        <v>1448.3599850000001</v>
      </c>
      <c r="E3450" s="191">
        <v>1451.1899410000001</v>
      </c>
      <c r="F3450" s="192">
        <v>1451.1899410000001</v>
      </c>
      <c r="G3450" s="191">
        <v>2579950000</v>
      </c>
      <c r="H3450" s="194">
        <f t="shared" si="106"/>
        <v>-3.5636743035344634E-3</v>
      </c>
      <c r="I3450" s="193"/>
      <c r="J3450" s="197">
        <v>3448</v>
      </c>
      <c r="K3450" s="234"/>
      <c r="L3450" s="234"/>
      <c r="M3450" s="234"/>
      <c r="N3450" s="234"/>
      <c r="O3450" s="234"/>
      <c r="P3450" s="234"/>
      <c r="Q3450" s="7">
        <v>39136</v>
      </c>
      <c r="R3450" s="8">
        <v>3184286</v>
      </c>
      <c r="S3450" s="8">
        <v>3226429</v>
      </c>
      <c r="T3450" s="8">
        <v>3173214</v>
      </c>
      <c r="U3450" s="8">
        <v>3181072</v>
      </c>
      <c r="V3450" s="192">
        <v>2748888</v>
      </c>
      <c r="W3450" s="234">
        <v>517893600</v>
      </c>
      <c r="X3450" s="194">
        <f t="shared" si="107"/>
        <v>-4.9155338326213492E-3</v>
      </c>
      <c r="Y3450" s="193"/>
      <c r="Z3450" s="197">
        <v>3448</v>
      </c>
    </row>
    <row r="3451" spans="1:26" ht="14.4" x14ac:dyDescent="0.3">
      <c r="A3451" s="7">
        <v>39135</v>
      </c>
      <c r="B3451" s="191">
        <v>1457.290039</v>
      </c>
      <c r="C3451" s="191">
        <v>1461.5699460000001</v>
      </c>
      <c r="D3451" s="191">
        <v>1450.51001</v>
      </c>
      <c r="E3451" s="191">
        <v>1456.380005</v>
      </c>
      <c r="F3451" s="192">
        <v>1456.380005</v>
      </c>
      <c r="G3451" s="191">
        <v>1950770000</v>
      </c>
      <c r="H3451" s="194">
        <f t="shared" si="106"/>
        <v>-8.575564414235559E-4</v>
      </c>
      <c r="I3451" s="193"/>
      <c r="J3451" s="197">
        <v>3449</v>
      </c>
      <c r="K3451" s="234"/>
      <c r="L3451" s="234"/>
      <c r="M3451" s="234"/>
      <c r="N3451" s="234"/>
      <c r="O3451" s="234"/>
      <c r="P3451" s="234"/>
      <c r="Q3451" s="7">
        <v>39135</v>
      </c>
      <c r="R3451" s="8">
        <v>3242857</v>
      </c>
      <c r="S3451" s="8">
        <v>3243214</v>
      </c>
      <c r="T3451" s="8">
        <v>3161786</v>
      </c>
      <c r="U3451" s="8">
        <v>3196786</v>
      </c>
      <c r="V3451" s="192">
        <v>2762467</v>
      </c>
      <c r="W3451" s="234">
        <v>838224800</v>
      </c>
      <c r="X3451" s="194">
        <f t="shared" si="107"/>
        <v>3.4752442878419124E-3</v>
      </c>
      <c r="Y3451" s="193"/>
      <c r="Z3451" s="197">
        <v>3449</v>
      </c>
    </row>
    <row r="3452" spans="1:26" ht="14.4" x14ac:dyDescent="0.3">
      <c r="A3452" s="7">
        <v>39134</v>
      </c>
      <c r="B3452" s="191">
        <v>1459.599976</v>
      </c>
      <c r="C3452" s="191">
        <v>1459.599976</v>
      </c>
      <c r="D3452" s="191">
        <v>1452.0200199999999</v>
      </c>
      <c r="E3452" s="191">
        <v>1457.630005</v>
      </c>
      <c r="F3452" s="192">
        <v>1457.630005</v>
      </c>
      <c r="G3452" s="191">
        <v>2606980000</v>
      </c>
      <c r="H3452" s="194">
        <f t="shared" si="106"/>
        <v>-1.4044509235994155E-3</v>
      </c>
      <c r="I3452" s="193"/>
      <c r="J3452" s="197">
        <v>3450</v>
      </c>
      <c r="K3452" s="234"/>
      <c r="L3452" s="234"/>
      <c r="M3452" s="234"/>
      <c r="N3452" s="234"/>
      <c r="O3452" s="234"/>
      <c r="P3452" s="234"/>
      <c r="Q3452" s="7">
        <v>39134</v>
      </c>
      <c r="R3452" s="8">
        <v>3070714</v>
      </c>
      <c r="S3452" s="8">
        <v>3196071</v>
      </c>
      <c r="T3452" s="8">
        <v>3070000</v>
      </c>
      <c r="U3452" s="8">
        <v>3185714</v>
      </c>
      <c r="V3452" s="192">
        <v>2752900</v>
      </c>
      <c r="W3452" s="234">
        <v>1155313600</v>
      </c>
      <c r="X3452" s="194">
        <f t="shared" si="107"/>
        <v>3.8416389544392873E-2</v>
      </c>
      <c r="Y3452" s="193"/>
      <c r="Z3452" s="197">
        <v>3450</v>
      </c>
    </row>
    <row r="3453" spans="1:26" ht="14.4" x14ac:dyDescent="0.3">
      <c r="A3453" s="7">
        <v>39133</v>
      </c>
      <c r="B3453" s="191">
        <v>1455.530029</v>
      </c>
      <c r="C3453" s="191">
        <v>1460.530029</v>
      </c>
      <c r="D3453" s="191">
        <v>1449.1999510000001</v>
      </c>
      <c r="E3453" s="191">
        <v>1459.6800539999999</v>
      </c>
      <c r="F3453" s="192">
        <v>1459.6800539999999</v>
      </c>
      <c r="G3453" s="191">
        <v>2337860000</v>
      </c>
      <c r="H3453" s="194">
        <f t="shared" si="106"/>
        <v>2.8443154355576945E-3</v>
      </c>
      <c r="I3453" s="193"/>
      <c r="J3453" s="197">
        <v>3451</v>
      </c>
      <c r="K3453" s="234"/>
      <c r="L3453" s="234"/>
      <c r="M3453" s="234"/>
      <c r="N3453" s="234"/>
      <c r="O3453" s="234"/>
      <c r="P3453" s="234"/>
      <c r="Q3453" s="7">
        <v>39133</v>
      </c>
      <c r="R3453" s="8">
        <v>3023214</v>
      </c>
      <c r="S3453" s="8">
        <v>3077143</v>
      </c>
      <c r="T3453" s="8">
        <v>3005714</v>
      </c>
      <c r="U3453" s="8">
        <v>3067857</v>
      </c>
      <c r="V3453" s="192">
        <v>2651056</v>
      </c>
      <c r="W3453" s="234">
        <v>617702400</v>
      </c>
      <c r="X3453" s="194">
        <f t="shared" si="107"/>
        <v>1.261328156929971E-2</v>
      </c>
      <c r="Y3453" s="193"/>
      <c r="Z3453" s="197">
        <v>3451</v>
      </c>
    </row>
    <row r="3454" spans="1:26" ht="14.4" x14ac:dyDescent="0.3">
      <c r="A3454" s="7">
        <v>39129</v>
      </c>
      <c r="B3454" s="191">
        <v>1456.7700199999999</v>
      </c>
      <c r="C3454" s="191">
        <v>1456.7700199999999</v>
      </c>
      <c r="D3454" s="191">
        <v>1451.5699460000001</v>
      </c>
      <c r="E3454" s="191">
        <v>1455.540039</v>
      </c>
      <c r="F3454" s="192">
        <v>1455.540039</v>
      </c>
      <c r="G3454" s="191">
        <v>2399450000</v>
      </c>
      <c r="H3454" s="194">
        <f t="shared" si="106"/>
        <v>-8.7178145987796987E-4</v>
      </c>
      <c r="I3454" s="193"/>
      <c r="J3454" s="197">
        <v>3452</v>
      </c>
      <c r="K3454" s="234"/>
      <c r="L3454" s="234"/>
      <c r="M3454" s="234"/>
      <c r="N3454" s="234"/>
      <c r="O3454" s="234"/>
      <c r="P3454" s="234"/>
      <c r="Q3454" s="7">
        <v>39129</v>
      </c>
      <c r="R3454" s="8">
        <v>3044643</v>
      </c>
      <c r="S3454" s="8">
        <v>3050357</v>
      </c>
      <c r="T3454" s="8">
        <v>3023571</v>
      </c>
      <c r="U3454" s="8">
        <v>3029643</v>
      </c>
      <c r="V3454" s="192">
        <v>2618034</v>
      </c>
      <c r="W3454" s="234">
        <v>399868000</v>
      </c>
      <c r="X3454" s="194">
        <f t="shared" si="107"/>
        <v>-4.4589620345582863E-3</v>
      </c>
      <c r="Y3454" s="193"/>
      <c r="Z3454" s="197">
        <v>3452</v>
      </c>
    </row>
    <row r="3455" spans="1:26" ht="14.4" x14ac:dyDescent="0.3">
      <c r="A3455" s="7">
        <v>39128</v>
      </c>
      <c r="B3455" s="191">
        <v>1455.150024</v>
      </c>
      <c r="C3455" s="191">
        <v>1457.969971</v>
      </c>
      <c r="D3455" s="191">
        <v>1453.1899410000001</v>
      </c>
      <c r="E3455" s="191">
        <v>1456.8100589999999</v>
      </c>
      <c r="F3455" s="192">
        <v>1456.8100589999999</v>
      </c>
      <c r="G3455" s="191">
        <v>2490920000</v>
      </c>
      <c r="H3455" s="194">
        <f t="shared" si="106"/>
        <v>1.0375935883720744E-3</v>
      </c>
      <c r="I3455" s="193"/>
      <c r="J3455" s="197">
        <v>3453</v>
      </c>
      <c r="K3455" s="234"/>
      <c r="L3455" s="234"/>
      <c r="M3455" s="234"/>
      <c r="N3455" s="234"/>
      <c r="O3455" s="234"/>
      <c r="P3455" s="234"/>
      <c r="Q3455" s="7">
        <v>39128</v>
      </c>
      <c r="R3455" s="8">
        <v>3051429</v>
      </c>
      <c r="S3455" s="8">
        <v>3057857</v>
      </c>
      <c r="T3455" s="8">
        <v>3027857</v>
      </c>
      <c r="U3455" s="8">
        <v>3043214</v>
      </c>
      <c r="V3455" s="192">
        <v>2629760</v>
      </c>
      <c r="W3455" s="234">
        <v>363661200</v>
      </c>
      <c r="X3455" s="194">
        <f t="shared" si="107"/>
        <v>-1.0556348832818812E-3</v>
      </c>
      <c r="Y3455" s="193"/>
      <c r="Z3455" s="197">
        <v>3453</v>
      </c>
    </row>
    <row r="3456" spans="1:26" ht="14.4" x14ac:dyDescent="0.3">
      <c r="A3456" s="7">
        <v>39127</v>
      </c>
      <c r="B3456" s="191">
        <v>1443.910034</v>
      </c>
      <c r="C3456" s="191">
        <v>1457.650024</v>
      </c>
      <c r="D3456" s="191">
        <v>1443.910034</v>
      </c>
      <c r="E3456" s="191">
        <v>1455.3000489999999</v>
      </c>
      <c r="F3456" s="192">
        <v>1455.3000489999999</v>
      </c>
      <c r="G3456" s="191">
        <v>2699290000</v>
      </c>
      <c r="H3456" s="194">
        <f t="shared" si="106"/>
        <v>7.6440799603666792E-3</v>
      </c>
      <c r="I3456" s="193"/>
      <c r="J3456" s="197">
        <v>3454</v>
      </c>
      <c r="K3456" s="234"/>
      <c r="L3456" s="234"/>
      <c r="M3456" s="234"/>
      <c r="N3456" s="234"/>
      <c r="O3456" s="234"/>
      <c r="P3456" s="234"/>
      <c r="Q3456" s="7">
        <v>39127</v>
      </c>
      <c r="R3456" s="8">
        <v>3022500</v>
      </c>
      <c r="S3456" s="8">
        <v>3058571</v>
      </c>
      <c r="T3456" s="8">
        <v>3020357</v>
      </c>
      <c r="U3456" s="8">
        <v>3046429</v>
      </c>
      <c r="V3456" s="192">
        <v>2632539</v>
      </c>
      <c r="W3456" s="234">
        <v>507981600</v>
      </c>
      <c r="X3456" s="194">
        <f t="shared" si="107"/>
        <v>7.084105292191608E-3</v>
      </c>
      <c r="Y3456" s="193"/>
      <c r="Z3456" s="197">
        <v>3454</v>
      </c>
    </row>
    <row r="3457" spans="1:26" ht="14.4" x14ac:dyDescent="0.3">
      <c r="A3457" s="7">
        <v>39126</v>
      </c>
      <c r="B3457" s="191">
        <v>1433.219971</v>
      </c>
      <c r="C3457" s="191">
        <v>1444.410034</v>
      </c>
      <c r="D3457" s="191">
        <v>1433.219971</v>
      </c>
      <c r="E3457" s="191">
        <v>1444.26001</v>
      </c>
      <c r="F3457" s="192">
        <v>1444.26001</v>
      </c>
      <c r="G3457" s="191">
        <v>2652150000</v>
      </c>
      <c r="H3457" s="194">
        <f t="shared" si="106"/>
        <v>7.5974905558142012E-3</v>
      </c>
      <c r="I3457" s="193"/>
      <c r="J3457" s="197">
        <v>3455</v>
      </c>
      <c r="K3457" s="234"/>
      <c r="L3457" s="234"/>
      <c r="M3457" s="234"/>
      <c r="N3457" s="234"/>
      <c r="O3457" s="234"/>
      <c r="P3457" s="234"/>
      <c r="Q3457" s="7">
        <v>39126</v>
      </c>
      <c r="R3457" s="8">
        <v>3041429</v>
      </c>
      <c r="S3457" s="8">
        <v>3046072</v>
      </c>
      <c r="T3457" s="8">
        <v>3010714</v>
      </c>
      <c r="U3457" s="8">
        <v>3025000</v>
      </c>
      <c r="V3457" s="192">
        <v>2614021</v>
      </c>
      <c r="W3457" s="234">
        <v>580986000</v>
      </c>
      <c r="X3457" s="194">
        <f t="shared" si="107"/>
        <v>-2.120572184200802E-3</v>
      </c>
      <c r="Y3457" s="193"/>
      <c r="Z3457" s="197">
        <v>3455</v>
      </c>
    </row>
    <row r="3458" spans="1:26" ht="14.4" x14ac:dyDescent="0.3">
      <c r="A3458" s="7">
        <v>39125</v>
      </c>
      <c r="B3458" s="191">
        <v>1438</v>
      </c>
      <c r="C3458" s="191">
        <v>1439.1099850000001</v>
      </c>
      <c r="D3458" s="191">
        <v>1431.4399410000001</v>
      </c>
      <c r="E3458" s="191">
        <v>1433.369995</v>
      </c>
      <c r="F3458" s="192">
        <v>1433.369995</v>
      </c>
      <c r="G3458" s="191">
        <v>2395680000</v>
      </c>
      <c r="H3458" s="194">
        <f t="shared" si="106"/>
        <v>-3.2613825623258571E-3</v>
      </c>
      <c r="I3458" s="193"/>
      <c r="J3458" s="197">
        <v>3456</v>
      </c>
      <c r="K3458" s="234"/>
      <c r="L3458" s="234"/>
      <c r="M3458" s="234"/>
      <c r="N3458" s="234"/>
      <c r="O3458" s="234"/>
      <c r="P3458" s="234"/>
      <c r="Q3458" s="7">
        <v>39125</v>
      </c>
      <c r="R3458" s="8">
        <v>3015357</v>
      </c>
      <c r="S3458" s="8">
        <v>3042143</v>
      </c>
      <c r="T3458" s="8">
        <v>2986786</v>
      </c>
      <c r="U3458" s="8">
        <v>3031429</v>
      </c>
      <c r="V3458" s="192">
        <v>2619576</v>
      </c>
      <c r="W3458" s="234">
        <v>724071600</v>
      </c>
      <c r="X3458" s="194">
        <f t="shared" si="107"/>
        <v>1.9334694741560722E-2</v>
      </c>
      <c r="Y3458" s="193"/>
      <c r="Z3458" s="197">
        <v>3456</v>
      </c>
    </row>
    <row r="3459" spans="1:26" ht="14.4" x14ac:dyDescent="0.3">
      <c r="A3459" s="7">
        <v>39122</v>
      </c>
      <c r="B3459" s="191">
        <v>1448.25</v>
      </c>
      <c r="C3459" s="191">
        <v>1452.4499510000001</v>
      </c>
      <c r="D3459" s="191">
        <v>1433.4399410000001</v>
      </c>
      <c r="E3459" s="191">
        <v>1438.0600589999999</v>
      </c>
      <c r="F3459" s="192">
        <v>1438.0600589999999</v>
      </c>
      <c r="G3459" s="191">
        <v>2951810000</v>
      </c>
      <c r="H3459" s="194">
        <f t="shared" si="106"/>
        <v>-7.0772138440281318E-3</v>
      </c>
      <c r="I3459" s="193"/>
      <c r="J3459" s="197">
        <v>3457</v>
      </c>
      <c r="K3459" s="234"/>
      <c r="L3459" s="234"/>
      <c r="M3459" s="234"/>
      <c r="N3459" s="234"/>
      <c r="O3459" s="234"/>
      <c r="P3459" s="234"/>
      <c r="Q3459" s="7">
        <v>39122</v>
      </c>
      <c r="R3459" s="8">
        <v>3067143</v>
      </c>
      <c r="S3459" s="8">
        <v>3078571</v>
      </c>
      <c r="T3459" s="8">
        <v>2971786</v>
      </c>
      <c r="U3459" s="8">
        <v>2973929</v>
      </c>
      <c r="V3459" s="192">
        <v>2569888</v>
      </c>
      <c r="W3459" s="234">
        <v>860540800</v>
      </c>
      <c r="X3459" s="194">
        <f t="shared" si="107"/>
        <v>-3.3766628303900779E-2</v>
      </c>
      <c r="Y3459" s="193"/>
      <c r="Z3459" s="197">
        <v>3457</v>
      </c>
    </row>
    <row r="3460" spans="1:26" ht="14.4" x14ac:dyDescent="0.3">
      <c r="A3460" s="7">
        <v>39121</v>
      </c>
      <c r="B3460" s="191">
        <v>1449.98999</v>
      </c>
      <c r="C3460" s="191">
        <v>1450.4499510000001</v>
      </c>
      <c r="D3460" s="191">
        <v>1442.8100589999999</v>
      </c>
      <c r="E3460" s="191">
        <v>1448.3100589999999</v>
      </c>
      <c r="F3460" s="192">
        <v>1448.3100589999999</v>
      </c>
      <c r="G3460" s="191">
        <v>2816180000</v>
      </c>
      <c r="H3460" s="194">
        <f t="shared" ref="H3460:H3523" si="108">(F3460-F3461)/F3461</f>
        <v>-1.1792671662561054E-3</v>
      </c>
      <c r="I3460" s="193"/>
      <c r="J3460" s="197">
        <v>3458</v>
      </c>
      <c r="K3460" s="234"/>
      <c r="L3460" s="234"/>
      <c r="M3460" s="234"/>
      <c r="N3460" s="234"/>
      <c r="O3460" s="234"/>
      <c r="P3460" s="234"/>
      <c r="Q3460" s="7">
        <v>39121</v>
      </c>
      <c r="R3460" s="8">
        <v>3051071</v>
      </c>
      <c r="S3460" s="8">
        <v>3089643</v>
      </c>
      <c r="T3460" s="8">
        <v>3050357</v>
      </c>
      <c r="U3460" s="8">
        <v>3077857</v>
      </c>
      <c r="V3460" s="192">
        <v>2659697</v>
      </c>
      <c r="W3460" s="234">
        <v>679030800</v>
      </c>
      <c r="X3460" s="194">
        <f t="shared" ref="X3460:X3523" si="109">(V3460-V3461)/V3461</f>
        <v>3.4828121714882554E-4</v>
      </c>
      <c r="Y3460" s="193"/>
      <c r="Z3460" s="197">
        <v>3458</v>
      </c>
    </row>
    <row r="3461" spans="1:26" ht="14.4" x14ac:dyDescent="0.3">
      <c r="A3461" s="7">
        <v>39120</v>
      </c>
      <c r="B3461" s="191">
        <v>1447.410034</v>
      </c>
      <c r="C3461" s="191">
        <v>1452.98999</v>
      </c>
      <c r="D3461" s="191">
        <v>1446.4399410000001</v>
      </c>
      <c r="E3461" s="191">
        <v>1450.0200199999999</v>
      </c>
      <c r="F3461" s="192">
        <v>1450.0200199999999</v>
      </c>
      <c r="G3461" s="191">
        <v>2618820000</v>
      </c>
      <c r="H3461" s="194">
        <f t="shared" si="108"/>
        <v>1.395041436464041E-3</v>
      </c>
      <c r="I3461" s="193"/>
      <c r="J3461" s="197">
        <v>3459</v>
      </c>
      <c r="K3461" s="234"/>
      <c r="L3461" s="234"/>
      <c r="M3461" s="234"/>
      <c r="N3461" s="234"/>
      <c r="O3461" s="234"/>
      <c r="P3461" s="234"/>
      <c r="Q3461" s="7">
        <v>39120</v>
      </c>
      <c r="R3461" s="8">
        <v>3017143</v>
      </c>
      <c r="S3461" s="8">
        <v>3085000</v>
      </c>
      <c r="T3461" s="8">
        <v>2983929</v>
      </c>
      <c r="U3461" s="8">
        <v>3076786</v>
      </c>
      <c r="V3461" s="192">
        <v>2658771</v>
      </c>
      <c r="W3461" s="234">
        <v>1066825200</v>
      </c>
      <c r="X3461" s="194">
        <f t="shared" si="109"/>
        <v>2.3766993820288965E-2</v>
      </c>
      <c r="Y3461" s="193"/>
      <c r="Z3461" s="197">
        <v>3459</v>
      </c>
    </row>
    <row r="3462" spans="1:26" ht="14.4" x14ac:dyDescent="0.3">
      <c r="A3462" s="7">
        <v>39119</v>
      </c>
      <c r="B3462" s="191">
        <v>1446.9799800000001</v>
      </c>
      <c r="C3462" s="191">
        <v>1450.1899410000001</v>
      </c>
      <c r="D3462" s="191">
        <v>1443.400024</v>
      </c>
      <c r="E3462" s="191">
        <v>1448</v>
      </c>
      <c r="F3462" s="192">
        <v>1448</v>
      </c>
      <c r="G3462" s="191">
        <v>2608710000</v>
      </c>
      <c r="H3462" s="194">
        <f t="shared" si="108"/>
        <v>6.9800759298961396E-4</v>
      </c>
      <c r="I3462" s="193"/>
      <c r="J3462" s="197">
        <v>3460</v>
      </c>
      <c r="K3462" s="234"/>
      <c r="L3462" s="234"/>
      <c r="M3462" s="234"/>
      <c r="N3462" s="234"/>
      <c r="O3462" s="234"/>
      <c r="P3462" s="234"/>
      <c r="Q3462" s="7">
        <v>39119</v>
      </c>
      <c r="R3462" s="8">
        <v>3016071</v>
      </c>
      <c r="S3462" s="8">
        <v>3016786</v>
      </c>
      <c r="T3462" s="8">
        <v>2959286</v>
      </c>
      <c r="U3462" s="8">
        <v>3005357</v>
      </c>
      <c r="V3462" s="192">
        <v>2597047</v>
      </c>
      <c r="W3462" s="234">
        <v>864393600</v>
      </c>
      <c r="X3462" s="194">
        <f t="shared" si="109"/>
        <v>2.5017698834926419E-3</v>
      </c>
      <c r="Y3462" s="193"/>
      <c r="Z3462" s="197">
        <v>3460</v>
      </c>
    </row>
    <row r="3463" spans="1:26" ht="14.4" x14ac:dyDescent="0.3">
      <c r="A3463" s="7">
        <v>39118</v>
      </c>
      <c r="B3463" s="191">
        <v>1448.329956</v>
      </c>
      <c r="C3463" s="191">
        <v>1449.380005</v>
      </c>
      <c r="D3463" s="191">
        <v>1443.849976</v>
      </c>
      <c r="E3463" s="191">
        <v>1446.98999</v>
      </c>
      <c r="F3463" s="192">
        <v>1446.98999</v>
      </c>
      <c r="G3463" s="191">
        <v>2439430000</v>
      </c>
      <c r="H3463" s="194">
        <f t="shared" si="108"/>
        <v>-9.6660774066432249E-4</v>
      </c>
      <c r="I3463" s="193"/>
      <c r="J3463" s="197">
        <v>3461</v>
      </c>
      <c r="K3463" s="234"/>
      <c r="L3463" s="234"/>
      <c r="M3463" s="234"/>
      <c r="N3463" s="234"/>
      <c r="O3463" s="234"/>
      <c r="P3463" s="234"/>
      <c r="Q3463" s="7">
        <v>39118</v>
      </c>
      <c r="R3463" s="8">
        <v>3010714</v>
      </c>
      <c r="S3463" s="8">
        <v>3043929</v>
      </c>
      <c r="T3463" s="8">
        <v>2997857</v>
      </c>
      <c r="U3463" s="8">
        <v>2997857</v>
      </c>
      <c r="V3463" s="192">
        <v>2590566</v>
      </c>
      <c r="W3463" s="234">
        <v>578852400</v>
      </c>
      <c r="X3463" s="194">
        <f t="shared" si="109"/>
        <v>-9.5574032981032009E-3</v>
      </c>
      <c r="Y3463" s="193"/>
      <c r="Z3463" s="197">
        <v>3461</v>
      </c>
    </row>
    <row r="3464" spans="1:26" ht="14.4" x14ac:dyDescent="0.3">
      <c r="A3464" s="7">
        <v>39115</v>
      </c>
      <c r="B3464" s="191">
        <v>1445.9399410000001</v>
      </c>
      <c r="C3464" s="191">
        <v>1449.329956</v>
      </c>
      <c r="D3464" s="191">
        <v>1444.48999</v>
      </c>
      <c r="E3464" s="191">
        <v>1448.3900149999999</v>
      </c>
      <c r="F3464" s="192">
        <v>1448.3900149999999</v>
      </c>
      <c r="G3464" s="191">
        <v>2569450000</v>
      </c>
      <c r="H3464" s="194">
        <f t="shared" si="108"/>
        <v>1.6944507379092163E-3</v>
      </c>
      <c r="I3464" s="193"/>
      <c r="J3464" s="197">
        <v>3462</v>
      </c>
      <c r="K3464" s="234"/>
      <c r="L3464" s="234"/>
      <c r="M3464" s="234"/>
      <c r="N3464" s="234"/>
      <c r="O3464" s="234"/>
      <c r="P3464" s="234"/>
      <c r="Q3464" s="7">
        <v>39115</v>
      </c>
      <c r="R3464" s="8">
        <v>3004286</v>
      </c>
      <c r="S3464" s="8">
        <v>3044643</v>
      </c>
      <c r="T3464" s="8">
        <v>2989286</v>
      </c>
      <c r="U3464" s="8">
        <v>3026786</v>
      </c>
      <c r="V3464" s="192">
        <v>2615564</v>
      </c>
      <c r="W3464" s="234">
        <v>621530000</v>
      </c>
      <c r="X3464" s="194">
        <f t="shared" si="109"/>
        <v>1.1815291434296082E-4</v>
      </c>
      <c r="Y3464" s="193"/>
      <c r="Z3464" s="197">
        <v>3462</v>
      </c>
    </row>
    <row r="3465" spans="1:26" ht="14.4" x14ac:dyDescent="0.3">
      <c r="A3465" s="7">
        <v>39114</v>
      </c>
      <c r="B3465" s="191">
        <v>1437.900024</v>
      </c>
      <c r="C3465" s="191">
        <v>1446.6400149999999</v>
      </c>
      <c r="D3465" s="191">
        <v>1437.900024</v>
      </c>
      <c r="E3465" s="191">
        <v>1445.9399410000001</v>
      </c>
      <c r="F3465" s="192">
        <v>1445.9399410000001</v>
      </c>
      <c r="G3465" s="191">
        <v>2914890000</v>
      </c>
      <c r="H3465" s="194">
        <f t="shared" si="108"/>
        <v>5.3537316814560656E-3</v>
      </c>
      <c r="I3465" s="193"/>
      <c r="J3465" s="197">
        <v>3463</v>
      </c>
      <c r="K3465" s="234"/>
      <c r="L3465" s="234"/>
      <c r="M3465" s="234"/>
      <c r="N3465" s="234"/>
      <c r="O3465" s="234"/>
      <c r="P3465" s="234"/>
      <c r="Q3465" s="7">
        <v>39114</v>
      </c>
      <c r="R3465" s="8">
        <v>3079643</v>
      </c>
      <c r="S3465" s="8">
        <v>3081071</v>
      </c>
      <c r="T3465" s="8">
        <v>3026428</v>
      </c>
      <c r="U3465" s="8">
        <v>3026428</v>
      </c>
      <c r="V3465" s="192">
        <v>2615255</v>
      </c>
      <c r="W3465" s="234">
        <v>664342000</v>
      </c>
      <c r="X3465" s="194">
        <f t="shared" si="109"/>
        <v>-1.154807470985245E-2</v>
      </c>
      <c r="Y3465" s="193"/>
      <c r="Z3465" s="197">
        <v>3463</v>
      </c>
    </row>
    <row r="3466" spans="1:26" ht="14.4" x14ac:dyDescent="0.3">
      <c r="A3466" s="7">
        <v>39113</v>
      </c>
      <c r="B3466" s="191">
        <v>1428.650024</v>
      </c>
      <c r="C3466" s="191">
        <v>1441.6099850000001</v>
      </c>
      <c r="D3466" s="191">
        <v>1424.780029</v>
      </c>
      <c r="E3466" s="191">
        <v>1438.23999</v>
      </c>
      <c r="F3466" s="192">
        <v>1438.23999</v>
      </c>
      <c r="G3466" s="191">
        <v>2976690000</v>
      </c>
      <c r="H3466" s="194">
        <f t="shared" si="108"/>
        <v>6.592883887414574E-3</v>
      </c>
      <c r="I3466" s="193"/>
      <c r="J3466" s="197">
        <v>3464</v>
      </c>
      <c r="K3466" s="234"/>
      <c r="L3466" s="234"/>
      <c r="M3466" s="234"/>
      <c r="N3466" s="234"/>
      <c r="O3466" s="234"/>
      <c r="P3466" s="234"/>
      <c r="Q3466" s="7">
        <v>39113</v>
      </c>
      <c r="R3466" s="8">
        <v>3030714</v>
      </c>
      <c r="S3466" s="8">
        <v>3071429</v>
      </c>
      <c r="T3466" s="8">
        <v>3012500</v>
      </c>
      <c r="U3466" s="8">
        <v>3061786</v>
      </c>
      <c r="V3466" s="192">
        <v>2645809</v>
      </c>
      <c r="W3466" s="234">
        <v>856069200</v>
      </c>
      <c r="X3466" s="194">
        <f t="shared" si="109"/>
        <v>2.1039642398042006E-3</v>
      </c>
      <c r="Y3466" s="193"/>
      <c r="Z3466" s="197">
        <v>3464</v>
      </c>
    </row>
    <row r="3467" spans="1:26" ht="14.4" x14ac:dyDescent="0.3">
      <c r="A3467" s="7">
        <v>39112</v>
      </c>
      <c r="B3467" s="191">
        <v>1420.6099850000001</v>
      </c>
      <c r="C3467" s="191">
        <v>1428.8199460000001</v>
      </c>
      <c r="D3467" s="191">
        <v>1420.6099850000001</v>
      </c>
      <c r="E3467" s="191">
        <v>1428.8199460000001</v>
      </c>
      <c r="F3467" s="192">
        <v>1428.8199460000001</v>
      </c>
      <c r="G3467" s="191">
        <v>2706250000</v>
      </c>
      <c r="H3467" s="194">
        <f t="shared" si="108"/>
        <v>5.7720931909029305E-3</v>
      </c>
      <c r="I3467" s="193"/>
      <c r="J3467" s="197">
        <v>3465</v>
      </c>
      <c r="K3467" s="234"/>
      <c r="L3467" s="234"/>
      <c r="M3467" s="234"/>
      <c r="N3467" s="234"/>
      <c r="O3467" s="234"/>
      <c r="P3467" s="234"/>
      <c r="Q3467" s="7">
        <v>39112</v>
      </c>
      <c r="R3467" s="8">
        <v>3086786</v>
      </c>
      <c r="S3467" s="8">
        <v>3088928</v>
      </c>
      <c r="T3467" s="8">
        <v>3044643</v>
      </c>
      <c r="U3467" s="8">
        <v>3055357</v>
      </c>
      <c r="V3467" s="192">
        <v>2640254</v>
      </c>
      <c r="W3467" s="234">
        <v>577970400</v>
      </c>
      <c r="X3467" s="194">
        <f t="shared" si="109"/>
        <v>-4.5379653054530237E-3</v>
      </c>
      <c r="Y3467" s="193"/>
      <c r="Z3467" s="197">
        <v>3465</v>
      </c>
    </row>
    <row r="3468" spans="1:26" ht="14.4" x14ac:dyDescent="0.3">
      <c r="A3468" s="7">
        <v>39111</v>
      </c>
      <c r="B3468" s="191">
        <v>1422.030029</v>
      </c>
      <c r="C3468" s="191">
        <v>1426.9399410000001</v>
      </c>
      <c r="D3468" s="191">
        <v>1418.459961</v>
      </c>
      <c r="E3468" s="191">
        <v>1420.619995</v>
      </c>
      <c r="F3468" s="192">
        <v>1420.619995</v>
      </c>
      <c r="G3468" s="191">
        <v>2730480000</v>
      </c>
      <c r="H3468" s="194">
        <f t="shared" si="108"/>
        <v>-1.0969490083988411E-3</v>
      </c>
      <c r="I3468" s="193"/>
      <c r="J3468" s="197">
        <v>3466</v>
      </c>
      <c r="K3468" s="234"/>
      <c r="L3468" s="234"/>
      <c r="M3468" s="234"/>
      <c r="N3468" s="234"/>
      <c r="O3468" s="234"/>
      <c r="P3468" s="234"/>
      <c r="Q3468" s="7">
        <v>39111</v>
      </c>
      <c r="R3468" s="8">
        <v>3082143</v>
      </c>
      <c r="S3468" s="8">
        <v>3094643</v>
      </c>
      <c r="T3468" s="8">
        <v>3054643</v>
      </c>
      <c r="U3468" s="8">
        <v>3069286</v>
      </c>
      <c r="V3468" s="192">
        <v>2652290</v>
      </c>
      <c r="W3468" s="234">
        <v>901664400</v>
      </c>
      <c r="X3468" s="194">
        <f t="shared" si="109"/>
        <v>6.5589958584550247E-3</v>
      </c>
      <c r="Y3468" s="193"/>
      <c r="Z3468" s="197">
        <v>3466</v>
      </c>
    </row>
    <row r="3469" spans="1:26" ht="14.4" x14ac:dyDescent="0.3">
      <c r="A3469" s="7">
        <v>39108</v>
      </c>
      <c r="B3469" s="191">
        <v>1423.900024</v>
      </c>
      <c r="C3469" s="191">
        <v>1427.2700199999999</v>
      </c>
      <c r="D3469" s="191">
        <v>1416.959961</v>
      </c>
      <c r="E3469" s="191">
        <v>1422.1800539999999</v>
      </c>
      <c r="F3469" s="192">
        <v>1422.1800539999999</v>
      </c>
      <c r="G3469" s="191">
        <v>2626620000</v>
      </c>
      <c r="H3469" s="194">
        <f t="shared" si="108"/>
        <v>-1.2079289072335201E-3</v>
      </c>
      <c r="I3469" s="193"/>
      <c r="J3469" s="197">
        <v>3467</v>
      </c>
      <c r="K3469" s="234"/>
      <c r="L3469" s="234"/>
      <c r="M3469" s="234"/>
      <c r="N3469" s="234"/>
      <c r="O3469" s="234"/>
      <c r="P3469" s="234"/>
      <c r="Q3469" s="7">
        <v>39108</v>
      </c>
      <c r="R3469" s="8">
        <v>3111071</v>
      </c>
      <c r="S3469" s="8">
        <v>3120357</v>
      </c>
      <c r="T3469" s="8">
        <v>3035357</v>
      </c>
      <c r="U3469" s="8">
        <v>3049286</v>
      </c>
      <c r="V3469" s="192">
        <v>2635007</v>
      </c>
      <c r="W3469" s="234">
        <v>986874000</v>
      </c>
      <c r="X3469" s="194">
        <f t="shared" si="109"/>
        <v>-1.0086943062681429E-2</v>
      </c>
      <c r="Y3469" s="193"/>
      <c r="Z3469" s="197">
        <v>3467</v>
      </c>
    </row>
    <row r="3470" spans="1:26" ht="14.4" x14ac:dyDescent="0.3">
      <c r="A3470" s="7">
        <v>39107</v>
      </c>
      <c r="B3470" s="191">
        <v>1440.119995</v>
      </c>
      <c r="C3470" s="191">
        <v>1440.6899410000001</v>
      </c>
      <c r="D3470" s="191">
        <v>1422.339966</v>
      </c>
      <c r="E3470" s="191">
        <v>1423.900024</v>
      </c>
      <c r="F3470" s="192">
        <v>1423.900024</v>
      </c>
      <c r="G3470" s="191">
        <v>2994330000</v>
      </c>
      <c r="H3470" s="194">
        <f t="shared" si="108"/>
        <v>-1.1269802687015018E-2</v>
      </c>
      <c r="I3470" s="193"/>
      <c r="J3470" s="197">
        <v>3468</v>
      </c>
      <c r="K3470" s="234"/>
      <c r="L3470" s="234"/>
      <c r="M3470" s="234"/>
      <c r="N3470" s="234"/>
      <c r="O3470" s="234"/>
      <c r="P3470" s="234"/>
      <c r="Q3470" s="7">
        <v>39107</v>
      </c>
      <c r="R3470" s="8">
        <v>3111071</v>
      </c>
      <c r="S3470" s="8">
        <v>3160714</v>
      </c>
      <c r="T3470" s="8">
        <v>3072500</v>
      </c>
      <c r="U3470" s="8">
        <v>3080357</v>
      </c>
      <c r="V3470" s="192">
        <v>2661857</v>
      </c>
      <c r="W3470" s="234">
        <v>905973600</v>
      </c>
      <c r="X3470" s="194">
        <f t="shared" si="109"/>
        <v>-5.1903301697284309E-3</v>
      </c>
      <c r="Y3470" s="193"/>
      <c r="Z3470" s="197">
        <v>3468</v>
      </c>
    </row>
    <row r="3471" spans="1:26" ht="14.4" x14ac:dyDescent="0.3">
      <c r="A3471" s="7">
        <v>39106</v>
      </c>
      <c r="B3471" s="191">
        <v>1427.959961</v>
      </c>
      <c r="C3471" s="191">
        <v>1440.1400149999999</v>
      </c>
      <c r="D3471" s="191">
        <v>1427.959961</v>
      </c>
      <c r="E3471" s="191">
        <v>1440.130005</v>
      </c>
      <c r="F3471" s="192">
        <v>1440.130005</v>
      </c>
      <c r="G3471" s="191">
        <v>2783180000</v>
      </c>
      <c r="H3471" s="194">
        <f t="shared" si="108"/>
        <v>8.5014706580680919E-3</v>
      </c>
      <c r="I3471" s="193"/>
      <c r="J3471" s="197">
        <v>3469</v>
      </c>
      <c r="K3471" s="234"/>
      <c r="L3471" s="234"/>
      <c r="M3471" s="234"/>
      <c r="N3471" s="234"/>
      <c r="O3471" s="234"/>
      <c r="P3471" s="234"/>
      <c r="Q3471" s="7">
        <v>39106</v>
      </c>
      <c r="R3471" s="8">
        <v>3095714</v>
      </c>
      <c r="S3471" s="8">
        <v>3112500</v>
      </c>
      <c r="T3471" s="8">
        <v>3074286</v>
      </c>
      <c r="U3471" s="8">
        <v>3096429</v>
      </c>
      <c r="V3471" s="192">
        <v>2675745</v>
      </c>
      <c r="W3471" s="234">
        <v>927813600</v>
      </c>
      <c r="X3471" s="194">
        <f t="shared" si="109"/>
        <v>1.1668186582095849E-2</v>
      </c>
      <c r="Y3471" s="193"/>
      <c r="Z3471" s="197">
        <v>3469</v>
      </c>
    </row>
    <row r="3472" spans="1:26" ht="14.4" x14ac:dyDescent="0.3">
      <c r="A3472" s="7">
        <v>39105</v>
      </c>
      <c r="B3472" s="191">
        <v>1422.9499510000001</v>
      </c>
      <c r="C3472" s="191">
        <v>1431.329956</v>
      </c>
      <c r="D3472" s="191">
        <v>1421.660034</v>
      </c>
      <c r="E3472" s="191">
        <v>1427.98999</v>
      </c>
      <c r="F3472" s="192">
        <v>1427.98999</v>
      </c>
      <c r="G3472" s="191">
        <v>2975070000</v>
      </c>
      <c r="H3472" s="194">
        <f t="shared" si="108"/>
        <v>3.5419650539767851E-3</v>
      </c>
      <c r="I3472" s="193"/>
      <c r="J3472" s="197">
        <v>3470</v>
      </c>
      <c r="K3472" s="234"/>
      <c r="L3472" s="234"/>
      <c r="M3472" s="234"/>
      <c r="N3472" s="234"/>
      <c r="O3472" s="234"/>
      <c r="P3472" s="234"/>
      <c r="Q3472" s="7">
        <v>39105</v>
      </c>
      <c r="R3472" s="8">
        <v>3061786</v>
      </c>
      <c r="S3472" s="8">
        <v>3125357</v>
      </c>
      <c r="T3472" s="8">
        <v>3053929</v>
      </c>
      <c r="U3472" s="8">
        <v>3060714</v>
      </c>
      <c r="V3472" s="192">
        <v>2644884</v>
      </c>
      <c r="W3472" s="234">
        <v>1207424400</v>
      </c>
      <c r="X3472" s="194">
        <f t="shared" si="109"/>
        <v>-1.2558787062870096E-2</v>
      </c>
      <c r="Y3472" s="193"/>
      <c r="Z3472" s="197">
        <v>3470</v>
      </c>
    </row>
    <row r="3473" spans="1:26" ht="14.4" x14ac:dyDescent="0.3">
      <c r="A3473" s="7">
        <v>39104</v>
      </c>
      <c r="B3473" s="191">
        <v>1430.469971</v>
      </c>
      <c r="C3473" s="191">
        <v>1431.3900149999999</v>
      </c>
      <c r="D3473" s="191">
        <v>1420.400024</v>
      </c>
      <c r="E3473" s="191">
        <v>1422.9499510000001</v>
      </c>
      <c r="F3473" s="192">
        <v>1422.9499510000001</v>
      </c>
      <c r="G3473" s="191">
        <v>2540120000</v>
      </c>
      <c r="H3473" s="194">
        <f t="shared" si="108"/>
        <v>-5.2779091226843374E-3</v>
      </c>
      <c r="I3473" s="193"/>
      <c r="J3473" s="197">
        <v>3471</v>
      </c>
      <c r="K3473" s="234"/>
      <c r="L3473" s="234"/>
      <c r="M3473" s="234"/>
      <c r="N3473" s="234"/>
      <c r="O3473" s="234"/>
      <c r="P3473" s="234"/>
      <c r="Q3473" s="7">
        <v>39104</v>
      </c>
      <c r="R3473" s="8">
        <v>3183571</v>
      </c>
      <c r="S3473" s="8">
        <v>3184286</v>
      </c>
      <c r="T3473" s="8">
        <v>3058928</v>
      </c>
      <c r="U3473" s="8">
        <v>3099643</v>
      </c>
      <c r="V3473" s="192">
        <v>2678523</v>
      </c>
      <c r="W3473" s="234">
        <v>1454026000</v>
      </c>
      <c r="X3473" s="194">
        <f t="shared" si="109"/>
        <v>-1.9321955832705122E-2</v>
      </c>
      <c r="Y3473" s="193"/>
      <c r="Z3473" s="197">
        <v>3471</v>
      </c>
    </row>
    <row r="3474" spans="1:26" ht="14.4" x14ac:dyDescent="0.3">
      <c r="A3474" s="7">
        <v>39101</v>
      </c>
      <c r="B3474" s="191">
        <v>1426.349976</v>
      </c>
      <c r="C3474" s="191">
        <v>1431.5699460000001</v>
      </c>
      <c r="D3474" s="191">
        <v>1425.1899410000001</v>
      </c>
      <c r="E3474" s="191">
        <v>1430.5</v>
      </c>
      <c r="F3474" s="192">
        <v>1430.5</v>
      </c>
      <c r="G3474" s="191">
        <v>2777480000</v>
      </c>
      <c r="H3474" s="194">
        <f t="shared" si="108"/>
        <v>2.8954654223499582E-3</v>
      </c>
      <c r="I3474" s="193"/>
      <c r="J3474" s="197">
        <v>3472</v>
      </c>
      <c r="K3474" s="234"/>
      <c r="L3474" s="234"/>
      <c r="M3474" s="234"/>
      <c r="N3474" s="234"/>
      <c r="O3474" s="234"/>
      <c r="P3474" s="234"/>
      <c r="Q3474" s="7">
        <v>39101</v>
      </c>
      <c r="R3474" s="8">
        <v>3165357</v>
      </c>
      <c r="S3474" s="8">
        <v>3201786</v>
      </c>
      <c r="T3474" s="8">
        <v>3147143</v>
      </c>
      <c r="U3474" s="8">
        <v>3160714</v>
      </c>
      <c r="V3474" s="192">
        <v>2731297</v>
      </c>
      <c r="W3474" s="234">
        <v>1364473600</v>
      </c>
      <c r="X3474" s="194">
        <f t="shared" si="109"/>
        <v>-6.3993149229797652E-3</v>
      </c>
      <c r="Y3474" s="193"/>
      <c r="Z3474" s="197">
        <v>3472</v>
      </c>
    </row>
    <row r="3475" spans="1:26" ht="14.4" x14ac:dyDescent="0.3">
      <c r="A3475" s="7">
        <v>39100</v>
      </c>
      <c r="B3475" s="191">
        <v>1430.589966</v>
      </c>
      <c r="C3475" s="191">
        <v>1432.959961</v>
      </c>
      <c r="D3475" s="191">
        <v>1424.209961</v>
      </c>
      <c r="E3475" s="191">
        <v>1426.369995</v>
      </c>
      <c r="F3475" s="192">
        <v>1426.369995</v>
      </c>
      <c r="G3475" s="191">
        <v>2822430000</v>
      </c>
      <c r="H3475" s="194">
        <f t="shared" si="108"/>
        <v>-2.9707399692816398E-3</v>
      </c>
      <c r="I3475" s="193"/>
      <c r="J3475" s="197">
        <v>3473</v>
      </c>
      <c r="K3475" s="234"/>
      <c r="L3475" s="234"/>
      <c r="M3475" s="234"/>
      <c r="N3475" s="234"/>
      <c r="O3475" s="234"/>
      <c r="P3475" s="234"/>
      <c r="Q3475" s="7">
        <v>39100</v>
      </c>
      <c r="R3475" s="8">
        <v>3289286</v>
      </c>
      <c r="S3475" s="8">
        <v>3289643</v>
      </c>
      <c r="T3475" s="8">
        <v>3180357</v>
      </c>
      <c r="U3475" s="8">
        <v>3181072</v>
      </c>
      <c r="V3475" s="192">
        <v>2748888</v>
      </c>
      <c r="W3475" s="234">
        <v>2364605600</v>
      </c>
      <c r="X3475" s="194">
        <f t="shared" si="109"/>
        <v>-6.1927266882499298E-2</v>
      </c>
      <c r="Y3475" s="193"/>
      <c r="Z3475" s="197">
        <v>3473</v>
      </c>
    </row>
    <row r="3476" spans="1:26" ht="14.4" x14ac:dyDescent="0.3">
      <c r="A3476" s="7">
        <v>39099</v>
      </c>
      <c r="B3476" s="191">
        <v>1431.7700199999999</v>
      </c>
      <c r="C3476" s="191">
        <v>1435.2700199999999</v>
      </c>
      <c r="D3476" s="191">
        <v>1428.5699460000001</v>
      </c>
      <c r="E3476" s="191">
        <v>1430.619995</v>
      </c>
      <c r="F3476" s="192">
        <v>1430.619995</v>
      </c>
      <c r="G3476" s="191">
        <v>2690270000</v>
      </c>
      <c r="H3476" s="194">
        <f t="shared" si="108"/>
        <v>-8.9393741081466259E-4</v>
      </c>
      <c r="I3476" s="193"/>
      <c r="J3476" s="197">
        <v>3474</v>
      </c>
      <c r="K3476" s="234"/>
      <c r="L3476" s="234"/>
      <c r="M3476" s="234"/>
      <c r="N3476" s="234"/>
      <c r="O3476" s="234"/>
      <c r="P3476" s="234"/>
      <c r="Q3476" s="7">
        <v>39099</v>
      </c>
      <c r="R3476" s="8">
        <v>3484286</v>
      </c>
      <c r="S3476" s="8">
        <v>3485714</v>
      </c>
      <c r="T3476" s="8">
        <v>3386429</v>
      </c>
      <c r="U3476" s="8">
        <v>3391071</v>
      </c>
      <c r="V3476" s="192">
        <v>2930357</v>
      </c>
      <c r="W3476" s="234">
        <v>1646260000</v>
      </c>
      <c r="X3476" s="194">
        <f t="shared" si="109"/>
        <v>-2.2142275314503135E-2</v>
      </c>
      <c r="Y3476" s="193"/>
      <c r="Z3476" s="197">
        <v>3474</v>
      </c>
    </row>
    <row r="3477" spans="1:26" ht="14.4" x14ac:dyDescent="0.3">
      <c r="A3477" s="7">
        <v>39098</v>
      </c>
      <c r="B3477" s="191">
        <v>1430.7299800000001</v>
      </c>
      <c r="C3477" s="191">
        <v>1433.9300539999999</v>
      </c>
      <c r="D3477" s="191">
        <v>1428.619995</v>
      </c>
      <c r="E3477" s="191">
        <v>1431.900024</v>
      </c>
      <c r="F3477" s="192">
        <v>1431.900024</v>
      </c>
      <c r="G3477" s="191">
        <v>2599530000</v>
      </c>
      <c r="H3477" s="194">
        <f t="shared" si="108"/>
        <v>8.1779512301822436E-4</v>
      </c>
      <c r="I3477" s="193"/>
      <c r="J3477" s="197">
        <v>3475</v>
      </c>
      <c r="K3477" s="234"/>
      <c r="L3477" s="234"/>
      <c r="M3477" s="234"/>
      <c r="N3477" s="234"/>
      <c r="O3477" s="234"/>
      <c r="P3477" s="234"/>
      <c r="Q3477" s="7">
        <v>39098</v>
      </c>
      <c r="R3477" s="8">
        <v>3417143</v>
      </c>
      <c r="S3477" s="8">
        <v>3473214</v>
      </c>
      <c r="T3477" s="8">
        <v>3408929</v>
      </c>
      <c r="U3477" s="8">
        <v>3467857</v>
      </c>
      <c r="V3477" s="192">
        <v>2996711</v>
      </c>
      <c r="W3477" s="234">
        <v>1244076400</v>
      </c>
      <c r="X3477" s="194">
        <f t="shared" si="109"/>
        <v>2.6210090977486607E-2</v>
      </c>
      <c r="Y3477" s="193"/>
      <c r="Z3477" s="197">
        <v>3475</v>
      </c>
    </row>
    <row r="3478" spans="1:26" ht="14.4" x14ac:dyDescent="0.3">
      <c r="A3478" s="7">
        <v>39094</v>
      </c>
      <c r="B3478" s="191">
        <v>1423.8199460000001</v>
      </c>
      <c r="C3478" s="191">
        <v>1431.2299800000001</v>
      </c>
      <c r="D3478" s="191">
        <v>1422.579956</v>
      </c>
      <c r="E3478" s="191">
        <v>1430.7299800000001</v>
      </c>
      <c r="F3478" s="192">
        <v>1430.7299800000001</v>
      </c>
      <c r="G3478" s="191">
        <v>2686480000</v>
      </c>
      <c r="H3478" s="194">
        <f t="shared" si="108"/>
        <v>4.853165612276087E-3</v>
      </c>
      <c r="I3478" s="193"/>
      <c r="J3478" s="197">
        <v>3476</v>
      </c>
      <c r="K3478" s="234"/>
      <c r="L3478" s="234"/>
      <c r="M3478" s="234"/>
      <c r="N3478" s="234"/>
      <c r="O3478" s="234"/>
      <c r="P3478" s="234"/>
      <c r="Q3478" s="7">
        <v>39094</v>
      </c>
      <c r="R3478" s="8">
        <v>3378214</v>
      </c>
      <c r="S3478" s="8">
        <v>3395000</v>
      </c>
      <c r="T3478" s="8">
        <v>3329643</v>
      </c>
      <c r="U3478" s="8">
        <v>3379286</v>
      </c>
      <c r="V3478" s="192">
        <v>2920173</v>
      </c>
      <c r="W3478" s="234">
        <v>1312690400</v>
      </c>
      <c r="X3478" s="194">
        <f t="shared" si="109"/>
        <v>-1.2317230322770489E-2</v>
      </c>
      <c r="Y3478" s="193"/>
      <c r="Z3478" s="197">
        <v>3476</v>
      </c>
    </row>
    <row r="3479" spans="1:26" ht="14.4" x14ac:dyDescent="0.3">
      <c r="A3479" s="7">
        <v>39093</v>
      </c>
      <c r="B3479" s="191">
        <v>1414.839966</v>
      </c>
      <c r="C3479" s="191">
        <v>1427.119995</v>
      </c>
      <c r="D3479" s="191">
        <v>1414.839966</v>
      </c>
      <c r="E3479" s="191">
        <v>1423.8199460000001</v>
      </c>
      <c r="F3479" s="192">
        <v>1423.8199460000001</v>
      </c>
      <c r="G3479" s="191">
        <v>2857870000</v>
      </c>
      <c r="H3479" s="194">
        <f t="shared" si="108"/>
        <v>6.3398735923646107E-3</v>
      </c>
      <c r="I3479" s="193"/>
      <c r="J3479" s="197">
        <v>3477</v>
      </c>
      <c r="K3479" s="234"/>
      <c r="L3479" s="234"/>
      <c r="M3479" s="234"/>
      <c r="N3479" s="234"/>
      <c r="O3479" s="234"/>
      <c r="P3479" s="234"/>
      <c r="Q3479" s="7">
        <v>39093</v>
      </c>
      <c r="R3479" s="8">
        <v>3426429</v>
      </c>
      <c r="S3479" s="8">
        <v>3456429</v>
      </c>
      <c r="T3479" s="8">
        <v>3396429</v>
      </c>
      <c r="U3479" s="8">
        <v>3421429</v>
      </c>
      <c r="V3479" s="192">
        <v>2956590</v>
      </c>
      <c r="W3479" s="234">
        <v>1440252800</v>
      </c>
      <c r="X3479" s="194">
        <f t="shared" si="109"/>
        <v>-1.2371288989101841E-2</v>
      </c>
      <c r="Y3479" s="193"/>
      <c r="Z3479" s="197">
        <v>3477</v>
      </c>
    </row>
    <row r="3480" spans="1:26" ht="14.4" x14ac:dyDescent="0.3">
      <c r="A3480" s="7">
        <v>39092</v>
      </c>
      <c r="B3480" s="191">
        <v>1408.6999510000001</v>
      </c>
      <c r="C3480" s="191">
        <v>1415.98999</v>
      </c>
      <c r="D3480" s="191">
        <v>1405.3199460000001</v>
      </c>
      <c r="E3480" s="191">
        <v>1414.849976</v>
      </c>
      <c r="F3480" s="192">
        <v>1414.849976</v>
      </c>
      <c r="G3480" s="191">
        <v>2764660000</v>
      </c>
      <c r="H3480" s="194">
        <f t="shared" si="108"/>
        <v>1.9403524010914192E-3</v>
      </c>
      <c r="I3480" s="193"/>
      <c r="J3480" s="197">
        <v>3478</v>
      </c>
      <c r="K3480" s="234"/>
      <c r="L3480" s="234"/>
      <c r="M3480" s="234"/>
      <c r="N3480" s="234"/>
      <c r="O3480" s="234"/>
      <c r="P3480" s="234"/>
      <c r="Q3480" s="7">
        <v>39092</v>
      </c>
      <c r="R3480" s="8">
        <v>3383929</v>
      </c>
      <c r="S3480" s="8">
        <v>3492857</v>
      </c>
      <c r="T3480" s="8">
        <v>3337500</v>
      </c>
      <c r="U3480" s="8">
        <v>3464286</v>
      </c>
      <c r="V3480" s="192">
        <v>2993625</v>
      </c>
      <c r="W3480" s="234">
        <v>2952880000</v>
      </c>
      <c r="X3480" s="194">
        <f t="shared" si="109"/>
        <v>4.7855250450924723E-2</v>
      </c>
      <c r="Y3480" s="193"/>
      <c r="Z3480" s="197">
        <v>3478</v>
      </c>
    </row>
    <row r="3481" spans="1:26" ht="14.4" x14ac:dyDescent="0.3">
      <c r="A3481" s="7">
        <v>39091</v>
      </c>
      <c r="B3481" s="191">
        <v>1412.839966</v>
      </c>
      <c r="C3481" s="191">
        <v>1415.6099850000001</v>
      </c>
      <c r="D3481" s="191">
        <v>1405.420044</v>
      </c>
      <c r="E3481" s="191">
        <v>1412.1099850000001</v>
      </c>
      <c r="F3481" s="192">
        <v>1412.1099850000001</v>
      </c>
      <c r="G3481" s="191">
        <v>3038380000</v>
      </c>
      <c r="H3481" s="194">
        <f t="shared" si="108"/>
        <v>-5.1667635228826224E-4</v>
      </c>
      <c r="I3481" s="193"/>
      <c r="J3481" s="197">
        <v>3479</v>
      </c>
      <c r="K3481" s="234"/>
      <c r="L3481" s="234"/>
      <c r="M3481" s="234"/>
      <c r="N3481" s="234"/>
      <c r="O3481" s="234"/>
      <c r="P3481" s="234"/>
      <c r="Q3481" s="7">
        <v>39091</v>
      </c>
      <c r="R3481" s="8">
        <v>3087500</v>
      </c>
      <c r="S3481" s="8">
        <v>3320714</v>
      </c>
      <c r="T3481" s="8">
        <v>3041071</v>
      </c>
      <c r="U3481" s="8">
        <v>3306072</v>
      </c>
      <c r="V3481" s="192">
        <v>2856907</v>
      </c>
      <c r="W3481" s="234">
        <v>3349298400</v>
      </c>
      <c r="X3481" s="194">
        <f t="shared" si="109"/>
        <v>8.3070454946100616E-2</v>
      </c>
      <c r="Y3481" s="193"/>
      <c r="Z3481" s="197">
        <v>3479</v>
      </c>
    </row>
    <row r="3482" spans="1:26" ht="14.4" x14ac:dyDescent="0.3">
      <c r="A3482" s="7">
        <v>39090</v>
      </c>
      <c r="B3482" s="191">
        <v>1409.26001</v>
      </c>
      <c r="C3482" s="191">
        <v>1414.9799800000001</v>
      </c>
      <c r="D3482" s="191">
        <v>1403.969971</v>
      </c>
      <c r="E3482" s="191">
        <v>1412.839966</v>
      </c>
      <c r="F3482" s="192">
        <v>1412.839966</v>
      </c>
      <c r="G3482" s="191">
        <v>2763340000</v>
      </c>
      <c r="H3482" s="194">
        <f t="shared" si="108"/>
        <v>2.2203184247770119E-3</v>
      </c>
      <c r="I3482" s="193"/>
      <c r="J3482" s="197">
        <v>3480</v>
      </c>
      <c r="K3482" s="234"/>
      <c r="L3482" s="234"/>
      <c r="M3482" s="234"/>
      <c r="N3482" s="234"/>
      <c r="O3482" s="234"/>
      <c r="P3482" s="234"/>
      <c r="Q3482" s="7">
        <v>39090</v>
      </c>
      <c r="R3482" s="8">
        <v>3070000</v>
      </c>
      <c r="S3482" s="8">
        <v>3090357</v>
      </c>
      <c r="T3482" s="8">
        <v>3045714</v>
      </c>
      <c r="U3482" s="8">
        <v>3052500</v>
      </c>
      <c r="V3482" s="192">
        <v>2637785</v>
      </c>
      <c r="W3482" s="234">
        <v>797106800</v>
      </c>
      <c r="X3482" s="194">
        <f t="shared" si="109"/>
        <v>4.9382377402209599E-3</v>
      </c>
      <c r="Y3482" s="193"/>
      <c r="Z3482" s="197">
        <v>3480</v>
      </c>
    </row>
    <row r="3483" spans="1:26" ht="14.4" x14ac:dyDescent="0.3">
      <c r="A3483" s="7">
        <v>39087</v>
      </c>
      <c r="B3483" s="191">
        <v>1418.339966</v>
      </c>
      <c r="C3483" s="191">
        <v>1418.339966</v>
      </c>
      <c r="D3483" s="191">
        <v>1405.75</v>
      </c>
      <c r="E3483" s="191">
        <v>1409.709961</v>
      </c>
      <c r="F3483" s="192">
        <v>1409.709961</v>
      </c>
      <c r="G3483" s="191">
        <v>2919400000</v>
      </c>
      <c r="H3483" s="194">
        <f t="shared" si="108"/>
        <v>-6.0845814169210137E-3</v>
      </c>
      <c r="I3483" s="193"/>
      <c r="J3483" s="197">
        <v>3481</v>
      </c>
      <c r="K3483" s="234"/>
      <c r="L3483" s="234"/>
      <c r="M3483" s="234"/>
      <c r="N3483" s="234"/>
      <c r="O3483" s="234"/>
      <c r="P3483" s="234"/>
      <c r="Q3483" s="7">
        <v>39087</v>
      </c>
      <c r="R3483" s="8">
        <v>3063214</v>
      </c>
      <c r="S3483" s="8">
        <v>3078571</v>
      </c>
      <c r="T3483" s="8">
        <v>3014286</v>
      </c>
      <c r="U3483" s="8">
        <v>3037500</v>
      </c>
      <c r="V3483" s="192">
        <v>2624823</v>
      </c>
      <c r="W3483" s="234">
        <v>834741600</v>
      </c>
      <c r="X3483" s="194">
        <f t="shared" si="109"/>
        <v>-7.1212176805619809E-3</v>
      </c>
      <c r="Y3483" s="193"/>
      <c r="Z3483" s="197">
        <v>3481</v>
      </c>
    </row>
    <row r="3484" spans="1:26" ht="14.4" x14ac:dyDescent="0.3">
      <c r="A3484" s="7">
        <v>39086</v>
      </c>
      <c r="B3484" s="191">
        <v>1416.599976</v>
      </c>
      <c r="C3484" s="191">
        <v>1421.839966</v>
      </c>
      <c r="D3484" s="191">
        <v>1408.4300539999999</v>
      </c>
      <c r="E3484" s="191">
        <v>1418.339966</v>
      </c>
      <c r="F3484" s="192">
        <v>1418.339966</v>
      </c>
      <c r="G3484" s="191">
        <v>3004460000</v>
      </c>
      <c r="H3484" s="194">
        <f t="shared" si="108"/>
        <v>1.2282860577995905E-3</v>
      </c>
      <c r="I3484" s="193"/>
      <c r="J3484" s="197">
        <v>3482</v>
      </c>
      <c r="K3484" s="234"/>
      <c r="L3484" s="234"/>
      <c r="M3484" s="234"/>
      <c r="N3484" s="234"/>
      <c r="O3484" s="234"/>
      <c r="P3484" s="234"/>
      <c r="Q3484" s="7">
        <v>39086</v>
      </c>
      <c r="R3484" s="8">
        <v>3001786</v>
      </c>
      <c r="S3484" s="8">
        <v>3069643</v>
      </c>
      <c r="T3484" s="8">
        <v>2993572</v>
      </c>
      <c r="U3484" s="8">
        <v>3059286</v>
      </c>
      <c r="V3484" s="192">
        <v>2643649</v>
      </c>
      <c r="W3484" s="234">
        <v>847260400</v>
      </c>
      <c r="X3484" s="194">
        <f t="shared" si="109"/>
        <v>2.2195886313941642E-2</v>
      </c>
      <c r="Y3484" s="193"/>
      <c r="Z3484" s="197">
        <v>3482</v>
      </c>
    </row>
    <row r="3485" spans="1:26" ht="14.4" x14ac:dyDescent="0.3">
      <c r="A3485" s="7">
        <v>39085</v>
      </c>
      <c r="B3485" s="191">
        <v>1418.030029</v>
      </c>
      <c r="C3485" s="191">
        <v>1429.420044</v>
      </c>
      <c r="D3485" s="191">
        <v>1407.8599850000001</v>
      </c>
      <c r="E3485" s="191">
        <v>1416.599976</v>
      </c>
      <c r="F3485" s="192">
        <v>1416.599976</v>
      </c>
      <c r="G3485" s="191">
        <v>3429160000</v>
      </c>
      <c r="H3485" s="194">
        <f t="shared" si="108"/>
        <v>-1.1986694925369596E-3</v>
      </c>
      <c r="I3485" s="193"/>
      <c r="J3485" s="197">
        <v>3483</v>
      </c>
      <c r="K3485" s="234"/>
      <c r="L3485" s="234"/>
      <c r="M3485" s="234"/>
      <c r="N3485" s="234"/>
      <c r="O3485" s="234"/>
      <c r="P3485" s="234"/>
      <c r="Q3485" s="7">
        <v>39085</v>
      </c>
      <c r="R3485" s="8">
        <v>3081786</v>
      </c>
      <c r="S3485" s="8">
        <v>3092143</v>
      </c>
      <c r="T3485" s="8">
        <v>2925000</v>
      </c>
      <c r="U3485" s="8">
        <v>2992857</v>
      </c>
      <c r="V3485" s="192">
        <v>2586245</v>
      </c>
      <c r="W3485" s="234">
        <v>1238319600</v>
      </c>
      <c r="X3485" s="194">
        <f t="shared" si="109"/>
        <v>-1.2258520850217428E-2</v>
      </c>
      <c r="Y3485" s="193"/>
      <c r="Z3485" s="197">
        <v>3483</v>
      </c>
    </row>
    <row r="3486" spans="1:26" ht="14.4" x14ac:dyDescent="0.3">
      <c r="A3486" s="7">
        <v>39080</v>
      </c>
      <c r="B3486" s="191">
        <v>1424.709961</v>
      </c>
      <c r="C3486" s="191">
        <v>1427</v>
      </c>
      <c r="D3486" s="191">
        <v>1416.839966</v>
      </c>
      <c r="E3486" s="191">
        <v>1418.3000489999999</v>
      </c>
      <c r="F3486" s="192">
        <v>1418.3000489999999</v>
      </c>
      <c r="G3486" s="191">
        <v>1678200000</v>
      </c>
      <c r="H3486" s="194">
        <f t="shared" si="108"/>
        <v>-4.5130874553507491E-3</v>
      </c>
      <c r="I3486" s="193"/>
      <c r="J3486" s="197">
        <v>3484</v>
      </c>
      <c r="K3486" s="234"/>
      <c r="L3486" s="234"/>
      <c r="M3486" s="234"/>
      <c r="N3486" s="234"/>
      <c r="O3486" s="234"/>
      <c r="P3486" s="234"/>
      <c r="Q3486" s="7">
        <v>39080</v>
      </c>
      <c r="R3486" s="8">
        <v>2998214</v>
      </c>
      <c r="S3486" s="8">
        <v>3050000</v>
      </c>
      <c r="T3486" s="8">
        <v>2977143</v>
      </c>
      <c r="U3486" s="8">
        <v>3030000</v>
      </c>
      <c r="V3486" s="192">
        <v>2618342</v>
      </c>
      <c r="W3486" s="234">
        <v>1076429200</v>
      </c>
      <c r="X3486" s="194">
        <f t="shared" si="109"/>
        <v>4.9091300290606009E-2</v>
      </c>
      <c r="Y3486" s="193"/>
      <c r="Z3486" s="197">
        <v>3484</v>
      </c>
    </row>
    <row r="3487" spans="1:26" ht="14.4" x14ac:dyDescent="0.3">
      <c r="A3487" s="7">
        <v>39079</v>
      </c>
      <c r="B3487" s="191">
        <v>1426.7700199999999</v>
      </c>
      <c r="C3487" s="191">
        <v>1427.26001</v>
      </c>
      <c r="D3487" s="191">
        <v>1422.0500489999999</v>
      </c>
      <c r="E3487" s="191">
        <v>1424.7299800000001</v>
      </c>
      <c r="F3487" s="192">
        <v>1424.7299800000001</v>
      </c>
      <c r="G3487" s="191">
        <v>1508570000</v>
      </c>
      <c r="H3487" s="194">
        <f t="shared" si="108"/>
        <v>-1.4787825196087444E-3</v>
      </c>
      <c r="I3487" s="193"/>
      <c r="J3487" s="197">
        <v>3485</v>
      </c>
      <c r="K3487" s="234"/>
      <c r="L3487" s="234"/>
      <c r="M3487" s="234"/>
      <c r="N3487" s="234"/>
      <c r="O3487" s="234"/>
      <c r="P3487" s="234"/>
      <c r="Q3487" s="7">
        <v>39079</v>
      </c>
      <c r="R3487" s="8">
        <v>2865000</v>
      </c>
      <c r="S3487" s="8">
        <v>2901786</v>
      </c>
      <c r="T3487" s="8">
        <v>2844643</v>
      </c>
      <c r="U3487" s="8">
        <v>2888214</v>
      </c>
      <c r="V3487" s="192">
        <v>2495819</v>
      </c>
      <c r="W3487" s="234">
        <v>1119876800</v>
      </c>
      <c r="X3487" s="194">
        <f t="shared" si="109"/>
        <v>-7.9733564293036352E-3</v>
      </c>
      <c r="Y3487" s="193"/>
      <c r="Z3487" s="197">
        <v>3485</v>
      </c>
    </row>
    <row r="3488" spans="1:26" ht="14.4" x14ac:dyDescent="0.3">
      <c r="A3488" s="7">
        <v>39078</v>
      </c>
      <c r="B3488" s="191">
        <v>1416.630005</v>
      </c>
      <c r="C3488" s="191">
        <v>1427.719971</v>
      </c>
      <c r="D3488" s="191">
        <v>1416.630005</v>
      </c>
      <c r="E3488" s="191">
        <v>1426.839966</v>
      </c>
      <c r="F3488" s="192">
        <v>1426.839966</v>
      </c>
      <c r="G3488" s="191">
        <v>1667370000</v>
      </c>
      <c r="H3488" s="194">
        <f t="shared" si="108"/>
        <v>7.0152740713059466E-3</v>
      </c>
      <c r="I3488" s="193"/>
      <c r="J3488" s="197">
        <v>3486</v>
      </c>
      <c r="K3488" s="234"/>
      <c r="L3488" s="234"/>
      <c r="M3488" s="234"/>
      <c r="N3488" s="234"/>
      <c r="O3488" s="234"/>
      <c r="P3488" s="234"/>
      <c r="Q3488" s="7">
        <v>39078</v>
      </c>
      <c r="R3488" s="8">
        <v>2791071</v>
      </c>
      <c r="S3488" s="8">
        <v>2928571</v>
      </c>
      <c r="T3488" s="8">
        <v>2741786</v>
      </c>
      <c r="U3488" s="8">
        <v>2911429</v>
      </c>
      <c r="V3488" s="192">
        <v>2515879</v>
      </c>
      <c r="W3488" s="234">
        <v>1935754800</v>
      </c>
      <c r="X3488" s="194">
        <f t="shared" si="109"/>
        <v>1.2243741083038404E-4</v>
      </c>
      <c r="Y3488" s="193"/>
      <c r="Z3488" s="197">
        <v>3486</v>
      </c>
    </row>
    <row r="3489" spans="1:26" ht="14.4" x14ac:dyDescent="0.3">
      <c r="A3489" s="7">
        <v>39077</v>
      </c>
      <c r="B3489" s="191">
        <v>1410.75</v>
      </c>
      <c r="C3489" s="191">
        <v>1417.910034</v>
      </c>
      <c r="D3489" s="191">
        <v>1410.4499510000001</v>
      </c>
      <c r="E3489" s="191">
        <v>1416.900024</v>
      </c>
      <c r="F3489" s="192">
        <v>1416.900024</v>
      </c>
      <c r="G3489" s="191">
        <v>1310310000</v>
      </c>
      <c r="H3489" s="194">
        <f t="shared" si="108"/>
        <v>4.352273920778393E-3</v>
      </c>
      <c r="I3489" s="193"/>
      <c r="J3489" s="197">
        <v>3487</v>
      </c>
      <c r="K3489" s="234"/>
      <c r="L3489" s="234"/>
      <c r="M3489" s="234"/>
      <c r="N3489" s="234"/>
      <c r="O3489" s="234"/>
      <c r="P3489" s="234"/>
      <c r="Q3489" s="7">
        <v>39077</v>
      </c>
      <c r="R3489" s="8">
        <v>2933928</v>
      </c>
      <c r="S3489" s="8">
        <v>2948929</v>
      </c>
      <c r="T3489" s="8">
        <v>2888929</v>
      </c>
      <c r="U3489" s="8">
        <v>2911072</v>
      </c>
      <c r="V3489" s="192">
        <v>2515571</v>
      </c>
      <c r="W3489" s="234">
        <v>490688800</v>
      </c>
      <c r="X3489" s="194">
        <f t="shared" si="109"/>
        <v>-8.3938246615409169E-3</v>
      </c>
      <c r="Y3489" s="193"/>
      <c r="Z3489" s="197">
        <v>3487</v>
      </c>
    </row>
    <row r="3490" spans="1:26" ht="14.4" x14ac:dyDescent="0.3">
      <c r="A3490" s="7">
        <v>39073</v>
      </c>
      <c r="B3490" s="191">
        <v>1418.099976</v>
      </c>
      <c r="C3490" s="191">
        <v>1418.8199460000001</v>
      </c>
      <c r="D3490" s="191">
        <v>1410.280029</v>
      </c>
      <c r="E3490" s="191">
        <v>1410.76001</v>
      </c>
      <c r="F3490" s="192">
        <v>1410.76001</v>
      </c>
      <c r="G3490" s="191">
        <v>1647590000</v>
      </c>
      <c r="H3490" s="194">
        <f t="shared" si="108"/>
        <v>-5.3162509620698593E-3</v>
      </c>
      <c r="I3490" s="193"/>
      <c r="J3490" s="197">
        <v>3488</v>
      </c>
      <c r="K3490" s="234"/>
      <c r="L3490" s="234"/>
      <c r="M3490" s="234"/>
      <c r="N3490" s="234"/>
      <c r="O3490" s="234"/>
      <c r="P3490" s="234"/>
      <c r="Q3490" s="7">
        <v>39073</v>
      </c>
      <c r="R3490" s="8">
        <v>2980714</v>
      </c>
      <c r="S3490" s="8">
        <v>3001429</v>
      </c>
      <c r="T3490" s="8">
        <v>2914286</v>
      </c>
      <c r="U3490" s="8">
        <v>2935714</v>
      </c>
      <c r="V3490" s="192">
        <v>2536865</v>
      </c>
      <c r="W3490" s="234">
        <v>613303600</v>
      </c>
      <c r="X3490" s="194">
        <f t="shared" si="109"/>
        <v>-8.4445000332229805E-3</v>
      </c>
      <c r="Y3490" s="193"/>
      <c r="Z3490" s="197">
        <v>3488</v>
      </c>
    </row>
    <row r="3491" spans="1:26" ht="14.4" x14ac:dyDescent="0.3">
      <c r="A3491" s="7">
        <v>39072</v>
      </c>
      <c r="B3491" s="191">
        <v>1423.1999510000001</v>
      </c>
      <c r="C3491" s="191">
        <v>1426.400024</v>
      </c>
      <c r="D3491" s="191">
        <v>1415.900024</v>
      </c>
      <c r="E3491" s="191">
        <v>1418.3000489999999</v>
      </c>
      <c r="F3491" s="192">
        <v>1418.3000489999999</v>
      </c>
      <c r="G3491" s="191">
        <v>2322410000</v>
      </c>
      <c r="H3491" s="194">
        <f t="shared" si="108"/>
        <v>-3.6739512995549663E-3</v>
      </c>
      <c r="I3491" s="193"/>
      <c r="J3491" s="197">
        <v>3489</v>
      </c>
      <c r="K3491" s="234"/>
      <c r="L3491" s="234"/>
      <c r="M3491" s="234"/>
      <c r="N3491" s="234"/>
      <c r="O3491" s="234"/>
      <c r="P3491" s="234"/>
      <c r="Q3491" s="7">
        <v>39072</v>
      </c>
      <c r="R3491" s="8">
        <v>3025000</v>
      </c>
      <c r="S3491" s="8">
        <v>3052857</v>
      </c>
      <c r="T3491" s="8">
        <v>2935714</v>
      </c>
      <c r="U3491" s="8">
        <v>2960714</v>
      </c>
      <c r="V3491" s="192">
        <v>2558470</v>
      </c>
      <c r="W3491" s="234">
        <v>903599200</v>
      </c>
      <c r="X3491" s="194">
        <f t="shared" si="109"/>
        <v>-2.1944108142864734E-2</v>
      </c>
      <c r="Y3491" s="193"/>
      <c r="Z3491" s="197">
        <v>3489</v>
      </c>
    </row>
    <row r="3492" spans="1:26" ht="14.4" x14ac:dyDescent="0.3">
      <c r="A3492" s="7">
        <v>39071</v>
      </c>
      <c r="B3492" s="191">
        <v>1425.51001</v>
      </c>
      <c r="C3492" s="191">
        <v>1429.0500489999999</v>
      </c>
      <c r="D3492" s="191">
        <v>1423.51001</v>
      </c>
      <c r="E3492" s="191">
        <v>1423.530029</v>
      </c>
      <c r="F3492" s="192">
        <v>1423.530029</v>
      </c>
      <c r="G3492" s="191">
        <v>2387630000</v>
      </c>
      <c r="H3492" s="194">
        <f t="shared" si="108"/>
        <v>-1.4170109295123959E-3</v>
      </c>
      <c r="I3492" s="193"/>
      <c r="J3492" s="197">
        <v>3490</v>
      </c>
      <c r="K3492" s="234"/>
      <c r="L3492" s="234"/>
      <c r="M3492" s="234"/>
      <c r="N3492" s="234"/>
      <c r="O3492" s="234"/>
      <c r="P3492" s="234"/>
      <c r="Q3492" s="7">
        <v>39071</v>
      </c>
      <c r="R3492" s="8">
        <v>3088214</v>
      </c>
      <c r="S3492" s="8">
        <v>3095357</v>
      </c>
      <c r="T3492" s="8">
        <v>3026428</v>
      </c>
      <c r="U3492" s="8">
        <v>3027143</v>
      </c>
      <c r="V3492" s="192">
        <v>2615873</v>
      </c>
      <c r="W3492" s="234">
        <v>567691600</v>
      </c>
      <c r="X3492" s="194">
        <f t="shared" si="109"/>
        <v>-1.7958049455871289E-2</v>
      </c>
      <c r="Y3492" s="193"/>
      <c r="Z3492" s="197">
        <v>3490</v>
      </c>
    </row>
    <row r="3493" spans="1:26" ht="14.4" x14ac:dyDescent="0.3">
      <c r="A3493" s="7">
        <v>39070</v>
      </c>
      <c r="B3493" s="191">
        <v>1422.420044</v>
      </c>
      <c r="C3493" s="191">
        <v>1428.3000489999999</v>
      </c>
      <c r="D3493" s="191">
        <v>1414.880005</v>
      </c>
      <c r="E3493" s="191">
        <v>1425.5500489999999</v>
      </c>
      <c r="F3493" s="192">
        <v>1425.5500489999999</v>
      </c>
      <c r="G3493" s="191">
        <v>2717060000</v>
      </c>
      <c r="H3493" s="194">
        <f t="shared" si="108"/>
        <v>2.1582511129610948E-3</v>
      </c>
      <c r="I3493" s="193"/>
      <c r="J3493" s="197">
        <v>3491</v>
      </c>
      <c r="K3493" s="234"/>
      <c r="L3493" s="234"/>
      <c r="M3493" s="234"/>
      <c r="N3493" s="234"/>
      <c r="O3493" s="234"/>
      <c r="P3493" s="234"/>
      <c r="Q3493" s="7">
        <v>39070</v>
      </c>
      <c r="R3493" s="8">
        <v>3026071</v>
      </c>
      <c r="S3493" s="8">
        <v>3095714</v>
      </c>
      <c r="T3493" s="8">
        <v>2986428</v>
      </c>
      <c r="U3493" s="8">
        <v>3082500</v>
      </c>
      <c r="V3493" s="192">
        <v>2663708</v>
      </c>
      <c r="W3493" s="234">
        <v>911405600</v>
      </c>
      <c r="X3493" s="194">
        <f t="shared" si="109"/>
        <v>9.8275636566285737E-3</v>
      </c>
      <c r="Y3493" s="193"/>
      <c r="Z3493" s="197">
        <v>3491</v>
      </c>
    </row>
    <row r="3494" spans="1:26" ht="14.4" x14ac:dyDescent="0.3">
      <c r="A3494" s="7">
        <v>39069</v>
      </c>
      <c r="B3494" s="191">
        <v>1427.079956</v>
      </c>
      <c r="C3494" s="191">
        <v>1431.8100589999999</v>
      </c>
      <c r="D3494" s="191">
        <v>1420.650024</v>
      </c>
      <c r="E3494" s="191">
        <v>1422.4799800000001</v>
      </c>
      <c r="F3494" s="192">
        <v>1422.4799800000001</v>
      </c>
      <c r="G3494" s="191">
        <v>2568140000</v>
      </c>
      <c r="H3494" s="194">
        <f t="shared" si="108"/>
        <v>-3.2303401396068221E-3</v>
      </c>
      <c r="I3494" s="193"/>
      <c r="J3494" s="197">
        <v>3492</v>
      </c>
      <c r="K3494" s="234"/>
      <c r="L3494" s="234"/>
      <c r="M3494" s="234"/>
      <c r="N3494" s="234"/>
      <c r="O3494" s="234"/>
      <c r="P3494" s="234"/>
      <c r="Q3494" s="7">
        <v>39069</v>
      </c>
      <c r="R3494" s="8">
        <v>3129643</v>
      </c>
      <c r="S3494" s="8">
        <v>3142857</v>
      </c>
      <c r="T3494" s="8">
        <v>3021071</v>
      </c>
      <c r="U3494" s="8">
        <v>3052500</v>
      </c>
      <c r="V3494" s="192">
        <v>2637785</v>
      </c>
      <c r="W3494" s="234">
        <v>721576800</v>
      </c>
      <c r="X3494" s="194">
        <f t="shared" si="109"/>
        <v>-2.5650241243250473E-2</v>
      </c>
      <c r="Y3494" s="193"/>
      <c r="Z3494" s="197">
        <v>3492</v>
      </c>
    </row>
    <row r="3495" spans="1:26" ht="14.4" x14ac:dyDescent="0.3">
      <c r="A3495" s="7">
        <v>39066</v>
      </c>
      <c r="B3495" s="191">
        <v>1425.4799800000001</v>
      </c>
      <c r="C3495" s="191">
        <v>1431.630005</v>
      </c>
      <c r="D3495" s="191">
        <v>1425.4799800000001</v>
      </c>
      <c r="E3495" s="191">
        <v>1427.089966</v>
      </c>
      <c r="F3495" s="192">
        <v>1427.089966</v>
      </c>
      <c r="G3495" s="191">
        <v>3229580000</v>
      </c>
      <c r="H3495" s="194">
        <f t="shared" si="108"/>
        <v>1.1224042337890914E-3</v>
      </c>
      <c r="I3495" s="193"/>
      <c r="J3495" s="197">
        <v>3493</v>
      </c>
      <c r="K3495" s="234"/>
      <c r="L3495" s="234"/>
      <c r="M3495" s="234"/>
      <c r="N3495" s="234"/>
      <c r="O3495" s="234"/>
      <c r="P3495" s="234"/>
      <c r="Q3495" s="7">
        <v>39066</v>
      </c>
      <c r="R3495" s="8">
        <v>3179286</v>
      </c>
      <c r="S3495" s="8">
        <v>3186429</v>
      </c>
      <c r="T3495" s="8">
        <v>3118929</v>
      </c>
      <c r="U3495" s="8">
        <v>3132857</v>
      </c>
      <c r="V3495" s="192">
        <v>2707226</v>
      </c>
      <c r="W3495" s="234">
        <v>739939200</v>
      </c>
      <c r="X3495" s="194">
        <f t="shared" si="109"/>
        <v>-9.3726672618960494E-3</v>
      </c>
      <c r="Y3495" s="193"/>
      <c r="Z3495" s="197">
        <v>3493</v>
      </c>
    </row>
    <row r="3496" spans="1:26" ht="14.4" x14ac:dyDescent="0.3">
      <c r="A3496" s="7">
        <v>39065</v>
      </c>
      <c r="B3496" s="191">
        <v>1413.160034</v>
      </c>
      <c r="C3496" s="191">
        <v>1427.2299800000001</v>
      </c>
      <c r="D3496" s="191">
        <v>1413.160034</v>
      </c>
      <c r="E3496" s="191">
        <v>1425.48999</v>
      </c>
      <c r="F3496" s="192">
        <v>1425.48999</v>
      </c>
      <c r="G3496" s="191">
        <v>2729700000</v>
      </c>
      <c r="H3496" s="194">
        <f t="shared" si="108"/>
        <v>8.6894582821299641E-3</v>
      </c>
      <c r="I3496" s="193"/>
      <c r="J3496" s="197">
        <v>3494</v>
      </c>
      <c r="K3496" s="234"/>
      <c r="L3496" s="234"/>
      <c r="M3496" s="234"/>
      <c r="N3496" s="234"/>
      <c r="O3496" s="234"/>
      <c r="P3496" s="234"/>
      <c r="Q3496" s="7">
        <v>39065</v>
      </c>
      <c r="R3496" s="8">
        <v>3180357</v>
      </c>
      <c r="S3496" s="8">
        <v>3214286</v>
      </c>
      <c r="T3496" s="8">
        <v>3152143</v>
      </c>
      <c r="U3496" s="8">
        <v>3162500</v>
      </c>
      <c r="V3496" s="192">
        <v>2732840</v>
      </c>
      <c r="W3496" s="234">
        <v>832330800</v>
      </c>
      <c r="X3496" s="194">
        <f t="shared" si="109"/>
        <v>-5.6151647289642368E-3</v>
      </c>
      <c r="Y3496" s="193"/>
      <c r="Z3496" s="197">
        <v>3494</v>
      </c>
    </row>
    <row r="3497" spans="1:26" ht="14.4" x14ac:dyDescent="0.3">
      <c r="A3497" s="7">
        <v>39064</v>
      </c>
      <c r="B3497" s="191">
        <v>1411.3199460000001</v>
      </c>
      <c r="C3497" s="191">
        <v>1416.6400149999999</v>
      </c>
      <c r="D3497" s="191">
        <v>1411.0500489999999</v>
      </c>
      <c r="E3497" s="191">
        <v>1413.209961</v>
      </c>
      <c r="F3497" s="192">
        <v>1413.209961</v>
      </c>
      <c r="G3497" s="191">
        <v>2552260000</v>
      </c>
      <c r="H3497" s="194">
        <f t="shared" si="108"/>
        <v>1.1688500177377938E-3</v>
      </c>
      <c r="I3497" s="193"/>
      <c r="J3497" s="197">
        <v>3495</v>
      </c>
      <c r="K3497" s="234"/>
      <c r="L3497" s="234"/>
      <c r="M3497" s="234"/>
      <c r="N3497" s="234"/>
      <c r="O3497" s="234"/>
      <c r="P3497" s="234"/>
      <c r="Q3497" s="7">
        <v>39064</v>
      </c>
      <c r="R3497" s="8">
        <v>3141071</v>
      </c>
      <c r="S3497" s="8">
        <v>3181072</v>
      </c>
      <c r="T3497" s="8">
        <v>3112500</v>
      </c>
      <c r="U3497" s="8">
        <v>3180357</v>
      </c>
      <c r="V3497" s="192">
        <v>2748272</v>
      </c>
      <c r="W3497" s="234">
        <v>857052000</v>
      </c>
      <c r="X3497" s="194">
        <f t="shared" si="109"/>
        <v>3.3782302029405714E-2</v>
      </c>
      <c r="Y3497" s="193"/>
      <c r="Z3497" s="197">
        <v>3495</v>
      </c>
    </row>
    <row r="3498" spans="1:26" ht="14.4" x14ac:dyDescent="0.3">
      <c r="A3498" s="7">
        <v>39063</v>
      </c>
      <c r="B3498" s="191">
        <v>1413</v>
      </c>
      <c r="C3498" s="191">
        <v>1413.780029</v>
      </c>
      <c r="D3498" s="191">
        <v>1404.75</v>
      </c>
      <c r="E3498" s="191">
        <v>1411.5600589999999</v>
      </c>
      <c r="F3498" s="192">
        <v>1411.5600589999999</v>
      </c>
      <c r="G3498" s="191">
        <v>2738170000</v>
      </c>
      <c r="H3498" s="194">
        <f t="shared" si="108"/>
        <v>-1.0473730107799647E-3</v>
      </c>
      <c r="I3498" s="193"/>
      <c r="J3498" s="197">
        <v>3496</v>
      </c>
      <c r="K3498" s="234"/>
      <c r="L3498" s="234"/>
      <c r="M3498" s="234"/>
      <c r="N3498" s="234"/>
      <c r="O3498" s="234"/>
      <c r="P3498" s="234"/>
      <c r="Q3498" s="7">
        <v>39063</v>
      </c>
      <c r="R3498" s="8">
        <v>3164643</v>
      </c>
      <c r="S3498" s="8">
        <v>3172857</v>
      </c>
      <c r="T3498" s="8">
        <v>3054643</v>
      </c>
      <c r="U3498" s="8">
        <v>3076429</v>
      </c>
      <c r="V3498" s="192">
        <v>2658463</v>
      </c>
      <c r="W3498" s="234">
        <v>1026620000</v>
      </c>
      <c r="X3498" s="194">
        <f t="shared" si="109"/>
        <v>-2.9408049325815293E-2</v>
      </c>
      <c r="Y3498" s="193"/>
      <c r="Z3498" s="197">
        <v>3496</v>
      </c>
    </row>
    <row r="3499" spans="1:26" ht="14.4" x14ac:dyDescent="0.3">
      <c r="A3499" s="7">
        <v>39062</v>
      </c>
      <c r="B3499" s="191">
        <v>1409.8100589999999</v>
      </c>
      <c r="C3499" s="191">
        <v>1415.599976</v>
      </c>
      <c r="D3499" s="191">
        <v>1408.5600589999999</v>
      </c>
      <c r="E3499" s="191">
        <v>1413.040039</v>
      </c>
      <c r="F3499" s="192">
        <v>1413.040039</v>
      </c>
      <c r="G3499" s="191">
        <v>2289900000</v>
      </c>
      <c r="H3499" s="194">
        <f t="shared" si="108"/>
        <v>2.2698129413079604E-3</v>
      </c>
      <c r="I3499" s="193"/>
      <c r="J3499" s="197">
        <v>3497</v>
      </c>
      <c r="K3499" s="234"/>
      <c r="L3499" s="234"/>
      <c r="M3499" s="234"/>
      <c r="N3499" s="234"/>
      <c r="O3499" s="234"/>
      <c r="P3499" s="234"/>
      <c r="Q3499" s="7">
        <v>39062</v>
      </c>
      <c r="R3499" s="8">
        <v>3175000</v>
      </c>
      <c r="S3499" s="8">
        <v>3189286</v>
      </c>
      <c r="T3499" s="8">
        <v>3144643</v>
      </c>
      <c r="U3499" s="8">
        <v>3169643</v>
      </c>
      <c r="V3499" s="192">
        <v>2739012</v>
      </c>
      <c r="W3499" s="234">
        <v>499780400</v>
      </c>
      <c r="X3499" s="194">
        <f t="shared" si="109"/>
        <v>5.551250031664263E-3</v>
      </c>
      <c r="Y3499" s="193"/>
      <c r="Z3499" s="197">
        <v>3497</v>
      </c>
    </row>
    <row r="3500" spans="1:26" ht="14.4" x14ac:dyDescent="0.3">
      <c r="A3500" s="7">
        <v>39059</v>
      </c>
      <c r="B3500" s="191">
        <v>1407.2700199999999</v>
      </c>
      <c r="C3500" s="191">
        <v>1414.089966</v>
      </c>
      <c r="D3500" s="191">
        <v>1403.670044</v>
      </c>
      <c r="E3500" s="191">
        <v>1409.839966</v>
      </c>
      <c r="F3500" s="192">
        <v>1409.839966</v>
      </c>
      <c r="G3500" s="191">
        <v>2440460000</v>
      </c>
      <c r="H3500" s="194">
        <f t="shared" si="108"/>
        <v>1.8119413406862217E-3</v>
      </c>
      <c r="I3500" s="193"/>
      <c r="J3500" s="197">
        <v>3498</v>
      </c>
      <c r="K3500" s="234"/>
      <c r="L3500" s="234"/>
      <c r="M3500" s="234"/>
      <c r="N3500" s="234"/>
      <c r="O3500" s="234"/>
      <c r="P3500" s="234"/>
      <c r="Q3500" s="7">
        <v>39059</v>
      </c>
      <c r="R3500" s="8">
        <v>3115357</v>
      </c>
      <c r="S3500" s="8">
        <v>3192500</v>
      </c>
      <c r="T3500" s="8">
        <v>3107143</v>
      </c>
      <c r="U3500" s="8">
        <v>3152143</v>
      </c>
      <c r="V3500" s="192">
        <v>2723891</v>
      </c>
      <c r="W3500" s="234">
        <v>784277200</v>
      </c>
      <c r="X3500" s="194">
        <f t="shared" si="109"/>
        <v>1.4017000727411346E-2</v>
      </c>
      <c r="Y3500" s="193"/>
      <c r="Z3500" s="197">
        <v>3498</v>
      </c>
    </row>
    <row r="3501" spans="1:26" ht="14.4" x14ac:dyDescent="0.3">
      <c r="A3501" s="7">
        <v>39058</v>
      </c>
      <c r="B3501" s="191">
        <v>1412.8599850000001</v>
      </c>
      <c r="C3501" s="191">
        <v>1418.2700199999999</v>
      </c>
      <c r="D3501" s="191">
        <v>1406.8000489999999</v>
      </c>
      <c r="E3501" s="191">
        <v>1407.290039</v>
      </c>
      <c r="F3501" s="192">
        <v>1407.290039</v>
      </c>
      <c r="G3501" s="191">
        <v>2743150000</v>
      </c>
      <c r="H3501" s="194">
        <f t="shared" si="108"/>
        <v>-3.9705463264965244E-3</v>
      </c>
      <c r="I3501" s="193"/>
      <c r="J3501" s="197">
        <v>3499</v>
      </c>
      <c r="K3501" s="234"/>
      <c r="L3501" s="234"/>
      <c r="M3501" s="234"/>
      <c r="N3501" s="234"/>
      <c r="O3501" s="234"/>
      <c r="P3501" s="234"/>
      <c r="Q3501" s="7">
        <v>39058</v>
      </c>
      <c r="R3501" s="8">
        <v>3215357</v>
      </c>
      <c r="S3501" s="8">
        <v>3232143</v>
      </c>
      <c r="T3501" s="8">
        <v>3103571</v>
      </c>
      <c r="U3501" s="8">
        <v>3108572</v>
      </c>
      <c r="V3501" s="192">
        <v>2686238</v>
      </c>
      <c r="W3501" s="234">
        <v>1004827600</v>
      </c>
      <c r="X3501" s="194">
        <f t="shared" si="109"/>
        <v>-3.1058916209532439E-2</v>
      </c>
      <c r="Y3501" s="193"/>
      <c r="Z3501" s="197">
        <v>3499</v>
      </c>
    </row>
    <row r="3502" spans="1:26" ht="14.4" x14ac:dyDescent="0.3">
      <c r="A3502" s="7">
        <v>39057</v>
      </c>
      <c r="B3502" s="191">
        <v>1414.400024</v>
      </c>
      <c r="C3502" s="191">
        <v>1415.9300539999999</v>
      </c>
      <c r="D3502" s="191">
        <v>1411.0500489999999</v>
      </c>
      <c r="E3502" s="191">
        <v>1412.900024</v>
      </c>
      <c r="F3502" s="192">
        <v>1412.900024</v>
      </c>
      <c r="G3502" s="191">
        <v>2725280000</v>
      </c>
      <c r="H3502" s="194">
        <f t="shared" si="108"/>
        <v>-1.3147007173322175E-3</v>
      </c>
      <c r="I3502" s="193"/>
      <c r="J3502" s="197">
        <v>3500</v>
      </c>
      <c r="K3502" s="234"/>
      <c r="L3502" s="234"/>
      <c r="M3502" s="234"/>
      <c r="N3502" s="234"/>
      <c r="O3502" s="234"/>
      <c r="P3502" s="234"/>
      <c r="Q3502" s="7">
        <v>39057</v>
      </c>
      <c r="R3502" s="8">
        <v>3237143</v>
      </c>
      <c r="S3502" s="8">
        <v>3263929</v>
      </c>
      <c r="T3502" s="8">
        <v>3202500</v>
      </c>
      <c r="U3502" s="8">
        <v>3208214</v>
      </c>
      <c r="V3502" s="192">
        <v>2772344</v>
      </c>
      <c r="W3502" s="234">
        <v>638184400</v>
      </c>
      <c r="X3502" s="194">
        <f t="shared" si="109"/>
        <v>-1.5777206993078989E-2</v>
      </c>
      <c r="Y3502" s="193"/>
      <c r="Z3502" s="197">
        <v>3500</v>
      </c>
    </row>
    <row r="3503" spans="1:26" ht="14.4" x14ac:dyDescent="0.3">
      <c r="A3503" s="7">
        <v>39056</v>
      </c>
      <c r="B3503" s="191">
        <v>1409.099976</v>
      </c>
      <c r="C3503" s="191">
        <v>1415.2700199999999</v>
      </c>
      <c r="D3503" s="191">
        <v>1408.780029</v>
      </c>
      <c r="E3503" s="191">
        <v>1414.76001</v>
      </c>
      <c r="F3503" s="192">
        <v>1414.76001</v>
      </c>
      <c r="G3503" s="191">
        <v>2755700000</v>
      </c>
      <c r="H3503" s="194">
        <f t="shared" si="108"/>
        <v>4.0025086720878933E-3</v>
      </c>
      <c r="I3503" s="193"/>
      <c r="J3503" s="197">
        <v>3501</v>
      </c>
      <c r="K3503" s="234"/>
      <c r="L3503" s="234"/>
      <c r="M3503" s="234"/>
      <c r="N3503" s="234"/>
      <c r="O3503" s="234"/>
      <c r="P3503" s="234"/>
      <c r="Q3503" s="7">
        <v>39056</v>
      </c>
      <c r="R3503" s="8">
        <v>3273214</v>
      </c>
      <c r="S3503" s="8">
        <v>3297500</v>
      </c>
      <c r="T3503" s="8">
        <v>3245357</v>
      </c>
      <c r="U3503" s="8">
        <v>3259643</v>
      </c>
      <c r="V3503" s="192">
        <v>2816785</v>
      </c>
      <c r="W3503" s="234">
        <v>662838400</v>
      </c>
      <c r="X3503" s="194">
        <f t="shared" si="109"/>
        <v>1.6460679990725976E-3</v>
      </c>
      <c r="Y3503" s="193"/>
      <c r="Z3503" s="197">
        <v>3501</v>
      </c>
    </row>
    <row r="3504" spans="1:26" ht="14.4" x14ac:dyDescent="0.3">
      <c r="A3504" s="7">
        <v>39055</v>
      </c>
      <c r="B3504" s="191">
        <v>1396.670044</v>
      </c>
      <c r="C3504" s="191">
        <v>1411.2299800000001</v>
      </c>
      <c r="D3504" s="191">
        <v>1396.670044</v>
      </c>
      <c r="E3504" s="191">
        <v>1409.119995</v>
      </c>
      <c r="F3504" s="192">
        <v>1409.119995</v>
      </c>
      <c r="G3504" s="191">
        <v>2766320000</v>
      </c>
      <c r="H3504" s="194">
        <f t="shared" si="108"/>
        <v>8.8851904450619121E-3</v>
      </c>
      <c r="I3504" s="193"/>
      <c r="J3504" s="197">
        <v>3502</v>
      </c>
      <c r="K3504" s="234"/>
      <c r="L3504" s="234"/>
      <c r="M3504" s="234"/>
      <c r="N3504" s="234"/>
      <c r="O3504" s="234"/>
      <c r="P3504" s="234"/>
      <c r="Q3504" s="7">
        <v>39055</v>
      </c>
      <c r="R3504" s="8">
        <v>3281429</v>
      </c>
      <c r="S3504" s="8">
        <v>3287500</v>
      </c>
      <c r="T3504" s="8">
        <v>3232143</v>
      </c>
      <c r="U3504" s="8">
        <v>3254286</v>
      </c>
      <c r="V3504" s="192">
        <v>2812156</v>
      </c>
      <c r="W3504" s="234">
        <v>709536800</v>
      </c>
      <c r="X3504" s="194">
        <f t="shared" si="109"/>
        <v>-2.1903049643955692E-3</v>
      </c>
      <c r="Y3504" s="193"/>
      <c r="Z3504" s="197">
        <v>3502</v>
      </c>
    </row>
    <row r="3505" spans="1:26" ht="14.4" x14ac:dyDescent="0.3">
      <c r="A3505" s="7">
        <v>39052</v>
      </c>
      <c r="B3505" s="191">
        <v>1400.630005</v>
      </c>
      <c r="C3505" s="191">
        <v>1402.459961</v>
      </c>
      <c r="D3505" s="191">
        <v>1385.9300539999999</v>
      </c>
      <c r="E3505" s="191">
        <v>1396.709961</v>
      </c>
      <c r="F3505" s="192">
        <v>1396.709961</v>
      </c>
      <c r="G3505" s="191">
        <v>2800980000</v>
      </c>
      <c r="H3505" s="194">
        <f t="shared" si="108"/>
        <v>-2.7987719711887521E-3</v>
      </c>
      <c r="I3505" s="193"/>
      <c r="J3505" s="197">
        <v>3503</v>
      </c>
      <c r="K3505" s="234"/>
      <c r="L3505" s="234"/>
      <c r="M3505" s="234"/>
      <c r="N3505" s="234"/>
      <c r="O3505" s="234"/>
      <c r="P3505" s="234"/>
      <c r="Q3505" s="7">
        <v>39052</v>
      </c>
      <c r="R3505" s="8">
        <v>3278571</v>
      </c>
      <c r="S3505" s="8">
        <v>3297500</v>
      </c>
      <c r="T3505" s="8">
        <v>3217857</v>
      </c>
      <c r="U3505" s="8">
        <v>3261429</v>
      </c>
      <c r="V3505" s="192">
        <v>2818329</v>
      </c>
      <c r="W3505" s="234">
        <v>795079600</v>
      </c>
      <c r="X3505" s="194">
        <f t="shared" si="109"/>
        <v>-3.7089656786343144E-3</v>
      </c>
      <c r="Y3505" s="193"/>
      <c r="Z3505" s="197">
        <v>3503</v>
      </c>
    </row>
    <row r="3506" spans="1:26" ht="14.4" x14ac:dyDescent="0.3">
      <c r="A3506" s="7">
        <v>39051</v>
      </c>
      <c r="B3506" s="191">
        <v>1399.469971</v>
      </c>
      <c r="C3506" s="191">
        <v>1406.3000489999999</v>
      </c>
      <c r="D3506" s="191">
        <v>1393.829956</v>
      </c>
      <c r="E3506" s="191">
        <v>1400.630005</v>
      </c>
      <c r="F3506" s="192">
        <v>1400.630005</v>
      </c>
      <c r="G3506" s="191">
        <v>4006230000</v>
      </c>
      <c r="H3506" s="194">
        <f t="shared" si="108"/>
        <v>8.217516623566949E-4</v>
      </c>
      <c r="I3506" s="193"/>
      <c r="J3506" s="197">
        <v>3504</v>
      </c>
      <c r="K3506" s="234"/>
      <c r="L3506" s="234"/>
      <c r="M3506" s="234"/>
      <c r="N3506" s="234"/>
      <c r="O3506" s="234"/>
      <c r="P3506" s="234"/>
      <c r="Q3506" s="7">
        <v>39051</v>
      </c>
      <c r="R3506" s="8">
        <v>3293214</v>
      </c>
      <c r="S3506" s="8">
        <v>3310000</v>
      </c>
      <c r="T3506" s="8">
        <v>3252143</v>
      </c>
      <c r="U3506" s="8">
        <v>3273571</v>
      </c>
      <c r="V3506" s="192">
        <v>2828821</v>
      </c>
      <c r="W3506" s="234">
        <v>870486400</v>
      </c>
      <c r="X3506" s="194">
        <f t="shared" si="109"/>
        <v>-1.5251618168097469E-3</v>
      </c>
      <c r="Y3506" s="193"/>
      <c r="Z3506" s="197">
        <v>3504</v>
      </c>
    </row>
    <row r="3507" spans="1:26" ht="14.4" x14ac:dyDescent="0.3">
      <c r="A3507" s="7">
        <v>39050</v>
      </c>
      <c r="B3507" s="191">
        <v>1386.1099850000001</v>
      </c>
      <c r="C3507" s="191">
        <v>1401.1400149999999</v>
      </c>
      <c r="D3507" s="191">
        <v>1386.1099850000001</v>
      </c>
      <c r="E3507" s="191">
        <v>1399.4799800000001</v>
      </c>
      <c r="F3507" s="192">
        <v>1399.4799800000001</v>
      </c>
      <c r="G3507" s="191">
        <v>2790970000</v>
      </c>
      <c r="H3507" s="194">
        <f t="shared" si="108"/>
        <v>9.2015758529809775E-3</v>
      </c>
      <c r="I3507" s="193"/>
      <c r="J3507" s="197">
        <v>3505</v>
      </c>
      <c r="K3507" s="234"/>
      <c r="L3507" s="234"/>
      <c r="M3507" s="234"/>
      <c r="N3507" s="234"/>
      <c r="O3507" s="234"/>
      <c r="P3507" s="234"/>
      <c r="Q3507" s="7">
        <v>39050</v>
      </c>
      <c r="R3507" s="8">
        <v>3321429</v>
      </c>
      <c r="S3507" s="8">
        <v>3326786</v>
      </c>
      <c r="T3507" s="8">
        <v>3223214</v>
      </c>
      <c r="U3507" s="8">
        <v>3278571</v>
      </c>
      <c r="V3507" s="192">
        <v>2833142</v>
      </c>
      <c r="W3507" s="234">
        <v>1157083200</v>
      </c>
      <c r="X3507" s="194">
        <f t="shared" si="109"/>
        <v>-1.0870140641267713E-4</v>
      </c>
      <c r="Y3507" s="193"/>
      <c r="Z3507" s="197">
        <v>3505</v>
      </c>
    </row>
    <row r="3508" spans="1:26" ht="14.4" x14ac:dyDescent="0.3">
      <c r="A3508" s="7">
        <v>39049</v>
      </c>
      <c r="B3508" s="191">
        <v>1381.6099850000001</v>
      </c>
      <c r="C3508" s="191">
        <v>1387.910034</v>
      </c>
      <c r="D3508" s="191">
        <v>1377.829956</v>
      </c>
      <c r="E3508" s="191">
        <v>1386.719971</v>
      </c>
      <c r="F3508" s="192">
        <v>1386.719971</v>
      </c>
      <c r="G3508" s="191">
        <v>2639750000</v>
      </c>
      <c r="H3508" s="194">
        <f t="shared" si="108"/>
        <v>3.4443906729074662E-3</v>
      </c>
      <c r="I3508" s="193"/>
      <c r="J3508" s="197">
        <v>3506</v>
      </c>
      <c r="K3508" s="234"/>
      <c r="L3508" s="234"/>
      <c r="M3508" s="234"/>
      <c r="N3508" s="234"/>
      <c r="O3508" s="234"/>
      <c r="P3508" s="234"/>
      <c r="Q3508" s="7">
        <v>39049</v>
      </c>
      <c r="R3508" s="8">
        <v>3227143</v>
      </c>
      <c r="S3508" s="8">
        <v>3284643</v>
      </c>
      <c r="T3508" s="8">
        <v>3211071</v>
      </c>
      <c r="U3508" s="8">
        <v>3278929</v>
      </c>
      <c r="V3508" s="192">
        <v>2833450</v>
      </c>
      <c r="W3508" s="234">
        <v>1036173600</v>
      </c>
      <c r="X3508" s="194">
        <f t="shared" si="109"/>
        <v>2.5351433780344025E-2</v>
      </c>
      <c r="Y3508" s="193"/>
      <c r="Z3508" s="197">
        <v>3506</v>
      </c>
    </row>
    <row r="3509" spans="1:26" ht="14.4" x14ac:dyDescent="0.3">
      <c r="A3509" s="7">
        <v>39048</v>
      </c>
      <c r="B3509" s="191">
        <v>1400.9499510000001</v>
      </c>
      <c r="C3509" s="191">
        <v>1400.9499510000001</v>
      </c>
      <c r="D3509" s="191">
        <v>1381.4399410000001</v>
      </c>
      <c r="E3509" s="191">
        <v>1381.959961</v>
      </c>
      <c r="F3509" s="192">
        <v>1381.959961</v>
      </c>
      <c r="G3509" s="191">
        <v>2711210000</v>
      </c>
      <c r="H3509" s="194">
        <f t="shared" si="108"/>
        <v>-1.3555080955208252E-2</v>
      </c>
      <c r="I3509" s="193"/>
      <c r="J3509" s="197">
        <v>3507</v>
      </c>
      <c r="K3509" s="234"/>
      <c r="L3509" s="234"/>
      <c r="M3509" s="234"/>
      <c r="N3509" s="234"/>
      <c r="O3509" s="234"/>
      <c r="P3509" s="234"/>
      <c r="Q3509" s="7">
        <v>39048</v>
      </c>
      <c r="R3509" s="8">
        <v>3303929</v>
      </c>
      <c r="S3509" s="8">
        <v>3327143</v>
      </c>
      <c r="T3509" s="8">
        <v>3196429</v>
      </c>
      <c r="U3509" s="8">
        <v>3197857</v>
      </c>
      <c r="V3509" s="192">
        <v>2763394</v>
      </c>
      <c r="W3509" s="234">
        <v>1074836000</v>
      </c>
      <c r="X3509" s="194">
        <f t="shared" si="109"/>
        <v>-2.2809183930384992E-2</v>
      </c>
      <c r="Y3509" s="193"/>
      <c r="Z3509" s="197">
        <v>3507</v>
      </c>
    </row>
    <row r="3510" spans="1:26" ht="14.4" x14ac:dyDescent="0.3">
      <c r="A3510" s="7">
        <v>39045</v>
      </c>
      <c r="B3510" s="191">
        <v>1405.9399410000001</v>
      </c>
      <c r="C3510" s="191">
        <v>1405.9399410000001</v>
      </c>
      <c r="D3510" s="191">
        <v>1399.25</v>
      </c>
      <c r="E3510" s="191">
        <v>1400.9499510000001</v>
      </c>
      <c r="F3510" s="192">
        <v>1400.9499510000001</v>
      </c>
      <c r="G3510" s="191">
        <v>832550000</v>
      </c>
      <c r="H3510" s="194">
        <f t="shared" si="108"/>
        <v>-3.6555377851262959E-3</v>
      </c>
      <c r="I3510" s="193"/>
      <c r="J3510" s="197">
        <v>3508</v>
      </c>
      <c r="K3510" s="234"/>
      <c r="L3510" s="234"/>
      <c r="M3510" s="234"/>
      <c r="N3510" s="234"/>
      <c r="O3510" s="234"/>
      <c r="P3510" s="234"/>
      <c r="Q3510" s="7">
        <v>39045</v>
      </c>
      <c r="R3510" s="8">
        <v>3197500</v>
      </c>
      <c r="S3510" s="8">
        <v>3324286</v>
      </c>
      <c r="T3510" s="8">
        <v>3196429</v>
      </c>
      <c r="U3510" s="8">
        <v>3272500</v>
      </c>
      <c r="V3510" s="192">
        <v>2827896</v>
      </c>
      <c r="W3510" s="234">
        <v>518677600</v>
      </c>
      <c r="X3510" s="194">
        <f t="shared" si="109"/>
        <v>1.4616322433102106E-2</v>
      </c>
      <c r="Y3510" s="193"/>
      <c r="Z3510" s="197">
        <v>3508</v>
      </c>
    </row>
    <row r="3511" spans="1:26" ht="14.4" x14ac:dyDescent="0.3">
      <c r="A3511" s="7">
        <v>39043</v>
      </c>
      <c r="B3511" s="191">
        <v>1402.6899410000001</v>
      </c>
      <c r="C3511" s="191">
        <v>1407.8900149999999</v>
      </c>
      <c r="D3511" s="191">
        <v>1402.26001</v>
      </c>
      <c r="E3511" s="191">
        <v>1406.089966</v>
      </c>
      <c r="F3511" s="192">
        <v>1406.089966</v>
      </c>
      <c r="G3511" s="191">
        <v>2237710000</v>
      </c>
      <c r="H3511" s="194">
        <f t="shared" si="108"/>
        <v>2.338097719614437E-3</v>
      </c>
      <c r="I3511" s="193"/>
      <c r="J3511" s="197">
        <v>3509</v>
      </c>
      <c r="K3511" s="234"/>
      <c r="L3511" s="234"/>
      <c r="M3511" s="234"/>
      <c r="N3511" s="234"/>
      <c r="O3511" s="234"/>
      <c r="P3511" s="234"/>
      <c r="Q3511" s="7">
        <v>39043</v>
      </c>
      <c r="R3511" s="8">
        <v>3178214</v>
      </c>
      <c r="S3511" s="8">
        <v>3241071</v>
      </c>
      <c r="T3511" s="8">
        <v>3137500</v>
      </c>
      <c r="U3511" s="8">
        <v>3225357</v>
      </c>
      <c r="V3511" s="192">
        <v>2787158</v>
      </c>
      <c r="W3511" s="234">
        <v>671941200</v>
      </c>
      <c r="X3511" s="194">
        <f t="shared" si="109"/>
        <v>1.9300142189246281E-2</v>
      </c>
      <c r="Y3511" s="193"/>
      <c r="Z3511" s="197">
        <v>3509</v>
      </c>
    </row>
    <row r="3512" spans="1:26" ht="14.4" x14ac:dyDescent="0.3">
      <c r="A3512" s="7">
        <v>39042</v>
      </c>
      <c r="B3512" s="191">
        <v>1400.4300539999999</v>
      </c>
      <c r="C3512" s="191">
        <v>1403.48999</v>
      </c>
      <c r="D3512" s="191">
        <v>1399.98999</v>
      </c>
      <c r="E3512" s="191">
        <v>1402.8100589999999</v>
      </c>
      <c r="F3512" s="192">
        <v>1402.8100589999999</v>
      </c>
      <c r="G3512" s="191">
        <v>2597940000</v>
      </c>
      <c r="H3512" s="194">
        <f t="shared" si="108"/>
        <v>1.6494530524811925E-3</v>
      </c>
      <c r="I3512" s="193"/>
      <c r="J3512" s="197">
        <v>3510</v>
      </c>
      <c r="K3512" s="234"/>
      <c r="L3512" s="234"/>
      <c r="M3512" s="234"/>
      <c r="N3512" s="234"/>
      <c r="O3512" s="234"/>
      <c r="P3512" s="234"/>
      <c r="Q3512" s="7">
        <v>39042</v>
      </c>
      <c r="R3512" s="8">
        <v>3122143</v>
      </c>
      <c r="S3512" s="8">
        <v>3164286</v>
      </c>
      <c r="T3512" s="8">
        <v>3111071</v>
      </c>
      <c r="U3512" s="8">
        <v>3164286</v>
      </c>
      <c r="V3512" s="192">
        <v>2734384</v>
      </c>
      <c r="W3512" s="234">
        <v>622666800</v>
      </c>
      <c r="X3512" s="194">
        <f t="shared" si="109"/>
        <v>2.4633081857585511E-2</v>
      </c>
      <c r="Y3512" s="193"/>
      <c r="Z3512" s="197">
        <v>3510</v>
      </c>
    </row>
    <row r="3513" spans="1:26" ht="14.4" x14ac:dyDescent="0.3">
      <c r="A3513" s="7">
        <v>39041</v>
      </c>
      <c r="B3513" s="191">
        <v>1401.170044</v>
      </c>
      <c r="C3513" s="191">
        <v>1404.369995</v>
      </c>
      <c r="D3513" s="191">
        <v>1397.849976</v>
      </c>
      <c r="E3513" s="191">
        <v>1400.5</v>
      </c>
      <c r="F3513" s="192">
        <v>1400.5</v>
      </c>
      <c r="G3513" s="191">
        <v>2546710000</v>
      </c>
      <c r="H3513" s="194">
        <f t="shared" si="108"/>
        <v>-4.9953684304693171E-4</v>
      </c>
      <c r="I3513" s="193"/>
      <c r="J3513" s="197">
        <v>3511</v>
      </c>
      <c r="K3513" s="234"/>
      <c r="L3513" s="234"/>
      <c r="M3513" s="234"/>
      <c r="N3513" s="234"/>
      <c r="O3513" s="234"/>
      <c r="P3513" s="234"/>
      <c r="Q3513" s="7">
        <v>39041</v>
      </c>
      <c r="R3513" s="8">
        <v>3050000</v>
      </c>
      <c r="S3513" s="8">
        <v>3107143</v>
      </c>
      <c r="T3513" s="8">
        <v>3042857</v>
      </c>
      <c r="U3513" s="8">
        <v>3088214</v>
      </c>
      <c r="V3513" s="192">
        <v>2668647</v>
      </c>
      <c r="W3513" s="234">
        <v>570794000</v>
      </c>
      <c r="X3513" s="194">
        <f t="shared" si="109"/>
        <v>7.2217045170187878E-3</v>
      </c>
      <c r="Y3513" s="193"/>
      <c r="Z3513" s="197">
        <v>3511</v>
      </c>
    </row>
    <row r="3514" spans="1:26" ht="14.4" x14ac:dyDescent="0.3">
      <c r="A3514" s="7">
        <v>39038</v>
      </c>
      <c r="B3514" s="191">
        <v>1399.76001</v>
      </c>
      <c r="C3514" s="191">
        <v>1401.209961</v>
      </c>
      <c r="D3514" s="191">
        <v>1394.5500489999999</v>
      </c>
      <c r="E3514" s="191">
        <v>1401.1999510000001</v>
      </c>
      <c r="F3514" s="192">
        <v>1401.1999510000001</v>
      </c>
      <c r="G3514" s="191">
        <v>2726100000</v>
      </c>
      <c r="H3514" s="194">
        <f t="shared" si="108"/>
        <v>1.0287056279026645E-3</v>
      </c>
      <c r="I3514" s="193"/>
      <c r="J3514" s="197">
        <v>3512</v>
      </c>
      <c r="K3514" s="234"/>
      <c r="L3514" s="234"/>
      <c r="M3514" s="234"/>
      <c r="N3514" s="234"/>
      <c r="O3514" s="234"/>
      <c r="P3514" s="234"/>
      <c r="Q3514" s="7">
        <v>39038</v>
      </c>
      <c r="R3514" s="8">
        <v>3040714</v>
      </c>
      <c r="S3514" s="8">
        <v>3069286</v>
      </c>
      <c r="T3514" s="8">
        <v>3035714</v>
      </c>
      <c r="U3514" s="8">
        <v>3066072</v>
      </c>
      <c r="V3514" s="192">
        <v>2649513</v>
      </c>
      <c r="W3514" s="234">
        <v>466424000</v>
      </c>
      <c r="X3514" s="194">
        <f t="shared" si="109"/>
        <v>2.8034454333020703E-3</v>
      </c>
      <c r="Y3514" s="193"/>
      <c r="Z3514" s="197">
        <v>3512</v>
      </c>
    </row>
    <row r="3515" spans="1:26" ht="14.4" x14ac:dyDescent="0.3">
      <c r="A3515" s="7">
        <v>39037</v>
      </c>
      <c r="B3515" s="191">
        <v>1396.530029</v>
      </c>
      <c r="C3515" s="191">
        <v>1403.76001</v>
      </c>
      <c r="D3515" s="191">
        <v>1396.530029</v>
      </c>
      <c r="E3515" s="191">
        <v>1399.76001</v>
      </c>
      <c r="F3515" s="192">
        <v>1399.76001</v>
      </c>
      <c r="G3515" s="191">
        <v>2835730000</v>
      </c>
      <c r="H3515" s="194">
        <f t="shared" si="108"/>
        <v>2.2842135541701631E-3</v>
      </c>
      <c r="I3515" s="193"/>
      <c r="J3515" s="197">
        <v>3513</v>
      </c>
      <c r="K3515" s="234"/>
      <c r="L3515" s="234"/>
      <c r="M3515" s="234"/>
      <c r="N3515" s="234"/>
      <c r="O3515" s="234"/>
      <c r="P3515" s="234"/>
      <c r="Q3515" s="7">
        <v>39037</v>
      </c>
      <c r="R3515" s="8">
        <v>3031071</v>
      </c>
      <c r="S3515" s="8">
        <v>3082143</v>
      </c>
      <c r="T3515" s="8">
        <v>3022143</v>
      </c>
      <c r="U3515" s="8">
        <v>3057500</v>
      </c>
      <c r="V3515" s="192">
        <v>2642106</v>
      </c>
      <c r="W3515" s="234">
        <v>693940800</v>
      </c>
      <c r="X3515" s="194">
        <f t="shared" si="109"/>
        <v>1.8560417832033712E-2</v>
      </c>
      <c r="Y3515" s="193"/>
      <c r="Z3515" s="197">
        <v>3513</v>
      </c>
    </row>
    <row r="3516" spans="1:26" ht="14.4" x14ac:dyDescent="0.3">
      <c r="A3516" s="7">
        <v>39036</v>
      </c>
      <c r="B3516" s="191">
        <v>1392.910034</v>
      </c>
      <c r="C3516" s="191">
        <v>1401.349976</v>
      </c>
      <c r="D3516" s="191">
        <v>1392.130005</v>
      </c>
      <c r="E3516" s="191">
        <v>1396.5699460000001</v>
      </c>
      <c r="F3516" s="192">
        <v>1396.5699460000001</v>
      </c>
      <c r="G3516" s="191">
        <v>2831130000</v>
      </c>
      <c r="H3516" s="194">
        <f t="shared" si="108"/>
        <v>2.4044839075882626E-3</v>
      </c>
      <c r="I3516" s="193"/>
      <c r="J3516" s="197">
        <v>3514</v>
      </c>
      <c r="K3516" s="234"/>
      <c r="L3516" s="234"/>
      <c r="M3516" s="234"/>
      <c r="N3516" s="234"/>
      <c r="O3516" s="234"/>
      <c r="P3516" s="234"/>
      <c r="Q3516" s="7">
        <v>39036</v>
      </c>
      <c r="R3516" s="8">
        <v>3037500</v>
      </c>
      <c r="S3516" s="8">
        <v>3067857</v>
      </c>
      <c r="T3516" s="8">
        <v>3000000</v>
      </c>
      <c r="U3516" s="8">
        <v>3001786</v>
      </c>
      <c r="V3516" s="192">
        <v>2593961</v>
      </c>
      <c r="W3516" s="234">
        <v>655323200</v>
      </c>
      <c r="X3516" s="194">
        <f t="shared" si="109"/>
        <v>-1.11760891616942E-2</v>
      </c>
      <c r="Y3516" s="193"/>
      <c r="Z3516" s="197">
        <v>3514</v>
      </c>
    </row>
    <row r="3517" spans="1:26" ht="14.4" x14ac:dyDescent="0.3">
      <c r="A3517" s="7">
        <v>39035</v>
      </c>
      <c r="B3517" s="191">
        <v>1384.3599850000001</v>
      </c>
      <c r="C3517" s="191">
        <v>1394.48999</v>
      </c>
      <c r="D3517" s="191">
        <v>1379.0699460000001</v>
      </c>
      <c r="E3517" s="191">
        <v>1393.219971</v>
      </c>
      <c r="F3517" s="192">
        <v>1393.219971</v>
      </c>
      <c r="G3517" s="191">
        <v>3027480000</v>
      </c>
      <c r="H3517" s="194">
        <f t="shared" si="108"/>
        <v>6.3563995899499019E-3</v>
      </c>
      <c r="I3517" s="193"/>
      <c r="J3517" s="197">
        <v>3515</v>
      </c>
      <c r="K3517" s="234"/>
      <c r="L3517" s="234"/>
      <c r="M3517" s="234"/>
      <c r="N3517" s="234"/>
      <c r="O3517" s="234"/>
      <c r="P3517" s="234"/>
      <c r="Q3517" s="7">
        <v>39035</v>
      </c>
      <c r="R3517" s="8">
        <v>3028571</v>
      </c>
      <c r="S3517" s="8">
        <v>3035714</v>
      </c>
      <c r="T3517" s="8">
        <v>2996428</v>
      </c>
      <c r="U3517" s="8">
        <v>3035714</v>
      </c>
      <c r="V3517" s="192">
        <v>2623279</v>
      </c>
      <c r="W3517" s="234">
        <v>588954800</v>
      </c>
      <c r="X3517" s="194">
        <f t="shared" si="109"/>
        <v>7.7058441875232165E-3</v>
      </c>
      <c r="Y3517" s="193"/>
      <c r="Z3517" s="197">
        <v>3515</v>
      </c>
    </row>
    <row r="3518" spans="1:26" ht="14.4" x14ac:dyDescent="0.3">
      <c r="A3518" s="7">
        <v>39034</v>
      </c>
      <c r="B3518" s="191">
        <v>1380.579956</v>
      </c>
      <c r="C3518" s="191">
        <v>1387.6099850000001</v>
      </c>
      <c r="D3518" s="191">
        <v>1378.8000489999999</v>
      </c>
      <c r="E3518" s="191">
        <v>1384.420044</v>
      </c>
      <c r="F3518" s="192">
        <v>1384.420044</v>
      </c>
      <c r="G3518" s="191">
        <v>2386340000</v>
      </c>
      <c r="H3518" s="194">
        <f t="shared" si="108"/>
        <v>2.5490766448128697E-3</v>
      </c>
      <c r="I3518" s="193"/>
      <c r="J3518" s="197">
        <v>3516</v>
      </c>
      <c r="K3518" s="234"/>
      <c r="L3518" s="234"/>
      <c r="M3518" s="234"/>
      <c r="N3518" s="234"/>
      <c r="O3518" s="234"/>
      <c r="P3518" s="234"/>
      <c r="Q3518" s="7">
        <v>39034</v>
      </c>
      <c r="R3518" s="8">
        <v>2972143</v>
      </c>
      <c r="S3518" s="8">
        <v>3016071</v>
      </c>
      <c r="T3518" s="8">
        <v>2951429</v>
      </c>
      <c r="U3518" s="8">
        <v>3012500</v>
      </c>
      <c r="V3518" s="192">
        <v>2603219</v>
      </c>
      <c r="W3518" s="234">
        <v>450674000</v>
      </c>
      <c r="X3518" s="194">
        <f t="shared" si="109"/>
        <v>1.479772607756176E-2</v>
      </c>
      <c r="Y3518" s="193"/>
      <c r="Z3518" s="197">
        <v>3516</v>
      </c>
    </row>
    <row r="3519" spans="1:26" ht="14.4" x14ac:dyDescent="0.3">
      <c r="A3519" s="7">
        <v>39031</v>
      </c>
      <c r="B3519" s="191">
        <v>1378.329956</v>
      </c>
      <c r="C3519" s="191">
        <v>1381.040039</v>
      </c>
      <c r="D3519" s="191">
        <v>1375.599976</v>
      </c>
      <c r="E3519" s="191">
        <v>1380.900024</v>
      </c>
      <c r="F3519" s="192">
        <v>1380.900024</v>
      </c>
      <c r="G3519" s="191">
        <v>2290200000</v>
      </c>
      <c r="H3519" s="194">
        <f t="shared" si="108"/>
        <v>1.8646246414454276E-3</v>
      </c>
      <c r="I3519" s="193"/>
      <c r="J3519" s="197">
        <v>3517</v>
      </c>
      <c r="K3519" s="234"/>
      <c r="L3519" s="234"/>
      <c r="M3519" s="234"/>
      <c r="N3519" s="234"/>
      <c r="O3519" s="234"/>
      <c r="P3519" s="234"/>
      <c r="Q3519" s="7">
        <v>39031</v>
      </c>
      <c r="R3519" s="8">
        <v>2983929</v>
      </c>
      <c r="S3519" s="8">
        <v>2985714</v>
      </c>
      <c r="T3519" s="8">
        <v>2946429</v>
      </c>
      <c r="U3519" s="8">
        <v>2968571</v>
      </c>
      <c r="V3519" s="192">
        <v>2565259</v>
      </c>
      <c r="W3519" s="234">
        <v>373864400</v>
      </c>
      <c r="X3519" s="194">
        <f t="shared" si="109"/>
        <v>-2.6395308330171134E-3</v>
      </c>
      <c r="Y3519" s="193"/>
      <c r="Z3519" s="197">
        <v>3517</v>
      </c>
    </row>
    <row r="3520" spans="1:26" ht="14.4" x14ac:dyDescent="0.3">
      <c r="A3520" s="7">
        <v>39030</v>
      </c>
      <c r="B3520" s="191">
        <v>1385.4300539999999</v>
      </c>
      <c r="C3520" s="191">
        <v>1388.920044</v>
      </c>
      <c r="D3520" s="191">
        <v>1377.3100589999999</v>
      </c>
      <c r="E3520" s="191">
        <v>1378.329956</v>
      </c>
      <c r="F3520" s="192">
        <v>1378.329956</v>
      </c>
      <c r="G3520" s="191">
        <v>3012050000</v>
      </c>
      <c r="H3520" s="194">
        <f t="shared" si="108"/>
        <v>-5.3329786354071014E-3</v>
      </c>
      <c r="I3520" s="193"/>
      <c r="J3520" s="197">
        <v>3518</v>
      </c>
      <c r="K3520" s="234"/>
      <c r="L3520" s="234"/>
      <c r="M3520" s="234"/>
      <c r="N3520" s="234"/>
      <c r="O3520" s="234"/>
      <c r="P3520" s="234"/>
      <c r="Q3520" s="7">
        <v>39030</v>
      </c>
      <c r="R3520" s="8">
        <v>2960714</v>
      </c>
      <c r="S3520" s="8">
        <v>3024643</v>
      </c>
      <c r="T3520" s="8">
        <v>2932857</v>
      </c>
      <c r="U3520" s="8">
        <v>2976429</v>
      </c>
      <c r="V3520" s="192">
        <v>2572048</v>
      </c>
      <c r="W3520" s="234">
        <v>923053600</v>
      </c>
      <c r="X3520" s="194">
        <f t="shared" si="109"/>
        <v>1.0794311519263879E-2</v>
      </c>
      <c r="Y3520" s="193"/>
      <c r="Z3520" s="197">
        <v>3518</v>
      </c>
    </row>
    <row r="3521" spans="1:26" ht="14.4" x14ac:dyDescent="0.3">
      <c r="A3521" s="7">
        <v>39029</v>
      </c>
      <c r="B3521" s="191">
        <v>1382.5</v>
      </c>
      <c r="C3521" s="191">
        <v>1388.6099850000001</v>
      </c>
      <c r="D3521" s="191">
        <v>1379.329956</v>
      </c>
      <c r="E3521" s="191">
        <v>1385.719971</v>
      </c>
      <c r="F3521" s="192">
        <v>1385.719971</v>
      </c>
      <c r="G3521" s="191">
        <v>2814820000</v>
      </c>
      <c r="H3521" s="194">
        <f t="shared" si="108"/>
        <v>2.0826741132820158E-3</v>
      </c>
      <c r="I3521" s="193"/>
      <c r="J3521" s="197">
        <v>3519</v>
      </c>
      <c r="K3521" s="234"/>
      <c r="L3521" s="234"/>
      <c r="M3521" s="234"/>
      <c r="N3521" s="234"/>
      <c r="O3521" s="234"/>
      <c r="P3521" s="234"/>
      <c r="Q3521" s="7">
        <v>39029</v>
      </c>
      <c r="R3521" s="8">
        <v>2857857</v>
      </c>
      <c r="S3521" s="8">
        <v>2953214</v>
      </c>
      <c r="T3521" s="8">
        <v>2853214</v>
      </c>
      <c r="U3521" s="8">
        <v>2944643</v>
      </c>
      <c r="V3521" s="192">
        <v>2544581</v>
      </c>
      <c r="W3521" s="234">
        <v>690916800</v>
      </c>
      <c r="X3521" s="194">
        <f t="shared" si="109"/>
        <v>2.4096181886892991E-2</v>
      </c>
      <c r="Y3521" s="193"/>
      <c r="Z3521" s="197">
        <v>3519</v>
      </c>
    </row>
    <row r="3522" spans="1:26" ht="14.4" x14ac:dyDescent="0.3">
      <c r="A3522" s="7">
        <v>39028</v>
      </c>
      <c r="B3522" s="191">
        <v>1379.75</v>
      </c>
      <c r="C3522" s="191">
        <v>1388.1899410000001</v>
      </c>
      <c r="D3522" s="191">
        <v>1379.1899410000001</v>
      </c>
      <c r="E3522" s="191">
        <v>1382.839966</v>
      </c>
      <c r="F3522" s="192">
        <v>1382.839966</v>
      </c>
      <c r="G3522" s="191">
        <v>2636390000</v>
      </c>
      <c r="H3522" s="194">
        <f t="shared" si="108"/>
        <v>2.2176991518116766E-3</v>
      </c>
      <c r="I3522" s="193"/>
      <c r="J3522" s="197">
        <v>3520</v>
      </c>
      <c r="K3522" s="234"/>
      <c r="L3522" s="234"/>
      <c r="M3522" s="234"/>
      <c r="N3522" s="234"/>
      <c r="O3522" s="234"/>
      <c r="P3522" s="234"/>
      <c r="Q3522" s="7">
        <v>39028</v>
      </c>
      <c r="R3522" s="8">
        <v>2873214</v>
      </c>
      <c r="S3522" s="8">
        <v>2892857</v>
      </c>
      <c r="T3522" s="8">
        <v>2861786</v>
      </c>
      <c r="U3522" s="8">
        <v>2875357</v>
      </c>
      <c r="V3522" s="192">
        <v>2484709</v>
      </c>
      <c r="W3522" s="234">
        <v>525932400</v>
      </c>
      <c r="X3522" s="194">
        <f t="shared" si="109"/>
        <v>1.0036507848110117E-2</v>
      </c>
      <c r="Y3522" s="193"/>
      <c r="Z3522" s="197">
        <v>3520</v>
      </c>
    </row>
    <row r="3523" spans="1:26" ht="14.4" x14ac:dyDescent="0.3">
      <c r="A3523" s="7">
        <v>39027</v>
      </c>
      <c r="B3523" s="191">
        <v>1364.2700199999999</v>
      </c>
      <c r="C3523" s="191">
        <v>1381.400024</v>
      </c>
      <c r="D3523" s="191">
        <v>1364.2700199999999</v>
      </c>
      <c r="E3523" s="191">
        <v>1379.780029</v>
      </c>
      <c r="F3523" s="192">
        <v>1379.780029</v>
      </c>
      <c r="G3523" s="191">
        <v>2533550000</v>
      </c>
      <c r="H3523" s="194">
        <f t="shared" si="108"/>
        <v>1.1346462980300068E-2</v>
      </c>
      <c r="I3523" s="193"/>
      <c r="J3523" s="197">
        <v>3521</v>
      </c>
      <c r="K3523" s="234"/>
      <c r="L3523" s="234"/>
      <c r="M3523" s="234"/>
      <c r="N3523" s="234"/>
      <c r="O3523" s="234"/>
      <c r="P3523" s="234"/>
      <c r="Q3523" s="7">
        <v>39027</v>
      </c>
      <c r="R3523" s="8">
        <v>2819643</v>
      </c>
      <c r="S3523" s="8">
        <v>2859286</v>
      </c>
      <c r="T3523" s="8">
        <v>2801071</v>
      </c>
      <c r="U3523" s="8">
        <v>2846786</v>
      </c>
      <c r="V3523" s="192">
        <v>2460019</v>
      </c>
      <c r="W3523" s="234">
        <v>434576800</v>
      </c>
      <c r="X3523" s="194">
        <f t="shared" si="109"/>
        <v>1.8137608926431847E-2</v>
      </c>
      <c r="Y3523" s="193"/>
      <c r="Z3523" s="197">
        <v>3521</v>
      </c>
    </row>
    <row r="3524" spans="1:26" ht="14.4" x14ac:dyDescent="0.3">
      <c r="A3524" s="7">
        <v>39024</v>
      </c>
      <c r="B3524" s="191">
        <v>1367.3100589999999</v>
      </c>
      <c r="C3524" s="191">
        <v>1371.6800539999999</v>
      </c>
      <c r="D3524" s="191">
        <v>1360.9799800000001</v>
      </c>
      <c r="E3524" s="191">
        <v>1364.3000489999999</v>
      </c>
      <c r="F3524" s="192">
        <v>1364.3000489999999</v>
      </c>
      <c r="G3524" s="191">
        <v>2419730000</v>
      </c>
      <c r="H3524" s="194">
        <f t="shared" ref="H3524:H3587" si="110">(F3524-F3525)/F3525</f>
        <v>-2.2232342179633615E-3</v>
      </c>
      <c r="I3524" s="193"/>
      <c r="J3524" s="197">
        <v>3522</v>
      </c>
      <c r="K3524" s="234"/>
      <c r="L3524" s="234"/>
      <c r="M3524" s="234"/>
      <c r="N3524" s="234"/>
      <c r="O3524" s="234"/>
      <c r="P3524" s="234"/>
      <c r="Q3524" s="7">
        <v>39024</v>
      </c>
      <c r="R3524" s="8">
        <v>2834286</v>
      </c>
      <c r="S3524" s="8">
        <v>2840357</v>
      </c>
      <c r="T3524" s="8">
        <v>2778214</v>
      </c>
      <c r="U3524" s="8">
        <v>2796072</v>
      </c>
      <c r="V3524" s="192">
        <v>2416195</v>
      </c>
      <c r="W3524" s="234">
        <v>431888800</v>
      </c>
      <c r="X3524" s="194">
        <f t="shared" ref="X3524:X3587" si="111">(V3524-V3525)/V3525</f>
        <v>-8.7364460982404038E-3</v>
      </c>
      <c r="Y3524" s="193"/>
      <c r="Z3524" s="197">
        <v>3522</v>
      </c>
    </row>
    <row r="3525" spans="1:26" ht="14.4" x14ac:dyDescent="0.3">
      <c r="A3525" s="7">
        <v>39023</v>
      </c>
      <c r="B3525" s="191">
        <v>1367.4399410000001</v>
      </c>
      <c r="C3525" s="191">
        <v>1368.3900149999999</v>
      </c>
      <c r="D3525" s="191">
        <v>1362.209961</v>
      </c>
      <c r="E3525" s="191">
        <v>1367.339966</v>
      </c>
      <c r="F3525" s="192">
        <v>1367.339966</v>
      </c>
      <c r="G3525" s="191">
        <v>2646180000</v>
      </c>
      <c r="H3525" s="194">
        <f t="shared" si="110"/>
        <v>-3.4368295283892646E-4</v>
      </c>
      <c r="I3525" s="193"/>
      <c r="J3525" s="197">
        <v>3523</v>
      </c>
      <c r="K3525" s="234"/>
      <c r="L3525" s="234"/>
      <c r="M3525" s="234"/>
      <c r="N3525" s="234"/>
      <c r="O3525" s="234"/>
      <c r="P3525" s="234"/>
      <c r="Q3525" s="7">
        <v>39023</v>
      </c>
      <c r="R3525" s="8">
        <v>2818571</v>
      </c>
      <c r="S3525" s="8">
        <v>2832857</v>
      </c>
      <c r="T3525" s="8">
        <v>2803571</v>
      </c>
      <c r="U3525" s="8">
        <v>2820714</v>
      </c>
      <c r="V3525" s="192">
        <v>2437490</v>
      </c>
      <c r="W3525" s="234">
        <v>465483200</v>
      </c>
      <c r="X3525" s="194">
        <f t="shared" si="111"/>
        <v>-2.2738017515027352E-3</v>
      </c>
      <c r="Y3525" s="193"/>
      <c r="Z3525" s="197">
        <v>3523</v>
      </c>
    </row>
    <row r="3526" spans="1:26" ht="14.4" x14ac:dyDescent="0.3">
      <c r="A3526" s="7">
        <v>39022</v>
      </c>
      <c r="B3526" s="191">
        <v>1377.76001</v>
      </c>
      <c r="C3526" s="191">
        <v>1381.9499510000001</v>
      </c>
      <c r="D3526" s="191">
        <v>1366.26001</v>
      </c>
      <c r="E3526" s="191">
        <v>1367.8100589999999</v>
      </c>
      <c r="F3526" s="192">
        <v>1367.8100589999999</v>
      </c>
      <c r="G3526" s="191">
        <v>2821160000</v>
      </c>
      <c r="H3526" s="194">
        <f t="shared" si="110"/>
        <v>-7.3514684483626412E-3</v>
      </c>
      <c r="I3526" s="193"/>
      <c r="J3526" s="197">
        <v>3524</v>
      </c>
      <c r="K3526" s="234"/>
      <c r="L3526" s="234"/>
      <c r="M3526" s="234"/>
      <c r="N3526" s="234"/>
      <c r="O3526" s="234"/>
      <c r="P3526" s="234"/>
      <c r="Q3526" s="7">
        <v>39022</v>
      </c>
      <c r="R3526" s="8">
        <v>2896429</v>
      </c>
      <c r="S3526" s="8">
        <v>2906429</v>
      </c>
      <c r="T3526" s="8">
        <v>2798571</v>
      </c>
      <c r="U3526" s="8">
        <v>2827143</v>
      </c>
      <c r="V3526" s="192">
        <v>2443045</v>
      </c>
      <c r="W3526" s="234">
        <v>611192400</v>
      </c>
      <c r="X3526" s="194">
        <f t="shared" si="111"/>
        <v>-2.3680604371736254E-2</v>
      </c>
      <c r="Y3526" s="193"/>
      <c r="Z3526" s="197">
        <v>3524</v>
      </c>
    </row>
    <row r="3527" spans="1:26" ht="14.4" x14ac:dyDescent="0.3">
      <c r="A3527" s="7">
        <v>39021</v>
      </c>
      <c r="B3527" s="191">
        <v>1377.9300539999999</v>
      </c>
      <c r="C3527" s="191">
        <v>1381.209961</v>
      </c>
      <c r="D3527" s="191">
        <v>1372.1899410000001</v>
      </c>
      <c r="E3527" s="191">
        <v>1377.9399410000001</v>
      </c>
      <c r="F3527" s="192">
        <v>1377.9399410000001</v>
      </c>
      <c r="G3527" s="191">
        <v>2803030000</v>
      </c>
      <c r="H3527" s="194">
        <f t="shared" si="110"/>
        <v>7.1752553560040979E-6</v>
      </c>
      <c r="I3527" s="193"/>
      <c r="J3527" s="197">
        <v>3525</v>
      </c>
      <c r="K3527" s="234"/>
      <c r="L3527" s="234"/>
      <c r="M3527" s="234"/>
      <c r="N3527" s="234"/>
      <c r="O3527" s="234"/>
      <c r="P3527" s="234"/>
      <c r="Q3527" s="7">
        <v>39021</v>
      </c>
      <c r="R3527" s="8">
        <v>2908929</v>
      </c>
      <c r="S3527" s="8">
        <v>2917143</v>
      </c>
      <c r="T3527" s="8">
        <v>2865357</v>
      </c>
      <c r="U3527" s="8">
        <v>2895714</v>
      </c>
      <c r="V3527" s="192">
        <v>2502301</v>
      </c>
      <c r="W3527" s="234">
        <v>501474400</v>
      </c>
      <c r="X3527" s="194">
        <f t="shared" si="111"/>
        <v>8.2073192203973439E-3</v>
      </c>
      <c r="Y3527" s="193"/>
      <c r="Z3527" s="197">
        <v>3525</v>
      </c>
    </row>
    <row r="3528" spans="1:26" ht="14.4" x14ac:dyDescent="0.3">
      <c r="A3528" s="7">
        <v>39020</v>
      </c>
      <c r="B3528" s="191">
        <v>1377.3000489999999</v>
      </c>
      <c r="C3528" s="191">
        <v>1381.219971</v>
      </c>
      <c r="D3528" s="191">
        <v>1373.459961</v>
      </c>
      <c r="E3528" s="191">
        <v>1377.9300539999999</v>
      </c>
      <c r="F3528" s="192">
        <v>1377.9300539999999</v>
      </c>
      <c r="G3528" s="191">
        <v>2770440000</v>
      </c>
      <c r="H3528" s="194">
        <f t="shared" si="110"/>
        <v>4.2842581683999676E-4</v>
      </c>
      <c r="I3528" s="193"/>
      <c r="J3528" s="197">
        <v>3526</v>
      </c>
      <c r="K3528" s="234"/>
      <c r="L3528" s="234"/>
      <c r="M3528" s="234"/>
      <c r="N3528" s="234"/>
      <c r="O3528" s="234"/>
      <c r="P3528" s="234"/>
      <c r="Q3528" s="7">
        <v>39020</v>
      </c>
      <c r="R3528" s="8">
        <v>2856786</v>
      </c>
      <c r="S3528" s="8">
        <v>2889286</v>
      </c>
      <c r="T3528" s="8">
        <v>2839286</v>
      </c>
      <c r="U3528" s="8">
        <v>2872143</v>
      </c>
      <c r="V3528" s="192">
        <v>2481931</v>
      </c>
      <c r="W3528" s="234">
        <v>499917600</v>
      </c>
      <c r="X3528" s="194">
        <f t="shared" si="111"/>
        <v>1.2411232487771108E-4</v>
      </c>
      <c r="Y3528" s="193"/>
      <c r="Z3528" s="197">
        <v>3526</v>
      </c>
    </row>
    <row r="3529" spans="1:26" ht="14.4" x14ac:dyDescent="0.3">
      <c r="A3529" s="7">
        <v>39017</v>
      </c>
      <c r="B3529" s="191">
        <v>1388.8900149999999</v>
      </c>
      <c r="C3529" s="191">
        <v>1388.8900149999999</v>
      </c>
      <c r="D3529" s="191">
        <v>1375.849976</v>
      </c>
      <c r="E3529" s="191">
        <v>1377.339966</v>
      </c>
      <c r="F3529" s="192">
        <v>1377.339966</v>
      </c>
      <c r="G3529" s="191">
        <v>2458450000</v>
      </c>
      <c r="H3529" s="194">
        <f t="shared" si="110"/>
        <v>-8.4516301234426813E-3</v>
      </c>
      <c r="I3529" s="193"/>
      <c r="J3529" s="197">
        <v>3527</v>
      </c>
      <c r="K3529" s="234"/>
      <c r="L3529" s="234"/>
      <c r="M3529" s="234"/>
      <c r="N3529" s="234"/>
      <c r="O3529" s="234"/>
      <c r="P3529" s="234"/>
      <c r="Q3529" s="7">
        <v>39017</v>
      </c>
      <c r="R3529" s="8">
        <v>2919643</v>
      </c>
      <c r="S3529" s="8">
        <v>2944643</v>
      </c>
      <c r="T3529" s="8">
        <v>2857500</v>
      </c>
      <c r="U3529" s="8">
        <v>2871786</v>
      </c>
      <c r="V3529" s="192">
        <v>2481623</v>
      </c>
      <c r="W3529" s="234">
        <v>594966400</v>
      </c>
      <c r="X3529" s="194">
        <f t="shared" si="111"/>
        <v>-2.1656915259542758E-2</v>
      </c>
      <c r="Y3529" s="193"/>
      <c r="Z3529" s="197">
        <v>3527</v>
      </c>
    </row>
    <row r="3530" spans="1:26" ht="14.4" x14ac:dyDescent="0.3">
      <c r="A3530" s="7">
        <v>39016</v>
      </c>
      <c r="B3530" s="191">
        <v>1382.209961</v>
      </c>
      <c r="C3530" s="191">
        <v>1389.4499510000001</v>
      </c>
      <c r="D3530" s="191">
        <v>1379.469971</v>
      </c>
      <c r="E3530" s="191">
        <v>1389.079956</v>
      </c>
      <c r="F3530" s="192">
        <v>1389.079956</v>
      </c>
      <c r="G3530" s="191">
        <v>2793350000</v>
      </c>
      <c r="H3530" s="194">
        <f t="shared" si="110"/>
        <v>4.963019739207669E-3</v>
      </c>
      <c r="I3530" s="193"/>
      <c r="J3530" s="197">
        <v>3528</v>
      </c>
      <c r="K3530" s="234"/>
      <c r="L3530" s="234"/>
      <c r="M3530" s="234"/>
      <c r="N3530" s="234"/>
      <c r="O3530" s="234"/>
      <c r="P3530" s="234"/>
      <c r="Q3530" s="7">
        <v>39016</v>
      </c>
      <c r="R3530" s="8">
        <v>2925000</v>
      </c>
      <c r="S3530" s="8">
        <v>2950000</v>
      </c>
      <c r="T3530" s="8">
        <v>2897500</v>
      </c>
      <c r="U3530" s="8">
        <v>2935357</v>
      </c>
      <c r="V3530" s="192">
        <v>2536557</v>
      </c>
      <c r="W3530" s="234">
        <v>432756800</v>
      </c>
      <c r="X3530" s="194">
        <f t="shared" si="111"/>
        <v>6.2436082255839173E-3</v>
      </c>
      <c r="Y3530" s="193"/>
      <c r="Z3530" s="197">
        <v>3528</v>
      </c>
    </row>
    <row r="3531" spans="1:26" ht="14.4" x14ac:dyDescent="0.3">
      <c r="A3531" s="7">
        <v>39015</v>
      </c>
      <c r="B3531" s="191">
        <v>1377.3599850000001</v>
      </c>
      <c r="C3531" s="191">
        <v>1383.6099850000001</v>
      </c>
      <c r="D3531" s="191">
        <v>1376</v>
      </c>
      <c r="E3531" s="191">
        <v>1382.219971</v>
      </c>
      <c r="F3531" s="192">
        <v>1382.219971</v>
      </c>
      <c r="G3531" s="191">
        <v>2953540000</v>
      </c>
      <c r="H3531" s="194">
        <f t="shared" si="110"/>
        <v>3.5138930305584071E-3</v>
      </c>
      <c r="I3531" s="193"/>
      <c r="J3531" s="197">
        <v>3529</v>
      </c>
      <c r="K3531" s="234"/>
      <c r="L3531" s="234"/>
      <c r="M3531" s="234"/>
      <c r="N3531" s="234"/>
      <c r="O3531" s="234"/>
      <c r="P3531" s="234"/>
      <c r="Q3531" s="7">
        <v>39015</v>
      </c>
      <c r="R3531" s="8">
        <v>2905357</v>
      </c>
      <c r="S3531" s="8">
        <v>2928571</v>
      </c>
      <c r="T3531" s="8">
        <v>2893214</v>
      </c>
      <c r="U3531" s="8">
        <v>2917143</v>
      </c>
      <c r="V3531" s="192">
        <v>2520818</v>
      </c>
      <c r="W3531" s="234">
        <v>485214800</v>
      </c>
      <c r="X3531" s="194">
        <f t="shared" si="111"/>
        <v>7.7733277790526323E-3</v>
      </c>
      <c r="Y3531" s="193"/>
      <c r="Z3531" s="197">
        <v>3529</v>
      </c>
    </row>
    <row r="3532" spans="1:26" ht="14.4" x14ac:dyDescent="0.3">
      <c r="A3532" s="7">
        <v>39014</v>
      </c>
      <c r="B3532" s="191">
        <v>1377.0200199999999</v>
      </c>
      <c r="C3532" s="191">
        <v>1377.780029</v>
      </c>
      <c r="D3532" s="191">
        <v>1372.420044</v>
      </c>
      <c r="E3532" s="191">
        <v>1377.380005</v>
      </c>
      <c r="F3532" s="192">
        <v>1377.380005</v>
      </c>
      <c r="G3532" s="191">
        <v>2876890000</v>
      </c>
      <c r="H3532" s="194">
        <f t="shared" si="110"/>
        <v>2.6142321445700662E-4</v>
      </c>
      <c r="I3532" s="193"/>
      <c r="J3532" s="197">
        <v>3530</v>
      </c>
      <c r="K3532" s="234"/>
      <c r="L3532" s="234"/>
      <c r="M3532" s="234"/>
      <c r="N3532" s="234"/>
      <c r="O3532" s="234"/>
      <c r="P3532" s="234"/>
      <c r="Q3532" s="7">
        <v>39014</v>
      </c>
      <c r="R3532" s="8">
        <v>2900357</v>
      </c>
      <c r="S3532" s="8">
        <v>2917143</v>
      </c>
      <c r="T3532" s="8">
        <v>2864286</v>
      </c>
      <c r="U3532" s="8">
        <v>2894643</v>
      </c>
      <c r="V3532" s="192">
        <v>2501374</v>
      </c>
      <c r="W3532" s="234">
        <v>463212400</v>
      </c>
      <c r="X3532" s="194">
        <f t="shared" si="111"/>
        <v>-5.0333568281657965E-3</v>
      </c>
      <c r="Y3532" s="193"/>
      <c r="Z3532" s="197">
        <v>3530</v>
      </c>
    </row>
    <row r="3533" spans="1:26" ht="14.4" x14ac:dyDescent="0.3">
      <c r="A3533" s="7">
        <v>39013</v>
      </c>
      <c r="B3533" s="191">
        <v>1368.579956</v>
      </c>
      <c r="C3533" s="191">
        <v>1377.400024</v>
      </c>
      <c r="D3533" s="191">
        <v>1363.9399410000001</v>
      </c>
      <c r="E3533" s="191">
        <v>1377.0200199999999</v>
      </c>
      <c r="F3533" s="192">
        <v>1377.0200199999999</v>
      </c>
      <c r="G3533" s="191">
        <v>2480430000</v>
      </c>
      <c r="H3533" s="194">
        <f t="shared" si="110"/>
        <v>6.1523046526781189E-3</v>
      </c>
      <c r="I3533" s="193"/>
      <c r="J3533" s="197">
        <v>3531</v>
      </c>
      <c r="K3533" s="234"/>
      <c r="L3533" s="234"/>
      <c r="M3533" s="234"/>
      <c r="N3533" s="234"/>
      <c r="O3533" s="234"/>
      <c r="P3533" s="234"/>
      <c r="Q3533" s="7">
        <v>39013</v>
      </c>
      <c r="R3533" s="8">
        <v>2856786</v>
      </c>
      <c r="S3533" s="8">
        <v>2925000</v>
      </c>
      <c r="T3533" s="8">
        <v>2848214</v>
      </c>
      <c r="U3533" s="8">
        <v>2909286</v>
      </c>
      <c r="V3533" s="192">
        <v>2514028</v>
      </c>
      <c r="W3533" s="234">
        <v>832507200</v>
      </c>
      <c r="X3533" s="194">
        <f t="shared" si="111"/>
        <v>1.8886888603751439E-2</v>
      </c>
      <c r="Y3533" s="193"/>
      <c r="Z3533" s="197">
        <v>3531</v>
      </c>
    </row>
    <row r="3534" spans="1:26" ht="14.4" x14ac:dyDescent="0.3">
      <c r="A3534" s="7">
        <v>39010</v>
      </c>
      <c r="B3534" s="191">
        <v>1366.9399410000001</v>
      </c>
      <c r="C3534" s="191">
        <v>1368.660034</v>
      </c>
      <c r="D3534" s="191">
        <v>1362.099976</v>
      </c>
      <c r="E3534" s="191">
        <v>1368.599976</v>
      </c>
      <c r="F3534" s="192">
        <v>1368.599976</v>
      </c>
      <c r="G3534" s="191">
        <v>2526410000</v>
      </c>
      <c r="H3534" s="194">
        <f t="shared" si="110"/>
        <v>1.1997535017779124E-3</v>
      </c>
      <c r="I3534" s="193"/>
      <c r="J3534" s="197">
        <v>3532</v>
      </c>
      <c r="K3534" s="234"/>
      <c r="L3534" s="234"/>
      <c r="M3534" s="234"/>
      <c r="N3534" s="234"/>
      <c r="O3534" s="234"/>
      <c r="P3534" s="234"/>
      <c r="Q3534" s="7">
        <v>39010</v>
      </c>
      <c r="R3534" s="8">
        <v>2820357</v>
      </c>
      <c r="S3534" s="8">
        <v>2856786</v>
      </c>
      <c r="T3534" s="8">
        <v>2809643</v>
      </c>
      <c r="U3534" s="8">
        <v>2855357</v>
      </c>
      <c r="V3534" s="192">
        <v>2467426</v>
      </c>
      <c r="W3534" s="234">
        <v>639413600</v>
      </c>
      <c r="X3534" s="194">
        <f t="shared" si="111"/>
        <v>1.2153591068661145E-2</v>
      </c>
      <c r="Y3534" s="193"/>
      <c r="Z3534" s="197">
        <v>3532</v>
      </c>
    </row>
    <row r="3535" spans="1:26" ht="14.4" x14ac:dyDescent="0.3">
      <c r="A3535" s="7">
        <v>39009</v>
      </c>
      <c r="B3535" s="191">
        <v>1365.9499510000001</v>
      </c>
      <c r="C3535" s="191">
        <v>1368.089966</v>
      </c>
      <c r="D3535" s="191">
        <v>1362.0600589999999</v>
      </c>
      <c r="E3535" s="191">
        <v>1366.959961</v>
      </c>
      <c r="F3535" s="192">
        <v>1366.959961</v>
      </c>
      <c r="G3535" s="191">
        <v>2619830000</v>
      </c>
      <c r="H3535" s="194">
        <f t="shared" si="110"/>
        <v>8.4925461882164326E-4</v>
      </c>
      <c r="I3535" s="193"/>
      <c r="J3535" s="197">
        <v>3533</v>
      </c>
      <c r="K3535" s="234"/>
      <c r="L3535" s="234"/>
      <c r="M3535" s="234"/>
      <c r="N3535" s="234"/>
      <c r="O3535" s="234"/>
      <c r="P3535" s="234"/>
      <c r="Q3535" s="7">
        <v>39009</v>
      </c>
      <c r="R3535" s="8">
        <v>2830714</v>
      </c>
      <c r="S3535" s="8">
        <v>2855357</v>
      </c>
      <c r="T3535" s="8">
        <v>2791429</v>
      </c>
      <c r="U3535" s="8">
        <v>2821071</v>
      </c>
      <c r="V3535" s="192">
        <v>2437798</v>
      </c>
      <c r="W3535" s="234">
        <v>1512977200</v>
      </c>
      <c r="X3535" s="194">
        <f t="shared" si="111"/>
        <v>5.984167140185892E-2</v>
      </c>
      <c r="Y3535" s="193"/>
      <c r="Z3535" s="197">
        <v>3533</v>
      </c>
    </row>
    <row r="3536" spans="1:26" ht="14.4" x14ac:dyDescent="0.3">
      <c r="A3536" s="7">
        <v>39008</v>
      </c>
      <c r="B3536" s="191">
        <v>1363.9300539999999</v>
      </c>
      <c r="C3536" s="191">
        <v>1372.869995</v>
      </c>
      <c r="D3536" s="191">
        <v>1360.9499510000001</v>
      </c>
      <c r="E3536" s="191">
        <v>1365.8000489999999</v>
      </c>
      <c r="F3536" s="192">
        <v>1365.8000489999999</v>
      </c>
      <c r="G3536" s="191">
        <v>2658840000</v>
      </c>
      <c r="H3536" s="194">
        <f t="shared" si="110"/>
        <v>1.282944127514195E-3</v>
      </c>
      <c r="I3536" s="193"/>
      <c r="J3536" s="197">
        <v>3534</v>
      </c>
      <c r="K3536" s="234"/>
      <c r="L3536" s="234"/>
      <c r="M3536" s="234"/>
      <c r="N3536" s="234"/>
      <c r="O3536" s="234"/>
      <c r="P3536" s="234"/>
      <c r="Q3536" s="7">
        <v>39008</v>
      </c>
      <c r="R3536" s="8">
        <v>2669643</v>
      </c>
      <c r="S3536" s="8">
        <v>2691786</v>
      </c>
      <c r="T3536" s="8">
        <v>2639643</v>
      </c>
      <c r="U3536" s="8">
        <v>2661786</v>
      </c>
      <c r="V3536" s="192">
        <v>2300153</v>
      </c>
      <c r="W3536" s="234">
        <v>1133907600</v>
      </c>
      <c r="X3536" s="194">
        <f t="shared" si="111"/>
        <v>3.2306238894321483E-3</v>
      </c>
      <c r="Y3536" s="193"/>
      <c r="Z3536" s="197">
        <v>3534</v>
      </c>
    </row>
    <row r="3537" spans="1:26" ht="14.4" x14ac:dyDescent="0.3">
      <c r="A3537" s="7">
        <v>39007</v>
      </c>
      <c r="B3537" s="191">
        <v>1369.0500489999999</v>
      </c>
      <c r="C3537" s="191">
        <v>1369.0500489999999</v>
      </c>
      <c r="D3537" s="191">
        <v>1356.869995</v>
      </c>
      <c r="E3537" s="191">
        <v>1364.0500489999999</v>
      </c>
      <c r="F3537" s="192">
        <v>1364.0500489999999</v>
      </c>
      <c r="G3537" s="191">
        <v>2519620000</v>
      </c>
      <c r="H3537" s="194">
        <f t="shared" si="110"/>
        <v>-3.65945231333344E-3</v>
      </c>
      <c r="I3537" s="193"/>
      <c r="J3537" s="197">
        <v>3535</v>
      </c>
      <c r="K3537" s="234"/>
      <c r="L3537" s="234"/>
      <c r="M3537" s="234"/>
      <c r="N3537" s="234"/>
      <c r="O3537" s="234"/>
      <c r="P3537" s="234"/>
      <c r="Q3537" s="7">
        <v>39007</v>
      </c>
      <c r="R3537" s="8">
        <v>2680000</v>
      </c>
      <c r="S3537" s="8">
        <v>2688214</v>
      </c>
      <c r="T3537" s="8">
        <v>2644286</v>
      </c>
      <c r="U3537" s="8">
        <v>2653214</v>
      </c>
      <c r="V3537" s="192">
        <v>2292746</v>
      </c>
      <c r="W3537" s="234">
        <v>480925200</v>
      </c>
      <c r="X3537" s="194">
        <f t="shared" si="111"/>
        <v>-1.4721934298351013E-2</v>
      </c>
      <c r="Y3537" s="193"/>
      <c r="Z3537" s="197">
        <v>3535</v>
      </c>
    </row>
    <row r="3538" spans="1:26" ht="14.4" x14ac:dyDescent="0.3">
      <c r="A3538" s="7">
        <v>39006</v>
      </c>
      <c r="B3538" s="191">
        <v>1365.6099850000001</v>
      </c>
      <c r="C3538" s="191">
        <v>1370.1999510000001</v>
      </c>
      <c r="D3538" s="191">
        <v>1364.4799800000001</v>
      </c>
      <c r="E3538" s="191">
        <v>1369.0600589999999</v>
      </c>
      <c r="F3538" s="192">
        <v>1369.0600589999999</v>
      </c>
      <c r="G3538" s="191">
        <v>2305920000</v>
      </c>
      <c r="H3538" s="194">
        <f t="shared" si="110"/>
        <v>2.5190492322865357E-3</v>
      </c>
      <c r="I3538" s="193"/>
      <c r="J3538" s="197">
        <v>3536</v>
      </c>
      <c r="K3538" s="234"/>
      <c r="L3538" s="234"/>
      <c r="M3538" s="234"/>
      <c r="N3538" s="234"/>
      <c r="O3538" s="234"/>
      <c r="P3538" s="234"/>
      <c r="Q3538" s="7">
        <v>39006</v>
      </c>
      <c r="R3538" s="8">
        <v>2685357</v>
      </c>
      <c r="S3538" s="8">
        <v>2710000</v>
      </c>
      <c r="T3538" s="8">
        <v>2671072</v>
      </c>
      <c r="U3538" s="8">
        <v>2692857</v>
      </c>
      <c r="V3538" s="192">
        <v>2327004</v>
      </c>
      <c r="W3538" s="234">
        <v>508692800</v>
      </c>
      <c r="X3538" s="194">
        <f t="shared" si="111"/>
        <v>5.0654867929352696E-3</v>
      </c>
      <c r="Y3538" s="193"/>
      <c r="Z3538" s="197">
        <v>3536</v>
      </c>
    </row>
    <row r="3539" spans="1:26" ht="14.4" x14ac:dyDescent="0.3">
      <c r="A3539" s="7">
        <v>39003</v>
      </c>
      <c r="B3539" s="191">
        <v>1362.8199460000001</v>
      </c>
      <c r="C3539" s="191">
        <v>1366.630005</v>
      </c>
      <c r="D3539" s="191">
        <v>1360.5</v>
      </c>
      <c r="E3539" s="191">
        <v>1365.619995</v>
      </c>
      <c r="F3539" s="192">
        <v>1365.619995</v>
      </c>
      <c r="G3539" s="191">
        <v>2482920000</v>
      </c>
      <c r="H3539" s="194">
        <f t="shared" si="110"/>
        <v>2.047239266877385E-3</v>
      </c>
      <c r="I3539" s="193"/>
      <c r="J3539" s="197">
        <v>3537</v>
      </c>
      <c r="K3539" s="234"/>
      <c r="L3539" s="234"/>
      <c r="M3539" s="234"/>
      <c r="N3539" s="234"/>
      <c r="O3539" s="234"/>
      <c r="P3539" s="234"/>
      <c r="Q3539" s="7">
        <v>39003</v>
      </c>
      <c r="R3539" s="8">
        <v>2701072</v>
      </c>
      <c r="S3539" s="8">
        <v>2745714</v>
      </c>
      <c r="T3539" s="8">
        <v>2669286</v>
      </c>
      <c r="U3539" s="8">
        <v>2679286</v>
      </c>
      <c r="V3539" s="192">
        <v>2315276</v>
      </c>
      <c r="W3539" s="234">
        <v>684196800</v>
      </c>
      <c r="X3539" s="194">
        <f t="shared" si="111"/>
        <v>-3.1889844632263637E-3</v>
      </c>
      <c r="Y3539" s="193"/>
      <c r="Z3539" s="197">
        <v>3537</v>
      </c>
    </row>
    <row r="3540" spans="1:26" ht="14.4" x14ac:dyDescent="0.3">
      <c r="A3540" s="7">
        <v>39002</v>
      </c>
      <c r="B3540" s="191">
        <v>1349.9399410000001</v>
      </c>
      <c r="C3540" s="191">
        <v>1363.76001</v>
      </c>
      <c r="D3540" s="191">
        <v>1349.9399410000001</v>
      </c>
      <c r="E3540" s="191">
        <v>1362.829956</v>
      </c>
      <c r="F3540" s="192">
        <v>1362.829956</v>
      </c>
      <c r="G3540" s="191">
        <v>2514350000</v>
      </c>
      <c r="H3540" s="194">
        <f t="shared" si="110"/>
        <v>9.54109816475706E-3</v>
      </c>
      <c r="I3540" s="193"/>
      <c r="J3540" s="197">
        <v>3538</v>
      </c>
      <c r="K3540" s="234"/>
      <c r="L3540" s="234"/>
      <c r="M3540" s="234"/>
      <c r="N3540" s="234"/>
      <c r="O3540" s="234"/>
      <c r="P3540" s="234"/>
      <c r="Q3540" s="7">
        <v>39002</v>
      </c>
      <c r="R3540" s="8">
        <v>2628929</v>
      </c>
      <c r="S3540" s="8">
        <v>2692500</v>
      </c>
      <c r="T3540" s="8">
        <v>2628572</v>
      </c>
      <c r="U3540" s="8">
        <v>2687857</v>
      </c>
      <c r="V3540" s="192">
        <v>2322683</v>
      </c>
      <c r="W3540" s="234">
        <v>592855200</v>
      </c>
      <c r="X3540" s="194">
        <f t="shared" si="111"/>
        <v>2.7720834164810866E-2</v>
      </c>
      <c r="Y3540" s="193"/>
      <c r="Z3540" s="197">
        <v>3538</v>
      </c>
    </row>
    <row r="3541" spans="1:26" ht="14.4" x14ac:dyDescent="0.3">
      <c r="A3541" s="7">
        <v>39001</v>
      </c>
      <c r="B3541" s="191">
        <v>1353.280029</v>
      </c>
      <c r="C3541" s="191">
        <v>1353.969971</v>
      </c>
      <c r="D3541" s="191">
        <v>1343.5699460000001</v>
      </c>
      <c r="E3541" s="191">
        <v>1349.9499510000001</v>
      </c>
      <c r="F3541" s="192">
        <v>1349.9499510000001</v>
      </c>
      <c r="G3541" s="191">
        <v>2521000000</v>
      </c>
      <c r="H3541" s="194">
        <f t="shared" si="110"/>
        <v>-2.563943851270394E-3</v>
      </c>
      <c r="I3541" s="193"/>
      <c r="J3541" s="197">
        <v>3539</v>
      </c>
      <c r="K3541" s="234"/>
      <c r="L3541" s="234"/>
      <c r="M3541" s="234"/>
      <c r="N3541" s="234"/>
      <c r="O3541" s="234"/>
      <c r="P3541" s="234"/>
      <c r="Q3541" s="7">
        <v>39001</v>
      </c>
      <c r="R3541" s="8">
        <v>2622143</v>
      </c>
      <c r="S3541" s="8">
        <v>2642143</v>
      </c>
      <c r="T3541" s="8">
        <v>2592857</v>
      </c>
      <c r="U3541" s="8">
        <v>2615357</v>
      </c>
      <c r="V3541" s="192">
        <v>2260033</v>
      </c>
      <c r="W3541" s="234">
        <v>571855200</v>
      </c>
      <c r="X3541" s="194">
        <f t="shared" si="111"/>
        <v>-7.8580010913402634E-3</v>
      </c>
      <c r="Y3541" s="193"/>
      <c r="Z3541" s="197">
        <v>3539</v>
      </c>
    </row>
    <row r="3542" spans="1:26" ht="14.4" x14ac:dyDescent="0.3">
      <c r="A3542" s="7">
        <v>39000</v>
      </c>
      <c r="B3542" s="191">
        <v>1350.619995</v>
      </c>
      <c r="C3542" s="191">
        <v>1354.2299800000001</v>
      </c>
      <c r="D3542" s="191">
        <v>1348.599976</v>
      </c>
      <c r="E3542" s="191">
        <v>1353.420044</v>
      </c>
      <c r="F3542" s="192">
        <v>1353.420044</v>
      </c>
      <c r="G3542" s="191">
        <v>2376140000</v>
      </c>
      <c r="H3542" s="194">
        <f t="shared" si="110"/>
        <v>2.0434527790284536E-3</v>
      </c>
      <c r="I3542" s="193"/>
      <c r="J3542" s="197">
        <v>3540</v>
      </c>
      <c r="K3542" s="234"/>
      <c r="L3542" s="234"/>
      <c r="M3542" s="234"/>
      <c r="N3542" s="234"/>
      <c r="O3542" s="234"/>
      <c r="P3542" s="234"/>
      <c r="Q3542" s="7">
        <v>39000</v>
      </c>
      <c r="R3542" s="8">
        <v>2662143</v>
      </c>
      <c r="S3542" s="8">
        <v>2663571</v>
      </c>
      <c r="T3542" s="8">
        <v>2610000</v>
      </c>
      <c r="U3542" s="8">
        <v>2636071</v>
      </c>
      <c r="V3542" s="192">
        <v>2277933</v>
      </c>
      <c r="W3542" s="234">
        <v>531588400</v>
      </c>
      <c r="X3542" s="194">
        <f t="shared" si="111"/>
        <v>-1.0987565342734583E-2</v>
      </c>
      <c r="Y3542" s="193"/>
      <c r="Z3542" s="197">
        <v>3540</v>
      </c>
    </row>
    <row r="3543" spans="1:26" ht="14.4" x14ac:dyDescent="0.3">
      <c r="A3543" s="7">
        <v>38999</v>
      </c>
      <c r="B3543" s="191">
        <v>1349.579956</v>
      </c>
      <c r="C3543" s="191">
        <v>1352.6899410000001</v>
      </c>
      <c r="D3543" s="191">
        <v>1346.5500489999999</v>
      </c>
      <c r="E3543" s="191">
        <v>1350.660034</v>
      </c>
      <c r="F3543" s="192">
        <v>1350.660034</v>
      </c>
      <c r="G3543" s="191">
        <v>1935170000</v>
      </c>
      <c r="H3543" s="194">
        <f t="shared" si="110"/>
        <v>7.9288378467389409E-4</v>
      </c>
      <c r="I3543" s="193"/>
      <c r="J3543" s="197">
        <v>3541</v>
      </c>
      <c r="K3543" s="234"/>
      <c r="L3543" s="234"/>
      <c r="M3543" s="234"/>
      <c r="N3543" s="234"/>
      <c r="O3543" s="234"/>
      <c r="P3543" s="234"/>
      <c r="Q3543" s="7">
        <v>38999</v>
      </c>
      <c r="R3543" s="8">
        <v>2635714</v>
      </c>
      <c r="S3543" s="8">
        <v>2681429</v>
      </c>
      <c r="T3543" s="8">
        <v>2626071</v>
      </c>
      <c r="U3543" s="8">
        <v>2665357</v>
      </c>
      <c r="V3543" s="192">
        <v>2303240</v>
      </c>
      <c r="W3543" s="234">
        <v>438222400</v>
      </c>
      <c r="X3543" s="194">
        <f t="shared" si="111"/>
        <v>5.5243505373734061E-3</v>
      </c>
      <c r="Y3543" s="193"/>
      <c r="Z3543" s="197">
        <v>3541</v>
      </c>
    </row>
    <row r="3544" spans="1:26" ht="14.4" x14ac:dyDescent="0.3">
      <c r="A3544" s="7">
        <v>38996</v>
      </c>
      <c r="B3544" s="191">
        <v>1353.219971</v>
      </c>
      <c r="C3544" s="191">
        <v>1353.219971</v>
      </c>
      <c r="D3544" s="191">
        <v>1344.209961</v>
      </c>
      <c r="E3544" s="191">
        <v>1349.589966</v>
      </c>
      <c r="F3544" s="192">
        <v>1349.589966</v>
      </c>
      <c r="G3544" s="191">
        <v>2523000000</v>
      </c>
      <c r="H3544" s="194">
        <f t="shared" si="110"/>
        <v>-2.6824944043040456E-3</v>
      </c>
      <c r="I3544" s="193"/>
      <c r="J3544" s="197">
        <v>3542</v>
      </c>
      <c r="K3544" s="234"/>
      <c r="L3544" s="234"/>
      <c r="M3544" s="234"/>
      <c r="N3544" s="234"/>
      <c r="O3544" s="234"/>
      <c r="P3544" s="234"/>
      <c r="Q3544" s="7">
        <v>38996</v>
      </c>
      <c r="R3544" s="8">
        <v>2657857</v>
      </c>
      <c r="S3544" s="8">
        <v>2680000</v>
      </c>
      <c r="T3544" s="8">
        <v>2636071</v>
      </c>
      <c r="U3544" s="8">
        <v>2650714</v>
      </c>
      <c r="V3544" s="192">
        <v>2290586</v>
      </c>
      <c r="W3544" s="234">
        <v>466958800</v>
      </c>
      <c r="X3544" s="194">
        <f t="shared" si="111"/>
        <v>-8.1518585683282158E-3</v>
      </c>
      <c r="Y3544" s="193"/>
      <c r="Z3544" s="197">
        <v>3542</v>
      </c>
    </row>
    <row r="3545" spans="1:26" ht="14.4" x14ac:dyDescent="0.3">
      <c r="A3545" s="7">
        <v>38995</v>
      </c>
      <c r="B3545" s="191">
        <v>1349.839966</v>
      </c>
      <c r="C3545" s="191">
        <v>1353.790039</v>
      </c>
      <c r="D3545" s="191">
        <v>1347.75</v>
      </c>
      <c r="E3545" s="191">
        <v>1353.219971</v>
      </c>
      <c r="F3545" s="192">
        <v>1353.219971</v>
      </c>
      <c r="G3545" s="191">
        <v>2817240000</v>
      </c>
      <c r="H3545" s="194">
        <f t="shared" si="110"/>
        <v>2.2367205670265435E-3</v>
      </c>
      <c r="I3545" s="193"/>
      <c r="J3545" s="197">
        <v>3543</v>
      </c>
      <c r="K3545" s="234"/>
      <c r="L3545" s="234"/>
      <c r="M3545" s="234"/>
      <c r="N3545" s="234"/>
      <c r="O3545" s="234"/>
      <c r="P3545" s="234"/>
      <c r="Q3545" s="7">
        <v>38995</v>
      </c>
      <c r="R3545" s="8">
        <v>2661786</v>
      </c>
      <c r="S3545" s="8">
        <v>2720000</v>
      </c>
      <c r="T3545" s="8">
        <v>2647500</v>
      </c>
      <c r="U3545" s="8">
        <v>2672500</v>
      </c>
      <c r="V3545" s="192">
        <v>2309412</v>
      </c>
      <c r="W3545" s="234">
        <v>683883200</v>
      </c>
      <c r="X3545" s="194">
        <f t="shared" si="111"/>
        <v>-7.2958689124972866E-3</v>
      </c>
      <c r="Y3545" s="193"/>
      <c r="Z3545" s="197">
        <v>3543</v>
      </c>
    </row>
    <row r="3546" spans="1:26" ht="14.4" x14ac:dyDescent="0.3">
      <c r="A3546" s="7">
        <v>38994</v>
      </c>
      <c r="B3546" s="191">
        <v>1333.8100589999999</v>
      </c>
      <c r="C3546" s="191">
        <v>1350.1999510000001</v>
      </c>
      <c r="D3546" s="191">
        <v>1331.4799800000001</v>
      </c>
      <c r="E3546" s="191">
        <v>1350.1999510000001</v>
      </c>
      <c r="F3546" s="192">
        <v>1350.1999510000001</v>
      </c>
      <c r="G3546" s="191">
        <v>3019880000</v>
      </c>
      <c r="H3546" s="194">
        <f t="shared" si="110"/>
        <v>1.2060449423890642E-2</v>
      </c>
      <c r="I3546" s="193"/>
      <c r="J3546" s="197">
        <v>3544</v>
      </c>
      <c r="K3546" s="234"/>
      <c r="L3546" s="234"/>
      <c r="M3546" s="234"/>
      <c r="N3546" s="234"/>
      <c r="O3546" s="234"/>
      <c r="P3546" s="234"/>
      <c r="Q3546" s="7">
        <v>38994</v>
      </c>
      <c r="R3546" s="8">
        <v>2646429</v>
      </c>
      <c r="S3546" s="8">
        <v>2695000</v>
      </c>
      <c r="T3546" s="8">
        <v>2612857</v>
      </c>
      <c r="U3546" s="8">
        <v>2692143</v>
      </c>
      <c r="V3546" s="192">
        <v>2326385</v>
      </c>
      <c r="W3546" s="234">
        <v>829082800</v>
      </c>
      <c r="X3546" s="194">
        <f t="shared" si="111"/>
        <v>1.7547826893283634E-2</v>
      </c>
      <c r="Y3546" s="193"/>
      <c r="Z3546" s="197">
        <v>3544</v>
      </c>
    </row>
    <row r="3547" spans="1:26" ht="14.4" x14ac:dyDescent="0.3">
      <c r="A3547" s="7">
        <v>38993</v>
      </c>
      <c r="B3547" s="191">
        <v>1331.3199460000001</v>
      </c>
      <c r="C3547" s="191">
        <v>1338.3100589999999</v>
      </c>
      <c r="D3547" s="191">
        <v>1327.099976</v>
      </c>
      <c r="E3547" s="191">
        <v>1334.1099850000001</v>
      </c>
      <c r="F3547" s="192">
        <v>1334.1099850000001</v>
      </c>
      <c r="G3547" s="191">
        <v>2682690000</v>
      </c>
      <c r="H3547" s="194">
        <f t="shared" si="110"/>
        <v>2.095693832562754E-3</v>
      </c>
      <c r="I3547" s="193"/>
      <c r="J3547" s="197">
        <v>3545</v>
      </c>
      <c r="K3547" s="234"/>
      <c r="L3547" s="234"/>
      <c r="M3547" s="234"/>
      <c r="N3547" s="234"/>
      <c r="O3547" s="234"/>
      <c r="P3547" s="234"/>
      <c r="Q3547" s="7">
        <v>38993</v>
      </c>
      <c r="R3547" s="8">
        <v>2658929</v>
      </c>
      <c r="S3547" s="8">
        <v>2676786</v>
      </c>
      <c r="T3547" s="8">
        <v>2613929</v>
      </c>
      <c r="U3547" s="8">
        <v>2645714</v>
      </c>
      <c r="V3547" s="192">
        <v>2286266</v>
      </c>
      <c r="W3547" s="234">
        <v>790708800</v>
      </c>
      <c r="X3547" s="194">
        <f t="shared" si="111"/>
        <v>-1.0419254671827239E-2</v>
      </c>
      <c r="Y3547" s="193"/>
      <c r="Z3547" s="197">
        <v>3545</v>
      </c>
    </row>
    <row r="3548" spans="1:26" ht="14.4" x14ac:dyDescent="0.3">
      <c r="A3548" s="7">
        <v>38992</v>
      </c>
      <c r="B3548" s="191">
        <v>1335.8199460000001</v>
      </c>
      <c r="C3548" s="191">
        <v>1338.540039</v>
      </c>
      <c r="D3548" s="191">
        <v>1330.280029</v>
      </c>
      <c r="E3548" s="191">
        <v>1331.3199460000001</v>
      </c>
      <c r="F3548" s="192">
        <v>1331.3199460000001</v>
      </c>
      <c r="G3548" s="191">
        <v>2154480000</v>
      </c>
      <c r="H3548" s="194">
        <f t="shared" si="110"/>
        <v>-3.3911218186074938E-3</v>
      </c>
      <c r="I3548" s="193"/>
      <c r="J3548" s="197">
        <v>3546</v>
      </c>
      <c r="K3548" s="234"/>
      <c r="L3548" s="234"/>
      <c r="M3548" s="234"/>
      <c r="N3548" s="234"/>
      <c r="O3548" s="234"/>
      <c r="P3548" s="234"/>
      <c r="Q3548" s="7">
        <v>38992</v>
      </c>
      <c r="R3548" s="8">
        <v>2682143</v>
      </c>
      <c r="S3548" s="8">
        <v>2709643</v>
      </c>
      <c r="T3548" s="8">
        <v>2653571</v>
      </c>
      <c r="U3548" s="8">
        <v>2673571</v>
      </c>
      <c r="V3548" s="192">
        <v>2310338</v>
      </c>
      <c r="W3548" s="234">
        <v>712639200</v>
      </c>
      <c r="X3548" s="194">
        <f t="shared" si="111"/>
        <v>-2.753933995997079E-2</v>
      </c>
      <c r="Y3548" s="193"/>
      <c r="Z3548" s="197">
        <v>3546</v>
      </c>
    </row>
    <row r="3549" spans="1:26" ht="14.4" x14ac:dyDescent="0.3">
      <c r="A3549" s="7">
        <v>38989</v>
      </c>
      <c r="B3549" s="191">
        <v>1339.150024</v>
      </c>
      <c r="C3549" s="191">
        <v>1339.880005</v>
      </c>
      <c r="D3549" s="191">
        <v>1335.6400149999999</v>
      </c>
      <c r="E3549" s="191">
        <v>1335.849976</v>
      </c>
      <c r="F3549" s="192">
        <v>1335.849976</v>
      </c>
      <c r="G3549" s="191">
        <v>2273430000</v>
      </c>
      <c r="H3549" s="194">
        <f t="shared" si="110"/>
        <v>-2.2631072154968906E-3</v>
      </c>
      <c r="I3549" s="193"/>
      <c r="J3549" s="197">
        <v>3547</v>
      </c>
      <c r="K3549" s="234"/>
      <c r="L3549" s="234"/>
      <c r="M3549" s="234"/>
      <c r="N3549" s="234"/>
      <c r="O3549" s="234"/>
      <c r="P3549" s="234"/>
      <c r="Q3549" s="7">
        <v>38989</v>
      </c>
      <c r="R3549" s="8">
        <v>2753929</v>
      </c>
      <c r="S3549" s="8">
        <v>2768571</v>
      </c>
      <c r="T3549" s="8">
        <v>2738571</v>
      </c>
      <c r="U3549" s="8">
        <v>2749286</v>
      </c>
      <c r="V3549" s="192">
        <v>2375765</v>
      </c>
      <c r="W3549" s="234">
        <v>405812400</v>
      </c>
      <c r="X3549" s="194">
        <f t="shared" si="111"/>
        <v>-3.9003791824939875E-4</v>
      </c>
      <c r="Y3549" s="193"/>
      <c r="Z3549" s="197">
        <v>3547</v>
      </c>
    </row>
    <row r="3550" spans="1:26" ht="14.4" x14ac:dyDescent="0.3">
      <c r="A3550" s="7">
        <v>38988</v>
      </c>
      <c r="B3550" s="191">
        <v>1336.5600589999999</v>
      </c>
      <c r="C3550" s="191">
        <v>1340.280029</v>
      </c>
      <c r="D3550" s="191">
        <v>1333.75</v>
      </c>
      <c r="E3550" s="191">
        <v>1338.880005</v>
      </c>
      <c r="F3550" s="192">
        <v>1338.880005</v>
      </c>
      <c r="G3550" s="191">
        <v>2397820000</v>
      </c>
      <c r="H3550" s="194">
        <f t="shared" si="110"/>
        <v>1.7133444498714566E-3</v>
      </c>
      <c r="I3550" s="193"/>
      <c r="J3550" s="197">
        <v>3548</v>
      </c>
      <c r="K3550" s="234"/>
      <c r="L3550" s="234"/>
      <c r="M3550" s="234"/>
      <c r="N3550" s="234"/>
      <c r="O3550" s="234"/>
      <c r="P3550" s="234"/>
      <c r="Q3550" s="7">
        <v>38988</v>
      </c>
      <c r="R3550" s="8">
        <v>2750714</v>
      </c>
      <c r="S3550" s="8">
        <v>2767143</v>
      </c>
      <c r="T3550" s="8">
        <v>2712500</v>
      </c>
      <c r="U3550" s="8">
        <v>2750357</v>
      </c>
      <c r="V3550" s="192">
        <v>2376692</v>
      </c>
      <c r="W3550" s="234">
        <v>723609600</v>
      </c>
      <c r="X3550" s="194">
        <f t="shared" si="111"/>
        <v>7.8526860189282038E-3</v>
      </c>
      <c r="Y3550" s="193"/>
      <c r="Z3550" s="197">
        <v>3548</v>
      </c>
    </row>
    <row r="3551" spans="1:26" ht="14.4" x14ac:dyDescent="0.3">
      <c r="A3551" s="7">
        <v>38987</v>
      </c>
      <c r="B3551" s="191">
        <v>1336.119995</v>
      </c>
      <c r="C3551" s="191">
        <v>1340.079956</v>
      </c>
      <c r="D3551" s="191">
        <v>1333.540039</v>
      </c>
      <c r="E3551" s="191">
        <v>1336.589966</v>
      </c>
      <c r="F3551" s="192">
        <v>1336.589966</v>
      </c>
      <c r="G3551" s="191">
        <v>2749190000</v>
      </c>
      <c r="H3551" s="194">
        <f t="shared" si="110"/>
        <v>1.7958618947888121E-4</v>
      </c>
      <c r="I3551" s="193"/>
      <c r="J3551" s="197">
        <v>3549</v>
      </c>
      <c r="K3551" s="234"/>
      <c r="L3551" s="234"/>
      <c r="M3551" s="234"/>
      <c r="N3551" s="234"/>
      <c r="O3551" s="234"/>
      <c r="P3551" s="234"/>
      <c r="Q3551" s="7">
        <v>38987</v>
      </c>
      <c r="R3551" s="8">
        <v>2756071</v>
      </c>
      <c r="S3551" s="8">
        <v>2766786</v>
      </c>
      <c r="T3551" s="8">
        <v>2707857</v>
      </c>
      <c r="U3551" s="8">
        <v>2728929</v>
      </c>
      <c r="V3551" s="192">
        <v>2358174</v>
      </c>
      <c r="W3551" s="234">
        <v>810373200</v>
      </c>
      <c r="X3551" s="194">
        <f t="shared" si="111"/>
        <v>-1.5461705204725435E-2</v>
      </c>
      <c r="Y3551" s="193"/>
      <c r="Z3551" s="197">
        <v>3549</v>
      </c>
    </row>
    <row r="3552" spans="1:26" ht="14.4" x14ac:dyDescent="0.3">
      <c r="A3552" s="7">
        <v>38986</v>
      </c>
      <c r="B3552" s="191">
        <v>1326.349976</v>
      </c>
      <c r="C3552" s="191">
        <v>1336.599976</v>
      </c>
      <c r="D3552" s="191">
        <v>1325.3000489999999</v>
      </c>
      <c r="E3552" s="191">
        <v>1336.349976</v>
      </c>
      <c r="F3552" s="192">
        <v>1336.349976</v>
      </c>
      <c r="G3552" s="191">
        <v>2673350000</v>
      </c>
      <c r="H3552" s="194">
        <f t="shared" si="110"/>
        <v>7.5242813375011189E-3</v>
      </c>
      <c r="I3552" s="193"/>
      <c r="J3552" s="197">
        <v>3550</v>
      </c>
      <c r="K3552" s="234"/>
      <c r="L3552" s="234"/>
      <c r="M3552" s="234"/>
      <c r="N3552" s="234"/>
      <c r="O3552" s="234"/>
      <c r="P3552" s="234"/>
      <c r="Q3552" s="7">
        <v>38986</v>
      </c>
      <c r="R3552" s="8">
        <v>2720714</v>
      </c>
      <c r="S3552" s="8">
        <v>2777857</v>
      </c>
      <c r="T3552" s="8">
        <v>2717857</v>
      </c>
      <c r="U3552" s="8">
        <v>2771786</v>
      </c>
      <c r="V3552" s="192">
        <v>2395208</v>
      </c>
      <c r="W3552" s="234">
        <v>1102948000</v>
      </c>
      <c r="X3552" s="194">
        <f t="shared" si="111"/>
        <v>2.4554229287729303E-2</v>
      </c>
      <c r="Y3552" s="193"/>
      <c r="Z3552" s="197">
        <v>3550</v>
      </c>
    </row>
    <row r="3553" spans="1:26" ht="14.4" x14ac:dyDescent="0.3">
      <c r="A3553" s="7">
        <v>38985</v>
      </c>
      <c r="B3553" s="191">
        <v>1314.780029</v>
      </c>
      <c r="C3553" s="191">
        <v>1329.349976</v>
      </c>
      <c r="D3553" s="191">
        <v>1311.579956</v>
      </c>
      <c r="E3553" s="191">
        <v>1326.369995</v>
      </c>
      <c r="F3553" s="192">
        <v>1326.369995</v>
      </c>
      <c r="G3553" s="191">
        <v>2710240000</v>
      </c>
      <c r="H3553" s="194">
        <f t="shared" si="110"/>
        <v>8.8151369387738116E-3</v>
      </c>
      <c r="I3553" s="193"/>
      <c r="J3553" s="197">
        <v>3551</v>
      </c>
      <c r="K3553" s="234"/>
      <c r="L3553" s="234"/>
      <c r="M3553" s="234"/>
      <c r="N3553" s="234"/>
      <c r="O3553" s="234"/>
      <c r="P3553" s="234"/>
      <c r="Q3553" s="7">
        <v>38985</v>
      </c>
      <c r="R3553" s="8">
        <v>2636071</v>
      </c>
      <c r="S3553" s="8">
        <v>2709286</v>
      </c>
      <c r="T3553" s="8">
        <v>2632857</v>
      </c>
      <c r="U3553" s="8">
        <v>2705357</v>
      </c>
      <c r="V3553" s="192">
        <v>2337805</v>
      </c>
      <c r="W3553" s="234">
        <v>858992400</v>
      </c>
      <c r="X3553" s="194">
        <f t="shared" si="111"/>
        <v>3.7671321041805927E-2</v>
      </c>
      <c r="Y3553" s="193"/>
      <c r="Z3553" s="197">
        <v>3551</v>
      </c>
    </row>
    <row r="3554" spans="1:26" ht="14.4" x14ac:dyDescent="0.3">
      <c r="A3554" s="7">
        <v>38982</v>
      </c>
      <c r="B3554" s="191">
        <v>1318.030029</v>
      </c>
      <c r="C3554" s="191">
        <v>1318.030029</v>
      </c>
      <c r="D3554" s="191">
        <v>1310.9399410000001</v>
      </c>
      <c r="E3554" s="191">
        <v>1314.780029</v>
      </c>
      <c r="F3554" s="192">
        <v>1314.780029</v>
      </c>
      <c r="G3554" s="191">
        <v>2162880000</v>
      </c>
      <c r="H3554" s="194">
        <f t="shared" si="110"/>
        <v>-2.4658011794054502E-3</v>
      </c>
      <c r="I3554" s="193"/>
      <c r="J3554" s="197">
        <v>3552</v>
      </c>
      <c r="K3554" s="234"/>
      <c r="L3554" s="234"/>
      <c r="M3554" s="234"/>
      <c r="N3554" s="234"/>
      <c r="O3554" s="234"/>
      <c r="P3554" s="234"/>
      <c r="Q3554" s="7">
        <v>38982</v>
      </c>
      <c r="R3554" s="8">
        <v>2653571</v>
      </c>
      <c r="S3554" s="8">
        <v>2655000</v>
      </c>
      <c r="T3554" s="8">
        <v>2592143</v>
      </c>
      <c r="U3554" s="8">
        <v>2607143</v>
      </c>
      <c r="V3554" s="192">
        <v>2252934</v>
      </c>
      <c r="W3554" s="234">
        <v>665112000</v>
      </c>
      <c r="X3554" s="194">
        <f t="shared" si="111"/>
        <v>-2.210336839482659E-2</v>
      </c>
      <c r="Y3554" s="193"/>
      <c r="Z3554" s="197">
        <v>3552</v>
      </c>
    </row>
    <row r="3555" spans="1:26" ht="14.4" x14ac:dyDescent="0.3">
      <c r="A3555" s="7">
        <v>38981</v>
      </c>
      <c r="B3555" s="191">
        <v>1324.8900149999999</v>
      </c>
      <c r="C3555" s="191">
        <v>1328.1899410000001</v>
      </c>
      <c r="D3555" s="191">
        <v>1315.4499510000001</v>
      </c>
      <c r="E3555" s="191">
        <v>1318.030029</v>
      </c>
      <c r="F3555" s="192">
        <v>1318.030029</v>
      </c>
      <c r="G3555" s="191">
        <v>2627440000</v>
      </c>
      <c r="H3555" s="194">
        <f t="shared" si="110"/>
        <v>-5.3955120878991999E-3</v>
      </c>
      <c r="I3555" s="193"/>
      <c r="J3555" s="197">
        <v>3553</v>
      </c>
      <c r="K3555" s="234"/>
      <c r="L3555" s="234"/>
      <c r="M3555" s="234"/>
      <c r="N3555" s="234"/>
      <c r="O3555" s="234"/>
      <c r="P3555" s="234"/>
      <c r="Q3555" s="7">
        <v>38981</v>
      </c>
      <c r="R3555" s="8">
        <v>2687500</v>
      </c>
      <c r="S3555" s="8">
        <v>2716429</v>
      </c>
      <c r="T3555" s="8">
        <v>2643571</v>
      </c>
      <c r="U3555" s="8">
        <v>2666071</v>
      </c>
      <c r="V3555" s="192">
        <v>2303857</v>
      </c>
      <c r="W3555" s="234">
        <v>794124800</v>
      </c>
      <c r="X3555" s="194">
        <f t="shared" si="111"/>
        <v>-8.1052816936275848E-3</v>
      </c>
      <c r="Y3555" s="193"/>
      <c r="Z3555" s="197">
        <v>3553</v>
      </c>
    </row>
    <row r="3556" spans="1:26" ht="14.4" x14ac:dyDescent="0.3">
      <c r="A3556" s="7">
        <v>38980</v>
      </c>
      <c r="B3556" s="191">
        <v>1318.280029</v>
      </c>
      <c r="C3556" s="191">
        <v>1328.530029</v>
      </c>
      <c r="D3556" s="191">
        <v>1318.280029</v>
      </c>
      <c r="E3556" s="191">
        <v>1325.1800539999999</v>
      </c>
      <c r="F3556" s="192">
        <v>1325.1800539999999</v>
      </c>
      <c r="G3556" s="191">
        <v>2543070000</v>
      </c>
      <c r="H3556" s="194">
        <f t="shared" si="110"/>
        <v>5.7223816172583212E-3</v>
      </c>
      <c r="I3556" s="193"/>
      <c r="J3556" s="197">
        <v>3554</v>
      </c>
      <c r="K3556" s="234"/>
      <c r="L3556" s="234"/>
      <c r="M3556" s="234"/>
      <c r="N3556" s="234"/>
      <c r="O3556" s="234"/>
      <c r="P3556" s="234"/>
      <c r="Q3556" s="7">
        <v>38980</v>
      </c>
      <c r="R3556" s="8">
        <v>2656429</v>
      </c>
      <c r="S3556" s="8">
        <v>2702857</v>
      </c>
      <c r="T3556" s="8">
        <v>2650714</v>
      </c>
      <c r="U3556" s="8">
        <v>2687857</v>
      </c>
      <c r="V3556" s="192">
        <v>2322683</v>
      </c>
      <c r="W3556" s="234">
        <v>822791200</v>
      </c>
      <c r="X3556" s="194">
        <f t="shared" si="111"/>
        <v>2.0197663371398677E-2</v>
      </c>
      <c r="Y3556" s="193"/>
      <c r="Z3556" s="197">
        <v>3554</v>
      </c>
    </row>
    <row r="3557" spans="1:26" ht="14.4" x14ac:dyDescent="0.3">
      <c r="A3557" s="7">
        <v>38979</v>
      </c>
      <c r="B3557" s="191">
        <v>1321.170044</v>
      </c>
      <c r="C3557" s="191">
        <v>1322.040039</v>
      </c>
      <c r="D3557" s="191">
        <v>1312.170044</v>
      </c>
      <c r="E3557" s="191">
        <v>1317.6400149999999</v>
      </c>
      <c r="F3557" s="192">
        <v>1317.6400149999999</v>
      </c>
      <c r="G3557" s="191">
        <v>2390850000</v>
      </c>
      <c r="H3557" s="194">
        <f t="shared" si="110"/>
        <v>-2.6794523496492168E-3</v>
      </c>
      <c r="I3557" s="193"/>
      <c r="J3557" s="197">
        <v>3555</v>
      </c>
      <c r="K3557" s="234"/>
      <c r="L3557" s="234"/>
      <c r="M3557" s="234"/>
      <c r="N3557" s="234"/>
      <c r="O3557" s="234"/>
      <c r="P3557" s="234"/>
      <c r="Q3557" s="7">
        <v>38979</v>
      </c>
      <c r="R3557" s="8">
        <v>2646429</v>
      </c>
      <c r="S3557" s="8">
        <v>2655714</v>
      </c>
      <c r="T3557" s="8">
        <v>2600000</v>
      </c>
      <c r="U3557" s="8">
        <v>2634643</v>
      </c>
      <c r="V3557" s="192">
        <v>2276699</v>
      </c>
      <c r="W3557" s="234">
        <v>710049200</v>
      </c>
      <c r="X3557" s="194">
        <f t="shared" si="111"/>
        <v>-1.6238364990032459E-3</v>
      </c>
      <c r="Y3557" s="193"/>
      <c r="Z3557" s="197">
        <v>3555</v>
      </c>
    </row>
    <row r="3558" spans="1:26" ht="14.4" x14ac:dyDescent="0.3">
      <c r="A3558" s="7">
        <v>38978</v>
      </c>
      <c r="B3558" s="191">
        <v>1319.849976</v>
      </c>
      <c r="C3558" s="191">
        <v>1324.869995</v>
      </c>
      <c r="D3558" s="191">
        <v>1318.160034</v>
      </c>
      <c r="E3558" s="191">
        <v>1321.1800539999999</v>
      </c>
      <c r="F3558" s="192">
        <v>1321.1800539999999</v>
      </c>
      <c r="G3558" s="191">
        <v>2325080000</v>
      </c>
      <c r="H3558" s="194">
        <f t="shared" si="110"/>
        <v>1.151826956062785E-3</v>
      </c>
      <c r="I3558" s="193"/>
      <c r="J3558" s="197">
        <v>3556</v>
      </c>
      <c r="K3558" s="234"/>
      <c r="L3558" s="234"/>
      <c r="M3558" s="234"/>
      <c r="N3558" s="234"/>
      <c r="O3558" s="234"/>
      <c r="P3558" s="234"/>
      <c r="Q3558" s="7">
        <v>38978</v>
      </c>
      <c r="R3558" s="8">
        <v>2635714</v>
      </c>
      <c r="S3558" s="8">
        <v>2673571</v>
      </c>
      <c r="T3558" s="8">
        <v>2617857</v>
      </c>
      <c r="U3558" s="8">
        <v>2638929</v>
      </c>
      <c r="V3558" s="192">
        <v>2280402</v>
      </c>
      <c r="W3558" s="234">
        <v>705278000</v>
      </c>
      <c r="X3558" s="194">
        <f t="shared" si="111"/>
        <v>-2.8339884462825603E-3</v>
      </c>
      <c r="Y3558" s="193"/>
      <c r="Z3558" s="197">
        <v>3556</v>
      </c>
    </row>
    <row r="3559" spans="1:26" ht="14.4" x14ac:dyDescent="0.3">
      <c r="A3559" s="7">
        <v>38975</v>
      </c>
      <c r="B3559" s="191">
        <v>1316.280029</v>
      </c>
      <c r="C3559" s="191">
        <v>1324.650024</v>
      </c>
      <c r="D3559" s="191">
        <v>1316.280029</v>
      </c>
      <c r="E3559" s="191">
        <v>1319.660034</v>
      </c>
      <c r="F3559" s="192">
        <v>1319.660034</v>
      </c>
      <c r="G3559" s="191">
        <v>3198030000</v>
      </c>
      <c r="H3559" s="194">
        <f t="shared" si="110"/>
        <v>2.5678464502479985E-3</v>
      </c>
      <c r="I3559" s="193"/>
      <c r="J3559" s="197">
        <v>3557</v>
      </c>
      <c r="K3559" s="234"/>
      <c r="L3559" s="234"/>
      <c r="M3559" s="234"/>
      <c r="N3559" s="234"/>
      <c r="O3559" s="234"/>
      <c r="P3559" s="234"/>
      <c r="Q3559" s="7">
        <v>38975</v>
      </c>
      <c r="R3559" s="8">
        <v>2664286</v>
      </c>
      <c r="S3559" s="8">
        <v>2677857</v>
      </c>
      <c r="T3559" s="8">
        <v>2617500</v>
      </c>
      <c r="U3559" s="8">
        <v>2646429</v>
      </c>
      <c r="V3559" s="192">
        <v>2286883</v>
      </c>
      <c r="W3559" s="234">
        <v>981853600</v>
      </c>
      <c r="X3559" s="194">
        <f t="shared" si="111"/>
        <v>-9.436257859725658E-4</v>
      </c>
      <c r="Y3559" s="193"/>
      <c r="Z3559" s="197">
        <v>3557</v>
      </c>
    </row>
    <row r="3560" spans="1:26" ht="14.4" x14ac:dyDescent="0.3">
      <c r="A3560" s="7">
        <v>38974</v>
      </c>
      <c r="B3560" s="191">
        <v>1318</v>
      </c>
      <c r="C3560" s="191">
        <v>1318</v>
      </c>
      <c r="D3560" s="191">
        <v>1313.25</v>
      </c>
      <c r="E3560" s="191">
        <v>1316.280029</v>
      </c>
      <c r="F3560" s="192">
        <v>1316.280029</v>
      </c>
      <c r="G3560" s="191">
        <v>2351220000</v>
      </c>
      <c r="H3560" s="194">
        <f t="shared" si="110"/>
        <v>-1.357983319043115E-3</v>
      </c>
      <c r="I3560" s="193"/>
      <c r="J3560" s="197">
        <v>3558</v>
      </c>
      <c r="K3560" s="234"/>
      <c r="L3560" s="234"/>
      <c r="M3560" s="234"/>
      <c r="N3560" s="234"/>
      <c r="O3560" s="234"/>
      <c r="P3560" s="234"/>
      <c r="Q3560" s="7">
        <v>38974</v>
      </c>
      <c r="R3560" s="8">
        <v>2632857</v>
      </c>
      <c r="S3560" s="8">
        <v>2666786</v>
      </c>
      <c r="T3560" s="8">
        <v>2623571</v>
      </c>
      <c r="U3560" s="8">
        <v>2648929</v>
      </c>
      <c r="V3560" s="192">
        <v>2289043</v>
      </c>
      <c r="W3560" s="234">
        <v>801729600</v>
      </c>
      <c r="X3560" s="194">
        <f t="shared" si="111"/>
        <v>-4.0393577552175403E-4</v>
      </c>
      <c r="Y3560" s="193"/>
      <c r="Z3560" s="197">
        <v>3558</v>
      </c>
    </row>
    <row r="3561" spans="1:26" ht="14.4" x14ac:dyDescent="0.3">
      <c r="A3561" s="7">
        <v>38973</v>
      </c>
      <c r="B3561" s="191">
        <v>1312.73999</v>
      </c>
      <c r="C3561" s="191">
        <v>1319.920044</v>
      </c>
      <c r="D3561" s="191">
        <v>1311.119995</v>
      </c>
      <c r="E3561" s="191">
        <v>1318.0699460000001</v>
      </c>
      <c r="F3561" s="192">
        <v>1318.0699460000001</v>
      </c>
      <c r="G3561" s="191">
        <v>2597220000</v>
      </c>
      <c r="H3561" s="194">
        <f t="shared" si="110"/>
        <v>3.8613450114242747E-3</v>
      </c>
      <c r="I3561" s="193"/>
      <c r="J3561" s="197">
        <v>3559</v>
      </c>
      <c r="K3561" s="234"/>
      <c r="L3561" s="234"/>
      <c r="M3561" s="234"/>
      <c r="N3561" s="234"/>
      <c r="O3561" s="234"/>
      <c r="P3561" s="234"/>
      <c r="Q3561" s="7">
        <v>38973</v>
      </c>
      <c r="R3561" s="8">
        <v>2601786</v>
      </c>
      <c r="S3561" s="8">
        <v>2654286</v>
      </c>
      <c r="T3561" s="8">
        <v>2582143</v>
      </c>
      <c r="U3561" s="8">
        <v>2650000</v>
      </c>
      <c r="V3561" s="192">
        <v>2289968</v>
      </c>
      <c r="W3561" s="234">
        <v>1146138000</v>
      </c>
      <c r="X3561" s="194">
        <f t="shared" si="111"/>
        <v>2.1616183697186948E-2</v>
      </c>
      <c r="Y3561" s="193"/>
      <c r="Z3561" s="197">
        <v>3559</v>
      </c>
    </row>
    <row r="3562" spans="1:26" ht="14.4" x14ac:dyDescent="0.3">
      <c r="A3562" s="7">
        <v>38972</v>
      </c>
      <c r="B3562" s="191">
        <v>1299.530029</v>
      </c>
      <c r="C3562" s="191">
        <v>1314.280029</v>
      </c>
      <c r="D3562" s="191">
        <v>1299.530029</v>
      </c>
      <c r="E3562" s="191">
        <v>1313</v>
      </c>
      <c r="F3562" s="192">
        <v>1313</v>
      </c>
      <c r="G3562" s="191">
        <v>2791580000</v>
      </c>
      <c r="H3562" s="194">
        <f t="shared" si="110"/>
        <v>1.0357480797865606E-2</v>
      </c>
      <c r="I3562" s="193"/>
      <c r="J3562" s="197">
        <v>3560</v>
      </c>
      <c r="K3562" s="234"/>
      <c r="L3562" s="234"/>
      <c r="M3562" s="234"/>
      <c r="N3562" s="234"/>
      <c r="O3562" s="234"/>
      <c r="P3562" s="234"/>
      <c r="Q3562" s="7">
        <v>38972</v>
      </c>
      <c r="R3562" s="8">
        <v>2600357</v>
      </c>
      <c r="S3562" s="8">
        <v>2623214</v>
      </c>
      <c r="T3562" s="8">
        <v>2551786</v>
      </c>
      <c r="U3562" s="8">
        <v>2593929</v>
      </c>
      <c r="V3562" s="192">
        <v>2241515</v>
      </c>
      <c r="W3562" s="234">
        <v>1684687200</v>
      </c>
      <c r="X3562" s="194">
        <f t="shared" si="111"/>
        <v>1.7930702215818257E-3</v>
      </c>
      <c r="Y3562" s="193"/>
      <c r="Z3562" s="197">
        <v>3560</v>
      </c>
    </row>
    <row r="3563" spans="1:26" ht="14.4" x14ac:dyDescent="0.3">
      <c r="A3563" s="7">
        <v>38971</v>
      </c>
      <c r="B3563" s="191">
        <v>1298.8599850000001</v>
      </c>
      <c r="C3563" s="191">
        <v>1302.3599850000001</v>
      </c>
      <c r="D3563" s="191">
        <v>1290.9300539999999</v>
      </c>
      <c r="E3563" s="191">
        <v>1299.540039</v>
      </c>
      <c r="F3563" s="192">
        <v>1299.540039</v>
      </c>
      <c r="G3563" s="191">
        <v>2506430000</v>
      </c>
      <c r="H3563" s="194">
        <f t="shared" si="110"/>
        <v>4.7731575385560621E-4</v>
      </c>
      <c r="I3563" s="193"/>
      <c r="J3563" s="197">
        <v>3561</v>
      </c>
      <c r="K3563" s="234"/>
      <c r="L3563" s="234"/>
      <c r="M3563" s="234"/>
      <c r="N3563" s="234"/>
      <c r="O3563" s="234"/>
      <c r="P3563" s="234"/>
      <c r="Q3563" s="7">
        <v>38971</v>
      </c>
      <c r="R3563" s="8">
        <v>2586786</v>
      </c>
      <c r="S3563" s="8">
        <v>2633214</v>
      </c>
      <c r="T3563" s="8">
        <v>2550714</v>
      </c>
      <c r="U3563" s="8">
        <v>2589286</v>
      </c>
      <c r="V3563" s="192">
        <v>2237503</v>
      </c>
      <c r="W3563" s="234">
        <v>949124400</v>
      </c>
      <c r="X3563" s="194">
        <f t="shared" si="111"/>
        <v>-2.7612448120543974E-4</v>
      </c>
      <c r="Y3563" s="193"/>
      <c r="Z3563" s="197">
        <v>3561</v>
      </c>
    </row>
    <row r="3564" spans="1:26" ht="14.4" x14ac:dyDescent="0.3">
      <c r="A3564" s="7">
        <v>38968</v>
      </c>
      <c r="B3564" s="191">
        <v>1294.0200199999999</v>
      </c>
      <c r="C3564" s="191">
        <v>1300.1400149999999</v>
      </c>
      <c r="D3564" s="191">
        <v>1294.0200199999999</v>
      </c>
      <c r="E3564" s="191">
        <v>1298.920044</v>
      </c>
      <c r="F3564" s="192">
        <v>1298.920044</v>
      </c>
      <c r="G3564" s="191">
        <v>2132890000</v>
      </c>
      <c r="H3564" s="194">
        <f t="shared" si="110"/>
        <v>3.7866678445979767E-3</v>
      </c>
      <c r="I3564" s="193"/>
      <c r="J3564" s="197">
        <v>3562</v>
      </c>
      <c r="K3564" s="234"/>
      <c r="L3564" s="234"/>
      <c r="M3564" s="234"/>
      <c r="N3564" s="234"/>
      <c r="O3564" s="234"/>
      <c r="P3564" s="234"/>
      <c r="Q3564" s="7">
        <v>38968</v>
      </c>
      <c r="R3564" s="8">
        <v>2620357</v>
      </c>
      <c r="S3564" s="8">
        <v>2627500</v>
      </c>
      <c r="T3564" s="8">
        <v>2568214</v>
      </c>
      <c r="U3564" s="8">
        <v>2590000</v>
      </c>
      <c r="V3564" s="192">
        <v>2238121</v>
      </c>
      <c r="W3564" s="234">
        <v>895921600</v>
      </c>
      <c r="X3564" s="194">
        <f t="shared" si="111"/>
        <v>-3.845979235895925E-3</v>
      </c>
      <c r="Y3564" s="193"/>
      <c r="Z3564" s="197">
        <v>3562</v>
      </c>
    </row>
    <row r="3565" spans="1:26" ht="14.4" x14ac:dyDescent="0.3">
      <c r="A3565" s="7">
        <v>38967</v>
      </c>
      <c r="B3565" s="191">
        <v>1300.209961</v>
      </c>
      <c r="C3565" s="191">
        <v>1301.25</v>
      </c>
      <c r="D3565" s="191">
        <v>1292.130005</v>
      </c>
      <c r="E3565" s="191">
        <v>1294.0200199999999</v>
      </c>
      <c r="F3565" s="192">
        <v>1294.0200199999999</v>
      </c>
      <c r="G3565" s="191">
        <v>2325850000</v>
      </c>
      <c r="H3565" s="194">
        <f t="shared" si="110"/>
        <v>-4.7990324642838431E-3</v>
      </c>
      <c r="I3565" s="193"/>
      <c r="J3565" s="197">
        <v>3563</v>
      </c>
      <c r="K3565" s="234"/>
      <c r="L3565" s="234"/>
      <c r="M3565" s="234"/>
      <c r="N3565" s="234"/>
      <c r="O3565" s="234"/>
      <c r="P3565" s="234"/>
      <c r="Q3565" s="7">
        <v>38967</v>
      </c>
      <c r="R3565" s="8">
        <v>2521429</v>
      </c>
      <c r="S3565" s="8">
        <v>2624286</v>
      </c>
      <c r="T3565" s="8">
        <v>2508929</v>
      </c>
      <c r="U3565" s="8">
        <v>2600000</v>
      </c>
      <c r="V3565" s="192">
        <v>2246762</v>
      </c>
      <c r="W3565" s="234">
        <v>1267957600</v>
      </c>
      <c r="X3565" s="194">
        <f t="shared" si="111"/>
        <v>3.9554447978368316E-2</v>
      </c>
      <c r="Y3565" s="193"/>
      <c r="Z3565" s="197">
        <v>3563</v>
      </c>
    </row>
    <row r="3566" spans="1:26" ht="14.4" x14ac:dyDescent="0.3">
      <c r="A3566" s="7">
        <v>38966</v>
      </c>
      <c r="B3566" s="191">
        <v>1313.040039</v>
      </c>
      <c r="C3566" s="191">
        <v>1313.040039</v>
      </c>
      <c r="D3566" s="191">
        <v>1299.280029</v>
      </c>
      <c r="E3566" s="191">
        <v>1300.26001</v>
      </c>
      <c r="F3566" s="192">
        <v>1300.26001</v>
      </c>
      <c r="G3566" s="191">
        <v>2329870000</v>
      </c>
      <c r="H3566" s="194">
        <f t="shared" si="110"/>
        <v>-9.8914829621169122E-3</v>
      </c>
      <c r="I3566" s="193"/>
      <c r="J3566" s="197">
        <v>3564</v>
      </c>
      <c r="K3566" s="234"/>
      <c r="L3566" s="234"/>
      <c r="M3566" s="234"/>
      <c r="N3566" s="234"/>
      <c r="O3566" s="234"/>
      <c r="P3566" s="234"/>
      <c r="Q3566" s="7">
        <v>38966</v>
      </c>
      <c r="R3566" s="8">
        <v>2538571</v>
      </c>
      <c r="S3566" s="8">
        <v>2560357</v>
      </c>
      <c r="T3566" s="8">
        <v>2489286</v>
      </c>
      <c r="U3566" s="8">
        <v>2501071</v>
      </c>
      <c r="V3566" s="192">
        <v>2161274</v>
      </c>
      <c r="W3566" s="234">
        <v>974103200</v>
      </c>
      <c r="X3566" s="194">
        <f t="shared" si="111"/>
        <v>-2.0285364075821478E-2</v>
      </c>
      <c r="Y3566" s="193"/>
      <c r="Z3566" s="197">
        <v>3564</v>
      </c>
    </row>
    <row r="3567" spans="1:26" ht="14.4" x14ac:dyDescent="0.3">
      <c r="A3567" s="7">
        <v>38965</v>
      </c>
      <c r="B3567" s="191">
        <v>1310.9399410000001</v>
      </c>
      <c r="C3567" s="191">
        <v>1314.670044</v>
      </c>
      <c r="D3567" s="191">
        <v>1308.8199460000001</v>
      </c>
      <c r="E3567" s="191">
        <v>1313.25</v>
      </c>
      <c r="F3567" s="192">
        <v>1313.25</v>
      </c>
      <c r="G3567" s="191">
        <v>2114480000</v>
      </c>
      <c r="H3567" s="194">
        <f t="shared" si="110"/>
        <v>1.7085987009359557E-3</v>
      </c>
      <c r="I3567" s="193"/>
      <c r="J3567" s="197">
        <v>3565</v>
      </c>
      <c r="K3567" s="234"/>
      <c r="L3567" s="234"/>
      <c r="M3567" s="234"/>
      <c r="N3567" s="234"/>
      <c r="O3567" s="234"/>
      <c r="P3567" s="234"/>
      <c r="Q3567" s="7">
        <v>38965</v>
      </c>
      <c r="R3567" s="8">
        <v>2463214</v>
      </c>
      <c r="S3567" s="8">
        <v>2553571</v>
      </c>
      <c r="T3567" s="8">
        <v>2448214</v>
      </c>
      <c r="U3567" s="8">
        <v>2552857</v>
      </c>
      <c r="V3567" s="192">
        <v>2206024</v>
      </c>
      <c r="W3567" s="234">
        <v>1012457600</v>
      </c>
      <c r="X3567" s="194">
        <f t="shared" si="111"/>
        <v>4.5334617163392647E-2</v>
      </c>
      <c r="Y3567" s="193"/>
      <c r="Z3567" s="197">
        <v>3565</v>
      </c>
    </row>
    <row r="3568" spans="1:26" ht="14.4" x14ac:dyDescent="0.3">
      <c r="A3568" s="7">
        <v>38961</v>
      </c>
      <c r="B3568" s="191">
        <v>1303.8000489999999</v>
      </c>
      <c r="C3568" s="191">
        <v>1312.030029</v>
      </c>
      <c r="D3568" s="191">
        <v>1303.8000489999999</v>
      </c>
      <c r="E3568" s="191">
        <v>1311.01001</v>
      </c>
      <c r="F3568" s="192">
        <v>1311.01001</v>
      </c>
      <c r="G3568" s="191">
        <v>1800520000</v>
      </c>
      <c r="H3568" s="194">
        <f t="shared" si="110"/>
        <v>5.5146142088547956E-3</v>
      </c>
      <c r="I3568" s="193"/>
      <c r="J3568" s="197">
        <v>3566</v>
      </c>
      <c r="K3568" s="234"/>
      <c r="L3568" s="234"/>
      <c r="M3568" s="234"/>
      <c r="N3568" s="234"/>
      <c r="O3568" s="234"/>
      <c r="P3568" s="234"/>
      <c r="Q3568" s="7">
        <v>38961</v>
      </c>
      <c r="R3568" s="8">
        <v>2445714</v>
      </c>
      <c r="S3568" s="8">
        <v>2451786</v>
      </c>
      <c r="T3568" s="8">
        <v>2422143</v>
      </c>
      <c r="U3568" s="8">
        <v>2442143</v>
      </c>
      <c r="V3568" s="192">
        <v>2110352</v>
      </c>
      <c r="W3568" s="234">
        <v>408494800</v>
      </c>
      <c r="X3568" s="194">
        <f t="shared" si="111"/>
        <v>7.8113844588931685E-3</v>
      </c>
      <c r="Y3568" s="193"/>
      <c r="Z3568" s="197">
        <v>3566</v>
      </c>
    </row>
    <row r="3569" spans="1:26" ht="14.4" x14ac:dyDescent="0.3">
      <c r="A3569" s="7">
        <v>38960</v>
      </c>
      <c r="B3569" s="191">
        <v>1304.25</v>
      </c>
      <c r="C3569" s="191">
        <v>1306.1099850000001</v>
      </c>
      <c r="D3569" s="191">
        <v>1302.4499510000001</v>
      </c>
      <c r="E3569" s="191">
        <v>1303.8199460000001</v>
      </c>
      <c r="F3569" s="192">
        <v>1303.8199460000001</v>
      </c>
      <c r="G3569" s="191">
        <v>1974540000</v>
      </c>
      <c r="H3569" s="194">
        <f t="shared" si="110"/>
        <v>-1.1874403471331088E-3</v>
      </c>
      <c r="I3569" s="193"/>
      <c r="J3569" s="197">
        <v>3567</v>
      </c>
      <c r="K3569" s="234"/>
      <c r="L3569" s="234"/>
      <c r="M3569" s="234"/>
      <c r="N3569" s="234"/>
      <c r="O3569" s="234"/>
      <c r="P3569" s="234"/>
      <c r="Q3569" s="7">
        <v>38960</v>
      </c>
      <c r="R3569" s="8">
        <v>2402857</v>
      </c>
      <c r="S3569" s="8">
        <v>2439286</v>
      </c>
      <c r="T3569" s="8">
        <v>2380714</v>
      </c>
      <c r="U3569" s="8">
        <v>2423214</v>
      </c>
      <c r="V3569" s="192">
        <v>2093995</v>
      </c>
      <c r="W3569" s="234">
        <v>574697200</v>
      </c>
      <c r="X3569" s="194">
        <f t="shared" si="111"/>
        <v>1.3291866014816163E-2</v>
      </c>
      <c r="Y3569" s="193"/>
      <c r="Z3569" s="197">
        <v>3567</v>
      </c>
    </row>
    <row r="3570" spans="1:26" ht="14.4" x14ac:dyDescent="0.3">
      <c r="A3570" s="7">
        <v>38959</v>
      </c>
      <c r="B3570" s="191">
        <v>1303.6999510000001</v>
      </c>
      <c r="C3570" s="191">
        <v>1306.73999</v>
      </c>
      <c r="D3570" s="191">
        <v>1302.150024</v>
      </c>
      <c r="E3570" s="191">
        <v>1305.369995</v>
      </c>
      <c r="F3570" s="192">
        <v>1305.369995</v>
      </c>
      <c r="G3570" s="191">
        <v>2060690000</v>
      </c>
      <c r="H3570" s="194">
        <f t="shared" si="110"/>
        <v>8.3568403698988474E-4</v>
      </c>
      <c r="I3570" s="193"/>
      <c r="J3570" s="197">
        <v>3568</v>
      </c>
      <c r="K3570" s="234"/>
      <c r="L3570" s="234"/>
      <c r="M3570" s="234"/>
      <c r="N3570" s="234"/>
      <c r="O3570" s="234"/>
      <c r="P3570" s="234"/>
      <c r="Q3570" s="7">
        <v>38959</v>
      </c>
      <c r="R3570" s="8">
        <v>2405000</v>
      </c>
      <c r="S3570" s="8">
        <v>2422143</v>
      </c>
      <c r="T3570" s="8">
        <v>2381428</v>
      </c>
      <c r="U3570" s="8">
        <v>2391428</v>
      </c>
      <c r="V3570" s="192">
        <v>2066527</v>
      </c>
      <c r="W3570" s="234">
        <v>680142400</v>
      </c>
      <c r="X3570" s="194">
        <f t="shared" si="111"/>
        <v>7.2203081035213017E-3</v>
      </c>
      <c r="Y3570" s="193"/>
      <c r="Z3570" s="197">
        <v>3568</v>
      </c>
    </row>
    <row r="3571" spans="1:26" ht="14.4" x14ac:dyDescent="0.3">
      <c r="A3571" s="7">
        <v>38958</v>
      </c>
      <c r="B3571" s="191">
        <v>1301.5699460000001</v>
      </c>
      <c r="C3571" s="191">
        <v>1305.0200199999999</v>
      </c>
      <c r="D3571" s="191">
        <v>1295.290039</v>
      </c>
      <c r="E3571" s="191">
        <v>1304.280029</v>
      </c>
      <c r="F3571" s="192">
        <v>1304.280029</v>
      </c>
      <c r="G3571" s="191">
        <v>2093720000</v>
      </c>
      <c r="H3571" s="194">
        <f t="shared" si="110"/>
        <v>1.9204473446412043E-3</v>
      </c>
      <c r="I3571" s="193"/>
      <c r="J3571" s="197">
        <v>3569</v>
      </c>
      <c r="K3571" s="234"/>
      <c r="L3571" s="234"/>
      <c r="M3571" s="234"/>
      <c r="N3571" s="234"/>
      <c r="O3571" s="234"/>
      <c r="P3571" s="234"/>
      <c r="Q3571" s="7">
        <v>38958</v>
      </c>
      <c r="R3571" s="8">
        <v>2392500</v>
      </c>
      <c r="S3571" s="8">
        <v>2402143</v>
      </c>
      <c r="T3571" s="8">
        <v>2325714</v>
      </c>
      <c r="U3571" s="8">
        <v>2374286</v>
      </c>
      <c r="V3571" s="192">
        <v>2051713</v>
      </c>
      <c r="W3571" s="234">
        <v>947332400</v>
      </c>
      <c r="X3571" s="194">
        <f t="shared" si="111"/>
        <v>-7.4648887547263277E-3</v>
      </c>
      <c r="Y3571" s="193"/>
      <c r="Z3571" s="197">
        <v>3569</v>
      </c>
    </row>
    <row r="3572" spans="1:26" ht="14.4" x14ac:dyDescent="0.3">
      <c r="A3572" s="7">
        <v>38957</v>
      </c>
      <c r="B3572" s="191">
        <v>1295.089966</v>
      </c>
      <c r="C3572" s="191">
        <v>1305.0200199999999</v>
      </c>
      <c r="D3572" s="191">
        <v>1293.969971</v>
      </c>
      <c r="E3572" s="191">
        <v>1301.780029</v>
      </c>
      <c r="F3572" s="192">
        <v>1301.780029</v>
      </c>
      <c r="G3572" s="191">
        <v>1834920000</v>
      </c>
      <c r="H3572" s="194">
        <f t="shared" si="110"/>
        <v>5.1657129432195826E-3</v>
      </c>
      <c r="I3572" s="193"/>
      <c r="J3572" s="197">
        <v>3570</v>
      </c>
      <c r="K3572" s="234"/>
      <c r="L3572" s="234"/>
      <c r="M3572" s="234"/>
      <c r="N3572" s="234"/>
      <c r="O3572" s="234"/>
      <c r="P3572" s="234"/>
      <c r="Q3572" s="7">
        <v>38957</v>
      </c>
      <c r="R3572" s="8">
        <v>2446429</v>
      </c>
      <c r="S3572" s="8">
        <v>2450357</v>
      </c>
      <c r="T3572" s="8">
        <v>2381428</v>
      </c>
      <c r="U3572" s="8">
        <v>2392143</v>
      </c>
      <c r="V3572" s="192">
        <v>2067144</v>
      </c>
      <c r="W3572" s="234">
        <v>738161200</v>
      </c>
      <c r="X3572" s="194">
        <f t="shared" si="111"/>
        <v>-2.5745486080018098E-2</v>
      </c>
      <c r="Y3572" s="193"/>
      <c r="Z3572" s="197">
        <v>3570</v>
      </c>
    </row>
    <row r="3573" spans="1:26" ht="14.4" x14ac:dyDescent="0.3">
      <c r="A3573" s="7">
        <v>38954</v>
      </c>
      <c r="B3573" s="191">
        <v>1295.920044</v>
      </c>
      <c r="C3573" s="191">
        <v>1298.880005</v>
      </c>
      <c r="D3573" s="191">
        <v>1292.3900149999999</v>
      </c>
      <c r="E3573" s="191">
        <v>1295.089966</v>
      </c>
      <c r="F3573" s="192">
        <v>1295.089966</v>
      </c>
      <c r="G3573" s="191">
        <v>1667580000</v>
      </c>
      <c r="H3573" s="194">
        <f t="shared" si="110"/>
        <v>-7.4849386281404279E-4</v>
      </c>
      <c r="I3573" s="193"/>
      <c r="J3573" s="197">
        <v>3571</v>
      </c>
      <c r="K3573" s="234"/>
      <c r="L3573" s="234"/>
      <c r="M3573" s="234"/>
      <c r="N3573" s="234"/>
      <c r="O3573" s="234"/>
      <c r="P3573" s="234"/>
      <c r="Q3573" s="7">
        <v>38954</v>
      </c>
      <c r="R3573" s="8">
        <v>2405000</v>
      </c>
      <c r="S3573" s="8">
        <v>2466071</v>
      </c>
      <c r="T3573" s="8">
        <v>2403929</v>
      </c>
      <c r="U3573" s="8">
        <v>2455357</v>
      </c>
      <c r="V3573" s="192">
        <v>2121770</v>
      </c>
      <c r="W3573" s="234">
        <v>543958800</v>
      </c>
      <c r="X3573" s="194">
        <f t="shared" si="111"/>
        <v>1.3862076874558E-2</v>
      </c>
      <c r="Y3573" s="193"/>
      <c r="Z3573" s="197">
        <v>3571</v>
      </c>
    </row>
    <row r="3574" spans="1:26" ht="14.4" x14ac:dyDescent="0.3">
      <c r="A3574" s="7">
        <v>38953</v>
      </c>
      <c r="B3574" s="191">
        <v>1292.969971</v>
      </c>
      <c r="C3574" s="191">
        <v>1297.2299800000001</v>
      </c>
      <c r="D3574" s="191">
        <v>1291.400024</v>
      </c>
      <c r="E3574" s="191">
        <v>1296.0600589999999</v>
      </c>
      <c r="F3574" s="192">
        <v>1296.0600589999999</v>
      </c>
      <c r="G3574" s="191">
        <v>1930320000</v>
      </c>
      <c r="H3574" s="194">
        <f t="shared" si="110"/>
        <v>2.3743950252854439E-3</v>
      </c>
      <c r="I3574" s="193"/>
      <c r="J3574" s="197">
        <v>3572</v>
      </c>
      <c r="K3574" s="234"/>
      <c r="L3574" s="234"/>
      <c r="M3574" s="234"/>
      <c r="N3574" s="234"/>
      <c r="O3574" s="234"/>
      <c r="P3574" s="234"/>
      <c r="Q3574" s="7">
        <v>38953</v>
      </c>
      <c r="R3574" s="8">
        <v>2424643</v>
      </c>
      <c r="S3574" s="8">
        <v>2435357</v>
      </c>
      <c r="T3574" s="8">
        <v>2366786</v>
      </c>
      <c r="U3574" s="8">
        <v>2421786</v>
      </c>
      <c r="V3574" s="192">
        <v>2092760</v>
      </c>
      <c r="W3574" s="234">
        <v>655191600</v>
      </c>
      <c r="X3574" s="194">
        <f t="shared" si="111"/>
        <v>7.4282889229390237E-3</v>
      </c>
      <c r="Y3574" s="193"/>
      <c r="Z3574" s="197">
        <v>3572</v>
      </c>
    </row>
    <row r="3575" spans="1:26" ht="14.4" x14ac:dyDescent="0.3">
      <c r="A3575" s="7">
        <v>38952</v>
      </c>
      <c r="B3575" s="191">
        <v>1298.7299800000001</v>
      </c>
      <c r="C3575" s="191">
        <v>1301.5</v>
      </c>
      <c r="D3575" s="191">
        <v>1289.8199460000001</v>
      </c>
      <c r="E3575" s="191">
        <v>1292.98999</v>
      </c>
      <c r="F3575" s="192">
        <v>1292.98999</v>
      </c>
      <c r="G3575" s="191">
        <v>1893670000</v>
      </c>
      <c r="H3575" s="194">
        <f t="shared" si="110"/>
        <v>-4.4886560434759743E-3</v>
      </c>
      <c r="I3575" s="193"/>
      <c r="J3575" s="197">
        <v>3573</v>
      </c>
      <c r="K3575" s="234"/>
      <c r="L3575" s="234"/>
      <c r="M3575" s="234"/>
      <c r="N3575" s="234"/>
      <c r="O3575" s="234"/>
      <c r="P3575" s="234"/>
      <c r="Q3575" s="7">
        <v>38952</v>
      </c>
      <c r="R3575" s="8">
        <v>2428571</v>
      </c>
      <c r="S3575" s="8">
        <v>2451786</v>
      </c>
      <c r="T3575" s="8">
        <v>2390714</v>
      </c>
      <c r="U3575" s="8">
        <v>2403929</v>
      </c>
      <c r="V3575" s="192">
        <v>2077329</v>
      </c>
      <c r="W3575" s="234">
        <v>536258800</v>
      </c>
      <c r="X3575" s="194">
        <f t="shared" si="111"/>
        <v>-4.5843204452929139E-3</v>
      </c>
      <c r="Y3575" s="193"/>
      <c r="Z3575" s="197">
        <v>3573</v>
      </c>
    </row>
    <row r="3576" spans="1:26" ht="14.4" x14ac:dyDescent="0.3">
      <c r="A3576" s="7">
        <v>38951</v>
      </c>
      <c r="B3576" s="191">
        <v>1297.5200199999999</v>
      </c>
      <c r="C3576" s="191">
        <v>1302.48999</v>
      </c>
      <c r="D3576" s="191">
        <v>1294.4399410000001</v>
      </c>
      <c r="E3576" s="191">
        <v>1298.8199460000001</v>
      </c>
      <c r="F3576" s="192">
        <v>1298.8199460000001</v>
      </c>
      <c r="G3576" s="191">
        <v>1908740000</v>
      </c>
      <c r="H3576" s="194">
        <f t="shared" si="110"/>
        <v>1.00185429123486E-3</v>
      </c>
      <c r="I3576" s="193"/>
      <c r="J3576" s="197">
        <v>3574</v>
      </c>
      <c r="K3576" s="234"/>
      <c r="L3576" s="234"/>
      <c r="M3576" s="234"/>
      <c r="N3576" s="234"/>
      <c r="O3576" s="234"/>
      <c r="P3576" s="234"/>
      <c r="Q3576" s="7">
        <v>38951</v>
      </c>
      <c r="R3576" s="8">
        <v>2381428</v>
      </c>
      <c r="S3576" s="8">
        <v>2440000</v>
      </c>
      <c r="T3576" s="8">
        <v>2375000</v>
      </c>
      <c r="U3576" s="8">
        <v>2415000</v>
      </c>
      <c r="V3576" s="192">
        <v>2086896</v>
      </c>
      <c r="W3576" s="234">
        <v>576968000</v>
      </c>
      <c r="X3576" s="194">
        <f t="shared" si="111"/>
        <v>1.5925066072496948E-2</v>
      </c>
      <c r="Y3576" s="193"/>
      <c r="Z3576" s="197">
        <v>3574</v>
      </c>
    </row>
    <row r="3577" spans="1:26" ht="14.4" x14ac:dyDescent="0.3">
      <c r="A3577" s="7">
        <v>38950</v>
      </c>
      <c r="B3577" s="191">
        <v>1302.3000489999999</v>
      </c>
      <c r="C3577" s="191">
        <v>1302.3000489999999</v>
      </c>
      <c r="D3577" s="191">
        <v>1295.51001</v>
      </c>
      <c r="E3577" s="191">
        <v>1297.5200199999999</v>
      </c>
      <c r="F3577" s="192">
        <v>1297.5200199999999</v>
      </c>
      <c r="G3577" s="191">
        <v>1759240000</v>
      </c>
      <c r="H3577" s="194">
        <f t="shared" si="110"/>
        <v>-3.670451370765489E-3</v>
      </c>
      <c r="I3577" s="193"/>
      <c r="J3577" s="197">
        <v>3575</v>
      </c>
      <c r="K3577" s="234"/>
      <c r="L3577" s="234"/>
      <c r="M3577" s="234"/>
      <c r="N3577" s="234"/>
      <c r="O3577" s="234"/>
      <c r="P3577" s="234"/>
      <c r="Q3577" s="7">
        <v>38950</v>
      </c>
      <c r="R3577" s="8">
        <v>2403571</v>
      </c>
      <c r="S3577" s="8">
        <v>2403929</v>
      </c>
      <c r="T3577" s="8">
        <v>2362500</v>
      </c>
      <c r="U3577" s="8">
        <v>2377143</v>
      </c>
      <c r="V3577" s="192">
        <v>2054183</v>
      </c>
      <c r="W3577" s="234">
        <v>526226400</v>
      </c>
      <c r="X3577" s="194">
        <f t="shared" si="111"/>
        <v>-1.9879313709445394E-2</v>
      </c>
      <c r="Y3577" s="193"/>
      <c r="Z3577" s="197">
        <v>3575</v>
      </c>
    </row>
    <row r="3578" spans="1:26" ht="14.4" x14ac:dyDescent="0.3">
      <c r="A3578" s="7">
        <v>38947</v>
      </c>
      <c r="B3578" s="191">
        <v>1297.4799800000001</v>
      </c>
      <c r="C3578" s="191">
        <v>1302.3000489999999</v>
      </c>
      <c r="D3578" s="191">
        <v>1293.5699460000001</v>
      </c>
      <c r="E3578" s="191">
        <v>1302.3000489999999</v>
      </c>
      <c r="F3578" s="192">
        <v>1302.3000489999999</v>
      </c>
      <c r="G3578" s="191">
        <v>2033910000</v>
      </c>
      <c r="H3578" s="194">
        <f t="shared" si="110"/>
        <v>3.7149467231084947E-3</v>
      </c>
      <c r="I3578" s="193"/>
      <c r="J3578" s="197">
        <v>3576</v>
      </c>
      <c r="K3578" s="234"/>
      <c r="L3578" s="234"/>
      <c r="M3578" s="234"/>
      <c r="N3578" s="234"/>
      <c r="O3578" s="234"/>
      <c r="P3578" s="234"/>
      <c r="Q3578" s="7">
        <v>38947</v>
      </c>
      <c r="R3578" s="8">
        <v>2418214</v>
      </c>
      <c r="S3578" s="8">
        <v>2442857</v>
      </c>
      <c r="T3578" s="8">
        <v>2402143</v>
      </c>
      <c r="U3578" s="8">
        <v>2425357</v>
      </c>
      <c r="V3578" s="192">
        <v>2095847</v>
      </c>
      <c r="W3578" s="234">
        <v>536354000</v>
      </c>
      <c r="X3578" s="194">
        <f t="shared" si="111"/>
        <v>4.7349674252266331E-3</v>
      </c>
      <c r="Y3578" s="193"/>
      <c r="Z3578" s="197">
        <v>3576</v>
      </c>
    </row>
    <row r="3579" spans="1:26" ht="14.4" x14ac:dyDescent="0.3">
      <c r="A3579" s="7">
        <v>38946</v>
      </c>
      <c r="B3579" s="191">
        <v>1295.369995</v>
      </c>
      <c r="C3579" s="191">
        <v>1300.780029</v>
      </c>
      <c r="D3579" s="191">
        <v>1292.709961</v>
      </c>
      <c r="E3579" s="191">
        <v>1297.4799800000001</v>
      </c>
      <c r="F3579" s="192">
        <v>1297.4799800000001</v>
      </c>
      <c r="G3579" s="191">
        <v>2458340000</v>
      </c>
      <c r="H3579" s="194">
        <f t="shared" si="110"/>
        <v>1.5824289344456891E-3</v>
      </c>
      <c r="I3579" s="193"/>
      <c r="J3579" s="197">
        <v>3577</v>
      </c>
      <c r="K3579" s="234"/>
      <c r="L3579" s="234"/>
      <c r="M3579" s="234"/>
      <c r="N3579" s="234"/>
      <c r="O3579" s="234"/>
      <c r="P3579" s="234"/>
      <c r="Q3579" s="7">
        <v>38946</v>
      </c>
      <c r="R3579" s="8">
        <v>2428571</v>
      </c>
      <c r="S3579" s="8">
        <v>2452143</v>
      </c>
      <c r="T3579" s="8">
        <v>2399286</v>
      </c>
      <c r="U3579" s="8">
        <v>2413929</v>
      </c>
      <c r="V3579" s="192">
        <v>2085970</v>
      </c>
      <c r="W3579" s="234">
        <v>581148400</v>
      </c>
      <c r="X3579" s="194">
        <f t="shared" si="111"/>
        <v>-5.7373497800531645E-3</v>
      </c>
      <c r="Y3579" s="193"/>
      <c r="Z3579" s="197">
        <v>3577</v>
      </c>
    </row>
    <row r="3580" spans="1:26" ht="14.4" x14ac:dyDescent="0.3">
      <c r="A3580" s="7">
        <v>38945</v>
      </c>
      <c r="B3580" s="191">
        <v>1285.2700199999999</v>
      </c>
      <c r="C3580" s="191">
        <v>1296.209961</v>
      </c>
      <c r="D3580" s="191">
        <v>1285.2700199999999</v>
      </c>
      <c r="E3580" s="191">
        <v>1295.4300539999999</v>
      </c>
      <c r="F3580" s="192">
        <v>1295.4300539999999</v>
      </c>
      <c r="G3580" s="191">
        <v>2554570000</v>
      </c>
      <c r="H3580" s="194">
        <f t="shared" si="110"/>
        <v>7.6619878476075808E-3</v>
      </c>
      <c r="I3580" s="193"/>
      <c r="J3580" s="197">
        <v>3578</v>
      </c>
      <c r="K3580" s="234"/>
      <c r="L3580" s="234"/>
      <c r="M3580" s="234"/>
      <c r="N3580" s="234"/>
      <c r="O3580" s="234"/>
      <c r="P3580" s="234"/>
      <c r="Q3580" s="7">
        <v>38945</v>
      </c>
      <c r="R3580" s="8">
        <v>2396429</v>
      </c>
      <c r="S3580" s="8">
        <v>2431072</v>
      </c>
      <c r="T3580" s="8">
        <v>2368929</v>
      </c>
      <c r="U3580" s="8">
        <v>2427857</v>
      </c>
      <c r="V3580" s="192">
        <v>2098007</v>
      </c>
      <c r="W3580" s="234">
        <v>781284000</v>
      </c>
      <c r="X3580" s="194">
        <f t="shared" si="111"/>
        <v>2.3025306869996737E-2</v>
      </c>
      <c r="Y3580" s="193"/>
      <c r="Z3580" s="197">
        <v>3578</v>
      </c>
    </row>
    <row r="3581" spans="1:26" ht="14.4" x14ac:dyDescent="0.3">
      <c r="A3581" s="7">
        <v>38944</v>
      </c>
      <c r="B3581" s="191">
        <v>1268.1899410000001</v>
      </c>
      <c r="C3581" s="191">
        <v>1286.2299800000001</v>
      </c>
      <c r="D3581" s="191">
        <v>1268.1899410000001</v>
      </c>
      <c r="E3581" s="191">
        <v>1285.579956</v>
      </c>
      <c r="F3581" s="192">
        <v>1285.579956</v>
      </c>
      <c r="G3581" s="191">
        <v>2334100000</v>
      </c>
      <c r="H3581" s="194">
        <f t="shared" si="110"/>
        <v>1.3696466306181312E-2</v>
      </c>
      <c r="I3581" s="193"/>
      <c r="J3581" s="197">
        <v>3579</v>
      </c>
      <c r="K3581" s="234"/>
      <c r="L3581" s="234"/>
      <c r="M3581" s="234"/>
      <c r="N3581" s="234"/>
      <c r="O3581" s="234"/>
      <c r="P3581" s="234"/>
      <c r="Q3581" s="7">
        <v>38944</v>
      </c>
      <c r="R3581" s="8">
        <v>2333571</v>
      </c>
      <c r="S3581" s="8">
        <v>2375000</v>
      </c>
      <c r="T3581" s="8">
        <v>2314286</v>
      </c>
      <c r="U3581" s="8">
        <v>2373214</v>
      </c>
      <c r="V3581" s="192">
        <v>2050787</v>
      </c>
      <c r="W3581" s="234">
        <v>861352800</v>
      </c>
      <c r="X3581" s="194">
        <f t="shared" si="111"/>
        <v>3.9255610966881752E-2</v>
      </c>
      <c r="Y3581" s="193"/>
      <c r="Z3581" s="197">
        <v>3579</v>
      </c>
    </row>
    <row r="3582" spans="1:26" ht="14.4" x14ac:dyDescent="0.3">
      <c r="A3582" s="7">
        <v>38943</v>
      </c>
      <c r="B3582" s="191">
        <v>1266.670044</v>
      </c>
      <c r="C3582" s="191">
        <v>1278.900024</v>
      </c>
      <c r="D3582" s="191">
        <v>1266.670044</v>
      </c>
      <c r="E3582" s="191">
        <v>1268.209961</v>
      </c>
      <c r="F3582" s="192">
        <v>1268.209961</v>
      </c>
      <c r="G3582" s="191">
        <v>2118020000</v>
      </c>
      <c r="H3582" s="194">
        <f t="shared" si="110"/>
        <v>1.1604362470628142E-3</v>
      </c>
      <c r="I3582" s="193"/>
      <c r="J3582" s="197">
        <v>3580</v>
      </c>
      <c r="K3582" s="234"/>
      <c r="L3582" s="234"/>
      <c r="M3582" s="234"/>
      <c r="N3582" s="234"/>
      <c r="O3582" s="234"/>
      <c r="P3582" s="234"/>
      <c r="Q3582" s="7">
        <v>38943</v>
      </c>
      <c r="R3582" s="8">
        <v>2287500</v>
      </c>
      <c r="S3582" s="8">
        <v>2329286</v>
      </c>
      <c r="T3582" s="8">
        <v>2271429</v>
      </c>
      <c r="U3582" s="8">
        <v>2283571</v>
      </c>
      <c r="V3582" s="192">
        <v>1973323</v>
      </c>
      <c r="W3582" s="234">
        <v>717620400</v>
      </c>
      <c r="X3582" s="194">
        <f t="shared" si="111"/>
        <v>4.5561611771287834E-3</v>
      </c>
      <c r="Y3582" s="193"/>
      <c r="Z3582" s="197">
        <v>3580</v>
      </c>
    </row>
    <row r="3583" spans="1:26" ht="14.4" x14ac:dyDescent="0.3">
      <c r="A3583" s="7">
        <v>38940</v>
      </c>
      <c r="B3583" s="191">
        <v>1271.6400149999999</v>
      </c>
      <c r="C3583" s="191">
        <v>1271.6400149999999</v>
      </c>
      <c r="D3583" s="191">
        <v>1262.079956</v>
      </c>
      <c r="E3583" s="191">
        <v>1266.73999</v>
      </c>
      <c r="F3583" s="192">
        <v>1266.73999</v>
      </c>
      <c r="G3583" s="191">
        <v>2004540000</v>
      </c>
      <c r="H3583" s="194">
        <f t="shared" si="110"/>
        <v>-3.9864985845342151E-3</v>
      </c>
      <c r="I3583" s="193"/>
      <c r="J3583" s="197">
        <v>3581</v>
      </c>
      <c r="K3583" s="234"/>
      <c r="L3583" s="234"/>
      <c r="M3583" s="234"/>
      <c r="N3583" s="234"/>
      <c r="O3583" s="234"/>
      <c r="P3583" s="234"/>
      <c r="Q3583" s="7">
        <v>38940</v>
      </c>
      <c r="R3583" s="8">
        <v>2258214</v>
      </c>
      <c r="S3583" s="8">
        <v>2290357</v>
      </c>
      <c r="T3583" s="8">
        <v>2235000</v>
      </c>
      <c r="U3583" s="8">
        <v>2273214</v>
      </c>
      <c r="V3583" s="192">
        <v>1964373</v>
      </c>
      <c r="W3583" s="234">
        <v>777529200</v>
      </c>
      <c r="X3583" s="194">
        <f t="shared" si="111"/>
        <v>-6.5557902147131289E-3</v>
      </c>
      <c r="Y3583" s="193"/>
      <c r="Z3583" s="197">
        <v>3581</v>
      </c>
    </row>
    <row r="3584" spans="1:26" ht="14.4" x14ac:dyDescent="0.3">
      <c r="A3584" s="7">
        <v>38939</v>
      </c>
      <c r="B3584" s="191">
        <v>1265.719971</v>
      </c>
      <c r="C3584" s="191">
        <v>1272.5500489999999</v>
      </c>
      <c r="D3584" s="191">
        <v>1261.3000489999999</v>
      </c>
      <c r="E3584" s="191">
        <v>1271.8100589999999</v>
      </c>
      <c r="F3584" s="192">
        <v>1271.8100589999999</v>
      </c>
      <c r="G3584" s="191">
        <v>2402190000</v>
      </c>
      <c r="H3584" s="194">
        <f t="shared" si="110"/>
        <v>4.6290202826508534E-3</v>
      </c>
      <c r="I3584" s="193"/>
      <c r="J3584" s="197">
        <v>3582</v>
      </c>
      <c r="K3584" s="234"/>
      <c r="L3584" s="234"/>
      <c r="M3584" s="234"/>
      <c r="N3584" s="234"/>
      <c r="O3584" s="234"/>
      <c r="P3584" s="234"/>
      <c r="Q3584" s="7">
        <v>38939</v>
      </c>
      <c r="R3584" s="8">
        <v>2258929</v>
      </c>
      <c r="S3584" s="8">
        <v>2314643</v>
      </c>
      <c r="T3584" s="8">
        <v>2239286</v>
      </c>
      <c r="U3584" s="8">
        <v>2288214</v>
      </c>
      <c r="V3584" s="192">
        <v>1977336</v>
      </c>
      <c r="W3584" s="234">
        <v>697760000</v>
      </c>
      <c r="X3584" s="194">
        <f t="shared" si="111"/>
        <v>7.5484504122756329E-3</v>
      </c>
      <c r="Y3584" s="193"/>
      <c r="Z3584" s="197">
        <v>3582</v>
      </c>
    </row>
    <row r="3585" spans="1:26" ht="14.4" x14ac:dyDescent="0.3">
      <c r="A3585" s="7">
        <v>38938</v>
      </c>
      <c r="B3585" s="191">
        <v>1271.130005</v>
      </c>
      <c r="C3585" s="191">
        <v>1283.73999</v>
      </c>
      <c r="D3585" s="191">
        <v>1264.7299800000001</v>
      </c>
      <c r="E3585" s="191">
        <v>1265.9499510000001</v>
      </c>
      <c r="F3585" s="192">
        <v>1265.9499510000001</v>
      </c>
      <c r="G3585" s="191">
        <v>2555180000</v>
      </c>
      <c r="H3585" s="194">
        <f t="shared" si="110"/>
        <v>-4.3492851535106456E-3</v>
      </c>
      <c r="I3585" s="193"/>
      <c r="J3585" s="197">
        <v>3583</v>
      </c>
      <c r="K3585" s="234"/>
      <c r="L3585" s="234"/>
      <c r="M3585" s="234"/>
      <c r="N3585" s="234"/>
      <c r="O3585" s="234"/>
      <c r="P3585" s="234"/>
      <c r="Q3585" s="7">
        <v>38938</v>
      </c>
      <c r="R3585" s="8">
        <v>2336786</v>
      </c>
      <c r="S3585" s="8">
        <v>2342857</v>
      </c>
      <c r="T3585" s="8">
        <v>2264286</v>
      </c>
      <c r="U3585" s="8">
        <v>2271071</v>
      </c>
      <c r="V3585" s="192">
        <v>1962522</v>
      </c>
      <c r="W3585" s="234">
        <v>955838800</v>
      </c>
      <c r="X3585" s="194">
        <f t="shared" si="111"/>
        <v>-1.8369907085063985E-2</v>
      </c>
      <c r="Y3585" s="193"/>
      <c r="Z3585" s="197">
        <v>3583</v>
      </c>
    </row>
    <row r="3586" spans="1:26" ht="14.4" x14ac:dyDescent="0.3">
      <c r="A3586" s="7">
        <v>38937</v>
      </c>
      <c r="B3586" s="191">
        <v>1275.670044</v>
      </c>
      <c r="C3586" s="191">
        <v>1282.75</v>
      </c>
      <c r="D3586" s="191">
        <v>1268.369995</v>
      </c>
      <c r="E3586" s="191">
        <v>1271.4799800000001</v>
      </c>
      <c r="F3586" s="192">
        <v>1271.4799800000001</v>
      </c>
      <c r="G3586" s="191">
        <v>2457840000</v>
      </c>
      <c r="H3586" s="194">
        <f t="shared" si="110"/>
        <v>-3.3627063912348896E-3</v>
      </c>
      <c r="I3586" s="193"/>
      <c r="J3586" s="197">
        <v>3584</v>
      </c>
      <c r="K3586" s="234"/>
      <c r="L3586" s="234"/>
      <c r="M3586" s="234"/>
      <c r="N3586" s="234"/>
      <c r="O3586" s="234"/>
      <c r="P3586" s="234"/>
      <c r="Q3586" s="7">
        <v>38937</v>
      </c>
      <c r="R3586" s="8">
        <v>2396071</v>
      </c>
      <c r="S3586" s="8">
        <v>2396786</v>
      </c>
      <c r="T3586" s="8">
        <v>2303929</v>
      </c>
      <c r="U3586" s="8">
        <v>2313571</v>
      </c>
      <c r="V3586" s="192">
        <v>1999248</v>
      </c>
      <c r="W3586" s="234">
        <v>997864000</v>
      </c>
      <c r="X3586" s="194">
        <f t="shared" si="111"/>
        <v>-3.6155823519315955E-2</v>
      </c>
      <c r="Y3586" s="193"/>
      <c r="Z3586" s="197">
        <v>3584</v>
      </c>
    </row>
    <row r="3587" spans="1:26" ht="14.4" x14ac:dyDescent="0.3">
      <c r="A3587" s="7">
        <v>38936</v>
      </c>
      <c r="B3587" s="191">
        <v>1279.3100589999999</v>
      </c>
      <c r="C3587" s="191">
        <v>1279.3100589999999</v>
      </c>
      <c r="D3587" s="191">
        <v>1273</v>
      </c>
      <c r="E3587" s="191">
        <v>1275.7700199999999</v>
      </c>
      <c r="F3587" s="192">
        <v>1275.7700199999999</v>
      </c>
      <c r="G3587" s="191">
        <v>2045660000</v>
      </c>
      <c r="H3587" s="194">
        <f t="shared" si="110"/>
        <v>-2.8060632207440191E-3</v>
      </c>
      <c r="I3587" s="193"/>
      <c r="J3587" s="197">
        <v>3585</v>
      </c>
      <c r="K3587" s="234"/>
      <c r="L3587" s="234"/>
      <c r="M3587" s="234"/>
      <c r="N3587" s="234"/>
      <c r="O3587" s="234"/>
      <c r="P3587" s="234"/>
      <c r="Q3587" s="7">
        <v>38936</v>
      </c>
      <c r="R3587" s="8">
        <v>2418571</v>
      </c>
      <c r="S3587" s="8">
        <v>2485714</v>
      </c>
      <c r="T3587" s="8">
        <v>2368214</v>
      </c>
      <c r="U3587" s="8">
        <v>2400357</v>
      </c>
      <c r="V3587" s="192">
        <v>2074244</v>
      </c>
      <c r="W3587" s="234">
        <v>1245512800</v>
      </c>
      <c r="X3587" s="194">
        <f t="shared" si="111"/>
        <v>-1.5958198798604478E-2</v>
      </c>
      <c r="Y3587" s="193"/>
      <c r="Z3587" s="197">
        <v>3585</v>
      </c>
    </row>
    <row r="3588" spans="1:26" ht="14.4" x14ac:dyDescent="0.3">
      <c r="A3588" s="7">
        <v>38933</v>
      </c>
      <c r="B3588" s="191">
        <v>1280.26001</v>
      </c>
      <c r="C3588" s="191">
        <v>1292.920044</v>
      </c>
      <c r="D3588" s="191">
        <v>1273.8199460000001</v>
      </c>
      <c r="E3588" s="191">
        <v>1279.3599850000001</v>
      </c>
      <c r="F3588" s="192">
        <v>1279.3599850000001</v>
      </c>
      <c r="G3588" s="191">
        <v>2530970000</v>
      </c>
      <c r="H3588" s="194">
        <f t="shared" ref="H3588:H3651" si="112">(F3588-F3589)/F3589</f>
        <v>-7.1081489512648264E-4</v>
      </c>
      <c r="I3588" s="193"/>
      <c r="J3588" s="197">
        <v>3586</v>
      </c>
      <c r="K3588" s="234"/>
      <c r="L3588" s="234"/>
      <c r="M3588" s="234"/>
      <c r="N3588" s="234"/>
      <c r="O3588" s="234"/>
      <c r="P3588" s="234"/>
      <c r="Q3588" s="7">
        <v>38933</v>
      </c>
      <c r="R3588" s="8">
        <v>2394643</v>
      </c>
      <c r="S3588" s="8">
        <v>2450357</v>
      </c>
      <c r="T3588" s="8">
        <v>2320000</v>
      </c>
      <c r="U3588" s="8">
        <v>2439286</v>
      </c>
      <c r="V3588" s="192">
        <v>2107882</v>
      </c>
      <c r="W3588" s="234">
        <v>1852866400</v>
      </c>
      <c r="X3588" s="194">
        <f t="shared" ref="X3588:X3651" si="113">(V3588-V3589)/V3589</f>
        <v>-1.8537091410601322E-2</v>
      </c>
      <c r="Y3588" s="193"/>
      <c r="Z3588" s="197">
        <v>3586</v>
      </c>
    </row>
    <row r="3589" spans="1:26" ht="14.4" x14ac:dyDescent="0.3">
      <c r="A3589" s="7">
        <v>38932</v>
      </c>
      <c r="B3589" s="191">
        <v>1278.219971</v>
      </c>
      <c r="C3589" s="191">
        <v>1283.959961</v>
      </c>
      <c r="D3589" s="191">
        <v>1271.25</v>
      </c>
      <c r="E3589" s="191">
        <v>1280.2700199999999</v>
      </c>
      <c r="F3589" s="192">
        <v>1280.2700199999999</v>
      </c>
      <c r="G3589" s="191">
        <v>2728440000</v>
      </c>
      <c r="H3589" s="194">
        <f t="shared" si="112"/>
        <v>2.2388942656449617E-3</v>
      </c>
      <c r="I3589" s="193"/>
      <c r="J3589" s="197">
        <v>3587</v>
      </c>
      <c r="K3589" s="234"/>
      <c r="L3589" s="234"/>
      <c r="M3589" s="234"/>
      <c r="N3589" s="234"/>
      <c r="O3589" s="234"/>
      <c r="P3589" s="234"/>
      <c r="Q3589" s="7">
        <v>38932</v>
      </c>
      <c r="R3589" s="8">
        <v>2425357</v>
      </c>
      <c r="S3589" s="8">
        <v>2500000</v>
      </c>
      <c r="T3589" s="8">
        <v>2421786</v>
      </c>
      <c r="U3589" s="8">
        <v>2485357</v>
      </c>
      <c r="V3589" s="192">
        <v>2147694</v>
      </c>
      <c r="W3589" s="234">
        <v>841044400</v>
      </c>
      <c r="X3589" s="194">
        <f t="shared" si="113"/>
        <v>2.0980137966049001E-2</v>
      </c>
      <c r="Y3589" s="193"/>
      <c r="Z3589" s="197">
        <v>3587</v>
      </c>
    </row>
    <row r="3590" spans="1:26" ht="14.4" x14ac:dyDescent="0.3">
      <c r="A3590" s="7">
        <v>38931</v>
      </c>
      <c r="B3590" s="191">
        <v>1270.7299800000001</v>
      </c>
      <c r="C3590" s="191">
        <v>1283.420044</v>
      </c>
      <c r="D3590" s="191">
        <v>1270.7299800000001</v>
      </c>
      <c r="E3590" s="191">
        <v>1277.410034</v>
      </c>
      <c r="F3590" s="192">
        <v>1277.410034</v>
      </c>
      <c r="G3590" s="191">
        <v>2610750000</v>
      </c>
      <c r="H3590" s="194">
        <f t="shared" si="112"/>
        <v>5.1065289517143175E-3</v>
      </c>
      <c r="I3590" s="193"/>
      <c r="J3590" s="197">
        <v>3588</v>
      </c>
      <c r="K3590" s="234"/>
      <c r="L3590" s="234"/>
      <c r="M3590" s="234"/>
      <c r="N3590" s="234"/>
      <c r="O3590" s="234"/>
      <c r="P3590" s="234"/>
      <c r="Q3590" s="7">
        <v>38931</v>
      </c>
      <c r="R3590" s="8">
        <v>2416071</v>
      </c>
      <c r="S3590" s="8">
        <v>2452857</v>
      </c>
      <c r="T3590" s="8">
        <v>2411072</v>
      </c>
      <c r="U3590" s="8">
        <v>2434286</v>
      </c>
      <c r="V3590" s="192">
        <v>2103561</v>
      </c>
      <c r="W3590" s="234">
        <v>550768400</v>
      </c>
      <c r="X3590" s="194">
        <f t="shared" si="113"/>
        <v>1.458676382494147E-2</v>
      </c>
      <c r="Y3590" s="193"/>
      <c r="Z3590" s="197">
        <v>3588</v>
      </c>
    </row>
    <row r="3591" spans="1:26" ht="14.4" x14ac:dyDescent="0.3">
      <c r="A3591" s="7">
        <v>38930</v>
      </c>
      <c r="B3591" s="191">
        <v>1278.530029</v>
      </c>
      <c r="C3591" s="191">
        <v>1278.660034</v>
      </c>
      <c r="D3591" s="191">
        <v>1265.709961</v>
      </c>
      <c r="E3591" s="191">
        <v>1270.920044</v>
      </c>
      <c r="F3591" s="192">
        <v>1270.920044</v>
      </c>
      <c r="G3591" s="191">
        <v>2527690000</v>
      </c>
      <c r="H3591" s="194">
        <f t="shared" si="112"/>
        <v>-4.4960990766003996E-3</v>
      </c>
      <c r="I3591" s="193"/>
      <c r="J3591" s="197">
        <v>3589</v>
      </c>
      <c r="K3591" s="234"/>
      <c r="L3591" s="234"/>
      <c r="M3591" s="234"/>
      <c r="N3591" s="234"/>
      <c r="O3591" s="234"/>
      <c r="P3591" s="234"/>
      <c r="Q3591" s="7">
        <v>38930</v>
      </c>
      <c r="R3591" s="8">
        <v>2400714</v>
      </c>
      <c r="S3591" s="8">
        <v>2426071</v>
      </c>
      <c r="T3591" s="8">
        <v>2355000</v>
      </c>
      <c r="U3591" s="8">
        <v>2399286</v>
      </c>
      <c r="V3591" s="192">
        <v>2073318</v>
      </c>
      <c r="W3591" s="234">
        <v>711765600</v>
      </c>
      <c r="X3591" s="194">
        <f t="shared" si="113"/>
        <v>-1.1476650254197003E-2</v>
      </c>
      <c r="Y3591" s="193"/>
      <c r="Z3591" s="197">
        <v>3589</v>
      </c>
    </row>
    <row r="3592" spans="1:26" ht="14.4" x14ac:dyDescent="0.3">
      <c r="A3592" s="7">
        <v>38929</v>
      </c>
      <c r="B3592" s="191">
        <v>1278.530029</v>
      </c>
      <c r="C3592" s="191">
        <v>1278.660034</v>
      </c>
      <c r="D3592" s="191">
        <v>1274.3100589999999</v>
      </c>
      <c r="E3592" s="191">
        <v>1276.660034</v>
      </c>
      <c r="F3592" s="192">
        <v>1276.660034</v>
      </c>
      <c r="G3592" s="191">
        <v>2461300000</v>
      </c>
      <c r="H3592" s="194">
        <f t="shared" si="112"/>
        <v>-1.4782487408124519E-3</v>
      </c>
      <c r="I3592" s="193"/>
      <c r="J3592" s="197">
        <v>3590</v>
      </c>
      <c r="K3592" s="234"/>
      <c r="L3592" s="234"/>
      <c r="M3592" s="234"/>
      <c r="N3592" s="234"/>
      <c r="O3592" s="234"/>
      <c r="P3592" s="234"/>
      <c r="Q3592" s="7">
        <v>38929</v>
      </c>
      <c r="R3592" s="8">
        <v>2386786</v>
      </c>
      <c r="S3592" s="8">
        <v>2451072</v>
      </c>
      <c r="T3592" s="8">
        <v>2367143</v>
      </c>
      <c r="U3592" s="8">
        <v>2427143</v>
      </c>
      <c r="V3592" s="192">
        <v>2097389</v>
      </c>
      <c r="W3592" s="234">
        <v>892841600</v>
      </c>
      <c r="X3592" s="194">
        <f t="shared" si="113"/>
        <v>3.613345413551515E-2</v>
      </c>
      <c r="Y3592" s="193"/>
      <c r="Z3592" s="197">
        <v>3590</v>
      </c>
    </row>
    <row r="3593" spans="1:26" ht="14.4" x14ac:dyDescent="0.3">
      <c r="A3593" s="7">
        <v>38926</v>
      </c>
      <c r="B3593" s="191">
        <v>1263.150024</v>
      </c>
      <c r="C3593" s="191">
        <v>1280.420044</v>
      </c>
      <c r="D3593" s="191">
        <v>1263.150024</v>
      </c>
      <c r="E3593" s="191">
        <v>1278.5500489999999</v>
      </c>
      <c r="F3593" s="192">
        <v>1278.5500489999999</v>
      </c>
      <c r="G3593" s="191">
        <v>2480420000</v>
      </c>
      <c r="H3593" s="194">
        <f t="shared" si="112"/>
        <v>1.2151756329509142E-2</v>
      </c>
      <c r="I3593" s="193"/>
      <c r="J3593" s="197">
        <v>3591</v>
      </c>
      <c r="K3593" s="234"/>
      <c r="L3593" s="234"/>
      <c r="M3593" s="234"/>
      <c r="N3593" s="234"/>
      <c r="O3593" s="234"/>
      <c r="P3593" s="234"/>
      <c r="Q3593" s="7">
        <v>38926</v>
      </c>
      <c r="R3593" s="8">
        <v>2283571</v>
      </c>
      <c r="S3593" s="8">
        <v>2345714</v>
      </c>
      <c r="T3593" s="8">
        <v>2267857</v>
      </c>
      <c r="U3593" s="8">
        <v>2342500</v>
      </c>
      <c r="V3593" s="192">
        <v>2024246</v>
      </c>
      <c r="W3593" s="234">
        <v>691507600</v>
      </c>
      <c r="X3593" s="194">
        <f t="shared" si="113"/>
        <v>3.4543100809186281E-2</v>
      </c>
      <c r="Y3593" s="193"/>
      <c r="Z3593" s="197">
        <v>3591</v>
      </c>
    </row>
    <row r="3594" spans="1:26" ht="14.4" x14ac:dyDescent="0.3">
      <c r="A3594" s="7">
        <v>38925</v>
      </c>
      <c r="B3594" s="191">
        <v>1268.1999510000001</v>
      </c>
      <c r="C3594" s="191">
        <v>1275.849976</v>
      </c>
      <c r="D3594" s="191">
        <v>1261.920044</v>
      </c>
      <c r="E3594" s="191">
        <v>1263.1999510000001</v>
      </c>
      <c r="F3594" s="192">
        <v>1263.1999510000001</v>
      </c>
      <c r="G3594" s="191">
        <v>2776710000</v>
      </c>
      <c r="H3594" s="194">
        <f t="shared" si="112"/>
        <v>-4.0997105815254817E-3</v>
      </c>
      <c r="I3594" s="193"/>
      <c r="J3594" s="197">
        <v>3592</v>
      </c>
      <c r="K3594" s="234"/>
      <c r="L3594" s="234"/>
      <c r="M3594" s="234"/>
      <c r="N3594" s="234"/>
      <c r="O3594" s="234"/>
      <c r="P3594" s="234"/>
      <c r="Q3594" s="7">
        <v>38925</v>
      </c>
      <c r="R3594" s="8">
        <v>2303571</v>
      </c>
      <c r="S3594" s="8">
        <v>2322143</v>
      </c>
      <c r="T3594" s="8">
        <v>2245000</v>
      </c>
      <c r="U3594" s="8">
        <v>2264286</v>
      </c>
      <c r="V3594" s="192">
        <v>1956657</v>
      </c>
      <c r="W3594" s="234">
        <v>735044800</v>
      </c>
      <c r="X3594" s="194">
        <f t="shared" si="113"/>
        <v>-7.359107288438348E-3</v>
      </c>
      <c r="Y3594" s="193"/>
      <c r="Z3594" s="197">
        <v>3592</v>
      </c>
    </row>
    <row r="3595" spans="1:26" ht="14.4" x14ac:dyDescent="0.3">
      <c r="A3595" s="7">
        <v>38924</v>
      </c>
      <c r="B3595" s="191">
        <v>1268.869995</v>
      </c>
      <c r="C3595" s="191">
        <v>1273.8900149999999</v>
      </c>
      <c r="D3595" s="191">
        <v>1261.9399410000001</v>
      </c>
      <c r="E3595" s="191">
        <v>1268.400024</v>
      </c>
      <c r="F3595" s="192">
        <v>1268.400024</v>
      </c>
      <c r="G3595" s="191">
        <v>2667710000</v>
      </c>
      <c r="H3595" s="194">
        <f t="shared" si="112"/>
        <v>-3.7827138745081927E-4</v>
      </c>
      <c r="I3595" s="193"/>
      <c r="J3595" s="197">
        <v>3593</v>
      </c>
      <c r="K3595" s="234"/>
      <c r="L3595" s="234"/>
      <c r="M3595" s="234"/>
      <c r="N3595" s="234"/>
      <c r="O3595" s="234"/>
      <c r="P3595" s="234"/>
      <c r="Q3595" s="7">
        <v>38924</v>
      </c>
      <c r="R3595" s="8">
        <v>2214286</v>
      </c>
      <c r="S3595" s="8">
        <v>2308571</v>
      </c>
      <c r="T3595" s="8">
        <v>2202857</v>
      </c>
      <c r="U3595" s="8">
        <v>2281071</v>
      </c>
      <c r="V3595" s="192">
        <v>1971163</v>
      </c>
      <c r="W3595" s="234">
        <v>898427600</v>
      </c>
      <c r="X3595" s="194">
        <f t="shared" si="113"/>
        <v>3.1325423496474374E-2</v>
      </c>
      <c r="Y3595" s="193"/>
      <c r="Z3595" s="197">
        <v>3593</v>
      </c>
    </row>
    <row r="3596" spans="1:26" ht="14.4" x14ac:dyDescent="0.3">
      <c r="A3596" s="7">
        <v>38923</v>
      </c>
      <c r="B3596" s="191">
        <v>1260.910034</v>
      </c>
      <c r="C3596" s="191">
        <v>1272.3900149999999</v>
      </c>
      <c r="D3596" s="191">
        <v>1257.1899410000001</v>
      </c>
      <c r="E3596" s="191">
        <v>1268.880005</v>
      </c>
      <c r="F3596" s="192">
        <v>1268.880005</v>
      </c>
      <c r="G3596" s="191">
        <v>2563930000</v>
      </c>
      <c r="H3596" s="194">
        <f t="shared" si="112"/>
        <v>6.320808610521365E-3</v>
      </c>
      <c r="I3596" s="193"/>
      <c r="J3596" s="197">
        <v>3594</v>
      </c>
      <c r="K3596" s="234"/>
      <c r="L3596" s="234"/>
      <c r="M3596" s="234"/>
      <c r="N3596" s="234"/>
      <c r="O3596" s="234"/>
      <c r="P3596" s="234"/>
      <c r="Q3596" s="7">
        <v>38923</v>
      </c>
      <c r="R3596" s="8">
        <v>2206429</v>
      </c>
      <c r="S3596" s="8">
        <v>2217500</v>
      </c>
      <c r="T3596" s="8">
        <v>2170714</v>
      </c>
      <c r="U3596" s="8">
        <v>2211786</v>
      </c>
      <c r="V3596" s="192">
        <v>1911291</v>
      </c>
      <c r="W3596" s="234">
        <v>589069600</v>
      </c>
      <c r="X3596" s="194">
        <f t="shared" si="113"/>
        <v>8.3036541881489866E-3</v>
      </c>
      <c r="Y3596" s="193"/>
      <c r="Z3596" s="197">
        <v>3594</v>
      </c>
    </row>
    <row r="3597" spans="1:26" ht="14.4" x14ac:dyDescent="0.3">
      <c r="A3597" s="7">
        <v>38922</v>
      </c>
      <c r="B3597" s="191">
        <v>1240.25</v>
      </c>
      <c r="C3597" s="191">
        <v>1262.5</v>
      </c>
      <c r="D3597" s="191">
        <v>1240.25</v>
      </c>
      <c r="E3597" s="191">
        <v>1260.910034</v>
      </c>
      <c r="F3597" s="192">
        <v>1260.910034</v>
      </c>
      <c r="G3597" s="191">
        <v>2312720000</v>
      </c>
      <c r="H3597" s="194">
        <f t="shared" si="112"/>
        <v>1.6625139565439997E-2</v>
      </c>
      <c r="I3597" s="193"/>
      <c r="J3597" s="197">
        <v>3595</v>
      </c>
      <c r="K3597" s="234"/>
      <c r="L3597" s="234"/>
      <c r="M3597" s="234"/>
      <c r="N3597" s="234"/>
      <c r="O3597" s="234"/>
      <c r="P3597" s="234"/>
      <c r="Q3597" s="7">
        <v>38922</v>
      </c>
      <c r="R3597" s="8">
        <v>2187857</v>
      </c>
      <c r="S3597" s="8">
        <v>2217857</v>
      </c>
      <c r="T3597" s="8">
        <v>2158214</v>
      </c>
      <c r="U3597" s="8">
        <v>2193571</v>
      </c>
      <c r="V3597" s="192">
        <v>1895551</v>
      </c>
      <c r="W3597" s="234">
        <v>722856400</v>
      </c>
      <c r="X3597" s="194">
        <f t="shared" si="113"/>
        <v>1.1528607799473518E-2</v>
      </c>
      <c r="Y3597" s="193"/>
      <c r="Z3597" s="197">
        <v>3595</v>
      </c>
    </row>
    <row r="3598" spans="1:26" ht="14.4" x14ac:dyDescent="0.3">
      <c r="A3598" s="7">
        <v>38919</v>
      </c>
      <c r="B3598" s="191">
        <v>1249.119995</v>
      </c>
      <c r="C3598" s="191">
        <v>1250.959961</v>
      </c>
      <c r="D3598" s="191">
        <v>1238.719971</v>
      </c>
      <c r="E3598" s="191">
        <v>1240.290039</v>
      </c>
      <c r="F3598" s="192">
        <v>1240.290039</v>
      </c>
      <c r="G3598" s="191">
        <v>2704090000</v>
      </c>
      <c r="H3598" s="194">
        <f t="shared" si="112"/>
        <v>-7.0768982929042719E-3</v>
      </c>
      <c r="I3598" s="193"/>
      <c r="J3598" s="197">
        <v>3596</v>
      </c>
      <c r="K3598" s="234"/>
      <c r="L3598" s="234"/>
      <c r="M3598" s="234"/>
      <c r="N3598" s="234"/>
      <c r="O3598" s="234"/>
      <c r="P3598" s="234"/>
      <c r="Q3598" s="7">
        <v>38919</v>
      </c>
      <c r="R3598" s="8">
        <v>2136429</v>
      </c>
      <c r="S3598" s="8">
        <v>2183928</v>
      </c>
      <c r="T3598" s="8">
        <v>2130000</v>
      </c>
      <c r="U3598" s="8">
        <v>2168571</v>
      </c>
      <c r="V3598" s="192">
        <v>1873947</v>
      </c>
      <c r="W3598" s="234">
        <v>891892400</v>
      </c>
      <c r="X3598" s="194">
        <f t="shared" si="113"/>
        <v>3.6360072366666343E-3</v>
      </c>
      <c r="Y3598" s="193"/>
      <c r="Z3598" s="197">
        <v>3596</v>
      </c>
    </row>
    <row r="3599" spans="1:26" ht="14.4" x14ac:dyDescent="0.3">
      <c r="A3599" s="7">
        <v>38918</v>
      </c>
      <c r="B3599" s="191">
        <v>1259.8100589999999</v>
      </c>
      <c r="C3599" s="191">
        <v>1262.5600589999999</v>
      </c>
      <c r="D3599" s="191">
        <v>1249.130005</v>
      </c>
      <c r="E3599" s="191">
        <v>1249.130005</v>
      </c>
      <c r="F3599" s="192">
        <v>1249.130005</v>
      </c>
      <c r="G3599" s="191">
        <v>2345580000</v>
      </c>
      <c r="H3599" s="194">
        <f t="shared" si="112"/>
        <v>-8.4775112912476979E-3</v>
      </c>
      <c r="I3599" s="193"/>
      <c r="J3599" s="197">
        <v>3597</v>
      </c>
      <c r="K3599" s="234"/>
      <c r="L3599" s="234"/>
      <c r="M3599" s="234"/>
      <c r="N3599" s="234"/>
      <c r="O3599" s="234"/>
      <c r="P3599" s="234"/>
      <c r="Q3599" s="7">
        <v>38918</v>
      </c>
      <c r="R3599" s="8">
        <v>2177143</v>
      </c>
      <c r="S3599" s="8">
        <v>2199643</v>
      </c>
      <c r="T3599" s="8">
        <v>2132857</v>
      </c>
      <c r="U3599" s="8">
        <v>2160714</v>
      </c>
      <c r="V3599" s="192">
        <v>1867158</v>
      </c>
      <c r="W3599" s="234">
        <v>1972146400</v>
      </c>
      <c r="X3599" s="194">
        <f t="shared" si="113"/>
        <v>0.11829908345566502</v>
      </c>
      <c r="Y3599" s="193"/>
      <c r="Z3599" s="197">
        <v>3597</v>
      </c>
    </row>
    <row r="3600" spans="1:26" ht="14.4" x14ac:dyDescent="0.3">
      <c r="A3600" s="7">
        <v>38917</v>
      </c>
      <c r="B3600" s="191">
        <v>1236.73999</v>
      </c>
      <c r="C3600" s="191">
        <v>1261.8100589999999</v>
      </c>
      <c r="D3600" s="191">
        <v>1236.73999</v>
      </c>
      <c r="E3600" s="191">
        <v>1259.8100589999999</v>
      </c>
      <c r="F3600" s="192">
        <v>1259.8100589999999</v>
      </c>
      <c r="G3600" s="191">
        <v>2701980000</v>
      </c>
      <c r="H3600" s="194">
        <f t="shared" si="112"/>
        <v>1.8555110746831912E-2</v>
      </c>
      <c r="I3600" s="193"/>
      <c r="J3600" s="197">
        <v>3598</v>
      </c>
      <c r="K3600" s="234"/>
      <c r="L3600" s="234"/>
      <c r="M3600" s="234"/>
      <c r="N3600" s="234"/>
      <c r="O3600" s="234"/>
      <c r="P3600" s="234"/>
      <c r="Q3600" s="7">
        <v>38917</v>
      </c>
      <c r="R3600" s="8">
        <v>1891429</v>
      </c>
      <c r="S3600" s="8">
        <v>1967143</v>
      </c>
      <c r="T3600" s="8">
        <v>1870000</v>
      </c>
      <c r="U3600" s="8">
        <v>1932143</v>
      </c>
      <c r="V3600" s="192">
        <v>1669641</v>
      </c>
      <c r="W3600" s="234">
        <v>1390743200</v>
      </c>
      <c r="X3600" s="194">
        <f t="shared" si="113"/>
        <v>2.2684591383346626E-2</v>
      </c>
      <c r="Y3600" s="193"/>
      <c r="Z3600" s="197">
        <v>3598</v>
      </c>
    </row>
    <row r="3601" spans="1:26" ht="14.4" x14ac:dyDescent="0.3">
      <c r="A3601" s="7">
        <v>38916</v>
      </c>
      <c r="B3601" s="191">
        <v>1234.4799800000001</v>
      </c>
      <c r="C3601" s="191">
        <v>1239.8599850000001</v>
      </c>
      <c r="D3601" s="191">
        <v>1224.540039</v>
      </c>
      <c r="E3601" s="191">
        <v>1236.8599850000001</v>
      </c>
      <c r="F3601" s="192">
        <v>1236.8599850000001</v>
      </c>
      <c r="G3601" s="191">
        <v>2481750000</v>
      </c>
      <c r="H3601" s="194">
        <f t="shared" si="112"/>
        <v>1.9198171060099216E-3</v>
      </c>
      <c r="I3601" s="193"/>
      <c r="J3601" s="197">
        <v>3599</v>
      </c>
      <c r="K3601" s="234"/>
      <c r="L3601" s="234"/>
      <c r="M3601" s="234"/>
      <c r="N3601" s="234"/>
      <c r="O3601" s="234"/>
      <c r="P3601" s="234"/>
      <c r="Q3601" s="7">
        <v>38916</v>
      </c>
      <c r="R3601" s="8">
        <v>1898571</v>
      </c>
      <c r="S3601" s="8">
        <v>1923214</v>
      </c>
      <c r="T3601" s="8">
        <v>1851786</v>
      </c>
      <c r="U3601" s="8">
        <v>1889286</v>
      </c>
      <c r="V3601" s="192">
        <v>1632606</v>
      </c>
      <c r="W3601" s="234">
        <v>1000448400</v>
      </c>
      <c r="X3601" s="194">
        <f t="shared" si="113"/>
        <v>1.0120346555512177E-2</v>
      </c>
      <c r="Y3601" s="193"/>
      <c r="Z3601" s="197">
        <v>3599</v>
      </c>
    </row>
    <row r="3602" spans="1:26" ht="14.4" x14ac:dyDescent="0.3">
      <c r="A3602" s="7">
        <v>38915</v>
      </c>
      <c r="B3602" s="191">
        <v>1236.1999510000001</v>
      </c>
      <c r="C3602" s="191">
        <v>1240.0699460000001</v>
      </c>
      <c r="D3602" s="191">
        <v>1231.48999</v>
      </c>
      <c r="E3602" s="191">
        <v>1234.48999</v>
      </c>
      <c r="F3602" s="192">
        <v>1234.48999</v>
      </c>
      <c r="G3602" s="191">
        <v>2146410000</v>
      </c>
      <c r="H3602" s="194">
        <f t="shared" si="112"/>
        <v>-1.3832398218563116E-3</v>
      </c>
      <c r="I3602" s="193"/>
      <c r="J3602" s="197">
        <v>3600</v>
      </c>
      <c r="K3602" s="234"/>
      <c r="L3602" s="234"/>
      <c r="M3602" s="234"/>
      <c r="N3602" s="234"/>
      <c r="O3602" s="234"/>
      <c r="P3602" s="234"/>
      <c r="Q3602" s="7">
        <v>38915</v>
      </c>
      <c r="R3602" s="8">
        <v>1847500</v>
      </c>
      <c r="S3602" s="8">
        <v>1896786</v>
      </c>
      <c r="T3602" s="8">
        <v>1844643</v>
      </c>
      <c r="U3602" s="8">
        <v>1870357</v>
      </c>
      <c r="V3602" s="192">
        <v>1616249</v>
      </c>
      <c r="W3602" s="234">
        <v>1024542400</v>
      </c>
      <c r="X3602" s="194">
        <f t="shared" si="113"/>
        <v>3.3550690856723728E-2</v>
      </c>
      <c r="Y3602" s="193"/>
      <c r="Z3602" s="197">
        <v>3600</v>
      </c>
    </row>
    <row r="3603" spans="1:26" ht="14.4" x14ac:dyDescent="0.3">
      <c r="A3603" s="7">
        <v>38912</v>
      </c>
      <c r="B3603" s="191">
        <v>1242.290039</v>
      </c>
      <c r="C3603" s="191">
        <v>1242.6999510000001</v>
      </c>
      <c r="D3603" s="191">
        <v>1228.4499510000001</v>
      </c>
      <c r="E3603" s="191">
        <v>1236.1999510000001</v>
      </c>
      <c r="F3603" s="192">
        <v>1236.1999510000001</v>
      </c>
      <c r="G3603" s="191">
        <v>2467120000</v>
      </c>
      <c r="H3603" s="194">
        <f t="shared" si="112"/>
        <v>-4.8942894178973856E-3</v>
      </c>
      <c r="I3603" s="193"/>
      <c r="J3603" s="197">
        <v>3601</v>
      </c>
      <c r="K3603" s="234"/>
      <c r="L3603" s="234"/>
      <c r="M3603" s="234"/>
      <c r="N3603" s="234"/>
      <c r="O3603" s="234"/>
      <c r="P3603" s="234"/>
      <c r="Q3603" s="7">
        <v>38912</v>
      </c>
      <c r="R3603" s="8">
        <v>1875000</v>
      </c>
      <c r="S3603" s="8">
        <v>1888929</v>
      </c>
      <c r="T3603" s="8">
        <v>1791429</v>
      </c>
      <c r="U3603" s="8">
        <v>1809643</v>
      </c>
      <c r="V3603" s="192">
        <v>1563783</v>
      </c>
      <c r="W3603" s="234">
        <v>993036800</v>
      </c>
      <c r="X3603" s="194">
        <f t="shared" si="113"/>
        <v>-3.023915611657349E-2</v>
      </c>
      <c r="Y3603" s="193"/>
      <c r="Z3603" s="197">
        <v>3601</v>
      </c>
    </row>
    <row r="3604" spans="1:26" ht="14.4" x14ac:dyDescent="0.3">
      <c r="A3604" s="7">
        <v>38911</v>
      </c>
      <c r="B3604" s="191">
        <v>1258.579956</v>
      </c>
      <c r="C3604" s="191">
        <v>1258.579956</v>
      </c>
      <c r="D3604" s="191">
        <v>1241.4300539999999</v>
      </c>
      <c r="E3604" s="191">
        <v>1242.280029</v>
      </c>
      <c r="F3604" s="192">
        <v>1242.280029</v>
      </c>
      <c r="G3604" s="191">
        <v>2545760000</v>
      </c>
      <c r="H3604" s="194">
        <f t="shared" si="112"/>
        <v>-1.2966746632132429E-2</v>
      </c>
      <c r="I3604" s="193"/>
      <c r="J3604" s="197">
        <v>3602</v>
      </c>
      <c r="K3604" s="234"/>
      <c r="L3604" s="234"/>
      <c r="M3604" s="234"/>
      <c r="N3604" s="234"/>
      <c r="O3604" s="234"/>
      <c r="P3604" s="234"/>
      <c r="Q3604" s="7">
        <v>38911</v>
      </c>
      <c r="R3604" s="8">
        <v>1858214</v>
      </c>
      <c r="S3604" s="8">
        <v>1932857</v>
      </c>
      <c r="T3604" s="8">
        <v>1836071</v>
      </c>
      <c r="U3604" s="8">
        <v>1866071</v>
      </c>
      <c r="V3604" s="192">
        <v>1612545</v>
      </c>
      <c r="W3604" s="234">
        <v>1249906000</v>
      </c>
      <c r="X3604" s="194">
        <f t="shared" si="113"/>
        <v>-1.3406287225665772E-2</v>
      </c>
      <c r="Y3604" s="193"/>
      <c r="Z3604" s="197">
        <v>3602</v>
      </c>
    </row>
    <row r="3605" spans="1:26" ht="14.4" x14ac:dyDescent="0.3">
      <c r="A3605" s="7">
        <v>38910</v>
      </c>
      <c r="B3605" s="191">
        <v>1272.3900149999999</v>
      </c>
      <c r="C3605" s="191">
        <v>1273.3100589999999</v>
      </c>
      <c r="D3605" s="191">
        <v>1257.290039</v>
      </c>
      <c r="E3605" s="191">
        <v>1258.599976</v>
      </c>
      <c r="F3605" s="192">
        <v>1258.599976</v>
      </c>
      <c r="G3605" s="191">
        <v>2250450000</v>
      </c>
      <c r="H3605" s="194">
        <f t="shared" si="112"/>
        <v>-1.0869028090403748E-2</v>
      </c>
      <c r="I3605" s="193"/>
      <c r="J3605" s="197">
        <v>3603</v>
      </c>
      <c r="K3605" s="234"/>
      <c r="L3605" s="234"/>
      <c r="M3605" s="234"/>
      <c r="N3605" s="234"/>
      <c r="O3605" s="234"/>
      <c r="P3605" s="234"/>
      <c r="Q3605" s="7">
        <v>38910</v>
      </c>
      <c r="R3605" s="8">
        <v>1970357</v>
      </c>
      <c r="S3605" s="8">
        <v>1972857</v>
      </c>
      <c r="T3605" s="8">
        <v>1890000</v>
      </c>
      <c r="U3605" s="8">
        <v>1891429</v>
      </c>
      <c r="V3605" s="192">
        <v>1634457</v>
      </c>
      <c r="W3605" s="234">
        <v>927329200</v>
      </c>
      <c r="X3605" s="194">
        <f t="shared" si="113"/>
        <v>-4.8338347471319848E-2</v>
      </c>
      <c r="Y3605" s="193"/>
      <c r="Z3605" s="197">
        <v>3603</v>
      </c>
    </row>
    <row r="3606" spans="1:26" ht="14.4" x14ac:dyDescent="0.3">
      <c r="A3606" s="7">
        <v>38909</v>
      </c>
      <c r="B3606" s="191">
        <v>1267.26001</v>
      </c>
      <c r="C3606" s="191">
        <v>1273.6400149999999</v>
      </c>
      <c r="D3606" s="191">
        <v>1259.650024</v>
      </c>
      <c r="E3606" s="191">
        <v>1272.4300539999999</v>
      </c>
      <c r="F3606" s="192">
        <v>1272.4300539999999</v>
      </c>
      <c r="G3606" s="191">
        <v>2310850000</v>
      </c>
      <c r="H3606" s="194">
        <f t="shared" si="112"/>
        <v>4.0163556240282909E-3</v>
      </c>
      <c r="I3606" s="193"/>
      <c r="J3606" s="197">
        <v>3604</v>
      </c>
      <c r="K3606" s="234"/>
      <c r="L3606" s="234"/>
      <c r="M3606" s="234"/>
      <c r="N3606" s="234"/>
      <c r="O3606" s="234"/>
      <c r="P3606" s="234"/>
      <c r="Q3606" s="7">
        <v>38909</v>
      </c>
      <c r="R3606" s="8">
        <v>1968214</v>
      </c>
      <c r="S3606" s="8">
        <v>1999643</v>
      </c>
      <c r="T3606" s="8">
        <v>1947500</v>
      </c>
      <c r="U3606" s="8">
        <v>1987500</v>
      </c>
      <c r="V3606" s="192">
        <v>1717477</v>
      </c>
      <c r="W3606" s="234">
        <v>825022800</v>
      </c>
      <c r="X3606" s="194">
        <f t="shared" si="113"/>
        <v>1.181855243499531E-2</v>
      </c>
      <c r="Y3606" s="193"/>
      <c r="Z3606" s="197">
        <v>3604</v>
      </c>
    </row>
    <row r="3607" spans="1:26" ht="14.4" x14ac:dyDescent="0.3">
      <c r="A3607" s="7">
        <v>38908</v>
      </c>
      <c r="B3607" s="191">
        <v>1265.459961</v>
      </c>
      <c r="C3607" s="191">
        <v>1274.0600589999999</v>
      </c>
      <c r="D3607" s="191">
        <v>1264.459961</v>
      </c>
      <c r="E3607" s="191">
        <v>1267.339966</v>
      </c>
      <c r="F3607" s="192">
        <v>1267.339966</v>
      </c>
      <c r="G3607" s="191">
        <v>1854590000</v>
      </c>
      <c r="H3607" s="194">
        <f t="shared" si="112"/>
        <v>1.4697869815371834E-3</v>
      </c>
      <c r="I3607" s="193"/>
      <c r="J3607" s="197">
        <v>3605</v>
      </c>
      <c r="K3607" s="234"/>
      <c r="L3607" s="234"/>
      <c r="M3607" s="234"/>
      <c r="N3607" s="234"/>
      <c r="O3607" s="234"/>
      <c r="P3607" s="234"/>
      <c r="Q3607" s="7">
        <v>38908</v>
      </c>
      <c r="R3607" s="8">
        <v>1989286</v>
      </c>
      <c r="S3607" s="8">
        <v>2017500</v>
      </c>
      <c r="T3607" s="8">
        <v>1946429</v>
      </c>
      <c r="U3607" s="8">
        <v>1964286</v>
      </c>
      <c r="V3607" s="192">
        <v>1697416</v>
      </c>
      <c r="W3607" s="234">
        <v>529345600</v>
      </c>
      <c r="X3607" s="194">
        <f t="shared" si="113"/>
        <v>-7.2203073996891963E-3</v>
      </c>
      <c r="Y3607" s="193"/>
      <c r="Z3607" s="197">
        <v>3605</v>
      </c>
    </row>
    <row r="3608" spans="1:26" ht="14.4" x14ac:dyDescent="0.3">
      <c r="A3608" s="7">
        <v>38905</v>
      </c>
      <c r="B3608" s="191">
        <v>1274.079956</v>
      </c>
      <c r="C3608" s="191">
        <v>1275.380005</v>
      </c>
      <c r="D3608" s="191">
        <v>1263.130005</v>
      </c>
      <c r="E3608" s="191">
        <v>1265.4799800000001</v>
      </c>
      <c r="F3608" s="192">
        <v>1265.4799800000001</v>
      </c>
      <c r="G3608" s="191">
        <v>1988150000</v>
      </c>
      <c r="H3608" s="194">
        <f t="shared" si="112"/>
        <v>-6.749950000783129E-3</v>
      </c>
      <c r="I3608" s="193"/>
      <c r="J3608" s="197">
        <v>3606</v>
      </c>
      <c r="K3608" s="234"/>
      <c r="L3608" s="234"/>
      <c r="M3608" s="234"/>
      <c r="N3608" s="234"/>
      <c r="O3608" s="234"/>
      <c r="P3608" s="234"/>
      <c r="Q3608" s="7">
        <v>38905</v>
      </c>
      <c r="R3608" s="8">
        <v>1981429</v>
      </c>
      <c r="S3608" s="8">
        <v>2019643</v>
      </c>
      <c r="T3608" s="8">
        <v>1952500</v>
      </c>
      <c r="U3608" s="8">
        <v>1978571</v>
      </c>
      <c r="V3608" s="192">
        <v>1709761</v>
      </c>
      <c r="W3608" s="234">
        <v>799360800</v>
      </c>
      <c r="X3608" s="194">
        <f t="shared" si="113"/>
        <v>-6.6344019800369516E-3</v>
      </c>
      <c r="Y3608" s="193"/>
      <c r="Z3608" s="197">
        <v>3606</v>
      </c>
    </row>
    <row r="3609" spans="1:26" ht="14.4" x14ac:dyDescent="0.3">
      <c r="A3609" s="7">
        <v>38904</v>
      </c>
      <c r="B3609" s="191">
        <v>1270.579956</v>
      </c>
      <c r="C3609" s="191">
        <v>1278.3199460000001</v>
      </c>
      <c r="D3609" s="191">
        <v>1270.579956</v>
      </c>
      <c r="E3609" s="191">
        <v>1274.079956</v>
      </c>
      <c r="F3609" s="192">
        <v>1274.079956</v>
      </c>
      <c r="G3609" s="191">
        <v>2009160000</v>
      </c>
      <c r="H3609" s="194">
        <f t="shared" si="112"/>
        <v>2.4942143150945037E-3</v>
      </c>
      <c r="I3609" s="193"/>
      <c r="J3609" s="197">
        <v>3607</v>
      </c>
      <c r="K3609" s="234"/>
      <c r="L3609" s="234"/>
      <c r="M3609" s="234"/>
      <c r="N3609" s="234"/>
      <c r="O3609" s="234"/>
      <c r="P3609" s="234"/>
      <c r="Q3609" s="7">
        <v>38904</v>
      </c>
      <c r="R3609" s="8">
        <v>2038929</v>
      </c>
      <c r="S3609" s="8">
        <v>2050000</v>
      </c>
      <c r="T3609" s="8">
        <v>1986071</v>
      </c>
      <c r="U3609" s="8">
        <v>1991786</v>
      </c>
      <c r="V3609" s="192">
        <v>1721180</v>
      </c>
      <c r="W3609" s="234">
        <v>633208800</v>
      </c>
      <c r="X3609" s="194">
        <f t="shared" si="113"/>
        <v>-2.1579282161009267E-2</v>
      </c>
      <c r="Y3609" s="193"/>
      <c r="Z3609" s="197">
        <v>3607</v>
      </c>
    </row>
    <row r="3610" spans="1:26" ht="14.4" x14ac:dyDescent="0.3">
      <c r="A3610" s="7">
        <v>38903</v>
      </c>
      <c r="B3610" s="191">
        <v>1280.0500489999999</v>
      </c>
      <c r="C3610" s="191">
        <v>1280.0500489999999</v>
      </c>
      <c r="D3610" s="191">
        <v>1265.910034</v>
      </c>
      <c r="E3610" s="191">
        <v>1270.910034</v>
      </c>
      <c r="F3610" s="192">
        <v>1270.910034</v>
      </c>
      <c r="G3610" s="191">
        <v>2165070000</v>
      </c>
      <c r="H3610" s="194">
        <f t="shared" si="112"/>
        <v>-7.2488516764561061E-3</v>
      </c>
      <c r="I3610" s="193"/>
      <c r="J3610" s="197">
        <v>3608</v>
      </c>
      <c r="K3610" s="234"/>
      <c r="L3610" s="234"/>
      <c r="M3610" s="234"/>
      <c r="N3610" s="234"/>
      <c r="O3610" s="234"/>
      <c r="P3610" s="234"/>
      <c r="Q3610" s="7">
        <v>38903</v>
      </c>
      <c r="R3610" s="8">
        <v>2041071</v>
      </c>
      <c r="S3610" s="8">
        <v>2057143</v>
      </c>
      <c r="T3610" s="8">
        <v>2020000</v>
      </c>
      <c r="U3610" s="8">
        <v>2035714</v>
      </c>
      <c r="V3610" s="192">
        <v>1759141</v>
      </c>
      <c r="W3610" s="234">
        <v>518240800</v>
      </c>
      <c r="X3610" s="194">
        <f t="shared" si="113"/>
        <v>-1.6393433456716951E-2</v>
      </c>
      <c r="Y3610" s="193"/>
      <c r="Z3610" s="197">
        <v>3608</v>
      </c>
    </row>
    <row r="3611" spans="1:26" ht="14.4" x14ac:dyDescent="0.3">
      <c r="A3611" s="7">
        <v>38901</v>
      </c>
      <c r="B3611" s="191">
        <v>1270.0600589999999</v>
      </c>
      <c r="C3611" s="191">
        <v>1280.380005</v>
      </c>
      <c r="D3611" s="191">
        <v>1270.0600589999999</v>
      </c>
      <c r="E3611" s="191">
        <v>1280.1899410000001</v>
      </c>
      <c r="F3611" s="192">
        <v>1280.1899410000001</v>
      </c>
      <c r="G3611" s="191">
        <v>1114470000</v>
      </c>
      <c r="H3611" s="194">
        <f t="shared" si="112"/>
        <v>7.8648955954809616E-3</v>
      </c>
      <c r="I3611" s="193"/>
      <c r="J3611" s="197">
        <v>3609</v>
      </c>
      <c r="K3611" s="234"/>
      <c r="L3611" s="234"/>
      <c r="M3611" s="234"/>
      <c r="N3611" s="234"/>
      <c r="O3611" s="234"/>
      <c r="P3611" s="234"/>
      <c r="Q3611" s="7">
        <v>38901</v>
      </c>
      <c r="R3611" s="8">
        <v>2054286</v>
      </c>
      <c r="S3611" s="8">
        <v>2077857</v>
      </c>
      <c r="T3611" s="8">
        <v>2047857</v>
      </c>
      <c r="U3611" s="8">
        <v>2069643</v>
      </c>
      <c r="V3611" s="192">
        <v>1788460</v>
      </c>
      <c r="W3611" s="234">
        <v>194770800</v>
      </c>
      <c r="X3611" s="194">
        <f t="shared" si="113"/>
        <v>1.1874014482823783E-2</v>
      </c>
      <c r="Y3611" s="193"/>
      <c r="Z3611" s="197">
        <v>3609</v>
      </c>
    </row>
    <row r="3612" spans="1:26" ht="14.4" x14ac:dyDescent="0.3">
      <c r="A3612" s="7">
        <v>38898</v>
      </c>
      <c r="B3612" s="191">
        <v>1272.8599850000001</v>
      </c>
      <c r="C3612" s="191">
        <v>1276.3000489999999</v>
      </c>
      <c r="D3612" s="191">
        <v>1270.1999510000001</v>
      </c>
      <c r="E3612" s="191">
        <v>1270.1999510000001</v>
      </c>
      <c r="F3612" s="192">
        <v>1270.1999510000001</v>
      </c>
      <c r="G3612" s="191">
        <v>3049560000</v>
      </c>
      <c r="H3612" s="194">
        <f t="shared" si="112"/>
        <v>-2.0976564853349079E-3</v>
      </c>
      <c r="I3612" s="193"/>
      <c r="J3612" s="197">
        <v>3610</v>
      </c>
      <c r="K3612" s="234"/>
      <c r="L3612" s="234"/>
      <c r="M3612" s="234"/>
      <c r="N3612" s="234"/>
      <c r="O3612" s="234"/>
      <c r="P3612" s="234"/>
      <c r="Q3612" s="7">
        <v>38898</v>
      </c>
      <c r="R3612" s="8">
        <v>2056786</v>
      </c>
      <c r="S3612" s="8">
        <v>2062500</v>
      </c>
      <c r="T3612" s="8">
        <v>2017857</v>
      </c>
      <c r="U3612" s="8">
        <v>2045357</v>
      </c>
      <c r="V3612" s="192">
        <v>1767473</v>
      </c>
      <c r="W3612" s="234">
        <v>739695600</v>
      </c>
      <c r="X3612" s="194">
        <f t="shared" si="113"/>
        <v>-2.8828438755364876E-2</v>
      </c>
      <c r="Y3612" s="193"/>
      <c r="Z3612" s="197">
        <v>3610</v>
      </c>
    </row>
    <row r="3613" spans="1:26" ht="14.4" x14ac:dyDescent="0.3">
      <c r="A3613" s="7">
        <v>38897</v>
      </c>
      <c r="B3613" s="191">
        <v>1245.9399410000001</v>
      </c>
      <c r="C3613" s="191">
        <v>1272.880005</v>
      </c>
      <c r="D3613" s="191">
        <v>1245.9399410000001</v>
      </c>
      <c r="E3613" s="191">
        <v>1272.869995</v>
      </c>
      <c r="F3613" s="192">
        <v>1272.869995</v>
      </c>
      <c r="G3613" s="191">
        <v>2621250000</v>
      </c>
      <c r="H3613" s="194">
        <f t="shared" si="112"/>
        <v>2.1565004012841105E-2</v>
      </c>
      <c r="I3613" s="193"/>
      <c r="J3613" s="197">
        <v>3611</v>
      </c>
      <c r="K3613" s="234"/>
      <c r="L3613" s="234"/>
      <c r="M3613" s="234"/>
      <c r="N3613" s="234"/>
      <c r="O3613" s="234"/>
      <c r="P3613" s="234"/>
      <c r="Q3613" s="7">
        <v>38897</v>
      </c>
      <c r="R3613" s="8">
        <v>2027143</v>
      </c>
      <c r="S3613" s="8">
        <v>2110357</v>
      </c>
      <c r="T3613" s="8">
        <v>2013929</v>
      </c>
      <c r="U3613" s="8">
        <v>2106071</v>
      </c>
      <c r="V3613" s="192">
        <v>1819939</v>
      </c>
      <c r="W3613" s="234">
        <v>873398400</v>
      </c>
      <c r="X3613" s="194">
        <f t="shared" si="113"/>
        <v>5.2660225172725929E-2</v>
      </c>
      <c r="Y3613" s="193"/>
      <c r="Z3613" s="197">
        <v>3611</v>
      </c>
    </row>
    <row r="3614" spans="1:26" ht="14.4" x14ac:dyDescent="0.3">
      <c r="A3614" s="7">
        <v>38896</v>
      </c>
      <c r="B3614" s="191">
        <v>1238.98999</v>
      </c>
      <c r="C3614" s="191">
        <v>1247.0600589999999</v>
      </c>
      <c r="D3614" s="191">
        <v>1237.589966</v>
      </c>
      <c r="E3614" s="191">
        <v>1246</v>
      </c>
      <c r="F3614" s="192">
        <v>1246</v>
      </c>
      <c r="G3614" s="191">
        <v>2085490000</v>
      </c>
      <c r="H3614" s="194">
        <f t="shared" si="112"/>
        <v>5.4874509916761158E-3</v>
      </c>
      <c r="I3614" s="193"/>
      <c r="J3614" s="197">
        <v>3612</v>
      </c>
      <c r="K3614" s="234"/>
      <c r="L3614" s="234"/>
      <c r="M3614" s="234"/>
      <c r="N3614" s="234"/>
      <c r="O3614" s="234"/>
      <c r="P3614" s="234"/>
      <c r="Q3614" s="7">
        <v>38896</v>
      </c>
      <c r="R3614" s="8">
        <v>2046072</v>
      </c>
      <c r="S3614" s="8">
        <v>2046429</v>
      </c>
      <c r="T3614" s="8">
        <v>1978929</v>
      </c>
      <c r="U3614" s="8">
        <v>2000714</v>
      </c>
      <c r="V3614" s="192">
        <v>1728895</v>
      </c>
      <c r="W3614" s="234">
        <v>850704400</v>
      </c>
      <c r="X3614" s="194">
        <f t="shared" si="113"/>
        <v>-2.4551867484460432E-2</v>
      </c>
      <c r="Y3614" s="193"/>
      <c r="Z3614" s="197">
        <v>3612</v>
      </c>
    </row>
    <row r="3615" spans="1:26" ht="14.4" x14ac:dyDescent="0.3">
      <c r="A3615" s="7">
        <v>38895</v>
      </c>
      <c r="B3615" s="191">
        <v>1250.5500489999999</v>
      </c>
      <c r="C3615" s="191">
        <v>1253.369995</v>
      </c>
      <c r="D3615" s="191">
        <v>1238.9399410000001</v>
      </c>
      <c r="E3615" s="191">
        <v>1239.1999510000001</v>
      </c>
      <c r="F3615" s="192">
        <v>1239.1999510000001</v>
      </c>
      <c r="G3615" s="191">
        <v>2203130000</v>
      </c>
      <c r="H3615" s="194">
        <f t="shared" si="112"/>
        <v>-9.0840163319176152E-3</v>
      </c>
      <c r="I3615" s="193"/>
      <c r="J3615" s="197">
        <v>3613</v>
      </c>
      <c r="K3615" s="234"/>
      <c r="L3615" s="234"/>
      <c r="M3615" s="234"/>
      <c r="N3615" s="234"/>
      <c r="O3615" s="234"/>
      <c r="P3615" s="234"/>
      <c r="Q3615" s="7">
        <v>38895</v>
      </c>
      <c r="R3615" s="8">
        <v>2110357</v>
      </c>
      <c r="S3615" s="8">
        <v>2115000</v>
      </c>
      <c r="T3615" s="8">
        <v>2050000</v>
      </c>
      <c r="U3615" s="8">
        <v>2051071</v>
      </c>
      <c r="V3615" s="192">
        <v>1772411</v>
      </c>
      <c r="W3615" s="234">
        <v>550611600</v>
      </c>
      <c r="X3615" s="194">
        <f t="shared" si="113"/>
        <v>-2.6445217834551643E-2</v>
      </c>
      <c r="Y3615" s="193"/>
      <c r="Z3615" s="197">
        <v>3613</v>
      </c>
    </row>
    <row r="3616" spans="1:26" ht="14.4" x14ac:dyDescent="0.3">
      <c r="A3616" s="7">
        <v>38894</v>
      </c>
      <c r="B3616" s="191">
        <v>1244.5</v>
      </c>
      <c r="C3616" s="191">
        <v>1250.920044</v>
      </c>
      <c r="D3616" s="191">
        <v>1243.6800539999999</v>
      </c>
      <c r="E3616" s="191">
        <v>1250.5600589999999</v>
      </c>
      <c r="F3616" s="192">
        <v>1250.5600589999999</v>
      </c>
      <c r="G3616" s="191">
        <v>1878580000</v>
      </c>
      <c r="H3616" s="194">
        <f t="shared" si="112"/>
        <v>4.8694728806748973E-3</v>
      </c>
      <c r="I3616" s="193"/>
      <c r="J3616" s="197">
        <v>3614</v>
      </c>
      <c r="K3616" s="234"/>
      <c r="L3616" s="234"/>
      <c r="M3616" s="234"/>
      <c r="N3616" s="234"/>
      <c r="O3616" s="234"/>
      <c r="P3616" s="234"/>
      <c r="Q3616" s="7">
        <v>38894</v>
      </c>
      <c r="R3616" s="8">
        <v>2113214</v>
      </c>
      <c r="S3616" s="8">
        <v>2114286</v>
      </c>
      <c r="T3616" s="8">
        <v>2084643</v>
      </c>
      <c r="U3616" s="8">
        <v>2106786</v>
      </c>
      <c r="V3616" s="192">
        <v>1820556</v>
      </c>
      <c r="W3616" s="234">
        <v>466536000</v>
      </c>
      <c r="X3616" s="194">
        <f t="shared" si="113"/>
        <v>2.7197350984623416E-3</v>
      </c>
      <c r="Y3616" s="193"/>
      <c r="Z3616" s="197">
        <v>3614</v>
      </c>
    </row>
    <row r="3617" spans="1:26" ht="14.4" x14ac:dyDescent="0.3">
      <c r="A3617" s="7">
        <v>38891</v>
      </c>
      <c r="B3617" s="191">
        <v>1245.589966</v>
      </c>
      <c r="C3617" s="191">
        <v>1253.130005</v>
      </c>
      <c r="D3617" s="191">
        <v>1241.4300539999999</v>
      </c>
      <c r="E3617" s="191">
        <v>1244.5</v>
      </c>
      <c r="F3617" s="192">
        <v>1244.5</v>
      </c>
      <c r="G3617" s="191">
        <v>2017270000</v>
      </c>
      <c r="H3617" s="194">
        <f t="shared" si="112"/>
        <v>-8.8308929126052719E-4</v>
      </c>
      <c r="I3617" s="193"/>
      <c r="J3617" s="197">
        <v>3615</v>
      </c>
      <c r="K3617" s="234"/>
      <c r="L3617" s="234"/>
      <c r="M3617" s="234"/>
      <c r="N3617" s="234"/>
      <c r="O3617" s="234"/>
      <c r="P3617" s="234"/>
      <c r="Q3617" s="7">
        <v>38891</v>
      </c>
      <c r="R3617" s="8">
        <v>2132857</v>
      </c>
      <c r="S3617" s="8">
        <v>2148929</v>
      </c>
      <c r="T3617" s="8">
        <v>2097500</v>
      </c>
      <c r="U3617" s="8">
        <v>2101071</v>
      </c>
      <c r="V3617" s="192">
        <v>1815618</v>
      </c>
      <c r="W3617" s="234">
        <v>660203600</v>
      </c>
      <c r="X3617" s="194">
        <f t="shared" si="113"/>
        <v>-1.2588340543788901E-2</v>
      </c>
      <c r="Y3617" s="193"/>
      <c r="Z3617" s="197">
        <v>3615</v>
      </c>
    </row>
    <row r="3618" spans="1:26" ht="14.4" x14ac:dyDescent="0.3">
      <c r="A3618" s="7">
        <v>38890</v>
      </c>
      <c r="B3618" s="191">
        <v>1251.920044</v>
      </c>
      <c r="C3618" s="191">
        <v>1251.920044</v>
      </c>
      <c r="D3618" s="191">
        <v>1241.530029</v>
      </c>
      <c r="E3618" s="191">
        <v>1245.599976</v>
      </c>
      <c r="F3618" s="192">
        <v>1245.599976</v>
      </c>
      <c r="G3618" s="191">
        <v>2148180000</v>
      </c>
      <c r="H3618" s="194">
        <f t="shared" si="112"/>
        <v>-5.270703767980011E-3</v>
      </c>
      <c r="I3618" s="193"/>
      <c r="J3618" s="197">
        <v>3616</v>
      </c>
      <c r="K3618" s="234"/>
      <c r="L3618" s="234"/>
      <c r="M3618" s="234"/>
      <c r="N3618" s="234"/>
      <c r="O3618" s="234"/>
      <c r="P3618" s="234"/>
      <c r="Q3618" s="7">
        <v>38890</v>
      </c>
      <c r="R3618" s="8">
        <v>2078571</v>
      </c>
      <c r="S3618" s="8">
        <v>2133929</v>
      </c>
      <c r="T3618" s="8">
        <v>2073929</v>
      </c>
      <c r="U3618" s="8">
        <v>2127857</v>
      </c>
      <c r="V3618" s="192">
        <v>1838765</v>
      </c>
      <c r="W3618" s="234">
        <v>965633200</v>
      </c>
      <c r="X3618" s="194">
        <f t="shared" si="113"/>
        <v>2.9727017464475758E-2</v>
      </c>
      <c r="Y3618" s="193"/>
      <c r="Z3618" s="197">
        <v>3616</v>
      </c>
    </row>
    <row r="3619" spans="1:26" ht="14.4" x14ac:dyDescent="0.3">
      <c r="A3619" s="7">
        <v>38889</v>
      </c>
      <c r="B3619" s="191">
        <v>1240.089966</v>
      </c>
      <c r="C3619" s="191">
        <v>1257.959961</v>
      </c>
      <c r="D3619" s="191">
        <v>1240.089966</v>
      </c>
      <c r="E3619" s="191">
        <v>1252.1999510000001</v>
      </c>
      <c r="F3619" s="192">
        <v>1252.1999510000001</v>
      </c>
      <c r="G3619" s="191">
        <v>2361230000</v>
      </c>
      <c r="H3619" s="194">
        <f t="shared" si="112"/>
        <v>9.7409573659846017E-3</v>
      </c>
      <c r="I3619" s="193"/>
      <c r="J3619" s="197">
        <v>3617</v>
      </c>
      <c r="K3619" s="234"/>
      <c r="L3619" s="234"/>
      <c r="M3619" s="234"/>
      <c r="N3619" s="234"/>
      <c r="O3619" s="234"/>
      <c r="P3619" s="234"/>
      <c r="Q3619" s="7">
        <v>38889</v>
      </c>
      <c r="R3619" s="8">
        <v>2062143</v>
      </c>
      <c r="S3619" s="8">
        <v>2096786</v>
      </c>
      <c r="T3619" s="8">
        <v>2046429</v>
      </c>
      <c r="U3619" s="8">
        <v>2066429</v>
      </c>
      <c r="V3619" s="192">
        <v>1785682</v>
      </c>
      <c r="W3619" s="234">
        <v>863296000</v>
      </c>
      <c r="X3619" s="194">
        <f t="shared" si="113"/>
        <v>6.7860215623636285E-3</v>
      </c>
      <c r="Y3619" s="193"/>
      <c r="Z3619" s="197">
        <v>3617</v>
      </c>
    </row>
    <row r="3620" spans="1:26" ht="14.4" x14ac:dyDescent="0.3">
      <c r="A3620" s="7">
        <v>38888</v>
      </c>
      <c r="B3620" s="191">
        <v>1240.119995</v>
      </c>
      <c r="C3620" s="191">
        <v>1249.01001</v>
      </c>
      <c r="D3620" s="191">
        <v>1238.869995</v>
      </c>
      <c r="E3620" s="191">
        <v>1240.119995</v>
      </c>
      <c r="F3620" s="192">
        <v>1240.119995</v>
      </c>
      <c r="G3620" s="191">
        <v>2232950000</v>
      </c>
      <c r="H3620" s="194">
        <f t="shared" si="112"/>
        <v>-8.0717343823687725E-6</v>
      </c>
      <c r="I3620" s="193"/>
      <c r="J3620" s="197">
        <v>3618</v>
      </c>
      <c r="K3620" s="234"/>
      <c r="L3620" s="234"/>
      <c r="M3620" s="234"/>
      <c r="N3620" s="234"/>
      <c r="O3620" s="234"/>
      <c r="P3620" s="234"/>
      <c r="Q3620" s="7">
        <v>38888</v>
      </c>
      <c r="R3620" s="8">
        <v>2057500</v>
      </c>
      <c r="S3620" s="8">
        <v>2083929</v>
      </c>
      <c r="T3620" s="8">
        <v>2046072</v>
      </c>
      <c r="U3620" s="8">
        <v>2052500</v>
      </c>
      <c r="V3620" s="192">
        <v>1773646</v>
      </c>
      <c r="W3620" s="234">
        <v>672974400</v>
      </c>
      <c r="X3620" s="194">
        <f t="shared" si="113"/>
        <v>4.720409355168177E-3</v>
      </c>
      <c r="Y3620" s="193"/>
      <c r="Z3620" s="197">
        <v>3618</v>
      </c>
    </row>
    <row r="3621" spans="1:26" ht="14.4" x14ac:dyDescent="0.3">
      <c r="A3621" s="7">
        <v>38887</v>
      </c>
      <c r="B3621" s="191">
        <v>1251.540039</v>
      </c>
      <c r="C3621" s="191">
        <v>1255.9300539999999</v>
      </c>
      <c r="D3621" s="191">
        <v>1237.170044</v>
      </c>
      <c r="E3621" s="191">
        <v>1240.130005</v>
      </c>
      <c r="F3621" s="192">
        <v>1240.130005</v>
      </c>
      <c r="G3621" s="191">
        <v>2517200000</v>
      </c>
      <c r="H3621" s="194">
        <f t="shared" si="112"/>
        <v>-9.1167950240863185E-3</v>
      </c>
      <c r="I3621" s="193"/>
      <c r="J3621" s="197">
        <v>3619</v>
      </c>
      <c r="K3621" s="234"/>
      <c r="L3621" s="234"/>
      <c r="M3621" s="234"/>
      <c r="N3621" s="234"/>
      <c r="O3621" s="234"/>
      <c r="P3621" s="234"/>
      <c r="Q3621" s="7">
        <v>38887</v>
      </c>
      <c r="R3621" s="8">
        <v>2065357</v>
      </c>
      <c r="S3621" s="8">
        <v>2077857</v>
      </c>
      <c r="T3621" s="8">
        <v>2035714</v>
      </c>
      <c r="U3621" s="8">
        <v>2042857</v>
      </c>
      <c r="V3621" s="192">
        <v>1765313</v>
      </c>
      <c r="W3621" s="234">
        <v>704575200</v>
      </c>
      <c r="X3621" s="194">
        <f t="shared" si="113"/>
        <v>-6.2541410463611427E-3</v>
      </c>
      <c r="Y3621" s="193"/>
      <c r="Z3621" s="197">
        <v>3619</v>
      </c>
    </row>
    <row r="3622" spans="1:26" ht="14.4" x14ac:dyDescent="0.3">
      <c r="A3622" s="7">
        <v>38884</v>
      </c>
      <c r="B3622" s="191">
        <v>1256.160034</v>
      </c>
      <c r="C3622" s="191">
        <v>1256.2700199999999</v>
      </c>
      <c r="D3622" s="191">
        <v>1246.329956</v>
      </c>
      <c r="E3622" s="191">
        <v>1251.540039</v>
      </c>
      <c r="F3622" s="192">
        <v>1251.540039</v>
      </c>
      <c r="G3622" s="191">
        <v>2783390000</v>
      </c>
      <c r="H3622" s="194">
        <f t="shared" si="112"/>
        <v>-3.6778713499493625E-3</v>
      </c>
      <c r="I3622" s="193"/>
      <c r="J3622" s="197">
        <v>3620</v>
      </c>
      <c r="K3622" s="234"/>
      <c r="L3622" s="234"/>
      <c r="M3622" s="234"/>
      <c r="N3622" s="234"/>
      <c r="O3622" s="234"/>
      <c r="P3622" s="234"/>
      <c r="Q3622" s="7">
        <v>38884</v>
      </c>
      <c r="R3622" s="8">
        <v>2105714</v>
      </c>
      <c r="S3622" s="8">
        <v>2113929</v>
      </c>
      <c r="T3622" s="8">
        <v>2054286</v>
      </c>
      <c r="U3622" s="8">
        <v>2055714</v>
      </c>
      <c r="V3622" s="192">
        <v>1776423</v>
      </c>
      <c r="W3622" s="234">
        <v>838101600</v>
      </c>
      <c r="X3622" s="194">
        <f t="shared" si="113"/>
        <v>-3.0650559071217668E-2</v>
      </c>
      <c r="Y3622" s="193"/>
      <c r="Z3622" s="197">
        <v>3620</v>
      </c>
    </row>
    <row r="3623" spans="1:26" ht="14.4" x14ac:dyDescent="0.3">
      <c r="A3623" s="7">
        <v>38883</v>
      </c>
      <c r="B3623" s="191">
        <v>1230.01001</v>
      </c>
      <c r="C3623" s="191">
        <v>1258.6400149999999</v>
      </c>
      <c r="D3623" s="191">
        <v>1230.01001</v>
      </c>
      <c r="E3623" s="191">
        <v>1256.160034</v>
      </c>
      <c r="F3623" s="192">
        <v>1256.160034</v>
      </c>
      <c r="G3623" s="191">
        <v>2775480000</v>
      </c>
      <c r="H3623" s="194">
        <f t="shared" si="112"/>
        <v>2.1235077047764311E-2</v>
      </c>
      <c r="I3623" s="193"/>
      <c r="J3623" s="197">
        <v>3621</v>
      </c>
      <c r="K3623" s="234"/>
      <c r="L3623" s="234"/>
      <c r="M3623" s="234"/>
      <c r="N3623" s="234"/>
      <c r="O3623" s="234"/>
      <c r="P3623" s="234"/>
      <c r="Q3623" s="7">
        <v>38883</v>
      </c>
      <c r="R3623" s="8">
        <v>2046429</v>
      </c>
      <c r="S3623" s="8">
        <v>2133571</v>
      </c>
      <c r="T3623" s="8">
        <v>2026786</v>
      </c>
      <c r="U3623" s="8">
        <v>2120714</v>
      </c>
      <c r="V3623" s="192">
        <v>1832593</v>
      </c>
      <c r="W3623" s="234">
        <v>1190383600</v>
      </c>
      <c r="X3623" s="194">
        <f t="shared" si="113"/>
        <v>3.0723854829701563E-2</v>
      </c>
      <c r="Y3623" s="193"/>
      <c r="Z3623" s="197">
        <v>3621</v>
      </c>
    </row>
    <row r="3624" spans="1:26" ht="14.4" x14ac:dyDescent="0.3">
      <c r="A3624" s="7">
        <v>38882</v>
      </c>
      <c r="B3624" s="191">
        <v>1223.660034</v>
      </c>
      <c r="C3624" s="191">
        <v>1231.459961</v>
      </c>
      <c r="D3624" s="191">
        <v>1219.290039</v>
      </c>
      <c r="E3624" s="191">
        <v>1230.040039</v>
      </c>
      <c r="F3624" s="192">
        <v>1230.040039</v>
      </c>
      <c r="G3624" s="191">
        <v>2667990000</v>
      </c>
      <c r="H3624" s="194">
        <f t="shared" si="112"/>
        <v>5.1893030965103676E-3</v>
      </c>
      <c r="I3624" s="193"/>
      <c r="J3624" s="197">
        <v>3622</v>
      </c>
      <c r="K3624" s="234"/>
      <c r="L3624" s="234"/>
      <c r="M3624" s="234"/>
      <c r="N3624" s="234"/>
      <c r="O3624" s="234"/>
      <c r="P3624" s="234"/>
      <c r="Q3624" s="7">
        <v>38882</v>
      </c>
      <c r="R3624" s="8">
        <v>2081429</v>
      </c>
      <c r="S3624" s="8">
        <v>2099286</v>
      </c>
      <c r="T3624" s="8">
        <v>2024643</v>
      </c>
      <c r="U3624" s="8">
        <v>2057500</v>
      </c>
      <c r="V3624" s="192">
        <v>1777967</v>
      </c>
      <c r="W3624" s="234">
        <v>878136000</v>
      </c>
      <c r="X3624" s="194">
        <f t="shared" si="113"/>
        <v>-1.2343162127045689E-2</v>
      </c>
      <c r="Y3624" s="193"/>
      <c r="Z3624" s="197">
        <v>3622</v>
      </c>
    </row>
    <row r="3625" spans="1:26" ht="14.4" x14ac:dyDescent="0.3">
      <c r="A3625" s="7">
        <v>38881</v>
      </c>
      <c r="B3625" s="191">
        <v>1236.079956</v>
      </c>
      <c r="C3625" s="191">
        <v>1243.369995</v>
      </c>
      <c r="D3625" s="191">
        <v>1222.5200199999999</v>
      </c>
      <c r="E3625" s="191">
        <v>1223.6899410000001</v>
      </c>
      <c r="F3625" s="192">
        <v>1223.6899410000001</v>
      </c>
      <c r="G3625" s="191">
        <v>3215770000</v>
      </c>
      <c r="H3625" s="194">
        <f t="shared" si="112"/>
        <v>-1.1111650387564141E-2</v>
      </c>
      <c r="I3625" s="193"/>
      <c r="J3625" s="197">
        <v>3623</v>
      </c>
      <c r="K3625" s="234"/>
      <c r="L3625" s="234"/>
      <c r="M3625" s="234"/>
      <c r="N3625" s="234"/>
      <c r="O3625" s="234"/>
      <c r="P3625" s="234"/>
      <c r="Q3625" s="7">
        <v>38881</v>
      </c>
      <c r="R3625" s="8">
        <v>2057500</v>
      </c>
      <c r="S3625" s="8">
        <v>2110714</v>
      </c>
      <c r="T3625" s="8">
        <v>2048571</v>
      </c>
      <c r="U3625" s="8">
        <v>2083214</v>
      </c>
      <c r="V3625" s="192">
        <v>1800187</v>
      </c>
      <c r="W3625" s="234">
        <v>1080643200</v>
      </c>
      <c r="X3625" s="194">
        <f t="shared" si="113"/>
        <v>2.3332978993724777E-2</v>
      </c>
      <c r="Y3625" s="193"/>
      <c r="Z3625" s="197">
        <v>3623</v>
      </c>
    </row>
    <row r="3626" spans="1:26" ht="14.4" x14ac:dyDescent="0.3">
      <c r="A3626" s="7">
        <v>38880</v>
      </c>
      <c r="B3626" s="191">
        <v>1252.2700199999999</v>
      </c>
      <c r="C3626" s="191">
        <v>1255.219971</v>
      </c>
      <c r="D3626" s="191">
        <v>1236.4300539999999</v>
      </c>
      <c r="E3626" s="191">
        <v>1237.4399410000001</v>
      </c>
      <c r="F3626" s="192">
        <v>1237.4399410000001</v>
      </c>
      <c r="G3626" s="191">
        <v>2247010000</v>
      </c>
      <c r="H3626" s="194">
        <f t="shared" si="112"/>
        <v>-1.186625203110557E-2</v>
      </c>
      <c r="I3626" s="193"/>
      <c r="J3626" s="197">
        <v>3624</v>
      </c>
      <c r="K3626" s="234"/>
      <c r="L3626" s="234"/>
      <c r="M3626" s="234"/>
      <c r="N3626" s="234"/>
      <c r="O3626" s="234"/>
      <c r="P3626" s="234"/>
      <c r="Q3626" s="7">
        <v>38880</v>
      </c>
      <c r="R3626" s="8">
        <v>2121428</v>
      </c>
      <c r="S3626" s="8">
        <v>2133214</v>
      </c>
      <c r="T3626" s="8">
        <v>2034286</v>
      </c>
      <c r="U3626" s="8">
        <v>2035714</v>
      </c>
      <c r="V3626" s="192">
        <v>1759141</v>
      </c>
      <c r="W3626" s="234">
        <v>717785600</v>
      </c>
      <c r="X3626" s="194">
        <f t="shared" si="113"/>
        <v>-3.7812207373957483E-2</v>
      </c>
      <c r="Y3626" s="193"/>
      <c r="Z3626" s="197">
        <v>3624</v>
      </c>
    </row>
    <row r="3627" spans="1:26" ht="14.4" x14ac:dyDescent="0.3">
      <c r="A3627" s="7">
        <v>38877</v>
      </c>
      <c r="B3627" s="191">
        <v>1257.9300539999999</v>
      </c>
      <c r="C3627" s="191">
        <v>1262.579956</v>
      </c>
      <c r="D3627" s="191">
        <v>1250.030029</v>
      </c>
      <c r="E3627" s="191">
        <v>1252.3000489999999</v>
      </c>
      <c r="F3627" s="192">
        <v>1252.3000489999999</v>
      </c>
      <c r="G3627" s="191">
        <v>2214000000</v>
      </c>
      <c r="H3627" s="194">
        <f t="shared" si="112"/>
        <v>-4.4756105334295346E-3</v>
      </c>
      <c r="I3627" s="193"/>
      <c r="J3627" s="197">
        <v>3625</v>
      </c>
      <c r="K3627" s="234"/>
      <c r="L3627" s="234"/>
      <c r="M3627" s="234"/>
      <c r="N3627" s="234"/>
      <c r="O3627" s="234"/>
      <c r="P3627" s="234"/>
      <c r="Q3627" s="7">
        <v>38877</v>
      </c>
      <c r="R3627" s="8">
        <v>2185000</v>
      </c>
      <c r="S3627" s="8">
        <v>2198571</v>
      </c>
      <c r="T3627" s="8">
        <v>2110714</v>
      </c>
      <c r="U3627" s="8">
        <v>2115714</v>
      </c>
      <c r="V3627" s="192">
        <v>1828272</v>
      </c>
      <c r="W3627" s="234">
        <v>775838000</v>
      </c>
      <c r="X3627" s="194">
        <f t="shared" si="113"/>
        <v>-2.5016758364383634E-2</v>
      </c>
      <c r="Y3627" s="193"/>
      <c r="Z3627" s="197">
        <v>3625</v>
      </c>
    </row>
    <row r="3628" spans="1:26" ht="14.4" x14ac:dyDescent="0.3">
      <c r="A3628" s="7">
        <v>38876</v>
      </c>
      <c r="B3628" s="191">
        <v>1256.079956</v>
      </c>
      <c r="C3628" s="191">
        <v>1259.849976</v>
      </c>
      <c r="D3628" s="191">
        <v>1235.1800539999999</v>
      </c>
      <c r="E3628" s="191">
        <v>1257.9300539999999</v>
      </c>
      <c r="F3628" s="192">
        <v>1257.9300539999999</v>
      </c>
      <c r="G3628" s="191">
        <v>3543790000</v>
      </c>
      <c r="H3628" s="194">
        <f t="shared" si="112"/>
        <v>1.4170520765757649E-3</v>
      </c>
      <c r="I3628" s="193"/>
      <c r="J3628" s="197">
        <v>3626</v>
      </c>
      <c r="K3628" s="234"/>
      <c r="L3628" s="234"/>
      <c r="M3628" s="234"/>
      <c r="N3628" s="234"/>
      <c r="O3628" s="234"/>
      <c r="P3628" s="234"/>
      <c r="Q3628" s="7">
        <v>38876</v>
      </c>
      <c r="R3628" s="8">
        <v>2087143</v>
      </c>
      <c r="S3628" s="8">
        <v>2176071</v>
      </c>
      <c r="T3628" s="8">
        <v>2041071</v>
      </c>
      <c r="U3628" s="8">
        <v>2170000</v>
      </c>
      <c r="V3628" s="192">
        <v>1875183</v>
      </c>
      <c r="W3628" s="234">
        <v>1397482800</v>
      </c>
      <c r="X3628" s="194">
        <f t="shared" si="113"/>
        <v>3.7569060773480663E-2</v>
      </c>
      <c r="Y3628" s="193"/>
      <c r="Z3628" s="197">
        <v>3626</v>
      </c>
    </row>
    <row r="3629" spans="1:26" ht="14.4" x14ac:dyDescent="0.3">
      <c r="A3629" s="7">
        <v>38875</v>
      </c>
      <c r="B3629" s="191">
        <v>1263.6099850000001</v>
      </c>
      <c r="C3629" s="191">
        <v>1272.469971</v>
      </c>
      <c r="D3629" s="191">
        <v>1255.7700199999999</v>
      </c>
      <c r="E3629" s="191">
        <v>1256.150024</v>
      </c>
      <c r="F3629" s="192">
        <v>1256.150024</v>
      </c>
      <c r="G3629" s="191">
        <v>2644170000</v>
      </c>
      <c r="H3629" s="194">
        <f t="shared" si="112"/>
        <v>-6.0924572901997183E-3</v>
      </c>
      <c r="I3629" s="193"/>
      <c r="J3629" s="197">
        <v>3627</v>
      </c>
      <c r="K3629" s="234"/>
      <c r="L3629" s="234"/>
      <c r="M3629" s="234"/>
      <c r="N3629" s="234"/>
      <c r="O3629" s="234"/>
      <c r="P3629" s="234"/>
      <c r="Q3629" s="7">
        <v>38875</v>
      </c>
      <c r="R3629" s="8">
        <v>2146429</v>
      </c>
      <c r="S3629" s="8">
        <v>2157143</v>
      </c>
      <c r="T3629" s="8">
        <v>2083929</v>
      </c>
      <c r="U3629" s="8">
        <v>2091429</v>
      </c>
      <c r="V3629" s="192">
        <v>1807285</v>
      </c>
      <c r="W3629" s="234">
        <v>750506400</v>
      </c>
      <c r="X3629" s="194">
        <f t="shared" si="113"/>
        <v>-1.9424486974563313E-2</v>
      </c>
      <c r="Y3629" s="193"/>
      <c r="Z3629" s="197">
        <v>3627</v>
      </c>
    </row>
    <row r="3630" spans="1:26" ht="14.4" x14ac:dyDescent="0.3">
      <c r="A3630" s="7">
        <v>38874</v>
      </c>
      <c r="B3630" s="191">
        <v>1265.2299800000001</v>
      </c>
      <c r="C3630" s="191">
        <v>1269.880005</v>
      </c>
      <c r="D3630" s="191">
        <v>1254.459961</v>
      </c>
      <c r="E3630" s="191">
        <v>1263.849976</v>
      </c>
      <c r="F3630" s="192">
        <v>1263.849976</v>
      </c>
      <c r="G3630" s="191">
        <v>2697650000</v>
      </c>
      <c r="H3630" s="194">
        <f t="shared" si="112"/>
        <v>-1.1381287733349564E-3</v>
      </c>
      <c r="I3630" s="193"/>
      <c r="J3630" s="197">
        <v>3628</v>
      </c>
      <c r="K3630" s="234"/>
      <c r="L3630" s="234"/>
      <c r="M3630" s="234"/>
      <c r="N3630" s="234"/>
      <c r="O3630" s="234"/>
      <c r="P3630" s="234"/>
      <c r="Q3630" s="7">
        <v>38874</v>
      </c>
      <c r="R3630" s="8">
        <v>2150714</v>
      </c>
      <c r="S3630" s="8">
        <v>2165357</v>
      </c>
      <c r="T3630" s="8">
        <v>2103929</v>
      </c>
      <c r="U3630" s="8">
        <v>2132857</v>
      </c>
      <c r="V3630" s="192">
        <v>1843086</v>
      </c>
      <c r="W3630" s="234">
        <v>726037200</v>
      </c>
      <c r="X3630" s="194">
        <f t="shared" si="113"/>
        <v>-4.6664546123699659E-3</v>
      </c>
      <c r="Y3630" s="193"/>
      <c r="Z3630" s="197">
        <v>3628</v>
      </c>
    </row>
    <row r="3631" spans="1:26" ht="14.4" x14ac:dyDescent="0.3">
      <c r="A3631" s="7">
        <v>38873</v>
      </c>
      <c r="B3631" s="191">
        <v>1288.160034</v>
      </c>
      <c r="C3631" s="191">
        <v>1288.160034</v>
      </c>
      <c r="D3631" s="191">
        <v>1264.660034</v>
      </c>
      <c r="E3631" s="191">
        <v>1265.290039</v>
      </c>
      <c r="F3631" s="192">
        <v>1265.290039</v>
      </c>
      <c r="G3631" s="191">
        <v>2313470000</v>
      </c>
      <c r="H3631" s="194">
        <f t="shared" si="112"/>
        <v>-1.7799702314970561E-2</v>
      </c>
      <c r="I3631" s="193"/>
      <c r="J3631" s="197">
        <v>3629</v>
      </c>
      <c r="K3631" s="234"/>
      <c r="L3631" s="234"/>
      <c r="M3631" s="234"/>
      <c r="N3631" s="234"/>
      <c r="O3631" s="234"/>
      <c r="P3631" s="234"/>
      <c r="Q3631" s="7">
        <v>38873</v>
      </c>
      <c r="R3631" s="8">
        <v>2183928</v>
      </c>
      <c r="S3631" s="8">
        <v>2183928</v>
      </c>
      <c r="T3631" s="8">
        <v>2141786</v>
      </c>
      <c r="U3631" s="8">
        <v>2142857</v>
      </c>
      <c r="V3631" s="192">
        <v>1851727</v>
      </c>
      <c r="W3631" s="234">
        <v>605785600</v>
      </c>
      <c r="X3631" s="194">
        <f t="shared" si="113"/>
        <v>-2.6921771263475076E-2</v>
      </c>
      <c r="Y3631" s="193"/>
      <c r="Z3631" s="197">
        <v>3629</v>
      </c>
    </row>
    <row r="3632" spans="1:26" ht="14.4" x14ac:dyDescent="0.3">
      <c r="A3632" s="7">
        <v>38870</v>
      </c>
      <c r="B3632" s="191">
        <v>1285.709961</v>
      </c>
      <c r="C3632" s="191">
        <v>1290.6800539999999</v>
      </c>
      <c r="D3632" s="191">
        <v>1280.219971</v>
      </c>
      <c r="E3632" s="191">
        <v>1288.219971</v>
      </c>
      <c r="F3632" s="192">
        <v>1288.219971</v>
      </c>
      <c r="G3632" s="191">
        <v>2295540000</v>
      </c>
      <c r="H3632" s="194">
        <f t="shared" si="112"/>
        <v>1.9522365666730381E-3</v>
      </c>
      <c r="I3632" s="193"/>
      <c r="J3632" s="197">
        <v>3630</v>
      </c>
      <c r="K3632" s="234"/>
      <c r="L3632" s="234"/>
      <c r="M3632" s="234"/>
      <c r="N3632" s="234"/>
      <c r="O3632" s="234"/>
      <c r="P3632" s="234"/>
      <c r="Q3632" s="7">
        <v>38870</v>
      </c>
      <c r="R3632" s="8">
        <v>2249643</v>
      </c>
      <c r="S3632" s="8">
        <v>2253572</v>
      </c>
      <c r="T3632" s="8">
        <v>2174286</v>
      </c>
      <c r="U3632" s="8">
        <v>2202143</v>
      </c>
      <c r="V3632" s="192">
        <v>1902958</v>
      </c>
      <c r="W3632" s="234">
        <v>685787200</v>
      </c>
      <c r="X3632" s="194">
        <f t="shared" si="113"/>
        <v>-8.2034796513052073E-3</v>
      </c>
      <c r="Y3632" s="193"/>
      <c r="Z3632" s="197">
        <v>3630</v>
      </c>
    </row>
    <row r="3633" spans="1:26" ht="14.4" x14ac:dyDescent="0.3">
      <c r="A3633" s="7">
        <v>38869</v>
      </c>
      <c r="B3633" s="191">
        <v>1270.0500489999999</v>
      </c>
      <c r="C3633" s="191">
        <v>1285.709961</v>
      </c>
      <c r="D3633" s="191">
        <v>1269.1899410000001</v>
      </c>
      <c r="E3633" s="191">
        <v>1285.709961</v>
      </c>
      <c r="F3633" s="192">
        <v>1285.709961</v>
      </c>
      <c r="G3633" s="191">
        <v>2360160000</v>
      </c>
      <c r="H3633" s="194">
        <f t="shared" si="112"/>
        <v>1.2298337454939013E-2</v>
      </c>
      <c r="I3633" s="193"/>
      <c r="J3633" s="197">
        <v>3631</v>
      </c>
      <c r="K3633" s="234"/>
      <c r="L3633" s="234"/>
      <c r="M3633" s="234"/>
      <c r="N3633" s="234"/>
      <c r="O3633" s="234"/>
      <c r="P3633" s="234"/>
      <c r="Q3633" s="7">
        <v>38869</v>
      </c>
      <c r="R3633" s="8">
        <v>2137500</v>
      </c>
      <c r="S3633" s="8">
        <v>2224286</v>
      </c>
      <c r="T3633" s="8">
        <v>2125714</v>
      </c>
      <c r="U3633" s="8">
        <v>2220357</v>
      </c>
      <c r="V3633" s="192">
        <v>1918698</v>
      </c>
      <c r="W3633" s="234">
        <v>942508000</v>
      </c>
      <c r="X3633" s="194">
        <f t="shared" si="113"/>
        <v>4.0153873759981001E-2</v>
      </c>
      <c r="Y3633" s="193"/>
      <c r="Z3633" s="197">
        <v>3631</v>
      </c>
    </row>
    <row r="3634" spans="1:26" ht="14.4" x14ac:dyDescent="0.3">
      <c r="A3634" s="7">
        <v>38868</v>
      </c>
      <c r="B3634" s="191">
        <v>1259.380005</v>
      </c>
      <c r="C3634" s="191">
        <v>1270.089966</v>
      </c>
      <c r="D3634" s="191">
        <v>1259.380005</v>
      </c>
      <c r="E3634" s="191">
        <v>1270.089966</v>
      </c>
      <c r="F3634" s="192">
        <v>1270.089966</v>
      </c>
      <c r="G3634" s="191">
        <v>2692160000</v>
      </c>
      <c r="H3634" s="194">
        <f t="shared" si="112"/>
        <v>8.1119250720785574E-3</v>
      </c>
      <c r="I3634" s="193"/>
      <c r="J3634" s="197">
        <v>3632</v>
      </c>
      <c r="K3634" s="234"/>
      <c r="L3634" s="234"/>
      <c r="M3634" s="234"/>
      <c r="N3634" s="234"/>
      <c r="O3634" s="234"/>
      <c r="P3634" s="234"/>
      <c r="Q3634" s="7">
        <v>38868</v>
      </c>
      <c r="R3634" s="8">
        <v>2205714</v>
      </c>
      <c r="S3634" s="8">
        <v>2206786</v>
      </c>
      <c r="T3634" s="8">
        <v>2096071</v>
      </c>
      <c r="U3634" s="8">
        <v>2134643</v>
      </c>
      <c r="V3634" s="192">
        <v>1844629</v>
      </c>
      <c r="W3634" s="234">
        <v>1280977600</v>
      </c>
      <c r="X3634" s="194">
        <f t="shared" si="113"/>
        <v>-2.3685030901687804E-2</v>
      </c>
      <c r="Y3634" s="193"/>
      <c r="Z3634" s="197">
        <v>3632</v>
      </c>
    </row>
    <row r="3635" spans="1:26" ht="14.4" x14ac:dyDescent="0.3">
      <c r="A3635" s="7">
        <v>38867</v>
      </c>
      <c r="B3635" s="191">
        <v>1280.040039</v>
      </c>
      <c r="C3635" s="191">
        <v>1280.040039</v>
      </c>
      <c r="D3635" s="191">
        <v>1259.869995</v>
      </c>
      <c r="E3635" s="191">
        <v>1259.869995</v>
      </c>
      <c r="F3635" s="192">
        <v>1259.869995</v>
      </c>
      <c r="G3635" s="191">
        <v>2176190000</v>
      </c>
      <c r="H3635" s="194">
        <f t="shared" si="112"/>
        <v>-1.5849611346326391E-2</v>
      </c>
      <c r="I3635" s="193"/>
      <c r="J3635" s="197">
        <v>3633</v>
      </c>
      <c r="K3635" s="234"/>
      <c r="L3635" s="234"/>
      <c r="M3635" s="234"/>
      <c r="N3635" s="234"/>
      <c r="O3635" s="234"/>
      <c r="P3635" s="234"/>
      <c r="Q3635" s="7">
        <v>38867</v>
      </c>
      <c r="R3635" s="8">
        <v>2260357</v>
      </c>
      <c r="S3635" s="8">
        <v>2260714</v>
      </c>
      <c r="T3635" s="8">
        <v>2186429</v>
      </c>
      <c r="U3635" s="8">
        <v>2186429</v>
      </c>
      <c r="V3635" s="192">
        <v>1889379</v>
      </c>
      <c r="W3635" s="234">
        <v>563402000</v>
      </c>
      <c r="X3635" s="194">
        <f t="shared" si="113"/>
        <v>-3.6663680532221951E-2</v>
      </c>
      <c r="Y3635" s="193"/>
      <c r="Z3635" s="197">
        <v>3633</v>
      </c>
    </row>
    <row r="3636" spans="1:26" ht="14.4" x14ac:dyDescent="0.3">
      <c r="A3636" s="7">
        <v>38863</v>
      </c>
      <c r="B3636" s="191">
        <v>1272.709961</v>
      </c>
      <c r="C3636" s="191">
        <v>1280.540039</v>
      </c>
      <c r="D3636" s="191">
        <v>1272.5</v>
      </c>
      <c r="E3636" s="191">
        <v>1280.160034</v>
      </c>
      <c r="F3636" s="192">
        <v>1280.160034</v>
      </c>
      <c r="G3636" s="191">
        <v>1814020000</v>
      </c>
      <c r="H3636" s="194">
        <f t="shared" si="112"/>
        <v>5.7193364428723293E-3</v>
      </c>
      <c r="I3636" s="193"/>
      <c r="J3636" s="197">
        <v>3634</v>
      </c>
      <c r="K3636" s="234"/>
      <c r="L3636" s="234"/>
      <c r="M3636" s="234"/>
      <c r="N3636" s="234"/>
      <c r="O3636" s="234"/>
      <c r="P3636" s="234"/>
      <c r="Q3636" s="7">
        <v>38863</v>
      </c>
      <c r="R3636" s="8">
        <v>2296786</v>
      </c>
      <c r="S3636" s="8">
        <v>2305714</v>
      </c>
      <c r="T3636" s="8">
        <v>2255000</v>
      </c>
      <c r="U3636" s="8">
        <v>2269643</v>
      </c>
      <c r="V3636" s="192">
        <v>1961287</v>
      </c>
      <c r="W3636" s="234">
        <v>432950000</v>
      </c>
      <c r="X3636" s="194">
        <f t="shared" si="113"/>
        <v>-1.2124759300459011E-2</v>
      </c>
      <c r="Y3636" s="193"/>
      <c r="Z3636" s="197">
        <v>3634</v>
      </c>
    </row>
    <row r="3637" spans="1:26" ht="14.4" x14ac:dyDescent="0.3">
      <c r="A3637" s="7">
        <v>38862</v>
      </c>
      <c r="B3637" s="191">
        <v>1258.410034</v>
      </c>
      <c r="C3637" s="191">
        <v>1273.26001</v>
      </c>
      <c r="D3637" s="191">
        <v>1258.410034</v>
      </c>
      <c r="E3637" s="191">
        <v>1272.880005</v>
      </c>
      <c r="F3637" s="192">
        <v>1272.880005</v>
      </c>
      <c r="G3637" s="191">
        <v>2372730000</v>
      </c>
      <c r="H3637" s="194">
        <f t="shared" si="112"/>
        <v>1.1370094324499236E-2</v>
      </c>
      <c r="I3637" s="193"/>
      <c r="J3637" s="197">
        <v>3635</v>
      </c>
      <c r="K3637" s="234"/>
      <c r="L3637" s="234"/>
      <c r="M3637" s="234"/>
      <c r="N3637" s="234"/>
      <c r="O3637" s="234"/>
      <c r="P3637" s="234"/>
      <c r="Q3637" s="7">
        <v>38862</v>
      </c>
      <c r="R3637" s="8">
        <v>2295000</v>
      </c>
      <c r="S3637" s="8">
        <v>2301786</v>
      </c>
      <c r="T3637" s="8">
        <v>2260357</v>
      </c>
      <c r="U3637" s="8">
        <v>2297500</v>
      </c>
      <c r="V3637" s="192">
        <v>1985359</v>
      </c>
      <c r="W3637" s="234">
        <v>463372000</v>
      </c>
      <c r="X3637" s="194">
        <f t="shared" si="113"/>
        <v>1.5629164413673576E-2</v>
      </c>
      <c r="Y3637" s="193"/>
      <c r="Z3637" s="197">
        <v>3635</v>
      </c>
    </row>
    <row r="3638" spans="1:26" ht="14.4" x14ac:dyDescent="0.3">
      <c r="A3638" s="7">
        <v>38861</v>
      </c>
      <c r="B3638" s="191">
        <v>1256.5600589999999</v>
      </c>
      <c r="C3638" s="191">
        <v>1264.530029</v>
      </c>
      <c r="D3638" s="191">
        <v>1245.339966</v>
      </c>
      <c r="E3638" s="191">
        <v>1258.5699460000001</v>
      </c>
      <c r="F3638" s="192">
        <v>1258.5699460000001</v>
      </c>
      <c r="G3638" s="191">
        <v>2999030000</v>
      </c>
      <c r="H3638" s="194">
        <f t="shared" si="112"/>
        <v>1.5836556921810666E-3</v>
      </c>
      <c r="I3638" s="193"/>
      <c r="J3638" s="197">
        <v>3636</v>
      </c>
      <c r="K3638" s="234"/>
      <c r="L3638" s="234"/>
      <c r="M3638" s="234"/>
      <c r="N3638" s="234"/>
      <c r="O3638" s="234"/>
      <c r="P3638" s="234"/>
      <c r="Q3638" s="7">
        <v>38861</v>
      </c>
      <c r="R3638" s="8">
        <v>2249643</v>
      </c>
      <c r="S3638" s="8">
        <v>2273214</v>
      </c>
      <c r="T3638" s="8">
        <v>2198571</v>
      </c>
      <c r="U3638" s="8">
        <v>2262143</v>
      </c>
      <c r="V3638" s="192">
        <v>1954807</v>
      </c>
      <c r="W3638" s="234">
        <v>916031200</v>
      </c>
      <c r="X3638" s="194">
        <f t="shared" si="113"/>
        <v>3.009325059442508E-3</v>
      </c>
      <c r="Y3638" s="193"/>
      <c r="Z3638" s="197">
        <v>3636</v>
      </c>
    </row>
    <row r="3639" spans="1:26" ht="14.4" x14ac:dyDescent="0.3">
      <c r="A3639" s="7">
        <v>38860</v>
      </c>
      <c r="B3639" s="191">
        <v>1262.0600589999999</v>
      </c>
      <c r="C3639" s="191">
        <v>1273.670044</v>
      </c>
      <c r="D3639" s="191">
        <v>1256.150024</v>
      </c>
      <c r="E3639" s="191">
        <v>1256.579956</v>
      </c>
      <c r="F3639" s="192">
        <v>1256.579956</v>
      </c>
      <c r="G3639" s="191">
        <v>2605250000</v>
      </c>
      <c r="H3639" s="194">
        <f t="shared" si="112"/>
        <v>-4.3499886970607207E-3</v>
      </c>
      <c r="I3639" s="193"/>
      <c r="J3639" s="197">
        <v>3637</v>
      </c>
      <c r="K3639" s="234"/>
      <c r="L3639" s="234"/>
      <c r="M3639" s="234"/>
      <c r="N3639" s="234"/>
      <c r="O3639" s="234"/>
      <c r="P3639" s="234"/>
      <c r="Q3639" s="7">
        <v>38860</v>
      </c>
      <c r="R3639" s="8">
        <v>2316429</v>
      </c>
      <c r="S3639" s="8">
        <v>2328214</v>
      </c>
      <c r="T3639" s="8">
        <v>2250000</v>
      </c>
      <c r="U3639" s="8">
        <v>2255357</v>
      </c>
      <c r="V3639" s="192">
        <v>1948942</v>
      </c>
      <c r="W3639" s="234">
        <v>694414000</v>
      </c>
      <c r="X3639" s="194">
        <f t="shared" si="113"/>
        <v>-3.629269529626424E-3</v>
      </c>
      <c r="Y3639" s="193"/>
      <c r="Z3639" s="197">
        <v>3637</v>
      </c>
    </row>
    <row r="3640" spans="1:26" ht="14.4" x14ac:dyDescent="0.3">
      <c r="A3640" s="7">
        <v>38859</v>
      </c>
      <c r="B3640" s="191">
        <v>1267.030029</v>
      </c>
      <c r="C3640" s="191">
        <v>1268.7700199999999</v>
      </c>
      <c r="D3640" s="191">
        <v>1252.9799800000001</v>
      </c>
      <c r="E3640" s="191">
        <v>1262.0699460000001</v>
      </c>
      <c r="F3640" s="192">
        <v>1262.0699460000001</v>
      </c>
      <c r="G3640" s="191">
        <v>2773010000</v>
      </c>
      <c r="H3640" s="194">
        <f t="shared" si="112"/>
        <v>-3.914732000404657E-3</v>
      </c>
      <c r="I3640" s="193"/>
      <c r="J3640" s="197">
        <v>3638</v>
      </c>
      <c r="K3640" s="234"/>
      <c r="L3640" s="234"/>
      <c r="M3640" s="234"/>
      <c r="N3640" s="234"/>
      <c r="O3640" s="234"/>
      <c r="P3640" s="234"/>
      <c r="Q3640" s="7">
        <v>38859</v>
      </c>
      <c r="R3640" s="8">
        <v>2281071</v>
      </c>
      <c r="S3640" s="8">
        <v>2285357</v>
      </c>
      <c r="T3640" s="8">
        <v>2241786</v>
      </c>
      <c r="U3640" s="8">
        <v>2263572</v>
      </c>
      <c r="V3640" s="192">
        <v>1956041</v>
      </c>
      <c r="W3640" s="234">
        <v>718975600</v>
      </c>
      <c r="X3640" s="194">
        <f t="shared" si="113"/>
        <v>-1.7516569014749499E-2</v>
      </c>
      <c r="Y3640" s="193"/>
      <c r="Z3640" s="197">
        <v>3638</v>
      </c>
    </row>
    <row r="3641" spans="1:26" ht="14.4" x14ac:dyDescent="0.3">
      <c r="A3641" s="7">
        <v>38856</v>
      </c>
      <c r="B3641" s="191">
        <v>1261.8100589999999</v>
      </c>
      <c r="C3641" s="191">
        <v>1272.150024</v>
      </c>
      <c r="D3641" s="191">
        <v>1256.280029</v>
      </c>
      <c r="E3641" s="191">
        <v>1267.030029</v>
      </c>
      <c r="F3641" s="192">
        <v>1267.030029</v>
      </c>
      <c r="G3641" s="191">
        <v>2982300000</v>
      </c>
      <c r="H3641" s="194">
        <f t="shared" si="112"/>
        <v>4.1368904636383975E-3</v>
      </c>
      <c r="I3641" s="193"/>
      <c r="J3641" s="197">
        <v>3639</v>
      </c>
      <c r="K3641" s="234"/>
      <c r="L3641" s="234"/>
      <c r="M3641" s="234"/>
      <c r="N3641" s="234"/>
      <c r="O3641" s="234"/>
      <c r="P3641" s="234"/>
      <c r="Q3641" s="7">
        <v>38856</v>
      </c>
      <c r="R3641" s="8">
        <v>2259286</v>
      </c>
      <c r="S3641" s="8">
        <v>2317143</v>
      </c>
      <c r="T3641" s="8">
        <v>2243572</v>
      </c>
      <c r="U3641" s="8">
        <v>2303929</v>
      </c>
      <c r="V3641" s="192">
        <v>1990915</v>
      </c>
      <c r="W3641" s="234">
        <v>985866000</v>
      </c>
      <c r="X3641" s="194">
        <f t="shared" si="113"/>
        <v>2.1051168591925198E-2</v>
      </c>
      <c r="Y3641" s="193"/>
      <c r="Z3641" s="197">
        <v>3639</v>
      </c>
    </row>
    <row r="3642" spans="1:26" ht="14.4" x14ac:dyDescent="0.3">
      <c r="A3642" s="7">
        <v>38855</v>
      </c>
      <c r="B3642" s="191">
        <v>1270.25</v>
      </c>
      <c r="C3642" s="191">
        <v>1274.8900149999999</v>
      </c>
      <c r="D3642" s="191">
        <v>1261.75</v>
      </c>
      <c r="E3642" s="191">
        <v>1261.8100589999999</v>
      </c>
      <c r="F3642" s="192">
        <v>1261.8100589999999</v>
      </c>
      <c r="G3642" s="191">
        <v>2537490000</v>
      </c>
      <c r="H3642" s="194">
        <f t="shared" si="112"/>
        <v>-6.699010770315152E-3</v>
      </c>
      <c r="I3642" s="193"/>
      <c r="J3642" s="197">
        <v>3640</v>
      </c>
      <c r="K3642" s="234"/>
      <c r="L3642" s="234"/>
      <c r="M3642" s="234"/>
      <c r="N3642" s="234"/>
      <c r="O3642" s="234"/>
      <c r="P3642" s="234"/>
      <c r="Q3642" s="7">
        <v>38855</v>
      </c>
      <c r="R3642" s="8">
        <v>2345714</v>
      </c>
      <c r="S3642" s="8">
        <v>2366429</v>
      </c>
      <c r="T3642" s="8">
        <v>2254286</v>
      </c>
      <c r="U3642" s="8">
        <v>2256428</v>
      </c>
      <c r="V3642" s="192">
        <v>1949868</v>
      </c>
      <c r="W3642" s="234">
        <v>658442400</v>
      </c>
      <c r="X3642" s="194">
        <f t="shared" si="113"/>
        <v>-3.1872420944549347E-2</v>
      </c>
      <c r="Y3642" s="193"/>
      <c r="Z3642" s="197">
        <v>3640</v>
      </c>
    </row>
    <row r="3643" spans="1:26" ht="14.4" x14ac:dyDescent="0.3">
      <c r="A3643" s="7">
        <v>38854</v>
      </c>
      <c r="B3643" s="191">
        <v>1291.7299800000001</v>
      </c>
      <c r="C3643" s="191">
        <v>1291.7299800000001</v>
      </c>
      <c r="D3643" s="191">
        <v>1267.3100589999999</v>
      </c>
      <c r="E3643" s="191">
        <v>1270.3199460000001</v>
      </c>
      <c r="F3643" s="192">
        <v>1270.3199460000001</v>
      </c>
      <c r="G3643" s="191">
        <v>2830200000</v>
      </c>
      <c r="H3643" s="194">
        <f t="shared" si="112"/>
        <v>-1.6841070785870133E-2</v>
      </c>
      <c r="I3643" s="193"/>
      <c r="J3643" s="197">
        <v>3641</v>
      </c>
      <c r="K3643" s="234"/>
      <c r="L3643" s="234"/>
      <c r="M3643" s="234"/>
      <c r="N3643" s="234"/>
      <c r="O3643" s="234"/>
      <c r="P3643" s="234"/>
      <c r="Q3643" s="7">
        <v>38854</v>
      </c>
      <c r="R3643" s="8">
        <v>2311071</v>
      </c>
      <c r="S3643" s="8">
        <v>2346429</v>
      </c>
      <c r="T3643" s="8">
        <v>2288214</v>
      </c>
      <c r="U3643" s="8">
        <v>2330714</v>
      </c>
      <c r="V3643" s="192">
        <v>2014061</v>
      </c>
      <c r="W3643" s="234">
        <v>754194000</v>
      </c>
      <c r="X3643" s="194">
        <f t="shared" si="113"/>
        <v>4.3088230894276509E-3</v>
      </c>
      <c r="Y3643" s="193"/>
      <c r="Z3643" s="197">
        <v>3641</v>
      </c>
    </row>
    <row r="3644" spans="1:26" ht="14.4" x14ac:dyDescent="0.3">
      <c r="A3644" s="7">
        <v>38853</v>
      </c>
      <c r="B3644" s="191">
        <v>1294.5</v>
      </c>
      <c r="C3644" s="191">
        <v>1297.880005</v>
      </c>
      <c r="D3644" s="191">
        <v>1288.51001</v>
      </c>
      <c r="E3644" s="191">
        <v>1292.079956</v>
      </c>
      <c r="F3644" s="192">
        <v>1292.079956</v>
      </c>
      <c r="G3644" s="191">
        <v>2386210000</v>
      </c>
      <c r="H3644" s="194">
        <f t="shared" si="112"/>
        <v>-1.8694816531479039E-3</v>
      </c>
      <c r="I3644" s="193"/>
      <c r="J3644" s="197">
        <v>3642</v>
      </c>
      <c r="K3644" s="234"/>
      <c r="L3644" s="234"/>
      <c r="M3644" s="234"/>
      <c r="N3644" s="234"/>
      <c r="O3644" s="234"/>
      <c r="P3644" s="234"/>
      <c r="Q3644" s="7">
        <v>38853</v>
      </c>
      <c r="R3644" s="8">
        <v>2432143</v>
      </c>
      <c r="S3644" s="8">
        <v>2437500</v>
      </c>
      <c r="T3644" s="8">
        <v>2312500</v>
      </c>
      <c r="U3644" s="8">
        <v>2320714</v>
      </c>
      <c r="V3644" s="192">
        <v>2005420</v>
      </c>
      <c r="W3644" s="234">
        <v>936740000</v>
      </c>
      <c r="X3644" s="194">
        <f t="shared" si="113"/>
        <v>-4.1451297282880419E-2</v>
      </c>
      <c r="Y3644" s="193"/>
      <c r="Z3644" s="197">
        <v>3642</v>
      </c>
    </row>
    <row r="3645" spans="1:26" ht="14.4" x14ac:dyDescent="0.3">
      <c r="A3645" s="7">
        <v>38852</v>
      </c>
      <c r="B3645" s="191">
        <v>1291.1899410000001</v>
      </c>
      <c r="C3645" s="191">
        <v>1294.8100589999999</v>
      </c>
      <c r="D3645" s="191">
        <v>1284.51001</v>
      </c>
      <c r="E3645" s="191">
        <v>1294.5</v>
      </c>
      <c r="F3645" s="192">
        <v>1294.5</v>
      </c>
      <c r="G3645" s="191">
        <v>2505660000</v>
      </c>
      <c r="H3645" s="194">
        <f t="shared" si="112"/>
        <v>2.5247126988376233E-3</v>
      </c>
      <c r="I3645" s="193"/>
      <c r="J3645" s="197">
        <v>3643</v>
      </c>
      <c r="K3645" s="234"/>
      <c r="L3645" s="234"/>
      <c r="M3645" s="234"/>
      <c r="N3645" s="234"/>
      <c r="O3645" s="234"/>
      <c r="P3645" s="234"/>
      <c r="Q3645" s="7">
        <v>38852</v>
      </c>
      <c r="R3645" s="8">
        <v>2406071</v>
      </c>
      <c r="S3645" s="8">
        <v>2442143</v>
      </c>
      <c r="T3645" s="8">
        <v>2397143</v>
      </c>
      <c r="U3645" s="8">
        <v>2421072</v>
      </c>
      <c r="V3645" s="192">
        <v>2092142</v>
      </c>
      <c r="W3645" s="234">
        <v>529177600</v>
      </c>
      <c r="X3645" s="194">
        <f t="shared" si="113"/>
        <v>1.3291119550676881E-3</v>
      </c>
      <c r="Y3645" s="193"/>
      <c r="Z3645" s="197">
        <v>3643</v>
      </c>
    </row>
    <row r="3646" spans="1:26" ht="14.4" x14ac:dyDescent="0.3">
      <c r="A3646" s="7">
        <v>38849</v>
      </c>
      <c r="B3646" s="191">
        <v>1305.880005</v>
      </c>
      <c r="C3646" s="191">
        <v>1305.880005</v>
      </c>
      <c r="D3646" s="191">
        <v>1290.380005</v>
      </c>
      <c r="E3646" s="191">
        <v>1291.23999</v>
      </c>
      <c r="F3646" s="192">
        <v>1291.23999</v>
      </c>
      <c r="G3646" s="191">
        <v>2567970000</v>
      </c>
      <c r="H3646" s="194">
        <f t="shared" si="112"/>
        <v>-1.1241158344606837E-2</v>
      </c>
      <c r="I3646" s="193"/>
      <c r="J3646" s="197">
        <v>3644</v>
      </c>
      <c r="K3646" s="234"/>
      <c r="L3646" s="234"/>
      <c r="M3646" s="234"/>
      <c r="N3646" s="234"/>
      <c r="O3646" s="234"/>
      <c r="P3646" s="234"/>
      <c r="Q3646" s="7">
        <v>38849</v>
      </c>
      <c r="R3646" s="8">
        <v>2423214</v>
      </c>
      <c r="S3646" s="8">
        <v>2453214</v>
      </c>
      <c r="T3646" s="8">
        <v>2387857</v>
      </c>
      <c r="U3646" s="8">
        <v>2417857</v>
      </c>
      <c r="V3646" s="192">
        <v>2089365</v>
      </c>
      <c r="W3646" s="234">
        <v>641774000</v>
      </c>
      <c r="X3646" s="194">
        <f t="shared" si="113"/>
        <v>-6.6031048095497782E-3</v>
      </c>
      <c r="Y3646" s="193"/>
      <c r="Z3646" s="197">
        <v>3644</v>
      </c>
    </row>
    <row r="3647" spans="1:26" ht="14.4" x14ac:dyDescent="0.3">
      <c r="A3647" s="7">
        <v>38848</v>
      </c>
      <c r="B3647" s="191">
        <v>1322.630005</v>
      </c>
      <c r="C3647" s="191">
        <v>1322.630005</v>
      </c>
      <c r="D3647" s="191">
        <v>1303.4499510000001</v>
      </c>
      <c r="E3647" s="191">
        <v>1305.920044</v>
      </c>
      <c r="F3647" s="192">
        <v>1305.920044</v>
      </c>
      <c r="G3647" s="191">
        <v>2531520000</v>
      </c>
      <c r="H3647" s="194">
        <f t="shared" si="112"/>
        <v>-1.2798074087881306E-2</v>
      </c>
      <c r="I3647" s="193"/>
      <c r="J3647" s="197">
        <v>3645</v>
      </c>
      <c r="K3647" s="234"/>
      <c r="L3647" s="234"/>
      <c r="M3647" s="234"/>
      <c r="N3647" s="234"/>
      <c r="O3647" s="234"/>
      <c r="P3647" s="234"/>
      <c r="Q3647" s="7">
        <v>38848</v>
      </c>
      <c r="R3647" s="8">
        <v>2528214</v>
      </c>
      <c r="S3647" s="8">
        <v>2530000</v>
      </c>
      <c r="T3647" s="8">
        <v>2412500</v>
      </c>
      <c r="U3647" s="8">
        <v>2433928</v>
      </c>
      <c r="V3647" s="192">
        <v>2103253</v>
      </c>
      <c r="W3647" s="234">
        <v>812688800</v>
      </c>
      <c r="X3647" s="194">
        <f t="shared" si="113"/>
        <v>-3.4702471240760674E-2</v>
      </c>
      <c r="Y3647" s="193"/>
      <c r="Z3647" s="197">
        <v>3645</v>
      </c>
    </row>
    <row r="3648" spans="1:26" ht="14.4" x14ac:dyDescent="0.3">
      <c r="A3648" s="7">
        <v>38847</v>
      </c>
      <c r="B3648" s="191">
        <v>1324.5699460000001</v>
      </c>
      <c r="C3648" s="191">
        <v>1325.51001</v>
      </c>
      <c r="D3648" s="191">
        <v>1317.4399410000001</v>
      </c>
      <c r="E3648" s="191">
        <v>1322.849976</v>
      </c>
      <c r="F3648" s="192">
        <v>1322.849976</v>
      </c>
      <c r="G3648" s="191">
        <v>2268550000</v>
      </c>
      <c r="H3648" s="194">
        <f t="shared" si="112"/>
        <v>-1.7281487043465207E-3</v>
      </c>
      <c r="I3648" s="193"/>
      <c r="J3648" s="197">
        <v>3646</v>
      </c>
      <c r="K3648" s="234"/>
      <c r="L3648" s="234"/>
      <c r="M3648" s="234"/>
      <c r="N3648" s="234"/>
      <c r="O3648" s="234"/>
      <c r="P3648" s="234"/>
      <c r="Q3648" s="7">
        <v>38847</v>
      </c>
      <c r="R3648" s="8">
        <v>2546072</v>
      </c>
      <c r="S3648" s="8">
        <v>2547500</v>
      </c>
      <c r="T3648" s="8">
        <v>2486071</v>
      </c>
      <c r="U3648" s="8">
        <v>2521429</v>
      </c>
      <c r="V3648" s="192">
        <v>2178865</v>
      </c>
      <c r="W3648" s="234">
        <v>459888800</v>
      </c>
      <c r="X3648" s="194">
        <f t="shared" si="113"/>
        <v>-6.0534592988114328E-3</v>
      </c>
      <c r="Y3648" s="193"/>
      <c r="Z3648" s="197">
        <v>3646</v>
      </c>
    </row>
    <row r="3649" spans="1:26" ht="14.4" x14ac:dyDescent="0.3">
      <c r="A3649" s="7">
        <v>38846</v>
      </c>
      <c r="B3649" s="191">
        <v>1324.660034</v>
      </c>
      <c r="C3649" s="191">
        <v>1326.599976</v>
      </c>
      <c r="D3649" s="191">
        <v>1322.4799800000001</v>
      </c>
      <c r="E3649" s="191">
        <v>1325.1400149999999</v>
      </c>
      <c r="F3649" s="192">
        <v>1325.1400149999999</v>
      </c>
      <c r="G3649" s="191">
        <v>2157290000</v>
      </c>
      <c r="H3649" s="194">
        <f t="shared" si="112"/>
        <v>3.6234278054768615E-4</v>
      </c>
      <c r="I3649" s="193"/>
      <c r="J3649" s="197">
        <v>3647</v>
      </c>
      <c r="K3649" s="234"/>
      <c r="L3649" s="234"/>
      <c r="M3649" s="234"/>
      <c r="N3649" s="234"/>
      <c r="O3649" s="234"/>
      <c r="P3649" s="234"/>
      <c r="Q3649" s="7">
        <v>38846</v>
      </c>
      <c r="R3649" s="8">
        <v>2565000</v>
      </c>
      <c r="S3649" s="8">
        <v>2591429</v>
      </c>
      <c r="T3649" s="8">
        <v>2522143</v>
      </c>
      <c r="U3649" s="8">
        <v>2536786</v>
      </c>
      <c r="V3649" s="192">
        <v>2192135</v>
      </c>
      <c r="W3649" s="234">
        <v>531666800</v>
      </c>
      <c r="X3649" s="194">
        <f t="shared" si="113"/>
        <v>-1.196298514835643E-2</v>
      </c>
      <c r="Y3649" s="193"/>
      <c r="Z3649" s="197">
        <v>3647</v>
      </c>
    </row>
    <row r="3650" spans="1:26" ht="14.4" x14ac:dyDescent="0.3">
      <c r="A3650" s="7">
        <v>38845</v>
      </c>
      <c r="B3650" s="191">
        <v>1325.76001</v>
      </c>
      <c r="C3650" s="191">
        <v>1326.6999510000001</v>
      </c>
      <c r="D3650" s="191">
        <v>1322.869995</v>
      </c>
      <c r="E3650" s="191">
        <v>1324.660034</v>
      </c>
      <c r="F3650" s="192">
        <v>1324.660034</v>
      </c>
      <c r="G3650" s="191">
        <v>2151300000</v>
      </c>
      <c r="H3650" s="194">
        <f t="shared" si="112"/>
        <v>-8.2969465944290302E-4</v>
      </c>
      <c r="I3650" s="193"/>
      <c r="J3650" s="197">
        <v>3648</v>
      </c>
      <c r="K3650" s="234"/>
      <c r="L3650" s="234"/>
      <c r="M3650" s="234"/>
      <c r="N3650" s="234"/>
      <c r="O3650" s="234"/>
      <c r="P3650" s="234"/>
      <c r="Q3650" s="7">
        <v>38845</v>
      </c>
      <c r="R3650" s="8">
        <v>2606786</v>
      </c>
      <c r="S3650" s="8">
        <v>2635714</v>
      </c>
      <c r="T3650" s="8">
        <v>2561429</v>
      </c>
      <c r="U3650" s="8">
        <v>2567500</v>
      </c>
      <c r="V3650" s="192">
        <v>2218677</v>
      </c>
      <c r="W3650" s="234">
        <v>594851600</v>
      </c>
      <c r="X3650" s="194">
        <f t="shared" si="113"/>
        <v>0</v>
      </c>
      <c r="Y3650" s="193"/>
      <c r="Z3650" s="197">
        <v>3648</v>
      </c>
    </row>
    <row r="3651" spans="1:26" ht="14.4" x14ac:dyDescent="0.3">
      <c r="A3651" s="7">
        <v>38842</v>
      </c>
      <c r="B3651" s="191">
        <v>1312.25</v>
      </c>
      <c r="C3651" s="191">
        <v>1326.530029</v>
      </c>
      <c r="D3651" s="191">
        <v>1312.25</v>
      </c>
      <c r="E3651" s="191">
        <v>1325.76001</v>
      </c>
      <c r="F3651" s="192">
        <v>1325.76001</v>
      </c>
      <c r="G3651" s="191">
        <v>2294760000</v>
      </c>
      <c r="H3651" s="194">
        <f t="shared" si="112"/>
        <v>1.0295301962278503E-2</v>
      </c>
      <c r="I3651" s="193"/>
      <c r="J3651" s="197">
        <v>3649</v>
      </c>
      <c r="K3651" s="234"/>
      <c r="L3651" s="234"/>
      <c r="M3651" s="234"/>
      <c r="N3651" s="234"/>
      <c r="O3651" s="234"/>
      <c r="P3651" s="234"/>
      <c r="Q3651" s="7">
        <v>38842</v>
      </c>
      <c r="R3651" s="8">
        <v>2566429</v>
      </c>
      <c r="S3651" s="8">
        <v>2580357</v>
      </c>
      <c r="T3651" s="8">
        <v>2541071</v>
      </c>
      <c r="U3651" s="8">
        <v>2567500</v>
      </c>
      <c r="V3651" s="192">
        <v>2218677</v>
      </c>
      <c r="W3651" s="234">
        <v>563911600</v>
      </c>
      <c r="X3651" s="194">
        <f t="shared" si="113"/>
        <v>1.0684568576663316E-2</v>
      </c>
      <c r="Y3651" s="193"/>
      <c r="Z3651" s="197">
        <v>3649</v>
      </c>
    </row>
    <row r="3652" spans="1:26" ht="14.4" x14ac:dyDescent="0.3">
      <c r="A3652" s="7">
        <v>38841</v>
      </c>
      <c r="B3652" s="191">
        <v>1307.849976</v>
      </c>
      <c r="C3652" s="191">
        <v>1315.1400149999999</v>
      </c>
      <c r="D3652" s="191">
        <v>1307.849976</v>
      </c>
      <c r="E3652" s="191">
        <v>1312.25</v>
      </c>
      <c r="F3652" s="192">
        <v>1312.25</v>
      </c>
      <c r="G3652" s="191">
        <v>2431450000</v>
      </c>
      <c r="H3652" s="194">
        <f t="shared" ref="H3652:H3715" si="114">(F3652-F3653)/F3653</f>
        <v>3.1572065374629358E-3</v>
      </c>
      <c r="I3652" s="193"/>
      <c r="J3652" s="197">
        <v>3650</v>
      </c>
      <c r="K3652" s="234"/>
      <c r="L3652" s="234"/>
      <c r="M3652" s="234"/>
      <c r="N3652" s="234"/>
      <c r="O3652" s="234"/>
      <c r="P3652" s="234"/>
      <c r="Q3652" s="7">
        <v>38841</v>
      </c>
      <c r="R3652" s="8">
        <v>2543571</v>
      </c>
      <c r="S3652" s="8">
        <v>2603214</v>
      </c>
      <c r="T3652" s="8">
        <v>2516428</v>
      </c>
      <c r="U3652" s="8">
        <v>2540357</v>
      </c>
      <c r="V3652" s="192">
        <v>2195222</v>
      </c>
      <c r="W3652" s="234">
        <v>860420400</v>
      </c>
      <c r="X3652" s="194">
        <f t="shared" ref="X3652:X3715" si="115">(V3652-V3653)/V3653</f>
        <v>-1.4074044046747687E-4</v>
      </c>
      <c r="Y3652" s="193"/>
      <c r="Z3652" s="197">
        <v>3650</v>
      </c>
    </row>
    <row r="3653" spans="1:26" ht="14.4" x14ac:dyDescent="0.3">
      <c r="A3653" s="7">
        <v>38840</v>
      </c>
      <c r="B3653" s="191">
        <v>1313.209961</v>
      </c>
      <c r="C3653" s="191">
        <v>1313.469971</v>
      </c>
      <c r="D3653" s="191">
        <v>1303.920044</v>
      </c>
      <c r="E3653" s="191">
        <v>1308.119995</v>
      </c>
      <c r="F3653" s="192">
        <v>1308.119995</v>
      </c>
      <c r="G3653" s="191">
        <v>2395230000</v>
      </c>
      <c r="H3653" s="194">
        <f t="shared" si="114"/>
        <v>-3.8759727318273089E-3</v>
      </c>
      <c r="I3653" s="193"/>
      <c r="J3653" s="197">
        <v>3651</v>
      </c>
      <c r="K3653" s="234"/>
      <c r="L3653" s="234"/>
      <c r="M3653" s="234"/>
      <c r="N3653" s="234"/>
      <c r="O3653" s="234"/>
      <c r="P3653" s="234"/>
      <c r="Q3653" s="7">
        <v>38840</v>
      </c>
      <c r="R3653" s="8">
        <v>2565357</v>
      </c>
      <c r="S3653" s="8">
        <v>2569643</v>
      </c>
      <c r="T3653" s="8">
        <v>2506428</v>
      </c>
      <c r="U3653" s="8">
        <v>2540714</v>
      </c>
      <c r="V3653" s="192">
        <v>2195531</v>
      </c>
      <c r="W3653" s="234">
        <v>686991200</v>
      </c>
      <c r="X3653" s="194">
        <f t="shared" si="115"/>
        <v>-6.7021211620810327E-3</v>
      </c>
      <c r="Y3653" s="193"/>
      <c r="Z3653" s="197">
        <v>3651</v>
      </c>
    </row>
    <row r="3654" spans="1:26" ht="14.4" x14ac:dyDescent="0.3">
      <c r="A3654" s="7">
        <v>38839</v>
      </c>
      <c r="B3654" s="191">
        <v>1305.1899410000001</v>
      </c>
      <c r="C3654" s="191">
        <v>1313.660034</v>
      </c>
      <c r="D3654" s="191">
        <v>1305.1899410000001</v>
      </c>
      <c r="E3654" s="191">
        <v>1313.209961</v>
      </c>
      <c r="F3654" s="192">
        <v>1313.209961</v>
      </c>
      <c r="G3654" s="191">
        <v>2403470000</v>
      </c>
      <c r="H3654" s="194">
        <f t="shared" si="114"/>
        <v>6.1447148403972647E-3</v>
      </c>
      <c r="I3654" s="193"/>
      <c r="J3654" s="197">
        <v>3652</v>
      </c>
      <c r="K3654" s="234"/>
      <c r="L3654" s="234"/>
      <c r="M3654" s="234"/>
      <c r="N3654" s="234"/>
      <c r="O3654" s="234"/>
      <c r="P3654" s="234"/>
      <c r="Q3654" s="7">
        <v>38839</v>
      </c>
      <c r="R3654" s="8">
        <v>2505357</v>
      </c>
      <c r="S3654" s="8">
        <v>2570714</v>
      </c>
      <c r="T3654" s="8">
        <v>2503929</v>
      </c>
      <c r="U3654" s="8">
        <v>2557857</v>
      </c>
      <c r="V3654" s="192">
        <v>2210345</v>
      </c>
      <c r="W3654" s="234">
        <v>771663200</v>
      </c>
      <c r="X3654" s="194">
        <f t="shared" si="115"/>
        <v>2.9022757871959268E-2</v>
      </c>
      <c r="Y3654" s="193"/>
      <c r="Z3654" s="197">
        <v>3652</v>
      </c>
    </row>
    <row r="3655" spans="1:26" ht="14.4" x14ac:dyDescent="0.3">
      <c r="A3655" s="7">
        <v>38838</v>
      </c>
      <c r="B3655" s="191">
        <v>1310.6099850000001</v>
      </c>
      <c r="C3655" s="191">
        <v>1317.209961</v>
      </c>
      <c r="D3655" s="191">
        <v>1303.459961</v>
      </c>
      <c r="E3655" s="191">
        <v>1305.1899410000001</v>
      </c>
      <c r="F3655" s="192">
        <v>1305.1899410000001</v>
      </c>
      <c r="G3655" s="191">
        <v>2437040000</v>
      </c>
      <c r="H3655" s="194">
        <f t="shared" si="114"/>
        <v>-4.1355125186231211E-3</v>
      </c>
      <c r="I3655" s="193"/>
      <c r="J3655" s="197">
        <v>3653</v>
      </c>
      <c r="K3655" s="234"/>
      <c r="L3655" s="234"/>
      <c r="M3655" s="234"/>
      <c r="N3655" s="234"/>
      <c r="O3655" s="234"/>
      <c r="P3655" s="234"/>
      <c r="Q3655" s="7">
        <v>38838</v>
      </c>
      <c r="R3655" s="8">
        <v>2527500</v>
      </c>
      <c r="S3655" s="8">
        <v>2555000</v>
      </c>
      <c r="T3655" s="8">
        <v>2470000</v>
      </c>
      <c r="U3655" s="8">
        <v>2485714</v>
      </c>
      <c r="V3655" s="192">
        <v>2148004</v>
      </c>
      <c r="W3655" s="234">
        <v>750380400</v>
      </c>
      <c r="X3655" s="194">
        <f t="shared" si="115"/>
        <v>-1.1223148751257258E-2</v>
      </c>
      <c r="Y3655" s="193"/>
      <c r="Z3655" s="197">
        <v>3653</v>
      </c>
    </row>
    <row r="3656" spans="1:26" ht="14.4" x14ac:dyDescent="0.3">
      <c r="A3656" s="7">
        <v>38835</v>
      </c>
      <c r="B3656" s="191">
        <v>1309.719971</v>
      </c>
      <c r="C3656" s="191">
        <v>1316.040039</v>
      </c>
      <c r="D3656" s="191">
        <v>1306.160034</v>
      </c>
      <c r="E3656" s="191">
        <v>1310.6099850000001</v>
      </c>
      <c r="F3656" s="192">
        <v>1310.6099850000001</v>
      </c>
      <c r="G3656" s="191">
        <v>2419920000</v>
      </c>
      <c r="H3656" s="194">
        <f t="shared" si="114"/>
        <v>6.7954526135882275E-4</v>
      </c>
      <c r="I3656" s="193"/>
      <c r="J3656" s="197">
        <v>3654</v>
      </c>
      <c r="K3656" s="234"/>
      <c r="L3656" s="234"/>
      <c r="M3656" s="234"/>
      <c r="N3656" s="234"/>
      <c r="O3656" s="234"/>
      <c r="P3656" s="234"/>
      <c r="Q3656" s="7">
        <v>38835</v>
      </c>
      <c r="R3656" s="8">
        <v>2477857</v>
      </c>
      <c r="S3656" s="8">
        <v>2546429</v>
      </c>
      <c r="T3656" s="8">
        <v>2471429</v>
      </c>
      <c r="U3656" s="8">
        <v>2513929</v>
      </c>
      <c r="V3656" s="192">
        <v>2172385</v>
      </c>
      <c r="W3656" s="234">
        <v>760037600</v>
      </c>
      <c r="X3656" s="194">
        <f t="shared" si="115"/>
        <v>1.4850536953259746E-2</v>
      </c>
      <c r="Y3656" s="193"/>
      <c r="Z3656" s="197">
        <v>3654</v>
      </c>
    </row>
    <row r="3657" spans="1:26" ht="14.4" x14ac:dyDescent="0.3">
      <c r="A3657" s="7">
        <v>38834</v>
      </c>
      <c r="B3657" s="191">
        <v>1305.410034</v>
      </c>
      <c r="C3657" s="191">
        <v>1315</v>
      </c>
      <c r="D3657" s="191">
        <v>1295.5699460000001</v>
      </c>
      <c r="E3657" s="191">
        <v>1309.719971</v>
      </c>
      <c r="F3657" s="192">
        <v>1309.719971</v>
      </c>
      <c r="G3657" s="191">
        <v>2772010000</v>
      </c>
      <c r="H3657" s="194">
        <f t="shared" si="114"/>
        <v>3.3015963473128863E-3</v>
      </c>
      <c r="I3657" s="193"/>
      <c r="J3657" s="197">
        <v>3655</v>
      </c>
      <c r="K3657" s="234"/>
      <c r="L3657" s="234"/>
      <c r="M3657" s="234"/>
      <c r="N3657" s="234"/>
      <c r="O3657" s="234"/>
      <c r="P3657" s="234"/>
      <c r="Q3657" s="7">
        <v>38834</v>
      </c>
      <c r="R3657" s="8">
        <v>2418929</v>
      </c>
      <c r="S3657" s="8">
        <v>2495000</v>
      </c>
      <c r="T3657" s="8">
        <v>2405357</v>
      </c>
      <c r="U3657" s="8">
        <v>2477143</v>
      </c>
      <c r="V3657" s="192">
        <v>2140596</v>
      </c>
      <c r="W3657" s="234">
        <v>845947200</v>
      </c>
      <c r="X3657" s="194">
        <f t="shared" si="115"/>
        <v>1.7754877801196528E-2</v>
      </c>
      <c r="Y3657" s="193"/>
      <c r="Z3657" s="197">
        <v>3655</v>
      </c>
    </row>
    <row r="3658" spans="1:26" ht="14.4" x14ac:dyDescent="0.3">
      <c r="A3658" s="7">
        <v>38833</v>
      </c>
      <c r="B3658" s="191">
        <v>1301.73999</v>
      </c>
      <c r="C3658" s="191">
        <v>1310.969971</v>
      </c>
      <c r="D3658" s="191">
        <v>1301.73999</v>
      </c>
      <c r="E3658" s="191">
        <v>1305.410034</v>
      </c>
      <c r="F3658" s="192">
        <v>1305.410034</v>
      </c>
      <c r="G3658" s="191">
        <v>2502690000</v>
      </c>
      <c r="H3658" s="194">
        <f t="shared" si="114"/>
        <v>2.8193372164897245E-3</v>
      </c>
      <c r="I3658" s="193"/>
      <c r="J3658" s="197">
        <v>3656</v>
      </c>
      <c r="K3658" s="234"/>
      <c r="L3658" s="234"/>
      <c r="M3658" s="234"/>
      <c r="N3658" s="234"/>
      <c r="O3658" s="234"/>
      <c r="P3658" s="234"/>
      <c r="Q3658" s="7">
        <v>38833</v>
      </c>
      <c r="R3658" s="8">
        <v>2380357</v>
      </c>
      <c r="S3658" s="8">
        <v>2438571</v>
      </c>
      <c r="T3658" s="8">
        <v>2371428</v>
      </c>
      <c r="U3658" s="8">
        <v>2433928</v>
      </c>
      <c r="V3658" s="192">
        <v>2103253</v>
      </c>
      <c r="W3658" s="234">
        <v>710886400</v>
      </c>
      <c r="X3658" s="194">
        <f t="shared" si="115"/>
        <v>2.9922934011574098E-2</v>
      </c>
      <c r="Y3658" s="193"/>
      <c r="Z3658" s="197">
        <v>3656</v>
      </c>
    </row>
    <row r="3659" spans="1:26" ht="14.4" x14ac:dyDescent="0.3">
      <c r="A3659" s="7">
        <v>38832</v>
      </c>
      <c r="B3659" s="191">
        <v>1308.1099850000001</v>
      </c>
      <c r="C3659" s="191">
        <v>1310.790039</v>
      </c>
      <c r="D3659" s="191">
        <v>1299.170044</v>
      </c>
      <c r="E3659" s="191">
        <v>1301.73999</v>
      </c>
      <c r="F3659" s="192">
        <v>1301.73999</v>
      </c>
      <c r="G3659" s="191">
        <v>2366380000</v>
      </c>
      <c r="H3659" s="194">
        <f t="shared" si="114"/>
        <v>-4.8696172898642131E-3</v>
      </c>
      <c r="I3659" s="193"/>
      <c r="J3659" s="197">
        <v>3657</v>
      </c>
      <c r="K3659" s="234"/>
      <c r="L3659" s="234"/>
      <c r="M3659" s="234"/>
      <c r="N3659" s="234"/>
      <c r="O3659" s="234"/>
      <c r="P3659" s="234"/>
      <c r="Q3659" s="7">
        <v>38832</v>
      </c>
      <c r="R3659" s="8">
        <v>2355714</v>
      </c>
      <c r="S3659" s="8">
        <v>2378214</v>
      </c>
      <c r="T3659" s="8">
        <v>2341429</v>
      </c>
      <c r="U3659" s="8">
        <v>2363214</v>
      </c>
      <c r="V3659" s="192">
        <v>2042146</v>
      </c>
      <c r="W3659" s="234">
        <v>529062800</v>
      </c>
      <c r="X3659" s="194">
        <f t="shared" si="115"/>
        <v>6.3877893774049073E-3</v>
      </c>
      <c r="Y3659" s="193"/>
      <c r="Z3659" s="197">
        <v>3657</v>
      </c>
    </row>
    <row r="3660" spans="1:26" ht="14.4" x14ac:dyDescent="0.3">
      <c r="A3660" s="7">
        <v>38831</v>
      </c>
      <c r="B3660" s="191">
        <v>1311.280029</v>
      </c>
      <c r="C3660" s="191">
        <v>1311.280029</v>
      </c>
      <c r="D3660" s="191">
        <v>1303.790039</v>
      </c>
      <c r="E3660" s="191">
        <v>1308.1099850000001</v>
      </c>
      <c r="F3660" s="192">
        <v>1308.1099850000001</v>
      </c>
      <c r="G3660" s="191">
        <v>2117330000</v>
      </c>
      <c r="H3660" s="194">
        <f t="shared" si="114"/>
        <v>-2.4175187068299058E-3</v>
      </c>
      <c r="I3660" s="193"/>
      <c r="J3660" s="197">
        <v>3658</v>
      </c>
      <c r="K3660" s="234"/>
      <c r="L3660" s="234"/>
      <c r="M3660" s="234"/>
      <c r="N3660" s="234"/>
      <c r="O3660" s="234"/>
      <c r="P3660" s="234"/>
      <c r="Q3660" s="7">
        <v>38831</v>
      </c>
      <c r="R3660" s="8">
        <v>2387500</v>
      </c>
      <c r="S3660" s="8">
        <v>2390000</v>
      </c>
      <c r="T3660" s="8">
        <v>2339286</v>
      </c>
      <c r="U3660" s="8">
        <v>2348214</v>
      </c>
      <c r="V3660" s="192">
        <v>2029184</v>
      </c>
      <c r="W3660" s="234">
        <v>707028000</v>
      </c>
      <c r="X3660" s="194">
        <f t="shared" si="115"/>
        <v>-1.9242183165168032E-2</v>
      </c>
      <c r="Y3660" s="193"/>
      <c r="Z3660" s="197">
        <v>3658</v>
      </c>
    </row>
    <row r="3661" spans="1:26" ht="14.4" x14ac:dyDescent="0.3">
      <c r="A3661" s="7">
        <v>38828</v>
      </c>
      <c r="B3661" s="191">
        <v>1311.459961</v>
      </c>
      <c r="C3661" s="191">
        <v>1317.670044</v>
      </c>
      <c r="D3661" s="191">
        <v>1306.589966</v>
      </c>
      <c r="E3661" s="191">
        <v>1311.280029</v>
      </c>
      <c r="F3661" s="192">
        <v>1311.280029</v>
      </c>
      <c r="G3661" s="191">
        <v>2392630000</v>
      </c>
      <c r="H3661" s="194">
        <f t="shared" si="114"/>
        <v>-1.3719976617723671E-4</v>
      </c>
      <c r="I3661" s="193"/>
      <c r="J3661" s="197">
        <v>3659</v>
      </c>
      <c r="K3661" s="234"/>
      <c r="L3661" s="234"/>
      <c r="M3661" s="234"/>
      <c r="N3661" s="234"/>
      <c r="O3661" s="234"/>
      <c r="P3661" s="234"/>
      <c r="Q3661" s="7">
        <v>38828</v>
      </c>
      <c r="R3661" s="8">
        <v>2435357</v>
      </c>
      <c r="S3661" s="8">
        <v>2451429</v>
      </c>
      <c r="T3661" s="8">
        <v>2373929</v>
      </c>
      <c r="U3661" s="8">
        <v>2394286</v>
      </c>
      <c r="V3661" s="192">
        <v>2068996</v>
      </c>
      <c r="W3661" s="234">
        <v>788986800</v>
      </c>
      <c r="X3661" s="194">
        <f t="shared" si="115"/>
        <v>-8.7241071193294387E-3</v>
      </c>
      <c r="Y3661" s="193"/>
      <c r="Z3661" s="197">
        <v>3659</v>
      </c>
    </row>
    <row r="3662" spans="1:26" ht="14.4" x14ac:dyDescent="0.3">
      <c r="A3662" s="7">
        <v>38827</v>
      </c>
      <c r="B3662" s="191">
        <v>1309.9300539999999</v>
      </c>
      <c r="C3662" s="191">
        <v>1318.160034</v>
      </c>
      <c r="D3662" s="191">
        <v>1306.380005</v>
      </c>
      <c r="E3662" s="191">
        <v>1311.459961</v>
      </c>
      <c r="F3662" s="192">
        <v>1311.459961</v>
      </c>
      <c r="G3662" s="191">
        <v>2512920000</v>
      </c>
      <c r="H3662" s="194">
        <f t="shared" si="114"/>
        <v>1.1679302992769519E-3</v>
      </c>
      <c r="I3662" s="193"/>
      <c r="J3662" s="197">
        <v>3660</v>
      </c>
      <c r="K3662" s="234"/>
      <c r="L3662" s="234"/>
      <c r="M3662" s="234"/>
      <c r="N3662" s="234"/>
      <c r="O3662" s="234"/>
      <c r="P3662" s="234"/>
      <c r="Q3662" s="7">
        <v>38827</v>
      </c>
      <c r="R3662" s="8">
        <v>2482500</v>
      </c>
      <c r="S3662" s="8">
        <v>2500000</v>
      </c>
      <c r="T3662" s="8">
        <v>2364286</v>
      </c>
      <c r="U3662" s="8">
        <v>2415357</v>
      </c>
      <c r="V3662" s="192">
        <v>2087205</v>
      </c>
      <c r="W3662" s="234">
        <v>1666982800</v>
      </c>
      <c r="X3662" s="194">
        <f t="shared" si="115"/>
        <v>3.0160451350552318E-2</v>
      </c>
      <c r="Y3662" s="193"/>
      <c r="Z3662" s="197">
        <v>3660</v>
      </c>
    </row>
    <row r="3663" spans="1:26" ht="14.4" x14ac:dyDescent="0.3">
      <c r="A3663" s="7">
        <v>38826</v>
      </c>
      <c r="B3663" s="191">
        <v>1307.650024</v>
      </c>
      <c r="C3663" s="191">
        <v>1310.3900149999999</v>
      </c>
      <c r="D3663" s="191">
        <v>1302.790039</v>
      </c>
      <c r="E3663" s="191">
        <v>1309.9300539999999</v>
      </c>
      <c r="F3663" s="192">
        <v>1309.9300539999999</v>
      </c>
      <c r="G3663" s="191">
        <v>2447310000</v>
      </c>
      <c r="H3663" s="194">
        <f t="shared" si="114"/>
        <v>2.027128802714934E-3</v>
      </c>
      <c r="I3663" s="193"/>
      <c r="J3663" s="197">
        <v>3661</v>
      </c>
      <c r="K3663" s="234"/>
      <c r="L3663" s="234"/>
      <c r="M3663" s="234"/>
      <c r="N3663" s="234"/>
      <c r="O3663" s="234"/>
      <c r="P3663" s="234"/>
      <c r="Q3663" s="7">
        <v>38826</v>
      </c>
      <c r="R3663" s="8">
        <v>2386429</v>
      </c>
      <c r="S3663" s="8">
        <v>2392857</v>
      </c>
      <c r="T3663" s="8">
        <v>2338214</v>
      </c>
      <c r="U3663" s="8">
        <v>2344643</v>
      </c>
      <c r="V3663" s="192">
        <v>2026097</v>
      </c>
      <c r="W3663" s="234">
        <v>1086033200</v>
      </c>
      <c r="X3663" s="194">
        <f t="shared" si="115"/>
        <v>-8.6079633447163437E-3</v>
      </c>
      <c r="Y3663" s="193"/>
      <c r="Z3663" s="197">
        <v>3661</v>
      </c>
    </row>
    <row r="3664" spans="1:26" ht="14.4" x14ac:dyDescent="0.3">
      <c r="A3664" s="7">
        <v>38825</v>
      </c>
      <c r="B3664" s="191">
        <v>1285.329956</v>
      </c>
      <c r="C3664" s="191">
        <v>1309.0200199999999</v>
      </c>
      <c r="D3664" s="191">
        <v>1285.329956</v>
      </c>
      <c r="E3664" s="191">
        <v>1307.280029</v>
      </c>
      <c r="F3664" s="192">
        <v>1307.280029</v>
      </c>
      <c r="G3664" s="191">
        <v>2595440000</v>
      </c>
      <c r="H3664" s="194">
        <f t="shared" si="114"/>
        <v>1.7077383824702499E-2</v>
      </c>
      <c r="I3664" s="193"/>
      <c r="J3664" s="197">
        <v>3662</v>
      </c>
      <c r="K3664" s="234"/>
      <c r="L3664" s="234"/>
      <c r="M3664" s="234"/>
      <c r="N3664" s="234"/>
      <c r="O3664" s="234"/>
      <c r="P3664" s="234"/>
      <c r="Q3664" s="7">
        <v>38825</v>
      </c>
      <c r="R3664" s="8">
        <v>2322857</v>
      </c>
      <c r="S3664" s="8">
        <v>2373929</v>
      </c>
      <c r="T3664" s="8">
        <v>2313929</v>
      </c>
      <c r="U3664" s="8">
        <v>2365000</v>
      </c>
      <c r="V3664" s="192">
        <v>2043689</v>
      </c>
      <c r="W3664" s="234">
        <v>794844400</v>
      </c>
      <c r="X3664" s="194">
        <f t="shared" si="115"/>
        <v>2.175560726216819E-2</v>
      </c>
      <c r="Y3664" s="193"/>
      <c r="Z3664" s="197">
        <v>3662</v>
      </c>
    </row>
    <row r="3665" spans="1:26" ht="14.4" x14ac:dyDescent="0.3">
      <c r="A3665" s="7">
        <v>38824</v>
      </c>
      <c r="B3665" s="191">
        <v>1289.119995</v>
      </c>
      <c r="C3665" s="191">
        <v>1292.4499510000001</v>
      </c>
      <c r="D3665" s="191">
        <v>1280.73999</v>
      </c>
      <c r="E3665" s="191">
        <v>1285.329956</v>
      </c>
      <c r="F3665" s="192">
        <v>1285.329956</v>
      </c>
      <c r="G3665" s="191">
        <v>1794650000</v>
      </c>
      <c r="H3665" s="194">
        <f t="shared" si="114"/>
        <v>-2.9400203353451039E-3</v>
      </c>
      <c r="I3665" s="193"/>
      <c r="J3665" s="197">
        <v>3663</v>
      </c>
      <c r="K3665" s="234"/>
      <c r="L3665" s="234"/>
      <c r="M3665" s="234"/>
      <c r="N3665" s="234"/>
      <c r="O3665" s="234"/>
      <c r="P3665" s="234"/>
      <c r="Q3665" s="7">
        <v>38824</v>
      </c>
      <c r="R3665" s="8">
        <v>2375357</v>
      </c>
      <c r="S3665" s="8">
        <v>2387143</v>
      </c>
      <c r="T3665" s="8">
        <v>2298214</v>
      </c>
      <c r="U3665" s="8">
        <v>2314643</v>
      </c>
      <c r="V3665" s="192">
        <v>2000174</v>
      </c>
      <c r="W3665" s="234">
        <v>721938000</v>
      </c>
      <c r="X3665" s="194">
        <f t="shared" si="115"/>
        <v>-2.4973140346806384E-2</v>
      </c>
      <c r="Y3665" s="193"/>
      <c r="Z3665" s="197">
        <v>3663</v>
      </c>
    </row>
    <row r="3666" spans="1:26" ht="14.4" x14ac:dyDescent="0.3">
      <c r="A3666" s="7">
        <v>38820</v>
      </c>
      <c r="B3666" s="191">
        <v>1288.119995</v>
      </c>
      <c r="C3666" s="191">
        <v>1292.089966</v>
      </c>
      <c r="D3666" s="191">
        <v>1283.369995</v>
      </c>
      <c r="E3666" s="191">
        <v>1289.119995</v>
      </c>
      <c r="F3666" s="192">
        <v>1289.119995</v>
      </c>
      <c r="G3666" s="191">
        <v>1891940000</v>
      </c>
      <c r="H3666" s="194">
        <f t="shared" si="114"/>
        <v>7.7632519010777405E-4</v>
      </c>
      <c r="I3666" s="193"/>
      <c r="J3666" s="197">
        <v>3664</v>
      </c>
      <c r="K3666" s="234"/>
      <c r="L3666" s="234"/>
      <c r="M3666" s="234"/>
      <c r="N3666" s="234"/>
      <c r="O3666" s="234"/>
      <c r="P3666" s="234"/>
      <c r="Q3666" s="7">
        <v>38820</v>
      </c>
      <c r="R3666" s="8">
        <v>2369286</v>
      </c>
      <c r="S3666" s="8">
        <v>2408571</v>
      </c>
      <c r="T3666" s="8">
        <v>2350357</v>
      </c>
      <c r="U3666" s="8">
        <v>2373929</v>
      </c>
      <c r="V3666" s="192">
        <v>2051404</v>
      </c>
      <c r="W3666" s="234">
        <v>734678000</v>
      </c>
      <c r="X3666" s="194">
        <f t="shared" si="115"/>
        <v>-3.5977076089063055E-3</v>
      </c>
      <c r="Y3666" s="193"/>
      <c r="Z3666" s="197">
        <v>3664</v>
      </c>
    </row>
    <row r="3667" spans="1:26" ht="14.4" x14ac:dyDescent="0.3">
      <c r="A3667" s="7">
        <v>38819</v>
      </c>
      <c r="B3667" s="191">
        <v>1286.5699460000001</v>
      </c>
      <c r="C3667" s="191">
        <v>1290.9300539999999</v>
      </c>
      <c r="D3667" s="191">
        <v>1286.4499510000001</v>
      </c>
      <c r="E3667" s="191">
        <v>1288.119995</v>
      </c>
      <c r="F3667" s="192">
        <v>1288.119995</v>
      </c>
      <c r="G3667" s="191">
        <v>1938100000</v>
      </c>
      <c r="H3667" s="194">
        <f t="shared" si="114"/>
        <v>1.2047918613512711E-3</v>
      </c>
      <c r="I3667" s="193"/>
      <c r="J3667" s="197">
        <v>3665</v>
      </c>
      <c r="K3667" s="234"/>
      <c r="L3667" s="234"/>
      <c r="M3667" s="234"/>
      <c r="N3667" s="234"/>
      <c r="O3667" s="234"/>
      <c r="P3667" s="234"/>
      <c r="Q3667" s="7">
        <v>38819</v>
      </c>
      <c r="R3667" s="8">
        <v>2428929</v>
      </c>
      <c r="S3667" s="8">
        <v>2434643</v>
      </c>
      <c r="T3667" s="8">
        <v>2367857</v>
      </c>
      <c r="U3667" s="8">
        <v>2382500</v>
      </c>
      <c r="V3667" s="192">
        <v>2058811</v>
      </c>
      <c r="W3667" s="234">
        <v>739894400</v>
      </c>
      <c r="X3667" s="194">
        <f t="shared" si="115"/>
        <v>-1.8826067023333972E-2</v>
      </c>
      <c r="Y3667" s="193"/>
      <c r="Z3667" s="197">
        <v>3665</v>
      </c>
    </row>
    <row r="3668" spans="1:26" ht="14.4" x14ac:dyDescent="0.3">
      <c r="A3668" s="7">
        <v>38818</v>
      </c>
      <c r="B3668" s="191">
        <v>1296.599976</v>
      </c>
      <c r="C3668" s="191">
        <v>1300.709961</v>
      </c>
      <c r="D3668" s="191">
        <v>1282.959961</v>
      </c>
      <c r="E3668" s="191">
        <v>1286.5699460000001</v>
      </c>
      <c r="F3668" s="192">
        <v>1286.5699460000001</v>
      </c>
      <c r="G3668" s="191">
        <v>2232880000</v>
      </c>
      <c r="H3668" s="194">
        <f t="shared" si="114"/>
        <v>-7.7509594474516373E-3</v>
      </c>
      <c r="I3668" s="193"/>
      <c r="J3668" s="197">
        <v>3666</v>
      </c>
      <c r="K3668" s="234"/>
      <c r="L3668" s="234"/>
      <c r="M3668" s="234"/>
      <c r="N3668" s="234"/>
      <c r="O3668" s="234"/>
      <c r="P3668" s="234"/>
      <c r="Q3668" s="7">
        <v>38818</v>
      </c>
      <c r="R3668" s="8">
        <v>2463928</v>
      </c>
      <c r="S3668" s="8">
        <v>2475000</v>
      </c>
      <c r="T3668" s="8">
        <v>2395357</v>
      </c>
      <c r="U3668" s="8">
        <v>2428214</v>
      </c>
      <c r="V3668" s="192">
        <v>2098314</v>
      </c>
      <c r="W3668" s="234">
        <v>939316000</v>
      </c>
      <c r="X3668" s="194">
        <f t="shared" si="115"/>
        <v>-9.903260601839662E-3</v>
      </c>
      <c r="Y3668" s="193"/>
      <c r="Z3668" s="197">
        <v>3666</v>
      </c>
    </row>
    <row r="3669" spans="1:26" ht="14.4" x14ac:dyDescent="0.3">
      <c r="A3669" s="7">
        <v>38817</v>
      </c>
      <c r="B3669" s="191">
        <v>1295.51001</v>
      </c>
      <c r="C3669" s="191">
        <v>1300.73999</v>
      </c>
      <c r="D3669" s="191">
        <v>1293.170044</v>
      </c>
      <c r="E3669" s="191">
        <v>1296.619995</v>
      </c>
      <c r="F3669" s="192">
        <v>1296.619995</v>
      </c>
      <c r="G3669" s="191">
        <v>1898320000</v>
      </c>
      <c r="H3669" s="194">
        <f t="shared" si="114"/>
        <v>8.6452720957160727E-4</v>
      </c>
      <c r="I3669" s="193"/>
      <c r="J3669" s="197">
        <v>3667</v>
      </c>
      <c r="K3669" s="234"/>
      <c r="L3669" s="234"/>
      <c r="M3669" s="234"/>
      <c r="N3669" s="234"/>
      <c r="O3669" s="234"/>
      <c r="P3669" s="234"/>
      <c r="Q3669" s="7">
        <v>38817</v>
      </c>
      <c r="R3669" s="8">
        <v>2510357</v>
      </c>
      <c r="S3669" s="8">
        <v>2533214</v>
      </c>
      <c r="T3669" s="8">
        <v>2444643</v>
      </c>
      <c r="U3669" s="8">
        <v>2452500</v>
      </c>
      <c r="V3669" s="192">
        <v>2119302</v>
      </c>
      <c r="W3669" s="234">
        <v>903515200</v>
      </c>
      <c r="X3669" s="194">
        <f t="shared" si="115"/>
        <v>-1.6047880393729046E-2</v>
      </c>
      <c r="Y3669" s="193"/>
      <c r="Z3669" s="197">
        <v>3667</v>
      </c>
    </row>
    <row r="3670" spans="1:26" ht="14.4" x14ac:dyDescent="0.3">
      <c r="A3670" s="7">
        <v>38814</v>
      </c>
      <c r="B3670" s="191">
        <v>1309.040039</v>
      </c>
      <c r="C3670" s="191">
        <v>1314.0699460000001</v>
      </c>
      <c r="D3670" s="191">
        <v>1294.1800539999999</v>
      </c>
      <c r="E3670" s="191">
        <v>1295.5</v>
      </c>
      <c r="F3670" s="192">
        <v>1295.5</v>
      </c>
      <c r="G3670" s="191">
        <v>2082470000</v>
      </c>
      <c r="H3670" s="194">
        <f t="shared" si="114"/>
        <v>-1.0343487285800262E-2</v>
      </c>
      <c r="I3670" s="193"/>
      <c r="J3670" s="197">
        <v>3668</v>
      </c>
      <c r="K3670" s="234"/>
      <c r="L3670" s="234"/>
      <c r="M3670" s="234"/>
      <c r="N3670" s="234"/>
      <c r="O3670" s="234"/>
      <c r="P3670" s="234"/>
      <c r="Q3670" s="7">
        <v>38814</v>
      </c>
      <c r="R3670" s="8">
        <v>2533214</v>
      </c>
      <c r="S3670" s="8">
        <v>2543214</v>
      </c>
      <c r="T3670" s="8">
        <v>2445357</v>
      </c>
      <c r="U3670" s="8">
        <v>2492500</v>
      </c>
      <c r="V3670" s="192">
        <v>2153867</v>
      </c>
      <c r="W3670" s="234">
        <v>1545238800</v>
      </c>
      <c r="X3670" s="194">
        <f t="shared" si="115"/>
        <v>-2.0353704169484725E-2</v>
      </c>
      <c r="Y3670" s="193"/>
      <c r="Z3670" s="197">
        <v>3668</v>
      </c>
    </row>
    <row r="3671" spans="1:26" ht="14.4" x14ac:dyDescent="0.3">
      <c r="A3671" s="7">
        <v>38813</v>
      </c>
      <c r="B3671" s="191">
        <v>1311.5600589999999</v>
      </c>
      <c r="C3671" s="191">
        <v>1311.98999</v>
      </c>
      <c r="D3671" s="191">
        <v>1302.4399410000001</v>
      </c>
      <c r="E3671" s="191">
        <v>1309.040039</v>
      </c>
      <c r="F3671" s="192">
        <v>1309.040039</v>
      </c>
      <c r="G3671" s="191">
        <v>2281680000</v>
      </c>
      <c r="H3671" s="194">
        <f t="shared" si="114"/>
        <v>-1.9213912338267778E-3</v>
      </c>
      <c r="I3671" s="193"/>
      <c r="J3671" s="197">
        <v>3669</v>
      </c>
      <c r="K3671" s="234"/>
      <c r="L3671" s="234"/>
      <c r="M3671" s="234"/>
      <c r="N3671" s="234"/>
      <c r="O3671" s="234"/>
      <c r="P3671" s="234"/>
      <c r="Q3671" s="7">
        <v>38813</v>
      </c>
      <c r="R3671" s="8">
        <v>2439286</v>
      </c>
      <c r="S3671" s="8">
        <v>2573214</v>
      </c>
      <c r="T3671" s="8">
        <v>2435714</v>
      </c>
      <c r="U3671" s="8">
        <v>2544286</v>
      </c>
      <c r="V3671" s="192">
        <v>2198617</v>
      </c>
      <c r="W3671" s="234">
        <v>2663768800</v>
      </c>
      <c r="X3671" s="194">
        <f t="shared" si="115"/>
        <v>5.99606410817628E-2</v>
      </c>
      <c r="Y3671" s="193"/>
      <c r="Z3671" s="197">
        <v>3669</v>
      </c>
    </row>
    <row r="3672" spans="1:26" ht="14.4" x14ac:dyDescent="0.3">
      <c r="A3672" s="7">
        <v>38812</v>
      </c>
      <c r="B3672" s="191">
        <v>1305.9300539999999</v>
      </c>
      <c r="C3672" s="191">
        <v>1312.8100589999999</v>
      </c>
      <c r="D3672" s="191">
        <v>1304.8199460000001</v>
      </c>
      <c r="E3672" s="191">
        <v>1311.5600589999999</v>
      </c>
      <c r="F3672" s="192">
        <v>1311.5600589999999</v>
      </c>
      <c r="G3672" s="191">
        <v>2420020000</v>
      </c>
      <c r="H3672" s="194">
        <f t="shared" si="114"/>
        <v>4.3111076146502281E-3</v>
      </c>
      <c r="I3672" s="193"/>
      <c r="J3672" s="197">
        <v>3670</v>
      </c>
      <c r="K3672" s="234"/>
      <c r="L3672" s="234"/>
      <c r="M3672" s="234"/>
      <c r="N3672" s="234"/>
      <c r="O3672" s="234"/>
      <c r="P3672" s="234"/>
      <c r="Q3672" s="7">
        <v>38812</v>
      </c>
      <c r="R3672" s="8">
        <v>2311071</v>
      </c>
      <c r="S3672" s="8">
        <v>2400357</v>
      </c>
      <c r="T3672" s="8">
        <v>2291071</v>
      </c>
      <c r="U3672" s="8">
        <v>2400357</v>
      </c>
      <c r="V3672" s="192">
        <v>2074244</v>
      </c>
      <c r="W3672" s="234">
        <v>2233408800</v>
      </c>
      <c r="X3672" s="194">
        <f t="shared" si="115"/>
        <v>9.8741627980396596E-2</v>
      </c>
      <c r="Y3672" s="193"/>
      <c r="Z3672" s="197">
        <v>3670</v>
      </c>
    </row>
    <row r="3673" spans="1:26" ht="14.4" x14ac:dyDescent="0.3">
      <c r="A3673" s="7">
        <v>38811</v>
      </c>
      <c r="B3673" s="191">
        <v>1297.8100589999999</v>
      </c>
      <c r="C3673" s="191">
        <v>1307.5500489999999</v>
      </c>
      <c r="D3673" s="191">
        <v>1294.709961</v>
      </c>
      <c r="E3673" s="191">
        <v>1305.9300539999999</v>
      </c>
      <c r="F3673" s="192">
        <v>1305.9300539999999</v>
      </c>
      <c r="G3673" s="191">
        <v>2147660000</v>
      </c>
      <c r="H3673" s="194">
        <f t="shared" si="114"/>
        <v>6.2566898319902893E-3</v>
      </c>
      <c r="I3673" s="193"/>
      <c r="J3673" s="197">
        <v>3671</v>
      </c>
      <c r="K3673" s="234"/>
      <c r="L3673" s="234"/>
      <c r="M3673" s="234"/>
      <c r="N3673" s="234"/>
      <c r="O3673" s="234"/>
      <c r="P3673" s="234"/>
      <c r="Q3673" s="7">
        <v>38811</v>
      </c>
      <c r="R3673" s="8">
        <v>2217857</v>
      </c>
      <c r="S3673" s="8">
        <v>2222143</v>
      </c>
      <c r="T3673" s="8">
        <v>2180357</v>
      </c>
      <c r="U3673" s="8">
        <v>2184643</v>
      </c>
      <c r="V3673" s="192">
        <v>1887836</v>
      </c>
      <c r="W3673" s="234">
        <v>931924000</v>
      </c>
      <c r="X3673" s="194">
        <f t="shared" si="115"/>
        <v>-2.3622829143459749E-2</v>
      </c>
      <c r="Y3673" s="193"/>
      <c r="Z3673" s="197">
        <v>3671</v>
      </c>
    </row>
    <row r="3674" spans="1:26" ht="14.4" x14ac:dyDescent="0.3">
      <c r="A3674" s="7">
        <v>38810</v>
      </c>
      <c r="B3674" s="191">
        <v>1302.880005</v>
      </c>
      <c r="C3674" s="191">
        <v>1309.1899410000001</v>
      </c>
      <c r="D3674" s="191">
        <v>1296.650024</v>
      </c>
      <c r="E3674" s="191">
        <v>1297.8100589999999</v>
      </c>
      <c r="F3674" s="192">
        <v>1297.8100589999999</v>
      </c>
      <c r="G3674" s="191">
        <v>2494080000</v>
      </c>
      <c r="H3674" s="194">
        <f t="shared" si="114"/>
        <v>2.2705476313086494E-3</v>
      </c>
      <c r="I3674" s="193"/>
      <c r="J3674" s="197">
        <v>3672</v>
      </c>
      <c r="K3674" s="234"/>
      <c r="L3674" s="234"/>
      <c r="M3674" s="234"/>
      <c r="N3674" s="234"/>
      <c r="O3674" s="234"/>
      <c r="P3674" s="234"/>
      <c r="Q3674" s="7">
        <v>38810</v>
      </c>
      <c r="R3674" s="8">
        <v>2273929</v>
      </c>
      <c r="S3674" s="8">
        <v>2290000</v>
      </c>
      <c r="T3674" s="8">
        <v>2236071</v>
      </c>
      <c r="U3674" s="8">
        <v>2237500</v>
      </c>
      <c r="V3674" s="192">
        <v>1933511</v>
      </c>
      <c r="W3674" s="234">
        <v>815791200</v>
      </c>
      <c r="X3674" s="194">
        <f t="shared" si="115"/>
        <v>-1.1164081517943123E-3</v>
      </c>
      <c r="Y3674" s="193"/>
      <c r="Z3674" s="197">
        <v>3672</v>
      </c>
    </row>
    <row r="3675" spans="1:26" ht="14.4" x14ac:dyDescent="0.3">
      <c r="A3675" s="7">
        <v>38807</v>
      </c>
      <c r="B3675" s="191">
        <v>1300.25</v>
      </c>
      <c r="C3675" s="191">
        <v>1303</v>
      </c>
      <c r="D3675" s="191">
        <v>1294.869995</v>
      </c>
      <c r="E3675" s="191">
        <v>1294.869995</v>
      </c>
      <c r="F3675" s="192">
        <v>1294.869995</v>
      </c>
      <c r="G3675" s="191">
        <v>2236710000</v>
      </c>
      <c r="H3675" s="194">
        <f t="shared" si="114"/>
        <v>-4.1376696789078892E-3</v>
      </c>
      <c r="I3675" s="193"/>
      <c r="J3675" s="197">
        <v>3673</v>
      </c>
      <c r="K3675" s="234"/>
      <c r="L3675" s="234"/>
      <c r="M3675" s="234"/>
      <c r="N3675" s="234"/>
      <c r="O3675" s="234"/>
      <c r="P3675" s="234"/>
      <c r="Q3675" s="7">
        <v>38807</v>
      </c>
      <c r="R3675" s="8">
        <v>2258929</v>
      </c>
      <c r="S3675" s="8">
        <v>2271786</v>
      </c>
      <c r="T3675" s="8">
        <v>2222857</v>
      </c>
      <c r="U3675" s="8">
        <v>2240000</v>
      </c>
      <c r="V3675" s="192">
        <v>1935672</v>
      </c>
      <c r="W3675" s="234">
        <v>815357200</v>
      </c>
      <c r="X3675" s="194">
        <f t="shared" si="115"/>
        <v>-4.7815808959835755E-4</v>
      </c>
      <c r="Y3675" s="193"/>
      <c r="Z3675" s="197">
        <v>3673</v>
      </c>
    </row>
    <row r="3676" spans="1:26" ht="14.4" x14ac:dyDescent="0.3">
      <c r="A3676" s="7">
        <v>38806</v>
      </c>
      <c r="B3676" s="191">
        <v>1302.8900149999999</v>
      </c>
      <c r="C3676" s="191">
        <v>1310.150024</v>
      </c>
      <c r="D3676" s="191">
        <v>1296.719971</v>
      </c>
      <c r="E3676" s="191">
        <v>1300.25</v>
      </c>
      <c r="F3676" s="192">
        <v>1300.25</v>
      </c>
      <c r="G3676" s="191">
        <v>2294560000</v>
      </c>
      <c r="H3676" s="194">
        <f t="shared" si="114"/>
        <v>-2.02627617803944E-3</v>
      </c>
      <c r="I3676" s="193"/>
      <c r="J3676" s="197">
        <v>3674</v>
      </c>
      <c r="K3676" s="234"/>
      <c r="L3676" s="234"/>
      <c r="M3676" s="234"/>
      <c r="N3676" s="234"/>
      <c r="O3676" s="234"/>
      <c r="P3676" s="234"/>
      <c r="Q3676" s="7">
        <v>38806</v>
      </c>
      <c r="R3676" s="8">
        <v>2243572</v>
      </c>
      <c r="S3676" s="8">
        <v>2260714</v>
      </c>
      <c r="T3676" s="8">
        <v>2197500</v>
      </c>
      <c r="U3676" s="8">
        <v>2241071</v>
      </c>
      <c r="V3676" s="192">
        <v>1936598</v>
      </c>
      <c r="W3676" s="234">
        <v>1390650800</v>
      </c>
      <c r="X3676" s="194">
        <f t="shared" si="115"/>
        <v>6.7382810469340353E-3</v>
      </c>
      <c r="Y3676" s="193"/>
      <c r="Z3676" s="197">
        <v>3674</v>
      </c>
    </row>
    <row r="3677" spans="1:26" ht="14.4" x14ac:dyDescent="0.3">
      <c r="A3677" s="7">
        <v>38805</v>
      </c>
      <c r="B3677" s="191">
        <v>1293.2299800000001</v>
      </c>
      <c r="C3677" s="191">
        <v>1305.599976</v>
      </c>
      <c r="D3677" s="191">
        <v>1293.2299800000001</v>
      </c>
      <c r="E3677" s="191">
        <v>1302.8900149999999</v>
      </c>
      <c r="F3677" s="192">
        <v>1302.8900149999999</v>
      </c>
      <c r="G3677" s="191">
        <v>2143540000</v>
      </c>
      <c r="H3677" s="194">
        <f t="shared" si="114"/>
        <v>7.4696961479348628E-3</v>
      </c>
      <c r="I3677" s="193"/>
      <c r="J3677" s="197">
        <v>3675</v>
      </c>
      <c r="K3677" s="234"/>
      <c r="L3677" s="234"/>
      <c r="M3677" s="234"/>
      <c r="N3677" s="234"/>
      <c r="O3677" s="234"/>
      <c r="P3677" s="234"/>
      <c r="Q3677" s="7">
        <v>38805</v>
      </c>
      <c r="R3677" s="8">
        <v>2111786</v>
      </c>
      <c r="S3677" s="8">
        <v>2232857</v>
      </c>
      <c r="T3677" s="8">
        <v>2059643</v>
      </c>
      <c r="U3677" s="8">
        <v>2226071</v>
      </c>
      <c r="V3677" s="192">
        <v>1923636</v>
      </c>
      <c r="W3677" s="234">
        <v>2346834000</v>
      </c>
      <c r="X3677" s="194">
        <f t="shared" si="115"/>
        <v>6.1659073411280331E-2</v>
      </c>
      <c r="Y3677" s="193"/>
      <c r="Z3677" s="197">
        <v>3675</v>
      </c>
    </row>
    <row r="3678" spans="1:26" ht="14.4" x14ac:dyDescent="0.3">
      <c r="A3678" s="7">
        <v>38804</v>
      </c>
      <c r="B3678" s="191">
        <v>1301.6099850000001</v>
      </c>
      <c r="C3678" s="191">
        <v>1306.23999</v>
      </c>
      <c r="D3678" s="191">
        <v>1291.839966</v>
      </c>
      <c r="E3678" s="191">
        <v>1293.2299800000001</v>
      </c>
      <c r="F3678" s="192">
        <v>1293.2299800000001</v>
      </c>
      <c r="G3678" s="191">
        <v>2148580000</v>
      </c>
      <c r="H3678" s="194">
        <f t="shared" si="114"/>
        <v>-6.4381843229329421E-3</v>
      </c>
      <c r="I3678" s="193"/>
      <c r="J3678" s="197">
        <v>3676</v>
      </c>
      <c r="K3678" s="234"/>
      <c r="L3678" s="234"/>
      <c r="M3678" s="234"/>
      <c r="N3678" s="234"/>
      <c r="O3678" s="234"/>
      <c r="P3678" s="234"/>
      <c r="Q3678" s="7">
        <v>38804</v>
      </c>
      <c r="R3678" s="8">
        <v>2129643</v>
      </c>
      <c r="S3678" s="8">
        <v>2147857</v>
      </c>
      <c r="T3678" s="8">
        <v>2080357</v>
      </c>
      <c r="U3678" s="8">
        <v>2096786</v>
      </c>
      <c r="V3678" s="192">
        <v>1811915</v>
      </c>
      <c r="W3678" s="234">
        <v>1370322800</v>
      </c>
      <c r="X3678" s="194">
        <f t="shared" si="115"/>
        <v>-1.3442745414907078E-2</v>
      </c>
      <c r="Y3678" s="193"/>
      <c r="Z3678" s="197">
        <v>3676</v>
      </c>
    </row>
    <row r="3679" spans="1:26" ht="14.4" x14ac:dyDescent="0.3">
      <c r="A3679" s="7">
        <v>38803</v>
      </c>
      <c r="B3679" s="191">
        <v>1302.9499510000001</v>
      </c>
      <c r="C3679" s="191">
        <v>1303.73999</v>
      </c>
      <c r="D3679" s="191">
        <v>1299.089966</v>
      </c>
      <c r="E3679" s="191">
        <v>1301.6099850000001</v>
      </c>
      <c r="F3679" s="192">
        <v>1301.6099850000001</v>
      </c>
      <c r="G3679" s="191">
        <v>2029700000</v>
      </c>
      <c r="H3679" s="194">
        <f t="shared" si="114"/>
        <v>-1.0284094173928894E-3</v>
      </c>
      <c r="I3679" s="193"/>
      <c r="J3679" s="197">
        <v>3677</v>
      </c>
      <c r="K3679" s="234"/>
      <c r="L3679" s="234"/>
      <c r="M3679" s="234"/>
      <c r="N3679" s="234"/>
      <c r="O3679" s="234"/>
      <c r="P3679" s="234"/>
      <c r="Q3679" s="7">
        <v>38803</v>
      </c>
      <c r="R3679" s="8">
        <v>2155357</v>
      </c>
      <c r="S3679" s="8">
        <v>2192143</v>
      </c>
      <c r="T3679" s="8">
        <v>2121428</v>
      </c>
      <c r="U3679" s="8">
        <v>2125357</v>
      </c>
      <c r="V3679" s="192">
        <v>1836604</v>
      </c>
      <c r="W3679" s="234">
        <v>1108072000</v>
      </c>
      <c r="X3679" s="194">
        <f t="shared" si="115"/>
        <v>-7.5050310944332638E-3</v>
      </c>
      <c r="Y3679" s="193"/>
      <c r="Z3679" s="197">
        <v>3677</v>
      </c>
    </row>
    <row r="3680" spans="1:26" ht="14.4" x14ac:dyDescent="0.3">
      <c r="A3680" s="7">
        <v>38800</v>
      </c>
      <c r="B3680" s="191">
        <v>1301.670044</v>
      </c>
      <c r="C3680" s="191">
        <v>1306.530029</v>
      </c>
      <c r="D3680" s="191">
        <v>1298.8900149999999</v>
      </c>
      <c r="E3680" s="191">
        <v>1302.9499510000001</v>
      </c>
      <c r="F3680" s="192">
        <v>1302.9499510000001</v>
      </c>
      <c r="G3680" s="191">
        <v>2326070000</v>
      </c>
      <c r="H3680" s="194">
        <f t="shared" si="114"/>
        <v>9.8328067539064749E-4</v>
      </c>
      <c r="I3680" s="193"/>
      <c r="J3680" s="197">
        <v>3678</v>
      </c>
      <c r="K3680" s="234"/>
      <c r="L3680" s="234"/>
      <c r="M3680" s="234"/>
      <c r="N3680" s="234"/>
      <c r="O3680" s="234"/>
      <c r="P3680" s="234"/>
      <c r="Q3680" s="7">
        <v>38800</v>
      </c>
      <c r="R3680" s="8">
        <v>2151786</v>
      </c>
      <c r="S3680" s="8">
        <v>2176429</v>
      </c>
      <c r="T3680" s="8">
        <v>2108214</v>
      </c>
      <c r="U3680" s="8">
        <v>2141428</v>
      </c>
      <c r="V3680" s="192">
        <v>1850492</v>
      </c>
      <c r="W3680" s="234">
        <v>1071980000</v>
      </c>
      <c r="X3680" s="194">
        <f t="shared" si="115"/>
        <v>-3.3247785680238493E-3</v>
      </c>
      <c r="Y3680" s="193"/>
      <c r="Z3680" s="197">
        <v>3678</v>
      </c>
    </row>
    <row r="3681" spans="1:26" ht="14.4" x14ac:dyDescent="0.3">
      <c r="A3681" s="7">
        <v>38799</v>
      </c>
      <c r="B3681" s="191">
        <v>1305.040039</v>
      </c>
      <c r="C3681" s="191">
        <v>1305.040039</v>
      </c>
      <c r="D3681" s="191">
        <v>1298.1099850000001</v>
      </c>
      <c r="E3681" s="191">
        <v>1301.670044</v>
      </c>
      <c r="F3681" s="192">
        <v>1301.670044</v>
      </c>
      <c r="G3681" s="191">
        <v>1980940000</v>
      </c>
      <c r="H3681" s="194">
        <f t="shared" si="114"/>
        <v>-2.5822924196121288E-3</v>
      </c>
      <c r="I3681" s="193"/>
      <c r="J3681" s="197">
        <v>3679</v>
      </c>
      <c r="K3681" s="234"/>
      <c r="L3681" s="234"/>
      <c r="M3681" s="234"/>
      <c r="N3681" s="234"/>
      <c r="O3681" s="234"/>
      <c r="P3681" s="234"/>
      <c r="Q3681" s="7">
        <v>38799</v>
      </c>
      <c r="R3681" s="8">
        <v>2207857</v>
      </c>
      <c r="S3681" s="8">
        <v>2210714</v>
      </c>
      <c r="T3681" s="8">
        <v>2128929</v>
      </c>
      <c r="U3681" s="8">
        <v>2148571</v>
      </c>
      <c r="V3681" s="192">
        <v>1856665</v>
      </c>
      <c r="W3681" s="234">
        <v>1427826400</v>
      </c>
      <c r="X3681" s="194">
        <f t="shared" si="115"/>
        <v>-2.448475410163372E-2</v>
      </c>
      <c r="Y3681" s="193"/>
      <c r="Z3681" s="197">
        <v>3679</v>
      </c>
    </row>
    <row r="3682" spans="1:26" ht="14.4" x14ac:dyDescent="0.3">
      <c r="A3682" s="7">
        <v>38798</v>
      </c>
      <c r="B3682" s="191">
        <v>1297.2299800000001</v>
      </c>
      <c r="C3682" s="191">
        <v>1305.969971</v>
      </c>
      <c r="D3682" s="191">
        <v>1295.8100589999999</v>
      </c>
      <c r="E3682" s="191">
        <v>1305.040039</v>
      </c>
      <c r="F3682" s="192">
        <v>1305.040039</v>
      </c>
      <c r="G3682" s="191">
        <v>2039810000</v>
      </c>
      <c r="H3682" s="194">
        <f t="shared" si="114"/>
        <v>6.020566222189769E-3</v>
      </c>
      <c r="I3682" s="193"/>
      <c r="J3682" s="197">
        <v>3680</v>
      </c>
      <c r="K3682" s="234"/>
      <c r="L3682" s="234"/>
      <c r="M3682" s="234"/>
      <c r="N3682" s="234"/>
      <c r="O3682" s="234"/>
      <c r="P3682" s="234"/>
      <c r="Q3682" s="7">
        <v>38798</v>
      </c>
      <c r="R3682" s="8">
        <v>2220000</v>
      </c>
      <c r="S3682" s="8">
        <v>2258929</v>
      </c>
      <c r="T3682" s="8">
        <v>2188214</v>
      </c>
      <c r="U3682" s="8">
        <v>2202500</v>
      </c>
      <c r="V3682" s="192">
        <v>1903266</v>
      </c>
      <c r="W3682" s="234">
        <v>1345895600</v>
      </c>
      <c r="X3682" s="194">
        <f t="shared" si="115"/>
        <v>-2.2651653633621953E-3</v>
      </c>
      <c r="Y3682" s="193"/>
      <c r="Z3682" s="197">
        <v>3680</v>
      </c>
    </row>
    <row r="3683" spans="1:26" ht="14.4" x14ac:dyDescent="0.3">
      <c r="A3683" s="7">
        <v>38797</v>
      </c>
      <c r="B3683" s="191">
        <v>1305.079956</v>
      </c>
      <c r="C3683" s="191">
        <v>1310.880005</v>
      </c>
      <c r="D3683" s="191">
        <v>1295.8199460000001</v>
      </c>
      <c r="E3683" s="191">
        <v>1297.2299800000001</v>
      </c>
      <c r="F3683" s="192">
        <v>1297.2299800000001</v>
      </c>
      <c r="G3683" s="191">
        <v>2147370000</v>
      </c>
      <c r="H3683" s="194">
        <f t="shared" si="114"/>
        <v>-6.014938750618563E-3</v>
      </c>
      <c r="I3683" s="193"/>
      <c r="J3683" s="197">
        <v>3681</v>
      </c>
      <c r="K3683" s="234"/>
      <c r="L3683" s="234"/>
      <c r="M3683" s="234"/>
      <c r="N3683" s="234"/>
      <c r="O3683" s="234"/>
      <c r="P3683" s="234"/>
      <c r="Q3683" s="7">
        <v>38797</v>
      </c>
      <c r="R3683" s="8">
        <v>2207500</v>
      </c>
      <c r="S3683" s="8">
        <v>2297857</v>
      </c>
      <c r="T3683" s="8">
        <v>2192500</v>
      </c>
      <c r="U3683" s="8">
        <v>2207500</v>
      </c>
      <c r="V3683" s="192">
        <v>1907587</v>
      </c>
      <c r="W3683" s="234">
        <v>1345366400</v>
      </c>
      <c r="X3683" s="194">
        <f t="shared" si="115"/>
        <v>-3.4068116992182255E-2</v>
      </c>
      <c r="Y3683" s="193"/>
      <c r="Z3683" s="197">
        <v>3681</v>
      </c>
    </row>
    <row r="3684" spans="1:26" ht="14.4" x14ac:dyDescent="0.3">
      <c r="A3684" s="7">
        <v>38796</v>
      </c>
      <c r="B3684" s="191">
        <v>1307.25</v>
      </c>
      <c r="C3684" s="191">
        <v>1310</v>
      </c>
      <c r="D3684" s="191">
        <v>1303.589966</v>
      </c>
      <c r="E3684" s="191">
        <v>1305.079956</v>
      </c>
      <c r="F3684" s="192">
        <v>1305.079956</v>
      </c>
      <c r="G3684" s="191">
        <v>1976830000</v>
      </c>
      <c r="H3684" s="194">
        <f t="shared" si="114"/>
        <v>-1.6600068846815543E-3</v>
      </c>
      <c r="I3684" s="193"/>
      <c r="J3684" s="197">
        <v>3682</v>
      </c>
      <c r="K3684" s="234"/>
      <c r="L3684" s="234"/>
      <c r="M3684" s="234"/>
      <c r="N3684" s="234"/>
      <c r="O3684" s="234"/>
      <c r="P3684" s="234"/>
      <c r="Q3684" s="7">
        <v>38796</v>
      </c>
      <c r="R3684" s="8">
        <v>2329286</v>
      </c>
      <c r="S3684" s="8">
        <v>2337857</v>
      </c>
      <c r="T3684" s="8">
        <v>2281071</v>
      </c>
      <c r="U3684" s="8">
        <v>2285357</v>
      </c>
      <c r="V3684" s="192">
        <v>1974867</v>
      </c>
      <c r="W3684" s="234">
        <v>605441200</v>
      </c>
      <c r="X3684" s="194">
        <f t="shared" si="115"/>
        <v>-1.0362081536622828E-2</v>
      </c>
      <c r="Y3684" s="193"/>
      <c r="Z3684" s="197">
        <v>3682</v>
      </c>
    </row>
    <row r="3685" spans="1:26" ht="14.4" x14ac:dyDescent="0.3">
      <c r="A3685" s="7">
        <v>38793</v>
      </c>
      <c r="B3685" s="191">
        <v>1305.329956</v>
      </c>
      <c r="C3685" s="191">
        <v>1309.790039</v>
      </c>
      <c r="D3685" s="191">
        <v>1305.3199460000001</v>
      </c>
      <c r="E3685" s="191">
        <v>1307.25</v>
      </c>
      <c r="F3685" s="192">
        <v>1307.25</v>
      </c>
      <c r="G3685" s="191">
        <v>2549620000</v>
      </c>
      <c r="H3685" s="194">
        <f t="shared" si="114"/>
        <v>1.4709261755423634E-3</v>
      </c>
      <c r="I3685" s="193"/>
      <c r="J3685" s="197">
        <v>3683</v>
      </c>
      <c r="K3685" s="234"/>
      <c r="L3685" s="234"/>
      <c r="M3685" s="234"/>
      <c r="N3685" s="234"/>
      <c r="O3685" s="234"/>
      <c r="P3685" s="234"/>
      <c r="Q3685" s="7">
        <v>38793</v>
      </c>
      <c r="R3685" s="8">
        <v>2312500</v>
      </c>
      <c r="S3685" s="8">
        <v>2340714</v>
      </c>
      <c r="T3685" s="8">
        <v>2289643</v>
      </c>
      <c r="U3685" s="8">
        <v>2309286</v>
      </c>
      <c r="V3685" s="192">
        <v>1995545</v>
      </c>
      <c r="W3685" s="234">
        <v>812042000</v>
      </c>
      <c r="X3685" s="194">
        <f t="shared" si="115"/>
        <v>5.4430248364774865E-3</v>
      </c>
      <c r="Y3685" s="193"/>
      <c r="Z3685" s="197">
        <v>3683</v>
      </c>
    </row>
    <row r="3686" spans="1:26" ht="14.4" x14ac:dyDescent="0.3">
      <c r="A3686" s="7">
        <v>38792</v>
      </c>
      <c r="B3686" s="191">
        <v>1303.0200199999999</v>
      </c>
      <c r="C3686" s="191">
        <v>1310.4499510000001</v>
      </c>
      <c r="D3686" s="191">
        <v>1303.0200199999999</v>
      </c>
      <c r="E3686" s="191">
        <v>1305.329956</v>
      </c>
      <c r="F3686" s="192">
        <v>1305.329956</v>
      </c>
      <c r="G3686" s="191">
        <v>2292180000</v>
      </c>
      <c r="H3686" s="194">
        <f t="shared" si="114"/>
        <v>1.7727555713227699E-3</v>
      </c>
      <c r="I3686" s="193"/>
      <c r="J3686" s="197">
        <v>3684</v>
      </c>
      <c r="K3686" s="234"/>
      <c r="L3686" s="234"/>
      <c r="M3686" s="234"/>
      <c r="N3686" s="234"/>
      <c r="O3686" s="234"/>
      <c r="P3686" s="234"/>
      <c r="Q3686" s="7">
        <v>38792</v>
      </c>
      <c r="R3686" s="8">
        <v>2387500</v>
      </c>
      <c r="S3686" s="8">
        <v>2389286</v>
      </c>
      <c r="T3686" s="8">
        <v>2296429</v>
      </c>
      <c r="U3686" s="8">
        <v>2296786</v>
      </c>
      <c r="V3686" s="192">
        <v>1984742</v>
      </c>
      <c r="W3686" s="234">
        <v>749638400</v>
      </c>
      <c r="X3686" s="194">
        <f t="shared" si="115"/>
        <v>-2.8989768575981276E-2</v>
      </c>
      <c r="Y3686" s="193"/>
      <c r="Z3686" s="197">
        <v>3684</v>
      </c>
    </row>
    <row r="3687" spans="1:26" ht="14.4" x14ac:dyDescent="0.3">
      <c r="A3687" s="7">
        <v>38791</v>
      </c>
      <c r="B3687" s="191">
        <v>1297.4799800000001</v>
      </c>
      <c r="C3687" s="191">
        <v>1304.400024</v>
      </c>
      <c r="D3687" s="191">
        <v>1294.969971</v>
      </c>
      <c r="E3687" s="191">
        <v>1303.0200199999999</v>
      </c>
      <c r="F3687" s="192">
        <v>1303.0200199999999</v>
      </c>
      <c r="G3687" s="191">
        <v>2293000000</v>
      </c>
      <c r="H3687" s="194">
        <f t="shared" si="114"/>
        <v>4.2698462291494181E-3</v>
      </c>
      <c r="I3687" s="193"/>
      <c r="J3687" s="197">
        <v>3685</v>
      </c>
      <c r="K3687" s="234"/>
      <c r="L3687" s="234"/>
      <c r="M3687" s="234"/>
      <c r="N3687" s="234"/>
      <c r="O3687" s="234"/>
      <c r="P3687" s="234"/>
      <c r="Q3687" s="7">
        <v>38791</v>
      </c>
      <c r="R3687" s="8">
        <v>2418214</v>
      </c>
      <c r="S3687" s="8">
        <v>2430000</v>
      </c>
      <c r="T3687" s="8">
        <v>2340000</v>
      </c>
      <c r="U3687" s="8">
        <v>2365357</v>
      </c>
      <c r="V3687" s="192">
        <v>2043997</v>
      </c>
      <c r="W3687" s="234">
        <v>891996000</v>
      </c>
      <c r="X3687" s="194">
        <f t="shared" si="115"/>
        <v>-1.6191471368675086E-2</v>
      </c>
      <c r="Y3687" s="193"/>
      <c r="Z3687" s="197">
        <v>3685</v>
      </c>
    </row>
    <row r="3688" spans="1:26" ht="14.4" x14ac:dyDescent="0.3">
      <c r="A3688" s="7">
        <v>38790</v>
      </c>
      <c r="B3688" s="191">
        <v>1284.130005</v>
      </c>
      <c r="C3688" s="191">
        <v>1298.1400149999999</v>
      </c>
      <c r="D3688" s="191">
        <v>1282.670044</v>
      </c>
      <c r="E3688" s="191">
        <v>1297.4799800000001</v>
      </c>
      <c r="F3688" s="192">
        <v>1297.4799800000001</v>
      </c>
      <c r="G3688" s="191">
        <v>2165270000</v>
      </c>
      <c r="H3688" s="194">
        <f t="shared" si="114"/>
        <v>1.0396124183703725E-2</v>
      </c>
      <c r="I3688" s="193"/>
      <c r="J3688" s="197">
        <v>3686</v>
      </c>
      <c r="K3688" s="234"/>
      <c r="L3688" s="234"/>
      <c r="M3688" s="234"/>
      <c r="N3688" s="234"/>
      <c r="O3688" s="234"/>
      <c r="P3688" s="234"/>
      <c r="Q3688" s="7">
        <v>38790</v>
      </c>
      <c r="R3688" s="8">
        <v>2348929</v>
      </c>
      <c r="S3688" s="8">
        <v>2404286</v>
      </c>
      <c r="T3688" s="8">
        <v>2339286</v>
      </c>
      <c r="U3688" s="8">
        <v>2404286</v>
      </c>
      <c r="V3688" s="192">
        <v>2077637</v>
      </c>
      <c r="W3688" s="234">
        <v>642020400</v>
      </c>
      <c r="X3688" s="194">
        <f t="shared" si="115"/>
        <v>2.4969622939650906E-2</v>
      </c>
      <c r="Y3688" s="193"/>
      <c r="Z3688" s="197">
        <v>3686</v>
      </c>
    </row>
    <row r="3689" spans="1:26" ht="14.4" x14ac:dyDescent="0.3">
      <c r="A3689" s="7">
        <v>38789</v>
      </c>
      <c r="B3689" s="191">
        <v>1281.579956</v>
      </c>
      <c r="C3689" s="191">
        <v>1287.369995</v>
      </c>
      <c r="D3689" s="191">
        <v>1281.579956</v>
      </c>
      <c r="E3689" s="191">
        <v>1284.130005</v>
      </c>
      <c r="F3689" s="192">
        <v>1284.130005</v>
      </c>
      <c r="G3689" s="191">
        <v>2070330000</v>
      </c>
      <c r="H3689" s="194">
        <f t="shared" si="114"/>
        <v>2.1148108402774613E-3</v>
      </c>
      <c r="I3689" s="193"/>
      <c r="J3689" s="197">
        <v>3687</v>
      </c>
      <c r="K3689" s="234"/>
      <c r="L3689" s="234"/>
      <c r="M3689" s="234"/>
      <c r="N3689" s="234"/>
      <c r="O3689" s="234"/>
      <c r="P3689" s="234"/>
      <c r="Q3689" s="7">
        <v>38789</v>
      </c>
      <c r="R3689" s="8">
        <v>2323214</v>
      </c>
      <c r="S3689" s="8">
        <v>2367143</v>
      </c>
      <c r="T3689" s="8">
        <v>2313929</v>
      </c>
      <c r="U3689" s="8">
        <v>2345714</v>
      </c>
      <c r="V3689" s="192">
        <v>2027023</v>
      </c>
      <c r="W3689" s="234">
        <v>861187600</v>
      </c>
      <c r="X3689" s="194">
        <f t="shared" si="115"/>
        <v>3.940516138030619E-2</v>
      </c>
      <c r="Y3689" s="193"/>
      <c r="Z3689" s="197">
        <v>3687</v>
      </c>
    </row>
    <row r="3690" spans="1:26" ht="14.4" x14ac:dyDescent="0.3">
      <c r="A3690" s="7">
        <v>38786</v>
      </c>
      <c r="B3690" s="191">
        <v>1272.2299800000001</v>
      </c>
      <c r="C3690" s="191">
        <v>1284.369995</v>
      </c>
      <c r="D3690" s="191">
        <v>1271.1099850000001</v>
      </c>
      <c r="E3690" s="191">
        <v>1281.420044</v>
      </c>
      <c r="F3690" s="192">
        <v>1281.420044</v>
      </c>
      <c r="G3690" s="191">
        <v>2123450000</v>
      </c>
      <c r="H3690" s="194">
        <f t="shared" si="114"/>
        <v>7.2235870435940304E-3</v>
      </c>
      <c r="I3690" s="193"/>
      <c r="J3690" s="197">
        <v>3688</v>
      </c>
      <c r="K3690" s="234"/>
      <c r="L3690" s="234"/>
      <c r="M3690" s="234"/>
      <c r="N3690" s="234"/>
      <c r="O3690" s="234"/>
      <c r="P3690" s="234"/>
      <c r="Q3690" s="7">
        <v>38786</v>
      </c>
      <c r="R3690" s="8">
        <v>2287500</v>
      </c>
      <c r="S3690" s="8">
        <v>2303214</v>
      </c>
      <c r="T3690" s="8">
        <v>2230357</v>
      </c>
      <c r="U3690" s="8">
        <v>2256786</v>
      </c>
      <c r="V3690" s="192">
        <v>1950176</v>
      </c>
      <c r="W3690" s="234">
        <v>1043142800</v>
      </c>
      <c r="X3690" s="194">
        <f t="shared" si="115"/>
        <v>-1.1575684928903226E-2</v>
      </c>
      <c r="Y3690" s="193"/>
      <c r="Z3690" s="197">
        <v>3688</v>
      </c>
    </row>
    <row r="3691" spans="1:26" ht="14.4" x14ac:dyDescent="0.3">
      <c r="A3691" s="7">
        <v>38785</v>
      </c>
      <c r="B3691" s="191">
        <v>1278.469971</v>
      </c>
      <c r="C3691" s="191">
        <v>1282.73999</v>
      </c>
      <c r="D3691" s="191">
        <v>1272.2299800000001</v>
      </c>
      <c r="E3691" s="191">
        <v>1272.2299800000001</v>
      </c>
      <c r="F3691" s="192">
        <v>1272.2299800000001</v>
      </c>
      <c r="G3691" s="191">
        <v>2140110000</v>
      </c>
      <c r="H3691" s="194">
        <f t="shared" si="114"/>
        <v>-4.8808271930854122E-3</v>
      </c>
      <c r="I3691" s="193"/>
      <c r="J3691" s="197">
        <v>3689</v>
      </c>
      <c r="K3691" s="234"/>
      <c r="L3691" s="234"/>
      <c r="M3691" s="234"/>
      <c r="N3691" s="234"/>
      <c r="O3691" s="234"/>
      <c r="P3691" s="234"/>
      <c r="Q3691" s="7">
        <v>38785</v>
      </c>
      <c r="R3691" s="8">
        <v>2356429</v>
      </c>
      <c r="S3691" s="8">
        <v>2373929</v>
      </c>
      <c r="T3691" s="8">
        <v>2278929</v>
      </c>
      <c r="U3691" s="8">
        <v>2283214</v>
      </c>
      <c r="V3691" s="192">
        <v>1973015</v>
      </c>
      <c r="W3691" s="234">
        <v>799304800</v>
      </c>
      <c r="X3691" s="194">
        <f t="shared" si="115"/>
        <v>-2.6347632211906204E-2</v>
      </c>
      <c r="Y3691" s="193"/>
      <c r="Z3691" s="197">
        <v>3689</v>
      </c>
    </row>
    <row r="3692" spans="1:26" ht="14.4" x14ac:dyDescent="0.3">
      <c r="A3692" s="7">
        <v>38784</v>
      </c>
      <c r="B3692" s="191">
        <v>1275.880005</v>
      </c>
      <c r="C3692" s="191">
        <v>1280.329956</v>
      </c>
      <c r="D3692" s="191">
        <v>1268.420044</v>
      </c>
      <c r="E3692" s="191">
        <v>1278.469971</v>
      </c>
      <c r="F3692" s="192">
        <v>1278.469971</v>
      </c>
      <c r="G3692" s="191">
        <v>2442870000</v>
      </c>
      <c r="H3692" s="194">
        <f t="shared" si="114"/>
        <v>2.0299448144420165E-3</v>
      </c>
      <c r="I3692" s="193"/>
      <c r="J3692" s="197">
        <v>3690</v>
      </c>
      <c r="K3692" s="234"/>
      <c r="L3692" s="234"/>
      <c r="M3692" s="234"/>
      <c r="N3692" s="234"/>
      <c r="O3692" s="234"/>
      <c r="P3692" s="234"/>
      <c r="Q3692" s="7">
        <v>38784</v>
      </c>
      <c r="R3692" s="8">
        <v>2367500</v>
      </c>
      <c r="S3692" s="8">
        <v>2400000</v>
      </c>
      <c r="T3692" s="8">
        <v>2333929</v>
      </c>
      <c r="U3692" s="8">
        <v>2345000</v>
      </c>
      <c r="V3692" s="192">
        <v>2026406</v>
      </c>
      <c r="W3692" s="234">
        <v>653251200</v>
      </c>
      <c r="X3692" s="194">
        <f t="shared" si="115"/>
        <v>-9.8022640004769204E-3</v>
      </c>
      <c r="Y3692" s="193"/>
      <c r="Z3692" s="197">
        <v>3690</v>
      </c>
    </row>
    <row r="3693" spans="1:26" ht="14.4" x14ac:dyDescent="0.3">
      <c r="A3693" s="7">
        <v>38783</v>
      </c>
      <c r="B3693" s="191">
        <v>1278.26001</v>
      </c>
      <c r="C3693" s="191">
        <v>1278.26001</v>
      </c>
      <c r="D3693" s="191">
        <v>1271.1099850000001</v>
      </c>
      <c r="E3693" s="191">
        <v>1275.880005</v>
      </c>
      <c r="F3693" s="192">
        <v>1275.880005</v>
      </c>
      <c r="G3693" s="191">
        <v>2268050000</v>
      </c>
      <c r="H3693" s="194">
        <f t="shared" si="114"/>
        <v>-1.8619099255088038E-3</v>
      </c>
      <c r="I3693" s="193"/>
      <c r="J3693" s="197">
        <v>3691</v>
      </c>
      <c r="K3693" s="234"/>
      <c r="L3693" s="234"/>
      <c r="M3693" s="234"/>
      <c r="N3693" s="234"/>
      <c r="O3693" s="234"/>
      <c r="P3693" s="234"/>
      <c r="Q3693" s="7">
        <v>38783</v>
      </c>
      <c r="R3693" s="8">
        <v>2348572</v>
      </c>
      <c r="S3693" s="8">
        <v>2389286</v>
      </c>
      <c r="T3693" s="8">
        <v>2324286</v>
      </c>
      <c r="U3693" s="8">
        <v>2368214</v>
      </c>
      <c r="V3693" s="192">
        <v>2046466</v>
      </c>
      <c r="W3693" s="234">
        <v>872877600</v>
      </c>
      <c r="X3693" s="194">
        <f t="shared" si="115"/>
        <v>1.2675353106191401E-2</v>
      </c>
      <c r="Y3693" s="193"/>
      <c r="Z3693" s="197">
        <v>3691</v>
      </c>
    </row>
    <row r="3694" spans="1:26" ht="14.4" x14ac:dyDescent="0.3">
      <c r="A3694" s="7">
        <v>38782</v>
      </c>
      <c r="B3694" s="191">
        <v>1287.2299800000001</v>
      </c>
      <c r="C3694" s="191">
        <v>1288.2299800000001</v>
      </c>
      <c r="D3694" s="191">
        <v>1275.670044</v>
      </c>
      <c r="E3694" s="191">
        <v>1278.26001</v>
      </c>
      <c r="F3694" s="192">
        <v>1278.26001</v>
      </c>
      <c r="G3694" s="191">
        <v>2280190000</v>
      </c>
      <c r="H3694" s="194">
        <f t="shared" si="114"/>
        <v>-6.9684284388715854E-3</v>
      </c>
      <c r="I3694" s="193"/>
      <c r="J3694" s="197">
        <v>3692</v>
      </c>
      <c r="K3694" s="234"/>
      <c r="L3694" s="234"/>
      <c r="M3694" s="234"/>
      <c r="N3694" s="234"/>
      <c r="O3694" s="234"/>
      <c r="P3694" s="234"/>
      <c r="Q3694" s="7">
        <v>38782</v>
      </c>
      <c r="R3694" s="8">
        <v>2417500</v>
      </c>
      <c r="S3694" s="8">
        <v>2418571</v>
      </c>
      <c r="T3694" s="8">
        <v>2319286</v>
      </c>
      <c r="U3694" s="8">
        <v>2338571</v>
      </c>
      <c r="V3694" s="192">
        <v>2020851</v>
      </c>
      <c r="W3694" s="234">
        <v>912665600</v>
      </c>
      <c r="X3694" s="194">
        <f t="shared" si="115"/>
        <v>-3.3077781015443668E-2</v>
      </c>
      <c r="Y3694" s="193"/>
      <c r="Z3694" s="197">
        <v>3692</v>
      </c>
    </row>
    <row r="3695" spans="1:26" ht="14.4" x14ac:dyDescent="0.3">
      <c r="A3695" s="7">
        <v>38779</v>
      </c>
      <c r="B3695" s="191">
        <v>1289.1400149999999</v>
      </c>
      <c r="C3695" s="191">
        <v>1297.329956</v>
      </c>
      <c r="D3695" s="191">
        <v>1284.1999510000001</v>
      </c>
      <c r="E3695" s="191">
        <v>1287.2299800000001</v>
      </c>
      <c r="F3695" s="192">
        <v>1287.2299800000001</v>
      </c>
      <c r="G3695" s="191">
        <v>2152950000</v>
      </c>
      <c r="H3695" s="194">
        <f t="shared" si="114"/>
        <v>-1.481635026277483E-3</v>
      </c>
      <c r="I3695" s="193"/>
      <c r="J3695" s="197">
        <v>3693</v>
      </c>
      <c r="K3695" s="234"/>
      <c r="L3695" s="234"/>
      <c r="M3695" s="234"/>
      <c r="N3695" s="234"/>
      <c r="O3695" s="234"/>
      <c r="P3695" s="234"/>
      <c r="Q3695" s="7">
        <v>38779</v>
      </c>
      <c r="R3695" s="8">
        <v>2478571</v>
      </c>
      <c r="S3695" s="8">
        <v>2496786</v>
      </c>
      <c r="T3695" s="8">
        <v>2411786</v>
      </c>
      <c r="U3695" s="8">
        <v>2418571</v>
      </c>
      <c r="V3695" s="192">
        <v>2089983</v>
      </c>
      <c r="W3695" s="234">
        <v>737668400</v>
      </c>
      <c r="X3695" s="194">
        <f t="shared" si="115"/>
        <v>-2.7151084200060325E-2</v>
      </c>
      <c r="Y3695" s="193"/>
      <c r="Z3695" s="197">
        <v>3693</v>
      </c>
    </row>
    <row r="3696" spans="1:26" ht="14.4" x14ac:dyDescent="0.3">
      <c r="A3696" s="7">
        <v>38778</v>
      </c>
      <c r="B3696" s="191">
        <v>1291.23999</v>
      </c>
      <c r="C3696" s="191">
        <v>1291.23999</v>
      </c>
      <c r="D3696" s="191">
        <v>1283.209961</v>
      </c>
      <c r="E3696" s="191">
        <v>1289.1400149999999</v>
      </c>
      <c r="F3696" s="192">
        <v>1289.1400149999999</v>
      </c>
      <c r="G3696" s="191">
        <v>2494590000</v>
      </c>
      <c r="H3696" s="194">
        <f t="shared" si="114"/>
        <v>-1.6263243210118405E-3</v>
      </c>
      <c r="I3696" s="193"/>
      <c r="J3696" s="197">
        <v>3694</v>
      </c>
      <c r="K3696" s="234"/>
      <c r="L3696" s="234"/>
      <c r="M3696" s="234"/>
      <c r="N3696" s="234"/>
      <c r="O3696" s="234"/>
      <c r="P3696" s="234"/>
      <c r="Q3696" s="7">
        <v>38778</v>
      </c>
      <c r="R3696" s="8">
        <v>2463928</v>
      </c>
      <c r="S3696" s="8">
        <v>2499643</v>
      </c>
      <c r="T3696" s="8">
        <v>2452500</v>
      </c>
      <c r="U3696" s="8">
        <v>2486071</v>
      </c>
      <c r="V3696" s="192">
        <v>2148312</v>
      </c>
      <c r="W3696" s="234">
        <v>625273600</v>
      </c>
      <c r="X3696" s="194">
        <f t="shared" si="115"/>
        <v>7.3807590083711126E-3</v>
      </c>
      <c r="Y3696" s="193"/>
      <c r="Z3696" s="197">
        <v>3694</v>
      </c>
    </row>
    <row r="3697" spans="1:26" ht="14.4" x14ac:dyDescent="0.3">
      <c r="A3697" s="7">
        <v>38777</v>
      </c>
      <c r="B3697" s="191">
        <v>1280.660034</v>
      </c>
      <c r="C3697" s="191">
        <v>1291.8000489999999</v>
      </c>
      <c r="D3697" s="191">
        <v>1280.660034</v>
      </c>
      <c r="E3697" s="191">
        <v>1291.23999</v>
      </c>
      <c r="F3697" s="192">
        <v>1291.23999</v>
      </c>
      <c r="G3697" s="191">
        <v>2308320000</v>
      </c>
      <c r="H3697" s="194">
        <f t="shared" si="114"/>
        <v>8.2613306569384506E-3</v>
      </c>
      <c r="I3697" s="193"/>
      <c r="J3697" s="197">
        <v>3695</v>
      </c>
      <c r="K3697" s="234"/>
      <c r="L3697" s="234"/>
      <c r="M3697" s="234"/>
      <c r="N3697" s="234"/>
      <c r="O3697" s="234"/>
      <c r="P3697" s="234"/>
      <c r="Q3697" s="7">
        <v>38777</v>
      </c>
      <c r="R3697" s="8">
        <v>2458571</v>
      </c>
      <c r="S3697" s="8">
        <v>2481786</v>
      </c>
      <c r="T3697" s="8">
        <v>2429286</v>
      </c>
      <c r="U3697" s="8">
        <v>2467857</v>
      </c>
      <c r="V3697" s="192">
        <v>2132572</v>
      </c>
      <c r="W3697" s="234">
        <v>763817600</v>
      </c>
      <c r="X3697" s="194">
        <f t="shared" si="115"/>
        <v>8.9059854372353937E-3</v>
      </c>
      <c r="Y3697" s="193"/>
      <c r="Z3697" s="197">
        <v>3695</v>
      </c>
    </row>
    <row r="3698" spans="1:26" ht="14.4" x14ac:dyDescent="0.3">
      <c r="A3698" s="7">
        <v>38776</v>
      </c>
      <c r="B3698" s="191">
        <v>1294.119995</v>
      </c>
      <c r="C3698" s="191">
        <v>1294.119995</v>
      </c>
      <c r="D3698" s="191">
        <v>1278.660034</v>
      </c>
      <c r="E3698" s="191">
        <v>1280.660034</v>
      </c>
      <c r="F3698" s="192">
        <v>1280.660034</v>
      </c>
      <c r="G3698" s="191">
        <v>2370860000</v>
      </c>
      <c r="H3698" s="194">
        <f t="shared" si="114"/>
        <v>-1.0400860084075914E-2</v>
      </c>
      <c r="I3698" s="193"/>
      <c r="J3698" s="197">
        <v>3696</v>
      </c>
      <c r="K3698" s="234"/>
      <c r="L3698" s="234"/>
      <c r="M3698" s="234"/>
      <c r="N3698" s="234"/>
      <c r="O3698" s="234"/>
      <c r="P3698" s="234"/>
      <c r="Q3698" s="7">
        <v>38776</v>
      </c>
      <c r="R3698" s="8">
        <v>2556429</v>
      </c>
      <c r="S3698" s="8">
        <v>2585714</v>
      </c>
      <c r="T3698" s="8">
        <v>2432143</v>
      </c>
      <c r="U3698" s="8">
        <v>2446071</v>
      </c>
      <c r="V3698" s="192">
        <v>2113747</v>
      </c>
      <c r="W3698" s="234">
        <v>1266980400</v>
      </c>
      <c r="X3698" s="194">
        <f t="shared" si="115"/>
        <v>-3.5216089081118188E-2</v>
      </c>
      <c r="Y3698" s="193"/>
      <c r="Z3698" s="197">
        <v>3696</v>
      </c>
    </row>
    <row r="3699" spans="1:26" ht="14.4" x14ac:dyDescent="0.3">
      <c r="A3699" s="7">
        <v>38775</v>
      </c>
      <c r="B3699" s="191">
        <v>1289.4300539999999</v>
      </c>
      <c r="C3699" s="191">
        <v>1297.5699460000001</v>
      </c>
      <c r="D3699" s="191">
        <v>1289.4300539999999</v>
      </c>
      <c r="E3699" s="191">
        <v>1294.119995</v>
      </c>
      <c r="F3699" s="192">
        <v>1294.119995</v>
      </c>
      <c r="G3699" s="191">
        <v>1975320000</v>
      </c>
      <c r="H3699" s="194">
        <f t="shared" si="114"/>
        <v>3.6372201698348888E-3</v>
      </c>
      <c r="I3699" s="193"/>
      <c r="J3699" s="197">
        <v>3697</v>
      </c>
      <c r="K3699" s="234"/>
      <c r="L3699" s="234"/>
      <c r="M3699" s="234"/>
      <c r="N3699" s="234"/>
      <c r="O3699" s="234"/>
      <c r="P3699" s="234"/>
      <c r="Q3699" s="7">
        <v>38775</v>
      </c>
      <c r="R3699" s="8">
        <v>2571071</v>
      </c>
      <c r="S3699" s="8">
        <v>2575714</v>
      </c>
      <c r="T3699" s="8">
        <v>2523214</v>
      </c>
      <c r="U3699" s="8">
        <v>2535357</v>
      </c>
      <c r="V3699" s="192">
        <v>2190902</v>
      </c>
      <c r="W3699" s="234">
        <v>791240800</v>
      </c>
      <c r="X3699" s="194">
        <f t="shared" si="115"/>
        <v>-6.5770173033820965E-3</v>
      </c>
      <c r="Y3699" s="193"/>
      <c r="Z3699" s="197">
        <v>3697</v>
      </c>
    </row>
    <row r="3700" spans="1:26" ht="14.4" x14ac:dyDescent="0.3">
      <c r="A3700" s="7">
        <v>38772</v>
      </c>
      <c r="B3700" s="191">
        <v>1287.790039</v>
      </c>
      <c r="C3700" s="191">
        <v>1292.1099850000001</v>
      </c>
      <c r="D3700" s="191">
        <v>1285.619995</v>
      </c>
      <c r="E3700" s="191">
        <v>1289.4300539999999</v>
      </c>
      <c r="F3700" s="192">
        <v>1289.4300539999999</v>
      </c>
      <c r="G3700" s="191">
        <v>1933010000</v>
      </c>
      <c r="H3700" s="194">
        <f t="shared" si="114"/>
        <v>1.2735111705580978E-3</v>
      </c>
      <c r="I3700" s="193"/>
      <c r="J3700" s="197">
        <v>3698</v>
      </c>
      <c r="K3700" s="234"/>
      <c r="L3700" s="234"/>
      <c r="M3700" s="234"/>
      <c r="N3700" s="234"/>
      <c r="O3700" s="234"/>
      <c r="P3700" s="234"/>
      <c r="Q3700" s="7">
        <v>38772</v>
      </c>
      <c r="R3700" s="8">
        <v>2576429</v>
      </c>
      <c r="S3700" s="8">
        <v>2603214</v>
      </c>
      <c r="T3700" s="8">
        <v>2542857</v>
      </c>
      <c r="U3700" s="8">
        <v>2552143</v>
      </c>
      <c r="V3700" s="192">
        <v>2205407</v>
      </c>
      <c r="W3700" s="234">
        <v>534744000</v>
      </c>
      <c r="X3700" s="194">
        <f t="shared" si="115"/>
        <v>-4.04135559051932E-3</v>
      </c>
      <c r="Y3700" s="193"/>
      <c r="Z3700" s="197">
        <v>3698</v>
      </c>
    </row>
    <row r="3701" spans="1:26" ht="14.4" x14ac:dyDescent="0.3">
      <c r="A3701" s="7">
        <v>38771</v>
      </c>
      <c r="B3701" s="191">
        <v>1292.670044</v>
      </c>
      <c r="C3701" s="191">
        <v>1293.839966</v>
      </c>
      <c r="D3701" s="191">
        <v>1285.1400149999999</v>
      </c>
      <c r="E3701" s="191">
        <v>1287.790039</v>
      </c>
      <c r="F3701" s="192">
        <v>1287.790039</v>
      </c>
      <c r="G3701" s="191">
        <v>2144210000</v>
      </c>
      <c r="H3701" s="194">
        <f t="shared" si="114"/>
        <v>-3.7751358304083846E-3</v>
      </c>
      <c r="I3701" s="193"/>
      <c r="J3701" s="197">
        <v>3699</v>
      </c>
      <c r="K3701" s="234"/>
      <c r="L3701" s="234"/>
      <c r="M3701" s="234"/>
      <c r="N3701" s="234"/>
      <c r="O3701" s="234"/>
      <c r="P3701" s="234"/>
      <c r="Q3701" s="7">
        <v>38771</v>
      </c>
      <c r="R3701" s="8">
        <v>2563929</v>
      </c>
      <c r="S3701" s="8">
        <v>2607143</v>
      </c>
      <c r="T3701" s="8">
        <v>2551071</v>
      </c>
      <c r="U3701" s="8">
        <v>2562500</v>
      </c>
      <c r="V3701" s="192">
        <v>2214356</v>
      </c>
      <c r="W3701" s="234">
        <v>856917600</v>
      </c>
      <c r="X3701" s="194">
        <f t="shared" si="115"/>
        <v>6.0292991865375485E-3</v>
      </c>
      <c r="Y3701" s="193"/>
      <c r="Z3701" s="197">
        <v>3699</v>
      </c>
    </row>
    <row r="3702" spans="1:26" ht="14.4" x14ac:dyDescent="0.3">
      <c r="A3702" s="7">
        <v>38770</v>
      </c>
      <c r="B3702" s="191">
        <v>1283.030029</v>
      </c>
      <c r="C3702" s="191">
        <v>1294.170044</v>
      </c>
      <c r="D3702" s="191">
        <v>1283.030029</v>
      </c>
      <c r="E3702" s="191">
        <v>1292.670044</v>
      </c>
      <c r="F3702" s="192">
        <v>1292.670044</v>
      </c>
      <c r="G3702" s="191">
        <v>2222380000</v>
      </c>
      <c r="H3702" s="194">
        <f t="shared" si="114"/>
        <v>7.5134757426631891E-3</v>
      </c>
      <c r="I3702" s="193"/>
      <c r="J3702" s="197">
        <v>3700</v>
      </c>
      <c r="K3702" s="234"/>
      <c r="L3702" s="234"/>
      <c r="M3702" s="234"/>
      <c r="N3702" s="234"/>
      <c r="O3702" s="234"/>
      <c r="P3702" s="234"/>
      <c r="Q3702" s="7">
        <v>38770</v>
      </c>
      <c r="R3702" s="8">
        <v>2464286</v>
      </c>
      <c r="S3702" s="8">
        <v>2559643</v>
      </c>
      <c r="T3702" s="8">
        <v>2428571</v>
      </c>
      <c r="U3702" s="8">
        <v>2547143</v>
      </c>
      <c r="V3702" s="192">
        <v>2201085</v>
      </c>
      <c r="W3702" s="234">
        <v>978238800</v>
      </c>
      <c r="X3702" s="194">
        <f t="shared" si="115"/>
        <v>3.242563750172963E-2</v>
      </c>
      <c r="Y3702" s="193"/>
      <c r="Z3702" s="197">
        <v>3700</v>
      </c>
    </row>
    <row r="3703" spans="1:26" ht="14.4" x14ac:dyDescent="0.3">
      <c r="A3703" s="7">
        <v>38769</v>
      </c>
      <c r="B3703" s="191">
        <v>1287.23999</v>
      </c>
      <c r="C3703" s="191">
        <v>1291.920044</v>
      </c>
      <c r="D3703" s="191">
        <v>1281.329956</v>
      </c>
      <c r="E3703" s="191">
        <v>1283.030029</v>
      </c>
      <c r="F3703" s="192">
        <v>1283.030029</v>
      </c>
      <c r="G3703" s="191">
        <v>2104320000</v>
      </c>
      <c r="H3703" s="194">
        <f t="shared" si="114"/>
        <v>-3.2705331039319411E-3</v>
      </c>
      <c r="I3703" s="193"/>
      <c r="J3703" s="197">
        <v>3701</v>
      </c>
      <c r="K3703" s="234"/>
      <c r="L3703" s="234"/>
      <c r="M3703" s="234"/>
      <c r="N3703" s="234"/>
      <c r="O3703" s="234"/>
      <c r="P3703" s="234"/>
      <c r="Q3703" s="7">
        <v>38769</v>
      </c>
      <c r="R3703" s="8">
        <v>2521071</v>
      </c>
      <c r="S3703" s="8">
        <v>2528571</v>
      </c>
      <c r="T3703" s="8">
        <v>2452857</v>
      </c>
      <c r="U3703" s="8">
        <v>2467143</v>
      </c>
      <c r="V3703" s="192">
        <v>2131955</v>
      </c>
      <c r="W3703" s="234">
        <v>779606800</v>
      </c>
      <c r="X3703" s="194">
        <f t="shared" si="115"/>
        <v>-1.7214324634052123E-2</v>
      </c>
      <c r="Y3703" s="193"/>
      <c r="Z3703" s="197">
        <v>3701</v>
      </c>
    </row>
    <row r="3704" spans="1:26" ht="14.4" x14ac:dyDescent="0.3">
      <c r="A3704" s="7">
        <v>38765</v>
      </c>
      <c r="B3704" s="191">
        <v>1289.380005</v>
      </c>
      <c r="C3704" s="191">
        <v>1289.469971</v>
      </c>
      <c r="D3704" s="191">
        <v>1284.0699460000001</v>
      </c>
      <c r="E3704" s="191">
        <v>1287.23999</v>
      </c>
      <c r="F3704" s="192">
        <v>1287.23999</v>
      </c>
      <c r="G3704" s="191">
        <v>2128260000</v>
      </c>
      <c r="H3704" s="194">
        <f t="shared" si="114"/>
        <v>-1.6597240469848518E-3</v>
      </c>
      <c r="I3704" s="193"/>
      <c r="J3704" s="197">
        <v>3702</v>
      </c>
      <c r="K3704" s="234"/>
      <c r="L3704" s="234"/>
      <c r="M3704" s="234"/>
      <c r="N3704" s="234"/>
      <c r="O3704" s="234"/>
      <c r="P3704" s="234"/>
      <c r="Q3704" s="7">
        <v>38765</v>
      </c>
      <c r="R3704" s="8">
        <v>2510714</v>
      </c>
      <c r="S3704" s="8">
        <v>2531786</v>
      </c>
      <c r="T3704" s="8">
        <v>2486071</v>
      </c>
      <c r="U3704" s="8">
        <v>2510357</v>
      </c>
      <c r="V3704" s="192">
        <v>2169298</v>
      </c>
      <c r="W3704" s="234">
        <v>575999200</v>
      </c>
      <c r="X3704" s="194">
        <f t="shared" si="115"/>
        <v>-3.9679697328668375E-3</v>
      </c>
      <c r="Y3704" s="193"/>
      <c r="Z3704" s="197">
        <v>3702</v>
      </c>
    </row>
    <row r="3705" spans="1:26" ht="14.4" x14ac:dyDescent="0.3">
      <c r="A3705" s="7">
        <v>38764</v>
      </c>
      <c r="B3705" s="191">
        <v>1280</v>
      </c>
      <c r="C3705" s="191">
        <v>1289.3900149999999</v>
      </c>
      <c r="D3705" s="191">
        <v>1280</v>
      </c>
      <c r="E3705" s="191">
        <v>1289.380005</v>
      </c>
      <c r="F3705" s="192">
        <v>1289.380005</v>
      </c>
      <c r="G3705" s="191">
        <v>2251490000</v>
      </c>
      <c r="H3705" s="194">
        <f t="shared" si="114"/>
        <v>7.3281289062499862E-3</v>
      </c>
      <c r="I3705" s="193"/>
      <c r="J3705" s="197">
        <v>3703</v>
      </c>
      <c r="K3705" s="234"/>
      <c r="L3705" s="234"/>
      <c r="M3705" s="234"/>
      <c r="N3705" s="234"/>
      <c r="O3705" s="234"/>
      <c r="P3705" s="234"/>
      <c r="Q3705" s="7">
        <v>38764</v>
      </c>
      <c r="R3705" s="8">
        <v>2496786</v>
      </c>
      <c r="S3705" s="8">
        <v>2536072</v>
      </c>
      <c r="T3705" s="8">
        <v>2481429</v>
      </c>
      <c r="U3705" s="8">
        <v>2520357</v>
      </c>
      <c r="V3705" s="192">
        <v>2177940</v>
      </c>
      <c r="W3705" s="234">
        <v>948175200</v>
      </c>
      <c r="X3705" s="194">
        <f t="shared" si="115"/>
        <v>1.9503575148330621E-2</v>
      </c>
      <c r="Y3705" s="193"/>
      <c r="Z3705" s="197">
        <v>3703</v>
      </c>
    </row>
    <row r="3706" spans="1:26" ht="14.4" x14ac:dyDescent="0.3">
      <c r="A3706" s="7">
        <v>38763</v>
      </c>
      <c r="B3706" s="191">
        <v>1275.530029</v>
      </c>
      <c r="C3706" s="191">
        <v>1281</v>
      </c>
      <c r="D3706" s="191">
        <v>1271.0600589999999</v>
      </c>
      <c r="E3706" s="191">
        <v>1280</v>
      </c>
      <c r="F3706" s="192">
        <v>1280</v>
      </c>
      <c r="G3706" s="191">
        <v>2317590000</v>
      </c>
      <c r="H3706" s="194">
        <f t="shared" si="114"/>
        <v>3.5044027959924939E-3</v>
      </c>
      <c r="I3706" s="193"/>
      <c r="J3706" s="197">
        <v>3704</v>
      </c>
      <c r="K3706" s="234"/>
      <c r="L3706" s="234"/>
      <c r="M3706" s="234"/>
      <c r="N3706" s="234"/>
      <c r="O3706" s="234"/>
      <c r="P3706" s="234"/>
      <c r="Q3706" s="7">
        <v>38763</v>
      </c>
      <c r="R3706" s="8">
        <v>2398571</v>
      </c>
      <c r="S3706" s="8">
        <v>2486428</v>
      </c>
      <c r="T3706" s="8">
        <v>2383929</v>
      </c>
      <c r="U3706" s="8">
        <v>2472143</v>
      </c>
      <c r="V3706" s="192">
        <v>2136275</v>
      </c>
      <c r="W3706" s="234">
        <v>1159771200</v>
      </c>
      <c r="X3706" s="194">
        <f t="shared" si="115"/>
        <v>2.3358406219072064E-2</v>
      </c>
      <c r="Y3706" s="193"/>
      <c r="Z3706" s="197">
        <v>3704</v>
      </c>
    </row>
    <row r="3707" spans="1:26" ht="14.4" x14ac:dyDescent="0.3">
      <c r="A3707" s="7">
        <v>38762</v>
      </c>
      <c r="B3707" s="191">
        <v>1262.8599850000001</v>
      </c>
      <c r="C3707" s="191">
        <v>1278.209961</v>
      </c>
      <c r="D3707" s="191">
        <v>1260.8000489999999</v>
      </c>
      <c r="E3707" s="191">
        <v>1275.530029</v>
      </c>
      <c r="F3707" s="192">
        <v>1275.530029</v>
      </c>
      <c r="G3707" s="191">
        <v>2437940000</v>
      </c>
      <c r="H3707" s="194">
        <f t="shared" si="114"/>
        <v>1.0032817691978705E-2</v>
      </c>
      <c r="I3707" s="193"/>
      <c r="J3707" s="197">
        <v>3705</v>
      </c>
      <c r="K3707" s="234"/>
      <c r="L3707" s="234"/>
      <c r="M3707" s="234"/>
      <c r="N3707" s="234"/>
      <c r="O3707" s="234"/>
      <c r="P3707" s="234"/>
      <c r="Q3707" s="7">
        <v>38762</v>
      </c>
      <c r="R3707" s="8">
        <v>2325000</v>
      </c>
      <c r="S3707" s="8">
        <v>2432143</v>
      </c>
      <c r="T3707" s="8">
        <v>2321429</v>
      </c>
      <c r="U3707" s="8">
        <v>2415714</v>
      </c>
      <c r="V3707" s="192">
        <v>2087514</v>
      </c>
      <c r="W3707" s="234">
        <v>1160938800</v>
      </c>
      <c r="X3707" s="194">
        <f t="shared" si="115"/>
        <v>4.527944951822329E-2</v>
      </c>
      <c r="Y3707" s="193"/>
      <c r="Z3707" s="197">
        <v>3705</v>
      </c>
    </row>
    <row r="3708" spans="1:26" ht="14.4" x14ac:dyDescent="0.3">
      <c r="A3708" s="7">
        <v>38761</v>
      </c>
      <c r="B3708" s="191">
        <v>1266.98999</v>
      </c>
      <c r="C3708" s="191">
        <v>1266.98999</v>
      </c>
      <c r="D3708" s="191">
        <v>1258.339966</v>
      </c>
      <c r="E3708" s="191">
        <v>1262.8599850000001</v>
      </c>
      <c r="F3708" s="192">
        <v>1262.8599850000001</v>
      </c>
      <c r="G3708" s="191">
        <v>1850080000</v>
      </c>
      <c r="H3708" s="194">
        <f t="shared" si="114"/>
        <v>-3.2596982080339743E-3</v>
      </c>
      <c r="I3708" s="193"/>
      <c r="J3708" s="197">
        <v>3706</v>
      </c>
      <c r="K3708" s="234"/>
      <c r="L3708" s="234"/>
      <c r="M3708" s="234"/>
      <c r="N3708" s="234"/>
      <c r="O3708" s="234"/>
      <c r="P3708" s="234"/>
      <c r="Q3708" s="7">
        <v>38761</v>
      </c>
      <c r="R3708" s="8">
        <v>2379643</v>
      </c>
      <c r="S3708" s="8">
        <v>2383929</v>
      </c>
      <c r="T3708" s="8">
        <v>2308571</v>
      </c>
      <c r="U3708" s="8">
        <v>2311071</v>
      </c>
      <c r="V3708" s="192">
        <v>1997087</v>
      </c>
      <c r="W3708" s="234">
        <v>883498000</v>
      </c>
      <c r="X3708" s="194">
        <f t="shared" si="115"/>
        <v>-3.8627487509200517E-2</v>
      </c>
      <c r="Y3708" s="193"/>
      <c r="Z3708" s="197">
        <v>3706</v>
      </c>
    </row>
    <row r="3709" spans="1:26" ht="14.4" x14ac:dyDescent="0.3">
      <c r="A3709" s="7">
        <v>38758</v>
      </c>
      <c r="B3709" s="191">
        <v>1263.8199460000001</v>
      </c>
      <c r="C3709" s="191">
        <v>1269.8900149999999</v>
      </c>
      <c r="D3709" s="191">
        <v>1254.9799800000001</v>
      </c>
      <c r="E3709" s="191">
        <v>1266.98999</v>
      </c>
      <c r="F3709" s="192">
        <v>1266.98999</v>
      </c>
      <c r="G3709" s="191">
        <v>2290050000</v>
      </c>
      <c r="H3709" s="194">
        <f t="shared" si="114"/>
        <v>2.5399681323813837E-3</v>
      </c>
      <c r="I3709" s="193"/>
      <c r="J3709" s="197">
        <v>3707</v>
      </c>
      <c r="K3709" s="234"/>
      <c r="L3709" s="234"/>
      <c r="M3709" s="234"/>
      <c r="N3709" s="234"/>
      <c r="O3709" s="234"/>
      <c r="P3709" s="234"/>
      <c r="Q3709" s="7">
        <v>38758</v>
      </c>
      <c r="R3709" s="8">
        <v>2327857</v>
      </c>
      <c r="S3709" s="8">
        <v>2416786</v>
      </c>
      <c r="T3709" s="8">
        <v>2246428</v>
      </c>
      <c r="U3709" s="8">
        <v>2403929</v>
      </c>
      <c r="V3709" s="192">
        <v>2077329</v>
      </c>
      <c r="W3709" s="234">
        <v>1760477600</v>
      </c>
      <c r="X3709" s="194">
        <f t="shared" si="115"/>
        <v>3.6335853337550524E-2</v>
      </c>
      <c r="Y3709" s="193"/>
      <c r="Z3709" s="197">
        <v>3707</v>
      </c>
    </row>
    <row r="3710" spans="1:26" ht="14.4" x14ac:dyDescent="0.3">
      <c r="A3710" s="7">
        <v>38757</v>
      </c>
      <c r="B3710" s="191">
        <v>1265.650024</v>
      </c>
      <c r="C3710" s="191">
        <v>1274.5600589999999</v>
      </c>
      <c r="D3710" s="191">
        <v>1262.8000489999999</v>
      </c>
      <c r="E3710" s="191">
        <v>1263.780029</v>
      </c>
      <c r="F3710" s="192">
        <v>1263.780029</v>
      </c>
      <c r="G3710" s="191">
        <v>2441920000</v>
      </c>
      <c r="H3710" s="194">
        <f t="shared" si="114"/>
        <v>-1.4774977004227649E-3</v>
      </c>
      <c r="I3710" s="193"/>
      <c r="J3710" s="197">
        <v>3708</v>
      </c>
      <c r="K3710" s="234"/>
      <c r="L3710" s="234"/>
      <c r="M3710" s="234"/>
      <c r="N3710" s="234"/>
      <c r="O3710" s="234"/>
      <c r="P3710" s="234"/>
      <c r="Q3710" s="7">
        <v>38757</v>
      </c>
      <c r="R3710" s="8">
        <v>2467857</v>
      </c>
      <c r="S3710" s="8">
        <v>2472500</v>
      </c>
      <c r="T3710" s="8">
        <v>2304643</v>
      </c>
      <c r="U3710" s="8">
        <v>2319643</v>
      </c>
      <c r="V3710" s="192">
        <v>2004494</v>
      </c>
      <c r="W3710" s="234">
        <v>1149764000</v>
      </c>
      <c r="X3710" s="194">
        <f t="shared" si="115"/>
        <v>-5.6096612297292077E-2</v>
      </c>
      <c r="Y3710" s="193"/>
      <c r="Z3710" s="197">
        <v>3708</v>
      </c>
    </row>
    <row r="3711" spans="1:26" ht="14.4" x14ac:dyDescent="0.3">
      <c r="A3711" s="7">
        <v>38756</v>
      </c>
      <c r="B3711" s="191">
        <v>1254.780029</v>
      </c>
      <c r="C3711" s="191">
        <v>1266.469971</v>
      </c>
      <c r="D3711" s="191">
        <v>1254.780029</v>
      </c>
      <c r="E3711" s="191">
        <v>1265.650024</v>
      </c>
      <c r="F3711" s="192">
        <v>1265.650024</v>
      </c>
      <c r="G3711" s="191">
        <v>2456860000</v>
      </c>
      <c r="H3711" s="194">
        <f t="shared" si="114"/>
        <v>8.6628689880112984E-3</v>
      </c>
      <c r="I3711" s="193"/>
      <c r="J3711" s="197">
        <v>3709</v>
      </c>
      <c r="K3711" s="234"/>
      <c r="L3711" s="234"/>
      <c r="M3711" s="234"/>
      <c r="N3711" s="234"/>
      <c r="O3711" s="234"/>
      <c r="P3711" s="234"/>
      <c r="Q3711" s="7">
        <v>38756</v>
      </c>
      <c r="R3711" s="8">
        <v>2446071</v>
      </c>
      <c r="S3711" s="8">
        <v>2467143</v>
      </c>
      <c r="T3711" s="8">
        <v>2357143</v>
      </c>
      <c r="U3711" s="8">
        <v>2457500</v>
      </c>
      <c r="V3711" s="192">
        <v>2123622</v>
      </c>
      <c r="W3711" s="234">
        <v>953114400</v>
      </c>
      <c r="X3711" s="194">
        <f t="shared" si="115"/>
        <v>1.7899819678873094E-2</v>
      </c>
      <c r="Y3711" s="193"/>
      <c r="Z3711" s="197">
        <v>3709</v>
      </c>
    </row>
    <row r="3712" spans="1:26" ht="14.4" x14ac:dyDescent="0.3">
      <c r="A3712" s="7">
        <v>38755</v>
      </c>
      <c r="B3712" s="191">
        <v>1265.0200199999999</v>
      </c>
      <c r="C3712" s="191">
        <v>1265.780029</v>
      </c>
      <c r="D3712" s="191">
        <v>1253.6099850000001</v>
      </c>
      <c r="E3712" s="191">
        <v>1254.780029</v>
      </c>
      <c r="F3712" s="192">
        <v>1254.780029</v>
      </c>
      <c r="G3712" s="191">
        <v>2366370000</v>
      </c>
      <c r="H3712" s="194">
        <f t="shared" si="114"/>
        <v>-8.0947264376099899E-3</v>
      </c>
      <c r="I3712" s="193"/>
      <c r="J3712" s="197">
        <v>3710</v>
      </c>
      <c r="K3712" s="234"/>
      <c r="L3712" s="234"/>
      <c r="M3712" s="234"/>
      <c r="N3712" s="234"/>
      <c r="O3712" s="234"/>
      <c r="P3712" s="234"/>
      <c r="Q3712" s="7">
        <v>38755</v>
      </c>
      <c r="R3712" s="8">
        <v>2438214</v>
      </c>
      <c r="S3712" s="8">
        <v>2481429</v>
      </c>
      <c r="T3712" s="8">
        <v>2381428</v>
      </c>
      <c r="U3712" s="8">
        <v>2414286</v>
      </c>
      <c r="V3712" s="192">
        <v>2086278</v>
      </c>
      <c r="W3712" s="234">
        <v>1388830800</v>
      </c>
      <c r="X3712" s="194">
        <f t="shared" si="115"/>
        <v>4.4568639411926986E-3</v>
      </c>
      <c r="Y3712" s="193"/>
      <c r="Z3712" s="197">
        <v>3710</v>
      </c>
    </row>
    <row r="3713" spans="1:26" ht="14.4" x14ac:dyDescent="0.3">
      <c r="A3713" s="7">
        <v>38754</v>
      </c>
      <c r="B3713" s="191">
        <v>1264.030029</v>
      </c>
      <c r="C3713" s="191">
        <v>1267.040039</v>
      </c>
      <c r="D3713" s="191">
        <v>1261.619995</v>
      </c>
      <c r="E3713" s="191">
        <v>1265.0200199999999</v>
      </c>
      <c r="F3713" s="192">
        <v>1265.0200199999999</v>
      </c>
      <c r="G3713" s="191">
        <v>2132360000</v>
      </c>
      <c r="H3713" s="194">
        <f t="shared" si="114"/>
        <v>7.8320212122106009E-4</v>
      </c>
      <c r="I3713" s="193"/>
      <c r="J3713" s="197">
        <v>3711</v>
      </c>
      <c r="K3713" s="234"/>
      <c r="L3713" s="234"/>
      <c r="M3713" s="234"/>
      <c r="N3713" s="234"/>
      <c r="O3713" s="234"/>
      <c r="P3713" s="234"/>
      <c r="Q3713" s="7">
        <v>38754</v>
      </c>
      <c r="R3713" s="8">
        <v>2572143</v>
      </c>
      <c r="S3713" s="8">
        <v>2589643</v>
      </c>
      <c r="T3713" s="8">
        <v>2383571</v>
      </c>
      <c r="U3713" s="8">
        <v>2403571</v>
      </c>
      <c r="V3713" s="192">
        <v>2077021</v>
      </c>
      <c r="W3713" s="234">
        <v>1651767600</v>
      </c>
      <c r="X3713" s="194">
        <f t="shared" si="115"/>
        <v>-6.3326092260319655E-2</v>
      </c>
      <c r="Y3713" s="193"/>
      <c r="Z3713" s="197">
        <v>3711</v>
      </c>
    </row>
    <row r="3714" spans="1:26" ht="14.4" x14ac:dyDescent="0.3">
      <c r="A3714" s="7">
        <v>38751</v>
      </c>
      <c r="B3714" s="191">
        <v>1270.839966</v>
      </c>
      <c r="C3714" s="191">
        <v>1270.869995</v>
      </c>
      <c r="D3714" s="191">
        <v>1261.0200199999999</v>
      </c>
      <c r="E3714" s="191">
        <v>1264.030029</v>
      </c>
      <c r="F3714" s="192">
        <v>1264.030029</v>
      </c>
      <c r="G3714" s="191">
        <v>2282210000</v>
      </c>
      <c r="H3714" s="194">
        <f t="shared" si="114"/>
        <v>-5.3586109834383279E-3</v>
      </c>
      <c r="I3714" s="193"/>
      <c r="J3714" s="197">
        <v>3712</v>
      </c>
      <c r="K3714" s="234"/>
      <c r="L3714" s="234"/>
      <c r="M3714" s="234"/>
      <c r="N3714" s="234"/>
      <c r="O3714" s="234"/>
      <c r="P3714" s="234"/>
      <c r="Q3714" s="7">
        <v>38751</v>
      </c>
      <c r="R3714" s="8">
        <v>2580000</v>
      </c>
      <c r="S3714" s="8">
        <v>2599643</v>
      </c>
      <c r="T3714" s="8">
        <v>2537143</v>
      </c>
      <c r="U3714" s="8">
        <v>2566072</v>
      </c>
      <c r="V3714" s="192">
        <v>2217443</v>
      </c>
      <c r="W3714" s="234">
        <v>692123600</v>
      </c>
      <c r="X3714" s="194">
        <f t="shared" si="115"/>
        <v>-3.4671695223440313E-3</v>
      </c>
      <c r="Y3714" s="193"/>
      <c r="Z3714" s="197">
        <v>3712</v>
      </c>
    </row>
    <row r="3715" spans="1:26" ht="14.4" x14ac:dyDescent="0.3">
      <c r="A3715" s="7">
        <v>38750</v>
      </c>
      <c r="B3715" s="191">
        <v>1282.459961</v>
      </c>
      <c r="C3715" s="191">
        <v>1282.459961</v>
      </c>
      <c r="D3715" s="191">
        <v>1267.719971</v>
      </c>
      <c r="E3715" s="191">
        <v>1270.839966</v>
      </c>
      <c r="F3715" s="192">
        <v>1270.839966</v>
      </c>
      <c r="G3715" s="191">
        <v>2565300000</v>
      </c>
      <c r="H3715" s="194">
        <f t="shared" si="114"/>
        <v>-9.0607078219731001E-3</v>
      </c>
      <c r="I3715" s="193"/>
      <c r="J3715" s="197">
        <v>3713</v>
      </c>
      <c r="K3715" s="234"/>
      <c r="L3715" s="234"/>
      <c r="M3715" s="234"/>
      <c r="N3715" s="234"/>
      <c r="O3715" s="234"/>
      <c r="P3715" s="234"/>
      <c r="Q3715" s="7">
        <v>38750</v>
      </c>
      <c r="R3715" s="8">
        <v>2682143</v>
      </c>
      <c r="S3715" s="8">
        <v>2691429</v>
      </c>
      <c r="T3715" s="8">
        <v>2573214</v>
      </c>
      <c r="U3715" s="8">
        <v>2575000</v>
      </c>
      <c r="V3715" s="192">
        <v>2225158</v>
      </c>
      <c r="W3715" s="234">
        <v>707322000</v>
      </c>
      <c r="X3715" s="194">
        <f t="shared" si="115"/>
        <v>-4.4020482716043551E-2</v>
      </c>
      <c r="Y3715" s="193"/>
      <c r="Z3715" s="197">
        <v>3713</v>
      </c>
    </row>
    <row r="3716" spans="1:26" ht="14.4" x14ac:dyDescent="0.3">
      <c r="A3716" s="7">
        <v>38749</v>
      </c>
      <c r="B3716" s="191">
        <v>1280.079956</v>
      </c>
      <c r="C3716" s="191">
        <v>1283.329956</v>
      </c>
      <c r="D3716" s="191">
        <v>1277.5699460000001</v>
      </c>
      <c r="E3716" s="191">
        <v>1282.459961</v>
      </c>
      <c r="F3716" s="192">
        <v>1282.459961</v>
      </c>
      <c r="G3716" s="191">
        <v>2589410000</v>
      </c>
      <c r="H3716" s="194">
        <f t="shared" ref="H3716:H3779" si="116">(F3716-F3717)/F3717</f>
        <v>1.8592627662392541E-3</v>
      </c>
      <c r="I3716" s="193"/>
      <c r="J3716" s="197">
        <v>3714</v>
      </c>
      <c r="K3716" s="234"/>
      <c r="L3716" s="234"/>
      <c r="M3716" s="234"/>
      <c r="N3716" s="234"/>
      <c r="O3716" s="234"/>
      <c r="P3716" s="234"/>
      <c r="Q3716" s="7">
        <v>38749</v>
      </c>
      <c r="R3716" s="8">
        <v>2676786</v>
      </c>
      <c r="S3716" s="8">
        <v>2730714</v>
      </c>
      <c r="T3716" s="8">
        <v>2665714</v>
      </c>
      <c r="U3716" s="8">
        <v>2693571</v>
      </c>
      <c r="V3716" s="192">
        <v>2327621</v>
      </c>
      <c r="W3716" s="234">
        <v>521186400</v>
      </c>
      <c r="X3716" s="194">
        <f t="shared" ref="X3716:X3779" si="117">(V3716-V3717)/V3717</f>
        <v>-1.1916419427067822E-3</v>
      </c>
      <c r="Y3716" s="193"/>
      <c r="Z3716" s="197">
        <v>3714</v>
      </c>
    </row>
    <row r="3717" spans="1:26" ht="14.4" x14ac:dyDescent="0.3">
      <c r="A3717" s="7">
        <v>38748</v>
      </c>
      <c r="B3717" s="191">
        <v>1285.1999510000001</v>
      </c>
      <c r="C3717" s="191">
        <v>1285.1999510000001</v>
      </c>
      <c r="D3717" s="191">
        <v>1276.849976</v>
      </c>
      <c r="E3717" s="191">
        <v>1280.079956</v>
      </c>
      <c r="F3717" s="192">
        <v>1280.079956</v>
      </c>
      <c r="G3717" s="191">
        <v>2708310000</v>
      </c>
      <c r="H3717" s="194">
        <f t="shared" si="116"/>
        <v>-3.9760543068240927E-3</v>
      </c>
      <c r="I3717" s="193"/>
      <c r="J3717" s="197">
        <v>3715</v>
      </c>
      <c r="K3717" s="234"/>
      <c r="L3717" s="234"/>
      <c r="M3717" s="234"/>
      <c r="N3717" s="234"/>
      <c r="O3717" s="234"/>
      <c r="P3717" s="234"/>
      <c r="Q3717" s="7">
        <v>38748</v>
      </c>
      <c r="R3717" s="8">
        <v>2696429</v>
      </c>
      <c r="S3717" s="8">
        <v>2726429</v>
      </c>
      <c r="T3717" s="8">
        <v>2633929</v>
      </c>
      <c r="U3717" s="8">
        <v>2696786</v>
      </c>
      <c r="V3717" s="192">
        <v>2330398</v>
      </c>
      <c r="W3717" s="234">
        <v>913542000</v>
      </c>
      <c r="X3717" s="194">
        <f t="shared" si="117"/>
        <v>6.7997057017901985E-3</v>
      </c>
      <c r="Y3717" s="193"/>
      <c r="Z3717" s="197">
        <v>3715</v>
      </c>
    </row>
    <row r="3718" spans="1:26" ht="14.4" x14ac:dyDescent="0.3">
      <c r="A3718" s="7">
        <v>38747</v>
      </c>
      <c r="B3718" s="191">
        <v>1283.719971</v>
      </c>
      <c r="C3718" s="191">
        <v>1287.9399410000001</v>
      </c>
      <c r="D3718" s="191">
        <v>1283.51001</v>
      </c>
      <c r="E3718" s="191">
        <v>1285.1899410000001</v>
      </c>
      <c r="F3718" s="192">
        <v>1285.1899410000001</v>
      </c>
      <c r="G3718" s="191">
        <v>2282730000</v>
      </c>
      <c r="H3718" s="194">
        <f t="shared" si="116"/>
        <v>1.145086181727793E-3</v>
      </c>
      <c r="I3718" s="193"/>
      <c r="J3718" s="197">
        <v>3716</v>
      </c>
      <c r="K3718" s="234"/>
      <c r="L3718" s="234"/>
      <c r="M3718" s="234"/>
      <c r="N3718" s="234"/>
      <c r="O3718" s="234"/>
      <c r="P3718" s="234"/>
      <c r="Q3718" s="7">
        <v>38747</v>
      </c>
      <c r="R3718" s="8">
        <v>2541786</v>
      </c>
      <c r="S3718" s="8">
        <v>2735714</v>
      </c>
      <c r="T3718" s="8">
        <v>2531071</v>
      </c>
      <c r="U3718" s="8">
        <v>2678571</v>
      </c>
      <c r="V3718" s="192">
        <v>2314659</v>
      </c>
      <c r="W3718" s="234">
        <v>1398401200</v>
      </c>
      <c r="X3718" s="194">
        <f t="shared" si="117"/>
        <v>4.1233055540310877E-2</v>
      </c>
      <c r="Y3718" s="193"/>
      <c r="Z3718" s="197">
        <v>3716</v>
      </c>
    </row>
    <row r="3719" spans="1:26" ht="14.4" x14ac:dyDescent="0.3">
      <c r="A3719" s="7">
        <v>38744</v>
      </c>
      <c r="B3719" s="191">
        <v>1273.829956</v>
      </c>
      <c r="C3719" s="191">
        <v>1286.380005</v>
      </c>
      <c r="D3719" s="191">
        <v>1273.829956</v>
      </c>
      <c r="E3719" s="191">
        <v>1283.719971</v>
      </c>
      <c r="F3719" s="192">
        <v>1283.719971</v>
      </c>
      <c r="G3719" s="191">
        <v>2623620000</v>
      </c>
      <c r="H3719" s="194">
        <f t="shared" si="116"/>
        <v>7.7639993889419478E-3</v>
      </c>
      <c r="I3719" s="193"/>
      <c r="J3719" s="197">
        <v>3717</v>
      </c>
      <c r="K3719" s="234"/>
      <c r="L3719" s="234"/>
      <c r="M3719" s="234"/>
      <c r="N3719" s="234"/>
      <c r="O3719" s="234"/>
      <c r="P3719" s="234"/>
      <c r="Q3719" s="7">
        <v>38744</v>
      </c>
      <c r="R3719" s="8">
        <v>2605357</v>
      </c>
      <c r="S3719" s="8">
        <v>2628572</v>
      </c>
      <c r="T3719" s="8">
        <v>2539286</v>
      </c>
      <c r="U3719" s="8">
        <v>2572500</v>
      </c>
      <c r="V3719" s="192">
        <v>2222998</v>
      </c>
      <c r="W3719" s="234">
        <v>953864800</v>
      </c>
      <c r="X3719" s="194">
        <f t="shared" si="117"/>
        <v>-4.1473737779179447E-3</v>
      </c>
      <c r="Y3719" s="193"/>
      <c r="Z3719" s="197">
        <v>3717</v>
      </c>
    </row>
    <row r="3720" spans="1:26" ht="14.4" x14ac:dyDescent="0.3">
      <c r="A3720" s="7">
        <v>38743</v>
      </c>
      <c r="B3720" s="191">
        <v>1264.6800539999999</v>
      </c>
      <c r="C3720" s="191">
        <v>1276.4399410000001</v>
      </c>
      <c r="D3720" s="191">
        <v>1264.6800539999999</v>
      </c>
      <c r="E3720" s="191">
        <v>1273.829956</v>
      </c>
      <c r="F3720" s="192">
        <v>1273.829956</v>
      </c>
      <c r="G3720" s="191">
        <v>2856780000</v>
      </c>
      <c r="H3720" s="194">
        <f t="shared" si="116"/>
        <v>7.2349539878171524E-3</v>
      </c>
      <c r="I3720" s="193"/>
      <c r="J3720" s="197">
        <v>3718</v>
      </c>
      <c r="K3720" s="234"/>
      <c r="L3720" s="234"/>
      <c r="M3720" s="234"/>
      <c r="N3720" s="234"/>
      <c r="O3720" s="234"/>
      <c r="P3720" s="234"/>
      <c r="Q3720" s="7">
        <v>38743</v>
      </c>
      <c r="R3720" s="8">
        <v>2661786</v>
      </c>
      <c r="S3720" s="8">
        <v>2693928</v>
      </c>
      <c r="T3720" s="8">
        <v>2568928</v>
      </c>
      <c r="U3720" s="8">
        <v>2583214</v>
      </c>
      <c r="V3720" s="192">
        <v>2232256</v>
      </c>
      <c r="W3720" s="234">
        <v>1181387200</v>
      </c>
      <c r="X3720" s="194">
        <f t="shared" si="117"/>
        <v>-2.5202098893958344E-2</v>
      </c>
      <c r="Y3720" s="193"/>
      <c r="Z3720" s="197">
        <v>3718</v>
      </c>
    </row>
    <row r="3721" spans="1:26" ht="14.4" x14ac:dyDescent="0.3">
      <c r="A3721" s="7">
        <v>38742</v>
      </c>
      <c r="B3721" s="191">
        <v>1266.8599850000001</v>
      </c>
      <c r="C3721" s="191">
        <v>1271.869995</v>
      </c>
      <c r="D3721" s="191">
        <v>1259.420044</v>
      </c>
      <c r="E3721" s="191">
        <v>1264.6800539999999</v>
      </c>
      <c r="F3721" s="192">
        <v>1264.6800539999999</v>
      </c>
      <c r="G3721" s="191">
        <v>2617060000</v>
      </c>
      <c r="H3721" s="194">
        <f t="shared" si="116"/>
        <v>-1.7207355396895924E-3</v>
      </c>
      <c r="I3721" s="193"/>
      <c r="J3721" s="197">
        <v>3719</v>
      </c>
      <c r="K3721" s="234"/>
      <c r="L3721" s="234"/>
      <c r="M3721" s="234"/>
      <c r="N3721" s="234"/>
      <c r="O3721" s="234"/>
      <c r="P3721" s="234"/>
      <c r="Q3721" s="7">
        <v>38742</v>
      </c>
      <c r="R3721" s="8">
        <v>2763929</v>
      </c>
      <c r="S3721" s="8">
        <v>2767857</v>
      </c>
      <c r="T3721" s="8">
        <v>2616071</v>
      </c>
      <c r="U3721" s="8">
        <v>2650000</v>
      </c>
      <c r="V3721" s="192">
        <v>2289968</v>
      </c>
      <c r="W3721" s="234">
        <v>1275786400</v>
      </c>
      <c r="X3721" s="194">
        <f t="shared" si="117"/>
        <v>-2.4198094816033203E-2</v>
      </c>
      <c r="Y3721" s="193"/>
      <c r="Z3721" s="197">
        <v>3719</v>
      </c>
    </row>
    <row r="3722" spans="1:26" ht="14.4" x14ac:dyDescent="0.3">
      <c r="A3722" s="7">
        <v>38741</v>
      </c>
      <c r="B3722" s="191">
        <v>1263.8199460000001</v>
      </c>
      <c r="C3722" s="191">
        <v>1271.469971</v>
      </c>
      <c r="D3722" s="191">
        <v>1263.8199460000001</v>
      </c>
      <c r="E3722" s="191">
        <v>1266.8599850000001</v>
      </c>
      <c r="F3722" s="192">
        <v>1266.8599850000001</v>
      </c>
      <c r="G3722" s="191">
        <v>2608720000</v>
      </c>
      <c r="H3722" s="194">
        <f t="shared" si="116"/>
        <v>2.405436794712511E-3</v>
      </c>
      <c r="I3722" s="193"/>
      <c r="J3722" s="197">
        <v>3720</v>
      </c>
      <c r="K3722" s="234"/>
      <c r="L3722" s="234"/>
      <c r="M3722" s="234"/>
      <c r="N3722" s="234"/>
      <c r="O3722" s="234"/>
      <c r="P3722" s="234"/>
      <c r="Q3722" s="7">
        <v>38741</v>
      </c>
      <c r="R3722" s="8">
        <v>2812857</v>
      </c>
      <c r="S3722" s="8">
        <v>2836429</v>
      </c>
      <c r="T3722" s="8">
        <v>2706071</v>
      </c>
      <c r="U3722" s="8">
        <v>2715714</v>
      </c>
      <c r="V3722" s="192">
        <v>2346755</v>
      </c>
      <c r="W3722" s="234">
        <v>1142254400</v>
      </c>
      <c r="X3722" s="194">
        <f t="shared" si="117"/>
        <v>-2.0986533091982222E-2</v>
      </c>
      <c r="Y3722" s="193"/>
      <c r="Z3722" s="197">
        <v>3720</v>
      </c>
    </row>
    <row r="3723" spans="1:26" ht="14.4" x14ac:dyDescent="0.3">
      <c r="A3723" s="7">
        <v>38740</v>
      </c>
      <c r="B3723" s="191">
        <v>1261.48999</v>
      </c>
      <c r="C3723" s="191">
        <v>1268.1899410000001</v>
      </c>
      <c r="D3723" s="191">
        <v>1261.48999</v>
      </c>
      <c r="E3723" s="191">
        <v>1263.8199460000001</v>
      </c>
      <c r="F3723" s="192">
        <v>1263.8199460000001</v>
      </c>
      <c r="G3723" s="191">
        <v>2256070000</v>
      </c>
      <c r="H3723" s="194">
        <f t="shared" si="116"/>
        <v>1.8469873074458865E-3</v>
      </c>
      <c r="I3723" s="193"/>
      <c r="J3723" s="197">
        <v>3721</v>
      </c>
      <c r="K3723" s="234"/>
      <c r="L3723" s="234"/>
      <c r="M3723" s="234"/>
      <c r="N3723" s="234"/>
      <c r="O3723" s="234"/>
      <c r="P3723" s="234"/>
      <c r="Q3723" s="7">
        <v>38740</v>
      </c>
      <c r="R3723" s="8">
        <v>2717857</v>
      </c>
      <c r="S3723" s="8">
        <v>2841429</v>
      </c>
      <c r="T3723" s="8">
        <v>2714286</v>
      </c>
      <c r="U3723" s="8">
        <v>2773929</v>
      </c>
      <c r="V3723" s="192">
        <v>2397061</v>
      </c>
      <c r="W3723" s="234">
        <v>1059730000</v>
      </c>
      <c r="X3723" s="194">
        <f t="shared" si="117"/>
        <v>2.0765252110251764E-2</v>
      </c>
      <c r="Y3723" s="193"/>
      <c r="Z3723" s="197">
        <v>3721</v>
      </c>
    </row>
    <row r="3724" spans="1:26" ht="14.4" x14ac:dyDescent="0.3">
      <c r="A3724" s="7">
        <v>38737</v>
      </c>
      <c r="B3724" s="191">
        <v>1285.040039</v>
      </c>
      <c r="C3724" s="191">
        <v>1285.040039</v>
      </c>
      <c r="D3724" s="191">
        <v>1260.920044</v>
      </c>
      <c r="E3724" s="191">
        <v>1261.48999</v>
      </c>
      <c r="F3724" s="192">
        <v>1261.48999</v>
      </c>
      <c r="G3724" s="191">
        <v>2845810000</v>
      </c>
      <c r="H3724" s="194">
        <f t="shared" si="116"/>
        <v>-1.8326315356155174E-2</v>
      </c>
      <c r="I3724" s="193"/>
      <c r="J3724" s="197">
        <v>3722</v>
      </c>
      <c r="K3724" s="234"/>
      <c r="L3724" s="234"/>
      <c r="M3724" s="234"/>
      <c r="N3724" s="234"/>
      <c r="O3724" s="234"/>
      <c r="P3724" s="234"/>
      <c r="Q3724" s="7">
        <v>38737</v>
      </c>
      <c r="R3724" s="8">
        <v>2831429</v>
      </c>
      <c r="S3724" s="8">
        <v>2858572</v>
      </c>
      <c r="T3724" s="8">
        <v>2708214</v>
      </c>
      <c r="U3724" s="8">
        <v>2717500</v>
      </c>
      <c r="V3724" s="192">
        <v>2348298</v>
      </c>
      <c r="W3724" s="234">
        <v>1134758800</v>
      </c>
      <c r="X3724" s="194">
        <f t="shared" si="117"/>
        <v>-3.7322785129262369E-2</v>
      </c>
      <c r="Y3724" s="193"/>
      <c r="Z3724" s="197">
        <v>3722</v>
      </c>
    </row>
    <row r="3725" spans="1:26" ht="14.4" x14ac:dyDescent="0.3">
      <c r="A3725" s="7">
        <v>38736</v>
      </c>
      <c r="B3725" s="191">
        <v>1277.9300539999999</v>
      </c>
      <c r="C3725" s="191">
        <v>1287.790039</v>
      </c>
      <c r="D3725" s="191">
        <v>1277.9300539999999</v>
      </c>
      <c r="E3725" s="191">
        <v>1285.040039</v>
      </c>
      <c r="F3725" s="192">
        <v>1285.040039</v>
      </c>
      <c r="G3725" s="191">
        <v>2444020000</v>
      </c>
      <c r="H3725" s="194">
        <f t="shared" si="116"/>
        <v>5.5636730490415806E-3</v>
      </c>
      <c r="I3725" s="193"/>
      <c r="J3725" s="197">
        <v>3723</v>
      </c>
      <c r="K3725" s="234"/>
      <c r="L3725" s="234"/>
      <c r="M3725" s="234"/>
      <c r="N3725" s="234"/>
      <c r="O3725" s="234"/>
      <c r="P3725" s="234"/>
      <c r="Q3725" s="7">
        <v>38736</v>
      </c>
      <c r="R3725" s="8">
        <v>2901786</v>
      </c>
      <c r="S3725" s="8">
        <v>2916429</v>
      </c>
      <c r="T3725" s="8">
        <v>2812143</v>
      </c>
      <c r="U3725" s="8">
        <v>2822857</v>
      </c>
      <c r="V3725" s="192">
        <v>2439341</v>
      </c>
      <c r="W3725" s="234">
        <v>1695848000</v>
      </c>
      <c r="X3725" s="194">
        <f t="shared" si="117"/>
        <v>-4.1823525345115277E-2</v>
      </c>
      <c r="Y3725" s="193"/>
      <c r="Z3725" s="197">
        <v>3723</v>
      </c>
    </row>
    <row r="3726" spans="1:26" ht="14.4" x14ac:dyDescent="0.3">
      <c r="A3726" s="7">
        <v>38735</v>
      </c>
      <c r="B3726" s="191">
        <v>1282.9300539999999</v>
      </c>
      <c r="C3726" s="191">
        <v>1282.9300539999999</v>
      </c>
      <c r="D3726" s="191">
        <v>1272.079956</v>
      </c>
      <c r="E3726" s="191">
        <v>1277.9300539999999</v>
      </c>
      <c r="F3726" s="192">
        <v>1277.9300539999999</v>
      </c>
      <c r="G3726" s="191">
        <v>2233200000</v>
      </c>
      <c r="H3726" s="194">
        <f t="shared" si="116"/>
        <v>-3.8973286068174065E-3</v>
      </c>
      <c r="I3726" s="193"/>
      <c r="J3726" s="197">
        <v>3724</v>
      </c>
      <c r="K3726" s="234"/>
      <c r="L3726" s="234"/>
      <c r="M3726" s="234"/>
      <c r="N3726" s="234"/>
      <c r="O3726" s="234"/>
      <c r="P3726" s="234"/>
      <c r="Q3726" s="7">
        <v>38735</v>
      </c>
      <c r="R3726" s="8">
        <v>2967143</v>
      </c>
      <c r="S3726" s="8">
        <v>3001786</v>
      </c>
      <c r="T3726" s="8">
        <v>2923214</v>
      </c>
      <c r="U3726" s="8">
        <v>2946071</v>
      </c>
      <c r="V3726" s="192">
        <v>2545816</v>
      </c>
      <c r="W3726" s="234">
        <v>1200637200</v>
      </c>
      <c r="X3726" s="194">
        <f t="shared" si="117"/>
        <v>-2.6207097038246894E-2</v>
      </c>
      <c r="Y3726" s="193"/>
      <c r="Z3726" s="197">
        <v>3724</v>
      </c>
    </row>
    <row r="3727" spans="1:26" ht="14.4" x14ac:dyDescent="0.3">
      <c r="A3727" s="7">
        <v>38734</v>
      </c>
      <c r="B3727" s="191">
        <v>1287.6099850000001</v>
      </c>
      <c r="C3727" s="191">
        <v>1287.6099850000001</v>
      </c>
      <c r="D3727" s="191">
        <v>1278.6099850000001</v>
      </c>
      <c r="E3727" s="191">
        <v>1282.9300539999999</v>
      </c>
      <c r="F3727" s="192">
        <v>1282.9300539999999</v>
      </c>
      <c r="G3727" s="191">
        <v>2179970000</v>
      </c>
      <c r="H3727" s="194">
        <f t="shared" si="116"/>
        <v>-3.6345873785687704E-3</v>
      </c>
      <c r="I3727" s="193"/>
      <c r="J3727" s="197">
        <v>3725</v>
      </c>
      <c r="K3727" s="234"/>
      <c r="L3727" s="234"/>
      <c r="M3727" s="234"/>
      <c r="N3727" s="234"/>
      <c r="O3727" s="234"/>
      <c r="P3727" s="234"/>
      <c r="Q3727" s="7">
        <v>38734</v>
      </c>
      <c r="R3727" s="8">
        <v>3060714</v>
      </c>
      <c r="S3727" s="8">
        <v>3085000</v>
      </c>
      <c r="T3727" s="8">
        <v>2995357</v>
      </c>
      <c r="U3727" s="8">
        <v>3025357</v>
      </c>
      <c r="V3727" s="192">
        <v>2614330</v>
      </c>
      <c r="W3727" s="234">
        <v>835623600</v>
      </c>
      <c r="X3727" s="194">
        <f t="shared" si="117"/>
        <v>-1.0281700964872464E-2</v>
      </c>
      <c r="Y3727" s="193"/>
      <c r="Z3727" s="197">
        <v>3725</v>
      </c>
    </row>
    <row r="3728" spans="1:26" ht="14.4" x14ac:dyDescent="0.3">
      <c r="A3728" s="7">
        <v>38730</v>
      </c>
      <c r="B3728" s="191">
        <v>1286.0600589999999</v>
      </c>
      <c r="C3728" s="191">
        <v>1288.959961</v>
      </c>
      <c r="D3728" s="191">
        <v>1282.780029</v>
      </c>
      <c r="E3728" s="191">
        <v>1287.6099850000001</v>
      </c>
      <c r="F3728" s="192">
        <v>1287.6099850000001</v>
      </c>
      <c r="G3728" s="191">
        <v>2206510000</v>
      </c>
      <c r="H3728" s="194">
        <f t="shared" si="116"/>
        <v>1.2051738868286723E-3</v>
      </c>
      <c r="I3728" s="193"/>
      <c r="J3728" s="197">
        <v>3726</v>
      </c>
      <c r="K3728" s="234"/>
      <c r="L3728" s="234"/>
      <c r="M3728" s="234"/>
      <c r="N3728" s="234"/>
      <c r="O3728" s="234"/>
      <c r="P3728" s="234"/>
      <c r="Q3728" s="7">
        <v>38730</v>
      </c>
      <c r="R3728" s="8">
        <v>3035357</v>
      </c>
      <c r="S3728" s="8">
        <v>3071786</v>
      </c>
      <c r="T3728" s="8">
        <v>3021429</v>
      </c>
      <c r="U3728" s="8">
        <v>3056786</v>
      </c>
      <c r="V3728" s="192">
        <v>2641489</v>
      </c>
      <c r="W3728" s="234">
        <v>776305600</v>
      </c>
      <c r="X3728" s="194">
        <f t="shared" si="117"/>
        <v>1.5423429296981164E-2</v>
      </c>
      <c r="Y3728" s="193"/>
      <c r="Z3728" s="197">
        <v>3726</v>
      </c>
    </row>
    <row r="3729" spans="1:26" ht="14.4" x14ac:dyDescent="0.3">
      <c r="A3729" s="7">
        <v>38729</v>
      </c>
      <c r="B3729" s="191">
        <v>1294.1800539999999</v>
      </c>
      <c r="C3729" s="191">
        <v>1294.1800539999999</v>
      </c>
      <c r="D3729" s="191">
        <v>1285.040039</v>
      </c>
      <c r="E3729" s="191">
        <v>1286.0600589999999</v>
      </c>
      <c r="F3729" s="192">
        <v>1286.0600589999999</v>
      </c>
      <c r="G3729" s="191">
        <v>2318350000</v>
      </c>
      <c r="H3729" s="194">
        <f t="shared" si="116"/>
        <v>-6.2742390248582969E-3</v>
      </c>
      <c r="I3729" s="193"/>
      <c r="J3729" s="197">
        <v>3727</v>
      </c>
      <c r="K3729" s="234"/>
      <c r="L3729" s="234"/>
      <c r="M3729" s="234"/>
      <c r="N3729" s="234"/>
      <c r="O3729" s="234"/>
      <c r="P3729" s="234"/>
      <c r="Q3729" s="7">
        <v>38729</v>
      </c>
      <c r="R3729" s="8">
        <v>3034643</v>
      </c>
      <c r="S3729" s="8">
        <v>3085714</v>
      </c>
      <c r="T3729" s="8">
        <v>2986428</v>
      </c>
      <c r="U3729" s="8">
        <v>3010357</v>
      </c>
      <c r="V3729" s="192">
        <v>2601367</v>
      </c>
      <c r="W3729" s="234">
        <v>1280809600</v>
      </c>
      <c r="X3729" s="194">
        <f t="shared" si="117"/>
        <v>4.6483049096465454E-3</v>
      </c>
      <c r="Y3729" s="193"/>
      <c r="Z3729" s="197">
        <v>3727</v>
      </c>
    </row>
    <row r="3730" spans="1:26" ht="14.4" x14ac:dyDescent="0.3">
      <c r="A3730" s="7">
        <v>38728</v>
      </c>
      <c r="B3730" s="191">
        <v>1289.719971</v>
      </c>
      <c r="C3730" s="191">
        <v>1294.900024</v>
      </c>
      <c r="D3730" s="191">
        <v>1288.119995</v>
      </c>
      <c r="E3730" s="191">
        <v>1294.1800539999999</v>
      </c>
      <c r="F3730" s="192">
        <v>1294.1800539999999</v>
      </c>
      <c r="G3730" s="191">
        <v>2406130000</v>
      </c>
      <c r="H3730" s="194">
        <f t="shared" si="116"/>
        <v>3.4815445614147325E-3</v>
      </c>
      <c r="I3730" s="193"/>
      <c r="J3730" s="197">
        <v>3728</v>
      </c>
      <c r="K3730" s="234"/>
      <c r="L3730" s="234"/>
      <c r="M3730" s="234"/>
      <c r="N3730" s="234"/>
      <c r="O3730" s="234"/>
      <c r="P3730" s="234"/>
      <c r="Q3730" s="7">
        <v>38728</v>
      </c>
      <c r="R3730" s="8">
        <v>2994286</v>
      </c>
      <c r="S3730" s="8">
        <v>3028571</v>
      </c>
      <c r="T3730" s="8">
        <v>2949643</v>
      </c>
      <c r="U3730" s="8">
        <v>2996428</v>
      </c>
      <c r="V3730" s="192">
        <v>2589331</v>
      </c>
      <c r="W3730" s="234">
        <v>1493794400</v>
      </c>
      <c r="X3730" s="194">
        <f t="shared" si="117"/>
        <v>3.7595922276408428E-2</v>
      </c>
      <c r="Y3730" s="193"/>
      <c r="Z3730" s="197">
        <v>3728</v>
      </c>
    </row>
    <row r="3731" spans="1:26" ht="14.4" x14ac:dyDescent="0.3">
      <c r="A3731" s="7">
        <v>38727</v>
      </c>
      <c r="B3731" s="191">
        <v>1290.150024</v>
      </c>
      <c r="C3731" s="191">
        <v>1290.150024</v>
      </c>
      <c r="D3731" s="191">
        <v>1283.76001</v>
      </c>
      <c r="E3731" s="191">
        <v>1289.6899410000001</v>
      </c>
      <c r="F3731" s="192">
        <v>1289.6899410000001</v>
      </c>
      <c r="G3731" s="191">
        <v>2373080000</v>
      </c>
      <c r="H3731" s="194">
        <f t="shared" si="116"/>
        <v>-3.5661201522400659E-4</v>
      </c>
      <c r="I3731" s="193"/>
      <c r="J3731" s="197">
        <v>3729</v>
      </c>
      <c r="K3731" s="234"/>
      <c r="L3731" s="234"/>
      <c r="M3731" s="234"/>
      <c r="N3731" s="234"/>
      <c r="O3731" s="234"/>
      <c r="P3731" s="234"/>
      <c r="Q3731" s="7">
        <v>38727</v>
      </c>
      <c r="R3731" s="8">
        <v>2723214</v>
      </c>
      <c r="S3731" s="8">
        <v>2924643</v>
      </c>
      <c r="T3731" s="8">
        <v>2708214</v>
      </c>
      <c r="U3731" s="8">
        <v>2887857</v>
      </c>
      <c r="V3731" s="192">
        <v>2495510</v>
      </c>
      <c r="W3731" s="234">
        <v>2279869200</v>
      </c>
      <c r="X3731" s="194">
        <f t="shared" si="117"/>
        <v>6.324752967963379E-2</v>
      </c>
      <c r="Y3731" s="193"/>
      <c r="Z3731" s="197">
        <v>3729</v>
      </c>
    </row>
    <row r="3732" spans="1:26" ht="14.4" x14ac:dyDescent="0.3">
      <c r="A3732" s="7">
        <v>38726</v>
      </c>
      <c r="B3732" s="191">
        <v>1285.4499510000001</v>
      </c>
      <c r="C3732" s="191">
        <v>1290.780029</v>
      </c>
      <c r="D3732" s="191">
        <v>1284.8199460000001</v>
      </c>
      <c r="E3732" s="191">
        <v>1290.150024</v>
      </c>
      <c r="F3732" s="192">
        <v>1290.150024</v>
      </c>
      <c r="G3732" s="191">
        <v>2301490000</v>
      </c>
      <c r="H3732" s="194">
        <f t="shared" si="116"/>
        <v>3.6563640586267949E-3</v>
      </c>
      <c r="I3732" s="193"/>
      <c r="J3732" s="197">
        <v>3730</v>
      </c>
      <c r="K3732" s="234"/>
      <c r="L3732" s="234"/>
      <c r="M3732" s="234"/>
      <c r="N3732" s="234"/>
      <c r="O3732" s="234"/>
      <c r="P3732" s="234"/>
      <c r="Q3732" s="7">
        <v>38726</v>
      </c>
      <c r="R3732" s="8">
        <v>2740357</v>
      </c>
      <c r="S3732" s="8">
        <v>2757143</v>
      </c>
      <c r="T3732" s="8">
        <v>2705000</v>
      </c>
      <c r="U3732" s="8">
        <v>2716071</v>
      </c>
      <c r="V3732" s="192">
        <v>2347064</v>
      </c>
      <c r="W3732" s="234">
        <v>675040800</v>
      </c>
      <c r="X3732" s="194">
        <f t="shared" si="117"/>
        <v>-3.2763159515181678E-3</v>
      </c>
      <c r="Y3732" s="193"/>
      <c r="Z3732" s="197">
        <v>3730</v>
      </c>
    </row>
    <row r="3733" spans="1:26" ht="14.4" x14ac:dyDescent="0.3">
      <c r="A3733" s="7">
        <v>38723</v>
      </c>
      <c r="B3733" s="191">
        <v>1273.4799800000001</v>
      </c>
      <c r="C3733" s="191">
        <v>1286.089966</v>
      </c>
      <c r="D3733" s="191">
        <v>1273.4799800000001</v>
      </c>
      <c r="E3733" s="191">
        <v>1285.4499510000001</v>
      </c>
      <c r="F3733" s="192">
        <v>1285.4499510000001</v>
      </c>
      <c r="G3733" s="191">
        <v>2446560000</v>
      </c>
      <c r="H3733" s="194">
        <f t="shared" si="116"/>
        <v>9.3994182774667454E-3</v>
      </c>
      <c r="I3733" s="193"/>
      <c r="J3733" s="197">
        <v>3731</v>
      </c>
      <c r="K3733" s="234"/>
      <c r="L3733" s="234"/>
      <c r="M3733" s="234"/>
      <c r="N3733" s="234"/>
      <c r="O3733" s="234"/>
      <c r="P3733" s="234"/>
      <c r="Q3733" s="7">
        <v>38723</v>
      </c>
      <c r="R3733" s="8">
        <v>2687500</v>
      </c>
      <c r="S3733" s="8">
        <v>2739286</v>
      </c>
      <c r="T3733" s="8">
        <v>2662500</v>
      </c>
      <c r="U3733" s="8">
        <v>2725000</v>
      </c>
      <c r="V3733" s="192">
        <v>2354779</v>
      </c>
      <c r="W3733" s="234">
        <v>704457600</v>
      </c>
      <c r="X3733" s="194">
        <f t="shared" si="117"/>
        <v>2.5813278362587365E-2</v>
      </c>
      <c r="Y3733" s="193"/>
      <c r="Z3733" s="197">
        <v>3731</v>
      </c>
    </row>
    <row r="3734" spans="1:26" ht="14.4" x14ac:dyDescent="0.3">
      <c r="A3734" s="7">
        <v>38722</v>
      </c>
      <c r="B3734" s="191">
        <v>1273.459961</v>
      </c>
      <c r="C3734" s="191">
        <v>1276.910034</v>
      </c>
      <c r="D3734" s="191">
        <v>1270.3000489999999</v>
      </c>
      <c r="E3734" s="191">
        <v>1273.4799800000001</v>
      </c>
      <c r="F3734" s="192">
        <v>1273.4799800000001</v>
      </c>
      <c r="G3734" s="191">
        <v>2433340000</v>
      </c>
      <c r="H3734" s="194">
        <f t="shared" si="116"/>
        <v>1.5720164444218068E-5</v>
      </c>
      <c r="I3734" s="193"/>
      <c r="J3734" s="197">
        <v>3732</v>
      </c>
      <c r="K3734" s="234"/>
      <c r="L3734" s="234"/>
      <c r="M3734" s="234"/>
      <c r="N3734" s="234"/>
      <c r="O3734" s="234"/>
      <c r="P3734" s="234"/>
      <c r="Q3734" s="7">
        <v>38722</v>
      </c>
      <c r="R3734" s="8">
        <v>2672500</v>
      </c>
      <c r="S3734" s="8">
        <v>2675000</v>
      </c>
      <c r="T3734" s="8">
        <v>2633929</v>
      </c>
      <c r="U3734" s="8">
        <v>2656429</v>
      </c>
      <c r="V3734" s="192">
        <v>2295524</v>
      </c>
      <c r="W3734" s="234">
        <v>449422400</v>
      </c>
      <c r="X3734" s="194">
        <f t="shared" si="117"/>
        <v>-7.8699659813816023E-3</v>
      </c>
      <c r="Y3734" s="193"/>
      <c r="Z3734" s="197">
        <v>3732</v>
      </c>
    </row>
    <row r="3735" spans="1:26" ht="14.4" x14ac:dyDescent="0.3">
      <c r="A3735" s="7">
        <v>38721</v>
      </c>
      <c r="B3735" s="191">
        <v>1268.8000489999999</v>
      </c>
      <c r="C3735" s="191">
        <v>1275.369995</v>
      </c>
      <c r="D3735" s="191">
        <v>1267.73999</v>
      </c>
      <c r="E3735" s="191">
        <v>1273.459961</v>
      </c>
      <c r="F3735" s="192">
        <v>1273.459961</v>
      </c>
      <c r="G3735" s="191">
        <v>2515330000</v>
      </c>
      <c r="H3735" s="194">
        <f t="shared" si="116"/>
        <v>3.6726921658560537E-3</v>
      </c>
      <c r="I3735" s="193"/>
      <c r="J3735" s="197">
        <v>3733</v>
      </c>
      <c r="K3735" s="234"/>
      <c r="L3735" s="234"/>
      <c r="M3735" s="234"/>
      <c r="N3735" s="234"/>
      <c r="O3735" s="234"/>
      <c r="P3735" s="234"/>
      <c r="Q3735" s="7">
        <v>38721</v>
      </c>
      <c r="R3735" s="8">
        <v>2683214</v>
      </c>
      <c r="S3735" s="8">
        <v>2713571</v>
      </c>
      <c r="T3735" s="8">
        <v>2660714</v>
      </c>
      <c r="U3735" s="8">
        <v>2677500</v>
      </c>
      <c r="V3735" s="192">
        <v>2313733</v>
      </c>
      <c r="W3735" s="234">
        <v>619603600</v>
      </c>
      <c r="X3735" s="194">
        <f t="shared" si="117"/>
        <v>2.9432890192778931E-3</v>
      </c>
      <c r="Y3735" s="193"/>
      <c r="Z3735" s="197">
        <v>3733</v>
      </c>
    </row>
    <row r="3736" spans="1:26" ht="14.4" x14ac:dyDescent="0.3">
      <c r="A3736" s="7">
        <v>38720</v>
      </c>
      <c r="B3736" s="191">
        <v>1248.290039</v>
      </c>
      <c r="C3736" s="191">
        <v>1270.219971</v>
      </c>
      <c r="D3736" s="191">
        <v>1245.73999</v>
      </c>
      <c r="E3736" s="191">
        <v>1268.8000489999999</v>
      </c>
      <c r="F3736" s="192">
        <v>1268.8000489999999</v>
      </c>
      <c r="G3736" s="191">
        <v>2554570000</v>
      </c>
      <c r="H3736" s="194">
        <f t="shared" si="116"/>
        <v>1.6430484390014398E-2</v>
      </c>
      <c r="I3736" s="193"/>
      <c r="J3736" s="197">
        <v>3734</v>
      </c>
      <c r="K3736" s="234"/>
      <c r="L3736" s="234"/>
      <c r="M3736" s="234"/>
      <c r="N3736" s="234"/>
      <c r="O3736" s="234"/>
      <c r="P3736" s="234"/>
      <c r="Q3736" s="7">
        <v>38720</v>
      </c>
      <c r="R3736" s="8">
        <v>2585000</v>
      </c>
      <c r="S3736" s="8">
        <v>2669643</v>
      </c>
      <c r="T3736" s="8">
        <v>2580357</v>
      </c>
      <c r="U3736" s="8">
        <v>2669643</v>
      </c>
      <c r="V3736" s="192">
        <v>2306943</v>
      </c>
      <c r="W3736" s="234">
        <v>807234400</v>
      </c>
      <c r="X3736" s="194">
        <f t="shared" si="117"/>
        <v>3.9783168077191948E-2</v>
      </c>
      <c r="Y3736" s="193"/>
      <c r="Z3736" s="197">
        <v>3734</v>
      </c>
    </row>
    <row r="3737" spans="1:26" ht="14.4" x14ac:dyDescent="0.3">
      <c r="A3737" s="7">
        <v>38716</v>
      </c>
      <c r="B3737" s="191">
        <v>1254.420044</v>
      </c>
      <c r="C3737" s="191">
        <v>1254.420044</v>
      </c>
      <c r="D3737" s="191">
        <v>1246.589966</v>
      </c>
      <c r="E3737" s="191">
        <v>1248.290039</v>
      </c>
      <c r="F3737" s="192">
        <v>1248.290039</v>
      </c>
      <c r="G3737" s="191">
        <v>1443500000</v>
      </c>
      <c r="H3737" s="194">
        <f t="shared" si="116"/>
        <v>-4.886724370612802E-3</v>
      </c>
      <c r="I3737" s="193"/>
      <c r="J3737" s="197">
        <v>3735</v>
      </c>
      <c r="K3737" s="234"/>
      <c r="L3737" s="234"/>
      <c r="M3737" s="234"/>
      <c r="N3737" s="234"/>
      <c r="O3737" s="234"/>
      <c r="P3737" s="234"/>
      <c r="Q3737" s="7">
        <v>38716</v>
      </c>
      <c r="R3737" s="8">
        <v>2532500</v>
      </c>
      <c r="S3737" s="8">
        <v>2586786</v>
      </c>
      <c r="T3737" s="8">
        <v>2512143</v>
      </c>
      <c r="U3737" s="8">
        <v>2567500</v>
      </c>
      <c r="V3737" s="192">
        <v>2218677</v>
      </c>
      <c r="W3737" s="234">
        <v>624262800</v>
      </c>
      <c r="X3737" s="194">
        <f t="shared" si="117"/>
        <v>6.1580029549707085E-3</v>
      </c>
      <c r="Y3737" s="193"/>
      <c r="Z3737" s="197">
        <v>3735</v>
      </c>
    </row>
    <row r="3738" spans="1:26" ht="14.4" x14ac:dyDescent="0.3">
      <c r="A3738" s="7">
        <v>38715</v>
      </c>
      <c r="B3738" s="191">
        <v>1258.170044</v>
      </c>
      <c r="C3738" s="191">
        <v>1260.6099850000001</v>
      </c>
      <c r="D3738" s="191">
        <v>1254.1800539999999</v>
      </c>
      <c r="E3738" s="191">
        <v>1254.420044</v>
      </c>
      <c r="F3738" s="192">
        <v>1254.420044</v>
      </c>
      <c r="G3738" s="191">
        <v>1382540000</v>
      </c>
      <c r="H3738" s="194">
        <f t="shared" si="116"/>
        <v>-2.9805192214542981E-3</v>
      </c>
      <c r="I3738" s="193"/>
      <c r="J3738" s="197">
        <v>3736</v>
      </c>
      <c r="K3738" s="234"/>
      <c r="L3738" s="234"/>
      <c r="M3738" s="234"/>
      <c r="N3738" s="234"/>
      <c r="O3738" s="234"/>
      <c r="P3738" s="234"/>
      <c r="Q3738" s="7">
        <v>38715</v>
      </c>
      <c r="R3738" s="8">
        <v>2635000</v>
      </c>
      <c r="S3738" s="8">
        <v>2636429</v>
      </c>
      <c r="T3738" s="8">
        <v>2550714</v>
      </c>
      <c r="U3738" s="8">
        <v>2551786</v>
      </c>
      <c r="V3738" s="192">
        <v>2205098</v>
      </c>
      <c r="W3738" s="234">
        <v>490025200</v>
      </c>
      <c r="X3738" s="194">
        <f t="shared" si="117"/>
        <v>-2.8816230247968973E-2</v>
      </c>
      <c r="Y3738" s="193"/>
      <c r="Z3738" s="197">
        <v>3736</v>
      </c>
    </row>
    <row r="3739" spans="1:26" ht="14.4" x14ac:dyDescent="0.3">
      <c r="A3739" s="7">
        <v>38714</v>
      </c>
      <c r="B3739" s="191">
        <v>1256.540039</v>
      </c>
      <c r="C3739" s="191">
        <v>1261.099976</v>
      </c>
      <c r="D3739" s="191">
        <v>1256.540039</v>
      </c>
      <c r="E3739" s="191">
        <v>1258.170044</v>
      </c>
      <c r="F3739" s="192">
        <v>1258.170044</v>
      </c>
      <c r="G3739" s="191">
        <v>1422360000</v>
      </c>
      <c r="H3739" s="194">
        <f t="shared" si="116"/>
        <v>1.2972169205982484E-3</v>
      </c>
      <c r="I3739" s="193"/>
      <c r="J3739" s="197">
        <v>3737</v>
      </c>
      <c r="K3739" s="234"/>
      <c r="L3739" s="234"/>
      <c r="M3739" s="234"/>
      <c r="N3739" s="234"/>
      <c r="O3739" s="234"/>
      <c r="P3739" s="234"/>
      <c r="Q3739" s="7">
        <v>38714</v>
      </c>
      <c r="R3739" s="8">
        <v>2659643</v>
      </c>
      <c r="S3739" s="8">
        <v>2670000</v>
      </c>
      <c r="T3739" s="8">
        <v>2618572</v>
      </c>
      <c r="U3739" s="8">
        <v>2627500</v>
      </c>
      <c r="V3739" s="192">
        <v>2270526</v>
      </c>
      <c r="W3739" s="234">
        <v>398115200</v>
      </c>
      <c r="X3739" s="194">
        <f t="shared" si="117"/>
        <v>-8.8908522175185755E-3</v>
      </c>
      <c r="Y3739" s="193"/>
      <c r="Z3739" s="197">
        <v>3737</v>
      </c>
    </row>
    <row r="3740" spans="1:26" ht="14.4" x14ac:dyDescent="0.3">
      <c r="A3740" s="7">
        <v>38713</v>
      </c>
      <c r="B3740" s="191">
        <v>1268.660034</v>
      </c>
      <c r="C3740" s="191">
        <v>1271.829956</v>
      </c>
      <c r="D3740" s="191">
        <v>1256.540039</v>
      </c>
      <c r="E3740" s="191">
        <v>1256.540039</v>
      </c>
      <c r="F3740" s="192">
        <v>1256.540039</v>
      </c>
      <c r="G3740" s="191">
        <v>1540470000</v>
      </c>
      <c r="H3740" s="194">
        <f t="shared" si="116"/>
        <v>-9.5533828410961173E-3</v>
      </c>
      <c r="I3740" s="193"/>
      <c r="J3740" s="197">
        <v>3738</v>
      </c>
      <c r="K3740" s="234"/>
      <c r="L3740" s="234"/>
      <c r="M3740" s="234"/>
      <c r="N3740" s="234"/>
      <c r="O3740" s="234"/>
      <c r="P3740" s="234"/>
      <c r="Q3740" s="7">
        <v>38713</v>
      </c>
      <c r="R3740" s="8">
        <v>2642857</v>
      </c>
      <c r="S3740" s="8">
        <v>2685000</v>
      </c>
      <c r="T3740" s="8">
        <v>2641071</v>
      </c>
      <c r="U3740" s="8">
        <v>2651071</v>
      </c>
      <c r="V3740" s="192">
        <v>2290894</v>
      </c>
      <c r="W3740" s="234">
        <v>590590000</v>
      </c>
      <c r="X3740" s="194">
        <f t="shared" si="117"/>
        <v>1.1996981980230911E-2</v>
      </c>
      <c r="Y3740" s="193"/>
      <c r="Z3740" s="197">
        <v>3738</v>
      </c>
    </row>
    <row r="3741" spans="1:26" ht="14.4" x14ac:dyDescent="0.3">
      <c r="A3741" s="7">
        <v>38709</v>
      </c>
      <c r="B3741" s="191">
        <v>1268.119995</v>
      </c>
      <c r="C3741" s="191">
        <v>1269.76001</v>
      </c>
      <c r="D3741" s="191">
        <v>1265.920044</v>
      </c>
      <c r="E3741" s="191">
        <v>1268.660034</v>
      </c>
      <c r="F3741" s="192">
        <v>1268.660034</v>
      </c>
      <c r="G3741" s="191">
        <v>1285810000</v>
      </c>
      <c r="H3741" s="194">
        <f t="shared" si="116"/>
        <v>4.2585796464787929E-4</v>
      </c>
      <c r="I3741" s="193"/>
      <c r="J3741" s="197">
        <v>3739</v>
      </c>
      <c r="K3741" s="234"/>
      <c r="L3741" s="234"/>
      <c r="M3741" s="234"/>
      <c r="N3741" s="234"/>
      <c r="O3741" s="234"/>
      <c r="P3741" s="234"/>
      <c r="Q3741" s="7">
        <v>38709</v>
      </c>
      <c r="R3741" s="8">
        <v>2648929</v>
      </c>
      <c r="S3741" s="8">
        <v>2652143</v>
      </c>
      <c r="T3741" s="8">
        <v>2617857</v>
      </c>
      <c r="U3741" s="8">
        <v>2619643</v>
      </c>
      <c r="V3741" s="192">
        <v>2263736</v>
      </c>
      <c r="W3741" s="234">
        <v>229857600</v>
      </c>
      <c r="X3741" s="194">
        <f t="shared" si="117"/>
        <v>-9.0517743281209092E-3</v>
      </c>
      <c r="Y3741" s="193"/>
      <c r="Z3741" s="197">
        <v>3739</v>
      </c>
    </row>
    <row r="3742" spans="1:26" ht="14.4" x14ac:dyDescent="0.3">
      <c r="A3742" s="7">
        <v>38708</v>
      </c>
      <c r="B3742" s="191">
        <v>1262.790039</v>
      </c>
      <c r="C3742" s="191">
        <v>1268.1899410000001</v>
      </c>
      <c r="D3742" s="191">
        <v>1262.5</v>
      </c>
      <c r="E3742" s="191">
        <v>1268.119995</v>
      </c>
      <c r="F3742" s="192">
        <v>1268.119995</v>
      </c>
      <c r="G3742" s="191">
        <v>1888500000</v>
      </c>
      <c r="H3742" s="194">
        <f t="shared" si="116"/>
        <v>4.2207776711802513E-3</v>
      </c>
      <c r="I3742" s="193"/>
      <c r="J3742" s="197">
        <v>3740</v>
      </c>
      <c r="K3742" s="234"/>
      <c r="L3742" s="234"/>
      <c r="M3742" s="234"/>
      <c r="N3742" s="234"/>
      <c r="O3742" s="234"/>
      <c r="P3742" s="234"/>
      <c r="Q3742" s="7">
        <v>38708</v>
      </c>
      <c r="R3742" s="8">
        <v>2639643</v>
      </c>
      <c r="S3742" s="8">
        <v>2660357</v>
      </c>
      <c r="T3742" s="8">
        <v>2628572</v>
      </c>
      <c r="U3742" s="8">
        <v>2643571</v>
      </c>
      <c r="V3742" s="192">
        <v>2284414</v>
      </c>
      <c r="W3742" s="234">
        <v>370610800</v>
      </c>
      <c r="X3742" s="194">
        <f t="shared" si="117"/>
        <v>7.0746960587488965E-3</v>
      </c>
      <c r="Y3742" s="193"/>
      <c r="Z3742" s="197">
        <v>3740</v>
      </c>
    </row>
    <row r="3743" spans="1:26" ht="14.4" x14ac:dyDescent="0.3">
      <c r="A3743" s="7">
        <v>38707</v>
      </c>
      <c r="B3743" s="191">
        <v>1259.619995</v>
      </c>
      <c r="C3743" s="191">
        <v>1269.369995</v>
      </c>
      <c r="D3743" s="191">
        <v>1259.619995</v>
      </c>
      <c r="E3743" s="191">
        <v>1262.790039</v>
      </c>
      <c r="F3743" s="192">
        <v>1262.790039</v>
      </c>
      <c r="G3743" s="191">
        <v>2065170000</v>
      </c>
      <c r="H3743" s="194">
        <f t="shared" si="116"/>
        <v>2.5166669412864961E-3</v>
      </c>
      <c r="I3743" s="193"/>
      <c r="J3743" s="197">
        <v>3741</v>
      </c>
      <c r="K3743" s="234"/>
      <c r="L3743" s="234"/>
      <c r="M3743" s="234"/>
      <c r="N3743" s="234"/>
      <c r="O3743" s="234"/>
      <c r="P3743" s="234"/>
      <c r="Q3743" s="7">
        <v>38707</v>
      </c>
      <c r="R3743" s="8">
        <v>2592857</v>
      </c>
      <c r="S3743" s="8">
        <v>2628929</v>
      </c>
      <c r="T3743" s="8">
        <v>2590714</v>
      </c>
      <c r="U3743" s="8">
        <v>2625000</v>
      </c>
      <c r="V3743" s="192">
        <v>2268366</v>
      </c>
      <c r="W3743" s="234">
        <v>475736800</v>
      </c>
      <c r="X3743" s="194">
        <f t="shared" si="117"/>
        <v>1.9276403559342827E-2</v>
      </c>
      <c r="Y3743" s="193"/>
      <c r="Z3743" s="197">
        <v>3741</v>
      </c>
    </row>
    <row r="3744" spans="1:26" ht="14.4" x14ac:dyDescent="0.3">
      <c r="A3744" s="7">
        <v>38706</v>
      </c>
      <c r="B3744" s="191">
        <v>1259.920044</v>
      </c>
      <c r="C3744" s="191">
        <v>1263.8599850000001</v>
      </c>
      <c r="D3744" s="191">
        <v>1257.209961</v>
      </c>
      <c r="E3744" s="191">
        <v>1259.619995</v>
      </c>
      <c r="F3744" s="192">
        <v>1259.619995</v>
      </c>
      <c r="G3744" s="191">
        <v>1996690000</v>
      </c>
      <c r="H3744" s="194">
        <f t="shared" si="116"/>
        <v>-2.3814923925437963E-4</v>
      </c>
      <c r="I3744" s="193"/>
      <c r="J3744" s="197">
        <v>3742</v>
      </c>
      <c r="K3744" s="234"/>
      <c r="L3744" s="234"/>
      <c r="M3744" s="234"/>
      <c r="N3744" s="234"/>
      <c r="O3744" s="234"/>
      <c r="P3744" s="234"/>
      <c r="Q3744" s="7">
        <v>38706</v>
      </c>
      <c r="R3744" s="8">
        <v>2558214</v>
      </c>
      <c r="S3744" s="8">
        <v>2585000</v>
      </c>
      <c r="T3744" s="8">
        <v>2540000</v>
      </c>
      <c r="U3744" s="8">
        <v>2575357</v>
      </c>
      <c r="V3744" s="192">
        <v>2225467</v>
      </c>
      <c r="W3744" s="234">
        <v>479108000</v>
      </c>
      <c r="X3744" s="194">
        <f t="shared" si="117"/>
        <v>1.0226797122751525E-2</v>
      </c>
      <c r="Y3744" s="193"/>
      <c r="Z3744" s="197">
        <v>3742</v>
      </c>
    </row>
    <row r="3745" spans="1:26" ht="14.4" x14ac:dyDescent="0.3">
      <c r="A3745" s="7">
        <v>38705</v>
      </c>
      <c r="B3745" s="191">
        <v>1267.3199460000001</v>
      </c>
      <c r="C3745" s="191">
        <v>1270.51001</v>
      </c>
      <c r="D3745" s="191">
        <v>1259.280029</v>
      </c>
      <c r="E3745" s="191">
        <v>1259.920044</v>
      </c>
      <c r="F3745" s="192">
        <v>1259.920044</v>
      </c>
      <c r="G3745" s="191">
        <v>2208810000</v>
      </c>
      <c r="H3745" s="194">
        <f t="shared" si="116"/>
        <v>-5.8390164404467683E-3</v>
      </c>
      <c r="I3745" s="193"/>
      <c r="J3745" s="197">
        <v>3743</v>
      </c>
      <c r="K3745" s="234"/>
      <c r="L3745" s="234"/>
      <c r="M3745" s="234"/>
      <c r="N3745" s="234"/>
      <c r="O3745" s="234"/>
      <c r="P3745" s="234"/>
      <c r="Q3745" s="7">
        <v>38705</v>
      </c>
      <c r="R3745" s="8">
        <v>2539643</v>
      </c>
      <c r="S3745" s="8">
        <v>2592857</v>
      </c>
      <c r="T3745" s="8">
        <v>2537143</v>
      </c>
      <c r="U3745" s="8">
        <v>2549286</v>
      </c>
      <c r="V3745" s="192">
        <v>2202938</v>
      </c>
      <c r="W3745" s="234">
        <v>529295200</v>
      </c>
      <c r="X3745" s="194">
        <f t="shared" si="117"/>
        <v>3.7970386470458236E-3</v>
      </c>
      <c r="Y3745" s="193"/>
      <c r="Z3745" s="197">
        <v>3743</v>
      </c>
    </row>
    <row r="3746" spans="1:26" ht="14.4" x14ac:dyDescent="0.3">
      <c r="A3746" s="7">
        <v>38702</v>
      </c>
      <c r="B3746" s="191">
        <v>1270.9399410000001</v>
      </c>
      <c r="C3746" s="191">
        <v>1275.23999</v>
      </c>
      <c r="D3746" s="191">
        <v>1267.3199460000001</v>
      </c>
      <c r="E3746" s="191">
        <v>1267.3199460000001</v>
      </c>
      <c r="F3746" s="192">
        <v>1267.3199460000001</v>
      </c>
      <c r="G3746" s="191">
        <v>2584190000</v>
      </c>
      <c r="H3746" s="194">
        <f t="shared" si="116"/>
        <v>-2.848281719080868E-3</v>
      </c>
      <c r="I3746" s="193"/>
      <c r="J3746" s="197">
        <v>3744</v>
      </c>
      <c r="K3746" s="234"/>
      <c r="L3746" s="234"/>
      <c r="M3746" s="234"/>
      <c r="N3746" s="234"/>
      <c r="O3746" s="234"/>
      <c r="P3746" s="234"/>
      <c r="Q3746" s="7">
        <v>38702</v>
      </c>
      <c r="R3746" s="8">
        <v>2576429</v>
      </c>
      <c r="S3746" s="8">
        <v>2582143</v>
      </c>
      <c r="T3746" s="8">
        <v>2537857</v>
      </c>
      <c r="U3746" s="8">
        <v>2539643</v>
      </c>
      <c r="V3746" s="192">
        <v>2194605</v>
      </c>
      <c r="W3746" s="234">
        <v>671171200</v>
      </c>
      <c r="X3746" s="194">
        <f t="shared" si="117"/>
        <v>-1.4823846182507216E-2</v>
      </c>
      <c r="Y3746" s="193"/>
      <c r="Z3746" s="197">
        <v>3744</v>
      </c>
    </row>
    <row r="3747" spans="1:26" ht="14.4" x14ac:dyDescent="0.3">
      <c r="A3747" s="7">
        <v>38701</v>
      </c>
      <c r="B3747" s="191">
        <v>1272.73999</v>
      </c>
      <c r="C3747" s="191">
        <v>1275.170044</v>
      </c>
      <c r="D3747" s="191">
        <v>1267.73999</v>
      </c>
      <c r="E3747" s="191">
        <v>1270.9399410000001</v>
      </c>
      <c r="F3747" s="192">
        <v>1270.9399410000001</v>
      </c>
      <c r="G3747" s="191">
        <v>2180590000</v>
      </c>
      <c r="H3747" s="194">
        <f t="shared" si="116"/>
        <v>-1.414310082297284E-3</v>
      </c>
      <c r="I3747" s="193"/>
      <c r="J3747" s="197">
        <v>3745</v>
      </c>
      <c r="K3747" s="234"/>
      <c r="L3747" s="234"/>
      <c r="M3747" s="234"/>
      <c r="N3747" s="234"/>
      <c r="O3747" s="234"/>
      <c r="P3747" s="234"/>
      <c r="Q3747" s="7">
        <v>38701</v>
      </c>
      <c r="R3747" s="8">
        <v>2595714</v>
      </c>
      <c r="S3747" s="8">
        <v>2602143</v>
      </c>
      <c r="T3747" s="8">
        <v>2548214</v>
      </c>
      <c r="U3747" s="8">
        <v>2577857</v>
      </c>
      <c r="V3747" s="192">
        <v>2227627</v>
      </c>
      <c r="W3747" s="234">
        <v>561162000</v>
      </c>
      <c r="X3747" s="194">
        <f t="shared" si="117"/>
        <v>2.3605313400357542E-3</v>
      </c>
      <c r="Y3747" s="193"/>
      <c r="Z3747" s="197">
        <v>3745</v>
      </c>
    </row>
    <row r="3748" spans="1:26" ht="14.4" x14ac:dyDescent="0.3">
      <c r="A3748" s="7">
        <v>38700</v>
      </c>
      <c r="B3748" s="191">
        <v>1267.4300539999999</v>
      </c>
      <c r="C3748" s="191">
        <v>1275.8000489999999</v>
      </c>
      <c r="D3748" s="191">
        <v>1267.0699460000001</v>
      </c>
      <c r="E3748" s="191">
        <v>1272.73999</v>
      </c>
      <c r="F3748" s="192">
        <v>1272.73999</v>
      </c>
      <c r="G3748" s="191">
        <v>2145520000</v>
      </c>
      <c r="H3748" s="194">
        <f t="shared" si="116"/>
        <v>4.1895298152682964E-3</v>
      </c>
      <c r="I3748" s="193"/>
      <c r="J3748" s="197">
        <v>3746</v>
      </c>
      <c r="K3748" s="234"/>
      <c r="L3748" s="234"/>
      <c r="M3748" s="234"/>
      <c r="N3748" s="234"/>
      <c r="O3748" s="234"/>
      <c r="P3748" s="234"/>
      <c r="Q3748" s="7">
        <v>38700</v>
      </c>
      <c r="R3748" s="8">
        <v>2590357</v>
      </c>
      <c r="S3748" s="8">
        <v>2617857</v>
      </c>
      <c r="T3748" s="8">
        <v>2509643</v>
      </c>
      <c r="U3748" s="8">
        <v>2571786</v>
      </c>
      <c r="V3748" s="192">
        <v>2222381</v>
      </c>
      <c r="W3748" s="234">
        <v>1450716400</v>
      </c>
      <c r="X3748" s="194">
        <f t="shared" si="117"/>
        <v>-3.9609946241205854E-2</v>
      </c>
      <c r="Y3748" s="193"/>
      <c r="Z3748" s="197">
        <v>3746</v>
      </c>
    </row>
    <row r="3749" spans="1:26" ht="14.4" x14ac:dyDescent="0.3">
      <c r="A3749" s="7">
        <v>38699</v>
      </c>
      <c r="B3749" s="191">
        <v>1260.4300539999999</v>
      </c>
      <c r="C3749" s="191">
        <v>1272.1099850000001</v>
      </c>
      <c r="D3749" s="191">
        <v>1258.5600589999999</v>
      </c>
      <c r="E3749" s="191">
        <v>1267.4300539999999</v>
      </c>
      <c r="F3749" s="192">
        <v>1267.4300539999999</v>
      </c>
      <c r="G3749" s="191">
        <v>2390020000</v>
      </c>
      <c r="H3749" s="194">
        <f t="shared" si="116"/>
        <v>5.5536600208677669E-3</v>
      </c>
      <c r="I3749" s="193"/>
      <c r="J3749" s="197">
        <v>3747</v>
      </c>
      <c r="K3749" s="234"/>
      <c r="L3749" s="234"/>
      <c r="M3749" s="234"/>
      <c r="N3749" s="234"/>
      <c r="O3749" s="234"/>
      <c r="P3749" s="234"/>
      <c r="Q3749" s="7">
        <v>38699</v>
      </c>
      <c r="R3749" s="8">
        <v>2673214</v>
      </c>
      <c r="S3749" s="8">
        <v>2695000</v>
      </c>
      <c r="T3749" s="8">
        <v>2650357</v>
      </c>
      <c r="U3749" s="8">
        <v>2677857</v>
      </c>
      <c r="V3749" s="192">
        <v>2314040</v>
      </c>
      <c r="W3749" s="234">
        <v>493816400</v>
      </c>
      <c r="X3749" s="194">
        <f t="shared" si="117"/>
        <v>9.3387159633216417E-4</v>
      </c>
      <c r="Y3749" s="193"/>
      <c r="Z3749" s="197">
        <v>3747</v>
      </c>
    </row>
    <row r="3750" spans="1:26" ht="14.4" x14ac:dyDescent="0.3">
      <c r="A3750" s="7">
        <v>38698</v>
      </c>
      <c r="B3750" s="191">
        <v>1259.369995</v>
      </c>
      <c r="C3750" s="191">
        <v>1263.8599850000001</v>
      </c>
      <c r="D3750" s="191">
        <v>1255.5200199999999</v>
      </c>
      <c r="E3750" s="191">
        <v>1260.4300539999999</v>
      </c>
      <c r="F3750" s="192">
        <v>1260.4300539999999</v>
      </c>
      <c r="G3750" s="191">
        <v>1876550000</v>
      </c>
      <c r="H3750" s="194">
        <f t="shared" si="116"/>
        <v>8.4173753877621175E-4</v>
      </c>
      <c r="I3750" s="193"/>
      <c r="J3750" s="197">
        <v>3748</v>
      </c>
      <c r="K3750" s="234"/>
      <c r="L3750" s="234"/>
      <c r="M3750" s="234"/>
      <c r="N3750" s="234"/>
      <c r="O3750" s="234"/>
      <c r="P3750" s="234"/>
      <c r="Q3750" s="7">
        <v>38698</v>
      </c>
      <c r="R3750" s="8">
        <v>2673928</v>
      </c>
      <c r="S3750" s="8">
        <v>2691072</v>
      </c>
      <c r="T3750" s="8">
        <v>2662857</v>
      </c>
      <c r="U3750" s="8">
        <v>2675357</v>
      </c>
      <c r="V3750" s="192">
        <v>2311881</v>
      </c>
      <c r="W3750" s="234">
        <v>524994400</v>
      </c>
      <c r="X3750" s="194">
        <f t="shared" si="117"/>
        <v>7.8030288829767985E-3</v>
      </c>
      <c r="Y3750" s="193"/>
      <c r="Z3750" s="197">
        <v>3748</v>
      </c>
    </row>
    <row r="3751" spans="1:26" ht="14.4" x14ac:dyDescent="0.3">
      <c r="A3751" s="7">
        <v>38695</v>
      </c>
      <c r="B3751" s="191">
        <v>1255.839966</v>
      </c>
      <c r="C3751" s="191">
        <v>1263.079956</v>
      </c>
      <c r="D3751" s="191">
        <v>1254.23999</v>
      </c>
      <c r="E3751" s="191">
        <v>1259.369995</v>
      </c>
      <c r="F3751" s="192">
        <v>1259.369995</v>
      </c>
      <c r="G3751" s="191">
        <v>1896290000</v>
      </c>
      <c r="H3751" s="194">
        <f t="shared" si="116"/>
        <v>2.8108907946635718E-3</v>
      </c>
      <c r="I3751" s="193"/>
      <c r="J3751" s="197">
        <v>3749</v>
      </c>
      <c r="K3751" s="234"/>
      <c r="L3751" s="234"/>
      <c r="M3751" s="234"/>
      <c r="N3751" s="234"/>
      <c r="O3751" s="234"/>
      <c r="P3751" s="234"/>
      <c r="Q3751" s="7">
        <v>38695</v>
      </c>
      <c r="R3751" s="8">
        <v>2650357</v>
      </c>
      <c r="S3751" s="8">
        <v>2663929</v>
      </c>
      <c r="T3751" s="8">
        <v>2619643</v>
      </c>
      <c r="U3751" s="8">
        <v>2654643</v>
      </c>
      <c r="V3751" s="192">
        <v>2293981</v>
      </c>
      <c r="W3751" s="234">
        <v>555402400</v>
      </c>
      <c r="X3751" s="194">
        <f t="shared" si="117"/>
        <v>3.3744979805499448E-3</v>
      </c>
      <c r="Y3751" s="193"/>
      <c r="Z3751" s="197">
        <v>3749</v>
      </c>
    </row>
    <row r="3752" spans="1:26" ht="14.4" x14ac:dyDescent="0.3">
      <c r="A3752" s="7">
        <v>38694</v>
      </c>
      <c r="B3752" s="191">
        <v>1257.369995</v>
      </c>
      <c r="C3752" s="191">
        <v>1263.3599850000001</v>
      </c>
      <c r="D3752" s="191">
        <v>1250.910034</v>
      </c>
      <c r="E3752" s="191">
        <v>1255.839966</v>
      </c>
      <c r="F3752" s="192">
        <v>1255.839966</v>
      </c>
      <c r="G3752" s="191">
        <v>2178300000</v>
      </c>
      <c r="H3752" s="194">
        <f t="shared" si="116"/>
        <v>-1.216848665137753E-3</v>
      </c>
      <c r="I3752" s="193"/>
      <c r="J3752" s="197">
        <v>3750</v>
      </c>
      <c r="K3752" s="234"/>
      <c r="L3752" s="234"/>
      <c r="M3752" s="234"/>
      <c r="N3752" s="234"/>
      <c r="O3752" s="234"/>
      <c r="P3752" s="234"/>
      <c r="Q3752" s="7">
        <v>38694</v>
      </c>
      <c r="R3752" s="8">
        <v>2614286</v>
      </c>
      <c r="S3752" s="8">
        <v>2648929</v>
      </c>
      <c r="T3752" s="8">
        <v>2592857</v>
      </c>
      <c r="U3752" s="8">
        <v>2645714</v>
      </c>
      <c r="V3752" s="192">
        <v>2286266</v>
      </c>
      <c r="W3752" s="234">
        <v>790479200</v>
      </c>
      <c r="X3752" s="194">
        <f t="shared" si="117"/>
        <v>1.7583501916746303E-3</v>
      </c>
      <c r="Y3752" s="193"/>
      <c r="Z3752" s="197">
        <v>3750</v>
      </c>
    </row>
    <row r="3753" spans="1:26" ht="14.4" x14ac:dyDescent="0.3">
      <c r="A3753" s="7">
        <v>38693</v>
      </c>
      <c r="B3753" s="191">
        <v>1263.6999510000001</v>
      </c>
      <c r="C3753" s="191">
        <v>1264.849976</v>
      </c>
      <c r="D3753" s="191">
        <v>1253.0200199999999</v>
      </c>
      <c r="E3753" s="191">
        <v>1257.369995</v>
      </c>
      <c r="F3753" s="192">
        <v>1257.369995</v>
      </c>
      <c r="G3753" s="191">
        <v>2093830000</v>
      </c>
      <c r="H3753" s="194">
        <f t="shared" si="116"/>
        <v>-5.0090656369741662E-3</v>
      </c>
      <c r="I3753" s="193"/>
      <c r="J3753" s="197">
        <v>3751</v>
      </c>
      <c r="K3753" s="234"/>
      <c r="L3753" s="234"/>
      <c r="M3753" s="234"/>
      <c r="N3753" s="234"/>
      <c r="O3753" s="234"/>
      <c r="P3753" s="234"/>
      <c r="Q3753" s="7">
        <v>38693</v>
      </c>
      <c r="R3753" s="8">
        <v>2651071</v>
      </c>
      <c r="S3753" s="8">
        <v>2659286</v>
      </c>
      <c r="T3753" s="8">
        <v>2611428</v>
      </c>
      <c r="U3753" s="8">
        <v>2641071</v>
      </c>
      <c r="V3753" s="192">
        <v>2282253</v>
      </c>
      <c r="W3753" s="234">
        <v>679464800</v>
      </c>
      <c r="X3753" s="194">
        <f t="shared" si="117"/>
        <v>-1.3503467100504565E-3</v>
      </c>
      <c r="Y3753" s="193"/>
      <c r="Z3753" s="197">
        <v>3751</v>
      </c>
    </row>
    <row r="3754" spans="1:26" ht="14.4" x14ac:dyDescent="0.3">
      <c r="A3754" s="7">
        <v>38692</v>
      </c>
      <c r="B3754" s="191">
        <v>1262.089966</v>
      </c>
      <c r="C3754" s="191">
        <v>1272.8900149999999</v>
      </c>
      <c r="D3754" s="191">
        <v>1262.089966</v>
      </c>
      <c r="E3754" s="191">
        <v>1263.6999510000001</v>
      </c>
      <c r="F3754" s="192">
        <v>1263.6999510000001</v>
      </c>
      <c r="G3754" s="191">
        <v>2110740000</v>
      </c>
      <c r="H3754" s="194">
        <f t="shared" si="116"/>
        <v>1.2756499483968257E-3</v>
      </c>
      <c r="I3754" s="193"/>
      <c r="J3754" s="197">
        <v>3752</v>
      </c>
      <c r="K3754" s="234"/>
      <c r="L3754" s="234"/>
      <c r="M3754" s="234"/>
      <c r="N3754" s="234"/>
      <c r="O3754" s="234"/>
      <c r="P3754" s="234"/>
      <c r="Q3754" s="7">
        <v>38692</v>
      </c>
      <c r="R3754" s="8">
        <v>2640357</v>
      </c>
      <c r="S3754" s="8">
        <v>2672500</v>
      </c>
      <c r="T3754" s="8">
        <v>2619643</v>
      </c>
      <c r="U3754" s="8">
        <v>2644643</v>
      </c>
      <c r="V3754" s="192">
        <v>2285339</v>
      </c>
      <c r="W3754" s="234">
        <v>857029600</v>
      </c>
      <c r="X3754" s="194">
        <f t="shared" si="117"/>
        <v>3.1049615229659867E-2</v>
      </c>
      <c r="Y3754" s="193"/>
      <c r="Z3754" s="197">
        <v>3752</v>
      </c>
    </row>
    <row r="3755" spans="1:26" ht="14.4" x14ac:dyDescent="0.3">
      <c r="A3755" s="7">
        <v>38691</v>
      </c>
      <c r="B3755" s="191">
        <v>1265.079956</v>
      </c>
      <c r="C3755" s="191">
        <v>1265.079956</v>
      </c>
      <c r="D3755" s="191">
        <v>1258.119995</v>
      </c>
      <c r="E3755" s="191">
        <v>1262.089966</v>
      </c>
      <c r="F3755" s="192">
        <v>1262.089966</v>
      </c>
      <c r="G3755" s="191">
        <v>2325840000</v>
      </c>
      <c r="H3755" s="194">
        <f t="shared" si="116"/>
        <v>-2.3634790716738178E-3</v>
      </c>
      <c r="I3755" s="193"/>
      <c r="J3755" s="197">
        <v>3753</v>
      </c>
      <c r="K3755" s="234"/>
      <c r="L3755" s="234"/>
      <c r="M3755" s="234"/>
      <c r="N3755" s="234"/>
      <c r="O3755" s="234"/>
      <c r="P3755" s="234"/>
      <c r="Q3755" s="7">
        <v>38691</v>
      </c>
      <c r="R3755" s="8">
        <v>2569643</v>
      </c>
      <c r="S3755" s="8">
        <v>2590357</v>
      </c>
      <c r="T3755" s="8">
        <v>2553214</v>
      </c>
      <c r="U3755" s="8">
        <v>2565000</v>
      </c>
      <c r="V3755" s="192">
        <v>2216517</v>
      </c>
      <c r="W3755" s="234">
        <v>583671200</v>
      </c>
      <c r="X3755" s="194">
        <f t="shared" si="117"/>
        <v>-1.1152278704358436E-2</v>
      </c>
      <c r="Y3755" s="193"/>
      <c r="Z3755" s="197">
        <v>3753</v>
      </c>
    </row>
    <row r="3756" spans="1:26" ht="14.4" x14ac:dyDescent="0.3">
      <c r="A3756" s="7">
        <v>38688</v>
      </c>
      <c r="B3756" s="191">
        <v>1264.670044</v>
      </c>
      <c r="C3756" s="191">
        <v>1266.849976</v>
      </c>
      <c r="D3756" s="191">
        <v>1261.420044</v>
      </c>
      <c r="E3756" s="191">
        <v>1265.079956</v>
      </c>
      <c r="F3756" s="192">
        <v>1265.079956</v>
      </c>
      <c r="G3756" s="191">
        <v>2125580000</v>
      </c>
      <c r="H3756" s="194">
        <f t="shared" si="116"/>
        <v>3.2412564996287419E-4</v>
      </c>
      <c r="I3756" s="193"/>
      <c r="J3756" s="197">
        <v>3754</v>
      </c>
      <c r="K3756" s="234"/>
      <c r="L3756" s="234"/>
      <c r="M3756" s="234"/>
      <c r="N3756" s="234"/>
      <c r="O3756" s="234"/>
      <c r="P3756" s="234"/>
      <c r="Q3756" s="7">
        <v>38688</v>
      </c>
      <c r="R3756" s="8">
        <v>2581071</v>
      </c>
      <c r="S3756" s="8">
        <v>2597857</v>
      </c>
      <c r="T3756" s="8">
        <v>2525000</v>
      </c>
      <c r="U3756" s="8">
        <v>2593929</v>
      </c>
      <c r="V3756" s="192">
        <v>2241515</v>
      </c>
      <c r="W3756" s="234">
        <v>895762000</v>
      </c>
      <c r="X3756" s="194">
        <f t="shared" si="117"/>
        <v>1.438548743804099E-2</v>
      </c>
      <c r="Y3756" s="193"/>
      <c r="Z3756" s="197">
        <v>3754</v>
      </c>
    </row>
    <row r="3757" spans="1:26" ht="14.4" x14ac:dyDescent="0.3">
      <c r="A3757" s="7">
        <v>38687</v>
      </c>
      <c r="B3757" s="191">
        <v>1249.4799800000001</v>
      </c>
      <c r="C3757" s="191">
        <v>1266.170044</v>
      </c>
      <c r="D3757" s="191">
        <v>1249.4799800000001</v>
      </c>
      <c r="E3757" s="191">
        <v>1264.670044</v>
      </c>
      <c r="F3757" s="192">
        <v>1264.670044</v>
      </c>
      <c r="G3757" s="191">
        <v>2614830000</v>
      </c>
      <c r="H3757" s="194">
        <f t="shared" si="116"/>
        <v>1.2157108751754384E-2</v>
      </c>
      <c r="I3757" s="193"/>
      <c r="J3757" s="197">
        <v>3755</v>
      </c>
      <c r="K3757" s="234"/>
      <c r="L3757" s="234"/>
      <c r="M3757" s="234"/>
      <c r="N3757" s="234"/>
      <c r="O3757" s="234"/>
      <c r="P3757" s="234"/>
      <c r="Q3757" s="7">
        <v>38687</v>
      </c>
      <c r="R3757" s="8">
        <v>2462500</v>
      </c>
      <c r="S3757" s="8">
        <v>2561786</v>
      </c>
      <c r="T3757" s="8">
        <v>2457500</v>
      </c>
      <c r="U3757" s="8">
        <v>2557143</v>
      </c>
      <c r="V3757" s="192">
        <v>2209727</v>
      </c>
      <c r="W3757" s="234">
        <v>812893200</v>
      </c>
      <c r="X3757" s="194">
        <f t="shared" si="117"/>
        <v>5.573538187226508E-2</v>
      </c>
      <c r="Y3757" s="193"/>
      <c r="Z3757" s="197">
        <v>3755</v>
      </c>
    </row>
    <row r="3758" spans="1:26" ht="14.4" x14ac:dyDescent="0.3">
      <c r="A3758" s="7">
        <v>38686</v>
      </c>
      <c r="B3758" s="191">
        <v>1257.4799800000001</v>
      </c>
      <c r="C3758" s="191">
        <v>1260.9300539999999</v>
      </c>
      <c r="D3758" s="191">
        <v>1249.3900149999999</v>
      </c>
      <c r="E3758" s="191">
        <v>1249.4799800000001</v>
      </c>
      <c r="F3758" s="192">
        <v>1249.4799800000001</v>
      </c>
      <c r="G3758" s="191">
        <v>2374690000</v>
      </c>
      <c r="H3758" s="194">
        <f t="shared" si="116"/>
        <v>-6.3619303108109915E-3</v>
      </c>
      <c r="I3758" s="193"/>
      <c r="J3758" s="197">
        <v>3756</v>
      </c>
      <c r="K3758" s="234"/>
      <c r="L3758" s="234"/>
      <c r="M3758" s="234"/>
      <c r="N3758" s="234"/>
      <c r="O3758" s="234"/>
      <c r="P3758" s="234"/>
      <c r="Q3758" s="7">
        <v>38686</v>
      </c>
      <c r="R3758" s="8">
        <v>2443928</v>
      </c>
      <c r="S3758" s="8">
        <v>2458929</v>
      </c>
      <c r="T3758" s="8">
        <v>2411429</v>
      </c>
      <c r="U3758" s="8">
        <v>2422143</v>
      </c>
      <c r="V3758" s="192">
        <v>2093069</v>
      </c>
      <c r="W3758" s="234">
        <v>595674800</v>
      </c>
      <c r="X3758" s="194">
        <f t="shared" si="117"/>
        <v>-4.1114140390443969E-3</v>
      </c>
      <c r="Y3758" s="193"/>
      <c r="Z3758" s="197">
        <v>3756</v>
      </c>
    </row>
    <row r="3759" spans="1:26" ht="14.4" x14ac:dyDescent="0.3">
      <c r="A3759" s="7">
        <v>38685</v>
      </c>
      <c r="B3759" s="191">
        <v>1257.459961</v>
      </c>
      <c r="C3759" s="191">
        <v>1266.1800539999999</v>
      </c>
      <c r="D3759" s="191">
        <v>1257.459961</v>
      </c>
      <c r="E3759" s="191">
        <v>1257.4799800000001</v>
      </c>
      <c r="F3759" s="192">
        <v>1257.4799800000001</v>
      </c>
      <c r="G3759" s="191">
        <v>2268340000</v>
      </c>
      <c r="H3759" s="194">
        <f t="shared" si="116"/>
        <v>1.5920188809930249E-5</v>
      </c>
      <c r="I3759" s="193"/>
      <c r="J3759" s="197">
        <v>3757</v>
      </c>
      <c r="K3759" s="234"/>
      <c r="L3759" s="234"/>
      <c r="M3759" s="234"/>
      <c r="N3759" s="234"/>
      <c r="O3759" s="234"/>
      <c r="P3759" s="234"/>
      <c r="Q3759" s="7">
        <v>38685</v>
      </c>
      <c r="R3759" s="8">
        <v>2499643</v>
      </c>
      <c r="S3759" s="8">
        <v>2510714</v>
      </c>
      <c r="T3759" s="8">
        <v>2405357</v>
      </c>
      <c r="U3759" s="8">
        <v>2432143</v>
      </c>
      <c r="V3759" s="192">
        <v>2101710</v>
      </c>
      <c r="W3759" s="234">
        <v>891433200</v>
      </c>
      <c r="X3759" s="194">
        <f t="shared" si="117"/>
        <v>-2.2394533584823163E-2</v>
      </c>
      <c r="Y3759" s="193"/>
      <c r="Z3759" s="197">
        <v>3757</v>
      </c>
    </row>
    <row r="3760" spans="1:26" ht="14.4" x14ac:dyDescent="0.3">
      <c r="A3760" s="7">
        <v>38684</v>
      </c>
      <c r="B3760" s="191">
        <v>1268.25</v>
      </c>
      <c r="C3760" s="191">
        <v>1268.4399410000001</v>
      </c>
      <c r="D3760" s="191">
        <v>1257.170044</v>
      </c>
      <c r="E3760" s="191">
        <v>1257.459961</v>
      </c>
      <c r="F3760" s="192">
        <v>1257.459961</v>
      </c>
      <c r="G3760" s="191">
        <v>2016900000</v>
      </c>
      <c r="H3760" s="194">
        <f t="shared" si="116"/>
        <v>-8.5078170707667874E-3</v>
      </c>
      <c r="I3760" s="193"/>
      <c r="J3760" s="197">
        <v>3758</v>
      </c>
      <c r="K3760" s="234"/>
      <c r="L3760" s="234"/>
      <c r="M3760" s="234"/>
      <c r="N3760" s="234"/>
      <c r="O3760" s="234"/>
      <c r="P3760" s="234"/>
      <c r="Q3760" s="7">
        <v>38684</v>
      </c>
      <c r="R3760" s="8">
        <v>2525714</v>
      </c>
      <c r="S3760" s="8">
        <v>2538214</v>
      </c>
      <c r="T3760" s="8">
        <v>2466786</v>
      </c>
      <c r="U3760" s="8">
        <v>2487857</v>
      </c>
      <c r="V3760" s="192">
        <v>2149855</v>
      </c>
      <c r="W3760" s="234">
        <v>1018519600</v>
      </c>
      <c r="X3760" s="194">
        <f t="shared" si="117"/>
        <v>4.6145291077486703E-3</v>
      </c>
      <c r="Y3760" s="193"/>
      <c r="Z3760" s="197">
        <v>3758</v>
      </c>
    </row>
    <row r="3761" spans="1:26" ht="14.4" x14ac:dyDescent="0.3">
      <c r="A3761" s="7">
        <v>38681</v>
      </c>
      <c r="B3761" s="191">
        <v>1265.6099850000001</v>
      </c>
      <c r="C3761" s="191">
        <v>1268.780029</v>
      </c>
      <c r="D3761" s="191">
        <v>1265.540039</v>
      </c>
      <c r="E3761" s="191">
        <v>1268.25</v>
      </c>
      <c r="F3761" s="192">
        <v>1268.25</v>
      </c>
      <c r="G3761" s="191">
        <v>724940000</v>
      </c>
      <c r="H3761" s="194">
        <f t="shared" si="116"/>
        <v>2.085962525019071E-3</v>
      </c>
      <c r="I3761" s="193"/>
      <c r="J3761" s="197">
        <v>3759</v>
      </c>
      <c r="K3761" s="234"/>
      <c r="L3761" s="234"/>
      <c r="M3761" s="234"/>
      <c r="N3761" s="234"/>
      <c r="O3761" s="234"/>
      <c r="P3761" s="234"/>
      <c r="Q3761" s="7">
        <v>38681</v>
      </c>
      <c r="R3761" s="8">
        <v>2416429</v>
      </c>
      <c r="S3761" s="8">
        <v>2483572</v>
      </c>
      <c r="T3761" s="8">
        <v>2410714</v>
      </c>
      <c r="U3761" s="8">
        <v>2476429</v>
      </c>
      <c r="V3761" s="192">
        <v>2139980</v>
      </c>
      <c r="W3761" s="234">
        <v>395012800</v>
      </c>
      <c r="X3761" s="194">
        <f t="shared" si="117"/>
        <v>3.3229253021378871E-2</v>
      </c>
      <c r="Y3761" s="193"/>
      <c r="Z3761" s="197">
        <v>3759</v>
      </c>
    </row>
    <row r="3762" spans="1:26" ht="14.4" x14ac:dyDescent="0.3">
      <c r="A3762" s="7">
        <v>38679</v>
      </c>
      <c r="B3762" s="191">
        <v>1261.2299800000001</v>
      </c>
      <c r="C3762" s="191">
        <v>1270.6400149999999</v>
      </c>
      <c r="D3762" s="191">
        <v>1259.51001</v>
      </c>
      <c r="E3762" s="191">
        <v>1265.6099850000001</v>
      </c>
      <c r="F3762" s="192">
        <v>1265.6099850000001</v>
      </c>
      <c r="G3762" s="191">
        <v>1985400000</v>
      </c>
      <c r="H3762" s="194">
        <f t="shared" si="116"/>
        <v>3.472804381005899E-3</v>
      </c>
      <c r="I3762" s="193"/>
      <c r="J3762" s="197">
        <v>3760</v>
      </c>
      <c r="K3762" s="234"/>
      <c r="L3762" s="234"/>
      <c r="M3762" s="234"/>
      <c r="N3762" s="234"/>
      <c r="O3762" s="234"/>
      <c r="P3762" s="234"/>
      <c r="Q3762" s="7">
        <v>38679</v>
      </c>
      <c r="R3762" s="8">
        <v>2388572</v>
      </c>
      <c r="S3762" s="8">
        <v>2427857</v>
      </c>
      <c r="T3762" s="8">
        <v>2381786</v>
      </c>
      <c r="U3762" s="8">
        <v>2396786</v>
      </c>
      <c r="V3762" s="192">
        <v>2071157</v>
      </c>
      <c r="W3762" s="234">
        <v>485853200</v>
      </c>
      <c r="X3762" s="194">
        <f t="shared" si="117"/>
        <v>8.8701754112502657E-3</v>
      </c>
      <c r="Y3762" s="193"/>
      <c r="Z3762" s="197">
        <v>3760</v>
      </c>
    </row>
    <row r="3763" spans="1:26" ht="14.4" x14ac:dyDescent="0.3">
      <c r="A3763" s="7">
        <v>38678</v>
      </c>
      <c r="B3763" s="191">
        <v>1254.849976</v>
      </c>
      <c r="C3763" s="191">
        <v>1261.900024</v>
      </c>
      <c r="D3763" s="191">
        <v>1251.400024</v>
      </c>
      <c r="E3763" s="191">
        <v>1261.2299800000001</v>
      </c>
      <c r="F3763" s="192">
        <v>1261.2299800000001</v>
      </c>
      <c r="G3763" s="191">
        <v>2291420000</v>
      </c>
      <c r="H3763" s="194">
        <f t="shared" si="116"/>
        <v>5.08427630555264E-3</v>
      </c>
      <c r="I3763" s="193"/>
      <c r="J3763" s="197">
        <v>3761</v>
      </c>
      <c r="K3763" s="234"/>
      <c r="L3763" s="234"/>
      <c r="M3763" s="234"/>
      <c r="N3763" s="234"/>
      <c r="O3763" s="234"/>
      <c r="P3763" s="234"/>
      <c r="Q3763" s="7">
        <v>38678</v>
      </c>
      <c r="R3763" s="8">
        <v>2315714</v>
      </c>
      <c r="S3763" s="8">
        <v>2384286</v>
      </c>
      <c r="T3763" s="8">
        <v>2304286</v>
      </c>
      <c r="U3763" s="8">
        <v>2375714</v>
      </c>
      <c r="V3763" s="192">
        <v>2052947</v>
      </c>
      <c r="W3763" s="234">
        <v>540282400</v>
      </c>
      <c r="X3763" s="194">
        <f t="shared" si="117"/>
        <v>2.401484036827577E-2</v>
      </c>
      <c r="Y3763" s="193"/>
      <c r="Z3763" s="197">
        <v>3761</v>
      </c>
    </row>
    <row r="3764" spans="1:26" ht="14.4" x14ac:dyDescent="0.3">
      <c r="A3764" s="7">
        <v>38677</v>
      </c>
      <c r="B3764" s="191">
        <v>1248.2700199999999</v>
      </c>
      <c r="C3764" s="191">
        <v>1255.8900149999999</v>
      </c>
      <c r="D3764" s="191">
        <v>1246.900024</v>
      </c>
      <c r="E3764" s="191">
        <v>1254.849976</v>
      </c>
      <c r="F3764" s="192">
        <v>1254.849976</v>
      </c>
      <c r="G3764" s="191">
        <v>2117350000</v>
      </c>
      <c r="H3764" s="194">
        <f t="shared" si="116"/>
        <v>5.2712601396932039E-3</v>
      </c>
      <c r="I3764" s="193"/>
      <c r="J3764" s="197">
        <v>3762</v>
      </c>
      <c r="K3764" s="234"/>
      <c r="L3764" s="234"/>
      <c r="M3764" s="234"/>
      <c r="N3764" s="234"/>
      <c r="O3764" s="234"/>
      <c r="P3764" s="234"/>
      <c r="Q3764" s="7">
        <v>38677</v>
      </c>
      <c r="R3764" s="8">
        <v>2315000</v>
      </c>
      <c r="S3764" s="8">
        <v>2328214</v>
      </c>
      <c r="T3764" s="8">
        <v>2275714</v>
      </c>
      <c r="U3764" s="8">
        <v>2320000</v>
      </c>
      <c r="V3764" s="192">
        <v>2004802</v>
      </c>
      <c r="W3764" s="234">
        <v>511711200</v>
      </c>
      <c r="X3764" s="194">
        <f t="shared" si="117"/>
        <v>6.1953627127899306E-3</v>
      </c>
      <c r="Y3764" s="193"/>
      <c r="Z3764" s="197">
        <v>3762</v>
      </c>
    </row>
    <row r="3765" spans="1:26" ht="14.4" x14ac:dyDescent="0.3">
      <c r="A3765" s="7">
        <v>38674</v>
      </c>
      <c r="B3765" s="191">
        <v>1242.8000489999999</v>
      </c>
      <c r="C3765" s="191">
        <v>1249.579956</v>
      </c>
      <c r="D3765" s="191">
        <v>1240.709961</v>
      </c>
      <c r="E3765" s="191">
        <v>1248.2700199999999</v>
      </c>
      <c r="F3765" s="192">
        <v>1248.2700199999999</v>
      </c>
      <c r="G3765" s="191">
        <v>2453290000</v>
      </c>
      <c r="H3765" s="194">
        <f t="shared" si="116"/>
        <v>4.4013282783512244E-3</v>
      </c>
      <c r="I3765" s="193"/>
      <c r="J3765" s="197">
        <v>3763</v>
      </c>
      <c r="K3765" s="234"/>
      <c r="L3765" s="234"/>
      <c r="M3765" s="234"/>
      <c r="N3765" s="234"/>
      <c r="O3765" s="234"/>
      <c r="P3765" s="234"/>
      <c r="Q3765" s="7">
        <v>38674</v>
      </c>
      <c r="R3765" s="8">
        <v>2332500</v>
      </c>
      <c r="S3765" s="8">
        <v>2336786</v>
      </c>
      <c r="T3765" s="8">
        <v>2298928</v>
      </c>
      <c r="U3765" s="8">
        <v>2305714</v>
      </c>
      <c r="V3765" s="192">
        <v>1992458</v>
      </c>
      <c r="W3765" s="234">
        <v>524960800</v>
      </c>
      <c r="X3765" s="194">
        <f t="shared" si="117"/>
        <v>6.2022184356046509E-4</v>
      </c>
      <c r="Y3765" s="193"/>
      <c r="Z3765" s="197">
        <v>3763</v>
      </c>
    </row>
    <row r="3766" spans="1:26" ht="14.4" x14ac:dyDescent="0.3">
      <c r="A3766" s="7">
        <v>38673</v>
      </c>
      <c r="B3766" s="191">
        <v>1231.209961</v>
      </c>
      <c r="C3766" s="191">
        <v>1242.959961</v>
      </c>
      <c r="D3766" s="191">
        <v>1231.209961</v>
      </c>
      <c r="E3766" s="191">
        <v>1242.8000489999999</v>
      </c>
      <c r="F3766" s="192">
        <v>1242.8000489999999</v>
      </c>
      <c r="G3766" s="191">
        <v>2298040000</v>
      </c>
      <c r="H3766" s="194">
        <f t="shared" si="116"/>
        <v>9.4135755615446341E-3</v>
      </c>
      <c r="I3766" s="193"/>
      <c r="J3766" s="197">
        <v>3764</v>
      </c>
      <c r="K3766" s="234"/>
      <c r="L3766" s="234"/>
      <c r="M3766" s="234"/>
      <c r="N3766" s="234"/>
      <c r="O3766" s="234"/>
      <c r="P3766" s="234"/>
      <c r="Q3766" s="7">
        <v>38673</v>
      </c>
      <c r="R3766" s="8">
        <v>2342500</v>
      </c>
      <c r="S3766" s="8">
        <v>2352857</v>
      </c>
      <c r="T3766" s="8">
        <v>2294643</v>
      </c>
      <c r="U3766" s="8">
        <v>2304286</v>
      </c>
      <c r="V3766" s="192">
        <v>1991223</v>
      </c>
      <c r="W3766" s="234">
        <v>676205600</v>
      </c>
      <c r="X3766" s="194">
        <f t="shared" si="117"/>
        <v>-6.6206234590874304E-3</v>
      </c>
      <c r="Y3766" s="193"/>
      <c r="Z3766" s="197">
        <v>3764</v>
      </c>
    </row>
    <row r="3767" spans="1:26" ht="14.4" x14ac:dyDescent="0.3">
      <c r="A3767" s="7">
        <v>38672</v>
      </c>
      <c r="B3767" s="191">
        <v>1229.01001</v>
      </c>
      <c r="C3767" s="191">
        <v>1232.23999</v>
      </c>
      <c r="D3767" s="191">
        <v>1227.1800539999999</v>
      </c>
      <c r="E3767" s="191">
        <v>1231.209961</v>
      </c>
      <c r="F3767" s="192">
        <v>1231.209961</v>
      </c>
      <c r="G3767" s="191">
        <v>2121580000</v>
      </c>
      <c r="H3767" s="194">
        <f t="shared" si="116"/>
        <v>1.7900187810513078E-3</v>
      </c>
      <c r="I3767" s="193"/>
      <c r="J3767" s="197">
        <v>3765</v>
      </c>
      <c r="K3767" s="234"/>
      <c r="L3767" s="234"/>
      <c r="M3767" s="234"/>
      <c r="N3767" s="234"/>
      <c r="O3767" s="234"/>
      <c r="P3767" s="234"/>
      <c r="Q3767" s="7">
        <v>38672</v>
      </c>
      <c r="R3767" s="8">
        <v>2255357</v>
      </c>
      <c r="S3767" s="8">
        <v>2323571</v>
      </c>
      <c r="T3767" s="8">
        <v>2253214</v>
      </c>
      <c r="U3767" s="8">
        <v>2319643</v>
      </c>
      <c r="V3767" s="192">
        <v>2004494</v>
      </c>
      <c r="W3767" s="234">
        <v>784515200</v>
      </c>
      <c r="X3767" s="194">
        <f t="shared" si="117"/>
        <v>4.2870996809726072E-2</v>
      </c>
      <c r="Y3767" s="193"/>
      <c r="Z3767" s="197">
        <v>3765</v>
      </c>
    </row>
    <row r="3768" spans="1:26" ht="14.4" x14ac:dyDescent="0.3">
      <c r="A3768" s="7">
        <v>38671</v>
      </c>
      <c r="B3768" s="191">
        <v>1233.76001</v>
      </c>
      <c r="C3768" s="191">
        <v>1237.9399410000001</v>
      </c>
      <c r="D3768" s="191">
        <v>1226.410034</v>
      </c>
      <c r="E3768" s="191">
        <v>1229.01001</v>
      </c>
      <c r="F3768" s="192">
        <v>1229.01001</v>
      </c>
      <c r="G3768" s="191">
        <v>2359370000</v>
      </c>
      <c r="H3768" s="194">
        <f t="shared" si="116"/>
        <v>-3.8500194215242882E-3</v>
      </c>
      <c r="I3768" s="193"/>
      <c r="J3768" s="197">
        <v>3766</v>
      </c>
      <c r="K3768" s="234"/>
      <c r="L3768" s="234"/>
      <c r="M3768" s="234"/>
      <c r="N3768" s="234"/>
      <c r="O3768" s="234"/>
      <c r="P3768" s="234"/>
      <c r="Q3768" s="7">
        <v>38671</v>
      </c>
      <c r="R3768" s="8">
        <v>2200000</v>
      </c>
      <c r="S3768" s="8">
        <v>2252857</v>
      </c>
      <c r="T3768" s="8">
        <v>2195000</v>
      </c>
      <c r="U3768" s="8">
        <v>2224286</v>
      </c>
      <c r="V3768" s="192">
        <v>1922092</v>
      </c>
      <c r="W3768" s="234">
        <v>536841200</v>
      </c>
      <c r="X3768" s="194">
        <f t="shared" si="117"/>
        <v>1.3506623070039869E-2</v>
      </c>
      <c r="Y3768" s="193"/>
      <c r="Z3768" s="197">
        <v>3766</v>
      </c>
    </row>
    <row r="3769" spans="1:26" ht="14.4" x14ac:dyDescent="0.3">
      <c r="A3769" s="7">
        <v>38670</v>
      </c>
      <c r="B3769" s="191">
        <v>1234.719971</v>
      </c>
      <c r="C3769" s="191">
        <v>1237.1999510000001</v>
      </c>
      <c r="D3769" s="191">
        <v>1231.780029</v>
      </c>
      <c r="E3769" s="191">
        <v>1233.76001</v>
      </c>
      <c r="F3769" s="192">
        <v>1233.76001</v>
      </c>
      <c r="G3769" s="191">
        <v>1899780000</v>
      </c>
      <c r="H3769" s="194">
        <f t="shared" si="116"/>
        <v>-7.7747264363315391E-4</v>
      </c>
      <c r="I3769" s="193"/>
      <c r="J3769" s="197">
        <v>3767</v>
      </c>
      <c r="K3769" s="234"/>
      <c r="L3769" s="234"/>
      <c r="M3769" s="234"/>
      <c r="N3769" s="234"/>
      <c r="O3769" s="234"/>
      <c r="P3769" s="234"/>
      <c r="Q3769" s="7">
        <v>38670</v>
      </c>
      <c r="R3769" s="8">
        <v>2197857</v>
      </c>
      <c r="S3769" s="8">
        <v>2213571</v>
      </c>
      <c r="T3769" s="8">
        <v>2175357</v>
      </c>
      <c r="U3769" s="8">
        <v>2194643</v>
      </c>
      <c r="V3769" s="192">
        <v>1896477</v>
      </c>
      <c r="W3769" s="234">
        <v>369933200</v>
      </c>
      <c r="X3769" s="194">
        <f t="shared" si="117"/>
        <v>-1.4626787872086687E-3</v>
      </c>
      <c r="Y3769" s="193"/>
      <c r="Z3769" s="197">
        <v>3767</v>
      </c>
    </row>
    <row r="3770" spans="1:26" ht="14.4" x14ac:dyDescent="0.3">
      <c r="A3770" s="7">
        <v>38667</v>
      </c>
      <c r="B3770" s="191">
        <v>1230.959961</v>
      </c>
      <c r="C3770" s="191">
        <v>1235.6999510000001</v>
      </c>
      <c r="D3770" s="191">
        <v>1230.719971</v>
      </c>
      <c r="E3770" s="191">
        <v>1234.719971</v>
      </c>
      <c r="F3770" s="192">
        <v>1234.719971</v>
      </c>
      <c r="G3770" s="191">
        <v>1773140000</v>
      </c>
      <c r="H3770" s="194">
        <f t="shared" si="116"/>
        <v>3.054534768901363E-3</v>
      </c>
      <c r="I3770" s="193"/>
      <c r="J3770" s="197">
        <v>3768</v>
      </c>
      <c r="K3770" s="234"/>
      <c r="L3770" s="234"/>
      <c r="M3770" s="234"/>
      <c r="N3770" s="234"/>
      <c r="O3770" s="234"/>
      <c r="P3770" s="234"/>
      <c r="Q3770" s="7">
        <v>38667</v>
      </c>
      <c r="R3770" s="8">
        <v>2197857</v>
      </c>
      <c r="S3770" s="8">
        <v>2218214</v>
      </c>
      <c r="T3770" s="8">
        <v>2190714</v>
      </c>
      <c r="U3770" s="8">
        <v>2197857</v>
      </c>
      <c r="V3770" s="192">
        <v>1899255</v>
      </c>
      <c r="W3770" s="234">
        <v>425448800</v>
      </c>
      <c r="X3770" s="194">
        <f t="shared" si="117"/>
        <v>5.8846147327746186E-3</v>
      </c>
      <c r="Y3770" s="193"/>
      <c r="Z3770" s="197">
        <v>3768</v>
      </c>
    </row>
    <row r="3771" spans="1:26" ht="14.4" x14ac:dyDescent="0.3">
      <c r="A3771" s="7">
        <v>38666</v>
      </c>
      <c r="B3771" s="191">
        <v>1220.650024</v>
      </c>
      <c r="C3771" s="191">
        <v>1232.410034</v>
      </c>
      <c r="D3771" s="191">
        <v>1215.0500489999999</v>
      </c>
      <c r="E3771" s="191">
        <v>1230.959961</v>
      </c>
      <c r="F3771" s="192">
        <v>1230.959961</v>
      </c>
      <c r="G3771" s="191">
        <v>2378460000</v>
      </c>
      <c r="H3771" s="194">
        <f t="shared" si="116"/>
        <v>8.446267805914523E-3</v>
      </c>
      <c r="I3771" s="193"/>
      <c r="J3771" s="197">
        <v>3769</v>
      </c>
      <c r="K3771" s="234"/>
      <c r="L3771" s="234"/>
      <c r="M3771" s="234"/>
      <c r="N3771" s="234"/>
      <c r="O3771" s="234"/>
      <c r="P3771" s="234"/>
      <c r="Q3771" s="7">
        <v>38666</v>
      </c>
      <c r="R3771" s="8">
        <v>2165714</v>
      </c>
      <c r="S3771" s="8">
        <v>2185714</v>
      </c>
      <c r="T3771" s="8">
        <v>2107500</v>
      </c>
      <c r="U3771" s="8">
        <v>2185000</v>
      </c>
      <c r="V3771" s="192">
        <v>1888144</v>
      </c>
      <c r="W3771" s="234">
        <v>665344400</v>
      </c>
      <c r="X3771" s="194">
        <f t="shared" si="117"/>
        <v>1.7800446547450787E-2</v>
      </c>
      <c r="Y3771" s="193"/>
      <c r="Z3771" s="197">
        <v>3769</v>
      </c>
    </row>
    <row r="3772" spans="1:26" ht="14.4" x14ac:dyDescent="0.3">
      <c r="A3772" s="7">
        <v>38665</v>
      </c>
      <c r="B3772" s="191">
        <v>1218.589966</v>
      </c>
      <c r="C3772" s="191">
        <v>1226.589966</v>
      </c>
      <c r="D3772" s="191">
        <v>1216.530029</v>
      </c>
      <c r="E3772" s="191">
        <v>1220.650024</v>
      </c>
      <c r="F3772" s="192">
        <v>1220.650024</v>
      </c>
      <c r="G3772" s="191">
        <v>2214460000</v>
      </c>
      <c r="H3772" s="194">
        <f t="shared" si="116"/>
        <v>1.6905259828801399E-3</v>
      </c>
      <c r="I3772" s="193"/>
      <c r="J3772" s="197">
        <v>3770</v>
      </c>
      <c r="K3772" s="234"/>
      <c r="L3772" s="234"/>
      <c r="M3772" s="234"/>
      <c r="N3772" s="234"/>
      <c r="O3772" s="234"/>
      <c r="P3772" s="234"/>
      <c r="Q3772" s="7">
        <v>38665</v>
      </c>
      <c r="R3772" s="8">
        <v>2142857</v>
      </c>
      <c r="S3772" s="8">
        <v>2186071</v>
      </c>
      <c r="T3772" s="8">
        <v>2142857</v>
      </c>
      <c r="U3772" s="8">
        <v>2146786</v>
      </c>
      <c r="V3772" s="192">
        <v>1855122</v>
      </c>
      <c r="W3772" s="234">
        <v>552930000</v>
      </c>
      <c r="X3772" s="194">
        <f t="shared" si="117"/>
        <v>3.5058185986354298E-3</v>
      </c>
      <c r="Y3772" s="193"/>
      <c r="Z3772" s="197">
        <v>3770</v>
      </c>
    </row>
    <row r="3773" spans="1:26" ht="14.4" x14ac:dyDescent="0.3">
      <c r="A3773" s="7">
        <v>38664</v>
      </c>
      <c r="B3773" s="191">
        <v>1222.8100589999999</v>
      </c>
      <c r="C3773" s="191">
        <v>1222.8100589999999</v>
      </c>
      <c r="D3773" s="191">
        <v>1216.079956</v>
      </c>
      <c r="E3773" s="191">
        <v>1218.589966</v>
      </c>
      <c r="F3773" s="192">
        <v>1218.589966</v>
      </c>
      <c r="G3773" s="191">
        <v>1965050000</v>
      </c>
      <c r="H3773" s="194">
        <f t="shared" si="116"/>
        <v>-3.4511435107518252E-3</v>
      </c>
      <c r="I3773" s="193"/>
      <c r="J3773" s="197">
        <v>3771</v>
      </c>
      <c r="K3773" s="234"/>
      <c r="L3773" s="234"/>
      <c r="M3773" s="234"/>
      <c r="N3773" s="234"/>
      <c r="O3773" s="234"/>
      <c r="P3773" s="234"/>
      <c r="Q3773" s="7">
        <v>38664</v>
      </c>
      <c r="R3773" s="8">
        <v>2141071</v>
      </c>
      <c r="S3773" s="8">
        <v>2156429</v>
      </c>
      <c r="T3773" s="8">
        <v>2110714</v>
      </c>
      <c r="U3773" s="8">
        <v>2139286</v>
      </c>
      <c r="V3773" s="192">
        <v>1848641</v>
      </c>
      <c r="W3773" s="234">
        <v>473765600</v>
      </c>
      <c r="X3773" s="194">
        <f t="shared" si="117"/>
        <v>-5.4787298427770234E-3</v>
      </c>
      <c r="Y3773" s="193"/>
      <c r="Z3773" s="197">
        <v>3771</v>
      </c>
    </row>
    <row r="3774" spans="1:26" ht="14.4" x14ac:dyDescent="0.3">
      <c r="A3774" s="7">
        <v>38663</v>
      </c>
      <c r="B3774" s="191">
        <v>1220.1400149999999</v>
      </c>
      <c r="C3774" s="191">
        <v>1224.1800539999999</v>
      </c>
      <c r="D3774" s="191">
        <v>1217.290039</v>
      </c>
      <c r="E3774" s="191">
        <v>1222.8100589999999</v>
      </c>
      <c r="F3774" s="192">
        <v>1222.8100589999999</v>
      </c>
      <c r="G3774" s="191">
        <v>1987580000</v>
      </c>
      <c r="H3774" s="194">
        <f t="shared" si="116"/>
        <v>2.1883095113473202E-3</v>
      </c>
      <c r="I3774" s="193"/>
      <c r="J3774" s="197">
        <v>3772</v>
      </c>
      <c r="K3774" s="234"/>
      <c r="L3774" s="234"/>
      <c r="M3774" s="234"/>
      <c r="N3774" s="234"/>
      <c r="O3774" s="234"/>
      <c r="P3774" s="234"/>
      <c r="Q3774" s="7">
        <v>38663</v>
      </c>
      <c r="R3774" s="8">
        <v>2173214</v>
      </c>
      <c r="S3774" s="8">
        <v>2202500</v>
      </c>
      <c r="T3774" s="8">
        <v>2147857</v>
      </c>
      <c r="U3774" s="8">
        <v>2151071</v>
      </c>
      <c r="V3774" s="192">
        <v>1858825</v>
      </c>
      <c r="W3774" s="234">
        <v>638831200</v>
      </c>
      <c r="X3774" s="194">
        <f t="shared" si="117"/>
        <v>-1.5045418682198516E-2</v>
      </c>
      <c r="Y3774" s="193"/>
      <c r="Z3774" s="197">
        <v>3772</v>
      </c>
    </row>
    <row r="3775" spans="1:26" ht="14.4" x14ac:dyDescent="0.3">
      <c r="A3775" s="7">
        <v>38660</v>
      </c>
      <c r="B3775" s="191">
        <v>1219.9399410000001</v>
      </c>
      <c r="C3775" s="191">
        <v>1222.5200199999999</v>
      </c>
      <c r="D3775" s="191">
        <v>1214.4499510000001</v>
      </c>
      <c r="E3775" s="191">
        <v>1220.1400149999999</v>
      </c>
      <c r="F3775" s="192">
        <v>1220.1400149999999</v>
      </c>
      <c r="G3775" s="191">
        <v>2050510000</v>
      </c>
      <c r="H3775" s="194">
        <f t="shared" si="116"/>
        <v>1.6400315562736266E-4</v>
      </c>
      <c r="I3775" s="193"/>
      <c r="J3775" s="197">
        <v>3773</v>
      </c>
      <c r="K3775" s="234"/>
      <c r="L3775" s="234"/>
      <c r="M3775" s="234"/>
      <c r="N3775" s="234"/>
      <c r="O3775" s="234"/>
      <c r="P3775" s="234"/>
      <c r="Q3775" s="7">
        <v>38660</v>
      </c>
      <c r="R3775" s="8">
        <v>2155357</v>
      </c>
      <c r="S3775" s="8">
        <v>2187143</v>
      </c>
      <c r="T3775" s="8">
        <v>2129286</v>
      </c>
      <c r="U3775" s="8">
        <v>2183928</v>
      </c>
      <c r="V3775" s="192">
        <v>1887219</v>
      </c>
      <c r="W3775" s="234">
        <v>878035200</v>
      </c>
      <c r="X3775" s="194">
        <f t="shared" si="117"/>
        <v>-1.1317451286709813E-2</v>
      </c>
      <c r="Y3775" s="193"/>
      <c r="Z3775" s="197">
        <v>3773</v>
      </c>
    </row>
    <row r="3776" spans="1:26" ht="14.4" x14ac:dyDescent="0.3">
      <c r="A3776" s="7">
        <v>38659</v>
      </c>
      <c r="B3776" s="191">
        <v>1214.76001</v>
      </c>
      <c r="C3776" s="191">
        <v>1224.6999510000001</v>
      </c>
      <c r="D3776" s="191">
        <v>1214.76001</v>
      </c>
      <c r="E3776" s="191">
        <v>1219.9399410000001</v>
      </c>
      <c r="F3776" s="192">
        <v>1219.9399410000001</v>
      </c>
      <c r="G3776" s="191">
        <v>2716630000</v>
      </c>
      <c r="H3776" s="194">
        <f t="shared" si="116"/>
        <v>4.264159963580069E-3</v>
      </c>
      <c r="I3776" s="193"/>
      <c r="J3776" s="197">
        <v>3774</v>
      </c>
      <c r="K3776" s="234"/>
      <c r="L3776" s="234"/>
      <c r="M3776" s="234"/>
      <c r="N3776" s="234"/>
      <c r="O3776" s="234"/>
      <c r="P3776" s="234"/>
      <c r="Q3776" s="7">
        <v>38659</v>
      </c>
      <c r="R3776" s="8">
        <v>2152143</v>
      </c>
      <c r="S3776" s="8">
        <v>2225714</v>
      </c>
      <c r="T3776" s="8">
        <v>2145357</v>
      </c>
      <c r="U3776" s="8">
        <v>2208929</v>
      </c>
      <c r="V3776" s="192">
        <v>1908822</v>
      </c>
      <c r="W3776" s="234">
        <v>884382800</v>
      </c>
      <c r="X3776" s="194">
        <f t="shared" si="117"/>
        <v>3.1693064041198066E-2</v>
      </c>
      <c r="Y3776" s="193"/>
      <c r="Z3776" s="197">
        <v>3774</v>
      </c>
    </row>
    <row r="3777" spans="1:26" ht="14.4" x14ac:dyDescent="0.3">
      <c r="A3777" s="7">
        <v>38658</v>
      </c>
      <c r="B3777" s="191">
        <v>1202.76001</v>
      </c>
      <c r="C3777" s="191">
        <v>1215.170044</v>
      </c>
      <c r="D3777" s="191">
        <v>1201.0699460000001</v>
      </c>
      <c r="E3777" s="191">
        <v>1214.76001</v>
      </c>
      <c r="F3777" s="192">
        <v>1214.76001</v>
      </c>
      <c r="G3777" s="191">
        <v>2648090000</v>
      </c>
      <c r="H3777" s="194">
        <f t="shared" si="116"/>
        <v>9.9770526956578821E-3</v>
      </c>
      <c r="I3777" s="193"/>
      <c r="J3777" s="197">
        <v>3775</v>
      </c>
      <c r="K3777" s="234"/>
      <c r="L3777" s="234"/>
      <c r="M3777" s="234"/>
      <c r="N3777" s="234"/>
      <c r="O3777" s="234"/>
      <c r="P3777" s="234"/>
      <c r="Q3777" s="7">
        <v>38658</v>
      </c>
      <c r="R3777" s="8">
        <v>2061429</v>
      </c>
      <c r="S3777" s="8">
        <v>2142857</v>
      </c>
      <c r="T3777" s="8">
        <v>2057143</v>
      </c>
      <c r="U3777" s="8">
        <v>2141071</v>
      </c>
      <c r="V3777" s="192">
        <v>1850184</v>
      </c>
      <c r="W3777" s="234">
        <v>857060400</v>
      </c>
      <c r="X3777" s="194">
        <f t="shared" si="117"/>
        <v>4.2608583928969913E-2</v>
      </c>
      <c r="Y3777" s="193"/>
      <c r="Z3777" s="197">
        <v>3775</v>
      </c>
    </row>
    <row r="3778" spans="1:26" ht="14.4" x14ac:dyDescent="0.3">
      <c r="A3778" s="7">
        <v>38657</v>
      </c>
      <c r="B3778" s="191">
        <v>1207.01001</v>
      </c>
      <c r="C3778" s="191">
        <v>1207.339966</v>
      </c>
      <c r="D3778" s="191">
        <v>1201.660034</v>
      </c>
      <c r="E3778" s="191">
        <v>1202.76001</v>
      </c>
      <c r="F3778" s="192">
        <v>1202.76001</v>
      </c>
      <c r="G3778" s="191">
        <v>2457850000</v>
      </c>
      <c r="H3778" s="194">
        <f t="shared" si="116"/>
        <v>-3.5210975590832094E-3</v>
      </c>
      <c r="I3778" s="193"/>
      <c r="J3778" s="197">
        <v>3776</v>
      </c>
      <c r="K3778" s="234"/>
      <c r="L3778" s="234"/>
      <c r="M3778" s="234"/>
      <c r="N3778" s="234"/>
      <c r="O3778" s="234"/>
      <c r="P3778" s="234"/>
      <c r="Q3778" s="7">
        <v>38657</v>
      </c>
      <c r="R3778" s="8">
        <v>2044286</v>
      </c>
      <c r="S3778" s="8">
        <v>2076429</v>
      </c>
      <c r="T3778" s="8">
        <v>2031071</v>
      </c>
      <c r="U3778" s="8">
        <v>2053571</v>
      </c>
      <c r="V3778" s="192">
        <v>1774572</v>
      </c>
      <c r="W3778" s="234">
        <v>749686000</v>
      </c>
      <c r="X3778" s="194">
        <f t="shared" si="117"/>
        <v>-1.5624393408385185E-3</v>
      </c>
      <c r="Y3778" s="193"/>
      <c r="Z3778" s="197">
        <v>3776</v>
      </c>
    </row>
    <row r="3779" spans="1:26" ht="14.4" x14ac:dyDescent="0.3">
      <c r="A3779" s="7">
        <v>38656</v>
      </c>
      <c r="B3779" s="191">
        <v>1198.410034</v>
      </c>
      <c r="C3779" s="191">
        <v>1211.4300539999999</v>
      </c>
      <c r="D3779" s="191">
        <v>1198.410034</v>
      </c>
      <c r="E3779" s="191">
        <v>1207.01001</v>
      </c>
      <c r="F3779" s="192">
        <v>1207.01001</v>
      </c>
      <c r="G3779" s="191">
        <v>2567470000</v>
      </c>
      <c r="H3779" s="194">
        <f t="shared" si="116"/>
        <v>7.1761548685430731E-3</v>
      </c>
      <c r="I3779" s="193"/>
      <c r="J3779" s="197">
        <v>3777</v>
      </c>
      <c r="K3779" s="234"/>
      <c r="L3779" s="234"/>
      <c r="M3779" s="234"/>
      <c r="N3779" s="234"/>
      <c r="O3779" s="234"/>
      <c r="P3779" s="234"/>
      <c r="Q3779" s="7">
        <v>38656</v>
      </c>
      <c r="R3779" s="8">
        <v>1971429</v>
      </c>
      <c r="S3779" s="8">
        <v>2070714</v>
      </c>
      <c r="T3779" s="8">
        <v>1955357</v>
      </c>
      <c r="U3779" s="8">
        <v>2056786</v>
      </c>
      <c r="V3779" s="192">
        <v>1777349</v>
      </c>
      <c r="W3779" s="234">
        <v>940844800</v>
      </c>
      <c r="X3779" s="194">
        <f t="shared" si="117"/>
        <v>5.7279369730628131E-2</v>
      </c>
      <c r="Y3779" s="193"/>
      <c r="Z3779" s="197">
        <v>3777</v>
      </c>
    </row>
    <row r="3780" spans="1:26" ht="14.4" x14ac:dyDescent="0.3">
      <c r="A3780" s="7">
        <v>38653</v>
      </c>
      <c r="B3780" s="191">
        <v>1178.900024</v>
      </c>
      <c r="C3780" s="191">
        <v>1198.410034</v>
      </c>
      <c r="D3780" s="191">
        <v>1178.900024</v>
      </c>
      <c r="E3780" s="191">
        <v>1198.410034</v>
      </c>
      <c r="F3780" s="192">
        <v>1198.410034</v>
      </c>
      <c r="G3780" s="191">
        <v>2379400000</v>
      </c>
      <c r="H3780" s="194">
        <f t="shared" ref="H3780:H3843" si="118">(F3780-F3781)/F3781</f>
        <v>1.6549333788121092E-2</v>
      </c>
      <c r="I3780" s="193"/>
      <c r="J3780" s="197">
        <v>3778</v>
      </c>
      <c r="K3780" s="234"/>
      <c r="L3780" s="234"/>
      <c r="M3780" s="234"/>
      <c r="N3780" s="234"/>
      <c r="O3780" s="234"/>
      <c r="P3780" s="234"/>
      <c r="Q3780" s="7">
        <v>38653</v>
      </c>
      <c r="R3780" s="8">
        <v>2001429</v>
      </c>
      <c r="S3780" s="8">
        <v>2015357</v>
      </c>
      <c r="T3780" s="8">
        <v>1934643</v>
      </c>
      <c r="U3780" s="8">
        <v>1945357</v>
      </c>
      <c r="V3780" s="192">
        <v>1681059</v>
      </c>
      <c r="W3780" s="234">
        <v>769787200</v>
      </c>
      <c r="X3780" s="194">
        <f t="shared" ref="X3780:X3843" si="119">(V3780-V3781)/V3781</f>
        <v>-1.6964802610419456E-2</v>
      </c>
      <c r="Y3780" s="193"/>
      <c r="Z3780" s="197">
        <v>3778</v>
      </c>
    </row>
    <row r="3781" spans="1:26" ht="14.4" x14ac:dyDescent="0.3">
      <c r="A3781" s="7">
        <v>38652</v>
      </c>
      <c r="B3781" s="191">
        <v>1191.380005</v>
      </c>
      <c r="C3781" s="191">
        <v>1192.650024</v>
      </c>
      <c r="D3781" s="191">
        <v>1178.8900149999999</v>
      </c>
      <c r="E3781" s="191">
        <v>1178.900024</v>
      </c>
      <c r="F3781" s="192">
        <v>1178.900024</v>
      </c>
      <c r="G3781" s="191">
        <v>2395370000</v>
      </c>
      <c r="H3781" s="194">
        <f t="shared" si="118"/>
        <v>-1.0475231200476586E-2</v>
      </c>
      <c r="I3781" s="193"/>
      <c r="J3781" s="197">
        <v>3779</v>
      </c>
      <c r="K3781" s="234"/>
      <c r="L3781" s="234"/>
      <c r="M3781" s="234"/>
      <c r="N3781" s="234"/>
      <c r="O3781" s="234"/>
      <c r="P3781" s="234"/>
      <c r="Q3781" s="7">
        <v>38652</v>
      </c>
      <c r="R3781" s="8">
        <v>2035357</v>
      </c>
      <c r="S3781" s="8">
        <v>2036072</v>
      </c>
      <c r="T3781" s="8">
        <v>1978929</v>
      </c>
      <c r="U3781" s="8">
        <v>1978929</v>
      </c>
      <c r="V3781" s="192">
        <v>1710070</v>
      </c>
      <c r="W3781" s="234">
        <v>411541200</v>
      </c>
      <c r="X3781" s="194">
        <f t="shared" si="119"/>
        <v>-2.8405752966081953E-2</v>
      </c>
      <c r="Y3781" s="193"/>
      <c r="Z3781" s="197">
        <v>3779</v>
      </c>
    </row>
    <row r="3782" spans="1:26" ht="14.4" x14ac:dyDescent="0.3">
      <c r="A3782" s="7">
        <v>38651</v>
      </c>
      <c r="B3782" s="191">
        <v>1196.540039</v>
      </c>
      <c r="C3782" s="191">
        <v>1204.01001</v>
      </c>
      <c r="D3782" s="191">
        <v>1191.380005</v>
      </c>
      <c r="E3782" s="191">
        <v>1191.380005</v>
      </c>
      <c r="F3782" s="192">
        <v>1191.380005</v>
      </c>
      <c r="G3782" s="191">
        <v>2467750000</v>
      </c>
      <c r="H3782" s="194">
        <f t="shared" si="118"/>
        <v>-4.3124624599377871E-3</v>
      </c>
      <c r="I3782" s="193"/>
      <c r="J3782" s="197">
        <v>3780</v>
      </c>
      <c r="K3782" s="234"/>
      <c r="L3782" s="234"/>
      <c r="M3782" s="234"/>
      <c r="N3782" s="234"/>
      <c r="O3782" s="234"/>
      <c r="P3782" s="234"/>
      <c r="Q3782" s="7">
        <v>38651</v>
      </c>
      <c r="R3782" s="8">
        <v>2010000</v>
      </c>
      <c r="S3782" s="8">
        <v>2055714</v>
      </c>
      <c r="T3782" s="8">
        <v>1997143</v>
      </c>
      <c r="U3782" s="8">
        <v>2036786</v>
      </c>
      <c r="V3782" s="192">
        <v>1760066</v>
      </c>
      <c r="W3782" s="234">
        <v>631593200</v>
      </c>
      <c r="X3782" s="194">
        <f t="shared" si="119"/>
        <v>1.6577093795935575E-2</v>
      </c>
      <c r="Y3782" s="193"/>
      <c r="Z3782" s="197">
        <v>3780</v>
      </c>
    </row>
    <row r="3783" spans="1:26" ht="14.4" x14ac:dyDescent="0.3">
      <c r="A3783" s="7">
        <v>38650</v>
      </c>
      <c r="B3783" s="191">
        <v>1199.380005</v>
      </c>
      <c r="C3783" s="191">
        <v>1201.3000489999999</v>
      </c>
      <c r="D3783" s="191">
        <v>1189.290039</v>
      </c>
      <c r="E3783" s="191">
        <v>1196.540039</v>
      </c>
      <c r="F3783" s="192">
        <v>1196.540039</v>
      </c>
      <c r="G3783" s="191">
        <v>2312470000</v>
      </c>
      <c r="H3783" s="194">
        <f t="shared" si="118"/>
        <v>-2.3678617186885685E-3</v>
      </c>
      <c r="I3783" s="193"/>
      <c r="J3783" s="197">
        <v>3781</v>
      </c>
      <c r="K3783" s="234"/>
      <c r="L3783" s="234"/>
      <c r="M3783" s="234"/>
      <c r="N3783" s="234"/>
      <c r="O3783" s="234"/>
      <c r="P3783" s="234"/>
      <c r="Q3783" s="7">
        <v>38650</v>
      </c>
      <c r="R3783" s="8">
        <v>2014286</v>
      </c>
      <c r="S3783" s="8">
        <v>2030357</v>
      </c>
      <c r="T3783" s="8">
        <v>1988929</v>
      </c>
      <c r="U3783" s="8">
        <v>2003572</v>
      </c>
      <c r="V3783" s="192">
        <v>1731365</v>
      </c>
      <c r="W3783" s="234">
        <v>465127600</v>
      </c>
      <c r="X3783" s="194">
        <f t="shared" si="119"/>
        <v>-1.2150103271598598E-2</v>
      </c>
      <c r="Y3783" s="193"/>
      <c r="Z3783" s="197">
        <v>3781</v>
      </c>
    </row>
    <row r="3784" spans="1:26" ht="14.4" x14ac:dyDescent="0.3">
      <c r="A3784" s="7">
        <v>38649</v>
      </c>
      <c r="B3784" s="191">
        <v>1179.589966</v>
      </c>
      <c r="C3784" s="191">
        <v>1199.3900149999999</v>
      </c>
      <c r="D3784" s="191">
        <v>1179.589966</v>
      </c>
      <c r="E3784" s="191">
        <v>1199.380005</v>
      </c>
      <c r="F3784" s="192">
        <v>1199.380005</v>
      </c>
      <c r="G3784" s="191">
        <v>2197790000</v>
      </c>
      <c r="H3784" s="194">
        <f t="shared" si="118"/>
        <v>1.6777049288667804E-2</v>
      </c>
      <c r="I3784" s="193"/>
      <c r="J3784" s="197">
        <v>3782</v>
      </c>
      <c r="K3784" s="234"/>
      <c r="L3784" s="234"/>
      <c r="M3784" s="234"/>
      <c r="N3784" s="234"/>
      <c r="O3784" s="234"/>
      <c r="P3784" s="234"/>
      <c r="Q3784" s="7">
        <v>38649</v>
      </c>
      <c r="R3784" s="8">
        <v>1973214</v>
      </c>
      <c r="S3784" s="8">
        <v>2028214</v>
      </c>
      <c r="T3784" s="8">
        <v>1967500</v>
      </c>
      <c r="U3784" s="8">
        <v>2028214</v>
      </c>
      <c r="V3784" s="192">
        <v>1752660</v>
      </c>
      <c r="W3784" s="234">
        <v>609753200</v>
      </c>
      <c r="X3784" s="194">
        <f t="shared" si="119"/>
        <v>2.0302307913970606E-2</v>
      </c>
      <c r="Y3784" s="193"/>
      <c r="Z3784" s="197">
        <v>3782</v>
      </c>
    </row>
    <row r="3785" spans="1:26" ht="14.4" x14ac:dyDescent="0.3">
      <c r="A3785" s="7">
        <v>38646</v>
      </c>
      <c r="B3785" s="191">
        <v>1177.8000489999999</v>
      </c>
      <c r="C3785" s="191">
        <v>1186.459961</v>
      </c>
      <c r="D3785" s="191">
        <v>1174.920044</v>
      </c>
      <c r="E3785" s="191">
        <v>1179.589966</v>
      </c>
      <c r="F3785" s="192">
        <v>1179.589966</v>
      </c>
      <c r="G3785" s="191">
        <v>2470920000</v>
      </c>
      <c r="H3785" s="194">
        <f t="shared" si="118"/>
        <v>1.5197121120174614E-3</v>
      </c>
      <c r="I3785" s="193"/>
      <c r="J3785" s="197">
        <v>3783</v>
      </c>
      <c r="K3785" s="234"/>
      <c r="L3785" s="234"/>
      <c r="M3785" s="234"/>
      <c r="N3785" s="234"/>
      <c r="O3785" s="234"/>
      <c r="P3785" s="234"/>
      <c r="Q3785" s="7">
        <v>38646</v>
      </c>
      <c r="R3785" s="8">
        <v>2030000</v>
      </c>
      <c r="S3785" s="8">
        <v>2035000</v>
      </c>
      <c r="T3785" s="8">
        <v>1977143</v>
      </c>
      <c r="U3785" s="8">
        <v>1987857</v>
      </c>
      <c r="V3785" s="192">
        <v>1717785</v>
      </c>
      <c r="W3785" s="234">
        <v>796726000</v>
      </c>
      <c r="X3785" s="194">
        <f t="shared" si="119"/>
        <v>-8.5501607700339197E-3</v>
      </c>
      <c r="Y3785" s="193"/>
      <c r="Z3785" s="197">
        <v>3783</v>
      </c>
    </row>
    <row r="3786" spans="1:26" ht="14.4" x14ac:dyDescent="0.3">
      <c r="A3786" s="7">
        <v>38645</v>
      </c>
      <c r="B3786" s="191">
        <v>1195.76001</v>
      </c>
      <c r="C3786" s="191">
        <v>1197.3000489999999</v>
      </c>
      <c r="D3786" s="191">
        <v>1173.3000489999999</v>
      </c>
      <c r="E3786" s="191">
        <v>1177.8000489999999</v>
      </c>
      <c r="F3786" s="192">
        <v>1177.8000489999999</v>
      </c>
      <c r="G3786" s="191">
        <v>2617250000</v>
      </c>
      <c r="H3786" s="194">
        <f t="shared" si="118"/>
        <v>-1.5019703661105058E-2</v>
      </c>
      <c r="I3786" s="193"/>
      <c r="J3786" s="197">
        <v>3784</v>
      </c>
      <c r="K3786" s="234"/>
      <c r="L3786" s="234"/>
      <c r="M3786" s="234"/>
      <c r="N3786" s="234"/>
      <c r="O3786" s="234"/>
      <c r="P3786" s="234"/>
      <c r="Q3786" s="7">
        <v>38645</v>
      </c>
      <c r="R3786" s="8">
        <v>1945357</v>
      </c>
      <c r="S3786" s="8">
        <v>2017857</v>
      </c>
      <c r="T3786" s="8">
        <v>1941071</v>
      </c>
      <c r="U3786" s="8">
        <v>2005000</v>
      </c>
      <c r="V3786" s="192">
        <v>1732599</v>
      </c>
      <c r="W3786" s="234">
        <v>1357762000</v>
      </c>
      <c r="X3786" s="194">
        <f t="shared" si="119"/>
        <v>2.1842289645215396E-2</v>
      </c>
      <c r="Y3786" s="193"/>
      <c r="Z3786" s="197">
        <v>3784</v>
      </c>
    </row>
    <row r="3787" spans="1:26" ht="14.4" x14ac:dyDescent="0.3">
      <c r="A3787" s="7">
        <v>38644</v>
      </c>
      <c r="B3787" s="191">
        <v>1178.1400149999999</v>
      </c>
      <c r="C3787" s="191">
        <v>1195.76001</v>
      </c>
      <c r="D3787" s="191">
        <v>1170.5500489999999</v>
      </c>
      <c r="E3787" s="191">
        <v>1195.76001</v>
      </c>
      <c r="F3787" s="192">
        <v>1195.76001</v>
      </c>
      <c r="G3787" s="191">
        <v>2703590000</v>
      </c>
      <c r="H3787" s="194">
        <f t="shared" si="118"/>
        <v>1.4955773316977115E-2</v>
      </c>
      <c r="I3787" s="193"/>
      <c r="J3787" s="197">
        <v>3785</v>
      </c>
      <c r="K3787" s="234"/>
      <c r="L3787" s="234"/>
      <c r="M3787" s="234"/>
      <c r="N3787" s="234"/>
      <c r="O3787" s="234"/>
      <c r="P3787" s="234"/>
      <c r="Q3787" s="7">
        <v>38644</v>
      </c>
      <c r="R3787" s="8">
        <v>1859643</v>
      </c>
      <c r="S3787" s="8">
        <v>1962857</v>
      </c>
      <c r="T3787" s="8">
        <v>1828929</v>
      </c>
      <c r="U3787" s="8">
        <v>1962143</v>
      </c>
      <c r="V3787" s="192">
        <v>1695564</v>
      </c>
      <c r="W3787" s="234">
        <v>1008683200</v>
      </c>
      <c r="X3787" s="194">
        <f t="shared" si="119"/>
        <v>5.2288478139850096E-2</v>
      </c>
      <c r="Y3787" s="193"/>
      <c r="Z3787" s="197">
        <v>3785</v>
      </c>
    </row>
    <row r="3788" spans="1:26" ht="14.4" x14ac:dyDescent="0.3">
      <c r="A3788" s="7">
        <v>38643</v>
      </c>
      <c r="B3788" s="191">
        <v>1190.099976</v>
      </c>
      <c r="C3788" s="191">
        <v>1190.099976</v>
      </c>
      <c r="D3788" s="191">
        <v>1178.130005</v>
      </c>
      <c r="E3788" s="191">
        <v>1178.1400149999999</v>
      </c>
      <c r="F3788" s="192">
        <v>1178.1400149999999</v>
      </c>
      <c r="G3788" s="191">
        <v>2197010000</v>
      </c>
      <c r="H3788" s="194">
        <f t="shared" si="118"/>
        <v>-1.0049543098217843E-2</v>
      </c>
      <c r="I3788" s="193"/>
      <c r="J3788" s="197">
        <v>3786</v>
      </c>
      <c r="K3788" s="234"/>
      <c r="L3788" s="234"/>
      <c r="M3788" s="234"/>
      <c r="N3788" s="234"/>
      <c r="O3788" s="234"/>
      <c r="P3788" s="234"/>
      <c r="Q3788" s="7">
        <v>38643</v>
      </c>
      <c r="R3788" s="8">
        <v>1901786</v>
      </c>
      <c r="S3788" s="8">
        <v>1926786</v>
      </c>
      <c r="T3788" s="8">
        <v>1864286</v>
      </c>
      <c r="U3788" s="8">
        <v>1864643</v>
      </c>
      <c r="V3788" s="192">
        <v>1611311</v>
      </c>
      <c r="W3788" s="234">
        <v>609588000</v>
      </c>
      <c r="X3788" s="194">
        <f t="shared" si="119"/>
        <v>-2.3016821967510512E-2</v>
      </c>
      <c r="Y3788" s="193"/>
      <c r="Z3788" s="197">
        <v>3786</v>
      </c>
    </row>
    <row r="3789" spans="1:26" ht="14.4" x14ac:dyDescent="0.3">
      <c r="A3789" s="7">
        <v>38642</v>
      </c>
      <c r="B3789" s="191">
        <v>1186.5699460000001</v>
      </c>
      <c r="C3789" s="191">
        <v>1191.209961</v>
      </c>
      <c r="D3789" s="191">
        <v>1184.4799800000001</v>
      </c>
      <c r="E3789" s="191">
        <v>1190.099976</v>
      </c>
      <c r="F3789" s="192">
        <v>1190.099976</v>
      </c>
      <c r="G3789" s="191">
        <v>2054570000</v>
      </c>
      <c r="H3789" s="194">
        <f t="shared" si="118"/>
        <v>2.974986861836375E-3</v>
      </c>
      <c r="I3789" s="193"/>
      <c r="J3789" s="197">
        <v>3787</v>
      </c>
      <c r="K3789" s="234"/>
      <c r="L3789" s="234"/>
      <c r="M3789" s="234"/>
      <c r="N3789" s="234"/>
      <c r="O3789" s="234"/>
      <c r="P3789" s="234"/>
      <c r="Q3789" s="7">
        <v>38642</v>
      </c>
      <c r="R3789" s="8">
        <v>1927857</v>
      </c>
      <c r="S3789" s="8">
        <v>1936786</v>
      </c>
      <c r="T3789" s="8">
        <v>1881429</v>
      </c>
      <c r="U3789" s="8">
        <v>1908571</v>
      </c>
      <c r="V3789" s="192">
        <v>1649272</v>
      </c>
      <c r="W3789" s="234">
        <v>616834400</v>
      </c>
      <c r="X3789" s="194">
        <f t="shared" si="119"/>
        <v>-1.0370494823153151E-2</v>
      </c>
      <c r="Y3789" s="193"/>
      <c r="Z3789" s="197">
        <v>3787</v>
      </c>
    </row>
    <row r="3790" spans="1:26" ht="14.4" x14ac:dyDescent="0.3">
      <c r="A3790" s="7">
        <v>38639</v>
      </c>
      <c r="B3790" s="191">
        <v>1176.839966</v>
      </c>
      <c r="C3790" s="191">
        <v>1187.130005</v>
      </c>
      <c r="D3790" s="191">
        <v>1175.4399410000001</v>
      </c>
      <c r="E3790" s="191">
        <v>1186.5699460000001</v>
      </c>
      <c r="F3790" s="192">
        <v>1186.5699460000001</v>
      </c>
      <c r="G3790" s="191">
        <v>2188940000</v>
      </c>
      <c r="H3790" s="194">
        <f t="shared" si="118"/>
        <v>8.2678871223855668E-3</v>
      </c>
      <c r="I3790" s="193"/>
      <c r="J3790" s="197">
        <v>3788</v>
      </c>
      <c r="K3790" s="234"/>
      <c r="L3790" s="234"/>
      <c r="M3790" s="234"/>
      <c r="N3790" s="234"/>
      <c r="O3790" s="234"/>
      <c r="P3790" s="234"/>
      <c r="Q3790" s="7">
        <v>38639</v>
      </c>
      <c r="R3790" s="8">
        <v>1929643</v>
      </c>
      <c r="S3790" s="8">
        <v>1941071</v>
      </c>
      <c r="T3790" s="8">
        <v>1885357</v>
      </c>
      <c r="U3790" s="8">
        <v>1928571</v>
      </c>
      <c r="V3790" s="192">
        <v>1666555</v>
      </c>
      <c r="W3790" s="234">
        <v>1035552000</v>
      </c>
      <c r="X3790" s="194">
        <f t="shared" si="119"/>
        <v>4.8386221533526681E-3</v>
      </c>
      <c r="Y3790" s="193"/>
      <c r="Z3790" s="197">
        <v>3788</v>
      </c>
    </row>
    <row r="3791" spans="1:26" ht="14.4" x14ac:dyDescent="0.3">
      <c r="A3791" s="7">
        <v>38638</v>
      </c>
      <c r="B3791" s="191">
        <v>1177.6800539999999</v>
      </c>
      <c r="C3791" s="191">
        <v>1179.5600589999999</v>
      </c>
      <c r="D3791" s="191">
        <v>1168.1999510000001</v>
      </c>
      <c r="E3791" s="191">
        <v>1176.839966</v>
      </c>
      <c r="F3791" s="192">
        <v>1176.839966</v>
      </c>
      <c r="G3791" s="191">
        <v>2351150000</v>
      </c>
      <c r="H3791" s="194">
        <f t="shared" si="118"/>
        <v>-7.1334145224465474E-4</v>
      </c>
      <c r="I3791" s="193"/>
      <c r="J3791" s="197">
        <v>3789</v>
      </c>
      <c r="K3791" s="234"/>
      <c r="L3791" s="234"/>
      <c r="M3791" s="234"/>
      <c r="N3791" s="234"/>
      <c r="O3791" s="234"/>
      <c r="P3791" s="234"/>
      <c r="Q3791" s="7">
        <v>38638</v>
      </c>
      <c r="R3791" s="8">
        <v>1765714</v>
      </c>
      <c r="S3791" s="8">
        <v>1926786</v>
      </c>
      <c r="T3791" s="8">
        <v>1759643</v>
      </c>
      <c r="U3791" s="8">
        <v>1919286</v>
      </c>
      <c r="V3791" s="192">
        <v>1658530</v>
      </c>
      <c r="W3791" s="234">
        <v>1865575600</v>
      </c>
      <c r="X3791" s="194">
        <f t="shared" si="119"/>
        <v>9.116759070474928E-2</v>
      </c>
      <c r="Y3791" s="193"/>
      <c r="Z3791" s="197">
        <v>3789</v>
      </c>
    </row>
    <row r="3792" spans="1:26" ht="14.4" x14ac:dyDescent="0.3">
      <c r="A3792" s="7">
        <v>38637</v>
      </c>
      <c r="B3792" s="191">
        <v>1184.869995</v>
      </c>
      <c r="C3792" s="191">
        <v>1190.0200199999999</v>
      </c>
      <c r="D3792" s="191">
        <v>1173.650024</v>
      </c>
      <c r="E3792" s="191">
        <v>1177.6800539999999</v>
      </c>
      <c r="F3792" s="192">
        <v>1177.6800539999999</v>
      </c>
      <c r="G3792" s="191">
        <v>2491280000</v>
      </c>
      <c r="H3792" s="194">
        <f t="shared" si="118"/>
        <v>-6.0681264867375514E-3</v>
      </c>
      <c r="I3792" s="193"/>
      <c r="J3792" s="197">
        <v>3790</v>
      </c>
      <c r="K3792" s="234"/>
      <c r="L3792" s="234"/>
      <c r="M3792" s="234"/>
      <c r="N3792" s="234"/>
      <c r="O3792" s="234"/>
      <c r="P3792" s="234"/>
      <c r="Q3792" s="7">
        <v>38637</v>
      </c>
      <c r="R3792" s="8">
        <v>1737500</v>
      </c>
      <c r="S3792" s="8">
        <v>1796429</v>
      </c>
      <c r="T3792" s="8">
        <v>1709643</v>
      </c>
      <c r="U3792" s="8">
        <v>1758929</v>
      </c>
      <c r="V3792" s="192">
        <v>1519959</v>
      </c>
      <c r="W3792" s="234">
        <v>2697486400</v>
      </c>
      <c r="X3792" s="194">
        <f t="shared" si="119"/>
        <v>-4.5358022380677522E-2</v>
      </c>
      <c r="Y3792" s="193"/>
      <c r="Z3792" s="197">
        <v>3790</v>
      </c>
    </row>
    <row r="3793" spans="1:26" ht="14.4" x14ac:dyDescent="0.3">
      <c r="A3793" s="7">
        <v>38636</v>
      </c>
      <c r="B3793" s="191">
        <v>1187.329956</v>
      </c>
      <c r="C3793" s="191">
        <v>1193.099976</v>
      </c>
      <c r="D3793" s="191">
        <v>1183.160034</v>
      </c>
      <c r="E3793" s="191">
        <v>1184.869995</v>
      </c>
      <c r="F3793" s="192">
        <v>1184.869995</v>
      </c>
      <c r="G3793" s="191">
        <v>2299040000</v>
      </c>
      <c r="H3793" s="194">
        <f t="shared" si="118"/>
        <v>-2.0718427826813975E-3</v>
      </c>
      <c r="I3793" s="193"/>
      <c r="J3793" s="197">
        <v>3791</v>
      </c>
      <c r="K3793" s="234"/>
      <c r="L3793" s="234"/>
      <c r="M3793" s="234"/>
      <c r="N3793" s="234"/>
      <c r="O3793" s="234"/>
      <c r="P3793" s="234"/>
      <c r="Q3793" s="7">
        <v>38636</v>
      </c>
      <c r="R3793" s="8">
        <v>1829643</v>
      </c>
      <c r="S3793" s="8">
        <v>1852500</v>
      </c>
      <c r="T3793" s="8">
        <v>1800000</v>
      </c>
      <c r="U3793" s="8">
        <v>1842500</v>
      </c>
      <c r="V3793" s="192">
        <v>1592177</v>
      </c>
      <c r="W3793" s="234">
        <v>1225884800</v>
      </c>
      <c r="X3793" s="194">
        <f t="shared" si="119"/>
        <v>2.4220903491420209E-2</v>
      </c>
      <c r="Y3793" s="193"/>
      <c r="Z3793" s="197">
        <v>3791</v>
      </c>
    </row>
    <row r="3794" spans="1:26" ht="14.4" x14ac:dyDescent="0.3">
      <c r="A3794" s="7">
        <v>38635</v>
      </c>
      <c r="B3794" s="191">
        <v>1195.900024</v>
      </c>
      <c r="C3794" s="191">
        <v>1196.5200199999999</v>
      </c>
      <c r="D3794" s="191">
        <v>1186.119995</v>
      </c>
      <c r="E3794" s="191">
        <v>1187.329956</v>
      </c>
      <c r="F3794" s="192">
        <v>1187.329956</v>
      </c>
      <c r="G3794" s="191">
        <v>2195990000</v>
      </c>
      <c r="H3794" s="194">
        <f t="shared" si="118"/>
        <v>-7.1662077330972539E-3</v>
      </c>
      <c r="I3794" s="193"/>
      <c r="J3794" s="197">
        <v>3792</v>
      </c>
      <c r="K3794" s="234"/>
      <c r="L3794" s="234"/>
      <c r="M3794" s="234"/>
      <c r="N3794" s="234"/>
      <c r="O3794" s="234"/>
      <c r="P3794" s="234"/>
      <c r="Q3794" s="7">
        <v>38635</v>
      </c>
      <c r="R3794" s="8">
        <v>1848571</v>
      </c>
      <c r="S3794" s="8">
        <v>1853929</v>
      </c>
      <c r="T3794" s="8">
        <v>1795714</v>
      </c>
      <c r="U3794" s="8">
        <v>1798929</v>
      </c>
      <c r="V3794" s="192">
        <v>1554525</v>
      </c>
      <c r="W3794" s="234">
        <v>507505600</v>
      </c>
      <c r="X3794" s="194">
        <f t="shared" si="119"/>
        <v>-1.812817626794911E-2</v>
      </c>
      <c r="Y3794" s="193"/>
      <c r="Z3794" s="197">
        <v>3792</v>
      </c>
    </row>
    <row r="3795" spans="1:26" ht="14.4" x14ac:dyDescent="0.3">
      <c r="A3795" s="7">
        <v>38632</v>
      </c>
      <c r="B3795" s="191">
        <v>1191.48999</v>
      </c>
      <c r="C3795" s="191">
        <v>1199.709961</v>
      </c>
      <c r="D3795" s="191">
        <v>1191.459961</v>
      </c>
      <c r="E3795" s="191">
        <v>1195.900024</v>
      </c>
      <c r="F3795" s="192">
        <v>1195.900024</v>
      </c>
      <c r="G3795" s="191">
        <v>2126080000</v>
      </c>
      <c r="H3795" s="194">
        <f t="shared" si="118"/>
        <v>3.7012765839518264E-3</v>
      </c>
      <c r="I3795" s="193"/>
      <c r="J3795" s="197">
        <v>3793</v>
      </c>
      <c r="K3795" s="234"/>
      <c r="L3795" s="234"/>
      <c r="M3795" s="234"/>
      <c r="N3795" s="234"/>
      <c r="O3795" s="234"/>
      <c r="P3795" s="234"/>
      <c r="Q3795" s="7">
        <v>38632</v>
      </c>
      <c r="R3795" s="8">
        <v>1847143</v>
      </c>
      <c r="S3795" s="8">
        <v>1854643</v>
      </c>
      <c r="T3795" s="8">
        <v>1805357</v>
      </c>
      <c r="U3795" s="8">
        <v>1832143</v>
      </c>
      <c r="V3795" s="192">
        <v>1583226</v>
      </c>
      <c r="W3795" s="234">
        <v>677882800</v>
      </c>
      <c r="X3795" s="194">
        <f t="shared" si="119"/>
        <v>-7.737042099662127E-3</v>
      </c>
      <c r="Y3795" s="193"/>
      <c r="Z3795" s="197">
        <v>3793</v>
      </c>
    </row>
    <row r="3796" spans="1:26" ht="14.4" x14ac:dyDescent="0.3">
      <c r="A3796" s="7">
        <v>38631</v>
      </c>
      <c r="B3796" s="191">
        <v>1196.3900149999999</v>
      </c>
      <c r="C3796" s="191">
        <v>1202.1400149999999</v>
      </c>
      <c r="D3796" s="191">
        <v>1181.920044</v>
      </c>
      <c r="E3796" s="191">
        <v>1191.48999</v>
      </c>
      <c r="F3796" s="192">
        <v>1191.48999</v>
      </c>
      <c r="G3796" s="191">
        <v>2792030000</v>
      </c>
      <c r="H3796" s="194">
        <f t="shared" si="118"/>
        <v>-4.0956752719136617E-3</v>
      </c>
      <c r="I3796" s="193"/>
      <c r="J3796" s="197">
        <v>3794</v>
      </c>
      <c r="K3796" s="234"/>
      <c r="L3796" s="234"/>
      <c r="M3796" s="234"/>
      <c r="N3796" s="234"/>
      <c r="O3796" s="234"/>
      <c r="P3796" s="234"/>
      <c r="Q3796" s="7">
        <v>38631</v>
      </c>
      <c r="R3796" s="8">
        <v>1900000</v>
      </c>
      <c r="S3796" s="8">
        <v>1910357</v>
      </c>
      <c r="T3796" s="8">
        <v>1816786</v>
      </c>
      <c r="U3796" s="8">
        <v>1846429</v>
      </c>
      <c r="V3796" s="192">
        <v>1595571</v>
      </c>
      <c r="W3796" s="234">
        <v>757537200</v>
      </c>
      <c r="X3796" s="194">
        <f t="shared" si="119"/>
        <v>-2.046225003100248E-2</v>
      </c>
      <c r="Y3796" s="193"/>
      <c r="Z3796" s="197">
        <v>3794</v>
      </c>
    </row>
    <row r="3797" spans="1:26" ht="14.4" x14ac:dyDescent="0.3">
      <c r="A3797" s="7">
        <v>38630</v>
      </c>
      <c r="B3797" s="191">
        <v>1214.469971</v>
      </c>
      <c r="C3797" s="191">
        <v>1214.469971</v>
      </c>
      <c r="D3797" s="191">
        <v>1196.25</v>
      </c>
      <c r="E3797" s="191">
        <v>1196.3900149999999</v>
      </c>
      <c r="F3797" s="192">
        <v>1196.3900149999999</v>
      </c>
      <c r="G3797" s="191">
        <v>2546780000</v>
      </c>
      <c r="H3797" s="194">
        <f t="shared" si="118"/>
        <v>-1.4887116546087115E-2</v>
      </c>
      <c r="I3797" s="193"/>
      <c r="J3797" s="197">
        <v>3795</v>
      </c>
      <c r="K3797" s="234"/>
      <c r="L3797" s="234"/>
      <c r="M3797" s="234"/>
      <c r="N3797" s="234"/>
      <c r="O3797" s="234"/>
      <c r="P3797" s="234"/>
      <c r="Q3797" s="7">
        <v>38630</v>
      </c>
      <c r="R3797" s="8">
        <v>1940357</v>
      </c>
      <c r="S3797" s="8">
        <v>1941429</v>
      </c>
      <c r="T3797" s="8">
        <v>1883929</v>
      </c>
      <c r="U3797" s="8">
        <v>1885000</v>
      </c>
      <c r="V3797" s="192">
        <v>1628902</v>
      </c>
      <c r="W3797" s="234">
        <v>610769600</v>
      </c>
      <c r="X3797" s="194">
        <f t="shared" si="119"/>
        <v>-1.8046959349279829E-2</v>
      </c>
      <c r="Y3797" s="193"/>
      <c r="Z3797" s="197">
        <v>3795</v>
      </c>
    </row>
    <row r="3798" spans="1:26" ht="14.4" x14ac:dyDescent="0.3">
      <c r="A3798" s="7">
        <v>38629</v>
      </c>
      <c r="B3798" s="191">
        <v>1226.6999510000001</v>
      </c>
      <c r="C3798" s="191">
        <v>1229.880005</v>
      </c>
      <c r="D3798" s="191">
        <v>1214.0200199999999</v>
      </c>
      <c r="E3798" s="191">
        <v>1214.469971</v>
      </c>
      <c r="F3798" s="192">
        <v>1214.469971</v>
      </c>
      <c r="G3798" s="191">
        <v>2341420000</v>
      </c>
      <c r="H3798" s="194">
        <f t="shared" si="118"/>
        <v>-9.9698218704828718E-3</v>
      </c>
      <c r="I3798" s="193"/>
      <c r="J3798" s="197">
        <v>3796</v>
      </c>
      <c r="K3798" s="234"/>
      <c r="L3798" s="234"/>
      <c r="M3798" s="234"/>
      <c r="N3798" s="234"/>
      <c r="O3798" s="234"/>
      <c r="P3798" s="234"/>
      <c r="Q3798" s="7">
        <v>38629</v>
      </c>
      <c r="R3798" s="8">
        <v>1962500</v>
      </c>
      <c r="S3798" s="8">
        <v>1976786</v>
      </c>
      <c r="T3798" s="8">
        <v>1915714</v>
      </c>
      <c r="U3798" s="8">
        <v>1919643</v>
      </c>
      <c r="V3798" s="192">
        <v>1658839</v>
      </c>
      <c r="W3798" s="234">
        <v>539459200</v>
      </c>
      <c r="X3798" s="194">
        <f t="shared" si="119"/>
        <v>-1.2674584289110273E-2</v>
      </c>
      <c r="Y3798" s="193"/>
      <c r="Z3798" s="197">
        <v>3796</v>
      </c>
    </row>
    <row r="3799" spans="1:26" ht="14.4" x14ac:dyDescent="0.3">
      <c r="A3799" s="7">
        <v>38628</v>
      </c>
      <c r="B3799" s="191">
        <v>1228.8100589999999</v>
      </c>
      <c r="C3799" s="191">
        <v>1233.339966</v>
      </c>
      <c r="D3799" s="191">
        <v>1225.150024</v>
      </c>
      <c r="E3799" s="191">
        <v>1226.6999510000001</v>
      </c>
      <c r="F3799" s="192">
        <v>1226.6999510000001</v>
      </c>
      <c r="G3799" s="191">
        <v>2097490000</v>
      </c>
      <c r="H3799" s="194">
        <f t="shared" si="118"/>
        <v>-1.7171962294295108E-3</v>
      </c>
      <c r="I3799" s="193"/>
      <c r="J3799" s="197">
        <v>3797</v>
      </c>
      <c r="K3799" s="234"/>
      <c r="L3799" s="234"/>
      <c r="M3799" s="234"/>
      <c r="N3799" s="234"/>
      <c r="O3799" s="234"/>
      <c r="P3799" s="234"/>
      <c r="Q3799" s="7">
        <v>38628</v>
      </c>
      <c r="R3799" s="8">
        <v>1934286</v>
      </c>
      <c r="S3799" s="8">
        <v>1947857</v>
      </c>
      <c r="T3799" s="8">
        <v>1917143</v>
      </c>
      <c r="U3799" s="8">
        <v>1944286</v>
      </c>
      <c r="V3799" s="192">
        <v>1680134</v>
      </c>
      <c r="W3799" s="234">
        <v>507553200</v>
      </c>
      <c r="X3799" s="194">
        <f t="shared" si="119"/>
        <v>1.5482454708863851E-2</v>
      </c>
      <c r="Y3799" s="193"/>
      <c r="Z3799" s="197">
        <v>3797</v>
      </c>
    </row>
    <row r="3800" spans="1:26" ht="14.4" x14ac:dyDescent="0.3">
      <c r="A3800" s="7">
        <v>38625</v>
      </c>
      <c r="B3800" s="191">
        <v>1227.6800539999999</v>
      </c>
      <c r="C3800" s="191">
        <v>1229.5699460000001</v>
      </c>
      <c r="D3800" s="191">
        <v>1225.219971</v>
      </c>
      <c r="E3800" s="191">
        <v>1228.8100589999999</v>
      </c>
      <c r="F3800" s="192">
        <v>1228.8100589999999</v>
      </c>
      <c r="G3800" s="191">
        <v>2097520000</v>
      </c>
      <c r="H3800" s="194">
        <f t="shared" si="118"/>
        <v>9.2043932482101145E-4</v>
      </c>
      <c r="I3800" s="193"/>
      <c r="J3800" s="197">
        <v>3798</v>
      </c>
      <c r="K3800" s="234"/>
      <c r="L3800" s="234"/>
      <c r="M3800" s="234"/>
      <c r="N3800" s="234"/>
      <c r="O3800" s="234"/>
      <c r="P3800" s="234"/>
      <c r="Q3800" s="7">
        <v>38625</v>
      </c>
      <c r="R3800" s="8">
        <v>1868929</v>
      </c>
      <c r="S3800" s="8">
        <v>1916071</v>
      </c>
      <c r="T3800" s="8">
        <v>1852857</v>
      </c>
      <c r="U3800" s="8">
        <v>1914643</v>
      </c>
      <c r="V3800" s="192">
        <v>1654518</v>
      </c>
      <c r="W3800" s="234">
        <v>531633200</v>
      </c>
      <c r="X3800" s="194">
        <f t="shared" si="119"/>
        <v>2.4264496945812074E-2</v>
      </c>
      <c r="Y3800" s="193"/>
      <c r="Z3800" s="197">
        <v>3798</v>
      </c>
    </row>
    <row r="3801" spans="1:26" ht="14.4" x14ac:dyDescent="0.3">
      <c r="A3801" s="7">
        <v>38624</v>
      </c>
      <c r="B3801" s="191">
        <v>1216.8900149999999</v>
      </c>
      <c r="C3801" s="191">
        <v>1228.6999510000001</v>
      </c>
      <c r="D3801" s="191">
        <v>1211.540039</v>
      </c>
      <c r="E3801" s="191">
        <v>1227.6800539999999</v>
      </c>
      <c r="F3801" s="192">
        <v>1227.6800539999999</v>
      </c>
      <c r="G3801" s="191">
        <v>2176120000</v>
      </c>
      <c r="H3801" s="194">
        <f t="shared" si="118"/>
        <v>8.8668974738854919E-3</v>
      </c>
      <c r="I3801" s="193"/>
      <c r="J3801" s="197">
        <v>3799</v>
      </c>
      <c r="K3801" s="234"/>
      <c r="L3801" s="234"/>
      <c r="M3801" s="234"/>
      <c r="N3801" s="234"/>
      <c r="O3801" s="234"/>
      <c r="P3801" s="234"/>
      <c r="Q3801" s="7">
        <v>38624</v>
      </c>
      <c r="R3801" s="8">
        <v>1829643</v>
      </c>
      <c r="S3801" s="8">
        <v>1878214</v>
      </c>
      <c r="T3801" s="8">
        <v>1814643</v>
      </c>
      <c r="U3801" s="8">
        <v>1869286</v>
      </c>
      <c r="V3801" s="192">
        <v>1615323</v>
      </c>
      <c r="W3801" s="234">
        <v>636846000</v>
      </c>
      <c r="X3801" s="194">
        <f t="shared" si="119"/>
        <v>2.4667018092064574E-2</v>
      </c>
      <c r="Y3801" s="193"/>
      <c r="Z3801" s="197">
        <v>3799</v>
      </c>
    </row>
    <row r="3802" spans="1:26" ht="14.4" x14ac:dyDescent="0.3">
      <c r="A3802" s="7">
        <v>38623</v>
      </c>
      <c r="B3802" s="191">
        <v>1215.660034</v>
      </c>
      <c r="C3802" s="191">
        <v>1220.9799800000001</v>
      </c>
      <c r="D3802" s="191">
        <v>1212.719971</v>
      </c>
      <c r="E3802" s="191">
        <v>1216.8900149999999</v>
      </c>
      <c r="F3802" s="192">
        <v>1216.8900149999999</v>
      </c>
      <c r="G3802" s="191">
        <v>2106980000</v>
      </c>
      <c r="H3802" s="194">
        <f t="shared" si="118"/>
        <v>1.0117804037308284E-3</v>
      </c>
      <c r="I3802" s="193"/>
      <c r="J3802" s="197">
        <v>3800</v>
      </c>
      <c r="K3802" s="234"/>
      <c r="L3802" s="234"/>
      <c r="M3802" s="234"/>
      <c r="N3802" s="234"/>
      <c r="O3802" s="234"/>
      <c r="P3802" s="234"/>
      <c r="Q3802" s="7">
        <v>38623</v>
      </c>
      <c r="R3802" s="8">
        <v>1895357</v>
      </c>
      <c r="S3802" s="8">
        <v>1896786</v>
      </c>
      <c r="T3802" s="8">
        <v>1806786</v>
      </c>
      <c r="U3802" s="8">
        <v>1824286</v>
      </c>
      <c r="V3802" s="192">
        <v>1576437</v>
      </c>
      <c r="W3802" s="234">
        <v>1125544000</v>
      </c>
      <c r="X3802" s="194">
        <f t="shared" si="119"/>
        <v>-4.416190901197619E-2</v>
      </c>
      <c r="Y3802" s="193"/>
      <c r="Z3802" s="197">
        <v>3800</v>
      </c>
    </row>
    <row r="3803" spans="1:26" ht="14.4" x14ac:dyDescent="0.3">
      <c r="A3803" s="7">
        <v>38622</v>
      </c>
      <c r="B3803" s="191">
        <v>1215.630005</v>
      </c>
      <c r="C3803" s="191">
        <v>1220.170044</v>
      </c>
      <c r="D3803" s="191">
        <v>1211.1099850000001</v>
      </c>
      <c r="E3803" s="191">
        <v>1215.660034</v>
      </c>
      <c r="F3803" s="192">
        <v>1215.660034</v>
      </c>
      <c r="G3803" s="191">
        <v>1976270000</v>
      </c>
      <c r="H3803" s="194">
        <f t="shared" si="118"/>
        <v>2.4702417574838641E-5</v>
      </c>
      <c r="I3803" s="193"/>
      <c r="J3803" s="197">
        <v>3801</v>
      </c>
      <c r="K3803" s="234"/>
      <c r="L3803" s="234"/>
      <c r="M3803" s="234"/>
      <c r="N3803" s="234"/>
      <c r="O3803" s="234"/>
      <c r="P3803" s="234"/>
      <c r="Q3803" s="7">
        <v>38622</v>
      </c>
      <c r="R3803" s="8">
        <v>1925714</v>
      </c>
      <c r="S3803" s="8">
        <v>1937143</v>
      </c>
      <c r="T3803" s="8">
        <v>1908214</v>
      </c>
      <c r="U3803" s="8">
        <v>1908571</v>
      </c>
      <c r="V3803" s="192">
        <v>1649272</v>
      </c>
      <c r="W3803" s="234">
        <v>341703600</v>
      </c>
      <c r="X3803" s="194">
        <f t="shared" si="119"/>
        <v>-7.4289125766723481E-3</v>
      </c>
      <c r="Y3803" s="193"/>
      <c r="Z3803" s="197">
        <v>3801</v>
      </c>
    </row>
    <row r="3804" spans="1:26" ht="14.4" x14ac:dyDescent="0.3">
      <c r="A3804" s="7">
        <v>38621</v>
      </c>
      <c r="B3804" s="191">
        <v>1215.290039</v>
      </c>
      <c r="C3804" s="191">
        <v>1222.5600589999999</v>
      </c>
      <c r="D3804" s="191">
        <v>1211.839966</v>
      </c>
      <c r="E3804" s="191">
        <v>1215.630005</v>
      </c>
      <c r="F3804" s="192">
        <v>1215.630005</v>
      </c>
      <c r="G3804" s="191">
        <v>2022220000</v>
      </c>
      <c r="H3804" s="194">
        <f t="shared" si="118"/>
        <v>2.7974062905982891E-4</v>
      </c>
      <c r="I3804" s="193"/>
      <c r="J3804" s="197">
        <v>3802</v>
      </c>
      <c r="K3804" s="234"/>
      <c r="L3804" s="234"/>
      <c r="M3804" s="234"/>
      <c r="N3804" s="234"/>
      <c r="O3804" s="234"/>
      <c r="P3804" s="234"/>
      <c r="Q3804" s="7">
        <v>38621</v>
      </c>
      <c r="R3804" s="8">
        <v>1929643</v>
      </c>
      <c r="S3804" s="8">
        <v>1948571</v>
      </c>
      <c r="T3804" s="8">
        <v>1904286</v>
      </c>
      <c r="U3804" s="8">
        <v>1922857</v>
      </c>
      <c r="V3804" s="192">
        <v>1661616</v>
      </c>
      <c r="W3804" s="234">
        <v>546562800</v>
      </c>
      <c r="X3804" s="194">
        <f t="shared" si="119"/>
        <v>1.2030229056730643E-2</v>
      </c>
      <c r="Y3804" s="193"/>
      <c r="Z3804" s="197">
        <v>3802</v>
      </c>
    </row>
    <row r="3805" spans="1:26" ht="14.4" x14ac:dyDescent="0.3">
      <c r="A3805" s="7">
        <v>38618</v>
      </c>
      <c r="B3805" s="191">
        <v>1214.619995</v>
      </c>
      <c r="C3805" s="191">
        <v>1218.829956</v>
      </c>
      <c r="D3805" s="191">
        <v>1209.8000489999999</v>
      </c>
      <c r="E3805" s="191">
        <v>1215.290039</v>
      </c>
      <c r="F3805" s="192">
        <v>1215.290039</v>
      </c>
      <c r="G3805" s="191">
        <v>1973020000</v>
      </c>
      <c r="H3805" s="194">
        <f t="shared" si="118"/>
        <v>5.5164907770183843E-4</v>
      </c>
      <c r="I3805" s="193"/>
      <c r="J3805" s="197">
        <v>3803</v>
      </c>
      <c r="K3805" s="234"/>
      <c r="L3805" s="234"/>
      <c r="M3805" s="234"/>
      <c r="N3805" s="234"/>
      <c r="O3805" s="234"/>
      <c r="P3805" s="234"/>
      <c r="Q3805" s="7">
        <v>38618</v>
      </c>
      <c r="R3805" s="8">
        <v>1860714</v>
      </c>
      <c r="S3805" s="8">
        <v>1910714</v>
      </c>
      <c r="T3805" s="8">
        <v>1851429</v>
      </c>
      <c r="U3805" s="8">
        <v>1900000</v>
      </c>
      <c r="V3805" s="192">
        <v>1641864</v>
      </c>
      <c r="W3805" s="234">
        <v>558457200</v>
      </c>
      <c r="X3805" s="194">
        <f t="shared" si="119"/>
        <v>2.5048337966827386E-2</v>
      </c>
      <c r="Y3805" s="193"/>
      <c r="Z3805" s="197">
        <v>3803</v>
      </c>
    </row>
    <row r="3806" spans="1:26" ht="14.4" x14ac:dyDescent="0.3">
      <c r="A3806" s="7">
        <v>38617</v>
      </c>
      <c r="B3806" s="191">
        <v>1210.1999510000001</v>
      </c>
      <c r="C3806" s="191">
        <v>1216.6400149999999</v>
      </c>
      <c r="D3806" s="191">
        <v>1205.349976</v>
      </c>
      <c r="E3806" s="191">
        <v>1214.619995</v>
      </c>
      <c r="F3806" s="192">
        <v>1214.619995</v>
      </c>
      <c r="G3806" s="191">
        <v>2424720000</v>
      </c>
      <c r="H3806" s="194">
        <f t="shared" si="118"/>
        <v>3.6523253833778756E-3</v>
      </c>
      <c r="I3806" s="193"/>
      <c r="J3806" s="197">
        <v>3804</v>
      </c>
      <c r="K3806" s="234"/>
      <c r="L3806" s="234"/>
      <c r="M3806" s="234"/>
      <c r="N3806" s="234"/>
      <c r="O3806" s="234"/>
      <c r="P3806" s="234"/>
      <c r="Q3806" s="7">
        <v>38617</v>
      </c>
      <c r="R3806" s="8">
        <v>1852857</v>
      </c>
      <c r="S3806" s="8">
        <v>1873929</v>
      </c>
      <c r="T3806" s="8">
        <v>1832857</v>
      </c>
      <c r="U3806" s="8">
        <v>1853571</v>
      </c>
      <c r="V3806" s="192">
        <v>1601743</v>
      </c>
      <c r="W3806" s="234">
        <v>463727600</v>
      </c>
      <c r="X3806" s="194">
        <f t="shared" si="119"/>
        <v>-4.0305305538715043E-3</v>
      </c>
      <c r="Y3806" s="193"/>
      <c r="Z3806" s="197">
        <v>3804</v>
      </c>
    </row>
    <row r="3807" spans="1:26" ht="14.4" x14ac:dyDescent="0.3">
      <c r="A3807" s="7">
        <v>38616</v>
      </c>
      <c r="B3807" s="191">
        <v>1221.339966</v>
      </c>
      <c r="C3807" s="191">
        <v>1221.5200199999999</v>
      </c>
      <c r="D3807" s="191">
        <v>1209.8900149999999</v>
      </c>
      <c r="E3807" s="191">
        <v>1210.1999510000001</v>
      </c>
      <c r="F3807" s="192">
        <v>1210.1999510000001</v>
      </c>
      <c r="G3807" s="191">
        <v>2548150000</v>
      </c>
      <c r="H3807" s="194">
        <f t="shared" si="118"/>
        <v>-9.1211417869870547E-3</v>
      </c>
      <c r="I3807" s="193"/>
      <c r="J3807" s="197">
        <v>3805</v>
      </c>
      <c r="K3807" s="234"/>
      <c r="L3807" s="234"/>
      <c r="M3807" s="234"/>
      <c r="N3807" s="234"/>
      <c r="O3807" s="234"/>
      <c r="P3807" s="234"/>
      <c r="Q3807" s="7">
        <v>38616</v>
      </c>
      <c r="R3807" s="8">
        <v>1891429</v>
      </c>
      <c r="S3807" s="8">
        <v>1894643</v>
      </c>
      <c r="T3807" s="8">
        <v>1852143</v>
      </c>
      <c r="U3807" s="8">
        <v>1861071</v>
      </c>
      <c r="V3807" s="192">
        <v>1608225</v>
      </c>
      <c r="W3807" s="234">
        <v>434747600</v>
      </c>
      <c r="X3807" s="194">
        <f t="shared" si="119"/>
        <v>-2.0304515959248419E-2</v>
      </c>
      <c r="Y3807" s="193"/>
      <c r="Z3807" s="197">
        <v>3805</v>
      </c>
    </row>
    <row r="3808" spans="1:26" ht="14.4" x14ac:dyDescent="0.3">
      <c r="A3808" s="7">
        <v>38615</v>
      </c>
      <c r="B3808" s="191">
        <v>1231.0200199999999</v>
      </c>
      <c r="C3808" s="191">
        <v>1236.48999</v>
      </c>
      <c r="D3808" s="191">
        <v>1220.0699460000001</v>
      </c>
      <c r="E3808" s="191">
        <v>1221.339966</v>
      </c>
      <c r="F3808" s="192">
        <v>1221.339966</v>
      </c>
      <c r="G3808" s="191">
        <v>2319250000</v>
      </c>
      <c r="H3808" s="194">
        <f t="shared" si="118"/>
        <v>-7.863441570998924E-3</v>
      </c>
      <c r="I3808" s="193"/>
      <c r="J3808" s="197">
        <v>3806</v>
      </c>
      <c r="K3808" s="234"/>
      <c r="L3808" s="234"/>
      <c r="M3808" s="234"/>
      <c r="N3808" s="234"/>
      <c r="O3808" s="234"/>
      <c r="P3808" s="234"/>
      <c r="Q3808" s="7">
        <v>38615</v>
      </c>
      <c r="R3808" s="8">
        <v>1892500</v>
      </c>
      <c r="S3808" s="8">
        <v>1921786</v>
      </c>
      <c r="T3808" s="8">
        <v>1890000</v>
      </c>
      <c r="U3808" s="8">
        <v>1899643</v>
      </c>
      <c r="V3808" s="192">
        <v>1641556</v>
      </c>
      <c r="W3808" s="234">
        <v>819828800</v>
      </c>
      <c r="X3808" s="194">
        <f t="shared" si="119"/>
        <v>1.0448226066766713E-2</v>
      </c>
      <c r="Y3808" s="193"/>
      <c r="Z3808" s="197">
        <v>3806</v>
      </c>
    </row>
    <row r="3809" spans="1:26" ht="14.4" x14ac:dyDescent="0.3">
      <c r="A3809" s="7">
        <v>38614</v>
      </c>
      <c r="B3809" s="191">
        <v>1237.910034</v>
      </c>
      <c r="C3809" s="191">
        <v>1237.910034</v>
      </c>
      <c r="D3809" s="191">
        <v>1227.650024</v>
      </c>
      <c r="E3809" s="191">
        <v>1231.0200199999999</v>
      </c>
      <c r="F3809" s="192">
        <v>1231.0200199999999</v>
      </c>
      <c r="G3809" s="191">
        <v>2076540000</v>
      </c>
      <c r="H3809" s="194">
        <f t="shared" si="118"/>
        <v>-5.5658438907201435E-3</v>
      </c>
      <c r="I3809" s="193"/>
      <c r="J3809" s="197">
        <v>3807</v>
      </c>
      <c r="K3809" s="234"/>
      <c r="L3809" s="234"/>
      <c r="M3809" s="234"/>
      <c r="N3809" s="234"/>
      <c r="O3809" s="234"/>
      <c r="P3809" s="234"/>
      <c r="Q3809" s="7">
        <v>38614</v>
      </c>
      <c r="R3809" s="8">
        <v>1823214</v>
      </c>
      <c r="S3809" s="8">
        <v>1888929</v>
      </c>
      <c r="T3809" s="8">
        <v>1823214</v>
      </c>
      <c r="U3809" s="8">
        <v>1880000</v>
      </c>
      <c r="V3809" s="192">
        <v>1624582</v>
      </c>
      <c r="W3809" s="234">
        <v>783731200</v>
      </c>
      <c r="X3809" s="194">
        <f t="shared" si="119"/>
        <v>2.7924343018977518E-2</v>
      </c>
      <c r="Y3809" s="193"/>
      <c r="Z3809" s="197">
        <v>3807</v>
      </c>
    </row>
    <row r="3810" spans="1:26" ht="14.4" x14ac:dyDescent="0.3">
      <c r="A3810" s="7">
        <v>38611</v>
      </c>
      <c r="B3810" s="191">
        <v>1228.420044</v>
      </c>
      <c r="C3810" s="191">
        <v>1237.9499510000001</v>
      </c>
      <c r="D3810" s="191">
        <v>1228.420044</v>
      </c>
      <c r="E3810" s="191">
        <v>1237.910034</v>
      </c>
      <c r="F3810" s="192">
        <v>1237.910034</v>
      </c>
      <c r="G3810" s="191">
        <v>3152470000</v>
      </c>
      <c r="H3810" s="194">
        <f t="shared" si="118"/>
        <v>8.2917694980454305E-3</v>
      </c>
      <c r="I3810" s="193"/>
      <c r="J3810" s="197">
        <v>3808</v>
      </c>
      <c r="K3810" s="234"/>
      <c r="L3810" s="234"/>
      <c r="M3810" s="234"/>
      <c r="N3810" s="234"/>
      <c r="O3810" s="234"/>
      <c r="P3810" s="234"/>
      <c r="Q3810" s="7">
        <v>38611</v>
      </c>
      <c r="R3810" s="8">
        <v>1793929</v>
      </c>
      <c r="S3810" s="8">
        <v>1828929</v>
      </c>
      <c r="T3810" s="8">
        <v>1783929</v>
      </c>
      <c r="U3810" s="8">
        <v>1828929</v>
      </c>
      <c r="V3810" s="192">
        <v>1580449</v>
      </c>
      <c r="W3810" s="234">
        <v>591004400</v>
      </c>
      <c r="X3810" s="194">
        <f t="shared" si="119"/>
        <v>2.6870371056199983E-2</v>
      </c>
      <c r="Y3810" s="193"/>
      <c r="Z3810" s="197">
        <v>3808</v>
      </c>
    </row>
    <row r="3811" spans="1:26" ht="14.4" x14ac:dyDescent="0.3">
      <c r="A3811" s="7">
        <v>38610</v>
      </c>
      <c r="B3811" s="191">
        <v>1227.160034</v>
      </c>
      <c r="C3811" s="191">
        <v>1231.880005</v>
      </c>
      <c r="D3811" s="191">
        <v>1224.849976</v>
      </c>
      <c r="E3811" s="191">
        <v>1227.7299800000001</v>
      </c>
      <c r="F3811" s="192">
        <v>1227.7299800000001</v>
      </c>
      <c r="G3811" s="191">
        <v>2079340000</v>
      </c>
      <c r="H3811" s="194">
        <f t="shared" si="118"/>
        <v>4.6444309153574723E-4</v>
      </c>
      <c r="I3811" s="193"/>
      <c r="J3811" s="197">
        <v>3809</v>
      </c>
      <c r="K3811" s="234"/>
      <c r="L3811" s="234"/>
      <c r="M3811" s="234"/>
      <c r="N3811" s="234"/>
      <c r="O3811" s="234"/>
      <c r="P3811" s="234"/>
      <c r="Q3811" s="7">
        <v>38610</v>
      </c>
      <c r="R3811" s="8">
        <v>1785714</v>
      </c>
      <c r="S3811" s="8">
        <v>1792143</v>
      </c>
      <c r="T3811" s="8">
        <v>1761786</v>
      </c>
      <c r="U3811" s="8">
        <v>1781071</v>
      </c>
      <c r="V3811" s="192">
        <v>1539093</v>
      </c>
      <c r="W3811" s="234">
        <v>415156000</v>
      </c>
      <c r="X3811" s="194">
        <f t="shared" si="119"/>
        <v>5.2401261862618951E-3</v>
      </c>
      <c r="Y3811" s="193"/>
      <c r="Z3811" s="197">
        <v>3809</v>
      </c>
    </row>
    <row r="3812" spans="1:26" ht="14.4" x14ac:dyDescent="0.3">
      <c r="A3812" s="7">
        <v>38609</v>
      </c>
      <c r="B3812" s="191">
        <v>1231.1999510000001</v>
      </c>
      <c r="C3812" s="191">
        <v>1234.73999</v>
      </c>
      <c r="D3812" s="191">
        <v>1226.160034</v>
      </c>
      <c r="E3812" s="191">
        <v>1227.160034</v>
      </c>
      <c r="F3812" s="192">
        <v>1227.160034</v>
      </c>
      <c r="G3812" s="191">
        <v>1986750000</v>
      </c>
      <c r="H3812" s="194">
        <f t="shared" si="118"/>
        <v>-3.2812842436508991E-3</v>
      </c>
      <c r="I3812" s="193"/>
      <c r="J3812" s="197">
        <v>3810</v>
      </c>
      <c r="K3812" s="234"/>
      <c r="L3812" s="234"/>
      <c r="M3812" s="234"/>
      <c r="N3812" s="234"/>
      <c r="O3812" s="234"/>
      <c r="P3812" s="234"/>
      <c r="Q3812" s="7">
        <v>38609</v>
      </c>
      <c r="R3812" s="8">
        <v>1823571</v>
      </c>
      <c r="S3812" s="8">
        <v>1828214</v>
      </c>
      <c r="T3812" s="8">
        <v>1766429</v>
      </c>
      <c r="U3812" s="8">
        <v>1771786</v>
      </c>
      <c r="V3812" s="192">
        <v>1531070</v>
      </c>
      <c r="W3812" s="234">
        <v>474426400</v>
      </c>
      <c r="X3812" s="194">
        <f t="shared" si="119"/>
        <v>-2.3809417544996121E-2</v>
      </c>
      <c r="Y3812" s="193"/>
      <c r="Z3812" s="197">
        <v>3810</v>
      </c>
    </row>
    <row r="3813" spans="1:26" ht="14.4" x14ac:dyDescent="0.3">
      <c r="A3813" s="7">
        <v>38608</v>
      </c>
      <c r="B3813" s="191">
        <v>1240.5699460000001</v>
      </c>
      <c r="C3813" s="191">
        <v>1240.5699460000001</v>
      </c>
      <c r="D3813" s="191">
        <v>1231.1999510000001</v>
      </c>
      <c r="E3813" s="191">
        <v>1231.1999510000001</v>
      </c>
      <c r="F3813" s="192">
        <v>1231.1999510000001</v>
      </c>
      <c r="G3813" s="191">
        <v>2082360000</v>
      </c>
      <c r="H3813" s="194">
        <f t="shared" si="118"/>
        <v>-7.5450663852138864E-3</v>
      </c>
      <c r="I3813" s="193"/>
      <c r="J3813" s="197">
        <v>3811</v>
      </c>
      <c r="K3813" s="234"/>
      <c r="L3813" s="234"/>
      <c r="M3813" s="234"/>
      <c r="N3813" s="234"/>
      <c r="O3813" s="234"/>
      <c r="P3813" s="234"/>
      <c r="Q3813" s="7">
        <v>38608</v>
      </c>
      <c r="R3813" s="8">
        <v>1822143</v>
      </c>
      <c r="S3813" s="8">
        <v>1831786</v>
      </c>
      <c r="T3813" s="8">
        <v>1797143</v>
      </c>
      <c r="U3813" s="8">
        <v>1815000</v>
      </c>
      <c r="V3813" s="192">
        <v>1568413</v>
      </c>
      <c r="W3813" s="234">
        <v>492884000</v>
      </c>
      <c r="X3813" s="194">
        <f t="shared" si="119"/>
        <v>-1.1284027805357455E-2</v>
      </c>
      <c r="Y3813" s="193"/>
      <c r="Z3813" s="197">
        <v>3811</v>
      </c>
    </row>
    <row r="3814" spans="1:26" ht="14.4" x14ac:dyDescent="0.3">
      <c r="A3814" s="7">
        <v>38607</v>
      </c>
      <c r="B3814" s="191">
        <v>1241.4799800000001</v>
      </c>
      <c r="C3814" s="191">
        <v>1242.599976</v>
      </c>
      <c r="D3814" s="191">
        <v>1239.150024</v>
      </c>
      <c r="E3814" s="191">
        <v>1240.5600589999999</v>
      </c>
      <c r="F3814" s="192">
        <v>1240.5600589999999</v>
      </c>
      <c r="G3814" s="191">
        <v>1938050000</v>
      </c>
      <c r="H3814" s="194">
        <f t="shared" si="118"/>
        <v>-7.4098738185061875E-4</v>
      </c>
      <c r="I3814" s="193"/>
      <c r="J3814" s="197">
        <v>3812</v>
      </c>
      <c r="K3814" s="234"/>
      <c r="L3814" s="234"/>
      <c r="M3814" s="234"/>
      <c r="N3814" s="234"/>
      <c r="O3814" s="234"/>
      <c r="P3814" s="234"/>
      <c r="Q3814" s="7">
        <v>38607</v>
      </c>
      <c r="R3814" s="8">
        <v>1825000</v>
      </c>
      <c r="S3814" s="8">
        <v>1843929</v>
      </c>
      <c r="T3814" s="8">
        <v>1806429</v>
      </c>
      <c r="U3814" s="8">
        <v>1835714</v>
      </c>
      <c r="V3814" s="192">
        <v>1586313</v>
      </c>
      <c r="W3814" s="234">
        <v>452796400</v>
      </c>
      <c r="X3814" s="194">
        <f t="shared" si="119"/>
        <v>1.7543028730024912E-3</v>
      </c>
      <c r="Y3814" s="193"/>
      <c r="Z3814" s="197">
        <v>3812</v>
      </c>
    </row>
    <row r="3815" spans="1:26" ht="14.4" x14ac:dyDescent="0.3">
      <c r="A3815" s="7">
        <v>38604</v>
      </c>
      <c r="B3815" s="191">
        <v>1231.670044</v>
      </c>
      <c r="C3815" s="191">
        <v>1243.130005</v>
      </c>
      <c r="D3815" s="191">
        <v>1231.670044</v>
      </c>
      <c r="E3815" s="191">
        <v>1241.4799800000001</v>
      </c>
      <c r="F3815" s="192">
        <v>1241.4799800000001</v>
      </c>
      <c r="G3815" s="191">
        <v>1992560000</v>
      </c>
      <c r="H3815" s="194">
        <f t="shared" si="118"/>
        <v>7.9647435185978329E-3</v>
      </c>
      <c r="I3815" s="193"/>
      <c r="J3815" s="197">
        <v>3813</v>
      </c>
      <c r="K3815" s="234"/>
      <c r="L3815" s="234"/>
      <c r="M3815" s="234"/>
      <c r="N3815" s="234"/>
      <c r="O3815" s="234"/>
      <c r="P3815" s="234"/>
      <c r="Q3815" s="7">
        <v>38604</v>
      </c>
      <c r="R3815" s="8">
        <v>1788214</v>
      </c>
      <c r="S3815" s="8">
        <v>1833929</v>
      </c>
      <c r="T3815" s="8">
        <v>1778214</v>
      </c>
      <c r="U3815" s="8">
        <v>1832500</v>
      </c>
      <c r="V3815" s="192">
        <v>1583535</v>
      </c>
      <c r="W3815" s="234">
        <v>615641600</v>
      </c>
      <c r="X3815" s="194">
        <f t="shared" si="119"/>
        <v>3.0735213328507937E-2</v>
      </c>
      <c r="Y3815" s="193"/>
      <c r="Z3815" s="197">
        <v>3813</v>
      </c>
    </row>
    <row r="3816" spans="1:26" ht="14.4" x14ac:dyDescent="0.3">
      <c r="A3816" s="7">
        <v>38603</v>
      </c>
      <c r="B3816" s="191">
        <v>1236.3599850000001</v>
      </c>
      <c r="C3816" s="191">
        <v>1236.3599850000001</v>
      </c>
      <c r="D3816" s="191">
        <v>1229.51001</v>
      </c>
      <c r="E3816" s="191">
        <v>1231.670044</v>
      </c>
      <c r="F3816" s="192">
        <v>1231.670044</v>
      </c>
      <c r="G3816" s="191">
        <v>1955380000</v>
      </c>
      <c r="H3816" s="194">
        <f t="shared" si="118"/>
        <v>-3.7933458352747396E-3</v>
      </c>
      <c r="I3816" s="193"/>
      <c r="J3816" s="197">
        <v>3814</v>
      </c>
      <c r="K3816" s="234"/>
      <c r="L3816" s="234"/>
      <c r="M3816" s="234"/>
      <c r="N3816" s="234"/>
      <c r="O3816" s="234"/>
      <c r="P3816" s="234"/>
      <c r="Q3816" s="7">
        <v>38603</v>
      </c>
      <c r="R3816" s="8">
        <v>1762500</v>
      </c>
      <c r="S3816" s="8">
        <v>1790000</v>
      </c>
      <c r="T3816" s="8">
        <v>1755000</v>
      </c>
      <c r="U3816" s="8">
        <v>1777857</v>
      </c>
      <c r="V3816" s="192">
        <v>1536316</v>
      </c>
      <c r="W3816" s="234">
        <v>702640400</v>
      </c>
      <c r="X3816" s="194">
        <f t="shared" si="119"/>
        <v>2.2596327930307355E-2</v>
      </c>
      <c r="Y3816" s="193"/>
      <c r="Z3816" s="197">
        <v>3814</v>
      </c>
    </row>
    <row r="3817" spans="1:26" ht="14.4" x14ac:dyDescent="0.3">
      <c r="A3817" s="7">
        <v>38602</v>
      </c>
      <c r="B3817" s="191">
        <v>1233.3900149999999</v>
      </c>
      <c r="C3817" s="191">
        <v>1237.0600589999999</v>
      </c>
      <c r="D3817" s="191">
        <v>1230.9300539999999</v>
      </c>
      <c r="E3817" s="191">
        <v>1236.3599850000001</v>
      </c>
      <c r="F3817" s="192">
        <v>1236.3599850000001</v>
      </c>
      <c r="G3817" s="191">
        <v>2067700000</v>
      </c>
      <c r="H3817" s="194">
        <f t="shared" si="118"/>
        <v>2.407973117894994E-3</v>
      </c>
      <c r="I3817" s="193"/>
      <c r="J3817" s="197">
        <v>3815</v>
      </c>
      <c r="K3817" s="234"/>
      <c r="L3817" s="234"/>
      <c r="M3817" s="234"/>
      <c r="N3817" s="234"/>
      <c r="O3817" s="234"/>
      <c r="P3817" s="234"/>
      <c r="Q3817" s="7">
        <v>38602</v>
      </c>
      <c r="R3817" s="8">
        <v>1751786</v>
      </c>
      <c r="S3817" s="8">
        <v>1764286</v>
      </c>
      <c r="T3817" s="8">
        <v>1711429</v>
      </c>
      <c r="U3817" s="8">
        <v>1738571</v>
      </c>
      <c r="V3817" s="192">
        <v>1502368</v>
      </c>
      <c r="W3817" s="234">
        <v>963074000</v>
      </c>
      <c r="X3817" s="194">
        <f t="shared" si="119"/>
        <v>-2.4587154257667801E-3</v>
      </c>
      <c r="Y3817" s="193"/>
      <c r="Z3817" s="197">
        <v>3815</v>
      </c>
    </row>
    <row r="3818" spans="1:26" ht="14.4" x14ac:dyDescent="0.3">
      <c r="A3818" s="7">
        <v>38601</v>
      </c>
      <c r="B3818" s="191">
        <v>1218.0200199999999</v>
      </c>
      <c r="C3818" s="191">
        <v>1233.6099850000001</v>
      </c>
      <c r="D3818" s="191">
        <v>1218.0200199999999</v>
      </c>
      <c r="E3818" s="191">
        <v>1233.3900149999999</v>
      </c>
      <c r="F3818" s="192">
        <v>1233.3900149999999</v>
      </c>
      <c r="G3818" s="191">
        <v>1932090000</v>
      </c>
      <c r="H3818" s="194">
        <f t="shared" si="118"/>
        <v>1.2618836100904168E-2</v>
      </c>
      <c r="I3818" s="193"/>
      <c r="J3818" s="197">
        <v>3816</v>
      </c>
      <c r="K3818" s="234"/>
      <c r="L3818" s="234"/>
      <c r="M3818" s="234"/>
      <c r="N3818" s="234"/>
      <c r="O3818" s="234"/>
      <c r="P3818" s="234"/>
      <c r="Q3818" s="7">
        <v>38601</v>
      </c>
      <c r="R3818" s="8">
        <v>1667857</v>
      </c>
      <c r="S3818" s="8">
        <v>1745714</v>
      </c>
      <c r="T3818" s="8">
        <v>1662500</v>
      </c>
      <c r="U3818" s="8">
        <v>1742857</v>
      </c>
      <c r="V3818" s="192">
        <v>1506071</v>
      </c>
      <c r="W3818" s="234">
        <v>818619200</v>
      </c>
      <c r="X3818" s="194">
        <f t="shared" si="119"/>
        <v>5.5819809638914031E-2</v>
      </c>
      <c r="Y3818" s="193"/>
      <c r="Z3818" s="197">
        <v>3816</v>
      </c>
    </row>
    <row r="3819" spans="1:26" ht="14.4" x14ac:dyDescent="0.3">
      <c r="A3819" s="7">
        <v>38597</v>
      </c>
      <c r="B3819" s="191">
        <v>1221.589966</v>
      </c>
      <c r="C3819" s="191">
        <v>1224.4499510000001</v>
      </c>
      <c r="D3819" s="191">
        <v>1217.75</v>
      </c>
      <c r="E3819" s="191">
        <v>1218.0200199999999</v>
      </c>
      <c r="F3819" s="192">
        <v>1218.0200199999999</v>
      </c>
      <c r="G3819" s="191">
        <v>1640160000</v>
      </c>
      <c r="H3819" s="194">
        <f t="shared" si="118"/>
        <v>-2.9223766561292078E-3</v>
      </c>
      <c r="I3819" s="193"/>
      <c r="J3819" s="197">
        <v>3817</v>
      </c>
      <c r="K3819" s="234"/>
      <c r="L3819" s="234"/>
      <c r="M3819" s="234"/>
      <c r="N3819" s="234"/>
      <c r="O3819" s="234"/>
      <c r="P3819" s="234"/>
      <c r="Q3819" s="7">
        <v>38597</v>
      </c>
      <c r="R3819" s="8">
        <v>1653571</v>
      </c>
      <c r="S3819" s="8">
        <v>1671429</v>
      </c>
      <c r="T3819" s="8">
        <v>1647143</v>
      </c>
      <c r="U3819" s="8">
        <v>1650714</v>
      </c>
      <c r="V3819" s="192">
        <v>1426447</v>
      </c>
      <c r="W3819" s="234">
        <v>222378800</v>
      </c>
      <c r="X3819" s="194">
        <f t="shared" si="119"/>
        <v>-8.6433874233809939E-4</v>
      </c>
      <c r="Y3819" s="193"/>
      <c r="Z3819" s="197">
        <v>3817</v>
      </c>
    </row>
    <row r="3820" spans="1:26" ht="14.4" x14ac:dyDescent="0.3">
      <c r="A3820" s="7">
        <v>38596</v>
      </c>
      <c r="B3820" s="191">
        <v>1220.329956</v>
      </c>
      <c r="C3820" s="191">
        <v>1227.290039</v>
      </c>
      <c r="D3820" s="191">
        <v>1216.1800539999999</v>
      </c>
      <c r="E3820" s="191">
        <v>1221.589966</v>
      </c>
      <c r="F3820" s="192">
        <v>1221.589966</v>
      </c>
      <c r="G3820" s="191">
        <v>2229860000</v>
      </c>
      <c r="H3820" s="194">
        <f t="shared" si="118"/>
        <v>1.0325158321361125E-3</v>
      </c>
      <c r="I3820" s="193"/>
      <c r="J3820" s="197">
        <v>3818</v>
      </c>
      <c r="K3820" s="234"/>
      <c r="L3820" s="234"/>
      <c r="M3820" s="234"/>
      <c r="N3820" s="234"/>
      <c r="O3820" s="234"/>
      <c r="P3820" s="234"/>
      <c r="Q3820" s="7">
        <v>38596</v>
      </c>
      <c r="R3820" s="8">
        <v>1678571</v>
      </c>
      <c r="S3820" s="8">
        <v>1684643</v>
      </c>
      <c r="T3820" s="8">
        <v>1646071</v>
      </c>
      <c r="U3820" s="8">
        <v>1652143</v>
      </c>
      <c r="V3820" s="192">
        <v>1427681</v>
      </c>
      <c r="W3820" s="234">
        <v>356367200</v>
      </c>
      <c r="X3820" s="194">
        <f t="shared" si="119"/>
        <v>-1.3436296104344821E-2</v>
      </c>
      <c r="Y3820" s="193"/>
      <c r="Z3820" s="197">
        <v>3818</v>
      </c>
    </row>
    <row r="3821" spans="1:26" ht="14.4" x14ac:dyDescent="0.3">
      <c r="A3821" s="7">
        <v>38595</v>
      </c>
      <c r="B3821" s="191">
        <v>1208.410034</v>
      </c>
      <c r="C3821" s="191">
        <v>1220.3599850000001</v>
      </c>
      <c r="D3821" s="191">
        <v>1204.400024</v>
      </c>
      <c r="E3821" s="191">
        <v>1220.329956</v>
      </c>
      <c r="F3821" s="192">
        <v>1220.329956</v>
      </c>
      <c r="G3821" s="191">
        <v>2365510000</v>
      </c>
      <c r="H3821" s="194">
        <f t="shared" si="118"/>
        <v>9.8641368944475706E-3</v>
      </c>
      <c r="I3821" s="193"/>
      <c r="J3821" s="197">
        <v>3819</v>
      </c>
      <c r="K3821" s="234"/>
      <c r="L3821" s="234"/>
      <c r="M3821" s="234"/>
      <c r="N3821" s="234"/>
      <c r="O3821" s="234"/>
      <c r="P3821" s="234"/>
      <c r="Q3821" s="7">
        <v>38595</v>
      </c>
      <c r="R3821" s="8">
        <v>1673571</v>
      </c>
      <c r="S3821" s="8">
        <v>1679643</v>
      </c>
      <c r="T3821" s="8">
        <v>1652500</v>
      </c>
      <c r="U3821" s="8">
        <v>1674643</v>
      </c>
      <c r="V3821" s="192">
        <v>1447125</v>
      </c>
      <c r="W3821" s="234">
        <v>402956400</v>
      </c>
      <c r="X3821" s="194">
        <f t="shared" si="119"/>
        <v>6.8714606863528871E-3</v>
      </c>
      <c r="Y3821" s="193"/>
      <c r="Z3821" s="197">
        <v>3819</v>
      </c>
    </row>
    <row r="3822" spans="1:26" ht="14.4" x14ac:dyDescent="0.3">
      <c r="A3822" s="7">
        <v>38594</v>
      </c>
      <c r="B3822" s="191">
        <v>1212.280029</v>
      </c>
      <c r="C3822" s="191">
        <v>1212.280029</v>
      </c>
      <c r="D3822" s="191">
        <v>1201.0699460000001</v>
      </c>
      <c r="E3822" s="191">
        <v>1208.410034</v>
      </c>
      <c r="F3822" s="192">
        <v>1208.410034</v>
      </c>
      <c r="G3822" s="191">
        <v>1916470000</v>
      </c>
      <c r="H3822" s="194">
        <f t="shared" si="118"/>
        <v>-3.1923276037074907E-3</v>
      </c>
      <c r="I3822" s="193"/>
      <c r="J3822" s="197">
        <v>3820</v>
      </c>
      <c r="K3822" s="234"/>
      <c r="L3822" s="234"/>
      <c r="M3822" s="234"/>
      <c r="N3822" s="234"/>
      <c r="O3822" s="234"/>
      <c r="P3822" s="234"/>
      <c r="Q3822" s="7">
        <v>38594</v>
      </c>
      <c r="R3822" s="8">
        <v>1642500</v>
      </c>
      <c r="S3822" s="8">
        <v>1671071</v>
      </c>
      <c r="T3822" s="8">
        <v>1640000</v>
      </c>
      <c r="U3822" s="8">
        <v>1663214</v>
      </c>
      <c r="V3822" s="192">
        <v>1437249</v>
      </c>
      <c r="W3822" s="234">
        <v>518761600</v>
      </c>
      <c r="X3822" s="194">
        <f t="shared" si="119"/>
        <v>1.5925424059477535E-2</v>
      </c>
      <c r="Y3822" s="193"/>
      <c r="Z3822" s="197">
        <v>3820</v>
      </c>
    </row>
    <row r="3823" spans="1:26" ht="14.4" x14ac:dyDescent="0.3">
      <c r="A3823" s="7">
        <v>38593</v>
      </c>
      <c r="B3823" s="191">
        <v>1205.099976</v>
      </c>
      <c r="C3823" s="191">
        <v>1214.280029</v>
      </c>
      <c r="D3823" s="191">
        <v>1201.530029</v>
      </c>
      <c r="E3823" s="191">
        <v>1212.280029</v>
      </c>
      <c r="F3823" s="192">
        <v>1212.280029</v>
      </c>
      <c r="G3823" s="191">
        <v>1599450000</v>
      </c>
      <c r="H3823" s="194">
        <f t="shared" si="118"/>
        <v>5.9580558816640814E-3</v>
      </c>
      <c r="I3823" s="193"/>
      <c r="J3823" s="197">
        <v>3821</v>
      </c>
      <c r="K3823" s="234"/>
      <c r="L3823" s="234"/>
      <c r="M3823" s="234"/>
      <c r="N3823" s="234"/>
      <c r="O3823" s="234"/>
      <c r="P3823" s="234"/>
      <c r="Q3823" s="7">
        <v>38593</v>
      </c>
      <c r="R3823" s="8">
        <v>1616786</v>
      </c>
      <c r="S3823" s="8">
        <v>1643929</v>
      </c>
      <c r="T3823" s="8">
        <v>1616429</v>
      </c>
      <c r="U3823" s="8">
        <v>1637143</v>
      </c>
      <c r="V3823" s="192">
        <v>1414719</v>
      </c>
      <c r="W3823" s="234">
        <v>256295200</v>
      </c>
      <c r="X3823" s="194">
        <f t="shared" si="119"/>
        <v>2.1861206135022349E-3</v>
      </c>
      <c r="Y3823" s="193"/>
      <c r="Z3823" s="197">
        <v>3821</v>
      </c>
    </row>
    <row r="3824" spans="1:26" ht="14.4" x14ac:dyDescent="0.3">
      <c r="A3824" s="7">
        <v>38590</v>
      </c>
      <c r="B3824" s="191">
        <v>1212.400024</v>
      </c>
      <c r="C3824" s="191">
        <v>1212.400024</v>
      </c>
      <c r="D3824" s="191">
        <v>1204.2299800000001</v>
      </c>
      <c r="E3824" s="191">
        <v>1205.099976</v>
      </c>
      <c r="F3824" s="192">
        <v>1205.099976</v>
      </c>
      <c r="G3824" s="191">
        <v>1541090000</v>
      </c>
      <c r="H3824" s="194">
        <f t="shared" si="118"/>
        <v>-5.9965349109452745E-3</v>
      </c>
      <c r="I3824" s="193"/>
      <c r="J3824" s="197">
        <v>3822</v>
      </c>
      <c r="K3824" s="234"/>
      <c r="L3824" s="234"/>
      <c r="M3824" s="234"/>
      <c r="N3824" s="234"/>
      <c r="O3824" s="234"/>
      <c r="P3824" s="234"/>
      <c r="Q3824" s="7">
        <v>38590</v>
      </c>
      <c r="R3824" s="8">
        <v>1647143</v>
      </c>
      <c r="S3824" s="8">
        <v>1655000</v>
      </c>
      <c r="T3824" s="8">
        <v>1620000</v>
      </c>
      <c r="U3824" s="8">
        <v>1633571</v>
      </c>
      <c r="V3824" s="192">
        <v>1411633</v>
      </c>
      <c r="W3824" s="234">
        <v>261058000</v>
      </c>
      <c r="X3824" s="194">
        <f t="shared" si="119"/>
        <v>-6.9475465860574922E-3</v>
      </c>
      <c r="Y3824" s="193"/>
      <c r="Z3824" s="197">
        <v>3822</v>
      </c>
    </row>
    <row r="3825" spans="1:26" ht="14.4" x14ac:dyDescent="0.3">
      <c r="A3825" s="7">
        <v>38589</v>
      </c>
      <c r="B3825" s="191">
        <v>1209.589966</v>
      </c>
      <c r="C3825" s="191">
        <v>1213.7299800000001</v>
      </c>
      <c r="D3825" s="191">
        <v>1209.5699460000001</v>
      </c>
      <c r="E3825" s="191">
        <v>1212.369995</v>
      </c>
      <c r="F3825" s="192">
        <v>1212.369995</v>
      </c>
      <c r="G3825" s="191">
        <v>1571110000</v>
      </c>
      <c r="H3825" s="194">
        <f t="shared" si="118"/>
        <v>2.2983234634405135E-3</v>
      </c>
      <c r="I3825" s="193"/>
      <c r="J3825" s="197">
        <v>3823</v>
      </c>
      <c r="K3825" s="234"/>
      <c r="L3825" s="234"/>
      <c r="M3825" s="234"/>
      <c r="N3825" s="234"/>
      <c r="O3825" s="234"/>
      <c r="P3825" s="234"/>
      <c r="Q3825" s="7">
        <v>38589</v>
      </c>
      <c r="R3825" s="8">
        <v>1647143</v>
      </c>
      <c r="S3825" s="8">
        <v>1660357</v>
      </c>
      <c r="T3825" s="8">
        <v>1636071</v>
      </c>
      <c r="U3825" s="8">
        <v>1645000</v>
      </c>
      <c r="V3825" s="192">
        <v>1421509</v>
      </c>
      <c r="W3825" s="234">
        <v>276253600</v>
      </c>
      <c r="X3825" s="194">
        <f t="shared" si="119"/>
        <v>6.336018530907382E-3</v>
      </c>
      <c r="Y3825" s="193"/>
      <c r="Z3825" s="197">
        <v>3823</v>
      </c>
    </row>
    <row r="3826" spans="1:26" ht="14.4" x14ac:dyDescent="0.3">
      <c r="A3826" s="7">
        <v>38588</v>
      </c>
      <c r="B3826" s="191">
        <v>1217.5699460000001</v>
      </c>
      <c r="C3826" s="191">
        <v>1224.150024</v>
      </c>
      <c r="D3826" s="191">
        <v>1209.369995</v>
      </c>
      <c r="E3826" s="191">
        <v>1209.589966</v>
      </c>
      <c r="F3826" s="192">
        <v>1209.589966</v>
      </c>
      <c r="G3826" s="191">
        <v>1930800000</v>
      </c>
      <c r="H3826" s="194">
        <f t="shared" si="118"/>
        <v>-6.5703563789059677E-3</v>
      </c>
      <c r="I3826" s="193"/>
      <c r="J3826" s="197">
        <v>3824</v>
      </c>
      <c r="K3826" s="234"/>
      <c r="L3826" s="234"/>
      <c r="M3826" s="234"/>
      <c r="N3826" s="234"/>
      <c r="O3826" s="234"/>
      <c r="P3826" s="234"/>
      <c r="Q3826" s="7">
        <v>38588</v>
      </c>
      <c r="R3826" s="8">
        <v>1628571</v>
      </c>
      <c r="S3826" s="8">
        <v>1682857</v>
      </c>
      <c r="T3826" s="8">
        <v>1628214</v>
      </c>
      <c r="U3826" s="8">
        <v>1634643</v>
      </c>
      <c r="V3826" s="192">
        <v>1412559</v>
      </c>
      <c r="W3826" s="234">
        <v>572070800</v>
      </c>
      <c r="X3826" s="194">
        <f t="shared" si="119"/>
        <v>6.5597786393488964E-4</v>
      </c>
      <c r="Y3826" s="193"/>
      <c r="Z3826" s="197">
        <v>3824</v>
      </c>
    </row>
    <row r="3827" spans="1:26" ht="14.4" x14ac:dyDescent="0.3">
      <c r="A3827" s="7">
        <v>38587</v>
      </c>
      <c r="B3827" s="191">
        <v>1221.7299800000001</v>
      </c>
      <c r="C3827" s="191">
        <v>1223.040039</v>
      </c>
      <c r="D3827" s="191">
        <v>1214.4399410000001</v>
      </c>
      <c r="E3827" s="191">
        <v>1217.589966</v>
      </c>
      <c r="F3827" s="192">
        <v>1217.589966</v>
      </c>
      <c r="G3827" s="191">
        <v>1678620000</v>
      </c>
      <c r="H3827" s="194">
        <f t="shared" si="118"/>
        <v>-3.3886489386141319E-3</v>
      </c>
      <c r="I3827" s="193"/>
      <c r="J3827" s="197">
        <v>3825</v>
      </c>
      <c r="K3827" s="234"/>
      <c r="L3827" s="234"/>
      <c r="M3827" s="234"/>
      <c r="N3827" s="234"/>
      <c r="O3827" s="234"/>
      <c r="P3827" s="234"/>
      <c r="Q3827" s="7">
        <v>38587</v>
      </c>
      <c r="R3827" s="8">
        <v>1637500</v>
      </c>
      <c r="S3827" s="8">
        <v>1646429</v>
      </c>
      <c r="T3827" s="8">
        <v>1618571</v>
      </c>
      <c r="U3827" s="8">
        <v>1633571</v>
      </c>
      <c r="V3827" s="192">
        <v>1411633</v>
      </c>
      <c r="W3827" s="234">
        <v>295604400</v>
      </c>
      <c r="X3827" s="194">
        <f t="shared" si="119"/>
        <v>-2.8340438457381619E-3</v>
      </c>
      <c r="Y3827" s="193"/>
      <c r="Z3827" s="197">
        <v>3825</v>
      </c>
    </row>
    <row r="3828" spans="1:26" ht="14.4" x14ac:dyDescent="0.3">
      <c r="A3828" s="7">
        <v>38586</v>
      </c>
      <c r="B3828" s="191">
        <v>1219.709961</v>
      </c>
      <c r="C3828" s="191">
        <v>1228.959961</v>
      </c>
      <c r="D3828" s="191">
        <v>1216.469971</v>
      </c>
      <c r="E3828" s="191">
        <v>1221.7299800000001</v>
      </c>
      <c r="F3828" s="192">
        <v>1221.7299800000001</v>
      </c>
      <c r="G3828" s="191">
        <v>1621330000</v>
      </c>
      <c r="H3828" s="194">
        <f t="shared" si="118"/>
        <v>1.65614700591926E-3</v>
      </c>
      <c r="I3828" s="193"/>
      <c r="J3828" s="197">
        <v>3826</v>
      </c>
      <c r="K3828" s="234"/>
      <c r="L3828" s="234"/>
      <c r="M3828" s="234"/>
      <c r="N3828" s="234"/>
      <c r="O3828" s="234"/>
      <c r="P3828" s="234"/>
      <c r="Q3828" s="7">
        <v>38586</v>
      </c>
      <c r="R3828" s="8">
        <v>1648214</v>
      </c>
      <c r="S3828" s="8">
        <v>1669643</v>
      </c>
      <c r="T3828" s="8">
        <v>1616429</v>
      </c>
      <c r="U3828" s="8">
        <v>1638214</v>
      </c>
      <c r="V3828" s="192">
        <v>1415645</v>
      </c>
      <c r="W3828" s="234">
        <v>387732800</v>
      </c>
      <c r="X3828" s="194">
        <f t="shared" si="119"/>
        <v>8.7244796597311534E-4</v>
      </c>
      <c r="Y3828" s="193"/>
      <c r="Z3828" s="197">
        <v>3826</v>
      </c>
    </row>
    <row r="3829" spans="1:26" ht="14.4" x14ac:dyDescent="0.3">
      <c r="A3829" s="7">
        <v>38583</v>
      </c>
      <c r="B3829" s="191">
        <v>1219.0200199999999</v>
      </c>
      <c r="C3829" s="191">
        <v>1225.079956</v>
      </c>
      <c r="D3829" s="191">
        <v>1219.0200199999999</v>
      </c>
      <c r="E3829" s="191">
        <v>1219.709961</v>
      </c>
      <c r="F3829" s="192">
        <v>1219.709961</v>
      </c>
      <c r="G3829" s="191">
        <v>1558790000</v>
      </c>
      <c r="H3829" s="194">
        <f t="shared" si="118"/>
        <v>5.6598004026225089E-4</v>
      </c>
      <c r="I3829" s="193"/>
      <c r="J3829" s="197">
        <v>3827</v>
      </c>
      <c r="K3829" s="234"/>
      <c r="L3829" s="234"/>
      <c r="M3829" s="234"/>
      <c r="N3829" s="234"/>
      <c r="O3829" s="234"/>
      <c r="P3829" s="234"/>
      <c r="Q3829" s="7">
        <v>38583</v>
      </c>
      <c r="R3829" s="8">
        <v>1652857</v>
      </c>
      <c r="S3829" s="8">
        <v>1667857</v>
      </c>
      <c r="T3829" s="8">
        <v>1634643</v>
      </c>
      <c r="U3829" s="8">
        <v>1636786</v>
      </c>
      <c r="V3829" s="192">
        <v>1414411</v>
      </c>
      <c r="W3829" s="234">
        <v>376569200</v>
      </c>
      <c r="X3829" s="194">
        <f t="shared" si="119"/>
        <v>-1.0151051566362193E-2</v>
      </c>
      <c r="Y3829" s="193"/>
      <c r="Z3829" s="197">
        <v>3827</v>
      </c>
    </row>
    <row r="3830" spans="1:26" ht="14.4" x14ac:dyDescent="0.3">
      <c r="A3830" s="7">
        <v>38582</v>
      </c>
      <c r="B3830" s="191">
        <v>1220.23999</v>
      </c>
      <c r="C3830" s="191">
        <v>1222.6400149999999</v>
      </c>
      <c r="D3830" s="191">
        <v>1215.9300539999999</v>
      </c>
      <c r="E3830" s="191">
        <v>1219.0200199999999</v>
      </c>
      <c r="F3830" s="192">
        <v>1219.0200199999999</v>
      </c>
      <c r="G3830" s="191">
        <v>1808170000</v>
      </c>
      <c r="H3830" s="194">
        <f t="shared" si="118"/>
        <v>-9.997787402460912E-4</v>
      </c>
      <c r="I3830" s="193"/>
      <c r="J3830" s="197">
        <v>3828</v>
      </c>
      <c r="K3830" s="234"/>
      <c r="L3830" s="234"/>
      <c r="M3830" s="234"/>
      <c r="N3830" s="234"/>
      <c r="O3830" s="234"/>
      <c r="P3830" s="234"/>
      <c r="Q3830" s="7">
        <v>38582</v>
      </c>
      <c r="R3830" s="8">
        <v>1675357</v>
      </c>
      <c r="S3830" s="8">
        <v>1678571</v>
      </c>
      <c r="T3830" s="8">
        <v>1633929</v>
      </c>
      <c r="U3830" s="8">
        <v>1653571</v>
      </c>
      <c r="V3830" s="192">
        <v>1428916</v>
      </c>
      <c r="W3830" s="234">
        <v>442559600</v>
      </c>
      <c r="X3830" s="194">
        <f t="shared" si="119"/>
        <v>-1.8027707128273462E-2</v>
      </c>
      <c r="Y3830" s="193"/>
      <c r="Z3830" s="197">
        <v>3828</v>
      </c>
    </row>
    <row r="3831" spans="1:26" ht="14.4" x14ac:dyDescent="0.3">
      <c r="A3831" s="7">
        <v>38581</v>
      </c>
      <c r="B3831" s="191">
        <v>1219.339966</v>
      </c>
      <c r="C3831" s="191">
        <v>1225.630005</v>
      </c>
      <c r="D3831" s="191">
        <v>1218.0699460000001</v>
      </c>
      <c r="E3831" s="191">
        <v>1220.23999</v>
      </c>
      <c r="F3831" s="192">
        <v>1220.23999</v>
      </c>
      <c r="G3831" s="191">
        <v>1859150000</v>
      </c>
      <c r="H3831" s="194">
        <f t="shared" si="118"/>
        <v>7.3812392367694302E-4</v>
      </c>
      <c r="I3831" s="193"/>
      <c r="J3831" s="197">
        <v>3829</v>
      </c>
      <c r="K3831" s="234"/>
      <c r="L3831" s="234"/>
      <c r="M3831" s="234"/>
      <c r="N3831" s="234"/>
      <c r="O3831" s="234"/>
      <c r="P3831" s="234"/>
      <c r="Q3831" s="7">
        <v>38581</v>
      </c>
      <c r="R3831" s="8">
        <v>1657143</v>
      </c>
      <c r="S3831" s="8">
        <v>1694286</v>
      </c>
      <c r="T3831" s="8">
        <v>1656071</v>
      </c>
      <c r="U3831" s="8">
        <v>1683929</v>
      </c>
      <c r="V3831" s="192">
        <v>1455149</v>
      </c>
      <c r="W3831" s="234">
        <v>499724400</v>
      </c>
      <c r="X3831" s="194">
        <f t="shared" si="119"/>
        <v>1.9459524595182898E-2</v>
      </c>
      <c r="Y3831" s="193"/>
      <c r="Z3831" s="197">
        <v>3829</v>
      </c>
    </row>
    <row r="3832" spans="1:26" ht="14.4" x14ac:dyDescent="0.3">
      <c r="A3832" s="7">
        <v>38580</v>
      </c>
      <c r="B3832" s="191">
        <v>1233.869995</v>
      </c>
      <c r="C3832" s="191">
        <v>1233.869995</v>
      </c>
      <c r="D3832" s="191">
        <v>1219.0500489999999</v>
      </c>
      <c r="E3832" s="191">
        <v>1219.339966</v>
      </c>
      <c r="F3832" s="192">
        <v>1219.339966</v>
      </c>
      <c r="G3832" s="191">
        <v>1820410000</v>
      </c>
      <c r="H3832" s="194">
        <f t="shared" si="118"/>
        <v>-1.1775980499469081E-2</v>
      </c>
      <c r="I3832" s="193"/>
      <c r="J3832" s="197">
        <v>3830</v>
      </c>
      <c r="K3832" s="234"/>
      <c r="L3832" s="234"/>
      <c r="M3832" s="234"/>
      <c r="N3832" s="234"/>
      <c r="O3832" s="234"/>
      <c r="P3832" s="234"/>
      <c r="Q3832" s="7">
        <v>38580</v>
      </c>
      <c r="R3832" s="8">
        <v>1692500</v>
      </c>
      <c r="S3832" s="8">
        <v>1696429</v>
      </c>
      <c r="T3832" s="8">
        <v>1650357</v>
      </c>
      <c r="U3832" s="8">
        <v>1651786</v>
      </c>
      <c r="V3832" s="192">
        <v>1427373</v>
      </c>
      <c r="W3832" s="234">
        <v>537622400</v>
      </c>
      <c r="X3832" s="194">
        <f t="shared" si="119"/>
        <v>-2.9991722765656408E-2</v>
      </c>
      <c r="Y3832" s="193"/>
      <c r="Z3832" s="197">
        <v>3830</v>
      </c>
    </row>
    <row r="3833" spans="1:26" ht="14.4" x14ac:dyDescent="0.3">
      <c r="A3833" s="7">
        <v>38579</v>
      </c>
      <c r="B3833" s="191">
        <v>1230.400024</v>
      </c>
      <c r="C3833" s="191">
        <v>1236.23999</v>
      </c>
      <c r="D3833" s="191">
        <v>1226.1999510000001</v>
      </c>
      <c r="E3833" s="191">
        <v>1233.869995</v>
      </c>
      <c r="F3833" s="192">
        <v>1233.869995</v>
      </c>
      <c r="G3833" s="191">
        <v>1562880000</v>
      </c>
      <c r="H3833" s="194">
        <f t="shared" si="118"/>
        <v>2.82835520247624E-3</v>
      </c>
      <c r="I3833" s="193"/>
      <c r="J3833" s="197">
        <v>3831</v>
      </c>
      <c r="K3833" s="234"/>
      <c r="L3833" s="234"/>
      <c r="M3833" s="234"/>
      <c r="N3833" s="234"/>
      <c r="O3833" s="234"/>
      <c r="P3833" s="234"/>
      <c r="Q3833" s="7">
        <v>38579</v>
      </c>
      <c r="R3833" s="8">
        <v>1660000</v>
      </c>
      <c r="S3833" s="8">
        <v>1726071</v>
      </c>
      <c r="T3833" s="8">
        <v>1658929</v>
      </c>
      <c r="U3833" s="8">
        <v>1702857</v>
      </c>
      <c r="V3833" s="192">
        <v>1471506</v>
      </c>
      <c r="W3833" s="234">
        <v>1086727600</v>
      </c>
      <c r="X3833" s="194">
        <f t="shared" si="119"/>
        <v>3.4273934224241485E-2</v>
      </c>
      <c r="Y3833" s="193"/>
      <c r="Z3833" s="197">
        <v>3831</v>
      </c>
    </row>
    <row r="3834" spans="1:26" ht="14.4" x14ac:dyDescent="0.3">
      <c r="A3834" s="7">
        <v>38576</v>
      </c>
      <c r="B3834" s="191">
        <v>1237.8100589999999</v>
      </c>
      <c r="C3834" s="191">
        <v>1237.8100589999999</v>
      </c>
      <c r="D3834" s="191">
        <v>1225.869995</v>
      </c>
      <c r="E3834" s="191">
        <v>1230.3900149999999</v>
      </c>
      <c r="F3834" s="192">
        <v>1230.3900149999999</v>
      </c>
      <c r="G3834" s="191">
        <v>1709300000</v>
      </c>
      <c r="H3834" s="194">
        <f t="shared" si="118"/>
        <v>-5.9944932148915117E-3</v>
      </c>
      <c r="I3834" s="193"/>
      <c r="J3834" s="197">
        <v>3832</v>
      </c>
      <c r="K3834" s="234"/>
      <c r="L3834" s="234"/>
      <c r="M3834" s="234"/>
      <c r="N3834" s="234"/>
      <c r="O3834" s="234"/>
      <c r="P3834" s="234"/>
      <c r="Q3834" s="7">
        <v>38576</v>
      </c>
      <c r="R3834" s="8">
        <v>1552143</v>
      </c>
      <c r="S3834" s="8">
        <v>1650714</v>
      </c>
      <c r="T3834" s="8">
        <v>1548571</v>
      </c>
      <c r="U3834" s="8">
        <v>1646429</v>
      </c>
      <c r="V3834" s="192">
        <v>1422743</v>
      </c>
      <c r="W3834" s="234">
        <v>916036800</v>
      </c>
      <c r="X3834" s="194">
        <f t="shared" si="119"/>
        <v>4.7726949709595394E-2</v>
      </c>
      <c r="Y3834" s="193"/>
      <c r="Z3834" s="197">
        <v>3832</v>
      </c>
    </row>
    <row r="3835" spans="1:26" ht="14.4" x14ac:dyDescent="0.3">
      <c r="A3835" s="7">
        <v>38575</v>
      </c>
      <c r="B3835" s="191">
        <v>1229.130005</v>
      </c>
      <c r="C3835" s="191">
        <v>1237.8100589999999</v>
      </c>
      <c r="D3835" s="191">
        <v>1228.329956</v>
      </c>
      <c r="E3835" s="191">
        <v>1237.8100589999999</v>
      </c>
      <c r="F3835" s="192">
        <v>1237.8100589999999</v>
      </c>
      <c r="G3835" s="191">
        <v>1941560000</v>
      </c>
      <c r="H3835" s="194">
        <f t="shared" si="118"/>
        <v>7.0619494802748126E-3</v>
      </c>
      <c r="I3835" s="193"/>
      <c r="J3835" s="197">
        <v>3833</v>
      </c>
      <c r="K3835" s="234"/>
      <c r="L3835" s="234"/>
      <c r="M3835" s="234"/>
      <c r="N3835" s="234"/>
      <c r="O3835" s="234"/>
      <c r="P3835" s="234"/>
      <c r="Q3835" s="7">
        <v>38575</v>
      </c>
      <c r="R3835" s="8">
        <v>1549643</v>
      </c>
      <c r="S3835" s="8">
        <v>1575714</v>
      </c>
      <c r="T3835" s="8">
        <v>1544643</v>
      </c>
      <c r="U3835" s="8">
        <v>1571429</v>
      </c>
      <c r="V3835" s="192">
        <v>1357933</v>
      </c>
      <c r="W3835" s="234">
        <v>271983600</v>
      </c>
      <c r="X3835" s="194">
        <f t="shared" si="119"/>
        <v>1.4291913872059959E-2</v>
      </c>
      <c r="Y3835" s="193"/>
      <c r="Z3835" s="197">
        <v>3833</v>
      </c>
    </row>
    <row r="3836" spans="1:26" ht="14.4" x14ac:dyDescent="0.3">
      <c r="A3836" s="7">
        <v>38574</v>
      </c>
      <c r="B3836" s="191">
        <v>1231.380005</v>
      </c>
      <c r="C3836" s="191">
        <v>1242.6899410000001</v>
      </c>
      <c r="D3836" s="191">
        <v>1226.579956</v>
      </c>
      <c r="E3836" s="191">
        <v>1229.130005</v>
      </c>
      <c r="F3836" s="192">
        <v>1229.130005</v>
      </c>
      <c r="G3836" s="191">
        <v>2172320000</v>
      </c>
      <c r="H3836" s="194">
        <f t="shared" si="118"/>
        <v>-1.8272182355275454E-3</v>
      </c>
      <c r="I3836" s="193"/>
      <c r="J3836" s="197">
        <v>3834</v>
      </c>
      <c r="K3836" s="234"/>
      <c r="L3836" s="234"/>
      <c r="M3836" s="234"/>
      <c r="N3836" s="234"/>
      <c r="O3836" s="234"/>
      <c r="P3836" s="234"/>
      <c r="Q3836" s="7">
        <v>38574</v>
      </c>
      <c r="R3836" s="8">
        <v>1571429</v>
      </c>
      <c r="S3836" s="8">
        <v>1585357</v>
      </c>
      <c r="T3836" s="8">
        <v>1546786</v>
      </c>
      <c r="U3836" s="8">
        <v>1549286</v>
      </c>
      <c r="V3836" s="192">
        <v>1338799</v>
      </c>
      <c r="W3836" s="234">
        <v>360945200</v>
      </c>
      <c r="X3836" s="194">
        <f t="shared" si="119"/>
        <v>-1.0040831779280645E-2</v>
      </c>
      <c r="Y3836" s="193"/>
      <c r="Z3836" s="197">
        <v>3834</v>
      </c>
    </row>
    <row r="3837" spans="1:26" ht="14.4" x14ac:dyDescent="0.3">
      <c r="A3837" s="7">
        <v>38573</v>
      </c>
      <c r="B3837" s="191">
        <v>1223.130005</v>
      </c>
      <c r="C3837" s="191">
        <v>1234.1099850000001</v>
      </c>
      <c r="D3837" s="191">
        <v>1223.130005</v>
      </c>
      <c r="E3837" s="191">
        <v>1231.380005</v>
      </c>
      <c r="F3837" s="192">
        <v>1231.380005</v>
      </c>
      <c r="G3837" s="191">
        <v>1897520000</v>
      </c>
      <c r="H3837" s="194">
        <f t="shared" si="118"/>
        <v>6.7449902841685257E-3</v>
      </c>
      <c r="I3837" s="193"/>
      <c r="J3837" s="197">
        <v>3835</v>
      </c>
      <c r="K3837" s="234"/>
      <c r="L3837" s="234"/>
      <c r="M3837" s="234"/>
      <c r="N3837" s="234"/>
      <c r="O3837" s="234"/>
      <c r="P3837" s="234"/>
      <c r="Q3837" s="7">
        <v>38573</v>
      </c>
      <c r="R3837" s="8">
        <v>1533214</v>
      </c>
      <c r="S3837" s="8">
        <v>1567500</v>
      </c>
      <c r="T3837" s="8">
        <v>1532500</v>
      </c>
      <c r="U3837" s="8">
        <v>1565000</v>
      </c>
      <c r="V3837" s="192">
        <v>1352378</v>
      </c>
      <c r="W3837" s="234">
        <v>380839200</v>
      </c>
      <c r="X3837" s="194">
        <f t="shared" si="119"/>
        <v>2.7432061811026615E-2</v>
      </c>
      <c r="Y3837" s="193"/>
      <c r="Z3837" s="197">
        <v>3835</v>
      </c>
    </row>
    <row r="3838" spans="1:26" ht="14.4" x14ac:dyDescent="0.3">
      <c r="A3838" s="7">
        <v>38572</v>
      </c>
      <c r="B3838" s="191">
        <v>1226.420044</v>
      </c>
      <c r="C3838" s="191">
        <v>1232.280029</v>
      </c>
      <c r="D3838" s="191">
        <v>1222.670044</v>
      </c>
      <c r="E3838" s="191">
        <v>1223.130005</v>
      </c>
      <c r="F3838" s="192">
        <v>1223.130005</v>
      </c>
      <c r="G3838" s="191">
        <v>1804140000</v>
      </c>
      <c r="H3838" s="194">
        <f t="shared" si="118"/>
        <v>-2.6826363578251978E-3</v>
      </c>
      <c r="I3838" s="193"/>
      <c r="J3838" s="197">
        <v>3836</v>
      </c>
      <c r="K3838" s="234"/>
      <c r="L3838" s="234"/>
      <c r="M3838" s="234"/>
      <c r="N3838" s="234"/>
      <c r="O3838" s="234"/>
      <c r="P3838" s="234"/>
      <c r="Q3838" s="7">
        <v>38572</v>
      </c>
      <c r="R3838" s="8">
        <v>1535714</v>
      </c>
      <c r="S3838" s="8">
        <v>1544643</v>
      </c>
      <c r="T3838" s="8">
        <v>1521786</v>
      </c>
      <c r="U3838" s="8">
        <v>1523214</v>
      </c>
      <c r="V3838" s="192">
        <v>1316270</v>
      </c>
      <c r="W3838" s="234">
        <v>176383200</v>
      </c>
      <c r="X3838" s="194">
        <f t="shared" si="119"/>
        <v>-7.9079744520871107E-3</v>
      </c>
      <c r="Y3838" s="193"/>
      <c r="Z3838" s="197">
        <v>3836</v>
      </c>
    </row>
    <row r="3839" spans="1:26" ht="14.4" x14ac:dyDescent="0.3">
      <c r="A3839" s="7">
        <v>38569</v>
      </c>
      <c r="B3839" s="191">
        <v>1235.8599850000001</v>
      </c>
      <c r="C3839" s="191">
        <v>1235.8599850000001</v>
      </c>
      <c r="D3839" s="191">
        <v>1225.619995</v>
      </c>
      <c r="E3839" s="191">
        <v>1226.420044</v>
      </c>
      <c r="F3839" s="192">
        <v>1226.420044</v>
      </c>
      <c r="G3839" s="191">
        <v>1930280000</v>
      </c>
      <c r="H3839" s="194">
        <f t="shared" si="118"/>
        <v>-7.6383579973261203E-3</v>
      </c>
      <c r="I3839" s="193"/>
      <c r="J3839" s="197">
        <v>3837</v>
      </c>
      <c r="K3839" s="234"/>
      <c r="L3839" s="234"/>
      <c r="M3839" s="234"/>
      <c r="N3839" s="234"/>
      <c r="O3839" s="234"/>
      <c r="P3839" s="234"/>
      <c r="Q3839" s="7">
        <v>38569</v>
      </c>
      <c r="R3839" s="8">
        <v>1517500</v>
      </c>
      <c r="S3839" s="8">
        <v>1548571</v>
      </c>
      <c r="T3839" s="8">
        <v>1500714</v>
      </c>
      <c r="U3839" s="8">
        <v>1535357</v>
      </c>
      <c r="V3839" s="192">
        <v>1326762</v>
      </c>
      <c r="W3839" s="234">
        <v>241931200</v>
      </c>
      <c r="X3839" s="194">
        <f t="shared" si="119"/>
        <v>6.5555438385398613E-3</v>
      </c>
      <c r="Y3839" s="193"/>
      <c r="Z3839" s="197">
        <v>3837</v>
      </c>
    </row>
    <row r="3840" spans="1:26" ht="14.4" x14ac:dyDescent="0.3">
      <c r="A3840" s="7">
        <v>38568</v>
      </c>
      <c r="B3840" s="191">
        <v>1245.040039</v>
      </c>
      <c r="C3840" s="191">
        <v>1245.040039</v>
      </c>
      <c r="D3840" s="191">
        <v>1235.150024</v>
      </c>
      <c r="E3840" s="191">
        <v>1235.8599850000001</v>
      </c>
      <c r="F3840" s="192">
        <v>1235.8599850000001</v>
      </c>
      <c r="G3840" s="191">
        <v>1981220000</v>
      </c>
      <c r="H3840" s="194">
        <f t="shared" si="118"/>
        <v>-7.3733002252467537E-3</v>
      </c>
      <c r="I3840" s="193"/>
      <c r="J3840" s="197">
        <v>3838</v>
      </c>
      <c r="K3840" s="234"/>
      <c r="L3840" s="234"/>
      <c r="M3840" s="234"/>
      <c r="N3840" s="234"/>
      <c r="O3840" s="234"/>
      <c r="P3840" s="234"/>
      <c r="Q3840" s="7">
        <v>38568</v>
      </c>
      <c r="R3840" s="8">
        <v>1531786</v>
      </c>
      <c r="S3840" s="8">
        <v>1535714</v>
      </c>
      <c r="T3840" s="8">
        <v>1510357</v>
      </c>
      <c r="U3840" s="8">
        <v>1525357</v>
      </c>
      <c r="V3840" s="192">
        <v>1318121</v>
      </c>
      <c r="W3840" s="234">
        <v>269304000</v>
      </c>
      <c r="X3840" s="194">
        <f t="shared" si="119"/>
        <v>-1.1800330019394824E-2</v>
      </c>
      <c r="Y3840" s="193"/>
      <c r="Z3840" s="197">
        <v>3838</v>
      </c>
    </row>
    <row r="3841" spans="1:26" ht="14.4" x14ac:dyDescent="0.3">
      <c r="A3841" s="7">
        <v>38567</v>
      </c>
      <c r="B3841" s="191">
        <v>1244.119995</v>
      </c>
      <c r="C3841" s="191">
        <v>1245.8599850000001</v>
      </c>
      <c r="D3841" s="191">
        <v>1240.5699460000001</v>
      </c>
      <c r="E3841" s="191">
        <v>1245.040039</v>
      </c>
      <c r="F3841" s="192">
        <v>1245.040039</v>
      </c>
      <c r="G3841" s="191">
        <v>1999980000</v>
      </c>
      <c r="H3841" s="194">
        <f t="shared" si="118"/>
        <v>7.3951387623181933E-4</v>
      </c>
      <c r="I3841" s="193"/>
      <c r="J3841" s="197">
        <v>3839</v>
      </c>
      <c r="K3841" s="234"/>
      <c r="L3841" s="234"/>
      <c r="M3841" s="234"/>
      <c r="N3841" s="234"/>
      <c r="O3841" s="234"/>
      <c r="P3841" s="234"/>
      <c r="Q3841" s="7">
        <v>38567</v>
      </c>
      <c r="R3841" s="8">
        <v>1542500</v>
      </c>
      <c r="S3841" s="8">
        <v>1546786</v>
      </c>
      <c r="T3841" s="8">
        <v>1527500</v>
      </c>
      <c r="U3841" s="8">
        <v>1543571</v>
      </c>
      <c r="V3841" s="192">
        <v>1333861</v>
      </c>
      <c r="W3841" s="234">
        <v>258322400</v>
      </c>
      <c r="X3841" s="194">
        <f t="shared" si="119"/>
        <v>6.9470754387873374E-4</v>
      </c>
      <c r="Y3841" s="193"/>
      <c r="Z3841" s="197">
        <v>3839</v>
      </c>
    </row>
    <row r="3842" spans="1:26" ht="14.4" x14ac:dyDescent="0.3">
      <c r="A3842" s="7">
        <v>38566</v>
      </c>
      <c r="B3842" s="191">
        <v>1235.349976</v>
      </c>
      <c r="C3842" s="191">
        <v>1244.6899410000001</v>
      </c>
      <c r="D3842" s="191">
        <v>1235.349976</v>
      </c>
      <c r="E3842" s="191">
        <v>1244.119995</v>
      </c>
      <c r="F3842" s="192">
        <v>1244.119995</v>
      </c>
      <c r="G3842" s="191">
        <v>2043120000</v>
      </c>
      <c r="H3842" s="194">
        <f t="shared" si="118"/>
        <v>7.0992181732960572E-3</v>
      </c>
      <c r="I3842" s="193"/>
      <c r="J3842" s="197">
        <v>3840</v>
      </c>
      <c r="K3842" s="234"/>
      <c r="L3842" s="234"/>
      <c r="M3842" s="234"/>
      <c r="N3842" s="234"/>
      <c r="O3842" s="234"/>
      <c r="P3842" s="234"/>
      <c r="Q3842" s="7">
        <v>38566</v>
      </c>
      <c r="R3842" s="8">
        <v>1531786</v>
      </c>
      <c r="S3842" s="8">
        <v>1553571</v>
      </c>
      <c r="T3842" s="8">
        <v>1521786</v>
      </c>
      <c r="U3842" s="8">
        <v>1542500</v>
      </c>
      <c r="V3842" s="192">
        <v>1332935</v>
      </c>
      <c r="W3842" s="234">
        <v>296875600</v>
      </c>
      <c r="X3842" s="194">
        <f t="shared" si="119"/>
        <v>1.0292908277150577E-2</v>
      </c>
      <c r="Y3842" s="193"/>
      <c r="Z3842" s="197">
        <v>3840</v>
      </c>
    </row>
    <row r="3843" spans="1:26" ht="14.4" x14ac:dyDescent="0.3">
      <c r="A3843" s="7">
        <v>38565</v>
      </c>
      <c r="B3843" s="191">
        <v>1234.1800539999999</v>
      </c>
      <c r="C3843" s="191">
        <v>1239.099976</v>
      </c>
      <c r="D3843" s="191">
        <v>1233.8000489999999</v>
      </c>
      <c r="E3843" s="191">
        <v>1235.349976</v>
      </c>
      <c r="F3843" s="192">
        <v>1235.349976</v>
      </c>
      <c r="G3843" s="191">
        <v>1716870000</v>
      </c>
      <c r="H3843" s="194">
        <f t="shared" si="118"/>
        <v>9.4793461959485079E-4</v>
      </c>
      <c r="I3843" s="193"/>
      <c r="J3843" s="197">
        <v>3841</v>
      </c>
      <c r="K3843" s="234"/>
      <c r="L3843" s="234"/>
      <c r="M3843" s="234"/>
      <c r="N3843" s="234"/>
      <c r="O3843" s="234"/>
      <c r="P3843" s="234"/>
      <c r="Q3843" s="7">
        <v>38565</v>
      </c>
      <c r="R3843" s="8">
        <v>1520357</v>
      </c>
      <c r="S3843" s="8">
        <v>1538571</v>
      </c>
      <c r="T3843" s="8">
        <v>1502857</v>
      </c>
      <c r="U3843" s="8">
        <v>1526786</v>
      </c>
      <c r="V3843" s="192">
        <v>1319355</v>
      </c>
      <c r="W3843" s="234">
        <v>314249600</v>
      </c>
      <c r="X3843" s="194">
        <f t="shared" si="119"/>
        <v>2.3437440646675834E-3</v>
      </c>
      <c r="Y3843" s="193"/>
      <c r="Z3843" s="197">
        <v>3841</v>
      </c>
    </row>
    <row r="3844" spans="1:26" ht="14.4" x14ac:dyDescent="0.3">
      <c r="A3844" s="7">
        <v>38562</v>
      </c>
      <c r="B3844" s="191">
        <v>1243.719971</v>
      </c>
      <c r="C3844" s="191">
        <v>1245.040039</v>
      </c>
      <c r="D3844" s="191">
        <v>1234.1800539999999</v>
      </c>
      <c r="E3844" s="191">
        <v>1234.1800539999999</v>
      </c>
      <c r="F3844" s="192">
        <v>1234.1800539999999</v>
      </c>
      <c r="G3844" s="191">
        <v>1789600000</v>
      </c>
      <c r="H3844" s="194">
        <f t="shared" ref="H3844:H3907" si="120">(F3844-F3845)/F3845</f>
        <v>-7.6704702203419552E-3</v>
      </c>
      <c r="I3844" s="193"/>
      <c r="J3844" s="197">
        <v>3842</v>
      </c>
      <c r="K3844" s="234"/>
      <c r="L3844" s="234"/>
      <c r="M3844" s="234"/>
      <c r="N3844" s="234"/>
      <c r="O3844" s="234"/>
      <c r="P3844" s="234"/>
      <c r="Q3844" s="7">
        <v>38562</v>
      </c>
      <c r="R3844" s="8">
        <v>1555714</v>
      </c>
      <c r="S3844" s="8">
        <v>1585000</v>
      </c>
      <c r="T3844" s="8">
        <v>1509286</v>
      </c>
      <c r="U3844" s="8">
        <v>1523214</v>
      </c>
      <c r="V3844" s="192">
        <v>1316270</v>
      </c>
      <c r="W3844" s="234">
        <v>562080400</v>
      </c>
      <c r="X3844" s="194">
        <f t="shared" ref="X3844:X3907" si="121">(V3844-V3845)/V3845</f>
        <v>-2.625538094382069E-2</v>
      </c>
      <c r="Y3844" s="193"/>
      <c r="Z3844" s="197">
        <v>3842</v>
      </c>
    </row>
    <row r="3845" spans="1:26" ht="14.4" x14ac:dyDescent="0.3">
      <c r="A3845" s="7">
        <v>38561</v>
      </c>
      <c r="B3845" s="191">
        <v>1236.790039</v>
      </c>
      <c r="C3845" s="191">
        <v>1245.150024</v>
      </c>
      <c r="D3845" s="191">
        <v>1235.8100589999999</v>
      </c>
      <c r="E3845" s="191">
        <v>1243.719971</v>
      </c>
      <c r="F3845" s="192">
        <v>1243.719971</v>
      </c>
      <c r="G3845" s="191">
        <v>2001680000</v>
      </c>
      <c r="H3845" s="194">
        <f t="shared" si="120"/>
        <v>5.6031596160033498E-3</v>
      </c>
      <c r="I3845" s="193"/>
      <c r="J3845" s="197">
        <v>3843</v>
      </c>
      <c r="K3845" s="234"/>
      <c r="L3845" s="234"/>
      <c r="M3845" s="234"/>
      <c r="N3845" s="234"/>
      <c r="O3845" s="234"/>
      <c r="P3845" s="234"/>
      <c r="Q3845" s="7">
        <v>38561</v>
      </c>
      <c r="R3845" s="8">
        <v>1566071</v>
      </c>
      <c r="S3845" s="8">
        <v>1571429</v>
      </c>
      <c r="T3845" s="8">
        <v>1546429</v>
      </c>
      <c r="U3845" s="8">
        <v>1564286</v>
      </c>
      <c r="V3845" s="192">
        <v>1351761</v>
      </c>
      <c r="W3845" s="234">
        <v>251311200</v>
      </c>
      <c r="X3845" s="194">
        <f t="shared" si="121"/>
        <v>-4.3185742149520045E-3</v>
      </c>
      <c r="Y3845" s="193"/>
      <c r="Z3845" s="197">
        <v>3843</v>
      </c>
    </row>
    <row r="3846" spans="1:26" ht="14.4" x14ac:dyDescent="0.3">
      <c r="A3846" s="7">
        <v>38560</v>
      </c>
      <c r="B3846" s="191">
        <v>1231.160034</v>
      </c>
      <c r="C3846" s="191">
        <v>1237.6400149999999</v>
      </c>
      <c r="D3846" s="191">
        <v>1230.150024</v>
      </c>
      <c r="E3846" s="191">
        <v>1236.790039</v>
      </c>
      <c r="F3846" s="192">
        <v>1236.790039</v>
      </c>
      <c r="G3846" s="191">
        <v>1945800000</v>
      </c>
      <c r="H3846" s="194">
        <f t="shared" si="120"/>
        <v>4.5729270318402675E-3</v>
      </c>
      <c r="I3846" s="193"/>
      <c r="J3846" s="197">
        <v>3844</v>
      </c>
      <c r="K3846" s="234"/>
      <c r="L3846" s="234"/>
      <c r="M3846" s="234"/>
      <c r="N3846" s="234"/>
      <c r="O3846" s="234"/>
      <c r="P3846" s="234"/>
      <c r="Q3846" s="7">
        <v>38560</v>
      </c>
      <c r="R3846" s="8">
        <v>1565357</v>
      </c>
      <c r="S3846" s="8">
        <v>1573929</v>
      </c>
      <c r="T3846" s="8">
        <v>1523929</v>
      </c>
      <c r="U3846" s="8">
        <v>1571071</v>
      </c>
      <c r="V3846" s="192">
        <v>1357624</v>
      </c>
      <c r="W3846" s="234">
        <v>283749200</v>
      </c>
      <c r="X3846" s="194">
        <f t="shared" si="121"/>
        <v>8.2509353783176403E-3</v>
      </c>
      <c r="Y3846" s="193"/>
      <c r="Z3846" s="197">
        <v>3844</v>
      </c>
    </row>
    <row r="3847" spans="1:26" ht="14.4" x14ac:dyDescent="0.3">
      <c r="A3847" s="7">
        <v>38559</v>
      </c>
      <c r="B3847" s="191">
        <v>1229.030029</v>
      </c>
      <c r="C3847" s="191">
        <v>1234.420044</v>
      </c>
      <c r="D3847" s="191">
        <v>1229.030029</v>
      </c>
      <c r="E3847" s="191">
        <v>1231.160034</v>
      </c>
      <c r="F3847" s="192">
        <v>1231.160034</v>
      </c>
      <c r="G3847" s="191">
        <v>1934180000</v>
      </c>
      <c r="H3847" s="194">
        <f t="shared" si="120"/>
        <v>1.7330780776227744E-3</v>
      </c>
      <c r="I3847" s="193"/>
      <c r="J3847" s="197">
        <v>3845</v>
      </c>
      <c r="K3847" s="234"/>
      <c r="L3847" s="234"/>
      <c r="M3847" s="234"/>
      <c r="N3847" s="234"/>
      <c r="O3847" s="234"/>
      <c r="P3847" s="234"/>
      <c r="Q3847" s="7">
        <v>38559</v>
      </c>
      <c r="R3847" s="8">
        <v>1571786</v>
      </c>
      <c r="S3847" s="8">
        <v>1575357</v>
      </c>
      <c r="T3847" s="8">
        <v>1548571</v>
      </c>
      <c r="U3847" s="8">
        <v>1558214</v>
      </c>
      <c r="V3847" s="192">
        <v>1346514</v>
      </c>
      <c r="W3847" s="234">
        <v>268592800</v>
      </c>
      <c r="X3847" s="194">
        <f t="shared" si="121"/>
        <v>-4.1092546983514163E-3</v>
      </c>
      <c r="Y3847" s="193"/>
      <c r="Z3847" s="197">
        <v>3845</v>
      </c>
    </row>
    <row r="3848" spans="1:26" ht="14.4" x14ac:dyDescent="0.3">
      <c r="A3848" s="7">
        <v>38558</v>
      </c>
      <c r="B3848" s="191">
        <v>1233.6800539999999</v>
      </c>
      <c r="C3848" s="191">
        <v>1238.3599850000001</v>
      </c>
      <c r="D3848" s="191">
        <v>1228.150024</v>
      </c>
      <c r="E3848" s="191">
        <v>1229.030029</v>
      </c>
      <c r="F3848" s="192">
        <v>1229.030029</v>
      </c>
      <c r="G3848" s="191">
        <v>1717580000</v>
      </c>
      <c r="H3848" s="194">
        <f t="shared" si="120"/>
        <v>-3.7692309160085639E-3</v>
      </c>
      <c r="I3848" s="193"/>
      <c r="J3848" s="197">
        <v>3846</v>
      </c>
      <c r="K3848" s="234"/>
      <c r="L3848" s="234"/>
      <c r="M3848" s="234"/>
      <c r="N3848" s="234"/>
      <c r="O3848" s="234"/>
      <c r="P3848" s="234"/>
      <c r="Q3848" s="7">
        <v>38558</v>
      </c>
      <c r="R3848" s="8">
        <v>1571071</v>
      </c>
      <c r="S3848" s="8">
        <v>1581429</v>
      </c>
      <c r="T3848" s="8">
        <v>1561786</v>
      </c>
      <c r="U3848" s="8">
        <v>1564643</v>
      </c>
      <c r="V3848" s="192">
        <v>1352070</v>
      </c>
      <c r="W3848" s="234">
        <v>294627200</v>
      </c>
      <c r="X3848" s="194">
        <f t="shared" si="121"/>
        <v>-4.3175915159289887E-3</v>
      </c>
      <c r="Y3848" s="193"/>
      <c r="Z3848" s="197">
        <v>3846</v>
      </c>
    </row>
    <row r="3849" spans="1:26" ht="14.4" x14ac:dyDescent="0.3">
      <c r="A3849" s="7">
        <v>38555</v>
      </c>
      <c r="B3849" s="191">
        <v>1227.040039</v>
      </c>
      <c r="C3849" s="191">
        <v>1234.1899410000001</v>
      </c>
      <c r="D3849" s="191">
        <v>1226.150024</v>
      </c>
      <c r="E3849" s="191">
        <v>1233.6800539999999</v>
      </c>
      <c r="F3849" s="192">
        <v>1233.6800539999999</v>
      </c>
      <c r="G3849" s="191">
        <v>1766990000</v>
      </c>
      <c r="H3849" s="194">
        <f t="shared" si="120"/>
        <v>5.4114085840355763E-3</v>
      </c>
      <c r="I3849" s="193"/>
      <c r="J3849" s="197">
        <v>3847</v>
      </c>
      <c r="K3849" s="234"/>
      <c r="L3849" s="234"/>
      <c r="M3849" s="234"/>
      <c r="N3849" s="234"/>
      <c r="O3849" s="234"/>
      <c r="P3849" s="234"/>
      <c r="Q3849" s="7">
        <v>38555</v>
      </c>
      <c r="R3849" s="8">
        <v>1551429</v>
      </c>
      <c r="S3849" s="8">
        <v>1571429</v>
      </c>
      <c r="T3849" s="8">
        <v>1549643</v>
      </c>
      <c r="U3849" s="8">
        <v>1571429</v>
      </c>
      <c r="V3849" s="192">
        <v>1357933</v>
      </c>
      <c r="W3849" s="234">
        <v>301106400</v>
      </c>
      <c r="X3849" s="194">
        <f t="shared" si="121"/>
        <v>1.6400939805586889E-2</v>
      </c>
      <c r="Y3849" s="193"/>
      <c r="Z3849" s="197">
        <v>3847</v>
      </c>
    </row>
    <row r="3850" spans="1:26" ht="14.4" x14ac:dyDescent="0.3">
      <c r="A3850" s="7">
        <v>38554</v>
      </c>
      <c r="B3850" s="191">
        <v>1235.1999510000001</v>
      </c>
      <c r="C3850" s="191">
        <v>1235.829956</v>
      </c>
      <c r="D3850" s="191">
        <v>1224.6999510000001</v>
      </c>
      <c r="E3850" s="191">
        <v>1227.040039</v>
      </c>
      <c r="F3850" s="192">
        <v>1227.040039</v>
      </c>
      <c r="G3850" s="191">
        <v>2129840000</v>
      </c>
      <c r="H3850" s="194">
        <f t="shared" si="120"/>
        <v>-6.6061466351208398E-3</v>
      </c>
      <c r="I3850" s="193"/>
      <c r="J3850" s="197">
        <v>3848</v>
      </c>
      <c r="K3850" s="234"/>
      <c r="L3850" s="234"/>
      <c r="M3850" s="234"/>
      <c r="N3850" s="234"/>
      <c r="O3850" s="234"/>
      <c r="P3850" s="234"/>
      <c r="Q3850" s="7">
        <v>38554</v>
      </c>
      <c r="R3850" s="8">
        <v>1560714</v>
      </c>
      <c r="S3850" s="8">
        <v>1572857</v>
      </c>
      <c r="T3850" s="8">
        <v>1532143</v>
      </c>
      <c r="U3850" s="8">
        <v>1546071</v>
      </c>
      <c r="V3850" s="192">
        <v>1336021</v>
      </c>
      <c r="W3850" s="234">
        <v>404264000</v>
      </c>
      <c r="X3850" s="194">
        <f t="shared" si="121"/>
        <v>-7.792715114733304E-3</v>
      </c>
      <c r="Y3850" s="193"/>
      <c r="Z3850" s="197">
        <v>3848</v>
      </c>
    </row>
    <row r="3851" spans="1:26" ht="14.4" x14ac:dyDescent="0.3">
      <c r="A3851" s="7">
        <v>38553</v>
      </c>
      <c r="B3851" s="191">
        <v>1229.349976</v>
      </c>
      <c r="C3851" s="191">
        <v>1236.5600589999999</v>
      </c>
      <c r="D3851" s="191">
        <v>1222.910034</v>
      </c>
      <c r="E3851" s="191">
        <v>1235.1999510000001</v>
      </c>
      <c r="F3851" s="192">
        <v>1235.1999510000001</v>
      </c>
      <c r="G3851" s="191">
        <v>2063340000</v>
      </c>
      <c r="H3851" s="194">
        <f t="shared" si="120"/>
        <v>4.7585920317292025E-3</v>
      </c>
      <c r="I3851" s="193"/>
      <c r="J3851" s="197">
        <v>3849</v>
      </c>
      <c r="K3851" s="234"/>
      <c r="L3851" s="234"/>
      <c r="M3851" s="234"/>
      <c r="N3851" s="234"/>
      <c r="O3851" s="234"/>
      <c r="P3851" s="234"/>
      <c r="Q3851" s="7">
        <v>38553</v>
      </c>
      <c r="R3851" s="8">
        <v>1530714</v>
      </c>
      <c r="S3851" s="8">
        <v>1564286</v>
      </c>
      <c r="T3851" s="8">
        <v>1523214</v>
      </c>
      <c r="U3851" s="8">
        <v>1558214</v>
      </c>
      <c r="V3851" s="192">
        <v>1346514</v>
      </c>
      <c r="W3851" s="234">
        <v>453395600</v>
      </c>
      <c r="X3851" s="194">
        <f t="shared" si="121"/>
        <v>1.0187293453919359E-2</v>
      </c>
      <c r="Y3851" s="193"/>
      <c r="Z3851" s="197">
        <v>3849</v>
      </c>
    </row>
    <row r="3852" spans="1:26" ht="14.4" x14ac:dyDescent="0.3">
      <c r="A3852" s="7">
        <v>38552</v>
      </c>
      <c r="B3852" s="191">
        <v>1221.130005</v>
      </c>
      <c r="C3852" s="191">
        <v>1230.339966</v>
      </c>
      <c r="D3852" s="191">
        <v>1221.130005</v>
      </c>
      <c r="E3852" s="191">
        <v>1229.349976</v>
      </c>
      <c r="F3852" s="192">
        <v>1229.349976</v>
      </c>
      <c r="G3852" s="191">
        <v>2041280000</v>
      </c>
      <c r="H3852" s="194">
        <f t="shared" si="120"/>
        <v>6.7314462557981182E-3</v>
      </c>
      <c r="I3852" s="193"/>
      <c r="J3852" s="197">
        <v>3850</v>
      </c>
      <c r="K3852" s="234"/>
      <c r="L3852" s="234"/>
      <c r="M3852" s="234"/>
      <c r="N3852" s="234"/>
      <c r="O3852" s="234"/>
      <c r="P3852" s="234"/>
      <c r="Q3852" s="7">
        <v>38552</v>
      </c>
      <c r="R3852" s="8">
        <v>1482857</v>
      </c>
      <c r="S3852" s="8">
        <v>1543929</v>
      </c>
      <c r="T3852" s="8">
        <v>1466786</v>
      </c>
      <c r="U3852" s="8">
        <v>1542500</v>
      </c>
      <c r="V3852" s="192">
        <v>1332935</v>
      </c>
      <c r="W3852" s="234">
        <v>671062000</v>
      </c>
      <c r="X3852" s="194">
        <f t="shared" si="121"/>
        <v>4.0974049352229536E-2</v>
      </c>
      <c r="Y3852" s="193"/>
      <c r="Z3852" s="197">
        <v>3850</v>
      </c>
    </row>
    <row r="3853" spans="1:26" ht="14.4" x14ac:dyDescent="0.3">
      <c r="A3853" s="7">
        <v>38551</v>
      </c>
      <c r="B3853" s="191">
        <v>1227.920044</v>
      </c>
      <c r="C3853" s="191">
        <v>1227.920044</v>
      </c>
      <c r="D3853" s="191">
        <v>1221.130005</v>
      </c>
      <c r="E3853" s="191">
        <v>1221.130005</v>
      </c>
      <c r="F3853" s="192">
        <v>1221.130005</v>
      </c>
      <c r="G3853" s="191">
        <v>1582100000</v>
      </c>
      <c r="H3853" s="194">
        <f t="shared" si="120"/>
        <v>-5.5297077632849353E-3</v>
      </c>
      <c r="I3853" s="193"/>
      <c r="J3853" s="197">
        <v>3851</v>
      </c>
      <c r="K3853" s="234"/>
      <c r="L3853" s="234"/>
      <c r="M3853" s="234"/>
      <c r="N3853" s="234"/>
      <c r="O3853" s="234"/>
      <c r="P3853" s="234"/>
      <c r="Q3853" s="7">
        <v>38551</v>
      </c>
      <c r="R3853" s="8">
        <v>1478929</v>
      </c>
      <c r="S3853" s="8">
        <v>1503571</v>
      </c>
      <c r="T3853" s="8">
        <v>1477500</v>
      </c>
      <c r="U3853" s="8">
        <v>1481786</v>
      </c>
      <c r="V3853" s="192">
        <v>1280469</v>
      </c>
      <c r="W3853" s="234">
        <v>586297600</v>
      </c>
      <c r="X3853" s="194">
        <f t="shared" si="121"/>
        <v>-1.4442561573896084E-3</v>
      </c>
      <c r="Y3853" s="193"/>
      <c r="Z3853" s="197">
        <v>3851</v>
      </c>
    </row>
    <row r="3854" spans="1:26" ht="14.4" x14ac:dyDescent="0.3">
      <c r="A3854" s="7">
        <v>38548</v>
      </c>
      <c r="B3854" s="191">
        <v>1226.5</v>
      </c>
      <c r="C3854" s="191">
        <v>1229.530029</v>
      </c>
      <c r="D3854" s="191">
        <v>1223.5</v>
      </c>
      <c r="E3854" s="191">
        <v>1227.920044</v>
      </c>
      <c r="F3854" s="192">
        <v>1227.920044</v>
      </c>
      <c r="G3854" s="191">
        <v>1716400000</v>
      </c>
      <c r="H3854" s="194">
        <f t="shared" si="120"/>
        <v>1.1578018752547588E-3</v>
      </c>
      <c r="I3854" s="193"/>
      <c r="J3854" s="197">
        <v>3852</v>
      </c>
      <c r="K3854" s="234"/>
      <c r="L3854" s="234"/>
      <c r="M3854" s="234"/>
      <c r="N3854" s="234"/>
      <c r="O3854" s="234"/>
      <c r="P3854" s="234"/>
      <c r="Q3854" s="7">
        <v>38548</v>
      </c>
      <c r="R3854" s="8">
        <v>1463214</v>
      </c>
      <c r="S3854" s="8">
        <v>1484643</v>
      </c>
      <c r="T3854" s="8">
        <v>1445000</v>
      </c>
      <c r="U3854" s="8">
        <v>1483929</v>
      </c>
      <c r="V3854" s="192">
        <v>1282321</v>
      </c>
      <c r="W3854" s="234">
        <v>687682800</v>
      </c>
      <c r="X3854" s="194">
        <f t="shared" si="121"/>
        <v>1.963214965279959E-2</v>
      </c>
      <c r="Y3854" s="193"/>
      <c r="Z3854" s="197">
        <v>3852</v>
      </c>
    </row>
    <row r="3855" spans="1:26" ht="14.4" x14ac:dyDescent="0.3">
      <c r="A3855" s="7">
        <v>38547</v>
      </c>
      <c r="B3855" s="191">
        <v>1223.290039</v>
      </c>
      <c r="C3855" s="191">
        <v>1233.160034</v>
      </c>
      <c r="D3855" s="191">
        <v>1223.290039</v>
      </c>
      <c r="E3855" s="191">
        <v>1226.5</v>
      </c>
      <c r="F3855" s="192">
        <v>1226.5</v>
      </c>
      <c r="G3855" s="191">
        <v>2048710000</v>
      </c>
      <c r="H3855" s="194">
        <f t="shared" si="120"/>
        <v>2.6240391874882431E-3</v>
      </c>
      <c r="I3855" s="193"/>
      <c r="J3855" s="197">
        <v>3853</v>
      </c>
      <c r="K3855" s="234"/>
      <c r="L3855" s="234"/>
      <c r="M3855" s="234"/>
      <c r="N3855" s="234"/>
      <c r="O3855" s="234"/>
      <c r="P3855" s="234"/>
      <c r="Q3855" s="7">
        <v>38547</v>
      </c>
      <c r="R3855" s="8">
        <v>1456786</v>
      </c>
      <c r="S3855" s="8">
        <v>1500357</v>
      </c>
      <c r="T3855" s="8">
        <v>1436786</v>
      </c>
      <c r="U3855" s="8">
        <v>1455357</v>
      </c>
      <c r="V3855" s="192">
        <v>1257631</v>
      </c>
      <c r="W3855" s="234">
        <v>2096060400</v>
      </c>
      <c r="X3855" s="194">
        <f t="shared" si="121"/>
        <v>6.2581427926885119E-2</v>
      </c>
      <c r="Y3855" s="193"/>
      <c r="Z3855" s="197">
        <v>3853</v>
      </c>
    </row>
    <row r="3856" spans="1:26" ht="14.4" x14ac:dyDescent="0.3">
      <c r="A3856" s="7">
        <v>38546</v>
      </c>
      <c r="B3856" s="191">
        <v>1222.209961</v>
      </c>
      <c r="C3856" s="191">
        <v>1224.459961</v>
      </c>
      <c r="D3856" s="191">
        <v>1219.6400149999999</v>
      </c>
      <c r="E3856" s="191">
        <v>1223.290039</v>
      </c>
      <c r="F3856" s="192">
        <v>1223.290039</v>
      </c>
      <c r="G3856" s="191">
        <v>1812500000</v>
      </c>
      <c r="H3856" s="194">
        <f t="shared" si="120"/>
        <v>8.8370904710697055E-4</v>
      </c>
      <c r="I3856" s="193"/>
      <c r="J3856" s="197">
        <v>3854</v>
      </c>
      <c r="K3856" s="234"/>
      <c r="L3856" s="234"/>
      <c r="M3856" s="234"/>
      <c r="N3856" s="234"/>
      <c r="O3856" s="234"/>
      <c r="P3856" s="234"/>
      <c r="Q3856" s="7">
        <v>38546</v>
      </c>
      <c r="R3856" s="8">
        <v>1367500</v>
      </c>
      <c r="S3856" s="8">
        <v>1375000</v>
      </c>
      <c r="T3856" s="8">
        <v>1353571</v>
      </c>
      <c r="U3856" s="8">
        <v>1369643</v>
      </c>
      <c r="V3856" s="192">
        <v>1183562</v>
      </c>
      <c r="W3856" s="234">
        <v>684835200</v>
      </c>
      <c r="X3856" s="194">
        <f t="shared" si="121"/>
        <v>2.8767115162515134E-3</v>
      </c>
      <c r="Y3856" s="193"/>
      <c r="Z3856" s="197">
        <v>3854</v>
      </c>
    </row>
    <row r="3857" spans="1:26" ht="14.4" x14ac:dyDescent="0.3">
      <c r="A3857" s="7">
        <v>38545</v>
      </c>
      <c r="B3857" s="191">
        <v>1219.4399410000001</v>
      </c>
      <c r="C3857" s="191">
        <v>1225.540039</v>
      </c>
      <c r="D3857" s="191">
        <v>1216.599976</v>
      </c>
      <c r="E3857" s="191">
        <v>1222.209961</v>
      </c>
      <c r="F3857" s="192">
        <v>1222.209961</v>
      </c>
      <c r="G3857" s="191">
        <v>1932010000</v>
      </c>
      <c r="H3857" s="194">
        <f t="shared" si="120"/>
        <v>2.2715509857159344E-3</v>
      </c>
      <c r="I3857" s="193"/>
      <c r="J3857" s="197">
        <v>3855</v>
      </c>
      <c r="K3857" s="234"/>
      <c r="L3857" s="234"/>
      <c r="M3857" s="234"/>
      <c r="N3857" s="234"/>
      <c r="O3857" s="234"/>
      <c r="P3857" s="234"/>
      <c r="Q3857" s="7">
        <v>38545</v>
      </c>
      <c r="R3857" s="8">
        <v>1365357</v>
      </c>
      <c r="S3857" s="8">
        <v>1371429</v>
      </c>
      <c r="T3857" s="8">
        <v>1353929</v>
      </c>
      <c r="U3857" s="8">
        <v>1365714</v>
      </c>
      <c r="V3857" s="192">
        <v>1180167</v>
      </c>
      <c r="W3857" s="234">
        <v>387038400</v>
      </c>
      <c r="X3857" s="194">
        <f t="shared" si="121"/>
        <v>3.6748009518253241E-3</v>
      </c>
      <c r="Y3857" s="193"/>
      <c r="Z3857" s="197">
        <v>3855</v>
      </c>
    </row>
    <row r="3858" spans="1:26" ht="14.4" x14ac:dyDescent="0.3">
      <c r="A3858" s="7">
        <v>38544</v>
      </c>
      <c r="B3858" s="191">
        <v>1211.8599850000001</v>
      </c>
      <c r="C3858" s="191">
        <v>1220.030029</v>
      </c>
      <c r="D3858" s="191">
        <v>1211.8599850000001</v>
      </c>
      <c r="E3858" s="191">
        <v>1219.4399410000001</v>
      </c>
      <c r="F3858" s="192">
        <v>1219.4399410000001</v>
      </c>
      <c r="G3858" s="191">
        <v>1846300000</v>
      </c>
      <c r="H3858" s="194">
        <f t="shared" si="120"/>
        <v>6.2548116893223751E-3</v>
      </c>
      <c r="I3858" s="193"/>
      <c r="J3858" s="197">
        <v>3856</v>
      </c>
      <c r="K3858" s="234"/>
      <c r="L3858" s="234"/>
      <c r="M3858" s="234"/>
      <c r="N3858" s="234"/>
      <c r="O3858" s="234"/>
      <c r="P3858" s="234"/>
      <c r="Q3858" s="7">
        <v>38544</v>
      </c>
      <c r="R3858" s="8">
        <v>1370357</v>
      </c>
      <c r="S3858" s="8">
        <v>1380357</v>
      </c>
      <c r="T3858" s="8">
        <v>1349286</v>
      </c>
      <c r="U3858" s="8">
        <v>1360714</v>
      </c>
      <c r="V3858" s="192">
        <v>1175846</v>
      </c>
      <c r="W3858" s="234">
        <v>388788400</v>
      </c>
      <c r="X3858" s="194">
        <f t="shared" si="121"/>
        <v>-3.922146659483124E-3</v>
      </c>
      <c r="Y3858" s="193"/>
      <c r="Z3858" s="197">
        <v>3856</v>
      </c>
    </row>
    <row r="3859" spans="1:26" ht="14.4" x14ac:dyDescent="0.3">
      <c r="A3859" s="7">
        <v>38541</v>
      </c>
      <c r="B3859" s="191">
        <v>1197.869995</v>
      </c>
      <c r="C3859" s="191">
        <v>1212.7299800000001</v>
      </c>
      <c r="D3859" s="191">
        <v>1197.1999510000001</v>
      </c>
      <c r="E3859" s="191">
        <v>1211.8599850000001</v>
      </c>
      <c r="F3859" s="192">
        <v>1211.8599850000001</v>
      </c>
      <c r="G3859" s="191">
        <v>1900810000</v>
      </c>
      <c r="H3859" s="194">
        <f t="shared" si="120"/>
        <v>1.1679055371947966E-2</v>
      </c>
      <c r="I3859" s="193"/>
      <c r="J3859" s="197">
        <v>3857</v>
      </c>
      <c r="K3859" s="234"/>
      <c r="L3859" s="234"/>
      <c r="M3859" s="234"/>
      <c r="N3859" s="234"/>
      <c r="O3859" s="234"/>
      <c r="P3859" s="234"/>
      <c r="Q3859" s="7">
        <v>38541</v>
      </c>
      <c r="R3859" s="8">
        <v>1352500</v>
      </c>
      <c r="S3859" s="8">
        <v>1367143</v>
      </c>
      <c r="T3859" s="8">
        <v>1338214</v>
      </c>
      <c r="U3859" s="8">
        <v>1366071</v>
      </c>
      <c r="V3859" s="192">
        <v>1180476</v>
      </c>
      <c r="W3859" s="234">
        <v>290735200</v>
      </c>
      <c r="X3859" s="194">
        <f t="shared" si="121"/>
        <v>1.6476642088757737E-2</v>
      </c>
      <c r="Y3859" s="193"/>
      <c r="Z3859" s="197">
        <v>3857</v>
      </c>
    </row>
    <row r="3860" spans="1:26" ht="14.4" x14ac:dyDescent="0.3">
      <c r="A3860" s="7">
        <v>38540</v>
      </c>
      <c r="B3860" s="191">
        <v>1194.9399410000001</v>
      </c>
      <c r="C3860" s="191">
        <v>1198.459961</v>
      </c>
      <c r="D3860" s="191">
        <v>1183.5500489999999</v>
      </c>
      <c r="E3860" s="191">
        <v>1197.869995</v>
      </c>
      <c r="F3860" s="192">
        <v>1197.869995</v>
      </c>
      <c r="G3860" s="191">
        <v>1952440000</v>
      </c>
      <c r="H3860" s="194">
        <f t="shared" si="120"/>
        <v>2.452051270081303E-3</v>
      </c>
      <c r="I3860" s="193"/>
      <c r="J3860" s="197">
        <v>3858</v>
      </c>
      <c r="K3860" s="234"/>
      <c r="L3860" s="234"/>
      <c r="M3860" s="234"/>
      <c r="N3860" s="234"/>
      <c r="O3860" s="234"/>
      <c r="P3860" s="234"/>
      <c r="Q3860" s="7">
        <v>38540</v>
      </c>
      <c r="R3860" s="8">
        <v>1314643</v>
      </c>
      <c r="S3860" s="8">
        <v>1348571</v>
      </c>
      <c r="T3860" s="8">
        <v>1314286</v>
      </c>
      <c r="U3860" s="8">
        <v>1343929</v>
      </c>
      <c r="V3860" s="192">
        <v>1161341</v>
      </c>
      <c r="W3860" s="234">
        <v>383723200</v>
      </c>
      <c r="X3860" s="194">
        <f t="shared" si="121"/>
        <v>6.4189113068858356E-3</v>
      </c>
      <c r="Y3860" s="193"/>
      <c r="Z3860" s="197">
        <v>3858</v>
      </c>
    </row>
    <row r="3861" spans="1:26" ht="14.4" x14ac:dyDescent="0.3">
      <c r="A3861" s="7">
        <v>38539</v>
      </c>
      <c r="B3861" s="191">
        <v>1204.98999</v>
      </c>
      <c r="C3861" s="191">
        <v>1206.1099850000001</v>
      </c>
      <c r="D3861" s="191">
        <v>1194.780029</v>
      </c>
      <c r="E3861" s="191">
        <v>1194.9399410000001</v>
      </c>
      <c r="F3861" s="192">
        <v>1194.9399410000001</v>
      </c>
      <c r="G3861" s="191">
        <v>1883470000</v>
      </c>
      <c r="H3861" s="194">
        <f t="shared" si="120"/>
        <v>-8.3403589103673344E-3</v>
      </c>
      <c r="I3861" s="193"/>
      <c r="J3861" s="197">
        <v>3859</v>
      </c>
      <c r="K3861" s="234"/>
      <c r="L3861" s="234"/>
      <c r="M3861" s="234"/>
      <c r="N3861" s="234"/>
      <c r="O3861" s="234"/>
      <c r="P3861" s="234"/>
      <c r="Q3861" s="7">
        <v>38539</v>
      </c>
      <c r="R3861" s="8">
        <v>1346786</v>
      </c>
      <c r="S3861" s="8">
        <v>1362857</v>
      </c>
      <c r="T3861" s="8">
        <v>1328571</v>
      </c>
      <c r="U3861" s="8">
        <v>1335357</v>
      </c>
      <c r="V3861" s="192">
        <v>1153934</v>
      </c>
      <c r="W3861" s="234">
        <v>394626400</v>
      </c>
      <c r="X3861" s="194">
        <f t="shared" si="121"/>
        <v>-1.5534793962852655E-2</v>
      </c>
      <c r="Y3861" s="193"/>
      <c r="Z3861" s="197">
        <v>3859</v>
      </c>
    </row>
    <row r="3862" spans="1:26" ht="14.4" x14ac:dyDescent="0.3">
      <c r="A3862" s="7">
        <v>38538</v>
      </c>
      <c r="B3862" s="191">
        <v>1194.4399410000001</v>
      </c>
      <c r="C3862" s="191">
        <v>1206.339966</v>
      </c>
      <c r="D3862" s="191">
        <v>1192.48999</v>
      </c>
      <c r="E3862" s="191">
        <v>1204.98999</v>
      </c>
      <c r="F3862" s="192">
        <v>1204.98999</v>
      </c>
      <c r="G3862" s="191">
        <v>1805820000</v>
      </c>
      <c r="H3862" s="194">
        <f t="shared" si="120"/>
        <v>8.8326324646907824E-3</v>
      </c>
      <c r="I3862" s="193"/>
      <c r="J3862" s="197">
        <v>3860</v>
      </c>
      <c r="K3862" s="234"/>
      <c r="L3862" s="234"/>
      <c r="M3862" s="234"/>
      <c r="N3862" s="234"/>
      <c r="O3862" s="234"/>
      <c r="P3862" s="234"/>
      <c r="Q3862" s="7">
        <v>38538</v>
      </c>
      <c r="R3862" s="8">
        <v>1305357</v>
      </c>
      <c r="S3862" s="8">
        <v>1362500</v>
      </c>
      <c r="T3862" s="8">
        <v>1303571</v>
      </c>
      <c r="U3862" s="8">
        <v>1356429</v>
      </c>
      <c r="V3862" s="192">
        <v>1172143</v>
      </c>
      <c r="W3862" s="234">
        <v>454269200</v>
      </c>
      <c r="X3862" s="194">
        <f t="shared" si="121"/>
        <v>4.0548014278270025E-2</v>
      </c>
      <c r="Y3862" s="193"/>
      <c r="Z3862" s="197">
        <v>3860</v>
      </c>
    </row>
    <row r="3863" spans="1:26" ht="14.4" x14ac:dyDescent="0.3">
      <c r="A3863" s="7">
        <v>38534</v>
      </c>
      <c r="B3863" s="191">
        <v>1191.329956</v>
      </c>
      <c r="C3863" s="191">
        <v>1197.8900149999999</v>
      </c>
      <c r="D3863" s="191">
        <v>1191.329956</v>
      </c>
      <c r="E3863" s="191">
        <v>1194.4399410000001</v>
      </c>
      <c r="F3863" s="192">
        <v>1194.4399410000001</v>
      </c>
      <c r="G3863" s="191">
        <v>1593820000</v>
      </c>
      <c r="H3863" s="194">
        <f t="shared" si="120"/>
        <v>2.6105152349581743E-3</v>
      </c>
      <c r="I3863" s="193"/>
      <c r="J3863" s="197">
        <v>3861</v>
      </c>
      <c r="K3863" s="234"/>
      <c r="L3863" s="234"/>
      <c r="M3863" s="234"/>
      <c r="N3863" s="234"/>
      <c r="O3863" s="234"/>
      <c r="P3863" s="234"/>
      <c r="Q3863" s="7">
        <v>38534</v>
      </c>
      <c r="R3863" s="8">
        <v>1315357</v>
      </c>
      <c r="S3863" s="8">
        <v>1320357</v>
      </c>
      <c r="T3863" s="8">
        <v>1296071</v>
      </c>
      <c r="U3863" s="8">
        <v>1303571</v>
      </c>
      <c r="V3863" s="192">
        <v>1126467</v>
      </c>
      <c r="W3863" s="234">
        <v>250000800</v>
      </c>
      <c r="X3863" s="194">
        <f t="shared" si="121"/>
        <v>-8.4214028805475894E-3</v>
      </c>
      <c r="Y3863" s="193"/>
      <c r="Z3863" s="197">
        <v>3861</v>
      </c>
    </row>
    <row r="3864" spans="1:26" ht="14.4" x14ac:dyDescent="0.3">
      <c r="A3864" s="7">
        <v>38533</v>
      </c>
      <c r="B3864" s="191">
        <v>1199.849976</v>
      </c>
      <c r="C3864" s="191">
        <v>1203.2700199999999</v>
      </c>
      <c r="D3864" s="191">
        <v>1190.51001</v>
      </c>
      <c r="E3864" s="191">
        <v>1191.329956</v>
      </c>
      <c r="F3864" s="192">
        <v>1191.329956</v>
      </c>
      <c r="G3864" s="191">
        <v>2109490000</v>
      </c>
      <c r="H3864" s="194">
        <f t="shared" si="120"/>
        <v>-7.1009044217374149E-3</v>
      </c>
      <c r="I3864" s="193"/>
      <c r="J3864" s="197">
        <v>3862</v>
      </c>
      <c r="K3864" s="234"/>
      <c r="L3864" s="234"/>
      <c r="M3864" s="234"/>
      <c r="N3864" s="234"/>
      <c r="O3864" s="234"/>
      <c r="P3864" s="234"/>
      <c r="Q3864" s="7">
        <v>38533</v>
      </c>
      <c r="R3864" s="8">
        <v>1307500</v>
      </c>
      <c r="S3864" s="8">
        <v>1327143</v>
      </c>
      <c r="T3864" s="8">
        <v>1296786</v>
      </c>
      <c r="U3864" s="8">
        <v>1314643</v>
      </c>
      <c r="V3864" s="192">
        <v>1136034</v>
      </c>
      <c r="W3864" s="234">
        <v>418390000</v>
      </c>
      <c r="X3864" s="194">
        <f t="shared" si="121"/>
        <v>1.2097589658382741E-2</v>
      </c>
      <c r="Y3864" s="193"/>
      <c r="Z3864" s="197">
        <v>3862</v>
      </c>
    </row>
    <row r="3865" spans="1:26" ht="14.4" x14ac:dyDescent="0.3">
      <c r="A3865" s="7">
        <v>38532</v>
      </c>
      <c r="B3865" s="191">
        <v>1201.5699460000001</v>
      </c>
      <c r="C3865" s="191">
        <v>1204.0699460000001</v>
      </c>
      <c r="D3865" s="191">
        <v>1198.6999510000001</v>
      </c>
      <c r="E3865" s="191">
        <v>1199.849976</v>
      </c>
      <c r="F3865" s="192">
        <v>1199.849976</v>
      </c>
      <c r="G3865" s="191">
        <v>1769280000</v>
      </c>
      <c r="H3865" s="194">
        <f t="shared" si="120"/>
        <v>-1.4314356028343131E-3</v>
      </c>
      <c r="I3865" s="193"/>
      <c r="J3865" s="197">
        <v>3863</v>
      </c>
      <c r="K3865" s="234"/>
      <c r="L3865" s="234"/>
      <c r="M3865" s="234"/>
      <c r="N3865" s="234"/>
      <c r="O3865" s="234"/>
      <c r="P3865" s="234"/>
      <c r="Q3865" s="7">
        <v>38532</v>
      </c>
      <c r="R3865" s="8">
        <v>1329643</v>
      </c>
      <c r="S3865" s="8">
        <v>1331786</v>
      </c>
      <c r="T3865" s="8">
        <v>1290000</v>
      </c>
      <c r="U3865" s="8">
        <v>1298929</v>
      </c>
      <c r="V3865" s="192">
        <v>1122455</v>
      </c>
      <c r="W3865" s="234">
        <v>448358400</v>
      </c>
      <c r="X3865" s="194">
        <f t="shared" si="121"/>
        <v>-2.5193992001493748E-2</v>
      </c>
      <c r="Y3865" s="193"/>
      <c r="Z3865" s="197">
        <v>3863</v>
      </c>
    </row>
    <row r="3866" spans="1:26" ht="14.4" x14ac:dyDescent="0.3">
      <c r="A3866" s="7">
        <v>38531</v>
      </c>
      <c r="B3866" s="191">
        <v>1190.6899410000001</v>
      </c>
      <c r="C3866" s="191">
        <v>1202.540039</v>
      </c>
      <c r="D3866" s="191">
        <v>1190.6899410000001</v>
      </c>
      <c r="E3866" s="191">
        <v>1201.5699460000001</v>
      </c>
      <c r="F3866" s="192">
        <v>1201.5699460000001</v>
      </c>
      <c r="G3866" s="191">
        <v>1772410000</v>
      </c>
      <c r="H3866" s="194">
        <f t="shared" si="120"/>
        <v>9.1375635464446929E-3</v>
      </c>
      <c r="I3866" s="193"/>
      <c r="J3866" s="197">
        <v>3864</v>
      </c>
      <c r="K3866" s="234"/>
      <c r="L3866" s="234"/>
      <c r="M3866" s="234"/>
      <c r="N3866" s="234"/>
      <c r="O3866" s="234"/>
      <c r="P3866" s="234"/>
      <c r="Q3866" s="7">
        <v>38531</v>
      </c>
      <c r="R3866" s="8">
        <v>1338929</v>
      </c>
      <c r="S3866" s="8">
        <v>1342500</v>
      </c>
      <c r="T3866" s="8">
        <v>1327500</v>
      </c>
      <c r="U3866" s="8">
        <v>1332500</v>
      </c>
      <c r="V3866" s="192">
        <v>1151465</v>
      </c>
      <c r="W3866" s="234">
        <v>350299600</v>
      </c>
      <c r="X3866" s="194">
        <f t="shared" si="121"/>
        <v>5.660341105203217E-3</v>
      </c>
      <c r="Y3866" s="193"/>
      <c r="Z3866" s="197">
        <v>3864</v>
      </c>
    </row>
    <row r="3867" spans="1:26" ht="14.4" x14ac:dyDescent="0.3">
      <c r="A3867" s="7">
        <v>38530</v>
      </c>
      <c r="B3867" s="191">
        <v>1191.5699460000001</v>
      </c>
      <c r="C3867" s="191">
        <v>1194.329956</v>
      </c>
      <c r="D3867" s="191">
        <v>1188.3000489999999</v>
      </c>
      <c r="E3867" s="191">
        <v>1190.6899410000001</v>
      </c>
      <c r="F3867" s="192">
        <v>1190.6899410000001</v>
      </c>
      <c r="G3867" s="191">
        <v>1738620000</v>
      </c>
      <c r="H3867" s="194">
        <f t="shared" si="120"/>
        <v>-7.3852567610830191E-4</v>
      </c>
      <c r="I3867" s="193"/>
      <c r="J3867" s="197">
        <v>3865</v>
      </c>
      <c r="K3867" s="234"/>
      <c r="L3867" s="234"/>
      <c r="M3867" s="234"/>
      <c r="N3867" s="234"/>
      <c r="O3867" s="234"/>
      <c r="P3867" s="234"/>
      <c r="Q3867" s="7">
        <v>38530</v>
      </c>
      <c r="R3867" s="8">
        <v>1315714</v>
      </c>
      <c r="S3867" s="8">
        <v>1360714</v>
      </c>
      <c r="T3867" s="8">
        <v>1310000</v>
      </c>
      <c r="U3867" s="8">
        <v>1325000</v>
      </c>
      <c r="V3867" s="192">
        <v>1144984</v>
      </c>
      <c r="W3867" s="234">
        <v>600171600</v>
      </c>
      <c r="X3867" s="194">
        <f t="shared" si="121"/>
        <v>-1.7479667122608237E-2</v>
      </c>
      <c r="Y3867" s="193"/>
      <c r="Z3867" s="197">
        <v>3865</v>
      </c>
    </row>
    <row r="3868" spans="1:26" ht="14.4" x14ac:dyDescent="0.3">
      <c r="A3868" s="7">
        <v>38527</v>
      </c>
      <c r="B3868" s="191">
        <v>1200.7299800000001</v>
      </c>
      <c r="C3868" s="191">
        <v>1200.900024</v>
      </c>
      <c r="D3868" s="191">
        <v>1191.4499510000001</v>
      </c>
      <c r="E3868" s="191">
        <v>1191.5699460000001</v>
      </c>
      <c r="F3868" s="192">
        <v>1191.5699460000001</v>
      </c>
      <c r="G3868" s="191">
        <v>2418800000</v>
      </c>
      <c r="H3868" s="194">
        <f t="shared" si="120"/>
        <v>-7.6287209885439822E-3</v>
      </c>
      <c r="I3868" s="193"/>
      <c r="J3868" s="197">
        <v>3866</v>
      </c>
      <c r="K3868" s="234"/>
      <c r="L3868" s="234"/>
      <c r="M3868" s="234"/>
      <c r="N3868" s="234"/>
      <c r="O3868" s="234"/>
      <c r="P3868" s="234"/>
      <c r="Q3868" s="7">
        <v>38527</v>
      </c>
      <c r="R3868" s="8">
        <v>1396071</v>
      </c>
      <c r="S3868" s="8">
        <v>1397143</v>
      </c>
      <c r="T3868" s="8">
        <v>1345714</v>
      </c>
      <c r="U3868" s="8">
        <v>1348571</v>
      </c>
      <c r="V3868" s="192">
        <v>1165354</v>
      </c>
      <c r="W3868" s="234">
        <v>410709600</v>
      </c>
      <c r="X3868" s="194">
        <f t="shared" si="121"/>
        <v>-2.905614599892687E-2</v>
      </c>
      <c r="Y3868" s="193"/>
      <c r="Z3868" s="197">
        <v>3866</v>
      </c>
    </row>
    <row r="3869" spans="1:26" ht="14.4" x14ac:dyDescent="0.3">
      <c r="A3869" s="7">
        <v>38526</v>
      </c>
      <c r="B3869" s="191">
        <v>1213.880005</v>
      </c>
      <c r="C3869" s="191">
        <v>1216.4499510000001</v>
      </c>
      <c r="D3869" s="191">
        <v>1200.719971</v>
      </c>
      <c r="E3869" s="191">
        <v>1200.7299800000001</v>
      </c>
      <c r="F3869" s="192">
        <v>1200.7299800000001</v>
      </c>
      <c r="G3869" s="191">
        <v>2029920000</v>
      </c>
      <c r="H3869" s="194">
        <f t="shared" si="120"/>
        <v>-1.0833051822119695E-2</v>
      </c>
      <c r="I3869" s="193"/>
      <c r="J3869" s="197">
        <v>3867</v>
      </c>
      <c r="K3869" s="234"/>
      <c r="L3869" s="234"/>
      <c r="M3869" s="234"/>
      <c r="N3869" s="234"/>
      <c r="O3869" s="234"/>
      <c r="P3869" s="234"/>
      <c r="Q3869" s="7">
        <v>38526</v>
      </c>
      <c r="R3869" s="8">
        <v>1386786</v>
      </c>
      <c r="S3869" s="8">
        <v>1420714</v>
      </c>
      <c r="T3869" s="8">
        <v>1380357</v>
      </c>
      <c r="U3869" s="8">
        <v>1388929</v>
      </c>
      <c r="V3869" s="192">
        <v>1200228</v>
      </c>
      <c r="W3869" s="234">
        <v>674254000</v>
      </c>
      <c r="X3869" s="194">
        <f t="shared" si="121"/>
        <v>8.8196110898645496E-3</v>
      </c>
      <c r="Y3869" s="193"/>
      <c r="Z3869" s="197">
        <v>3867</v>
      </c>
    </row>
    <row r="3870" spans="1:26" ht="14.4" x14ac:dyDescent="0.3">
      <c r="A3870" s="7">
        <v>38525</v>
      </c>
      <c r="B3870" s="191">
        <v>1213.6099850000001</v>
      </c>
      <c r="C3870" s="191">
        <v>1219.589966</v>
      </c>
      <c r="D3870" s="191">
        <v>1211.6899410000001</v>
      </c>
      <c r="E3870" s="191">
        <v>1213.880005</v>
      </c>
      <c r="F3870" s="192">
        <v>1213.880005</v>
      </c>
      <c r="G3870" s="191">
        <v>1823250000</v>
      </c>
      <c r="H3870" s="194">
        <f t="shared" si="120"/>
        <v>2.2249322544913908E-4</v>
      </c>
      <c r="I3870" s="193"/>
      <c r="J3870" s="197">
        <v>3868</v>
      </c>
      <c r="K3870" s="234"/>
      <c r="L3870" s="234"/>
      <c r="M3870" s="234"/>
      <c r="N3870" s="234"/>
      <c r="O3870" s="234"/>
      <c r="P3870" s="234"/>
      <c r="Q3870" s="7">
        <v>38525</v>
      </c>
      <c r="R3870" s="8">
        <v>1366429</v>
      </c>
      <c r="S3870" s="8">
        <v>1378571</v>
      </c>
      <c r="T3870" s="8">
        <v>1362143</v>
      </c>
      <c r="U3870" s="8">
        <v>1376786</v>
      </c>
      <c r="V3870" s="192">
        <v>1189735</v>
      </c>
      <c r="W3870" s="234">
        <v>424925200</v>
      </c>
      <c r="X3870" s="194">
        <f t="shared" si="121"/>
        <v>1.8225154907397897E-2</v>
      </c>
      <c r="Y3870" s="193"/>
      <c r="Z3870" s="197">
        <v>3868</v>
      </c>
    </row>
    <row r="3871" spans="1:26" ht="14.4" x14ac:dyDescent="0.3">
      <c r="A3871" s="7">
        <v>38524</v>
      </c>
      <c r="B3871" s="191">
        <v>1216.099976</v>
      </c>
      <c r="C3871" s="191">
        <v>1217.130005</v>
      </c>
      <c r="D3871" s="191">
        <v>1211.8599850000001</v>
      </c>
      <c r="E3871" s="191">
        <v>1213.6099850000001</v>
      </c>
      <c r="F3871" s="192">
        <v>1213.6099850000001</v>
      </c>
      <c r="G3871" s="191">
        <v>1720700000</v>
      </c>
      <c r="H3871" s="194">
        <f t="shared" si="120"/>
        <v>-2.0475216258041586E-3</v>
      </c>
      <c r="I3871" s="193"/>
      <c r="J3871" s="197">
        <v>3869</v>
      </c>
      <c r="K3871" s="234"/>
      <c r="L3871" s="234"/>
      <c r="M3871" s="234"/>
      <c r="N3871" s="234"/>
      <c r="O3871" s="234"/>
      <c r="P3871" s="234"/>
      <c r="Q3871" s="7">
        <v>38524</v>
      </c>
      <c r="R3871" s="8">
        <v>1347143</v>
      </c>
      <c r="S3871" s="8">
        <v>1363929</v>
      </c>
      <c r="T3871" s="8">
        <v>1335000</v>
      </c>
      <c r="U3871" s="8">
        <v>1352143</v>
      </c>
      <c r="V3871" s="192">
        <v>1168440</v>
      </c>
      <c r="W3871" s="234">
        <v>370526800</v>
      </c>
      <c r="X3871" s="194">
        <f t="shared" si="121"/>
        <v>6.647575134140416E-3</v>
      </c>
      <c r="Y3871" s="193"/>
      <c r="Z3871" s="197">
        <v>3869</v>
      </c>
    </row>
    <row r="3872" spans="1:26" ht="14.4" x14ac:dyDescent="0.3">
      <c r="A3872" s="7">
        <v>38523</v>
      </c>
      <c r="B3872" s="191">
        <v>1216.959961</v>
      </c>
      <c r="C3872" s="191">
        <v>1219.099976</v>
      </c>
      <c r="D3872" s="191">
        <v>1210.650024</v>
      </c>
      <c r="E3872" s="191">
        <v>1216.099976</v>
      </c>
      <c r="F3872" s="192">
        <v>1216.099976</v>
      </c>
      <c r="G3872" s="191">
        <v>1714530000</v>
      </c>
      <c r="H3872" s="194">
        <f t="shared" si="120"/>
        <v>-7.0666663453198978E-4</v>
      </c>
      <c r="I3872" s="193"/>
      <c r="J3872" s="197">
        <v>3870</v>
      </c>
      <c r="K3872" s="234"/>
      <c r="L3872" s="234"/>
      <c r="M3872" s="234"/>
      <c r="N3872" s="234"/>
      <c r="O3872" s="234"/>
      <c r="P3872" s="234"/>
      <c r="Q3872" s="7">
        <v>38523</v>
      </c>
      <c r="R3872" s="8">
        <v>1351786</v>
      </c>
      <c r="S3872" s="8">
        <v>1360357</v>
      </c>
      <c r="T3872" s="8">
        <v>1337500</v>
      </c>
      <c r="U3872" s="8">
        <v>1343214</v>
      </c>
      <c r="V3872" s="192">
        <v>1160724</v>
      </c>
      <c r="W3872" s="234">
        <v>323716400</v>
      </c>
      <c r="X3872" s="194">
        <f t="shared" si="121"/>
        <v>-1.8272425249169437E-2</v>
      </c>
      <c r="Y3872" s="193"/>
      <c r="Z3872" s="197">
        <v>3870</v>
      </c>
    </row>
    <row r="3873" spans="1:26" ht="14.4" x14ac:dyDescent="0.3">
      <c r="A3873" s="7">
        <v>38520</v>
      </c>
      <c r="B3873" s="191">
        <v>1210.9300539999999</v>
      </c>
      <c r="C3873" s="191">
        <v>1219.5500489999999</v>
      </c>
      <c r="D3873" s="191">
        <v>1210.9300539999999</v>
      </c>
      <c r="E3873" s="191">
        <v>1216.959961</v>
      </c>
      <c r="F3873" s="192">
        <v>1216.959961</v>
      </c>
      <c r="G3873" s="191">
        <v>2407370000</v>
      </c>
      <c r="H3873" s="194">
        <f t="shared" si="120"/>
        <v>4.9547468068599498E-3</v>
      </c>
      <c r="I3873" s="193"/>
      <c r="J3873" s="197">
        <v>3871</v>
      </c>
      <c r="K3873" s="234"/>
      <c r="L3873" s="234"/>
      <c r="M3873" s="234"/>
      <c r="N3873" s="234"/>
      <c r="O3873" s="234"/>
      <c r="P3873" s="234"/>
      <c r="Q3873" s="7">
        <v>38520</v>
      </c>
      <c r="R3873" s="8">
        <v>1373929</v>
      </c>
      <c r="S3873" s="8">
        <v>1376429</v>
      </c>
      <c r="T3873" s="8">
        <v>1351071</v>
      </c>
      <c r="U3873" s="8">
        <v>1368214</v>
      </c>
      <c r="V3873" s="192">
        <v>1182328</v>
      </c>
      <c r="W3873" s="234">
        <v>596125600</v>
      </c>
      <c r="X3873" s="194">
        <f t="shared" si="121"/>
        <v>8.6892128349527319E-3</v>
      </c>
      <c r="Y3873" s="193"/>
      <c r="Z3873" s="197">
        <v>3871</v>
      </c>
    </row>
    <row r="3874" spans="1:26" ht="14.4" x14ac:dyDescent="0.3">
      <c r="A3874" s="7">
        <v>38519</v>
      </c>
      <c r="B3874" s="191">
        <v>1206.5500489999999</v>
      </c>
      <c r="C3874" s="191">
        <v>1212.099976</v>
      </c>
      <c r="D3874" s="191">
        <v>1205.469971</v>
      </c>
      <c r="E3874" s="191">
        <v>1210.959961</v>
      </c>
      <c r="F3874" s="192">
        <v>1210.959961</v>
      </c>
      <c r="G3874" s="191">
        <v>1776040000</v>
      </c>
      <c r="H3874" s="194">
        <f t="shared" si="120"/>
        <v>3.6300992555191947E-3</v>
      </c>
      <c r="I3874" s="193"/>
      <c r="J3874" s="197">
        <v>3872</v>
      </c>
      <c r="K3874" s="234"/>
      <c r="L3874" s="234"/>
      <c r="M3874" s="234"/>
      <c r="N3874" s="234"/>
      <c r="O3874" s="234"/>
      <c r="P3874" s="234"/>
      <c r="Q3874" s="7">
        <v>38519</v>
      </c>
      <c r="R3874" s="8">
        <v>1328214</v>
      </c>
      <c r="S3874" s="8">
        <v>1360000</v>
      </c>
      <c r="T3874" s="8">
        <v>1315000</v>
      </c>
      <c r="U3874" s="8">
        <v>1356429</v>
      </c>
      <c r="V3874" s="192">
        <v>1172143</v>
      </c>
      <c r="W3874" s="234">
        <v>547674400</v>
      </c>
      <c r="X3874" s="194">
        <f t="shared" si="121"/>
        <v>2.2892722814182614E-2</v>
      </c>
      <c r="Y3874" s="193"/>
      <c r="Z3874" s="197">
        <v>3872</v>
      </c>
    </row>
    <row r="3875" spans="1:26" ht="14.4" x14ac:dyDescent="0.3">
      <c r="A3875" s="7">
        <v>38518</v>
      </c>
      <c r="B3875" s="191">
        <v>1203.910034</v>
      </c>
      <c r="C3875" s="191">
        <v>1208.079956</v>
      </c>
      <c r="D3875" s="191">
        <v>1198.660034</v>
      </c>
      <c r="E3875" s="191">
        <v>1206.579956</v>
      </c>
      <c r="F3875" s="192">
        <v>1206.579956</v>
      </c>
      <c r="G3875" s="191">
        <v>1840440000</v>
      </c>
      <c r="H3875" s="194">
        <f t="shared" si="120"/>
        <v>2.2177089023248746E-3</v>
      </c>
      <c r="I3875" s="193"/>
      <c r="J3875" s="197">
        <v>3873</v>
      </c>
      <c r="K3875" s="234"/>
      <c r="L3875" s="234"/>
      <c r="M3875" s="234"/>
      <c r="N3875" s="234"/>
      <c r="O3875" s="234"/>
      <c r="P3875" s="234"/>
      <c r="Q3875" s="7">
        <v>38518</v>
      </c>
      <c r="R3875" s="8">
        <v>1316786</v>
      </c>
      <c r="S3875" s="8">
        <v>1332143</v>
      </c>
      <c r="T3875" s="8">
        <v>1296429</v>
      </c>
      <c r="U3875" s="8">
        <v>1326071</v>
      </c>
      <c r="V3875" s="192">
        <v>1145910</v>
      </c>
      <c r="W3875" s="234">
        <v>563343200</v>
      </c>
      <c r="X3875" s="194">
        <f t="shared" si="121"/>
        <v>3.1388721877598925E-2</v>
      </c>
      <c r="Y3875" s="193"/>
      <c r="Z3875" s="197">
        <v>3873</v>
      </c>
    </row>
    <row r="3876" spans="1:26" ht="14.4" x14ac:dyDescent="0.3">
      <c r="A3876" s="7">
        <v>38517</v>
      </c>
      <c r="B3876" s="191">
        <v>1200.8199460000001</v>
      </c>
      <c r="C3876" s="191">
        <v>1207.530029</v>
      </c>
      <c r="D3876" s="191">
        <v>1200.1800539999999</v>
      </c>
      <c r="E3876" s="191">
        <v>1203.910034</v>
      </c>
      <c r="F3876" s="192">
        <v>1203.910034</v>
      </c>
      <c r="G3876" s="191">
        <v>1698150000</v>
      </c>
      <c r="H3876" s="194">
        <f t="shared" si="120"/>
        <v>2.5733150172040221E-3</v>
      </c>
      <c r="I3876" s="193"/>
      <c r="J3876" s="197">
        <v>3874</v>
      </c>
      <c r="K3876" s="234"/>
      <c r="L3876" s="234"/>
      <c r="M3876" s="234"/>
      <c r="N3876" s="234"/>
      <c r="O3876" s="234"/>
      <c r="P3876" s="234"/>
      <c r="Q3876" s="7">
        <v>38517</v>
      </c>
      <c r="R3876" s="8">
        <v>1282857</v>
      </c>
      <c r="S3876" s="8">
        <v>1291071</v>
      </c>
      <c r="T3876" s="8">
        <v>1276786</v>
      </c>
      <c r="U3876" s="8">
        <v>1285714</v>
      </c>
      <c r="V3876" s="192">
        <v>1111036</v>
      </c>
      <c r="W3876" s="234">
        <v>347846800</v>
      </c>
      <c r="X3876" s="194">
        <f t="shared" si="121"/>
        <v>2.7853242474840923E-3</v>
      </c>
      <c r="Y3876" s="193"/>
      <c r="Z3876" s="197">
        <v>3874</v>
      </c>
    </row>
    <row r="3877" spans="1:26" ht="14.4" x14ac:dyDescent="0.3">
      <c r="A3877" s="7">
        <v>38516</v>
      </c>
      <c r="B3877" s="191">
        <v>1198.1099850000001</v>
      </c>
      <c r="C3877" s="191">
        <v>1206.030029</v>
      </c>
      <c r="D3877" s="191">
        <v>1194.51001</v>
      </c>
      <c r="E3877" s="191">
        <v>1200.8199460000001</v>
      </c>
      <c r="F3877" s="192">
        <v>1200.8199460000001</v>
      </c>
      <c r="G3877" s="191">
        <v>1661350000</v>
      </c>
      <c r="H3877" s="194">
        <f t="shared" si="120"/>
        <v>2.2618632962983121E-3</v>
      </c>
      <c r="I3877" s="193"/>
      <c r="J3877" s="197">
        <v>3875</v>
      </c>
      <c r="K3877" s="234"/>
      <c r="L3877" s="234"/>
      <c r="M3877" s="234"/>
      <c r="N3877" s="234"/>
      <c r="O3877" s="234"/>
      <c r="P3877" s="234"/>
      <c r="Q3877" s="7">
        <v>38516</v>
      </c>
      <c r="R3877" s="8">
        <v>1281786</v>
      </c>
      <c r="S3877" s="8">
        <v>1307500</v>
      </c>
      <c r="T3877" s="8">
        <v>1279286</v>
      </c>
      <c r="U3877" s="8">
        <v>1282143</v>
      </c>
      <c r="V3877" s="192">
        <v>1107950</v>
      </c>
      <c r="W3877" s="234">
        <v>435772400</v>
      </c>
      <c r="X3877" s="194">
        <f t="shared" si="121"/>
        <v>2.5136358865407377E-3</v>
      </c>
      <c r="Y3877" s="193"/>
      <c r="Z3877" s="197">
        <v>3875</v>
      </c>
    </row>
    <row r="3878" spans="1:26" ht="14.4" x14ac:dyDescent="0.3">
      <c r="A3878" s="7">
        <v>38513</v>
      </c>
      <c r="B3878" s="191">
        <v>1200.9300539999999</v>
      </c>
      <c r="C3878" s="191">
        <v>1202.790039</v>
      </c>
      <c r="D3878" s="191">
        <v>1192.6400149999999</v>
      </c>
      <c r="E3878" s="191">
        <v>1198.1099850000001</v>
      </c>
      <c r="F3878" s="192">
        <v>1198.1099850000001</v>
      </c>
      <c r="G3878" s="191">
        <v>1664180000</v>
      </c>
      <c r="H3878" s="194">
        <f t="shared" si="120"/>
        <v>-2.348237510258758E-3</v>
      </c>
      <c r="I3878" s="193"/>
      <c r="J3878" s="197">
        <v>3876</v>
      </c>
      <c r="K3878" s="234"/>
      <c r="L3878" s="234"/>
      <c r="M3878" s="234"/>
      <c r="N3878" s="234"/>
      <c r="O3878" s="234"/>
      <c r="P3878" s="234"/>
      <c r="Q3878" s="7">
        <v>38513</v>
      </c>
      <c r="R3878" s="8">
        <v>1335714</v>
      </c>
      <c r="S3878" s="8">
        <v>1335714</v>
      </c>
      <c r="T3878" s="8">
        <v>1268571</v>
      </c>
      <c r="U3878" s="8">
        <v>1278929</v>
      </c>
      <c r="V3878" s="192">
        <v>1105172</v>
      </c>
      <c r="W3878" s="234">
        <v>678932800</v>
      </c>
      <c r="X3878" s="194">
        <f t="shared" si="121"/>
        <v>-4.887095747006346E-2</v>
      </c>
      <c r="Y3878" s="193"/>
      <c r="Z3878" s="197">
        <v>3876</v>
      </c>
    </row>
    <row r="3879" spans="1:26" ht="14.4" x14ac:dyDescent="0.3">
      <c r="A3879" s="7">
        <v>38512</v>
      </c>
      <c r="B3879" s="191">
        <v>1194.670044</v>
      </c>
      <c r="C3879" s="191">
        <v>1201.8599850000001</v>
      </c>
      <c r="D3879" s="191">
        <v>1191.089966</v>
      </c>
      <c r="E3879" s="191">
        <v>1200.9300539999999</v>
      </c>
      <c r="F3879" s="192">
        <v>1200.9300539999999</v>
      </c>
      <c r="G3879" s="191">
        <v>1824120000</v>
      </c>
      <c r="H3879" s="194">
        <f t="shared" si="120"/>
        <v>5.2399489142961764E-3</v>
      </c>
      <c r="I3879" s="193"/>
      <c r="J3879" s="197">
        <v>3877</v>
      </c>
      <c r="K3879" s="234"/>
      <c r="L3879" s="234"/>
      <c r="M3879" s="234"/>
      <c r="N3879" s="234"/>
      <c r="O3879" s="234"/>
      <c r="P3879" s="234"/>
      <c r="Q3879" s="7">
        <v>38512</v>
      </c>
      <c r="R3879" s="8">
        <v>1321429</v>
      </c>
      <c r="S3879" s="8">
        <v>1355000</v>
      </c>
      <c r="T3879" s="8">
        <v>1315000</v>
      </c>
      <c r="U3879" s="8">
        <v>1344643</v>
      </c>
      <c r="V3879" s="192">
        <v>1161958</v>
      </c>
      <c r="W3879" s="234">
        <v>390255600</v>
      </c>
      <c r="X3879" s="194">
        <f t="shared" si="121"/>
        <v>1.9772184137844481E-2</v>
      </c>
      <c r="Y3879" s="193"/>
      <c r="Z3879" s="197">
        <v>3877</v>
      </c>
    </row>
    <row r="3880" spans="1:26" ht="14.4" x14ac:dyDescent="0.3">
      <c r="A3880" s="7">
        <v>38511</v>
      </c>
      <c r="B3880" s="191">
        <v>1197.26001</v>
      </c>
      <c r="C3880" s="191">
        <v>1201.969971</v>
      </c>
      <c r="D3880" s="191">
        <v>1193.329956</v>
      </c>
      <c r="E3880" s="191">
        <v>1194.670044</v>
      </c>
      <c r="F3880" s="192">
        <v>1194.670044</v>
      </c>
      <c r="G3880" s="191">
        <v>1715490000</v>
      </c>
      <c r="H3880" s="194">
        <f t="shared" si="120"/>
        <v>-2.1632443899967926E-3</v>
      </c>
      <c r="I3880" s="193"/>
      <c r="J3880" s="197">
        <v>3878</v>
      </c>
      <c r="K3880" s="234"/>
      <c r="L3880" s="234"/>
      <c r="M3880" s="234"/>
      <c r="N3880" s="234"/>
      <c r="O3880" s="234"/>
      <c r="P3880" s="234"/>
      <c r="Q3880" s="7">
        <v>38511</v>
      </c>
      <c r="R3880" s="8">
        <v>1308214</v>
      </c>
      <c r="S3880" s="8">
        <v>1330357</v>
      </c>
      <c r="T3880" s="8">
        <v>1306071</v>
      </c>
      <c r="U3880" s="8">
        <v>1318571</v>
      </c>
      <c r="V3880" s="192">
        <v>1139429</v>
      </c>
      <c r="W3880" s="234">
        <v>404006400</v>
      </c>
      <c r="X3880" s="194">
        <f t="shared" si="121"/>
        <v>1.0399023855593055E-2</v>
      </c>
      <c r="Y3880" s="193"/>
      <c r="Z3880" s="197">
        <v>3878</v>
      </c>
    </row>
    <row r="3881" spans="1:26" ht="14.4" x14ac:dyDescent="0.3">
      <c r="A3881" s="7">
        <v>38510</v>
      </c>
      <c r="B3881" s="191">
        <v>1197.51001</v>
      </c>
      <c r="C3881" s="191">
        <v>1208.849976</v>
      </c>
      <c r="D3881" s="191">
        <v>1197.26001</v>
      </c>
      <c r="E3881" s="191">
        <v>1197.26001</v>
      </c>
      <c r="F3881" s="192">
        <v>1197.26001</v>
      </c>
      <c r="G3881" s="191">
        <v>1851370000</v>
      </c>
      <c r="H3881" s="194">
        <f t="shared" si="120"/>
        <v>-2.087665221270259E-4</v>
      </c>
      <c r="I3881" s="193"/>
      <c r="J3881" s="197">
        <v>3879</v>
      </c>
      <c r="K3881" s="234"/>
      <c r="L3881" s="234"/>
      <c r="M3881" s="234"/>
      <c r="N3881" s="234"/>
      <c r="O3881" s="234"/>
      <c r="P3881" s="234"/>
      <c r="Q3881" s="7">
        <v>38510</v>
      </c>
      <c r="R3881" s="8">
        <v>1342857</v>
      </c>
      <c r="S3881" s="8">
        <v>1347500</v>
      </c>
      <c r="T3881" s="8">
        <v>1301786</v>
      </c>
      <c r="U3881" s="8">
        <v>1305000</v>
      </c>
      <c r="V3881" s="192">
        <v>1127702</v>
      </c>
      <c r="W3881" s="234">
        <v>745264800</v>
      </c>
      <c r="X3881" s="194">
        <f t="shared" si="121"/>
        <v>-3.6392626797414659E-2</v>
      </c>
      <c r="Y3881" s="193"/>
      <c r="Z3881" s="197">
        <v>3879</v>
      </c>
    </row>
    <row r="3882" spans="1:26" ht="14.4" x14ac:dyDescent="0.3">
      <c r="A3882" s="7">
        <v>38509</v>
      </c>
      <c r="B3882" s="191">
        <v>1196.0200199999999</v>
      </c>
      <c r="C3882" s="191">
        <v>1198.780029</v>
      </c>
      <c r="D3882" s="191">
        <v>1192.75</v>
      </c>
      <c r="E3882" s="191">
        <v>1197.51001</v>
      </c>
      <c r="F3882" s="192">
        <v>1197.51001</v>
      </c>
      <c r="G3882" s="191">
        <v>1547120000</v>
      </c>
      <c r="H3882" s="194">
        <f t="shared" si="120"/>
        <v>1.245790183344953E-3</v>
      </c>
      <c r="I3882" s="193"/>
      <c r="J3882" s="197">
        <v>3880</v>
      </c>
      <c r="K3882" s="234"/>
      <c r="L3882" s="234"/>
      <c r="M3882" s="234"/>
      <c r="N3882" s="234"/>
      <c r="O3882" s="234"/>
      <c r="P3882" s="234"/>
      <c r="Q3882" s="7">
        <v>38509</v>
      </c>
      <c r="R3882" s="8">
        <v>1368929</v>
      </c>
      <c r="S3882" s="8">
        <v>1379643</v>
      </c>
      <c r="T3882" s="8">
        <v>1341429</v>
      </c>
      <c r="U3882" s="8">
        <v>1354286</v>
      </c>
      <c r="V3882" s="192">
        <v>1170292</v>
      </c>
      <c r="W3882" s="234">
        <v>811966400</v>
      </c>
      <c r="X3882" s="194">
        <f t="shared" si="121"/>
        <v>-8.3674598594944607E-3</v>
      </c>
      <c r="Y3882" s="193"/>
      <c r="Z3882" s="197">
        <v>3880</v>
      </c>
    </row>
    <row r="3883" spans="1:26" ht="14.4" x14ac:dyDescent="0.3">
      <c r="A3883" s="7">
        <v>38506</v>
      </c>
      <c r="B3883" s="191">
        <v>1204.290039</v>
      </c>
      <c r="C3883" s="191">
        <v>1205.089966</v>
      </c>
      <c r="D3883" s="191">
        <v>1194.5500489999999</v>
      </c>
      <c r="E3883" s="191">
        <v>1196.0200199999999</v>
      </c>
      <c r="F3883" s="192">
        <v>1196.0200199999999</v>
      </c>
      <c r="G3883" s="191">
        <v>1627520000</v>
      </c>
      <c r="H3883" s="194">
        <f t="shared" si="120"/>
        <v>-6.8671322789210978E-3</v>
      </c>
      <c r="I3883" s="193"/>
      <c r="J3883" s="197">
        <v>3881</v>
      </c>
      <c r="K3883" s="234"/>
      <c r="L3883" s="234"/>
      <c r="M3883" s="234"/>
      <c r="N3883" s="234"/>
      <c r="O3883" s="234"/>
      <c r="P3883" s="234"/>
      <c r="Q3883" s="7">
        <v>38506</v>
      </c>
      <c r="R3883" s="8">
        <v>1362857</v>
      </c>
      <c r="S3883" s="8">
        <v>1377857</v>
      </c>
      <c r="T3883" s="8">
        <v>1348929</v>
      </c>
      <c r="U3883" s="8">
        <v>1365714</v>
      </c>
      <c r="V3883" s="192">
        <v>1180167</v>
      </c>
      <c r="W3883" s="234">
        <v>956869200</v>
      </c>
      <c r="X3883" s="194">
        <f t="shared" si="121"/>
        <v>-4.4955204217139978E-2</v>
      </c>
      <c r="Y3883" s="193"/>
      <c r="Z3883" s="197">
        <v>3881</v>
      </c>
    </row>
    <row r="3884" spans="1:26" ht="14.4" x14ac:dyDescent="0.3">
      <c r="A3884" s="7">
        <v>38505</v>
      </c>
      <c r="B3884" s="191">
        <v>1202.2700199999999</v>
      </c>
      <c r="C3884" s="191">
        <v>1204.670044</v>
      </c>
      <c r="D3884" s="191">
        <v>1198.420044</v>
      </c>
      <c r="E3884" s="191">
        <v>1204.290039</v>
      </c>
      <c r="F3884" s="192">
        <v>1204.290039</v>
      </c>
      <c r="G3884" s="191">
        <v>1813790000</v>
      </c>
      <c r="H3884" s="194">
        <f t="shared" si="120"/>
        <v>1.7218712464725742E-3</v>
      </c>
      <c r="I3884" s="193"/>
      <c r="J3884" s="197">
        <v>3882</v>
      </c>
      <c r="K3884" s="234"/>
      <c r="L3884" s="234"/>
      <c r="M3884" s="234"/>
      <c r="N3884" s="234"/>
      <c r="O3884" s="234"/>
      <c r="P3884" s="234"/>
      <c r="Q3884" s="7">
        <v>38505</v>
      </c>
      <c r="R3884" s="8">
        <v>1430357</v>
      </c>
      <c r="S3884" s="8">
        <v>1440000</v>
      </c>
      <c r="T3884" s="8">
        <v>1414286</v>
      </c>
      <c r="U3884" s="8">
        <v>1430000</v>
      </c>
      <c r="V3884" s="192">
        <v>1235719</v>
      </c>
      <c r="W3884" s="234">
        <v>373973600</v>
      </c>
      <c r="X3884" s="194">
        <f t="shared" si="121"/>
        <v>-6.4514935963458685E-3</v>
      </c>
      <c r="Y3884" s="193"/>
      <c r="Z3884" s="197">
        <v>3882</v>
      </c>
    </row>
    <row r="3885" spans="1:26" ht="14.4" x14ac:dyDescent="0.3">
      <c r="A3885" s="7">
        <v>38504</v>
      </c>
      <c r="B3885" s="191">
        <v>1191.5</v>
      </c>
      <c r="C3885" s="191">
        <v>1205.6400149999999</v>
      </c>
      <c r="D3885" s="191">
        <v>1191.030029</v>
      </c>
      <c r="E3885" s="191">
        <v>1202.219971</v>
      </c>
      <c r="F3885" s="192">
        <v>1202.219971</v>
      </c>
      <c r="G3885" s="191">
        <v>1810100000</v>
      </c>
      <c r="H3885" s="194">
        <f t="shared" si="120"/>
        <v>8.9970381871590319E-3</v>
      </c>
      <c r="I3885" s="193"/>
      <c r="J3885" s="197">
        <v>3883</v>
      </c>
      <c r="K3885" s="234"/>
      <c r="L3885" s="234"/>
      <c r="M3885" s="234"/>
      <c r="N3885" s="234"/>
      <c r="O3885" s="234"/>
      <c r="P3885" s="234"/>
      <c r="Q3885" s="7">
        <v>38504</v>
      </c>
      <c r="R3885" s="8">
        <v>1424643</v>
      </c>
      <c r="S3885" s="8">
        <v>1455714</v>
      </c>
      <c r="T3885" s="8">
        <v>1423571</v>
      </c>
      <c r="U3885" s="8">
        <v>1439286</v>
      </c>
      <c r="V3885" s="192">
        <v>1243743</v>
      </c>
      <c r="W3885" s="234">
        <v>453812800</v>
      </c>
      <c r="X3885" s="194">
        <f t="shared" si="121"/>
        <v>1.3581043747830212E-2</v>
      </c>
      <c r="Y3885" s="193"/>
      <c r="Z3885" s="197">
        <v>3883</v>
      </c>
    </row>
    <row r="3886" spans="1:26" ht="14.4" x14ac:dyDescent="0.3">
      <c r="A3886" s="7">
        <v>38503</v>
      </c>
      <c r="B3886" s="191">
        <v>1198.780029</v>
      </c>
      <c r="C3886" s="191">
        <v>1198.780029</v>
      </c>
      <c r="D3886" s="191">
        <v>1191.5</v>
      </c>
      <c r="E3886" s="191">
        <v>1191.5</v>
      </c>
      <c r="F3886" s="192">
        <v>1191.5</v>
      </c>
      <c r="G3886" s="191">
        <v>1840680000</v>
      </c>
      <c r="H3886" s="194">
        <f t="shared" si="120"/>
        <v>-6.072864765750959E-3</v>
      </c>
      <c r="I3886" s="193"/>
      <c r="J3886" s="197">
        <v>3884</v>
      </c>
      <c r="K3886" s="234"/>
      <c r="L3886" s="234"/>
      <c r="M3886" s="234"/>
      <c r="N3886" s="234"/>
      <c r="O3886" s="234"/>
      <c r="P3886" s="234"/>
      <c r="Q3886" s="7">
        <v>38503</v>
      </c>
      <c r="R3886" s="8">
        <v>1452143</v>
      </c>
      <c r="S3886" s="8">
        <v>1455000</v>
      </c>
      <c r="T3886" s="8">
        <v>1413571</v>
      </c>
      <c r="U3886" s="8">
        <v>1420000</v>
      </c>
      <c r="V3886" s="192">
        <v>1227078</v>
      </c>
      <c r="W3886" s="234">
        <v>404205200</v>
      </c>
      <c r="X3886" s="194">
        <f t="shared" si="121"/>
        <v>-1.9723319116097485E-2</v>
      </c>
      <c r="Y3886" s="193"/>
      <c r="Z3886" s="197">
        <v>3884</v>
      </c>
    </row>
    <row r="3887" spans="1:26" ht="14.4" x14ac:dyDescent="0.3">
      <c r="A3887" s="7">
        <v>38499</v>
      </c>
      <c r="B3887" s="191">
        <v>1197.619995</v>
      </c>
      <c r="C3887" s="191">
        <v>1199.5600589999999</v>
      </c>
      <c r="D3887" s="191">
        <v>1195.280029</v>
      </c>
      <c r="E3887" s="191">
        <v>1198.780029</v>
      </c>
      <c r="F3887" s="192">
        <v>1198.780029</v>
      </c>
      <c r="G3887" s="191">
        <v>1381430000</v>
      </c>
      <c r="H3887" s="194">
        <f t="shared" si="120"/>
        <v>9.686160926195926E-4</v>
      </c>
      <c r="I3887" s="193"/>
      <c r="J3887" s="197">
        <v>3885</v>
      </c>
      <c r="K3887" s="234"/>
      <c r="L3887" s="234"/>
      <c r="M3887" s="234"/>
      <c r="N3887" s="234"/>
      <c r="O3887" s="234"/>
      <c r="P3887" s="234"/>
      <c r="Q3887" s="7">
        <v>38499</v>
      </c>
      <c r="R3887" s="8">
        <v>1451429</v>
      </c>
      <c r="S3887" s="8">
        <v>1456786</v>
      </c>
      <c r="T3887" s="8">
        <v>1428929</v>
      </c>
      <c r="U3887" s="8">
        <v>1448571</v>
      </c>
      <c r="V3887" s="192">
        <v>1251767</v>
      </c>
      <c r="W3887" s="234">
        <v>316008000</v>
      </c>
      <c r="X3887" s="194">
        <f t="shared" si="121"/>
        <v>-4.4189122445067817E-3</v>
      </c>
      <c r="Y3887" s="193"/>
      <c r="Z3887" s="197">
        <v>3885</v>
      </c>
    </row>
    <row r="3888" spans="1:26" ht="14.4" x14ac:dyDescent="0.3">
      <c r="A3888" s="7">
        <v>38498</v>
      </c>
      <c r="B3888" s="191">
        <v>1190.01001</v>
      </c>
      <c r="C3888" s="191">
        <v>1198.9499510000001</v>
      </c>
      <c r="D3888" s="191">
        <v>1190.01001</v>
      </c>
      <c r="E3888" s="191">
        <v>1197.619995</v>
      </c>
      <c r="F3888" s="192">
        <v>1197.619995</v>
      </c>
      <c r="G3888" s="191">
        <v>1654110000</v>
      </c>
      <c r="H3888" s="194">
        <f t="shared" si="120"/>
        <v>6.394891585827964E-3</v>
      </c>
      <c r="I3888" s="193"/>
      <c r="J3888" s="197">
        <v>3886</v>
      </c>
      <c r="K3888" s="234"/>
      <c r="L3888" s="234"/>
      <c r="M3888" s="234"/>
      <c r="N3888" s="234"/>
      <c r="O3888" s="234"/>
      <c r="P3888" s="234"/>
      <c r="Q3888" s="7">
        <v>38498</v>
      </c>
      <c r="R3888" s="8">
        <v>1426429</v>
      </c>
      <c r="S3888" s="8">
        <v>1462143</v>
      </c>
      <c r="T3888" s="8">
        <v>1426429</v>
      </c>
      <c r="U3888" s="8">
        <v>1455000</v>
      </c>
      <c r="V3888" s="192">
        <v>1257323</v>
      </c>
      <c r="W3888" s="234">
        <v>525520800</v>
      </c>
      <c r="X3888" s="194">
        <f t="shared" si="121"/>
        <v>2.4133029783455988E-2</v>
      </c>
      <c r="Y3888" s="193"/>
      <c r="Z3888" s="197">
        <v>3886</v>
      </c>
    </row>
    <row r="3889" spans="1:26" ht="14.4" x14ac:dyDescent="0.3">
      <c r="A3889" s="7">
        <v>38497</v>
      </c>
      <c r="B3889" s="191">
        <v>1194.0699460000001</v>
      </c>
      <c r="C3889" s="191">
        <v>1194.0699460000001</v>
      </c>
      <c r="D3889" s="191">
        <v>1185.959961</v>
      </c>
      <c r="E3889" s="191">
        <v>1190.01001</v>
      </c>
      <c r="F3889" s="192">
        <v>1190.01001</v>
      </c>
      <c r="G3889" s="191">
        <v>1742180000</v>
      </c>
      <c r="H3889" s="194">
        <f t="shared" si="120"/>
        <v>-3.4000822260039586E-3</v>
      </c>
      <c r="I3889" s="193"/>
      <c r="J3889" s="197">
        <v>3887</v>
      </c>
      <c r="K3889" s="234"/>
      <c r="L3889" s="234"/>
      <c r="M3889" s="234"/>
      <c r="N3889" s="234"/>
      <c r="O3889" s="234"/>
      <c r="P3889" s="234"/>
      <c r="Q3889" s="7">
        <v>38497</v>
      </c>
      <c r="R3889" s="8">
        <v>1410714</v>
      </c>
      <c r="S3889" s="8">
        <v>1426786</v>
      </c>
      <c r="T3889" s="8">
        <v>1404286</v>
      </c>
      <c r="U3889" s="8">
        <v>1420714</v>
      </c>
      <c r="V3889" s="192">
        <v>1227695</v>
      </c>
      <c r="W3889" s="234">
        <v>396006800</v>
      </c>
      <c r="X3889" s="194">
        <f t="shared" si="121"/>
        <v>2.0151384316036388E-3</v>
      </c>
      <c r="Y3889" s="193"/>
      <c r="Z3889" s="197">
        <v>3887</v>
      </c>
    </row>
    <row r="3890" spans="1:26" ht="14.4" x14ac:dyDescent="0.3">
      <c r="A3890" s="7">
        <v>38496</v>
      </c>
      <c r="B3890" s="191">
        <v>1193.8599850000001</v>
      </c>
      <c r="C3890" s="191">
        <v>1195.290039</v>
      </c>
      <c r="D3890" s="191">
        <v>1189.869995</v>
      </c>
      <c r="E3890" s="191">
        <v>1194.0699460000001</v>
      </c>
      <c r="F3890" s="192">
        <v>1194.0699460000001</v>
      </c>
      <c r="G3890" s="191">
        <v>1681000000</v>
      </c>
      <c r="H3890" s="194">
        <f t="shared" si="120"/>
        <v>1.75867356840862E-4</v>
      </c>
      <c r="I3890" s="193"/>
      <c r="J3890" s="197">
        <v>3888</v>
      </c>
      <c r="K3890" s="234"/>
      <c r="L3890" s="234"/>
      <c r="M3890" s="234"/>
      <c r="N3890" s="234"/>
      <c r="O3890" s="234"/>
      <c r="P3890" s="234"/>
      <c r="Q3890" s="7">
        <v>38496</v>
      </c>
      <c r="R3890" s="8">
        <v>1408929</v>
      </c>
      <c r="S3890" s="8">
        <v>1428214</v>
      </c>
      <c r="T3890" s="8">
        <v>1393929</v>
      </c>
      <c r="U3890" s="8">
        <v>1417857</v>
      </c>
      <c r="V3890" s="192">
        <v>1225226</v>
      </c>
      <c r="W3890" s="234">
        <v>593460000</v>
      </c>
      <c r="X3890" s="194">
        <f t="shared" si="121"/>
        <v>-1.509276508909784E-3</v>
      </c>
      <c r="Y3890" s="193"/>
      <c r="Z3890" s="197">
        <v>3888</v>
      </c>
    </row>
    <row r="3891" spans="1:26" ht="14.4" x14ac:dyDescent="0.3">
      <c r="A3891" s="7">
        <v>38495</v>
      </c>
      <c r="B3891" s="191">
        <v>1189.280029</v>
      </c>
      <c r="C3891" s="191">
        <v>1197.4399410000001</v>
      </c>
      <c r="D3891" s="191">
        <v>1188.76001</v>
      </c>
      <c r="E3891" s="191">
        <v>1193.8599850000001</v>
      </c>
      <c r="F3891" s="192">
        <v>1193.8599850000001</v>
      </c>
      <c r="G3891" s="191">
        <v>1681170000</v>
      </c>
      <c r="H3891" s="194">
        <f t="shared" si="120"/>
        <v>3.8510324636083148E-3</v>
      </c>
      <c r="I3891" s="193"/>
      <c r="J3891" s="197">
        <v>3889</v>
      </c>
      <c r="K3891" s="234"/>
      <c r="L3891" s="234"/>
      <c r="M3891" s="234"/>
      <c r="N3891" s="234"/>
      <c r="O3891" s="234"/>
      <c r="P3891" s="234"/>
      <c r="Q3891" s="7">
        <v>38495</v>
      </c>
      <c r="R3891" s="8">
        <v>1351786</v>
      </c>
      <c r="S3891" s="8">
        <v>1425000</v>
      </c>
      <c r="T3891" s="8">
        <v>1351786</v>
      </c>
      <c r="U3891" s="8">
        <v>1420000</v>
      </c>
      <c r="V3891" s="192">
        <v>1227078</v>
      </c>
      <c r="W3891" s="234">
        <v>1042574400</v>
      </c>
      <c r="X3891" s="194">
        <f t="shared" si="121"/>
        <v>5.8855507769624255E-2</v>
      </c>
      <c r="Y3891" s="193"/>
      <c r="Z3891" s="197">
        <v>3889</v>
      </c>
    </row>
    <row r="3892" spans="1:26" ht="14.4" x14ac:dyDescent="0.3">
      <c r="A3892" s="7">
        <v>38492</v>
      </c>
      <c r="B3892" s="191">
        <v>1191.079956</v>
      </c>
      <c r="C3892" s="191">
        <v>1191.219971</v>
      </c>
      <c r="D3892" s="191">
        <v>1185.1899410000001</v>
      </c>
      <c r="E3892" s="191">
        <v>1189.280029</v>
      </c>
      <c r="F3892" s="192">
        <v>1189.280029</v>
      </c>
      <c r="G3892" s="191">
        <v>1631750000</v>
      </c>
      <c r="H3892" s="194">
        <f t="shared" si="120"/>
        <v>-1.5111722692779704E-3</v>
      </c>
      <c r="I3892" s="193"/>
      <c r="J3892" s="197">
        <v>3890</v>
      </c>
      <c r="K3892" s="234"/>
      <c r="L3892" s="234"/>
      <c r="M3892" s="234"/>
      <c r="N3892" s="234"/>
      <c r="O3892" s="234"/>
      <c r="P3892" s="234"/>
      <c r="Q3892" s="7">
        <v>38492</v>
      </c>
      <c r="R3892" s="8">
        <v>1330357</v>
      </c>
      <c r="S3892" s="8">
        <v>1344643</v>
      </c>
      <c r="T3892" s="8">
        <v>1328214</v>
      </c>
      <c r="U3892" s="8">
        <v>1341071</v>
      </c>
      <c r="V3892" s="192">
        <v>1158872</v>
      </c>
      <c r="W3892" s="234">
        <v>452650800</v>
      </c>
      <c r="X3892" s="194">
        <f t="shared" si="121"/>
        <v>0</v>
      </c>
      <c r="Y3892" s="193"/>
      <c r="Z3892" s="197">
        <v>3890</v>
      </c>
    </row>
    <row r="3893" spans="1:26" ht="14.4" x14ac:dyDescent="0.3">
      <c r="A3893" s="7">
        <v>38491</v>
      </c>
      <c r="B3893" s="191">
        <v>1185.5600589999999</v>
      </c>
      <c r="C3893" s="191">
        <v>1191.089966</v>
      </c>
      <c r="D3893" s="191">
        <v>1184.48999</v>
      </c>
      <c r="E3893" s="191">
        <v>1191.079956</v>
      </c>
      <c r="F3893" s="192">
        <v>1191.079956</v>
      </c>
      <c r="G3893" s="191">
        <v>1775860000</v>
      </c>
      <c r="H3893" s="194">
        <f t="shared" si="120"/>
        <v>4.6559404208134925E-3</v>
      </c>
      <c r="I3893" s="193"/>
      <c r="J3893" s="197">
        <v>3891</v>
      </c>
      <c r="K3893" s="234"/>
      <c r="L3893" s="234"/>
      <c r="M3893" s="234"/>
      <c r="N3893" s="234"/>
      <c r="O3893" s="234"/>
      <c r="P3893" s="234"/>
      <c r="Q3893" s="7">
        <v>38491</v>
      </c>
      <c r="R3893" s="8">
        <v>1277857</v>
      </c>
      <c r="S3893" s="8">
        <v>1345714</v>
      </c>
      <c r="T3893" s="8">
        <v>1277857</v>
      </c>
      <c r="U3893" s="8">
        <v>1341071</v>
      </c>
      <c r="V3893" s="192">
        <v>1158872</v>
      </c>
      <c r="W3893" s="234">
        <v>793161600</v>
      </c>
      <c r="X3893" s="194">
        <f t="shared" si="121"/>
        <v>4.7710919185353209E-2</v>
      </c>
      <c r="Y3893" s="193"/>
      <c r="Z3893" s="197">
        <v>3891</v>
      </c>
    </row>
    <row r="3894" spans="1:26" ht="14.4" x14ac:dyDescent="0.3">
      <c r="A3894" s="7">
        <v>38490</v>
      </c>
      <c r="B3894" s="191">
        <v>1173.8000489999999</v>
      </c>
      <c r="C3894" s="191">
        <v>1187.900024</v>
      </c>
      <c r="D3894" s="191">
        <v>1173.8000489999999</v>
      </c>
      <c r="E3894" s="191">
        <v>1185.5600589999999</v>
      </c>
      <c r="F3894" s="192">
        <v>1185.5600589999999</v>
      </c>
      <c r="G3894" s="191">
        <v>2266320000</v>
      </c>
      <c r="H3894" s="194">
        <f t="shared" si="120"/>
        <v>1.0018750646686987E-2</v>
      </c>
      <c r="I3894" s="193"/>
      <c r="J3894" s="197">
        <v>3892</v>
      </c>
      <c r="K3894" s="234"/>
      <c r="L3894" s="234"/>
      <c r="M3894" s="234"/>
      <c r="N3894" s="234"/>
      <c r="O3894" s="234"/>
      <c r="P3894" s="234"/>
      <c r="Q3894" s="7">
        <v>38490</v>
      </c>
      <c r="R3894" s="8">
        <v>1266071</v>
      </c>
      <c r="S3894" s="8">
        <v>1341429</v>
      </c>
      <c r="T3894" s="8">
        <v>1249643</v>
      </c>
      <c r="U3894" s="8">
        <v>1280000</v>
      </c>
      <c r="V3894" s="192">
        <v>1106099</v>
      </c>
      <c r="W3894" s="234">
        <v>636722800</v>
      </c>
      <c r="X3894" s="194">
        <f t="shared" si="121"/>
        <v>1.3574822342467825E-2</v>
      </c>
      <c r="Y3894" s="193"/>
      <c r="Z3894" s="197">
        <v>3892</v>
      </c>
    </row>
    <row r="3895" spans="1:26" ht="14.4" x14ac:dyDescent="0.3">
      <c r="A3895" s="7">
        <v>38489</v>
      </c>
      <c r="B3895" s="191">
        <v>1165.6899410000001</v>
      </c>
      <c r="C3895" s="191">
        <v>1174.349976</v>
      </c>
      <c r="D3895" s="191">
        <v>1159.8599850000001</v>
      </c>
      <c r="E3895" s="191">
        <v>1173.8000489999999</v>
      </c>
      <c r="F3895" s="192">
        <v>1173.8000489999999</v>
      </c>
      <c r="G3895" s="191">
        <v>1887260000</v>
      </c>
      <c r="H3895" s="194">
        <f t="shared" si="120"/>
        <v>6.957345787030219E-3</v>
      </c>
      <c r="I3895" s="193"/>
      <c r="J3895" s="197">
        <v>3893</v>
      </c>
      <c r="K3895" s="234"/>
      <c r="L3895" s="234"/>
      <c r="M3895" s="234"/>
      <c r="N3895" s="234"/>
      <c r="O3895" s="234"/>
      <c r="P3895" s="234"/>
      <c r="Q3895" s="7">
        <v>38489</v>
      </c>
      <c r="R3895" s="8">
        <v>1255000</v>
      </c>
      <c r="S3895" s="8">
        <v>1266429</v>
      </c>
      <c r="T3895" s="8">
        <v>1233571</v>
      </c>
      <c r="U3895" s="8">
        <v>1262857</v>
      </c>
      <c r="V3895" s="192">
        <v>1091285</v>
      </c>
      <c r="W3895" s="234">
        <v>588344400</v>
      </c>
      <c r="X3895" s="194">
        <f t="shared" si="121"/>
        <v>-5.3438551590122754E-3</v>
      </c>
      <c r="Y3895" s="193"/>
      <c r="Z3895" s="197">
        <v>3893</v>
      </c>
    </row>
    <row r="3896" spans="1:26" ht="14.4" x14ac:dyDescent="0.3">
      <c r="A3896" s="7">
        <v>38488</v>
      </c>
      <c r="B3896" s="191">
        <v>1154.0500489999999</v>
      </c>
      <c r="C3896" s="191">
        <v>1165.75</v>
      </c>
      <c r="D3896" s="191">
        <v>1153.6400149999999</v>
      </c>
      <c r="E3896" s="191">
        <v>1165.6899410000001</v>
      </c>
      <c r="F3896" s="192">
        <v>1165.6899410000001</v>
      </c>
      <c r="G3896" s="191">
        <v>1856860000</v>
      </c>
      <c r="H3896" s="194">
        <f t="shared" si="120"/>
        <v>1.0086124089753533E-2</v>
      </c>
      <c r="I3896" s="193"/>
      <c r="J3896" s="197">
        <v>3894</v>
      </c>
      <c r="K3896" s="234"/>
      <c r="L3896" s="234"/>
      <c r="M3896" s="234"/>
      <c r="N3896" s="234"/>
      <c r="O3896" s="234"/>
      <c r="P3896" s="234"/>
      <c r="Q3896" s="7">
        <v>38488</v>
      </c>
      <c r="R3896" s="8">
        <v>1234286</v>
      </c>
      <c r="S3896" s="8">
        <v>1275000</v>
      </c>
      <c r="T3896" s="8">
        <v>1233214</v>
      </c>
      <c r="U3896" s="8">
        <v>1269643</v>
      </c>
      <c r="V3896" s="192">
        <v>1097148</v>
      </c>
      <c r="W3896" s="234">
        <v>474294800</v>
      </c>
      <c r="X3896" s="194">
        <f t="shared" si="121"/>
        <v>2.2432707468995672E-2</v>
      </c>
      <c r="Y3896" s="193"/>
      <c r="Z3896" s="197">
        <v>3894</v>
      </c>
    </row>
    <row r="3897" spans="1:26" ht="14.4" x14ac:dyDescent="0.3">
      <c r="A3897" s="7">
        <v>38485</v>
      </c>
      <c r="B3897" s="191">
        <v>1159.3599850000001</v>
      </c>
      <c r="C3897" s="191">
        <v>1163.75</v>
      </c>
      <c r="D3897" s="191">
        <v>1146.1800539999999</v>
      </c>
      <c r="E3897" s="191">
        <v>1154.0500489999999</v>
      </c>
      <c r="F3897" s="192">
        <v>1154.0500489999999</v>
      </c>
      <c r="G3897" s="191">
        <v>2188590000</v>
      </c>
      <c r="H3897" s="194">
        <f t="shared" si="120"/>
        <v>-4.580058022271751E-3</v>
      </c>
      <c r="I3897" s="193"/>
      <c r="J3897" s="197">
        <v>3895</v>
      </c>
      <c r="K3897" s="234"/>
      <c r="L3897" s="234"/>
      <c r="M3897" s="234"/>
      <c r="N3897" s="234"/>
      <c r="O3897" s="234"/>
      <c r="P3897" s="234"/>
      <c r="Q3897" s="7">
        <v>38485</v>
      </c>
      <c r="R3897" s="8">
        <v>1221429</v>
      </c>
      <c r="S3897" s="8">
        <v>1258214</v>
      </c>
      <c r="T3897" s="8">
        <v>1216786</v>
      </c>
      <c r="U3897" s="8">
        <v>1241786</v>
      </c>
      <c r="V3897" s="192">
        <v>1073076</v>
      </c>
      <c r="W3897" s="234">
        <v>702713200</v>
      </c>
      <c r="X3897" s="194">
        <f t="shared" si="121"/>
        <v>1.8752064891714229E-2</v>
      </c>
      <c r="Y3897" s="193"/>
      <c r="Z3897" s="197">
        <v>3895</v>
      </c>
    </row>
    <row r="3898" spans="1:26" ht="14.4" x14ac:dyDescent="0.3">
      <c r="A3898" s="7">
        <v>38484</v>
      </c>
      <c r="B3898" s="191">
        <v>1171.1099850000001</v>
      </c>
      <c r="C3898" s="191">
        <v>1173.369995</v>
      </c>
      <c r="D3898" s="191">
        <v>1157.76001</v>
      </c>
      <c r="E3898" s="191">
        <v>1159.3599850000001</v>
      </c>
      <c r="F3898" s="192">
        <v>1159.3599850000001</v>
      </c>
      <c r="G3898" s="191">
        <v>1995290000</v>
      </c>
      <c r="H3898" s="194">
        <f t="shared" si="120"/>
        <v>-1.0033216478809203E-2</v>
      </c>
      <c r="I3898" s="193"/>
      <c r="J3898" s="197">
        <v>3896</v>
      </c>
      <c r="K3898" s="234"/>
      <c r="L3898" s="234"/>
      <c r="M3898" s="234"/>
      <c r="N3898" s="234"/>
      <c r="O3898" s="234"/>
      <c r="P3898" s="234"/>
      <c r="Q3898" s="7">
        <v>38484</v>
      </c>
      <c r="R3898" s="8">
        <v>1265000</v>
      </c>
      <c r="S3898" s="8">
        <v>1271071</v>
      </c>
      <c r="T3898" s="8">
        <v>1214286</v>
      </c>
      <c r="U3898" s="8">
        <v>1218929</v>
      </c>
      <c r="V3898" s="192">
        <v>1053324</v>
      </c>
      <c r="W3898" s="234">
        <v>970242000</v>
      </c>
      <c r="X3898" s="194">
        <f t="shared" si="121"/>
        <v>-4.15614194722475E-2</v>
      </c>
      <c r="Y3898" s="193"/>
      <c r="Z3898" s="197">
        <v>3896</v>
      </c>
    </row>
    <row r="3899" spans="1:26" ht="14.4" x14ac:dyDescent="0.3">
      <c r="A3899" s="7">
        <v>38483</v>
      </c>
      <c r="B3899" s="191">
        <v>1166.219971</v>
      </c>
      <c r="C3899" s="191">
        <v>1171.7700199999999</v>
      </c>
      <c r="D3899" s="191">
        <v>1157.709961</v>
      </c>
      <c r="E3899" s="191">
        <v>1171.1099850000001</v>
      </c>
      <c r="F3899" s="192">
        <v>1171.1099850000001</v>
      </c>
      <c r="G3899" s="191">
        <v>1834970000</v>
      </c>
      <c r="H3899" s="194">
        <f t="shared" si="120"/>
        <v>4.1930460132722806E-3</v>
      </c>
      <c r="I3899" s="193"/>
      <c r="J3899" s="197">
        <v>3897</v>
      </c>
      <c r="K3899" s="234"/>
      <c r="L3899" s="234"/>
      <c r="M3899" s="234"/>
      <c r="N3899" s="234"/>
      <c r="O3899" s="234"/>
      <c r="P3899" s="234"/>
      <c r="Q3899" s="7">
        <v>38483</v>
      </c>
      <c r="R3899" s="8">
        <v>1257143</v>
      </c>
      <c r="S3899" s="8">
        <v>1273929</v>
      </c>
      <c r="T3899" s="8">
        <v>1182500</v>
      </c>
      <c r="U3899" s="8">
        <v>1271786</v>
      </c>
      <c r="V3899" s="192">
        <v>1099000</v>
      </c>
      <c r="W3899" s="234">
        <v>2041981200</v>
      </c>
      <c r="X3899" s="194">
        <f t="shared" si="121"/>
        <v>-2.224025309653576E-2</v>
      </c>
      <c r="Y3899" s="193"/>
      <c r="Z3899" s="197">
        <v>3897</v>
      </c>
    </row>
    <row r="3900" spans="1:26" ht="14.4" x14ac:dyDescent="0.3">
      <c r="A3900" s="7">
        <v>38482</v>
      </c>
      <c r="B3900" s="191">
        <v>1178.839966</v>
      </c>
      <c r="C3900" s="191">
        <v>1178.839966</v>
      </c>
      <c r="D3900" s="191">
        <v>1162.9799800000001</v>
      </c>
      <c r="E3900" s="191">
        <v>1166.219971</v>
      </c>
      <c r="F3900" s="192">
        <v>1166.219971</v>
      </c>
      <c r="G3900" s="191">
        <v>1889660000</v>
      </c>
      <c r="H3900" s="194">
        <f t="shared" si="120"/>
        <v>-1.0705435312667383E-2</v>
      </c>
      <c r="I3900" s="193"/>
      <c r="J3900" s="197">
        <v>3898</v>
      </c>
      <c r="K3900" s="234"/>
      <c r="L3900" s="234"/>
      <c r="M3900" s="234"/>
      <c r="N3900" s="234"/>
      <c r="O3900" s="234"/>
      <c r="P3900" s="234"/>
      <c r="Q3900" s="7">
        <v>38482</v>
      </c>
      <c r="R3900" s="8">
        <v>1312500</v>
      </c>
      <c r="S3900" s="8">
        <v>1330357</v>
      </c>
      <c r="T3900" s="8">
        <v>1297500</v>
      </c>
      <c r="U3900" s="8">
        <v>1300714</v>
      </c>
      <c r="V3900" s="192">
        <v>1123998</v>
      </c>
      <c r="W3900" s="234">
        <v>440263600</v>
      </c>
      <c r="X3900" s="194">
        <f t="shared" si="121"/>
        <v>-1.4876789263890787E-2</v>
      </c>
      <c r="Y3900" s="193"/>
      <c r="Z3900" s="197">
        <v>3898</v>
      </c>
    </row>
    <row r="3901" spans="1:26" ht="14.4" x14ac:dyDescent="0.3">
      <c r="A3901" s="7">
        <v>38481</v>
      </c>
      <c r="B3901" s="191">
        <v>1171.349976</v>
      </c>
      <c r="C3901" s="191">
        <v>1178.869995</v>
      </c>
      <c r="D3901" s="191">
        <v>1169.380005</v>
      </c>
      <c r="E3901" s="191">
        <v>1178.839966</v>
      </c>
      <c r="F3901" s="192">
        <v>1178.839966</v>
      </c>
      <c r="G3901" s="191">
        <v>1857020000</v>
      </c>
      <c r="H3901" s="194">
        <f t="shared" si="120"/>
        <v>6.3943229209576851E-3</v>
      </c>
      <c r="I3901" s="193"/>
      <c r="J3901" s="197">
        <v>3899</v>
      </c>
      <c r="K3901" s="234"/>
      <c r="L3901" s="234"/>
      <c r="M3901" s="234"/>
      <c r="N3901" s="234"/>
      <c r="O3901" s="234"/>
      <c r="P3901" s="234"/>
      <c r="Q3901" s="7">
        <v>38481</v>
      </c>
      <c r="R3901" s="8">
        <v>1331429</v>
      </c>
      <c r="S3901" s="8">
        <v>1337500</v>
      </c>
      <c r="T3901" s="8">
        <v>1312500</v>
      </c>
      <c r="U3901" s="8">
        <v>1320357</v>
      </c>
      <c r="V3901" s="192">
        <v>1140972</v>
      </c>
      <c r="W3901" s="234">
        <v>355695200</v>
      </c>
      <c r="X3901" s="194">
        <f t="shared" si="121"/>
        <v>-7.2504687615558968E-3</v>
      </c>
      <c r="Y3901" s="193"/>
      <c r="Z3901" s="197">
        <v>3899</v>
      </c>
    </row>
    <row r="3902" spans="1:26" ht="14.4" x14ac:dyDescent="0.3">
      <c r="A3902" s="7">
        <v>38478</v>
      </c>
      <c r="B3902" s="191">
        <v>1172.630005</v>
      </c>
      <c r="C3902" s="191">
        <v>1177.75</v>
      </c>
      <c r="D3902" s="191">
        <v>1170.5</v>
      </c>
      <c r="E3902" s="191">
        <v>1171.349976</v>
      </c>
      <c r="F3902" s="192">
        <v>1171.349976</v>
      </c>
      <c r="G3902" s="191">
        <v>1707200000</v>
      </c>
      <c r="H3902" s="194">
        <f t="shared" si="120"/>
        <v>-1.0915881348269041E-3</v>
      </c>
      <c r="I3902" s="193"/>
      <c r="J3902" s="197">
        <v>3900</v>
      </c>
      <c r="K3902" s="234"/>
      <c r="L3902" s="234"/>
      <c r="M3902" s="234"/>
      <c r="N3902" s="234"/>
      <c r="O3902" s="234"/>
      <c r="P3902" s="234"/>
      <c r="Q3902" s="7">
        <v>38478</v>
      </c>
      <c r="R3902" s="8">
        <v>1317500</v>
      </c>
      <c r="S3902" s="8">
        <v>1333214</v>
      </c>
      <c r="T3902" s="8">
        <v>1313929</v>
      </c>
      <c r="U3902" s="8">
        <v>1330000</v>
      </c>
      <c r="V3902" s="192">
        <v>1149305</v>
      </c>
      <c r="W3902" s="234">
        <v>326247600</v>
      </c>
      <c r="X3902" s="194">
        <f t="shared" si="121"/>
        <v>1.5267371128829652E-2</v>
      </c>
      <c r="Y3902" s="193"/>
      <c r="Z3902" s="197">
        <v>3900</v>
      </c>
    </row>
    <row r="3903" spans="1:26" ht="14.4" x14ac:dyDescent="0.3">
      <c r="A3903" s="7">
        <v>38477</v>
      </c>
      <c r="B3903" s="191">
        <v>1175.650024</v>
      </c>
      <c r="C3903" s="191">
        <v>1178.619995</v>
      </c>
      <c r="D3903" s="191">
        <v>1166.7700199999999</v>
      </c>
      <c r="E3903" s="191">
        <v>1172.630005</v>
      </c>
      <c r="F3903" s="192">
        <v>1172.630005</v>
      </c>
      <c r="G3903" s="191">
        <v>1997100000</v>
      </c>
      <c r="H3903" s="194">
        <f t="shared" si="120"/>
        <v>-2.5688078410655035E-3</v>
      </c>
      <c r="I3903" s="193"/>
      <c r="J3903" s="197">
        <v>3901</v>
      </c>
      <c r="K3903" s="234"/>
      <c r="L3903" s="234"/>
      <c r="M3903" s="234"/>
      <c r="N3903" s="234"/>
      <c r="O3903" s="234"/>
      <c r="P3903" s="234"/>
      <c r="Q3903" s="7">
        <v>38477</v>
      </c>
      <c r="R3903" s="8">
        <v>1330357</v>
      </c>
      <c r="S3903" s="8">
        <v>1331071</v>
      </c>
      <c r="T3903" s="8">
        <v>1302500</v>
      </c>
      <c r="U3903" s="8">
        <v>1310000</v>
      </c>
      <c r="V3903" s="192">
        <v>1132022</v>
      </c>
      <c r="W3903" s="234">
        <v>387366000</v>
      </c>
      <c r="X3903" s="194">
        <f t="shared" si="121"/>
        <v>-1.2652111418124983E-2</v>
      </c>
      <c r="Y3903" s="193"/>
      <c r="Z3903" s="197">
        <v>3901</v>
      </c>
    </row>
    <row r="3904" spans="1:26" ht="14.4" x14ac:dyDescent="0.3">
      <c r="A3904" s="7">
        <v>38476</v>
      </c>
      <c r="B3904" s="191">
        <v>1161.170044</v>
      </c>
      <c r="C3904" s="191">
        <v>1176.01001</v>
      </c>
      <c r="D3904" s="191">
        <v>1161.170044</v>
      </c>
      <c r="E3904" s="191">
        <v>1175.650024</v>
      </c>
      <c r="F3904" s="192">
        <v>1175.650024</v>
      </c>
      <c r="G3904" s="191">
        <v>2306480000</v>
      </c>
      <c r="H3904" s="194">
        <f t="shared" si="120"/>
        <v>1.2470163241655301E-2</v>
      </c>
      <c r="I3904" s="193"/>
      <c r="J3904" s="197">
        <v>3902</v>
      </c>
      <c r="K3904" s="234"/>
      <c r="L3904" s="234"/>
      <c r="M3904" s="234"/>
      <c r="N3904" s="234"/>
      <c r="O3904" s="234"/>
      <c r="P3904" s="234"/>
      <c r="Q3904" s="7">
        <v>38476</v>
      </c>
      <c r="R3904" s="8">
        <v>1289643</v>
      </c>
      <c r="S3904" s="8">
        <v>1328571</v>
      </c>
      <c r="T3904" s="8">
        <v>1289286</v>
      </c>
      <c r="U3904" s="8">
        <v>1326786</v>
      </c>
      <c r="V3904" s="192">
        <v>1146528</v>
      </c>
      <c r="W3904" s="234">
        <v>448176400</v>
      </c>
      <c r="X3904" s="194">
        <f t="shared" si="121"/>
        <v>2.5960231477462983E-2</v>
      </c>
      <c r="Y3904" s="193"/>
      <c r="Z3904" s="197">
        <v>3902</v>
      </c>
    </row>
    <row r="3905" spans="1:26" ht="14.4" x14ac:dyDescent="0.3">
      <c r="A3905" s="7">
        <v>38475</v>
      </c>
      <c r="B3905" s="191">
        <v>1162.160034</v>
      </c>
      <c r="C3905" s="191">
        <v>1166.8900149999999</v>
      </c>
      <c r="D3905" s="191">
        <v>1156.709961</v>
      </c>
      <c r="E3905" s="191">
        <v>1161.170044</v>
      </c>
      <c r="F3905" s="192">
        <v>1161.170044</v>
      </c>
      <c r="G3905" s="191">
        <v>2167020000</v>
      </c>
      <c r="H3905" s="194">
        <f t="shared" si="120"/>
        <v>-8.5185342038705347E-4</v>
      </c>
      <c r="I3905" s="193"/>
      <c r="J3905" s="197">
        <v>3903</v>
      </c>
      <c r="K3905" s="234"/>
      <c r="L3905" s="234"/>
      <c r="M3905" s="234"/>
      <c r="N3905" s="234"/>
      <c r="O3905" s="234"/>
      <c r="P3905" s="234"/>
      <c r="Q3905" s="7">
        <v>38475</v>
      </c>
      <c r="R3905" s="8">
        <v>1300000</v>
      </c>
      <c r="S3905" s="8">
        <v>1312143</v>
      </c>
      <c r="T3905" s="8">
        <v>1286786</v>
      </c>
      <c r="U3905" s="8">
        <v>1293214</v>
      </c>
      <c r="V3905" s="192">
        <v>1117517</v>
      </c>
      <c r="W3905" s="234">
        <v>496739600</v>
      </c>
      <c r="X3905" s="194">
        <f t="shared" si="121"/>
        <v>-6.0392757494171969E-3</v>
      </c>
      <c r="Y3905" s="193"/>
      <c r="Z3905" s="197">
        <v>3903</v>
      </c>
    </row>
    <row r="3906" spans="1:26" ht="14.4" x14ac:dyDescent="0.3">
      <c r="A3906" s="7">
        <v>38474</v>
      </c>
      <c r="B3906" s="191">
        <v>1156.849976</v>
      </c>
      <c r="C3906" s="191">
        <v>1162.869995</v>
      </c>
      <c r="D3906" s="191">
        <v>1154.709961</v>
      </c>
      <c r="E3906" s="191">
        <v>1162.160034</v>
      </c>
      <c r="F3906" s="192">
        <v>1162.160034</v>
      </c>
      <c r="G3906" s="191">
        <v>1980040000</v>
      </c>
      <c r="H3906" s="194">
        <f t="shared" si="120"/>
        <v>4.5901007997255008E-3</v>
      </c>
      <c r="I3906" s="193"/>
      <c r="J3906" s="197">
        <v>3904</v>
      </c>
      <c r="K3906" s="234"/>
      <c r="L3906" s="234"/>
      <c r="M3906" s="234"/>
      <c r="N3906" s="234"/>
      <c r="O3906" s="234"/>
      <c r="P3906" s="234"/>
      <c r="Q3906" s="7">
        <v>38474</v>
      </c>
      <c r="R3906" s="8">
        <v>1293214</v>
      </c>
      <c r="S3906" s="8">
        <v>1308929</v>
      </c>
      <c r="T3906" s="8">
        <v>1286429</v>
      </c>
      <c r="U3906" s="8">
        <v>1301071</v>
      </c>
      <c r="V3906" s="192">
        <v>1124307</v>
      </c>
      <c r="W3906" s="234">
        <v>465920000</v>
      </c>
      <c r="X3906" s="194">
        <f t="shared" si="121"/>
        <v>1.0260691102788421E-2</v>
      </c>
      <c r="Y3906" s="193"/>
      <c r="Z3906" s="197">
        <v>3904</v>
      </c>
    </row>
    <row r="3907" spans="1:26" ht="14.4" x14ac:dyDescent="0.3">
      <c r="A3907" s="7">
        <v>38471</v>
      </c>
      <c r="B3907" s="191">
        <v>1143.219971</v>
      </c>
      <c r="C3907" s="191">
        <v>1156.969971</v>
      </c>
      <c r="D3907" s="191">
        <v>1139.1899410000001</v>
      </c>
      <c r="E3907" s="191">
        <v>1156.849976</v>
      </c>
      <c r="F3907" s="192">
        <v>1156.849976</v>
      </c>
      <c r="G3907" s="191">
        <v>2362360000</v>
      </c>
      <c r="H3907" s="194">
        <f t="shared" si="120"/>
        <v>1.1922469293531947E-2</v>
      </c>
      <c r="I3907" s="193"/>
      <c r="J3907" s="197">
        <v>3905</v>
      </c>
      <c r="K3907" s="234"/>
      <c r="L3907" s="234"/>
      <c r="M3907" s="234"/>
      <c r="N3907" s="234"/>
      <c r="O3907" s="234"/>
      <c r="P3907" s="234"/>
      <c r="Q3907" s="7">
        <v>38471</v>
      </c>
      <c r="R3907" s="8">
        <v>1291071</v>
      </c>
      <c r="S3907" s="8">
        <v>1293929</v>
      </c>
      <c r="T3907" s="8">
        <v>1257857</v>
      </c>
      <c r="U3907" s="8">
        <v>1287857</v>
      </c>
      <c r="V3907" s="192">
        <v>1112888</v>
      </c>
      <c r="W3907" s="234">
        <v>671630400</v>
      </c>
      <c r="X3907" s="194">
        <f t="shared" si="121"/>
        <v>1.463112213267204E-2</v>
      </c>
      <c r="Y3907" s="193"/>
      <c r="Z3907" s="197">
        <v>3905</v>
      </c>
    </row>
    <row r="3908" spans="1:26" ht="14.4" x14ac:dyDescent="0.3">
      <c r="A3908" s="7">
        <v>38470</v>
      </c>
      <c r="B3908" s="191">
        <v>1156.380005</v>
      </c>
      <c r="C3908" s="191">
        <v>1156.380005</v>
      </c>
      <c r="D3908" s="191">
        <v>1143.219971</v>
      </c>
      <c r="E3908" s="191">
        <v>1143.219971</v>
      </c>
      <c r="F3908" s="192">
        <v>1143.219971</v>
      </c>
      <c r="G3908" s="191">
        <v>2182270000</v>
      </c>
      <c r="H3908" s="194">
        <f t="shared" ref="H3908:H3971" si="122">(F3908-F3909)/F3909</f>
        <v>-1.138037145496994E-2</v>
      </c>
      <c r="I3908" s="193"/>
      <c r="J3908" s="197">
        <v>3906</v>
      </c>
      <c r="K3908" s="234"/>
      <c r="L3908" s="234"/>
      <c r="M3908" s="234"/>
      <c r="N3908" s="234"/>
      <c r="O3908" s="234"/>
      <c r="P3908" s="234"/>
      <c r="Q3908" s="7">
        <v>38470</v>
      </c>
      <c r="R3908" s="8">
        <v>1296071</v>
      </c>
      <c r="S3908" s="8">
        <v>1297857</v>
      </c>
      <c r="T3908" s="8">
        <v>1258571</v>
      </c>
      <c r="U3908" s="8">
        <v>1269286</v>
      </c>
      <c r="V3908" s="192">
        <v>1096840</v>
      </c>
      <c r="W3908" s="234">
        <v>575106000</v>
      </c>
      <c r="X3908" s="194">
        <f t="shared" ref="X3908:X3971" si="123">(V3908-V3909)/V3909</f>
        <v>-1.1404308093877113E-2</v>
      </c>
      <c r="Y3908" s="193"/>
      <c r="Z3908" s="197">
        <v>3906</v>
      </c>
    </row>
    <row r="3909" spans="1:26" ht="14.4" x14ac:dyDescent="0.3">
      <c r="A3909" s="7">
        <v>38469</v>
      </c>
      <c r="B3909" s="191">
        <v>1151.73999</v>
      </c>
      <c r="C3909" s="191">
        <v>1159.869995</v>
      </c>
      <c r="D3909" s="191">
        <v>1144.420044</v>
      </c>
      <c r="E3909" s="191">
        <v>1156.380005</v>
      </c>
      <c r="F3909" s="192">
        <v>1156.380005</v>
      </c>
      <c r="G3909" s="191">
        <v>2151520000</v>
      </c>
      <c r="H3909" s="194">
        <f t="shared" si="122"/>
        <v>3.9502784037680856E-3</v>
      </c>
      <c r="I3909" s="193"/>
      <c r="J3909" s="197">
        <v>3907</v>
      </c>
      <c r="K3909" s="234"/>
      <c r="L3909" s="234"/>
      <c r="M3909" s="234"/>
      <c r="N3909" s="234"/>
      <c r="O3909" s="234"/>
      <c r="P3909" s="234"/>
      <c r="Q3909" s="7">
        <v>38469</v>
      </c>
      <c r="R3909" s="8">
        <v>1281786</v>
      </c>
      <c r="S3909" s="8">
        <v>1298571</v>
      </c>
      <c r="T3909" s="8">
        <v>1268214</v>
      </c>
      <c r="U3909" s="8">
        <v>1283929</v>
      </c>
      <c r="V3909" s="192">
        <v>1109493</v>
      </c>
      <c r="W3909" s="234">
        <v>613888800</v>
      </c>
      <c r="X3909" s="194">
        <f t="shared" si="123"/>
        <v>-6.6317485898468977E-3</v>
      </c>
      <c r="Y3909" s="193"/>
      <c r="Z3909" s="197">
        <v>3907</v>
      </c>
    </row>
    <row r="3910" spans="1:26" ht="14.4" x14ac:dyDescent="0.3">
      <c r="A3910" s="7">
        <v>38468</v>
      </c>
      <c r="B3910" s="191">
        <v>1162.099976</v>
      </c>
      <c r="C3910" s="191">
        <v>1164.8000489999999</v>
      </c>
      <c r="D3910" s="191">
        <v>1151.829956</v>
      </c>
      <c r="E3910" s="191">
        <v>1151.829956</v>
      </c>
      <c r="F3910" s="192">
        <v>1151.829956</v>
      </c>
      <c r="G3910" s="191">
        <v>1959740000</v>
      </c>
      <c r="H3910" s="194">
        <f t="shared" si="122"/>
        <v>-8.837466837706854E-3</v>
      </c>
      <c r="I3910" s="193"/>
      <c r="J3910" s="197">
        <v>3908</v>
      </c>
      <c r="K3910" s="234"/>
      <c r="L3910" s="234"/>
      <c r="M3910" s="234"/>
      <c r="N3910" s="234"/>
      <c r="O3910" s="234"/>
      <c r="P3910" s="234"/>
      <c r="Q3910" s="7">
        <v>38468</v>
      </c>
      <c r="R3910" s="8">
        <v>1313571</v>
      </c>
      <c r="S3910" s="8">
        <v>1339643</v>
      </c>
      <c r="T3910" s="8">
        <v>1290000</v>
      </c>
      <c r="U3910" s="8">
        <v>1292500</v>
      </c>
      <c r="V3910" s="192">
        <v>1116900</v>
      </c>
      <c r="W3910" s="234">
        <v>810507600</v>
      </c>
      <c r="X3910" s="194">
        <f t="shared" si="123"/>
        <v>-2.1362837022608806E-2</v>
      </c>
      <c r="Y3910" s="193"/>
      <c r="Z3910" s="197">
        <v>3908</v>
      </c>
    </row>
    <row r="3911" spans="1:26" ht="14.4" x14ac:dyDescent="0.3">
      <c r="A3911" s="7">
        <v>38467</v>
      </c>
      <c r="B3911" s="191">
        <v>1152.119995</v>
      </c>
      <c r="C3911" s="191">
        <v>1164.0500489999999</v>
      </c>
      <c r="D3911" s="191">
        <v>1152.119995</v>
      </c>
      <c r="E3911" s="191">
        <v>1162.099976</v>
      </c>
      <c r="F3911" s="192">
        <v>1162.099976</v>
      </c>
      <c r="G3911" s="191">
        <v>1795030000</v>
      </c>
      <c r="H3911" s="194">
        <f t="shared" si="122"/>
        <v>8.6622756686033833E-3</v>
      </c>
      <c r="I3911" s="193"/>
      <c r="J3911" s="197">
        <v>3909</v>
      </c>
      <c r="K3911" s="234"/>
      <c r="L3911" s="234"/>
      <c r="M3911" s="234"/>
      <c r="N3911" s="234"/>
      <c r="O3911" s="234"/>
      <c r="P3911" s="234"/>
      <c r="Q3911" s="7">
        <v>38467</v>
      </c>
      <c r="R3911" s="8">
        <v>1303214</v>
      </c>
      <c r="S3911" s="8">
        <v>1322143</v>
      </c>
      <c r="T3911" s="8">
        <v>1289643</v>
      </c>
      <c r="U3911" s="8">
        <v>1320714</v>
      </c>
      <c r="V3911" s="192">
        <v>1141281</v>
      </c>
      <c r="W3911" s="234">
        <v>746460400</v>
      </c>
      <c r="X3911" s="194">
        <f t="shared" si="123"/>
        <v>4.1690207693466166E-2</v>
      </c>
      <c r="Y3911" s="193"/>
      <c r="Z3911" s="197">
        <v>3909</v>
      </c>
    </row>
    <row r="3912" spans="1:26" ht="14.4" x14ac:dyDescent="0.3">
      <c r="A3912" s="7">
        <v>38464</v>
      </c>
      <c r="B3912" s="191">
        <v>1159.9499510000001</v>
      </c>
      <c r="C3912" s="191">
        <v>1159.9499510000001</v>
      </c>
      <c r="D3912" s="191">
        <v>1142.9499510000001</v>
      </c>
      <c r="E3912" s="191">
        <v>1152.119995</v>
      </c>
      <c r="F3912" s="192">
        <v>1152.119995</v>
      </c>
      <c r="G3912" s="191">
        <v>2045880000</v>
      </c>
      <c r="H3912" s="194">
        <f t="shared" si="122"/>
        <v>-6.7502533133000997E-3</v>
      </c>
      <c r="I3912" s="193"/>
      <c r="J3912" s="197">
        <v>3910</v>
      </c>
      <c r="K3912" s="234"/>
      <c r="L3912" s="234"/>
      <c r="M3912" s="234"/>
      <c r="N3912" s="234"/>
      <c r="O3912" s="234"/>
      <c r="P3912" s="234"/>
      <c r="Q3912" s="7">
        <v>38464</v>
      </c>
      <c r="R3912" s="8">
        <v>1315714</v>
      </c>
      <c r="S3912" s="8">
        <v>1321429</v>
      </c>
      <c r="T3912" s="8">
        <v>1246429</v>
      </c>
      <c r="U3912" s="8">
        <v>1267857</v>
      </c>
      <c r="V3912" s="192">
        <v>1095605</v>
      </c>
      <c r="W3912" s="234">
        <v>839129200</v>
      </c>
      <c r="X3912" s="194">
        <f t="shared" si="123"/>
        <v>-4.5185292992392719E-2</v>
      </c>
      <c r="Y3912" s="193"/>
      <c r="Z3912" s="197">
        <v>3910</v>
      </c>
    </row>
    <row r="3913" spans="1:26" ht="14.4" x14ac:dyDescent="0.3">
      <c r="A3913" s="7">
        <v>38463</v>
      </c>
      <c r="B3913" s="191">
        <v>1137.5</v>
      </c>
      <c r="C3913" s="191">
        <v>1159.9499510000001</v>
      </c>
      <c r="D3913" s="191">
        <v>1137.5</v>
      </c>
      <c r="E3913" s="191">
        <v>1159.9499510000001</v>
      </c>
      <c r="F3913" s="192">
        <v>1159.9499510000001</v>
      </c>
      <c r="G3913" s="191">
        <v>2308560000</v>
      </c>
      <c r="H3913" s="194">
        <f t="shared" si="122"/>
        <v>1.9736220659340709E-2</v>
      </c>
      <c r="I3913" s="193"/>
      <c r="J3913" s="197">
        <v>3911</v>
      </c>
      <c r="K3913" s="234"/>
      <c r="L3913" s="234"/>
      <c r="M3913" s="234"/>
      <c r="N3913" s="234"/>
      <c r="O3913" s="234"/>
      <c r="P3913" s="234"/>
      <c r="Q3913" s="7">
        <v>38463</v>
      </c>
      <c r="R3913" s="8">
        <v>1300000</v>
      </c>
      <c r="S3913" s="8">
        <v>1328929</v>
      </c>
      <c r="T3913" s="8">
        <v>1282143</v>
      </c>
      <c r="U3913" s="8">
        <v>1327857</v>
      </c>
      <c r="V3913" s="192">
        <v>1147453</v>
      </c>
      <c r="W3913" s="234">
        <v>759592400</v>
      </c>
      <c r="X3913" s="194">
        <f t="shared" si="123"/>
        <v>4.7028325215299739E-2</v>
      </c>
      <c r="Y3913" s="193"/>
      <c r="Z3913" s="197">
        <v>3911</v>
      </c>
    </row>
    <row r="3914" spans="1:26" ht="14.4" x14ac:dyDescent="0.3">
      <c r="A3914" s="7">
        <v>38462</v>
      </c>
      <c r="B3914" s="191">
        <v>1152.780029</v>
      </c>
      <c r="C3914" s="191">
        <v>1155.5</v>
      </c>
      <c r="D3914" s="191">
        <v>1136.150024</v>
      </c>
      <c r="E3914" s="191">
        <v>1137.5</v>
      </c>
      <c r="F3914" s="192">
        <v>1137.5</v>
      </c>
      <c r="G3914" s="191">
        <v>2217050000</v>
      </c>
      <c r="H3914" s="194">
        <f t="shared" si="122"/>
        <v>-1.3254939030523414E-2</v>
      </c>
      <c r="I3914" s="193"/>
      <c r="J3914" s="197">
        <v>3912</v>
      </c>
      <c r="K3914" s="234"/>
      <c r="L3914" s="234"/>
      <c r="M3914" s="234"/>
      <c r="N3914" s="234"/>
      <c r="O3914" s="234"/>
      <c r="P3914" s="234"/>
      <c r="Q3914" s="7">
        <v>38462</v>
      </c>
      <c r="R3914" s="8">
        <v>1345000</v>
      </c>
      <c r="S3914" s="8">
        <v>1347857</v>
      </c>
      <c r="T3914" s="8">
        <v>1265714</v>
      </c>
      <c r="U3914" s="8">
        <v>1268214</v>
      </c>
      <c r="V3914" s="192">
        <v>1095914</v>
      </c>
      <c r="W3914" s="234">
        <v>945131600</v>
      </c>
      <c r="X3914" s="194">
        <f t="shared" si="123"/>
        <v>-4.2598953765082874E-2</v>
      </c>
      <c r="Y3914" s="193"/>
      <c r="Z3914" s="197">
        <v>3912</v>
      </c>
    </row>
    <row r="3915" spans="1:26" ht="14.4" x14ac:dyDescent="0.3">
      <c r="A3915" s="7">
        <v>38461</v>
      </c>
      <c r="B3915" s="191">
        <v>1145.9799800000001</v>
      </c>
      <c r="C3915" s="191">
        <v>1154.670044</v>
      </c>
      <c r="D3915" s="191">
        <v>1145.9799800000001</v>
      </c>
      <c r="E3915" s="191">
        <v>1152.780029</v>
      </c>
      <c r="F3915" s="192">
        <v>1152.780029</v>
      </c>
      <c r="G3915" s="191">
        <v>2142700000</v>
      </c>
      <c r="H3915" s="194">
        <f t="shared" si="122"/>
        <v>5.9338287916687205E-3</v>
      </c>
      <c r="I3915" s="193"/>
      <c r="J3915" s="197">
        <v>3913</v>
      </c>
      <c r="K3915" s="234"/>
      <c r="L3915" s="234"/>
      <c r="M3915" s="234"/>
      <c r="N3915" s="234"/>
      <c r="O3915" s="234"/>
      <c r="P3915" s="234"/>
      <c r="Q3915" s="7">
        <v>38461</v>
      </c>
      <c r="R3915" s="8">
        <v>1307143</v>
      </c>
      <c r="S3915" s="8">
        <v>1337143</v>
      </c>
      <c r="T3915" s="8">
        <v>1281071</v>
      </c>
      <c r="U3915" s="8">
        <v>1324643</v>
      </c>
      <c r="V3915" s="192">
        <v>1144676</v>
      </c>
      <c r="W3915" s="234">
        <v>1081642800</v>
      </c>
      <c r="X3915" s="194">
        <f t="shared" si="123"/>
        <v>4.1269598692995957E-2</v>
      </c>
      <c r="Y3915" s="193"/>
      <c r="Z3915" s="197">
        <v>3913</v>
      </c>
    </row>
    <row r="3916" spans="1:26" ht="14.4" x14ac:dyDescent="0.3">
      <c r="A3916" s="7">
        <v>38460</v>
      </c>
      <c r="B3916" s="191">
        <v>1142.619995</v>
      </c>
      <c r="C3916" s="191">
        <v>1148.920044</v>
      </c>
      <c r="D3916" s="191">
        <v>1139.8000489999999</v>
      </c>
      <c r="E3916" s="191">
        <v>1145.9799800000001</v>
      </c>
      <c r="F3916" s="192">
        <v>1145.9799800000001</v>
      </c>
      <c r="G3916" s="191">
        <v>2180670000</v>
      </c>
      <c r="H3916" s="194">
        <f t="shared" si="122"/>
        <v>2.9405970617554715E-3</v>
      </c>
      <c r="I3916" s="193"/>
      <c r="J3916" s="197">
        <v>3914</v>
      </c>
      <c r="K3916" s="234"/>
      <c r="L3916" s="234"/>
      <c r="M3916" s="234"/>
      <c r="N3916" s="234"/>
      <c r="O3916" s="234"/>
      <c r="P3916" s="234"/>
      <c r="Q3916" s="7">
        <v>38460</v>
      </c>
      <c r="R3916" s="8">
        <v>1250000</v>
      </c>
      <c r="S3916" s="8">
        <v>1296429</v>
      </c>
      <c r="T3916" s="8">
        <v>1214286</v>
      </c>
      <c r="U3916" s="8">
        <v>1272143</v>
      </c>
      <c r="V3916" s="192">
        <v>1099308</v>
      </c>
      <c r="W3916" s="234">
        <v>1327177600</v>
      </c>
      <c r="X3916" s="194">
        <f t="shared" si="123"/>
        <v>7.637198251840554E-3</v>
      </c>
      <c r="Y3916" s="193"/>
      <c r="Z3916" s="197">
        <v>3914</v>
      </c>
    </row>
    <row r="3917" spans="1:26" ht="14.4" x14ac:dyDescent="0.3">
      <c r="A3917" s="7">
        <v>38457</v>
      </c>
      <c r="B3917" s="191">
        <v>1162.0500489999999</v>
      </c>
      <c r="C3917" s="191">
        <v>1162.0500489999999</v>
      </c>
      <c r="D3917" s="191">
        <v>1141.920044</v>
      </c>
      <c r="E3917" s="191">
        <v>1142.619995</v>
      </c>
      <c r="F3917" s="192">
        <v>1142.619995</v>
      </c>
      <c r="G3917" s="191">
        <v>2689960000</v>
      </c>
      <c r="H3917" s="194">
        <f t="shared" si="122"/>
        <v>-1.6720496691790879E-2</v>
      </c>
      <c r="I3917" s="193"/>
      <c r="J3917" s="197">
        <v>3915</v>
      </c>
      <c r="K3917" s="234"/>
      <c r="L3917" s="234"/>
      <c r="M3917" s="234"/>
      <c r="N3917" s="234"/>
      <c r="O3917" s="234"/>
      <c r="P3917" s="234"/>
      <c r="Q3917" s="7">
        <v>38457</v>
      </c>
      <c r="R3917" s="8">
        <v>1307857</v>
      </c>
      <c r="S3917" s="8">
        <v>1330357</v>
      </c>
      <c r="T3917" s="8">
        <v>1260000</v>
      </c>
      <c r="U3917" s="8">
        <v>1262500</v>
      </c>
      <c r="V3917" s="192">
        <v>1090976</v>
      </c>
      <c r="W3917" s="234">
        <v>1728087200</v>
      </c>
      <c r="X3917" s="194">
        <f t="shared" si="123"/>
        <v>-5.1260868128446976E-2</v>
      </c>
      <c r="Y3917" s="193"/>
      <c r="Z3917" s="197">
        <v>3915</v>
      </c>
    </row>
    <row r="3918" spans="1:26" ht="14.4" x14ac:dyDescent="0.3">
      <c r="A3918" s="7">
        <v>38456</v>
      </c>
      <c r="B3918" s="191">
        <v>1173.790039</v>
      </c>
      <c r="C3918" s="191">
        <v>1174.670044</v>
      </c>
      <c r="D3918" s="191">
        <v>1161.6999510000001</v>
      </c>
      <c r="E3918" s="191">
        <v>1162.0500489999999</v>
      </c>
      <c r="F3918" s="192">
        <v>1162.0500489999999</v>
      </c>
      <c r="G3918" s="191">
        <v>2355040000</v>
      </c>
      <c r="H3918" s="194">
        <f t="shared" si="122"/>
        <v>-1.0001780224682955E-2</v>
      </c>
      <c r="I3918" s="193"/>
      <c r="J3918" s="197">
        <v>3916</v>
      </c>
      <c r="K3918" s="234"/>
      <c r="L3918" s="234"/>
      <c r="M3918" s="234"/>
      <c r="N3918" s="234"/>
      <c r="O3918" s="234"/>
      <c r="P3918" s="234"/>
      <c r="Q3918" s="7">
        <v>38456</v>
      </c>
      <c r="R3918" s="8">
        <v>1386071</v>
      </c>
      <c r="S3918" s="8">
        <v>1412857</v>
      </c>
      <c r="T3918" s="8">
        <v>1315714</v>
      </c>
      <c r="U3918" s="8">
        <v>1330714</v>
      </c>
      <c r="V3918" s="192">
        <v>1149922</v>
      </c>
      <c r="W3918" s="234">
        <v>2753192400</v>
      </c>
      <c r="X3918" s="194">
        <f t="shared" si="123"/>
        <v>-9.2106156569412803E-2</v>
      </c>
      <c r="Y3918" s="193"/>
      <c r="Z3918" s="197">
        <v>3916</v>
      </c>
    </row>
    <row r="3919" spans="1:26" ht="14.4" x14ac:dyDescent="0.3">
      <c r="A3919" s="7">
        <v>38455</v>
      </c>
      <c r="B3919" s="191">
        <v>1187.76001</v>
      </c>
      <c r="C3919" s="191">
        <v>1187.76001</v>
      </c>
      <c r="D3919" s="191">
        <v>1171.400024</v>
      </c>
      <c r="E3919" s="191">
        <v>1173.790039</v>
      </c>
      <c r="F3919" s="192">
        <v>1173.790039</v>
      </c>
      <c r="G3919" s="191">
        <v>2049740000</v>
      </c>
      <c r="H3919" s="194">
        <f t="shared" si="122"/>
        <v>-1.1761610832477839E-2</v>
      </c>
      <c r="I3919" s="193"/>
      <c r="J3919" s="197">
        <v>3917</v>
      </c>
      <c r="K3919" s="234"/>
      <c r="L3919" s="234"/>
      <c r="M3919" s="234"/>
      <c r="N3919" s="234"/>
      <c r="O3919" s="234"/>
      <c r="P3919" s="234"/>
      <c r="Q3919" s="7">
        <v>38455</v>
      </c>
      <c r="R3919" s="8">
        <v>1533929</v>
      </c>
      <c r="S3919" s="8">
        <v>1535357</v>
      </c>
      <c r="T3919" s="8">
        <v>1442500</v>
      </c>
      <c r="U3919" s="8">
        <v>1465714</v>
      </c>
      <c r="V3919" s="192">
        <v>1266582</v>
      </c>
      <c r="W3919" s="234">
        <v>1371946800</v>
      </c>
      <c r="X3919" s="194">
        <f t="shared" si="123"/>
        <v>-3.7974202819734189E-2</v>
      </c>
      <c r="Y3919" s="193"/>
      <c r="Z3919" s="197">
        <v>3917</v>
      </c>
    </row>
    <row r="3920" spans="1:26" ht="14.4" x14ac:dyDescent="0.3">
      <c r="A3920" s="7">
        <v>38454</v>
      </c>
      <c r="B3920" s="191">
        <v>1181.209961</v>
      </c>
      <c r="C3920" s="191">
        <v>1190.170044</v>
      </c>
      <c r="D3920" s="191">
        <v>1170.849976</v>
      </c>
      <c r="E3920" s="191">
        <v>1187.76001</v>
      </c>
      <c r="F3920" s="192">
        <v>1187.76001</v>
      </c>
      <c r="G3920" s="191">
        <v>1979830000</v>
      </c>
      <c r="H3920" s="194">
        <f t="shared" si="122"/>
        <v>5.5452029836039829E-3</v>
      </c>
      <c r="I3920" s="193"/>
      <c r="J3920" s="197">
        <v>3918</v>
      </c>
      <c r="K3920" s="234"/>
      <c r="L3920" s="234"/>
      <c r="M3920" s="234"/>
      <c r="N3920" s="234"/>
      <c r="O3920" s="234"/>
      <c r="P3920" s="234"/>
      <c r="Q3920" s="7">
        <v>38454</v>
      </c>
      <c r="R3920" s="8">
        <v>1517500</v>
      </c>
      <c r="S3920" s="8">
        <v>1542500</v>
      </c>
      <c r="T3920" s="8">
        <v>1500357</v>
      </c>
      <c r="U3920" s="8">
        <v>1523571</v>
      </c>
      <c r="V3920" s="192">
        <v>1316578</v>
      </c>
      <c r="W3920" s="234">
        <v>981061200</v>
      </c>
      <c r="X3920" s="194">
        <f t="shared" si="123"/>
        <v>1.7652696832439283E-2</v>
      </c>
      <c r="Y3920" s="193"/>
      <c r="Z3920" s="197">
        <v>3918</v>
      </c>
    </row>
    <row r="3921" spans="1:26" ht="14.4" x14ac:dyDescent="0.3">
      <c r="A3921" s="7">
        <v>38453</v>
      </c>
      <c r="B3921" s="191">
        <v>1181.1999510000001</v>
      </c>
      <c r="C3921" s="191">
        <v>1184.0699460000001</v>
      </c>
      <c r="D3921" s="191">
        <v>1178.6899410000001</v>
      </c>
      <c r="E3921" s="191">
        <v>1181.209961</v>
      </c>
      <c r="F3921" s="192">
        <v>1181.209961</v>
      </c>
      <c r="G3921" s="191">
        <v>1525310000</v>
      </c>
      <c r="H3921" s="194">
        <f t="shared" si="122"/>
        <v>8.4744331317413484E-6</v>
      </c>
      <c r="I3921" s="193"/>
      <c r="J3921" s="197">
        <v>3919</v>
      </c>
      <c r="K3921" s="234"/>
      <c r="L3921" s="234"/>
      <c r="M3921" s="234"/>
      <c r="N3921" s="234"/>
      <c r="O3921" s="234"/>
      <c r="P3921" s="234"/>
      <c r="Q3921" s="7">
        <v>38453</v>
      </c>
      <c r="R3921" s="8">
        <v>1576786</v>
      </c>
      <c r="S3921" s="8">
        <v>1580357</v>
      </c>
      <c r="T3921" s="8">
        <v>1496786</v>
      </c>
      <c r="U3921" s="8">
        <v>1497143</v>
      </c>
      <c r="V3921" s="192">
        <v>1293740</v>
      </c>
      <c r="W3921" s="234">
        <v>821662800</v>
      </c>
      <c r="X3921" s="194">
        <f t="shared" si="123"/>
        <v>-4.1609471453260924E-2</v>
      </c>
      <c r="Y3921" s="193"/>
      <c r="Z3921" s="197">
        <v>3919</v>
      </c>
    </row>
    <row r="3922" spans="1:26" ht="14.4" x14ac:dyDescent="0.3">
      <c r="A3922" s="7">
        <v>38450</v>
      </c>
      <c r="B3922" s="191">
        <v>1191.1400149999999</v>
      </c>
      <c r="C3922" s="191">
        <v>1191.75</v>
      </c>
      <c r="D3922" s="191">
        <v>1181.130005</v>
      </c>
      <c r="E3922" s="191">
        <v>1181.1999510000001</v>
      </c>
      <c r="F3922" s="192">
        <v>1181.1999510000001</v>
      </c>
      <c r="G3922" s="191">
        <v>1661330000</v>
      </c>
      <c r="H3922" s="194">
        <f t="shared" si="122"/>
        <v>-8.3450004825838149E-3</v>
      </c>
      <c r="I3922" s="193"/>
      <c r="J3922" s="197">
        <v>3920</v>
      </c>
      <c r="K3922" s="234"/>
      <c r="L3922" s="234"/>
      <c r="M3922" s="234"/>
      <c r="N3922" s="234"/>
      <c r="O3922" s="234"/>
      <c r="P3922" s="234"/>
      <c r="Q3922" s="7">
        <v>38450</v>
      </c>
      <c r="R3922" s="8">
        <v>1560714</v>
      </c>
      <c r="S3922" s="8">
        <v>1587500</v>
      </c>
      <c r="T3922" s="8">
        <v>1555000</v>
      </c>
      <c r="U3922" s="8">
        <v>1562143</v>
      </c>
      <c r="V3922" s="192">
        <v>1349909</v>
      </c>
      <c r="W3922" s="234">
        <v>649950000</v>
      </c>
      <c r="X3922" s="194">
        <f t="shared" si="123"/>
        <v>4.1320961591961641E-3</v>
      </c>
      <c r="Y3922" s="193"/>
      <c r="Z3922" s="197">
        <v>3920</v>
      </c>
    </row>
    <row r="3923" spans="1:26" ht="14.4" x14ac:dyDescent="0.3">
      <c r="A3923" s="7">
        <v>38449</v>
      </c>
      <c r="B3923" s="191">
        <v>1184.0699460000001</v>
      </c>
      <c r="C3923" s="191">
        <v>1191.880005</v>
      </c>
      <c r="D3923" s="191">
        <v>1183.8100589999999</v>
      </c>
      <c r="E3923" s="191">
        <v>1191.1400149999999</v>
      </c>
      <c r="F3923" s="192">
        <v>1191.1400149999999</v>
      </c>
      <c r="G3923" s="191">
        <v>1900620000</v>
      </c>
      <c r="H3923" s="194">
        <f t="shared" si="122"/>
        <v>5.9709893185650332E-3</v>
      </c>
      <c r="I3923" s="193"/>
      <c r="J3923" s="197">
        <v>3921</v>
      </c>
      <c r="K3923" s="234"/>
      <c r="L3923" s="234"/>
      <c r="M3923" s="234"/>
      <c r="N3923" s="234"/>
      <c r="O3923" s="234"/>
      <c r="P3923" s="234"/>
      <c r="Q3923" s="7">
        <v>38449</v>
      </c>
      <c r="R3923" s="8">
        <v>1511786</v>
      </c>
      <c r="S3923" s="8">
        <v>1562500</v>
      </c>
      <c r="T3923" s="8">
        <v>1508929</v>
      </c>
      <c r="U3923" s="8">
        <v>1555714</v>
      </c>
      <c r="V3923" s="192">
        <v>1344354</v>
      </c>
      <c r="W3923" s="234">
        <v>506987600</v>
      </c>
      <c r="X3923" s="194">
        <f t="shared" si="123"/>
        <v>2.9057871559324031E-2</v>
      </c>
      <c r="Y3923" s="193"/>
      <c r="Z3923" s="197">
        <v>3921</v>
      </c>
    </row>
    <row r="3924" spans="1:26" ht="14.4" x14ac:dyDescent="0.3">
      <c r="A3924" s="7">
        <v>38448</v>
      </c>
      <c r="B3924" s="191">
        <v>1181.3900149999999</v>
      </c>
      <c r="C3924" s="191">
        <v>1189.339966</v>
      </c>
      <c r="D3924" s="191">
        <v>1181.3900149999999</v>
      </c>
      <c r="E3924" s="191">
        <v>1184.0699460000001</v>
      </c>
      <c r="F3924" s="192">
        <v>1184.0699460000001</v>
      </c>
      <c r="G3924" s="191">
        <v>1797400000</v>
      </c>
      <c r="H3924" s="194">
        <f t="shared" si="122"/>
        <v>2.2684557732614019E-3</v>
      </c>
      <c r="I3924" s="193"/>
      <c r="J3924" s="197">
        <v>3922</v>
      </c>
      <c r="K3924" s="234"/>
      <c r="L3924" s="234"/>
      <c r="M3924" s="234"/>
      <c r="N3924" s="234"/>
      <c r="O3924" s="234"/>
      <c r="P3924" s="234"/>
      <c r="Q3924" s="7">
        <v>38448</v>
      </c>
      <c r="R3924" s="8">
        <v>1514286</v>
      </c>
      <c r="S3924" s="8">
        <v>1528929</v>
      </c>
      <c r="T3924" s="8">
        <v>1505357</v>
      </c>
      <c r="U3924" s="8">
        <v>1511786</v>
      </c>
      <c r="V3924" s="192">
        <v>1306393</v>
      </c>
      <c r="W3924" s="234">
        <v>414825600</v>
      </c>
      <c r="X3924" s="194">
        <f t="shared" si="123"/>
        <v>1.0503444424333276E-2</v>
      </c>
      <c r="Y3924" s="193"/>
      <c r="Z3924" s="197">
        <v>3922</v>
      </c>
    </row>
    <row r="3925" spans="1:26" ht="14.4" x14ac:dyDescent="0.3">
      <c r="A3925" s="7">
        <v>38447</v>
      </c>
      <c r="B3925" s="191">
        <v>1176.119995</v>
      </c>
      <c r="C3925" s="191">
        <v>1183.5600589999999</v>
      </c>
      <c r="D3925" s="191">
        <v>1176.119995</v>
      </c>
      <c r="E3925" s="191">
        <v>1181.3900149999999</v>
      </c>
      <c r="F3925" s="192">
        <v>1181.3900149999999</v>
      </c>
      <c r="G3925" s="191">
        <v>1870800000</v>
      </c>
      <c r="H3925" s="194">
        <f t="shared" si="122"/>
        <v>4.4808523130328475E-3</v>
      </c>
      <c r="I3925" s="193"/>
      <c r="J3925" s="197">
        <v>3923</v>
      </c>
      <c r="K3925" s="234"/>
      <c r="L3925" s="234"/>
      <c r="M3925" s="234"/>
      <c r="N3925" s="234"/>
      <c r="O3925" s="234"/>
      <c r="P3925" s="234"/>
      <c r="Q3925" s="7">
        <v>38447</v>
      </c>
      <c r="R3925" s="8">
        <v>1472143</v>
      </c>
      <c r="S3925" s="8">
        <v>1508571</v>
      </c>
      <c r="T3925" s="8">
        <v>1467500</v>
      </c>
      <c r="U3925" s="8">
        <v>1496071</v>
      </c>
      <c r="V3925" s="192">
        <v>1292814</v>
      </c>
      <c r="W3925" s="234">
        <v>556239600</v>
      </c>
      <c r="X3925" s="194">
        <f t="shared" si="123"/>
        <v>1.9469704855361147E-2</v>
      </c>
      <c r="Y3925" s="193"/>
      <c r="Z3925" s="197">
        <v>3923</v>
      </c>
    </row>
    <row r="3926" spans="1:26" ht="14.4" x14ac:dyDescent="0.3">
      <c r="A3926" s="7">
        <v>38446</v>
      </c>
      <c r="B3926" s="191">
        <v>1172.790039</v>
      </c>
      <c r="C3926" s="191">
        <v>1178.6099850000001</v>
      </c>
      <c r="D3926" s="191">
        <v>1167.719971</v>
      </c>
      <c r="E3926" s="191">
        <v>1176.119995</v>
      </c>
      <c r="F3926" s="192">
        <v>1176.119995</v>
      </c>
      <c r="G3926" s="191">
        <v>2079770000</v>
      </c>
      <c r="H3926" s="194">
        <f t="shared" si="122"/>
        <v>2.7281919312140729E-3</v>
      </c>
      <c r="I3926" s="193"/>
      <c r="J3926" s="197">
        <v>3924</v>
      </c>
      <c r="K3926" s="234"/>
      <c r="L3926" s="234"/>
      <c r="M3926" s="234"/>
      <c r="N3926" s="234"/>
      <c r="O3926" s="234"/>
      <c r="P3926" s="234"/>
      <c r="Q3926" s="7">
        <v>38446</v>
      </c>
      <c r="R3926" s="8">
        <v>1463929</v>
      </c>
      <c r="S3926" s="8">
        <v>1475357</v>
      </c>
      <c r="T3926" s="8">
        <v>1434286</v>
      </c>
      <c r="U3926" s="8">
        <v>1467500</v>
      </c>
      <c r="V3926" s="192">
        <v>1268124</v>
      </c>
      <c r="W3926" s="234">
        <v>580014400</v>
      </c>
      <c r="X3926" s="194">
        <f t="shared" si="123"/>
        <v>4.8908357845623288E-3</v>
      </c>
      <c r="Y3926" s="193"/>
      <c r="Z3926" s="197">
        <v>3924</v>
      </c>
    </row>
    <row r="3927" spans="1:26" ht="14.4" x14ac:dyDescent="0.3">
      <c r="A3927" s="7">
        <v>38443</v>
      </c>
      <c r="B3927" s="191">
        <v>1180.589966</v>
      </c>
      <c r="C3927" s="191">
        <v>1189.8000489999999</v>
      </c>
      <c r="D3927" s="191">
        <v>1169.910034</v>
      </c>
      <c r="E3927" s="191">
        <v>1172.920044</v>
      </c>
      <c r="F3927" s="192">
        <v>1172.920044</v>
      </c>
      <c r="G3927" s="191">
        <v>2168690000</v>
      </c>
      <c r="H3927" s="194">
        <f t="shared" si="122"/>
        <v>-6.4966857426264476E-3</v>
      </c>
      <c r="I3927" s="193"/>
      <c r="J3927" s="197">
        <v>3925</v>
      </c>
      <c r="K3927" s="234"/>
      <c r="L3927" s="234"/>
      <c r="M3927" s="234"/>
      <c r="N3927" s="234"/>
      <c r="O3927" s="234"/>
      <c r="P3927" s="234"/>
      <c r="Q3927" s="7">
        <v>38443</v>
      </c>
      <c r="R3927" s="8">
        <v>1503214</v>
      </c>
      <c r="S3927" s="8">
        <v>1506429</v>
      </c>
      <c r="T3927" s="8">
        <v>1448929</v>
      </c>
      <c r="U3927" s="8">
        <v>1460357</v>
      </c>
      <c r="V3927" s="192">
        <v>1261952</v>
      </c>
      <c r="W3927" s="234">
        <v>641284000</v>
      </c>
      <c r="X3927" s="194">
        <f t="shared" si="123"/>
        <v>-1.8718157670463382E-2</v>
      </c>
      <c r="Y3927" s="193"/>
      <c r="Z3927" s="197">
        <v>3925</v>
      </c>
    </row>
    <row r="3928" spans="1:26" ht="14.4" x14ac:dyDescent="0.3">
      <c r="A3928" s="7">
        <v>38442</v>
      </c>
      <c r="B3928" s="191">
        <v>1181.410034</v>
      </c>
      <c r="C3928" s="191">
        <v>1184.530029</v>
      </c>
      <c r="D3928" s="191">
        <v>1179.48999</v>
      </c>
      <c r="E3928" s="191">
        <v>1180.589966</v>
      </c>
      <c r="F3928" s="192">
        <v>1180.589966</v>
      </c>
      <c r="G3928" s="191">
        <v>2214230000</v>
      </c>
      <c r="H3928" s="194">
        <f t="shared" si="122"/>
        <v>-6.9414341879543576E-4</v>
      </c>
      <c r="I3928" s="193"/>
      <c r="J3928" s="197">
        <v>3926</v>
      </c>
      <c r="K3928" s="234"/>
      <c r="L3928" s="234"/>
      <c r="M3928" s="234"/>
      <c r="N3928" s="234"/>
      <c r="O3928" s="234"/>
      <c r="P3928" s="234"/>
      <c r="Q3928" s="7">
        <v>38442</v>
      </c>
      <c r="R3928" s="8">
        <v>1516071</v>
      </c>
      <c r="S3928" s="8">
        <v>1518571</v>
      </c>
      <c r="T3928" s="8">
        <v>1485357</v>
      </c>
      <c r="U3928" s="8">
        <v>1488214</v>
      </c>
      <c r="V3928" s="192">
        <v>1286024</v>
      </c>
      <c r="W3928" s="234">
        <v>636134800</v>
      </c>
      <c r="X3928" s="194">
        <f t="shared" si="123"/>
        <v>-2.6402472861286139E-2</v>
      </c>
      <c r="Y3928" s="193"/>
      <c r="Z3928" s="197">
        <v>3926</v>
      </c>
    </row>
    <row r="3929" spans="1:26" ht="14.4" x14ac:dyDescent="0.3">
      <c r="A3929" s="7">
        <v>38441</v>
      </c>
      <c r="B3929" s="191">
        <v>1165.3599850000001</v>
      </c>
      <c r="C3929" s="191">
        <v>1181.540039</v>
      </c>
      <c r="D3929" s="191">
        <v>1165.3599850000001</v>
      </c>
      <c r="E3929" s="191">
        <v>1181.410034</v>
      </c>
      <c r="F3929" s="192">
        <v>1181.410034</v>
      </c>
      <c r="G3929" s="191">
        <v>2097110000</v>
      </c>
      <c r="H3929" s="194">
        <f t="shared" si="122"/>
        <v>1.3772610357819987E-2</v>
      </c>
      <c r="I3929" s="193"/>
      <c r="J3929" s="197">
        <v>3927</v>
      </c>
      <c r="K3929" s="234"/>
      <c r="L3929" s="234"/>
      <c r="M3929" s="234"/>
      <c r="N3929" s="234"/>
      <c r="O3929" s="234"/>
      <c r="P3929" s="234"/>
      <c r="Q3929" s="7">
        <v>38441</v>
      </c>
      <c r="R3929" s="8">
        <v>1502500</v>
      </c>
      <c r="S3929" s="8">
        <v>1528571</v>
      </c>
      <c r="T3929" s="8">
        <v>1493571</v>
      </c>
      <c r="U3929" s="8">
        <v>1528571</v>
      </c>
      <c r="V3929" s="192">
        <v>1320899</v>
      </c>
      <c r="W3929" s="234">
        <v>394959600</v>
      </c>
      <c r="X3929" s="194">
        <f t="shared" si="123"/>
        <v>2.5149515636083676E-2</v>
      </c>
      <c r="Y3929" s="193"/>
      <c r="Z3929" s="197">
        <v>3927</v>
      </c>
    </row>
    <row r="3930" spans="1:26" ht="14.4" x14ac:dyDescent="0.3">
      <c r="A3930" s="7">
        <v>38440</v>
      </c>
      <c r="B3930" s="191">
        <v>1174.280029</v>
      </c>
      <c r="C3930" s="191">
        <v>1179.3900149999999</v>
      </c>
      <c r="D3930" s="191">
        <v>1163.6899410000001</v>
      </c>
      <c r="E3930" s="191">
        <v>1165.3599850000001</v>
      </c>
      <c r="F3930" s="192">
        <v>1165.3599850000001</v>
      </c>
      <c r="G3930" s="191">
        <v>2223250000</v>
      </c>
      <c r="H3930" s="194">
        <f t="shared" si="122"/>
        <v>-7.5961813023390536E-3</v>
      </c>
      <c r="I3930" s="193"/>
      <c r="J3930" s="197">
        <v>3928</v>
      </c>
      <c r="K3930" s="234"/>
      <c r="L3930" s="234"/>
      <c r="M3930" s="234"/>
      <c r="N3930" s="234"/>
      <c r="O3930" s="234"/>
      <c r="P3930" s="234"/>
      <c r="Q3930" s="7">
        <v>38440</v>
      </c>
      <c r="R3930" s="8">
        <v>1520000</v>
      </c>
      <c r="S3930" s="8">
        <v>1529643</v>
      </c>
      <c r="T3930" s="8">
        <v>1482143</v>
      </c>
      <c r="U3930" s="8">
        <v>1491071</v>
      </c>
      <c r="V3930" s="192">
        <v>1288494</v>
      </c>
      <c r="W3930" s="234">
        <v>461356000</v>
      </c>
      <c r="X3930" s="194">
        <f t="shared" si="123"/>
        <v>-1.8339649206211346E-2</v>
      </c>
      <c r="Y3930" s="193"/>
      <c r="Z3930" s="197">
        <v>3928</v>
      </c>
    </row>
    <row r="3931" spans="1:26" ht="14.4" x14ac:dyDescent="0.3">
      <c r="A3931" s="7">
        <v>38439</v>
      </c>
      <c r="B3931" s="191">
        <v>1171.420044</v>
      </c>
      <c r="C3931" s="191">
        <v>1179.910034</v>
      </c>
      <c r="D3931" s="191">
        <v>1171.420044</v>
      </c>
      <c r="E3931" s="191">
        <v>1174.280029</v>
      </c>
      <c r="F3931" s="192">
        <v>1174.280029</v>
      </c>
      <c r="G3931" s="191">
        <v>1746220000</v>
      </c>
      <c r="H3931" s="194">
        <f t="shared" si="122"/>
        <v>2.4414683824550056E-3</v>
      </c>
      <c r="I3931" s="193"/>
      <c r="J3931" s="197">
        <v>3929</v>
      </c>
      <c r="K3931" s="234"/>
      <c r="L3931" s="234"/>
      <c r="M3931" s="234"/>
      <c r="N3931" s="234"/>
      <c r="O3931" s="234"/>
      <c r="P3931" s="234"/>
      <c r="Q3931" s="7">
        <v>38439</v>
      </c>
      <c r="R3931" s="8">
        <v>1526786</v>
      </c>
      <c r="S3931" s="8">
        <v>1534286</v>
      </c>
      <c r="T3931" s="8">
        <v>1516786</v>
      </c>
      <c r="U3931" s="8">
        <v>1518929</v>
      </c>
      <c r="V3931" s="192">
        <v>1312566</v>
      </c>
      <c r="W3931" s="234">
        <v>275410800</v>
      </c>
      <c r="X3931" s="194">
        <f t="shared" si="123"/>
        <v>7.0598639870696233E-4</v>
      </c>
      <c r="Y3931" s="193"/>
      <c r="Z3931" s="197">
        <v>3929</v>
      </c>
    </row>
    <row r="3932" spans="1:26" ht="14.4" x14ac:dyDescent="0.3">
      <c r="A3932" s="7">
        <v>38435</v>
      </c>
      <c r="B3932" s="191">
        <v>1172.530029</v>
      </c>
      <c r="C3932" s="191">
        <v>1180.1099850000001</v>
      </c>
      <c r="D3932" s="191">
        <v>1171.420044</v>
      </c>
      <c r="E3932" s="191">
        <v>1171.420044</v>
      </c>
      <c r="F3932" s="192">
        <v>1171.420044</v>
      </c>
      <c r="G3932" s="191">
        <v>1721720000</v>
      </c>
      <c r="H3932" s="194">
        <f t="shared" si="122"/>
        <v>-9.46658057829623E-4</v>
      </c>
      <c r="I3932" s="193"/>
      <c r="J3932" s="197">
        <v>3930</v>
      </c>
      <c r="K3932" s="234"/>
      <c r="L3932" s="234"/>
      <c r="M3932" s="234"/>
      <c r="N3932" s="234"/>
      <c r="O3932" s="234"/>
      <c r="P3932" s="234"/>
      <c r="Q3932" s="7">
        <v>38435</v>
      </c>
      <c r="R3932" s="8">
        <v>1532500</v>
      </c>
      <c r="S3932" s="8">
        <v>1535714</v>
      </c>
      <c r="T3932" s="8">
        <v>1517857</v>
      </c>
      <c r="U3932" s="8">
        <v>1517857</v>
      </c>
      <c r="V3932" s="192">
        <v>1311640</v>
      </c>
      <c r="W3932" s="234">
        <v>352704800</v>
      </c>
      <c r="X3932" s="194">
        <f t="shared" si="123"/>
        <v>-1.1750075960471618E-3</v>
      </c>
      <c r="Y3932" s="193"/>
      <c r="Z3932" s="197">
        <v>3930</v>
      </c>
    </row>
    <row r="3933" spans="1:26" ht="14.4" x14ac:dyDescent="0.3">
      <c r="A3933" s="7">
        <v>38434</v>
      </c>
      <c r="B3933" s="191">
        <v>1171.709961</v>
      </c>
      <c r="C3933" s="191">
        <v>1176.26001</v>
      </c>
      <c r="D3933" s="191">
        <v>1168.6999510000001</v>
      </c>
      <c r="E3933" s="191">
        <v>1172.530029</v>
      </c>
      <c r="F3933" s="192">
        <v>1172.530029</v>
      </c>
      <c r="G3933" s="191">
        <v>2246870000</v>
      </c>
      <c r="H3933" s="194">
        <f t="shared" si="122"/>
        <v>6.9988992779416342E-4</v>
      </c>
      <c r="I3933" s="193"/>
      <c r="J3933" s="197">
        <v>3931</v>
      </c>
      <c r="K3933" s="234"/>
      <c r="L3933" s="234"/>
      <c r="M3933" s="234"/>
      <c r="N3933" s="234"/>
      <c r="O3933" s="234"/>
      <c r="P3933" s="234"/>
      <c r="Q3933" s="7">
        <v>38434</v>
      </c>
      <c r="R3933" s="8">
        <v>1516071</v>
      </c>
      <c r="S3933" s="8">
        <v>1550000</v>
      </c>
      <c r="T3933" s="8">
        <v>1500714</v>
      </c>
      <c r="U3933" s="8">
        <v>1519643</v>
      </c>
      <c r="V3933" s="192">
        <v>1313183</v>
      </c>
      <c r="W3933" s="234">
        <v>609823200</v>
      </c>
      <c r="X3933" s="194">
        <f t="shared" si="123"/>
        <v>-6.5379305127380707E-3</v>
      </c>
      <c r="Y3933" s="193"/>
      <c r="Z3933" s="197">
        <v>3931</v>
      </c>
    </row>
    <row r="3934" spans="1:26" ht="14.4" x14ac:dyDescent="0.3">
      <c r="A3934" s="7">
        <v>38433</v>
      </c>
      <c r="B3934" s="191">
        <v>1183.780029</v>
      </c>
      <c r="C3934" s="191">
        <v>1189.589966</v>
      </c>
      <c r="D3934" s="191">
        <v>1171.630005</v>
      </c>
      <c r="E3934" s="191">
        <v>1171.709961</v>
      </c>
      <c r="F3934" s="192">
        <v>1171.709961</v>
      </c>
      <c r="G3934" s="191">
        <v>2114470000</v>
      </c>
      <c r="H3934" s="194">
        <f t="shared" si="122"/>
        <v>-1.0196208505220518E-2</v>
      </c>
      <c r="I3934" s="193"/>
      <c r="J3934" s="197">
        <v>3932</v>
      </c>
      <c r="K3934" s="234"/>
      <c r="L3934" s="234"/>
      <c r="M3934" s="234"/>
      <c r="N3934" s="234"/>
      <c r="O3934" s="234"/>
      <c r="P3934" s="234"/>
      <c r="Q3934" s="7">
        <v>38433</v>
      </c>
      <c r="R3934" s="8">
        <v>1561071</v>
      </c>
      <c r="S3934" s="8">
        <v>1570000</v>
      </c>
      <c r="T3934" s="8">
        <v>1524286</v>
      </c>
      <c r="U3934" s="8">
        <v>1529643</v>
      </c>
      <c r="V3934" s="192">
        <v>1321825</v>
      </c>
      <c r="W3934" s="234">
        <v>551415200</v>
      </c>
      <c r="X3934" s="194">
        <f t="shared" si="123"/>
        <v>-1.9907701935382459E-2</v>
      </c>
      <c r="Y3934" s="193"/>
      <c r="Z3934" s="197">
        <v>3932</v>
      </c>
    </row>
    <row r="3935" spans="1:26" ht="14.4" x14ac:dyDescent="0.3">
      <c r="A3935" s="7">
        <v>38432</v>
      </c>
      <c r="B3935" s="191">
        <v>1189.650024</v>
      </c>
      <c r="C3935" s="191">
        <v>1189.650024</v>
      </c>
      <c r="D3935" s="191">
        <v>1178.8199460000001</v>
      </c>
      <c r="E3935" s="191">
        <v>1183.780029</v>
      </c>
      <c r="F3935" s="192">
        <v>1183.780029</v>
      </c>
      <c r="G3935" s="191">
        <v>1819440000</v>
      </c>
      <c r="H3935" s="194">
        <f t="shared" si="122"/>
        <v>-4.9342200492403111E-3</v>
      </c>
      <c r="I3935" s="193"/>
      <c r="J3935" s="197">
        <v>3933</v>
      </c>
      <c r="K3935" s="234"/>
      <c r="L3935" s="234"/>
      <c r="M3935" s="234"/>
      <c r="N3935" s="234"/>
      <c r="O3935" s="234"/>
      <c r="P3935" s="234"/>
      <c r="Q3935" s="7">
        <v>38432</v>
      </c>
      <c r="R3935" s="8">
        <v>1546071</v>
      </c>
      <c r="S3935" s="8">
        <v>1570357</v>
      </c>
      <c r="T3935" s="8">
        <v>1530714</v>
      </c>
      <c r="U3935" s="8">
        <v>1560714</v>
      </c>
      <c r="V3935" s="192">
        <v>1348674</v>
      </c>
      <c r="W3935" s="234">
        <v>541128000</v>
      </c>
      <c r="X3935" s="194">
        <f t="shared" si="123"/>
        <v>1.7225358189097293E-2</v>
      </c>
      <c r="Y3935" s="193"/>
      <c r="Z3935" s="197">
        <v>3933</v>
      </c>
    </row>
    <row r="3936" spans="1:26" ht="14.4" x14ac:dyDescent="0.3">
      <c r="A3936" s="7">
        <v>38429</v>
      </c>
      <c r="B3936" s="191">
        <v>1190.209961</v>
      </c>
      <c r="C3936" s="191">
        <v>1191.9799800000001</v>
      </c>
      <c r="D3936" s="191">
        <v>1182.780029</v>
      </c>
      <c r="E3936" s="191">
        <v>1189.650024</v>
      </c>
      <c r="F3936" s="192">
        <v>1189.650024</v>
      </c>
      <c r="G3936" s="191">
        <v>2344370000</v>
      </c>
      <c r="H3936" s="194">
        <f t="shared" si="122"/>
        <v>-4.704522885437276E-4</v>
      </c>
      <c r="I3936" s="193"/>
      <c r="J3936" s="197">
        <v>3934</v>
      </c>
      <c r="K3936" s="234"/>
      <c r="L3936" s="234"/>
      <c r="M3936" s="234"/>
      <c r="N3936" s="234"/>
      <c r="O3936" s="234"/>
      <c r="P3936" s="234"/>
      <c r="Q3936" s="7">
        <v>38429</v>
      </c>
      <c r="R3936" s="8">
        <v>1547500</v>
      </c>
      <c r="S3936" s="8">
        <v>1551429</v>
      </c>
      <c r="T3936" s="8">
        <v>1517857</v>
      </c>
      <c r="U3936" s="8">
        <v>1534286</v>
      </c>
      <c r="V3936" s="192">
        <v>1325836</v>
      </c>
      <c r="W3936" s="234">
        <v>940150400</v>
      </c>
      <c r="X3936" s="194">
        <f t="shared" si="123"/>
        <v>1.680466039431746E-2</v>
      </c>
      <c r="Y3936" s="193"/>
      <c r="Z3936" s="197">
        <v>3934</v>
      </c>
    </row>
    <row r="3937" spans="1:26" ht="14.4" x14ac:dyDescent="0.3">
      <c r="A3937" s="7">
        <v>38428</v>
      </c>
      <c r="B3937" s="191">
        <v>1188.0699460000001</v>
      </c>
      <c r="C3937" s="191">
        <v>1193.280029</v>
      </c>
      <c r="D3937" s="191">
        <v>1186.339966</v>
      </c>
      <c r="E3937" s="191">
        <v>1190.209961</v>
      </c>
      <c r="F3937" s="192">
        <v>1190.209961</v>
      </c>
      <c r="G3937" s="191">
        <v>1581930000</v>
      </c>
      <c r="H3937" s="194">
        <f t="shared" si="122"/>
        <v>1.8012533750264132E-3</v>
      </c>
      <c r="I3937" s="193"/>
      <c r="J3937" s="197">
        <v>3935</v>
      </c>
      <c r="K3937" s="234"/>
      <c r="L3937" s="234"/>
      <c r="M3937" s="234"/>
      <c r="N3937" s="234"/>
      <c r="O3937" s="234"/>
      <c r="P3937" s="234"/>
      <c r="Q3937" s="7">
        <v>38428</v>
      </c>
      <c r="R3937" s="8">
        <v>1483214</v>
      </c>
      <c r="S3937" s="8">
        <v>1531429</v>
      </c>
      <c r="T3937" s="8">
        <v>1475714</v>
      </c>
      <c r="U3937" s="8">
        <v>1508929</v>
      </c>
      <c r="V3937" s="192">
        <v>1303924</v>
      </c>
      <c r="W3937" s="234">
        <v>801920000</v>
      </c>
      <c r="X3937" s="194">
        <f t="shared" si="123"/>
        <v>2.5983120649743254E-2</v>
      </c>
      <c r="Y3937" s="193"/>
      <c r="Z3937" s="197">
        <v>3935</v>
      </c>
    </row>
    <row r="3938" spans="1:26" ht="14.4" x14ac:dyDescent="0.3">
      <c r="A3938" s="7">
        <v>38427</v>
      </c>
      <c r="B3938" s="191">
        <v>1197.75</v>
      </c>
      <c r="C3938" s="191">
        <v>1197.75</v>
      </c>
      <c r="D3938" s="191">
        <v>1185.6099850000001</v>
      </c>
      <c r="E3938" s="191">
        <v>1188.0699460000001</v>
      </c>
      <c r="F3938" s="192">
        <v>1188.0699460000001</v>
      </c>
      <c r="G3938" s="191">
        <v>1653190000</v>
      </c>
      <c r="H3938" s="194">
        <f t="shared" si="122"/>
        <v>-8.0818651638488222E-3</v>
      </c>
      <c r="I3938" s="193"/>
      <c r="J3938" s="197">
        <v>3936</v>
      </c>
      <c r="K3938" s="234"/>
      <c r="L3938" s="234"/>
      <c r="M3938" s="234"/>
      <c r="N3938" s="234"/>
      <c r="O3938" s="234"/>
      <c r="P3938" s="234"/>
      <c r="Q3938" s="7">
        <v>38427</v>
      </c>
      <c r="R3938" s="8">
        <v>1471786</v>
      </c>
      <c r="S3938" s="8">
        <v>1511071</v>
      </c>
      <c r="T3938" s="8">
        <v>1456429</v>
      </c>
      <c r="U3938" s="8">
        <v>1470714</v>
      </c>
      <c r="V3938" s="192">
        <v>1270902</v>
      </c>
      <c r="W3938" s="234">
        <v>697813200</v>
      </c>
      <c r="X3938" s="194">
        <f t="shared" si="123"/>
        <v>5.3713594997911581E-3</v>
      </c>
      <c r="Y3938" s="193"/>
      <c r="Z3938" s="197">
        <v>3936</v>
      </c>
    </row>
    <row r="3939" spans="1:26" ht="14.4" x14ac:dyDescent="0.3">
      <c r="A3939" s="7">
        <v>38426</v>
      </c>
      <c r="B3939" s="191">
        <v>1206.829956</v>
      </c>
      <c r="C3939" s="191">
        <v>1210.540039</v>
      </c>
      <c r="D3939" s="191">
        <v>1197.75</v>
      </c>
      <c r="E3939" s="191">
        <v>1197.75</v>
      </c>
      <c r="F3939" s="192">
        <v>1197.75</v>
      </c>
      <c r="G3939" s="191">
        <v>1513530000</v>
      </c>
      <c r="H3939" s="194">
        <f t="shared" si="122"/>
        <v>-7.5238072728118777E-3</v>
      </c>
      <c r="I3939" s="193"/>
      <c r="J3939" s="197">
        <v>3937</v>
      </c>
      <c r="K3939" s="234"/>
      <c r="L3939" s="234"/>
      <c r="M3939" s="234"/>
      <c r="N3939" s="234"/>
      <c r="O3939" s="234"/>
      <c r="P3939" s="234"/>
      <c r="Q3939" s="7">
        <v>38426</v>
      </c>
      <c r="R3939" s="8">
        <v>1451429</v>
      </c>
      <c r="S3939" s="8">
        <v>1469286</v>
      </c>
      <c r="T3939" s="8">
        <v>1437500</v>
      </c>
      <c r="U3939" s="8">
        <v>1462857</v>
      </c>
      <c r="V3939" s="192">
        <v>1264112</v>
      </c>
      <c r="W3939" s="234">
        <v>508608800</v>
      </c>
      <c r="X3939" s="194">
        <f t="shared" si="123"/>
        <v>1.5873219968497863E-2</v>
      </c>
      <c r="Y3939" s="193"/>
      <c r="Z3939" s="197">
        <v>3937</v>
      </c>
    </row>
    <row r="3940" spans="1:26" ht="14.4" x14ac:dyDescent="0.3">
      <c r="A3940" s="7">
        <v>38425</v>
      </c>
      <c r="B3940" s="191">
        <v>1200.079956</v>
      </c>
      <c r="C3940" s="191">
        <v>1206.829956</v>
      </c>
      <c r="D3940" s="191">
        <v>1199.51001</v>
      </c>
      <c r="E3940" s="191">
        <v>1206.829956</v>
      </c>
      <c r="F3940" s="192">
        <v>1206.829956</v>
      </c>
      <c r="G3940" s="191">
        <v>1437430000</v>
      </c>
      <c r="H3940" s="194">
        <f t="shared" si="122"/>
        <v>5.624625231220844E-3</v>
      </c>
      <c r="I3940" s="193"/>
      <c r="J3940" s="197">
        <v>3938</v>
      </c>
      <c r="K3940" s="234"/>
      <c r="L3940" s="234"/>
      <c r="M3940" s="234"/>
      <c r="N3940" s="234"/>
      <c r="O3940" s="234"/>
      <c r="P3940" s="234"/>
      <c r="Q3940" s="7">
        <v>38425</v>
      </c>
      <c r="R3940" s="8">
        <v>1447143</v>
      </c>
      <c r="S3940" s="8">
        <v>1456786</v>
      </c>
      <c r="T3940" s="8">
        <v>1411429</v>
      </c>
      <c r="U3940" s="8">
        <v>1440000</v>
      </c>
      <c r="V3940" s="192">
        <v>1244360</v>
      </c>
      <c r="W3940" s="234">
        <v>605385200</v>
      </c>
      <c r="X3940" s="194">
        <f t="shared" si="123"/>
        <v>1.2415343530061144E-3</v>
      </c>
      <c r="Y3940" s="193"/>
      <c r="Z3940" s="197">
        <v>3938</v>
      </c>
    </row>
    <row r="3941" spans="1:26" ht="14.4" x14ac:dyDescent="0.3">
      <c r="A3941" s="7">
        <v>38422</v>
      </c>
      <c r="B3941" s="191">
        <v>1209.25</v>
      </c>
      <c r="C3941" s="191">
        <v>1213.040039</v>
      </c>
      <c r="D3941" s="191">
        <v>1198.150024</v>
      </c>
      <c r="E3941" s="191">
        <v>1200.079956</v>
      </c>
      <c r="F3941" s="192">
        <v>1200.079956</v>
      </c>
      <c r="G3941" s="191">
        <v>1449820000</v>
      </c>
      <c r="H3941" s="194">
        <f t="shared" si="122"/>
        <v>-7.5832491213561806E-3</v>
      </c>
      <c r="I3941" s="193"/>
      <c r="J3941" s="197">
        <v>3939</v>
      </c>
      <c r="K3941" s="234"/>
      <c r="L3941" s="234"/>
      <c r="M3941" s="234"/>
      <c r="N3941" s="234"/>
      <c r="O3941" s="234"/>
      <c r="P3941" s="234"/>
      <c r="Q3941" s="7">
        <v>38422</v>
      </c>
      <c r="R3941" s="8">
        <v>1436071</v>
      </c>
      <c r="S3941" s="8">
        <v>1449643</v>
      </c>
      <c r="T3941" s="8">
        <v>1421429</v>
      </c>
      <c r="U3941" s="8">
        <v>1438214</v>
      </c>
      <c r="V3941" s="192">
        <v>1242817</v>
      </c>
      <c r="W3941" s="234">
        <v>632830800</v>
      </c>
      <c r="X3941" s="194">
        <f t="shared" si="123"/>
        <v>1.1046680951939331E-2</v>
      </c>
      <c r="Y3941" s="193"/>
      <c r="Z3941" s="197">
        <v>3939</v>
      </c>
    </row>
    <row r="3942" spans="1:26" ht="14.4" x14ac:dyDescent="0.3">
      <c r="A3942" s="7">
        <v>38421</v>
      </c>
      <c r="B3942" s="191">
        <v>1207.01001</v>
      </c>
      <c r="C3942" s="191">
        <v>1211.2299800000001</v>
      </c>
      <c r="D3942" s="191">
        <v>1201.410034</v>
      </c>
      <c r="E3942" s="191">
        <v>1209.25</v>
      </c>
      <c r="F3942" s="192">
        <v>1209.25</v>
      </c>
      <c r="G3942" s="191">
        <v>1604020000</v>
      </c>
      <c r="H3942" s="194">
        <f t="shared" si="122"/>
        <v>1.8558172520872752E-3</v>
      </c>
      <c r="I3942" s="193"/>
      <c r="J3942" s="197">
        <v>3940</v>
      </c>
      <c r="K3942" s="234"/>
      <c r="L3942" s="234"/>
      <c r="M3942" s="234"/>
      <c r="N3942" s="234"/>
      <c r="O3942" s="234"/>
      <c r="P3942" s="234"/>
      <c r="Q3942" s="7">
        <v>38421</v>
      </c>
      <c r="R3942" s="8">
        <v>1411786</v>
      </c>
      <c r="S3942" s="8">
        <v>1437857</v>
      </c>
      <c r="T3942" s="8">
        <v>1396429</v>
      </c>
      <c r="U3942" s="8">
        <v>1422500</v>
      </c>
      <c r="V3942" s="192">
        <v>1229238</v>
      </c>
      <c r="W3942" s="234">
        <v>777109200</v>
      </c>
      <c r="X3942" s="194">
        <f t="shared" si="123"/>
        <v>1.2198375526175372E-2</v>
      </c>
      <c r="Y3942" s="193"/>
      <c r="Z3942" s="197">
        <v>3940</v>
      </c>
    </row>
    <row r="3943" spans="1:26" ht="14.4" x14ac:dyDescent="0.3">
      <c r="A3943" s="7">
        <v>38420</v>
      </c>
      <c r="B3943" s="191">
        <v>1219.4300539999999</v>
      </c>
      <c r="C3943" s="191">
        <v>1219.4300539999999</v>
      </c>
      <c r="D3943" s="191">
        <v>1206.660034</v>
      </c>
      <c r="E3943" s="191">
        <v>1207.01001</v>
      </c>
      <c r="F3943" s="192">
        <v>1207.01001</v>
      </c>
      <c r="G3943" s="191">
        <v>1704970000</v>
      </c>
      <c r="H3943" s="194">
        <f t="shared" si="122"/>
        <v>-1.0185122106232722E-2</v>
      </c>
      <c r="I3943" s="193"/>
      <c r="J3943" s="197">
        <v>3941</v>
      </c>
      <c r="K3943" s="234"/>
      <c r="L3943" s="234"/>
      <c r="M3943" s="234"/>
      <c r="N3943" s="234"/>
      <c r="O3943" s="234"/>
      <c r="P3943" s="234"/>
      <c r="Q3943" s="7">
        <v>38420</v>
      </c>
      <c r="R3943" s="8">
        <v>1415714</v>
      </c>
      <c r="S3943" s="8">
        <v>1438571</v>
      </c>
      <c r="T3943" s="8">
        <v>1386786</v>
      </c>
      <c r="U3943" s="8">
        <v>1405357</v>
      </c>
      <c r="V3943" s="192">
        <v>1214424</v>
      </c>
      <c r="W3943" s="234">
        <v>1322465200</v>
      </c>
      <c r="X3943" s="194">
        <f t="shared" si="123"/>
        <v>-2.9114012092664055E-2</v>
      </c>
      <c r="Y3943" s="193"/>
      <c r="Z3943" s="197">
        <v>3941</v>
      </c>
    </row>
    <row r="3944" spans="1:26" ht="14.4" x14ac:dyDescent="0.3">
      <c r="A3944" s="7">
        <v>38419</v>
      </c>
      <c r="B3944" s="191">
        <v>1225.3100589999999</v>
      </c>
      <c r="C3944" s="191">
        <v>1225.6899410000001</v>
      </c>
      <c r="D3944" s="191">
        <v>1218.5699460000001</v>
      </c>
      <c r="E3944" s="191">
        <v>1219.4300539999999</v>
      </c>
      <c r="F3944" s="192">
        <v>1219.4300539999999</v>
      </c>
      <c r="G3944" s="191">
        <v>1523090000</v>
      </c>
      <c r="H3944" s="194">
        <f t="shared" si="122"/>
        <v>-4.7987894629697011E-3</v>
      </c>
      <c r="I3944" s="193"/>
      <c r="J3944" s="197">
        <v>3942</v>
      </c>
      <c r="K3944" s="234"/>
      <c r="L3944" s="234"/>
      <c r="M3944" s="234"/>
      <c r="N3944" s="234"/>
      <c r="O3944" s="234"/>
      <c r="P3944" s="234"/>
      <c r="Q3944" s="7">
        <v>38419</v>
      </c>
      <c r="R3944" s="8">
        <v>1496429</v>
      </c>
      <c r="S3944" s="8">
        <v>1505714</v>
      </c>
      <c r="T3944" s="8">
        <v>1432143</v>
      </c>
      <c r="U3944" s="8">
        <v>1447500</v>
      </c>
      <c r="V3944" s="192">
        <v>1250841</v>
      </c>
      <c r="W3944" s="234">
        <v>1021451200</v>
      </c>
      <c r="X3944" s="194">
        <f t="shared" si="123"/>
        <v>-5.1929920301965735E-2</v>
      </c>
      <c r="Y3944" s="193"/>
      <c r="Z3944" s="197">
        <v>3942</v>
      </c>
    </row>
    <row r="3945" spans="1:26" ht="14.4" x14ac:dyDescent="0.3">
      <c r="A3945" s="7">
        <v>38418</v>
      </c>
      <c r="B3945" s="191">
        <v>1222.119995</v>
      </c>
      <c r="C3945" s="191">
        <v>1229.1099850000001</v>
      </c>
      <c r="D3945" s="191">
        <v>1222.119995</v>
      </c>
      <c r="E3945" s="191">
        <v>1225.3100589999999</v>
      </c>
      <c r="F3945" s="192">
        <v>1225.3100589999999</v>
      </c>
      <c r="G3945" s="191">
        <v>1488830000</v>
      </c>
      <c r="H3945" s="194">
        <f t="shared" si="122"/>
        <v>2.6102706878630955E-3</v>
      </c>
      <c r="I3945" s="193"/>
      <c r="J3945" s="197">
        <v>3943</v>
      </c>
      <c r="K3945" s="234"/>
      <c r="L3945" s="234"/>
      <c r="M3945" s="234"/>
      <c r="N3945" s="234"/>
      <c r="O3945" s="234"/>
      <c r="P3945" s="234"/>
      <c r="Q3945" s="7">
        <v>38418</v>
      </c>
      <c r="R3945" s="8">
        <v>1528571</v>
      </c>
      <c r="S3945" s="8">
        <v>1544643</v>
      </c>
      <c r="T3945" s="8">
        <v>1512500</v>
      </c>
      <c r="U3945" s="8">
        <v>1526786</v>
      </c>
      <c r="V3945" s="192">
        <v>1319355</v>
      </c>
      <c r="W3945" s="234">
        <v>450632000</v>
      </c>
      <c r="X3945" s="194">
        <f t="shared" si="123"/>
        <v>-1.4017485526492063E-3</v>
      </c>
      <c r="Y3945" s="193"/>
      <c r="Z3945" s="197">
        <v>3943</v>
      </c>
    </row>
    <row r="3946" spans="1:26" ht="14.4" x14ac:dyDescent="0.3">
      <c r="A3946" s="7">
        <v>38415</v>
      </c>
      <c r="B3946" s="191">
        <v>1210.469971</v>
      </c>
      <c r="C3946" s="191">
        <v>1224.76001</v>
      </c>
      <c r="D3946" s="191">
        <v>1210.469971</v>
      </c>
      <c r="E3946" s="191">
        <v>1222.119995</v>
      </c>
      <c r="F3946" s="192">
        <v>1222.119995</v>
      </c>
      <c r="G3946" s="191">
        <v>1636820000</v>
      </c>
      <c r="H3946" s="194">
        <f t="shared" si="122"/>
        <v>9.624380843066804E-3</v>
      </c>
      <c r="I3946" s="193"/>
      <c r="J3946" s="197">
        <v>3944</v>
      </c>
      <c r="K3946" s="234"/>
      <c r="L3946" s="234"/>
      <c r="M3946" s="234"/>
      <c r="N3946" s="234"/>
      <c r="O3946" s="234"/>
      <c r="P3946" s="234"/>
      <c r="Q3946" s="7">
        <v>38415</v>
      </c>
      <c r="R3946" s="8">
        <v>1527143</v>
      </c>
      <c r="S3946" s="8">
        <v>1536071</v>
      </c>
      <c r="T3946" s="8">
        <v>1494643</v>
      </c>
      <c r="U3946" s="8">
        <v>1528929</v>
      </c>
      <c r="V3946" s="192">
        <v>1321207</v>
      </c>
      <c r="W3946" s="234">
        <v>756618800</v>
      </c>
      <c r="X3946" s="194">
        <f t="shared" si="123"/>
        <v>2.4407471963080588E-2</v>
      </c>
      <c r="Y3946" s="193"/>
      <c r="Z3946" s="197">
        <v>3944</v>
      </c>
    </row>
    <row r="3947" spans="1:26" ht="14.4" x14ac:dyDescent="0.3">
      <c r="A3947" s="7">
        <v>38414</v>
      </c>
      <c r="B3947" s="191">
        <v>1210.079956</v>
      </c>
      <c r="C3947" s="191">
        <v>1215.719971</v>
      </c>
      <c r="D3947" s="191">
        <v>1204.4499510000001</v>
      </c>
      <c r="E3947" s="191">
        <v>1210.469971</v>
      </c>
      <c r="F3947" s="192">
        <v>1210.469971</v>
      </c>
      <c r="G3947" s="191">
        <v>1616240000</v>
      </c>
      <c r="H3947" s="194">
        <f t="shared" si="122"/>
        <v>3.2230514856982598E-4</v>
      </c>
      <c r="I3947" s="193"/>
      <c r="J3947" s="197">
        <v>3945</v>
      </c>
      <c r="K3947" s="234"/>
      <c r="L3947" s="234"/>
      <c r="M3947" s="234"/>
      <c r="N3947" s="234"/>
      <c r="O3947" s="234"/>
      <c r="P3947" s="234"/>
      <c r="Q3947" s="7">
        <v>38414</v>
      </c>
      <c r="R3947" s="8">
        <v>1584643</v>
      </c>
      <c r="S3947" s="8">
        <v>1586071</v>
      </c>
      <c r="T3947" s="8">
        <v>1472143</v>
      </c>
      <c r="U3947" s="8">
        <v>1492500</v>
      </c>
      <c r="V3947" s="192">
        <v>1289728</v>
      </c>
      <c r="W3947" s="234">
        <v>1411653600</v>
      </c>
      <c r="X3947" s="194">
        <f t="shared" si="123"/>
        <v>-5.2810697711651491E-2</v>
      </c>
      <c r="Y3947" s="193"/>
      <c r="Z3947" s="197">
        <v>3945</v>
      </c>
    </row>
    <row r="3948" spans="1:26" ht="14.4" x14ac:dyDescent="0.3">
      <c r="A3948" s="7">
        <v>38413</v>
      </c>
      <c r="B3948" s="191">
        <v>1210.410034</v>
      </c>
      <c r="C3948" s="191">
        <v>1215.790039</v>
      </c>
      <c r="D3948" s="191">
        <v>1204.219971</v>
      </c>
      <c r="E3948" s="191">
        <v>1210.079956</v>
      </c>
      <c r="F3948" s="192">
        <v>1210.079956</v>
      </c>
      <c r="G3948" s="191">
        <v>1568540000</v>
      </c>
      <c r="H3948" s="194">
        <f t="shared" si="122"/>
        <v>-2.7269932562369825E-4</v>
      </c>
      <c r="I3948" s="193"/>
      <c r="J3948" s="197">
        <v>3946</v>
      </c>
      <c r="K3948" s="234"/>
      <c r="L3948" s="234"/>
      <c r="M3948" s="234"/>
      <c r="N3948" s="234"/>
      <c r="O3948" s="234"/>
      <c r="P3948" s="234"/>
      <c r="Q3948" s="7">
        <v>38413</v>
      </c>
      <c r="R3948" s="8">
        <v>1580357</v>
      </c>
      <c r="S3948" s="8">
        <v>1603214</v>
      </c>
      <c r="T3948" s="8">
        <v>1574286</v>
      </c>
      <c r="U3948" s="8">
        <v>1575714</v>
      </c>
      <c r="V3948" s="192">
        <v>1361637</v>
      </c>
      <c r="W3948" s="234">
        <v>458161200</v>
      </c>
      <c r="X3948" s="194">
        <f t="shared" si="123"/>
        <v>-8.5388869957272791E-3</v>
      </c>
      <c r="Y3948" s="193"/>
      <c r="Z3948" s="197">
        <v>3946</v>
      </c>
    </row>
    <row r="3949" spans="1:26" ht="14.4" x14ac:dyDescent="0.3">
      <c r="A3949" s="7">
        <v>38412</v>
      </c>
      <c r="B3949" s="191">
        <v>1203.599976</v>
      </c>
      <c r="C3949" s="191">
        <v>1212.25</v>
      </c>
      <c r="D3949" s="191">
        <v>1203.599976</v>
      </c>
      <c r="E3949" s="191">
        <v>1210.410034</v>
      </c>
      <c r="F3949" s="192">
        <v>1210.410034</v>
      </c>
      <c r="G3949" s="191">
        <v>1708060000</v>
      </c>
      <c r="H3949" s="194">
        <f t="shared" si="122"/>
        <v>5.6580742238233695E-3</v>
      </c>
      <c r="I3949" s="193"/>
      <c r="J3949" s="197">
        <v>3947</v>
      </c>
      <c r="K3949" s="234"/>
      <c r="L3949" s="234"/>
      <c r="M3949" s="234"/>
      <c r="N3949" s="234"/>
      <c r="O3949" s="234"/>
      <c r="P3949" s="234"/>
      <c r="Q3949" s="7">
        <v>38412</v>
      </c>
      <c r="R3949" s="8">
        <v>1606786</v>
      </c>
      <c r="S3949" s="8">
        <v>1611071</v>
      </c>
      <c r="T3949" s="8">
        <v>1577143</v>
      </c>
      <c r="U3949" s="8">
        <v>1589286</v>
      </c>
      <c r="V3949" s="192">
        <v>1373364</v>
      </c>
      <c r="W3949" s="234">
        <v>468188000</v>
      </c>
      <c r="X3949" s="194">
        <f t="shared" si="123"/>
        <v>-8.0254248000144451E-3</v>
      </c>
      <c r="Y3949" s="193"/>
      <c r="Z3949" s="197">
        <v>3947</v>
      </c>
    </row>
    <row r="3950" spans="1:26" ht="14.4" x14ac:dyDescent="0.3">
      <c r="A3950" s="7">
        <v>38411</v>
      </c>
      <c r="B3950" s="191">
        <v>1211.369995</v>
      </c>
      <c r="C3950" s="191">
        <v>1211.369995</v>
      </c>
      <c r="D3950" s="191">
        <v>1198.130005</v>
      </c>
      <c r="E3950" s="191">
        <v>1203.599976</v>
      </c>
      <c r="F3950" s="192">
        <v>1203.599976</v>
      </c>
      <c r="G3950" s="191">
        <v>1795480000</v>
      </c>
      <c r="H3950" s="194">
        <f t="shared" si="122"/>
        <v>-6.414240927273461E-3</v>
      </c>
      <c r="I3950" s="193"/>
      <c r="J3950" s="197">
        <v>3948</v>
      </c>
      <c r="K3950" s="234"/>
      <c r="L3950" s="234"/>
      <c r="M3950" s="234"/>
      <c r="N3950" s="234"/>
      <c r="O3950" s="234"/>
      <c r="P3950" s="234"/>
      <c r="Q3950" s="7">
        <v>38411</v>
      </c>
      <c r="R3950" s="8">
        <v>1595714</v>
      </c>
      <c r="S3950" s="8">
        <v>1612143</v>
      </c>
      <c r="T3950" s="8">
        <v>1570000</v>
      </c>
      <c r="U3950" s="8">
        <v>1602143</v>
      </c>
      <c r="V3950" s="192">
        <v>1384475</v>
      </c>
      <c r="W3950" s="234">
        <v>651610400</v>
      </c>
      <c r="X3950" s="194">
        <f t="shared" si="123"/>
        <v>8.2034066166136281E-3</v>
      </c>
      <c r="Y3950" s="193"/>
      <c r="Z3950" s="197">
        <v>3948</v>
      </c>
    </row>
    <row r="3951" spans="1:26" ht="14.4" x14ac:dyDescent="0.3">
      <c r="A3951" s="7">
        <v>38408</v>
      </c>
      <c r="B3951" s="191">
        <v>1200.1999510000001</v>
      </c>
      <c r="C3951" s="191">
        <v>1212.150024</v>
      </c>
      <c r="D3951" s="191">
        <v>1199.6099850000001</v>
      </c>
      <c r="E3951" s="191">
        <v>1211.369995</v>
      </c>
      <c r="F3951" s="192">
        <v>1211.369995</v>
      </c>
      <c r="G3951" s="191">
        <v>1523680000</v>
      </c>
      <c r="H3951" s="194">
        <f t="shared" si="122"/>
        <v>9.3068192434878384E-3</v>
      </c>
      <c r="I3951" s="193"/>
      <c r="J3951" s="197">
        <v>3949</v>
      </c>
      <c r="K3951" s="234"/>
      <c r="L3951" s="234"/>
      <c r="M3951" s="234"/>
      <c r="N3951" s="234"/>
      <c r="O3951" s="234"/>
      <c r="P3951" s="234"/>
      <c r="Q3951" s="7">
        <v>38408</v>
      </c>
      <c r="R3951" s="8">
        <v>1600357</v>
      </c>
      <c r="S3951" s="8">
        <v>1605536</v>
      </c>
      <c r="T3951" s="8">
        <v>1574821</v>
      </c>
      <c r="U3951" s="8">
        <v>1589107</v>
      </c>
      <c r="V3951" s="192">
        <v>1373210</v>
      </c>
      <c r="W3951" s="234">
        <v>915510400</v>
      </c>
      <c r="X3951" s="194">
        <f t="shared" si="123"/>
        <v>6.7478743467095737E-4</v>
      </c>
      <c r="Y3951" s="193"/>
      <c r="Z3951" s="197">
        <v>3949</v>
      </c>
    </row>
    <row r="3952" spans="1:26" ht="14.4" x14ac:dyDescent="0.3">
      <c r="A3952" s="7">
        <v>38407</v>
      </c>
      <c r="B3952" s="191">
        <v>1190.8000489999999</v>
      </c>
      <c r="C3952" s="191">
        <v>1200.420044</v>
      </c>
      <c r="D3952" s="191">
        <v>1187.8000489999999</v>
      </c>
      <c r="E3952" s="191">
        <v>1200.1999510000001</v>
      </c>
      <c r="F3952" s="192">
        <v>1200.1999510000001</v>
      </c>
      <c r="G3952" s="191">
        <v>1518750000</v>
      </c>
      <c r="H3952" s="194">
        <f t="shared" si="122"/>
        <v>7.8937702495846234E-3</v>
      </c>
      <c r="I3952" s="193"/>
      <c r="J3952" s="197">
        <v>3950</v>
      </c>
      <c r="K3952" s="234"/>
      <c r="L3952" s="234"/>
      <c r="M3952" s="234"/>
      <c r="N3952" s="234"/>
      <c r="O3952" s="234"/>
      <c r="P3952" s="234"/>
      <c r="Q3952" s="7">
        <v>38407</v>
      </c>
      <c r="R3952" s="8">
        <v>1580000</v>
      </c>
      <c r="S3952" s="8">
        <v>1594821</v>
      </c>
      <c r="T3952" s="8">
        <v>1566607</v>
      </c>
      <c r="U3952" s="8">
        <v>1588036</v>
      </c>
      <c r="V3952" s="192">
        <v>1372284</v>
      </c>
      <c r="W3952" s="234">
        <v>1519028000</v>
      </c>
      <c r="X3952" s="194">
        <f t="shared" si="123"/>
        <v>7.9340013309026486E-3</v>
      </c>
      <c r="Y3952" s="193"/>
      <c r="Z3952" s="197">
        <v>3950</v>
      </c>
    </row>
    <row r="3953" spans="1:26" ht="14.4" x14ac:dyDescent="0.3">
      <c r="A3953" s="7">
        <v>38406</v>
      </c>
      <c r="B3953" s="191">
        <v>1184.160034</v>
      </c>
      <c r="C3953" s="191">
        <v>1193.5200199999999</v>
      </c>
      <c r="D3953" s="191">
        <v>1184.160034</v>
      </c>
      <c r="E3953" s="191">
        <v>1190.8000489999999</v>
      </c>
      <c r="F3953" s="192">
        <v>1190.8000489999999</v>
      </c>
      <c r="G3953" s="191">
        <v>1501090000</v>
      </c>
      <c r="H3953" s="194">
        <f t="shared" si="122"/>
        <v>5.6073628642663246E-3</v>
      </c>
      <c r="I3953" s="193"/>
      <c r="J3953" s="197">
        <v>3951</v>
      </c>
      <c r="K3953" s="234"/>
      <c r="L3953" s="234"/>
      <c r="M3953" s="234"/>
      <c r="N3953" s="234"/>
      <c r="O3953" s="234"/>
      <c r="P3953" s="234"/>
      <c r="Q3953" s="7">
        <v>38406</v>
      </c>
      <c r="R3953" s="8">
        <v>1548571</v>
      </c>
      <c r="S3953" s="8">
        <v>1579464</v>
      </c>
      <c r="T3953" s="8">
        <v>1527679</v>
      </c>
      <c r="U3953" s="8">
        <v>1575536</v>
      </c>
      <c r="V3953" s="192">
        <v>1361482</v>
      </c>
      <c r="W3953" s="234">
        <v>1345181600</v>
      </c>
      <c r="X3953" s="194">
        <f t="shared" si="123"/>
        <v>3.4470392025013015E-2</v>
      </c>
      <c r="Y3953" s="193"/>
      <c r="Z3953" s="197">
        <v>3951</v>
      </c>
    </row>
    <row r="3954" spans="1:26" ht="14.4" x14ac:dyDescent="0.3">
      <c r="A3954" s="7">
        <v>38405</v>
      </c>
      <c r="B3954" s="191">
        <v>1201.589966</v>
      </c>
      <c r="C3954" s="191">
        <v>1202.4799800000001</v>
      </c>
      <c r="D3954" s="191">
        <v>1184.160034</v>
      </c>
      <c r="E3954" s="191">
        <v>1184.160034</v>
      </c>
      <c r="F3954" s="192">
        <v>1184.160034</v>
      </c>
      <c r="G3954" s="191">
        <v>1744940000</v>
      </c>
      <c r="H3954" s="194">
        <f t="shared" si="122"/>
        <v>-1.450572366047871E-2</v>
      </c>
      <c r="I3954" s="193"/>
      <c r="J3954" s="197">
        <v>3952</v>
      </c>
      <c r="K3954" s="234"/>
      <c r="L3954" s="234"/>
      <c r="M3954" s="234"/>
      <c r="N3954" s="234"/>
      <c r="O3954" s="234"/>
      <c r="P3954" s="234"/>
      <c r="Q3954" s="7">
        <v>38405</v>
      </c>
      <c r="R3954" s="8">
        <v>1541071</v>
      </c>
      <c r="S3954" s="8">
        <v>1576786</v>
      </c>
      <c r="T3954" s="8">
        <v>1523036</v>
      </c>
      <c r="U3954" s="8">
        <v>1523036</v>
      </c>
      <c r="V3954" s="192">
        <v>1316115</v>
      </c>
      <c r="W3954" s="234">
        <v>1219293600</v>
      </c>
      <c r="X3954" s="194">
        <f t="shared" si="123"/>
        <v>-1.7509350015303418E-2</v>
      </c>
      <c r="Y3954" s="193"/>
      <c r="Z3954" s="197">
        <v>3952</v>
      </c>
    </row>
    <row r="3955" spans="1:26" ht="14.4" x14ac:dyDescent="0.3">
      <c r="A3955" s="7">
        <v>38401</v>
      </c>
      <c r="B3955" s="191">
        <v>1200.75</v>
      </c>
      <c r="C3955" s="191">
        <v>1202.920044</v>
      </c>
      <c r="D3955" s="191">
        <v>1197.349976</v>
      </c>
      <c r="E3955" s="191">
        <v>1201.589966</v>
      </c>
      <c r="F3955" s="192">
        <v>1201.589966</v>
      </c>
      <c r="G3955" s="191">
        <v>1551200000</v>
      </c>
      <c r="H3955" s="194">
        <f t="shared" si="122"/>
        <v>6.9953445763065085E-4</v>
      </c>
      <c r="I3955" s="193"/>
      <c r="J3955" s="197">
        <v>3953</v>
      </c>
      <c r="K3955" s="234"/>
      <c r="L3955" s="234"/>
      <c r="M3955" s="234"/>
      <c r="N3955" s="234"/>
      <c r="O3955" s="234"/>
      <c r="P3955" s="234"/>
      <c r="Q3955" s="7">
        <v>38401</v>
      </c>
      <c r="R3955" s="8">
        <v>1566786</v>
      </c>
      <c r="S3955" s="8">
        <v>1568929</v>
      </c>
      <c r="T3955" s="8">
        <v>1540179</v>
      </c>
      <c r="U3955" s="8">
        <v>1550179</v>
      </c>
      <c r="V3955" s="192">
        <v>1339570</v>
      </c>
      <c r="W3955" s="234">
        <v>1163254400</v>
      </c>
      <c r="X3955" s="194">
        <f t="shared" si="123"/>
        <v>-1.1388183477355367E-2</v>
      </c>
      <c r="Y3955" s="193"/>
      <c r="Z3955" s="197">
        <v>3953</v>
      </c>
    </row>
    <row r="3956" spans="1:26" ht="14.4" x14ac:dyDescent="0.3">
      <c r="A3956" s="7">
        <v>38400</v>
      </c>
      <c r="B3956" s="191">
        <v>1210.339966</v>
      </c>
      <c r="C3956" s="191">
        <v>1211.329956</v>
      </c>
      <c r="D3956" s="191">
        <v>1200.73999</v>
      </c>
      <c r="E3956" s="191">
        <v>1200.75</v>
      </c>
      <c r="F3956" s="192">
        <v>1200.75</v>
      </c>
      <c r="G3956" s="191">
        <v>1580120000</v>
      </c>
      <c r="H3956" s="194">
        <f t="shared" si="122"/>
        <v>-7.9233655579377966E-3</v>
      </c>
      <c r="I3956" s="193"/>
      <c r="J3956" s="197">
        <v>3954</v>
      </c>
      <c r="K3956" s="234"/>
      <c r="L3956" s="234"/>
      <c r="M3956" s="234"/>
      <c r="N3956" s="234"/>
      <c r="O3956" s="234"/>
      <c r="P3956" s="234"/>
      <c r="Q3956" s="7">
        <v>38400</v>
      </c>
      <c r="R3956" s="8">
        <v>1618750</v>
      </c>
      <c r="S3956" s="8">
        <v>1622857</v>
      </c>
      <c r="T3956" s="8">
        <v>1561607</v>
      </c>
      <c r="U3956" s="8">
        <v>1568036</v>
      </c>
      <c r="V3956" s="192">
        <v>1355001</v>
      </c>
      <c r="W3956" s="234">
        <v>1518473600</v>
      </c>
      <c r="X3956" s="194">
        <f t="shared" si="123"/>
        <v>-2.57405624528599E-2</v>
      </c>
      <c r="Y3956" s="193"/>
      <c r="Z3956" s="197">
        <v>3954</v>
      </c>
    </row>
    <row r="3957" spans="1:26" ht="14.4" x14ac:dyDescent="0.3">
      <c r="A3957" s="7">
        <v>38399</v>
      </c>
      <c r="B3957" s="191">
        <v>1210.119995</v>
      </c>
      <c r="C3957" s="191">
        <v>1212.4399410000001</v>
      </c>
      <c r="D3957" s="191">
        <v>1205.0600589999999</v>
      </c>
      <c r="E3957" s="191">
        <v>1210.339966</v>
      </c>
      <c r="F3957" s="192">
        <v>1210.339966</v>
      </c>
      <c r="G3957" s="191">
        <v>1490100000</v>
      </c>
      <c r="H3957" s="194">
        <f t="shared" si="122"/>
        <v>1.8177618823659453E-4</v>
      </c>
      <c r="I3957" s="193"/>
      <c r="J3957" s="197">
        <v>3955</v>
      </c>
      <c r="K3957" s="234"/>
      <c r="L3957" s="234"/>
      <c r="M3957" s="234"/>
      <c r="N3957" s="234"/>
      <c r="O3957" s="234"/>
      <c r="P3957" s="234"/>
      <c r="Q3957" s="7">
        <v>38399</v>
      </c>
      <c r="R3957" s="8">
        <v>1574107</v>
      </c>
      <c r="S3957" s="8">
        <v>1610714</v>
      </c>
      <c r="T3957" s="8">
        <v>1559821</v>
      </c>
      <c r="U3957" s="8">
        <v>1609464</v>
      </c>
      <c r="V3957" s="192">
        <v>1390801</v>
      </c>
      <c r="W3957" s="234">
        <v>1639243200</v>
      </c>
      <c r="X3957" s="194">
        <f t="shared" si="123"/>
        <v>1.9454502807382756E-2</v>
      </c>
      <c r="Y3957" s="193"/>
      <c r="Z3957" s="197">
        <v>3955</v>
      </c>
    </row>
    <row r="3958" spans="1:26" ht="14.4" x14ac:dyDescent="0.3">
      <c r="A3958" s="7">
        <v>38398</v>
      </c>
      <c r="B3958" s="191">
        <v>1206.1400149999999</v>
      </c>
      <c r="C3958" s="191">
        <v>1212.4399410000001</v>
      </c>
      <c r="D3958" s="191">
        <v>1205.5200199999999</v>
      </c>
      <c r="E3958" s="191">
        <v>1210.119995</v>
      </c>
      <c r="F3958" s="192">
        <v>1210.119995</v>
      </c>
      <c r="G3958" s="191">
        <v>1527080000</v>
      </c>
      <c r="H3958" s="194">
        <f t="shared" si="122"/>
        <v>3.2997661552585742E-3</v>
      </c>
      <c r="I3958" s="193"/>
      <c r="J3958" s="197">
        <v>3956</v>
      </c>
      <c r="K3958" s="234"/>
      <c r="L3958" s="234"/>
      <c r="M3958" s="234"/>
      <c r="N3958" s="234"/>
      <c r="O3958" s="234"/>
      <c r="P3958" s="234"/>
      <c r="Q3958" s="7">
        <v>38398</v>
      </c>
      <c r="R3958" s="8">
        <v>1547500</v>
      </c>
      <c r="S3958" s="8">
        <v>1590714</v>
      </c>
      <c r="T3958" s="8">
        <v>1535714</v>
      </c>
      <c r="U3958" s="8">
        <v>1578750</v>
      </c>
      <c r="V3958" s="192">
        <v>1364260</v>
      </c>
      <c r="W3958" s="234">
        <v>2312217600</v>
      </c>
      <c r="X3958" s="194">
        <f t="shared" si="123"/>
        <v>4.4665487430413577E-2</v>
      </c>
      <c r="Y3958" s="193"/>
      <c r="Z3958" s="197">
        <v>3956</v>
      </c>
    </row>
    <row r="3959" spans="1:26" ht="14.4" x14ac:dyDescent="0.3">
      <c r="A3959" s="7">
        <v>38397</v>
      </c>
      <c r="B3959" s="191">
        <v>1205.3000489999999</v>
      </c>
      <c r="C3959" s="191">
        <v>1206.9300539999999</v>
      </c>
      <c r="D3959" s="191">
        <v>1203.589966</v>
      </c>
      <c r="E3959" s="191">
        <v>1206.1400149999999</v>
      </c>
      <c r="F3959" s="192">
        <v>1206.1400149999999</v>
      </c>
      <c r="G3959" s="191">
        <v>1290180000</v>
      </c>
      <c r="H3959" s="194">
        <f t="shared" si="122"/>
        <v>6.9689369107459812E-4</v>
      </c>
      <c r="I3959" s="193"/>
      <c r="J3959" s="197">
        <v>3957</v>
      </c>
      <c r="K3959" s="234"/>
      <c r="L3959" s="234"/>
      <c r="M3959" s="234"/>
      <c r="N3959" s="234"/>
      <c r="O3959" s="234"/>
      <c r="P3959" s="234"/>
      <c r="Q3959" s="7">
        <v>38397</v>
      </c>
      <c r="R3959" s="8">
        <v>1477321</v>
      </c>
      <c r="S3959" s="8">
        <v>1514107</v>
      </c>
      <c r="T3959" s="8">
        <v>1465179</v>
      </c>
      <c r="U3959" s="8">
        <v>1511250</v>
      </c>
      <c r="V3959" s="192">
        <v>1305930</v>
      </c>
      <c r="W3959" s="234">
        <v>1271463200</v>
      </c>
      <c r="X3959" s="194">
        <f t="shared" si="123"/>
        <v>4.2112873417196266E-2</v>
      </c>
      <c r="Y3959" s="193"/>
      <c r="Z3959" s="197">
        <v>3957</v>
      </c>
    </row>
    <row r="3960" spans="1:26" ht="14.4" x14ac:dyDescent="0.3">
      <c r="A3960" s="7">
        <v>38394</v>
      </c>
      <c r="B3960" s="191">
        <v>1197.01001</v>
      </c>
      <c r="C3960" s="191">
        <v>1208.380005</v>
      </c>
      <c r="D3960" s="191">
        <v>1193.280029</v>
      </c>
      <c r="E3960" s="191">
        <v>1205.3000489999999</v>
      </c>
      <c r="F3960" s="192">
        <v>1205.3000489999999</v>
      </c>
      <c r="G3960" s="191">
        <v>1562300000</v>
      </c>
      <c r="H3960" s="194">
        <f t="shared" si="122"/>
        <v>6.925622117395642E-3</v>
      </c>
      <c r="I3960" s="193"/>
      <c r="J3960" s="197">
        <v>3958</v>
      </c>
      <c r="K3960" s="234"/>
      <c r="L3960" s="234"/>
      <c r="M3960" s="234"/>
      <c r="N3960" s="234"/>
      <c r="O3960" s="234"/>
      <c r="P3960" s="234"/>
      <c r="Q3960" s="7">
        <v>38394</v>
      </c>
      <c r="R3960" s="8">
        <v>1426071</v>
      </c>
      <c r="S3960" s="8">
        <v>1460000</v>
      </c>
      <c r="T3960" s="8">
        <v>1409643</v>
      </c>
      <c r="U3960" s="8">
        <v>1450179</v>
      </c>
      <c r="V3960" s="192">
        <v>1253156</v>
      </c>
      <c r="W3960" s="234">
        <v>1201054400</v>
      </c>
      <c r="X3960" s="194">
        <f t="shared" si="123"/>
        <v>3.6371019296595947E-2</v>
      </c>
      <c r="Y3960" s="193"/>
      <c r="Z3960" s="197">
        <v>3958</v>
      </c>
    </row>
    <row r="3961" spans="1:26" ht="14.4" x14ac:dyDescent="0.3">
      <c r="A3961" s="7">
        <v>38393</v>
      </c>
      <c r="B3961" s="191">
        <v>1191.98999</v>
      </c>
      <c r="C3961" s="191">
        <v>1198.75</v>
      </c>
      <c r="D3961" s="191">
        <v>1191.540039</v>
      </c>
      <c r="E3961" s="191">
        <v>1197.01001</v>
      </c>
      <c r="F3961" s="192">
        <v>1197.01001</v>
      </c>
      <c r="G3961" s="191">
        <v>1491670000</v>
      </c>
      <c r="H3961" s="194">
        <f t="shared" si="122"/>
        <v>4.2114615408808355E-3</v>
      </c>
      <c r="I3961" s="193"/>
      <c r="J3961" s="197">
        <v>3959</v>
      </c>
      <c r="K3961" s="234"/>
      <c r="L3961" s="234"/>
      <c r="M3961" s="234"/>
      <c r="N3961" s="234"/>
      <c r="O3961" s="234"/>
      <c r="P3961" s="234"/>
      <c r="Q3961" s="7">
        <v>38393</v>
      </c>
      <c r="R3961" s="8">
        <v>1405714</v>
      </c>
      <c r="S3961" s="8">
        <v>1415714</v>
      </c>
      <c r="T3961" s="8">
        <v>1368929</v>
      </c>
      <c r="U3961" s="8">
        <v>1399286</v>
      </c>
      <c r="V3961" s="192">
        <v>1209177</v>
      </c>
      <c r="W3961" s="234">
        <v>1093019200</v>
      </c>
      <c r="X3961" s="194">
        <f t="shared" si="123"/>
        <v>-4.8261745899932599E-3</v>
      </c>
      <c r="Y3961" s="193"/>
      <c r="Z3961" s="197">
        <v>3959</v>
      </c>
    </row>
    <row r="3962" spans="1:26" ht="14.4" x14ac:dyDescent="0.3">
      <c r="A3962" s="7">
        <v>38392</v>
      </c>
      <c r="B3962" s="191">
        <v>1202.3000489999999</v>
      </c>
      <c r="C3962" s="191">
        <v>1203.829956</v>
      </c>
      <c r="D3962" s="191">
        <v>1191.540039</v>
      </c>
      <c r="E3962" s="191">
        <v>1191.98999</v>
      </c>
      <c r="F3962" s="192">
        <v>1191.98999</v>
      </c>
      <c r="G3962" s="191">
        <v>1511040000</v>
      </c>
      <c r="H3962" s="194">
        <f t="shared" si="122"/>
        <v>-8.5752795307420891E-3</v>
      </c>
      <c r="I3962" s="193"/>
      <c r="J3962" s="197">
        <v>3960</v>
      </c>
      <c r="K3962" s="234"/>
      <c r="L3962" s="234"/>
      <c r="M3962" s="234"/>
      <c r="N3962" s="234"/>
      <c r="O3962" s="234"/>
      <c r="P3962" s="234"/>
      <c r="Q3962" s="7">
        <v>38392</v>
      </c>
      <c r="R3962" s="8">
        <v>1447143</v>
      </c>
      <c r="S3962" s="8">
        <v>1464107</v>
      </c>
      <c r="T3962" s="8">
        <v>1394643</v>
      </c>
      <c r="U3962" s="8">
        <v>1406071</v>
      </c>
      <c r="V3962" s="192">
        <v>1215041</v>
      </c>
      <c r="W3962" s="234">
        <v>1191456000</v>
      </c>
      <c r="X3962" s="194">
        <f t="shared" si="123"/>
        <v>-2.6700353179698696E-2</v>
      </c>
      <c r="Y3962" s="193"/>
      <c r="Z3962" s="197">
        <v>3960</v>
      </c>
    </row>
    <row r="3963" spans="1:26" ht="14.4" x14ac:dyDescent="0.3">
      <c r="A3963" s="7">
        <v>38391</v>
      </c>
      <c r="B3963" s="191">
        <v>1201.719971</v>
      </c>
      <c r="C3963" s="191">
        <v>1205.1099850000001</v>
      </c>
      <c r="D3963" s="191">
        <v>1200.160034</v>
      </c>
      <c r="E3963" s="191">
        <v>1202.3000489999999</v>
      </c>
      <c r="F3963" s="192">
        <v>1202.3000489999999</v>
      </c>
      <c r="G3963" s="191">
        <v>1416170000</v>
      </c>
      <c r="H3963" s="194">
        <f t="shared" si="122"/>
        <v>4.8270646573115634E-4</v>
      </c>
      <c r="I3963" s="193"/>
      <c r="J3963" s="197">
        <v>3961</v>
      </c>
      <c r="K3963" s="234"/>
      <c r="L3963" s="234"/>
      <c r="M3963" s="234"/>
      <c r="N3963" s="234"/>
      <c r="O3963" s="234"/>
      <c r="P3963" s="234"/>
      <c r="Q3963" s="7">
        <v>38391</v>
      </c>
      <c r="R3963" s="8">
        <v>1411964</v>
      </c>
      <c r="S3963" s="8">
        <v>1453214</v>
      </c>
      <c r="T3963" s="8">
        <v>1406964</v>
      </c>
      <c r="U3963" s="8">
        <v>1444643</v>
      </c>
      <c r="V3963" s="192">
        <v>1248373</v>
      </c>
      <c r="W3963" s="234">
        <v>890019200</v>
      </c>
      <c r="X3963" s="194">
        <f t="shared" si="123"/>
        <v>2.4829923316698504E-2</v>
      </c>
      <c r="Y3963" s="193"/>
      <c r="Z3963" s="197">
        <v>3961</v>
      </c>
    </row>
    <row r="3964" spans="1:26" ht="14.4" x14ac:dyDescent="0.3">
      <c r="A3964" s="7">
        <v>38390</v>
      </c>
      <c r="B3964" s="191">
        <v>1203.030029</v>
      </c>
      <c r="C3964" s="191">
        <v>1204.150024</v>
      </c>
      <c r="D3964" s="191">
        <v>1199.2700199999999</v>
      </c>
      <c r="E3964" s="191">
        <v>1201.719971</v>
      </c>
      <c r="F3964" s="192">
        <v>1201.719971</v>
      </c>
      <c r="G3964" s="191">
        <v>1347270000</v>
      </c>
      <c r="H3964" s="194">
        <f t="shared" si="122"/>
        <v>-1.0889653362094309E-3</v>
      </c>
      <c r="I3964" s="193"/>
      <c r="J3964" s="197">
        <v>3962</v>
      </c>
      <c r="K3964" s="234"/>
      <c r="L3964" s="234"/>
      <c r="M3964" s="234"/>
      <c r="N3964" s="234"/>
      <c r="O3964" s="234"/>
      <c r="P3964" s="234"/>
      <c r="Q3964" s="7">
        <v>38390</v>
      </c>
      <c r="R3964" s="8">
        <v>1409464</v>
      </c>
      <c r="S3964" s="8">
        <v>1416964</v>
      </c>
      <c r="T3964" s="8">
        <v>1383929</v>
      </c>
      <c r="U3964" s="8">
        <v>1409643</v>
      </c>
      <c r="V3964" s="192">
        <v>1218127</v>
      </c>
      <c r="W3964" s="234">
        <v>524456800</v>
      </c>
      <c r="X3964" s="194">
        <f t="shared" si="123"/>
        <v>1.2683053533500358E-3</v>
      </c>
      <c r="Y3964" s="193"/>
      <c r="Z3964" s="197">
        <v>3962</v>
      </c>
    </row>
    <row r="3965" spans="1:26" ht="14.4" x14ac:dyDescent="0.3">
      <c r="A3965" s="7">
        <v>38387</v>
      </c>
      <c r="B3965" s="191">
        <v>1189.8900149999999</v>
      </c>
      <c r="C3965" s="191">
        <v>1203.469971</v>
      </c>
      <c r="D3965" s="191">
        <v>1189.670044</v>
      </c>
      <c r="E3965" s="191">
        <v>1203.030029</v>
      </c>
      <c r="F3965" s="192">
        <v>1203.030029</v>
      </c>
      <c r="G3965" s="191">
        <v>1648160000</v>
      </c>
      <c r="H3965" s="194">
        <f t="shared" si="122"/>
        <v>1.1043049218292722E-2</v>
      </c>
      <c r="I3965" s="193"/>
      <c r="J3965" s="197">
        <v>3963</v>
      </c>
      <c r="K3965" s="234"/>
      <c r="L3965" s="234"/>
      <c r="M3965" s="234"/>
      <c r="N3965" s="234"/>
      <c r="O3965" s="234"/>
      <c r="P3965" s="234"/>
      <c r="Q3965" s="7">
        <v>38387</v>
      </c>
      <c r="R3965" s="8">
        <v>1390536</v>
      </c>
      <c r="S3965" s="8">
        <v>1409464</v>
      </c>
      <c r="T3965" s="8">
        <v>1384464</v>
      </c>
      <c r="U3965" s="8">
        <v>1407857</v>
      </c>
      <c r="V3965" s="192">
        <v>1216584</v>
      </c>
      <c r="W3965" s="234">
        <v>563556000</v>
      </c>
      <c r="X3965" s="194">
        <f t="shared" si="123"/>
        <v>1.3236544623054557E-2</v>
      </c>
      <c r="Y3965" s="193"/>
      <c r="Z3965" s="197">
        <v>3963</v>
      </c>
    </row>
    <row r="3966" spans="1:26" ht="14.4" x14ac:dyDescent="0.3">
      <c r="A3966" s="7">
        <v>38386</v>
      </c>
      <c r="B3966" s="191">
        <v>1193.1899410000001</v>
      </c>
      <c r="C3966" s="191">
        <v>1193.1899410000001</v>
      </c>
      <c r="D3966" s="191">
        <v>1185.6400149999999</v>
      </c>
      <c r="E3966" s="191">
        <v>1189.8900149999999</v>
      </c>
      <c r="F3966" s="192">
        <v>1189.8900149999999</v>
      </c>
      <c r="G3966" s="191">
        <v>1554460000</v>
      </c>
      <c r="H3966" s="194">
        <f t="shared" si="122"/>
        <v>-2.7656334390771913E-3</v>
      </c>
      <c r="I3966" s="193"/>
      <c r="J3966" s="197">
        <v>3964</v>
      </c>
      <c r="K3966" s="234"/>
      <c r="L3966" s="234"/>
      <c r="M3966" s="234"/>
      <c r="N3966" s="234"/>
      <c r="O3966" s="234"/>
      <c r="P3966" s="234"/>
      <c r="Q3966" s="7">
        <v>38386</v>
      </c>
      <c r="R3966" s="8">
        <v>1412500</v>
      </c>
      <c r="S3966" s="8">
        <v>1418393</v>
      </c>
      <c r="T3966" s="8">
        <v>1380893</v>
      </c>
      <c r="U3966" s="8">
        <v>1389464</v>
      </c>
      <c r="V3966" s="192">
        <v>1200691</v>
      </c>
      <c r="W3966" s="234">
        <v>731651200</v>
      </c>
      <c r="X3966" s="194">
        <f t="shared" si="123"/>
        <v>-2.2855282700250248E-2</v>
      </c>
      <c r="Y3966" s="193"/>
      <c r="Z3966" s="197">
        <v>3964</v>
      </c>
    </row>
    <row r="3967" spans="1:26" ht="14.4" x14ac:dyDescent="0.3">
      <c r="A3967" s="7">
        <v>38385</v>
      </c>
      <c r="B3967" s="191">
        <v>1189.410034</v>
      </c>
      <c r="C3967" s="191">
        <v>1195.25</v>
      </c>
      <c r="D3967" s="191">
        <v>1188.920044</v>
      </c>
      <c r="E3967" s="191">
        <v>1193.1899410000001</v>
      </c>
      <c r="F3967" s="192">
        <v>1193.1899410000001</v>
      </c>
      <c r="G3967" s="191">
        <v>1561740000</v>
      </c>
      <c r="H3967" s="194">
        <f t="shared" si="122"/>
        <v>3.1779679773578351E-3</v>
      </c>
      <c r="I3967" s="193"/>
      <c r="J3967" s="197">
        <v>3965</v>
      </c>
      <c r="K3967" s="234"/>
      <c r="L3967" s="234"/>
      <c r="M3967" s="234"/>
      <c r="N3967" s="234"/>
      <c r="O3967" s="234"/>
      <c r="P3967" s="234"/>
      <c r="Q3967" s="7">
        <v>38385</v>
      </c>
      <c r="R3967" s="8">
        <v>1391964</v>
      </c>
      <c r="S3967" s="8">
        <v>1426964</v>
      </c>
      <c r="T3967" s="8">
        <v>1387321</v>
      </c>
      <c r="U3967" s="8">
        <v>1421964</v>
      </c>
      <c r="V3967" s="192">
        <v>1228775</v>
      </c>
      <c r="W3967" s="234">
        <v>1020062400</v>
      </c>
      <c r="X3967" s="194">
        <f t="shared" si="123"/>
        <v>2.7086102125596596E-2</v>
      </c>
      <c r="Y3967" s="193"/>
      <c r="Z3967" s="197">
        <v>3965</v>
      </c>
    </row>
    <row r="3968" spans="1:26" ht="14.4" x14ac:dyDescent="0.3">
      <c r="A3968" s="7">
        <v>38384</v>
      </c>
      <c r="B3968" s="191">
        <v>1181.2700199999999</v>
      </c>
      <c r="C3968" s="191">
        <v>1190.3900149999999</v>
      </c>
      <c r="D3968" s="191">
        <v>1180.9499510000001</v>
      </c>
      <c r="E3968" s="191">
        <v>1189.410034</v>
      </c>
      <c r="F3968" s="192">
        <v>1189.410034</v>
      </c>
      <c r="G3968" s="191">
        <v>1681980000</v>
      </c>
      <c r="H3968" s="194">
        <f t="shared" si="122"/>
        <v>6.89090035485711E-3</v>
      </c>
      <c r="I3968" s="193"/>
      <c r="J3968" s="197">
        <v>3966</v>
      </c>
      <c r="K3968" s="234"/>
      <c r="L3968" s="234"/>
      <c r="M3968" s="234"/>
      <c r="N3968" s="234"/>
      <c r="O3968" s="234"/>
      <c r="P3968" s="234"/>
      <c r="Q3968" s="7">
        <v>38384</v>
      </c>
      <c r="R3968" s="8">
        <v>1375893</v>
      </c>
      <c r="S3968" s="8">
        <v>1388750</v>
      </c>
      <c r="T3968" s="8">
        <v>1367500</v>
      </c>
      <c r="U3968" s="8">
        <v>1384464</v>
      </c>
      <c r="V3968" s="192">
        <v>1196370</v>
      </c>
      <c r="W3968" s="234">
        <v>678395200</v>
      </c>
      <c r="X3968" s="194">
        <f t="shared" si="123"/>
        <v>8.1928255051203058E-3</v>
      </c>
      <c r="Y3968" s="193"/>
      <c r="Z3968" s="197">
        <v>3966</v>
      </c>
    </row>
    <row r="3969" spans="1:26" ht="14.4" x14ac:dyDescent="0.3">
      <c r="A3969" s="7">
        <v>38383</v>
      </c>
      <c r="B3969" s="191">
        <v>1171.3599850000001</v>
      </c>
      <c r="C3969" s="191">
        <v>1182.0699460000001</v>
      </c>
      <c r="D3969" s="191">
        <v>1171.3599850000001</v>
      </c>
      <c r="E3969" s="191">
        <v>1181.2700199999999</v>
      </c>
      <c r="F3969" s="192">
        <v>1181.2700199999999</v>
      </c>
      <c r="G3969" s="191">
        <v>1679800000</v>
      </c>
      <c r="H3969" s="194">
        <f t="shared" si="122"/>
        <v>8.4602813199222259E-3</v>
      </c>
      <c r="I3969" s="193"/>
      <c r="J3969" s="197">
        <v>3967</v>
      </c>
      <c r="K3969" s="234"/>
      <c r="L3969" s="234"/>
      <c r="M3969" s="234"/>
      <c r="N3969" s="234"/>
      <c r="O3969" s="234"/>
      <c r="P3969" s="234"/>
      <c r="Q3969" s="7">
        <v>38383</v>
      </c>
      <c r="R3969" s="8">
        <v>1331786</v>
      </c>
      <c r="S3969" s="8">
        <v>1390893</v>
      </c>
      <c r="T3969" s="8">
        <v>1330536</v>
      </c>
      <c r="U3969" s="8">
        <v>1373214</v>
      </c>
      <c r="V3969" s="192">
        <v>1186648</v>
      </c>
      <c r="W3969" s="234">
        <v>1681097600</v>
      </c>
      <c r="X3969" s="194">
        <f t="shared" si="123"/>
        <v>3.946951182123179E-2</v>
      </c>
      <c r="Y3969" s="193"/>
      <c r="Z3969" s="197">
        <v>3967</v>
      </c>
    </row>
    <row r="3970" spans="1:26" ht="14.4" x14ac:dyDescent="0.3">
      <c r="A3970" s="7">
        <v>38380</v>
      </c>
      <c r="B3970" s="191">
        <v>1174.5500489999999</v>
      </c>
      <c r="C3970" s="191">
        <v>1175.6099850000001</v>
      </c>
      <c r="D3970" s="191">
        <v>1166.25</v>
      </c>
      <c r="E3970" s="191">
        <v>1171.3599850000001</v>
      </c>
      <c r="F3970" s="192">
        <v>1171.3599850000001</v>
      </c>
      <c r="G3970" s="191">
        <v>1641800000</v>
      </c>
      <c r="H3970" s="194">
        <f t="shared" si="122"/>
        <v>-2.715988137513494E-3</v>
      </c>
      <c r="I3970" s="193"/>
      <c r="J3970" s="197">
        <v>3968</v>
      </c>
      <c r="K3970" s="234"/>
      <c r="L3970" s="234"/>
      <c r="M3970" s="234"/>
      <c r="N3970" s="234"/>
      <c r="O3970" s="234"/>
      <c r="P3970" s="234"/>
      <c r="Q3970" s="7">
        <v>38380</v>
      </c>
      <c r="R3970" s="8">
        <v>1296786</v>
      </c>
      <c r="S3970" s="8">
        <v>1321071</v>
      </c>
      <c r="T3970" s="8">
        <v>1293571</v>
      </c>
      <c r="U3970" s="8">
        <v>1321071</v>
      </c>
      <c r="V3970" s="192">
        <v>1141590</v>
      </c>
      <c r="W3970" s="234">
        <v>801612000</v>
      </c>
      <c r="X3970" s="194">
        <f t="shared" si="123"/>
        <v>1.844747848180767E-2</v>
      </c>
      <c r="Y3970" s="193"/>
      <c r="Z3970" s="197">
        <v>3968</v>
      </c>
    </row>
    <row r="3971" spans="1:26" ht="14.4" x14ac:dyDescent="0.3">
      <c r="A3971" s="7">
        <v>38379</v>
      </c>
      <c r="B3971" s="191">
        <v>1174.0699460000001</v>
      </c>
      <c r="C3971" s="191">
        <v>1177.5</v>
      </c>
      <c r="D3971" s="191">
        <v>1170.150024</v>
      </c>
      <c r="E3971" s="191">
        <v>1174.5500489999999</v>
      </c>
      <c r="F3971" s="192">
        <v>1174.5500489999999</v>
      </c>
      <c r="G3971" s="191">
        <v>1600600000</v>
      </c>
      <c r="H3971" s="194">
        <f t="shared" si="122"/>
        <v>4.0892197405747392E-4</v>
      </c>
      <c r="I3971" s="193"/>
      <c r="J3971" s="197">
        <v>3969</v>
      </c>
      <c r="K3971" s="234"/>
      <c r="L3971" s="234"/>
      <c r="M3971" s="234"/>
      <c r="N3971" s="234"/>
      <c r="O3971" s="234"/>
      <c r="P3971" s="234"/>
      <c r="Q3971" s="7">
        <v>38379</v>
      </c>
      <c r="R3971" s="8">
        <v>1288571</v>
      </c>
      <c r="S3971" s="8">
        <v>1302143</v>
      </c>
      <c r="T3971" s="8">
        <v>1277679</v>
      </c>
      <c r="U3971" s="8">
        <v>1297143</v>
      </c>
      <c r="V3971" s="192">
        <v>1120912</v>
      </c>
      <c r="W3971" s="234">
        <v>496227200</v>
      </c>
      <c r="X3971" s="194">
        <f t="shared" si="123"/>
        <v>5.3978225732670554E-3</v>
      </c>
      <c r="Y3971" s="193"/>
      <c r="Z3971" s="197">
        <v>3969</v>
      </c>
    </row>
    <row r="3972" spans="1:26" ht="14.4" x14ac:dyDescent="0.3">
      <c r="A3972" s="7">
        <v>38378</v>
      </c>
      <c r="B3972" s="191">
        <v>1168.410034</v>
      </c>
      <c r="C3972" s="191">
        <v>1175.959961</v>
      </c>
      <c r="D3972" s="191">
        <v>1168.410034</v>
      </c>
      <c r="E3972" s="191">
        <v>1174.0699460000001</v>
      </c>
      <c r="F3972" s="192">
        <v>1174.0699460000001</v>
      </c>
      <c r="G3972" s="191">
        <v>1635900000</v>
      </c>
      <c r="H3972" s="194">
        <f t="shared" ref="H3972:H4035" si="124">(F3972-F3973)/F3973</f>
        <v>4.8441145105743563E-3</v>
      </c>
      <c r="I3972" s="193"/>
      <c r="J3972" s="197">
        <v>3970</v>
      </c>
      <c r="K3972" s="234"/>
      <c r="L3972" s="234"/>
      <c r="M3972" s="234"/>
      <c r="N3972" s="234"/>
      <c r="O3972" s="234"/>
      <c r="P3972" s="234"/>
      <c r="Q3972" s="7">
        <v>38378</v>
      </c>
      <c r="R3972" s="8">
        <v>1297500</v>
      </c>
      <c r="S3972" s="8">
        <v>1299107</v>
      </c>
      <c r="T3972" s="8">
        <v>1271786</v>
      </c>
      <c r="U3972" s="8">
        <v>1290179</v>
      </c>
      <c r="V3972" s="192">
        <v>1114894</v>
      </c>
      <c r="W3972" s="234">
        <v>739496800</v>
      </c>
      <c r="X3972" s="194">
        <f t="shared" ref="X3972:X4035" si="125">(V3972-V3973)/V3973</f>
        <v>2.7756591066083352E-3</v>
      </c>
      <c r="Y3972" s="193"/>
      <c r="Z3972" s="197">
        <v>3970</v>
      </c>
    </row>
    <row r="3973" spans="1:26" ht="14.4" x14ac:dyDescent="0.3">
      <c r="A3973" s="7">
        <v>38377</v>
      </c>
      <c r="B3973" s="191">
        <v>1163.75</v>
      </c>
      <c r="C3973" s="191">
        <v>1174.3000489999999</v>
      </c>
      <c r="D3973" s="191">
        <v>1163.75</v>
      </c>
      <c r="E3973" s="191">
        <v>1168.410034</v>
      </c>
      <c r="F3973" s="192">
        <v>1168.410034</v>
      </c>
      <c r="G3973" s="191">
        <v>1610400000</v>
      </c>
      <c r="H3973" s="194">
        <f t="shared" si="124"/>
        <v>4.0043256713211562E-3</v>
      </c>
      <c r="I3973" s="193"/>
      <c r="J3973" s="197">
        <v>3971</v>
      </c>
      <c r="K3973" s="234"/>
      <c r="L3973" s="234"/>
      <c r="M3973" s="234"/>
      <c r="N3973" s="234"/>
      <c r="O3973" s="234"/>
      <c r="P3973" s="234"/>
      <c r="Q3973" s="7">
        <v>38377</v>
      </c>
      <c r="R3973" s="8">
        <v>1274464</v>
      </c>
      <c r="S3973" s="8">
        <v>1300714</v>
      </c>
      <c r="T3973" s="8">
        <v>1266786</v>
      </c>
      <c r="U3973" s="8">
        <v>1286607</v>
      </c>
      <c r="V3973" s="192">
        <v>1111808</v>
      </c>
      <c r="W3973" s="234">
        <v>969231200</v>
      </c>
      <c r="X3973" s="194">
        <f t="shared" si="125"/>
        <v>1.8230573806074173E-2</v>
      </c>
      <c r="Y3973" s="193"/>
      <c r="Z3973" s="197">
        <v>3971</v>
      </c>
    </row>
    <row r="3974" spans="1:26" ht="14.4" x14ac:dyDescent="0.3">
      <c r="A3974" s="7">
        <v>38376</v>
      </c>
      <c r="B3974" s="191">
        <v>1167.869995</v>
      </c>
      <c r="C3974" s="191">
        <v>1173.030029</v>
      </c>
      <c r="D3974" s="191">
        <v>1163.75</v>
      </c>
      <c r="E3974" s="191">
        <v>1163.75</v>
      </c>
      <c r="F3974" s="192">
        <v>1163.75</v>
      </c>
      <c r="G3974" s="191">
        <v>1494600000</v>
      </c>
      <c r="H3974" s="194">
        <f t="shared" si="124"/>
        <v>-3.5277856419284213E-3</v>
      </c>
      <c r="I3974" s="193"/>
      <c r="J3974" s="197">
        <v>3972</v>
      </c>
      <c r="K3974" s="234"/>
      <c r="L3974" s="234"/>
      <c r="M3974" s="234"/>
      <c r="N3974" s="234"/>
      <c r="O3974" s="234"/>
      <c r="P3974" s="234"/>
      <c r="Q3974" s="7">
        <v>38376</v>
      </c>
      <c r="R3974" s="8">
        <v>1267500</v>
      </c>
      <c r="S3974" s="8">
        <v>1281786</v>
      </c>
      <c r="T3974" s="8">
        <v>1259821</v>
      </c>
      <c r="U3974" s="8">
        <v>1263571</v>
      </c>
      <c r="V3974" s="192">
        <v>1091902</v>
      </c>
      <c r="W3974" s="234">
        <v>841629600</v>
      </c>
      <c r="X3974" s="194">
        <f t="shared" si="125"/>
        <v>3.8308963120613016E-3</v>
      </c>
      <c r="Y3974" s="193"/>
      <c r="Z3974" s="197">
        <v>3972</v>
      </c>
    </row>
    <row r="3975" spans="1:26" ht="14.4" x14ac:dyDescent="0.3">
      <c r="A3975" s="7">
        <v>38373</v>
      </c>
      <c r="B3975" s="191">
        <v>1175.410034</v>
      </c>
      <c r="C3975" s="191">
        <v>1179.4499510000001</v>
      </c>
      <c r="D3975" s="191">
        <v>1167.8199460000001</v>
      </c>
      <c r="E3975" s="191">
        <v>1167.869995</v>
      </c>
      <c r="F3975" s="192">
        <v>1167.869995</v>
      </c>
      <c r="G3975" s="191">
        <v>1643500000</v>
      </c>
      <c r="H3975" s="194">
        <f t="shared" si="124"/>
        <v>-6.4148159211647321E-3</v>
      </c>
      <c r="I3975" s="193"/>
      <c r="J3975" s="197">
        <v>3973</v>
      </c>
      <c r="K3975" s="234"/>
      <c r="L3975" s="234"/>
      <c r="M3975" s="234"/>
      <c r="N3975" s="234"/>
      <c r="O3975" s="234"/>
      <c r="P3975" s="234"/>
      <c r="Q3975" s="7">
        <v>38373</v>
      </c>
      <c r="R3975" s="8">
        <v>1273393</v>
      </c>
      <c r="S3975" s="8">
        <v>1278571</v>
      </c>
      <c r="T3975" s="8">
        <v>1250000</v>
      </c>
      <c r="U3975" s="8">
        <v>1258750</v>
      </c>
      <c r="V3975" s="192">
        <v>1087735</v>
      </c>
      <c r="W3975" s="234">
        <v>911332800</v>
      </c>
      <c r="X3975" s="194">
        <f t="shared" si="125"/>
        <v>4.2583640524174264E-4</v>
      </c>
      <c r="Y3975" s="193"/>
      <c r="Z3975" s="197">
        <v>3973</v>
      </c>
    </row>
    <row r="3976" spans="1:26" ht="14.4" x14ac:dyDescent="0.3">
      <c r="A3976" s="7">
        <v>38372</v>
      </c>
      <c r="B3976" s="191">
        <v>1184.630005</v>
      </c>
      <c r="C3976" s="191">
        <v>1184.630005</v>
      </c>
      <c r="D3976" s="191">
        <v>1173.420044</v>
      </c>
      <c r="E3976" s="191">
        <v>1175.410034</v>
      </c>
      <c r="F3976" s="192">
        <v>1175.410034</v>
      </c>
      <c r="G3976" s="191">
        <v>1692000000</v>
      </c>
      <c r="H3976" s="194">
        <f t="shared" si="124"/>
        <v>-7.7829963457661929E-3</v>
      </c>
      <c r="I3976" s="193"/>
      <c r="J3976" s="197">
        <v>3974</v>
      </c>
      <c r="K3976" s="234"/>
      <c r="L3976" s="234"/>
      <c r="M3976" s="234"/>
      <c r="N3976" s="234"/>
      <c r="O3976" s="234"/>
      <c r="P3976" s="234"/>
      <c r="Q3976" s="7">
        <v>38372</v>
      </c>
      <c r="R3976" s="8">
        <v>1243750</v>
      </c>
      <c r="S3976" s="8">
        <v>1272679</v>
      </c>
      <c r="T3976" s="8">
        <v>1240536</v>
      </c>
      <c r="U3976" s="8">
        <v>1258214</v>
      </c>
      <c r="V3976" s="192">
        <v>1087272</v>
      </c>
      <c r="W3976" s="234">
        <v>914922400</v>
      </c>
      <c r="X3976" s="194">
        <f t="shared" si="125"/>
        <v>8.2999326731718354E-3</v>
      </c>
      <c r="Y3976" s="193"/>
      <c r="Z3976" s="197">
        <v>3974</v>
      </c>
    </row>
    <row r="3977" spans="1:26" ht="14.4" x14ac:dyDescent="0.3">
      <c r="A3977" s="7">
        <v>38371</v>
      </c>
      <c r="B3977" s="191">
        <v>1195.9799800000001</v>
      </c>
      <c r="C3977" s="191">
        <v>1195.9799800000001</v>
      </c>
      <c r="D3977" s="191">
        <v>1184.410034</v>
      </c>
      <c r="E3977" s="191">
        <v>1184.630005</v>
      </c>
      <c r="F3977" s="192">
        <v>1184.630005</v>
      </c>
      <c r="G3977" s="191">
        <v>1498700000</v>
      </c>
      <c r="H3977" s="194">
        <f t="shared" si="124"/>
        <v>-9.4901045082711882E-3</v>
      </c>
      <c r="I3977" s="193"/>
      <c r="J3977" s="197">
        <v>3975</v>
      </c>
      <c r="K3977" s="234"/>
      <c r="L3977" s="234"/>
      <c r="M3977" s="234"/>
      <c r="N3977" s="234"/>
      <c r="O3977" s="234"/>
      <c r="P3977" s="234"/>
      <c r="Q3977" s="7">
        <v>38371</v>
      </c>
      <c r="R3977" s="8">
        <v>1258750</v>
      </c>
      <c r="S3977" s="8">
        <v>1276071</v>
      </c>
      <c r="T3977" s="8">
        <v>1245536</v>
      </c>
      <c r="U3977" s="8">
        <v>1247857</v>
      </c>
      <c r="V3977" s="192">
        <v>1078322</v>
      </c>
      <c r="W3977" s="234">
        <v>751895200</v>
      </c>
      <c r="X3977" s="194">
        <f t="shared" si="125"/>
        <v>-1.0898877641248793E-2</v>
      </c>
      <c r="Y3977" s="193"/>
      <c r="Z3977" s="197">
        <v>3975</v>
      </c>
    </row>
    <row r="3978" spans="1:26" ht="14.4" x14ac:dyDescent="0.3">
      <c r="A3978" s="7">
        <v>38370</v>
      </c>
      <c r="B3978" s="191">
        <v>1184.5200199999999</v>
      </c>
      <c r="C3978" s="191">
        <v>1195.9799800000001</v>
      </c>
      <c r="D3978" s="191">
        <v>1180.099976</v>
      </c>
      <c r="E3978" s="191">
        <v>1195.9799800000001</v>
      </c>
      <c r="F3978" s="192">
        <v>1195.9799800000001</v>
      </c>
      <c r="G3978" s="191">
        <v>1596800000</v>
      </c>
      <c r="H3978" s="194">
        <f t="shared" si="124"/>
        <v>9.674771051991285E-3</v>
      </c>
      <c r="I3978" s="193"/>
      <c r="J3978" s="197">
        <v>3976</v>
      </c>
      <c r="K3978" s="234"/>
      <c r="L3978" s="234"/>
      <c r="M3978" s="234"/>
      <c r="N3978" s="234"/>
      <c r="O3978" s="234"/>
      <c r="P3978" s="234"/>
      <c r="Q3978" s="7">
        <v>38370</v>
      </c>
      <c r="R3978" s="8">
        <v>1247321</v>
      </c>
      <c r="S3978" s="8">
        <v>1262500</v>
      </c>
      <c r="T3978" s="8">
        <v>1209821</v>
      </c>
      <c r="U3978" s="8">
        <v>1261607</v>
      </c>
      <c r="V3978" s="192">
        <v>1090204</v>
      </c>
      <c r="W3978" s="234">
        <v>1006460000</v>
      </c>
      <c r="X3978" s="194">
        <f t="shared" si="125"/>
        <v>6.4102800804977569E-3</v>
      </c>
      <c r="Y3978" s="193"/>
      <c r="Z3978" s="197">
        <v>3976</v>
      </c>
    </row>
    <row r="3979" spans="1:26" ht="14.4" x14ac:dyDescent="0.3">
      <c r="A3979" s="7">
        <v>38366</v>
      </c>
      <c r="B3979" s="191">
        <v>1177.4499510000001</v>
      </c>
      <c r="C3979" s="191">
        <v>1185.209961</v>
      </c>
      <c r="D3979" s="191">
        <v>1177.4499510000001</v>
      </c>
      <c r="E3979" s="191">
        <v>1184.5200199999999</v>
      </c>
      <c r="F3979" s="192">
        <v>1184.5200199999999</v>
      </c>
      <c r="G3979" s="191">
        <v>1335400000</v>
      </c>
      <c r="H3979" s="194">
        <f t="shared" si="124"/>
        <v>6.0045601038034059E-3</v>
      </c>
      <c r="I3979" s="193"/>
      <c r="J3979" s="197">
        <v>3977</v>
      </c>
      <c r="K3979" s="234"/>
      <c r="L3979" s="234"/>
      <c r="M3979" s="234"/>
      <c r="N3979" s="234"/>
      <c r="O3979" s="234"/>
      <c r="P3979" s="234"/>
      <c r="Q3979" s="7">
        <v>38366</v>
      </c>
      <c r="R3979" s="8">
        <v>1254464</v>
      </c>
      <c r="S3979" s="8">
        <v>1280714</v>
      </c>
      <c r="T3979" s="8">
        <v>1235536</v>
      </c>
      <c r="U3979" s="8">
        <v>1253571</v>
      </c>
      <c r="V3979" s="192">
        <v>1083260</v>
      </c>
      <c r="W3979" s="234">
        <v>1770742400</v>
      </c>
      <c r="X3979" s="194">
        <f t="shared" si="125"/>
        <v>5.7302653079414128E-3</v>
      </c>
      <c r="Y3979" s="193"/>
      <c r="Z3979" s="197">
        <v>3977</v>
      </c>
    </row>
    <row r="3980" spans="1:26" ht="14.4" x14ac:dyDescent="0.3">
      <c r="A3980" s="7">
        <v>38365</v>
      </c>
      <c r="B3980" s="191">
        <v>1187.6999510000001</v>
      </c>
      <c r="C3980" s="191">
        <v>1187.6999510000001</v>
      </c>
      <c r="D3980" s="191">
        <v>1175.8100589999999</v>
      </c>
      <c r="E3980" s="191">
        <v>1177.4499510000001</v>
      </c>
      <c r="F3980" s="192">
        <v>1177.4499510000001</v>
      </c>
      <c r="G3980" s="191">
        <v>1510300000</v>
      </c>
      <c r="H3980" s="194">
        <f t="shared" si="124"/>
        <v>-8.6301258086016377E-3</v>
      </c>
      <c r="I3980" s="193"/>
      <c r="J3980" s="197">
        <v>3978</v>
      </c>
      <c r="K3980" s="234"/>
      <c r="L3980" s="234"/>
      <c r="M3980" s="234"/>
      <c r="N3980" s="234"/>
      <c r="O3980" s="234"/>
      <c r="P3980" s="234"/>
      <c r="Q3980" s="7">
        <v>38365</v>
      </c>
      <c r="R3980" s="8">
        <v>1316250</v>
      </c>
      <c r="S3980" s="8">
        <v>1328929</v>
      </c>
      <c r="T3980" s="8">
        <v>1245179</v>
      </c>
      <c r="U3980" s="8">
        <v>1246429</v>
      </c>
      <c r="V3980" s="192">
        <v>1077088</v>
      </c>
      <c r="W3980" s="234">
        <v>3164716800</v>
      </c>
      <c r="X3980" s="194">
        <f t="shared" si="125"/>
        <v>6.6300240467193405E-2</v>
      </c>
      <c r="Y3980" s="193"/>
      <c r="Z3980" s="197">
        <v>3978</v>
      </c>
    </row>
    <row r="3981" spans="1:26" ht="14.4" x14ac:dyDescent="0.3">
      <c r="A3981" s="7">
        <v>38364</v>
      </c>
      <c r="B3981" s="191">
        <v>1182.98999</v>
      </c>
      <c r="C3981" s="191">
        <v>1187.920044</v>
      </c>
      <c r="D3981" s="191">
        <v>1175.6400149999999</v>
      </c>
      <c r="E3981" s="191">
        <v>1187.6999510000001</v>
      </c>
      <c r="F3981" s="192">
        <v>1187.6999510000001</v>
      </c>
      <c r="G3981" s="191">
        <v>1562100000</v>
      </c>
      <c r="H3981" s="194">
        <f t="shared" si="124"/>
        <v>3.9814039339420119E-3</v>
      </c>
      <c r="I3981" s="193"/>
      <c r="J3981" s="197">
        <v>3979</v>
      </c>
      <c r="K3981" s="234"/>
      <c r="L3981" s="234"/>
      <c r="M3981" s="234"/>
      <c r="N3981" s="234"/>
      <c r="O3981" s="234"/>
      <c r="P3981" s="234"/>
      <c r="Q3981" s="7">
        <v>38364</v>
      </c>
      <c r="R3981" s="8">
        <v>1168750</v>
      </c>
      <c r="S3981" s="8">
        <v>1176786</v>
      </c>
      <c r="T3981" s="8">
        <v>1130357</v>
      </c>
      <c r="U3981" s="8">
        <v>1168929</v>
      </c>
      <c r="V3981" s="192">
        <v>1010117</v>
      </c>
      <c r="W3981" s="234">
        <v>1919702400</v>
      </c>
      <c r="X3981" s="194">
        <f t="shared" si="125"/>
        <v>1013939.5698890515</v>
      </c>
      <c r="Y3981" s="193"/>
      <c r="Z3981" s="197">
        <v>3979</v>
      </c>
    </row>
    <row r="3982" spans="1:26" ht="14.4" x14ac:dyDescent="0.3">
      <c r="A3982" s="7">
        <v>38363</v>
      </c>
      <c r="B3982" s="191">
        <v>1190.25</v>
      </c>
      <c r="C3982" s="191">
        <v>1190.25</v>
      </c>
      <c r="D3982" s="191">
        <v>1180.4300539999999</v>
      </c>
      <c r="E3982" s="191">
        <v>1182.98999</v>
      </c>
      <c r="F3982" s="192">
        <v>1182.98999</v>
      </c>
      <c r="G3982" s="191">
        <v>1488800000</v>
      </c>
      <c r="H3982" s="194">
        <f t="shared" si="124"/>
        <v>-6.0995673177903515E-3</v>
      </c>
      <c r="I3982" s="193"/>
      <c r="J3982" s="197">
        <v>3980</v>
      </c>
      <c r="K3982" s="234"/>
      <c r="L3982" s="234"/>
      <c r="M3982" s="234"/>
      <c r="N3982" s="234"/>
      <c r="O3982" s="234"/>
      <c r="P3982" s="234"/>
      <c r="Q3982" s="7">
        <v>38363</v>
      </c>
      <c r="R3982" s="8">
        <v>1218750</v>
      </c>
      <c r="S3982" s="8">
        <v>1234821</v>
      </c>
      <c r="T3982" s="8">
        <v>1145357</v>
      </c>
      <c r="U3982" s="8">
        <v>1152857</v>
      </c>
      <c r="V3982" s="192">
        <v>0.99622900000000003</v>
      </c>
      <c r="W3982" s="234">
        <v>2611627200</v>
      </c>
      <c r="X3982" s="194">
        <f t="shared" si="125"/>
        <v>-0.99999906380541415</v>
      </c>
      <c r="Y3982" s="193"/>
      <c r="Z3982" s="197">
        <v>3980</v>
      </c>
    </row>
    <row r="3983" spans="1:26" ht="14.4" x14ac:dyDescent="0.3">
      <c r="A3983" s="7">
        <v>38362</v>
      </c>
      <c r="B3983" s="191">
        <v>1186.1899410000001</v>
      </c>
      <c r="C3983" s="191">
        <v>1194.780029</v>
      </c>
      <c r="D3983" s="191">
        <v>1184.8000489999999</v>
      </c>
      <c r="E3983" s="191">
        <v>1190.25</v>
      </c>
      <c r="F3983" s="192">
        <v>1190.25</v>
      </c>
      <c r="G3983" s="191">
        <v>1490400000</v>
      </c>
      <c r="H3983" s="194">
        <f t="shared" si="124"/>
        <v>3.4227730818364019E-3</v>
      </c>
      <c r="I3983" s="193"/>
      <c r="J3983" s="197">
        <v>3981</v>
      </c>
      <c r="K3983" s="234"/>
      <c r="L3983" s="234"/>
      <c r="M3983" s="234"/>
      <c r="N3983" s="234"/>
      <c r="O3983" s="234"/>
      <c r="P3983" s="234"/>
      <c r="Q3983" s="7">
        <v>38362</v>
      </c>
      <c r="R3983" s="8">
        <v>1246964</v>
      </c>
      <c r="S3983" s="8">
        <v>1262500</v>
      </c>
      <c r="T3983" s="8">
        <v>1212143</v>
      </c>
      <c r="U3983" s="8">
        <v>1231429</v>
      </c>
      <c r="V3983" s="192">
        <v>1064126</v>
      </c>
      <c r="W3983" s="234">
        <v>1725309600</v>
      </c>
      <c r="X3983" s="194">
        <f t="shared" si="125"/>
        <v>-4.1867864495601726E-3</v>
      </c>
      <c r="Y3983" s="193"/>
      <c r="Z3983" s="197">
        <v>3981</v>
      </c>
    </row>
    <row r="3984" spans="1:26" ht="14.4" x14ac:dyDescent="0.3">
      <c r="A3984" s="7">
        <v>38359</v>
      </c>
      <c r="B3984" s="191">
        <v>1187.8900149999999</v>
      </c>
      <c r="C3984" s="191">
        <v>1192.1999510000001</v>
      </c>
      <c r="D3984" s="191">
        <v>1182.160034</v>
      </c>
      <c r="E3984" s="191">
        <v>1186.1899410000001</v>
      </c>
      <c r="F3984" s="192">
        <v>1186.1899410000001</v>
      </c>
      <c r="G3984" s="191">
        <v>1477900000</v>
      </c>
      <c r="H3984" s="194">
        <f t="shared" si="124"/>
        <v>-1.4311712183218063E-3</v>
      </c>
      <c r="I3984" s="193"/>
      <c r="J3984" s="197">
        <v>3982</v>
      </c>
      <c r="K3984" s="234"/>
      <c r="L3984" s="234"/>
      <c r="M3984" s="234"/>
      <c r="N3984" s="234"/>
      <c r="O3984" s="234"/>
      <c r="P3984" s="234"/>
      <c r="Q3984" s="7">
        <v>38359</v>
      </c>
      <c r="R3984" s="8">
        <v>1160714</v>
      </c>
      <c r="S3984" s="8">
        <v>1243393</v>
      </c>
      <c r="T3984" s="8">
        <v>1156250</v>
      </c>
      <c r="U3984" s="8">
        <v>1236607</v>
      </c>
      <c r="V3984" s="192">
        <v>1068600</v>
      </c>
      <c r="W3984" s="234">
        <v>2227450400</v>
      </c>
      <c r="X3984" s="194">
        <f t="shared" si="125"/>
        <v>1072809.7823206084</v>
      </c>
      <c r="Y3984" s="193"/>
      <c r="Z3984" s="197">
        <v>3982</v>
      </c>
    </row>
    <row r="3985" spans="1:26" ht="14.4" x14ac:dyDescent="0.3">
      <c r="A3985" s="7">
        <v>38358</v>
      </c>
      <c r="B3985" s="191">
        <v>1183.73999</v>
      </c>
      <c r="C3985" s="191">
        <v>1191.630005</v>
      </c>
      <c r="D3985" s="191">
        <v>1183.2700199999999</v>
      </c>
      <c r="E3985" s="191">
        <v>1187.8900149999999</v>
      </c>
      <c r="F3985" s="192">
        <v>1187.8900149999999</v>
      </c>
      <c r="G3985" s="191">
        <v>1569100000</v>
      </c>
      <c r="H3985" s="194">
        <f t="shared" si="124"/>
        <v>3.505858579636153E-3</v>
      </c>
      <c r="I3985" s="193"/>
      <c r="J3985" s="197">
        <v>3983</v>
      </c>
      <c r="K3985" s="234"/>
      <c r="L3985" s="234"/>
      <c r="M3985" s="234"/>
      <c r="N3985" s="234"/>
      <c r="O3985" s="234"/>
      <c r="P3985" s="234"/>
      <c r="Q3985" s="7">
        <v>38358</v>
      </c>
      <c r="R3985" s="8">
        <v>1154821</v>
      </c>
      <c r="S3985" s="8">
        <v>1159107</v>
      </c>
      <c r="T3985" s="8">
        <v>1130893</v>
      </c>
      <c r="U3985" s="8">
        <v>1152679</v>
      </c>
      <c r="V3985" s="192">
        <v>0.99607500000000004</v>
      </c>
      <c r="W3985" s="234">
        <v>705555200</v>
      </c>
      <c r="X3985" s="194">
        <f t="shared" si="125"/>
        <v>7.7564319609203921E-4</v>
      </c>
      <c r="Y3985" s="193"/>
      <c r="Z3985" s="197">
        <v>3983</v>
      </c>
    </row>
    <row r="3986" spans="1:26" ht="14.4" x14ac:dyDescent="0.3">
      <c r="A3986" s="7">
        <v>38357</v>
      </c>
      <c r="B3986" s="191">
        <v>1188.0500489999999</v>
      </c>
      <c r="C3986" s="191">
        <v>1192.7299800000001</v>
      </c>
      <c r="D3986" s="191">
        <v>1183.719971</v>
      </c>
      <c r="E3986" s="191">
        <v>1183.73999</v>
      </c>
      <c r="F3986" s="192">
        <v>1183.73999</v>
      </c>
      <c r="G3986" s="191">
        <v>1738900000</v>
      </c>
      <c r="H3986" s="194">
        <f t="shared" si="124"/>
        <v>-3.6278429546194231E-3</v>
      </c>
      <c r="I3986" s="193"/>
      <c r="J3986" s="197">
        <v>3984</v>
      </c>
      <c r="K3986" s="234"/>
      <c r="L3986" s="234"/>
      <c r="M3986" s="234"/>
      <c r="N3986" s="234"/>
      <c r="O3986" s="234"/>
      <c r="P3986" s="234"/>
      <c r="Q3986" s="7">
        <v>38357</v>
      </c>
      <c r="R3986" s="8">
        <v>1151071</v>
      </c>
      <c r="S3986" s="8">
        <v>1165179</v>
      </c>
      <c r="T3986" s="8">
        <v>1143750</v>
      </c>
      <c r="U3986" s="8">
        <v>1151786</v>
      </c>
      <c r="V3986" s="192">
        <v>0.99530300000000005</v>
      </c>
      <c r="W3986" s="234">
        <v>680433600</v>
      </c>
      <c r="X3986" s="194">
        <f t="shared" si="125"/>
        <v>8.7578116923526083E-3</v>
      </c>
      <c r="Y3986" s="193"/>
      <c r="Z3986" s="197">
        <v>3984</v>
      </c>
    </row>
    <row r="3987" spans="1:26" ht="14.4" x14ac:dyDescent="0.3">
      <c r="A3987" s="7">
        <v>38356</v>
      </c>
      <c r="B3987" s="191">
        <v>1202.079956</v>
      </c>
      <c r="C3987" s="191">
        <v>1205.839966</v>
      </c>
      <c r="D3987" s="191">
        <v>1185.3900149999999</v>
      </c>
      <c r="E3987" s="191">
        <v>1188.0500489999999</v>
      </c>
      <c r="F3987" s="192">
        <v>1188.0500489999999</v>
      </c>
      <c r="G3987" s="191">
        <v>1721000000</v>
      </c>
      <c r="H3987" s="194">
        <f t="shared" si="124"/>
        <v>-1.1671359238603005E-2</v>
      </c>
      <c r="I3987" s="193"/>
      <c r="J3987" s="197">
        <v>3985</v>
      </c>
      <c r="K3987" s="234"/>
      <c r="L3987" s="234"/>
      <c r="M3987" s="234"/>
      <c r="N3987" s="234"/>
      <c r="O3987" s="234"/>
      <c r="P3987" s="234"/>
      <c r="Q3987" s="7">
        <v>38356</v>
      </c>
      <c r="R3987" s="8">
        <v>1139107</v>
      </c>
      <c r="S3987" s="8">
        <v>1169107</v>
      </c>
      <c r="T3987" s="8">
        <v>1124464</v>
      </c>
      <c r="U3987" s="8">
        <v>1141786</v>
      </c>
      <c r="V3987" s="192">
        <v>0.98666200000000004</v>
      </c>
      <c r="W3987" s="234">
        <v>1096810400</v>
      </c>
      <c r="X3987" s="194">
        <f t="shared" si="125"/>
        <v>1.0269989105415442E-2</v>
      </c>
      <c r="Y3987" s="193"/>
      <c r="Z3987" s="197">
        <v>3985</v>
      </c>
    </row>
    <row r="3988" spans="1:26" ht="14.4" x14ac:dyDescent="0.3">
      <c r="A3988" s="7">
        <v>38355</v>
      </c>
      <c r="B3988" s="191">
        <v>1211.920044</v>
      </c>
      <c r="C3988" s="191">
        <v>1217.8000489999999</v>
      </c>
      <c r="D3988" s="191">
        <v>1200.3199460000001</v>
      </c>
      <c r="E3988" s="191">
        <v>1202.079956</v>
      </c>
      <c r="F3988" s="192">
        <v>1202.079956</v>
      </c>
      <c r="G3988" s="191">
        <v>1510800000</v>
      </c>
      <c r="H3988" s="194">
        <f t="shared" si="124"/>
        <v>-8.1194201290064015E-3</v>
      </c>
      <c r="I3988" s="193"/>
      <c r="J3988" s="197">
        <v>3986</v>
      </c>
      <c r="K3988" s="234"/>
      <c r="L3988" s="234"/>
      <c r="M3988" s="234"/>
      <c r="N3988" s="234"/>
      <c r="O3988" s="234"/>
      <c r="P3988" s="234"/>
      <c r="Q3988" s="7">
        <v>38355</v>
      </c>
      <c r="R3988" s="8">
        <v>1156786</v>
      </c>
      <c r="S3988" s="8">
        <v>1162679</v>
      </c>
      <c r="T3988" s="8">
        <v>1117857</v>
      </c>
      <c r="U3988" s="8">
        <v>1130179</v>
      </c>
      <c r="V3988" s="192">
        <v>0.97663199999999994</v>
      </c>
      <c r="W3988" s="234">
        <v>691992000</v>
      </c>
      <c r="X3988" s="194">
        <f t="shared" si="125"/>
        <v>-1.7235549830945131E-2</v>
      </c>
      <c r="Y3988" s="193"/>
      <c r="Z3988" s="197">
        <v>3986</v>
      </c>
    </row>
    <row r="3989" spans="1:26" ht="14.4" x14ac:dyDescent="0.3">
      <c r="A3989" s="7">
        <v>38352</v>
      </c>
      <c r="B3989" s="191">
        <v>1213.5500489999999</v>
      </c>
      <c r="C3989" s="191">
        <v>1217.329956</v>
      </c>
      <c r="D3989" s="191">
        <v>1211.650024</v>
      </c>
      <c r="E3989" s="191">
        <v>1211.920044</v>
      </c>
      <c r="F3989" s="192">
        <v>1211.920044</v>
      </c>
      <c r="G3989" s="191">
        <v>786900000</v>
      </c>
      <c r="H3989" s="194">
        <f t="shared" si="124"/>
        <v>-1.3431708081122437E-3</v>
      </c>
      <c r="I3989" s="193"/>
      <c r="J3989" s="197">
        <v>3987</v>
      </c>
      <c r="K3989" s="234"/>
      <c r="L3989" s="234"/>
      <c r="M3989" s="234"/>
      <c r="N3989" s="234"/>
      <c r="O3989" s="234"/>
      <c r="P3989" s="234"/>
      <c r="Q3989" s="7">
        <v>38352</v>
      </c>
      <c r="R3989" s="8">
        <v>1158750</v>
      </c>
      <c r="S3989" s="8">
        <v>1160714</v>
      </c>
      <c r="T3989" s="8">
        <v>1143393</v>
      </c>
      <c r="U3989" s="8">
        <v>1150000</v>
      </c>
      <c r="V3989" s="192">
        <v>0.99375999999999998</v>
      </c>
      <c r="W3989" s="234">
        <v>278588800</v>
      </c>
      <c r="X3989" s="194">
        <f t="shared" si="125"/>
        <v>-6.1724197245413351E-3</v>
      </c>
      <c r="Y3989" s="193"/>
      <c r="Z3989" s="197">
        <v>3987</v>
      </c>
    </row>
    <row r="3990" spans="1:26" ht="14.4" x14ac:dyDescent="0.3">
      <c r="A3990" s="7">
        <v>38351</v>
      </c>
      <c r="B3990" s="191">
        <v>1213.4499510000001</v>
      </c>
      <c r="C3990" s="191">
        <v>1216.469971</v>
      </c>
      <c r="D3990" s="191">
        <v>1213.410034</v>
      </c>
      <c r="E3990" s="191">
        <v>1213.5500489999999</v>
      </c>
      <c r="F3990" s="192">
        <v>1213.5500489999999</v>
      </c>
      <c r="G3990" s="191">
        <v>829800000</v>
      </c>
      <c r="H3990" s="194">
        <f t="shared" si="124"/>
        <v>8.2490423208141848E-5</v>
      </c>
      <c r="I3990" s="193"/>
      <c r="J3990" s="197">
        <v>3988</v>
      </c>
      <c r="K3990" s="234"/>
      <c r="L3990" s="234"/>
      <c r="M3990" s="234"/>
      <c r="N3990" s="234"/>
      <c r="O3990" s="234"/>
      <c r="P3990" s="234"/>
      <c r="Q3990" s="7">
        <v>38351</v>
      </c>
      <c r="R3990" s="8">
        <v>1157321</v>
      </c>
      <c r="S3990" s="8">
        <v>1161250</v>
      </c>
      <c r="T3990" s="8">
        <v>1146786</v>
      </c>
      <c r="U3990" s="8">
        <v>1157143</v>
      </c>
      <c r="V3990" s="192">
        <v>0.99993200000000004</v>
      </c>
      <c r="W3990" s="234">
        <v>345340800</v>
      </c>
      <c r="X3990" s="194">
        <f t="shared" si="125"/>
        <v>5.5864123969079013E-3</v>
      </c>
      <c r="Y3990" s="193"/>
      <c r="Z3990" s="197">
        <v>3988</v>
      </c>
    </row>
    <row r="3991" spans="1:26" ht="14.4" x14ac:dyDescent="0.3">
      <c r="A3991" s="7">
        <v>38350</v>
      </c>
      <c r="B3991" s="191">
        <v>1213.540039</v>
      </c>
      <c r="C3991" s="191">
        <v>1213.849976</v>
      </c>
      <c r="D3991" s="191">
        <v>1210.9499510000001</v>
      </c>
      <c r="E3991" s="191">
        <v>1213.4499510000001</v>
      </c>
      <c r="F3991" s="192">
        <v>1213.4499510000001</v>
      </c>
      <c r="G3991" s="191">
        <v>925900000</v>
      </c>
      <c r="H3991" s="194">
        <f t="shared" si="124"/>
        <v>-7.4235704719029331E-5</v>
      </c>
      <c r="I3991" s="193"/>
      <c r="J3991" s="197">
        <v>3989</v>
      </c>
      <c r="K3991" s="234"/>
      <c r="L3991" s="234"/>
      <c r="M3991" s="234"/>
      <c r="N3991" s="234"/>
      <c r="O3991" s="234"/>
      <c r="P3991" s="234"/>
      <c r="Q3991" s="7">
        <v>38350</v>
      </c>
      <c r="R3991" s="8">
        <v>1139464</v>
      </c>
      <c r="S3991" s="8">
        <v>1160357</v>
      </c>
      <c r="T3991" s="8">
        <v>1135179</v>
      </c>
      <c r="U3991" s="8">
        <v>1150714</v>
      </c>
      <c r="V3991" s="192">
        <v>0.99437699999999996</v>
      </c>
      <c r="W3991" s="234">
        <v>449562400</v>
      </c>
      <c r="X3991" s="194">
        <f t="shared" si="125"/>
        <v>4.0510316903362943E-3</v>
      </c>
      <c r="Y3991" s="193"/>
      <c r="Z3991" s="197">
        <v>3989</v>
      </c>
    </row>
    <row r="3992" spans="1:26" ht="14.4" x14ac:dyDescent="0.3">
      <c r="A3992" s="7">
        <v>38349</v>
      </c>
      <c r="B3992" s="191">
        <v>1204.920044</v>
      </c>
      <c r="C3992" s="191">
        <v>1213.540039</v>
      </c>
      <c r="D3992" s="191">
        <v>1204.920044</v>
      </c>
      <c r="E3992" s="191">
        <v>1213.540039</v>
      </c>
      <c r="F3992" s="192">
        <v>1213.540039</v>
      </c>
      <c r="G3992" s="191">
        <v>983000000</v>
      </c>
      <c r="H3992" s="194">
        <f t="shared" si="124"/>
        <v>7.1539975145438091E-3</v>
      </c>
      <c r="I3992" s="193"/>
      <c r="J3992" s="197">
        <v>3990</v>
      </c>
      <c r="K3992" s="234"/>
      <c r="L3992" s="234"/>
      <c r="M3992" s="234"/>
      <c r="N3992" s="234"/>
      <c r="O3992" s="234"/>
      <c r="P3992" s="234"/>
      <c r="Q3992" s="7">
        <v>38349</v>
      </c>
      <c r="R3992" s="8">
        <v>1130357</v>
      </c>
      <c r="S3992" s="8">
        <v>1147321</v>
      </c>
      <c r="T3992" s="8">
        <v>1108036</v>
      </c>
      <c r="U3992" s="8">
        <v>1146071</v>
      </c>
      <c r="V3992" s="192">
        <v>0.99036500000000005</v>
      </c>
      <c r="W3992" s="234">
        <v>611755200</v>
      </c>
      <c r="X3992" s="194">
        <f t="shared" si="125"/>
        <v>1.614875860073511E-2</v>
      </c>
      <c r="Y3992" s="193"/>
      <c r="Z3992" s="197">
        <v>3990</v>
      </c>
    </row>
    <row r="3993" spans="1:26" ht="14.4" x14ac:dyDescent="0.3">
      <c r="A3993" s="7">
        <v>38348</v>
      </c>
      <c r="B3993" s="191">
        <v>1210.130005</v>
      </c>
      <c r="C3993" s="191">
        <v>1214.130005</v>
      </c>
      <c r="D3993" s="191">
        <v>1204.920044</v>
      </c>
      <c r="E3993" s="191">
        <v>1204.920044</v>
      </c>
      <c r="F3993" s="192">
        <v>1204.920044</v>
      </c>
      <c r="G3993" s="191">
        <v>922000000</v>
      </c>
      <c r="H3993" s="194">
        <f t="shared" si="124"/>
        <v>-4.3052903229186699E-3</v>
      </c>
      <c r="I3993" s="193"/>
      <c r="J3993" s="197">
        <v>3991</v>
      </c>
      <c r="K3993" s="234"/>
      <c r="L3993" s="234"/>
      <c r="M3993" s="234"/>
      <c r="N3993" s="234"/>
      <c r="O3993" s="234"/>
      <c r="P3993" s="234"/>
      <c r="Q3993" s="7">
        <v>38348</v>
      </c>
      <c r="R3993" s="8">
        <v>1157143</v>
      </c>
      <c r="S3993" s="8">
        <v>1163393</v>
      </c>
      <c r="T3993" s="8">
        <v>1122857</v>
      </c>
      <c r="U3993" s="8">
        <v>1127857</v>
      </c>
      <c r="V3993" s="192">
        <v>0.97462599999999999</v>
      </c>
      <c r="W3993" s="234">
        <v>559490400</v>
      </c>
      <c r="X3993" s="194">
        <f t="shared" si="125"/>
        <v>-1.3278771177088771E-2</v>
      </c>
      <c r="Y3993" s="193"/>
      <c r="Z3993" s="197">
        <v>3991</v>
      </c>
    </row>
    <row r="3994" spans="1:26" ht="14.4" x14ac:dyDescent="0.3">
      <c r="A3994" s="7">
        <v>38344</v>
      </c>
      <c r="B3994" s="191">
        <v>1209.5699460000001</v>
      </c>
      <c r="C3994" s="191">
        <v>1213.660034</v>
      </c>
      <c r="D3994" s="191">
        <v>1208.709961</v>
      </c>
      <c r="E3994" s="191">
        <v>1210.130005</v>
      </c>
      <c r="F3994" s="192">
        <v>1210.130005</v>
      </c>
      <c r="G3994" s="191">
        <v>956100000</v>
      </c>
      <c r="H3994" s="194">
        <f t="shared" si="124"/>
        <v>4.6302324379999941E-4</v>
      </c>
      <c r="I3994" s="193"/>
      <c r="J3994" s="197">
        <v>3992</v>
      </c>
      <c r="K3994" s="234"/>
      <c r="L3994" s="234"/>
      <c r="M3994" s="234"/>
      <c r="N3994" s="234"/>
      <c r="O3994" s="234"/>
      <c r="P3994" s="234"/>
      <c r="Q3994" s="7">
        <v>38344</v>
      </c>
      <c r="R3994" s="8">
        <v>1138393</v>
      </c>
      <c r="S3994" s="8">
        <v>1147321</v>
      </c>
      <c r="T3994" s="8">
        <v>1135714</v>
      </c>
      <c r="U3994" s="8">
        <v>1143036</v>
      </c>
      <c r="V3994" s="192">
        <v>0.98774200000000001</v>
      </c>
      <c r="W3994" s="234">
        <v>245929600</v>
      </c>
      <c r="X3994" s="194">
        <f t="shared" si="125"/>
        <v>4.0783548331351244E-3</v>
      </c>
      <c r="Y3994" s="193"/>
      <c r="Z3994" s="197">
        <v>3992</v>
      </c>
    </row>
    <row r="3995" spans="1:26" ht="14.4" x14ac:dyDescent="0.3">
      <c r="A3995" s="7">
        <v>38343</v>
      </c>
      <c r="B3995" s="191">
        <v>1205.4499510000001</v>
      </c>
      <c r="C3995" s="191">
        <v>1211.420044</v>
      </c>
      <c r="D3995" s="191">
        <v>1203.849976</v>
      </c>
      <c r="E3995" s="191">
        <v>1209.5699460000001</v>
      </c>
      <c r="F3995" s="192">
        <v>1209.5699460000001</v>
      </c>
      <c r="G3995" s="191">
        <v>1390800000</v>
      </c>
      <c r="H3995" s="194">
        <f t="shared" si="124"/>
        <v>3.4178067671596073E-3</v>
      </c>
      <c r="I3995" s="193"/>
      <c r="J3995" s="197">
        <v>3993</v>
      </c>
      <c r="K3995" s="234"/>
      <c r="L3995" s="234"/>
      <c r="M3995" s="234"/>
      <c r="N3995" s="234"/>
      <c r="O3995" s="234"/>
      <c r="P3995" s="234"/>
      <c r="Q3995" s="7">
        <v>38343</v>
      </c>
      <c r="R3995" s="8">
        <v>1136786</v>
      </c>
      <c r="S3995" s="8">
        <v>1149286</v>
      </c>
      <c r="T3995" s="8">
        <v>1132143</v>
      </c>
      <c r="U3995" s="8">
        <v>1138393</v>
      </c>
      <c r="V3995" s="192">
        <v>0.98372999999999999</v>
      </c>
      <c r="W3995" s="234">
        <v>565829600</v>
      </c>
      <c r="X3995" s="194">
        <f t="shared" si="125"/>
        <v>9.422021074395122E-4</v>
      </c>
      <c r="Y3995" s="193"/>
      <c r="Z3995" s="197">
        <v>3993</v>
      </c>
    </row>
    <row r="3996" spans="1:26" ht="14.4" x14ac:dyDescent="0.3">
      <c r="A3996" s="7">
        <v>38342</v>
      </c>
      <c r="B3996" s="191">
        <v>1194.650024</v>
      </c>
      <c r="C3996" s="191">
        <v>1205.9300539999999</v>
      </c>
      <c r="D3996" s="191">
        <v>1194.650024</v>
      </c>
      <c r="E3996" s="191">
        <v>1205.4499510000001</v>
      </c>
      <c r="F3996" s="192">
        <v>1205.4499510000001</v>
      </c>
      <c r="G3996" s="191">
        <v>1483700000</v>
      </c>
      <c r="H3996" s="194">
        <f t="shared" si="124"/>
        <v>9.0402434043729829E-3</v>
      </c>
      <c r="I3996" s="193"/>
      <c r="J3996" s="197">
        <v>3994</v>
      </c>
      <c r="K3996" s="234"/>
      <c r="L3996" s="234"/>
      <c r="M3996" s="234"/>
      <c r="N3996" s="234"/>
      <c r="O3996" s="234"/>
      <c r="P3996" s="234"/>
      <c r="Q3996" s="7">
        <v>38342</v>
      </c>
      <c r="R3996" s="8">
        <v>1135000</v>
      </c>
      <c r="S3996" s="8">
        <v>1138750</v>
      </c>
      <c r="T3996" s="8">
        <v>1100000</v>
      </c>
      <c r="U3996" s="8">
        <v>1137321</v>
      </c>
      <c r="V3996" s="192">
        <v>0.98280400000000001</v>
      </c>
      <c r="W3996" s="234">
        <v>1064414400</v>
      </c>
      <c r="X3996" s="194">
        <f t="shared" si="125"/>
        <v>1.5465430093528222E-2</v>
      </c>
      <c r="Y3996" s="193"/>
      <c r="Z3996" s="197">
        <v>3994</v>
      </c>
    </row>
    <row r="3997" spans="1:26" ht="14.4" x14ac:dyDescent="0.3">
      <c r="A3997" s="7">
        <v>38341</v>
      </c>
      <c r="B3997" s="191">
        <v>1194.1999510000001</v>
      </c>
      <c r="C3997" s="191">
        <v>1203.4300539999999</v>
      </c>
      <c r="D3997" s="191">
        <v>1193.3599850000001</v>
      </c>
      <c r="E3997" s="191">
        <v>1194.650024</v>
      </c>
      <c r="F3997" s="192">
        <v>1194.650024</v>
      </c>
      <c r="G3997" s="191">
        <v>1422800000</v>
      </c>
      <c r="H3997" s="194">
        <f t="shared" si="124"/>
        <v>3.7688244721756386E-4</v>
      </c>
      <c r="I3997" s="193"/>
      <c r="J3997" s="197">
        <v>3995</v>
      </c>
      <c r="K3997" s="234"/>
      <c r="L3997" s="234"/>
      <c r="M3997" s="234"/>
      <c r="N3997" s="234"/>
      <c r="O3997" s="234"/>
      <c r="P3997" s="234"/>
      <c r="Q3997" s="7">
        <v>38341</v>
      </c>
      <c r="R3997" s="8">
        <v>1169107</v>
      </c>
      <c r="S3997" s="8">
        <v>1178571</v>
      </c>
      <c r="T3997" s="8">
        <v>1102857</v>
      </c>
      <c r="U3997" s="8">
        <v>1120000</v>
      </c>
      <c r="V3997" s="192">
        <v>0.96783600000000003</v>
      </c>
      <c r="W3997" s="234">
        <v>1168126400</v>
      </c>
      <c r="X3997" s="194">
        <f t="shared" si="125"/>
        <v>-0.99999903492796627</v>
      </c>
      <c r="Y3997" s="193"/>
      <c r="Z3997" s="197">
        <v>3995</v>
      </c>
    </row>
    <row r="3998" spans="1:26" ht="14.4" x14ac:dyDescent="0.3">
      <c r="A3998" s="7">
        <v>38338</v>
      </c>
      <c r="B3998" s="191">
        <v>1203.209961</v>
      </c>
      <c r="C3998" s="191">
        <v>1203.209961</v>
      </c>
      <c r="D3998" s="191">
        <v>1193.48999</v>
      </c>
      <c r="E3998" s="191">
        <v>1194.1999510000001</v>
      </c>
      <c r="F3998" s="192">
        <v>1194.1999510000001</v>
      </c>
      <c r="G3998" s="191">
        <v>2335000000</v>
      </c>
      <c r="H3998" s="194">
        <f t="shared" si="124"/>
        <v>-7.488310678970489E-3</v>
      </c>
      <c r="I3998" s="193"/>
      <c r="J3998" s="197">
        <v>3996</v>
      </c>
      <c r="K3998" s="234"/>
      <c r="L3998" s="234"/>
      <c r="M3998" s="234"/>
      <c r="N3998" s="234"/>
      <c r="O3998" s="234"/>
      <c r="P3998" s="234"/>
      <c r="Q3998" s="7">
        <v>38338</v>
      </c>
      <c r="R3998" s="8">
        <v>1193571</v>
      </c>
      <c r="S3998" s="8">
        <v>1197143</v>
      </c>
      <c r="T3998" s="8">
        <v>1158929</v>
      </c>
      <c r="U3998" s="8">
        <v>1160536</v>
      </c>
      <c r="V3998" s="192">
        <v>1002864</v>
      </c>
      <c r="W3998" s="234">
        <v>783496000</v>
      </c>
      <c r="X3998" s="194">
        <f t="shared" si="125"/>
        <v>-2.4174181771475945E-2</v>
      </c>
      <c r="Y3998" s="193"/>
      <c r="Z3998" s="197">
        <v>3996</v>
      </c>
    </row>
    <row r="3999" spans="1:26" ht="14.4" x14ac:dyDescent="0.3">
      <c r="A3999" s="7">
        <v>38337</v>
      </c>
      <c r="B3999" s="191">
        <v>1205.719971</v>
      </c>
      <c r="C3999" s="191">
        <v>1207.969971</v>
      </c>
      <c r="D3999" s="191">
        <v>1198.410034</v>
      </c>
      <c r="E3999" s="191">
        <v>1203.209961</v>
      </c>
      <c r="F3999" s="192">
        <v>1203.209961</v>
      </c>
      <c r="G3999" s="191">
        <v>1793900000</v>
      </c>
      <c r="H3999" s="194">
        <f t="shared" si="124"/>
        <v>-2.0817520322884042E-3</v>
      </c>
      <c r="I3999" s="193"/>
      <c r="J3999" s="197">
        <v>3997</v>
      </c>
      <c r="K3999" s="234"/>
      <c r="L3999" s="234"/>
      <c r="M3999" s="234"/>
      <c r="N3999" s="234"/>
      <c r="O3999" s="234"/>
      <c r="P3999" s="234"/>
      <c r="Q3999" s="7">
        <v>38337</v>
      </c>
      <c r="R3999" s="8">
        <v>1181250</v>
      </c>
      <c r="S3999" s="8">
        <v>1205357</v>
      </c>
      <c r="T3999" s="8">
        <v>1179464</v>
      </c>
      <c r="U3999" s="8">
        <v>1189286</v>
      </c>
      <c r="V3999" s="192">
        <v>1027708</v>
      </c>
      <c r="W3999" s="234">
        <v>1126115200</v>
      </c>
      <c r="X3999" s="194">
        <f t="shared" si="125"/>
        <v>2.053263504301258E-2</v>
      </c>
      <c r="Y3999" s="193"/>
      <c r="Z3999" s="197">
        <v>3997</v>
      </c>
    </row>
    <row r="4000" spans="1:26" ht="14.4" x14ac:dyDescent="0.3">
      <c r="A4000" s="7">
        <v>38336</v>
      </c>
      <c r="B4000" s="191">
        <v>1203.380005</v>
      </c>
      <c r="C4000" s="191">
        <v>1206.6099850000001</v>
      </c>
      <c r="D4000" s="191">
        <v>1199.4399410000001</v>
      </c>
      <c r="E4000" s="191">
        <v>1205.719971</v>
      </c>
      <c r="F4000" s="192">
        <v>1205.719971</v>
      </c>
      <c r="G4000" s="191">
        <v>1695800000</v>
      </c>
      <c r="H4000" s="194">
        <f t="shared" si="124"/>
        <v>1.9444946652574671E-3</v>
      </c>
      <c r="I4000" s="193"/>
      <c r="J4000" s="197">
        <v>3998</v>
      </c>
      <c r="K4000" s="234"/>
      <c r="L4000" s="234"/>
      <c r="M4000" s="234"/>
      <c r="N4000" s="234"/>
      <c r="O4000" s="234"/>
      <c r="P4000" s="234"/>
      <c r="Q4000" s="7">
        <v>38336</v>
      </c>
      <c r="R4000" s="8">
        <v>1165000</v>
      </c>
      <c r="S4000" s="8">
        <v>1168929</v>
      </c>
      <c r="T4000" s="8">
        <v>1154643</v>
      </c>
      <c r="U4000" s="8">
        <v>1165357</v>
      </c>
      <c r="V4000" s="192">
        <v>1007031</v>
      </c>
      <c r="W4000" s="234">
        <v>398361600</v>
      </c>
      <c r="X4000" s="194">
        <f t="shared" si="125"/>
        <v>-4.5955608668637234E-4</v>
      </c>
      <c r="Y4000" s="193"/>
      <c r="Z4000" s="197">
        <v>3998</v>
      </c>
    </row>
    <row r="4001" spans="1:26" ht="14.4" x14ac:dyDescent="0.3">
      <c r="A4001" s="7">
        <v>38335</v>
      </c>
      <c r="B4001" s="191">
        <v>1198.6800539999999</v>
      </c>
      <c r="C4001" s="191">
        <v>1205.290039</v>
      </c>
      <c r="D4001" s="191">
        <v>1197.839966</v>
      </c>
      <c r="E4001" s="191">
        <v>1203.380005</v>
      </c>
      <c r="F4001" s="192">
        <v>1203.380005</v>
      </c>
      <c r="G4001" s="191">
        <v>1544400000</v>
      </c>
      <c r="H4001" s="194">
        <f t="shared" si="124"/>
        <v>3.9209386894495336E-3</v>
      </c>
      <c r="I4001" s="193"/>
      <c r="J4001" s="197">
        <v>3999</v>
      </c>
      <c r="K4001" s="234"/>
      <c r="L4001" s="234"/>
      <c r="M4001" s="234"/>
      <c r="N4001" s="234"/>
      <c r="O4001" s="234"/>
      <c r="P4001" s="234"/>
      <c r="Q4001" s="7">
        <v>38335</v>
      </c>
      <c r="R4001" s="8">
        <v>1167857</v>
      </c>
      <c r="S4001" s="8">
        <v>1176429</v>
      </c>
      <c r="T4001" s="8">
        <v>1161071</v>
      </c>
      <c r="U4001" s="8">
        <v>1165893</v>
      </c>
      <c r="V4001" s="192">
        <v>1007494</v>
      </c>
      <c r="W4001" s="234">
        <v>415721600</v>
      </c>
      <c r="X4001" s="194">
        <f t="shared" si="125"/>
        <v>5.8544572347074266E-3</v>
      </c>
      <c r="Y4001" s="193"/>
      <c r="Z4001" s="197">
        <v>3999</v>
      </c>
    </row>
    <row r="4002" spans="1:26" ht="14.4" x14ac:dyDescent="0.3">
      <c r="A4002" s="7">
        <v>38334</v>
      </c>
      <c r="B4002" s="191">
        <v>1188</v>
      </c>
      <c r="C4002" s="191">
        <v>1198.73999</v>
      </c>
      <c r="D4002" s="191">
        <v>1188</v>
      </c>
      <c r="E4002" s="191">
        <v>1198.6800539999999</v>
      </c>
      <c r="F4002" s="192">
        <v>1198.6800539999999</v>
      </c>
      <c r="G4002" s="191">
        <v>1436100000</v>
      </c>
      <c r="H4002" s="194">
        <f t="shared" si="124"/>
        <v>8.9899444444443838E-3</v>
      </c>
      <c r="I4002" s="193"/>
      <c r="J4002" s="197">
        <v>4000</v>
      </c>
      <c r="K4002" s="234"/>
      <c r="L4002" s="234"/>
      <c r="M4002" s="234"/>
      <c r="N4002" s="234"/>
      <c r="O4002" s="234"/>
      <c r="P4002" s="234"/>
      <c r="Q4002" s="7">
        <v>38334</v>
      </c>
      <c r="R4002" s="8">
        <v>1171786</v>
      </c>
      <c r="S4002" s="8">
        <v>1176786</v>
      </c>
      <c r="T4002" s="8">
        <v>1153571</v>
      </c>
      <c r="U4002" s="8">
        <v>1159107</v>
      </c>
      <c r="V4002" s="192">
        <v>1001630</v>
      </c>
      <c r="W4002" s="234">
        <v>395040800</v>
      </c>
      <c r="X4002" s="194">
        <f t="shared" si="125"/>
        <v>-3.6833566589378843E-3</v>
      </c>
      <c r="Y4002" s="193"/>
      <c r="Z4002" s="197">
        <v>4000</v>
      </c>
    </row>
    <row r="4003" spans="1:26" ht="14.4" x14ac:dyDescent="0.3">
      <c r="A4003" s="7">
        <v>38331</v>
      </c>
      <c r="B4003" s="191">
        <v>1189.23999</v>
      </c>
      <c r="C4003" s="191">
        <v>1191.4499510000001</v>
      </c>
      <c r="D4003" s="191">
        <v>1185.23999</v>
      </c>
      <c r="E4003" s="191">
        <v>1188</v>
      </c>
      <c r="F4003" s="192">
        <v>1188</v>
      </c>
      <c r="G4003" s="191">
        <v>1443700000</v>
      </c>
      <c r="H4003" s="194">
        <f t="shared" si="124"/>
        <v>-1.0426743217742235E-3</v>
      </c>
      <c r="I4003" s="193"/>
      <c r="J4003" s="197">
        <v>4001</v>
      </c>
      <c r="K4003" s="234"/>
      <c r="L4003" s="234"/>
      <c r="M4003" s="234"/>
      <c r="N4003" s="234"/>
      <c r="O4003" s="234"/>
      <c r="P4003" s="234"/>
      <c r="Q4003" s="7">
        <v>38331</v>
      </c>
      <c r="R4003" s="8">
        <v>1161250</v>
      </c>
      <c r="S4003" s="8">
        <v>1179464</v>
      </c>
      <c r="T4003" s="8">
        <v>1155357</v>
      </c>
      <c r="U4003" s="8">
        <v>1163393</v>
      </c>
      <c r="V4003" s="192">
        <v>1005333</v>
      </c>
      <c r="W4003" s="234">
        <v>775773600</v>
      </c>
      <c r="X4003" s="194">
        <f t="shared" si="125"/>
        <v>1018125.781131701</v>
      </c>
      <c r="Y4003" s="193"/>
      <c r="Z4003" s="197">
        <v>4001</v>
      </c>
    </row>
    <row r="4004" spans="1:26" ht="14.4" x14ac:dyDescent="0.3">
      <c r="A4004" s="7">
        <v>38330</v>
      </c>
      <c r="B4004" s="191">
        <v>1182.8100589999999</v>
      </c>
      <c r="C4004" s="191">
        <v>1190.51001</v>
      </c>
      <c r="D4004" s="191">
        <v>1173.790039</v>
      </c>
      <c r="E4004" s="191">
        <v>1189.23999</v>
      </c>
      <c r="F4004" s="192">
        <v>1189.23999</v>
      </c>
      <c r="G4004" s="191">
        <v>1624700000</v>
      </c>
      <c r="H4004" s="194">
        <f t="shared" si="124"/>
        <v>5.4361483917682212E-3</v>
      </c>
      <c r="I4004" s="193"/>
      <c r="J4004" s="197">
        <v>4002</v>
      </c>
      <c r="K4004" s="234"/>
      <c r="L4004" s="234"/>
      <c r="M4004" s="234"/>
      <c r="N4004" s="234"/>
      <c r="O4004" s="234"/>
      <c r="P4004" s="234"/>
      <c r="Q4004" s="7">
        <v>38330</v>
      </c>
      <c r="R4004" s="8">
        <v>1121607</v>
      </c>
      <c r="S4004" s="8">
        <v>1150000</v>
      </c>
      <c r="T4004" s="8">
        <v>1108393</v>
      </c>
      <c r="U4004" s="8">
        <v>1142679</v>
      </c>
      <c r="V4004" s="192">
        <v>0.98743400000000003</v>
      </c>
      <c r="W4004" s="234">
        <v>741501600</v>
      </c>
      <c r="X4004" s="194">
        <f t="shared" si="125"/>
        <v>1.1220950416650872E-2</v>
      </c>
      <c r="Y4004" s="193"/>
      <c r="Z4004" s="197">
        <v>4002</v>
      </c>
    </row>
    <row r="4005" spans="1:26" ht="14.4" x14ac:dyDescent="0.3">
      <c r="A4005" s="7">
        <v>38329</v>
      </c>
      <c r="B4005" s="191">
        <v>1177.0699460000001</v>
      </c>
      <c r="C4005" s="191">
        <v>1184.0500489999999</v>
      </c>
      <c r="D4005" s="191">
        <v>1177.0699460000001</v>
      </c>
      <c r="E4005" s="191">
        <v>1182.8100589999999</v>
      </c>
      <c r="F4005" s="192">
        <v>1182.8100589999999</v>
      </c>
      <c r="G4005" s="191">
        <v>1525200000</v>
      </c>
      <c r="H4005" s="194">
        <f t="shared" si="124"/>
        <v>4.876611640205651E-3</v>
      </c>
      <c r="I4005" s="193"/>
      <c r="J4005" s="197">
        <v>4003</v>
      </c>
      <c r="K4005" s="234"/>
      <c r="L4005" s="234"/>
      <c r="M4005" s="234"/>
      <c r="N4005" s="234"/>
      <c r="O4005" s="234"/>
      <c r="P4005" s="234"/>
      <c r="Q4005" s="7">
        <v>38329</v>
      </c>
      <c r="R4005" s="8">
        <v>1126429</v>
      </c>
      <c r="S4005" s="8">
        <v>1150536</v>
      </c>
      <c r="T4005" s="8">
        <v>1108036</v>
      </c>
      <c r="U4005" s="8">
        <v>1130000</v>
      </c>
      <c r="V4005" s="192">
        <v>0.97647700000000004</v>
      </c>
      <c r="W4005" s="234">
        <v>691902400</v>
      </c>
      <c r="X4005" s="194">
        <f t="shared" si="125"/>
        <v>6.2011893341192975E-3</v>
      </c>
      <c r="Y4005" s="193"/>
      <c r="Z4005" s="197">
        <v>4003</v>
      </c>
    </row>
    <row r="4006" spans="1:26" ht="14.4" x14ac:dyDescent="0.3">
      <c r="A4006" s="7">
        <v>38328</v>
      </c>
      <c r="B4006" s="191">
        <v>1190.25</v>
      </c>
      <c r="C4006" s="191">
        <v>1192.170044</v>
      </c>
      <c r="D4006" s="191">
        <v>1177.0699460000001</v>
      </c>
      <c r="E4006" s="191">
        <v>1177.0699460000001</v>
      </c>
      <c r="F4006" s="192">
        <v>1177.0699460000001</v>
      </c>
      <c r="G4006" s="191">
        <v>1533900000</v>
      </c>
      <c r="H4006" s="194">
        <f t="shared" si="124"/>
        <v>-1.1073349296366249E-2</v>
      </c>
      <c r="I4006" s="193"/>
      <c r="J4006" s="197">
        <v>4004</v>
      </c>
      <c r="K4006" s="234"/>
      <c r="L4006" s="234"/>
      <c r="M4006" s="234"/>
      <c r="N4006" s="234"/>
      <c r="O4006" s="234"/>
      <c r="P4006" s="234"/>
      <c r="Q4006" s="7">
        <v>38328</v>
      </c>
      <c r="R4006" s="8">
        <v>1177321</v>
      </c>
      <c r="S4006" s="8">
        <v>1191607</v>
      </c>
      <c r="T4006" s="8">
        <v>1117143</v>
      </c>
      <c r="U4006" s="8">
        <v>1123036</v>
      </c>
      <c r="V4006" s="192">
        <v>0.97045899999999996</v>
      </c>
      <c r="W4006" s="234">
        <v>1056899200</v>
      </c>
      <c r="X4006" s="194">
        <f t="shared" si="125"/>
        <v>-0.99999904393456518</v>
      </c>
      <c r="Y4006" s="193"/>
      <c r="Z4006" s="197">
        <v>4004</v>
      </c>
    </row>
    <row r="4007" spans="1:26" ht="14.4" x14ac:dyDescent="0.3">
      <c r="A4007" s="7">
        <v>38327</v>
      </c>
      <c r="B4007" s="191">
        <v>1191.170044</v>
      </c>
      <c r="C4007" s="191">
        <v>1192.410034</v>
      </c>
      <c r="D4007" s="191">
        <v>1185.1800539999999</v>
      </c>
      <c r="E4007" s="191">
        <v>1190.25</v>
      </c>
      <c r="F4007" s="192">
        <v>1190.25</v>
      </c>
      <c r="G4007" s="191">
        <v>1354400000</v>
      </c>
      <c r="H4007" s="194">
        <f t="shared" si="124"/>
        <v>-7.7238678443458382E-4</v>
      </c>
      <c r="I4007" s="193"/>
      <c r="J4007" s="197">
        <v>4005</v>
      </c>
      <c r="K4007" s="234"/>
      <c r="L4007" s="234"/>
      <c r="M4007" s="234"/>
      <c r="N4007" s="234"/>
      <c r="O4007" s="234"/>
      <c r="P4007" s="234"/>
      <c r="Q4007" s="7">
        <v>38327</v>
      </c>
      <c r="R4007" s="8">
        <v>1147321</v>
      </c>
      <c r="S4007" s="8">
        <v>1182857</v>
      </c>
      <c r="T4007" s="8">
        <v>1124107</v>
      </c>
      <c r="U4007" s="8">
        <v>1174643</v>
      </c>
      <c r="V4007" s="192">
        <v>1015055</v>
      </c>
      <c r="W4007" s="234">
        <v>1247920800</v>
      </c>
      <c r="X4007" s="194">
        <f t="shared" si="125"/>
        <v>1049456.2583871905</v>
      </c>
      <c r="Y4007" s="193"/>
      <c r="Z4007" s="197">
        <v>4005</v>
      </c>
    </row>
    <row r="4008" spans="1:26" ht="14.4" x14ac:dyDescent="0.3">
      <c r="A4008" s="7">
        <v>38324</v>
      </c>
      <c r="B4008" s="191">
        <v>1190.329956</v>
      </c>
      <c r="C4008" s="191">
        <v>1197.459961</v>
      </c>
      <c r="D4008" s="191">
        <v>1187.709961</v>
      </c>
      <c r="E4008" s="191">
        <v>1191.170044</v>
      </c>
      <c r="F4008" s="192">
        <v>1191.170044</v>
      </c>
      <c r="G4008" s="191">
        <v>1566700000</v>
      </c>
      <c r="H4008" s="194">
        <f t="shared" si="124"/>
        <v>7.0576061348818424E-4</v>
      </c>
      <c r="I4008" s="193"/>
      <c r="J4008" s="197">
        <v>4006</v>
      </c>
      <c r="K4008" s="234"/>
      <c r="L4008" s="234"/>
      <c r="M4008" s="234"/>
      <c r="N4008" s="234"/>
      <c r="O4008" s="234"/>
      <c r="P4008" s="234"/>
      <c r="Q4008" s="7">
        <v>38324</v>
      </c>
      <c r="R4008" s="8">
        <v>1152321</v>
      </c>
      <c r="S4008" s="8">
        <v>1160714</v>
      </c>
      <c r="T4008" s="8">
        <v>1102679</v>
      </c>
      <c r="U4008" s="8">
        <v>1119286</v>
      </c>
      <c r="V4008" s="192">
        <v>0.96721900000000005</v>
      </c>
      <c r="W4008" s="234">
        <v>1238848800</v>
      </c>
      <c r="X4008" s="194">
        <f t="shared" si="125"/>
        <v>-0.99999903879716856</v>
      </c>
      <c r="Y4008" s="193"/>
      <c r="Z4008" s="197">
        <v>4006</v>
      </c>
    </row>
    <row r="4009" spans="1:26" ht="14.4" x14ac:dyDescent="0.3">
      <c r="A4009" s="7">
        <v>38323</v>
      </c>
      <c r="B4009" s="191">
        <v>1191.369995</v>
      </c>
      <c r="C4009" s="191">
        <v>1194.8000489999999</v>
      </c>
      <c r="D4009" s="191">
        <v>1186.719971</v>
      </c>
      <c r="E4009" s="191">
        <v>1190.329956</v>
      </c>
      <c r="F4009" s="192">
        <v>1190.329956</v>
      </c>
      <c r="G4009" s="191">
        <v>1774900000</v>
      </c>
      <c r="H4009" s="194">
        <f t="shared" si="124"/>
        <v>-8.7297733228540713E-4</v>
      </c>
      <c r="I4009" s="193"/>
      <c r="J4009" s="197">
        <v>4007</v>
      </c>
      <c r="K4009" s="234"/>
      <c r="L4009" s="234"/>
      <c r="M4009" s="234"/>
      <c r="N4009" s="234"/>
      <c r="O4009" s="234"/>
      <c r="P4009" s="234"/>
      <c r="Q4009" s="7">
        <v>38323</v>
      </c>
      <c r="R4009" s="8">
        <v>1180893</v>
      </c>
      <c r="S4009" s="8">
        <v>1194643</v>
      </c>
      <c r="T4009" s="8">
        <v>1154643</v>
      </c>
      <c r="U4009" s="8">
        <v>1164464</v>
      </c>
      <c r="V4009" s="192">
        <v>1006259</v>
      </c>
      <c r="W4009" s="234">
        <v>987442400</v>
      </c>
      <c r="X4009" s="194">
        <f t="shared" si="125"/>
        <v>-3.8058602140772474E-2</v>
      </c>
      <c r="Y4009" s="193"/>
      <c r="Z4009" s="197">
        <v>4007</v>
      </c>
    </row>
    <row r="4010" spans="1:26" ht="14.4" x14ac:dyDescent="0.3">
      <c r="A4010" s="7">
        <v>38322</v>
      </c>
      <c r="B4010" s="191">
        <v>1173.780029</v>
      </c>
      <c r="C4010" s="191">
        <v>1191.369995</v>
      </c>
      <c r="D4010" s="191">
        <v>1173.780029</v>
      </c>
      <c r="E4010" s="191">
        <v>1191.369995</v>
      </c>
      <c r="F4010" s="192">
        <v>1191.369995</v>
      </c>
      <c r="G4010" s="191">
        <v>1772800000</v>
      </c>
      <c r="H4010" s="194">
        <f t="shared" si="124"/>
        <v>1.4951227451709995E-2</v>
      </c>
      <c r="I4010" s="193"/>
      <c r="J4010" s="197">
        <v>4008</v>
      </c>
      <c r="K4010" s="234"/>
      <c r="L4010" s="234"/>
      <c r="M4010" s="234"/>
      <c r="N4010" s="234"/>
      <c r="O4010" s="234"/>
      <c r="P4010" s="234"/>
      <c r="Q4010" s="7">
        <v>38322</v>
      </c>
      <c r="R4010" s="8">
        <v>1210536</v>
      </c>
      <c r="S4010" s="8">
        <v>1213393</v>
      </c>
      <c r="T4010" s="8">
        <v>1183393</v>
      </c>
      <c r="U4010" s="8">
        <v>1210536</v>
      </c>
      <c r="V4010" s="192">
        <v>1046071</v>
      </c>
      <c r="W4010" s="234">
        <v>800553600</v>
      </c>
      <c r="X4010" s="194">
        <f t="shared" si="125"/>
        <v>1.1035583910741088E-2</v>
      </c>
      <c r="Y4010" s="193"/>
      <c r="Z4010" s="197">
        <v>4008</v>
      </c>
    </row>
    <row r="4011" spans="1:26" ht="14.4" x14ac:dyDescent="0.3">
      <c r="A4011" s="7">
        <v>38321</v>
      </c>
      <c r="B4011" s="191">
        <v>1178.5699460000001</v>
      </c>
      <c r="C4011" s="191">
        <v>1178.660034</v>
      </c>
      <c r="D4011" s="191">
        <v>1173.8100589999999</v>
      </c>
      <c r="E4011" s="191">
        <v>1173.8199460000001</v>
      </c>
      <c r="F4011" s="192">
        <v>1173.8199460000001</v>
      </c>
      <c r="G4011" s="191">
        <v>1553500000</v>
      </c>
      <c r="H4011" s="194">
        <f t="shared" si="124"/>
        <v>-4.030308100186359E-3</v>
      </c>
      <c r="I4011" s="193"/>
      <c r="J4011" s="197">
        <v>4009</v>
      </c>
      <c r="K4011" s="234"/>
      <c r="L4011" s="234"/>
      <c r="M4011" s="234"/>
      <c r="N4011" s="234"/>
      <c r="O4011" s="234"/>
      <c r="P4011" s="234"/>
      <c r="Q4011" s="7">
        <v>38321</v>
      </c>
      <c r="R4011" s="8">
        <v>1228393</v>
      </c>
      <c r="S4011" s="8">
        <v>1228393</v>
      </c>
      <c r="T4011" s="8">
        <v>1197321</v>
      </c>
      <c r="U4011" s="8">
        <v>1197321</v>
      </c>
      <c r="V4011" s="192">
        <v>1034653</v>
      </c>
      <c r="W4011" s="234">
        <v>1028518400</v>
      </c>
      <c r="X4011" s="194">
        <f t="shared" si="125"/>
        <v>-2.0308663660009791E-2</v>
      </c>
      <c r="Y4011" s="193"/>
      <c r="Z4011" s="197">
        <v>4009</v>
      </c>
    </row>
    <row r="4012" spans="1:26" ht="14.4" x14ac:dyDescent="0.3">
      <c r="A4012" s="7">
        <v>38320</v>
      </c>
      <c r="B4012" s="191">
        <v>1182.650024</v>
      </c>
      <c r="C4012" s="191">
        <v>1186.9399410000001</v>
      </c>
      <c r="D4012" s="191">
        <v>1172.369995</v>
      </c>
      <c r="E4012" s="191">
        <v>1178.5699460000001</v>
      </c>
      <c r="F4012" s="192">
        <v>1178.5699460000001</v>
      </c>
      <c r="G4012" s="191">
        <v>1378500000</v>
      </c>
      <c r="H4012" s="194">
        <f t="shared" si="124"/>
        <v>-3.449945391452474E-3</v>
      </c>
      <c r="I4012" s="193"/>
      <c r="J4012" s="197">
        <v>4010</v>
      </c>
      <c r="K4012" s="234"/>
      <c r="L4012" s="234"/>
      <c r="M4012" s="234"/>
      <c r="N4012" s="234"/>
      <c r="O4012" s="234"/>
      <c r="P4012" s="234"/>
      <c r="Q4012" s="7">
        <v>38320</v>
      </c>
      <c r="R4012" s="8">
        <v>1231250</v>
      </c>
      <c r="S4012" s="8">
        <v>1242321</v>
      </c>
      <c r="T4012" s="8">
        <v>1203750</v>
      </c>
      <c r="U4012" s="8">
        <v>1222143</v>
      </c>
      <c r="V4012" s="192">
        <v>1056101</v>
      </c>
      <c r="W4012" s="234">
        <v>1712916800</v>
      </c>
      <c r="X4012" s="194">
        <f t="shared" si="125"/>
        <v>1060261.5304319453</v>
      </c>
      <c r="Y4012" s="193"/>
      <c r="Z4012" s="197">
        <v>4010</v>
      </c>
    </row>
    <row r="4013" spans="1:26" ht="14.4" x14ac:dyDescent="0.3">
      <c r="A4013" s="7">
        <v>38317</v>
      </c>
      <c r="B4013" s="191">
        <v>1181.76001</v>
      </c>
      <c r="C4013" s="191">
        <v>1186.619995</v>
      </c>
      <c r="D4013" s="191">
        <v>1181.079956</v>
      </c>
      <c r="E4013" s="191">
        <v>1182.650024</v>
      </c>
      <c r="F4013" s="192">
        <v>1182.650024</v>
      </c>
      <c r="G4013" s="191">
        <v>504580000</v>
      </c>
      <c r="H4013" s="194">
        <f t="shared" si="124"/>
        <v>7.5312583982264274E-4</v>
      </c>
      <c r="I4013" s="193"/>
      <c r="J4013" s="197">
        <v>4011</v>
      </c>
      <c r="K4013" s="234"/>
      <c r="L4013" s="234"/>
      <c r="M4013" s="234"/>
      <c r="N4013" s="234"/>
      <c r="O4013" s="234"/>
      <c r="P4013" s="234"/>
      <c r="Q4013" s="7">
        <v>38317</v>
      </c>
      <c r="R4013" s="8">
        <v>1166964</v>
      </c>
      <c r="S4013" s="8">
        <v>1174286</v>
      </c>
      <c r="T4013" s="8">
        <v>1148929</v>
      </c>
      <c r="U4013" s="8">
        <v>1152679</v>
      </c>
      <c r="V4013" s="192">
        <v>0.99607500000000004</v>
      </c>
      <c r="W4013" s="234">
        <v>550144000</v>
      </c>
      <c r="X4013" s="194">
        <f t="shared" si="125"/>
        <v>7.8068798887854073E-3</v>
      </c>
      <c r="Y4013" s="193"/>
      <c r="Z4013" s="197">
        <v>4011</v>
      </c>
    </row>
    <row r="4014" spans="1:26" ht="14.4" x14ac:dyDescent="0.3">
      <c r="A4014" s="7">
        <v>38315</v>
      </c>
      <c r="B4014" s="191">
        <v>1176.9399410000001</v>
      </c>
      <c r="C4014" s="191">
        <v>1182.459961</v>
      </c>
      <c r="D4014" s="191">
        <v>1176.9399410000001</v>
      </c>
      <c r="E4014" s="191">
        <v>1181.76001</v>
      </c>
      <c r="F4014" s="192">
        <v>1181.76001</v>
      </c>
      <c r="G4014" s="191">
        <v>1149600000</v>
      </c>
      <c r="H4014" s="194">
        <f t="shared" si="124"/>
        <v>4.0954247808978684E-3</v>
      </c>
      <c r="I4014" s="193"/>
      <c r="J4014" s="197">
        <v>4012</v>
      </c>
      <c r="K4014" s="234"/>
      <c r="L4014" s="234"/>
      <c r="M4014" s="234"/>
      <c r="N4014" s="234"/>
      <c r="O4014" s="234"/>
      <c r="P4014" s="234"/>
      <c r="Q4014" s="7">
        <v>38315</v>
      </c>
      <c r="R4014" s="8">
        <v>1101607</v>
      </c>
      <c r="S4014" s="8">
        <v>1164286</v>
      </c>
      <c r="T4014" s="8">
        <v>1099107</v>
      </c>
      <c r="U4014" s="8">
        <v>1143750</v>
      </c>
      <c r="V4014" s="192">
        <v>0.98835899999999999</v>
      </c>
      <c r="W4014" s="234">
        <v>1390788000</v>
      </c>
      <c r="X4014" s="194">
        <f t="shared" si="125"/>
        <v>4.5372574860306235E-2</v>
      </c>
      <c r="Y4014" s="193"/>
      <c r="Z4014" s="197">
        <v>4012</v>
      </c>
    </row>
    <row r="4015" spans="1:26" ht="14.4" x14ac:dyDescent="0.3">
      <c r="A4015" s="7">
        <v>38314</v>
      </c>
      <c r="B4015" s="191">
        <v>1177.23999</v>
      </c>
      <c r="C4015" s="191">
        <v>1179.5200199999999</v>
      </c>
      <c r="D4015" s="191">
        <v>1171.410034</v>
      </c>
      <c r="E4015" s="191">
        <v>1176.9399410000001</v>
      </c>
      <c r="F4015" s="192">
        <v>1176.9399410000001</v>
      </c>
      <c r="G4015" s="191">
        <v>1428300000</v>
      </c>
      <c r="H4015" s="194">
        <f t="shared" si="124"/>
        <v>-2.5487496393997329E-4</v>
      </c>
      <c r="I4015" s="193"/>
      <c r="J4015" s="197">
        <v>4013</v>
      </c>
      <c r="K4015" s="234"/>
      <c r="L4015" s="234"/>
      <c r="M4015" s="234"/>
      <c r="N4015" s="234"/>
      <c r="O4015" s="234"/>
      <c r="P4015" s="234"/>
      <c r="Q4015" s="7">
        <v>38314</v>
      </c>
      <c r="R4015" s="8">
        <v>1112500</v>
      </c>
      <c r="S4015" s="8">
        <v>1115179</v>
      </c>
      <c r="T4015" s="8">
        <v>1090179</v>
      </c>
      <c r="U4015" s="8">
        <v>1094107</v>
      </c>
      <c r="V4015" s="192">
        <v>0.945461</v>
      </c>
      <c r="W4015" s="234">
        <v>911450400</v>
      </c>
      <c r="X4015" s="194">
        <f t="shared" si="125"/>
        <v>-1.3034821140916106E-3</v>
      </c>
      <c r="Y4015" s="193"/>
      <c r="Z4015" s="197">
        <v>4013</v>
      </c>
    </row>
    <row r="4016" spans="1:26" ht="14.4" x14ac:dyDescent="0.3">
      <c r="A4016" s="7">
        <v>38313</v>
      </c>
      <c r="B4016" s="191">
        <v>1170.339966</v>
      </c>
      <c r="C4016" s="191">
        <v>1178.1800539999999</v>
      </c>
      <c r="D4016" s="191">
        <v>1167.8900149999999</v>
      </c>
      <c r="E4016" s="191">
        <v>1177.23999</v>
      </c>
      <c r="F4016" s="192">
        <v>1177.23999</v>
      </c>
      <c r="G4016" s="191">
        <v>1392700000</v>
      </c>
      <c r="H4016" s="194">
        <f t="shared" si="124"/>
        <v>5.8957432886642359E-3</v>
      </c>
      <c r="I4016" s="193"/>
      <c r="J4016" s="197">
        <v>4014</v>
      </c>
      <c r="K4016" s="234"/>
      <c r="L4016" s="234"/>
      <c r="M4016" s="234"/>
      <c r="N4016" s="234"/>
      <c r="O4016" s="234"/>
      <c r="P4016" s="234"/>
      <c r="Q4016" s="7">
        <v>38313</v>
      </c>
      <c r="R4016" s="8">
        <v>1103571</v>
      </c>
      <c r="S4016" s="8">
        <v>1142857</v>
      </c>
      <c r="T4016" s="8">
        <v>1033929</v>
      </c>
      <c r="U4016" s="8">
        <v>1095536</v>
      </c>
      <c r="V4016" s="192">
        <v>0.94669499999999995</v>
      </c>
      <c r="W4016" s="234">
        <v>2568210400</v>
      </c>
      <c r="X4016" s="194">
        <f t="shared" si="125"/>
        <v>0.11201753489535798</v>
      </c>
      <c r="Y4016" s="193"/>
      <c r="Z4016" s="197">
        <v>4014</v>
      </c>
    </row>
    <row r="4017" spans="1:26" ht="14.4" x14ac:dyDescent="0.3">
      <c r="A4017" s="7">
        <v>38310</v>
      </c>
      <c r="B4017" s="191">
        <v>1183.5500489999999</v>
      </c>
      <c r="C4017" s="191">
        <v>1184</v>
      </c>
      <c r="D4017" s="191">
        <v>1169.1899410000001</v>
      </c>
      <c r="E4017" s="191">
        <v>1170.339966</v>
      </c>
      <c r="F4017" s="192">
        <v>1170.339966</v>
      </c>
      <c r="G4017" s="191">
        <v>1526600000</v>
      </c>
      <c r="H4017" s="194">
        <f t="shared" si="124"/>
        <v>-1.1161406322581243E-2</v>
      </c>
      <c r="I4017" s="193"/>
      <c r="J4017" s="197">
        <v>4015</v>
      </c>
      <c r="K4017" s="234"/>
      <c r="L4017" s="234"/>
      <c r="M4017" s="234"/>
      <c r="N4017" s="234"/>
      <c r="O4017" s="234"/>
      <c r="P4017" s="234"/>
      <c r="Q4017" s="7">
        <v>38310</v>
      </c>
      <c r="R4017" s="234">
        <v>0.99089300000000002</v>
      </c>
      <c r="S4017" s="8">
        <v>1016250</v>
      </c>
      <c r="T4017" s="234">
        <v>0.97321400000000002</v>
      </c>
      <c r="U4017" s="234">
        <v>0.98517900000000003</v>
      </c>
      <c r="V4017" s="192">
        <v>0.85133099999999995</v>
      </c>
      <c r="W4017" s="234">
        <v>765279200</v>
      </c>
      <c r="X4017" s="194">
        <f t="shared" si="125"/>
        <v>-3.9720331427849824E-3</v>
      </c>
      <c r="Y4017" s="193"/>
      <c r="Z4017" s="197">
        <v>4015</v>
      </c>
    </row>
    <row r="4018" spans="1:26" ht="14.4" x14ac:dyDescent="0.3">
      <c r="A4018" s="7">
        <v>38309</v>
      </c>
      <c r="B4018" s="191">
        <v>1181.9399410000001</v>
      </c>
      <c r="C4018" s="191">
        <v>1184.900024</v>
      </c>
      <c r="D4018" s="191">
        <v>1180.150024</v>
      </c>
      <c r="E4018" s="191">
        <v>1183.5500489999999</v>
      </c>
      <c r="F4018" s="192">
        <v>1183.5500489999999</v>
      </c>
      <c r="G4018" s="191">
        <v>1456700000</v>
      </c>
      <c r="H4018" s="194">
        <f t="shared" si="124"/>
        <v>1.3622587274930364E-3</v>
      </c>
      <c r="I4018" s="193"/>
      <c r="J4018" s="197">
        <v>4016</v>
      </c>
      <c r="K4018" s="234"/>
      <c r="L4018" s="234"/>
      <c r="M4018" s="234"/>
      <c r="N4018" s="234"/>
      <c r="O4018" s="234"/>
      <c r="P4018" s="234"/>
      <c r="Q4018" s="7">
        <v>38309</v>
      </c>
      <c r="R4018" s="234">
        <v>0.96964300000000003</v>
      </c>
      <c r="S4018" s="234">
        <v>0.99017900000000003</v>
      </c>
      <c r="T4018" s="234">
        <v>0.96946399999999999</v>
      </c>
      <c r="U4018" s="234">
        <v>0.98910699999999996</v>
      </c>
      <c r="V4018" s="192">
        <v>0.85472599999999999</v>
      </c>
      <c r="W4018" s="234">
        <v>459149600</v>
      </c>
      <c r="X4018" s="194">
        <f t="shared" si="125"/>
        <v>8.9250618238478231E-3</v>
      </c>
      <c r="Y4018" s="193"/>
      <c r="Z4018" s="197">
        <v>4016</v>
      </c>
    </row>
    <row r="4019" spans="1:26" ht="14.4" x14ac:dyDescent="0.3">
      <c r="A4019" s="7">
        <v>38308</v>
      </c>
      <c r="B4019" s="191">
        <v>1175.4300539999999</v>
      </c>
      <c r="C4019" s="191">
        <v>1188.459961</v>
      </c>
      <c r="D4019" s="191">
        <v>1175.4300539999999</v>
      </c>
      <c r="E4019" s="191">
        <v>1181.9399410000001</v>
      </c>
      <c r="F4019" s="192">
        <v>1181.9399410000001</v>
      </c>
      <c r="G4019" s="191">
        <v>1684200000</v>
      </c>
      <c r="H4019" s="194">
        <f t="shared" si="124"/>
        <v>5.5383023241978146E-3</v>
      </c>
      <c r="I4019" s="193"/>
      <c r="J4019" s="197">
        <v>4017</v>
      </c>
      <c r="K4019" s="234"/>
      <c r="L4019" s="234"/>
      <c r="M4019" s="234"/>
      <c r="N4019" s="234"/>
      <c r="O4019" s="234"/>
      <c r="P4019" s="234"/>
      <c r="Q4019" s="7">
        <v>38308</v>
      </c>
      <c r="R4019" s="234">
        <v>0.98553599999999997</v>
      </c>
      <c r="S4019" s="234">
        <v>0.99017900000000003</v>
      </c>
      <c r="T4019" s="234">
        <v>0.96821400000000002</v>
      </c>
      <c r="U4019" s="234">
        <v>0.98035700000000003</v>
      </c>
      <c r="V4019" s="192">
        <v>0.84716499999999995</v>
      </c>
      <c r="W4019" s="234">
        <v>397751200</v>
      </c>
      <c r="X4019" s="194">
        <f t="shared" si="125"/>
        <v>-7.2778143437828317E-4</v>
      </c>
      <c r="Y4019" s="193"/>
      <c r="Z4019" s="197">
        <v>4017</v>
      </c>
    </row>
    <row r="4020" spans="1:26" ht="14.4" x14ac:dyDescent="0.3">
      <c r="A4020" s="7">
        <v>38307</v>
      </c>
      <c r="B4020" s="191">
        <v>1183.8100589999999</v>
      </c>
      <c r="C4020" s="191">
        <v>1183.8100589999999</v>
      </c>
      <c r="D4020" s="191">
        <v>1175.3199460000001</v>
      </c>
      <c r="E4020" s="191">
        <v>1175.4300539999999</v>
      </c>
      <c r="F4020" s="192">
        <v>1175.4300539999999</v>
      </c>
      <c r="G4020" s="191">
        <v>1364400000</v>
      </c>
      <c r="H4020" s="194">
        <f t="shared" si="124"/>
        <v>-7.0788425358362184E-3</v>
      </c>
      <c r="I4020" s="193"/>
      <c r="J4020" s="197">
        <v>4018</v>
      </c>
      <c r="K4020" s="234"/>
      <c r="L4020" s="234"/>
      <c r="M4020" s="234"/>
      <c r="N4020" s="234"/>
      <c r="O4020" s="234"/>
      <c r="P4020" s="234"/>
      <c r="Q4020" s="7">
        <v>38307</v>
      </c>
      <c r="R4020" s="234">
        <v>0.98499999999999999</v>
      </c>
      <c r="S4020" s="234">
        <v>0.98571399999999998</v>
      </c>
      <c r="T4020" s="234">
        <v>0.97285699999999997</v>
      </c>
      <c r="U4020" s="234">
        <v>0.98107100000000003</v>
      </c>
      <c r="V4020" s="192">
        <v>0.84778200000000004</v>
      </c>
      <c r="W4020" s="234">
        <v>295103200</v>
      </c>
      <c r="X4020" s="194">
        <f t="shared" si="125"/>
        <v>-5.4316457299990054E-3</v>
      </c>
      <c r="Y4020" s="193"/>
      <c r="Z4020" s="197">
        <v>4018</v>
      </c>
    </row>
    <row r="4021" spans="1:26" ht="14.4" x14ac:dyDescent="0.3">
      <c r="A4021" s="7">
        <v>38306</v>
      </c>
      <c r="B4021" s="191">
        <v>1184.170044</v>
      </c>
      <c r="C4021" s="191">
        <v>1184.4799800000001</v>
      </c>
      <c r="D4021" s="191">
        <v>1179.849976</v>
      </c>
      <c r="E4021" s="191">
        <v>1183.8100589999999</v>
      </c>
      <c r="F4021" s="192">
        <v>1183.8100589999999</v>
      </c>
      <c r="G4021" s="191">
        <v>1453300000</v>
      </c>
      <c r="H4021" s="194">
        <f t="shared" si="124"/>
        <v>-3.0399772551589012E-4</v>
      </c>
      <c r="I4021" s="193"/>
      <c r="J4021" s="197">
        <v>4019</v>
      </c>
      <c r="K4021" s="234"/>
      <c r="L4021" s="234"/>
      <c r="M4021" s="234"/>
      <c r="N4021" s="234"/>
      <c r="O4021" s="234"/>
      <c r="P4021" s="234"/>
      <c r="Q4021" s="7">
        <v>38306</v>
      </c>
      <c r="R4021" s="234">
        <v>0.98571399999999998</v>
      </c>
      <c r="S4021" s="234">
        <v>0.99035700000000004</v>
      </c>
      <c r="T4021" s="234">
        <v>0.97035700000000003</v>
      </c>
      <c r="U4021" s="234">
        <v>0.986429</v>
      </c>
      <c r="V4021" s="192">
        <v>0.85241199999999995</v>
      </c>
      <c r="W4021" s="234">
        <v>376045600</v>
      </c>
      <c r="X4021" s="194">
        <f t="shared" si="125"/>
        <v>-4.6845954807432019E-3</v>
      </c>
      <c r="Y4021" s="193"/>
      <c r="Z4021" s="197">
        <v>4019</v>
      </c>
    </row>
    <row r="4022" spans="1:26" ht="14.4" x14ac:dyDescent="0.3">
      <c r="A4022" s="7">
        <v>38303</v>
      </c>
      <c r="B4022" s="191">
        <v>1173.4799800000001</v>
      </c>
      <c r="C4022" s="191">
        <v>1184.170044</v>
      </c>
      <c r="D4022" s="191">
        <v>1171.4300539999999</v>
      </c>
      <c r="E4022" s="191">
        <v>1184.170044</v>
      </c>
      <c r="F4022" s="192">
        <v>1184.170044</v>
      </c>
      <c r="G4022" s="191">
        <v>1531600000</v>
      </c>
      <c r="H4022" s="194">
        <f t="shared" si="124"/>
        <v>9.1097114413489118E-3</v>
      </c>
      <c r="I4022" s="193"/>
      <c r="J4022" s="197">
        <v>4020</v>
      </c>
      <c r="K4022" s="234"/>
      <c r="L4022" s="234"/>
      <c r="M4022" s="234"/>
      <c r="N4022" s="234"/>
      <c r="O4022" s="234"/>
      <c r="P4022" s="234"/>
      <c r="Q4022" s="7">
        <v>38303</v>
      </c>
      <c r="R4022" s="234">
        <v>0.982321</v>
      </c>
      <c r="S4022" s="234">
        <v>0.99446400000000001</v>
      </c>
      <c r="T4022" s="234">
        <v>0.97928599999999999</v>
      </c>
      <c r="U4022" s="234">
        <v>0.99107100000000004</v>
      </c>
      <c r="V4022" s="192">
        <v>0.85642399999999996</v>
      </c>
      <c r="W4022" s="234">
        <v>395701600</v>
      </c>
      <c r="X4022" s="194">
        <f t="shared" si="125"/>
        <v>3.6175625807857281E-3</v>
      </c>
      <c r="Y4022" s="193"/>
      <c r="Z4022" s="197">
        <v>4020</v>
      </c>
    </row>
    <row r="4023" spans="1:26" ht="14.4" x14ac:dyDescent="0.3">
      <c r="A4023" s="7">
        <v>38302</v>
      </c>
      <c r="B4023" s="191">
        <v>1162.910034</v>
      </c>
      <c r="C4023" s="191">
        <v>1174.8000489999999</v>
      </c>
      <c r="D4023" s="191">
        <v>1162.910034</v>
      </c>
      <c r="E4023" s="191">
        <v>1173.4799800000001</v>
      </c>
      <c r="F4023" s="192">
        <v>1173.4799800000001</v>
      </c>
      <c r="G4023" s="191">
        <v>1393000000</v>
      </c>
      <c r="H4023" s="194">
        <f t="shared" si="124"/>
        <v>9.0892207401833056E-3</v>
      </c>
      <c r="I4023" s="193"/>
      <c r="J4023" s="197">
        <v>4021</v>
      </c>
      <c r="K4023" s="234"/>
      <c r="L4023" s="234"/>
      <c r="M4023" s="234"/>
      <c r="N4023" s="234"/>
      <c r="O4023" s="234"/>
      <c r="P4023" s="234"/>
      <c r="Q4023" s="7">
        <v>38302</v>
      </c>
      <c r="R4023" s="234">
        <v>0.98124999999999996</v>
      </c>
      <c r="S4023" s="234">
        <v>0.98982099999999995</v>
      </c>
      <c r="T4023" s="234">
        <v>0.96839299999999995</v>
      </c>
      <c r="U4023" s="234">
        <v>0.98750000000000004</v>
      </c>
      <c r="V4023" s="192">
        <v>0.85333700000000001</v>
      </c>
      <c r="W4023" s="234">
        <v>407299200</v>
      </c>
      <c r="X4023" s="194">
        <f t="shared" si="125"/>
        <v>1.004557021956563E-2</v>
      </c>
      <c r="Y4023" s="193"/>
      <c r="Z4023" s="197">
        <v>4021</v>
      </c>
    </row>
    <row r="4024" spans="1:26" ht="14.4" x14ac:dyDescent="0.3">
      <c r="A4024" s="7">
        <v>38301</v>
      </c>
      <c r="B4024" s="191">
        <v>1164.079956</v>
      </c>
      <c r="C4024" s="191">
        <v>1169.25</v>
      </c>
      <c r="D4024" s="191">
        <v>1162.51001</v>
      </c>
      <c r="E4024" s="191">
        <v>1162.910034</v>
      </c>
      <c r="F4024" s="192">
        <v>1162.910034</v>
      </c>
      <c r="G4024" s="191">
        <v>1504300000</v>
      </c>
      <c r="H4024" s="194">
        <f t="shared" si="124"/>
        <v>-1.005018593413563E-3</v>
      </c>
      <c r="I4024" s="193"/>
      <c r="J4024" s="197">
        <v>4022</v>
      </c>
      <c r="K4024" s="234"/>
      <c r="L4024" s="234"/>
      <c r="M4024" s="234"/>
      <c r="N4024" s="234"/>
      <c r="O4024" s="234"/>
      <c r="P4024" s="234"/>
      <c r="Q4024" s="7">
        <v>38301</v>
      </c>
      <c r="R4024" s="234">
        <v>0.96339300000000005</v>
      </c>
      <c r="S4024" s="234">
        <v>0.98910699999999996</v>
      </c>
      <c r="T4024" s="234">
        <v>0.96267899999999995</v>
      </c>
      <c r="U4024" s="234">
        <v>0.97767899999999996</v>
      </c>
      <c r="V4024" s="192">
        <v>0.84484999999999999</v>
      </c>
      <c r="W4024" s="234">
        <v>508676000</v>
      </c>
      <c r="X4024" s="194">
        <f t="shared" si="125"/>
        <v>1.2950078472607663E-2</v>
      </c>
      <c r="Y4024" s="193"/>
      <c r="Z4024" s="197">
        <v>4022</v>
      </c>
    </row>
    <row r="4025" spans="1:26" ht="14.4" x14ac:dyDescent="0.3">
      <c r="A4025" s="7">
        <v>38300</v>
      </c>
      <c r="B4025" s="191">
        <v>1164.8900149999999</v>
      </c>
      <c r="C4025" s="191">
        <v>1168.959961</v>
      </c>
      <c r="D4025" s="191">
        <v>1162.4799800000001</v>
      </c>
      <c r="E4025" s="191">
        <v>1164.079956</v>
      </c>
      <c r="F4025" s="192">
        <v>1164.079956</v>
      </c>
      <c r="G4025" s="191">
        <v>1450800000</v>
      </c>
      <c r="H4025" s="194">
        <f t="shared" si="124"/>
        <v>-6.9539526441894195E-4</v>
      </c>
      <c r="I4025" s="193"/>
      <c r="J4025" s="197">
        <v>4023</v>
      </c>
      <c r="K4025" s="234"/>
      <c r="L4025" s="234"/>
      <c r="M4025" s="234"/>
      <c r="N4025" s="234"/>
      <c r="O4025" s="234"/>
      <c r="P4025" s="234"/>
      <c r="Q4025" s="7">
        <v>38300</v>
      </c>
      <c r="R4025" s="234">
        <v>0.96839299999999995</v>
      </c>
      <c r="S4025" s="234">
        <v>0.97410699999999995</v>
      </c>
      <c r="T4025" s="234">
        <v>0.95321400000000001</v>
      </c>
      <c r="U4025" s="234">
        <v>0.96517900000000001</v>
      </c>
      <c r="V4025" s="192">
        <v>0.83404900000000004</v>
      </c>
      <c r="W4025" s="234">
        <v>475764800</v>
      </c>
      <c r="X4025" s="194">
        <f t="shared" si="125"/>
        <v>-6.0681101269035656E-3</v>
      </c>
      <c r="Y4025" s="193"/>
      <c r="Z4025" s="197">
        <v>4023</v>
      </c>
    </row>
    <row r="4026" spans="1:26" ht="14.4" x14ac:dyDescent="0.3">
      <c r="A4026" s="7">
        <v>38299</v>
      </c>
      <c r="B4026" s="191">
        <v>1166.170044</v>
      </c>
      <c r="C4026" s="191">
        <v>1166.7700199999999</v>
      </c>
      <c r="D4026" s="191">
        <v>1162.3199460000001</v>
      </c>
      <c r="E4026" s="191">
        <v>1164.8900149999999</v>
      </c>
      <c r="F4026" s="192">
        <v>1164.8900149999999</v>
      </c>
      <c r="G4026" s="191">
        <v>1358700000</v>
      </c>
      <c r="H4026" s="194">
        <f t="shared" si="124"/>
        <v>-1.0976349517686746E-3</v>
      </c>
      <c r="I4026" s="193"/>
      <c r="J4026" s="197">
        <v>4024</v>
      </c>
      <c r="K4026" s="234"/>
      <c r="L4026" s="234"/>
      <c r="M4026" s="234"/>
      <c r="N4026" s="234"/>
      <c r="O4026" s="234"/>
      <c r="P4026" s="234"/>
      <c r="Q4026" s="7">
        <v>38299</v>
      </c>
      <c r="R4026" s="234">
        <v>0.96910700000000005</v>
      </c>
      <c r="S4026" s="234">
        <v>0.99017900000000003</v>
      </c>
      <c r="T4026" s="234">
        <v>0.96178600000000003</v>
      </c>
      <c r="U4026" s="234">
        <v>0.97107100000000002</v>
      </c>
      <c r="V4026" s="192">
        <v>0.83914100000000003</v>
      </c>
      <c r="W4026" s="234">
        <v>526920800</v>
      </c>
      <c r="X4026" s="194">
        <f t="shared" si="125"/>
        <v>-6.2127910543387961E-3</v>
      </c>
      <c r="Y4026" s="193"/>
      <c r="Z4026" s="197">
        <v>4024</v>
      </c>
    </row>
    <row r="4027" spans="1:26" ht="14.4" x14ac:dyDescent="0.3">
      <c r="A4027" s="7">
        <v>38296</v>
      </c>
      <c r="B4027" s="191">
        <v>1161.670044</v>
      </c>
      <c r="C4027" s="191">
        <v>1170.869995</v>
      </c>
      <c r="D4027" s="191">
        <v>1160.660034</v>
      </c>
      <c r="E4027" s="191">
        <v>1166.170044</v>
      </c>
      <c r="F4027" s="192">
        <v>1166.170044</v>
      </c>
      <c r="G4027" s="191">
        <v>1724400000</v>
      </c>
      <c r="H4027" s="194">
        <f t="shared" si="124"/>
        <v>3.8737333576280117E-3</v>
      </c>
      <c r="I4027" s="193"/>
      <c r="J4027" s="197">
        <v>4025</v>
      </c>
      <c r="K4027" s="234"/>
      <c r="L4027" s="234"/>
      <c r="M4027" s="234"/>
      <c r="N4027" s="234"/>
      <c r="O4027" s="234"/>
      <c r="P4027" s="234"/>
      <c r="Q4027" s="7">
        <v>38296</v>
      </c>
      <c r="R4027" s="234">
        <v>0.97964300000000004</v>
      </c>
      <c r="S4027" s="234">
        <v>0.98214299999999999</v>
      </c>
      <c r="T4027" s="234">
        <v>0.92928599999999995</v>
      </c>
      <c r="U4027" s="234">
        <v>0.97714299999999998</v>
      </c>
      <c r="V4027" s="192">
        <v>0.844387</v>
      </c>
      <c r="W4027" s="234">
        <v>1205047200</v>
      </c>
      <c r="X4027" s="194">
        <f t="shared" si="125"/>
        <v>4.9582193256298085E-3</v>
      </c>
      <c r="Y4027" s="193"/>
      <c r="Z4027" s="197">
        <v>4025</v>
      </c>
    </row>
    <row r="4028" spans="1:26" ht="14.4" x14ac:dyDescent="0.3">
      <c r="A4028" s="7">
        <v>38295</v>
      </c>
      <c r="B4028" s="191">
        <v>1143.1999510000001</v>
      </c>
      <c r="C4028" s="191">
        <v>1161.670044</v>
      </c>
      <c r="D4028" s="191">
        <v>1142.339966</v>
      </c>
      <c r="E4028" s="191">
        <v>1161.670044</v>
      </c>
      <c r="F4028" s="192">
        <v>1161.670044</v>
      </c>
      <c r="G4028" s="191">
        <v>1782700000</v>
      </c>
      <c r="H4028" s="194">
        <f t="shared" si="124"/>
        <v>1.6156485122172565E-2</v>
      </c>
      <c r="I4028" s="193"/>
      <c r="J4028" s="197">
        <v>4026</v>
      </c>
      <c r="K4028" s="234"/>
      <c r="L4028" s="234"/>
      <c r="M4028" s="234"/>
      <c r="N4028" s="234"/>
      <c r="O4028" s="234"/>
      <c r="P4028" s="234"/>
      <c r="Q4028" s="7">
        <v>38295</v>
      </c>
      <c r="R4028" s="234">
        <v>0.98267899999999997</v>
      </c>
      <c r="S4028" s="234">
        <v>0.99196399999999996</v>
      </c>
      <c r="T4028" s="234">
        <v>0.97089300000000001</v>
      </c>
      <c r="U4028" s="234">
        <v>0.97232099999999999</v>
      </c>
      <c r="V4028" s="192">
        <v>0.840221</v>
      </c>
      <c r="W4028" s="234">
        <v>928625600</v>
      </c>
      <c r="X4028" s="194">
        <f t="shared" si="125"/>
        <v>-1.5549061971289751E-2</v>
      </c>
      <c r="Y4028" s="193"/>
      <c r="Z4028" s="197">
        <v>4026</v>
      </c>
    </row>
    <row r="4029" spans="1:26" ht="14.4" x14ac:dyDescent="0.3">
      <c r="A4029" s="7">
        <v>38294</v>
      </c>
      <c r="B4029" s="191">
        <v>1130.540039</v>
      </c>
      <c r="C4029" s="191">
        <v>1147.5699460000001</v>
      </c>
      <c r="D4029" s="191">
        <v>1130.540039</v>
      </c>
      <c r="E4029" s="191">
        <v>1143.1999510000001</v>
      </c>
      <c r="F4029" s="192">
        <v>1143.1999510000001</v>
      </c>
      <c r="G4029" s="191">
        <v>1767500000</v>
      </c>
      <c r="H4029" s="194">
        <f t="shared" si="124"/>
        <v>1.1180203916968685E-2</v>
      </c>
      <c r="I4029" s="193"/>
      <c r="J4029" s="197">
        <v>4027</v>
      </c>
      <c r="K4029" s="234"/>
      <c r="L4029" s="234"/>
      <c r="M4029" s="234"/>
      <c r="N4029" s="234"/>
      <c r="O4029" s="234"/>
      <c r="P4029" s="234"/>
      <c r="Q4029" s="7">
        <v>38294</v>
      </c>
      <c r="R4029" s="234">
        <v>0.97089300000000001</v>
      </c>
      <c r="S4029" s="8">
        <v>1001964</v>
      </c>
      <c r="T4029" s="234">
        <v>0.96410700000000005</v>
      </c>
      <c r="U4029" s="234">
        <v>0.98767899999999997</v>
      </c>
      <c r="V4029" s="192">
        <v>0.85349200000000003</v>
      </c>
      <c r="W4029" s="234">
        <v>1204173600</v>
      </c>
      <c r="X4029" s="194">
        <f t="shared" si="125"/>
        <v>3.3832751304870311E-2</v>
      </c>
      <c r="Y4029" s="193"/>
      <c r="Z4029" s="197">
        <v>4027</v>
      </c>
    </row>
    <row r="4030" spans="1:26" ht="14.4" x14ac:dyDescent="0.3">
      <c r="A4030" s="7">
        <v>38293</v>
      </c>
      <c r="B4030" s="191">
        <v>1130.51001</v>
      </c>
      <c r="C4030" s="191">
        <v>1140.4799800000001</v>
      </c>
      <c r="D4030" s="191">
        <v>1128.119995</v>
      </c>
      <c r="E4030" s="191">
        <v>1130.5600589999999</v>
      </c>
      <c r="F4030" s="192">
        <v>1130.5600589999999</v>
      </c>
      <c r="G4030" s="191">
        <v>1659000000</v>
      </c>
      <c r="H4030" s="194">
        <f t="shared" si="124"/>
        <v>4.4271169257443819E-5</v>
      </c>
      <c r="I4030" s="193"/>
      <c r="J4030" s="197">
        <v>4028</v>
      </c>
      <c r="K4030" s="234"/>
      <c r="L4030" s="234"/>
      <c r="M4030" s="234"/>
      <c r="N4030" s="234"/>
      <c r="O4030" s="234"/>
      <c r="P4030" s="234"/>
      <c r="Q4030" s="7">
        <v>38293</v>
      </c>
      <c r="R4030" s="234">
        <v>0.93571400000000005</v>
      </c>
      <c r="S4030" s="234">
        <v>0.96571399999999996</v>
      </c>
      <c r="T4030" s="234">
        <v>0.93571400000000005</v>
      </c>
      <c r="U4030" s="234">
        <v>0.95535700000000001</v>
      </c>
      <c r="V4030" s="192">
        <v>0.82556099999999999</v>
      </c>
      <c r="W4030" s="234">
        <v>729988000</v>
      </c>
      <c r="X4030" s="194">
        <f t="shared" si="125"/>
        <v>2.0018310786684201E-2</v>
      </c>
      <c r="Y4030" s="193"/>
      <c r="Z4030" s="197">
        <v>4028</v>
      </c>
    </row>
    <row r="4031" spans="1:26" ht="14.4" x14ac:dyDescent="0.3">
      <c r="A4031" s="7">
        <v>38292</v>
      </c>
      <c r="B4031" s="191">
        <v>1130.1999510000001</v>
      </c>
      <c r="C4031" s="191">
        <v>1133.410034</v>
      </c>
      <c r="D4031" s="191">
        <v>1127.599976</v>
      </c>
      <c r="E4031" s="191">
        <v>1130.51001</v>
      </c>
      <c r="F4031" s="192">
        <v>1130.51001</v>
      </c>
      <c r="G4031" s="191">
        <v>1395900000</v>
      </c>
      <c r="H4031" s="194">
        <f t="shared" si="124"/>
        <v>2.7433995172763032E-4</v>
      </c>
      <c r="I4031" s="193"/>
      <c r="J4031" s="197">
        <v>4029</v>
      </c>
      <c r="K4031" s="234"/>
      <c r="L4031" s="234"/>
      <c r="M4031" s="234"/>
      <c r="N4031" s="234"/>
      <c r="O4031" s="234"/>
      <c r="P4031" s="234"/>
      <c r="Q4031" s="7">
        <v>38292</v>
      </c>
      <c r="R4031" s="234">
        <v>0.9375</v>
      </c>
      <c r="S4031" s="234">
        <v>0.951071</v>
      </c>
      <c r="T4031" s="234">
        <v>0.92928599999999995</v>
      </c>
      <c r="U4031" s="234">
        <v>0.93660699999999997</v>
      </c>
      <c r="V4031" s="192">
        <v>0.80935900000000005</v>
      </c>
      <c r="W4031" s="234">
        <v>602050400</v>
      </c>
      <c r="X4031" s="194">
        <f t="shared" si="125"/>
        <v>9.5475193145586805E-4</v>
      </c>
      <c r="Y4031" s="193"/>
      <c r="Z4031" s="197">
        <v>4029</v>
      </c>
    </row>
    <row r="4032" spans="1:26" ht="14.4" x14ac:dyDescent="0.3">
      <c r="A4032" s="7">
        <v>38289</v>
      </c>
      <c r="B4032" s="191">
        <v>1127.4399410000001</v>
      </c>
      <c r="C4032" s="191">
        <v>1131.400024</v>
      </c>
      <c r="D4032" s="191">
        <v>1124.619995</v>
      </c>
      <c r="E4032" s="191">
        <v>1130.1999510000001</v>
      </c>
      <c r="F4032" s="192">
        <v>1130.1999510000001</v>
      </c>
      <c r="G4032" s="191">
        <v>1500800000</v>
      </c>
      <c r="H4032" s="194">
        <f t="shared" si="124"/>
        <v>2.4480328393829409E-3</v>
      </c>
      <c r="I4032" s="193"/>
      <c r="J4032" s="197">
        <v>4030</v>
      </c>
      <c r="K4032" s="234"/>
      <c r="L4032" s="234"/>
      <c r="M4032" s="234"/>
      <c r="N4032" s="234"/>
      <c r="O4032" s="234"/>
      <c r="P4032" s="234"/>
      <c r="Q4032" s="7">
        <v>38289</v>
      </c>
      <c r="R4032" s="234">
        <v>0.92571400000000004</v>
      </c>
      <c r="S4032" s="234">
        <v>0.95</v>
      </c>
      <c r="T4032" s="234">
        <v>0.92500000000000004</v>
      </c>
      <c r="U4032" s="234">
        <v>0.93571400000000005</v>
      </c>
      <c r="V4032" s="192">
        <v>0.80858699999999994</v>
      </c>
      <c r="W4032" s="234">
        <v>810219200</v>
      </c>
      <c r="X4032" s="194">
        <f t="shared" si="125"/>
        <v>4.023110534961836E-3</v>
      </c>
      <c r="Y4032" s="193"/>
      <c r="Z4032" s="197">
        <v>4030</v>
      </c>
    </row>
    <row r="4033" spans="1:26" ht="14.4" x14ac:dyDescent="0.3">
      <c r="A4033" s="7">
        <v>38288</v>
      </c>
      <c r="B4033" s="191">
        <v>1125.339966</v>
      </c>
      <c r="C4033" s="191">
        <v>1130.670044</v>
      </c>
      <c r="D4033" s="191">
        <v>1120.599976</v>
      </c>
      <c r="E4033" s="191">
        <v>1127.4399410000001</v>
      </c>
      <c r="F4033" s="192">
        <v>1127.4399410000001</v>
      </c>
      <c r="G4033" s="191">
        <v>1628200000</v>
      </c>
      <c r="H4033" s="194">
        <f t="shared" si="124"/>
        <v>1.8126150315419395E-3</v>
      </c>
      <c r="I4033" s="193"/>
      <c r="J4033" s="197">
        <v>4031</v>
      </c>
      <c r="K4033" s="234"/>
      <c r="L4033" s="234"/>
      <c r="M4033" s="234"/>
      <c r="N4033" s="234"/>
      <c r="O4033" s="234"/>
      <c r="P4033" s="234"/>
      <c r="Q4033" s="7">
        <v>38288</v>
      </c>
      <c r="R4033" s="234">
        <v>0.89249999999999996</v>
      </c>
      <c r="S4033" s="234">
        <v>0.9325</v>
      </c>
      <c r="T4033" s="234">
        <v>0.88392899999999996</v>
      </c>
      <c r="U4033" s="234">
        <v>0.93196400000000001</v>
      </c>
      <c r="V4033" s="192">
        <v>0.80534700000000004</v>
      </c>
      <c r="W4033" s="234">
        <v>864264800</v>
      </c>
      <c r="X4033" s="194">
        <f t="shared" si="125"/>
        <v>3.757495020497769E-2</v>
      </c>
      <c r="Y4033" s="193"/>
      <c r="Z4033" s="197">
        <v>4031</v>
      </c>
    </row>
    <row r="4034" spans="1:26" ht="14.4" x14ac:dyDescent="0.3">
      <c r="A4034" s="7">
        <v>38287</v>
      </c>
      <c r="B4034" s="191">
        <v>1111.089966</v>
      </c>
      <c r="C4034" s="191">
        <v>1126.290039</v>
      </c>
      <c r="D4034" s="191">
        <v>1107.4300539999999</v>
      </c>
      <c r="E4034" s="191">
        <v>1125.400024</v>
      </c>
      <c r="F4034" s="192">
        <v>1125.400024</v>
      </c>
      <c r="G4034" s="191">
        <v>1741900000</v>
      </c>
      <c r="H4034" s="194">
        <f t="shared" si="124"/>
        <v>1.2879297300755235E-2</v>
      </c>
      <c r="I4034" s="193"/>
      <c r="J4034" s="197">
        <v>4032</v>
      </c>
      <c r="K4034" s="234"/>
      <c r="L4034" s="234"/>
      <c r="M4034" s="234"/>
      <c r="N4034" s="234"/>
      <c r="O4034" s="234"/>
      <c r="P4034" s="234"/>
      <c r="Q4034" s="7">
        <v>38287</v>
      </c>
      <c r="R4034" s="234">
        <v>0.86624999999999996</v>
      </c>
      <c r="S4034" s="234">
        <v>0.90392899999999998</v>
      </c>
      <c r="T4034" s="234">
        <v>0.86017900000000003</v>
      </c>
      <c r="U4034" s="234">
        <v>0.89821399999999996</v>
      </c>
      <c r="V4034" s="192">
        <v>0.77618200000000004</v>
      </c>
      <c r="W4034" s="234">
        <v>1193494400</v>
      </c>
      <c r="X4034" s="194">
        <f t="shared" si="125"/>
        <v>4.857152120697953E-2</v>
      </c>
      <c r="Y4034" s="193"/>
      <c r="Z4034" s="197">
        <v>4032</v>
      </c>
    </row>
    <row r="4035" spans="1:26" ht="14.4" x14ac:dyDescent="0.3">
      <c r="A4035" s="7">
        <v>38286</v>
      </c>
      <c r="B4035" s="191">
        <v>1094.8100589999999</v>
      </c>
      <c r="C4035" s="191">
        <v>1111.099976</v>
      </c>
      <c r="D4035" s="191">
        <v>1094.8100589999999</v>
      </c>
      <c r="E4035" s="191">
        <v>1111.089966</v>
      </c>
      <c r="F4035" s="192">
        <v>1111.089966</v>
      </c>
      <c r="G4035" s="191">
        <v>1685400000</v>
      </c>
      <c r="H4035" s="194">
        <f t="shared" si="124"/>
        <v>1.4879353553993183E-2</v>
      </c>
      <c r="I4035" s="193"/>
      <c r="J4035" s="197">
        <v>4033</v>
      </c>
      <c r="K4035" s="234"/>
      <c r="L4035" s="234"/>
      <c r="M4035" s="234"/>
      <c r="N4035" s="234"/>
      <c r="O4035" s="234"/>
      <c r="P4035" s="234"/>
      <c r="Q4035" s="7">
        <v>38286</v>
      </c>
      <c r="R4035" s="234">
        <v>0.84732099999999999</v>
      </c>
      <c r="S4035" s="234">
        <v>0.85803600000000002</v>
      </c>
      <c r="T4035" s="234">
        <v>0.83875</v>
      </c>
      <c r="U4035" s="234">
        <v>0.85660700000000001</v>
      </c>
      <c r="V4035" s="192">
        <v>0.740228</v>
      </c>
      <c r="W4035" s="234">
        <v>594361600</v>
      </c>
      <c r="X4035" s="194">
        <f t="shared" si="125"/>
        <v>8.8327448016822675E-3</v>
      </c>
      <c r="Y4035" s="193"/>
      <c r="Z4035" s="197">
        <v>4033</v>
      </c>
    </row>
    <row r="4036" spans="1:26" ht="14.4" x14ac:dyDescent="0.3">
      <c r="A4036" s="7">
        <v>38285</v>
      </c>
      <c r="B4036" s="191">
        <v>1095.73999</v>
      </c>
      <c r="C4036" s="191">
        <v>1096.8100589999999</v>
      </c>
      <c r="D4036" s="191">
        <v>1090.290039</v>
      </c>
      <c r="E4036" s="191">
        <v>1094.8000489999999</v>
      </c>
      <c r="F4036" s="192">
        <v>1094.8000489999999</v>
      </c>
      <c r="G4036" s="191">
        <v>1380500000</v>
      </c>
      <c r="H4036" s="194">
        <f t="shared" ref="H4036:H4099" si="126">(F4036-F4037)/F4037</f>
        <v>-8.5781390528613438E-4</v>
      </c>
      <c r="I4036" s="193"/>
      <c r="J4036" s="197">
        <v>4034</v>
      </c>
      <c r="K4036" s="234"/>
      <c r="L4036" s="234"/>
      <c r="M4036" s="234"/>
      <c r="N4036" s="234"/>
      <c r="O4036" s="234"/>
      <c r="P4036" s="234"/>
      <c r="Q4036" s="7">
        <v>38285</v>
      </c>
      <c r="R4036" s="234">
        <v>0.84285699999999997</v>
      </c>
      <c r="S4036" s="234">
        <v>0.85428599999999999</v>
      </c>
      <c r="T4036" s="234">
        <v>0.84053599999999995</v>
      </c>
      <c r="U4036" s="234">
        <v>0.84910699999999995</v>
      </c>
      <c r="V4036" s="192">
        <v>0.73374700000000004</v>
      </c>
      <c r="W4036" s="234">
        <v>392644000</v>
      </c>
      <c r="X4036" s="194">
        <f t="shared" ref="X4036:X4099" si="127">(V4036-V4037)/V4037</f>
        <v>2.9538564160605583E-3</v>
      </c>
      <c r="Y4036" s="193"/>
      <c r="Z4036" s="197">
        <v>4034</v>
      </c>
    </row>
    <row r="4037" spans="1:26" ht="14.4" x14ac:dyDescent="0.3">
      <c r="A4037" s="7">
        <v>38282</v>
      </c>
      <c r="B4037" s="191">
        <v>1106.48999</v>
      </c>
      <c r="C4037" s="191">
        <v>1108.1400149999999</v>
      </c>
      <c r="D4037" s="191">
        <v>1095.469971</v>
      </c>
      <c r="E4037" s="191">
        <v>1095.73999</v>
      </c>
      <c r="F4037" s="192">
        <v>1095.73999</v>
      </c>
      <c r="G4037" s="191">
        <v>1469600000</v>
      </c>
      <c r="H4037" s="194">
        <f t="shared" si="126"/>
        <v>-9.7154064629179342E-3</v>
      </c>
      <c r="I4037" s="193"/>
      <c r="J4037" s="197">
        <v>4035</v>
      </c>
      <c r="K4037" s="234"/>
      <c r="L4037" s="234"/>
      <c r="M4037" s="234"/>
      <c r="N4037" s="234"/>
      <c r="O4037" s="234"/>
      <c r="P4037" s="234"/>
      <c r="Q4037" s="7">
        <v>38282</v>
      </c>
      <c r="R4037" s="234">
        <v>0.84892900000000004</v>
      </c>
      <c r="S4037" s="234">
        <v>0.85124999999999995</v>
      </c>
      <c r="T4037" s="234">
        <v>0.83964300000000003</v>
      </c>
      <c r="U4037" s="234">
        <v>0.846607</v>
      </c>
      <c r="V4037" s="192">
        <v>0.73158599999999996</v>
      </c>
      <c r="W4037" s="234">
        <v>483067200</v>
      </c>
      <c r="X4037" s="194">
        <f t="shared" si="127"/>
        <v>-1.1056213797624986E-2</v>
      </c>
      <c r="Y4037" s="193"/>
      <c r="Z4037" s="197">
        <v>4035</v>
      </c>
    </row>
    <row r="4038" spans="1:26" ht="14.4" x14ac:dyDescent="0.3">
      <c r="A4038" s="7">
        <v>38281</v>
      </c>
      <c r="B4038" s="191">
        <v>1103.660034</v>
      </c>
      <c r="C4038" s="191">
        <v>1108.869995</v>
      </c>
      <c r="D4038" s="191">
        <v>1098.469971</v>
      </c>
      <c r="E4038" s="191">
        <v>1106.48999</v>
      </c>
      <c r="F4038" s="192">
        <v>1106.48999</v>
      </c>
      <c r="G4038" s="191">
        <v>1673000000</v>
      </c>
      <c r="H4038" s="194">
        <f t="shared" si="126"/>
        <v>2.5641555486460954E-3</v>
      </c>
      <c r="I4038" s="193"/>
      <c r="J4038" s="197">
        <v>4036</v>
      </c>
      <c r="K4038" s="234"/>
      <c r="L4038" s="234"/>
      <c r="M4038" s="234"/>
      <c r="N4038" s="234"/>
      <c r="O4038" s="234"/>
      <c r="P4038" s="234"/>
      <c r="Q4038" s="7">
        <v>38281</v>
      </c>
      <c r="R4038" s="234">
        <v>0.84785699999999997</v>
      </c>
      <c r="S4038" s="234">
        <v>0.85946400000000001</v>
      </c>
      <c r="T4038" s="234">
        <v>0.84571399999999997</v>
      </c>
      <c r="U4038" s="234">
        <v>0.85607100000000003</v>
      </c>
      <c r="V4038" s="192">
        <v>0.73976500000000001</v>
      </c>
      <c r="W4038" s="234">
        <v>724505600</v>
      </c>
      <c r="X4038" s="194">
        <f t="shared" si="127"/>
        <v>9.9015442750425304E-3</v>
      </c>
      <c r="Y4038" s="193"/>
      <c r="Z4038" s="197">
        <v>4036</v>
      </c>
    </row>
    <row r="4039" spans="1:26" ht="14.4" x14ac:dyDescent="0.3">
      <c r="A4039" s="7">
        <v>38280</v>
      </c>
      <c r="B4039" s="191">
        <v>1103.2299800000001</v>
      </c>
      <c r="C4039" s="191">
        <v>1104.089966</v>
      </c>
      <c r="D4039" s="191">
        <v>1094.25</v>
      </c>
      <c r="E4039" s="191">
        <v>1103.660034</v>
      </c>
      <c r="F4039" s="192">
        <v>1103.660034</v>
      </c>
      <c r="G4039" s="191">
        <v>1685700000</v>
      </c>
      <c r="H4039" s="194">
        <f t="shared" si="126"/>
        <v>3.8981355455906602E-4</v>
      </c>
      <c r="I4039" s="193"/>
      <c r="J4039" s="197">
        <v>4037</v>
      </c>
      <c r="K4039" s="234"/>
      <c r="L4039" s="234"/>
      <c r="M4039" s="234"/>
      <c r="N4039" s="234"/>
      <c r="O4039" s="234"/>
      <c r="P4039" s="234"/>
      <c r="Q4039" s="7">
        <v>38280</v>
      </c>
      <c r="R4039" s="234">
        <v>0.84250000000000003</v>
      </c>
      <c r="S4039" s="234">
        <v>0.85</v>
      </c>
      <c r="T4039" s="234">
        <v>0.833036</v>
      </c>
      <c r="U4039" s="234">
        <v>0.84767899999999996</v>
      </c>
      <c r="V4039" s="192">
        <v>0.73251200000000005</v>
      </c>
      <c r="W4039" s="234">
        <v>605108000</v>
      </c>
      <c r="X4039" s="194">
        <f t="shared" si="127"/>
        <v>1.0536514969095312E-3</v>
      </c>
      <c r="Y4039" s="193"/>
      <c r="Z4039" s="197">
        <v>4037</v>
      </c>
    </row>
    <row r="4040" spans="1:26" ht="14.4" x14ac:dyDescent="0.3">
      <c r="A4040" s="7">
        <v>38279</v>
      </c>
      <c r="B4040" s="191">
        <v>1114.0200199999999</v>
      </c>
      <c r="C4040" s="191">
        <v>1117.959961</v>
      </c>
      <c r="D4040" s="191">
        <v>1103.150024</v>
      </c>
      <c r="E4040" s="191">
        <v>1103.2299800000001</v>
      </c>
      <c r="F4040" s="192">
        <v>1103.2299800000001</v>
      </c>
      <c r="G4040" s="191">
        <v>1737500000</v>
      </c>
      <c r="H4040" s="194">
        <f t="shared" si="126"/>
        <v>-9.6856787187719149E-3</v>
      </c>
      <c r="I4040" s="193"/>
      <c r="J4040" s="197">
        <v>4038</v>
      </c>
      <c r="K4040" s="234"/>
      <c r="L4040" s="234"/>
      <c r="M4040" s="234"/>
      <c r="N4040" s="234"/>
      <c r="O4040" s="234"/>
      <c r="P4040" s="234"/>
      <c r="Q4040" s="7">
        <v>38279</v>
      </c>
      <c r="R4040" s="234">
        <v>0.85892900000000005</v>
      </c>
      <c r="S4040" s="234">
        <v>0.86339299999999997</v>
      </c>
      <c r="T4040" s="234">
        <v>0.84482100000000004</v>
      </c>
      <c r="U4040" s="234">
        <v>0.84678600000000004</v>
      </c>
      <c r="V4040" s="192">
        <v>0.73174099999999997</v>
      </c>
      <c r="W4040" s="234">
        <v>801992800</v>
      </c>
      <c r="X4040" s="194">
        <f t="shared" si="127"/>
        <v>-6.9106568245450271E-3</v>
      </c>
      <c r="Y4040" s="193"/>
      <c r="Z4040" s="197">
        <v>4038</v>
      </c>
    </row>
    <row r="4041" spans="1:26" ht="14.4" x14ac:dyDescent="0.3">
      <c r="A4041" s="7">
        <v>38278</v>
      </c>
      <c r="B4041" s="191">
        <v>1108.1999510000001</v>
      </c>
      <c r="C4041" s="191">
        <v>1114.459961</v>
      </c>
      <c r="D4041" s="191">
        <v>1103.329956</v>
      </c>
      <c r="E4041" s="191">
        <v>1114.0200199999999</v>
      </c>
      <c r="F4041" s="192">
        <v>1114.0200199999999</v>
      </c>
      <c r="G4041" s="191">
        <v>1373300000</v>
      </c>
      <c r="H4041" s="194">
        <f t="shared" si="126"/>
        <v>5.25182210552171E-3</v>
      </c>
      <c r="I4041" s="193"/>
      <c r="J4041" s="197">
        <v>4039</v>
      </c>
      <c r="K4041" s="234"/>
      <c r="L4041" s="234"/>
      <c r="M4041" s="234"/>
      <c r="N4041" s="234"/>
      <c r="O4041" s="234"/>
      <c r="P4041" s="234"/>
      <c r="Q4041" s="7">
        <v>38278</v>
      </c>
      <c r="R4041" s="234">
        <v>0.79821399999999998</v>
      </c>
      <c r="S4041" s="234">
        <v>0.85267899999999996</v>
      </c>
      <c r="T4041" s="234">
        <v>0.79821399999999998</v>
      </c>
      <c r="U4041" s="234">
        <v>0.85267899999999996</v>
      </c>
      <c r="V4041" s="192">
        <v>0.73683299999999996</v>
      </c>
      <c r="W4041" s="234">
        <v>1200752000</v>
      </c>
      <c r="X4041" s="194">
        <f t="shared" si="127"/>
        <v>4.9450729440987384E-2</v>
      </c>
      <c r="Y4041" s="193"/>
      <c r="Z4041" s="197">
        <v>4039</v>
      </c>
    </row>
    <row r="4042" spans="1:26" ht="14.4" x14ac:dyDescent="0.3">
      <c r="A4042" s="7">
        <v>38275</v>
      </c>
      <c r="B4042" s="191">
        <v>1103.290039</v>
      </c>
      <c r="C4042" s="191">
        <v>1113.170044</v>
      </c>
      <c r="D4042" s="191">
        <v>1102.1400149999999</v>
      </c>
      <c r="E4042" s="191">
        <v>1108.1999510000001</v>
      </c>
      <c r="F4042" s="192">
        <v>1108.1999510000001</v>
      </c>
      <c r="G4042" s="191">
        <v>1645100000</v>
      </c>
      <c r="H4042" s="194">
        <f t="shared" si="126"/>
        <v>4.4502459248615374E-3</v>
      </c>
      <c r="I4042" s="193"/>
      <c r="J4042" s="197">
        <v>4040</v>
      </c>
      <c r="K4042" s="234"/>
      <c r="L4042" s="234"/>
      <c r="M4042" s="234"/>
      <c r="N4042" s="234"/>
      <c r="O4042" s="234"/>
      <c r="P4042" s="234"/>
      <c r="Q4042" s="7">
        <v>38275</v>
      </c>
      <c r="R4042" s="234">
        <v>0.80142899999999995</v>
      </c>
      <c r="S4042" s="234">
        <v>0.81446399999999997</v>
      </c>
      <c r="T4042" s="234">
        <v>0.789107</v>
      </c>
      <c r="U4042" s="234">
        <v>0.8125</v>
      </c>
      <c r="V4042" s="192">
        <v>0.70211299999999999</v>
      </c>
      <c r="W4042" s="234">
        <v>1031128000</v>
      </c>
      <c r="X4042" s="194">
        <f t="shared" si="127"/>
        <v>1.1560477114606386E-2</v>
      </c>
      <c r="Y4042" s="193"/>
      <c r="Z4042" s="197">
        <v>4040</v>
      </c>
    </row>
    <row r="4043" spans="1:26" ht="14.4" x14ac:dyDescent="0.3">
      <c r="A4043" s="7">
        <v>38274</v>
      </c>
      <c r="B4043" s="191">
        <v>1113.650024</v>
      </c>
      <c r="C4043" s="191">
        <v>1114.959961</v>
      </c>
      <c r="D4043" s="191">
        <v>1102.0600589999999</v>
      </c>
      <c r="E4043" s="191">
        <v>1103.290039</v>
      </c>
      <c r="F4043" s="192">
        <v>1103.290039</v>
      </c>
      <c r="G4043" s="191">
        <v>1489500000</v>
      </c>
      <c r="H4043" s="194">
        <f t="shared" si="126"/>
        <v>-9.3027295620118911E-3</v>
      </c>
      <c r="I4043" s="193"/>
      <c r="J4043" s="197">
        <v>4041</v>
      </c>
      <c r="K4043" s="234"/>
      <c r="L4043" s="234"/>
      <c r="M4043" s="234"/>
      <c r="N4043" s="234"/>
      <c r="O4043" s="234"/>
      <c r="P4043" s="234"/>
      <c r="Q4043" s="7">
        <v>38274</v>
      </c>
      <c r="R4043" s="234">
        <v>0.77124999999999999</v>
      </c>
      <c r="S4043" s="234">
        <v>0.81696400000000002</v>
      </c>
      <c r="T4043" s="234">
        <v>0.75982099999999997</v>
      </c>
      <c r="U4043" s="234">
        <v>0.80321399999999998</v>
      </c>
      <c r="V4043" s="192">
        <v>0.69408899999999996</v>
      </c>
      <c r="W4043" s="234">
        <v>2768427200</v>
      </c>
      <c r="X4043" s="194">
        <f t="shared" si="127"/>
        <v>0.13157337002595423</v>
      </c>
      <c r="Y4043" s="193"/>
      <c r="Z4043" s="197">
        <v>4041</v>
      </c>
    </row>
    <row r="4044" spans="1:26" ht="14.4" x14ac:dyDescent="0.3">
      <c r="A4044" s="7">
        <v>38273</v>
      </c>
      <c r="B4044" s="191">
        <v>1121.839966</v>
      </c>
      <c r="C4044" s="191">
        <v>1127.01001</v>
      </c>
      <c r="D4044" s="191">
        <v>1109.630005</v>
      </c>
      <c r="E4044" s="191">
        <v>1113.650024</v>
      </c>
      <c r="F4044" s="192">
        <v>1113.650024</v>
      </c>
      <c r="G4044" s="191">
        <v>1546200000</v>
      </c>
      <c r="H4044" s="194">
        <f t="shared" si="126"/>
        <v>-7.3004548315405383E-3</v>
      </c>
      <c r="I4044" s="193"/>
      <c r="J4044" s="197">
        <v>4042</v>
      </c>
      <c r="K4044" s="234"/>
      <c r="L4044" s="234"/>
      <c r="M4044" s="234"/>
      <c r="N4044" s="234"/>
      <c r="O4044" s="234"/>
      <c r="P4044" s="234"/>
      <c r="Q4044" s="7">
        <v>38273</v>
      </c>
      <c r="R4044" s="234">
        <v>0.69410700000000003</v>
      </c>
      <c r="S4044" s="234">
        <v>0.71</v>
      </c>
      <c r="T4044" s="234">
        <v>0.69178600000000001</v>
      </c>
      <c r="U4044" s="234">
        <v>0.70982100000000004</v>
      </c>
      <c r="V4044" s="192">
        <v>0.61338400000000004</v>
      </c>
      <c r="W4044" s="234">
        <v>1163008000</v>
      </c>
      <c r="X4044" s="194">
        <f t="shared" si="127"/>
        <v>3.8129490314882705E-2</v>
      </c>
      <c r="Y4044" s="193"/>
      <c r="Z4044" s="197">
        <v>4042</v>
      </c>
    </row>
    <row r="4045" spans="1:26" ht="14.4" x14ac:dyDescent="0.3">
      <c r="A4045" s="7">
        <v>38272</v>
      </c>
      <c r="B4045" s="191">
        <v>1124.3900149999999</v>
      </c>
      <c r="C4045" s="191">
        <v>1124.3900149999999</v>
      </c>
      <c r="D4045" s="191">
        <v>1115.7700199999999</v>
      </c>
      <c r="E4045" s="191">
        <v>1121.839966</v>
      </c>
      <c r="F4045" s="192">
        <v>1121.839966</v>
      </c>
      <c r="G4045" s="191">
        <v>1320100000</v>
      </c>
      <c r="H4045" s="194">
        <f t="shared" si="126"/>
        <v>-2.2679399194059408E-3</v>
      </c>
      <c r="I4045" s="193"/>
      <c r="J4045" s="197">
        <v>4043</v>
      </c>
      <c r="K4045" s="234"/>
      <c r="L4045" s="234"/>
      <c r="M4045" s="234"/>
      <c r="N4045" s="234"/>
      <c r="O4045" s="234"/>
      <c r="P4045" s="234"/>
      <c r="Q4045" s="7">
        <v>38272</v>
      </c>
      <c r="R4045" s="234">
        <v>0.6875</v>
      </c>
      <c r="S4045" s="234">
        <v>0.68892900000000001</v>
      </c>
      <c r="T4045" s="234">
        <v>0.67232099999999995</v>
      </c>
      <c r="U4045" s="234">
        <v>0.68374999999999997</v>
      </c>
      <c r="V4045" s="192">
        <v>0.59085500000000002</v>
      </c>
      <c r="W4045" s="234">
        <v>460191200</v>
      </c>
      <c r="X4045" s="194">
        <f t="shared" si="127"/>
        <v>-7.7751748574691601E-3</v>
      </c>
      <c r="Y4045" s="193"/>
      <c r="Z4045" s="197">
        <v>4043</v>
      </c>
    </row>
    <row r="4046" spans="1:26" ht="14.4" x14ac:dyDescent="0.3">
      <c r="A4046" s="7">
        <v>38271</v>
      </c>
      <c r="B4046" s="191">
        <v>1122.1400149999999</v>
      </c>
      <c r="C4046" s="191">
        <v>1126.1999510000001</v>
      </c>
      <c r="D4046" s="191">
        <v>1122.1400149999999</v>
      </c>
      <c r="E4046" s="191">
        <v>1124.3900149999999</v>
      </c>
      <c r="F4046" s="192">
        <v>1124.3900149999999</v>
      </c>
      <c r="G4046" s="191">
        <v>943800000</v>
      </c>
      <c r="H4046" s="194">
        <f t="shared" si="126"/>
        <v>2.005097376373304E-3</v>
      </c>
      <c r="I4046" s="193"/>
      <c r="J4046" s="197">
        <v>4044</v>
      </c>
      <c r="K4046" s="234"/>
      <c r="L4046" s="234"/>
      <c r="M4046" s="234"/>
      <c r="N4046" s="234"/>
      <c r="O4046" s="234"/>
      <c r="P4046" s="234"/>
      <c r="Q4046" s="7">
        <v>38271</v>
      </c>
      <c r="R4046" s="234">
        <v>0.69285699999999995</v>
      </c>
      <c r="S4046" s="234">
        <v>0.69750000000000001</v>
      </c>
      <c r="T4046" s="234">
        <v>0.68214300000000005</v>
      </c>
      <c r="U4046" s="234">
        <v>0.68910700000000003</v>
      </c>
      <c r="V4046" s="192">
        <v>0.59548500000000004</v>
      </c>
      <c r="W4046" s="234">
        <v>323870400</v>
      </c>
      <c r="X4046" s="194">
        <f t="shared" si="127"/>
        <v>-1.2031781689194334E-2</v>
      </c>
      <c r="Y4046" s="193"/>
      <c r="Z4046" s="197">
        <v>4044</v>
      </c>
    </row>
    <row r="4047" spans="1:26" ht="14.4" x14ac:dyDescent="0.3">
      <c r="A4047" s="7">
        <v>38268</v>
      </c>
      <c r="B4047" s="191">
        <v>1130.650024</v>
      </c>
      <c r="C4047" s="191">
        <v>1132.920044</v>
      </c>
      <c r="D4047" s="191">
        <v>1120.1899410000001</v>
      </c>
      <c r="E4047" s="191">
        <v>1122.1400149999999</v>
      </c>
      <c r="F4047" s="192">
        <v>1122.1400149999999</v>
      </c>
      <c r="G4047" s="191">
        <v>1291600000</v>
      </c>
      <c r="H4047" s="194">
        <f t="shared" si="126"/>
        <v>-7.526651766117224E-3</v>
      </c>
      <c r="I4047" s="193"/>
      <c r="J4047" s="197">
        <v>4045</v>
      </c>
      <c r="K4047" s="234"/>
      <c r="L4047" s="234"/>
      <c r="M4047" s="234"/>
      <c r="N4047" s="234"/>
      <c r="O4047" s="234"/>
      <c r="P4047" s="234"/>
      <c r="Q4047" s="7">
        <v>38268</v>
      </c>
      <c r="R4047" s="234">
        <v>0.70642899999999997</v>
      </c>
      <c r="S4047" s="234">
        <v>0.710179</v>
      </c>
      <c r="T4047" s="234">
        <v>0.69357100000000005</v>
      </c>
      <c r="U4047" s="234">
        <v>0.69750000000000001</v>
      </c>
      <c r="V4047" s="192">
        <v>0.60273699999999997</v>
      </c>
      <c r="W4047" s="234">
        <v>359228800</v>
      </c>
      <c r="X4047" s="194">
        <f t="shared" si="127"/>
        <v>-1.413364563330707E-2</v>
      </c>
      <c r="Y4047" s="193"/>
      <c r="Z4047" s="197">
        <v>4045</v>
      </c>
    </row>
    <row r="4048" spans="1:26" ht="14.4" x14ac:dyDescent="0.3">
      <c r="A4048" s="7">
        <v>38267</v>
      </c>
      <c r="B4048" s="191">
        <v>1142.0500489999999</v>
      </c>
      <c r="C4048" s="191">
        <v>1142.0500489999999</v>
      </c>
      <c r="D4048" s="191">
        <v>1130.5</v>
      </c>
      <c r="E4048" s="191">
        <v>1130.650024</v>
      </c>
      <c r="F4048" s="192">
        <v>1130.650024</v>
      </c>
      <c r="G4048" s="191">
        <v>1447500000</v>
      </c>
      <c r="H4048" s="194">
        <f t="shared" si="126"/>
        <v>-9.9820712848635532E-3</v>
      </c>
      <c r="I4048" s="193"/>
      <c r="J4048" s="197">
        <v>4046</v>
      </c>
      <c r="K4048" s="234"/>
      <c r="L4048" s="234"/>
      <c r="M4048" s="234"/>
      <c r="N4048" s="234"/>
      <c r="O4048" s="234"/>
      <c r="P4048" s="234"/>
      <c r="Q4048" s="7">
        <v>38267</v>
      </c>
      <c r="R4048" s="234">
        <v>0.72392900000000004</v>
      </c>
      <c r="S4048" s="234">
        <v>0.73089300000000001</v>
      </c>
      <c r="T4048" s="234">
        <v>0.70464300000000002</v>
      </c>
      <c r="U4048" s="234">
        <v>0.70750000000000002</v>
      </c>
      <c r="V4048" s="192">
        <v>0.61137799999999998</v>
      </c>
      <c r="W4048" s="234">
        <v>426148800</v>
      </c>
      <c r="X4048" s="194">
        <f t="shared" si="127"/>
        <v>-2.5098944696213436E-2</v>
      </c>
      <c r="Y4048" s="193"/>
      <c r="Z4048" s="197">
        <v>4046</v>
      </c>
    </row>
    <row r="4049" spans="1:26" ht="14.4" x14ac:dyDescent="0.3">
      <c r="A4049" s="7">
        <v>38266</v>
      </c>
      <c r="B4049" s="191">
        <v>1134.4799800000001</v>
      </c>
      <c r="C4049" s="191">
        <v>1142.0500489999999</v>
      </c>
      <c r="D4049" s="191">
        <v>1132.9399410000001</v>
      </c>
      <c r="E4049" s="191">
        <v>1142.0500489999999</v>
      </c>
      <c r="F4049" s="192">
        <v>1142.0500489999999</v>
      </c>
      <c r="G4049" s="191">
        <v>1416700000</v>
      </c>
      <c r="H4049" s="194">
        <f t="shared" si="126"/>
        <v>6.6727215406655969E-3</v>
      </c>
      <c r="I4049" s="193"/>
      <c r="J4049" s="197">
        <v>4047</v>
      </c>
      <c r="K4049" s="234"/>
      <c r="L4049" s="234"/>
      <c r="M4049" s="234"/>
      <c r="N4049" s="234"/>
      <c r="O4049" s="234"/>
      <c r="P4049" s="234"/>
      <c r="Q4049" s="7">
        <v>38266</v>
      </c>
      <c r="R4049" s="234">
        <v>0.70535700000000001</v>
      </c>
      <c r="S4049" s="234">
        <v>0.72785699999999998</v>
      </c>
      <c r="T4049" s="234">
        <v>0.70482100000000003</v>
      </c>
      <c r="U4049" s="234">
        <v>0.72571399999999997</v>
      </c>
      <c r="V4049" s="192">
        <v>0.62711799999999995</v>
      </c>
      <c r="W4049" s="234">
        <v>446303200</v>
      </c>
      <c r="X4049" s="194">
        <f t="shared" si="127"/>
        <v>3.2257321146100262E-2</v>
      </c>
      <c r="Y4049" s="193"/>
      <c r="Z4049" s="197">
        <v>4047</v>
      </c>
    </row>
    <row r="4050" spans="1:26" ht="14.4" x14ac:dyDescent="0.3">
      <c r="A4050" s="7">
        <v>38265</v>
      </c>
      <c r="B4050" s="191">
        <v>1135.170044</v>
      </c>
      <c r="C4050" s="191">
        <v>1137.869995</v>
      </c>
      <c r="D4050" s="191">
        <v>1132.030029</v>
      </c>
      <c r="E4050" s="191">
        <v>1134.4799800000001</v>
      </c>
      <c r="F4050" s="192">
        <v>1134.4799800000001</v>
      </c>
      <c r="G4050" s="191">
        <v>1418400000</v>
      </c>
      <c r="H4050" s="194">
        <f t="shared" si="126"/>
        <v>-6.0789482919080011E-4</v>
      </c>
      <c r="I4050" s="193"/>
      <c r="J4050" s="197">
        <v>4048</v>
      </c>
      <c r="K4050" s="234"/>
      <c r="L4050" s="234"/>
      <c r="M4050" s="234"/>
      <c r="N4050" s="234"/>
      <c r="O4050" s="234"/>
      <c r="P4050" s="234"/>
      <c r="Q4050" s="7">
        <v>38265</v>
      </c>
      <c r="R4050" s="234">
        <v>0.68857100000000004</v>
      </c>
      <c r="S4050" s="234">
        <v>0.70839300000000005</v>
      </c>
      <c r="T4050" s="234">
        <v>0.68571400000000005</v>
      </c>
      <c r="U4050" s="234">
        <v>0.70303599999999999</v>
      </c>
      <c r="V4050" s="192">
        <v>0.60752099999999998</v>
      </c>
      <c r="W4050" s="234">
        <v>406162400</v>
      </c>
      <c r="X4050" s="194">
        <f t="shared" si="127"/>
        <v>1.495227800879096E-2</v>
      </c>
      <c r="Y4050" s="193"/>
      <c r="Z4050" s="197">
        <v>4048</v>
      </c>
    </row>
    <row r="4051" spans="1:26" ht="14.4" x14ac:dyDescent="0.3">
      <c r="A4051" s="7">
        <v>38264</v>
      </c>
      <c r="B4051" s="191">
        <v>1131.5</v>
      </c>
      <c r="C4051" s="191">
        <v>1140.130005</v>
      </c>
      <c r="D4051" s="191">
        <v>1131.5</v>
      </c>
      <c r="E4051" s="191">
        <v>1135.170044</v>
      </c>
      <c r="F4051" s="192">
        <v>1135.170044</v>
      </c>
      <c r="G4051" s="191">
        <v>1534000000</v>
      </c>
      <c r="H4051" s="194">
        <f t="shared" si="126"/>
        <v>3.2435209898364664E-3</v>
      </c>
      <c r="I4051" s="193"/>
      <c r="J4051" s="197">
        <v>4049</v>
      </c>
      <c r="K4051" s="234"/>
      <c r="L4051" s="234"/>
      <c r="M4051" s="234"/>
      <c r="N4051" s="234"/>
      <c r="O4051" s="234"/>
      <c r="P4051" s="234"/>
      <c r="Q4051" s="7">
        <v>38264</v>
      </c>
      <c r="R4051" s="234">
        <v>0.69964300000000001</v>
      </c>
      <c r="S4051" s="234">
        <v>0.69964300000000001</v>
      </c>
      <c r="T4051" s="234">
        <v>0.69196400000000002</v>
      </c>
      <c r="U4051" s="234">
        <v>0.69267900000000004</v>
      </c>
      <c r="V4051" s="192">
        <v>0.59857099999999996</v>
      </c>
      <c r="W4051" s="234">
        <v>574084000</v>
      </c>
      <c r="X4051" s="194">
        <f t="shared" si="127"/>
        <v>3.1036383959618594E-3</v>
      </c>
      <c r="Y4051" s="193"/>
      <c r="Z4051" s="197">
        <v>4049</v>
      </c>
    </row>
    <row r="4052" spans="1:26" ht="14.4" x14ac:dyDescent="0.3">
      <c r="A4052" s="7">
        <v>38261</v>
      </c>
      <c r="B4052" s="191">
        <v>1114.579956</v>
      </c>
      <c r="C4052" s="191">
        <v>1131.6400149999999</v>
      </c>
      <c r="D4052" s="191">
        <v>1114.579956</v>
      </c>
      <c r="E4052" s="191">
        <v>1131.5</v>
      </c>
      <c r="F4052" s="192">
        <v>1131.5</v>
      </c>
      <c r="G4052" s="191">
        <v>1582200000</v>
      </c>
      <c r="H4052" s="194">
        <f t="shared" si="126"/>
        <v>1.5180646223643341E-2</v>
      </c>
      <c r="I4052" s="193"/>
      <c r="J4052" s="197">
        <v>4050</v>
      </c>
      <c r="K4052" s="234"/>
      <c r="L4052" s="234"/>
      <c r="M4052" s="234"/>
      <c r="N4052" s="234"/>
      <c r="O4052" s="234"/>
      <c r="P4052" s="234"/>
      <c r="Q4052" s="7">
        <v>38261</v>
      </c>
      <c r="R4052" s="234">
        <v>0.69857100000000005</v>
      </c>
      <c r="S4052" s="234">
        <v>0.69982100000000003</v>
      </c>
      <c r="T4052" s="234">
        <v>0.68892900000000001</v>
      </c>
      <c r="U4052" s="234">
        <v>0.69053600000000004</v>
      </c>
      <c r="V4052" s="192">
        <v>0.596719</v>
      </c>
      <c r="W4052" s="234">
        <v>465404800</v>
      </c>
      <c r="X4052" s="194">
        <f t="shared" si="127"/>
        <v>-2.0637073482363288E-3</v>
      </c>
      <c r="Y4052" s="193"/>
      <c r="Z4052" s="197">
        <v>4050</v>
      </c>
    </row>
    <row r="4053" spans="1:26" ht="14.4" x14ac:dyDescent="0.3">
      <c r="A4053" s="7">
        <v>38260</v>
      </c>
      <c r="B4053" s="191">
        <v>1114.8000489999999</v>
      </c>
      <c r="C4053" s="191">
        <v>1116.3100589999999</v>
      </c>
      <c r="D4053" s="191">
        <v>1109.6800539999999</v>
      </c>
      <c r="E4053" s="191">
        <v>1114.579956</v>
      </c>
      <c r="F4053" s="192">
        <v>1114.579956</v>
      </c>
      <c r="G4053" s="191">
        <v>1748000000</v>
      </c>
      <c r="H4053" s="194">
        <f t="shared" si="126"/>
        <v>-1.9742822957115441E-4</v>
      </c>
      <c r="I4053" s="193"/>
      <c r="J4053" s="197">
        <v>4051</v>
      </c>
      <c r="K4053" s="234"/>
      <c r="L4053" s="234"/>
      <c r="M4053" s="234"/>
      <c r="N4053" s="234"/>
      <c r="O4053" s="234"/>
      <c r="P4053" s="234"/>
      <c r="Q4053" s="7">
        <v>38260</v>
      </c>
      <c r="R4053" s="234">
        <v>0.69642899999999996</v>
      </c>
      <c r="S4053" s="234">
        <v>0.70125000000000004</v>
      </c>
      <c r="T4053" s="234">
        <v>0.68660699999999997</v>
      </c>
      <c r="U4053" s="234">
        <v>0.69196400000000002</v>
      </c>
      <c r="V4053" s="192">
        <v>0.59795299999999996</v>
      </c>
      <c r="W4053" s="234">
        <v>425012000</v>
      </c>
      <c r="X4053" s="194">
        <f t="shared" si="127"/>
        <v>1.8094301467815933E-3</v>
      </c>
      <c r="Y4053" s="193"/>
      <c r="Z4053" s="197">
        <v>4051</v>
      </c>
    </row>
    <row r="4054" spans="1:26" ht="14.4" x14ac:dyDescent="0.3">
      <c r="A4054" s="7">
        <v>38259</v>
      </c>
      <c r="B4054" s="191">
        <v>1110.0600589999999</v>
      </c>
      <c r="C4054" s="191">
        <v>1114.8000489999999</v>
      </c>
      <c r="D4054" s="191">
        <v>1107.420044</v>
      </c>
      <c r="E4054" s="191">
        <v>1114.8000489999999</v>
      </c>
      <c r="F4054" s="192">
        <v>1114.8000489999999</v>
      </c>
      <c r="G4054" s="191">
        <v>1402900000</v>
      </c>
      <c r="H4054" s="194">
        <f t="shared" si="126"/>
        <v>4.2700302218512979E-3</v>
      </c>
      <c r="I4054" s="193"/>
      <c r="J4054" s="197">
        <v>4052</v>
      </c>
      <c r="K4054" s="234"/>
      <c r="L4054" s="234"/>
      <c r="M4054" s="234"/>
      <c r="N4054" s="234"/>
      <c r="O4054" s="234"/>
      <c r="P4054" s="234"/>
      <c r="Q4054" s="7">
        <v>38259</v>
      </c>
      <c r="R4054" s="234">
        <v>0.67732099999999995</v>
      </c>
      <c r="S4054" s="234">
        <v>0.69392900000000002</v>
      </c>
      <c r="T4054" s="234">
        <v>0.67535699999999999</v>
      </c>
      <c r="U4054" s="234">
        <v>0.69071400000000005</v>
      </c>
      <c r="V4054" s="192">
        <v>0.59687299999999999</v>
      </c>
      <c r="W4054" s="234">
        <v>273509600</v>
      </c>
      <c r="X4054" s="194">
        <f t="shared" si="127"/>
        <v>1.6824617502304094E-2</v>
      </c>
      <c r="Y4054" s="193"/>
      <c r="Z4054" s="197">
        <v>4052</v>
      </c>
    </row>
    <row r="4055" spans="1:26" ht="14.4" x14ac:dyDescent="0.3">
      <c r="A4055" s="7">
        <v>38258</v>
      </c>
      <c r="B4055" s="191">
        <v>1103.5200199999999</v>
      </c>
      <c r="C4055" s="191">
        <v>1111.7700199999999</v>
      </c>
      <c r="D4055" s="191">
        <v>1101.290039</v>
      </c>
      <c r="E4055" s="191">
        <v>1110.0600589999999</v>
      </c>
      <c r="F4055" s="192">
        <v>1110.0600589999999</v>
      </c>
      <c r="G4055" s="191">
        <v>1396600000</v>
      </c>
      <c r="H4055" s="194">
        <f t="shared" si="126"/>
        <v>5.9265250122059222E-3</v>
      </c>
      <c r="I4055" s="193"/>
      <c r="J4055" s="197">
        <v>4053</v>
      </c>
      <c r="K4055" s="234"/>
      <c r="L4055" s="234"/>
      <c r="M4055" s="234"/>
      <c r="N4055" s="234"/>
      <c r="O4055" s="234"/>
      <c r="P4055" s="234"/>
      <c r="Q4055" s="7">
        <v>38258</v>
      </c>
      <c r="R4055" s="234">
        <v>0.668929</v>
      </c>
      <c r="S4055" s="234">
        <v>0.68374999999999997</v>
      </c>
      <c r="T4055" s="234">
        <v>0.66874999999999996</v>
      </c>
      <c r="U4055" s="234">
        <v>0.67928599999999995</v>
      </c>
      <c r="V4055" s="192">
        <v>0.58699699999999999</v>
      </c>
      <c r="W4055" s="234">
        <v>353186400</v>
      </c>
      <c r="X4055" s="194">
        <f t="shared" si="127"/>
        <v>1.3587669737950876E-2</v>
      </c>
      <c r="Y4055" s="193"/>
      <c r="Z4055" s="197">
        <v>4053</v>
      </c>
    </row>
    <row r="4056" spans="1:26" ht="14.4" x14ac:dyDescent="0.3">
      <c r="A4056" s="7">
        <v>38257</v>
      </c>
      <c r="B4056" s="191">
        <v>1110.1099850000001</v>
      </c>
      <c r="C4056" s="191">
        <v>1110.1099850000001</v>
      </c>
      <c r="D4056" s="191">
        <v>1103.23999</v>
      </c>
      <c r="E4056" s="191">
        <v>1103.5200199999999</v>
      </c>
      <c r="F4056" s="192">
        <v>1103.5200199999999</v>
      </c>
      <c r="G4056" s="191">
        <v>1263500000</v>
      </c>
      <c r="H4056" s="194">
        <f t="shared" si="126"/>
        <v>-5.9363172019393376E-3</v>
      </c>
      <c r="I4056" s="193"/>
      <c r="J4056" s="197">
        <v>4054</v>
      </c>
      <c r="K4056" s="234"/>
      <c r="L4056" s="234"/>
      <c r="M4056" s="234"/>
      <c r="N4056" s="234"/>
      <c r="O4056" s="234"/>
      <c r="P4056" s="234"/>
      <c r="Q4056" s="7">
        <v>38257</v>
      </c>
      <c r="R4056" s="234">
        <v>0.65982099999999999</v>
      </c>
      <c r="S4056" s="234">
        <v>0.67821399999999998</v>
      </c>
      <c r="T4056" s="234">
        <v>0.65767900000000001</v>
      </c>
      <c r="U4056" s="234">
        <v>0.67017899999999997</v>
      </c>
      <c r="V4056" s="192">
        <v>0.57912799999999998</v>
      </c>
      <c r="W4056" s="234">
        <v>397516000</v>
      </c>
      <c r="X4056" s="194">
        <f t="shared" si="127"/>
        <v>6.4369925481035364E-3</v>
      </c>
      <c r="Y4056" s="193"/>
      <c r="Z4056" s="197">
        <v>4054</v>
      </c>
    </row>
    <row r="4057" spans="1:26" ht="14.4" x14ac:dyDescent="0.3">
      <c r="A4057" s="7">
        <v>38254</v>
      </c>
      <c r="B4057" s="191">
        <v>1108.3599850000001</v>
      </c>
      <c r="C4057" s="191">
        <v>1113.8100589999999</v>
      </c>
      <c r="D4057" s="191">
        <v>1108.3599850000001</v>
      </c>
      <c r="E4057" s="191">
        <v>1110.1099850000001</v>
      </c>
      <c r="F4057" s="192">
        <v>1110.1099850000001</v>
      </c>
      <c r="G4057" s="191">
        <v>1255400000</v>
      </c>
      <c r="H4057" s="194">
        <f t="shared" si="126"/>
        <v>1.5789094009921335E-3</v>
      </c>
      <c r="I4057" s="193"/>
      <c r="J4057" s="197">
        <v>4055</v>
      </c>
      <c r="K4057" s="234"/>
      <c r="L4057" s="234"/>
      <c r="M4057" s="234"/>
      <c r="N4057" s="234"/>
      <c r="O4057" s="234"/>
      <c r="P4057" s="234"/>
      <c r="Q4057" s="7">
        <v>38254</v>
      </c>
      <c r="R4057" s="234">
        <v>0.66874999999999996</v>
      </c>
      <c r="S4057" s="234">
        <v>0.67857100000000004</v>
      </c>
      <c r="T4057" s="234">
        <v>0.66339300000000001</v>
      </c>
      <c r="U4057" s="234">
        <v>0.66589299999999996</v>
      </c>
      <c r="V4057" s="192">
        <v>0.57542400000000005</v>
      </c>
      <c r="W4057" s="234">
        <v>369488000</v>
      </c>
      <c r="X4057" s="194">
        <f t="shared" si="127"/>
        <v>5.3554413370534985E-4</v>
      </c>
      <c r="Y4057" s="193"/>
      <c r="Z4057" s="197">
        <v>4055</v>
      </c>
    </row>
    <row r="4058" spans="1:26" ht="14.4" x14ac:dyDescent="0.3">
      <c r="A4058" s="7">
        <v>38253</v>
      </c>
      <c r="B4058" s="191">
        <v>1113.5600589999999</v>
      </c>
      <c r="C4058" s="191">
        <v>1113.6099850000001</v>
      </c>
      <c r="D4058" s="191">
        <v>1108.0500489999999</v>
      </c>
      <c r="E4058" s="191">
        <v>1108.3599850000001</v>
      </c>
      <c r="F4058" s="192">
        <v>1108.3599850000001</v>
      </c>
      <c r="G4058" s="191">
        <v>1286300000</v>
      </c>
      <c r="H4058" s="194">
        <f t="shared" si="126"/>
        <v>-4.669774169764703E-3</v>
      </c>
      <c r="I4058" s="193"/>
      <c r="J4058" s="197">
        <v>4056</v>
      </c>
      <c r="K4058" s="234"/>
      <c r="L4058" s="234"/>
      <c r="M4058" s="234"/>
      <c r="N4058" s="234"/>
      <c r="O4058" s="234"/>
      <c r="P4058" s="234"/>
      <c r="Q4058" s="7">
        <v>38253</v>
      </c>
      <c r="R4058" s="234">
        <v>0.66142900000000004</v>
      </c>
      <c r="S4058" s="234">
        <v>0.66964299999999999</v>
      </c>
      <c r="T4058" s="234">
        <v>0.65946400000000005</v>
      </c>
      <c r="U4058" s="234">
        <v>0.66553600000000002</v>
      </c>
      <c r="V4058" s="192">
        <v>0.57511599999999996</v>
      </c>
      <c r="W4058" s="234">
        <v>397404000</v>
      </c>
      <c r="X4058" s="194">
        <f t="shared" si="127"/>
        <v>9.4801786858341262E-3</v>
      </c>
      <c r="Y4058" s="193"/>
      <c r="Z4058" s="197">
        <v>4056</v>
      </c>
    </row>
    <row r="4059" spans="1:26" ht="14.4" x14ac:dyDescent="0.3">
      <c r="A4059" s="7">
        <v>38252</v>
      </c>
      <c r="B4059" s="191">
        <v>1129.3000489999999</v>
      </c>
      <c r="C4059" s="191">
        <v>1129.3000489999999</v>
      </c>
      <c r="D4059" s="191">
        <v>1112.670044</v>
      </c>
      <c r="E4059" s="191">
        <v>1113.5600589999999</v>
      </c>
      <c r="F4059" s="192">
        <v>1113.5600589999999</v>
      </c>
      <c r="G4059" s="191">
        <v>1379900000</v>
      </c>
      <c r="H4059" s="194">
        <f t="shared" si="126"/>
        <v>-1.393782813871111E-2</v>
      </c>
      <c r="I4059" s="193"/>
      <c r="J4059" s="197">
        <v>4057</v>
      </c>
      <c r="K4059" s="234"/>
      <c r="L4059" s="234"/>
      <c r="M4059" s="234"/>
      <c r="N4059" s="234"/>
      <c r="O4059" s="234"/>
      <c r="P4059" s="234"/>
      <c r="Q4059" s="7">
        <v>38252</v>
      </c>
      <c r="R4059" s="234">
        <v>0.68035699999999999</v>
      </c>
      <c r="S4059" s="234">
        <v>0.68107099999999998</v>
      </c>
      <c r="T4059" s="234">
        <v>0.65732100000000004</v>
      </c>
      <c r="U4059" s="234">
        <v>0.65928600000000004</v>
      </c>
      <c r="V4059" s="192">
        <v>0.56971499999999997</v>
      </c>
      <c r="W4059" s="234">
        <v>401688000</v>
      </c>
      <c r="X4059" s="194">
        <f t="shared" si="127"/>
        <v>-2.8675234513259297E-2</v>
      </c>
      <c r="Y4059" s="193"/>
      <c r="Z4059" s="197">
        <v>4057</v>
      </c>
    </row>
    <row r="4060" spans="1:26" ht="14.4" x14ac:dyDescent="0.3">
      <c r="A4060" s="7">
        <v>38251</v>
      </c>
      <c r="B4060" s="191">
        <v>1122.1999510000001</v>
      </c>
      <c r="C4060" s="191">
        <v>1131.540039</v>
      </c>
      <c r="D4060" s="191">
        <v>1122.1999510000001</v>
      </c>
      <c r="E4060" s="191">
        <v>1129.3000489999999</v>
      </c>
      <c r="F4060" s="192">
        <v>1129.3000489999999</v>
      </c>
      <c r="G4060" s="191">
        <v>1325000000</v>
      </c>
      <c r="H4060" s="194">
        <f t="shared" si="126"/>
        <v>6.3269455623063816E-3</v>
      </c>
      <c r="I4060" s="193"/>
      <c r="J4060" s="197">
        <v>4058</v>
      </c>
      <c r="K4060" s="234"/>
      <c r="L4060" s="234"/>
      <c r="M4060" s="234"/>
      <c r="N4060" s="234"/>
      <c r="O4060" s="234"/>
      <c r="P4060" s="234"/>
      <c r="Q4060" s="7">
        <v>38251</v>
      </c>
      <c r="R4060" s="234">
        <v>0.67410700000000001</v>
      </c>
      <c r="S4060" s="234">
        <v>0.69410700000000003</v>
      </c>
      <c r="T4060" s="234">
        <v>0.668929</v>
      </c>
      <c r="U4060" s="234">
        <v>0.67874999999999996</v>
      </c>
      <c r="V4060" s="192">
        <v>0.586534</v>
      </c>
      <c r="W4060" s="234">
        <v>386652000</v>
      </c>
      <c r="X4060" s="194">
        <f t="shared" si="127"/>
        <v>7.9549067287615575E-3</v>
      </c>
      <c r="Y4060" s="193"/>
      <c r="Z4060" s="197">
        <v>4058</v>
      </c>
    </row>
    <row r="4061" spans="1:26" ht="14.4" x14ac:dyDescent="0.3">
      <c r="A4061" s="7">
        <v>38250</v>
      </c>
      <c r="B4061" s="191">
        <v>1128.5500489999999</v>
      </c>
      <c r="C4061" s="191">
        <v>1128.5500489999999</v>
      </c>
      <c r="D4061" s="191">
        <v>1120.339966</v>
      </c>
      <c r="E4061" s="191">
        <v>1122.1999510000001</v>
      </c>
      <c r="F4061" s="192">
        <v>1122.1999510000001</v>
      </c>
      <c r="G4061" s="191">
        <v>1197600000</v>
      </c>
      <c r="H4061" s="194">
        <f t="shared" si="126"/>
        <v>-5.6267757071355989E-3</v>
      </c>
      <c r="I4061" s="193"/>
      <c r="J4061" s="197">
        <v>4059</v>
      </c>
      <c r="K4061" s="234"/>
      <c r="L4061" s="234"/>
      <c r="M4061" s="234"/>
      <c r="N4061" s="234"/>
      <c r="O4061" s="234"/>
      <c r="P4061" s="234"/>
      <c r="Q4061" s="7">
        <v>38250</v>
      </c>
      <c r="R4061" s="234">
        <v>0.65857100000000002</v>
      </c>
      <c r="S4061" s="234">
        <v>0.67821399999999998</v>
      </c>
      <c r="T4061" s="234">
        <v>0.65839300000000001</v>
      </c>
      <c r="U4061" s="234">
        <v>0.67339300000000002</v>
      </c>
      <c r="V4061" s="192">
        <v>0.58190500000000001</v>
      </c>
      <c r="W4061" s="234">
        <v>245000000</v>
      </c>
      <c r="X4061" s="194">
        <f t="shared" si="127"/>
        <v>1.5347865763755283E-2</v>
      </c>
      <c r="Y4061" s="193"/>
      <c r="Z4061" s="197">
        <v>4059</v>
      </c>
    </row>
    <row r="4062" spans="1:26" ht="14.4" x14ac:dyDescent="0.3">
      <c r="A4062" s="7">
        <v>38247</v>
      </c>
      <c r="B4062" s="191">
        <v>1123.5</v>
      </c>
      <c r="C4062" s="191">
        <v>1130.1400149999999</v>
      </c>
      <c r="D4062" s="191">
        <v>1123.5</v>
      </c>
      <c r="E4062" s="191">
        <v>1128.5500489999999</v>
      </c>
      <c r="F4062" s="192">
        <v>1128.5500489999999</v>
      </c>
      <c r="G4062" s="191">
        <v>1422600000</v>
      </c>
      <c r="H4062" s="194">
        <f t="shared" si="126"/>
        <v>4.494925678682639E-3</v>
      </c>
      <c r="I4062" s="193"/>
      <c r="J4062" s="197">
        <v>4060</v>
      </c>
      <c r="K4062" s="234"/>
      <c r="L4062" s="234"/>
      <c r="M4062" s="234"/>
      <c r="N4062" s="234"/>
      <c r="O4062" s="234"/>
      <c r="P4062" s="234"/>
      <c r="Q4062" s="7">
        <v>38247</v>
      </c>
      <c r="R4062" s="234">
        <v>0.65267900000000001</v>
      </c>
      <c r="S4062" s="234">
        <v>0.66749999999999998</v>
      </c>
      <c r="T4062" s="234">
        <v>0.65</v>
      </c>
      <c r="U4062" s="234">
        <v>0.66321399999999997</v>
      </c>
      <c r="V4062" s="192">
        <v>0.57310899999999998</v>
      </c>
      <c r="W4062" s="234">
        <v>502308800</v>
      </c>
      <c r="X4062" s="194">
        <f t="shared" si="127"/>
        <v>2.1732193061743382E-2</v>
      </c>
      <c r="Y4062" s="193"/>
      <c r="Z4062" s="197">
        <v>4060</v>
      </c>
    </row>
    <row r="4063" spans="1:26" ht="14.4" x14ac:dyDescent="0.3">
      <c r="A4063" s="7">
        <v>38246</v>
      </c>
      <c r="B4063" s="191">
        <v>1120.369995</v>
      </c>
      <c r="C4063" s="191">
        <v>1126.0600589999999</v>
      </c>
      <c r="D4063" s="191">
        <v>1120.369995</v>
      </c>
      <c r="E4063" s="191">
        <v>1123.5</v>
      </c>
      <c r="F4063" s="192">
        <v>1123.5</v>
      </c>
      <c r="G4063" s="191">
        <v>1113900000</v>
      </c>
      <c r="H4063" s="194">
        <f t="shared" si="126"/>
        <v>2.7937244070874844E-3</v>
      </c>
      <c r="I4063" s="193"/>
      <c r="J4063" s="197">
        <v>4061</v>
      </c>
      <c r="K4063" s="234"/>
      <c r="L4063" s="234"/>
      <c r="M4063" s="234"/>
      <c r="N4063" s="234"/>
      <c r="O4063" s="234"/>
      <c r="P4063" s="234"/>
      <c r="Q4063" s="7">
        <v>38246</v>
      </c>
      <c r="R4063" s="234">
        <v>0.62857099999999999</v>
      </c>
      <c r="S4063" s="234">
        <v>0.65642900000000004</v>
      </c>
      <c r="T4063" s="234">
        <v>0.62642900000000001</v>
      </c>
      <c r="U4063" s="234">
        <v>0.64910699999999999</v>
      </c>
      <c r="V4063" s="192">
        <v>0.56091899999999995</v>
      </c>
      <c r="W4063" s="234">
        <v>501916800</v>
      </c>
      <c r="X4063" s="194">
        <f t="shared" si="127"/>
        <v>3.2670990642023681E-2</v>
      </c>
      <c r="Y4063" s="193"/>
      <c r="Z4063" s="197">
        <v>4061</v>
      </c>
    </row>
    <row r="4064" spans="1:26" ht="14.4" x14ac:dyDescent="0.3">
      <c r="A4064" s="7">
        <v>38245</v>
      </c>
      <c r="B4064" s="191">
        <v>1128.329956</v>
      </c>
      <c r="C4064" s="191">
        <v>1128.329956</v>
      </c>
      <c r="D4064" s="191">
        <v>1119.8199460000001</v>
      </c>
      <c r="E4064" s="191">
        <v>1120.369995</v>
      </c>
      <c r="F4064" s="192">
        <v>1120.369995</v>
      </c>
      <c r="G4064" s="191">
        <v>1256000000</v>
      </c>
      <c r="H4064" s="194">
        <f t="shared" si="126"/>
        <v>-7.0546394320847236E-3</v>
      </c>
      <c r="I4064" s="193"/>
      <c r="J4064" s="197">
        <v>4062</v>
      </c>
      <c r="K4064" s="234"/>
      <c r="L4064" s="234"/>
      <c r="M4064" s="234"/>
      <c r="N4064" s="234"/>
      <c r="O4064" s="234"/>
      <c r="P4064" s="234"/>
      <c r="Q4064" s="7">
        <v>38245</v>
      </c>
      <c r="R4064" s="234">
        <v>0.63142900000000002</v>
      </c>
      <c r="S4064" s="234">
        <v>0.633571</v>
      </c>
      <c r="T4064" s="234">
        <v>0.62142900000000001</v>
      </c>
      <c r="U4064" s="234">
        <v>0.62857099999999999</v>
      </c>
      <c r="V4064" s="192">
        <v>0.54317300000000002</v>
      </c>
      <c r="W4064" s="234">
        <v>232668800</v>
      </c>
      <c r="X4064" s="194">
        <f t="shared" si="127"/>
        <v>-8.1713071169802615E-3</v>
      </c>
      <c r="Y4064" s="193"/>
      <c r="Z4064" s="197">
        <v>4062</v>
      </c>
    </row>
    <row r="4065" spans="1:26" ht="14.4" x14ac:dyDescent="0.3">
      <c r="A4065" s="7">
        <v>38244</v>
      </c>
      <c r="B4065" s="191">
        <v>1125.8199460000001</v>
      </c>
      <c r="C4065" s="191">
        <v>1129.459961</v>
      </c>
      <c r="D4065" s="191">
        <v>1124.719971</v>
      </c>
      <c r="E4065" s="191">
        <v>1128.329956</v>
      </c>
      <c r="F4065" s="192">
        <v>1128.329956</v>
      </c>
      <c r="G4065" s="191">
        <v>1204500000</v>
      </c>
      <c r="H4065" s="194">
        <f t="shared" si="126"/>
        <v>2.2294950528438814E-3</v>
      </c>
      <c r="I4065" s="193"/>
      <c r="J4065" s="197">
        <v>4063</v>
      </c>
      <c r="K4065" s="234"/>
      <c r="L4065" s="234"/>
      <c r="M4065" s="234"/>
      <c r="N4065" s="234"/>
      <c r="O4065" s="234"/>
      <c r="P4065" s="234"/>
      <c r="Q4065" s="7">
        <v>38244</v>
      </c>
      <c r="R4065" s="234">
        <v>0.62928600000000001</v>
      </c>
      <c r="S4065" s="234">
        <v>0.63482099999999997</v>
      </c>
      <c r="T4065" s="234">
        <v>0.62107100000000004</v>
      </c>
      <c r="U4065" s="234">
        <v>0.63375000000000004</v>
      </c>
      <c r="V4065" s="192">
        <v>0.54764800000000002</v>
      </c>
      <c r="W4065" s="234">
        <v>254822400</v>
      </c>
      <c r="X4065" s="194">
        <f t="shared" si="127"/>
        <v>-2.8095871927980632E-3</v>
      </c>
      <c r="Y4065" s="193"/>
      <c r="Z4065" s="197">
        <v>4063</v>
      </c>
    </row>
    <row r="4066" spans="1:26" ht="14.4" x14ac:dyDescent="0.3">
      <c r="A4066" s="7">
        <v>38243</v>
      </c>
      <c r="B4066" s="191">
        <v>1123.920044</v>
      </c>
      <c r="C4066" s="191">
        <v>1129.780029</v>
      </c>
      <c r="D4066" s="191">
        <v>1123.349976</v>
      </c>
      <c r="E4066" s="191">
        <v>1125.8199460000001</v>
      </c>
      <c r="F4066" s="192">
        <v>1125.8199460000001</v>
      </c>
      <c r="G4066" s="191">
        <v>1299800000</v>
      </c>
      <c r="H4066" s="194">
        <f t="shared" si="126"/>
        <v>1.6904245192019291E-3</v>
      </c>
      <c r="I4066" s="193"/>
      <c r="J4066" s="197">
        <v>4064</v>
      </c>
      <c r="K4066" s="234"/>
      <c r="L4066" s="234"/>
      <c r="M4066" s="234"/>
      <c r="N4066" s="234"/>
      <c r="O4066" s="234"/>
      <c r="P4066" s="234"/>
      <c r="Q4066" s="7">
        <v>38243</v>
      </c>
      <c r="R4066" s="234">
        <v>0.64071400000000001</v>
      </c>
      <c r="S4066" s="234">
        <v>0.64410699999999999</v>
      </c>
      <c r="T4066" s="234">
        <v>0.630714</v>
      </c>
      <c r="U4066" s="234">
        <v>0.63553599999999999</v>
      </c>
      <c r="V4066" s="192">
        <v>0.54919099999999998</v>
      </c>
      <c r="W4066" s="234">
        <v>281976800</v>
      </c>
      <c r="X4066" s="194">
        <f t="shared" si="127"/>
        <v>-7.806515486565818E-3</v>
      </c>
      <c r="Y4066" s="193"/>
      <c r="Z4066" s="197">
        <v>4064</v>
      </c>
    </row>
    <row r="4067" spans="1:26" ht="14.4" x14ac:dyDescent="0.3">
      <c r="A4067" s="7">
        <v>38240</v>
      </c>
      <c r="B4067" s="191">
        <v>1118.380005</v>
      </c>
      <c r="C4067" s="191">
        <v>1125.26001</v>
      </c>
      <c r="D4067" s="191">
        <v>1114.3900149999999</v>
      </c>
      <c r="E4067" s="191">
        <v>1123.920044</v>
      </c>
      <c r="F4067" s="192">
        <v>1123.920044</v>
      </c>
      <c r="G4067" s="191">
        <v>1261200000</v>
      </c>
      <c r="H4067" s="194">
        <f t="shared" si="126"/>
        <v>4.9536284404512214E-3</v>
      </c>
      <c r="I4067" s="193"/>
      <c r="J4067" s="197">
        <v>4065</v>
      </c>
      <c r="K4067" s="234"/>
      <c r="L4067" s="234"/>
      <c r="M4067" s="234"/>
      <c r="N4067" s="234"/>
      <c r="O4067" s="234"/>
      <c r="P4067" s="234"/>
      <c r="Q4067" s="7">
        <v>38240</v>
      </c>
      <c r="R4067" s="234">
        <v>0.63678599999999996</v>
      </c>
      <c r="S4067" s="234">
        <v>0.64696399999999998</v>
      </c>
      <c r="T4067" s="234">
        <v>0.63321400000000005</v>
      </c>
      <c r="U4067" s="234">
        <v>0.64053599999999999</v>
      </c>
      <c r="V4067" s="192">
        <v>0.553512</v>
      </c>
      <c r="W4067" s="234">
        <v>328014400</v>
      </c>
      <c r="X4067" s="194">
        <f t="shared" si="127"/>
        <v>4.7613947637365102E-3</v>
      </c>
      <c r="Y4067" s="193"/>
      <c r="Z4067" s="197">
        <v>4065</v>
      </c>
    </row>
    <row r="4068" spans="1:26" ht="14.4" x14ac:dyDescent="0.3">
      <c r="A4068" s="7">
        <v>38239</v>
      </c>
      <c r="B4068" s="191">
        <v>1116.2700199999999</v>
      </c>
      <c r="C4068" s="191">
        <v>1121.3000489999999</v>
      </c>
      <c r="D4068" s="191">
        <v>1113.619995</v>
      </c>
      <c r="E4068" s="191">
        <v>1118.380005</v>
      </c>
      <c r="F4068" s="192">
        <v>1118.380005</v>
      </c>
      <c r="G4068" s="191">
        <v>1371300000</v>
      </c>
      <c r="H4068" s="194">
        <f t="shared" si="126"/>
        <v>1.8902102199251499E-3</v>
      </c>
      <c r="I4068" s="193"/>
      <c r="J4068" s="197">
        <v>4066</v>
      </c>
      <c r="K4068" s="234"/>
      <c r="L4068" s="234"/>
      <c r="M4068" s="234"/>
      <c r="N4068" s="234"/>
      <c r="O4068" s="234"/>
      <c r="P4068" s="234"/>
      <c r="Q4068" s="7">
        <v>38239</v>
      </c>
      <c r="R4068" s="234">
        <v>0.64464299999999997</v>
      </c>
      <c r="S4068" s="234">
        <v>0.64821399999999996</v>
      </c>
      <c r="T4068" s="234">
        <v>0.63</v>
      </c>
      <c r="U4068" s="234">
        <v>0.63749999999999996</v>
      </c>
      <c r="V4068" s="192">
        <v>0.55088899999999996</v>
      </c>
      <c r="W4068" s="234">
        <v>461339200</v>
      </c>
      <c r="X4068" s="194">
        <f t="shared" si="127"/>
        <v>-1.788136968082733E-2</v>
      </c>
      <c r="Y4068" s="193"/>
      <c r="Z4068" s="197">
        <v>4066</v>
      </c>
    </row>
    <row r="4069" spans="1:26" ht="14.4" x14ac:dyDescent="0.3">
      <c r="A4069" s="7">
        <v>38238</v>
      </c>
      <c r="B4069" s="191">
        <v>1121.3000489999999</v>
      </c>
      <c r="C4069" s="191">
        <v>1123.0500489999999</v>
      </c>
      <c r="D4069" s="191">
        <v>1116.2700199999999</v>
      </c>
      <c r="E4069" s="191">
        <v>1116.2700199999999</v>
      </c>
      <c r="F4069" s="192">
        <v>1116.2700199999999</v>
      </c>
      <c r="G4069" s="191">
        <v>1246300000</v>
      </c>
      <c r="H4069" s="194">
        <f t="shared" si="126"/>
        <v>-4.485890288229189E-3</v>
      </c>
      <c r="I4069" s="193"/>
      <c r="J4069" s="197">
        <v>4067</v>
      </c>
      <c r="K4069" s="234"/>
      <c r="L4069" s="234"/>
      <c r="M4069" s="234"/>
      <c r="N4069" s="234"/>
      <c r="O4069" s="234"/>
      <c r="P4069" s="234"/>
      <c r="Q4069" s="7">
        <v>38238</v>
      </c>
      <c r="R4069" s="234">
        <v>0.63749999999999996</v>
      </c>
      <c r="S4069" s="234">
        <v>0.65303599999999995</v>
      </c>
      <c r="T4069" s="234">
        <v>0.63714300000000001</v>
      </c>
      <c r="U4069" s="234">
        <v>0.64910699999999999</v>
      </c>
      <c r="V4069" s="192">
        <v>0.56091899999999995</v>
      </c>
      <c r="W4069" s="234">
        <v>343526400</v>
      </c>
      <c r="X4069" s="194">
        <f t="shared" si="127"/>
        <v>1.6498282939028278E-2</v>
      </c>
      <c r="Y4069" s="193"/>
      <c r="Z4069" s="197">
        <v>4067</v>
      </c>
    </row>
    <row r="4070" spans="1:26" ht="14.4" x14ac:dyDescent="0.3">
      <c r="A4070" s="7">
        <v>38237</v>
      </c>
      <c r="B4070" s="191">
        <v>1113.630005</v>
      </c>
      <c r="C4070" s="191">
        <v>1124.079956</v>
      </c>
      <c r="D4070" s="191">
        <v>1113.630005</v>
      </c>
      <c r="E4070" s="191">
        <v>1121.3000489999999</v>
      </c>
      <c r="F4070" s="192">
        <v>1121.3000489999999</v>
      </c>
      <c r="G4070" s="191">
        <v>1214400000</v>
      </c>
      <c r="H4070" s="194">
        <f t="shared" si="126"/>
        <v>6.8874257747751346E-3</v>
      </c>
      <c r="I4070" s="193"/>
      <c r="J4070" s="197">
        <v>4068</v>
      </c>
      <c r="K4070" s="234"/>
      <c r="L4070" s="234"/>
      <c r="M4070" s="234"/>
      <c r="N4070" s="234"/>
      <c r="O4070" s="234"/>
      <c r="P4070" s="234"/>
      <c r="Q4070" s="7">
        <v>38237</v>
      </c>
      <c r="R4070" s="234">
        <v>0.63214300000000001</v>
      </c>
      <c r="S4070" s="234">
        <v>0.64624999999999999</v>
      </c>
      <c r="T4070" s="234">
        <v>0.62910699999999997</v>
      </c>
      <c r="U4070" s="234">
        <v>0.638571</v>
      </c>
      <c r="V4070" s="192">
        <v>0.55181500000000006</v>
      </c>
      <c r="W4070" s="234">
        <v>301957600</v>
      </c>
      <c r="X4070" s="194">
        <f t="shared" si="127"/>
        <v>1.5044993341132757E-2</v>
      </c>
      <c r="Y4070" s="193"/>
      <c r="Z4070" s="197">
        <v>4068</v>
      </c>
    </row>
    <row r="4071" spans="1:26" ht="14.4" x14ac:dyDescent="0.3">
      <c r="A4071" s="7">
        <v>38233</v>
      </c>
      <c r="B4071" s="191">
        <v>1118.3100589999999</v>
      </c>
      <c r="C4071" s="191">
        <v>1120.8000489999999</v>
      </c>
      <c r="D4071" s="191">
        <v>1113.5699460000001</v>
      </c>
      <c r="E4071" s="191">
        <v>1113.630005</v>
      </c>
      <c r="F4071" s="192">
        <v>1113.630005</v>
      </c>
      <c r="G4071" s="191">
        <v>924170000</v>
      </c>
      <c r="H4071" s="194">
        <f t="shared" si="126"/>
        <v>-4.1849341891683082E-3</v>
      </c>
      <c r="I4071" s="193"/>
      <c r="J4071" s="197">
        <v>4069</v>
      </c>
      <c r="K4071" s="234"/>
      <c r="L4071" s="234"/>
      <c r="M4071" s="234"/>
      <c r="N4071" s="234"/>
      <c r="O4071" s="234"/>
      <c r="P4071" s="234"/>
      <c r="Q4071" s="7">
        <v>38233</v>
      </c>
      <c r="R4071" s="234">
        <v>0.62517900000000004</v>
      </c>
      <c r="S4071" s="234">
        <v>0.64142900000000003</v>
      </c>
      <c r="T4071" s="234">
        <v>0.62517900000000004</v>
      </c>
      <c r="U4071" s="234">
        <v>0.62910699999999997</v>
      </c>
      <c r="V4071" s="192">
        <v>0.54363600000000001</v>
      </c>
      <c r="W4071" s="234">
        <v>293468000</v>
      </c>
      <c r="X4071" s="194">
        <f t="shared" si="127"/>
        <v>-1.2057695208360876E-2</v>
      </c>
      <c r="Y4071" s="193"/>
      <c r="Z4071" s="197">
        <v>4069</v>
      </c>
    </row>
    <row r="4072" spans="1:26" ht="14.4" x14ac:dyDescent="0.3">
      <c r="A4072" s="7">
        <v>38232</v>
      </c>
      <c r="B4072" s="191">
        <v>1105.910034</v>
      </c>
      <c r="C4072" s="191">
        <v>1119.1099850000001</v>
      </c>
      <c r="D4072" s="191">
        <v>1105.599976</v>
      </c>
      <c r="E4072" s="191">
        <v>1118.3100589999999</v>
      </c>
      <c r="F4072" s="192">
        <v>1118.3100589999999</v>
      </c>
      <c r="G4072" s="191">
        <v>1118400000</v>
      </c>
      <c r="H4072" s="194">
        <f t="shared" si="126"/>
        <v>1.1212507906407073E-2</v>
      </c>
      <c r="I4072" s="193"/>
      <c r="J4072" s="197">
        <v>4070</v>
      </c>
      <c r="K4072" s="234"/>
      <c r="L4072" s="234"/>
      <c r="M4072" s="234"/>
      <c r="N4072" s="234"/>
      <c r="O4072" s="234"/>
      <c r="P4072" s="234"/>
      <c r="Q4072" s="7">
        <v>38232</v>
      </c>
      <c r="R4072" s="234">
        <v>0.63392899999999996</v>
      </c>
      <c r="S4072" s="234">
        <v>0.63946400000000003</v>
      </c>
      <c r="T4072" s="234">
        <v>0.62196399999999996</v>
      </c>
      <c r="U4072" s="234">
        <v>0.63678599999999996</v>
      </c>
      <c r="V4072" s="192">
        <v>0.55027099999999995</v>
      </c>
      <c r="W4072" s="234">
        <v>406324800</v>
      </c>
      <c r="X4072" s="194">
        <f t="shared" si="127"/>
        <v>-5.5786669750867643E-3</v>
      </c>
      <c r="Y4072" s="193"/>
      <c r="Z4072" s="197">
        <v>4070</v>
      </c>
    </row>
    <row r="4073" spans="1:26" ht="14.4" x14ac:dyDescent="0.3">
      <c r="A4073" s="7">
        <v>38231</v>
      </c>
      <c r="B4073" s="191">
        <v>1104.23999</v>
      </c>
      <c r="C4073" s="191">
        <v>1109.23999</v>
      </c>
      <c r="D4073" s="191">
        <v>1099.1800539999999</v>
      </c>
      <c r="E4073" s="191">
        <v>1105.910034</v>
      </c>
      <c r="F4073" s="192">
        <v>1105.910034</v>
      </c>
      <c r="G4073" s="191">
        <v>1142100000</v>
      </c>
      <c r="H4073" s="194">
        <f t="shared" si="126"/>
        <v>1.5123922472686047E-3</v>
      </c>
      <c r="I4073" s="193"/>
      <c r="J4073" s="197">
        <v>4071</v>
      </c>
      <c r="K4073" s="234"/>
      <c r="L4073" s="234"/>
      <c r="M4073" s="234"/>
      <c r="N4073" s="234"/>
      <c r="O4073" s="234"/>
      <c r="P4073" s="234"/>
      <c r="Q4073" s="7">
        <v>38231</v>
      </c>
      <c r="R4073" s="234">
        <v>0.61250000000000004</v>
      </c>
      <c r="S4073" s="234">
        <v>0.642679</v>
      </c>
      <c r="T4073" s="234">
        <v>0.61053599999999997</v>
      </c>
      <c r="U4073" s="234">
        <v>0.64035699999999995</v>
      </c>
      <c r="V4073" s="192">
        <v>0.55335800000000002</v>
      </c>
      <c r="W4073" s="234">
        <v>515726400</v>
      </c>
      <c r="X4073" s="194">
        <f t="shared" si="127"/>
        <v>3.9722519197996235E-2</v>
      </c>
      <c r="Y4073" s="193"/>
      <c r="Z4073" s="197">
        <v>4071</v>
      </c>
    </row>
    <row r="4074" spans="1:26" ht="14.4" x14ac:dyDescent="0.3">
      <c r="A4074" s="7">
        <v>38230</v>
      </c>
      <c r="B4074" s="191">
        <v>1099.150024</v>
      </c>
      <c r="C4074" s="191">
        <v>1104.23999</v>
      </c>
      <c r="D4074" s="191">
        <v>1094.719971</v>
      </c>
      <c r="E4074" s="191">
        <v>1104.23999</v>
      </c>
      <c r="F4074" s="192">
        <v>1104.23999</v>
      </c>
      <c r="G4074" s="191">
        <v>1138200000</v>
      </c>
      <c r="H4074" s="194">
        <f t="shared" si="126"/>
        <v>4.6308200781152E-3</v>
      </c>
      <c r="I4074" s="193"/>
      <c r="J4074" s="197">
        <v>4072</v>
      </c>
      <c r="K4074" s="234"/>
      <c r="L4074" s="234"/>
      <c r="M4074" s="234"/>
      <c r="N4074" s="234"/>
      <c r="O4074" s="234"/>
      <c r="P4074" s="234"/>
      <c r="Q4074" s="7">
        <v>38230</v>
      </c>
      <c r="R4074" s="234">
        <v>0.60839299999999996</v>
      </c>
      <c r="S4074" s="234">
        <v>0.62410699999999997</v>
      </c>
      <c r="T4074" s="234">
        <v>0.60714299999999999</v>
      </c>
      <c r="U4074" s="234">
        <v>0.61589300000000002</v>
      </c>
      <c r="V4074" s="192">
        <v>0.53221700000000005</v>
      </c>
      <c r="W4074" s="234">
        <v>376560800</v>
      </c>
      <c r="X4074" s="194">
        <f t="shared" si="127"/>
        <v>1.0843140085241013E-2</v>
      </c>
      <c r="Y4074" s="193"/>
      <c r="Z4074" s="197">
        <v>4072</v>
      </c>
    </row>
    <row r="4075" spans="1:26" ht="14.4" x14ac:dyDescent="0.3">
      <c r="A4075" s="7">
        <v>38229</v>
      </c>
      <c r="B4075" s="191">
        <v>1107.7700199999999</v>
      </c>
      <c r="C4075" s="191">
        <v>1107.7700199999999</v>
      </c>
      <c r="D4075" s="191">
        <v>1099.150024</v>
      </c>
      <c r="E4075" s="191">
        <v>1099.150024</v>
      </c>
      <c r="F4075" s="192">
        <v>1099.150024</v>
      </c>
      <c r="G4075" s="191">
        <v>843100000</v>
      </c>
      <c r="H4075" s="194">
        <f t="shared" si="126"/>
        <v>-7.7813949144425318E-3</v>
      </c>
      <c r="I4075" s="193"/>
      <c r="J4075" s="197">
        <v>4073</v>
      </c>
      <c r="K4075" s="234"/>
      <c r="L4075" s="234"/>
      <c r="M4075" s="234"/>
      <c r="N4075" s="234"/>
      <c r="O4075" s="234"/>
      <c r="P4075" s="234"/>
      <c r="Q4075" s="7">
        <v>38229</v>
      </c>
      <c r="R4075" s="234">
        <v>0.60714299999999999</v>
      </c>
      <c r="S4075" s="234">
        <v>0.62</v>
      </c>
      <c r="T4075" s="234">
        <v>0.606429</v>
      </c>
      <c r="U4075" s="234">
        <v>0.60928599999999999</v>
      </c>
      <c r="V4075" s="192">
        <v>0.52650799999999998</v>
      </c>
      <c r="W4075" s="234">
        <v>218142400</v>
      </c>
      <c r="X4075" s="194">
        <f t="shared" si="127"/>
        <v>-6.6955063323378885E-3</v>
      </c>
      <c r="Y4075" s="193"/>
      <c r="Z4075" s="197">
        <v>4073</v>
      </c>
    </row>
    <row r="4076" spans="1:26" ht="14.4" x14ac:dyDescent="0.3">
      <c r="A4076" s="7">
        <v>38226</v>
      </c>
      <c r="B4076" s="191">
        <v>1105.089966</v>
      </c>
      <c r="C4076" s="191">
        <v>1109.6800539999999</v>
      </c>
      <c r="D4076" s="191">
        <v>1104.619995</v>
      </c>
      <c r="E4076" s="191">
        <v>1107.7700199999999</v>
      </c>
      <c r="F4076" s="192">
        <v>1107.7700199999999</v>
      </c>
      <c r="G4076" s="191">
        <v>845400000</v>
      </c>
      <c r="H4076" s="194">
        <f t="shared" si="126"/>
        <v>2.4251907830641975E-3</v>
      </c>
      <c r="I4076" s="193"/>
      <c r="J4076" s="197">
        <v>4074</v>
      </c>
      <c r="K4076" s="234"/>
      <c r="L4076" s="234"/>
      <c r="M4076" s="234"/>
      <c r="N4076" s="234"/>
      <c r="O4076" s="234"/>
      <c r="P4076" s="234"/>
      <c r="Q4076" s="7">
        <v>38226</v>
      </c>
      <c r="R4076" s="234">
        <v>0.619286</v>
      </c>
      <c r="S4076" s="234">
        <v>0.62071399999999999</v>
      </c>
      <c r="T4076" s="234">
        <v>0.60714299999999999</v>
      </c>
      <c r="U4076" s="234">
        <v>0.61339299999999997</v>
      </c>
      <c r="V4076" s="192">
        <v>0.530057</v>
      </c>
      <c r="W4076" s="234">
        <v>388813600</v>
      </c>
      <c r="X4076" s="194">
        <f t="shared" si="127"/>
        <v>-8.9428614164983582E-3</v>
      </c>
      <c r="Y4076" s="193"/>
      <c r="Z4076" s="197">
        <v>4074</v>
      </c>
    </row>
    <row r="4077" spans="1:26" ht="14.4" x14ac:dyDescent="0.3">
      <c r="A4077" s="7">
        <v>38225</v>
      </c>
      <c r="B4077" s="191">
        <v>1104.959961</v>
      </c>
      <c r="C4077" s="191">
        <v>1106.780029</v>
      </c>
      <c r="D4077" s="191">
        <v>1102.459961</v>
      </c>
      <c r="E4077" s="191">
        <v>1105.089966</v>
      </c>
      <c r="F4077" s="192">
        <v>1105.089966</v>
      </c>
      <c r="G4077" s="191">
        <v>1023600000</v>
      </c>
      <c r="H4077" s="194">
        <f t="shared" si="126"/>
        <v>1.1765584689813284E-4</v>
      </c>
      <c r="I4077" s="193"/>
      <c r="J4077" s="197">
        <v>4075</v>
      </c>
      <c r="K4077" s="234"/>
      <c r="L4077" s="234"/>
      <c r="M4077" s="234"/>
      <c r="N4077" s="234"/>
      <c r="O4077" s="234"/>
      <c r="P4077" s="234"/>
      <c r="Q4077" s="7">
        <v>38225</v>
      </c>
      <c r="R4077" s="234">
        <v>0.59</v>
      </c>
      <c r="S4077" s="234">
        <v>0.62821400000000005</v>
      </c>
      <c r="T4077" s="234">
        <v>0.58464300000000002</v>
      </c>
      <c r="U4077" s="234">
        <v>0.61892899999999995</v>
      </c>
      <c r="V4077" s="192">
        <v>0.53483999999999998</v>
      </c>
      <c r="W4077" s="234">
        <v>955858400</v>
      </c>
      <c r="X4077" s="194">
        <f t="shared" si="127"/>
        <v>4.871410756162789E-2</v>
      </c>
      <c r="Y4077" s="193"/>
      <c r="Z4077" s="197">
        <v>4075</v>
      </c>
    </row>
    <row r="4078" spans="1:26" ht="14.4" x14ac:dyDescent="0.3">
      <c r="A4078" s="7">
        <v>38224</v>
      </c>
      <c r="B4078" s="191">
        <v>1096.1899410000001</v>
      </c>
      <c r="C4078" s="191">
        <v>1106.290039</v>
      </c>
      <c r="D4078" s="191">
        <v>1093.23999</v>
      </c>
      <c r="E4078" s="191">
        <v>1104.959961</v>
      </c>
      <c r="F4078" s="192">
        <v>1104.959961</v>
      </c>
      <c r="G4078" s="191">
        <v>1192200000</v>
      </c>
      <c r="H4078" s="194">
        <f t="shared" si="126"/>
        <v>8.0004565559135439E-3</v>
      </c>
      <c r="I4078" s="193"/>
      <c r="J4078" s="197">
        <v>4076</v>
      </c>
      <c r="K4078" s="234"/>
      <c r="L4078" s="234"/>
      <c r="M4078" s="234"/>
      <c r="N4078" s="234"/>
      <c r="O4078" s="234"/>
      <c r="P4078" s="234"/>
      <c r="Q4078" s="7">
        <v>38224</v>
      </c>
      <c r="R4078" s="234">
        <v>0.56910700000000003</v>
      </c>
      <c r="S4078" s="234">
        <v>0.59196400000000005</v>
      </c>
      <c r="T4078" s="234">
        <v>0.56660699999999997</v>
      </c>
      <c r="U4078" s="234">
        <v>0.59017900000000001</v>
      </c>
      <c r="V4078" s="192">
        <v>0.509996</v>
      </c>
      <c r="W4078" s="234">
        <v>505618400</v>
      </c>
      <c r="X4078" s="194">
        <f t="shared" si="127"/>
        <v>3.4428483921609965E-2</v>
      </c>
      <c r="Y4078" s="193"/>
      <c r="Z4078" s="197">
        <v>4076</v>
      </c>
    </row>
    <row r="4079" spans="1:26" ht="14.4" x14ac:dyDescent="0.3">
      <c r="A4079" s="7">
        <v>38223</v>
      </c>
      <c r="B4079" s="191">
        <v>1095.6800539999999</v>
      </c>
      <c r="C4079" s="191">
        <v>1100.9399410000001</v>
      </c>
      <c r="D4079" s="191">
        <v>1092.8199460000001</v>
      </c>
      <c r="E4079" s="191">
        <v>1096.1899410000001</v>
      </c>
      <c r="F4079" s="192">
        <v>1096.1899410000001</v>
      </c>
      <c r="G4079" s="191">
        <v>1092500000</v>
      </c>
      <c r="H4079" s="194">
        <f t="shared" si="126"/>
        <v>4.6536121392254766E-4</v>
      </c>
      <c r="I4079" s="193"/>
      <c r="J4079" s="197">
        <v>4077</v>
      </c>
      <c r="K4079" s="234"/>
      <c r="L4079" s="234"/>
      <c r="M4079" s="234"/>
      <c r="N4079" s="234"/>
      <c r="O4079" s="234"/>
      <c r="P4079" s="234"/>
      <c r="Q4079" s="7">
        <v>38223</v>
      </c>
      <c r="R4079" s="234">
        <v>0.55821399999999999</v>
      </c>
      <c r="S4079" s="234">
        <v>0.57053600000000004</v>
      </c>
      <c r="T4079" s="234">
        <v>0.55696400000000001</v>
      </c>
      <c r="U4079" s="234">
        <v>0.57053600000000004</v>
      </c>
      <c r="V4079" s="192">
        <v>0.49302200000000002</v>
      </c>
      <c r="W4079" s="234">
        <v>374136000</v>
      </c>
      <c r="X4079" s="194">
        <f t="shared" si="127"/>
        <v>2.7992251828097382E-2</v>
      </c>
      <c r="Y4079" s="193"/>
      <c r="Z4079" s="197">
        <v>4077</v>
      </c>
    </row>
    <row r="4080" spans="1:26" ht="14.4" x14ac:dyDescent="0.3">
      <c r="A4080" s="7">
        <v>38222</v>
      </c>
      <c r="B4080" s="191">
        <v>1098.349976</v>
      </c>
      <c r="C4080" s="191">
        <v>1101.400024</v>
      </c>
      <c r="D4080" s="191">
        <v>1094.7299800000001</v>
      </c>
      <c r="E4080" s="191">
        <v>1095.6800539999999</v>
      </c>
      <c r="F4080" s="192">
        <v>1095.6800539999999</v>
      </c>
      <c r="G4080" s="191">
        <v>1021900000</v>
      </c>
      <c r="H4080" s="194">
        <f t="shared" si="126"/>
        <v>-2.430848143433694E-3</v>
      </c>
      <c r="I4080" s="193"/>
      <c r="J4080" s="197">
        <v>4078</v>
      </c>
      <c r="K4080" s="234"/>
      <c r="L4080" s="234"/>
      <c r="M4080" s="234"/>
      <c r="N4080" s="234"/>
      <c r="O4080" s="234"/>
      <c r="P4080" s="234"/>
      <c r="Q4080" s="7">
        <v>38222</v>
      </c>
      <c r="R4080" s="234">
        <v>0.55107099999999998</v>
      </c>
      <c r="S4080" s="234">
        <v>0.55839300000000003</v>
      </c>
      <c r="T4080" s="234">
        <v>0.54642900000000005</v>
      </c>
      <c r="U4080" s="234">
        <v>0.55500000000000005</v>
      </c>
      <c r="V4080" s="192">
        <v>0.479597</v>
      </c>
      <c r="W4080" s="234">
        <v>254660000</v>
      </c>
      <c r="X4080" s="194">
        <f t="shared" si="127"/>
        <v>9.0894362655882573E-3</v>
      </c>
      <c r="Y4080" s="193"/>
      <c r="Z4080" s="197">
        <v>4078</v>
      </c>
    </row>
    <row r="4081" spans="1:26" ht="14.4" x14ac:dyDescent="0.3">
      <c r="A4081" s="7">
        <v>38219</v>
      </c>
      <c r="B4081" s="191">
        <v>1091.2299800000001</v>
      </c>
      <c r="C4081" s="191">
        <v>1100.26001</v>
      </c>
      <c r="D4081" s="191">
        <v>1089.5699460000001</v>
      </c>
      <c r="E4081" s="191">
        <v>1098.349976</v>
      </c>
      <c r="F4081" s="192">
        <v>1098.349976</v>
      </c>
      <c r="G4081" s="191">
        <v>1199900000</v>
      </c>
      <c r="H4081" s="194">
        <f t="shared" si="126"/>
        <v>6.5247437574982138E-3</v>
      </c>
      <c r="I4081" s="193"/>
      <c r="J4081" s="197">
        <v>4079</v>
      </c>
      <c r="K4081" s="234"/>
      <c r="L4081" s="234"/>
      <c r="M4081" s="234"/>
      <c r="N4081" s="234"/>
      <c r="O4081" s="234"/>
      <c r="P4081" s="234"/>
      <c r="Q4081" s="7">
        <v>38219</v>
      </c>
      <c r="R4081" s="234">
        <v>0.54839300000000002</v>
      </c>
      <c r="S4081" s="234">
        <v>0.55339300000000002</v>
      </c>
      <c r="T4081" s="234">
        <v>0.54446399999999995</v>
      </c>
      <c r="U4081" s="234">
        <v>0.55000000000000004</v>
      </c>
      <c r="V4081" s="192">
        <v>0.47527700000000001</v>
      </c>
      <c r="W4081" s="234">
        <v>316780800</v>
      </c>
      <c r="X4081" s="194">
        <f t="shared" si="127"/>
        <v>2.9310723208860094E-3</v>
      </c>
      <c r="Y4081" s="193"/>
      <c r="Z4081" s="197">
        <v>4079</v>
      </c>
    </row>
    <row r="4082" spans="1:26" ht="14.4" x14ac:dyDescent="0.3">
      <c r="A4082" s="7">
        <v>38218</v>
      </c>
      <c r="B4082" s="191">
        <v>1095.170044</v>
      </c>
      <c r="C4082" s="191">
        <v>1095.170044</v>
      </c>
      <c r="D4082" s="191">
        <v>1086.280029</v>
      </c>
      <c r="E4082" s="191">
        <v>1091.2299800000001</v>
      </c>
      <c r="F4082" s="192">
        <v>1091.2299800000001</v>
      </c>
      <c r="G4082" s="191">
        <v>1249400000</v>
      </c>
      <c r="H4082" s="194">
        <f t="shared" si="126"/>
        <v>-3.5976732760231462E-3</v>
      </c>
      <c r="I4082" s="193"/>
      <c r="J4082" s="197">
        <v>4080</v>
      </c>
      <c r="K4082" s="234"/>
      <c r="L4082" s="234"/>
      <c r="M4082" s="234"/>
      <c r="N4082" s="234"/>
      <c r="O4082" s="234"/>
      <c r="P4082" s="234"/>
      <c r="Q4082" s="7">
        <v>38218</v>
      </c>
      <c r="R4082" s="234">
        <v>0.56267900000000004</v>
      </c>
      <c r="S4082" s="234">
        <v>0.56892900000000002</v>
      </c>
      <c r="T4082" s="234">
        <v>0.54214300000000004</v>
      </c>
      <c r="U4082" s="234">
        <v>0.54839300000000002</v>
      </c>
      <c r="V4082" s="192">
        <v>0.47388799999999998</v>
      </c>
      <c r="W4082" s="234">
        <v>388920000</v>
      </c>
      <c r="X4082" s="194">
        <f t="shared" si="127"/>
        <v>-3.2451172154142088E-2</v>
      </c>
      <c r="Y4082" s="193"/>
      <c r="Z4082" s="197">
        <v>4080</v>
      </c>
    </row>
    <row r="4083" spans="1:26" ht="14.4" x14ac:dyDescent="0.3">
      <c r="A4083" s="7">
        <v>38217</v>
      </c>
      <c r="B4083" s="191">
        <v>1081.709961</v>
      </c>
      <c r="C4083" s="191">
        <v>1095.170044</v>
      </c>
      <c r="D4083" s="191">
        <v>1078.9300539999999</v>
      </c>
      <c r="E4083" s="191">
        <v>1095.170044</v>
      </c>
      <c r="F4083" s="192">
        <v>1095.170044</v>
      </c>
      <c r="G4083" s="191">
        <v>1282500000</v>
      </c>
      <c r="H4083" s="194">
        <f t="shared" si="126"/>
        <v>1.2443338311830468E-2</v>
      </c>
      <c r="I4083" s="193"/>
      <c r="J4083" s="197">
        <v>4081</v>
      </c>
      <c r="K4083" s="234"/>
      <c r="L4083" s="234"/>
      <c r="M4083" s="234"/>
      <c r="N4083" s="234"/>
      <c r="O4083" s="234"/>
      <c r="P4083" s="234"/>
      <c r="Q4083" s="7">
        <v>38217</v>
      </c>
      <c r="R4083" s="234">
        <v>0.544821</v>
      </c>
      <c r="S4083" s="234">
        <v>0.56874999999999998</v>
      </c>
      <c r="T4083" s="234">
        <v>0.54446399999999995</v>
      </c>
      <c r="U4083" s="234">
        <v>0.56678600000000001</v>
      </c>
      <c r="V4083" s="192">
        <v>0.489782</v>
      </c>
      <c r="W4083" s="234">
        <v>364655200</v>
      </c>
      <c r="X4083" s="194">
        <f t="shared" si="127"/>
        <v>2.8182644529208181E-2</v>
      </c>
      <c r="Y4083" s="193"/>
      <c r="Z4083" s="197">
        <v>4081</v>
      </c>
    </row>
    <row r="4084" spans="1:26" ht="14.4" x14ac:dyDescent="0.3">
      <c r="A4084" s="7">
        <v>38216</v>
      </c>
      <c r="B4084" s="191">
        <v>1079.339966</v>
      </c>
      <c r="C4084" s="191">
        <v>1086.780029</v>
      </c>
      <c r="D4084" s="191">
        <v>1079.339966</v>
      </c>
      <c r="E4084" s="191">
        <v>1081.709961</v>
      </c>
      <c r="F4084" s="192">
        <v>1081.709961</v>
      </c>
      <c r="G4084" s="191">
        <v>1267800000</v>
      </c>
      <c r="H4084" s="194">
        <f t="shared" si="126"/>
        <v>2.1957817505666396E-3</v>
      </c>
      <c r="I4084" s="193"/>
      <c r="J4084" s="197">
        <v>4082</v>
      </c>
      <c r="K4084" s="234"/>
      <c r="L4084" s="234"/>
      <c r="M4084" s="234"/>
      <c r="N4084" s="234"/>
      <c r="O4084" s="234"/>
      <c r="P4084" s="234"/>
      <c r="Q4084" s="7">
        <v>38216</v>
      </c>
      <c r="R4084" s="234">
        <v>0.54607099999999997</v>
      </c>
      <c r="S4084" s="234">
        <v>0.55589299999999997</v>
      </c>
      <c r="T4084" s="234">
        <v>0.541964</v>
      </c>
      <c r="U4084" s="234">
        <v>0.55125000000000002</v>
      </c>
      <c r="V4084" s="192">
        <v>0.47635699999999997</v>
      </c>
      <c r="W4084" s="234">
        <v>323019200</v>
      </c>
      <c r="X4084" s="194">
        <f t="shared" si="127"/>
        <v>2.9244075390341532E-3</v>
      </c>
      <c r="Y4084" s="193"/>
      <c r="Z4084" s="197">
        <v>4082</v>
      </c>
    </row>
    <row r="4085" spans="1:26" ht="14.4" x14ac:dyDescent="0.3">
      <c r="A4085" s="7">
        <v>38215</v>
      </c>
      <c r="B4085" s="191">
        <v>1064.8000489999999</v>
      </c>
      <c r="C4085" s="191">
        <v>1080.660034</v>
      </c>
      <c r="D4085" s="191">
        <v>1064.8000489999999</v>
      </c>
      <c r="E4085" s="191">
        <v>1079.339966</v>
      </c>
      <c r="F4085" s="192">
        <v>1079.339966</v>
      </c>
      <c r="G4085" s="191">
        <v>1206200000</v>
      </c>
      <c r="H4085" s="194">
        <f t="shared" si="126"/>
        <v>1.3655067929096293E-2</v>
      </c>
      <c r="I4085" s="193"/>
      <c r="J4085" s="197">
        <v>4083</v>
      </c>
      <c r="K4085" s="234"/>
      <c r="L4085" s="234"/>
      <c r="M4085" s="234"/>
      <c r="N4085" s="234"/>
      <c r="O4085" s="234"/>
      <c r="P4085" s="234"/>
      <c r="Q4085" s="7">
        <v>38215</v>
      </c>
      <c r="R4085" s="234">
        <v>0.55357100000000004</v>
      </c>
      <c r="S4085" s="234">
        <v>0.56642899999999996</v>
      </c>
      <c r="T4085" s="234">
        <v>0.54714300000000005</v>
      </c>
      <c r="U4085" s="234">
        <v>0.54964299999999999</v>
      </c>
      <c r="V4085" s="192">
        <v>0.474968</v>
      </c>
      <c r="W4085" s="234">
        <v>435674400</v>
      </c>
      <c r="X4085" s="194">
        <f t="shared" si="127"/>
        <v>-1.945811462216339E-3</v>
      </c>
      <c r="Y4085" s="193"/>
      <c r="Z4085" s="197">
        <v>4083</v>
      </c>
    </row>
    <row r="4086" spans="1:26" ht="14.4" x14ac:dyDescent="0.3">
      <c r="A4086" s="7">
        <v>38212</v>
      </c>
      <c r="B4086" s="191">
        <v>1063.2299800000001</v>
      </c>
      <c r="C4086" s="191">
        <v>1067.579956</v>
      </c>
      <c r="D4086" s="191">
        <v>1060.719971</v>
      </c>
      <c r="E4086" s="191">
        <v>1064.8000489999999</v>
      </c>
      <c r="F4086" s="192">
        <v>1064.8000489999999</v>
      </c>
      <c r="G4086" s="191">
        <v>1175100000</v>
      </c>
      <c r="H4086" s="194">
        <f t="shared" si="126"/>
        <v>1.4766974497839834E-3</v>
      </c>
      <c r="I4086" s="193"/>
      <c r="J4086" s="197">
        <v>4084</v>
      </c>
      <c r="K4086" s="234"/>
      <c r="L4086" s="234"/>
      <c r="M4086" s="234"/>
      <c r="N4086" s="234"/>
      <c r="O4086" s="234"/>
      <c r="P4086" s="234"/>
      <c r="Q4086" s="7">
        <v>38212</v>
      </c>
      <c r="R4086" s="234">
        <v>0.54642900000000005</v>
      </c>
      <c r="S4086" s="234">
        <v>0.55857100000000004</v>
      </c>
      <c r="T4086" s="234">
        <v>0.54285700000000003</v>
      </c>
      <c r="U4086" s="234">
        <v>0.55071400000000004</v>
      </c>
      <c r="V4086" s="192">
        <v>0.47589399999999998</v>
      </c>
      <c r="W4086" s="234">
        <v>328048000</v>
      </c>
      <c r="X4086" s="194">
        <f t="shared" si="127"/>
        <v>1.5476665507285981E-2</v>
      </c>
      <c r="Y4086" s="193"/>
      <c r="Z4086" s="197">
        <v>4084</v>
      </c>
    </row>
    <row r="4087" spans="1:26" ht="14.4" x14ac:dyDescent="0.3">
      <c r="A4087" s="7">
        <v>38211</v>
      </c>
      <c r="B4087" s="191">
        <v>1075.790039</v>
      </c>
      <c r="C4087" s="191">
        <v>1075.790039</v>
      </c>
      <c r="D4087" s="191">
        <v>1062.8199460000001</v>
      </c>
      <c r="E4087" s="191">
        <v>1063.2299800000001</v>
      </c>
      <c r="F4087" s="192">
        <v>1063.2299800000001</v>
      </c>
      <c r="G4087" s="191">
        <v>1405100000</v>
      </c>
      <c r="H4087" s="194">
        <f t="shared" si="126"/>
        <v>-1.1675195479291764E-2</v>
      </c>
      <c r="I4087" s="193"/>
      <c r="J4087" s="197">
        <v>4085</v>
      </c>
      <c r="K4087" s="234"/>
      <c r="L4087" s="234"/>
      <c r="M4087" s="234"/>
      <c r="N4087" s="234"/>
      <c r="O4087" s="234"/>
      <c r="P4087" s="234"/>
      <c r="Q4087" s="7">
        <v>38211</v>
      </c>
      <c r="R4087" s="234">
        <v>0.54374999999999996</v>
      </c>
      <c r="S4087" s="234">
        <v>0.55089299999999997</v>
      </c>
      <c r="T4087" s="234">
        <v>0.54071400000000003</v>
      </c>
      <c r="U4087" s="234">
        <v>0.54232100000000005</v>
      </c>
      <c r="V4087" s="192">
        <v>0.46864099999999997</v>
      </c>
      <c r="W4087" s="234">
        <v>226200800</v>
      </c>
      <c r="X4087" s="194">
        <f t="shared" si="127"/>
        <v>-2.0638765184936066E-2</v>
      </c>
      <c r="Y4087" s="193"/>
      <c r="Z4087" s="197">
        <v>4085</v>
      </c>
    </row>
    <row r="4088" spans="1:26" ht="14.4" x14ac:dyDescent="0.3">
      <c r="A4088" s="7">
        <v>38210</v>
      </c>
      <c r="B4088" s="191">
        <v>1079.040039</v>
      </c>
      <c r="C4088" s="191">
        <v>1079.040039</v>
      </c>
      <c r="D4088" s="191">
        <v>1065.920044</v>
      </c>
      <c r="E4088" s="191">
        <v>1075.790039</v>
      </c>
      <c r="F4088" s="192">
        <v>1075.790039</v>
      </c>
      <c r="G4088" s="191">
        <v>1410400000</v>
      </c>
      <c r="H4088" s="194">
        <f t="shared" si="126"/>
        <v>-3.011936427319172E-3</v>
      </c>
      <c r="I4088" s="193"/>
      <c r="J4088" s="197">
        <v>4086</v>
      </c>
      <c r="K4088" s="234"/>
      <c r="L4088" s="234"/>
      <c r="M4088" s="234"/>
      <c r="N4088" s="234"/>
      <c r="O4088" s="234"/>
      <c r="P4088" s="234"/>
      <c r="Q4088" s="7">
        <v>38210</v>
      </c>
      <c r="R4088" s="234">
        <v>0.55535699999999999</v>
      </c>
      <c r="S4088" s="234">
        <v>0.55589299999999997</v>
      </c>
      <c r="T4088" s="234">
        <v>0.54035699999999998</v>
      </c>
      <c r="U4088" s="234">
        <v>0.55374999999999996</v>
      </c>
      <c r="V4088" s="192">
        <v>0.47851700000000003</v>
      </c>
      <c r="W4088" s="234">
        <v>322392000</v>
      </c>
      <c r="X4088" s="194">
        <f t="shared" si="127"/>
        <v>-1.61805311408405E-2</v>
      </c>
      <c r="Y4088" s="193"/>
      <c r="Z4088" s="197">
        <v>4086</v>
      </c>
    </row>
    <row r="4089" spans="1:26" ht="14.4" x14ac:dyDescent="0.3">
      <c r="A4089" s="7">
        <v>38209</v>
      </c>
      <c r="B4089" s="191">
        <v>1065.219971</v>
      </c>
      <c r="C4089" s="191">
        <v>1079.040039</v>
      </c>
      <c r="D4089" s="191">
        <v>1065.219971</v>
      </c>
      <c r="E4089" s="191">
        <v>1079.040039</v>
      </c>
      <c r="F4089" s="192">
        <v>1079.040039</v>
      </c>
      <c r="G4089" s="191">
        <v>1245600000</v>
      </c>
      <c r="H4089" s="194">
        <f t="shared" si="126"/>
        <v>1.2973909968122435E-2</v>
      </c>
      <c r="I4089" s="193"/>
      <c r="J4089" s="197">
        <v>4087</v>
      </c>
      <c r="K4089" s="234"/>
      <c r="L4089" s="234"/>
      <c r="M4089" s="234"/>
      <c r="N4089" s="234"/>
      <c r="O4089" s="234"/>
      <c r="P4089" s="234"/>
      <c r="Q4089" s="7">
        <v>38209</v>
      </c>
      <c r="R4089" s="234">
        <v>0.54267900000000002</v>
      </c>
      <c r="S4089" s="234">
        <v>0.56321399999999999</v>
      </c>
      <c r="T4089" s="234">
        <v>0.541964</v>
      </c>
      <c r="U4089" s="234">
        <v>0.56285700000000005</v>
      </c>
      <c r="V4089" s="192">
        <v>0.48638700000000001</v>
      </c>
      <c r="W4089" s="234">
        <v>351036000</v>
      </c>
      <c r="X4089" s="194">
        <f t="shared" si="127"/>
        <v>4.0264264983606433E-2</v>
      </c>
      <c r="Y4089" s="193"/>
      <c r="Z4089" s="197">
        <v>4087</v>
      </c>
    </row>
    <row r="4090" spans="1:26" ht="14.4" x14ac:dyDescent="0.3">
      <c r="A4090" s="7">
        <v>38208</v>
      </c>
      <c r="B4090" s="191">
        <v>1063.969971</v>
      </c>
      <c r="C4090" s="191">
        <v>1069.459961</v>
      </c>
      <c r="D4090" s="191">
        <v>1063.969971</v>
      </c>
      <c r="E4090" s="191">
        <v>1065.219971</v>
      </c>
      <c r="F4090" s="192">
        <v>1065.219971</v>
      </c>
      <c r="G4090" s="191">
        <v>1086000000</v>
      </c>
      <c r="H4090" s="194">
        <f t="shared" si="126"/>
        <v>1.1748451874305764E-3</v>
      </c>
      <c r="I4090" s="193"/>
      <c r="J4090" s="197">
        <v>4088</v>
      </c>
      <c r="K4090" s="234"/>
      <c r="L4090" s="234"/>
      <c r="M4090" s="234"/>
      <c r="N4090" s="234"/>
      <c r="O4090" s="234"/>
      <c r="P4090" s="234"/>
      <c r="Q4090" s="7">
        <v>38208</v>
      </c>
      <c r="R4090" s="234">
        <v>0.53303599999999995</v>
      </c>
      <c r="S4090" s="234">
        <v>0.54374999999999996</v>
      </c>
      <c r="T4090" s="234">
        <v>0.53232100000000004</v>
      </c>
      <c r="U4090" s="234">
        <v>0.54107099999999997</v>
      </c>
      <c r="V4090" s="192">
        <v>0.467561</v>
      </c>
      <c r="W4090" s="234">
        <v>290847200</v>
      </c>
      <c r="X4090" s="194">
        <f t="shared" si="127"/>
        <v>1.7461053190493979E-2</v>
      </c>
      <c r="Y4090" s="193"/>
      <c r="Z4090" s="197">
        <v>4088</v>
      </c>
    </row>
    <row r="4091" spans="1:26" ht="14.4" x14ac:dyDescent="0.3">
      <c r="A4091" s="7">
        <v>38205</v>
      </c>
      <c r="B4091" s="191">
        <v>1080.6999510000001</v>
      </c>
      <c r="C4091" s="191">
        <v>1080.6999510000001</v>
      </c>
      <c r="D4091" s="191">
        <v>1062.2299800000001</v>
      </c>
      <c r="E4091" s="191">
        <v>1063.969971</v>
      </c>
      <c r="F4091" s="192">
        <v>1063.969971</v>
      </c>
      <c r="G4091" s="191">
        <v>1521000000</v>
      </c>
      <c r="H4091" s="194">
        <f t="shared" si="126"/>
        <v>-1.5480689144585764E-2</v>
      </c>
      <c r="I4091" s="193"/>
      <c r="J4091" s="197">
        <v>4089</v>
      </c>
      <c r="K4091" s="234"/>
      <c r="L4091" s="234"/>
      <c r="M4091" s="234"/>
      <c r="N4091" s="234"/>
      <c r="O4091" s="234"/>
      <c r="P4091" s="234"/>
      <c r="Q4091" s="7">
        <v>38205</v>
      </c>
      <c r="R4091" s="234">
        <v>0.551786</v>
      </c>
      <c r="S4091" s="234">
        <v>0.55535699999999999</v>
      </c>
      <c r="T4091" s="234">
        <v>0.53035699999999997</v>
      </c>
      <c r="U4091" s="234">
        <v>0.53178599999999998</v>
      </c>
      <c r="V4091" s="192">
        <v>0.45953699999999997</v>
      </c>
      <c r="W4091" s="234">
        <v>492290400</v>
      </c>
      <c r="X4091" s="194">
        <f t="shared" si="127"/>
        <v>-5.1290203372964735E-2</v>
      </c>
      <c r="Y4091" s="193"/>
      <c r="Z4091" s="197">
        <v>4089</v>
      </c>
    </row>
    <row r="4092" spans="1:26" ht="14.4" x14ac:dyDescent="0.3">
      <c r="A4092" s="7">
        <v>38204</v>
      </c>
      <c r="B4092" s="191">
        <v>1098.630005</v>
      </c>
      <c r="C4092" s="191">
        <v>1098.790039</v>
      </c>
      <c r="D4092" s="191">
        <v>1079.9799800000001</v>
      </c>
      <c r="E4092" s="191">
        <v>1080.6999510000001</v>
      </c>
      <c r="F4092" s="192">
        <v>1080.6999510000001</v>
      </c>
      <c r="G4092" s="191">
        <v>1397400000</v>
      </c>
      <c r="H4092" s="194">
        <f t="shared" si="126"/>
        <v>-1.6320375302329312E-2</v>
      </c>
      <c r="I4092" s="193"/>
      <c r="J4092" s="197">
        <v>4090</v>
      </c>
      <c r="K4092" s="234"/>
      <c r="L4092" s="234"/>
      <c r="M4092" s="234"/>
      <c r="N4092" s="234"/>
      <c r="O4092" s="234"/>
      <c r="P4092" s="234"/>
      <c r="Q4092" s="7">
        <v>38204</v>
      </c>
      <c r="R4092" s="234">
        <v>0.56803599999999999</v>
      </c>
      <c r="S4092" s="234">
        <v>0.57678600000000002</v>
      </c>
      <c r="T4092" s="234">
        <v>0.55803599999999998</v>
      </c>
      <c r="U4092" s="234">
        <v>0.56053600000000003</v>
      </c>
      <c r="V4092" s="192">
        <v>0.48438100000000001</v>
      </c>
      <c r="W4092" s="234">
        <v>244501600</v>
      </c>
      <c r="X4092" s="194">
        <f t="shared" si="127"/>
        <v>-1.2581718998762642E-2</v>
      </c>
      <c r="Y4092" s="193"/>
      <c r="Z4092" s="197">
        <v>4090</v>
      </c>
    </row>
    <row r="4093" spans="1:26" ht="14.4" x14ac:dyDescent="0.3">
      <c r="A4093" s="7">
        <v>38203</v>
      </c>
      <c r="B4093" s="191">
        <v>1099.6899410000001</v>
      </c>
      <c r="C4093" s="191">
        <v>1102.4499510000001</v>
      </c>
      <c r="D4093" s="191">
        <v>1092.400024</v>
      </c>
      <c r="E4093" s="191">
        <v>1098.630005</v>
      </c>
      <c r="F4093" s="192">
        <v>1098.630005</v>
      </c>
      <c r="G4093" s="191">
        <v>1369200000</v>
      </c>
      <c r="H4093" s="194">
        <f t="shared" si="126"/>
        <v>-9.6384986393187983E-4</v>
      </c>
      <c r="I4093" s="193"/>
      <c r="J4093" s="197">
        <v>4091</v>
      </c>
      <c r="K4093" s="234"/>
      <c r="L4093" s="234"/>
      <c r="M4093" s="234"/>
      <c r="N4093" s="234"/>
      <c r="O4093" s="234"/>
      <c r="P4093" s="234"/>
      <c r="Q4093" s="7">
        <v>38203</v>
      </c>
      <c r="R4093" s="234">
        <v>0.55696400000000001</v>
      </c>
      <c r="S4093" s="234">
        <v>0.57357100000000005</v>
      </c>
      <c r="T4093" s="234">
        <v>0.55660699999999996</v>
      </c>
      <c r="U4093" s="234">
        <v>0.56767900000000004</v>
      </c>
      <c r="V4093" s="192">
        <v>0.49055300000000002</v>
      </c>
      <c r="W4093" s="234">
        <v>276488800</v>
      </c>
      <c r="X4093" s="194">
        <f t="shared" si="127"/>
        <v>1.597844411583187E-2</v>
      </c>
      <c r="Y4093" s="193"/>
      <c r="Z4093" s="197">
        <v>4091</v>
      </c>
    </row>
    <row r="4094" spans="1:26" ht="14.4" x14ac:dyDescent="0.3">
      <c r="A4094" s="7">
        <v>38202</v>
      </c>
      <c r="B4094" s="191">
        <v>1106.619995</v>
      </c>
      <c r="C4094" s="191">
        <v>1106.619995</v>
      </c>
      <c r="D4094" s="191">
        <v>1099.26001</v>
      </c>
      <c r="E4094" s="191">
        <v>1099.6899410000001</v>
      </c>
      <c r="F4094" s="192">
        <v>1099.6899410000001</v>
      </c>
      <c r="G4094" s="191">
        <v>1338300000</v>
      </c>
      <c r="H4094" s="194">
        <f t="shared" si="126"/>
        <v>-6.2623610917132647E-3</v>
      </c>
      <c r="I4094" s="193"/>
      <c r="J4094" s="197">
        <v>4092</v>
      </c>
      <c r="K4094" s="234"/>
      <c r="L4094" s="234"/>
      <c r="M4094" s="234"/>
      <c r="N4094" s="234"/>
      <c r="O4094" s="234"/>
      <c r="P4094" s="234"/>
      <c r="Q4094" s="7">
        <v>38202</v>
      </c>
      <c r="R4094" s="234">
        <v>0.56160699999999997</v>
      </c>
      <c r="S4094" s="234">
        <v>0.56642899999999996</v>
      </c>
      <c r="T4094" s="234">
        <v>0.55625000000000002</v>
      </c>
      <c r="U4094" s="234">
        <v>0.55874999999999997</v>
      </c>
      <c r="V4094" s="192">
        <v>0.48283799999999999</v>
      </c>
      <c r="W4094" s="234">
        <v>211629600</v>
      </c>
      <c r="X4094" s="194">
        <f t="shared" si="127"/>
        <v>-9.1830096878187262E-3</v>
      </c>
      <c r="Y4094" s="193"/>
      <c r="Z4094" s="197">
        <v>4092</v>
      </c>
    </row>
    <row r="4095" spans="1:26" ht="14.4" x14ac:dyDescent="0.3">
      <c r="A4095" s="7">
        <v>38201</v>
      </c>
      <c r="B4095" s="191">
        <v>1101.719971</v>
      </c>
      <c r="C4095" s="191">
        <v>1108.599976</v>
      </c>
      <c r="D4095" s="191">
        <v>1097.339966</v>
      </c>
      <c r="E4095" s="191">
        <v>1106.619995</v>
      </c>
      <c r="F4095" s="192">
        <v>1106.619995</v>
      </c>
      <c r="G4095" s="191">
        <v>1276000000</v>
      </c>
      <c r="H4095" s="194">
        <f t="shared" si="126"/>
        <v>4.447612940657159E-3</v>
      </c>
      <c r="I4095" s="193"/>
      <c r="J4095" s="197">
        <v>4093</v>
      </c>
      <c r="K4095" s="234"/>
      <c r="L4095" s="234"/>
      <c r="M4095" s="234"/>
      <c r="N4095" s="234"/>
      <c r="O4095" s="234"/>
      <c r="P4095" s="234"/>
      <c r="Q4095" s="7">
        <v>38201</v>
      </c>
      <c r="R4095" s="234">
        <v>0.556786</v>
      </c>
      <c r="S4095" s="234">
        <v>0.57499999999999996</v>
      </c>
      <c r="T4095" s="234">
        <v>0.55589299999999997</v>
      </c>
      <c r="U4095" s="234">
        <v>0.56392900000000001</v>
      </c>
      <c r="V4095" s="192">
        <v>0.487313</v>
      </c>
      <c r="W4095" s="234">
        <v>365092000</v>
      </c>
      <c r="X4095" s="194">
        <f t="shared" si="127"/>
        <v>-2.3499118307149704E-2</v>
      </c>
      <c r="Y4095" s="193"/>
      <c r="Z4095" s="197">
        <v>4093</v>
      </c>
    </row>
    <row r="4096" spans="1:26" ht="14.4" x14ac:dyDescent="0.3">
      <c r="A4096" s="7">
        <v>38198</v>
      </c>
      <c r="B4096" s="191">
        <v>1100.4300539999999</v>
      </c>
      <c r="C4096" s="191">
        <v>1103.7299800000001</v>
      </c>
      <c r="D4096" s="191">
        <v>1096.959961</v>
      </c>
      <c r="E4096" s="191">
        <v>1101.719971</v>
      </c>
      <c r="F4096" s="192">
        <v>1101.719971</v>
      </c>
      <c r="G4096" s="191">
        <v>1298200000</v>
      </c>
      <c r="H4096" s="194">
        <f t="shared" si="126"/>
        <v>1.1721935395269199E-3</v>
      </c>
      <c r="I4096" s="193"/>
      <c r="J4096" s="197">
        <v>4094</v>
      </c>
      <c r="K4096" s="234"/>
      <c r="L4096" s="234"/>
      <c r="M4096" s="234"/>
      <c r="N4096" s="234"/>
      <c r="O4096" s="234"/>
      <c r="P4096" s="234"/>
      <c r="Q4096" s="7">
        <v>38198</v>
      </c>
      <c r="R4096" s="234">
        <v>0.583036</v>
      </c>
      <c r="S4096" s="234">
        <v>0.58928599999999998</v>
      </c>
      <c r="T4096" s="234">
        <v>0.57142899999999996</v>
      </c>
      <c r="U4096" s="234">
        <v>0.57750000000000001</v>
      </c>
      <c r="V4096" s="192">
        <v>0.49903999999999998</v>
      </c>
      <c r="W4096" s="234">
        <v>243023200</v>
      </c>
      <c r="X4096" s="194">
        <f t="shared" si="127"/>
        <v>-9.1925268528996532E-3</v>
      </c>
      <c r="Y4096" s="193"/>
      <c r="Z4096" s="197">
        <v>4094</v>
      </c>
    </row>
    <row r="4097" spans="1:26" ht="14.4" x14ac:dyDescent="0.3">
      <c r="A4097" s="7">
        <v>38197</v>
      </c>
      <c r="B4097" s="191">
        <v>1095.420044</v>
      </c>
      <c r="C4097" s="191">
        <v>1103.51001</v>
      </c>
      <c r="D4097" s="191">
        <v>1095.420044</v>
      </c>
      <c r="E4097" s="191">
        <v>1100.4300539999999</v>
      </c>
      <c r="F4097" s="192">
        <v>1100.4300539999999</v>
      </c>
      <c r="G4097" s="191">
        <v>1530100000</v>
      </c>
      <c r="H4097" s="194">
        <f t="shared" si="126"/>
        <v>4.5735971579500927E-3</v>
      </c>
      <c r="I4097" s="193"/>
      <c r="J4097" s="197">
        <v>4095</v>
      </c>
      <c r="K4097" s="234"/>
      <c r="L4097" s="234"/>
      <c r="M4097" s="234"/>
      <c r="N4097" s="234"/>
      <c r="O4097" s="234"/>
      <c r="P4097" s="234"/>
      <c r="Q4097" s="7">
        <v>38197</v>
      </c>
      <c r="R4097" s="234">
        <v>0.57982100000000003</v>
      </c>
      <c r="S4097" s="234">
        <v>0.58607100000000001</v>
      </c>
      <c r="T4097" s="234">
        <v>0.57374999999999998</v>
      </c>
      <c r="U4097" s="234">
        <v>0.58285699999999996</v>
      </c>
      <c r="V4097" s="192">
        <v>0.50366999999999995</v>
      </c>
      <c r="W4097" s="234">
        <v>222157600</v>
      </c>
      <c r="X4097" s="194">
        <f t="shared" si="127"/>
        <v>1.1466784480681053E-2</v>
      </c>
      <c r="Y4097" s="193"/>
      <c r="Z4097" s="197">
        <v>4095</v>
      </c>
    </row>
    <row r="4098" spans="1:26" ht="14.4" x14ac:dyDescent="0.3">
      <c r="A4098" s="7">
        <v>38196</v>
      </c>
      <c r="B4098" s="191">
        <v>1094.829956</v>
      </c>
      <c r="C4098" s="191">
        <v>1098.839966</v>
      </c>
      <c r="D4098" s="191">
        <v>1082.170044</v>
      </c>
      <c r="E4098" s="191">
        <v>1095.420044</v>
      </c>
      <c r="F4098" s="192">
        <v>1095.420044</v>
      </c>
      <c r="G4098" s="191">
        <v>1554300000</v>
      </c>
      <c r="H4098" s="194">
        <f t="shared" si="126"/>
        <v>5.3897684911347391E-4</v>
      </c>
      <c r="I4098" s="193"/>
      <c r="J4098" s="197">
        <v>4096</v>
      </c>
      <c r="K4098" s="234"/>
      <c r="L4098" s="234"/>
      <c r="M4098" s="234"/>
      <c r="N4098" s="234"/>
      <c r="O4098" s="234"/>
      <c r="P4098" s="234"/>
      <c r="Q4098" s="7">
        <v>38196</v>
      </c>
      <c r="R4098" s="234">
        <v>0.57696400000000003</v>
      </c>
      <c r="S4098" s="234">
        <v>0.57874999999999999</v>
      </c>
      <c r="T4098" s="234">
        <v>0.55642899999999995</v>
      </c>
      <c r="U4098" s="234">
        <v>0.57625000000000004</v>
      </c>
      <c r="V4098" s="192">
        <v>0.49796000000000001</v>
      </c>
      <c r="W4098" s="234">
        <v>285051200</v>
      </c>
      <c r="X4098" s="194">
        <f t="shared" si="127"/>
        <v>-4.9337668280615213E-3</v>
      </c>
      <c r="Y4098" s="193"/>
      <c r="Z4098" s="197">
        <v>4096</v>
      </c>
    </row>
    <row r="4099" spans="1:26" ht="14.4" x14ac:dyDescent="0.3">
      <c r="A4099" s="7">
        <v>38195</v>
      </c>
      <c r="B4099" s="191">
        <v>1084.0699460000001</v>
      </c>
      <c r="C4099" s="191">
        <v>1096.650024</v>
      </c>
      <c r="D4099" s="191">
        <v>1084.0699460000001</v>
      </c>
      <c r="E4099" s="191">
        <v>1094.829956</v>
      </c>
      <c r="F4099" s="192">
        <v>1094.829956</v>
      </c>
      <c r="G4099" s="191">
        <v>1610800000</v>
      </c>
      <c r="H4099" s="194">
        <f t="shared" si="126"/>
        <v>9.9255680315668161E-3</v>
      </c>
      <c r="I4099" s="193"/>
      <c r="J4099" s="197">
        <v>4097</v>
      </c>
      <c r="K4099" s="234"/>
      <c r="L4099" s="234"/>
      <c r="M4099" s="234"/>
      <c r="N4099" s="234"/>
      <c r="O4099" s="234"/>
      <c r="P4099" s="234"/>
      <c r="Q4099" s="7">
        <v>38195</v>
      </c>
      <c r="R4099" s="234">
        <v>0.56785699999999995</v>
      </c>
      <c r="S4099" s="234">
        <v>0.58482100000000004</v>
      </c>
      <c r="T4099" s="234">
        <v>0.56374999999999997</v>
      </c>
      <c r="U4099" s="234">
        <v>0.57910700000000004</v>
      </c>
      <c r="V4099" s="192">
        <v>0.50042900000000001</v>
      </c>
      <c r="W4099" s="234">
        <v>425006400</v>
      </c>
      <c r="X4099" s="194">
        <f t="shared" si="127"/>
        <v>3.7427312775330429E-2</v>
      </c>
      <c r="Y4099" s="193"/>
      <c r="Z4099" s="197">
        <v>4097</v>
      </c>
    </row>
    <row r="4100" spans="1:26" ht="14.4" x14ac:dyDescent="0.3">
      <c r="A4100" s="7">
        <v>38194</v>
      </c>
      <c r="B4100" s="191">
        <v>1086.1999510000001</v>
      </c>
      <c r="C4100" s="191">
        <v>1089.8199460000001</v>
      </c>
      <c r="D4100" s="191">
        <v>1078.780029</v>
      </c>
      <c r="E4100" s="191">
        <v>1084.0699460000001</v>
      </c>
      <c r="F4100" s="192">
        <v>1084.0699460000001</v>
      </c>
      <c r="G4100" s="191">
        <v>1413400000</v>
      </c>
      <c r="H4100" s="194">
        <f t="shared" ref="H4100:H4163" si="128">(F4100-F4101)/F4101</f>
        <v>-1.9609695231886295E-3</v>
      </c>
      <c r="I4100" s="193"/>
      <c r="J4100" s="197">
        <v>4098</v>
      </c>
      <c r="K4100" s="234"/>
      <c r="L4100" s="234"/>
      <c r="M4100" s="234"/>
      <c r="N4100" s="234"/>
      <c r="O4100" s="234"/>
      <c r="P4100" s="234"/>
      <c r="Q4100" s="7">
        <v>38194</v>
      </c>
      <c r="R4100" s="234">
        <v>0.55089299999999997</v>
      </c>
      <c r="S4100" s="234">
        <v>0.56160699999999997</v>
      </c>
      <c r="T4100" s="234">
        <v>0.54964299999999999</v>
      </c>
      <c r="U4100" s="234">
        <v>0.55821399999999999</v>
      </c>
      <c r="V4100" s="192">
        <v>0.482375</v>
      </c>
      <c r="W4100" s="234">
        <v>393932000</v>
      </c>
      <c r="X4100" s="194">
        <f t="shared" ref="X4100:X4163" si="129">(V4100-V4101)/V4101</f>
        <v>1.8240193864067198E-2</v>
      </c>
      <c r="Y4100" s="193"/>
      <c r="Z4100" s="197">
        <v>4098</v>
      </c>
    </row>
    <row r="4101" spans="1:26" ht="14.4" x14ac:dyDescent="0.3">
      <c r="A4101" s="7">
        <v>38191</v>
      </c>
      <c r="B4101" s="191">
        <v>1096.839966</v>
      </c>
      <c r="C4101" s="191">
        <v>1096.839966</v>
      </c>
      <c r="D4101" s="191">
        <v>1083.5600589999999</v>
      </c>
      <c r="E4101" s="191">
        <v>1086.1999510000001</v>
      </c>
      <c r="F4101" s="192">
        <v>1086.1999510000001</v>
      </c>
      <c r="G4101" s="191">
        <v>1337500000</v>
      </c>
      <c r="H4101" s="194">
        <f t="shared" si="128"/>
        <v>-9.7006084112729613E-3</v>
      </c>
      <c r="I4101" s="193"/>
      <c r="J4101" s="197">
        <v>4099</v>
      </c>
      <c r="K4101" s="234"/>
      <c r="L4101" s="234"/>
      <c r="M4101" s="234"/>
      <c r="N4101" s="234"/>
      <c r="O4101" s="234"/>
      <c r="P4101" s="234"/>
      <c r="Q4101" s="7">
        <v>38191</v>
      </c>
      <c r="R4101" s="234">
        <v>0.56303599999999998</v>
      </c>
      <c r="S4101" s="234">
        <v>0.56696400000000002</v>
      </c>
      <c r="T4101" s="234">
        <v>0.54428600000000005</v>
      </c>
      <c r="U4101" s="234">
        <v>0.54821399999999998</v>
      </c>
      <c r="V4101" s="192">
        <v>0.47373399999999999</v>
      </c>
      <c r="W4101" s="234">
        <v>273571200</v>
      </c>
      <c r="X4101" s="194">
        <f t="shared" si="129"/>
        <v>-3.0933444613546777E-2</v>
      </c>
      <c r="Y4101" s="193"/>
      <c r="Z4101" s="197">
        <v>4099</v>
      </c>
    </row>
    <row r="4102" spans="1:26" ht="14.4" x14ac:dyDescent="0.3">
      <c r="A4102" s="7">
        <v>38190</v>
      </c>
      <c r="B4102" s="191">
        <v>1093.880005</v>
      </c>
      <c r="C4102" s="191">
        <v>1099.660034</v>
      </c>
      <c r="D4102" s="191">
        <v>1084.160034</v>
      </c>
      <c r="E4102" s="191">
        <v>1096.839966</v>
      </c>
      <c r="F4102" s="192">
        <v>1096.839966</v>
      </c>
      <c r="G4102" s="191">
        <v>1680800000</v>
      </c>
      <c r="H4102" s="194">
        <f t="shared" si="128"/>
        <v>2.7059284258514455E-3</v>
      </c>
      <c r="I4102" s="193"/>
      <c r="J4102" s="197">
        <v>4100</v>
      </c>
      <c r="K4102" s="234"/>
      <c r="L4102" s="234"/>
      <c r="M4102" s="234"/>
      <c r="N4102" s="234"/>
      <c r="O4102" s="234"/>
      <c r="P4102" s="234"/>
      <c r="Q4102" s="7">
        <v>38190</v>
      </c>
      <c r="R4102" s="234">
        <v>0.55803599999999998</v>
      </c>
      <c r="S4102" s="234">
        <v>0.56660699999999997</v>
      </c>
      <c r="T4102" s="234">
        <v>0.554643</v>
      </c>
      <c r="U4102" s="234">
        <v>0.56571400000000005</v>
      </c>
      <c r="V4102" s="192">
        <v>0.48885600000000001</v>
      </c>
      <c r="W4102" s="234">
        <v>334118400</v>
      </c>
      <c r="X4102" s="194">
        <f t="shared" si="129"/>
        <v>1.897813210911479E-3</v>
      </c>
      <c r="Y4102" s="193"/>
      <c r="Z4102" s="197">
        <v>4100</v>
      </c>
    </row>
    <row r="4103" spans="1:26" ht="14.4" x14ac:dyDescent="0.3">
      <c r="A4103" s="7">
        <v>38189</v>
      </c>
      <c r="B4103" s="191">
        <v>1108.670044</v>
      </c>
      <c r="C4103" s="191">
        <v>1116.2700199999999</v>
      </c>
      <c r="D4103" s="191">
        <v>1093.880005</v>
      </c>
      <c r="E4103" s="191">
        <v>1093.880005</v>
      </c>
      <c r="F4103" s="192">
        <v>1093.880005</v>
      </c>
      <c r="G4103" s="191">
        <v>1679500000</v>
      </c>
      <c r="H4103" s="194">
        <f t="shared" si="128"/>
        <v>-1.3340343305965592E-2</v>
      </c>
      <c r="I4103" s="193"/>
      <c r="J4103" s="197">
        <v>4101</v>
      </c>
      <c r="K4103" s="234"/>
      <c r="L4103" s="234"/>
      <c r="M4103" s="234"/>
      <c r="N4103" s="234"/>
      <c r="O4103" s="234"/>
      <c r="P4103" s="234"/>
      <c r="Q4103" s="7">
        <v>38189</v>
      </c>
      <c r="R4103" s="234">
        <v>0.57892900000000003</v>
      </c>
      <c r="S4103" s="234">
        <v>0.58410700000000004</v>
      </c>
      <c r="T4103" s="234">
        <v>0.559643</v>
      </c>
      <c r="U4103" s="234">
        <v>0.56464300000000001</v>
      </c>
      <c r="V4103" s="192">
        <v>0.48792999999999997</v>
      </c>
      <c r="W4103" s="234">
        <v>301257600</v>
      </c>
      <c r="X4103" s="194">
        <f t="shared" si="129"/>
        <v>-1.8012397359523452E-2</v>
      </c>
      <c r="Y4103" s="193"/>
      <c r="Z4103" s="197">
        <v>4101</v>
      </c>
    </row>
    <row r="4104" spans="1:26" ht="14.4" x14ac:dyDescent="0.3">
      <c r="A4104" s="7">
        <v>38188</v>
      </c>
      <c r="B4104" s="191">
        <v>1100.900024</v>
      </c>
      <c r="C4104" s="191">
        <v>1108.880005</v>
      </c>
      <c r="D4104" s="191">
        <v>1099.099976</v>
      </c>
      <c r="E4104" s="191">
        <v>1108.670044</v>
      </c>
      <c r="F4104" s="192">
        <v>1108.670044</v>
      </c>
      <c r="G4104" s="191">
        <v>1445800000</v>
      </c>
      <c r="H4104" s="194">
        <f t="shared" si="128"/>
        <v>7.0578797625677325E-3</v>
      </c>
      <c r="I4104" s="193"/>
      <c r="J4104" s="197">
        <v>4102</v>
      </c>
      <c r="K4104" s="234"/>
      <c r="L4104" s="234"/>
      <c r="M4104" s="234"/>
      <c r="N4104" s="234"/>
      <c r="O4104" s="234"/>
      <c r="P4104" s="234"/>
      <c r="Q4104" s="7">
        <v>38188</v>
      </c>
      <c r="R4104" s="234">
        <v>0.57053600000000004</v>
      </c>
      <c r="S4104" s="234">
        <v>0.57499999999999996</v>
      </c>
      <c r="T4104" s="234">
        <v>0.56339300000000003</v>
      </c>
      <c r="U4104" s="234">
        <v>0.57499999999999996</v>
      </c>
      <c r="V4104" s="192">
        <v>0.49687999999999999</v>
      </c>
      <c r="W4104" s="234">
        <v>323747200</v>
      </c>
      <c r="X4104" s="194">
        <f t="shared" si="129"/>
        <v>7.1939529443719704E-3</v>
      </c>
      <c r="Y4104" s="193"/>
      <c r="Z4104" s="197">
        <v>4102</v>
      </c>
    </row>
    <row r="4105" spans="1:26" ht="14.4" x14ac:dyDescent="0.3">
      <c r="A4105" s="7">
        <v>38187</v>
      </c>
      <c r="B4105" s="191">
        <v>1101.3900149999999</v>
      </c>
      <c r="C4105" s="191">
        <v>1105.5200199999999</v>
      </c>
      <c r="D4105" s="191">
        <v>1096.5500489999999</v>
      </c>
      <c r="E4105" s="191">
        <v>1100.900024</v>
      </c>
      <c r="F4105" s="192">
        <v>1100.900024</v>
      </c>
      <c r="G4105" s="191">
        <v>1319900000</v>
      </c>
      <c r="H4105" s="194">
        <f t="shared" si="128"/>
        <v>-4.4488418573498522E-4</v>
      </c>
      <c r="I4105" s="193"/>
      <c r="J4105" s="197">
        <v>4103</v>
      </c>
      <c r="K4105" s="234"/>
      <c r="L4105" s="234"/>
      <c r="M4105" s="234"/>
      <c r="N4105" s="234"/>
      <c r="O4105" s="234"/>
      <c r="P4105" s="234"/>
      <c r="Q4105" s="7">
        <v>38187</v>
      </c>
      <c r="R4105" s="234">
        <v>0.57160699999999998</v>
      </c>
      <c r="S4105" s="234">
        <v>0.57535700000000001</v>
      </c>
      <c r="T4105" s="234">
        <v>0.565357</v>
      </c>
      <c r="U4105" s="234">
        <v>0.57089299999999998</v>
      </c>
      <c r="V4105" s="192">
        <v>0.49333100000000002</v>
      </c>
      <c r="W4105" s="234">
        <v>533170400</v>
      </c>
      <c r="X4105" s="194">
        <f t="shared" si="129"/>
        <v>-7.1425696345193386E-3</v>
      </c>
      <c r="Y4105" s="193"/>
      <c r="Z4105" s="197">
        <v>4103</v>
      </c>
    </row>
    <row r="4106" spans="1:26" ht="14.4" x14ac:dyDescent="0.3">
      <c r="A4106" s="7">
        <v>38184</v>
      </c>
      <c r="B4106" s="191">
        <v>1106.6899410000001</v>
      </c>
      <c r="C4106" s="191">
        <v>1112.170044</v>
      </c>
      <c r="D4106" s="191">
        <v>1101.0699460000001</v>
      </c>
      <c r="E4106" s="191">
        <v>1101.3900149999999</v>
      </c>
      <c r="F4106" s="192">
        <v>1101.3900149999999</v>
      </c>
      <c r="G4106" s="191">
        <v>1450300000</v>
      </c>
      <c r="H4106" s="194">
        <f t="shared" si="128"/>
        <v>-4.7889890416923384E-3</v>
      </c>
      <c r="I4106" s="193"/>
      <c r="J4106" s="197">
        <v>4104</v>
      </c>
      <c r="K4106" s="234"/>
      <c r="L4106" s="234"/>
      <c r="M4106" s="234"/>
      <c r="N4106" s="234"/>
      <c r="O4106" s="234"/>
      <c r="P4106" s="234"/>
      <c r="Q4106" s="7">
        <v>38184</v>
      </c>
      <c r="R4106" s="234">
        <v>0.58571399999999996</v>
      </c>
      <c r="S4106" s="234">
        <v>0.58785699999999996</v>
      </c>
      <c r="T4106" s="234">
        <v>0.57357100000000005</v>
      </c>
      <c r="U4106" s="234">
        <v>0.57499999999999996</v>
      </c>
      <c r="V4106" s="192">
        <v>0.49687999999999999</v>
      </c>
      <c r="W4106" s="234">
        <v>488381600</v>
      </c>
      <c r="X4106" s="194">
        <f t="shared" si="129"/>
        <v>-2.216886912200252E-2</v>
      </c>
      <c r="Y4106" s="193"/>
      <c r="Z4106" s="197">
        <v>4104</v>
      </c>
    </row>
    <row r="4107" spans="1:26" ht="14.4" x14ac:dyDescent="0.3">
      <c r="A4107" s="7">
        <v>38183</v>
      </c>
      <c r="B4107" s="191">
        <v>1111.469971</v>
      </c>
      <c r="C4107" s="191">
        <v>1114.630005</v>
      </c>
      <c r="D4107" s="191">
        <v>1106.670044</v>
      </c>
      <c r="E4107" s="191">
        <v>1106.6899410000001</v>
      </c>
      <c r="F4107" s="192">
        <v>1106.6899410000001</v>
      </c>
      <c r="G4107" s="191">
        <v>1408700000</v>
      </c>
      <c r="H4107" s="194">
        <f t="shared" si="128"/>
        <v>-4.3006380061705665E-3</v>
      </c>
      <c r="I4107" s="193"/>
      <c r="J4107" s="197">
        <v>4105</v>
      </c>
      <c r="K4107" s="234"/>
      <c r="L4107" s="234"/>
      <c r="M4107" s="234"/>
      <c r="N4107" s="234"/>
      <c r="O4107" s="234"/>
      <c r="P4107" s="234"/>
      <c r="Q4107" s="7">
        <v>38183</v>
      </c>
      <c r="R4107" s="234">
        <v>0.58321400000000001</v>
      </c>
      <c r="S4107" s="234">
        <v>0.60053599999999996</v>
      </c>
      <c r="T4107" s="234">
        <v>0.57339300000000004</v>
      </c>
      <c r="U4107" s="234">
        <v>0.588036</v>
      </c>
      <c r="V4107" s="192">
        <v>0.50814499999999996</v>
      </c>
      <c r="W4107" s="234">
        <v>1767724000</v>
      </c>
      <c r="X4107" s="194">
        <f t="shared" si="129"/>
        <v>0.11325202486137606</v>
      </c>
      <c r="Y4107" s="193"/>
      <c r="Z4107" s="197">
        <v>4105</v>
      </c>
    </row>
    <row r="4108" spans="1:26" ht="14.4" x14ac:dyDescent="0.3">
      <c r="A4108" s="7">
        <v>38182</v>
      </c>
      <c r="B4108" s="191">
        <v>1115.1400149999999</v>
      </c>
      <c r="C4108" s="191">
        <v>1119.599976</v>
      </c>
      <c r="D4108" s="191">
        <v>1107.829956</v>
      </c>
      <c r="E4108" s="191">
        <v>1111.469971</v>
      </c>
      <c r="F4108" s="192">
        <v>1111.469971</v>
      </c>
      <c r="G4108" s="191">
        <v>1462000000</v>
      </c>
      <c r="H4108" s="194">
        <f t="shared" si="128"/>
        <v>-3.2911060051951969E-3</v>
      </c>
      <c r="I4108" s="193"/>
      <c r="J4108" s="197">
        <v>4106</v>
      </c>
      <c r="K4108" s="234"/>
      <c r="L4108" s="234"/>
      <c r="M4108" s="234"/>
      <c r="N4108" s="234"/>
      <c r="O4108" s="234"/>
      <c r="P4108" s="234"/>
      <c r="Q4108" s="7">
        <v>38182</v>
      </c>
      <c r="R4108" s="234">
        <v>0.51535699999999995</v>
      </c>
      <c r="S4108" s="234">
        <v>0.53517899999999996</v>
      </c>
      <c r="T4108" s="234">
        <v>0.51321399999999995</v>
      </c>
      <c r="U4108" s="234">
        <v>0.52821399999999996</v>
      </c>
      <c r="V4108" s="192">
        <v>0.456451</v>
      </c>
      <c r="W4108" s="234">
        <v>835800000</v>
      </c>
      <c r="X4108" s="194">
        <f t="shared" si="129"/>
        <v>1.2322159261025306E-2</v>
      </c>
      <c r="Y4108" s="193"/>
      <c r="Z4108" s="197">
        <v>4106</v>
      </c>
    </row>
    <row r="4109" spans="1:26" ht="14.4" x14ac:dyDescent="0.3">
      <c r="A4109" s="7">
        <v>38181</v>
      </c>
      <c r="B4109" s="191">
        <v>1114.349976</v>
      </c>
      <c r="C4109" s="191">
        <v>1116.3000489999999</v>
      </c>
      <c r="D4109" s="191">
        <v>1112.98999</v>
      </c>
      <c r="E4109" s="191">
        <v>1115.1400149999999</v>
      </c>
      <c r="F4109" s="192">
        <v>1115.1400149999999</v>
      </c>
      <c r="G4109" s="191">
        <v>1199700000</v>
      </c>
      <c r="H4109" s="194">
        <f t="shared" si="128"/>
        <v>7.0896847221718683E-4</v>
      </c>
      <c r="I4109" s="193"/>
      <c r="J4109" s="197">
        <v>4107</v>
      </c>
      <c r="K4109" s="234"/>
      <c r="L4109" s="234"/>
      <c r="M4109" s="234"/>
      <c r="N4109" s="234"/>
      <c r="O4109" s="234"/>
      <c r="P4109" s="234"/>
      <c r="Q4109" s="7">
        <v>38181</v>
      </c>
      <c r="R4109" s="234">
        <v>0.52232100000000004</v>
      </c>
      <c r="S4109" s="234">
        <v>0.52857100000000001</v>
      </c>
      <c r="T4109" s="234">
        <v>0.51821399999999995</v>
      </c>
      <c r="U4109" s="234">
        <v>0.52178599999999997</v>
      </c>
      <c r="V4109" s="192">
        <v>0.45089499999999999</v>
      </c>
      <c r="W4109" s="234">
        <v>316176000</v>
      </c>
      <c r="X4109" s="194">
        <f t="shared" si="129"/>
        <v>2.7442895870444912E-3</v>
      </c>
      <c r="Y4109" s="193"/>
      <c r="Z4109" s="197">
        <v>4107</v>
      </c>
    </row>
    <row r="4110" spans="1:26" ht="14.4" x14ac:dyDescent="0.3">
      <c r="A4110" s="7">
        <v>38180</v>
      </c>
      <c r="B4110" s="191">
        <v>1112.8100589999999</v>
      </c>
      <c r="C4110" s="191">
        <v>1116.1099850000001</v>
      </c>
      <c r="D4110" s="191">
        <v>1106.709961</v>
      </c>
      <c r="E4110" s="191">
        <v>1114.349976</v>
      </c>
      <c r="F4110" s="192">
        <v>1114.349976</v>
      </c>
      <c r="G4110" s="191">
        <v>1114600000</v>
      </c>
      <c r="H4110" s="194">
        <f t="shared" si="128"/>
        <v>1.3838093819747361E-3</v>
      </c>
      <c r="I4110" s="193"/>
      <c r="J4110" s="197">
        <v>4108</v>
      </c>
      <c r="K4110" s="234"/>
      <c r="L4110" s="234"/>
      <c r="M4110" s="234"/>
      <c r="N4110" s="234"/>
      <c r="O4110" s="234"/>
      <c r="P4110" s="234"/>
      <c r="Q4110" s="7">
        <v>38180</v>
      </c>
      <c r="R4110" s="234">
        <v>0.53607099999999996</v>
      </c>
      <c r="S4110" s="234">
        <v>0.53642900000000004</v>
      </c>
      <c r="T4110" s="234">
        <v>0.51660700000000004</v>
      </c>
      <c r="U4110" s="234">
        <v>0.52035699999999996</v>
      </c>
      <c r="V4110" s="192">
        <v>0.44966099999999998</v>
      </c>
      <c r="W4110" s="234">
        <v>511621600</v>
      </c>
      <c r="X4110" s="194">
        <f t="shared" si="129"/>
        <v>-2.9637782021817292E-2</v>
      </c>
      <c r="Y4110" s="193"/>
      <c r="Z4110" s="197">
        <v>4108</v>
      </c>
    </row>
    <row r="4111" spans="1:26" ht="14.4" x14ac:dyDescent="0.3">
      <c r="A4111" s="7">
        <v>38177</v>
      </c>
      <c r="B4111" s="191">
        <v>1109.1099850000001</v>
      </c>
      <c r="C4111" s="191">
        <v>1115.5699460000001</v>
      </c>
      <c r="D4111" s="191">
        <v>1109.1099850000001</v>
      </c>
      <c r="E4111" s="191">
        <v>1112.8100589999999</v>
      </c>
      <c r="F4111" s="192">
        <v>1112.8100589999999</v>
      </c>
      <c r="G4111" s="191">
        <v>1186300000</v>
      </c>
      <c r="H4111" s="194">
        <f t="shared" si="128"/>
        <v>3.3360749159605288E-3</v>
      </c>
      <c r="I4111" s="193"/>
      <c r="J4111" s="197">
        <v>4109</v>
      </c>
      <c r="K4111" s="234"/>
      <c r="L4111" s="234"/>
      <c r="M4111" s="234"/>
      <c r="N4111" s="234"/>
      <c r="O4111" s="234"/>
      <c r="P4111" s="234"/>
      <c r="Q4111" s="7">
        <v>38177</v>
      </c>
      <c r="R4111" s="234">
        <v>0.54053600000000002</v>
      </c>
      <c r="S4111" s="234">
        <v>0.54464299999999999</v>
      </c>
      <c r="T4111" s="234">
        <v>0.53625</v>
      </c>
      <c r="U4111" s="234">
        <v>0.53625</v>
      </c>
      <c r="V4111" s="192">
        <v>0.463395</v>
      </c>
      <c r="W4111" s="234">
        <v>208863200</v>
      </c>
      <c r="X4111" s="194">
        <f t="shared" si="129"/>
        <v>-3.6487404642522427E-3</v>
      </c>
      <c r="Y4111" s="193"/>
      <c r="Z4111" s="197">
        <v>4109</v>
      </c>
    </row>
    <row r="4112" spans="1:26" ht="14.4" x14ac:dyDescent="0.3">
      <c r="A4112" s="7">
        <v>38176</v>
      </c>
      <c r="B4112" s="191">
        <v>1118.329956</v>
      </c>
      <c r="C4112" s="191">
        <v>1119.119995</v>
      </c>
      <c r="D4112" s="191">
        <v>1108.719971</v>
      </c>
      <c r="E4112" s="191">
        <v>1109.1099850000001</v>
      </c>
      <c r="F4112" s="192">
        <v>1109.1099850000001</v>
      </c>
      <c r="G4112" s="191">
        <v>1401100000</v>
      </c>
      <c r="H4112" s="194">
        <f t="shared" si="128"/>
        <v>-8.2444102928062729E-3</v>
      </c>
      <c r="I4112" s="193"/>
      <c r="J4112" s="197">
        <v>4110</v>
      </c>
      <c r="K4112" s="234"/>
      <c r="L4112" s="234"/>
      <c r="M4112" s="234"/>
      <c r="N4112" s="234"/>
      <c r="O4112" s="234"/>
      <c r="P4112" s="234"/>
      <c r="Q4112" s="7">
        <v>38176</v>
      </c>
      <c r="R4112" s="234">
        <v>0.53803599999999996</v>
      </c>
      <c r="S4112" s="234">
        <v>0.54785700000000004</v>
      </c>
      <c r="T4112" s="234">
        <v>0.53482099999999999</v>
      </c>
      <c r="U4112" s="234">
        <v>0.53821399999999997</v>
      </c>
      <c r="V4112" s="192">
        <v>0.46509200000000001</v>
      </c>
      <c r="W4112" s="234">
        <v>233380000</v>
      </c>
      <c r="X4112" s="194">
        <f t="shared" si="129"/>
        <v>-8.226889860326202E-3</v>
      </c>
      <c r="Y4112" s="193"/>
      <c r="Z4112" s="197">
        <v>4110</v>
      </c>
    </row>
    <row r="4113" spans="1:26" ht="14.4" x14ac:dyDescent="0.3">
      <c r="A4113" s="7">
        <v>38175</v>
      </c>
      <c r="B4113" s="191">
        <v>1116.209961</v>
      </c>
      <c r="C4113" s="191">
        <v>1122.369995</v>
      </c>
      <c r="D4113" s="191">
        <v>1114.920044</v>
      </c>
      <c r="E4113" s="191">
        <v>1118.329956</v>
      </c>
      <c r="F4113" s="192">
        <v>1118.329956</v>
      </c>
      <c r="G4113" s="191">
        <v>1328600000</v>
      </c>
      <c r="H4113" s="194">
        <f t="shared" si="128"/>
        <v>1.8992797717919819E-3</v>
      </c>
      <c r="I4113" s="193"/>
      <c r="J4113" s="197">
        <v>4111</v>
      </c>
      <c r="K4113" s="234"/>
      <c r="L4113" s="234"/>
      <c r="M4113" s="234"/>
      <c r="N4113" s="234"/>
      <c r="O4113" s="234"/>
      <c r="P4113" s="234"/>
      <c r="Q4113" s="7">
        <v>38175</v>
      </c>
      <c r="R4113" s="234">
        <v>0.55089299999999997</v>
      </c>
      <c r="S4113" s="234">
        <v>0.56000000000000005</v>
      </c>
      <c r="T4113" s="234">
        <v>0.53803599999999996</v>
      </c>
      <c r="U4113" s="234">
        <v>0.54267900000000002</v>
      </c>
      <c r="V4113" s="192">
        <v>0.46894999999999998</v>
      </c>
      <c r="W4113" s="234">
        <v>397992000</v>
      </c>
      <c r="X4113" s="194">
        <f t="shared" si="129"/>
        <v>-1.8092887010014866E-2</v>
      </c>
      <c r="Y4113" s="193"/>
      <c r="Z4113" s="197">
        <v>4111</v>
      </c>
    </row>
    <row r="4114" spans="1:26" ht="14.4" x14ac:dyDescent="0.3">
      <c r="A4114" s="7">
        <v>38174</v>
      </c>
      <c r="B4114" s="191">
        <v>1125.380005</v>
      </c>
      <c r="C4114" s="191">
        <v>1125.380005</v>
      </c>
      <c r="D4114" s="191">
        <v>1113.209961</v>
      </c>
      <c r="E4114" s="191">
        <v>1116.209961</v>
      </c>
      <c r="F4114" s="192">
        <v>1116.209961</v>
      </c>
      <c r="G4114" s="191">
        <v>1283300000</v>
      </c>
      <c r="H4114" s="194">
        <f t="shared" si="128"/>
        <v>-8.1483978382928188E-3</v>
      </c>
      <c r="I4114" s="193"/>
      <c r="J4114" s="197">
        <v>4112</v>
      </c>
      <c r="K4114" s="234"/>
      <c r="L4114" s="234"/>
      <c r="M4114" s="234"/>
      <c r="N4114" s="234"/>
      <c r="O4114" s="234"/>
      <c r="P4114" s="234"/>
      <c r="Q4114" s="7">
        <v>38174</v>
      </c>
      <c r="R4114" s="234">
        <v>0.55839300000000003</v>
      </c>
      <c r="S4114" s="234">
        <v>0.56107099999999999</v>
      </c>
      <c r="T4114" s="234">
        <v>0.55000000000000004</v>
      </c>
      <c r="U4114" s="234">
        <v>0.55267900000000003</v>
      </c>
      <c r="V4114" s="192">
        <v>0.47759099999999999</v>
      </c>
      <c r="W4114" s="234">
        <v>348980800</v>
      </c>
      <c r="X4114" s="194">
        <f t="shared" si="129"/>
        <v>-4.1826783737179503E-3</v>
      </c>
      <c r="Y4114" s="193"/>
      <c r="Z4114" s="197">
        <v>4112</v>
      </c>
    </row>
    <row r="4115" spans="1:26" ht="14.4" x14ac:dyDescent="0.3">
      <c r="A4115" s="7">
        <v>38170</v>
      </c>
      <c r="B4115" s="191">
        <v>1128.9399410000001</v>
      </c>
      <c r="C4115" s="191">
        <v>1129.150024</v>
      </c>
      <c r="D4115" s="191">
        <v>1123.26001</v>
      </c>
      <c r="E4115" s="191">
        <v>1125.380005</v>
      </c>
      <c r="F4115" s="192">
        <v>1125.380005</v>
      </c>
      <c r="G4115" s="191">
        <v>1085000000</v>
      </c>
      <c r="H4115" s="194">
        <f t="shared" si="128"/>
        <v>-3.1533440094667592E-3</v>
      </c>
      <c r="I4115" s="193"/>
      <c r="J4115" s="197">
        <v>4113</v>
      </c>
      <c r="K4115" s="234"/>
      <c r="L4115" s="234"/>
      <c r="M4115" s="234"/>
      <c r="N4115" s="234"/>
      <c r="O4115" s="234"/>
      <c r="P4115" s="234"/>
      <c r="Q4115" s="7">
        <v>38170</v>
      </c>
      <c r="R4115" s="234">
        <v>0.54428600000000005</v>
      </c>
      <c r="S4115" s="234">
        <v>0.556786</v>
      </c>
      <c r="T4115" s="234">
        <v>0.53089299999999995</v>
      </c>
      <c r="U4115" s="234">
        <v>0.55500000000000005</v>
      </c>
      <c r="V4115" s="192">
        <v>0.479597</v>
      </c>
      <c r="W4115" s="234">
        <v>910683200</v>
      </c>
      <c r="X4115" s="194">
        <f t="shared" si="129"/>
        <v>-3.7771130144475695E-2</v>
      </c>
      <c r="Y4115" s="193"/>
      <c r="Z4115" s="197">
        <v>4113</v>
      </c>
    </row>
    <row r="4116" spans="1:26" ht="14.4" x14ac:dyDescent="0.3">
      <c r="A4116" s="7">
        <v>38169</v>
      </c>
      <c r="B4116" s="191">
        <v>1140.839966</v>
      </c>
      <c r="C4116" s="191">
        <v>1140.839966</v>
      </c>
      <c r="D4116" s="191">
        <v>1123.0600589999999</v>
      </c>
      <c r="E4116" s="191">
        <v>1128.9399410000001</v>
      </c>
      <c r="F4116" s="192">
        <v>1128.9399410000001</v>
      </c>
      <c r="G4116" s="191">
        <v>1495700000</v>
      </c>
      <c r="H4116" s="194">
        <f t="shared" si="128"/>
        <v>-1.0430932781679839E-2</v>
      </c>
      <c r="I4116" s="193"/>
      <c r="J4116" s="197">
        <v>4114</v>
      </c>
      <c r="K4116" s="234"/>
      <c r="L4116" s="234"/>
      <c r="M4116" s="234"/>
      <c r="N4116" s="234"/>
      <c r="O4116" s="234"/>
      <c r="P4116" s="234"/>
      <c r="Q4116" s="7">
        <v>38169</v>
      </c>
      <c r="R4116" s="234">
        <v>0.573214</v>
      </c>
      <c r="S4116" s="234">
        <v>0.57999999999999996</v>
      </c>
      <c r="T4116" s="234">
        <v>0.56964300000000001</v>
      </c>
      <c r="U4116" s="234">
        <v>0.57678600000000002</v>
      </c>
      <c r="V4116" s="192">
        <v>0.498423</v>
      </c>
      <c r="W4116" s="234">
        <v>341941600</v>
      </c>
      <c r="X4116" s="194">
        <f t="shared" si="129"/>
        <v>-7.3766198591192766E-3</v>
      </c>
      <c r="Y4116" s="193"/>
      <c r="Z4116" s="197">
        <v>4114</v>
      </c>
    </row>
    <row r="4117" spans="1:26" ht="14.4" x14ac:dyDescent="0.3">
      <c r="A4117" s="7">
        <v>38168</v>
      </c>
      <c r="B4117" s="191">
        <v>1136.1999510000001</v>
      </c>
      <c r="C4117" s="191">
        <v>1144.1999510000001</v>
      </c>
      <c r="D4117" s="191">
        <v>1133.619995</v>
      </c>
      <c r="E4117" s="191">
        <v>1140.839966</v>
      </c>
      <c r="F4117" s="192">
        <v>1140.839966</v>
      </c>
      <c r="G4117" s="191">
        <v>1473800000</v>
      </c>
      <c r="H4117" s="194">
        <f t="shared" si="128"/>
        <v>4.083801443501337E-3</v>
      </c>
      <c r="I4117" s="193"/>
      <c r="J4117" s="197">
        <v>4115</v>
      </c>
      <c r="K4117" s="234"/>
      <c r="L4117" s="234"/>
      <c r="M4117" s="234"/>
      <c r="N4117" s="234"/>
      <c r="O4117" s="234"/>
      <c r="P4117" s="234"/>
      <c r="Q4117" s="7">
        <v>38168</v>
      </c>
      <c r="R4117" s="234">
        <v>0.58142899999999997</v>
      </c>
      <c r="S4117" s="234">
        <v>0.58875</v>
      </c>
      <c r="T4117" s="234">
        <v>0.56946399999999997</v>
      </c>
      <c r="U4117" s="234">
        <v>0.581071</v>
      </c>
      <c r="V4117" s="192">
        <v>0.50212699999999999</v>
      </c>
      <c r="W4117" s="234">
        <v>373044000</v>
      </c>
      <c r="X4117" s="194">
        <f t="shared" si="129"/>
        <v>1.2322809760144035E-3</v>
      </c>
      <c r="Y4117" s="193"/>
      <c r="Z4117" s="197">
        <v>4115</v>
      </c>
    </row>
    <row r="4118" spans="1:26" ht="14.4" x14ac:dyDescent="0.3">
      <c r="A4118" s="7">
        <v>38167</v>
      </c>
      <c r="B4118" s="191">
        <v>1133.349976</v>
      </c>
      <c r="C4118" s="191">
        <v>1138.26001</v>
      </c>
      <c r="D4118" s="191">
        <v>1131.8100589999999</v>
      </c>
      <c r="E4118" s="191">
        <v>1136.1999510000001</v>
      </c>
      <c r="F4118" s="192">
        <v>1136.1999510000001</v>
      </c>
      <c r="G4118" s="191">
        <v>1375000000</v>
      </c>
      <c r="H4118" s="194">
        <f t="shared" si="128"/>
        <v>2.5146468966794119E-3</v>
      </c>
      <c r="I4118" s="193"/>
      <c r="J4118" s="197">
        <v>4116</v>
      </c>
      <c r="K4118" s="234"/>
      <c r="L4118" s="234"/>
      <c r="M4118" s="234"/>
      <c r="N4118" s="234"/>
      <c r="O4118" s="234"/>
      <c r="P4118" s="234"/>
      <c r="Q4118" s="7">
        <v>38167</v>
      </c>
      <c r="R4118" s="234">
        <v>0.57267900000000005</v>
      </c>
      <c r="S4118" s="234">
        <v>0.58910700000000005</v>
      </c>
      <c r="T4118" s="234">
        <v>0.56089299999999997</v>
      </c>
      <c r="U4118" s="234">
        <v>0.58035700000000001</v>
      </c>
      <c r="V4118" s="192">
        <v>0.50150899999999998</v>
      </c>
      <c r="W4118" s="234">
        <v>590553600</v>
      </c>
      <c r="X4118" s="194">
        <f t="shared" si="129"/>
        <v>3.0716757586936896E-4</v>
      </c>
      <c r="Y4118" s="193"/>
      <c r="Z4118" s="197">
        <v>4116</v>
      </c>
    </row>
    <row r="4119" spans="1:26" ht="14.4" x14ac:dyDescent="0.3">
      <c r="A4119" s="7">
        <v>38166</v>
      </c>
      <c r="B4119" s="191">
        <v>1134.4300539999999</v>
      </c>
      <c r="C4119" s="191">
        <v>1142.599976</v>
      </c>
      <c r="D4119" s="191">
        <v>1131.719971</v>
      </c>
      <c r="E4119" s="191">
        <v>1133.349976</v>
      </c>
      <c r="F4119" s="192">
        <v>1133.349976</v>
      </c>
      <c r="G4119" s="191">
        <v>1354600000</v>
      </c>
      <c r="H4119" s="194">
        <f t="shared" si="128"/>
        <v>-9.5208866883559988E-4</v>
      </c>
      <c r="I4119" s="193"/>
      <c r="J4119" s="197">
        <v>4117</v>
      </c>
      <c r="K4119" s="234"/>
      <c r="L4119" s="234"/>
      <c r="M4119" s="234"/>
      <c r="N4119" s="234"/>
      <c r="O4119" s="234"/>
      <c r="P4119" s="234"/>
      <c r="Q4119" s="7">
        <v>38166</v>
      </c>
      <c r="R4119" s="234">
        <v>0.61035700000000004</v>
      </c>
      <c r="S4119" s="234">
        <v>0.61053599999999997</v>
      </c>
      <c r="T4119" s="234">
        <v>0.575179</v>
      </c>
      <c r="U4119" s="234">
        <v>0.580179</v>
      </c>
      <c r="V4119" s="192">
        <v>0.501355</v>
      </c>
      <c r="W4119" s="234">
        <v>521096800</v>
      </c>
      <c r="X4119" s="194">
        <f t="shared" si="129"/>
        <v>-3.5903974032067618E-2</v>
      </c>
      <c r="Y4119" s="193"/>
      <c r="Z4119" s="197">
        <v>4117</v>
      </c>
    </row>
    <row r="4120" spans="1:26" ht="14.4" x14ac:dyDescent="0.3">
      <c r="A4120" s="7">
        <v>38163</v>
      </c>
      <c r="B4120" s="191">
        <v>1140.650024</v>
      </c>
      <c r="C4120" s="191">
        <v>1145.969971</v>
      </c>
      <c r="D4120" s="191">
        <v>1134.23999</v>
      </c>
      <c r="E4120" s="191">
        <v>1134.4300539999999</v>
      </c>
      <c r="F4120" s="192">
        <v>1134.4300539999999</v>
      </c>
      <c r="G4120" s="191">
        <v>1812900000</v>
      </c>
      <c r="H4120" s="194">
        <f t="shared" si="128"/>
        <v>-5.4530047509121892E-3</v>
      </c>
      <c r="I4120" s="193"/>
      <c r="J4120" s="197">
        <v>4118</v>
      </c>
      <c r="K4120" s="234"/>
      <c r="L4120" s="234"/>
      <c r="M4120" s="234"/>
      <c r="N4120" s="234"/>
      <c r="O4120" s="234"/>
      <c r="P4120" s="234"/>
      <c r="Q4120" s="7">
        <v>38163</v>
      </c>
      <c r="R4120" s="234">
        <v>0.59053599999999995</v>
      </c>
      <c r="S4120" s="234">
        <v>0.60178600000000004</v>
      </c>
      <c r="T4120" s="234">
        <v>0.58928599999999998</v>
      </c>
      <c r="U4120" s="234">
        <v>0.60178600000000004</v>
      </c>
      <c r="V4120" s="192">
        <v>0.52002599999999999</v>
      </c>
      <c r="W4120" s="234">
        <v>323428000</v>
      </c>
      <c r="X4120" s="194">
        <f t="shared" si="129"/>
        <v>1.5671813781977476E-2</v>
      </c>
      <c r="Y4120" s="193"/>
      <c r="Z4120" s="197">
        <v>4118</v>
      </c>
    </row>
    <row r="4121" spans="1:26" ht="14.4" x14ac:dyDescent="0.3">
      <c r="A4121" s="7">
        <v>38162</v>
      </c>
      <c r="B4121" s="191">
        <v>1144.0600589999999</v>
      </c>
      <c r="C4121" s="191">
        <v>1146.339966</v>
      </c>
      <c r="D4121" s="191">
        <v>1139.9399410000001</v>
      </c>
      <c r="E4121" s="191">
        <v>1140.650024</v>
      </c>
      <c r="F4121" s="192">
        <v>1140.650024</v>
      </c>
      <c r="G4121" s="191">
        <v>1394900000</v>
      </c>
      <c r="H4121" s="194">
        <f t="shared" si="128"/>
        <v>-2.9806433440046176E-3</v>
      </c>
      <c r="I4121" s="193"/>
      <c r="J4121" s="197">
        <v>4119</v>
      </c>
      <c r="K4121" s="234"/>
      <c r="L4121" s="234"/>
      <c r="M4121" s="234"/>
      <c r="N4121" s="234"/>
      <c r="O4121" s="234"/>
      <c r="P4121" s="234"/>
      <c r="Q4121" s="7">
        <v>38162</v>
      </c>
      <c r="R4121" s="234">
        <v>0.59839299999999995</v>
      </c>
      <c r="S4121" s="234">
        <v>0.60178600000000004</v>
      </c>
      <c r="T4121" s="234">
        <v>0.58892900000000004</v>
      </c>
      <c r="U4121" s="234">
        <v>0.59250000000000003</v>
      </c>
      <c r="V4121" s="192">
        <v>0.51200199999999996</v>
      </c>
      <c r="W4121" s="234">
        <v>252515200</v>
      </c>
      <c r="X4121" s="194">
        <f t="shared" si="129"/>
        <v>-1.5429997730882748E-2</v>
      </c>
      <c r="Y4121" s="193"/>
      <c r="Z4121" s="197">
        <v>4119</v>
      </c>
    </row>
    <row r="4122" spans="1:26" ht="14.4" x14ac:dyDescent="0.3">
      <c r="A4122" s="7">
        <v>38161</v>
      </c>
      <c r="B4122" s="191">
        <v>1134.410034</v>
      </c>
      <c r="C4122" s="191">
        <v>1145.150024</v>
      </c>
      <c r="D4122" s="191">
        <v>1131.7299800000001</v>
      </c>
      <c r="E4122" s="191">
        <v>1144.0600589999999</v>
      </c>
      <c r="F4122" s="192">
        <v>1144.0600589999999</v>
      </c>
      <c r="G4122" s="191">
        <v>1444200000</v>
      </c>
      <c r="H4122" s="194">
        <f t="shared" si="128"/>
        <v>8.5066463719236755E-3</v>
      </c>
      <c r="I4122" s="193"/>
      <c r="J4122" s="197">
        <v>4120</v>
      </c>
      <c r="K4122" s="234"/>
      <c r="L4122" s="234"/>
      <c r="M4122" s="234"/>
      <c r="N4122" s="234"/>
      <c r="O4122" s="234"/>
      <c r="P4122" s="234"/>
      <c r="Q4122" s="7">
        <v>38161</v>
      </c>
      <c r="R4122" s="234">
        <v>0.58928599999999998</v>
      </c>
      <c r="S4122" s="234">
        <v>0.60410699999999995</v>
      </c>
      <c r="T4122" s="234">
        <v>0.58732099999999998</v>
      </c>
      <c r="U4122" s="234">
        <v>0.60178600000000004</v>
      </c>
      <c r="V4122" s="192">
        <v>0.52002599999999999</v>
      </c>
      <c r="W4122" s="234">
        <v>390868800</v>
      </c>
      <c r="X4122" s="194">
        <f t="shared" si="129"/>
        <v>2.1210663262801216E-2</v>
      </c>
      <c r="Y4122" s="193"/>
      <c r="Z4122" s="197">
        <v>4120</v>
      </c>
    </row>
    <row r="4123" spans="1:26" ht="14.4" x14ac:dyDescent="0.3">
      <c r="A4123" s="7">
        <v>38160</v>
      </c>
      <c r="B4123" s="191">
        <v>1130.3000489999999</v>
      </c>
      <c r="C4123" s="191">
        <v>1135.0500489999999</v>
      </c>
      <c r="D4123" s="191">
        <v>1124.369995</v>
      </c>
      <c r="E4123" s="191">
        <v>1134.410034</v>
      </c>
      <c r="F4123" s="192">
        <v>1134.410034</v>
      </c>
      <c r="G4123" s="191">
        <v>1382300000</v>
      </c>
      <c r="H4123" s="194">
        <f t="shared" si="128"/>
        <v>3.6361893495769032E-3</v>
      </c>
      <c r="I4123" s="193"/>
      <c r="J4123" s="197">
        <v>4121</v>
      </c>
      <c r="K4123" s="234"/>
      <c r="L4123" s="234"/>
      <c r="M4123" s="234"/>
      <c r="N4123" s="234"/>
      <c r="O4123" s="234"/>
      <c r="P4123" s="234"/>
      <c r="Q4123" s="7">
        <v>38160</v>
      </c>
      <c r="R4123" s="234">
        <v>0.57678600000000002</v>
      </c>
      <c r="S4123" s="234">
        <v>0.590893</v>
      </c>
      <c r="T4123" s="234">
        <v>0.57660699999999998</v>
      </c>
      <c r="U4123" s="234">
        <v>0.58928599999999998</v>
      </c>
      <c r="V4123" s="192">
        <v>0.50922500000000004</v>
      </c>
      <c r="W4123" s="234">
        <v>360511200</v>
      </c>
      <c r="X4123" s="194">
        <f t="shared" si="129"/>
        <v>2.0724173458465545E-2</v>
      </c>
      <c r="Y4123" s="193"/>
      <c r="Z4123" s="197">
        <v>4121</v>
      </c>
    </row>
    <row r="4124" spans="1:26" ht="14.4" x14ac:dyDescent="0.3">
      <c r="A4124" s="7">
        <v>38159</v>
      </c>
      <c r="B4124" s="191">
        <v>1135.0200199999999</v>
      </c>
      <c r="C4124" s="191">
        <v>1138.0500489999999</v>
      </c>
      <c r="D4124" s="191">
        <v>1129.6400149999999</v>
      </c>
      <c r="E4124" s="191">
        <v>1130.3000489999999</v>
      </c>
      <c r="F4124" s="192">
        <v>1130.3000489999999</v>
      </c>
      <c r="G4124" s="191">
        <v>1123900000</v>
      </c>
      <c r="H4124" s="194">
        <f t="shared" si="128"/>
        <v>-4.1584914070502358E-3</v>
      </c>
      <c r="I4124" s="193"/>
      <c r="J4124" s="197">
        <v>4122</v>
      </c>
      <c r="K4124" s="234"/>
      <c r="L4124" s="234"/>
      <c r="M4124" s="234"/>
      <c r="N4124" s="234"/>
      <c r="O4124" s="234"/>
      <c r="P4124" s="234"/>
      <c r="Q4124" s="7">
        <v>38159</v>
      </c>
      <c r="R4124" s="234">
        <v>0.59142899999999998</v>
      </c>
      <c r="S4124" s="234">
        <v>0.59821400000000002</v>
      </c>
      <c r="T4124" s="234">
        <v>0.57357100000000005</v>
      </c>
      <c r="U4124" s="234">
        <v>0.57732099999999997</v>
      </c>
      <c r="V4124" s="192">
        <v>0.498886</v>
      </c>
      <c r="W4124" s="234">
        <v>390213600</v>
      </c>
      <c r="X4124" s="194">
        <f t="shared" si="129"/>
        <v>-1.7623799809387202E-2</v>
      </c>
      <c r="Y4124" s="193"/>
      <c r="Z4124" s="197">
        <v>4122</v>
      </c>
    </row>
    <row r="4125" spans="1:26" ht="14.4" x14ac:dyDescent="0.3">
      <c r="A4125" s="7">
        <v>38156</v>
      </c>
      <c r="B4125" s="191">
        <v>1132.0500489999999</v>
      </c>
      <c r="C4125" s="191">
        <v>1138.959961</v>
      </c>
      <c r="D4125" s="191">
        <v>1129.829956</v>
      </c>
      <c r="E4125" s="191">
        <v>1135.0200199999999</v>
      </c>
      <c r="F4125" s="192">
        <v>1135.0200199999999</v>
      </c>
      <c r="G4125" s="191">
        <v>1500600000</v>
      </c>
      <c r="H4125" s="194">
        <f t="shared" si="128"/>
        <v>2.6235332992772891E-3</v>
      </c>
      <c r="I4125" s="193"/>
      <c r="J4125" s="197">
        <v>4123</v>
      </c>
      <c r="K4125" s="234"/>
      <c r="L4125" s="234"/>
      <c r="M4125" s="234"/>
      <c r="N4125" s="234"/>
      <c r="O4125" s="234"/>
      <c r="P4125" s="234"/>
      <c r="Q4125" s="7">
        <v>38156</v>
      </c>
      <c r="R4125" s="234">
        <v>0.58321400000000001</v>
      </c>
      <c r="S4125" s="234">
        <v>0.596607</v>
      </c>
      <c r="T4125" s="234">
        <v>0.57910700000000004</v>
      </c>
      <c r="U4125" s="234">
        <v>0.58767899999999995</v>
      </c>
      <c r="V4125" s="192">
        <v>0.50783599999999995</v>
      </c>
      <c r="W4125" s="234">
        <v>406252000</v>
      </c>
      <c r="X4125" s="194">
        <f t="shared" si="129"/>
        <v>3.047642373092184E-3</v>
      </c>
      <c r="Y4125" s="193"/>
      <c r="Z4125" s="197">
        <v>4123</v>
      </c>
    </row>
    <row r="4126" spans="1:26" ht="14.4" x14ac:dyDescent="0.3">
      <c r="A4126" s="7">
        <v>38155</v>
      </c>
      <c r="B4126" s="191">
        <v>1133.5600589999999</v>
      </c>
      <c r="C4126" s="191">
        <v>1133.5600589999999</v>
      </c>
      <c r="D4126" s="191">
        <v>1126.8900149999999</v>
      </c>
      <c r="E4126" s="191">
        <v>1132.0500489999999</v>
      </c>
      <c r="F4126" s="192">
        <v>1132.0500489999999</v>
      </c>
      <c r="G4126" s="191">
        <v>1296700000</v>
      </c>
      <c r="H4126" s="194">
        <f t="shared" si="128"/>
        <v>-1.3320952763032786E-3</v>
      </c>
      <c r="I4126" s="193"/>
      <c r="J4126" s="197">
        <v>4124</v>
      </c>
      <c r="K4126" s="234"/>
      <c r="L4126" s="234"/>
      <c r="M4126" s="234"/>
      <c r="N4126" s="234"/>
      <c r="O4126" s="234"/>
      <c r="P4126" s="234"/>
      <c r="Q4126" s="7">
        <v>38155</v>
      </c>
      <c r="R4126" s="234">
        <v>0.58142899999999997</v>
      </c>
      <c r="S4126" s="234">
        <v>0.59160699999999999</v>
      </c>
      <c r="T4126" s="234">
        <v>0.575179</v>
      </c>
      <c r="U4126" s="234">
        <v>0.585893</v>
      </c>
      <c r="V4126" s="192">
        <v>0.50629299999999999</v>
      </c>
      <c r="W4126" s="234">
        <v>551320000</v>
      </c>
      <c r="X4126" s="194">
        <f t="shared" si="129"/>
        <v>2.1377122124726991E-3</v>
      </c>
      <c r="Y4126" s="193"/>
      <c r="Z4126" s="197">
        <v>4124</v>
      </c>
    </row>
    <row r="4127" spans="1:26" ht="14.4" x14ac:dyDescent="0.3">
      <c r="A4127" s="7">
        <v>38154</v>
      </c>
      <c r="B4127" s="191">
        <v>1132.01001</v>
      </c>
      <c r="C4127" s="191">
        <v>1135.280029</v>
      </c>
      <c r="D4127" s="191">
        <v>1130.5500489999999</v>
      </c>
      <c r="E4127" s="191">
        <v>1133.5600589999999</v>
      </c>
      <c r="F4127" s="192">
        <v>1133.5600589999999</v>
      </c>
      <c r="G4127" s="191">
        <v>1168400000</v>
      </c>
      <c r="H4127" s="194">
        <f t="shared" si="128"/>
        <v>1.3692891284591596E-3</v>
      </c>
      <c r="I4127" s="193"/>
      <c r="J4127" s="197">
        <v>4125</v>
      </c>
      <c r="K4127" s="234"/>
      <c r="L4127" s="234"/>
      <c r="M4127" s="234"/>
      <c r="N4127" s="234"/>
      <c r="O4127" s="234"/>
      <c r="P4127" s="234"/>
      <c r="Q4127" s="7">
        <v>38154</v>
      </c>
      <c r="R4127" s="234">
        <v>0.54749999999999999</v>
      </c>
      <c r="S4127" s="234">
        <v>0.59499999999999997</v>
      </c>
      <c r="T4127" s="234">
        <v>0.54517899999999997</v>
      </c>
      <c r="U4127" s="234">
        <v>0.58464300000000002</v>
      </c>
      <c r="V4127" s="192">
        <v>0.50521300000000002</v>
      </c>
      <c r="W4127" s="234">
        <v>909641600</v>
      </c>
      <c r="X4127" s="194">
        <f t="shared" si="129"/>
        <v>6.679772540589847E-2</v>
      </c>
      <c r="Y4127" s="193"/>
      <c r="Z4127" s="197">
        <v>4125</v>
      </c>
    </row>
    <row r="4128" spans="1:26" ht="14.4" x14ac:dyDescent="0.3">
      <c r="A4128" s="7">
        <v>38153</v>
      </c>
      <c r="B4128" s="191">
        <v>1125.290039</v>
      </c>
      <c r="C4128" s="191">
        <v>1137.3599850000001</v>
      </c>
      <c r="D4128" s="191">
        <v>1125.290039</v>
      </c>
      <c r="E4128" s="191">
        <v>1132.01001</v>
      </c>
      <c r="F4128" s="192">
        <v>1132.01001</v>
      </c>
      <c r="G4128" s="191">
        <v>1345900000</v>
      </c>
      <c r="H4128" s="194">
        <f t="shared" si="128"/>
        <v>5.9717679594602606E-3</v>
      </c>
      <c r="I4128" s="193"/>
      <c r="J4128" s="197">
        <v>4126</v>
      </c>
      <c r="K4128" s="234"/>
      <c r="L4128" s="234"/>
      <c r="M4128" s="234"/>
      <c r="N4128" s="234"/>
      <c r="O4128" s="234"/>
      <c r="P4128" s="234"/>
      <c r="Q4128" s="7">
        <v>38153</v>
      </c>
      <c r="R4128" s="234">
        <v>0.54535699999999998</v>
      </c>
      <c r="S4128" s="234">
        <v>0.55607099999999998</v>
      </c>
      <c r="T4128" s="234">
        <v>0.54035699999999998</v>
      </c>
      <c r="U4128" s="234">
        <v>0.54803599999999997</v>
      </c>
      <c r="V4128" s="192">
        <v>0.47357900000000003</v>
      </c>
      <c r="W4128" s="234">
        <v>444634400</v>
      </c>
      <c r="X4128" s="194">
        <f t="shared" si="129"/>
        <v>1.892276842576348E-2</v>
      </c>
      <c r="Y4128" s="193"/>
      <c r="Z4128" s="197">
        <v>4126</v>
      </c>
    </row>
    <row r="4129" spans="1:26" ht="14.4" x14ac:dyDescent="0.3">
      <c r="A4129" s="7">
        <v>38152</v>
      </c>
      <c r="B4129" s="191">
        <v>1136.469971</v>
      </c>
      <c r="C4129" s="191">
        <v>1136.469971</v>
      </c>
      <c r="D4129" s="191">
        <v>1122.160034</v>
      </c>
      <c r="E4129" s="191">
        <v>1125.290039</v>
      </c>
      <c r="F4129" s="192">
        <v>1125.290039</v>
      </c>
      <c r="G4129" s="191">
        <v>1179400000</v>
      </c>
      <c r="H4129" s="194">
        <f t="shared" si="128"/>
        <v>-9.8374196285737209E-3</v>
      </c>
      <c r="I4129" s="193"/>
      <c r="J4129" s="197">
        <v>4127</v>
      </c>
      <c r="K4129" s="234"/>
      <c r="L4129" s="234"/>
      <c r="M4129" s="234"/>
      <c r="N4129" s="234"/>
      <c r="O4129" s="234"/>
      <c r="P4129" s="234"/>
      <c r="Q4129" s="7">
        <v>38152</v>
      </c>
      <c r="R4129" s="234">
        <v>0.54732099999999995</v>
      </c>
      <c r="S4129" s="234">
        <v>0.54785700000000004</v>
      </c>
      <c r="T4129" s="234">
        <v>0.52678599999999998</v>
      </c>
      <c r="U4129" s="234">
        <v>0.53785700000000003</v>
      </c>
      <c r="V4129" s="192">
        <v>0.46478399999999997</v>
      </c>
      <c r="W4129" s="234">
        <v>243986400</v>
      </c>
      <c r="X4129" s="194">
        <f t="shared" si="129"/>
        <v>-2.0168609320945982E-2</v>
      </c>
      <c r="Y4129" s="193"/>
      <c r="Z4129" s="197">
        <v>4127</v>
      </c>
    </row>
    <row r="4130" spans="1:26" ht="14.4" x14ac:dyDescent="0.3">
      <c r="A4130" s="7">
        <v>38148</v>
      </c>
      <c r="B4130" s="191">
        <v>1131.329956</v>
      </c>
      <c r="C4130" s="191">
        <v>1136.469971</v>
      </c>
      <c r="D4130" s="191">
        <v>1131.329956</v>
      </c>
      <c r="E4130" s="191">
        <v>1136.469971</v>
      </c>
      <c r="F4130" s="192">
        <v>1136.469971</v>
      </c>
      <c r="G4130" s="191">
        <v>1160600000</v>
      </c>
      <c r="H4130" s="194">
        <f t="shared" si="128"/>
        <v>4.5433385483518024E-3</v>
      </c>
      <c r="I4130" s="193"/>
      <c r="J4130" s="197">
        <v>4128</v>
      </c>
      <c r="K4130" s="234"/>
      <c r="L4130" s="234"/>
      <c r="M4130" s="234"/>
      <c r="N4130" s="234"/>
      <c r="O4130" s="234"/>
      <c r="P4130" s="234"/>
      <c r="Q4130" s="7">
        <v>38148</v>
      </c>
      <c r="R4130" s="234">
        <v>0.53928600000000004</v>
      </c>
      <c r="S4130" s="234">
        <v>0.55303599999999997</v>
      </c>
      <c r="T4130" s="234">
        <v>0.53928600000000004</v>
      </c>
      <c r="U4130" s="234">
        <v>0.548929</v>
      </c>
      <c r="V4130" s="192">
        <v>0.47435100000000002</v>
      </c>
      <c r="W4130" s="234">
        <v>257577600</v>
      </c>
      <c r="X4130" s="194">
        <f t="shared" si="129"/>
        <v>1.7881283555570889E-2</v>
      </c>
      <c r="Y4130" s="193"/>
      <c r="Z4130" s="197">
        <v>4128</v>
      </c>
    </row>
    <row r="4131" spans="1:26" ht="14.4" x14ac:dyDescent="0.3">
      <c r="A4131" s="7">
        <v>38147</v>
      </c>
      <c r="B4131" s="191">
        <v>1142.1800539999999</v>
      </c>
      <c r="C4131" s="191">
        <v>1142.1800539999999</v>
      </c>
      <c r="D4131" s="191">
        <v>1131.170044</v>
      </c>
      <c r="E4131" s="191">
        <v>1131.329956</v>
      </c>
      <c r="F4131" s="192">
        <v>1131.329956</v>
      </c>
      <c r="G4131" s="191">
        <v>1276800000</v>
      </c>
      <c r="H4131" s="194">
        <f t="shared" si="128"/>
        <v>-9.4994637334122889E-3</v>
      </c>
      <c r="I4131" s="193"/>
      <c r="J4131" s="197">
        <v>4129</v>
      </c>
      <c r="K4131" s="234"/>
      <c r="L4131" s="234"/>
      <c r="M4131" s="234"/>
      <c r="N4131" s="234"/>
      <c r="O4131" s="234"/>
      <c r="P4131" s="234"/>
      <c r="Q4131" s="7">
        <v>38147</v>
      </c>
      <c r="R4131" s="234">
        <v>0.53732100000000005</v>
      </c>
      <c r="S4131" s="234">
        <v>0.54839300000000002</v>
      </c>
      <c r="T4131" s="234">
        <v>0.53571400000000002</v>
      </c>
      <c r="U4131" s="234">
        <v>0.53928600000000004</v>
      </c>
      <c r="V4131" s="192">
        <v>0.46601799999999999</v>
      </c>
      <c r="W4131" s="234">
        <v>349204800</v>
      </c>
      <c r="X4131" s="194">
        <f t="shared" si="129"/>
        <v>-4.9430640164156948E-3</v>
      </c>
      <c r="Y4131" s="193"/>
      <c r="Z4131" s="197">
        <v>4129</v>
      </c>
    </row>
    <row r="4132" spans="1:26" ht="14.4" x14ac:dyDescent="0.3">
      <c r="A4132" s="7">
        <v>38146</v>
      </c>
      <c r="B4132" s="191">
        <v>1140.420044</v>
      </c>
      <c r="C4132" s="191">
        <v>1142.1800539999999</v>
      </c>
      <c r="D4132" s="191">
        <v>1135.4499510000001</v>
      </c>
      <c r="E4132" s="191">
        <v>1142.1800539999999</v>
      </c>
      <c r="F4132" s="192">
        <v>1142.1800539999999</v>
      </c>
      <c r="G4132" s="191">
        <v>1190300000</v>
      </c>
      <c r="H4132" s="194">
        <f t="shared" si="128"/>
        <v>1.5432997773581448E-3</v>
      </c>
      <c r="I4132" s="193"/>
      <c r="J4132" s="197">
        <v>4130</v>
      </c>
      <c r="K4132" s="234"/>
      <c r="L4132" s="234"/>
      <c r="M4132" s="234"/>
      <c r="N4132" s="234"/>
      <c r="O4132" s="234"/>
      <c r="P4132" s="234"/>
      <c r="Q4132" s="7">
        <v>38146</v>
      </c>
      <c r="R4132" s="234">
        <v>0.53553600000000001</v>
      </c>
      <c r="S4132" s="234">
        <v>0.54357100000000003</v>
      </c>
      <c r="T4132" s="234">
        <v>0.53267900000000001</v>
      </c>
      <c r="U4132" s="234">
        <v>0.541964</v>
      </c>
      <c r="V4132" s="192">
        <v>0.468333</v>
      </c>
      <c r="W4132" s="234">
        <v>415620800</v>
      </c>
      <c r="X4132" s="194">
        <f t="shared" si="129"/>
        <v>1.8115217391304301E-2</v>
      </c>
      <c r="Y4132" s="193"/>
      <c r="Z4132" s="197">
        <v>4130</v>
      </c>
    </row>
    <row r="4133" spans="1:26" ht="14.4" x14ac:dyDescent="0.3">
      <c r="A4133" s="7">
        <v>38145</v>
      </c>
      <c r="B4133" s="191">
        <v>1122.5</v>
      </c>
      <c r="C4133" s="191">
        <v>1140.540039</v>
      </c>
      <c r="D4133" s="191">
        <v>1122.5</v>
      </c>
      <c r="E4133" s="191">
        <v>1140.420044</v>
      </c>
      <c r="F4133" s="192">
        <v>1140.420044</v>
      </c>
      <c r="G4133" s="191">
        <v>1211800000</v>
      </c>
      <c r="H4133" s="194">
        <f t="shared" si="128"/>
        <v>1.596440445434295E-2</v>
      </c>
      <c r="I4133" s="193"/>
      <c r="J4133" s="197">
        <v>4131</v>
      </c>
      <c r="K4133" s="234"/>
      <c r="L4133" s="234"/>
      <c r="M4133" s="234"/>
      <c r="N4133" s="234"/>
      <c r="O4133" s="234"/>
      <c r="P4133" s="234"/>
      <c r="Q4133" s="7">
        <v>38145</v>
      </c>
      <c r="R4133" s="234">
        <v>0.518571</v>
      </c>
      <c r="S4133" s="234">
        <v>0.53535699999999997</v>
      </c>
      <c r="T4133" s="234">
        <v>0.51446400000000003</v>
      </c>
      <c r="U4133" s="234">
        <v>0.53232100000000004</v>
      </c>
      <c r="V4133" s="192">
        <v>0.46</v>
      </c>
      <c r="W4133" s="234">
        <v>295876000</v>
      </c>
      <c r="X4133" s="194">
        <f t="shared" si="129"/>
        <v>3.5788753135512739E-2</v>
      </c>
      <c r="Y4133" s="193"/>
      <c r="Z4133" s="197">
        <v>4131</v>
      </c>
    </row>
    <row r="4134" spans="1:26" ht="14.4" x14ac:dyDescent="0.3">
      <c r="A4134" s="7">
        <v>38142</v>
      </c>
      <c r="B4134" s="191">
        <v>1116.6400149999999</v>
      </c>
      <c r="C4134" s="191">
        <v>1129.170044</v>
      </c>
      <c r="D4134" s="191">
        <v>1116.6400149999999</v>
      </c>
      <c r="E4134" s="191">
        <v>1122.5</v>
      </c>
      <c r="F4134" s="192">
        <v>1122.5</v>
      </c>
      <c r="G4134" s="191">
        <v>1115300000</v>
      </c>
      <c r="H4134" s="194">
        <f t="shared" si="128"/>
        <v>5.2478730130408697E-3</v>
      </c>
      <c r="I4134" s="193"/>
      <c r="J4134" s="197">
        <v>4132</v>
      </c>
      <c r="K4134" s="234"/>
      <c r="L4134" s="234"/>
      <c r="M4134" s="234"/>
      <c r="N4134" s="234"/>
      <c r="O4134" s="234"/>
      <c r="P4134" s="234"/>
      <c r="Q4134" s="7">
        <v>38142</v>
      </c>
      <c r="R4134" s="234">
        <v>0.51</v>
      </c>
      <c r="S4134" s="234">
        <v>0.52232100000000004</v>
      </c>
      <c r="T4134" s="234">
        <v>0.50910699999999998</v>
      </c>
      <c r="U4134" s="234">
        <v>0.51392899999999997</v>
      </c>
      <c r="V4134" s="192">
        <v>0.444106</v>
      </c>
      <c r="W4134" s="234">
        <v>399112000</v>
      </c>
      <c r="X4134" s="194">
        <f t="shared" si="129"/>
        <v>1.3380734845131184E-2</v>
      </c>
      <c r="Y4134" s="193"/>
      <c r="Z4134" s="197">
        <v>4132</v>
      </c>
    </row>
    <row r="4135" spans="1:26" ht="14.4" x14ac:dyDescent="0.3">
      <c r="A4135" s="7">
        <v>38141</v>
      </c>
      <c r="B4135" s="191">
        <v>1124.98999</v>
      </c>
      <c r="C4135" s="191">
        <v>1125.3100589999999</v>
      </c>
      <c r="D4135" s="191">
        <v>1116.5699460000001</v>
      </c>
      <c r="E4135" s="191">
        <v>1116.6400149999999</v>
      </c>
      <c r="F4135" s="192">
        <v>1116.6400149999999</v>
      </c>
      <c r="G4135" s="191">
        <v>1232400000</v>
      </c>
      <c r="H4135" s="194">
        <f t="shared" si="128"/>
        <v>-7.4222660416739224E-3</v>
      </c>
      <c r="I4135" s="193"/>
      <c r="J4135" s="197">
        <v>4133</v>
      </c>
      <c r="K4135" s="234"/>
      <c r="L4135" s="234"/>
      <c r="M4135" s="234"/>
      <c r="N4135" s="234"/>
      <c r="O4135" s="234"/>
      <c r="P4135" s="234"/>
      <c r="Q4135" s="7">
        <v>38141</v>
      </c>
      <c r="R4135" s="234">
        <v>0.51285700000000001</v>
      </c>
      <c r="S4135" s="234">
        <v>0.517679</v>
      </c>
      <c r="T4135" s="234">
        <v>0.50517900000000004</v>
      </c>
      <c r="U4135" s="234">
        <v>0.50714300000000001</v>
      </c>
      <c r="V4135" s="192">
        <v>0.43824200000000002</v>
      </c>
      <c r="W4135" s="234">
        <v>250930400</v>
      </c>
      <c r="X4135" s="194">
        <f t="shared" si="129"/>
        <v>-1.7980307708855201E-2</v>
      </c>
      <c r="Y4135" s="193"/>
      <c r="Z4135" s="197">
        <v>4133</v>
      </c>
    </row>
    <row r="4136" spans="1:26" ht="14.4" x14ac:dyDescent="0.3">
      <c r="A4136" s="7">
        <v>38140</v>
      </c>
      <c r="B4136" s="191">
        <v>1121.1999510000001</v>
      </c>
      <c r="C4136" s="191">
        <v>1128.099976</v>
      </c>
      <c r="D4136" s="191">
        <v>1118.6400149999999</v>
      </c>
      <c r="E4136" s="191">
        <v>1124.98999</v>
      </c>
      <c r="F4136" s="192">
        <v>1124.98999</v>
      </c>
      <c r="G4136" s="191">
        <v>1251700000</v>
      </c>
      <c r="H4136" s="194">
        <f t="shared" si="128"/>
        <v>3.3803417460191976E-3</v>
      </c>
      <c r="I4136" s="193"/>
      <c r="J4136" s="197">
        <v>4134</v>
      </c>
      <c r="K4136" s="234"/>
      <c r="L4136" s="234"/>
      <c r="M4136" s="234"/>
      <c r="N4136" s="234"/>
      <c r="O4136" s="234"/>
      <c r="P4136" s="234"/>
      <c r="Q4136" s="7">
        <v>38140</v>
      </c>
      <c r="R4136" s="234">
        <v>0.50053599999999998</v>
      </c>
      <c r="S4136" s="234">
        <v>0.52089300000000005</v>
      </c>
      <c r="T4136" s="234">
        <v>0.49642900000000001</v>
      </c>
      <c r="U4136" s="234">
        <v>0.51642900000000003</v>
      </c>
      <c r="V4136" s="192">
        <v>0.446266</v>
      </c>
      <c r="W4136" s="234">
        <v>318712800</v>
      </c>
      <c r="X4136" s="194">
        <f t="shared" si="129"/>
        <v>3.0646934382765671E-2</v>
      </c>
      <c r="Y4136" s="193"/>
      <c r="Z4136" s="197">
        <v>4134</v>
      </c>
    </row>
    <row r="4137" spans="1:26" ht="14.4" x14ac:dyDescent="0.3">
      <c r="A4137" s="7">
        <v>38139</v>
      </c>
      <c r="B4137" s="191">
        <v>1120.6800539999999</v>
      </c>
      <c r="C4137" s="191">
        <v>1122.6999510000001</v>
      </c>
      <c r="D4137" s="191">
        <v>1113.3199460000001</v>
      </c>
      <c r="E4137" s="191">
        <v>1121.1999510000001</v>
      </c>
      <c r="F4137" s="192">
        <v>1121.1999510000001</v>
      </c>
      <c r="G4137" s="191">
        <v>1238000000</v>
      </c>
      <c r="H4137" s="194">
        <f t="shared" si="128"/>
        <v>4.6391206673526486E-4</v>
      </c>
      <c r="I4137" s="193"/>
      <c r="J4137" s="197">
        <v>4135</v>
      </c>
      <c r="K4137" s="234"/>
      <c r="L4137" s="234"/>
      <c r="M4137" s="234"/>
      <c r="N4137" s="234"/>
      <c r="O4137" s="234"/>
      <c r="P4137" s="234"/>
      <c r="Q4137" s="7">
        <v>38139</v>
      </c>
      <c r="R4137" s="234">
        <v>0.49625000000000002</v>
      </c>
      <c r="S4137" s="234">
        <v>0.50357099999999999</v>
      </c>
      <c r="T4137" s="234">
        <v>0.49303599999999997</v>
      </c>
      <c r="U4137" s="234">
        <v>0.50107100000000004</v>
      </c>
      <c r="V4137" s="192">
        <v>0.43299599999999999</v>
      </c>
      <c r="W4137" s="234">
        <v>182134400</v>
      </c>
      <c r="X4137" s="194">
        <f t="shared" si="129"/>
        <v>0</v>
      </c>
      <c r="Y4137" s="193"/>
      <c r="Z4137" s="197">
        <v>4135</v>
      </c>
    </row>
    <row r="4138" spans="1:26" ht="14.4" x14ac:dyDescent="0.3">
      <c r="A4138" s="7">
        <v>38135</v>
      </c>
      <c r="B4138" s="191">
        <v>1121.280029</v>
      </c>
      <c r="C4138" s="191">
        <v>1122.6899410000001</v>
      </c>
      <c r="D4138" s="191">
        <v>1118.099976</v>
      </c>
      <c r="E4138" s="191">
        <v>1120.6800539999999</v>
      </c>
      <c r="F4138" s="192">
        <v>1120.6800539999999</v>
      </c>
      <c r="G4138" s="191">
        <v>1172600000</v>
      </c>
      <c r="H4138" s="194">
        <f t="shared" si="128"/>
        <v>-5.3508042993967019E-4</v>
      </c>
      <c r="I4138" s="193"/>
      <c r="J4138" s="197">
        <v>4136</v>
      </c>
      <c r="K4138" s="234"/>
      <c r="L4138" s="234"/>
      <c r="M4138" s="234"/>
      <c r="N4138" s="234"/>
      <c r="O4138" s="234"/>
      <c r="P4138" s="234"/>
      <c r="Q4138" s="7">
        <v>38135</v>
      </c>
      <c r="R4138" s="234">
        <v>0.50142900000000001</v>
      </c>
      <c r="S4138" s="234">
        <v>0.50482099999999996</v>
      </c>
      <c r="T4138" s="234">
        <v>0.49642900000000001</v>
      </c>
      <c r="U4138" s="234">
        <v>0.50107100000000004</v>
      </c>
      <c r="V4138" s="192">
        <v>0.43299599999999999</v>
      </c>
      <c r="W4138" s="234">
        <v>145717600</v>
      </c>
      <c r="X4138" s="194">
        <f t="shared" si="129"/>
        <v>-3.9039045947369846E-3</v>
      </c>
      <c r="Y4138" s="193"/>
      <c r="Z4138" s="197">
        <v>4136</v>
      </c>
    </row>
    <row r="4139" spans="1:26" ht="14.4" x14ac:dyDescent="0.3">
      <c r="A4139" s="7">
        <v>38134</v>
      </c>
      <c r="B4139" s="191">
        <v>1114.9399410000001</v>
      </c>
      <c r="C4139" s="191">
        <v>1123.9499510000001</v>
      </c>
      <c r="D4139" s="191">
        <v>1114.8599850000001</v>
      </c>
      <c r="E4139" s="191">
        <v>1121.280029</v>
      </c>
      <c r="F4139" s="192">
        <v>1121.280029</v>
      </c>
      <c r="G4139" s="191">
        <v>1447500000</v>
      </c>
      <c r="H4139" s="194">
        <f t="shared" si="128"/>
        <v>5.6864838785068896E-3</v>
      </c>
      <c r="I4139" s="193"/>
      <c r="J4139" s="197">
        <v>4137</v>
      </c>
      <c r="K4139" s="234"/>
      <c r="L4139" s="234"/>
      <c r="M4139" s="234"/>
      <c r="N4139" s="234"/>
      <c r="O4139" s="234"/>
      <c r="P4139" s="234"/>
      <c r="Q4139" s="7">
        <v>38134</v>
      </c>
      <c r="R4139" s="234">
        <v>0.50821400000000005</v>
      </c>
      <c r="S4139" s="234">
        <v>0.510714</v>
      </c>
      <c r="T4139" s="234">
        <v>0.49678600000000001</v>
      </c>
      <c r="U4139" s="234">
        <v>0.50303600000000004</v>
      </c>
      <c r="V4139" s="192">
        <v>0.434693</v>
      </c>
      <c r="W4139" s="234">
        <v>235972800</v>
      </c>
      <c r="X4139" s="194">
        <f t="shared" si="129"/>
        <v>-1.192438042546814E-2</v>
      </c>
      <c r="Y4139" s="193"/>
      <c r="Z4139" s="197">
        <v>4137</v>
      </c>
    </row>
    <row r="4140" spans="1:26" ht="14.4" x14ac:dyDescent="0.3">
      <c r="A4140" s="7">
        <v>38133</v>
      </c>
      <c r="B4140" s="191">
        <v>1113.0500489999999</v>
      </c>
      <c r="C4140" s="191">
        <v>1116.709961</v>
      </c>
      <c r="D4140" s="191">
        <v>1109.910034</v>
      </c>
      <c r="E4140" s="191">
        <v>1114.9399410000001</v>
      </c>
      <c r="F4140" s="192">
        <v>1114.9399410000001</v>
      </c>
      <c r="G4140" s="191">
        <v>1369400000</v>
      </c>
      <c r="H4140" s="194">
        <f t="shared" si="128"/>
        <v>1.6979398201348494E-3</v>
      </c>
      <c r="I4140" s="193"/>
      <c r="J4140" s="197">
        <v>4138</v>
      </c>
      <c r="K4140" s="234"/>
      <c r="L4140" s="234"/>
      <c r="M4140" s="234"/>
      <c r="N4140" s="234"/>
      <c r="O4140" s="234"/>
      <c r="P4140" s="234"/>
      <c r="Q4140" s="7">
        <v>38133</v>
      </c>
      <c r="R4140" s="234">
        <v>0.50589300000000004</v>
      </c>
      <c r="S4140" s="234">
        <v>0.51392899999999997</v>
      </c>
      <c r="T4140" s="234">
        <v>0.5</v>
      </c>
      <c r="U4140" s="234">
        <v>0.50910699999999998</v>
      </c>
      <c r="V4140" s="192">
        <v>0.43993900000000002</v>
      </c>
      <c r="W4140" s="234">
        <v>322168000</v>
      </c>
      <c r="X4140" s="194">
        <f t="shared" si="129"/>
        <v>3.519648901906077E-3</v>
      </c>
      <c r="Y4140" s="193"/>
      <c r="Z4140" s="197">
        <v>4138</v>
      </c>
    </row>
    <row r="4141" spans="1:26" ht="14.4" x14ac:dyDescent="0.3">
      <c r="A4141" s="7">
        <v>38132</v>
      </c>
      <c r="B4141" s="191">
        <v>1095.410034</v>
      </c>
      <c r="C4141" s="191">
        <v>1113.8000489999999</v>
      </c>
      <c r="D4141" s="191">
        <v>1090.73999</v>
      </c>
      <c r="E4141" s="191">
        <v>1113.0500489999999</v>
      </c>
      <c r="F4141" s="192">
        <v>1113.0500489999999</v>
      </c>
      <c r="G4141" s="191">
        <v>1545700000</v>
      </c>
      <c r="H4141" s="194">
        <f t="shared" si="128"/>
        <v>1.6103572591521422E-2</v>
      </c>
      <c r="I4141" s="193"/>
      <c r="J4141" s="197">
        <v>4139</v>
      </c>
      <c r="K4141" s="234"/>
      <c r="L4141" s="234"/>
      <c r="M4141" s="234"/>
      <c r="N4141" s="234"/>
      <c r="O4141" s="234"/>
      <c r="P4141" s="234"/>
      <c r="Q4141" s="7">
        <v>38132</v>
      </c>
      <c r="R4141" s="234">
        <v>0.49107099999999998</v>
      </c>
      <c r="S4141" s="234">
        <v>0.50910699999999998</v>
      </c>
      <c r="T4141" s="234">
        <v>0.487321</v>
      </c>
      <c r="U4141" s="234">
        <v>0.50732100000000002</v>
      </c>
      <c r="V4141" s="192">
        <v>0.43839600000000001</v>
      </c>
      <c r="W4141" s="234">
        <v>319978400</v>
      </c>
      <c r="X4141" s="194">
        <f t="shared" si="129"/>
        <v>3.9136257510933067E-2</v>
      </c>
      <c r="Y4141" s="193"/>
      <c r="Z4141" s="197">
        <v>4139</v>
      </c>
    </row>
    <row r="4142" spans="1:26" ht="14.4" x14ac:dyDescent="0.3">
      <c r="A4142" s="7">
        <v>38131</v>
      </c>
      <c r="B4142" s="191">
        <v>1093.5600589999999</v>
      </c>
      <c r="C4142" s="191">
        <v>1101.280029</v>
      </c>
      <c r="D4142" s="191">
        <v>1091.7700199999999</v>
      </c>
      <c r="E4142" s="191">
        <v>1095.410034</v>
      </c>
      <c r="F4142" s="192">
        <v>1095.410034</v>
      </c>
      <c r="G4142" s="191">
        <v>1227500000</v>
      </c>
      <c r="H4142" s="194">
        <f t="shared" si="128"/>
        <v>1.6916994954001754E-3</v>
      </c>
      <c r="I4142" s="193"/>
      <c r="J4142" s="197">
        <v>4140</v>
      </c>
      <c r="K4142" s="234"/>
      <c r="L4142" s="234"/>
      <c r="M4142" s="234"/>
      <c r="N4142" s="234"/>
      <c r="O4142" s="234"/>
      <c r="P4142" s="234"/>
      <c r="Q4142" s="7">
        <v>38131</v>
      </c>
      <c r="R4142" s="234">
        <v>0.487321</v>
      </c>
      <c r="S4142" s="234">
        <v>0.49821399999999999</v>
      </c>
      <c r="T4142" s="234">
        <v>0.48410700000000001</v>
      </c>
      <c r="U4142" s="234">
        <v>0.48821399999999998</v>
      </c>
      <c r="V4142" s="192">
        <v>0.42188500000000001</v>
      </c>
      <c r="W4142" s="234">
        <v>235603200</v>
      </c>
      <c r="X4142" s="194">
        <f t="shared" si="129"/>
        <v>8.4836112598486012E-3</v>
      </c>
      <c r="Y4142" s="193"/>
      <c r="Z4142" s="197">
        <v>4140</v>
      </c>
    </row>
    <row r="4143" spans="1:26" ht="14.4" x14ac:dyDescent="0.3">
      <c r="A4143" s="7">
        <v>38128</v>
      </c>
      <c r="B4143" s="191">
        <v>1089.1899410000001</v>
      </c>
      <c r="C4143" s="191">
        <v>1099.6400149999999</v>
      </c>
      <c r="D4143" s="191">
        <v>1089.1899410000001</v>
      </c>
      <c r="E4143" s="191">
        <v>1093.5600589999999</v>
      </c>
      <c r="F4143" s="192">
        <v>1093.5600589999999</v>
      </c>
      <c r="G4143" s="191">
        <v>1258600000</v>
      </c>
      <c r="H4143" s="194">
        <f t="shared" si="128"/>
        <v>4.0122643769438006E-3</v>
      </c>
      <c r="I4143" s="193"/>
      <c r="J4143" s="197">
        <v>4141</v>
      </c>
      <c r="K4143" s="234"/>
      <c r="L4143" s="234"/>
      <c r="M4143" s="234"/>
      <c r="N4143" s="234"/>
      <c r="O4143" s="234"/>
      <c r="P4143" s="234"/>
      <c r="Q4143" s="7">
        <v>38128</v>
      </c>
      <c r="R4143" s="234">
        <v>0.48035699999999998</v>
      </c>
      <c r="S4143" s="234">
        <v>0.48571399999999998</v>
      </c>
      <c r="T4143" s="234">
        <v>0.477321</v>
      </c>
      <c r="U4143" s="234">
        <v>0.48410700000000001</v>
      </c>
      <c r="V4143" s="192">
        <v>0.41833599999999999</v>
      </c>
      <c r="W4143" s="234">
        <v>179894400</v>
      </c>
      <c r="X4143" s="194">
        <f t="shared" si="129"/>
        <v>1.497708430887776E-2</v>
      </c>
      <c r="Y4143" s="193"/>
      <c r="Z4143" s="197">
        <v>4141</v>
      </c>
    </row>
    <row r="4144" spans="1:26" ht="14.4" x14ac:dyDescent="0.3">
      <c r="A4144" s="7">
        <v>38127</v>
      </c>
      <c r="B4144" s="191">
        <v>1088.6800539999999</v>
      </c>
      <c r="C4144" s="191">
        <v>1092.619995</v>
      </c>
      <c r="D4144" s="191">
        <v>1085.4300539999999</v>
      </c>
      <c r="E4144" s="191">
        <v>1089.1899410000001</v>
      </c>
      <c r="F4144" s="192">
        <v>1089.1899410000001</v>
      </c>
      <c r="G4144" s="191">
        <v>1211000000</v>
      </c>
      <c r="H4144" s="194">
        <f t="shared" si="128"/>
        <v>4.6835339558830801E-4</v>
      </c>
      <c r="I4144" s="193"/>
      <c r="J4144" s="197">
        <v>4142</v>
      </c>
      <c r="K4144" s="234"/>
      <c r="L4144" s="234"/>
      <c r="M4144" s="234"/>
      <c r="N4144" s="234"/>
      <c r="O4144" s="234"/>
      <c r="P4144" s="234"/>
      <c r="Q4144" s="7">
        <v>38127</v>
      </c>
      <c r="R4144" s="234">
        <v>0.47553600000000001</v>
      </c>
      <c r="S4144" s="234">
        <v>0.48214299999999999</v>
      </c>
      <c r="T4144" s="234">
        <v>0.47267900000000002</v>
      </c>
      <c r="U4144" s="234">
        <v>0.476964</v>
      </c>
      <c r="V4144" s="192">
        <v>0.412163</v>
      </c>
      <c r="W4144" s="234">
        <v>196296800</v>
      </c>
      <c r="X4144" s="194">
        <f t="shared" si="129"/>
        <v>9.0657591930666699E-3</v>
      </c>
      <c r="Y4144" s="193"/>
      <c r="Z4144" s="197">
        <v>4142</v>
      </c>
    </row>
    <row r="4145" spans="1:26" ht="14.4" x14ac:dyDescent="0.3">
      <c r="A4145" s="7">
        <v>38126</v>
      </c>
      <c r="B4145" s="191">
        <v>1091.48999</v>
      </c>
      <c r="C4145" s="191">
        <v>1105.9300539999999</v>
      </c>
      <c r="D4145" s="191">
        <v>1088.48999</v>
      </c>
      <c r="E4145" s="191">
        <v>1088.6800539999999</v>
      </c>
      <c r="F4145" s="192">
        <v>1088.6800539999999</v>
      </c>
      <c r="G4145" s="191">
        <v>1548600000</v>
      </c>
      <c r="H4145" s="194">
        <f t="shared" si="128"/>
        <v>-2.5744038202311931E-3</v>
      </c>
      <c r="I4145" s="193"/>
      <c r="J4145" s="197">
        <v>4143</v>
      </c>
      <c r="K4145" s="234"/>
      <c r="L4145" s="234"/>
      <c r="M4145" s="234"/>
      <c r="N4145" s="234"/>
      <c r="O4145" s="234"/>
      <c r="P4145" s="234"/>
      <c r="Q4145" s="7">
        <v>38126</v>
      </c>
      <c r="R4145" s="234">
        <v>0.489286</v>
      </c>
      <c r="S4145" s="234">
        <v>0.49107099999999998</v>
      </c>
      <c r="T4145" s="234">
        <v>0.47178599999999998</v>
      </c>
      <c r="U4145" s="234">
        <v>0.47267900000000002</v>
      </c>
      <c r="V4145" s="192">
        <v>0.40845999999999999</v>
      </c>
      <c r="W4145" s="234">
        <v>375592000</v>
      </c>
      <c r="X4145" s="194">
        <f t="shared" si="129"/>
        <v>-2.1802645821957834E-2</v>
      </c>
      <c r="Y4145" s="193"/>
      <c r="Z4145" s="197">
        <v>4143</v>
      </c>
    </row>
    <row r="4146" spans="1:26" ht="14.4" x14ac:dyDescent="0.3">
      <c r="A4146" s="7">
        <v>38125</v>
      </c>
      <c r="B4146" s="191">
        <v>1084.099976</v>
      </c>
      <c r="C4146" s="191">
        <v>1094.099976</v>
      </c>
      <c r="D4146" s="191">
        <v>1084.099976</v>
      </c>
      <c r="E4146" s="191">
        <v>1091.48999</v>
      </c>
      <c r="F4146" s="192">
        <v>1091.48999</v>
      </c>
      <c r="G4146" s="191">
        <v>1353000000</v>
      </c>
      <c r="H4146" s="194">
        <f t="shared" si="128"/>
        <v>6.8167273900945693E-3</v>
      </c>
      <c r="I4146" s="193"/>
      <c r="J4146" s="197">
        <v>4144</v>
      </c>
      <c r="K4146" s="234"/>
      <c r="L4146" s="234"/>
      <c r="M4146" s="234"/>
      <c r="N4146" s="234"/>
      <c r="O4146" s="234"/>
      <c r="P4146" s="234"/>
      <c r="Q4146" s="7">
        <v>38125</v>
      </c>
      <c r="R4146" s="234">
        <v>0.48160700000000001</v>
      </c>
      <c r="S4146" s="234">
        <v>0.487321</v>
      </c>
      <c r="T4146" s="234">
        <v>0.47857100000000002</v>
      </c>
      <c r="U4146" s="234">
        <v>0.48321399999999998</v>
      </c>
      <c r="V4146" s="192">
        <v>0.41756399999999999</v>
      </c>
      <c r="W4146" s="234">
        <v>206063200</v>
      </c>
      <c r="X4146" s="194">
        <f t="shared" si="129"/>
        <v>1.5765672625722822E-2</v>
      </c>
      <c r="Y4146" s="193"/>
      <c r="Z4146" s="197">
        <v>4144</v>
      </c>
    </row>
    <row r="4147" spans="1:26" ht="14.4" x14ac:dyDescent="0.3">
      <c r="A4147" s="7">
        <v>38124</v>
      </c>
      <c r="B4147" s="191">
        <v>1095.6999510000001</v>
      </c>
      <c r="C4147" s="191">
        <v>1095.6999510000001</v>
      </c>
      <c r="D4147" s="191">
        <v>1079.3599850000001</v>
      </c>
      <c r="E4147" s="191">
        <v>1084.099976</v>
      </c>
      <c r="F4147" s="192">
        <v>1084.099976</v>
      </c>
      <c r="G4147" s="191">
        <v>1430100000</v>
      </c>
      <c r="H4147" s="194">
        <f t="shared" si="128"/>
        <v>-1.0586817120337797E-2</v>
      </c>
      <c r="I4147" s="193"/>
      <c r="J4147" s="197">
        <v>4145</v>
      </c>
      <c r="K4147" s="234"/>
      <c r="L4147" s="234"/>
      <c r="M4147" s="234"/>
      <c r="N4147" s="234"/>
      <c r="O4147" s="234"/>
      <c r="P4147" s="234"/>
      <c r="Q4147" s="7">
        <v>38124</v>
      </c>
      <c r="R4147" s="234">
        <v>0.47678599999999999</v>
      </c>
      <c r="S4147" s="234">
        <v>0.48321399999999998</v>
      </c>
      <c r="T4147" s="234">
        <v>0.47071400000000002</v>
      </c>
      <c r="U4147" s="234">
        <v>0.47571400000000003</v>
      </c>
      <c r="V4147" s="192">
        <v>0.41108299999999998</v>
      </c>
      <c r="W4147" s="234">
        <v>300445600</v>
      </c>
      <c r="X4147" s="194">
        <f t="shared" si="129"/>
        <v>-1.552097403032832E-2</v>
      </c>
      <c r="Y4147" s="193"/>
      <c r="Z4147" s="197">
        <v>4145</v>
      </c>
    </row>
    <row r="4148" spans="1:26" ht="14.4" x14ac:dyDescent="0.3">
      <c r="A4148" s="7">
        <v>38121</v>
      </c>
      <c r="B4148" s="191">
        <v>1096.4399410000001</v>
      </c>
      <c r="C4148" s="191">
        <v>1102.099976</v>
      </c>
      <c r="D4148" s="191">
        <v>1088.23999</v>
      </c>
      <c r="E4148" s="191">
        <v>1095.6999510000001</v>
      </c>
      <c r="F4148" s="192">
        <v>1095.6999510000001</v>
      </c>
      <c r="G4148" s="191">
        <v>1335900000</v>
      </c>
      <c r="H4148" s="194">
        <f t="shared" si="128"/>
        <v>-6.7490244775754145E-4</v>
      </c>
      <c r="I4148" s="193"/>
      <c r="J4148" s="197">
        <v>4146</v>
      </c>
      <c r="K4148" s="234"/>
      <c r="L4148" s="234"/>
      <c r="M4148" s="234"/>
      <c r="N4148" s="234"/>
      <c r="O4148" s="234"/>
      <c r="P4148" s="234"/>
      <c r="Q4148" s="7">
        <v>38121</v>
      </c>
      <c r="R4148" s="234">
        <v>0.48660700000000001</v>
      </c>
      <c r="S4148" s="234">
        <v>0.48785699999999999</v>
      </c>
      <c r="T4148" s="234">
        <v>0.47232099999999999</v>
      </c>
      <c r="U4148" s="234">
        <v>0.48321399999999998</v>
      </c>
      <c r="V4148" s="192">
        <v>0.41756399999999999</v>
      </c>
      <c r="W4148" s="234">
        <v>257801600</v>
      </c>
      <c r="X4148" s="194">
        <f t="shared" si="129"/>
        <v>-4.7810853969540426E-3</v>
      </c>
      <c r="Y4148" s="193"/>
      <c r="Z4148" s="197">
        <v>4146</v>
      </c>
    </row>
    <row r="4149" spans="1:26" ht="14.4" x14ac:dyDescent="0.3">
      <c r="A4149" s="7">
        <v>38120</v>
      </c>
      <c r="B4149" s="191">
        <v>1097.280029</v>
      </c>
      <c r="C4149" s="191">
        <v>1102.7700199999999</v>
      </c>
      <c r="D4149" s="191">
        <v>1091.76001</v>
      </c>
      <c r="E4149" s="191">
        <v>1096.4399410000001</v>
      </c>
      <c r="F4149" s="192">
        <v>1096.4399410000001</v>
      </c>
      <c r="G4149" s="191">
        <v>1411100000</v>
      </c>
      <c r="H4149" s="194">
        <f t="shared" si="128"/>
        <v>-7.6560948691058639E-4</v>
      </c>
      <c r="I4149" s="193"/>
      <c r="J4149" s="197">
        <v>4147</v>
      </c>
      <c r="K4149" s="234"/>
      <c r="L4149" s="234"/>
      <c r="M4149" s="234"/>
      <c r="N4149" s="234"/>
      <c r="O4149" s="234"/>
      <c r="P4149" s="234"/>
      <c r="Q4149" s="7">
        <v>38120</v>
      </c>
      <c r="R4149" s="234">
        <v>0.483929</v>
      </c>
      <c r="S4149" s="234">
        <v>0.495</v>
      </c>
      <c r="T4149" s="234">
        <v>0.48035699999999998</v>
      </c>
      <c r="U4149" s="234">
        <v>0.48553600000000002</v>
      </c>
      <c r="V4149" s="192">
        <v>0.41957</v>
      </c>
      <c r="W4149" s="234">
        <v>229852000</v>
      </c>
      <c r="X4149" s="194">
        <f t="shared" si="129"/>
        <v>-4.0306883029329957E-3</v>
      </c>
      <c r="Y4149" s="193"/>
      <c r="Z4149" s="197">
        <v>4147</v>
      </c>
    </row>
    <row r="4150" spans="1:26" ht="14.4" x14ac:dyDescent="0.3">
      <c r="A4150" s="7">
        <v>38119</v>
      </c>
      <c r="B4150" s="191">
        <v>1095.4499510000001</v>
      </c>
      <c r="C4150" s="191">
        <v>1097.5500489999999</v>
      </c>
      <c r="D4150" s="191">
        <v>1076.3199460000001</v>
      </c>
      <c r="E4150" s="191">
        <v>1097.280029</v>
      </c>
      <c r="F4150" s="192">
        <v>1097.280029</v>
      </c>
      <c r="G4150" s="191">
        <v>1697600000</v>
      </c>
      <c r="H4150" s="194">
        <f t="shared" si="128"/>
        <v>1.6706176291571696E-3</v>
      </c>
      <c r="I4150" s="193"/>
      <c r="J4150" s="197">
        <v>4148</v>
      </c>
      <c r="K4150" s="234"/>
      <c r="L4150" s="234"/>
      <c r="M4150" s="234"/>
      <c r="N4150" s="234"/>
      <c r="O4150" s="234"/>
      <c r="P4150" s="234"/>
      <c r="Q4150" s="7">
        <v>38119</v>
      </c>
      <c r="R4150" s="234">
        <v>0.47839300000000001</v>
      </c>
      <c r="S4150" s="234">
        <v>0.48821399999999998</v>
      </c>
      <c r="T4150" s="234">
        <v>0.46857100000000002</v>
      </c>
      <c r="U4150" s="234">
        <v>0.48749999999999999</v>
      </c>
      <c r="V4150" s="192">
        <v>0.42126799999999998</v>
      </c>
      <c r="W4150" s="234">
        <v>245420000</v>
      </c>
      <c r="X4150" s="194">
        <f t="shared" si="129"/>
        <v>5.8954295497362676E-3</v>
      </c>
      <c r="Y4150" s="193"/>
      <c r="Z4150" s="197">
        <v>4148</v>
      </c>
    </row>
    <row r="4151" spans="1:26" ht="14.4" x14ac:dyDescent="0.3">
      <c r="A4151" s="7">
        <v>38118</v>
      </c>
      <c r="B4151" s="191">
        <v>1087.119995</v>
      </c>
      <c r="C4151" s="191">
        <v>1095.6899410000001</v>
      </c>
      <c r="D4151" s="191">
        <v>1087.119995</v>
      </c>
      <c r="E4151" s="191">
        <v>1095.4499510000001</v>
      </c>
      <c r="F4151" s="192">
        <v>1095.4499510000001</v>
      </c>
      <c r="G4151" s="191">
        <v>1533800000</v>
      </c>
      <c r="H4151" s="194">
        <f t="shared" si="128"/>
        <v>7.6624071292148736E-3</v>
      </c>
      <c r="I4151" s="193"/>
      <c r="J4151" s="197">
        <v>4149</v>
      </c>
      <c r="K4151" s="234"/>
      <c r="L4151" s="234"/>
      <c r="M4151" s="234"/>
      <c r="N4151" s="234"/>
      <c r="O4151" s="234"/>
      <c r="P4151" s="234"/>
      <c r="Q4151" s="7">
        <v>38118</v>
      </c>
      <c r="R4151" s="234">
        <v>0.47142899999999999</v>
      </c>
      <c r="S4151" s="234">
        <v>0.48553600000000002</v>
      </c>
      <c r="T4151" s="234">
        <v>0.47142899999999999</v>
      </c>
      <c r="U4151" s="234">
        <v>0.48464299999999999</v>
      </c>
      <c r="V4151" s="192">
        <v>0.41879899999999998</v>
      </c>
      <c r="W4151" s="234">
        <v>305172000</v>
      </c>
      <c r="X4151" s="194">
        <f t="shared" si="129"/>
        <v>3.2725237221597467E-2</v>
      </c>
      <c r="Y4151" s="193"/>
      <c r="Z4151" s="197">
        <v>4149</v>
      </c>
    </row>
    <row r="4152" spans="1:26" ht="14.4" x14ac:dyDescent="0.3">
      <c r="A4152" s="7">
        <v>38117</v>
      </c>
      <c r="B4152" s="191">
        <v>1098.6999510000001</v>
      </c>
      <c r="C4152" s="191">
        <v>1098.6999510000001</v>
      </c>
      <c r="D4152" s="191">
        <v>1079.630005</v>
      </c>
      <c r="E4152" s="191">
        <v>1087.119995</v>
      </c>
      <c r="F4152" s="192">
        <v>1087.119995</v>
      </c>
      <c r="G4152" s="191">
        <v>1918400000</v>
      </c>
      <c r="H4152" s="194">
        <f t="shared" si="128"/>
        <v>-1.053968919308711E-2</v>
      </c>
      <c r="I4152" s="193"/>
      <c r="J4152" s="197">
        <v>4150</v>
      </c>
      <c r="K4152" s="234"/>
      <c r="L4152" s="234"/>
      <c r="M4152" s="234"/>
      <c r="N4152" s="234"/>
      <c r="O4152" s="234"/>
      <c r="P4152" s="234"/>
      <c r="Q4152" s="7">
        <v>38117</v>
      </c>
      <c r="R4152" s="234">
        <v>0.469107</v>
      </c>
      <c r="S4152" s="234">
        <v>0.47499999999999998</v>
      </c>
      <c r="T4152" s="234">
        <v>0.46321400000000001</v>
      </c>
      <c r="U4152" s="234">
        <v>0.46928599999999998</v>
      </c>
      <c r="V4152" s="192">
        <v>0.405528</v>
      </c>
      <c r="W4152" s="234">
        <v>249978400</v>
      </c>
      <c r="X4152" s="194">
        <f t="shared" si="129"/>
        <v>-1.4622909711186655E-2</v>
      </c>
      <c r="Y4152" s="193"/>
      <c r="Z4152" s="197">
        <v>4150</v>
      </c>
    </row>
    <row r="4153" spans="1:26" ht="14.4" x14ac:dyDescent="0.3">
      <c r="A4153" s="7">
        <v>38114</v>
      </c>
      <c r="B4153" s="191">
        <v>1113.98999</v>
      </c>
      <c r="C4153" s="191">
        <v>1117.3000489999999</v>
      </c>
      <c r="D4153" s="191">
        <v>1098.630005</v>
      </c>
      <c r="E4153" s="191">
        <v>1098.6999510000001</v>
      </c>
      <c r="F4153" s="192">
        <v>1098.6999510000001</v>
      </c>
      <c r="G4153" s="191">
        <v>1653600000</v>
      </c>
      <c r="H4153" s="194">
        <f t="shared" si="128"/>
        <v>-1.3725472524218981E-2</v>
      </c>
      <c r="I4153" s="193"/>
      <c r="J4153" s="197">
        <v>4151</v>
      </c>
      <c r="K4153" s="234"/>
      <c r="L4153" s="234"/>
      <c r="M4153" s="234"/>
      <c r="N4153" s="234"/>
      <c r="O4153" s="234"/>
      <c r="P4153" s="234"/>
      <c r="Q4153" s="7">
        <v>38114</v>
      </c>
      <c r="R4153" s="234">
        <v>0.474107</v>
      </c>
      <c r="S4153" s="234">
        <v>0.49232100000000001</v>
      </c>
      <c r="T4153" s="234">
        <v>0.474107</v>
      </c>
      <c r="U4153" s="234">
        <v>0.47625000000000001</v>
      </c>
      <c r="V4153" s="192">
        <v>0.41154600000000002</v>
      </c>
      <c r="W4153" s="234">
        <v>419036800</v>
      </c>
      <c r="X4153" s="194">
        <f t="shared" si="129"/>
        <v>3.386508093242415E-3</v>
      </c>
      <c r="Y4153" s="193"/>
      <c r="Z4153" s="197">
        <v>4151</v>
      </c>
    </row>
    <row r="4154" spans="1:26" ht="14.4" x14ac:dyDescent="0.3">
      <c r="A4154" s="7">
        <v>38113</v>
      </c>
      <c r="B4154" s="191">
        <v>1121.530029</v>
      </c>
      <c r="C4154" s="191">
        <v>1121.530029</v>
      </c>
      <c r="D4154" s="191">
        <v>1106.3000489999999</v>
      </c>
      <c r="E4154" s="191">
        <v>1113.98999</v>
      </c>
      <c r="F4154" s="192">
        <v>1113.98999</v>
      </c>
      <c r="G4154" s="191">
        <v>1509300000</v>
      </c>
      <c r="H4154" s="194">
        <f t="shared" si="128"/>
        <v>-6.7229934152748206E-3</v>
      </c>
      <c r="I4154" s="193"/>
      <c r="J4154" s="197">
        <v>4152</v>
      </c>
      <c r="K4154" s="234"/>
      <c r="L4154" s="234"/>
      <c r="M4154" s="234"/>
      <c r="N4154" s="234"/>
      <c r="O4154" s="234"/>
      <c r="P4154" s="234"/>
      <c r="Q4154" s="7">
        <v>38113</v>
      </c>
      <c r="R4154" s="234">
        <v>0.47142899999999999</v>
      </c>
      <c r="S4154" s="234">
        <v>0.47767900000000002</v>
      </c>
      <c r="T4154" s="234">
        <v>0.46250000000000002</v>
      </c>
      <c r="U4154" s="234">
        <v>0.47464299999999998</v>
      </c>
      <c r="V4154" s="192">
        <v>0.41015699999999999</v>
      </c>
      <c r="W4154" s="234">
        <v>263558400</v>
      </c>
      <c r="X4154" s="194">
        <f t="shared" si="129"/>
        <v>-2.6286481307661222E-3</v>
      </c>
      <c r="Y4154" s="193"/>
      <c r="Z4154" s="197">
        <v>4152</v>
      </c>
    </row>
    <row r="4155" spans="1:26" ht="14.4" x14ac:dyDescent="0.3">
      <c r="A4155" s="7">
        <v>38112</v>
      </c>
      <c r="B4155" s="191">
        <v>1119.5500489999999</v>
      </c>
      <c r="C4155" s="191">
        <v>1125.0699460000001</v>
      </c>
      <c r="D4155" s="191">
        <v>1117.900024</v>
      </c>
      <c r="E4155" s="191">
        <v>1121.530029</v>
      </c>
      <c r="F4155" s="192">
        <v>1121.530029</v>
      </c>
      <c r="G4155" s="191">
        <v>1469000000</v>
      </c>
      <c r="H4155" s="194">
        <f t="shared" si="128"/>
        <v>1.7685497863794643E-3</v>
      </c>
      <c r="I4155" s="193"/>
      <c r="J4155" s="197">
        <v>4153</v>
      </c>
      <c r="K4155" s="234"/>
      <c r="L4155" s="234"/>
      <c r="M4155" s="234"/>
      <c r="N4155" s="234"/>
      <c r="O4155" s="234"/>
      <c r="P4155" s="234"/>
      <c r="Q4155" s="7">
        <v>38112</v>
      </c>
      <c r="R4155" s="234">
        <v>0.46785700000000002</v>
      </c>
      <c r="S4155" s="234">
        <v>0.47767900000000002</v>
      </c>
      <c r="T4155" s="234">
        <v>0.46357100000000001</v>
      </c>
      <c r="U4155" s="234">
        <v>0.47589300000000001</v>
      </c>
      <c r="V4155" s="192">
        <v>0.41123799999999999</v>
      </c>
      <c r="W4155" s="234">
        <v>238106400</v>
      </c>
      <c r="X4155" s="194">
        <f t="shared" si="129"/>
        <v>1.9510719739790929E-2</v>
      </c>
      <c r="Y4155" s="193"/>
      <c r="Z4155" s="197">
        <v>4153</v>
      </c>
    </row>
    <row r="4156" spans="1:26" ht="14.4" x14ac:dyDescent="0.3">
      <c r="A4156" s="7">
        <v>38111</v>
      </c>
      <c r="B4156" s="191">
        <v>1117.48999</v>
      </c>
      <c r="C4156" s="191">
        <v>1127.73999</v>
      </c>
      <c r="D4156" s="191">
        <v>1112.8900149999999</v>
      </c>
      <c r="E4156" s="191">
        <v>1119.5500489999999</v>
      </c>
      <c r="F4156" s="192">
        <v>1119.5500489999999</v>
      </c>
      <c r="G4156" s="191">
        <v>1662100000</v>
      </c>
      <c r="H4156" s="194">
        <f t="shared" si="128"/>
        <v>1.8434697567178298E-3</v>
      </c>
      <c r="I4156" s="193"/>
      <c r="J4156" s="197">
        <v>4154</v>
      </c>
      <c r="K4156" s="234"/>
      <c r="L4156" s="234"/>
      <c r="M4156" s="234"/>
      <c r="N4156" s="234"/>
      <c r="O4156" s="234"/>
      <c r="P4156" s="234"/>
      <c r="Q4156" s="7">
        <v>38111</v>
      </c>
      <c r="R4156" s="234">
        <v>0.46375</v>
      </c>
      <c r="S4156" s="234">
        <v>0.474107</v>
      </c>
      <c r="T4156" s="234">
        <v>0.45535700000000001</v>
      </c>
      <c r="U4156" s="234">
        <v>0.46678599999999998</v>
      </c>
      <c r="V4156" s="192">
        <v>0.403368</v>
      </c>
      <c r="W4156" s="234">
        <v>279983200</v>
      </c>
      <c r="X4156" s="194">
        <f t="shared" si="129"/>
        <v>2.6846438372509877E-3</v>
      </c>
      <c r="Y4156" s="193"/>
      <c r="Z4156" s="197">
        <v>4154</v>
      </c>
    </row>
    <row r="4157" spans="1:26" ht="14.4" x14ac:dyDescent="0.3">
      <c r="A4157" s="7">
        <v>38110</v>
      </c>
      <c r="B4157" s="191">
        <v>1107.3000489999999</v>
      </c>
      <c r="C4157" s="191">
        <v>1118.719971</v>
      </c>
      <c r="D4157" s="191">
        <v>1107.3000489999999</v>
      </c>
      <c r="E4157" s="191">
        <v>1117.48999</v>
      </c>
      <c r="F4157" s="192">
        <v>1117.48999</v>
      </c>
      <c r="G4157" s="191">
        <v>1571600000</v>
      </c>
      <c r="H4157" s="194">
        <f t="shared" si="128"/>
        <v>9.202511107267268E-3</v>
      </c>
      <c r="I4157" s="193"/>
      <c r="J4157" s="197">
        <v>4155</v>
      </c>
      <c r="K4157" s="234"/>
      <c r="L4157" s="234"/>
      <c r="M4157" s="234"/>
      <c r="N4157" s="234"/>
      <c r="O4157" s="234"/>
      <c r="P4157" s="234"/>
      <c r="Q4157" s="7">
        <v>38110</v>
      </c>
      <c r="R4157" s="234">
        <v>0.46428599999999998</v>
      </c>
      <c r="S4157" s="234">
        <v>0.47017900000000001</v>
      </c>
      <c r="T4157" s="234">
        <v>0.45964300000000002</v>
      </c>
      <c r="U4157" s="234">
        <v>0.46553600000000001</v>
      </c>
      <c r="V4157" s="192">
        <v>0.40228799999999998</v>
      </c>
      <c r="W4157" s="234">
        <v>297634400</v>
      </c>
      <c r="X4157" s="194">
        <f t="shared" si="129"/>
        <v>1.1249003928981585E-2</v>
      </c>
      <c r="Y4157" s="193"/>
      <c r="Z4157" s="197">
        <v>4155</v>
      </c>
    </row>
    <row r="4158" spans="1:26" ht="14.4" x14ac:dyDescent="0.3">
      <c r="A4158" s="7">
        <v>38107</v>
      </c>
      <c r="B4158" s="191">
        <v>1113.8900149999999</v>
      </c>
      <c r="C4158" s="191">
        <v>1119.26001</v>
      </c>
      <c r="D4158" s="191">
        <v>1107.2299800000001</v>
      </c>
      <c r="E4158" s="191">
        <v>1107.3000489999999</v>
      </c>
      <c r="F4158" s="192">
        <v>1107.3000489999999</v>
      </c>
      <c r="G4158" s="191">
        <v>1634700000</v>
      </c>
      <c r="H4158" s="194">
        <f t="shared" si="128"/>
        <v>-5.916172971529873E-3</v>
      </c>
      <c r="I4158" s="193"/>
      <c r="J4158" s="197">
        <v>4156</v>
      </c>
      <c r="K4158" s="234"/>
      <c r="L4158" s="234"/>
      <c r="M4158" s="234"/>
      <c r="N4158" s="234"/>
      <c r="O4158" s="234"/>
      <c r="P4158" s="234"/>
      <c r="Q4158" s="7">
        <v>38107</v>
      </c>
      <c r="R4158" s="234">
        <v>0.476964</v>
      </c>
      <c r="S4158" s="234">
        <v>0.481429</v>
      </c>
      <c r="T4158" s="234">
        <v>0.455179</v>
      </c>
      <c r="U4158" s="234">
        <v>0.46035700000000002</v>
      </c>
      <c r="V4158" s="192">
        <v>0.39781300000000003</v>
      </c>
      <c r="W4158" s="234">
        <v>466502400</v>
      </c>
      <c r="X4158" s="194">
        <f t="shared" si="129"/>
        <v>-3.6979924423066114E-2</v>
      </c>
      <c r="Y4158" s="193"/>
      <c r="Z4158" s="197">
        <v>4156</v>
      </c>
    </row>
    <row r="4159" spans="1:26" ht="14.4" x14ac:dyDescent="0.3">
      <c r="A4159" s="7">
        <v>38106</v>
      </c>
      <c r="B4159" s="191">
        <v>1122.410034</v>
      </c>
      <c r="C4159" s="191">
        <v>1128.8000489999999</v>
      </c>
      <c r="D4159" s="191">
        <v>1108.040039</v>
      </c>
      <c r="E4159" s="191">
        <v>1113.8900149999999</v>
      </c>
      <c r="F4159" s="192">
        <v>1113.8900149999999</v>
      </c>
      <c r="G4159" s="191">
        <v>1859000000</v>
      </c>
      <c r="H4159" s="194">
        <f t="shared" si="128"/>
        <v>-7.5908257605616231E-3</v>
      </c>
      <c r="I4159" s="193"/>
      <c r="J4159" s="197">
        <v>4157</v>
      </c>
      <c r="K4159" s="234"/>
      <c r="L4159" s="234"/>
      <c r="M4159" s="234"/>
      <c r="N4159" s="234"/>
      <c r="O4159" s="234"/>
      <c r="P4159" s="234"/>
      <c r="Q4159" s="7">
        <v>38106</v>
      </c>
      <c r="R4159" s="234">
        <v>0.47232099999999999</v>
      </c>
      <c r="S4159" s="234">
        <v>0.48214299999999999</v>
      </c>
      <c r="T4159" s="234">
        <v>0.46392899999999998</v>
      </c>
      <c r="U4159" s="234">
        <v>0.47803600000000002</v>
      </c>
      <c r="V4159" s="192">
        <v>0.41308899999999998</v>
      </c>
      <c r="W4159" s="234">
        <v>460790400</v>
      </c>
      <c r="X4159" s="194">
        <f t="shared" si="129"/>
        <v>1.2098463558829937E-2</v>
      </c>
      <c r="Y4159" s="193"/>
      <c r="Z4159" s="197">
        <v>4157</v>
      </c>
    </row>
    <row r="4160" spans="1:26" ht="14.4" x14ac:dyDescent="0.3">
      <c r="A4160" s="7">
        <v>38105</v>
      </c>
      <c r="B4160" s="191">
        <v>1138.1099850000001</v>
      </c>
      <c r="C4160" s="191">
        <v>1138.1099850000001</v>
      </c>
      <c r="D4160" s="191">
        <v>1121.6999510000001</v>
      </c>
      <c r="E4160" s="191">
        <v>1122.410034</v>
      </c>
      <c r="F4160" s="192">
        <v>1122.410034</v>
      </c>
      <c r="G4160" s="191">
        <v>1855600000</v>
      </c>
      <c r="H4160" s="194">
        <f t="shared" si="128"/>
        <v>-1.3794757279104317E-2</v>
      </c>
      <c r="I4160" s="193"/>
      <c r="J4160" s="197">
        <v>4158</v>
      </c>
      <c r="K4160" s="234"/>
      <c r="L4160" s="234"/>
      <c r="M4160" s="234"/>
      <c r="N4160" s="234"/>
      <c r="O4160" s="234"/>
      <c r="P4160" s="234"/>
      <c r="Q4160" s="7">
        <v>38105</v>
      </c>
      <c r="R4160" s="234">
        <v>0.47892899999999999</v>
      </c>
      <c r="S4160" s="234">
        <v>0.482321</v>
      </c>
      <c r="T4160" s="234">
        <v>0.47035700000000003</v>
      </c>
      <c r="U4160" s="234">
        <v>0.47232099999999999</v>
      </c>
      <c r="V4160" s="192">
        <v>0.40815099999999999</v>
      </c>
      <c r="W4160" s="234">
        <v>231168000</v>
      </c>
      <c r="X4160" s="194">
        <f t="shared" si="129"/>
        <v>-1.8190434265947932E-2</v>
      </c>
      <c r="Y4160" s="193"/>
      <c r="Z4160" s="197">
        <v>4158</v>
      </c>
    </row>
    <row r="4161" spans="1:26" ht="14.4" x14ac:dyDescent="0.3">
      <c r="A4161" s="7">
        <v>38104</v>
      </c>
      <c r="B4161" s="191">
        <v>1135.530029</v>
      </c>
      <c r="C4161" s="191">
        <v>1146.5600589999999</v>
      </c>
      <c r="D4161" s="191">
        <v>1135.530029</v>
      </c>
      <c r="E4161" s="191">
        <v>1138.1099850000001</v>
      </c>
      <c r="F4161" s="192">
        <v>1138.1099850000001</v>
      </c>
      <c r="G4161" s="191">
        <v>1518000000</v>
      </c>
      <c r="H4161" s="194">
        <f t="shared" si="128"/>
        <v>2.2720279817452877E-3</v>
      </c>
      <c r="I4161" s="193"/>
      <c r="J4161" s="197">
        <v>4159</v>
      </c>
      <c r="K4161" s="234"/>
      <c r="L4161" s="234"/>
      <c r="M4161" s="234"/>
      <c r="N4161" s="234"/>
      <c r="O4161" s="234"/>
      <c r="P4161" s="234"/>
      <c r="Q4161" s="7">
        <v>38104</v>
      </c>
      <c r="R4161" s="234">
        <v>0.486429</v>
      </c>
      <c r="S4161" s="234">
        <v>0.49</v>
      </c>
      <c r="T4161" s="234">
        <v>0.476607</v>
      </c>
      <c r="U4161" s="234">
        <v>0.48107100000000003</v>
      </c>
      <c r="V4161" s="192">
        <v>0.415713</v>
      </c>
      <c r="W4161" s="234">
        <v>283864000</v>
      </c>
      <c r="X4161" s="194">
        <f t="shared" si="129"/>
        <v>-7.0035471580933498E-3</v>
      </c>
      <c r="Y4161" s="193"/>
      <c r="Z4161" s="197">
        <v>4159</v>
      </c>
    </row>
    <row r="4162" spans="1:26" ht="14.4" x14ac:dyDescent="0.3">
      <c r="A4162" s="7">
        <v>38103</v>
      </c>
      <c r="B4162" s="191">
        <v>1140.599976</v>
      </c>
      <c r="C4162" s="191">
        <v>1145.079956</v>
      </c>
      <c r="D4162" s="191">
        <v>1132.910034</v>
      </c>
      <c r="E4162" s="191">
        <v>1135.530029</v>
      </c>
      <c r="F4162" s="192">
        <v>1135.530029</v>
      </c>
      <c r="G4162" s="191">
        <v>1290600000</v>
      </c>
      <c r="H4162" s="194">
        <f t="shared" si="128"/>
        <v>-4.4449825588984198E-3</v>
      </c>
      <c r="I4162" s="193"/>
      <c r="J4162" s="197">
        <v>4160</v>
      </c>
      <c r="K4162" s="234"/>
      <c r="L4162" s="234"/>
      <c r="M4162" s="234"/>
      <c r="N4162" s="234"/>
      <c r="O4162" s="234"/>
      <c r="P4162" s="234"/>
      <c r="Q4162" s="7">
        <v>38103</v>
      </c>
      <c r="R4162" s="234">
        <v>0.49249999999999999</v>
      </c>
      <c r="S4162" s="234">
        <v>0.49357099999999998</v>
      </c>
      <c r="T4162" s="234">
        <v>0.48214299999999999</v>
      </c>
      <c r="U4162" s="234">
        <v>0.48446400000000001</v>
      </c>
      <c r="V4162" s="192">
        <v>0.41864499999999999</v>
      </c>
      <c r="W4162" s="234">
        <v>231128800</v>
      </c>
      <c r="X4162" s="194">
        <f t="shared" si="129"/>
        <v>-2.0575987273067559E-2</v>
      </c>
      <c r="Y4162" s="193"/>
      <c r="Z4162" s="197">
        <v>4160</v>
      </c>
    </row>
    <row r="4163" spans="1:26" ht="14.4" x14ac:dyDescent="0.3">
      <c r="A4163" s="7">
        <v>38100</v>
      </c>
      <c r="B4163" s="191">
        <v>1139.9300539999999</v>
      </c>
      <c r="C4163" s="191">
        <v>1141.920044</v>
      </c>
      <c r="D4163" s="191">
        <v>1134.8100589999999</v>
      </c>
      <c r="E4163" s="191">
        <v>1140.599976</v>
      </c>
      <c r="F4163" s="192">
        <v>1140.599976</v>
      </c>
      <c r="G4163" s="191">
        <v>1396100000</v>
      </c>
      <c r="H4163" s="194">
        <f t="shared" si="128"/>
        <v>5.8768693539511013E-4</v>
      </c>
      <c r="I4163" s="193"/>
      <c r="J4163" s="197">
        <v>4161</v>
      </c>
      <c r="K4163" s="234"/>
      <c r="L4163" s="234"/>
      <c r="M4163" s="234"/>
      <c r="N4163" s="234"/>
      <c r="O4163" s="234"/>
      <c r="P4163" s="234"/>
      <c r="Q4163" s="7">
        <v>38100</v>
      </c>
      <c r="R4163" s="234">
        <v>0.494643</v>
      </c>
      <c r="S4163" s="234">
        <v>0.5</v>
      </c>
      <c r="T4163" s="234">
        <v>0.48303600000000002</v>
      </c>
      <c r="U4163" s="234">
        <v>0.494643</v>
      </c>
      <c r="V4163" s="192">
        <v>0.42743999999999999</v>
      </c>
      <c r="W4163" s="234">
        <v>315828800</v>
      </c>
      <c r="X4163" s="194">
        <f t="shared" si="129"/>
        <v>-2.8809704321455325E-3</v>
      </c>
      <c r="Y4163" s="193"/>
      <c r="Z4163" s="197">
        <v>4161</v>
      </c>
    </row>
    <row r="4164" spans="1:26" ht="14.4" x14ac:dyDescent="0.3">
      <c r="A4164" s="7">
        <v>38099</v>
      </c>
      <c r="B4164" s="191">
        <v>1124.089966</v>
      </c>
      <c r="C4164" s="191">
        <v>1142.7700199999999</v>
      </c>
      <c r="D4164" s="191">
        <v>1121.9499510000001</v>
      </c>
      <c r="E4164" s="191">
        <v>1139.9300539999999</v>
      </c>
      <c r="F4164" s="192">
        <v>1139.9300539999999</v>
      </c>
      <c r="G4164" s="191">
        <v>1826700000</v>
      </c>
      <c r="H4164" s="194">
        <f t="shared" ref="H4164:H4227" si="130">(F4164-F4165)/F4165</f>
        <v>1.4091477087341889E-2</v>
      </c>
      <c r="I4164" s="193"/>
      <c r="J4164" s="197">
        <v>4162</v>
      </c>
      <c r="K4164" s="234"/>
      <c r="L4164" s="234"/>
      <c r="M4164" s="234"/>
      <c r="N4164" s="234"/>
      <c r="O4164" s="234"/>
      <c r="P4164" s="234"/>
      <c r="Q4164" s="7">
        <v>38099</v>
      </c>
      <c r="R4164" s="234">
        <v>0.492143</v>
      </c>
      <c r="S4164" s="234">
        <v>0.50321400000000005</v>
      </c>
      <c r="T4164" s="234">
        <v>0.48410700000000001</v>
      </c>
      <c r="U4164" s="234">
        <v>0.49607099999999998</v>
      </c>
      <c r="V4164" s="192">
        <v>0.42867499999999997</v>
      </c>
      <c r="W4164" s="234">
        <v>344584800</v>
      </c>
      <c r="X4164" s="194">
        <f t="shared" ref="X4164:X4227" si="131">(V4164-V4165)/V4165</f>
        <v>1.8041472015853943E-3</v>
      </c>
      <c r="Y4164" s="193"/>
      <c r="Z4164" s="197">
        <v>4162</v>
      </c>
    </row>
    <row r="4165" spans="1:26" ht="14.4" x14ac:dyDescent="0.3">
      <c r="A4165" s="7">
        <v>38098</v>
      </c>
      <c r="B4165" s="191">
        <v>1118.150024</v>
      </c>
      <c r="C4165" s="191">
        <v>1125.719971</v>
      </c>
      <c r="D4165" s="191">
        <v>1116.030029</v>
      </c>
      <c r="E4165" s="191">
        <v>1124.089966</v>
      </c>
      <c r="F4165" s="192">
        <v>1124.089966</v>
      </c>
      <c r="G4165" s="191">
        <v>1738100000</v>
      </c>
      <c r="H4165" s="194">
        <f t="shared" si="130"/>
        <v>5.3122943008584809E-3</v>
      </c>
      <c r="I4165" s="193"/>
      <c r="J4165" s="197">
        <v>4163</v>
      </c>
      <c r="K4165" s="234"/>
      <c r="L4165" s="234"/>
      <c r="M4165" s="234"/>
      <c r="N4165" s="234"/>
      <c r="O4165" s="234"/>
      <c r="P4165" s="234"/>
      <c r="Q4165" s="7">
        <v>38098</v>
      </c>
      <c r="R4165" s="234">
        <v>0.49285699999999999</v>
      </c>
      <c r="S4165" s="234">
        <v>0.50214300000000001</v>
      </c>
      <c r="T4165" s="234">
        <v>0.48875000000000002</v>
      </c>
      <c r="U4165" s="234">
        <v>0.49517899999999998</v>
      </c>
      <c r="V4165" s="192">
        <v>0.42790299999999998</v>
      </c>
      <c r="W4165" s="234">
        <v>325875200</v>
      </c>
      <c r="X4165" s="194">
        <f t="shared" si="131"/>
        <v>0</v>
      </c>
      <c r="Y4165" s="193"/>
      <c r="Z4165" s="197">
        <v>4163</v>
      </c>
    </row>
    <row r="4166" spans="1:26" ht="14.4" x14ac:dyDescent="0.3">
      <c r="A4166" s="7">
        <v>38097</v>
      </c>
      <c r="B4166" s="191">
        <v>1135.8199460000001</v>
      </c>
      <c r="C4166" s="191">
        <v>1139.26001</v>
      </c>
      <c r="D4166" s="191">
        <v>1118.089966</v>
      </c>
      <c r="E4166" s="191">
        <v>1118.150024</v>
      </c>
      <c r="F4166" s="192">
        <v>1118.150024</v>
      </c>
      <c r="G4166" s="191">
        <v>1508500000</v>
      </c>
      <c r="H4166" s="194">
        <f t="shared" si="130"/>
        <v>-1.5556974555895007E-2</v>
      </c>
      <c r="I4166" s="193"/>
      <c r="J4166" s="197">
        <v>4164</v>
      </c>
      <c r="K4166" s="234"/>
      <c r="L4166" s="234"/>
      <c r="M4166" s="234"/>
      <c r="N4166" s="234"/>
      <c r="O4166" s="234"/>
      <c r="P4166" s="234"/>
      <c r="Q4166" s="7">
        <v>38097</v>
      </c>
      <c r="R4166" s="234">
        <v>0.50375000000000003</v>
      </c>
      <c r="S4166" s="234">
        <v>0.50732100000000002</v>
      </c>
      <c r="T4166" s="234">
        <v>0.492143</v>
      </c>
      <c r="U4166" s="234">
        <v>0.49517899999999998</v>
      </c>
      <c r="V4166" s="192">
        <v>0.42790299999999998</v>
      </c>
      <c r="W4166" s="234">
        <v>354519200</v>
      </c>
      <c r="X4166" s="194">
        <f t="shared" si="131"/>
        <v>-2.1871164031444418E-2</v>
      </c>
      <c r="Y4166" s="193"/>
      <c r="Z4166" s="197">
        <v>4164</v>
      </c>
    </row>
    <row r="4167" spans="1:26" ht="14.4" x14ac:dyDescent="0.3">
      <c r="A4167" s="7">
        <v>38096</v>
      </c>
      <c r="B4167" s="191">
        <v>1134.5600589999999</v>
      </c>
      <c r="C4167" s="191">
        <v>1136.1800539999999</v>
      </c>
      <c r="D4167" s="191">
        <v>1129.839966</v>
      </c>
      <c r="E4167" s="191">
        <v>1135.8199460000001</v>
      </c>
      <c r="F4167" s="192">
        <v>1135.8199460000001</v>
      </c>
      <c r="G4167" s="191">
        <v>1194900000</v>
      </c>
      <c r="H4167" s="194">
        <f t="shared" si="130"/>
        <v>1.0664113801184475E-3</v>
      </c>
      <c r="I4167" s="193"/>
      <c r="J4167" s="197">
        <v>4165</v>
      </c>
      <c r="K4167" s="234"/>
      <c r="L4167" s="234"/>
      <c r="M4167" s="234"/>
      <c r="N4167" s="234"/>
      <c r="O4167" s="234"/>
      <c r="P4167" s="234"/>
      <c r="Q4167" s="7">
        <v>38096</v>
      </c>
      <c r="R4167" s="234">
        <v>0.50214300000000001</v>
      </c>
      <c r="S4167" s="234">
        <v>0.51339299999999999</v>
      </c>
      <c r="T4167" s="234">
        <v>0.49696400000000002</v>
      </c>
      <c r="U4167" s="234">
        <v>0.50624999999999998</v>
      </c>
      <c r="V4167" s="192">
        <v>0.437471</v>
      </c>
      <c r="W4167" s="234">
        <v>712353600</v>
      </c>
      <c r="X4167" s="194">
        <f t="shared" si="131"/>
        <v>-2.8442428899479906E-2</v>
      </c>
      <c r="Y4167" s="193"/>
      <c r="Z4167" s="197">
        <v>4165</v>
      </c>
    </row>
    <row r="4168" spans="1:26" ht="14.4" x14ac:dyDescent="0.3">
      <c r="A4168" s="7">
        <v>38093</v>
      </c>
      <c r="B4168" s="191">
        <v>1128.839966</v>
      </c>
      <c r="C4168" s="191">
        <v>1136.8000489999999</v>
      </c>
      <c r="D4168" s="191">
        <v>1126.900024</v>
      </c>
      <c r="E4168" s="191">
        <v>1134.6099850000001</v>
      </c>
      <c r="F4168" s="192">
        <v>1134.6099850000001</v>
      </c>
      <c r="G4168" s="191">
        <v>1487800000</v>
      </c>
      <c r="H4168" s="194">
        <f t="shared" si="130"/>
        <v>5.1114588194869489E-3</v>
      </c>
      <c r="I4168" s="193"/>
      <c r="J4168" s="197">
        <v>4166</v>
      </c>
      <c r="K4168" s="234"/>
      <c r="L4168" s="234"/>
      <c r="M4168" s="234"/>
      <c r="N4168" s="234"/>
      <c r="O4168" s="234"/>
      <c r="P4168" s="234"/>
      <c r="Q4168" s="7">
        <v>38093</v>
      </c>
      <c r="R4168" s="234">
        <v>0.520536</v>
      </c>
      <c r="S4168" s="234">
        <v>0.523393</v>
      </c>
      <c r="T4168" s="234">
        <v>0.50892899999999996</v>
      </c>
      <c r="U4168" s="234">
        <v>0.52107099999999995</v>
      </c>
      <c r="V4168" s="192">
        <v>0.45027800000000001</v>
      </c>
      <c r="W4168" s="234">
        <v>402931200</v>
      </c>
      <c r="X4168" s="194">
        <f t="shared" si="131"/>
        <v>-4.0961670316058763E-3</v>
      </c>
      <c r="Y4168" s="193"/>
      <c r="Z4168" s="197">
        <v>4166</v>
      </c>
    </row>
    <row r="4169" spans="1:26" ht="14.4" x14ac:dyDescent="0.3">
      <c r="A4169" s="7">
        <v>38092</v>
      </c>
      <c r="B4169" s="191">
        <v>1128.170044</v>
      </c>
      <c r="C4169" s="191">
        <v>1134.079956</v>
      </c>
      <c r="D4169" s="191">
        <v>1120.75</v>
      </c>
      <c r="E4169" s="191">
        <v>1128.839966</v>
      </c>
      <c r="F4169" s="192">
        <v>1128.839966</v>
      </c>
      <c r="G4169" s="191">
        <v>1568700000</v>
      </c>
      <c r="H4169" s="194">
        <f t="shared" si="130"/>
        <v>5.9381296601777379E-4</v>
      </c>
      <c r="I4169" s="193"/>
      <c r="J4169" s="197">
        <v>4167</v>
      </c>
      <c r="K4169" s="234"/>
      <c r="L4169" s="234"/>
      <c r="M4169" s="234"/>
      <c r="N4169" s="234"/>
      <c r="O4169" s="234"/>
      <c r="P4169" s="234"/>
      <c r="Q4169" s="7">
        <v>38092</v>
      </c>
      <c r="R4169" s="234">
        <v>0.51464299999999996</v>
      </c>
      <c r="S4169" s="234">
        <v>0.52821399999999996</v>
      </c>
      <c r="T4169" s="234">
        <v>0.502857</v>
      </c>
      <c r="U4169" s="234">
        <v>0.52321399999999996</v>
      </c>
      <c r="V4169" s="192">
        <v>0.45212999999999998</v>
      </c>
      <c r="W4169" s="234">
        <v>1761446400</v>
      </c>
      <c r="X4169" s="194">
        <f t="shared" si="131"/>
        <v>9.985088169542404E-2</v>
      </c>
      <c r="Y4169" s="193"/>
      <c r="Z4169" s="197">
        <v>4167</v>
      </c>
    </row>
    <row r="4170" spans="1:26" ht="14.4" x14ac:dyDescent="0.3">
      <c r="A4170" s="7">
        <v>38091</v>
      </c>
      <c r="B4170" s="191">
        <v>1129.4399410000001</v>
      </c>
      <c r="C4170" s="191">
        <v>1132.5200199999999</v>
      </c>
      <c r="D4170" s="191">
        <v>1122.150024</v>
      </c>
      <c r="E4170" s="191">
        <v>1128.170044</v>
      </c>
      <c r="F4170" s="192">
        <v>1128.170044</v>
      </c>
      <c r="G4170" s="191">
        <v>1547700000</v>
      </c>
      <c r="H4170" s="194">
        <f t="shared" si="130"/>
        <v>-1.1243599184882448E-3</v>
      </c>
      <c r="I4170" s="193"/>
      <c r="J4170" s="197">
        <v>4168</v>
      </c>
      <c r="K4170" s="234"/>
      <c r="L4170" s="234"/>
      <c r="M4170" s="234"/>
      <c r="N4170" s="234"/>
      <c r="O4170" s="234"/>
      <c r="P4170" s="234"/>
      <c r="Q4170" s="7">
        <v>38091</v>
      </c>
      <c r="R4170" s="234">
        <v>0.47749999999999998</v>
      </c>
      <c r="S4170" s="234">
        <v>0.48339300000000002</v>
      </c>
      <c r="T4170" s="234">
        <v>0.46982099999999999</v>
      </c>
      <c r="U4170" s="234">
        <v>0.47571400000000003</v>
      </c>
      <c r="V4170" s="192">
        <v>0.41108299999999998</v>
      </c>
      <c r="W4170" s="234">
        <v>639732800</v>
      </c>
      <c r="X4170" s="194">
        <f t="shared" si="131"/>
        <v>-1.076865323252111E-2</v>
      </c>
      <c r="Y4170" s="193"/>
      <c r="Z4170" s="197">
        <v>4168</v>
      </c>
    </row>
    <row r="4171" spans="1:26" ht="14.4" x14ac:dyDescent="0.3">
      <c r="A4171" s="7">
        <v>38090</v>
      </c>
      <c r="B4171" s="191">
        <v>1145.1999510000001</v>
      </c>
      <c r="C4171" s="191">
        <v>1147.780029</v>
      </c>
      <c r="D4171" s="191">
        <v>1127.6999510000001</v>
      </c>
      <c r="E4171" s="191">
        <v>1129.4399410000001</v>
      </c>
      <c r="F4171" s="192">
        <v>1129.4399410000001</v>
      </c>
      <c r="G4171" s="191">
        <v>1423200000</v>
      </c>
      <c r="H4171" s="194">
        <f t="shared" si="130"/>
        <v>-1.3761797654844612E-2</v>
      </c>
      <c r="I4171" s="193"/>
      <c r="J4171" s="197">
        <v>4169</v>
      </c>
      <c r="K4171" s="234"/>
      <c r="L4171" s="234"/>
      <c r="M4171" s="234"/>
      <c r="N4171" s="234"/>
      <c r="O4171" s="234"/>
      <c r="P4171" s="234"/>
      <c r="Q4171" s="7">
        <v>38090</v>
      </c>
      <c r="R4171" s="234">
        <v>0.499643</v>
      </c>
      <c r="S4171" s="234">
        <v>0.50053599999999998</v>
      </c>
      <c r="T4171" s="234">
        <v>0.47928599999999999</v>
      </c>
      <c r="U4171" s="234">
        <v>0.48089300000000001</v>
      </c>
      <c r="V4171" s="192">
        <v>0.41555799999999998</v>
      </c>
      <c r="W4171" s="234">
        <v>436396800</v>
      </c>
      <c r="X4171" s="194">
        <f t="shared" si="131"/>
        <v>-3.9587507828984937E-2</v>
      </c>
      <c r="Y4171" s="193"/>
      <c r="Z4171" s="197">
        <v>4169</v>
      </c>
    </row>
    <row r="4172" spans="1:26" ht="14.4" x14ac:dyDescent="0.3">
      <c r="A4172" s="7">
        <v>38089</v>
      </c>
      <c r="B4172" s="191">
        <v>1139.3199460000001</v>
      </c>
      <c r="C4172" s="191">
        <v>1147.290039</v>
      </c>
      <c r="D4172" s="191">
        <v>1139.3199460000001</v>
      </c>
      <c r="E4172" s="191">
        <v>1145.1999510000001</v>
      </c>
      <c r="F4172" s="192">
        <v>1145.1999510000001</v>
      </c>
      <c r="G4172" s="191">
        <v>1102400000</v>
      </c>
      <c r="H4172" s="194">
        <f t="shared" si="130"/>
        <v>5.160977845287352E-3</v>
      </c>
      <c r="I4172" s="193"/>
      <c r="J4172" s="197">
        <v>4170</v>
      </c>
      <c r="K4172" s="234"/>
      <c r="L4172" s="234"/>
      <c r="M4172" s="234"/>
      <c r="N4172" s="234"/>
      <c r="O4172" s="234"/>
      <c r="P4172" s="234"/>
      <c r="Q4172" s="7">
        <v>38089</v>
      </c>
      <c r="R4172" s="234">
        <v>0.49107099999999998</v>
      </c>
      <c r="S4172" s="234">
        <v>0.50178599999999995</v>
      </c>
      <c r="T4172" s="234">
        <v>0.49089300000000002</v>
      </c>
      <c r="U4172" s="234">
        <v>0.50071399999999999</v>
      </c>
      <c r="V4172" s="192">
        <v>0.43268699999999999</v>
      </c>
      <c r="W4172" s="234">
        <v>230540800</v>
      </c>
      <c r="X4172" s="194">
        <f t="shared" si="131"/>
        <v>1.8525623974558428E-2</v>
      </c>
      <c r="Y4172" s="193"/>
      <c r="Z4172" s="197">
        <v>4170</v>
      </c>
    </row>
    <row r="4173" spans="1:26" ht="14.4" x14ac:dyDescent="0.3">
      <c r="A4173" s="7">
        <v>38085</v>
      </c>
      <c r="B4173" s="191">
        <v>1140.530029</v>
      </c>
      <c r="C4173" s="191">
        <v>1148.969971</v>
      </c>
      <c r="D4173" s="191">
        <v>1134.5200199999999</v>
      </c>
      <c r="E4173" s="191">
        <v>1139.3199460000001</v>
      </c>
      <c r="F4173" s="192">
        <v>1139.3199460000001</v>
      </c>
      <c r="G4173" s="191">
        <v>1199800000</v>
      </c>
      <c r="H4173" s="194">
        <f t="shared" si="130"/>
        <v>-1.0609830247616746E-3</v>
      </c>
      <c r="I4173" s="193"/>
      <c r="J4173" s="197">
        <v>4171</v>
      </c>
      <c r="K4173" s="234"/>
      <c r="L4173" s="234"/>
      <c r="M4173" s="234"/>
      <c r="N4173" s="234"/>
      <c r="O4173" s="234"/>
      <c r="P4173" s="234"/>
      <c r="Q4173" s="7">
        <v>38085</v>
      </c>
      <c r="R4173" s="234">
        <v>0.49785699999999999</v>
      </c>
      <c r="S4173" s="234">
        <v>0.5</v>
      </c>
      <c r="T4173" s="234">
        <v>0.48571399999999998</v>
      </c>
      <c r="U4173" s="234">
        <v>0.49160700000000002</v>
      </c>
      <c r="V4173" s="192">
        <v>0.424817</v>
      </c>
      <c r="W4173" s="234">
        <v>240917600</v>
      </c>
      <c r="X4173" s="194">
        <f t="shared" si="131"/>
        <v>8.0560578232744887E-3</v>
      </c>
      <c r="Y4173" s="193"/>
      <c r="Z4173" s="197">
        <v>4171</v>
      </c>
    </row>
    <row r="4174" spans="1:26" ht="14.4" x14ac:dyDescent="0.3">
      <c r="A4174" s="7">
        <v>38084</v>
      </c>
      <c r="B4174" s="191">
        <v>1148.160034</v>
      </c>
      <c r="C4174" s="191">
        <v>1148.160034</v>
      </c>
      <c r="D4174" s="191">
        <v>1138.410034</v>
      </c>
      <c r="E4174" s="191">
        <v>1140.530029</v>
      </c>
      <c r="F4174" s="192">
        <v>1140.530029</v>
      </c>
      <c r="G4174" s="191">
        <v>1458800000</v>
      </c>
      <c r="H4174" s="194">
        <f t="shared" si="130"/>
        <v>-6.6454194311382758E-3</v>
      </c>
      <c r="I4174" s="193"/>
      <c r="J4174" s="197">
        <v>4172</v>
      </c>
      <c r="K4174" s="234"/>
      <c r="L4174" s="234"/>
      <c r="M4174" s="234"/>
      <c r="N4174" s="234"/>
      <c r="O4174" s="234"/>
      <c r="P4174" s="234"/>
      <c r="Q4174" s="7">
        <v>38084</v>
      </c>
      <c r="R4174" s="234">
        <v>0.49303599999999997</v>
      </c>
      <c r="S4174" s="234">
        <v>0.494643</v>
      </c>
      <c r="T4174" s="234">
        <v>0.48071399999999997</v>
      </c>
      <c r="U4174" s="234">
        <v>0.48767899999999997</v>
      </c>
      <c r="V4174" s="192">
        <v>0.42142200000000002</v>
      </c>
      <c r="W4174" s="234">
        <v>255119200</v>
      </c>
      <c r="X4174" s="194">
        <f t="shared" si="131"/>
        <v>-1.8684537753291392E-2</v>
      </c>
      <c r="Y4174" s="193"/>
      <c r="Z4174" s="197">
        <v>4172</v>
      </c>
    </row>
    <row r="4175" spans="1:26" ht="14.4" x14ac:dyDescent="0.3">
      <c r="A4175" s="7">
        <v>38083</v>
      </c>
      <c r="B4175" s="191">
        <v>1150.5699460000001</v>
      </c>
      <c r="C4175" s="191">
        <v>1150.5699460000001</v>
      </c>
      <c r="D4175" s="191">
        <v>1143.3000489999999</v>
      </c>
      <c r="E4175" s="191">
        <v>1148.160034</v>
      </c>
      <c r="F4175" s="192">
        <v>1148.160034</v>
      </c>
      <c r="G4175" s="191">
        <v>1397700000</v>
      </c>
      <c r="H4175" s="194">
        <f t="shared" si="130"/>
        <v>-2.094537588417138E-3</v>
      </c>
      <c r="I4175" s="193"/>
      <c r="J4175" s="197">
        <v>4173</v>
      </c>
      <c r="K4175" s="234"/>
      <c r="L4175" s="234"/>
      <c r="M4175" s="234"/>
      <c r="N4175" s="234"/>
      <c r="O4175" s="234"/>
      <c r="P4175" s="234"/>
      <c r="Q4175" s="7">
        <v>38083</v>
      </c>
      <c r="R4175" s="234">
        <v>0.49482100000000001</v>
      </c>
      <c r="S4175" s="234">
        <v>0.50267899999999999</v>
      </c>
      <c r="T4175" s="234">
        <v>0.48982100000000001</v>
      </c>
      <c r="U4175" s="234">
        <v>0.49696400000000002</v>
      </c>
      <c r="V4175" s="192">
        <v>0.42944599999999999</v>
      </c>
      <c r="W4175" s="234">
        <v>257992000</v>
      </c>
      <c r="X4175" s="194">
        <f t="shared" si="131"/>
        <v>-1.7304031047486575E-2</v>
      </c>
      <c r="Y4175" s="193"/>
      <c r="Z4175" s="197">
        <v>4173</v>
      </c>
    </row>
    <row r="4176" spans="1:26" ht="14.4" x14ac:dyDescent="0.3">
      <c r="A4176" s="7">
        <v>38082</v>
      </c>
      <c r="B4176" s="191">
        <v>1141.8100589999999</v>
      </c>
      <c r="C4176" s="191">
        <v>1150.5699460000001</v>
      </c>
      <c r="D4176" s="191">
        <v>1141.6400149999999</v>
      </c>
      <c r="E4176" s="191">
        <v>1150.5699460000001</v>
      </c>
      <c r="F4176" s="192">
        <v>1150.5699460000001</v>
      </c>
      <c r="G4176" s="191">
        <v>1413700000</v>
      </c>
      <c r="H4176" s="194">
        <f t="shared" si="130"/>
        <v>7.6719301349228728E-3</v>
      </c>
      <c r="I4176" s="193"/>
      <c r="J4176" s="197">
        <v>4174</v>
      </c>
      <c r="K4176" s="234"/>
      <c r="L4176" s="234"/>
      <c r="M4176" s="234"/>
      <c r="N4176" s="234"/>
      <c r="O4176" s="234"/>
      <c r="P4176" s="234"/>
      <c r="Q4176" s="7">
        <v>38082</v>
      </c>
      <c r="R4176" s="234">
        <v>0.49071399999999998</v>
      </c>
      <c r="S4176" s="234">
        <v>0.50660700000000003</v>
      </c>
      <c r="T4176" s="234">
        <v>0.49</v>
      </c>
      <c r="U4176" s="234">
        <v>0.505714</v>
      </c>
      <c r="V4176" s="192">
        <v>0.43700800000000001</v>
      </c>
      <c r="W4176" s="234">
        <v>385672000</v>
      </c>
      <c r="X4176" s="194">
        <f t="shared" si="131"/>
        <v>2.9819443200723921E-2</v>
      </c>
      <c r="Y4176" s="193"/>
      <c r="Z4176" s="197">
        <v>4174</v>
      </c>
    </row>
    <row r="4177" spans="1:26" ht="14.4" x14ac:dyDescent="0.3">
      <c r="A4177" s="7">
        <v>38079</v>
      </c>
      <c r="B4177" s="191">
        <v>1132.170044</v>
      </c>
      <c r="C4177" s="191">
        <v>1144.8100589999999</v>
      </c>
      <c r="D4177" s="191">
        <v>1132.170044</v>
      </c>
      <c r="E4177" s="191">
        <v>1141.8100589999999</v>
      </c>
      <c r="F4177" s="192">
        <v>1141.8100589999999</v>
      </c>
      <c r="G4177" s="191">
        <v>1629200000</v>
      </c>
      <c r="H4177" s="194">
        <f t="shared" si="130"/>
        <v>8.5146352803518871E-3</v>
      </c>
      <c r="I4177" s="193"/>
      <c r="J4177" s="197">
        <v>4175</v>
      </c>
      <c r="K4177" s="234"/>
      <c r="L4177" s="234"/>
      <c r="M4177" s="234"/>
      <c r="N4177" s="234"/>
      <c r="O4177" s="234"/>
      <c r="P4177" s="234"/>
      <c r="Q4177" s="7">
        <v>38079</v>
      </c>
      <c r="R4177" s="234">
        <v>0.49553599999999998</v>
      </c>
      <c r="S4177" s="234">
        <v>0.49875000000000003</v>
      </c>
      <c r="T4177" s="234">
        <v>0.48625000000000002</v>
      </c>
      <c r="U4177" s="234">
        <v>0.49107099999999998</v>
      </c>
      <c r="V4177" s="192">
        <v>0.42435400000000001</v>
      </c>
      <c r="W4177" s="234">
        <v>274478400</v>
      </c>
      <c r="X4177" s="194">
        <f t="shared" si="131"/>
        <v>1.4385565669700966E-2</v>
      </c>
      <c r="Y4177" s="193"/>
      <c r="Z4177" s="197">
        <v>4175</v>
      </c>
    </row>
    <row r="4178" spans="1:26" ht="14.4" x14ac:dyDescent="0.3">
      <c r="A4178" s="7">
        <v>38078</v>
      </c>
      <c r="B4178" s="191">
        <v>1126.209961</v>
      </c>
      <c r="C4178" s="191">
        <v>1135.670044</v>
      </c>
      <c r="D4178" s="191">
        <v>1126.1999510000001</v>
      </c>
      <c r="E4178" s="191">
        <v>1132.170044</v>
      </c>
      <c r="F4178" s="192">
        <v>1132.170044</v>
      </c>
      <c r="G4178" s="191">
        <v>1560700000</v>
      </c>
      <c r="H4178" s="194">
        <f t="shared" si="130"/>
        <v>5.2921597272215393E-3</v>
      </c>
      <c r="I4178" s="193"/>
      <c r="J4178" s="197">
        <v>4176</v>
      </c>
      <c r="K4178" s="234"/>
      <c r="L4178" s="234"/>
      <c r="M4178" s="234"/>
      <c r="N4178" s="234"/>
      <c r="O4178" s="234"/>
      <c r="P4178" s="234"/>
      <c r="Q4178" s="7">
        <v>38078</v>
      </c>
      <c r="R4178" s="234">
        <v>0.48017900000000002</v>
      </c>
      <c r="S4178" s="234">
        <v>0.48696400000000001</v>
      </c>
      <c r="T4178" s="234">
        <v>0.47535699999999997</v>
      </c>
      <c r="U4178" s="234">
        <v>0.48410700000000001</v>
      </c>
      <c r="V4178" s="192">
        <v>0.41833599999999999</v>
      </c>
      <c r="W4178" s="234">
        <v>318332000</v>
      </c>
      <c r="X4178" s="194">
        <f t="shared" si="131"/>
        <v>2.5883390532430205E-3</v>
      </c>
      <c r="Y4178" s="193"/>
      <c r="Z4178" s="197">
        <v>4176</v>
      </c>
    </row>
    <row r="4179" spans="1:26" ht="14.4" x14ac:dyDescent="0.3">
      <c r="A4179" s="7">
        <v>38077</v>
      </c>
      <c r="B4179" s="191">
        <v>1127</v>
      </c>
      <c r="C4179" s="191">
        <v>1130.829956</v>
      </c>
      <c r="D4179" s="191">
        <v>1121.459961</v>
      </c>
      <c r="E4179" s="191">
        <v>1126.209961</v>
      </c>
      <c r="F4179" s="192">
        <v>1126.209961</v>
      </c>
      <c r="G4179" s="191">
        <v>1560700000</v>
      </c>
      <c r="H4179" s="194">
        <f t="shared" si="130"/>
        <v>-7.0101064773733703E-4</v>
      </c>
      <c r="I4179" s="193"/>
      <c r="J4179" s="197">
        <v>4177</v>
      </c>
      <c r="K4179" s="234"/>
      <c r="L4179" s="234"/>
      <c r="M4179" s="234"/>
      <c r="N4179" s="234"/>
      <c r="O4179" s="234"/>
      <c r="P4179" s="234"/>
      <c r="Q4179" s="7">
        <v>38077</v>
      </c>
      <c r="R4179" s="234">
        <v>0.49857099999999999</v>
      </c>
      <c r="S4179" s="234">
        <v>0.499643</v>
      </c>
      <c r="T4179" s="234">
        <v>0.48125000000000001</v>
      </c>
      <c r="U4179" s="234">
        <v>0.48285699999999998</v>
      </c>
      <c r="V4179" s="192">
        <v>0.41725600000000002</v>
      </c>
      <c r="W4179" s="234">
        <v>390773600</v>
      </c>
      <c r="X4179" s="194">
        <f t="shared" si="131"/>
        <v>-3.1517866468601684E-2</v>
      </c>
      <c r="Y4179" s="193"/>
      <c r="Z4179" s="197">
        <v>4177</v>
      </c>
    </row>
    <row r="4180" spans="1:26" ht="14.4" x14ac:dyDescent="0.3">
      <c r="A4180" s="7">
        <v>38076</v>
      </c>
      <c r="B4180" s="191">
        <v>1122.469971</v>
      </c>
      <c r="C4180" s="191">
        <v>1127.599976</v>
      </c>
      <c r="D4180" s="191">
        <v>1119.660034</v>
      </c>
      <c r="E4180" s="191">
        <v>1127</v>
      </c>
      <c r="F4180" s="192">
        <v>1127</v>
      </c>
      <c r="G4180" s="191">
        <v>1332400000</v>
      </c>
      <c r="H4180" s="194">
        <f t="shared" si="130"/>
        <v>4.0357685435132348E-3</v>
      </c>
      <c r="I4180" s="193"/>
      <c r="J4180" s="197">
        <v>4178</v>
      </c>
      <c r="K4180" s="234"/>
      <c r="L4180" s="234"/>
      <c r="M4180" s="234"/>
      <c r="N4180" s="234"/>
      <c r="O4180" s="234"/>
      <c r="P4180" s="234"/>
      <c r="Q4180" s="7">
        <v>38076</v>
      </c>
      <c r="R4180" s="234">
        <v>0.49535699999999999</v>
      </c>
      <c r="S4180" s="234">
        <v>0.49910700000000002</v>
      </c>
      <c r="T4180" s="234">
        <v>0.48821399999999998</v>
      </c>
      <c r="U4180" s="234">
        <v>0.49857099999999999</v>
      </c>
      <c r="V4180" s="192">
        <v>0.43083500000000002</v>
      </c>
      <c r="W4180" s="234">
        <v>359676800</v>
      </c>
      <c r="X4180" s="194">
        <f t="shared" si="131"/>
        <v>3.5757323866166142E-4</v>
      </c>
      <c r="Y4180" s="193"/>
      <c r="Z4180" s="197">
        <v>4178</v>
      </c>
    </row>
    <row r="4181" spans="1:26" ht="14.4" x14ac:dyDescent="0.3">
      <c r="A4181" s="7">
        <v>38075</v>
      </c>
      <c r="B4181" s="191">
        <v>1108.0600589999999</v>
      </c>
      <c r="C4181" s="191">
        <v>1124.369995</v>
      </c>
      <c r="D4181" s="191">
        <v>1108.0600589999999</v>
      </c>
      <c r="E4181" s="191">
        <v>1122.469971</v>
      </c>
      <c r="F4181" s="192">
        <v>1122.469971</v>
      </c>
      <c r="G4181" s="191">
        <v>1405500000</v>
      </c>
      <c r="H4181" s="194">
        <f t="shared" si="130"/>
        <v>1.300463082570155E-2</v>
      </c>
      <c r="I4181" s="193"/>
      <c r="J4181" s="197">
        <v>4179</v>
      </c>
      <c r="K4181" s="234"/>
      <c r="L4181" s="234"/>
      <c r="M4181" s="234"/>
      <c r="N4181" s="234"/>
      <c r="O4181" s="234"/>
      <c r="P4181" s="234"/>
      <c r="Q4181" s="7">
        <v>38075</v>
      </c>
      <c r="R4181" s="234">
        <v>0.48875000000000002</v>
      </c>
      <c r="S4181" s="234">
        <v>0.49982100000000002</v>
      </c>
      <c r="T4181" s="234">
        <v>0.48571399999999998</v>
      </c>
      <c r="U4181" s="234">
        <v>0.49839299999999997</v>
      </c>
      <c r="V4181" s="192">
        <v>0.43068099999999998</v>
      </c>
      <c r="W4181" s="234">
        <v>350728000</v>
      </c>
      <c r="X4181" s="194">
        <f t="shared" si="131"/>
        <v>3.2174492397952253E-2</v>
      </c>
      <c r="Y4181" s="193"/>
      <c r="Z4181" s="197">
        <v>4179</v>
      </c>
    </row>
    <row r="4182" spans="1:26" ht="14.4" x14ac:dyDescent="0.3">
      <c r="A4182" s="7">
        <v>38072</v>
      </c>
      <c r="B4182" s="191">
        <v>1109.1899410000001</v>
      </c>
      <c r="C4182" s="191">
        <v>1115.2700199999999</v>
      </c>
      <c r="D4182" s="191">
        <v>1106.130005</v>
      </c>
      <c r="E4182" s="191">
        <v>1108.0600589999999</v>
      </c>
      <c r="F4182" s="192">
        <v>1108.0600589999999</v>
      </c>
      <c r="G4182" s="191">
        <v>1319100000</v>
      </c>
      <c r="H4182" s="194">
        <f t="shared" si="130"/>
        <v>-1.0186551087738179E-3</v>
      </c>
      <c r="I4182" s="193"/>
      <c r="J4182" s="197">
        <v>4180</v>
      </c>
      <c r="K4182" s="234"/>
      <c r="L4182" s="234"/>
      <c r="M4182" s="234"/>
      <c r="N4182" s="234"/>
      <c r="O4182" s="234"/>
      <c r="P4182" s="234"/>
      <c r="Q4182" s="7">
        <v>38072</v>
      </c>
      <c r="R4182" s="234">
        <v>0.48214299999999999</v>
      </c>
      <c r="S4182" s="234">
        <v>0.48857099999999998</v>
      </c>
      <c r="T4182" s="234">
        <v>0.48053600000000002</v>
      </c>
      <c r="U4182" s="234">
        <v>0.48285699999999998</v>
      </c>
      <c r="V4182" s="192">
        <v>0.41725600000000002</v>
      </c>
      <c r="W4182" s="234">
        <v>419893600</v>
      </c>
      <c r="X4182" s="194">
        <f t="shared" si="131"/>
        <v>6.328503347546777E-3</v>
      </c>
      <c r="Y4182" s="193"/>
      <c r="Z4182" s="197">
        <v>4180</v>
      </c>
    </row>
    <row r="4183" spans="1:26" ht="14.4" x14ac:dyDescent="0.3">
      <c r="A4183" s="7">
        <v>38071</v>
      </c>
      <c r="B4183" s="191">
        <v>1091.329956</v>
      </c>
      <c r="C4183" s="191">
        <v>1110.380005</v>
      </c>
      <c r="D4183" s="191">
        <v>1091.329956</v>
      </c>
      <c r="E4183" s="191">
        <v>1109.1899410000001</v>
      </c>
      <c r="F4183" s="192">
        <v>1109.1899410000001</v>
      </c>
      <c r="G4183" s="191">
        <v>1471700000</v>
      </c>
      <c r="H4183" s="194">
        <f t="shared" si="130"/>
        <v>1.6365339283328579E-2</v>
      </c>
      <c r="I4183" s="193"/>
      <c r="J4183" s="197">
        <v>4181</v>
      </c>
      <c r="K4183" s="234"/>
      <c r="L4183" s="234"/>
      <c r="M4183" s="234"/>
      <c r="N4183" s="234"/>
      <c r="O4183" s="234"/>
      <c r="P4183" s="234"/>
      <c r="Q4183" s="7">
        <v>38071</v>
      </c>
      <c r="R4183" s="234">
        <v>0.46678599999999998</v>
      </c>
      <c r="S4183" s="234">
        <v>0.48053600000000002</v>
      </c>
      <c r="T4183" s="234">
        <v>0.46232099999999998</v>
      </c>
      <c r="U4183" s="234">
        <v>0.479821</v>
      </c>
      <c r="V4183" s="192">
        <v>0.414632</v>
      </c>
      <c r="W4183" s="234">
        <v>566445600</v>
      </c>
      <c r="X4183" s="194">
        <f t="shared" si="131"/>
        <v>5.3724090959917842E-2</v>
      </c>
      <c r="Y4183" s="193"/>
      <c r="Z4183" s="197">
        <v>4181</v>
      </c>
    </row>
    <row r="4184" spans="1:26" ht="14.4" x14ac:dyDescent="0.3">
      <c r="A4184" s="7">
        <v>38070</v>
      </c>
      <c r="B4184" s="191">
        <v>1093.9499510000001</v>
      </c>
      <c r="C4184" s="191">
        <v>1098.3199460000001</v>
      </c>
      <c r="D4184" s="191">
        <v>1087.160034</v>
      </c>
      <c r="E4184" s="191">
        <v>1091.329956</v>
      </c>
      <c r="F4184" s="192">
        <v>1091.329956</v>
      </c>
      <c r="G4184" s="191">
        <v>1527800000</v>
      </c>
      <c r="H4184" s="194">
        <f t="shared" si="130"/>
        <v>-2.3949861669677218E-3</v>
      </c>
      <c r="I4184" s="193"/>
      <c r="J4184" s="197">
        <v>4182</v>
      </c>
      <c r="K4184" s="234"/>
      <c r="L4184" s="234"/>
      <c r="M4184" s="234"/>
      <c r="N4184" s="234"/>
      <c r="O4184" s="234"/>
      <c r="P4184" s="234"/>
      <c r="Q4184" s="7">
        <v>38070</v>
      </c>
      <c r="R4184" s="234">
        <v>0.45124999999999998</v>
      </c>
      <c r="S4184" s="234">
        <v>0.45982099999999998</v>
      </c>
      <c r="T4184" s="234">
        <v>0.45124999999999998</v>
      </c>
      <c r="U4184" s="234">
        <v>0.45535700000000001</v>
      </c>
      <c r="V4184" s="192">
        <v>0.39349200000000001</v>
      </c>
      <c r="W4184" s="234">
        <v>428215200</v>
      </c>
      <c r="X4184" s="194">
        <f t="shared" si="131"/>
        <v>8.3049114544229072E-3</v>
      </c>
      <c r="Y4184" s="193"/>
      <c r="Z4184" s="197">
        <v>4182</v>
      </c>
    </row>
    <row r="4185" spans="1:26" ht="14.4" x14ac:dyDescent="0.3">
      <c r="A4185" s="7">
        <v>38069</v>
      </c>
      <c r="B4185" s="191">
        <v>1095.400024</v>
      </c>
      <c r="C4185" s="191">
        <v>1101.5200199999999</v>
      </c>
      <c r="D4185" s="191">
        <v>1091.5699460000001</v>
      </c>
      <c r="E4185" s="191">
        <v>1093.9499510000001</v>
      </c>
      <c r="F4185" s="192">
        <v>1093.9499510000001</v>
      </c>
      <c r="G4185" s="191">
        <v>1458200000</v>
      </c>
      <c r="H4185" s="194">
        <f t="shared" si="130"/>
        <v>-1.3237839768387432E-3</v>
      </c>
      <c r="I4185" s="193"/>
      <c r="J4185" s="197">
        <v>4183</v>
      </c>
      <c r="K4185" s="234"/>
      <c r="L4185" s="234"/>
      <c r="M4185" s="234"/>
      <c r="N4185" s="234"/>
      <c r="O4185" s="234"/>
      <c r="P4185" s="234"/>
      <c r="Q4185" s="7">
        <v>38069</v>
      </c>
      <c r="R4185" s="234">
        <v>0.46214300000000003</v>
      </c>
      <c r="S4185" s="234">
        <v>0.46428599999999998</v>
      </c>
      <c r="T4185" s="234">
        <v>0.45035700000000001</v>
      </c>
      <c r="U4185" s="234">
        <v>0.45160699999999998</v>
      </c>
      <c r="V4185" s="192">
        <v>0.39025100000000001</v>
      </c>
      <c r="W4185" s="234">
        <v>385515200</v>
      </c>
      <c r="X4185" s="194">
        <f t="shared" si="131"/>
        <v>-2.204251629507294E-2</v>
      </c>
      <c r="Y4185" s="193"/>
      <c r="Z4185" s="197">
        <v>4183</v>
      </c>
    </row>
    <row r="4186" spans="1:26" ht="14.4" x14ac:dyDescent="0.3">
      <c r="A4186" s="7">
        <v>38068</v>
      </c>
      <c r="B4186" s="191">
        <v>1109.780029</v>
      </c>
      <c r="C4186" s="191">
        <v>1109.780029</v>
      </c>
      <c r="D4186" s="191">
        <v>1089.540039</v>
      </c>
      <c r="E4186" s="191">
        <v>1095.400024</v>
      </c>
      <c r="F4186" s="192">
        <v>1095.400024</v>
      </c>
      <c r="G4186" s="191">
        <v>1452300000</v>
      </c>
      <c r="H4186" s="194">
        <f t="shared" si="130"/>
        <v>-1.295752727948935E-2</v>
      </c>
      <c r="I4186" s="193"/>
      <c r="J4186" s="197">
        <v>4184</v>
      </c>
      <c r="K4186" s="234"/>
      <c r="L4186" s="234"/>
      <c r="M4186" s="234"/>
      <c r="N4186" s="234"/>
      <c r="O4186" s="234"/>
      <c r="P4186" s="234"/>
      <c r="Q4186" s="7">
        <v>38068</v>
      </c>
      <c r="R4186" s="234">
        <v>0.45303599999999999</v>
      </c>
      <c r="S4186" s="234">
        <v>0.46732099999999999</v>
      </c>
      <c r="T4186" s="234">
        <v>0.45089299999999999</v>
      </c>
      <c r="U4186" s="234">
        <v>0.46178599999999997</v>
      </c>
      <c r="V4186" s="192">
        <v>0.39904699999999999</v>
      </c>
      <c r="W4186" s="234">
        <v>419031200</v>
      </c>
      <c r="X4186" s="194">
        <f t="shared" si="131"/>
        <v>0</v>
      </c>
      <c r="Y4186" s="193"/>
      <c r="Z4186" s="197">
        <v>4184</v>
      </c>
    </row>
    <row r="4187" spans="1:26" ht="14.4" x14ac:dyDescent="0.3">
      <c r="A4187" s="7">
        <v>38065</v>
      </c>
      <c r="B4187" s="191">
        <v>1122.3199460000001</v>
      </c>
      <c r="C4187" s="191">
        <v>1122.719971</v>
      </c>
      <c r="D4187" s="191">
        <v>1109.6899410000001</v>
      </c>
      <c r="E4187" s="191">
        <v>1109.780029</v>
      </c>
      <c r="F4187" s="192">
        <v>1109.780029</v>
      </c>
      <c r="G4187" s="191">
        <v>1457400000</v>
      </c>
      <c r="H4187" s="194">
        <f t="shared" si="130"/>
        <v>-1.1173210495539085E-2</v>
      </c>
      <c r="I4187" s="193"/>
      <c r="J4187" s="197">
        <v>4185</v>
      </c>
      <c r="K4187" s="234"/>
      <c r="L4187" s="234"/>
      <c r="M4187" s="234"/>
      <c r="N4187" s="234"/>
      <c r="O4187" s="234"/>
      <c r="P4187" s="234"/>
      <c r="Q4187" s="7">
        <v>38065</v>
      </c>
      <c r="R4187" s="234">
        <v>0.45642899999999997</v>
      </c>
      <c r="S4187" s="234">
        <v>0.48107100000000003</v>
      </c>
      <c r="T4187" s="234">
        <v>0.456071</v>
      </c>
      <c r="U4187" s="234">
        <v>0.46178599999999997</v>
      </c>
      <c r="V4187" s="192">
        <v>0.39904699999999999</v>
      </c>
      <c r="W4187" s="234">
        <v>408576000</v>
      </c>
      <c r="X4187" s="194">
        <f t="shared" si="131"/>
        <v>7.4018908650265456E-3</v>
      </c>
      <c r="Y4187" s="193"/>
      <c r="Z4187" s="197">
        <v>4185</v>
      </c>
    </row>
    <row r="4188" spans="1:26" ht="14.4" x14ac:dyDescent="0.3">
      <c r="A4188" s="7">
        <v>38064</v>
      </c>
      <c r="B4188" s="191">
        <v>1123.75</v>
      </c>
      <c r="C4188" s="191">
        <v>1125.5</v>
      </c>
      <c r="D4188" s="191">
        <v>1113.25</v>
      </c>
      <c r="E4188" s="191">
        <v>1122.3199460000001</v>
      </c>
      <c r="F4188" s="192">
        <v>1122.3199460000001</v>
      </c>
      <c r="G4188" s="191">
        <v>1369200000</v>
      </c>
      <c r="H4188" s="194">
        <f t="shared" si="130"/>
        <v>-1.2725730812012703E-3</v>
      </c>
      <c r="I4188" s="193"/>
      <c r="J4188" s="197">
        <v>4186</v>
      </c>
      <c r="K4188" s="234"/>
      <c r="L4188" s="234"/>
      <c r="M4188" s="234"/>
      <c r="N4188" s="234"/>
      <c r="O4188" s="234"/>
      <c r="P4188" s="234"/>
      <c r="Q4188" s="7">
        <v>38064</v>
      </c>
      <c r="R4188" s="234">
        <v>0.46321400000000001</v>
      </c>
      <c r="S4188" s="234">
        <v>0.46535700000000002</v>
      </c>
      <c r="T4188" s="234">
        <v>0.45696399999999998</v>
      </c>
      <c r="U4188" s="234">
        <v>0.45839299999999999</v>
      </c>
      <c r="V4188" s="192">
        <v>0.39611499999999999</v>
      </c>
      <c r="W4188" s="234">
        <v>321081600</v>
      </c>
      <c r="X4188" s="194">
        <f t="shared" si="131"/>
        <v>-1.9854554992218099E-2</v>
      </c>
      <c r="Y4188" s="193"/>
      <c r="Z4188" s="197">
        <v>4186</v>
      </c>
    </row>
    <row r="4189" spans="1:26" ht="14.4" x14ac:dyDescent="0.3">
      <c r="A4189" s="7">
        <v>38063</v>
      </c>
      <c r="B4189" s="191">
        <v>1110.6999510000001</v>
      </c>
      <c r="C4189" s="191">
        <v>1125.76001</v>
      </c>
      <c r="D4189" s="191">
        <v>1110.6999510000001</v>
      </c>
      <c r="E4189" s="191">
        <v>1123.75</v>
      </c>
      <c r="F4189" s="192">
        <v>1123.75</v>
      </c>
      <c r="G4189" s="191">
        <v>1490100000</v>
      </c>
      <c r="H4189" s="194">
        <f t="shared" si="130"/>
        <v>1.1749391893148596E-2</v>
      </c>
      <c r="I4189" s="193"/>
      <c r="J4189" s="197">
        <v>4187</v>
      </c>
      <c r="K4189" s="234"/>
      <c r="L4189" s="234"/>
      <c r="M4189" s="234"/>
      <c r="N4189" s="234"/>
      <c r="O4189" s="234"/>
      <c r="P4189" s="234"/>
      <c r="Q4189" s="7">
        <v>38063</v>
      </c>
      <c r="R4189" s="234">
        <v>0.46357100000000001</v>
      </c>
      <c r="S4189" s="234">
        <v>0.47107100000000002</v>
      </c>
      <c r="T4189" s="234">
        <v>0.46035700000000002</v>
      </c>
      <c r="U4189" s="234">
        <v>0.46767900000000001</v>
      </c>
      <c r="V4189" s="192">
        <v>0.40413900000000003</v>
      </c>
      <c r="W4189" s="234">
        <v>411432000</v>
      </c>
      <c r="X4189" s="194">
        <f t="shared" si="131"/>
        <v>1.4328740305699922E-2</v>
      </c>
      <c r="Y4189" s="193"/>
      <c r="Z4189" s="197">
        <v>4187</v>
      </c>
    </row>
    <row r="4190" spans="1:26" ht="14.4" x14ac:dyDescent="0.3">
      <c r="A4190" s="7">
        <v>38062</v>
      </c>
      <c r="B4190" s="191">
        <v>1104.48999</v>
      </c>
      <c r="C4190" s="191">
        <v>1113.76001</v>
      </c>
      <c r="D4190" s="191">
        <v>1102.6099850000001</v>
      </c>
      <c r="E4190" s="191">
        <v>1110.6999510000001</v>
      </c>
      <c r="F4190" s="192">
        <v>1110.6999510000001</v>
      </c>
      <c r="G4190" s="191">
        <v>1500700000</v>
      </c>
      <c r="H4190" s="194">
        <f t="shared" si="130"/>
        <v>5.6224692448321968E-3</v>
      </c>
      <c r="I4190" s="193"/>
      <c r="J4190" s="197">
        <v>4188</v>
      </c>
      <c r="K4190" s="234"/>
      <c r="L4190" s="234"/>
      <c r="M4190" s="234"/>
      <c r="N4190" s="234"/>
      <c r="O4190" s="234"/>
      <c r="P4190" s="234"/>
      <c r="Q4190" s="7">
        <v>38062</v>
      </c>
      <c r="R4190" s="234">
        <v>0.474107</v>
      </c>
      <c r="S4190" s="234">
        <v>0.47517900000000002</v>
      </c>
      <c r="T4190" s="234">
        <v>0.45339299999999999</v>
      </c>
      <c r="U4190" s="234">
        <v>0.46107100000000001</v>
      </c>
      <c r="V4190" s="192">
        <v>0.39843000000000001</v>
      </c>
      <c r="W4190" s="234">
        <v>605432800</v>
      </c>
      <c r="X4190" s="194">
        <f t="shared" si="131"/>
        <v>-2.381716570582941E-2</v>
      </c>
      <c r="Y4190" s="193"/>
      <c r="Z4190" s="197">
        <v>4188</v>
      </c>
    </row>
    <row r="4191" spans="1:26" ht="14.4" x14ac:dyDescent="0.3">
      <c r="A4191" s="7">
        <v>38061</v>
      </c>
      <c r="B4191" s="191">
        <v>1120.5699460000001</v>
      </c>
      <c r="C4191" s="191">
        <v>1120.5699460000001</v>
      </c>
      <c r="D4191" s="191">
        <v>1103.3599850000001</v>
      </c>
      <c r="E4191" s="191">
        <v>1104.48999</v>
      </c>
      <c r="F4191" s="192">
        <v>1104.48999</v>
      </c>
      <c r="G4191" s="191">
        <v>1600600000</v>
      </c>
      <c r="H4191" s="194">
        <f t="shared" si="130"/>
        <v>-1.4349801239448946E-2</v>
      </c>
      <c r="I4191" s="193"/>
      <c r="J4191" s="197">
        <v>4189</v>
      </c>
      <c r="K4191" s="234"/>
      <c r="L4191" s="234"/>
      <c r="M4191" s="234"/>
      <c r="N4191" s="234"/>
      <c r="O4191" s="234"/>
      <c r="P4191" s="234"/>
      <c r="Q4191" s="7">
        <v>38061</v>
      </c>
      <c r="R4191" s="234">
        <v>0.48267900000000002</v>
      </c>
      <c r="S4191" s="234">
        <v>0.48839300000000002</v>
      </c>
      <c r="T4191" s="234">
        <v>0.46892899999999998</v>
      </c>
      <c r="U4191" s="234">
        <v>0.47232099999999999</v>
      </c>
      <c r="V4191" s="192">
        <v>0.40815099999999999</v>
      </c>
      <c r="W4191" s="234">
        <v>481717600</v>
      </c>
      <c r="X4191" s="194">
        <f t="shared" si="131"/>
        <v>-4.027699398043643E-2</v>
      </c>
      <c r="Y4191" s="193"/>
      <c r="Z4191" s="197">
        <v>4189</v>
      </c>
    </row>
    <row r="4192" spans="1:26" ht="14.4" x14ac:dyDescent="0.3">
      <c r="A4192" s="7">
        <v>38058</v>
      </c>
      <c r="B4192" s="191">
        <v>1106.780029</v>
      </c>
      <c r="C4192" s="191">
        <v>1120.630005</v>
      </c>
      <c r="D4192" s="191">
        <v>1106.780029</v>
      </c>
      <c r="E4192" s="191">
        <v>1120.5699460000001</v>
      </c>
      <c r="F4192" s="192">
        <v>1120.5699460000001</v>
      </c>
      <c r="G4192" s="191">
        <v>1388500000</v>
      </c>
      <c r="H4192" s="194">
        <f t="shared" si="130"/>
        <v>1.245949207491533E-2</v>
      </c>
      <c r="I4192" s="193"/>
      <c r="J4192" s="197">
        <v>4190</v>
      </c>
      <c r="K4192" s="234"/>
      <c r="L4192" s="234"/>
      <c r="M4192" s="234"/>
      <c r="N4192" s="234"/>
      <c r="O4192" s="234"/>
      <c r="P4192" s="234"/>
      <c r="Q4192" s="7">
        <v>38058</v>
      </c>
      <c r="R4192" s="234">
        <v>0.48785699999999999</v>
      </c>
      <c r="S4192" s="234">
        <v>0.49607099999999998</v>
      </c>
      <c r="T4192" s="234">
        <v>0.48517900000000003</v>
      </c>
      <c r="U4192" s="234">
        <v>0.492143</v>
      </c>
      <c r="V4192" s="192">
        <v>0.42527999999999999</v>
      </c>
      <c r="W4192" s="234">
        <v>329224000</v>
      </c>
      <c r="X4192" s="194">
        <f t="shared" si="131"/>
        <v>1.510193267502553E-2</v>
      </c>
      <c r="Y4192" s="193"/>
      <c r="Z4192" s="197">
        <v>4190</v>
      </c>
    </row>
    <row r="4193" spans="1:26" ht="14.4" x14ac:dyDescent="0.3">
      <c r="A4193" s="7">
        <v>38057</v>
      </c>
      <c r="B4193" s="191">
        <v>1123.8900149999999</v>
      </c>
      <c r="C4193" s="191">
        <v>1125.959961</v>
      </c>
      <c r="D4193" s="191">
        <v>1105.869995</v>
      </c>
      <c r="E4193" s="191">
        <v>1106.780029</v>
      </c>
      <c r="F4193" s="192">
        <v>1106.780029</v>
      </c>
      <c r="G4193" s="191">
        <v>1889900000</v>
      </c>
      <c r="H4193" s="194">
        <f t="shared" si="130"/>
        <v>-1.5223897153317031E-2</v>
      </c>
      <c r="I4193" s="193"/>
      <c r="J4193" s="197">
        <v>4191</v>
      </c>
      <c r="K4193" s="234"/>
      <c r="L4193" s="234"/>
      <c r="M4193" s="234"/>
      <c r="N4193" s="234"/>
      <c r="O4193" s="234"/>
      <c r="P4193" s="234"/>
      <c r="Q4193" s="7">
        <v>38057</v>
      </c>
      <c r="R4193" s="234">
        <v>0.48696400000000001</v>
      </c>
      <c r="S4193" s="234">
        <v>0.50071399999999999</v>
      </c>
      <c r="T4193" s="234">
        <v>0.48375000000000001</v>
      </c>
      <c r="U4193" s="234">
        <v>0.484821</v>
      </c>
      <c r="V4193" s="192">
        <v>0.41895300000000002</v>
      </c>
      <c r="W4193" s="234">
        <v>595851200</v>
      </c>
      <c r="X4193" s="194">
        <f t="shared" si="131"/>
        <v>-1.9148647256585768E-2</v>
      </c>
      <c r="Y4193" s="193"/>
      <c r="Z4193" s="197">
        <v>4191</v>
      </c>
    </row>
    <row r="4194" spans="1:26" ht="14.4" x14ac:dyDescent="0.3">
      <c r="A4194" s="7">
        <v>38056</v>
      </c>
      <c r="B4194" s="191">
        <v>1140.579956</v>
      </c>
      <c r="C4194" s="191">
        <v>1141.4499510000001</v>
      </c>
      <c r="D4194" s="191">
        <v>1122.530029</v>
      </c>
      <c r="E4194" s="191">
        <v>1123.8900149999999</v>
      </c>
      <c r="F4194" s="192">
        <v>1123.8900149999999</v>
      </c>
      <c r="G4194" s="191">
        <v>1648400000</v>
      </c>
      <c r="H4194" s="194">
        <f t="shared" si="130"/>
        <v>-1.4632854901756743E-2</v>
      </c>
      <c r="I4194" s="193"/>
      <c r="J4194" s="197">
        <v>4192</v>
      </c>
      <c r="K4194" s="234"/>
      <c r="L4194" s="234"/>
      <c r="M4194" s="234"/>
      <c r="N4194" s="234"/>
      <c r="O4194" s="234"/>
      <c r="P4194" s="234"/>
      <c r="Q4194" s="7">
        <v>38056</v>
      </c>
      <c r="R4194" s="234">
        <v>0.48285699999999998</v>
      </c>
      <c r="S4194" s="234">
        <v>0.50249999999999995</v>
      </c>
      <c r="T4194" s="234">
        <v>0.48107100000000003</v>
      </c>
      <c r="U4194" s="234">
        <v>0.494286</v>
      </c>
      <c r="V4194" s="192">
        <v>0.42713200000000001</v>
      </c>
      <c r="W4194" s="234">
        <v>1006964000</v>
      </c>
      <c r="X4194" s="194">
        <f t="shared" si="131"/>
        <v>2.1402164607754549E-2</v>
      </c>
      <c r="Y4194" s="193"/>
      <c r="Z4194" s="197">
        <v>4192</v>
      </c>
    </row>
    <row r="4195" spans="1:26" ht="14.4" x14ac:dyDescent="0.3">
      <c r="A4195" s="7">
        <v>38055</v>
      </c>
      <c r="B4195" s="191">
        <v>1147.1999510000001</v>
      </c>
      <c r="C4195" s="191">
        <v>1147.3199460000001</v>
      </c>
      <c r="D4195" s="191">
        <v>1136.839966</v>
      </c>
      <c r="E4195" s="191">
        <v>1140.579956</v>
      </c>
      <c r="F4195" s="192">
        <v>1140.579956</v>
      </c>
      <c r="G4195" s="191">
        <v>1499400000</v>
      </c>
      <c r="H4195" s="194">
        <f t="shared" si="130"/>
        <v>-5.7705677150957421E-3</v>
      </c>
      <c r="I4195" s="193"/>
      <c r="J4195" s="197">
        <v>4193</v>
      </c>
      <c r="K4195" s="234"/>
      <c r="L4195" s="234"/>
      <c r="M4195" s="234"/>
      <c r="N4195" s="234"/>
      <c r="O4195" s="234"/>
      <c r="P4195" s="234"/>
      <c r="Q4195" s="7">
        <v>38055</v>
      </c>
      <c r="R4195" s="234">
        <v>0.46250000000000002</v>
      </c>
      <c r="S4195" s="234">
        <v>0.48625000000000002</v>
      </c>
      <c r="T4195" s="234">
        <v>0.45982099999999998</v>
      </c>
      <c r="U4195" s="234">
        <v>0.483929</v>
      </c>
      <c r="V4195" s="192">
        <v>0.418182</v>
      </c>
      <c r="W4195" s="234">
        <v>618363200</v>
      </c>
      <c r="X4195" s="194">
        <f t="shared" si="131"/>
        <v>4.2307232158880152E-2</v>
      </c>
      <c r="Y4195" s="193"/>
      <c r="Z4195" s="197">
        <v>4193</v>
      </c>
    </row>
    <row r="4196" spans="1:26" ht="14.4" x14ac:dyDescent="0.3">
      <c r="A4196" s="7">
        <v>38054</v>
      </c>
      <c r="B4196" s="191">
        <v>1156.8599850000001</v>
      </c>
      <c r="C4196" s="191">
        <v>1159.9399410000001</v>
      </c>
      <c r="D4196" s="191">
        <v>1146.969971</v>
      </c>
      <c r="E4196" s="191">
        <v>1147.1999510000001</v>
      </c>
      <c r="F4196" s="192">
        <v>1147.1999510000001</v>
      </c>
      <c r="G4196" s="191">
        <v>1254400000</v>
      </c>
      <c r="H4196" s="194">
        <f t="shared" si="130"/>
        <v>-8.3502188037042312E-3</v>
      </c>
      <c r="I4196" s="193"/>
      <c r="J4196" s="197">
        <v>4194</v>
      </c>
      <c r="K4196" s="234"/>
      <c r="L4196" s="234"/>
      <c r="M4196" s="234"/>
      <c r="N4196" s="234"/>
      <c r="O4196" s="234"/>
      <c r="P4196" s="234"/>
      <c r="Q4196" s="7">
        <v>38054</v>
      </c>
      <c r="R4196" s="234">
        <v>0.47535699999999997</v>
      </c>
      <c r="S4196" s="234">
        <v>0.47839300000000001</v>
      </c>
      <c r="T4196" s="234">
        <v>0.46071400000000001</v>
      </c>
      <c r="U4196" s="234">
        <v>0.46428599999999998</v>
      </c>
      <c r="V4196" s="192">
        <v>0.40120800000000001</v>
      </c>
      <c r="W4196" s="234">
        <v>522872000</v>
      </c>
      <c r="X4196" s="194">
        <f t="shared" si="131"/>
        <v>-2.7671547600005779E-2</v>
      </c>
      <c r="Y4196" s="193"/>
      <c r="Z4196" s="197">
        <v>4194</v>
      </c>
    </row>
    <row r="4197" spans="1:26" ht="14.4" x14ac:dyDescent="0.3">
      <c r="A4197" s="7">
        <v>38051</v>
      </c>
      <c r="B4197" s="191">
        <v>1154.869995</v>
      </c>
      <c r="C4197" s="191">
        <v>1163.2299800000001</v>
      </c>
      <c r="D4197" s="191">
        <v>1148.7700199999999</v>
      </c>
      <c r="E4197" s="191">
        <v>1156.8599850000001</v>
      </c>
      <c r="F4197" s="192">
        <v>1156.8599850000001</v>
      </c>
      <c r="G4197" s="191">
        <v>1398200000</v>
      </c>
      <c r="H4197" s="194">
        <f t="shared" si="130"/>
        <v>1.7231290176519256E-3</v>
      </c>
      <c r="I4197" s="193"/>
      <c r="J4197" s="197">
        <v>4195</v>
      </c>
      <c r="K4197" s="234"/>
      <c r="L4197" s="234"/>
      <c r="M4197" s="234"/>
      <c r="N4197" s="234"/>
      <c r="O4197" s="234"/>
      <c r="P4197" s="234"/>
      <c r="Q4197" s="7">
        <v>38051</v>
      </c>
      <c r="R4197" s="234">
        <v>0.44553599999999999</v>
      </c>
      <c r="S4197" s="234">
        <v>0.49089300000000002</v>
      </c>
      <c r="T4197" s="234">
        <v>0.44464300000000001</v>
      </c>
      <c r="U4197" s="234">
        <v>0.47749999999999998</v>
      </c>
      <c r="V4197" s="192">
        <v>0.41262599999999999</v>
      </c>
      <c r="W4197" s="234">
        <v>1540599200</v>
      </c>
      <c r="X4197" s="194">
        <f t="shared" si="131"/>
        <v>6.2797975505157783E-2</v>
      </c>
      <c r="Y4197" s="193"/>
      <c r="Z4197" s="197">
        <v>4195</v>
      </c>
    </row>
    <row r="4198" spans="1:26" ht="14.4" x14ac:dyDescent="0.3">
      <c r="A4198" s="7">
        <v>38050</v>
      </c>
      <c r="B4198" s="191">
        <v>1151.030029</v>
      </c>
      <c r="C4198" s="191">
        <v>1154.969971</v>
      </c>
      <c r="D4198" s="191">
        <v>1149.8100589999999</v>
      </c>
      <c r="E4198" s="191">
        <v>1154.869995</v>
      </c>
      <c r="F4198" s="192">
        <v>1154.869995</v>
      </c>
      <c r="G4198" s="191">
        <v>1265800000</v>
      </c>
      <c r="H4198" s="194">
        <f t="shared" si="130"/>
        <v>3.3361127887654822E-3</v>
      </c>
      <c r="I4198" s="193"/>
      <c r="J4198" s="197">
        <v>4196</v>
      </c>
      <c r="K4198" s="234"/>
      <c r="L4198" s="234"/>
      <c r="M4198" s="234"/>
      <c r="N4198" s="234"/>
      <c r="O4198" s="234"/>
      <c r="P4198" s="234"/>
      <c r="Q4198" s="7">
        <v>38050</v>
      </c>
      <c r="R4198" s="234">
        <v>0.42732100000000001</v>
      </c>
      <c r="S4198" s="234">
        <v>0.45035700000000001</v>
      </c>
      <c r="T4198" s="234">
        <v>0.42696400000000001</v>
      </c>
      <c r="U4198" s="234">
        <v>0.44928600000000002</v>
      </c>
      <c r="V4198" s="192">
        <v>0.38824500000000001</v>
      </c>
      <c r="W4198" s="234">
        <v>660223200</v>
      </c>
      <c r="X4198" s="194">
        <f t="shared" si="131"/>
        <v>5.1838064972325355E-2</v>
      </c>
      <c r="Y4198" s="193"/>
      <c r="Z4198" s="197">
        <v>4196</v>
      </c>
    </row>
    <row r="4199" spans="1:26" ht="14.4" x14ac:dyDescent="0.3">
      <c r="A4199" s="7">
        <v>38049</v>
      </c>
      <c r="B4199" s="191">
        <v>1149.099976</v>
      </c>
      <c r="C4199" s="191">
        <v>1152.4399410000001</v>
      </c>
      <c r="D4199" s="191">
        <v>1143.780029</v>
      </c>
      <c r="E4199" s="191">
        <v>1151.030029</v>
      </c>
      <c r="F4199" s="192">
        <v>1151.030029</v>
      </c>
      <c r="G4199" s="191">
        <v>1334500000</v>
      </c>
      <c r="H4199" s="194">
        <f t="shared" si="130"/>
        <v>1.6796214779487939E-3</v>
      </c>
      <c r="I4199" s="193"/>
      <c r="J4199" s="197">
        <v>4197</v>
      </c>
      <c r="K4199" s="234"/>
      <c r="L4199" s="234"/>
      <c r="M4199" s="234"/>
      <c r="N4199" s="234"/>
      <c r="O4199" s="234"/>
      <c r="P4199" s="234"/>
      <c r="Q4199" s="7">
        <v>38049</v>
      </c>
      <c r="R4199" s="234">
        <v>0.421429</v>
      </c>
      <c r="S4199" s="234">
        <v>0.43196400000000001</v>
      </c>
      <c r="T4199" s="234">
        <v>0.421429</v>
      </c>
      <c r="U4199" s="234">
        <v>0.42714299999999999</v>
      </c>
      <c r="V4199" s="192">
        <v>0.36911100000000002</v>
      </c>
      <c r="W4199" s="234">
        <v>225131200</v>
      </c>
      <c r="X4199" s="194">
        <f t="shared" si="131"/>
        <v>4.6215022331818224E-3</v>
      </c>
      <c r="Y4199" s="193"/>
      <c r="Z4199" s="197">
        <v>4197</v>
      </c>
    </row>
    <row r="4200" spans="1:26" ht="14.4" x14ac:dyDescent="0.3">
      <c r="A4200" s="7">
        <v>38048</v>
      </c>
      <c r="B4200" s="191">
        <v>1155.969971</v>
      </c>
      <c r="C4200" s="191">
        <v>1156.540039</v>
      </c>
      <c r="D4200" s="191">
        <v>1147.3100589999999</v>
      </c>
      <c r="E4200" s="191">
        <v>1149.099976</v>
      </c>
      <c r="F4200" s="192">
        <v>1149.099976</v>
      </c>
      <c r="G4200" s="191">
        <v>1476000000</v>
      </c>
      <c r="H4200" s="194">
        <f t="shared" si="130"/>
        <v>-5.9430566297989217E-3</v>
      </c>
      <c r="I4200" s="193"/>
      <c r="J4200" s="197">
        <v>4198</v>
      </c>
      <c r="K4200" s="234"/>
      <c r="L4200" s="234"/>
      <c r="M4200" s="234"/>
      <c r="N4200" s="234"/>
      <c r="O4200" s="234"/>
      <c r="P4200" s="234"/>
      <c r="Q4200" s="7">
        <v>38048</v>
      </c>
      <c r="R4200" s="234">
        <v>0.42857099999999998</v>
      </c>
      <c r="S4200" s="234">
        <v>0.43035699999999999</v>
      </c>
      <c r="T4200" s="234">
        <v>0.42446400000000001</v>
      </c>
      <c r="U4200" s="234">
        <v>0.42517899999999997</v>
      </c>
      <c r="V4200" s="192">
        <v>0.36741299999999999</v>
      </c>
      <c r="W4200" s="234">
        <v>256687200</v>
      </c>
      <c r="X4200" s="194">
        <f t="shared" si="131"/>
        <v>-8.7440038418578891E-3</v>
      </c>
      <c r="Y4200" s="193"/>
      <c r="Z4200" s="197">
        <v>4198</v>
      </c>
    </row>
    <row r="4201" spans="1:26" ht="14.4" x14ac:dyDescent="0.3">
      <c r="A4201" s="7">
        <v>38047</v>
      </c>
      <c r="B4201" s="191">
        <v>1144.9399410000001</v>
      </c>
      <c r="C4201" s="191">
        <v>1157.4499510000001</v>
      </c>
      <c r="D4201" s="191">
        <v>1144.9399410000001</v>
      </c>
      <c r="E4201" s="191">
        <v>1155.969971</v>
      </c>
      <c r="F4201" s="192">
        <v>1155.969971</v>
      </c>
      <c r="G4201" s="191">
        <v>1497100000</v>
      </c>
      <c r="H4201" s="194">
        <f t="shared" si="130"/>
        <v>9.6337192939274854E-3</v>
      </c>
      <c r="I4201" s="193"/>
      <c r="J4201" s="197">
        <v>4199</v>
      </c>
      <c r="K4201" s="234"/>
      <c r="L4201" s="234"/>
      <c r="M4201" s="234"/>
      <c r="N4201" s="234"/>
      <c r="O4201" s="234"/>
      <c r="P4201" s="234"/>
      <c r="Q4201" s="7">
        <v>38047</v>
      </c>
      <c r="R4201" s="234">
        <v>0.43035699999999999</v>
      </c>
      <c r="S4201" s="234">
        <v>0.43392900000000001</v>
      </c>
      <c r="T4201" s="234">
        <v>0.42625000000000002</v>
      </c>
      <c r="U4201" s="234">
        <v>0.428929</v>
      </c>
      <c r="V4201" s="192">
        <v>0.37065399999999998</v>
      </c>
      <c r="W4201" s="234">
        <v>321680800</v>
      </c>
      <c r="X4201" s="194">
        <f t="shared" si="131"/>
        <v>4.1803143227916832E-3</v>
      </c>
      <c r="Y4201" s="193"/>
      <c r="Z4201" s="197">
        <v>4199</v>
      </c>
    </row>
    <row r="4202" spans="1:26" ht="14.4" x14ac:dyDescent="0.3">
      <c r="A4202" s="7">
        <v>38044</v>
      </c>
      <c r="B4202" s="191">
        <v>1145.8000489999999</v>
      </c>
      <c r="C4202" s="191">
        <v>1151.6800539999999</v>
      </c>
      <c r="D4202" s="191">
        <v>1141.8000489999999</v>
      </c>
      <c r="E4202" s="191">
        <v>1144.9399410000001</v>
      </c>
      <c r="F4202" s="192">
        <v>1144.9399410000001</v>
      </c>
      <c r="G4202" s="191">
        <v>1540400000</v>
      </c>
      <c r="H4202" s="194">
        <f t="shared" si="130"/>
        <v>2.6121703113743371E-5</v>
      </c>
      <c r="I4202" s="193"/>
      <c r="J4202" s="197">
        <v>4200</v>
      </c>
      <c r="K4202" s="234"/>
      <c r="L4202" s="234"/>
      <c r="M4202" s="234"/>
      <c r="N4202" s="234"/>
      <c r="O4202" s="234"/>
      <c r="P4202" s="234"/>
      <c r="Q4202" s="7">
        <v>38044</v>
      </c>
      <c r="R4202" s="234">
        <v>0.41</v>
      </c>
      <c r="S4202" s="234">
        <v>0.428929</v>
      </c>
      <c r="T4202" s="234">
        <v>0.40982099999999999</v>
      </c>
      <c r="U4202" s="234">
        <v>0.42714299999999999</v>
      </c>
      <c r="V4202" s="192">
        <v>0.36911100000000002</v>
      </c>
      <c r="W4202" s="234">
        <v>468837600</v>
      </c>
      <c r="X4202" s="194">
        <f t="shared" si="131"/>
        <v>3.8193467817242914E-2</v>
      </c>
      <c r="Y4202" s="193"/>
      <c r="Z4202" s="197">
        <v>4200</v>
      </c>
    </row>
    <row r="4203" spans="1:26" ht="14.4" x14ac:dyDescent="0.3">
      <c r="A4203" s="7">
        <v>38043</v>
      </c>
      <c r="B4203" s="191">
        <v>1143.670044</v>
      </c>
      <c r="C4203" s="191">
        <v>1147.2299800000001</v>
      </c>
      <c r="D4203" s="191">
        <v>1138.619995</v>
      </c>
      <c r="E4203" s="191">
        <v>1144.910034</v>
      </c>
      <c r="F4203" s="192">
        <v>1144.910034</v>
      </c>
      <c r="G4203" s="191">
        <v>1383900000</v>
      </c>
      <c r="H4203" s="194">
        <f t="shared" si="130"/>
        <v>1.0842200567422E-3</v>
      </c>
      <c r="I4203" s="193"/>
      <c r="J4203" s="197">
        <v>4201</v>
      </c>
      <c r="K4203" s="234"/>
      <c r="L4203" s="234"/>
      <c r="M4203" s="234"/>
      <c r="N4203" s="234"/>
      <c r="O4203" s="234"/>
      <c r="P4203" s="234"/>
      <c r="Q4203" s="7">
        <v>38043</v>
      </c>
      <c r="R4203" s="234">
        <v>0.40857100000000002</v>
      </c>
      <c r="S4203" s="234">
        <v>0.41392899999999999</v>
      </c>
      <c r="T4203" s="234">
        <v>0.40714299999999998</v>
      </c>
      <c r="U4203" s="234">
        <v>0.41142899999999999</v>
      </c>
      <c r="V4203" s="192">
        <v>0.35553200000000001</v>
      </c>
      <c r="W4203" s="234">
        <v>198408000</v>
      </c>
      <c r="X4203" s="194">
        <f t="shared" si="131"/>
        <v>1.0085743020949927E-2</v>
      </c>
      <c r="Y4203" s="193"/>
      <c r="Z4203" s="197">
        <v>4201</v>
      </c>
    </row>
    <row r="4204" spans="1:26" ht="14.4" x14ac:dyDescent="0.3">
      <c r="A4204" s="7">
        <v>38042</v>
      </c>
      <c r="B4204" s="191">
        <v>1139.089966</v>
      </c>
      <c r="C4204" s="191">
        <v>1145.23999</v>
      </c>
      <c r="D4204" s="191">
        <v>1138.959961</v>
      </c>
      <c r="E4204" s="191">
        <v>1143.670044</v>
      </c>
      <c r="F4204" s="192">
        <v>1143.670044</v>
      </c>
      <c r="G4204" s="191">
        <v>1360700000</v>
      </c>
      <c r="H4204" s="194">
        <f t="shared" si="130"/>
        <v>4.0208220041505994E-3</v>
      </c>
      <c r="I4204" s="193"/>
      <c r="J4204" s="197">
        <v>4202</v>
      </c>
      <c r="K4204" s="234"/>
      <c r="L4204" s="234"/>
      <c r="M4204" s="234"/>
      <c r="N4204" s="234"/>
      <c r="O4204" s="234"/>
      <c r="P4204" s="234"/>
      <c r="Q4204" s="7">
        <v>38042</v>
      </c>
      <c r="R4204" s="234">
        <v>0.39785700000000002</v>
      </c>
      <c r="S4204" s="234">
        <v>0.40892899999999999</v>
      </c>
      <c r="T4204" s="234">
        <v>0.39660699999999999</v>
      </c>
      <c r="U4204" s="234">
        <v>0.40732099999999999</v>
      </c>
      <c r="V4204" s="192">
        <v>0.35198200000000002</v>
      </c>
      <c r="W4204" s="234">
        <v>276276000</v>
      </c>
      <c r="X4204" s="194">
        <f t="shared" si="131"/>
        <v>2.0125319530022796E-2</v>
      </c>
      <c r="Y4204" s="193"/>
      <c r="Z4204" s="197">
        <v>4202</v>
      </c>
    </row>
    <row r="4205" spans="1:26" ht="14.4" x14ac:dyDescent="0.3">
      <c r="A4205" s="7">
        <v>38041</v>
      </c>
      <c r="B4205" s="191">
        <v>1140.98999</v>
      </c>
      <c r="C4205" s="191">
        <v>1144.540039</v>
      </c>
      <c r="D4205" s="191">
        <v>1134.4300539999999</v>
      </c>
      <c r="E4205" s="191">
        <v>1139.089966</v>
      </c>
      <c r="F4205" s="192">
        <v>1139.089966</v>
      </c>
      <c r="G4205" s="191">
        <v>1543600000</v>
      </c>
      <c r="H4205" s="194">
        <f t="shared" si="130"/>
        <v>-1.6652416030398568E-3</v>
      </c>
      <c r="I4205" s="193"/>
      <c r="J4205" s="197">
        <v>4203</v>
      </c>
      <c r="K4205" s="234"/>
      <c r="L4205" s="234"/>
      <c r="M4205" s="234"/>
      <c r="N4205" s="234"/>
      <c r="O4205" s="234"/>
      <c r="P4205" s="234"/>
      <c r="Q4205" s="7">
        <v>38041</v>
      </c>
      <c r="R4205" s="234">
        <v>0.39535700000000001</v>
      </c>
      <c r="S4205" s="234">
        <v>0.40607100000000002</v>
      </c>
      <c r="T4205" s="234">
        <v>0.39285700000000001</v>
      </c>
      <c r="U4205" s="234">
        <v>0.39928599999999997</v>
      </c>
      <c r="V4205" s="192">
        <v>0.34503800000000001</v>
      </c>
      <c r="W4205" s="234">
        <v>259056000</v>
      </c>
      <c r="X4205" s="194">
        <f t="shared" si="131"/>
        <v>7.6602952557568629E-3</v>
      </c>
      <c r="Y4205" s="193"/>
      <c r="Z4205" s="197">
        <v>4203</v>
      </c>
    </row>
    <row r="4206" spans="1:26" ht="14.4" x14ac:dyDescent="0.3">
      <c r="A4206" s="7">
        <v>38040</v>
      </c>
      <c r="B4206" s="191">
        <v>1144.1099850000001</v>
      </c>
      <c r="C4206" s="191">
        <v>1146.6899410000001</v>
      </c>
      <c r="D4206" s="191">
        <v>1136.9799800000001</v>
      </c>
      <c r="E4206" s="191">
        <v>1140.98999</v>
      </c>
      <c r="F4206" s="192">
        <v>1140.98999</v>
      </c>
      <c r="G4206" s="191">
        <v>1380400000</v>
      </c>
      <c r="H4206" s="194">
        <f t="shared" si="130"/>
        <v>-2.7270061802668537E-3</v>
      </c>
      <c r="I4206" s="193"/>
      <c r="J4206" s="197">
        <v>4204</v>
      </c>
      <c r="K4206" s="234"/>
      <c r="L4206" s="234"/>
      <c r="M4206" s="234"/>
      <c r="N4206" s="234"/>
      <c r="O4206" s="234"/>
      <c r="P4206" s="234"/>
      <c r="Q4206" s="7">
        <v>38040</v>
      </c>
      <c r="R4206" s="234">
        <v>0.39892899999999998</v>
      </c>
      <c r="S4206" s="234">
        <v>0.40107100000000001</v>
      </c>
      <c r="T4206" s="234">
        <v>0.39089299999999999</v>
      </c>
      <c r="U4206" s="234">
        <v>0.39624999999999999</v>
      </c>
      <c r="V4206" s="192">
        <v>0.34241500000000002</v>
      </c>
      <c r="W4206" s="234">
        <v>194079200</v>
      </c>
      <c r="X4206" s="194">
        <f t="shared" si="131"/>
        <v>-9.3763741986252046E-3</v>
      </c>
      <c r="Y4206" s="193"/>
      <c r="Z4206" s="197">
        <v>4204</v>
      </c>
    </row>
    <row r="4207" spans="1:26" ht="14.4" x14ac:dyDescent="0.3">
      <c r="A4207" s="7">
        <v>38037</v>
      </c>
      <c r="B4207" s="191">
        <v>1147.0600589999999</v>
      </c>
      <c r="C4207" s="191">
        <v>1149.8100589999999</v>
      </c>
      <c r="D4207" s="191">
        <v>1139</v>
      </c>
      <c r="E4207" s="191">
        <v>1144.1099850000001</v>
      </c>
      <c r="F4207" s="192">
        <v>1144.1099850000001</v>
      </c>
      <c r="G4207" s="191">
        <v>1479600000</v>
      </c>
      <c r="H4207" s="194">
        <f t="shared" si="130"/>
        <v>-2.5718566145278526E-3</v>
      </c>
      <c r="I4207" s="193"/>
      <c r="J4207" s="197">
        <v>4205</v>
      </c>
      <c r="K4207" s="234"/>
      <c r="L4207" s="234"/>
      <c r="M4207" s="234"/>
      <c r="N4207" s="234"/>
      <c r="O4207" s="234"/>
      <c r="P4207" s="234"/>
      <c r="Q4207" s="7">
        <v>38037</v>
      </c>
      <c r="R4207" s="234">
        <v>0.40178599999999998</v>
      </c>
      <c r="S4207" s="234">
        <v>0.40196399999999999</v>
      </c>
      <c r="T4207" s="234">
        <v>0.39660699999999999</v>
      </c>
      <c r="U4207" s="234">
        <v>0.4</v>
      </c>
      <c r="V4207" s="192">
        <v>0.34565600000000002</v>
      </c>
      <c r="W4207" s="234">
        <v>277603200</v>
      </c>
      <c r="X4207" s="194">
        <f t="shared" si="131"/>
        <v>-3.1147616630519182E-3</v>
      </c>
      <c r="Y4207" s="193"/>
      <c r="Z4207" s="197">
        <v>4205</v>
      </c>
    </row>
    <row r="4208" spans="1:26" ht="14.4" x14ac:dyDescent="0.3">
      <c r="A4208" s="7">
        <v>38036</v>
      </c>
      <c r="B4208" s="191">
        <v>1151.8199460000001</v>
      </c>
      <c r="C4208" s="191">
        <v>1158.5699460000001</v>
      </c>
      <c r="D4208" s="191">
        <v>1146.849976</v>
      </c>
      <c r="E4208" s="191">
        <v>1147.0600589999999</v>
      </c>
      <c r="F4208" s="192">
        <v>1147.0600589999999</v>
      </c>
      <c r="G4208" s="191">
        <v>1562800000</v>
      </c>
      <c r="H4208" s="194">
        <f t="shared" si="130"/>
        <v>-4.1324922497914113E-3</v>
      </c>
      <c r="I4208" s="193"/>
      <c r="J4208" s="197">
        <v>4206</v>
      </c>
      <c r="K4208" s="234"/>
      <c r="L4208" s="234"/>
      <c r="M4208" s="234"/>
      <c r="N4208" s="234"/>
      <c r="O4208" s="234"/>
      <c r="P4208" s="234"/>
      <c r="Q4208" s="7">
        <v>38036</v>
      </c>
      <c r="R4208" s="234">
        <v>0.41660700000000001</v>
      </c>
      <c r="S4208" s="234">
        <v>0.42214299999999999</v>
      </c>
      <c r="T4208" s="234">
        <v>0.40017900000000001</v>
      </c>
      <c r="U4208" s="234">
        <v>0.40125</v>
      </c>
      <c r="V4208" s="192">
        <v>0.34673599999999999</v>
      </c>
      <c r="W4208" s="234">
        <v>323080800</v>
      </c>
      <c r="X4208" s="194">
        <f t="shared" si="131"/>
        <v>-3.3962432367674766E-2</v>
      </c>
      <c r="Y4208" s="193"/>
      <c r="Z4208" s="197">
        <v>4206</v>
      </c>
    </row>
    <row r="4209" spans="1:26" ht="14.4" x14ac:dyDescent="0.3">
      <c r="A4209" s="7">
        <v>38035</v>
      </c>
      <c r="B4209" s="191">
        <v>1156.98999</v>
      </c>
      <c r="C4209" s="191">
        <v>1157.400024</v>
      </c>
      <c r="D4209" s="191">
        <v>1149.540039</v>
      </c>
      <c r="E4209" s="191">
        <v>1151.8199460000001</v>
      </c>
      <c r="F4209" s="192">
        <v>1151.8199460000001</v>
      </c>
      <c r="G4209" s="191">
        <v>1382400000</v>
      </c>
      <c r="H4209" s="194">
        <f t="shared" si="130"/>
        <v>-4.468529585117639E-3</v>
      </c>
      <c r="I4209" s="193"/>
      <c r="J4209" s="197">
        <v>4207</v>
      </c>
      <c r="K4209" s="234"/>
      <c r="L4209" s="234"/>
      <c r="M4209" s="234"/>
      <c r="N4209" s="234"/>
      <c r="O4209" s="234"/>
      <c r="P4209" s="234"/>
      <c r="Q4209" s="7">
        <v>38035</v>
      </c>
      <c r="R4209" s="234">
        <v>0.41392899999999999</v>
      </c>
      <c r="S4209" s="234">
        <v>0.41857100000000003</v>
      </c>
      <c r="T4209" s="234">
        <v>0.411607</v>
      </c>
      <c r="U4209" s="234">
        <v>0.41535699999999998</v>
      </c>
      <c r="V4209" s="192">
        <v>0.35892600000000002</v>
      </c>
      <c r="W4209" s="234">
        <v>141635200</v>
      </c>
      <c r="X4209" s="194">
        <f t="shared" si="131"/>
        <v>4.3174969150743502E-3</v>
      </c>
      <c r="Y4209" s="193"/>
      <c r="Z4209" s="197">
        <v>4207</v>
      </c>
    </row>
    <row r="4210" spans="1:26" ht="14.4" x14ac:dyDescent="0.3">
      <c r="A4210" s="7">
        <v>38034</v>
      </c>
      <c r="B4210" s="191">
        <v>1145.8100589999999</v>
      </c>
      <c r="C4210" s="191">
        <v>1158.9799800000001</v>
      </c>
      <c r="D4210" s="191">
        <v>1145.8100589999999</v>
      </c>
      <c r="E4210" s="191">
        <v>1156.98999</v>
      </c>
      <c r="F4210" s="192">
        <v>1156.98999</v>
      </c>
      <c r="G4210" s="191">
        <v>1396500000</v>
      </c>
      <c r="H4210" s="194">
        <f t="shared" si="130"/>
        <v>9.7572288811614682E-3</v>
      </c>
      <c r="I4210" s="193"/>
      <c r="J4210" s="197">
        <v>4208</v>
      </c>
      <c r="K4210" s="234"/>
      <c r="L4210" s="234"/>
      <c r="M4210" s="234"/>
      <c r="N4210" s="234"/>
      <c r="O4210" s="234"/>
      <c r="P4210" s="234"/>
      <c r="Q4210" s="7">
        <v>38034</v>
      </c>
      <c r="R4210" s="234">
        <v>0.41249999999999998</v>
      </c>
      <c r="S4210" s="234">
        <v>0.419464</v>
      </c>
      <c r="T4210" s="234">
        <v>0.41249999999999998</v>
      </c>
      <c r="U4210" s="234">
        <v>0.41357100000000002</v>
      </c>
      <c r="V4210" s="192">
        <v>0.35738300000000001</v>
      </c>
      <c r="W4210" s="234">
        <v>170956800</v>
      </c>
      <c r="X4210" s="194">
        <f t="shared" si="131"/>
        <v>6.9566148419053604E-3</v>
      </c>
      <c r="Y4210" s="193"/>
      <c r="Z4210" s="197">
        <v>4208</v>
      </c>
    </row>
    <row r="4211" spans="1:26" ht="14.4" x14ac:dyDescent="0.3">
      <c r="A4211" s="7">
        <v>38030</v>
      </c>
      <c r="B4211" s="191">
        <v>1152.1099850000001</v>
      </c>
      <c r="C4211" s="191">
        <v>1156.880005</v>
      </c>
      <c r="D4211" s="191">
        <v>1143.23999</v>
      </c>
      <c r="E4211" s="191">
        <v>1145.8100589999999</v>
      </c>
      <c r="F4211" s="192">
        <v>1145.8100589999999</v>
      </c>
      <c r="G4211" s="191">
        <v>1329200000</v>
      </c>
      <c r="H4211" s="194">
        <f t="shared" si="130"/>
        <v>-5.4681637014022937E-3</v>
      </c>
      <c r="I4211" s="193"/>
      <c r="J4211" s="197">
        <v>4209</v>
      </c>
      <c r="K4211" s="234"/>
      <c r="L4211" s="234"/>
      <c r="M4211" s="234"/>
      <c r="N4211" s="234"/>
      <c r="O4211" s="234"/>
      <c r="P4211" s="234"/>
      <c r="Q4211" s="7">
        <v>38030</v>
      </c>
      <c r="R4211" s="234">
        <v>0.42589300000000002</v>
      </c>
      <c r="S4211" s="234">
        <v>0.43035699999999999</v>
      </c>
      <c r="T4211" s="234">
        <v>0.40767900000000001</v>
      </c>
      <c r="U4211" s="234">
        <v>0.41071400000000002</v>
      </c>
      <c r="V4211" s="192">
        <v>0.35491400000000001</v>
      </c>
      <c r="W4211" s="234">
        <v>315980000</v>
      </c>
      <c r="X4211" s="194">
        <f t="shared" si="131"/>
        <v>-3.0763642917807876E-2</v>
      </c>
      <c r="Y4211" s="193"/>
      <c r="Z4211" s="197">
        <v>4209</v>
      </c>
    </row>
    <row r="4212" spans="1:26" ht="14.4" x14ac:dyDescent="0.3">
      <c r="A4212" s="7">
        <v>38029</v>
      </c>
      <c r="B4212" s="191">
        <v>1157.76001</v>
      </c>
      <c r="C4212" s="191">
        <v>1157.76001</v>
      </c>
      <c r="D4212" s="191">
        <v>1151.4399410000001</v>
      </c>
      <c r="E4212" s="191">
        <v>1152.1099850000001</v>
      </c>
      <c r="F4212" s="192">
        <v>1152.1099850000001</v>
      </c>
      <c r="G4212" s="191">
        <v>1464300000</v>
      </c>
      <c r="H4212" s="194">
        <f t="shared" si="130"/>
        <v>-4.8801348735476834E-3</v>
      </c>
      <c r="I4212" s="193"/>
      <c r="J4212" s="197">
        <v>4210</v>
      </c>
      <c r="K4212" s="234"/>
      <c r="L4212" s="234"/>
      <c r="M4212" s="234"/>
      <c r="N4212" s="234"/>
      <c r="O4212" s="234"/>
      <c r="P4212" s="234"/>
      <c r="Q4212" s="7">
        <v>38029</v>
      </c>
      <c r="R4212" s="234">
        <v>0.42160700000000001</v>
      </c>
      <c r="S4212" s="234">
        <v>0.42839300000000002</v>
      </c>
      <c r="T4212" s="234">
        <v>0.421429</v>
      </c>
      <c r="U4212" s="234">
        <v>0.42375000000000002</v>
      </c>
      <c r="V4212" s="192">
        <v>0.36617899999999998</v>
      </c>
      <c r="W4212" s="234">
        <v>183988000</v>
      </c>
      <c r="X4212" s="194">
        <f t="shared" si="131"/>
        <v>-2.9407039718564428E-3</v>
      </c>
      <c r="Y4212" s="193"/>
      <c r="Z4212" s="197">
        <v>4210</v>
      </c>
    </row>
    <row r="4213" spans="1:26" ht="14.4" x14ac:dyDescent="0.3">
      <c r="A4213" s="7">
        <v>38028</v>
      </c>
      <c r="B4213" s="191">
        <v>1145.540039</v>
      </c>
      <c r="C4213" s="191">
        <v>1158.8900149999999</v>
      </c>
      <c r="D4213" s="191">
        <v>1142.329956</v>
      </c>
      <c r="E4213" s="191">
        <v>1157.76001</v>
      </c>
      <c r="F4213" s="192">
        <v>1157.76001</v>
      </c>
      <c r="G4213" s="191">
        <v>1699300000</v>
      </c>
      <c r="H4213" s="194">
        <f t="shared" si="130"/>
        <v>1.0667432463266338E-2</v>
      </c>
      <c r="I4213" s="193"/>
      <c r="J4213" s="197">
        <v>4211</v>
      </c>
      <c r="K4213" s="234"/>
      <c r="L4213" s="234"/>
      <c r="M4213" s="234"/>
      <c r="N4213" s="234"/>
      <c r="O4213" s="234"/>
      <c r="P4213" s="234"/>
      <c r="Q4213" s="7">
        <v>38028</v>
      </c>
      <c r="R4213" s="234">
        <v>0.41232099999999999</v>
      </c>
      <c r="S4213" s="234">
        <v>0.42625000000000002</v>
      </c>
      <c r="T4213" s="234">
        <v>0.411607</v>
      </c>
      <c r="U4213" s="234">
        <v>0.42499999999999999</v>
      </c>
      <c r="V4213" s="192">
        <v>0.367259</v>
      </c>
      <c r="W4213" s="234">
        <v>348544000</v>
      </c>
      <c r="X4213" s="194">
        <f t="shared" si="131"/>
        <v>3.5681855354957409E-2</v>
      </c>
      <c r="Y4213" s="193"/>
      <c r="Z4213" s="197">
        <v>4211</v>
      </c>
    </row>
    <row r="4214" spans="1:26" ht="14.4" x14ac:dyDescent="0.3">
      <c r="A4214" s="7">
        <v>38027</v>
      </c>
      <c r="B4214" s="191">
        <v>1139.8100589999999</v>
      </c>
      <c r="C4214" s="191">
        <v>1147.0200199999999</v>
      </c>
      <c r="D4214" s="191">
        <v>1138.6999510000001</v>
      </c>
      <c r="E4214" s="191">
        <v>1145.540039</v>
      </c>
      <c r="F4214" s="192">
        <v>1145.540039</v>
      </c>
      <c r="G4214" s="191">
        <v>1403900000</v>
      </c>
      <c r="H4214" s="194">
        <f t="shared" si="130"/>
        <v>5.0271358414113359E-3</v>
      </c>
      <c r="I4214" s="193"/>
      <c r="J4214" s="197">
        <v>4212</v>
      </c>
      <c r="K4214" s="234"/>
      <c r="L4214" s="234"/>
      <c r="M4214" s="234"/>
      <c r="N4214" s="234"/>
      <c r="O4214" s="234"/>
      <c r="P4214" s="234"/>
      <c r="Q4214" s="7">
        <v>38027</v>
      </c>
      <c r="R4214" s="234">
        <v>0.40392899999999998</v>
      </c>
      <c r="S4214" s="234">
        <v>0.41285699999999997</v>
      </c>
      <c r="T4214" s="234">
        <v>0.40071400000000001</v>
      </c>
      <c r="U4214" s="234">
        <v>0.41035700000000003</v>
      </c>
      <c r="V4214" s="192">
        <v>0.35460599999999998</v>
      </c>
      <c r="W4214" s="234">
        <v>255343200</v>
      </c>
      <c r="X4214" s="194">
        <f t="shared" si="131"/>
        <v>1.3675526410574391E-2</v>
      </c>
      <c r="Y4214" s="193"/>
      <c r="Z4214" s="197">
        <v>4212</v>
      </c>
    </row>
    <row r="4215" spans="1:26" ht="14.4" x14ac:dyDescent="0.3">
      <c r="A4215" s="7">
        <v>38026</v>
      </c>
      <c r="B4215" s="191">
        <v>1142.76001</v>
      </c>
      <c r="C4215" s="191">
        <v>1144.459961</v>
      </c>
      <c r="D4215" s="191">
        <v>1139.209961</v>
      </c>
      <c r="E4215" s="191">
        <v>1139.8100589999999</v>
      </c>
      <c r="F4215" s="192">
        <v>1139.8100589999999</v>
      </c>
      <c r="G4215" s="191">
        <v>1303500000</v>
      </c>
      <c r="H4215" s="194">
        <f t="shared" si="130"/>
        <v>-2.5814265236670784E-3</v>
      </c>
      <c r="I4215" s="193"/>
      <c r="J4215" s="197">
        <v>4213</v>
      </c>
      <c r="K4215" s="234"/>
      <c r="L4215" s="234"/>
      <c r="M4215" s="234"/>
      <c r="N4215" s="234"/>
      <c r="O4215" s="234"/>
      <c r="P4215" s="234"/>
      <c r="Q4215" s="7">
        <v>38026</v>
      </c>
      <c r="R4215" s="234">
        <v>0.40392899999999998</v>
      </c>
      <c r="S4215" s="234">
        <v>0.40821400000000002</v>
      </c>
      <c r="T4215" s="234">
        <v>0.40178599999999998</v>
      </c>
      <c r="U4215" s="234">
        <v>0.40482099999999999</v>
      </c>
      <c r="V4215" s="192">
        <v>0.34982200000000002</v>
      </c>
      <c r="W4215" s="234">
        <v>188260800</v>
      </c>
      <c r="X4215" s="194">
        <f t="shared" si="131"/>
        <v>-1.7606487862366308E-3</v>
      </c>
      <c r="Y4215" s="193"/>
      <c r="Z4215" s="197">
        <v>4213</v>
      </c>
    </row>
    <row r="4216" spans="1:26" ht="14.4" x14ac:dyDescent="0.3">
      <c r="A4216" s="7">
        <v>38023</v>
      </c>
      <c r="B4216" s="191">
        <v>1128.589966</v>
      </c>
      <c r="C4216" s="191">
        <v>1142.790039</v>
      </c>
      <c r="D4216" s="191">
        <v>1128.3900149999999</v>
      </c>
      <c r="E4216" s="191">
        <v>1142.76001</v>
      </c>
      <c r="F4216" s="192">
        <v>1142.76001</v>
      </c>
      <c r="G4216" s="191">
        <v>1477600000</v>
      </c>
      <c r="H4216" s="194">
        <f t="shared" si="130"/>
        <v>1.2555528958158363E-2</v>
      </c>
      <c r="I4216" s="193"/>
      <c r="J4216" s="197">
        <v>4214</v>
      </c>
      <c r="K4216" s="234"/>
      <c r="L4216" s="234"/>
      <c r="M4216" s="234"/>
      <c r="N4216" s="234"/>
      <c r="O4216" s="234"/>
      <c r="P4216" s="234"/>
      <c r="Q4216" s="7">
        <v>38023</v>
      </c>
      <c r="R4216" s="234">
        <v>0.400893</v>
      </c>
      <c r="S4216" s="234">
        <v>0.40875</v>
      </c>
      <c r="T4216" s="234">
        <v>0.4</v>
      </c>
      <c r="U4216" s="234">
        <v>0.40553600000000001</v>
      </c>
      <c r="V4216" s="192">
        <v>0.350439</v>
      </c>
      <c r="W4216" s="234">
        <v>193340000</v>
      </c>
      <c r="X4216" s="194">
        <f t="shared" si="131"/>
        <v>1.2934871836376059E-2</v>
      </c>
      <c r="Y4216" s="193"/>
      <c r="Z4216" s="197">
        <v>4214</v>
      </c>
    </row>
    <row r="4217" spans="1:26" ht="14.4" x14ac:dyDescent="0.3">
      <c r="A4217" s="7">
        <v>38022</v>
      </c>
      <c r="B4217" s="191">
        <v>1126.5200199999999</v>
      </c>
      <c r="C4217" s="191">
        <v>1131.170044</v>
      </c>
      <c r="D4217" s="191">
        <v>1124.4399410000001</v>
      </c>
      <c r="E4217" s="191">
        <v>1128.589966</v>
      </c>
      <c r="F4217" s="192">
        <v>1128.589966</v>
      </c>
      <c r="G4217" s="191">
        <v>1566600000</v>
      </c>
      <c r="H4217" s="194">
        <f t="shared" si="130"/>
        <v>1.8374693420895199E-3</v>
      </c>
      <c r="I4217" s="193"/>
      <c r="J4217" s="197">
        <v>4215</v>
      </c>
      <c r="K4217" s="234"/>
      <c r="L4217" s="234"/>
      <c r="M4217" s="234"/>
      <c r="N4217" s="234"/>
      <c r="O4217" s="234"/>
      <c r="P4217" s="234"/>
      <c r="Q4217" s="7">
        <v>38022</v>
      </c>
      <c r="R4217" s="234">
        <v>0.38964300000000002</v>
      </c>
      <c r="S4217" s="234">
        <v>0.409107</v>
      </c>
      <c r="T4217" s="234">
        <v>0.38946399999999998</v>
      </c>
      <c r="U4217" s="234">
        <v>0.40035700000000002</v>
      </c>
      <c r="V4217" s="192">
        <v>0.34596399999999999</v>
      </c>
      <c r="W4217" s="234">
        <v>352844800</v>
      </c>
      <c r="X4217" s="194">
        <f t="shared" si="131"/>
        <v>2.8910639031890565E-2</v>
      </c>
      <c r="Y4217" s="193"/>
      <c r="Z4217" s="197">
        <v>4215</v>
      </c>
    </row>
    <row r="4218" spans="1:26" ht="14.4" x14ac:dyDescent="0.3">
      <c r="A4218" s="7">
        <v>38021</v>
      </c>
      <c r="B4218" s="191">
        <v>1136.030029</v>
      </c>
      <c r="C4218" s="191">
        <v>1136.030029</v>
      </c>
      <c r="D4218" s="191">
        <v>1124.73999</v>
      </c>
      <c r="E4218" s="191">
        <v>1126.5200199999999</v>
      </c>
      <c r="F4218" s="192">
        <v>1126.5200199999999</v>
      </c>
      <c r="G4218" s="191">
        <v>1634800000</v>
      </c>
      <c r="H4218" s="194">
        <f t="shared" si="130"/>
        <v>-8.3712655099190889E-3</v>
      </c>
      <c r="I4218" s="193"/>
      <c r="J4218" s="197">
        <v>4216</v>
      </c>
      <c r="K4218" s="234"/>
      <c r="L4218" s="234"/>
      <c r="M4218" s="234"/>
      <c r="N4218" s="234"/>
      <c r="O4218" s="234"/>
      <c r="P4218" s="234"/>
      <c r="Q4218" s="7">
        <v>38021</v>
      </c>
      <c r="R4218" s="234">
        <v>0.39285700000000001</v>
      </c>
      <c r="S4218" s="234">
        <v>0.39446399999999998</v>
      </c>
      <c r="T4218" s="234">
        <v>0.38750000000000001</v>
      </c>
      <c r="U4218" s="234">
        <v>0.38910699999999998</v>
      </c>
      <c r="V4218" s="192">
        <v>0.33624300000000001</v>
      </c>
      <c r="W4218" s="234">
        <v>305552800</v>
      </c>
      <c r="X4218" s="194">
        <f t="shared" si="131"/>
        <v>-2.1112388826620417E-2</v>
      </c>
      <c r="Y4218" s="193"/>
      <c r="Z4218" s="197">
        <v>4216</v>
      </c>
    </row>
    <row r="4219" spans="1:26" ht="14.4" x14ac:dyDescent="0.3">
      <c r="A4219" s="7">
        <v>38020</v>
      </c>
      <c r="B4219" s="191">
        <v>1135.26001</v>
      </c>
      <c r="C4219" s="191">
        <v>1137.4399410000001</v>
      </c>
      <c r="D4219" s="191">
        <v>1131.329956</v>
      </c>
      <c r="E4219" s="191">
        <v>1136.030029</v>
      </c>
      <c r="F4219" s="192">
        <v>1136.030029</v>
      </c>
      <c r="G4219" s="191">
        <v>1476900000</v>
      </c>
      <c r="H4219" s="194">
        <f t="shared" si="130"/>
        <v>6.7827545515326273E-4</v>
      </c>
      <c r="I4219" s="193"/>
      <c r="J4219" s="197">
        <v>4217</v>
      </c>
      <c r="K4219" s="234"/>
      <c r="L4219" s="234"/>
      <c r="M4219" s="234"/>
      <c r="N4219" s="234"/>
      <c r="O4219" s="234"/>
      <c r="P4219" s="234"/>
      <c r="Q4219" s="7">
        <v>38020</v>
      </c>
      <c r="R4219" s="234">
        <v>0.39821400000000001</v>
      </c>
      <c r="S4219" s="234">
        <v>0.4</v>
      </c>
      <c r="T4219" s="234">
        <v>0.39285700000000001</v>
      </c>
      <c r="U4219" s="234">
        <v>0.39750000000000002</v>
      </c>
      <c r="V4219" s="192">
        <v>0.34349499999999999</v>
      </c>
      <c r="W4219" s="234">
        <v>180812800</v>
      </c>
      <c r="X4219" s="194">
        <f t="shared" si="131"/>
        <v>-2.6885700929966012E-3</v>
      </c>
      <c r="Y4219" s="193"/>
      <c r="Z4219" s="197">
        <v>4217</v>
      </c>
    </row>
    <row r="4220" spans="1:26" ht="14.4" x14ac:dyDescent="0.3">
      <c r="A4220" s="7">
        <v>38019</v>
      </c>
      <c r="B4220" s="191">
        <v>1131.130005</v>
      </c>
      <c r="C4220" s="191">
        <v>1142.4499510000001</v>
      </c>
      <c r="D4220" s="191">
        <v>1127.869995</v>
      </c>
      <c r="E4220" s="191">
        <v>1135.26001</v>
      </c>
      <c r="F4220" s="192">
        <v>1135.26001</v>
      </c>
      <c r="G4220" s="191">
        <v>1599200000</v>
      </c>
      <c r="H4220" s="194">
        <f t="shared" si="130"/>
        <v>3.651220444815256E-3</v>
      </c>
      <c r="I4220" s="193"/>
      <c r="J4220" s="197">
        <v>4218</v>
      </c>
      <c r="K4220" s="234"/>
      <c r="L4220" s="234"/>
      <c r="M4220" s="234"/>
      <c r="N4220" s="234"/>
      <c r="O4220" s="234"/>
      <c r="P4220" s="234"/>
      <c r="Q4220" s="7">
        <v>38019</v>
      </c>
      <c r="R4220" s="234">
        <v>0.40107100000000001</v>
      </c>
      <c r="S4220" s="234">
        <v>0.40732099999999999</v>
      </c>
      <c r="T4220" s="234">
        <v>0.39428600000000003</v>
      </c>
      <c r="U4220" s="234">
        <v>0.39857100000000001</v>
      </c>
      <c r="V4220" s="192">
        <v>0.34442099999999998</v>
      </c>
      <c r="W4220" s="234">
        <v>287431200</v>
      </c>
      <c r="X4220" s="194">
        <f t="shared" si="131"/>
        <v>-1.06398563734292E-2</v>
      </c>
      <c r="Y4220" s="193"/>
      <c r="Z4220" s="197">
        <v>4218</v>
      </c>
    </row>
    <row r="4221" spans="1:26" ht="14.4" x14ac:dyDescent="0.3">
      <c r="A4221" s="7">
        <v>38016</v>
      </c>
      <c r="B4221" s="191">
        <v>1134.1099850000001</v>
      </c>
      <c r="C4221" s="191">
        <v>1134.170044</v>
      </c>
      <c r="D4221" s="191">
        <v>1127.7299800000001</v>
      </c>
      <c r="E4221" s="191">
        <v>1131.130005</v>
      </c>
      <c r="F4221" s="192">
        <v>1131.130005</v>
      </c>
      <c r="G4221" s="191">
        <v>1635000000</v>
      </c>
      <c r="H4221" s="194">
        <f t="shared" si="130"/>
        <v>-2.6275934780700025E-3</v>
      </c>
      <c r="I4221" s="193"/>
      <c r="J4221" s="197">
        <v>4219</v>
      </c>
      <c r="K4221" s="234"/>
      <c r="L4221" s="234"/>
      <c r="M4221" s="234"/>
      <c r="N4221" s="234"/>
      <c r="O4221" s="234"/>
      <c r="P4221" s="234"/>
      <c r="Q4221" s="7">
        <v>38016</v>
      </c>
      <c r="R4221" s="234">
        <v>0.40446399999999999</v>
      </c>
      <c r="S4221" s="234">
        <v>0.40839300000000001</v>
      </c>
      <c r="T4221" s="234">
        <v>0.40035700000000002</v>
      </c>
      <c r="U4221" s="234">
        <v>0.40285700000000002</v>
      </c>
      <c r="V4221" s="192">
        <v>0.34812500000000002</v>
      </c>
      <c r="W4221" s="234">
        <v>185298400</v>
      </c>
      <c r="X4221" s="194">
        <f t="shared" si="131"/>
        <v>-5.2889340983381479E-3</v>
      </c>
      <c r="Y4221" s="193"/>
      <c r="Z4221" s="197">
        <v>4219</v>
      </c>
    </row>
    <row r="4222" spans="1:26" ht="14.4" x14ac:dyDescent="0.3">
      <c r="A4222" s="7">
        <v>38015</v>
      </c>
      <c r="B4222" s="191">
        <v>1128.4799800000001</v>
      </c>
      <c r="C4222" s="191">
        <v>1134.3900149999999</v>
      </c>
      <c r="D4222" s="191">
        <v>1122.380005</v>
      </c>
      <c r="E4222" s="191">
        <v>1134.1099850000001</v>
      </c>
      <c r="F4222" s="192">
        <v>1134.1099850000001</v>
      </c>
      <c r="G4222" s="191">
        <v>1921900000</v>
      </c>
      <c r="H4222" s="194">
        <f t="shared" si="130"/>
        <v>4.9890162872007551E-3</v>
      </c>
      <c r="I4222" s="193"/>
      <c r="J4222" s="197">
        <v>4220</v>
      </c>
      <c r="K4222" s="234"/>
      <c r="L4222" s="234"/>
      <c r="M4222" s="234"/>
      <c r="N4222" s="234"/>
      <c r="O4222" s="234"/>
      <c r="P4222" s="234"/>
      <c r="Q4222" s="7">
        <v>38015</v>
      </c>
      <c r="R4222" s="234">
        <v>0.40410699999999999</v>
      </c>
      <c r="S4222" s="234">
        <v>0.40714299999999998</v>
      </c>
      <c r="T4222" s="234">
        <v>0.39624999999999999</v>
      </c>
      <c r="U4222" s="234">
        <v>0.40500000000000003</v>
      </c>
      <c r="V4222" s="192">
        <v>0.34997600000000001</v>
      </c>
      <c r="W4222" s="234">
        <v>212699200</v>
      </c>
      <c r="X4222" s="194">
        <f t="shared" si="131"/>
        <v>7.1048928510792555E-3</v>
      </c>
      <c r="Y4222" s="193"/>
      <c r="Z4222" s="197">
        <v>4220</v>
      </c>
    </row>
    <row r="4223" spans="1:26" ht="14.4" x14ac:dyDescent="0.3">
      <c r="A4223" s="7">
        <v>38014</v>
      </c>
      <c r="B4223" s="191">
        <v>1144.0500489999999</v>
      </c>
      <c r="C4223" s="191">
        <v>1149.1400149999999</v>
      </c>
      <c r="D4223" s="191">
        <v>1126.5</v>
      </c>
      <c r="E4223" s="191">
        <v>1128.4799800000001</v>
      </c>
      <c r="F4223" s="192">
        <v>1128.4799800000001</v>
      </c>
      <c r="G4223" s="191">
        <v>1842000000</v>
      </c>
      <c r="H4223" s="194">
        <f t="shared" si="130"/>
        <v>-1.360960476651304E-2</v>
      </c>
      <c r="I4223" s="193"/>
      <c r="J4223" s="197">
        <v>4221</v>
      </c>
      <c r="K4223" s="234"/>
      <c r="L4223" s="234"/>
      <c r="M4223" s="234"/>
      <c r="N4223" s="234"/>
      <c r="O4223" s="234"/>
      <c r="P4223" s="234"/>
      <c r="Q4223" s="7">
        <v>38014</v>
      </c>
      <c r="R4223" s="234">
        <v>0.40785700000000003</v>
      </c>
      <c r="S4223" s="234">
        <v>0.41749999999999998</v>
      </c>
      <c r="T4223" s="234">
        <v>0.40017900000000001</v>
      </c>
      <c r="U4223" s="234">
        <v>0.40214299999999997</v>
      </c>
      <c r="V4223" s="192">
        <v>0.34750700000000001</v>
      </c>
      <c r="W4223" s="234">
        <v>275402400</v>
      </c>
      <c r="X4223" s="194">
        <f t="shared" si="131"/>
        <v>-2.384028944308041E-2</v>
      </c>
      <c r="Y4223" s="193"/>
      <c r="Z4223" s="197">
        <v>4221</v>
      </c>
    </row>
    <row r="4224" spans="1:26" ht="14.4" x14ac:dyDescent="0.3">
      <c r="A4224" s="7">
        <v>38013</v>
      </c>
      <c r="B4224" s="191">
        <v>1155.369995</v>
      </c>
      <c r="C4224" s="191">
        <v>1155.369995</v>
      </c>
      <c r="D4224" s="191">
        <v>1144.0500489999999</v>
      </c>
      <c r="E4224" s="191">
        <v>1144.0500489999999</v>
      </c>
      <c r="F4224" s="192">
        <v>1144.0500489999999</v>
      </c>
      <c r="G4224" s="191">
        <v>1673100000</v>
      </c>
      <c r="H4224" s="194">
        <f t="shared" si="130"/>
        <v>-9.7976804391566984E-3</v>
      </c>
      <c r="I4224" s="193"/>
      <c r="J4224" s="197">
        <v>4222</v>
      </c>
      <c r="K4224" s="234"/>
      <c r="L4224" s="234"/>
      <c r="M4224" s="234"/>
      <c r="N4224" s="234"/>
      <c r="O4224" s="234"/>
      <c r="P4224" s="234"/>
      <c r="Q4224" s="7">
        <v>38013</v>
      </c>
      <c r="R4224" s="234">
        <v>0.41142899999999999</v>
      </c>
      <c r="S4224" s="234">
        <v>0.41517900000000002</v>
      </c>
      <c r="T4224" s="234">
        <v>0.40714299999999998</v>
      </c>
      <c r="U4224" s="234">
        <v>0.411964</v>
      </c>
      <c r="V4224" s="192">
        <v>0.35599399999999998</v>
      </c>
      <c r="W4224" s="234">
        <v>307070400</v>
      </c>
      <c r="X4224" s="194">
        <f t="shared" si="131"/>
        <v>2.6051274541003398E-3</v>
      </c>
      <c r="Y4224" s="193"/>
      <c r="Z4224" s="197">
        <v>4222</v>
      </c>
    </row>
    <row r="4225" spans="1:26" ht="14.4" x14ac:dyDescent="0.3">
      <c r="A4225" s="7">
        <v>38012</v>
      </c>
      <c r="B4225" s="191">
        <v>1141.5500489999999</v>
      </c>
      <c r="C4225" s="191">
        <v>1155.380005</v>
      </c>
      <c r="D4225" s="191">
        <v>1141</v>
      </c>
      <c r="E4225" s="191">
        <v>1155.369995</v>
      </c>
      <c r="F4225" s="192">
        <v>1155.369995</v>
      </c>
      <c r="G4225" s="191">
        <v>1480600000</v>
      </c>
      <c r="H4225" s="194">
        <f t="shared" si="130"/>
        <v>1.2106298810206676E-2</v>
      </c>
      <c r="I4225" s="193"/>
      <c r="J4225" s="197">
        <v>4223</v>
      </c>
      <c r="K4225" s="234"/>
      <c r="L4225" s="234"/>
      <c r="M4225" s="234"/>
      <c r="N4225" s="234"/>
      <c r="O4225" s="234"/>
      <c r="P4225" s="234"/>
      <c r="Q4225" s="7">
        <v>38012</v>
      </c>
      <c r="R4225" s="234">
        <v>0.40107100000000001</v>
      </c>
      <c r="S4225" s="234">
        <v>0.41178599999999999</v>
      </c>
      <c r="T4225" s="234">
        <v>0.400536</v>
      </c>
      <c r="U4225" s="234">
        <v>0.41089300000000001</v>
      </c>
      <c r="V4225" s="192">
        <v>0.35506900000000002</v>
      </c>
      <c r="W4225" s="234">
        <v>271269600</v>
      </c>
      <c r="X4225" s="194">
        <f t="shared" si="131"/>
        <v>1.9946858168761235E-2</v>
      </c>
      <c r="Y4225" s="193"/>
      <c r="Z4225" s="197">
        <v>4223</v>
      </c>
    </row>
    <row r="4226" spans="1:26" ht="14.4" x14ac:dyDescent="0.3">
      <c r="A4226" s="7">
        <v>38009</v>
      </c>
      <c r="B4226" s="191">
        <v>1143.9399410000001</v>
      </c>
      <c r="C4226" s="191">
        <v>1150.3100589999999</v>
      </c>
      <c r="D4226" s="191">
        <v>1136.849976</v>
      </c>
      <c r="E4226" s="191">
        <v>1141.5500489999999</v>
      </c>
      <c r="F4226" s="192">
        <v>1141.5500489999999</v>
      </c>
      <c r="G4226" s="191">
        <v>1561200000</v>
      </c>
      <c r="H4226" s="194">
        <f t="shared" si="130"/>
        <v>-2.0891761134863157E-3</v>
      </c>
      <c r="I4226" s="193"/>
      <c r="J4226" s="197">
        <v>4224</v>
      </c>
      <c r="K4226" s="234"/>
      <c r="L4226" s="234"/>
      <c r="M4226" s="234"/>
      <c r="N4226" s="234"/>
      <c r="O4226" s="234"/>
      <c r="P4226" s="234"/>
      <c r="Q4226" s="7">
        <v>38009</v>
      </c>
      <c r="R4226" s="234">
        <v>0.40035700000000002</v>
      </c>
      <c r="S4226" s="234">
        <v>0.40607100000000002</v>
      </c>
      <c r="T4226" s="234">
        <v>0.39732099999999998</v>
      </c>
      <c r="U4226" s="234">
        <v>0.40285700000000002</v>
      </c>
      <c r="V4226" s="192">
        <v>0.34812500000000002</v>
      </c>
      <c r="W4226" s="234">
        <v>227169600</v>
      </c>
      <c r="X4226" s="194">
        <f t="shared" si="131"/>
        <v>1.713312355190932E-2</v>
      </c>
      <c r="Y4226" s="193"/>
      <c r="Z4226" s="197">
        <v>4224</v>
      </c>
    </row>
    <row r="4227" spans="1:26" ht="14.4" x14ac:dyDescent="0.3">
      <c r="A4227" s="7">
        <v>38008</v>
      </c>
      <c r="B4227" s="191">
        <v>1147.619995</v>
      </c>
      <c r="C4227" s="191">
        <v>1150.51001</v>
      </c>
      <c r="D4227" s="191">
        <v>1143.01001</v>
      </c>
      <c r="E4227" s="191">
        <v>1143.9399410000001</v>
      </c>
      <c r="F4227" s="192">
        <v>1143.9399410000001</v>
      </c>
      <c r="G4227" s="191">
        <v>1693700000</v>
      </c>
      <c r="H4227" s="194">
        <f t="shared" si="130"/>
        <v>-3.2066834109141912E-3</v>
      </c>
      <c r="I4227" s="193"/>
      <c r="J4227" s="197">
        <v>4225</v>
      </c>
      <c r="K4227" s="234"/>
      <c r="L4227" s="234"/>
      <c r="M4227" s="234"/>
      <c r="N4227" s="234"/>
      <c r="O4227" s="234"/>
      <c r="P4227" s="234"/>
      <c r="Q4227" s="7">
        <v>38008</v>
      </c>
      <c r="R4227" s="234">
        <v>0.40285700000000002</v>
      </c>
      <c r="S4227" s="234">
        <v>0.40767900000000001</v>
      </c>
      <c r="T4227" s="234">
        <v>0.39607100000000001</v>
      </c>
      <c r="U4227" s="234">
        <v>0.39607100000000001</v>
      </c>
      <c r="V4227" s="192">
        <v>0.34226099999999998</v>
      </c>
      <c r="W4227" s="234">
        <v>205004800</v>
      </c>
      <c r="X4227" s="194">
        <f t="shared" si="131"/>
        <v>-1.9017128313308269E-2</v>
      </c>
      <c r="Y4227" s="193"/>
      <c r="Z4227" s="197">
        <v>4225</v>
      </c>
    </row>
    <row r="4228" spans="1:26" ht="14.4" x14ac:dyDescent="0.3">
      <c r="A4228" s="7">
        <v>38007</v>
      </c>
      <c r="B4228" s="191">
        <v>1138.7700199999999</v>
      </c>
      <c r="C4228" s="191">
        <v>1149.209961</v>
      </c>
      <c r="D4228" s="191">
        <v>1134.619995</v>
      </c>
      <c r="E4228" s="191">
        <v>1147.619995</v>
      </c>
      <c r="F4228" s="192">
        <v>1147.619995</v>
      </c>
      <c r="G4228" s="191">
        <v>1757600000</v>
      </c>
      <c r="H4228" s="194">
        <f t="shared" ref="H4228:H4291" si="132">(F4228-F4229)/F4229</f>
        <v>7.7715208905834087E-3</v>
      </c>
      <c r="I4228" s="193"/>
      <c r="J4228" s="197">
        <v>4226</v>
      </c>
      <c r="K4228" s="234"/>
      <c r="L4228" s="234"/>
      <c r="M4228" s="234"/>
      <c r="N4228" s="234"/>
      <c r="O4228" s="234"/>
      <c r="P4228" s="234"/>
      <c r="Q4228" s="7">
        <v>38007</v>
      </c>
      <c r="R4228" s="234">
        <v>0.40535700000000002</v>
      </c>
      <c r="S4228" s="234">
        <v>0.41017900000000002</v>
      </c>
      <c r="T4228" s="234">
        <v>0.400536</v>
      </c>
      <c r="U4228" s="234">
        <v>0.40375</v>
      </c>
      <c r="V4228" s="192">
        <v>0.34889599999999998</v>
      </c>
      <c r="W4228" s="234">
        <v>226660000</v>
      </c>
      <c r="X4228" s="194">
        <f t="shared" ref="X4228:X4291" si="133">(V4228-V4229)/V4229</f>
        <v>-5.280144149075747E-3</v>
      </c>
      <c r="Y4228" s="193"/>
      <c r="Z4228" s="197">
        <v>4226</v>
      </c>
    </row>
    <row r="4229" spans="1:26" ht="14.4" x14ac:dyDescent="0.3">
      <c r="A4229" s="7">
        <v>38006</v>
      </c>
      <c r="B4229" s="191">
        <v>1139.829956</v>
      </c>
      <c r="C4229" s="191">
        <v>1142.9300539999999</v>
      </c>
      <c r="D4229" s="191">
        <v>1135.400024</v>
      </c>
      <c r="E4229" s="191">
        <v>1138.7700199999999</v>
      </c>
      <c r="F4229" s="192">
        <v>1138.7700199999999</v>
      </c>
      <c r="G4229" s="191">
        <v>1698200000</v>
      </c>
      <c r="H4229" s="194">
        <f t="shared" si="132"/>
        <v>-9.2990712730496702E-4</v>
      </c>
      <c r="I4229" s="193"/>
      <c r="J4229" s="197">
        <v>4227</v>
      </c>
      <c r="K4229" s="234"/>
      <c r="L4229" s="234"/>
      <c r="M4229" s="234"/>
      <c r="N4229" s="234"/>
      <c r="O4229" s="234"/>
      <c r="P4229" s="234"/>
      <c r="Q4229" s="7">
        <v>38006</v>
      </c>
      <c r="R4229" s="234">
        <v>0.40482099999999999</v>
      </c>
      <c r="S4229" s="234">
        <v>0.40714299999999998</v>
      </c>
      <c r="T4229" s="234">
        <v>0.39732099999999998</v>
      </c>
      <c r="U4229" s="234">
        <v>0.405893</v>
      </c>
      <c r="V4229" s="192">
        <v>0.350748</v>
      </c>
      <c r="W4229" s="234">
        <v>315946400</v>
      </c>
      <c r="X4229" s="194">
        <f t="shared" si="133"/>
        <v>4.3925452232493274E-4</v>
      </c>
      <c r="Y4229" s="193"/>
      <c r="Z4229" s="197">
        <v>4227</v>
      </c>
    </row>
    <row r="4230" spans="1:26" ht="14.4" x14ac:dyDescent="0.3">
      <c r="A4230" s="7">
        <v>38002</v>
      </c>
      <c r="B4230" s="191">
        <v>1132.0500489999999</v>
      </c>
      <c r="C4230" s="191">
        <v>1139.829956</v>
      </c>
      <c r="D4230" s="191">
        <v>1132.0500489999999</v>
      </c>
      <c r="E4230" s="191">
        <v>1139.829956</v>
      </c>
      <c r="F4230" s="192">
        <v>1139.829956</v>
      </c>
      <c r="G4230" s="191">
        <v>1721100000</v>
      </c>
      <c r="H4230" s="194">
        <f t="shared" si="132"/>
        <v>6.8724055149968852E-3</v>
      </c>
      <c r="I4230" s="193"/>
      <c r="J4230" s="197">
        <v>4228</v>
      </c>
      <c r="K4230" s="234"/>
      <c r="L4230" s="234"/>
      <c r="M4230" s="234"/>
      <c r="N4230" s="234"/>
      <c r="O4230" s="234"/>
      <c r="P4230" s="234"/>
      <c r="Q4230" s="7">
        <v>38002</v>
      </c>
      <c r="R4230" s="234">
        <v>0.40875</v>
      </c>
      <c r="S4230" s="234">
        <v>0.41142899999999999</v>
      </c>
      <c r="T4230" s="234">
        <v>0.40375</v>
      </c>
      <c r="U4230" s="234">
        <v>0.40571400000000002</v>
      </c>
      <c r="V4230" s="192">
        <v>0.35059400000000002</v>
      </c>
      <c r="W4230" s="234">
        <v>372820000</v>
      </c>
      <c r="X4230" s="194">
        <f t="shared" si="133"/>
        <v>-5.6891661939875429E-3</v>
      </c>
      <c r="Y4230" s="193"/>
      <c r="Z4230" s="197">
        <v>4228</v>
      </c>
    </row>
    <row r="4231" spans="1:26" ht="14.4" x14ac:dyDescent="0.3">
      <c r="A4231" s="7">
        <v>38001</v>
      </c>
      <c r="B4231" s="191">
        <v>1130.5200199999999</v>
      </c>
      <c r="C4231" s="191">
        <v>1137.1099850000001</v>
      </c>
      <c r="D4231" s="191">
        <v>1124.540039</v>
      </c>
      <c r="E4231" s="191">
        <v>1132.0500489999999</v>
      </c>
      <c r="F4231" s="192">
        <v>1132.0500489999999</v>
      </c>
      <c r="G4231" s="191">
        <v>1695000000</v>
      </c>
      <c r="H4231" s="194">
        <f t="shared" si="132"/>
        <v>1.3533851439446541E-3</v>
      </c>
      <c r="I4231" s="193"/>
      <c r="J4231" s="197">
        <v>4229</v>
      </c>
      <c r="K4231" s="234"/>
      <c r="L4231" s="234"/>
      <c r="M4231" s="234"/>
      <c r="N4231" s="234"/>
      <c r="O4231" s="234"/>
      <c r="P4231" s="234"/>
      <c r="Q4231" s="7">
        <v>38001</v>
      </c>
      <c r="R4231" s="234">
        <v>0.409107</v>
      </c>
      <c r="S4231" s="234">
        <v>0.41785699999999998</v>
      </c>
      <c r="T4231" s="234">
        <v>0.40178599999999998</v>
      </c>
      <c r="U4231" s="234">
        <v>0.40803600000000001</v>
      </c>
      <c r="V4231" s="192">
        <v>0.35260000000000002</v>
      </c>
      <c r="W4231" s="234">
        <v>1018208800</v>
      </c>
      <c r="X4231" s="194">
        <f t="shared" si="133"/>
        <v>-5.5785256753572168E-2</v>
      </c>
      <c r="Y4231" s="193"/>
      <c r="Z4231" s="197">
        <v>4229</v>
      </c>
    </row>
    <row r="4232" spans="1:26" ht="14.4" x14ac:dyDescent="0.3">
      <c r="A4232" s="7">
        <v>38000</v>
      </c>
      <c r="B4232" s="191">
        <v>1121.219971</v>
      </c>
      <c r="C4232" s="191">
        <v>1130.75</v>
      </c>
      <c r="D4232" s="191">
        <v>1121.219971</v>
      </c>
      <c r="E4232" s="191">
        <v>1130.5200199999999</v>
      </c>
      <c r="F4232" s="192">
        <v>1130.5200199999999</v>
      </c>
      <c r="G4232" s="191">
        <v>1514600000</v>
      </c>
      <c r="H4232" s="194">
        <f t="shared" si="132"/>
        <v>8.2945802255960221E-3</v>
      </c>
      <c r="I4232" s="193"/>
      <c r="J4232" s="197">
        <v>4230</v>
      </c>
      <c r="K4232" s="234"/>
      <c r="L4232" s="234"/>
      <c r="M4232" s="234"/>
      <c r="N4232" s="234"/>
      <c r="O4232" s="234"/>
      <c r="P4232" s="234"/>
      <c r="Q4232" s="7">
        <v>38000</v>
      </c>
      <c r="R4232" s="234">
        <v>0.43571399999999999</v>
      </c>
      <c r="S4232" s="234">
        <v>0.43821399999999999</v>
      </c>
      <c r="T4232" s="234">
        <v>0.42464299999999999</v>
      </c>
      <c r="U4232" s="234">
        <v>0.432143</v>
      </c>
      <c r="V4232" s="192">
        <v>0.37343199999999999</v>
      </c>
      <c r="W4232" s="234">
        <v>620043200</v>
      </c>
      <c r="X4232" s="194">
        <f t="shared" si="133"/>
        <v>3.318135288570263E-3</v>
      </c>
      <c r="Y4232" s="193"/>
      <c r="Z4232" s="197">
        <v>4230</v>
      </c>
    </row>
    <row r="4233" spans="1:26" ht="14.4" x14ac:dyDescent="0.3">
      <c r="A4233" s="7">
        <v>37999</v>
      </c>
      <c r="B4233" s="191">
        <v>1127.2299800000001</v>
      </c>
      <c r="C4233" s="191">
        <v>1129.0699460000001</v>
      </c>
      <c r="D4233" s="191">
        <v>1115.1899410000001</v>
      </c>
      <c r="E4233" s="191">
        <v>1121.219971</v>
      </c>
      <c r="F4233" s="192">
        <v>1121.219971</v>
      </c>
      <c r="G4233" s="191">
        <v>1595900000</v>
      </c>
      <c r="H4233" s="194">
        <f t="shared" si="132"/>
        <v>-5.3316617785485812E-3</v>
      </c>
      <c r="I4233" s="193"/>
      <c r="J4233" s="197">
        <v>4231</v>
      </c>
      <c r="K4233" s="234"/>
      <c r="L4233" s="234"/>
      <c r="M4233" s="234"/>
      <c r="N4233" s="234"/>
      <c r="O4233" s="234"/>
      <c r="P4233" s="234"/>
      <c r="Q4233" s="7">
        <v>37999</v>
      </c>
      <c r="R4233" s="234">
        <v>0.44107099999999999</v>
      </c>
      <c r="S4233" s="234">
        <v>0.44357099999999999</v>
      </c>
      <c r="T4233" s="234">
        <v>0.42607099999999998</v>
      </c>
      <c r="U4233" s="234">
        <v>0.43071399999999999</v>
      </c>
      <c r="V4233" s="192">
        <v>0.372197</v>
      </c>
      <c r="W4233" s="234">
        <v>679016800</v>
      </c>
      <c r="X4233" s="194">
        <f t="shared" si="133"/>
        <v>1.643458527113795E-2</v>
      </c>
      <c r="Y4233" s="193"/>
      <c r="Z4233" s="197">
        <v>4231</v>
      </c>
    </row>
    <row r="4234" spans="1:26" ht="14.4" x14ac:dyDescent="0.3">
      <c r="A4234" s="7">
        <v>37998</v>
      </c>
      <c r="B4234" s="191">
        <v>1121.8599850000001</v>
      </c>
      <c r="C4234" s="191">
        <v>1127.849976</v>
      </c>
      <c r="D4234" s="191">
        <v>1120.900024</v>
      </c>
      <c r="E4234" s="191">
        <v>1127.2299800000001</v>
      </c>
      <c r="F4234" s="192">
        <v>1127.2299800000001</v>
      </c>
      <c r="G4234" s="191">
        <v>1510200000</v>
      </c>
      <c r="H4234" s="194">
        <f t="shared" si="132"/>
        <v>4.7866891339385965E-3</v>
      </c>
      <c r="I4234" s="193"/>
      <c r="J4234" s="197">
        <v>4232</v>
      </c>
      <c r="K4234" s="234"/>
      <c r="L4234" s="234"/>
      <c r="M4234" s="234"/>
      <c r="N4234" s="234"/>
      <c r="O4234" s="234"/>
      <c r="P4234" s="234"/>
      <c r="Q4234" s="7">
        <v>37998</v>
      </c>
      <c r="R4234" s="234">
        <v>0.41517900000000002</v>
      </c>
      <c r="S4234" s="234">
        <v>0.42857099999999998</v>
      </c>
      <c r="T4234" s="234">
        <v>0.41249999999999998</v>
      </c>
      <c r="U4234" s="234">
        <v>0.42375000000000002</v>
      </c>
      <c r="V4234" s="192">
        <v>0.36617899999999998</v>
      </c>
      <c r="W4234" s="234">
        <v>487547200</v>
      </c>
      <c r="X4234" s="194">
        <f t="shared" si="133"/>
        <v>3.1740083513189021E-2</v>
      </c>
      <c r="Y4234" s="193"/>
      <c r="Z4234" s="197">
        <v>4232</v>
      </c>
    </row>
    <row r="4235" spans="1:26" ht="14.4" x14ac:dyDescent="0.3">
      <c r="A4235" s="7">
        <v>37995</v>
      </c>
      <c r="B4235" s="191">
        <v>1131.920044</v>
      </c>
      <c r="C4235" s="191">
        <v>1131.920044</v>
      </c>
      <c r="D4235" s="191">
        <v>1120.900024</v>
      </c>
      <c r="E4235" s="191">
        <v>1121.8599850000001</v>
      </c>
      <c r="F4235" s="192">
        <v>1121.8599850000001</v>
      </c>
      <c r="G4235" s="191">
        <v>1720700000</v>
      </c>
      <c r="H4235" s="194">
        <f t="shared" si="132"/>
        <v>-8.8876056690802008E-3</v>
      </c>
      <c r="I4235" s="193"/>
      <c r="J4235" s="197">
        <v>4233</v>
      </c>
      <c r="K4235" s="234"/>
      <c r="L4235" s="234"/>
      <c r="M4235" s="234"/>
      <c r="N4235" s="234"/>
      <c r="O4235" s="234"/>
      <c r="P4235" s="234"/>
      <c r="Q4235" s="7">
        <v>37995</v>
      </c>
      <c r="R4235" s="234">
        <v>0.414821</v>
      </c>
      <c r="S4235" s="234">
        <v>0.43089300000000003</v>
      </c>
      <c r="T4235" s="234">
        <v>0.40696399999999999</v>
      </c>
      <c r="U4235" s="234">
        <v>0.41071400000000002</v>
      </c>
      <c r="V4235" s="192">
        <v>0.35491400000000001</v>
      </c>
      <c r="W4235" s="234">
        <v>427459200</v>
      </c>
      <c r="X4235" s="194">
        <f t="shared" si="133"/>
        <v>-1.5410479125805484E-2</v>
      </c>
      <c r="Y4235" s="193"/>
      <c r="Z4235" s="197">
        <v>4233</v>
      </c>
    </row>
    <row r="4236" spans="1:26" ht="14.4" x14ac:dyDescent="0.3">
      <c r="A4236" s="7">
        <v>37994</v>
      </c>
      <c r="B4236" s="191">
        <v>1126.329956</v>
      </c>
      <c r="C4236" s="191">
        <v>1131.920044</v>
      </c>
      <c r="D4236" s="191">
        <v>1124.910034</v>
      </c>
      <c r="E4236" s="191">
        <v>1131.920044</v>
      </c>
      <c r="F4236" s="192">
        <v>1131.920044</v>
      </c>
      <c r="G4236" s="191">
        <v>1868400000</v>
      </c>
      <c r="H4236" s="194">
        <f t="shared" si="132"/>
        <v>4.9630998183270584E-3</v>
      </c>
      <c r="I4236" s="193"/>
      <c r="J4236" s="197">
        <v>4234</v>
      </c>
      <c r="K4236" s="234"/>
      <c r="L4236" s="234"/>
      <c r="M4236" s="234"/>
      <c r="N4236" s="234"/>
      <c r="O4236" s="234"/>
      <c r="P4236" s="234"/>
      <c r="Q4236" s="7">
        <v>37994</v>
      </c>
      <c r="R4236" s="234">
        <v>0.40785700000000003</v>
      </c>
      <c r="S4236" s="234">
        <v>0.42375000000000002</v>
      </c>
      <c r="T4236" s="234">
        <v>0.40446399999999999</v>
      </c>
      <c r="U4236" s="234">
        <v>0.41714299999999999</v>
      </c>
      <c r="V4236" s="192">
        <v>0.36046899999999998</v>
      </c>
      <c r="W4236" s="234">
        <v>460303200</v>
      </c>
      <c r="X4236" s="194">
        <f t="shared" si="133"/>
        <v>3.4083215715974086E-2</v>
      </c>
      <c r="Y4236" s="193"/>
      <c r="Z4236" s="197">
        <v>4234</v>
      </c>
    </row>
    <row r="4237" spans="1:26" ht="14.4" x14ac:dyDescent="0.3">
      <c r="A4237" s="7">
        <v>37993</v>
      </c>
      <c r="B4237" s="191">
        <v>1123.670044</v>
      </c>
      <c r="C4237" s="191">
        <v>1126.329956</v>
      </c>
      <c r="D4237" s="191">
        <v>1116.4499510000001</v>
      </c>
      <c r="E4237" s="191">
        <v>1126.329956</v>
      </c>
      <c r="F4237" s="192">
        <v>1126.329956</v>
      </c>
      <c r="G4237" s="191">
        <v>1704900000</v>
      </c>
      <c r="H4237" s="194">
        <f t="shared" si="132"/>
        <v>2.3671646442859845E-3</v>
      </c>
      <c r="I4237" s="193"/>
      <c r="J4237" s="197">
        <v>4235</v>
      </c>
      <c r="K4237" s="234"/>
      <c r="L4237" s="234"/>
      <c r="M4237" s="234"/>
      <c r="N4237" s="234"/>
      <c r="O4237" s="234"/>
      <c r="P4237" s="234"/>
      <c r="Q4237" s="7">
        <v>37993</v>
      </c>
      <c r="R4237" s="234">
        <v>0.39464300000000002</v>
      </c>
      <c r="S4237" s="234">
        <v>0.40767900000000001</v>
      </c>
      <c r="T4237" s="234">
        <v>0.39160699999999998</v>
      </c>
      <c r="U4237" s="234">
        <v>0.403393</v>
      </c>
      <c r="V4237" s="192">
        <v>0.34858800000000001</v>
      </c>
      <c r="W4237" s="234">
        <v>586874400</v>
      </c>
      <c r="X4237" s="194">
        <f t="shared" si="133"/>
        <v>2.2636062803633037E-2</v>
      </c>
      <c r="Y4237" s="193"/>
      <c r="Z4237" s="197">
        <v>4235</v>
      </c>
    </row>
    <row r="4238" spans="1:26" ht="14.4" x14ac:dyDescent="0.3">
      <c r="A4238" s="7">
        <v>37992</v>
      </c>
      <c r="B4238" s="191">
        <v>1122.219971</v>
      </c>
      <c r="C4238" s="191">
        <v>1124.459961</v>
      </c>
      <c r="D4238" s="191">
        <v>1118.4399410000001</v>
      </c>
      <c r="E4238" s="191">
        <v>1123.670044</v>
      </c>
      <c r="F4238" s="192">
        <v>1123.670044</v>
      </c>
      <c r="G4238" s="191">
        <v>1494500000</v>
      </c>
      <c r="H4238" s="194">
        <f t="shared" si="132"/>
        <v>1.2921468495234744E-3</v>
      </c>
      <c r="I4238" s="193"/>
      <c r="J4238" s="197">
        <v>4236</v>
      </c>
      <c r="K4238" s="234"/>
      <c r="L4238" s="234"/>
      <c r="M4238" s="234"/>
      <c r="N4238" s="234"/>
      <c r="O4238" s="234"/>
      <c r="P4238" s="234"/>
      <c r="Q4238" s="7">
        <v>37992</v>
      </c>
      <c r="R4238" s="234">
        <v>0.39732099999999998</v>
      </c>
      <c r="S4238" s="234">
        <v>0.40035700000000002</v>
      </c>
      <c r="T4238" s="234">
        <v>0.387679</v>
      </c>
      <c r="U4238" s="234">
        <v>0.39446399999999998</v>
      </c>
      <c r="V4238" s="192">
        <v>0.34087200000000001</v>
      </c>
      <c r="W4238" s="234">
        <v>509348000</v>
      </c>
      <c r="X4238" s="194">
        <f t="shared" si="133"/>
        <v>-3.6099816724006997E-3</v>
      </c>
      <c r="Y4238" s="193"/>
      <c r="Z4238" s="197">
        <v>4236</v>
      </c>
    </row>
    <row r="4239" spans="1:26" ht="14.4" x14ac:dyDescent="0.3">
      <c r="A4239" s="7">
        <v>37991</v>
      </c>
      <c r="B4239" s="191">
        <v>1108.4799800000001</v>
      </c>
      <c r="C4239" s="191">
        <v>1122.219971</v>
      </c>
      <c r="D4239" s="191">
        <v>1108.4799800000001</v>
      </c>
      <c r="E4239" s="191">
        <v>1122.219971</v>
      </c>
      <c r="F4239" s="192">
        <v>1122.219971</v>
      </c>
      <c r="G4239" s="191">
        <v>1578200000</v>
      </c>
      <c r="H4239" s="194">
        <f t="shared" si="132"/>
        <v>1.2395344298414769E-2</v>
      </c>
      <c r="I4239" s="193"/>
      <c r="J4239" s="197">
        <v>4237</v>
      </c>
      <c r="K4239" s="234"/>
      <c r="L4239" s="234"/>
      <c r="M4239" s="234"/>
      <c r="N4239" s="234"/>
      <c r="O4239" s="234"/>
      <c r="P4239" s="234"/>
      <c r="Q4239" s="7">
        <v>37991</v>
      </c>
      <c r="R4239" s="234">
        <v>0.38250000000000001</v>
      </c>
      <c r="S4239" s="234">
        <v>0.39982099999999998</v>
      </c>
      <c r="T4239" s="234">
        <v>0.38250000000000001</v>
      </c>
      <c r="U4239" s="234">
        <v>0.39589299999999999</v>
      </c>
      <c r="V4239" s="192">
        <v>0.34210699999999999</v>
      </c>
      <c r="W4239" s="234">
        <v>395018400</v>
      </c>
      <c r="X4239" s="194">
        <f t="shared" si="133"/>
        <v>4.1824388728671259E-2</v>
      </c>
      <c r="Y4239" s="193"/>
      <c r="Z4239" s="197">
        <v>4237</v>
      </c>
    </row>
    <row r="4240" spans="1:26" ht="14.4" x14ac:dyDescent="0.3">
      <c r="A4240" s="7">
        <v>37988</v>
      </c>
      <c r="B4240" s="191">
        <v>1111.920044</v>
      </c>
      <c r="C4240" s="191">
        <v>1118.849976</v>
      </c>
      <c r="D4240" s="191">
        <v>1105.079956</v>
      </c>
      <c r="E4240" s="191">
        <v>1108.4799800000001</v>
      </c>
      <c r="F4240" s="192">
        <v>1108.4799800000001</v>
      </c>
      <c r="G4240" s="191">
        <v>1153200000</v>
      </c>
      <c r="H4240" s="194">
        <f t="shared" si="132"/>
        <v>-3.0938051873088575E-3</v>
      </c>
      <c r="I4240" s="193"/>
      <c r="J4240" s="197">
        <v>4238</v>
      </c>
      <c r="K4240" s="234"/>
      <c r="L4240" s="234"/>
      <c r="M4240" s="234"/>
      <c r="N4240" s="234"/>
      <c r="O4240" s="234"/>
      <c r="P4240" s="234"/>
      <c r="Q4240" s="7">
        <v>37988</v>
      </c>
      <c r="R4240" s="234">
        <v>0.38482100000000002</v>
      </c>
      <c r="S4240" s="234">
        <v>0.38839299999999999</v>
      </c>
      <c r="T4240" s="234">
        <v>0.37821399999999999</v>
      </c>
      <c r="U4240" s="234">
        <v>0.38</v>
      </c>
      <c r="V4240" s="192">
        <v>0.32837300000000003</v>
      </c>
      <c r="W4240" s="234">
        <v>144642400</v>
      </c>
      <c r="X4240" s="194">
        <f t="shared" si="133"/>
        <v>-4.2121287473995597E-3</v>
      </c>
      <c r="Y4240" s="193"/>
      <c r="Z4240" s="197">
        <v>4238</v>
      </c>
    </row>
    <row r="4241" spans="1:26" ht="14.4" x14ac:dyDescent="0.3">
      <c r="A4241" s="7">
        <v>37986</v>
      </c>
      <c r="B4241" s="191">
        <v>1109.6400149999999</v>
      </c>
      <c r="C4241" s="191">
        <v>1112.5600589999999</v>
      </c>
      <c r="D4241" s="191">
        <v>1106.209961</v>
      </c>
      <c r="E4241" s="191">
        <v>1111.920044</v>
      </c>
      <c r="F4241" s="192">
        <v>1111.920044</v>
      </c>
      <c r="G4241" s="191">
        <v>1027500000</v>
      </c>
      <c r="H4241" s="194">
        <f t="shared" si="132"/>
        <v>2.0547465567020071E-3</v>
      </c>
      <c r="I4241" s="193"/>
      <c r="J4241" s="197">
        <v>4239</v>
      </c>
      <c r="K4241" s="234"/>
      <c r="L4241" s="234"/>
      <c r="M4241" s="234"/>
      <c r="N4241" s="234"/>
      <c r="O4241" s="234"/>
      <c r="P4241" s="234"/>
      <c r="Q4241" s="7">
        <v>37986</v>
      </c>
      <c r="R4241" s="234">
        <v>0.38124999999999998</v>
      </c>
      <c r="S4241" s="234">
        <v>0.38446399999999997</v>
      </c>
      <c r="T4241" s="234">
        <v>0.37821399999999999</v>
      </c>
      <c r="U4241" s="234">
        <v>0.38160699999999997</v>
      </c>
      <c r="V4241" s="192">
        <v>0.329762</v>
      </c>
      <c r="W4241" s="234">
        <v>174451200</v>
      </c>
      <c r="X4241" s="194">
        <f t="shared" si="133"/>
        <v>4.2299458238039466E-3</v>
      </c>
      <c r="Y4241" s="193"/>
      <c r="Z4241" s="197">
        <v>4239</v>
      </c>
    </row>
    <row r="4242" spans="1:26" ht="14.4" x14ac:dyDescent="0.3">
      <c r="A4242" s="7">
        <v>37985</v>
      </c>
      <c r="B4242" s="191">
        <v>1109.4799800000001</v>
      </c>
      <c r="C4242" s="191">
        <v>1109.75</v>
      </c>
      <c r="D4242" s="191">
        <v>1106.410034</v>
      </c>
      <c r="E4242" s="191">
        <v>1109.6400149999999</v>
      </c>
      <c r="F4242" s="192">
        <v>1109.6400149999999</v>
      </c>
      <c r="G4242" s="191">
        <v>1012600000</v>
      </c>
      <c r="H4242" s="194">
        <f t="shared" si="132"/>
        <v>1.4424325168975089E-4</v>
      </c>
      <c r="I4242" s="193"/>
      <c r="J4242" s="197">
        <v>4240</v>
      </c>
      <c r="K4242" s="234"/>
      <c r="L4242" s="234"/>
      <c r="M4242" s="234"/>
      <c r="N4242" s="234"/>
      <c r="O4242" s="234"/>
      <c r="P4242" s="234"/>
      <c r="Q4242" s="7">
        <v>37985</v>
      </c>
      <c r="R4242" s="234">
        <v>0.37821399999999999</v>
      </c>
      <c r="S4242" s="234">
        <v>0.38392900000000002</v>
      </c>
      <c r="T4242" s="234">
        <v>0.37767899999999999</v>
      </c>
      <c r="U4242" s="234">
        <v>0.38</v>
      </c>
      <c r="V4242" s="192">
        <v>0.32837300000000003</v>
      </c>
      <c r="W4242" s="234">
        <v>204853600</v>
      </c>
      <c r="X4242" s="194">
        <f t="shared" si="133"/>
        <v>6.1464547579871973E-3</v>
      </c>
      <c r="Y4242" s="193"/>
      <c r="Z4242" s="197">
        <v>4240</v>
      </c>
    </row>
    <row r="4243" spans="1:26" ht="14.4" x14ac:dyDescent="0.3">
      <c r="A4243" s="7">
        <v>37984</v>
      </c>
      <c r="B4243" s="191">
        <v>1095.8900149999999</v>
      </c>
      <c r="C4243" s="191">
        <v>1109.4799800000001</v>
      </c>
      <c r="D4243" s="191">
        <v>1095.8900149999999</v>
      </c>
      <c r="E4243" s="191">
        <v>1109.4799800000001</v>
      </c>
      <c r="F4243" s="192">
        <v>1109.4799800000001</v>
      </c>
      <c r="G4243" s="191">
        <v>1058800000</v>
      </c>
      <c r="H4243" s="194">
        <f t="shared" si="132"/>
        <v>1.2400847543081338E-2</v>
      </c>
      <c r="I4243" s="193"/>
      <c r="J4243" s="197">
        <v>4241</v>
      </c>
      <c r="K4243" s="234"/>
      <c r="L4243" s="234"/>
      <c r="M4243" s="234"/>
      <c r="N4243" s="234"/>
      <c r="O4243" s="234"/>
      <c r="P4243" s="234"/>
      <c r="Q4243" s="7">
        <v>37984</v>
      </c>
      <c r="R4243" s="234">
        <v>0.37339299999999997</v>
      </c>
      <c r="S4243" s="234">
        <v>0.377857</v>
      </c>
      <c r="T4243" s="234">
        <v>0.3725</v>
      </c>
      <c r="U4243" s="234">
        <v>0.37767899999999999</v>
      </c>
      <c r="V4243" s="192">
        <v>0.32636700000000002</v>
      </c>
      <c r="W4243" s="234">
        <v>233458400</v>
      </c>
      <c r="X4243" s="194">
        <f t="shared" si="133"/>
        <v>1.7807189613824093E-2</v>
      </c>
      <c r="Y4243" s="193"/>
      <c r="Z4243" s="197">
        <v>4241</v>
      </c>
    </row>
    <row r="4244" spans="1:26" ht="14.4" x14ac:dyDescent="0.3">
      <c r="A4244" s="7">
        <v>37981</v>
      </c>
      <c r="B4244" s="191">
        <v>1094.040039</v>
      </c>
      <c r="C4244" s="191">
        <v>1098.469971</v>
      </c>
      <c r="D4244" s="191">
        <v>1094.040039</v>
      </c>
      <c r="E4244" s="191">
        <v>1095.8900149999999</v>
      </c>
      <c r="F4244" s="192">
        <v>1095.8900149999999</v>
      </c>
      <c r="G4244" s="191">
        <v>356070000</v>
      </c>
      <c r="H4244" s="194">
        <f t="shared" si="132"/>
        <v>1.6909582227821642E-3</v>
      </c>
      <c r="I4244" s="193"/>
      <c r="J4244" s="197">
        <v>4242</v>
      </c>
      <c r="K4244" s="234"/>
      <c r="L4244" s="234"/>
      <c r="M4244" s="234"/>
      <c r="N4244" s="234"/>
      <c r="O4244" s="234"/>
      <c r="P4244" s="234"/>
      <c r="Q4244" s="7">
        <v>37981</v>
      </c>
      <c r="R4244" s="234">
        <v>0.36339300000000002</v>
      </c>
      <c r="S4244" s="234">
        <v>0.37339299999999997</v>
      </c>
      <c r="T4244" s="234">
        <v>0.36321399999999998</v>
      </c>
      <c r="U4244" s="234">
        <v>0.37107099999999998</v>
      </c>
      <c r="V4244" s="192">
        <v>0.32065700000000003</v>
      </c>
      <c r="W4244" s="234">
        <v>103695200</v>
      </c>
      <c r="X4244" s="194">
        <f t="shared" si="133"/>
        <v>1.8126801884755642E-2</v>
      </c>
      <c r="Y4244" s="193"/>
      <c r="Z4244" s="197">
        <v>4242</v>
      </c>
    </row>
    <row r="4245" spans="1:26" ht="14.4" x14ac:dyDescent="0.3">
      <c r="A4245" s="7">
        <v>37979</v>
      </c>
      <c r="B4245" s="191">
        <v>1096.0200199999999</v>
      </c>
      <c r="C4245" s="191">
        <v>1096.400024</v>
      </c>
      <c r="D4245" s="191">
        <v>1092.7299800000001</v>
      </c>
      <c r="E4245" s="191">
        <v>1094.040039</v>
      </c>
      <c r="F4245" s="192">
        <v>1094.040039</v>
      </c>
      <c r="G4245" s="191">
        <v>518060000</v>
      </c>
      <c r="H4245" s="194">
        <f t="shared" si="132"/>
        <v>-1.806519008658211E-3</v>
      </c>
      <c r="I4245" s="193"/>
      <c r="J4245" s="197">
        <v>4243</v>
      </c>
      <c r="K4245" s="234"/>
      <c r="L4245" s="234"/>
      <c r="M4245" s="234"/>
      <c r="N4245" s="234"/>
      <c r="O4245" s="234"/>
      <c r="P4245" s="234"/>
      <c r="Q4245" s="7">
        <v>37979</v>
      </c>
      <c r="R4245" s="234">
        <v>0.35214299999999998</v>
      </c>
      <c r="S4245" s="234">
        <v>0.36767899999999998</v>
      </c>
      <c r="T4245" s="234">
        <v>0.35089300000000001</v>
      </c>
      <c r="U4245" s="234">
        <v>0.36446400000000001</v>
      </c>
      <c r="V4245" s="192">
        <v>0.31494800000000001</v>
      </c>
      <c r="W4245" s="234">
        <v>177475200</v>
      </c>
      <c r="X4245" s="194">
        <f t="shared" si="133"/>
        <v>3.0288953805992423E-2</v>
      </c>
      <c r="Y4245" s="193"/>
      <c r="Z4245" s="197">
        <v>4243</v>
      </c>
    </row>
    <row r="4246" spans="1:26" ht="14.4" x14ac:dyDescent="0.3">
      <c r="A4246" s="7">
        <v>37978</v>
      </c>
      <c r="B4246" s="191">
        <v>1092.9399410000001</v>
      </c>
      <c r="C4246" s="191">
        <v>1096.9499510000001</v>
      </c>
      <c r="D4246" s="191">
        <v>1091.7299800000001</v>
      </c>
      <c r="E4246" s="191">
        <v>1096.0200199999999</v>
      </c>
      <c r="F4246" s="192">
        <v>1096.0200199999999</v>
      </c>
      <c r="G4246" s="191">
        <v>1145300000</v>
      </c>
      <c r="H4246" s="194">
        <f t="shared" si="132"/>
        <v>2.8181594289450906E-3</v>
      </c>
      <c r="I4246" s="193"/>
      <c r="J4246" s="197">
        <v>4244</v>
      </c>
      <c r="K4246" s="234"/>
      <c r="L4246" s="234"/>
      <c r="M4246" s="234"/>
      <c r="N4246" s="234"/>
      <c r="O4246" s="234"/>
      <c r="P4246" s="234"/>
      <c r="Q4246" s="7">
        <v>37978</v>
      </c>
      <c r="R4246" s="234">
        <v>0.35571399999999997</v>
      </c>
      <c r="S4246" s="234">
        <v>0.35625000000000001</v>
      </c>
      <c r="T4246" s="234">
        <v>0.35</v>
      </c>
      <c r="U4246" s="234">
        <v>0.35375000000000001</v>
      </c>
      <c r="V4246" s="192">
        <v>0.30568899999999999</v>
      </c>
      <c r="W4246" s="234">
        <v>308498400</v>
      </c>
      <c r="X4246" s="194">
        <f t="shared" si="133"/>
        <v>-2.0175836660605451E-3</v>
      </c>
      <c r="Y4246" s="193"/>
      <c r="Z4246" s="197">
        <v>4244</v>
      </c>
    </row>
    <row r="4247" spans="1:26" ht="14.4" x14ac:dyDescent="0.3">
      <c r="A4247" s="7">
        <v>37977</v>
      </c>
      <c r="B4247" s="191">
        <v>1088.660034</v>
      </c>
      <c r="C4247" s="191">
        <v>1092.9399410000001</v>
      </c>
      <c r="D4247" s="191">
        <v>1086.1400149999999</v>
      </c>
      <c r="E4247" s="191">
        <v>1092.9399410000001</v>
      </c>
      <c r="F4247" s="192">
        <v>1092.9399410000001</v>
      </c>
      <c r="G4247" s="191">
        <v>1251700000</v>
      </c>
      <c r="H4247" s="194">
        <f t="shared" si="132"/>
        <v>3.9313531004483383E-3</v>
      </c>
      <c r="I4247" s="193"/>
      <c r="J4247" s="197">
        <v>4245</v>
      </c>
      <c r="K4247" s="234"/>
      <c r="L4247" s="234"/>
      <c r="M4247" s="234"/>
      <c r="N4247" s="234"/>
      <c r="O4247" s="234"/>
      <c r="P4247" s="234"/>
      <c r="Q4247" s="7">
        <v>37977</v>
      </c>
      <c r="R4247" s="234">
        <v>0.35089300000000001</v>
      </c>
      <c r="S4247" s="234">
        <v>0.35517900000000002</v>
      </c>
      <c r="T4247" s="234">
        <v>0.34375</v>
      </c>
      <c r="U4247" s="234">
        <v>0.354464</v>
      </c>
      <c r="V4247" s="192">
        <v>0.306307</v>
      </c>
      <c r="W4247" s="234">
        <v>377064800</v>
      </c>
      <c r="X4247" s="194">
        <f t="shared" si="133"/>
        <v>7.6153319824206278E-3</v>
      </c>
      <c r="Y4247" s="193"/>
      <c r="Z4247" s="197">
        <v>4245</v>
      </c>
    </row>
    <row r="4248" spans="1:26" ht="14.4" x14ac:dyDescent="0.3">
      <c r="A4248" s="7">
        <v>37974</v>
      </c>
      <c r="B4248" s="191">
        <v>1089.1800539999999</v>
      </c>
      <c r="C4248" s="191">
        <v>1091.0600589999999</v>
      </c>
      <c r="D4248" s="191">
        <v>1084.1899410000001</v>
      </c>
      <c r="E4248" s="191">
        <v>1088.660034</v>
      </c>
      <c r="F4248" s="192">
        <v>1088.660034</v>
      </c>
      <c r="G4248" s="191">
        <v>1657300000</v>
      </c>
      <c r="H4248" s="194">
        <f t="shared" si="132"/>
        <v>-4.7744172149514168E-4</v>
      </c>
      <c r="I4248" s="193"/>
      <c r="J4248" s="197">
        <v>4246</v>
      </c>
      <c r="K4248" s="234"/>
      <c r="L4248" s="234"/>
      <c r="M4248" s="234"/>
      <c r="N4248" s="234"/>
      <c r="O4248" s="234"/>
      <c r="P4248" s="234"/>
      <c r="Q4248" s="7">
        <v>37974</v>
      </c>
      <c r="R4248" s="234">
        <v>0.36053600000000002</v>
      </c>
      <c r="S4248" s="234">
        <v>0.36464299999999999</v>
      </c>
      <c r="T4248" s="234">
        <v>0.35035699999999997</v>
      </c>
      <c r="U4248" s="234">
        <v>0.35178599999999999</v>
      </c>
      <c r="V4248" s="192">
        <v>0.30399199999999998</v>
      </c>
      <c r="W4248" s="234">
        <v>453560800</v>
      </c>
      <c r="X4248" s="194">
        <f t="shared" si="133"/>
        <v>-1.6964279939722892E-2</v>
      </c>
      <c r="Y4248" s="193"/>
      <c r="Z4248" s="197">
        <v>4246</v>
      </c>
    </row>
    <row r="4249" spans="1:26" ht="14.4" x14ac:dyDescent="0.3">
      <c r="A4249" s="7">
        <v>37973</v>
      </c>
      <c r="B4249" s="191">
        <v>1076.4799800000001</v>
      </c>
      <c r="C4249" s="191">
        <v>1089.5</v>
      </c>
      <c r="D4249" s="191">
        <v>1076.4799800000001</v>
      </c>
      <c r="E4249" s="191">
        <v>1089.1800539999999</v>
      </c>
      <c r="F4249" s="192">
        <v>1089.1800539999999</v>
      </c>
      <c r="G4249" s="191">
        <v>1579900000</v>
      </c>
      <c r="H4249" s="194">
        <f t="shared" si="132"/>
        <v>1.1797780020024021E-2</v>
      </c>
      <c r="I4249" s="193"/>
      <c r="J4249" s="197">
        <v>4247</v>
      </c>
      <c r="K4249" s="234"/>
      <c r="L4249" s="234"/>
      <c r="M4249" s="234"/>
      <c r="N4249" s="234"/>
      <c r="O4249" s="234"/>
      <c r="P4249" s="234"/>
      <c r="Q4249" s="7">
        <v>37973</v>
      </c>
      <c r="R4249" s="234">
        <v>0.35535699999999998</v>
      </c>
      <c r="S4249" s="234">
        <v>0.36035699999999998</v>
      </c>
      <c r="T4249" s="234">
        <v>0.35535699999999998</v>
      </c>
      <c r="U4249" s="234">
        <v>0.35785699999999998</v>
      </c>
      <c r="V4249" s="192">
        <v>0.30923800000000001</v>
      </c>
      <c r="W4249" s="234">
        <v>330915200</v>
      </c>
      <c r="X4249" s="194">
        <f t="shared" si="133"/>
        <v>8.0484012400209894E-3</v>
      </c>
      <c r="Y4249" s="193"/>
      <c r="Z4249" s="197">
        <v>4247</v>
      </c>
    </row>
    <row r="4250" spans="1:26" ht="14.4" x14ac:dyDescent="0.3">
      <c r="A4250" s="7">
        <v>37972</v>
      </c>
      <c r="B4250" s="191">
        <v>1075.130005</v>
      </c>
      <c r="C4250" s="191">
        <v>1076.540039</v>
      </c>
      <c r="D4250" s="191">
        <v>1071.1400149999999</v>
      </c>
      <c r="E4250" s="191">
        <v>1076.4799800000001</v>
      </c>
      <c r="F4250" s="192">
        <v>1076.4799800000001</v>
      </c>
      <c r="G4250" s="191">
        <v>1441700000</v>
      </c>
      <c r="H4250" s="194">
        <f t="shared" si="132"/>
        <v>1.2556388471365245E-3</v>
      </c>
      <c r="I4250" s="193"/>
      <c r="J4250" s="197">
        <v>4248</v>
      </c>
      <c r="K4250" s="234"/>
      <c r="L4250" s="234"/>
      <c r="M4250" s="234"/>
      <c r="N4250" s="234"/>
      <c r="O4250" s="234"/>
      <c r="P4250" s="234"/>
      <c r="Q4250" s="7">
        <v>37972</v>
      </c>
      <c r="R4250" s="234">
        <v>0.35857099999999997</v>
      </c>
      <c r="S4250" s="234">
        <v>0.35946400000000001</v>
      </c>
      <c r="T4250" s="234">
        <v>0.35339300000000001</v>
      </c>
      <c r="U4250" s="234">
        <v>0.35499999999999998</v>
      </c>
      <c r="V4250" s="192">
        <v>0.30676900000000001</v>
      </c>
      <c r="W4250" s="234">
        <v>274260000</v>
      </c>
      <c r="X4250" s="194">
        <f t="shared" si="133"/>
        <v>-1.1930183945141719E-2</v>
      </c>
      <c r="Y4250" s="193"/>
      <c r="Z4250" s="197">
        <v>4248</v>
      </c>
    </row>
    <row r="4251" spans="1:26" ht="14.4" x14ac:dyDescent="0.3">
      <c r="A4251" s="7">
        <v>37971</v>
      </c>
      <c r="B4251" s="191">
        <v>1068.040039</v>
      </c>
      <c r="C4251" s="191">
        <v>1075.9399410000001</v>
      </c>
      <c r="D4251" s="191">
        <v>1068.040039</v>
      </c>
      <c r="E4251" s="191">
        <v>1075.130005</v>
      </c>
      <c r="F4251" s="192">
        <v>1075.130005</v>
      </c>
      <c r="G4251" s="191">
        <v>1547900000</v>
      </c>
      <c r="H4251" s="194">
        <f t="shared" si="132"/>
        <v>6.6382960760893389E-3</v>
      </c>
      <c r="I4251" s="193"/>
      <c r="J4251" s="197">
        <v>4249</v>
      </c>
      <c r="K4251" s="234"/>
      <c r="L4251" s="234"/>
      <c r="M4251" s="234"/>
      <c r="N4251" s="234"/>
      <c r="O4251" s="234"/>
      <c r="P4251" s="234"/>
      <c r="Q4251" s="7">
        <v>37971</v>
      </c>
      <c r="R4251" s="234">
        <v>0.36053600000000002</v>
      </c>
      <c r="S4251" s="234">
        <v>0.36589300000000002</v>
      </c>
      <c r="T4251" s="234">
        <v>0.357321</v>
      </c>
      <c r="U4251" s="234">
        <v>0.35928599999999999</v>
      </c>
      <c r="V4251" s="192">
        <v>0.310473</v>
      </c>
      <c r="W4251" s="234">
        <v>373956800</v>
      </c>
      <c r="X4251" s="194">
        <f t="shared" si="133"/>
        <v>-2.477156186143417E-3</v>
      </c>
      <c r="Y4251" s="193"/>
      <c r="Z4251" s="197">
        <v>4249</v>
      </c>
    </row>
    <row r="4252" spans="1:26" ht="14.4" x14ac:dyDescent="0.3">
      <c r="A4252" s="7">
        <v>37970</v>
      </c>
      <c r="B4252" s="191">
        <v>1074.1400149999999</v>
      </c>
      <c r="C4252" s="191">
        <v>1082.790039</v>
      </c>
      <c r="D4252" s="191">
        <v>1068</v>
      </c>
      <c r="E4252" s="191">
        <v>1068.040039</v>
      </c>
      <c r="F4252" s="192">
        <v>1068.040039</v>
      </c>
      <c r="G4252" s="191">
        <v>1520800000</v>
      </c>
      <c r="H4252" s="194">
        <f t="shared" si="132"/>
        <v>-5.678939351309773E-3</v>
      </c>
      <c r="I4252" s="193"/>
      <c r="J4252" s="197">
        <v>4250</v>
      </c>
      <c r="K4252" s="234"/>
      <c r="L4252" s="234"/>
      <c r="M4252" s="234"/>
      <c r="N4252" s="234"/>
      <c r="O4252" s="234"/>
      <c r="P4252" s="234"/>
      <c r="Q4252" s="7">
        <v>37970</v>
      </c>
      <c r="R4252" s="234">
        <v>0.38374999999999998</v>
      </c>
      <c r="S4252" s="234">
        <v>0.38374999999999998</v>
      </c>
      <c r="T4252" s="234">
        <v>0.35839300000000002</v>
      </c>
      <c r="U4252" s="234">
        <v>0.36017900000000003</v>
      </c>
      <c r="V4252" s="192">
        <v>0.31124400000000002</v>
      </c>
      <c r="W4252" s="234">
        <v>388908800</v>
      </c>
      <c r="X4252" s="194">
        <f t="shared" si="133"/>
        <v>-3.4468210513253966E-2</v>
      </c>
      <c r="Y4252" s="193"/>
      <c r="Z4252" s="197">
        <v>4250</v>
      </c>
    </row>
    <row r="4253" spans="1:26" ht="14.4" x14ac:dyDescent="0.3">
      <c r="A4253" s="7">
        <v>37967</v>
      </c>
      <c r="B4253" s="191">
        <v>1071.209961</v>
      </c>
      <c r="C4253" s="191">
        <v>1074.76001</v>
      </c>
      <c r="D4253" s="191">
        <v>1067.6400149999999</v>
      </c>
      <c r="E4253" s="191">
        <v>1074.1400149999999</v>
      </c>
      <c r="F4253" s="192">
        <v>1074.1400149999999</v>
      </c>
      <c r="G4253" s="191">
        <v>1223100000</v>
      </c>
      <c r="H4253" s="194">
        <f t="shared" si="132"/>
        <v>2.7352751623637367E-3</v>
      </c>
      <c r="I4253" s="193"/>
      <c r="J4253" s="197">
        <v>4251</v>
      </c>
      <c r="K4253" s="234"/>
      <c r="L4253" s="234"/>
      <c r="M4253" s="234"/>
      <c r="N4253" s="234"/>
      <c r="O4253" s="234"/>
      <c r="P4253" s="234"/>
      <c r="Q4253" s="7">
        <v>37967</v>
      </c>
      <c r="R4253" s="234">
        <v>0.380714</v>
      </c>
      <c r="S4253" s="234">
        <v>0.380714</v>
      </c>
      <c r="T4253" s="234">
        <v>0.369643</v>
      </c>
      <c r="U4253" s="234">
        <v>0.37303599999999998</v>
      </c>
      <c r="V4253" s="192">
        <v>0.322355</v>
      </c>
      <c r="W4253" s="234">
        <v>192673600</v>
      </c>
      <c r="X4253" s="194">
        <f t="shared" si="133"/>
        <v>-1.5087398752799474E-2</v>
      </c>
      <c r="Y4253" s="193"/>
      <c r="Z4253" s="197">
        <v>4251</v>
      </c>
    </row>
    <row r="4254" spans="1:26" ht="14.4" x14ac:dyDescent="0.3">
      <c r="A4254" s="7">
        <v>37966</v>
      </c>
      <c r="B4254" s="191">
        <v>1059.0500489999999</v>
      </c>
      <c r="C4254" s="191">
        <v>1073.630005</v>
      </c>
      <c r="D4254" s="191">
        <v>1059.0500489999999</v>
      </c>
      <c r="E4254" s="191">
        <v>1071.209961</v>
      </c>
      <c r="F4254" s="192">
        <v>1071.209961</v>
      </c>
      <c r="G4254" s="191">
        <v>1441100000</v>
      </c>
      <c r="H4254" s="194">
        <f t="shared" si="132"/>
        <v>1.1481904950084259E-2</v>
      </c>
      <c r="I4254" s="193"/>
      <c r="J4254" s="197">
        <v>4252</v>
      </c>
      <c r="K4254" s="234"/>
      <c r="L4254" s="234"/>
      <c r="M4254" s="234"/>
      <c r="N4254" s="234"/>
      <c r="O4254" s="234"/>
      <c r="P4254" s="234"/>
      <c r="Q4254" s="7">
        <v>37966</v>
      </c>
      <c r="R4254" s="234">
        <v>0.36160700000000001</v>
      </c>
      <c r="S4254" s="234">
        <v>0.38107099999999999</v>
      </c>
      <c r="T4254" s="234">
        <v>0.36089300000000002</v>
      </c>
      <c r="U4254" s="234">
        <v>0.37874999999999998</v>
      </c>
      <c r="V4254" s="192">
        <v>0.327293</v>
      </c>
      <c r="W4254" s="234">
        <v>183136800</v>
      </c>
      <c r="X4254" s="194">
        <f t="shared" si="133"/>
        <v>4.0726902713960872E-2</v>
      </c>
      <c r="Y4254" s="193"/>
      <c r="Z4254" s="197">
        <v>4252</v>
      </c>
    </row>
    <row r="4255" spans="1:26" ht="14.4" x14ac:dyDescent="0.3">
      <c r="A4255" s="7">
        <v>37965</v>
      </c>
      <c r="B4255" s="191">
        <v>1060.1800539999999</v>
      </c>
      <c r="C4255" s="191">
        <v>1063.0200199999999</v>
      </c>
      <c r="D4255" s="191">
        <v>1053.410034</v>
      </c>
      <c r="E4255" s="191">
        <v>1059.0500489999999</v>
      </c>
      <c r="F4255" s="192">
        <v>1059.0500489999999</v>
      </c>
      <c r="G4255" s="191">
        <v>1444000000</v>
      </c>
      <c r="H4255" s="194">
        <f t="shared" si="132"/>
        <v>-1.065861403198954E-3</v>
      </c>
      <c r="I4255" s="193"/>
      <c r="J4255" s="197">
        <v>4253</v>
      </c>
      <c r="K4255" s="234"/>
      <c r="L4255" s="234"/>
      <c r="M4255" s="234"/>
      <c r="N4255" s="234"/>
      <c r="O4255" s="234"/>
      <c r="P4255" s="234"/>
      <c r="Q4255" s="7">
        <v>37965</v>
      </c>
      <c r="R4255" s="234">
        <v>0.36517899999999998</v>
      </c>
      <c r="S4255" s="234">
        <v>0.36803599999999997</v>
      </c>
      <c r="T4255" s="234">
        <v>0.356429</v>
      </c>
      <c r="U4255" s="234">
        <v>0.363929</v>
      </c>
      <c r="V4255" s="192">
        <v>0.31448500000000001</v>
      </c>
      <c r="W4255" s="234">
        <v>271336800</v>
      </c>
      <c r="X4255" s="194">
        <f t="shared" si="133"/>
        <v>-3.4224327793005243E-3</v>
      </c>
      <c r="Y4255" s="193"/>
      <c r="Z4255" s="197">
        <v>4253</v>
      </c>
    </row>
    <row r="4256" spans="1:26" ht="14.4" x14ac:dyDescent="0.3">
      <c r="A4256" s="7">
        <v>37964</v>
      </c>
      <c r="B4256" s="191">
        <v>1069.3000489999999</v>
      </c>
      <c r="C4256" s="191">
        <v>1071.9399410000001</v>
      </c>
      <c r="D4256" s="191">
        <v>1059.160034</v>
      </c>
      <c r="E4256" s="191">
        <v>1060.1800539999999</v>
      </c>
      <c r="F4256" s="192">
        <v>1060.1800539999999</v>
      </c>
      <c r="G4256" s="191">
        <v>1465500000</v>
      </c>
      <c r="H4256" s="194">
        <f t="shared" si="132"/>
        <v>-8.5289391022930899E-3</v>
      </c>
      <c r="I4256" s="193"/>
      <c r="J4256" s="197">
        <v>4254</v>
      </c>
      <c r="K4256" s="234"/>
      <c r="L4256" s="234"/>
      <c r="M4256" s="234"/>
      <c r="N4256" s="234"/>
      <c r="O4256" s="234"/>
      <c r="P4256" s="234"/>
      <c r="Q4256" s="7">
        <v>37964</v>
      </c>
      <c r="R4256" s="234">
        <v>0.37803599999999998</v>
      </c>
      <c r="S4256" s="234">
        <v>0.37946400000000002</v>
      </c>
      <c r="T4256" s="234">
        <v>0.364286</v>
      </c>
      <c r="U4256" s="234">
        <v>0.36517899999999998</v>
      </c>
      <c r="V4256" s="192">
        <v>0.31556499999999998</v>
      </c>
      <c r="W4256" s="234">
        <v>135144800</v>
      </c>
      <c r="X4256" s="194">
        <f t="shared" si="133"/>
        <v>-2.8504667142822012E-2</v>
      </c>
      <c r="Y4256" s="193"/>
      <c r="Z4256" s="197">
        <v>4254</v>
      </c>
    </row>
    <row r="4257" spans="1:26" ht="14.4" x14ac:dyDescent="0.3">
      <c r="A4257" s="7">
        <v>37963</v>
      </c>
      <c r="B4257" s="191">
        <v>1061.5</v>
      </c>
      <c r="C4257" s="191">
        <v>1069.589966</v>
      </c>
      <c r="D4257" s="191">
        <v>1060.9300539999999</v>
      </c>
      <c r="E4257" s="191">
        <v>1069.3000489999999</v>
      </c>
      <c r="F4257" s="192">
        <v>1069.3000489999999</v>
      </c>
      <c r="G4257" s="191">
        <v>1218900000</v>
      </c>
      <c r="H4257" s="194">
        <f t="shared" si="132"/>
        <v>7.3481384832783277E-3</v>
      </c>
      <c r="I4257" s="193"/>
      <c r="J4257" s="197">
        <v>4255</v>
      </c>
      <c r="K4257" s="234"/>
      <c r="L4257" s="234"/>
      <c r="M4257" s="234"/>
      <c r="N4257" s="234"/>
      <c r="O4257" s="234"/>
      <c r="P4257" s="234"/>
      <c r="Q4257" s="7">
        <v>37963</v>
      </c>
      <c r="R4257" s="234">
        <v>0.37107099999999998</v>
      </c>
      <c r="S4257" s="234">
        <v>0.37642900000000001</v>
      </c>
      <c r="T4257" s="234">
        <v>0.36446400000000001</v>
      </c>
      <c r="U4257" s="234">
        <v>0.37589299999999998</v>
      </c>
      <c r="V4257" s="192">
        <v>0.324824</v>
      </c>
      <c r="W4257" s="234">
        <v>148237600</v>
      </c>
      <c r="X4257" s="194">
        <f t="shared" si="133"/>
        <v>9.5916553220321416E-3</v>
      </c>
      <c r="Y4257" s="193"/>
      <c r="Z4257" s="197">
        <v>4255</v>
      </c>
    </row>
    <row r="4258" spans="1:26" ht="14.4" x14ac:dyDescent="0.3">
      <c r="A4258" s="7">
        <v>37960</v>
      </c>
      <c r="B4258" s="191">
        <v>1069.719971</v>
      </c>
      <c r="C4258" s="191">
        <v>1069.719971</v>
      </c>
      <c r="D4258" s="191">
        <v>1060.089966</v>
      </c>
      <c r="E4258" s="191">
        <v>1061.5</v>
      </c>
      <c r="F4258" s="192">
        <v>1061.5</v>
      </c>
      <c r="G4258" s="191">
        <v>1265900000</v>
      </c>
      <c r="H4258" s="194">
        <f t="shared" si="132"/>
        <v>-7.6842269218511082E-3</v>
      </c>
      <c r="I4258" s="193"/>
      <c r="J4258" s="197">
        <v>4256</v>
      </c>
      <c r="K4258" s="234"/>
      <c r="L4258" s="234"/>
      <c r="M4258" s="234"/>
      <c r="N4258" s="234"/>
      <c r="O4258" s="234"/>
      <c r="P4258" s="234"/>
      <c r="Q4258" s="7">
        <v>37960</v>
      </c>
      <c r="R4258" s="234">
        <v>0.37321399999999999</v>
      </c>
      <c r="S4258" s="234">
        <v>0.37767899999999999</v>
      </c>
      <c r="T4258" s="234">
        <v>0.37017899999999998</v>
      </c>
      <c r="U4258" s="234">
        <v>0.37232100000000001</v>
      </c>
      <c r="V4258" s="192">
        <v>0.32173800000000002</v>
      </c>
      <c r="W4258" s="234">
        <v>186177600</v>
      </c>
      <c r="X4258" s="194">
        <f t="shared" si="133"/>
        <v>-1.4183419279522727E-2</v>
      </c>
      <c r="Y4258" s="193"/>
      <c r="Z4258" s="197">
        <v>4256</v>
      </c>
    </row>
    <row r="4259" spans="1:26" ht="14.4" x14ac:dyDescent="0.3">
      <c r="A4259" s="7">
        <v>37959</v>
      </c>
      <c r="B4259" s="191">
        <v>1064.7299800000001</v>
      </c>
      <c r="C4259" s="191">
        <v>1070.369995</v>
      </c>
      <c r="D4259" s="191">
        <v>1063.150024</v>
      </c>
      <c r="E4259" s="191">
        <v>1069.719971</v>
      </c>
      <c r="F4259" s="192">
        <v>1069.719971</v>
      </c>
      <c r="G4259" s="191">
        <v>1463100000</v>
      </c>
      <c r="H4259" s="194">
        <f t="shared" si="132"/>
        <v>4.6866258053519993E-3</v>
      </c>
      <c r="I4259" s="193"/>
      <c r="J4259" s="197">
        <v>4257</v>
      </c>
      <c r="K4259" s="234"/>
      <c r="L4259" s="234"/>
      <c r="M4259" s="234"/>
      <c r="N4259" s="234"/>
      <c r="O4259" s="234"/>
      <c r="P4259" s="234"/>
      <c r="Q4259" s="7">
        <v>37959</v>
      </c>
      <c r="R4259" s="234">
        <v>0.37392900000000001</v>
      </c>
      <c r="S4259" s="234">
        <v>0.37803599999999998</v>
      </c>
      <c r="T4259" s="234">
        <v>0.37089299999999997</v>
      </c>
      <c r="U4259" s="234">
        <v>0.37767899999999999</v>
      </c>
      <c r="V4259" s="192">
        <v>0.32636700000000002</v>
      </c>
      <c r="W4259" s="234">
        <v>177940000</v>
      </c>
      <c r="X4259" s="194">
        <f t="shared" si="133"/>
        <v>5.7069781057887013E-3</v>
      </c>
      <c r="Y4259" s="193"/>
      <c r="Z4259" s="197">
        <v>4257</v>
      </c>
    </row>
    <row r="4260" spans="1:26" ht="14.4" x14ac:dyDescent="0.3">
      <c r="A4260" s="7">
        <v>37958</v>
      </c>
      <c r="B4260" s="191">
        <v>1066.619995</v>
      </c>
      <c r="C4260" s="191">
        <v>1074.3000489999999</v>
      </c>
      <c r="D4260" s="191">
        <v>1064.630005</v>
      </c>
      <c r="E4260" s="191">
        <v>1064.7299800000001</v>
      </c>
      <c r="F4260" s="192">
        <v>1064.7299800000001</v>
      </c>
      <c r="G4260" s="191">
        <v>1441700000</v>
      </c>
      <c r="H4260" s="194">
        <f t="shared" si="132"/>
        <v>-1.7719665943445476E-3</v>
      </c>
      <c r="I4260" s="193"/>
      <c r="J4260" s="197">
        <v>4258</v>
      </c>
      <c r="K4260" s="234"/>
      <c r="L4260" s="234"/>
      <c r="M4260" s="234"/>
      <c r="N4260" s="234"/>
      <c r="O4260" s="234"/>
      <c r="P4260" s="234"/>
      <c r="Q4260" s="7">
        <v>37958</v>
      </c>
      <c r="R4260" s="234">
        <v>0.38464300000000001</v>
      </c>
      <c r="S4260" s="234">
        <v>0.39</v>
      </c>
      <c r="T4260" s="234">
        <v>0.37428600000000001</v>
      </c>
      <c r="U4260" s="234">
        <v>0.37553599999999998</v>
      </c>
      <c r="V4260" s="192">
        <v>0.324515</v>
      </c>
      <c r="W4260" s="234">
        <v>191296000</v>
      </c>
      <c r="X4260" s="194">
        <f t="shared" si="133"/>
        <v>-2.3677362095160699E-2</v>
      </c>
      <c r="Y4260" s="193"/>
      <c r="Z4260" s="197">
        <v>4258</v>
      </c>
    </row>
    <row r="4261" spans="1:26" ht="14.4" x14ac:dyDescent="0.3">
      <c r="A4261" s="7">
        <v>37957</v>
      </c>
      <c r="B4261" s="191">
        <v>1070.119995</v>
      </c>
      <c r="C4261" s="191">
        <v>1071.219971</v>
      </c>
      <c r="D4261" s="191">
        <v>1065.219971</v>
      </c>
      <c r="E4261" s="191">
        <v>1066.619995</v>
      </c>
      <c r="F4261" s="192">
        <v>1066.619995</v>
      </c>
      <c r="G4261" s="191">
        <v>1383200000</v>
      </c>
      <c r="H4261" s="194">
        <f t="shared" si="132"/>
        <v>-3.2706612495358523E-3</v>
      </c>
      <c r="I4261" s="193"/>
      <c r="J4261" s="197">
        <v>4259</v>
      </c>
      <c r="K4261" s="234"/>
      <c r="L4261" s="234"/>
      <c r="M4261" s="234"/>
      <c r="N4261" s="234"/>
      <c r="O4261" s="234"/>
      <c r="P4261" s="234"/>
      <c r="Q4261" s="7">
        <v>37957</v>
      </c>
      <c r="R4261" s="234">
        <v>0.385714</v>
      </c>
      <c r="S4261" s="234">
        <v>0.391071</v>
      </c>
      <c r="T4261" s="234">
        <v>0.38232100000000002</v>
      </c>
      <c r="U4261" s="234">
        <v>0.38464300000000001</v>
      </c>
      <c r="V4261" s="192">
        <v>0.33238499999999999</v>
      </c>
      <c r="W4261" s="234">
        <v>205296000</v>
      </c>
      <c r="X4261" s="194">
        <f t="shared" si="133"/>
        <v>-7.8296637692233818E-3</v>
      </c>
      <c r="Y4261" s="193"/>
      <c r="Z4261" s="197">
        <v>4259</v>
      </c>
    </row>
    <row r="4262" spans="1:26" ht="14.4" x14ac:dyDescent="0.3">
      <c r="A4262" s="7">
        <v>37956</v>
      </c>
      <c r="B4262" s="191">
        <v>1058.1999510000001</v>
      </c>
      <c r="C4262" s="191">
        <v>1070.469971</v>
      </c>
      <c r="D4262" s="191">
        <v>1058.1999510000001</v>
      </c>
      <c r="E4262" s="191">
        <v>1070.119995</v>
      </c>
      <c r="F4262" s="192">
        <v>1070.119995</v>
      </c>
      <c r="G4262" s="191">
        <v>1375000000</v>
      </c>
      <c r="H4262" s="194">
        <f t="shared" si="132"/>
        <v>1.1264453366053842E-2</v>
      </c>
      <c r="I4262" s="193"/>
      <c r="J4262" s="197">
        <v>4260</v>
      </c>
      <c r="K4262" s="234"/>
      <c r="L4262" s="234"/>
      <c r="M4262" s="234"/>
      <c r="N4262" s="234"/>
      <c r="O4262" s="234"/>
      <c r="P4262" s="234"/>
      <c r="Q4262" s="7">
        <v>37956</v>
      </c>
      <c r="R4262" s="234">
        <v>0.37571399999999999</v>
      </c>
      <c r="S4262" s="234">
        <v>0.390179</v>
      </c>
      <c r="T4262" s="234">
        <v>0.375</v>
      </c>
      <c r="U4262" s="234">
        <v>0.387679</v>
      </c>
      <c r="V4262" s="192">
        <v>0.33500799999999997</v>
      </c>
      <c r="W4262" s="234">
        <v>361536000</v>
      </c>
      <c r="X4262" s="194">
        <f t="shared" si="133"/>
        <v>3.8259732290346259E-2</v>
      </c>
      <c r="Y4262" s="193"/>
      <c r="Z4262" s="197">
        <v>4260</v>
      </c>
    </row>
    <row r="4263" spans="1:26" ht="14.4" x14ac:dyDescent="0.3">
      <c r="A4263" s="7">
        <v>37953</v>
      </c>
      <c r="B4263" s="191">
        <v>1058.4499510000001</v>
      </c>
      <c r="C4263" s="191">
        <v>1060.630005</v>
      </c>
      <c r="D4263" s="191">
        <v>1056.7700199999999</v>
      </c>
      <c r="E4263" s="191">
        <v>1058.1999510000001</v>
      </c>
      <c r="F4263" s="192">
        <v>1058.1999510000001</v>
      </c>
      <c r="G4263" s="191">
        <v>487220000</v>
      </c>
      <c r="H4263" s="194">
        <f t="shared" si="132"/>
        <v>-2.3619444619351679E-4</v>
      </c>
      <c r="I4263" s="193"/>
      <c r="J4263" s="197">
        <v>4261</v>
      </c>
      <c r="K4263" s="234"/>
      <c r="L4263" s="234"/>
      <c r="M4263" s="234"/>
      <c r="N4263" s="234"/>
      <c r="O4263" s="234"/>
      <c r="P4263" s="234"/>
      <c r="Q4263" s="7">
        <v>37953</v>
      </c>
      <c r="R4263" s="234">
        <v>0.37107099999999998</v>
      </c>
      <c r="S4263" s="234">
        <v>0.37624999999999997</v>
      </c>
      <c r="T4263" s="234">
        <v>0.366429</v>
      </c>
      <c r="U4263" s="234">
        <v>0.37339299999999997</v>
      </c>
      <c r="V4263" s="192">
        <v>0.32266299999999998</v>
      </c>
      <c r="W4263" s="234">
        <v>76098400</v>
      </c>
      <c r="X4263" s="194">
        <f t="shared" si="133"/>
        <v>9.170208706694034E-3</v>
      </c>
      <c r="Y4263" s="193"/>
      <c r="Z4263" s="197">
        <v>4261</v>
      </c>
    </row>
    <row r="4264" spans="1:26" ht="14.4" x14ac:dyDescent="0.3">
      <c r="A4264" s="7">
        <v>37951</v>
      </c>
      <c r="B4264" s="191">
        <v>1053.8900149999999</v>
      </c>
      <c r="C4264" s="191">
        <v>1058.4499510000001</v>
      </c>
      <c r="D4264" s="191">
        <v>1048.280029</v>
      </c>
      <c r="E4264" s="191">
        <v>1058.4499510000001</v>
      </c>
      <c r="F4264" s="192">
        <v>1058.4499510000001</v>
      </c>
      <c r="G4264" s="191">
        <v>1097700000</v>
      </c>
      <c r="H4264" s="194">
        <f t="shared" si="132"/>
        <v>4.3267664890060727E-3</v>
      </c>
      <c r="I4264" s="193"/>
      <c r="J4264" s="197">
        <v>4262</v>
      </c>
      <c r="K4264" s="234"/>
      <c r="L4264" s="234"/>
      <c r="M4264" s="234"/>
      <c r="N4264" s="234"/>
      <c r="O4264" s="234"/>
      <c r="P4264" s="234"/>
      <c r="Q4264" s="7">
        <v>37951</v>
      </c>
      <c r="R4264" s="234">
        <v>0.37303599999999998</v>
      </c>
      <c r="S4264" s="234">
        <v>0.37767899999999999</v>
      </c>
      <c r="T4264" s="234">
        <v>0.36160700000000001</v>
      </c>
      <c r="U4264" s="234">
        <v>0.37</v>
      </c>
      <c r="V4264" s="192">
        <v>0.31973099999999999</v>
      </c>
      <c r="W4264" s="234">
        <v>245128800</v>
      </c>
      <c r="X4264" s="194">
        <f t="shared" si="133"/>
        <v>1.9334783180931538E-3</v>
      </c>
      <c r="Y4264" s="193"/>
      <c r="Z4264" s="197">
        <v>4262</v>
      </c>
    </row>
    <row r="4265" spans="1:26" ht="14.4" x14ac:dyDescent="0.3">
      <c r="A4265" s="7">
        <v>37950</v>
      </c>
      <c r="B4265" s="191">
        <v>1052.079956</v>
      </c>
      <c r="C4265" s="191">
        <v>1058.0500489999999</v>
      </c>
      <c r="D4265" s="191">
        <v>1049.3100589999999</v>
      </c>
      <c r="E4265" s="191">
        <v>1053.8900149999999</v>
      </c>
      <c r="F4265" s="192">
        <v>1053.8900149999999</v>
      </c>
      <c r="G4265" s="191">
        <v>1333700000</v>
      </c>
      <c r="H4265" s="194">
        <f t="shared" si="132"/>
        <v>1.720457641719305E-3</v>
      </c>
      <c r="I4265" s="193"/>
      <c r="J4265" s="197">
        <v>4263</v>
      </c>
      <c r="K4265" s="234"/>
      <c r="L4265" s="234"/>
      <c r="M4265" s="234"/>
      <c r="N4265" s="234"/>
      <c r="O4265" s="234"/>
      <c r="P4265" s="234"/>
      <c r="Q4265" s="7">
        <v>37950</v>
      </c>
      <c r="R4265" s="234">
        <v>0.37910700000000003</v>
      </c>
      <c r="S4265" s="234">
        <v>0.37946400000000002</v>
      </c>
      <c r="T4265" s="234">
        <v>0.36803599999999997</v>
      </c>
      <c r="U4265" s="234">
        <v>0.369286</v>
      </c>
      <c r="V4265" s="192">
        <v>0.31911400000000001</v>
      </c>
      <c r="W4265" s="234">
        <v>268654400</v>
      </c>
      <c r="X4265" s="194">
        <f t="shared" si="133"/>
        <v>-2.2223447836331518E-2</v>
      </c>
      <c r="Y4265" s="193"/>
      <c r="Z4265" s="197">
        <v>4263</v>
      </c>
    </row>
    <row r="4266" spans="1:26" ht="14.4" x14ac:dyDescent="0.3">
      <c r="A4266" s="7">
        <v>37949</v>
      </c>
      <c r="B4266" s="191">
        <v>1035.280029</v>
      </c>
      <c r="C4266" s="191">
        <v>1052.079956</v>
      </c>
      <c r="D4266" s="191">
        <v>1035.280029</v>
      </c>
      <c r="E4266" s="191">
        <v>1052.079956</v>
      </c>
      <c r="F4266" s="192">
        <v>1052.079956</v>
      </c>
      <c r="G4266" s="191">
        <v>1302800000</v>
      </c>
      <c r="H4266" s="194">
        <f t="shared" si="132"/>
        <v>1.6227423044398382E-2</v>
      </c>
      <c r="I4266" s="193"/>
      <c r="J4266" s="197">
        <v>4264</v>
      </c>
      <c r="K4266" s="234"/>
      <c r="L4266" s="234"/>
      <c r="M4266" s="234"/>
      <c r="N4266" s="234"/>
      <c r="O4266" s="234"/>
      <c r="P4266" s="234"/>
      <c r="Q4266" s="7">
        <v>37949</v>
      </c>
      <c r="R4266" s="234">
        <v>0.36607099999999998</v>
      </c>
      <c r="S4266" s="234">
        <v>0.37982100000000002</v>
      </c>
      <c r="T4266" s="234">
        <v>0.36517899999999998</v>
      </c>
      <c r="U4266" s="234">
        <v>0.37767899999999999</v>
      </c>
      <c r="V4266" s="192">
        <v>0.32636700000000002</v>
      </c>
      <c r="W4266" s="234">
        <v>381824800</v>
      </c>
      <c r="X4266" s="194">
        <f t="shared" si="133"/>
        <v>4.2899323197269849E-2</v>
      </c>
      <c r="Y4266" s="193"/>
      <c r="Z4266" s="197">
        <v>4264</v>
      </c>
    </row>
    <row r="4267" spans="1:26" ht="14.4" x14ac:dyDescent="0.3">
      <c r="A4267" s="7">
        <v>37946</v>
      </c>
      <c r="B4267" s="191">
        <v>1033.650024</v>
      </c>
      <c r="C4267" s="191">
        <v>1037.5699460000001</v>
      </c>
      <c r="D4267" s="191">
        <v>1031.1999510000001</v>
      </c>
      <c r="E4267" s="191">
        <v>1035.280029</v>
      </c>
      <c r="F4267" s="192">
        <v>1035.280029</v>
      </c>
      <c r="G4267" s="191">
        <v>1273800000</v>
      </c>
      <c r="H4267" s="194">
        <f t="shared" si="132"/>
        <v>1.5769409008401308E-3</v>
      </c>
      <c r="I4267" s="193"/>
      <c r="J4267" s="197">
        <v>4265</v>
      </c>
      <c r="K4267" s="234"/>
      <c r="L4267" s="234"/>
      <c r="M4267" s="234"/>
      <c r="N4267" s="234"/>
      <c r="O4267" s="234"/>
      <c r="P4267" s="234"/>
      <c r="Q4267" s="7">
        <v>37946</v>
      </c>
      <c r="R4267" s="234">
        <v>0.36321399999999998</v>
      </c>
      <c r="S4267" s="234">
        <v>0.36749999999999999</v>
      </c>
      <c r="T4267" s="234">
        <v>0.354464</v>
      </c>
      <c r="U4267" s="234">
        <v>0.36214299999999999</v>
      </c>
      <c r="V4267" s="192">
        <v>0.312942</v>
      </c>
      <c r="W4267" s="234">
        <v>241836000</v>
      </c>
      <c r="X4267" s="194">
        <f t="shared" si="133"/>
        <v>-4.9064343291413473E-3</v>
      </c>
      <c r="Y4267" s="193"/>
      <c r="Z4267" s="197">
        <v>4265</v>
      </c>
    </row>
    <row r="4268" spans="1:26" ht="14.4" x14ac:dyDescent="0.3">
      <c r="A4268" s="7">
        <v>37945</v>
      </c>
      <c r="B4268" s="191">
        <v>1042.4399410000001</v>
      </c>
      <c r="C4268" s="191">
        <v>1046.4799800000001</v>
      </c>
      <c r="D4268" s="191">
        <v>1033.420044</v>
      </c>
      <c r="E4268" s="191">
        <v>1033.650024</v>
      </c>
      <c r="F4268" s="192">
        <v>1033.650024</v>
      </c>
      <c r="G4268" s="191">
        <v>1326700000</v>
      </c>
      <c r="H4268" s="194">
        <f t="shared" si="132"/>
        <v>-8.4320608356276121E-3</v>
      </c>
      <c r="I4268" s="193"/>
      <c r="J4268" s="197">
        <v>4266</v>
      </c>
      <c r="K4268" s="234"/>
      <c r="L4268" s="234"/>
      <c r="M4268" s="234"/>
      <c r="N4268" s="234"/>
      <c r="O4268" s="234"/>
      <c r="P4268" s="234"/>
      <c r="Q4268" s="7">
        <v>37945</v>
      </c>
      <c r="R4268" s="234">
        <v>0.358929</v>
      </c>
      <c r="S4268" s="234">
        <v>0.37642900000000001</v>
      </c>
      <c r="T4268" s="234">
        <v>0.358929</v>
      </c>
      <c r="U4268" s="234">
        <v>0.363929</v>
      </c>
      <c r="V4268" s="192">
        <v>0.31448500000000001</v>
      </c>
      <c r="W4268" s="234">
        <v>239590400</v>
      </c>
      <c r="X4268" s="194">
        <f t="shared" si="133"/>
        <v>-1.9580961085616045E-3</v>
      </c>
      <c r="Y4268" s="193"/>
      <c r="Z4268" s="197">
        <v>4266</v>
      </c>
    </row>
    <row r="4269" spans="1:26" ht="14.4" x14ac:dyDescent="0.3">
      <c r="A4269" s="7">
        <v>37944</v>
      </c>
      <c r="B4269" s="191">
        <v>1034.150024</v>
      </c>
      <c r="C4269" s="191">
        <v>1043.9499510000001</v>
      </c>
      <c r="D4269" s="191">
        <v>1034.150024</v>
      </c>
      <c r="E4269" s="191">
        <v>1042.4399410000001</v>
      </c>
      <c r="F4269" s="192">
        <v>1042.4399410000001</v>
      </c>
      <c r="G4269" s="191">
        <v>1326200000</v>
      </c>
      <c r="H4269" s="194">
        <f t="shared" si="132"/>
        <v>8.0161647803627181E-3</v>
      </c>
      <c r="I4269" s="193"/>
      <c r="J4269" s="197">
        <v>4267</v>
      </c>
      <c r="K4269" s="234"/>
      <c r="L4269" s="234"/>
      <c r="M4269" s="234"/>
      <c r="N4269" s="234"/>
      <c r="O4269" s="234"/>
      <c r="P4269" s="234"/>
      <c r="Q4269" s="7">
        <v>37944</v>
      </c>
      <c r="R4269" s="234">
        <v>0.367143</v>
      </c>
      <c r="S4269" s="234">
        <v>0.36875000000000002</v>
      </c>
      <c r="T4269" s="234">
        <v>0.361786</v>
      </c>
      <c r="U4269" s="234">
        <v>0.36464299999999999</v>
      </c>
      <c r="V4269" s="192">
        <v>0.31510199999999999</v>
      </c>
      <c r="W4269" s="234">
        <v>344584800</v>
      </c>
      <c r="X4269" s="194">
        <f t="shared" si="133"/>
        <v>4.8896960768122827E-4</v>
      </c>
      <c r="Y4269" s="193"/>
      <c r="Z4269" s="197">
        <v>4267</v>
      </c>
    </row>
    <row r="4270" spans="1:26" ht="14.4" x14ac:dyDescent="0.3">
      <c r="A4270" s="7">
        <v>37943</v>
      </c>
      <c r="B4270" s="191">
        <v>1043.630005</v>
      </c>
      <c r="C4270" s="191">
        <v>1048.7700199999999</v>
      </c>
      <c r="D4270" s="191">
        <v>1034</v>
      </c>
      <c r="E4270" s="191">
        <v>1034.150024</v>
      </c>
      <c r="F4270" s="192">
        <v>1034.150024</v>
      </c>
      <c r="G4270" s="191">
        <v>1354300000</v>
      </c>
      <c r="H4270" s="194">
        <f t="shared" si="132"/>
        <v>-9.0836608324613589E-3</v>
      </c>
      <c r="I4270" s="193"/>
      <c r="J4270" s="197">
        <v>4268</v>
      </c>
      <c r="K4270" s="234"/>
      <c r="L4270" s="234"/>
      <c r="M4270" s="234"/>
      <c r="N4270" s="234"/>
      <c r="O4270" s="234"/>
      <c r="P4270" s="234"/>
      <c r="Q4270" s="7">
        <v>37943</v>
      </c>
      <c r="R4270" s="234">
        <v>0.37874999999999998</v>
      </c>
      <c r="S4270" s="234">
        <v>0.38107099999999999</v>
      </c>
      <c r="T4270" s="234">
        <v>0.36339300000000002</v>
      </c>
      <c r="U4270" s="234">
        <v>0.36446400000000001</v>
      </c>
      <c r="V4270" s="192">
        <v>0.31494800000000001</v>
      </c>
      <c r="W4270" s="234">
        <v>267192800</v>
      </c>
      <c r="X4270" s="194">
        <f t="shared" si="133"/>
        <v>-3.4073692410552747E-2</v>
      </c>
      <c r="Y4270" s="193"/>
      <c r="Z4270" s="197">
        <v>4268</v>
      </c>
    </row>
    <row r="4271" spans="1:26" ht="14.4" x14ac:dyDescent="0.3">
      <c r="A4271" s="7">
        <v>37942</v>
      </c>
      <c r="B4271" s="191">
        <v>1050.349976</v>
      </c>
      <c r="C4271" s="191">
        <v>1050.349976</v>
      </c>
      <c r="D4271" s="191">
        <v>1035.280029</v>
      </c>
      <c r="E4271" s="191">
        <v>1043.630005</v>
      </c>
      <c r="F4271" s="192">
        <v>1043.630005</v>
      </c>
      <c r="G4271" s="191">
        <v>1374300000</v>
      </c>
      <c r="H4271" s="194">
        <f t="shared" si="132"/>
        <v>-6.397839913884081E-3</v>
      </c>
      <c r="I4271" s="193"/>
      <c r="J4271" s="197">
        <v>4269</v>
      </c>
      <c r="K4271" s="234"/>
      <c r="L4271" s="234"/>
      <c r="M4271" s="234"/>
      <c r="N4271" s="234"/>
      <c r="O4271" s="234"/>
      <c r="P4271" s="234"/>
      <c r="Q4271" s="7">
        <v>37942</v>
      </c>
      <c r="R4271" s="234">
        <v>0.38124999999999998</v>
      </c>
      <c r="S4271" s="234">
        <v>0.38160699999999997</v>
      </c>
      <c r="T4271" s="234">
        <v>0.37410700000000002</v>
      </c>
      <c r="U4271" s="234">
        <v>0.37732100000000002</v>
      </c>
      <c r="V4271" s="192">
        <v>0.32605800000000001</v>
      </c>
      <c r="W4271" s="234">
        <v>228256000</v>
      </c>
      <c r="X4271" s="194">
        <f t="shared" si="133"/>
        <v>-1.5379690835902531E-2</v>
      </c>
      <c r="Y4271" s="193"/>
      <c r="Z4271" s="197">
        <v>4269</v>
      </c>
    </row>
    <row r="4272" spans="1:26" ht="14.4" x14ac:dyDescent="0.3">
      <c r="A4272" s="7">
        <v>37939</v>
      </c>
      <c r="B4272" s="191">
        <v>1058.410034</v>
      </c>
      <c r="C4272" s="191">
        <v>1063.650024</v>
      </c>
      <c r="D4272" s="191">
        <v>1048.1099850000001</v>
      </c>
      <c r="E4272" s="191">
        <v>1050.349976</v>
      </c>
      <c r="F4272" s="192">
        <v>1050.349976</v>
      </c>
      <c r="G4272" s="191">
        <v>1356100000</v>
      </c>
      <c r="H4272" s="194">
        <f t="shared" si="132"/>
        <v>-7.6152509340250895E-3</v>
      </c>
      <c r="I4272" s="193"/>
      <c r="J4272" s="197">
        <v>4270</v>
      </c>
      <c r="K4272" s="234"/>
      <c r="L4272" s="234"/>
      <c r="M4272" s="234"/>
      <c r="N4272" s="234"/>
      <c r="O4272" s="234"/>
      <c r="P4272" s="234"/>
      <c r="Q4272" s="7">
        <v>37939</v>
      </c>
      <c r="R4272" s="234">
        <v>0.40142899999999998</v>
      </c>
      <c r="S4272" s="234">
        <v>0.40375</v>
      </c>
      <c r="T4272" s="234">
        <v>0.38</v>
      </c>
      <c r="U4272" s="234">
        <v>0.383214</v>
      </c>
      <c r="V4272" s="192">
        <v>0.33115099999999997</v>
      </c>
      <c r="W4272" s="234">
        <v>237048000</v>
      </c>
      <c r="X4272" s="194">
        <f t="shared" si="133"/>
        <v>-4.2816593634019788E-2</v>
      </c>
      <c r="Y4272" s="193"/>
      <c r="Z4272" s="197">
        <v>4270</v>
      </c>
    </row>
    <row r="4273" spans="1:26" ht="14.4" x14ac:dyDescent="0.3">
      <c r="A4273" s="7">
        <v>37938</v>
      </c>
      <c r="B4273" s="191">
        <v>1058.5600589999999</v>
      </c>
      <c r="C4273" s="191">
        <v>1059.619995</v>
      </c>
      <c r="D4273" s="191">
        <v>1052.959961</v>
      </c>
      <c r="E4273" s="191">
        <v>1058.410034</v>
      </c>
      <c r="F4273" s="192">
        <v>1058.410034</v>
      </c>
      <c r="G4273" s="191">
        <v>1383000000</v>
      </c>
      <c r="H4273" s="194">
        <f t="shared" si="132"/>
        <v>-1.1336003392683833E-4</v>
      </c>
      <c r="I4273" s="193"/>
      <c r="J4273" s="197">
        <v>4271</v>
      </c>
      <c r="K4273" s="234"/>
      <c r="L4273" s="234"/>
      <c r="M4273" s="234"/>
      <c r="N4273" s="234"/>
      <c r="O4273" s="234"/>
      <c r="P4273" s="234"/>
      <c r="Q4273" s="7">
        <v>37938</v>
      </c>
      <c r="R4273" s="234">
        <v>0.39410699999999999</v>
      </c>
      <c r="S4273" s="234">
        <v>0.40285700000000002</v>
      </c>
      <c r="T4273" s="234">
        <v>0.39142900000000003</v>
      </c>
      <c r="U4273" s="234">
        <v>0.40035700000000002</v>
      </c>
      <c r="V4273" s="192">
        <v>0.34596399999999999</v>
      </c>
      <c r="W4273" s="234">
        <v>212772000</v>
      </c>
      <c r="X4273" s="194">
        <f t="shared" si="133"/>
        <v>4.0281389301634486E-3</v>
      </c>
      <c r="Y4273" s="193"/>
      <c r="Z4273" s="197">
        <v>4271</v>
      </c>
    </row>
    <row r="4274" spans="1:26" ht="14.4" x14ac:dyDescent="0.3">
      <c r="A4274" s="7">
        <v>37937</v>
      </c>
      <c r="B4274" s="191">
        <v>1046.5699460000001</v>
      </c>
      <c r="C4274" s="191">
        <v>1059.099976</v>
      </c>
      <c r="D4274" s="191">
        <v>1046.5699460000001</v>
      </c>
      <c r="E4274" s="191">
        <v>1058.530029</v>
      </c>
      <c r="F4274" s="192">
        <v>1058.530029</v>
      </c>
      <c r="G4274" s="191">
        <v>1349300000</v>
      </c>
      <c r="H4274" s="194">
        <f t="shared" si="132"/>
        <v>1.1427886923097198E-2</v>
      </c>
      <c r="I4274" s="193"/>
      <c r="J4274" s="197">
        <v>4272</v>
      </c>
      <c r="K4274" s="234"/>
      <c r="L4274" s="234"/>
      <c r="M4274" s="234"/>
      <c r="N4274" s="234"/>
      <c r="O4274" s="234"/>
      <c r="P4274" s="234"/>
      <c r="Q4274" s="7">
        <v>37937</v>
      </c>
      <c r="R4274" s="234">
        <v>0.383571</v>
      </c>
      <c r="S4274" s="234">
        <v>0.40571400000000002</v>
      </c>
      <c r="T4274" s="234">
        <v>0.383571</v>
      </c>
      <c r="U4274" s="234">
        <v>0.39874999999999999</v>
      </c>
      <c r="V4274" s="192">
        <v>0.34457599999999999</v>
      </c>
      <c r="W4274" s="234">
        <v>300003200</v>
      </c>
      <c r="X4274" s="194">
        <f t="shared" si="133"/>
        <v>3.6677347052364001E-2</v>
      </c>
      <c r="Y4274" s="193"/>
      <c r="Z4274" s="197">
        <v>4272</v>
      </c>
    </row>
    <row r="4275" spans="1:26" ht="14.4" x14ac:dyDescent="0.3">
      <c r="A4275" s="7">
        <v>37936</v>
      </c>
      <c r="B4275" s="191">
        <v>1047.1099850000001</v>
      </c>
      <c r="C4275" s="191">
        <v>1048.2299800000001</v>
      </c>
      <c r="D4275" s="191">
        <v>1043.459961</v>
      </c>
      <c r="E4275" s="191">
        <v>1046.5699460000001</v>
      </c>
      <c r="F4275" s="192">
        <v>1046.5699460000001</v>
      </c>
      <c r="G4275" s="191">
        <v>1162500000</v>
      </c>
      <c r="H4275" s="194">
        <f t="shared" si="132"/>
        <v>-5.1574238402471049E-4</v>
      </c>
      <c r="I4275" s="193"/>
      <c r="J4275" s="197">
        <v>4273</v>
      </c>
      <c r="K4275" s="234"/>
      <c r="L4275" s="234"/>
      <c r="M4275" s="234"/>
      <c r="N4275" s="234"/>
      <c r="O4275" s="234"/>
      <c r="P4275" s="234"/>
      <c r="Q4275" s="7">
        <v>37936</v>
      </c>
      <c r="R4275" s="234">
        <v>0.391071</v>
      </c>
      <c r="S4275" s="234">
        <v>0.39321400000000001</v>
      </c>
      <c r="T4275" s="234">
        <v>0.383571</v>
      </c>
      <c r="U4275" s="234">
        <v>0.38464300000000001</v>
      </c>
      <c r="V4275" s="192">
        <v>0.33238499999999999</v>
      </c>
      <c r="W4275" s="234">
        <v>215073600</v>
      </c>
      <c r="X4275" s="194">
        <f t="shared" si="133"/>
        <v>-1.6437829200449876E-2</v>
      </c>
      <c r="Y4275" s="193"/>
      <c r="Z4275" s="197">
        <v>4273</v>
      </c>
    </row>
    <row r="4276" spans="1:26" ht="14.4" x14ac:dyDescent="0.3">
      <c r="A4276" s="7">
        <v>37935</v>
      </c>
      <c r="B4276" s="191">
        <v>1053.209961</v>
      </c>
      <c r="C4276" s="191">
        <v>1053.650024</v>
      </c>
      <c r="D4276" s="191">
        <v>1045.579956</v>
      </c>
      <c r="E4276" s="191">
        <v>1047.1099850000001</v>
      </c>
      <c r="F4276" s="192">
        <v>1047.1099850000001</v>
      </c>
      <c r="G4276" s="191">
        <v>1243600000</v>
      </c>
      <c r="H4276" s="194">
        <f t="shared" si="132"/>
        <v>-5.791794823330549E-3</v>
      </c>
      <c r="I4276" s="193"/>
      <c r="J4276" s="197">
        <v>4274</v>
      </c>
      <c r="K4276" s="234"/>
      <c r="L4276" s="234"/>
      <c r="M4276" s="234"/>
      <c r="N4276" s="234"/>
      <c r="O4276" s="234"/>
      <c r="P4276" s="234"/>
      <c r="Q4276" s="7">
        <v>37935</v>
      </c>
      <c r="R4276" s="234">
        <v>0.400893</v>
      </c>
      <c r="S4276" s="234">
        <v>0.40446399999999999</v>
      </c>
      <c r="T4276" s="234">
        <v>0.39</v>
      </c>
      <c r="U4276" s="234">
        <v>0.391071</v>
      </c>
      <c r="V4276" s="192">
        <v>0.33794000000000002</v>
      </c>
      <c r="W4276" s="234">
        <v>234276000</v>
      </c>
      <c r="X4276" s="194">
        <f t="shared" si="133"/>
        <v>-2.6667703536012381E-2</v>
      </c>
      <c r="Y4276" s="193"/>
      <c r="Z4276" s="197">
        <v>4274</v>
      </c>
    </row>
    <row r="4277" spans="1:26" ht="14.4" x14ac:dyDescent="0.3">
      <c r="A4277" s="7">
        <v>37932</v>
      </c>
      <c r="B4277" s="191">
        <v>1058.0500489999999</v>
      </c>
      <c r="C4277" s="191">
        <v>1062.3900149999999</v>
      </c>
      <c r="D4277" s="191">
        <v>1052.170044</v>
      </c>
      <c r="E4277" s="191">
        <v>1053.209961</v>
      </c>
      <c r="F4277" s="192">
        <v>1053.209961</v>
      </c>
      <c r="G4277" s="191">
        <v>1440500000</v>
      </c>
      <c r="H4277" s="194">
        <f t="shared" si="132"/>
        <v>-4.5745359631847848E-3</v>
      </c>
      <c r="I4277" s="193"/>
      <c r="J4277" s="197">
        <v>4275</v>
      </c>
      <c r="K4277" s="234"/>
      <c r="L4277" s="234"/>
      <c r="M4277" s="234"/>
      <c r="N4277" s="234"/>
      <c r="O4277" s="234"/>
      <c r="P4277" s="234"/>
      <c r="Q4277" s="7">
        <v>37932</v>
      </c>
      <c r="R4277" s="234">
        <v>0.414107</v>
      </c>
      <c r="S4277" s="234">
        <v>0.41499999999999998</v>
      </c>
      <c r="T4277" s="234">
        <v>0.400893</v>
      </c>
      <c r="U4277" s="234">
        <v>0.40178599999999998</v>
      </c>
      <c r="V4277" s="192">
        <v>0.34719899999999998</v>
      </c>
      <c r="W4277" s="234">
        <v>210145600</v>
      </c>
      <c r="X4277" s="194">
        <f t="shared" si="133"/>
        <v>-2.6815896133600307E-2</v>
      </c>
      <c r="Y4277" s="193"/>
      <c r="Z4277" s="197">
        <v>4275</v>
      </c>
    </row>
    <row r="4278" spans="1:26" ht="14.4" x14ac:dyDescent="0.3">
      <c r="A4278" s="7">
        <v>37931</v>
      </c>
      <c r="B4278" s="191">
        <v>1051.8100589999999</v>
      </c>
      <c r="C4278" s="191">
        <v>1058.9399410000001</v>
      </c>
      <c r="D4278" s="191">
        <v>1046.9300539999999</v>
      </c>
      <c r="E4278" s="191">
        <v>1058.0500489999999</v>
      </c>
      <c r="F4278" s="192">
        <v>1058.0500489999999</v>
      </c>
      <c r="G4278" s="191">
        <v>1453900000</v>
      </c>
      <c r="H4278" s="194">
        <f t="shared" si="132"/>
        <v>5.9326205778376523E-3</v>
      </c>
      <c r="I4278" s="193"/>
      <c r="J4278" s="197">
        <v>4276</v>
      </c>
      <c r="K4278" s="234"/>
      <c r="L4278" s="234"/>
      <c r="M4278" s="234"/>
      <c r="N4278" s="234"/>
      <c r="O4278" s="234"/>
      <c r="P4278" s="234"/>
      <c r="Q4278" s="7">
        <v>37931</v>
      </c>
      <c r="R4278" s="234">
        <v>0.409107</v>
      </c>
      <c r="S4278" s="234">
        <v>0.41339300000000001</v>
      </c>
      <c r="T4278" s="234">
        <v>0.40446399999999999</v>
      </c>
      <c r="U4278" s="234">
        <v>0.41285699999999997</v>
      </c>
      <c r="V4278" s="192">
        <v>0.35676600000000003</v>
      </c>
      <c r="W4278" s="234">
        <v>397073600</v>
      </c>
      <c r="X4278" s="194">
        <f t="shared" si="133"/>
        <v>3.908525312555481E-3</v>
      </c>
      <c r="Y4278" s="193"/>
      <c r="Z4278" s="197">
        <v>4276</v>
      </c>
    </row>
    <row r="4279" spans="1:26" ht="14.4" x14ac:dyDescent="0.3">
      <c r="A4279" s="7">
        <v>37930</v>
      </c>
      <c r="B4279" s="191">
        <v>1053.25</v>
      </c>
      <c r="C4279" s="191">
        <v>1054.540039</v>
      </c>
      <c r="D4279" s="191">
        <v>1044.880005</v>
      </c>
      <c r="E4279" s="191">
        <v>1051.8100589999999</v>
      </c>
      <c r="F4279" s="192">
        <v>1051.8100589999999</v>
      </c>
      <c r="G4279" s="191">
        <v>1401800000</v>
      </c>
      <c r="H4279" s="194">
        <f t="shared" si="132"/>
        <v>-1.3671407548066364E-3</v>
      </c>
      <c r="I4279" s="193"/>
      <c r="J4279" s="197">
        <v>4277</v>
      </c>
      <c r="K4279" s="234"/>
      <c r="L4279" s="234"/>
      <c r="M4279" s="234"/>
      <c r="N4279" s="234"/>
      <c r="O4279" s="234"/>
      <c r="P4279" s="234"/>
      <c r="Q4279" s="7">
        <v>37930</v>
      </c>
      <c r="R4279" s="234">
        <v>0.40749999999999997</v>
      </c>
      <c r="S4279" s="234">
        <v>0.41303600000000001</v>
      </c>
      <c r="T4279" s="234">
        <v>0.40125</v>
      </c>
      <c r="U4279" s="234">
        <v>0.41125</v>
      </c>
      <c r="V4279" s="192">
        <v>0.355377</v>
      </c>
      <c r="W4279" s="234">
        <v>322470400</v>
      </c>
      <c r="X4279" s="194">
        <f t="shared" si="133"/>
        <v>5.2358242392355628E-3</v>
      </c>
      <c r="Y4279" s="193"/>
      <c r="Z4279" s="197">
        <v>4277</v>
      </c>
    </row>
    <row r="4280" spans="1:26" ht="14.4" x14ac:dyDescent="0.3">
      <c r="A4280" s="7">
        <v>37929</v>
      </c>
      <c r="B4280" s="191">
        <v>1059.0200199999999</v>
      </c>
      <c r="C4280" s="191">
        <v>1059.0200199999999</v>
      </c>
      <c r="D4280" s="191">
        <v>1051.6999510000001</v>
      </c>
      <c r="E4280" s="191">
        <v>1053.25</v>
      </c>
      <c r="F4280" s="192">
        <v>1053.25</v>
      </c>
      <c r="G4280" s="191">
        <v>1417600000</v>
      </c>
      <c r="H4280" s="194">
        <f t="shared" si="132"/>
        <v>-5.4484522398357792E-3</v>
      </c>
      <c r="I4280" s="193"/>
      <c r="J4280" s="197">
        <v>4278</v>
      </c>
      <c r="K4280" s="234"/>
      <c r="L4280" s="234"/>
      <c r="M4280" s="234"/>
      <c r="N4280" s="234"/>
      <c r="O4280" s="234"/>
      <c r="P4280" s="234"/>
      <c r="Q4280" s="7">
        <v>37929</v>
      </c>
      <c r="R4280" s="234">
        <v>0.411964</v>
      </c>
      <c r="S4280" s="234">
        <v>0.41249999999999998</v>
      </c>
      <c r="T4280" s="234">
        <v>0.403393</v>
      </c>
      <c r="U4280" s="234">
        <v>0.409107</v>
      </c>
      <c r="V4280" s="192">
        <v>0.35352600000000001</v>
      </c>
      <c r="W4280" s="234">
        <v>249233600</v>
      </c>
      <c r="X4280" s="194">
        <f t="shared" si="133"/>
        <v>-1.0365899744981543E-2</v>
      </c>
      <c r="Y4280" s="193"/>
      <c r="Z4280" s="197">
        <v>4278</v>
      </c>
    </row>
    <row r="4281" spans="1:26" ht="14.4" x14ac:dyDescent="0.3">
      <c r="A4281" s="7">
        <v>37928</v>
      </c>
      <c r="B4281" s="191">
        <v>1050.709961</v>
      </c>
      <c r="C4281" s="191">
        <v>1061.4399410000001</v>
      </c>
      <c r="D4281" s="191">
        <v>1050.709961</v>
      </c>
      <c r="E4281" s="191">
        <v>1059.0200199999999</v>
      </c>
      <c r="F4281" s="192">
        <v>1059.0200199999999</v>
      </c>
      <c r="G4281" s="191">
        <v>1378200000</v>
      </c>
      <c r="H4281" s="194">
        <f t="shared" si="132"/>
        <v>7.9089942119620876E-3</v>
      </c>
      <c r="I4281" s="193"/>
      <c r="J4281" s="197">
        <v>4279</v>
      </c>
      <c r="K4281" s="234"/>
      <c r="L4281" s="234"/>
      <c r="M4281" s="234"/>
      <c r="N4281" s="234"/>
      <c r="O4281" s="234"/>
      <c r="P4281" s="234"/>
      <c r="Q4281" s="7">
        <v>37928</v>
      </c>
      <c r="R4281" s="234">
        <v>0.40767900000000001</v>
      </c>
      <c r="S4281" s="234">
        <v>0.41607100000000002</v>
      </c>
      <c r="T4281" s="234">
        <v>0.40678599999999998</v>
      </c>
      <c r="U4281" s="234">
        <v>0.41339300000000001</v>
      </c>
      <c r="V4281" s="192">
        <v>0.35722900000000002</v>
      </c>
      <c r="W4281" s="234">
        <v>302842400</v>
      </c>
      <c r="X4281" s="194">
        <f t="shared" si="133"/>
        <v>1.1358456699422778E-2</v>
      </c>
      <c r="Y4281" s="193"/>
      <c r="Z4281" s="197">
        <v>4279</v>
      </c>
    </row>
    <row r="4282" spans="1:26" ht="14.4" x14ac:dyDescent="0.3">
      <c r="A4282" s="7">
        <v>37925</v>
      </c>
      <c r="B4282" s="191">
        <v>1046.9399410000001</v>
      </c>
      <c r="C4282" s="191">
        <v>1053.089966</v>
      </c>
      <c r="D4282" s="191">
        <v>1046.9399410000001</v>
      </c>
      <c r="E4282" s="191">
        <v>1050.709961</v>
      </c>
      <c r="F4282" s="192">
        <v>1050.709961</v>
      </c>
      <c r="G4282" s="191">
        <v>1498900000</v>
      </c>
      <c r="H4282" s="194">
        <f t="shared" si="132"/>
        <v>3.6009897534322183E-3</v>
      </c>
      <c r="I4282" s="193"/>
      <c r="J4282" s="197">
        <v>4280</v>
      </c>
      <c r="K4282" s="234"/>
      <c r="L4282" s="234"/>
      <c r="M4282" s="234"/>
      <c r="N4282" s="234"/>
      <c r="O4282" s="234"/>
      <c r="P4282" s="234"/>
      <c r="Q4282" s="7">
        <v>37925</v>
      </c>
      <c r="R4282" s="234">
        <v>0.41607100000000002</v>
      </c>
      <c r="S4282" s="234">
        <v>0.416964</v>
      </c>
      <c r="T4282" s="234">
        <v>0.40678599999999998</v>
      </c>
      <c r="U4282" s="234">
        <v>0.40875</v>
      </c>
      <c r="V4282" s="192">
        <v>0.353217</v>
      </c>
      <c r="W4282" s="234">
        <v>218153600</v>
      </c>
      <c r="X4282" s="194">
        <f t="shared" si="133"/>
        <v>-8.6611676017321719E-3</v>
      </c>
      <c r="Y4282" s="193"/>
      <c r="Z4282" s="197">
        <v>4280</v>
      </c>
    </row>
    <row r="4283" spans="1:26" ht="14.4" x14ac:dyDescent="0.3">
      <c r="A4283" s="7">
        <v>37924</v>
      </c>
      <c r="B4283" s="191">
        <v>1048.1099850000001</v>
      </c>
      <c r="C4283" s="191">
        <v>1052.8100589999999</v>
      </c>
      <c r="D4283" s="191">
        <v>1043.8199460000001</v>
      </c>
      <c r="E4283" s="191">
        <v>1046.9399410000001</v>
      </c>
      <c r="F4283" s="192">
        <v>1046.9399410000001</v>
      </c>
      <c r="G4283" s="191">
        <v>1629700000</v>
      </c>
      <c r="H4283" s="194">
        <f t="shared" si="132"/>
        <v>-1.116337041670261E-3</v>
      </c>
      <c r="I4283" s="193"/>
      <c r="J4283" s="197">
        <v>4281</v>
      </c>
      <c r="K4283" s="234"/>
      <c r="L4283" s="234"/>
      <c r="M4283" s="234"/>
      <c r="N4283" s="234"/>
      <c r="O4283" s="234"/>
      <c r="P4283" s="234"/>
      <c r="Q4283" s="7">
        <v>37924</v>
      </c>
      <c r="R4283" s="234">
        <v>0.42839300000000002</v>
      </c>
      <c r="S4283" s="234">
        <v>0.42857099999999998</v>
      </c>
      <c r="T4283" s="234">
        <v>0.40839300000000001</v>
      </c>
      <c r="U4283" s="234">
        <v>0.41232099999999999</v>
      </c>
      <c r="V4283" s="192">
        <v>0.35630299999999998</v>
      </c>
      <c r="W4283" s="234">
        <v>260556800</v>
      </c>
      <c r="X4283" s="194">
        <f t="shared" si="133"/>
        <v>-2.5328124914515231E-2</v>
      </c>
      <c r="Y4283" s="193"/>
      <c r="Z4283" s="197">
        <v>4281</v>
      </c>
    </row>
    <row r="4284" spans="1:26" ht="14.4" x14ac:dyDescent="0.3">
      <c r="A4284" s="7">
        <v>37923</v>
      </c>
      <c r="B4284" s="191">
        <v>1046.790039</v>
      </c>
      <c r="C4284" s="191">
        <v>1049.829956</v>
      </c>
      <c r="D4284" s="191">
        <v>1043.349976</v>
      </c>
      <c r="E4284" s="191">
        <v>1048.1099850000001</v>
      </c>
      <c r="F4284" s="192">
        <v>1048.1099850000001</v>
      </c>
      <c r="G4284" s="191">
        <v>1562600000</v>
      </c>
      <c r="H4284" s="194">
        <f t="shared" si="132"/>
        <v>1.260946274633086E-3</v>
      </c>
      <c r="I4284" s="193"/>
      <c r="J4284" s="197">
        <v>4282</v>
      </c>
      <c r="K4284" s="234"/>
      <c r="L4284" s="234"/>
      <c r="M4284" s="234"/>
      <c r="N4284" s="234"/>
      <c r="O4284" s="234"/>
      <c r="P4284" s="234"/>
      <c r="Q4284" s="7">
        <v>37923</v>
      </c>
      <c r="R4284" s="234">
        <v>0.419821</v>
      </c>
      <c r="S4284" s="234">
        <v>0.426786</v>
      </c>
      <c r="T4284" s="234">
        <v>0.41678599999999999</v>
      </c>
      <c r="U4284" s="234">
        <v>0.42303600000000002</v>
      </c>
      <c r="V4284" s="192">
        <v>0.365562</v>
      </c>
      <c r="W4284" s="234">
        <v>267080800</v>
      </c>
      <c r="X4284" s="194">
        <f t="shared" si="133"/>
        <v>-1.2649409193360868E-3</v>
      </c>
      <c r="Y4284" s="193"/>
      <c r="Z4284" s="197">
        <v>4282</v>
      </c>
    </row>
    <row r="4285" spans="1:26" ht="14.4" x14ac:dyDescent="0.3">
      <c r="A4285" s="7">
        <v>37922</v>
      </c>
      <c r="B4285" s="191">
        <v>1031.130005</v>
      </c>
      <c r="C4285" s="191">
        <v>1046.790039</v>
      </c>
      <c r="D4285" s="191">
        <v>1031.130005</v>
      </c>
      <c r="E4285" s="191">
        <v>1046.790039</v>
      </c>
      <c r="F4285" s="192">
        <v>1046.790039</v>
      </c>
      <c r="G4285" s="191">
        <v>1629200000</v>
      </c>
      <c r="H4285" s="194">
        <f t="shared" si="132"/>
        <v>1.5187254685697945E-2</v>
      </c>
      <c r="I4285" s="193"/>
      <c r="J4285" s="197">
        <v>4283</v>
      </c>
      <c r="K4285" s="234"/>
      <c r="L4285" s="234"/>
      <c r="M4285" s="234"/>
      <c r="N4285" s="234"/>
      <c r="O4285" s="234"/>
      <c r="P4285" s="234"/>
      <c r="Q4285" s="7">
        <v>37922</v>
      </c>
      <c r="R4285" s="234">
        <v>0.40285700000000002</v>
      </c>
      <c r="S4285" s="234">
        <v>0.42446400000000001</v>
      </c>
      <c r="T4285" s="234">
        <v>0.4</v>
      </c>
      <c r="U4285" s="234">
        <v>0.42357099999999998</v>
      </c>
      <c r="V4285" s="192">
        <v>0.36602499999999999</v>
      </c>
      <c r="W4285" s="234">
        <v>251714400</v>
      </c>
      <c r="X4285" s="194">
        <f t="shared" si="133"/>
        <v>4.9558126064540527E-2</v>
      </c>
      <c r="Y4285" s="193"/>
      <c r="Z4285" s="197">
        <v>4283</v>
      </c>
    </row>
    <row r="4286" spans="1:26" ht="14.4" x14ac:dyDescent="0.3">
      <c r="A4286" s="7">
        <v>37921</v>
      </c>
      <c r="B4286" s="191">
        <v>1028.910034</v>
      </c>
      <c r="C4286" s="191">
        <v>1037.75</v>
      </c>
      <c r="D4286" s="191">
        <v>1028.910034</v>
      </c>
      <c r="E4286" s="191">
        <v>1031.130005</v>
      </c>
      <c r="F4286" s="192">
        <v>1031.130005</v>
      </c>
      <c r="G4286" s="191">
        <v>1371800000</v>
      </c>
      <c r="H4286" s="194">
        <f t="shared" si="132"/>
        <v>2.1575948592605395E-3</v>
      </c>
      <c r="I4286" s="193"/>
      <c r="J4286" s="197">
        <v>4284</v>
      </c>
      <c r="K4286" s="234"/>
      <c r="L4286" s="234"/>
      <c r="M4286" s="234"/>
      <c r="N4286" s="234"/>
      <c r="O4286" s="234"/>
      <c r="P4286" s="234"/>
      <c r="Q4286" s="7">
        <v>37921</v>
      </c>
      <c r="R4286" s="234">
        <v>0.40625</v>
      </c>
      <c r="S4286" s="234">
        <v>0.40875</v>
      </c>
      <c r="T4286" s="234">
        <v>0.40160699999999999</v>
      </c>
      <c r="U4286" s="234">
        <v>0.40357100000000001</v>
      </c>
      <c r="V4286" s="192">
        <v>0.348742</v>
      </c>
      <c r="W4286" s="234">
        <v>162013600</v>
      </c>
      <c r="X4286" s="194">
        <f t="shared" si="133"/>
        <v>0</v>
      </c>
      <c r="Y4286" s="193"/>
      <c r="Z4286" s="197">
        <v>4284</v>
      </c>
    </row>
    <row r="4287" spans="1:26" ht="14.4" x14ac:dyDescent="0.3">
      <c r="A4287" s="7">
        <v>37918</v>
      </c>
      <c r="B4287" s="191">
        <v>1033.7700199999999</v>
      </c>
      <c r="C4287" s="191">
        <v>1033.7700199999999</v>
      </c>
      <c r="D4287" s="191">
        <v>1018.320007</v>
      </c>
      <c r="E4287" s="191">
        <v>1028.910034</v>
      </c>
      <c r="F4287" s="192">
        <v>1028.910034</v>
      </c>
      <c r="G4287" s="191">
        <v>1420300000</v>
      </c>
      <c r="H4287" s="194">
        <f t="shared" si="132"/>
        <v>-4.701225520159634E-3</v>
      </c>
      <c r="I4287" s="193"/>
      <c r="J4287" s="197">
        <v>4285</v>
      </c>
      <c r="K4287" s="234"/>
      <c r="L4287" s="234"/>
      <c r="M4287" s="234"/>
      <c r="N4287" s="234"/>
      <c r="O4287" s="234"/>
      <c r="P4287" s="234"/>
      <c r="Q4287" s="7">
        <v>37918</v>
      </c>
      <c r="R4287" s="234">
        <v>0.40285700000000002</v>
      </c>
      <c r="S4287" s="234">
        <v>0.40803600000000001</v>
      </c>
      <c r="T4287" s="234">
        <v>0.39696399999999998</v>
      </c>
      <c r="U4287" s="234">
        <v>0.40357100000000001</v>
      </c>
      <c r="V4287" s="192">
        <v>0.348742</v>
      </c>
      <c r="W4287" s="234">
        <v>219856000</v>
      </c>
      <c r="X4287" s="194">
        <f t="shared" si="133"/>
        <v>-1.6963581012515567E-2</v>
      </c>
      <c r="Y4287" s="193"/>
      <c r="Z4287" s="197">
        <v>4285</v>
      </c>
    </row>
    <row r="4288" spans="1:26" ht="14.4" x14ac:dyDescent="0.3">
      <c r="A4288" s="7">
        <v>37917</v>
      </c>
      <c r="B4288" s="191">
        <v>1030.3599850000001</v>
      </c>
      <c r="C4288" s="191">
        <v>1035.4399410000001</v>
      </c>
      <c r="D4288" s="191">
        <v>1025.8900149999999</v>
      </c>
      <c r="E4288" s="191">
        <v>1033.7700199999999</v>
      </c>
      <c r="F4288" s="192">
        <v>1033.7700199999999</v>
      </c>
      <c r="G4288" s="191">
        <v>1604300000</v>
      </c>
      <c r="H4288" s="194">
        <f t="shared" si="132"/>
        <v>3.3095569020956104E-3</v>
      </c>
      <c r="I4288" s="193"/>
      <c r="J4288" s="197">
        <v>4286</v>
      </c>
      <c r="K4288" s="234"/>
      <c r="L4288" s="234"/>
      <c r="M4288" s="234"/>
      <c r="N4288" s="234"/>
      <c r="O4288" s="234"/>
      <c r="P4288" s="234"/>
      <c r="Q4288" s="7">
        <v>37917</v>
      </c>
      <c r="R4288" s="234">
        <v>0.405893</v>
      </c>
      <c r="S4288" s="234">
        <v>0.41339300000000001</v>
      </c>
      <c r="T4288" s="234">
        <v>0.403393</v>
      </c>
      <c r="U4288" s="234">
        <v>0.41053600000000001</v>
      </c>
      <c r="V4288" s="192">
        <v>0.35476000000000002</v>
      </c>
      <c r="W4288" s="234">
        <v>165211200</v>
      </c>
      <c r="X4288" s="194">
        <f t="shared" si="133"/>
        <v>1.0105036573455912E-2</v>
      </c>
      <c r="Y4288" s="193"/>
      <c r="Z4288" s="197">
        <v>4286</v>
      </c>
    </row>
    <row r="4289" spans="1:26" ht="14.4" x14ac:dyDescent="0.3">
      <c r="A4289" s="7">
        <v>37916</v>
      </c>
      <c r="B4289" s="191">
        <v>1046.030029</v>
      </c>
      <c r="C4289" s="191">
        <v>1046.030029</v>
      </c>
      <c r="D4289" s="191">
        <v>1028.3900149999999</v>
      </c>
      <c r="E4289" s="191">
        <v>1030.3599850000001</v>
      </c>
      <c r="F4289" s="192">
        <v>1030.3599850000001</v>
      </c>
      <c r="G4289" s="191">
        <v>1647200000</v>
      </c>
      <c r="H4289" s="194">
        <f t="shared" si="132"/>
        <v>-1.4980491539980408E-2</v>
      </c>
      <c r="I4289" s="193"/>
      <c r="J4289" s="197">
        <v>4287</v>
      </c>
      <c r="K4289" s="234"/>
      <c r="L4289" s="234"/>
      <c r="M4289" s="234"/>
      <c r="N4289" s="234"/>
      <c r="O4289" s="234"/>
      <c r="P4289" s="234"/>
      <c r="Q4289" s="7">
        <v>37916</v>
      </c>
      <c r="R4289" s="234">
        <v>0.40964299999999998</v>
      </c>
      <c r="S4289" s="234">
        <v>0.41428599999999999</v>
      </c>
      <c r="T4289" s="234">
        <v>0.40500000000000003</v>
      </c>
      <c r="U4289" s="234">
        <v>0.40642899999999998</v>
      </c>
      <c r="V4289" s="192">
        <v>0.351211</v>
      </c>
      <c r="W4289" s="234">
        <v>161599200</v>
      </c>
      <c r="X4289" s="194">
        <f t="shared" si="133"/>
        <v>-1.8118940317368055E-2</v>
      </c>
      <c r="Y4289" s="193"/>
      <c r="Z4289" s="197">
        <v>4287</v>
      </c>
    </row>
    <row r="4290" spans="1:26" ht="14.4" x14ac:dyDescent="0.3">
      <c r="A4290" s="7">
        <v>37915</v>
      </c>
      <c r="B4290" s="191">
        <v>1044.6800539999999</v>
      </c>
      <c r="C4290" s="191">
        <v>1048.5699460000001</v>
      </c>
      <c r="D4290" s="191">
        <v>1042.589966</v>
      </c>
      <c r="E4290" s="191">
        <v>1046.030029</v>
      </c>
      <c r="F4290" s="192">
        <v>1046.030029</v>
      </c>
      <c r="G4290" s="191">
        <v>1498000000</v>
      </c>
      <c r="H4290" s="194">
        <f t="shared" si="132"/>
        <v>1.292237747654064E-3</v>
      </c>
      <c r="I4290" s="193"/>
      <c r="J4290" s="197">
        <v>4288</v>
      </c>
      <c r="K4290" s="234"/>
      <c r="L4290" s="234"/>
      <c r="M4290" s="234"/>
      <c r="N4290" s="234"/>
      <c r="O4290" s="234"/>
      <c r="P4290" s="234"/>
      <c r="Q4290" s="7">
        <v>37915</v>
      </c>
      <c r="R4290" s="234">
        <v>0.41625000000000001</v>
      </c>
      <c r="S4290" s="234">
        <v>0.41785699999999998</v>
      </c>
      <c r="T4290" s="234">
        <v>0.40625</v>
      </c>
      <c r="U4290" s="234">
        <v>0.41392899999999999</v>
      </c>
      <c r="V4290" s="192">
        <v>0.35769200000000001</v>
      </c>
      <c r="W4290" s="234">
        <v>176461600</v>
      </c>
      <c r="X4290" s="194">
        <f t="shared" si="133"/>
        <v>-1.7219773993954344E-3</v>
      </c>
      <c r="Y4290" s="193"/>
      <c r="Z4290" s="197">
        <v>4288</v>
      </c>
    </row>
    <row r="4291" spans="1:26" ht="14.4" x14ac:dyDescent="0.3">
      <c r="A4291" s="7">
        <v>37914</v>
      </c>
      <c r="B4291" s="191">
        <v>1039.3199460000001</v>
      </c>
      <c r="C4291" s="191">
        <v>1044.6899410000001</v>
      </c>
      <c r="D4291" s="191">
        <v>1036.130005</v>
      </c>
      <c r="E4291" s="191">
        <v>1044.6800539999999</v>
      </c>
      <c r="F4291" s="192">
        <v>1044.6800539999999</v>
      </c>
      <c r="G4291" s="191">
        <v>1172600000</v>
      </c>
      <c r="H4291" s="194">
        <f t="shared" si="132"/>
        <v>5.1573223631752128E-3</v>
      </c>
      <c r="I4291" s="193"/>
      <c r="J4291" s="197">
        <v>4289</v>
      </c>
      <c r="K4291" s="234"/>
      <c r="L4291" s="234"/>
      <c r="M4291" s="234"/>
      <c r="N4291" s="234"/>
      <c r="O4291" s="234"/>
      <c r="P4291" s="234"/>
      <c r="Q4291" s="7">
        <v>37914</v>
      </c>
      <c r="R4291" s="234">
        <v>0.40357100000000001</v>
      </c>
      <c r="S4291" s="234">
        <v>0.41678599999999999</v>
      </c>
      <c r="T4291" s="234">
        <v>0.39964300000000003</v>
      </c>
      <c r="U4291" s="234">
        <v>0.41464299999999998</v>
      </c>
      <c r="V4291" s="192">
        <v>0.35830899999999999</v>
      </c>
      <c r="W4291" s="234">
        <v>279132000</v>
      </c>
      <c r="X4291" s="194">
        <f t="shared" si="133"/>
        <v>2.0657614005702721E-2</v>
      </c>
      <c r="Y4291" s="193"/>
      <c r="Z4291" s="197">
        <v>4289</v>
      </c>
    </row>
    <row r="4292" spans="1:26" ht="14.4" x14ac:dyDescent="0.3">
      <c r="A4292" s="7">
        <v>37911</v>
      </c>
      <c r="B4292" s="191">
        <v>1050.0699460000001</v>
      </c>
      <c r="C4292" s="191">
        <v>1051.8900149999999</v>
      </c>
      <c r="D4292" s="191">
        <v>1036.5699460000001</v>
      </c>
      <c r="E4292" s="191">
        <v>1039.3199460000001</v>
      </c>
      <c r="F4292" s="192">
        <v>1039.3199460000001</v>
      </c>
      <c r="G4292" s="191">
        <v>1352000000</v>
      </c>
      <c r="H4292" s="194">
        <f t="shared" ref="H4292:H4355" si="134">(F4292-F4293)/F4293</f>
        <v>-1.0237413270372753E-2</v>
      </c>
      <c r="I4292" s="193"/>
      <c r="J4292" s="197">
        <v>4290</v>
      </c>
      <c r="K4292" s="234"/>
      <c r="L4292" s="234"/>
      <c r="M4292" s="234"/>
      <c r="N4292" s="234"/>
      <c r="O4292" s="234"/>
      <c r="P4292" s="234"/>
      <c r="Q4292" s="7">
        <v>37911</v>
      </c>
      <c r="R4292" s="234">
        <v>0.41749999999999998</v>
      </c>
      <c r="S4292" s="234">
        <v>0.419464</v>
      </c>
      <c r="T4292" s="234">
        <v>0.400536</v>
      </c>
      <c r="U4292" s="234">
        <v>0.40625</v>
      </c>
      <c r="V4292" s="192">
        <v>0.35105700000000001</v>
      </c>
      <c r="W4292" s="234">
        <v>359811200</v>
      </c>
      <c r="X4292" s="194">
        <f t="shared" ref="X4292:X4355" si="135">(V4292-V4293)/V4293</f>
        <v>-2.1503907774296692E-2</v>
      </c>
      <c r="Y4292" s="193"/>
      <c r="Z4292" s="197">
        <v>4290</v>
      </c>
    </row>
    <row r="4293" spans="1:26" ht="14.4" x14ac:dyDescent="0.3">
      <c r="A4293" s="7">
        <v>37910</v>
      </c>
      <c r="B4293" s="191">
        <v>1046.76001</v>
      </c>
      <c r="C4293" s="191">
        <v>1052.9399410000001</v>
      </c>
      <c r="D4293" s="191">
        <v>1044.040039</v>
      </c>
      <c r="E4293" s="191">
        <v>1050.0699460000001</v>
      </c>
      <c r="F4293" s="192">
        <v>1050.0699460000001</v>
      </c>
      <c r="G4293" s="191">
        <v>1417700000</v>
      </c>
      <c r="H4293" s="194">
        <f t="shared" si="134"/>
        <v>3.1620772367871668E-3</v>
      </c>
      <c r="I4293" s="193"/>
      <c r="J4293" s="197">
        <v>4291</v>
      </c>
      <c r="K4293" s="234"/>
      <c r="L4293" s="234"/>
      <c r="M4293" s="234"/>
      <c r="N4293" s="234"/>
      <c r="O4293" s="234"/>
      <c r="P4293" s="234"/>
      <c r="Q4293" s="7">
        <v>37910</v>
      </c>
      <c r="R4293" s="234">
        <v>0.42499999999999999</v>
      </c>
      <c r="S4293" s="234">
        <v>0.42571399999999998</v>
      </c>
      <c r="T4293" s="234">
        <v>0.40017900000000001</v>
      </c>
      <c r="U4293" s="234">
        <v>0.41517900000000002</v>
      </c>
      <c r="V4293" s="192">
        <v>0.35877199999999998</v>
      </c>
      <c r="W4293" s="234">
        <v>975682400</v>
      </c>
      <c r="X4293" s="194">
        <f t="shared" si="135"/>
        <v>-6.3256039833002181E-2</v>
      </c>
      <c r="Y4293" s="193"/>
      <c r="Z4293" s="197">
        <v>4291</v>
      </c>
    </row>
    <row r="4294" spans="1:26" ht="14.4" x14ac:dyDescent="0.3">
      <c r="A4294" s="7">
        <v>37909</v>
      </c>
      <c r="B4294" s="191">
        <v>1049.4799800000001</v>
      </c>
      <c r="C4294" s="191">
        <v>1053.790039</v>
      </c>
      <c r="D4294" s="191">
        <v>1043.150024</v>
      </c>
      <c r="E4294" s="191">
        <v>1046.76001</v>
      </c>
      <c r="F4294" s="192">
        <v>1046.76001</v>
      </c>
      <c r="G4294" s="191">
        <v>1521100000</v>
      </c>
      <c r="H4294" s="194">
        <f t="shared" si="134"/>
        <v>-2.5917311924331353E-3</v>
      </c>
      <c r="I4294" s="193"/>
      <c r="J4294" s="197">
        <v>4292</v>
      </c>
      <c r="K4294" s="234"/>
      <c r="L4294" s="234"/>
      <c r="M4294" s="234"/>
      <c r="N4294" s="234"/>
      <c r="O4294" s="234"/>
      <c r="P4294" s="234"/>
      <c r="Q4294" s="7">
        <v>37909</v>
      </c>
      <c r="R4294" s="234">
        <v>0.44374999999999998</v>
      </c>
      <c r="S4294" s="234">
        <v>0.44660699999999998</v>
      </c>
      <c r="T4294" s="234">
        <v>0.43892900000000001</v>
      </c>
      <c r="U4294" s="234">
        <v>0.443214</v>
      </c>
      <c r="V4294" s="192">
        <v>0.38299899999999998</v>
      </c>
      <c r="W4294" s="234">
        <v>610103200</v>
      </c>
      <c r="X4294" s="194">
        <f t="shared" si="135"/>
        <v>1.0999598766735588E-2</v>
      </c>
      <c r="Y4294" s="193"/>
      <c r="Z4294" s="197">
        <v>4292</v>
      </c>
    </row>
    <row r="4295" spans="1:26" ht="14.4" x14ac:dyDescent="0.3">
      <c r="A4295" s="7">
        <v>37908</v>
      </c>
      <c r="B4295" s="191">
        <v>1045.349976</v>
      </c>
      <c r="C4295" s="191">
        <v>1049.48999</v>
      </c>
      <c r="D4295" s="191">
        <v>1040.839966</v>
      </c>
      <c r="E4295" s="191">
        <v>1049.4799800000001</v>
      </c>
      <c r="F4295" s="192">
        <v>1049.4799800000001</v>
      </c>
      <c r="G4295" s="191">
        <v>1271900000</v>
      </c>
      <c r="H4295" s="194">
        <f t="shared" si="134"/>
        <v>3.9508337827714258E-3</v>
      </c>
      <c r="I4295" s="193"/>
      <c r="J4295" s="197">
        <v>4293</v>
      </c>
      <c r="K4295" s="234"/>
      <c r="L4295" s="234"/>
      <c r="M4295" s="234"/>
      <c r="N4295" s="234"/>
      <c r="O4295" s="234"/>
      <c r="P4295" s="234"/>
      <c r="Q4295" s="7">
        <v>37908</v>
      </c>
      <c r="R4295" s="234">
        <v>0.43428600000000001</v>
      </c>
      <c r="S4295" s="234">
        <v>0.44178600000000001</v>
      </c>
      <c r="T4295" s="234">
        <v>0.43196400000000001</v>
      </c>
      <c r="U4295" s="234">
        <v>0.43839299999999998</v>
      </c>
      <c r="V4295" s="192">
        <v>0.378832</v>
      </c>
      <c r="W4295" s="234">
        <v>275419200</v>
      </c>
      <c r="X4295" s="194">
        <f t="shared" si="135"/>
        <v>8.2129949487152951E-3</v>
      </c>
      <c r="Y4295" s="193"/>
      <c r="Z4295" s="197">
        <v>4293</v>
      </c>
    </row>
    <row r="4296" spans="1:26" ht="14.4" x14ac:dyDescent="0.3">
      <c r="A4296" s="7">
        <v>37907</v>
      </c>
      <c r="B4296" s="191">
        <v>1038.0600589999999</v>
      </c>
      <c r="C4296" s="191">
        <v>1048.900024</v>
      </c>
      <c r="D4296" s="191">
        <v>1038.0600589999999</v>
      </c>
      <c r="E4296" s="191">
        <v>1045.349976</v>
      </c>
      <c r="F4296" s="192">
        <v>1045.349976</v>
      </c>
      <c r="G4296" s="191">
        <v>1040500000</v>
      </c>
      <c r="H4296" s="194">
        <f t="shared" si="134"/>
        <v>7.0226350939874282E-3</v>
      </c>
      <c r="I4296" s="193"/>
      <c r="J4296" s="197">
        <v>4294</v>
      </c>
      <c r="K4296" s="234"/>
      <c r="L4296" s="234"/>
      <c r="M4296" s="234"/>
      <c r="N4296" s="234"/>
      <c r="O4296" s="234"/>
      <c r="P4296" s="234"/>
      <c r="Q4296" s="7">
        <v>37907</v>
      </c>
      <c r="R4296" s="234">
        <v>0.42375000000000002</v>
      </c>
      <c r="S4296" s="234">
        <v>0.43589299999999997</v>
      </c>
      <c r="T4296" s="234">
        <v>0.42357099999999998</v>
      </c>
      <c r="U4296" s="234">
        <v>0.43482100000000001</v>
      </c>
      <c r="V4296" s="192">
        <v>0.37574600000000002</v>
      </c>
      <c r="W4296" s="234">
        <v>279865600</v>
      </c>
      <c r="X4296" s="194">
        <f t="shared" si="135"/>
        <v>2.8294477117296723E-2</v>
      </c>
      <c r="Y4296" s="193"/>
      <c r="Z4296" s="197">
        <v>4294</v>
      </c>
    </row>
    <row r="4297" spans="1:26" ht="14.4" x14ac:dyDescent="0.3">
      <c r="A4297" s="7">
        <v>37904</v>
      </c>
      <c r="B4297" s="191">
        <v>1038.7299800000001</v>
      </c>
      <c r="C4297" s="191">
        <v>1040.839966</v>
      </c>
      <c r="D4297" s="191">
        <v>1035.73999</v>
      </c>
      <c r="E4297" s="191">
        <v>1038.0600589999999</v>
      </c>
      <c r="F4297" s="192">
        <v>1038.0600589999999</v>
      </c>
      <c r="G4297" s="191">
        <v>1108100000</v>
      </c>
      <c r="H4297" s="194">
        <f t="shared" si="134"/>
        <v>-6.4494239398015494E-4</v>
      </c>
      <c r="I4297" s="193"/>
      <c r="J4297" s="197">
        <v>4295</v>
      </c>
      <c r="K4297" s="234"/>
      <c r="L4297" s="234"/>
      <c r="M4297" s="234"/>
      <c r="N4297" s="234"/>
      <c r="O4297" s="234"/>
      <c r="P4297" s="234"/>
      <c r="Q4297" s="7">
        <v>37904</v>
      </c>
      <c r="R4297" s="234">
        <v>0.41964299999999999</v>
      </c>
      <c r="S4297" s="234">
        <v>0.42517899999999997</v>
      </c>
      <c r="T4297" s="234">
        <v>0.417321</v>
      </c>
      <c r="U4297" s="234">
        <v>0.42285699999999998</v>
      </c>
      <c r="V4297" s="192">
        <v>0.36540699999999998</v>
      </c>
      <c r="W4297" s="234">
        <v>174837600</v>
      </c>
      <c r="X4297" s="194">
        <f t="shared" si="135"/>
        <v>9.8077146283900556E-3</v>
      </c>
      <c r="Y4297" s="193"/>
      <c r="Z4297" s="197">
        <v>4295</v>
      </c>
    </row>
    <row r="4298" spans="1:26" ht="14.4" x14ac:dyDescent="0.3">
      <c r="A4298" s="7">
        <v>37903</v>
      </c>
      <c r="B4298" s="191">
        <v>1033.780029</v>
      </c>
      <c r="C4298" s="191">
        <v>1048.280029</v>
      </c>
      <c r="D4298" s="191">
        <v>1033.780029</v>
      </c>
      <c r="E4298" s="191">
        <v>1038.7299800000001</v>
      </c>
      <c r="F4298" s="192">
        <v>1038.7299800000001</v>
      </c>
      <c r="G4298" s="191">
        <v>1578700000</v>
      </c>
      <c r="H4298" s="194">
        <f t="shared" si="134"/>
        <v>4.7882052865620365E-3</v>
      </c>
      <c r="I4298" s="193"/>
      <c r="J4298" s="197">
        <v>4296</v>
      </c>
      <c r="K4298" s="234"/>
      <c r="L4298" s="234"/>
      <c r="M4298" s="234"/>
      <c r="N4298" s="234"/>
      <c r="O4298" s="234"/>
      <c r="P4298" s="234"/>
      <c r="Q4298" s="7">
        <v>37903</v>
      </c>
      <c r="R4298" s="234">
        <v>0.41607100000000002</v>
      </c>
      <c r="S4298" s="234">
        <v>0.42267900000000003</v>
      </c>
      <c r="T4298" s="234">
        <v>0.40696399999999999</v>
      </c>
      <c r="U4298" s="234">
        <v>0.41875000000000001</v>
      </c>
      <c r="V4298" s="192">
        <v>0.36185800000000001</v>
      </c>
      <c r="W4298" s="234">
        <v>347748800</v>
      </c>
      <c r="X4298" s="194">
        <f t="shared" si="135"/>
        <v>1.6912095323741074E-2</v>
      </c>
      <c r="Y4298" s="193"/>
      <c r="Z4298" s="197">
        <v>4296</v>
      </c>
    </row>
    <row r="4299" spans="1:26" ht="14.4" x14ac:dyDescent="0.3">
      <c r="A4299" s="7">
        <v>37902</v>
      </c>
      <c r="B4299" s="191">
        <v>1039.25</v>
      </c>
      <c r="C4299" s="191">
        <v>1040.0600589999999</v>
      </c>
      <c r="D4299" s="191">
        <v>1030.959961</v>
      </c>
      <c r="E4299" s="191">
        <v>1033.780029</v>
      </c>
      <c r="F4299" s="192">
        <v>1033.780029</v>
      </c>
      <c r="G4299" s="191">
        <v>1262500000</v>
      </c>
      <c r="H4299" s="194">
        <f t="shared" si="134"/>
        <v>-5.2633832090449714E-3</v>
      </c>
      <c r="I4299" s="193"/>
      <c r="J4299" s="197">
        <v>4297</v>
      </c>
      <c r="K4299" s="234"/>
      <c r="L4299" s="234"/>
      <c r="M4299" s="234"/>
      <c r="N4299" s="234"/>
      <c r="O4299" s="234"/>
      <c r="P4299" s="234"/>
      <c r="Q4299" s="7">
        <v>37902</v>
      </c>
      <c r="R4299" s="234">
        <v>0.41517900000000002</v>
      </c>
      <c r="S4299" s="234">
        <v>0.42035699999999998</v>
      </c>
      <c r="T4299" s="234">
        <v>0.405893</v>
      </c>
      <c r="U4299" s="234">
        <v>0.41178599999999999</v>
      </c>
      <c r="V4299" s="192">
        <v>0.35583999999999999</v>
      </c>
      <c r="W4299" s="234">
        <v>428668800</v>
      </c>
      <c r="X4299" s="194">
        <f t="shared" si="135"/>
        <v>-6.8907004847771035E-3</v>
      </c>
      <c r="Y4299" s="193"/>
      <c r="Z4299" s="197">
        <v>4297</v>
      </c>
    </row>
    <row r="4300" spans="1:26" ht="14.4" x14ac:dyDescent="0.3">
      <c r="A4300" s="7">
        <v>37901</v>
      </c>
      <c r="B4300" s="191">
        <v>1034.349976</v>
      </c>
      <c r="C4300" s="191">
        <v>1039.25</v>
      </c>
      <c r="D4300" s="191">
        <v>1026.2700199999999</v>
      </c>
      <c r="E4300" s="191">
        <v>1039.25</v>
      </c>
      <c r="F4300" s="192">
        <v>1039.25</v>
      </c>
      <c r="G4300" s="191">
        <v>1279500000</v>
      </c>
      <c r="H4300" s="194">
        <f t="shared" si="134"/>
        <v>4.7372979298063332E-3</v>
      </c>
      <c r="I4300" s="193"/>
      <c r="J4300" s="197">
        <v>4298</v>
      </c>
      <c r="K4300" s="234"/>
      <c r="L4300" s="234"/>
      <c r="M4300" s="234"/>
      <c r="N4300" s="234"/>
      <c r="O4300" s="234"/>
      <c r="P4300" s="234"/>
      <c r="Q4300" s="7">
        <v>37901</v>
      </c>
      <c r="R4300" s="234">
        <v>0.39374999999999999</v>
      </c>
      <c r="S4300" s="234">
        <v>0.41803600000000002</v>
      </c>
      <c r="T4300" s="234">
        <v>0.39124999999999999</v>
      </c>
      <c r="U4300" s="234">
        <v>0.41464299999999998</v>
      </c>
      <c r="V4300" s="192">
        <v>0.35830899999999999</v>
      </c>
      <c r="W4300" s="234">
        <v>418174400</v>
      </c>
      <c r="X4300" s="194">
        <f t="shared" si="135"/>
        <v>4.1723117357351777E-2</v>
      </c>
      <c r="Y4300" s="193"/>
      <c r="Z4300" s="197">
        <v>4298</v>
      </c>
    </row>
    <row r="4301" spans="1:26" ht="14.4" x14ac:dyDescent="0.3">
      <c r="A4301" s="7">
        <v>37900</v>
      </c>
      <c r="B4301" s="191">
        <v>1029.849976</v>
      </c>
      <c r="C4301" s="191">
        <v>1036.4799800000001</v>
      </c>
      <c r="D4301" s="191">
        <v>1029.150024</v>
      </c>
      <c r="E4301" s="191">
        <v>1034.349976</v>
      </c>
      <c r="F4301" s="192">
        <v>1034.349976</v>
      </c>
      <c r="G4301" s="191">
        <v>1025800000</v>
      </c>
      <c r="H4301" s="194">
        <f t="shared" si="134"/>
        <v>4.3695684855752231E-3</v>
      </c>
      <c r="I4301" s="193"/>
      <c r="J4301" s="197">
        <v>4299</v>
      </c>
      <c r="K4301" s="234"/>
      <c r="L4301" s="234"/>
      <c r="M4301" s="234"/>
      <c r="N4301" s="234"/>
      <c r="O4301" s="234"/>
      <c r="P4301" s="234"/>
      <c r="Q4301" s="7">
        <v>37900</v>
      </c>
      <c r="R4301" s="234">
        <v>0.38696399999999997</v>
      </c>
      <c r="S4301" s="234">
        <v>0.39874999999999999</v>
      </c>
      <c r="T4301" s="234">
        <v>0.38535700000000001</v>
      </c>
      <c r="U4301" s="234">
        <v>0.398036</v>
      </c>
      <c r="V4301" s="192">
        <v>0.34395799999999999</v>
      </c>
      <c r="W4301" s="234">
        <v>268329600</v>
      </c>
      <c r="X4301" s="194">
        <f t="shared" si="135"/>
        <v>2.7660591574544334E-2</v>
      </c>
      <c r="Y4301" s="193"/>
      <c r="Z4301" s="197">
        <v>4299</v>
      </c>
    </row>
    <row r="4302" spans="1:26" ht="14.4" x14ac:dyDescent="0.3">
      <c r="A4302" s="7">
        <v>37897</v>
      </c>
      <c r="B4302" s="191">
        <v>1020.23999</v>
      </c>
      <c r="C4302" s="191">
        <v>1039.3100589999999</v>
      </c>
      <c r="D4302" s="191">
        <v>1020.23999</v>
      </c>
      <c r="E4302" s="191">
        <v>1029.849976</v>
      </c>
      <c r="F4302" s="192">
        <v>1029.849976</v>
      </c>
      <c r="G4302" s="191">
        <v>1570500000</v>
      </c>
      <c r="H4302" s="194">
        <f t="shared" si="134"/>
        <v>9.4193386793238083E-3</v>
      </c>
      <c r="I4302" s="193"/>
      <c r="J4302" s="197">
        <v>4300</v>
      </c>
      <c r="K4302" s="234"/>
      <c r="L4302" s="234"/>
      <c r="M4302" s="234"/>
      <c r="N4302" s="234"/>
      <c r="O4302" s="234"/>
      <c r="P4302" s="234"/>
      <c r="Q4302" s="7">
        <v>37897</v>
      </c>
      <c r="R4302" s="234">
        <v>0.37482100000000002</v>
      </c>
      <c r="S4302" s="234">
        <v>0.39035700000000001</v>
      </c>
      <c r="T4302" s="234">
        <v>0.37285699999999999</v>
      </c>
      <c r="U4302" s="234">
        <v>0.38732100000000003</v>
      </c>
      <c r="V4302" s="192">
        <v>0.3347</v>
      </c>
      <c r="W4302" s="234">
        <v>299600000</v>
      </c>
      <c r="X4302" s="194">
        <f t="shared" si="135"/>
        <v>5.4448879549614519E-2</v>
      </c>
      <c r="Y4302" s="193"/>
      <c r="Z4302" s="197">
        <v>4300</v>
      </c>
    </row>
    <row r="4303" spans="1:26" ht="14.4" x14ac:dyDescent="0.3">
      <c r="A4303" s="7">
        <v>37896</v>
      </c>
      <c r="B4303" s="191">
        <v>1018.219971</v>
      </c>
      <c r="C4303" s="191">
        <v>1021.869995</v>
      </c>
      <c r="D4303" s="191">
        <v>1013.380005</v>
      </c>
      <c r="E4303" s="191">
        <v>1020.23999</v>
      </c>
      <c r="F4303" s="192">
        <v>1020.23999</v>
      </c>
      <c r="G4303" s="191">
        <v>1269300000</v>
      </c>
      <c r="H4303" s="194">
        <f t="shared" si="134"/>
        <v>1.9838728934143519E-3</v>
      </c>
      <c r="I4303" s="193"/>
      <c r="J4303" s="197">
        <v>4301</v>
      </c>
      <c r="K4303" s="234"/>
      <c r="L4303" s="234"/>
      <c r="M4303" s="234"/>
      <c r="N4303" s="234"/>
      <c r="O4303" s="234"/>
      <c r="P4303" s="234"/>
      <c r="Q4303" s="7">
        <v>37896</v>
      </c>
      <c r="R4303" s="234">
        <v>0.37142900000000001</v>
      </c>
      <c r="S4303" s="234">
        <v>0.37142900000000001</v>
      </c>
      <c r="T4303" s="234">
        <v>0.36214299999999999</v>
      </c>
      <c r="U4303" s="234">
        <v>0.36732100000000001</v>
      </c>
      <c r="V4303" s="192">
        <v>0.317417</v>
      </c>
      <c r="W4303" s="234">
        <v>204058400</v>
      </c>
      <c r="X4303" s="194">
        <f t="shared" si="135"/>
        <v>-1.0582521850803528E-2</v>
      </c>
      <c r="Y4303" s="193"/>
      <c r="Z4303" s="197">
        <v>4301</v>
      </c>
    </row>
    <row r="4304" spans="1:26" ht="14.4" x14ac:dyDescent="0.3">
      <c r="A4304" s="7">
        <v>37895</v>
      </c>
      <c r="B4304" s="191">
        <v>995.96997099999999</v>
      </c>
      <c r="C4304" s="191">
        <v>1018.219971</v>
      </c>
      <c r="D4304" s="191">
        <v>995.96997099999999</v>
      </c>
      <c r="E4304" s="191">
        <v>1018.219971</v>
      </c>
      <c r="F4304" s="192">
        <v>1018.219971</v>
      </c>
      <c r="G4304" s="191">
        <v>1566300000</v>
      </c>
      <c r="H4304" s="194">
        <f t="shared" si="134"/>
        <v>2.2340030972680801E-2</v>
      </c>
      <c r="I4304" s="193"/>
      <c r="J4304" s="197">
        <v>4302</v>
      </c>
      <c r="K4304" s="234"/>
      <c r="L4304" s="234"/>
      <c r="M4304" s="234"/>
      <c r="N4304" s="234"/>
      <c r="O4304" s="234"/>
      <c r="P4304" s="234"/>
      <c r="Q4304" s="7">
        <v>37895</v>
      </c>
      <c r="R4304" s="234">
        <v>0.36982100000000001</v>
      </c>
      <c r="S4304" s="234">
        <v>0.37678600000000001</v>
      </c>
      <c r="T4304" s="234">
        <v>0.36053600000000002</v>
      </c>
      <c r="U4304" s="234">
        <v>0.37125000000000002</v>
      </c>
      <c r="V4304" s="192">
        <v>0.32081199999999999</v>
      </c>
      <c r="W4304" s="234">
        <v>236112800</v>
      </c>
      <c r="X4304" s="194">
        <f t="shared" si="135"/>
        <v>3.3809671254898606E-3</v>
      </c>
      <c r="Y4304" s="193"/>
      <c r="Z4304" s="197">
        <v>4302</v>
      </c>
    </row>
    <row r="4305" spans="1:26" ht="14.4" x14ac:dyDescent="0.3">
      <c r="A4305" s="7">
        <v>37894</v>
      </c>
      <c r="B4305" s="191">
        <v>1006.580017</v>
      </c>
      <c r="C4305" s="191">
        <v>1006.580017</v>
      </c>
      <c r="D4305" s="191">
        <v>990.35998500000005</v>
      </c>
      <c r="E4305" s="191">
        <v>995.96997099999999</v>
      </c>
      <c r="F4305" s="192">
        <v>995.96997099999999</v>
      </c>
      <c r="G4305" s="191">
        <v>1590500000</v>
      </c>
      <c r="H4305" s="194">
        <f t="shared" si="134"/>
        <v>-1.0540688093155351E-2</v>
      </c>
      <c r="I4305" s="193"/>
      <c r="J4305" s="197">
        <v>4303</v>
      </c>
      <c r="K4305" s="234"/>
      <c r="L4305" s="234"/>
      <c r="M4305" s="234"/>
      <c r="N4305" s="234"/>
      <c r="O4305" s="234"/>
      <c r="P4305" s="234"/>
      <c r="Q4305" s="7">
        <v>37894</v>
      </c>
      <c r="R4305" s="234">
        <v>0.37660700000000003</v>
      </c>
      <c r="S4305" s="234">
        <v>0.37892900000000002</v>
      </c>
      <c r="T4305" s="234">
        <v>0.36499999999999999</v>
      </c>
      <c r="U4305" s="234">
        <v>0.37</v>
      </c>
      <c r="V4305" s="192">
        <v>0.31973099999999999</v>
      </c>
      <c r="W4305" s="234">
        <v>285426400</v>
      </c>
      <c r="X4305" s="194">
        <f t="shared" si="135"/>
        <v>-2.7233009413353902E-2</v>
      </c>
      <c r="Y4305" s="193"/>
      <c r="Z4305" s="197">
        <v>4303</v>
      </c>
    </row>
    <row r="4306" spans="1:26" ht="14.4" x14ac:dyDescent="0.3">
      <c r="A4306" s="7">
        <v>37893</v>
      </c>
      <c r="B4306" s="191">
        <v>996.84997599999997</v>
      </c>
      <c r="C4306" s="191">
        <v>1006.8900149999999</v>
      </c>
      <c r="D4306" s="191">
        <v>995.30999799999995</v>
      </c>
      <c r="E4306" s="191">
        <v>1006.580017</v>
      </c>
      <c r="F4306" s="192">
        <v>1006.580017</v>
      </c>
      <c r="G4306" s="191">
        <v>1366500000</v>
      </c>
      <c r="H4306" s="194">
        <f t="shared" si="134"/>
        <v>9.7607877155629578E-3</v>
      </c>
      <c r="I4306" s="193"/>
      <c r="J4306" s="197">
        <v>4304</v>
      </c>
      <c r="K4306" s="234"/>
      <c r="L4306" s="234"/>
      <c r="M4306" s="234"/>
      <c r="N4306" s="234"/>
      <c r="O4306" s="234"/>
      <c r="P4306" s="234"/>
      <c r="Q4306" s="7">
        <v>37893</v>
      </c>
      <c r="R4306" s="234">
        <v>0.38374999999999998</v>
      </c>
      <c r="S4306" s="234">
        <v>0.38696399999999997</v>
      </c>
      <c r="T4306" s="234">
        <v>0.36875000000000002</v>
      </c>
      <c r="U4306" s="234">
        <v>0.380357</v>
      </c>
      <c r="V4306" s="192">
        <v>0.32868199999999997</v>
      </c>
      <c r="W4306" s="234">
        <v>365702400</v>
      </c>
      <c r="X4306" s="194">
        <f t="shared" si="135"/>
        <v>2.9482975171407022E-2</v>
      </c>
      <c r="Y4306" s="193"/>
      <c r="Z4306" s="197">
        <v>4304</v>
      </c>
    </row>
    <row r="4307" spans="1:26" ht="14.4" x14ac:dyDescent="0.3">
      <c r="A4307" s="7">
        <v>37890</v>
      </c>
      <c r="B4307" s="191">
        <v>1003.27002</v>
      </c>
      <c r="C4307" s="191">
        <v>1003.450012</v>
      </c>
      <c r="D4307" s="191">
        <v>996.080017</v>
      </c>
      <c r="E4307" s="191">
        <v>996.84997599999997</v>
      </c>
      <c r="F4307" s="192">
        <v>996.84997599999997</v>
      </c>
      <c r="G4307" s="191">
        <v>1472500000</v>
      </c>
      <c r="H4307" s="194">
        <f t="shared" si="134"/>
        <v>-6.3991187536931232E-3</v>
      </c>
      <c r="I4307" s="193"/>
      <c r="J4307" s="197">
        <v>4305</v>
      </c>
      <c r="K4307" s="234"/>
      <c r="L4307" s="234"/>
      <c r="M4307" s="234"/>
      <c r="N4307" s="234"/>
      <c r="O4307" s="234"/>
      <c r="P4307" s="234"/>
      <c r="Q4307" s="7">
        <v>37890</v>
      </c>
      <c r="R4307" s="234">
        <v>0.36249999999999999</v>
      </c>
      <c r="S4307" s="234">
        <v>0.38750000000000001</v>
      </c>
      <c r="T4307" s="234">
        <v>0.359821</v>
      </c>
      <c r="U4307" s="234">
        <v>0.36946400000000001</v>
      </c>
      <c r="V4307" s="192">
        <v>0.31926900000000002</v>
      </c>
      <c r="W4307" s="234">
        <v>347250400</v>
      </c>
      <c r="X4307" s="194">
        <f t="shared" si="135"/>
        <v>1.2726125034495715E-2</v>
      </c>
      <c r="Y4307" s="193"/>
      <c r="Z4307" s="197">
        <v>4305</v>
      </c>
    </row>
    <row r="4308" spans="1:26" ht="14.4" x14ac:dyDescent="0.3">
      <c r="A4308" s="7">
        <v>37889</v>
      </c>
      <c r="B4308" s="191">
        <v>1009.380005</v>
      </c>
      <c r="C4308" s="191">
        <v>1015.969971</v>
      </c>
      <c r="D4308" s="191">
        <v>1003.26001</v>
      </c>
      <c r="E4308" s="191">
        <v>1003.27002</v>
      </c>
      <c r="F4308" s="192">
        <v>1003.27002</v>
      </c>
      <c r="G4308" s="191">
        <v>1530000000</v>
      </c>
      <c r="H4308" s="194">
        <f t="shared" si="134"/>
        <v>-6.0532058984068523E-3</v>
      </c>
      <c r="I4308" s="193"/>
      <c r="J4308" s="197">
        <v>4306</v>
      </c>
      <c r="K4308" s="234"/>
      <c r="L4308" s="234"/>
      <c r="M4308" s="234"/>
      <c r="N4308" s="234"/>
      <c r="O4308" s="234"/>
      <c r="P4308" s="234"/>
      <c r="Q4308" s="7">
        <v>37889</v>
      </c>
      <c r="R4308" s="234">
        <v>0.38107099999999999</v>
      </c>
      <c r="S4308" s="234">
        <v>0.38160699999999997</v>
      </c>
      <c r="T4308" s="234">
        <v>0.36160700000000001</v>
      </c>
      <c r="U4308" s="234">
        <v>0.36482100000000001</v>
      </c>
      <c r="V4308" s="192">
        <v>0.31525700000000001</v>
      </c>
      <c r="W4308" s="234">
        <v>574380800</v>
      </c>
      <c r="X4308" s="194">
        <f t="shared" si="135"/>
        <v>-4.1742910118848585E-2</v>
      </c>
      <c r="Y4308" s="193"/>
      <c r="Z4308" s="197">
        <v>4306</v>
      </c>
    </row>
    <row r="4309" spans="1:26" ht="14.4" x14ac:dyDescent="0.3">
      <c r="A4309" s="7">
        <v>37888</v>
      </c>
      <c r="B4309" s="191">
        <v>1029.030029</v>
      </c>
      <c r="C4309" s="191">
        <v>1029.829956</v>
      </c>
      <c r="D4309" s="191">
        <v>1008.929993</v>
      </c>
      <c r="E4309" s="191">
        <v>1009.380005</v>
      </c>
      <c r="F4309" s="192">
        <v>1009.380005</v>
      </c>
      <c r="G4309" s="191">
        <v>1556000000</v>
      </c>
      <c r="H4309" s="194">
        <f t="shared" si="134"/>
        <v>-1.9095675972736877E-2</v>
      </c>
      <c r="I4309" s="193"/>
      <c r="J4309" s="197">
        <v>4307</v>
      </c>
      <c r="K4309" s="234"/>
      <c r="L4309" s="234"/>
      <c r="M4309" s="234"/>
      <c r="N4309" s="234"/>
      <c r="O4309" s="234"/>
      <c r="P4309" s="234"/>
      <c r="Q4309" s="7">
        <v>37888</v>
      </c>
      <c r="R4309" s="234">
        <v>0.39660699999999999</v>
      </c>
      <c r="S4309" s="234">
        <v>0.398393</v>
      </c>
      <c r="T4309" s="234">
        <v>0.37642900000000001</v>
      </c>
      <c r="U4309" s="234">
        <v>0.380714</v>
      </c>
      <c r="V4309" s="192">
        <v>0.32899</v>
      </c>
      <c r="W4309" s="234">
        <v>301285600</v>
      </c>
      <c r="X4309" s="194">
        <f t="shared" si="135"/>
        <v>-4.9488759646248846E-2</v>
      </c>
      <c r="Y4309" s="193"/>
      <c r="Z4309" s="197">
        <v>4307</v>
      </c>
    </row>
    <row r="4310" spans="1:26" ht="14.4" x14ac:dyDescent="0.3">
      <c r="A4310" s="7">
        <v>37887</v>
      </c>
      <c r="B4310" s="191">
        <v>1022.820007</v>
      </c>
      <c r="C4310" s="191">
        <v>1030.119995</v>
      </c>
      <c r="D4310" s="191">
        <v>1021.539978</v>
      </c>
      <c r="E4310" s="191">
        <v>1029.030029</v>
      </c>
      <c r="F4310" s="192">
        <v>1029.030029</v>
      </c>
      <c r="G4310" s="191">
        <v>1301700000</v>
      </c>
      <c r="H4310" s="194">
        <f t="shared" si="134"/>
        <v>6.0714709895188634E-3</v>
      </c>
      <c r="I4310" s="193"/>
      <c r="J4310" s="197">
        <v>4308</v>
      </c>
      <c r="K4310" s="234"/>
      <c r="L4310" s="234"/>
      <c r="M4310" s="234"/>
      <c r="N4310" s="234"/>
      <c r="O4310" s="234"/>
      <c r="P4310" s="234"/>
      <c r="Q4310" s="7">
        <v>37887</v>
      </c>
      <c r="R4310" s="234">
        <v>0.39321400000000001</v>
      </c>
      <c r="S4310" s="234">
        <v>0.40107100000000001</v>
      </c>
      <c r="T4310" s="234">
        <v>0.39071400000000001</v>
      </c>
      <c r="U4310" s="234">
        <v>0.400536</v>
      </c>
      <c r="V4310" s="192">
        <v>0.34611900000000001</v>
      </c>
      <c r="W4310" s="234">
        <v>132451200</v>
      </c>
      <c r="X4310" s="194">
        <f t="shared" si="135"/>
        <v>1.5851818806168119E-2</v>
      </c>
      <c r="Y4310" s="193"/>
      <c r="Z4310" s="197">
        <v>4308</v>
      </c>
    </row>
    <row r="4311" spans="1:26" ht="14.4" x14ac:dyDescent="0.3">
      <c r="A4311" s="7">
        <v>37886</v>
      </c>
      <c r="B4311" s="191">
        <v>1036.3000489999999</v>
      </c>
      <c r="C4311" s="191">
        <v>1036.3000489999999</v>
      </c>
      <c r="D4311" s="191">
        <v>1018.299988</v>
      </c>
      <c r="E4311" s="191">
        <v>1022.820007</v>
      </c>
      <c r="F4311" s="192">
        <v>1022.820007</v>
      </c>
      <c r="G4311" s="191">
        <v>1278800000</v>
      </c>
      <c r="H4311" s="194">
        <f t="shared" si="134"/>
        <v>-1.3007856183166033E-2</v>
      </c>
      <c r="I4311" s="193"/>
      <c r="J4311" s="197">
        <v>4309</v>
      </c>
      <c r="K4311" s="234"/>
      <c r="L4311" s="234"/>
      <c r="M4311" s="234"/>
      <c r="N4311" s="234"/>
      <c r="O4311" s="234"/>
      <c r="P4311" s="234"/>
      <c r="Q4311" s="7">
        <v>37886</v>
      </c>
      <c r="R4311" s="234">
        <v>0.39607100000000001</v>
      </c>
      <c r="S4311" s="234">
        <v>0.40178599999999998</v>
      </c>
      <c r="T4311" s="234">
        <v>0.39142900000000003</v>
      </c>
      <c r="U4311" s="234">
        <v>0.39428600000000003</v>
      </c>
      <c r="V4311" s="192">
        <v>0.34071800000000002</v>
      </c>
      <c r="W4311" s="234">
        <v>179821600</v>
      </c>
      <c r="X4311" s="194">
        <f t="shared" si="135"/>
        <v>-2.2141989995207032E-2</v>
      </c>
      <c r="Y4311" s="193"/>
      <c r="Z4311" s="197">
        <v>4309</v>
      </c>
    </row>
    <row r="4312" spans="1:26" ht="14.4" x14ac:dyDescent="0.3">
      <c r="A4312" s="7">
        <v>37883</v>
      </c>
      <c r="B4312" s="191">
        <v>1039.579956</v>
      </c>
      <c r="C4312" s="191">
        <v>1040.290039</v>
      </c>
      <c r="D4312" s="191">
        <v>1031.8900149999999</v>
      </c>
      <c r="E4312" s="191">
        <v>1036.3000489999999</v>
      </c>
      <c r="F4312" s="192">
        <v>1036.3000489999999</v>
      </c>
      <c r="G4312" s="191">
        <v>1518600000</v>
      </c>
      <c r="H4312" s="194">
        <f t="shared" si="134"/>
        <v>-3.1550310113906176E-3</v>
      </c>
      <c r="I4312" s="193"/>
      <c r="J4312" s="197">
        <v>4310</v>
      </c>
      <c r="K4312" s="234"/>
      <c r="L4312" s="234"/>
      <c r="M4312" s="234"/>
      <c r="N4312" s="234"/>
      <c r="O4312" s="234"/>
      <c r="P4312" s="234"/>
      <c r="Q4312" s="7">
        <v>37883</v>
      </c>
      <c r="R4312" s="234">
        <v>0.40857100000000002</v>
      </c>
      <c r="S4312" s="234">
        <v>0.411607</v>
      </c>
      <c r="T4312" s="234">
        <v>0.400536</v>
      </c>
      <c r="U4312" s="234">
        <v>0.40321400000000002</v>
      </c>
      <c r="V4312" s="192">
        <v>0.34843299999999999</v>
      </c>
      <c r="W4312" s="234">
        <v>205956800</v>
      </c>
      <c r="X4312" s="194">
        <f t="shared" si="135"/>
        <v>-1.3113806884323825E-2</v>
      </c>
      <c r="Y4312" s="193"/>
      <c r="Z4312" s="197">
        <v>4310</v>
      </c>
    </row>
    <row r="4313" spans="1:26" ht="14.4" x14ac:dyDescent="0.3">
      <c r="A4313" s="7">
        <v>37882</v>
      </c>
      <c r="B4313" s="191">
        <v>1025.969971</v>
      </c>
      <c r="C4313" s="191">
        <v>1040.160034</v>
      </c>
      <c r="D4313" s="191">
        <v>1025.75</v>
      </c>
      <c r="E4313" s="191">
        <v>1039.579956</v>
      </c>
      <c r="F4313" s="192">
        <v>1039.579956</v>
      </c>
      <c r="G4313" s="191">
        <v>1498800000</v>
      </c>
      <c r="H4313" s="194">
        <f t="shared" si="134"/>
        <v>1.3265480847099814E-2</v>
      </c>
      <c r="I4313" s="193"/>
      <c r="J4313" s="197">
        <v>4311</v>
      </c>
      <c r="K4313" s="234"/>
      <c r="L4313" s="234"/>
      <c r="M4313" s="234"/>
      <c r="N4313" s="234"/>
      <c r="O4313" s="234"/>
      <c r="P4313" s="234"/>
      <c r="Q4313" s="7">
        <v>37882</v>
      </c>
      <c r="R4313" s="234">
        <v>0.39464300000000002</v>
      </c>
      <c r="S4313" s="234">
        <v>0.41053600000000001</v>
      </c>
      <c r="T4313" s="234">
        <v>0.39196399999999998</v>
      </c>
      <c r="U4313" s="234">
        <v>0.40857100000000002</v>
      </c>
      <c r="V4313" s="192">
        <v>0.35306300000000002</v>
      </c>
      <c r="W4313" s="234">
        <v>252907200</v>
      </c>
      <c r="X4313" s="194">
        <f t="shared" si="135"/>
        <v>3.4359207230433494E-2</v>
      </c>
      <c r="Y4313" s="193"/>
      <c r="Z4313" s="197">
        <v>4311</v>
      </c>
    </row>
    <row r="4314" spans="1:26" ht="14.4" x14ac:dyDescent="0.3">
      <c r="A4314" s="7">
        <v>37881</v>
      </c>
      <c r="B4314" s="191">
        <v>1029.3199460000001</v>
      </c>
      <c r="C4314" s="191">
        <v>1031.339966</v>
      </c>
      <c r="D4314" s="191">
        <v>1024.530029</v>
      </c>
      <c r="E4314" s="191">
        <v>1025.969971</v>
      </c>
      <c r="F4314" s="192">
        <v>1025.969971</v>
      </c>
      <c r="G4314" s="191">
        <v>1338210000</v>
      </c>
      <c r="H4314" s="194">
        <f t="shared" si="134"/>
        <v>-3.2545517193349771E-3</v>
      </c>
      <c r="I4314" s="193"/>
      <c r="J4314" s="197">
        <v>4312</v>
      </c>
      <c r="K4314" s="234"/>
      <c r="L4314" s="234"/>
      <c r="M4314" s="234"/>
      <c r="N4314" s="234"/>
      <c r="O4314" s="234"/>
      <c r="P4314" s="234"/>
      <c r="Q4314" s="7">
        <v>37881</v>
      </c>
      <c r="R4314" s="234">
        <v>0.39946399999999999</v>
      </c>
      <c r="S4314" s="234">
        <v>0.39964300000000003</v>
      </c>
      <c r="T4314" s="234">
        <v>0.390179</v>
      </c>
      <c r="U4314" s="234">
        <v>0.39500000000000002</v>
      </c>
      <c r="V4314" s="192">
        <v>0.341335</v>
      </c>
      <c r="W4314" s="234">
        <v>289396800</v>
      </c>
      <c r="X4314" s="194">
        <f t="shared" si="135"/>
        <v>-1.0732151241312585E-2</v>
      </c>
      <c r="Y4314" s="193"/>
      <c r="Z4314" s="197">
        <v>4312</v>
      </c>
    </row>
    <row r="4315" spans="1:26" ht="14.4" x14ac:dyDescent="0.3">
      <c r="A4315" s="7">
        <v>37880</v>
      </c>
      <c r="B4315" s="191">
        <v>1014.809998</v>
      </c>
      <c r="C4315" s="191">
        <v>1029.660034</v>
      </c>
      <c r="D4315" s="191">
        <v>1014.809998</v>
      </c>
      <c r="E4315" s="191">
        <v>1029.3199460000001</v>
      </c>
      <c r="F4315" s="192">
        <v>1029.3199460000001</v>
      </c>
      <c r="G4315" s="191">
        <v>1403200000</v>
      </c>
      <c r="H4315" s="194">
        <f t="shared" si="134"/>
        <v>1.4298191807921194E-2</v>
      </c>
      <c r="I4315" s="193"/>
      <c r="J4315" s="197">
        <v>4313</v>
      </c>
      <c r="K4315" s="234"/>
      <c r="L4315" s="234"/>
      <c r="M4315" s="234"/>
      <c r="N4315" s="234"/>
      <c r="O4315" s="234"/>
      <c r="P4315" s="234"/>
      <c r="Q4315" s="7">
        <v>37880</v>
      </c>
      <c r="R4315" s="234">
        <v>0.39660699999999999</v>
      </c>
      <c r="S4315" s="234">
        <v>0.40517900000000001</v>
      </c>
      <c r="T4315" s="234">
        <v>0.39642899999999998</v>
      </c>
      <c r="U4315" s="234">
        <v>0.39928599999999997</v>
      </c>
      <c r="V4315" s="192">
        <v>0.34503800000000001</v>
      </c>
      <c r="W4315" s="234">
        <v>269007200</v>
      </c>
      <c r="X4315" s="194">
        <f t="shared" si="135"/>
        <v>6.7517886112441455E-3</v>
      </c>
      <c r="Y4315" s="193"/>
      <c r="Z4315" s="197">
        <v>4313</v>
      </c>
    </row>
    <row r="4316" spans="1:26" ht="14.4" x14ac:dyDescent="0.3">
      <c r="A4316" s="7">
        <v>37879</v>
      </c>
      <c r="B4316" s="191">
        <v>1018.630005</v>
      </c>
      <c r="C4316" s="191">
        <v>1019.789978</v>
      </c>
      <c r="D4316" s="191">
        <v>1013.590027</v>
      </c>
      <c r="E4316" s="191">
        <v>1014.809998</v>
      </c>
      <c r="F4316" s="192">
        <v>1014.809998</v>
      </c>
      <c r="G4316" s="191">
        <v>1151300000</v>
      </c>
      <c r="H4316" s="194">
        <f t="shared" si="134"/>
        <v>-3.7501418387926168E-3</v>
      </c>
      <c r="I4316" s="193"/>
      <c r="J4316" s="197">
        <v>4314</v>
      </c>
      <c r="K4316" s="234"/>
      <c r="L4316" s="234"/>
      <c r="M4316" s="234"/>
      <c r="N4316" s="234"/>
      <c r="O4316" s="234"/>
      <c r="P4316" s="234"/>
      <c r="Q4316" s="7">
        <v>37879</v>
      </c>
      <c r="R4316" s="234">
        <v>0.40732099999999999</v>
      </c>
      <c r="S4316" s="234">
        <v>0.40892899999999999</v>
      </c>
      <c r="T4316" s="234">
        <v>0.39500000000000002</v>
      </c>
      <c r="U4316" s="234">
        <v>0.39660699999999999</v>
      </c>
      <c r="V4316" s="192">
        <v>0.34272399999999997</v>
      </c>
      <c r="W4316" s="234">
        <v>226844800</v>
      </c>
      <c r="X4316" s="194">
        <f t="shared" si="135"/>
        <v>-3.8526386071812448E-2</v>
      </c>
      <c r="Y4316" s="193"/>
      <c r="Z4316" s="197">
        <v>4314</v>
      </c>
    </row>
    <row r="4317" spans="1:26" ht="14.4" x14ac:dyDescent="0.3">
      <c r="A4317" s="7">
        <v>37876</v>
      </c>
      <c r="B4317" s="191">
        <v>1016.419983</v>
      </c>
      <c r="C4317" s="191">
        <v>1019.650024</v>
      </c>
      <c r="D4317" s="191">
        <v>1007.710022</v>
      </c>
      <c r="E4317" s="191">
        <v>1018.630005</v>
      </c>
      <c r="F4317" s="192">
        <v>1018.630005</v>
      </c>
      <c r="G4317" s="191">
        <v>1236700000</v>
      </c>
      <c r="H4317" s="194">
        <f t="shared" si="134"/>
        <v>2.1743197073684265E-3</v>
      </c>
      <c r="I4317" s="193"/>
      <c r="J4317" s="197">
        <v>4315</v>
      </c>
      <c r="K4317" s="234"/>
      <c r="L4317" s="234"/>
      <c r="M4317" s="234"/>
      <c r="N4317" s="234"/>
      <c r="O4317" s="234"/>
      <c r="P4317" s="234"/>
      <c r="Q4317" s="7">
        <v>37876</v>
      </c>
      <c r="R4317" s="234">
        <v>0.40196399999999999</v>
      </c>
      <c r="S4317" s="234">
        <v>0.41321400000000003</v>
      </c>
      <c r="T4317" s="234">
        <v>0.398393</v>
      </c>
      <c r="U4317" s="234">
        <v>0.41249999999999998</v>
      </c>
      <c r="V4317" s="192">
        <v>0.35645700000000002</v>
      </c>
      <c r="W4317" s="234">
        <v>179989600</v>
      </c>
      <c r="X4317" s="194">
        <f t="shared" si="135"/>
        <v>2.393393177737883E-2</v>
      </c>
      <c r="Y4317" s="193"/>
      <c r="Z4317" s="197">
        <v>4315</v>
      </c>
    </row>
    <row r="4318" spans="1:26" ht="14.4" x14ac:dyDescent="0.3">
      <c r="A4318" s="7">
        <v>37875</v>
      </c>
      <c r="B4318" s="191">
        <v>1010.919983</v>
      </c>
      <c r="C4318" s="191">
        <v>1020.880005</v>
      </c>
      <c r="D4318" s="191">
        <v>1010.919983</v>
      </c>
      <c r="E4318" s="191">
        <v>1016.419983</v>
      </c>
      <c r="F4318" s="192">
        <v>1016.419983</v>
      </c>
      <c r="G4318" s="191">
        <v>1335900000</v>
      </c>
      <c r="H4318" s="194">
        <f t="shared" si="134"/>
        <v>5.4405888621157075E-3</v>
      </c>
      <c r="I4318" s="193"/>
      <c r="J4318" s="197">
        <v>4316</v>
      </c>
      <c r="K4318" s="234"/>
      <c r="L4318" s="234"/>
      <c r="M4318" s="234"/>
      <c r="N4318" s="234"/>
      <c r="O4318" s="234"/>
      <c r="P4318" s="234"/>
      <c r="Q4318" s="7">
        <v>37875</v>
      </c>
      <c r="R4318" s="234">
        <v>0.39732099999999998</v>
      </c>
      <c r="S4318" s="234">
        <v>0.40696399999999999</v>
      </c>
      <c r="T4318" s="234">
        <v>0.39464300000000002</v>
      </c>
      <c r="U4318" s="234">
        <v>0.40285700000000002</v>
      </c>
      <c r="V4318" s="192">
        <v>0.34812500000000002</v>
      </c>
      <c r="W4318" s="234">
        <v>213684800</v>
      </c>
      <c r="X4318" s="194">
        <f t="shared" si="135"/>
        <v>1.713312355190932E-2</v>
      </c>
      <c r="Y4318" s="193"/>
      <c r="Z4318" s="197">
        <v>4316</v>
      </c>
    </row>
    <row r="4319" spans="1:26" ht="14.4" x14ac:dyDescent="0.3">
      <c r="A4319" s="7">
        <v>37874</v>
      </c>
      <c r="B4319" s="191">
        <v>1023.169983</v>
      </c>
      <c r="C4319" s="191">
        <v>1023.169983</v>
      </c>
      <c r="D4319" s="191">
        <v>1009.73999</v>
      </c>
      <c r="E4319" s="191">
        <v>1010.919983</v>
      </c>
      <c r="F4319" s="192">
        <v>1010.919983</v>
      </c>
      <c r="G4319" s="191">
        <v>1582100000</v>
      </c>
      <c r="H4319" s="194">
        <f t="shared" si="134"/>
        <v>-1.19725951733672E-2</v>
      </c>
      <c r="I4319" s="193"/>
      <c r="J4319" s="197">
        <v>4317</v>
      </c>
      <c r="K4319" s="234"/>
      <c r="L4319" s="234"/>
      <c r="M4319" s="234"/>
      <c r="N4319" s="234"/>
      <c r="O4319" s="234"/>
      <c r="P4319" s="234"/>
      <c r="Q4319" s="7">
        <v>37874</v>
      </c>
      <c r="R4319" s="234">
        <v>0.39732099999999998</v>
      </c>
      <c r="S4319" s="234">
        <v>0.40375</v>
      </c>
      <c r="T4319" s="234">
        <v>0.39482099999999998</v>
      </c>
      <c r="U4319" s="234">
        <v>0.39607100000000001</v>
      </c>
      <c r="V4319" s="192">
        <v>0.34226099999999998</v>
      </c>
      <c r="W4319" s="234">
        <v>224890400</v>
      </c>
      <c r="X4319" s="194">
        <f t="shared" si="135"/>
        <v>-8.4937991210715328E-3</v>
      </c>
      <c r="Y4319" s="193"/>
      <c r="Z4319" s="197">
        <v>4317</v>
      </c>
    </row>
    <row r="4320" spans="1:26" ht="14.4" x14ac:dyDescent="0.3">
      <c r="A4320" s="7">
        <v>37873</v>
      </c>
      <c r="B4320" s="191">
        <v>1031.6400149999999</v>
      </c>
      <c r="C4320" s="191">
        <v>1031.6400149999999</v>
      </c>
      <c r="D4320" s="191">
        <v>1021.1400149999999</v>
      </c>
      <c r="E4320" s="191">
        <v>1023.169983</v>
      </c>
      <c r="F4320" s="192">
        <v>1023.169983</v>
      </c>
      <c r="G4320" s="191">
        <v>1414800000</v>
      </c>
      <c r="H4320" s="194">
        <f t="shared" si="134"/>
        <v>-8.2102592734345867E-3</v>
      </c>
      <c r="I4320" s="193"/>
      <c r="J4320" s="197">
        <v>4318</v>
      </c>
      <c r="K4320" s="234"/>
      <c r="L4320" s="234"/>
      <c r="M4320" s="234"/>
      <c r="N4320" s="234"/>
      <c r="O4320" s="234"/>
      <c r="P4320" s="234"/>
      <c r="Q4320" s="7">
        <v>37873</v>
      </c>
      <c r="R4320" s="234">
        <v>0.40232099999999998</v>
      </c>
      <c r="S4320" s="234">
        <v>0.40482099999999999</v>
      </c>
      <c r="T4320" s="234">
        <v>0.39500000000000002</v>
      </c>
      <c r="U4320" s="234">
        <v>0.39946399999999999</v>
      </c>
      <c r="V4320" s="192">
        <v>0.34519300000000003</v>
      </c>
      <c r="W4320" s="234">
        <v>180370400</v>
      </c>
      <c r="X4320" s="194">
        <f t="shared" si="135"/>
        <v>-1.6269499746367828E-2</v>
      </c>
      <c r="Y4320" s="193"/>
      <c r="Z4320" s="197">
        <v>4318</v>
      </c>
    </row>
    <row r="4321" spans="1:26" ht="14.4" x14ac:dyDescent="0.3">
      <c r="A4321" s="7">
        <v>37872</v>
      </c>
      <c r="B4321" s="191">
        <v>1021.3900149999999</v>
      </c>
      <c r="C4321" s="191">
        <v>1032.410034</v>
      </c>
      <c r="D4321" s="191">
        <v>1021.3900149999999</v>
      </c>
      <c r="E4321" s="191">
        <v>1031.6400149999999</v>
      </c>
      <c r="F4321" s="192">
        <v>1031.6400149999999</v>
      </c>
      <c r="G4321" s="191">
        <v>1299300000</v>
      </c>
      <c r="H4321" s="194">
        <f t="shared" si="134"/>
        <v>1.003534384463314E-2</v>
      </c>
      <c r="I4321" s="193"/>
      <c r="J4321" s="197">
        <v>4319</v>
      </c>
      <c r="K4321" s="234"/>
      <c r="L4321" s="234"/>
      <c r="M4321" s="234"/>
      <c r="N4321" s="234"/>
      <c r="O4321" s="234"/>
      <c r="P4321" s="234"/>
      <c r="Q4321" s="7">
        <v>37872</v>
      </c>
      <c r="R4321" s="234">
        <v>0.40142899999999998</v>
      </c>
      <c r="S4321" s="234">
        <v>0.40696399999999999</v>
      </c>
      <c r="T4321" s="234">
        <v>0.40125</v>
      </c>
      <c r="U4321" s="234">
        <v>0.40607100000000002</v>
      </c>
      <c r="V4321" s="192">
        <v>0.35090199999999999</v>
      </c>
      <c r="W4321" s="234">
        <v>167244000</v>
      </c>
      <c r="X4321" s="194">
        <f t="shared" si="135"/>
        <v>1.066535329882866E-2</v>
      </c>
      <c r="Y4321" s="193"/>
      <c r="Z4321" s="197">
        <v>4319</v>
      </c>
    </row>
    <row r="4322" spans="1:26" ht="14.4" x14ac:dyDescent="0.3">
      <c r="A4322" s="7">
        <v>37869</v>
      </c>
      <c r="B4322" s="191">
        <v>1027.969971</v>
      </c>
      <c r="C4322" s="191">
        <v>1029.209961</v>
      </c>
      <c r="D4322" s="191">
        <v>1018.190002</v>
      </c>
      <c r="E4322" s="191">
        <v>1021.3900149999999</v>
      </c>
      <c r="F4322" s="192">
        <v>1021.3900149999999</v>
      </c>
      <c r="G4322" s="191">
        <v>1465200000</v>
      </c>
      <c r="H4322" s="194">
        <f t="shared" si="134"/>
        <v>-6.4009223864770256E-3</v>
      </c>
      <c r="I4322" s="193"/>
      <c r="J4322" s="197">
        <v>4320</v>
      </c>
      <c r="K4322" s="234"/>
      <c r="L4322" s="234"/>
      <c r="M4322" s="234"/>
      <c r="N4322" s="234"/>
      <c r="O4322" s="234"/>
      <c r="P4322" s="234"/>
      <c r="Q4322" s="7">
        <v>37869</v>
      </c>
      <c r="R4322" s="234">
        <v>0.405893</v>
      </c>
      <c r="S4322" s="234">
        <v>0.41339300000000001</v>
      </c>
      <c r="T4322" s="234">
        <v>0.40017900000000001</v>
      </c>
      <c r="U4322" s="234">
        <v>0.40178599999999998</v>
      </c>
      <c r="V4322" s="192">
        <v>0.34719899999999998</v>
      </c>
      <c r="W4322" s="234">
        <v>240133600</v>
      </c>
      <c r="X4322" s="194">
        <f t="shared" si="135"/>
        <v>-1.4453959936529859E-2</v>
      </c>
      <c r="Y4322" s="193"/>
      <c r="Z4322" s="197">
        <v>4320</v>
      </c>
    </row>
    <row r="4323" spans="1:26" ht="14.4" x14ac:dyDescent="0.3">
      <c r="A4323" s="7">
        <v>37868</v>
      </c>
      <c r="B4323" s="191">
        <v>1026.2700199999999</v>
      </c>
      <c r="C4323" s="191">
        <v>1029.170044</v>
      </c>
      <c r="D4323" s="191">
        <v>1022.190002</v>
      </c>
      <c r="E4323" s="191">
        <v>1027.969971</v>
      </c>
      <c r="F4323" s="192">
        <v>1027.969971</v>
      </c>
      <c r="G4323" s="191">
        <v>1453900000</v>
      </c>
      <c r="H4323" s="194">
        <f t="shared" si="134"/>
        <v>1.6564363830876164E-3</v>
      </c>
      <c r="I4323" s="193"/>
      <c r="J4323" s="197">
        <v>4321</v>
      </c>
      <c r="K4323" s="234"/>
      <c r="L4323" s="234"/>
      <c r="M4323" s="234"/>
      <c r="N4323" s="234"/>
      <c r="O4323" s="234"/>
      <c r="P4323" s="234"/>
      <c r="Q4323" s="7">
        <v>37868</v>
      </c>
      <c r="R4323" s="234">
        <v>0.41357100000000002</v>
      </c>
      <c r="S4323" s="234">
        <v>0.41517900000000002</v>
      </c>
      <c r="T4323" s="234">
        <v>0.406607</v>
      </c>
      <c r="U4323" s="234">
        <v>0.40767900000000001</v>
      </c>
      <c r="V4323" s="192">
        <v>0.35229100000000002</v>
      </c>
      <c r="W4323" s="234">
        <v>199780000</v>
      </c>
      <c r="X4323" s="194">
        <f t="shared" si="135"/>
        <v>-5.2295259259676598E-3</v>
      </c>
      <c r="Y4323" s="193"/>
      <c r="Z4323" s="197">
        <v>4321</v>
      </c>
    </row>
    <row r="4324" spans="1:26" ht="14.4" x14ac:dyDescent="0.3">
      <c r="A4324" s="7">
        <v>37867</v>
      </c>
      <c r="B4324" s="191">
        <v>1021.98999</v>
      </c>
      <c r="C4324" s="191">
        <v>1029.339966</v>
      </c>
      <c r="D4324" s="191">
        <v>1021.98999</v>
      </c>
      <c r="E4324" s="191">
        <v>1026.2700199999999</v>
      </c>
      <c r="F4324" s="192">
        <v>1026.2700199999999</v>
      </c>
      <c r="G4324" s="191">
        <v>1675600000</v>
      </c>
      <c r="H4324" s="194">
        <f t="shared" si="134"/>
        <v>4.1879373006382349E-3</v>
      </c>
      <c r="I4324" s="193"/>
      <c r="J4324" s="197">
        <v>4322</v>
      </c>
      <c r="K4324" s="234"/>
      <c r="L4324" s="234"/>
      <c r="M4324" s="234"/>
      <c r="N4324" s="234"/>
      <c r="O4324" s="234"/>
      <c r="P4324" s="234"/>
      <c r="Q4324" s="7">
        <v>37867</v>
      </c>
      <c r="R4324" s="234">
        <v>0.40714299999999998</v>
      </c>
      <c r="S4324" s="234">
        <v>0.41642899999999999</v>
      </c>
      <c r="T4324" s="234">
        <v>0.40642899999999998</v>
      </c>
      <c r="U4324" s="234">
        <v>0.40982099999999999</v>
      </c>
      <c r="V4324" s="192">
        <v>0.35414299999999999</v>
      </c>
      <c r="W4324" s="234">
        <v>268828000</v>
      </c>
      <c r="X4324" s="194">
        <f t="shared" si="135"/>
        <v>4.3760635280770304E-3</v>
      </c>
      <c r="Y4324" s="193"/>
      <c r="Z4324" s="197">
        <v>4322</v>
      </c>
    </row>
    <row r="4325" spans="1:26" ht="14.4" x14ac:dyDescent="0.3">
      <c r="A4325" s="7">
        <v>37866</v>
      </c>
      <c r="B4325" s="191">
        <v>1008.01001</v>
      </c>
      <c r="C4325" s="191">
        <v>1022.590027</v>
      </c>
      <c r="D4325" s="191">
        <v>1005.72998</v>
      </c>
      <c r="E4325" s="191">
        <v>1021.98999</v>
      </c>
      <c r="F4325" s="192">
        <v>1021.98999</v>
      </c>
      <c r="G4325" s="191">
        <v>1470500000</v>
      </c>
      <c r="H4325" s="194">
        <f t="shared" si="134"/>
        <v>1.3868890051994692E-2</v>
      </c>
      <c r="I4325" s="193"/>
      <c r="J4325" s="197">
        <v>4323</v>
      </c>
      <c r="K4325" s="234"/>
      <c r="L4325" s="234"/>
      <c r="M4325" s="234"/>
      <c r="N4325" s="234"/>
      <c r="O4325" s="234"/>
      <c r="P4325" s="234"/>
      <c r="Q4325" s="7">
        <v>37866</v>
      </c>
      <c r="R4325" s="234">
        <v>0.40464299999999997</v>
      </c>
      <c r="S4325" s="234">
        <v>0.40892899999999999</v>
      </c>
      <c r="T4325" s="234">
        <v>0.4</v>
      </c>
      <c r="U4325" s="234">
        <v>0.40803600000000001</v>
      </c>
      <c r="V4325" s="192">
        <v>0.35260000000000002</v>
      </c>
      <c r="W4325" s="234">
        <v>242132800</v>
      </c>
      <c r="X4325" s="194">
        <f t="shared" si="135"/>
        <v>1.061634412547017E-2</v>
      </c>
      <c r="Y4325" s="193"/>
      <c r="Z4325" s="197">
        <v>4323</v>
      </c>
    </row>
    <row r="4326" spans="1:26" ht="14.4" x14ac:dyDescent="0.3">
      <c r="A4326" s="7">
        <v>37862</v>
      </c>
      <c r="B4326" s="191">
        <v>1002.840027</v>
      </c>
      <c r="C4326" s="191">
        <v>1008.849976</v>
      </c>
      <c r="D4326" s="191">
        <v>999.52002000000005</v>
      </c>
      <c r="E4326" s="191">
        <v>1008.01001</v>
      </c>
      <c r="F4326" s="192">
        <v>1008.01001</v>
      </c>
      <c r="G4326" s="191">
        <v>945100000</v>
      </c>
      <c r="H4326" s="194">
        <f t="shared" si="134"/>
        <v>5.1553416904050265E-3</v>
      </c>
      <c r="I4326" s="193"/>
      <c r="J4326" s="197">
        <v>4324</v>
      </c>
      <c r="K4326" s="234"/>
      <c r="L4326" s="234"/>
      <c r="M4326" s="234"/>
      <c r="N4326" s="234"/>
      <c r="O4326" s="234"/>
      <c r="P4326" s="234"/>
      <c r="Q4326" s="7">
        <v>37862</v>
      </c>
      <c r="R4326" s="234">
        <v>0.39642899999999998</v>
      </c>
      <c r="S4326" s="234">
        <v>0.40803600000000001</v>
      </c>
      <c r="T4326" s="234">
        <v>0.39374999999999999</v>
      </c>
      <c r="U4326" s="234">
        <v>0.40375</v>
      </c>
      <c r="V4326" s="192">
        <v>0.34889599999999998</v>
      </c>
      <c r="W4326" s="234">
        <v>263155200</v>
      </c>
      <c r="X4326" s="194">
        <f t="shared" si="135"/>
        <v>1.8927325029569262E-2</v>
      </c>
      <c r="Y4326" s="193"/>
      <c r="Z4326" s="197">
        <v>4324</v>
      </c>
    </row>
    <row r="4327" spans="1:26" ht="14.4" x14ac:dyDescent="0.3">
      <c r="A4327" s="7">
        <v>37861</v>
      </c>
      <c r="B4327" s="191">
        <v>996.78997800000002</v>
      </c>
      <c r="C4327" s="191">
        <v>1004.119995</v>
      </c>
      <c r="D4327" s="191">
        <v>991.419983</v>
      </c>
      <c r="E4327" s="191">
        <v>1002.840027</v>
      </c>
      <c r="F4327" s="192">
        <v>1002.840027</v>
      </c>
      <c r="G4327" s="191">
        <v>1165200000</v>
      </c>
      <c r="H4327" s="194">
        <f t="shared" si="134"/>
        <v>6.0695323323163913E-3</v>
      </c>
      <c r="I4327" s="193"/>
      <c r="J4327" s="197">
        <v>4325</v>
      </c>
      <c r="K4327" s="234"/>
      <c r="L4327" s="234"/>
      <c r="M4327" s="234"/>
      <c r="N4327" s="234"/>
      <c r="O4327" s="234"/>
      <c r="P4327" s="234"/>
      <c r="Q4327" s="7">
        <v>37861</v>
      </c>
      <c r="R4327" s="234">
        <v>0.38089299999999998</v>
      </c>
      <c r="S4327" s="234">
        <v>0.39678600000000003</v>
      </c>
      <c r="T4327" s="234">
        <v>0.38089299999999998</v>
      </c>
      <c r="U4327" s="234">
        <v>0.39624999999999999</v>
      </c>
      <c r="V4327" s="192">
        <v>0.34241500000000002</v>
      </c>
      <c r="W4327" s="234">
        <v>319625600</v>
      </c>
      <c r="X4327" s="194">
        <f t="shared" si="135"/>
        <v>3.3053861865268465E-2</v>
      </c>
      <c r="Y4327" s="193"/>
      <c r="Z4327" s="197">
        <v>4325</v>
      </c>
    </row>
    <row r="4328" spans="1:26" ht="14.4" x14ac:dyDescent="0.3">
      <c r="A4328" s="7">
        <v>37860</v>
      </c>
      <c r="B4328" s="191">
        <v>996.72997999999995</v>
      </c>
      <c r="C4328" s="191">
        <v>998.04998799999998</v>
      </c>
      <c r="D4328" s="191">
        <v>993.330017</v>
      </c>
      <c r="E4328" s="191">
        <v>996.78997800000002</v>
      </c>
      <c r="F4328" s="192">
        <v>996.78997800000002</v>
      </c>
      <c r="G4328" s="191">
        <v>1051400000</v>
      </c>
      <c r="H4328" s="194">
        <f t="shared" si="134"/>
        <v>6.0194838325284618E-5</v>
      </c>
      <c r="I4328" s="193"/>
      <c r="J4328" s="197">
        <v>4326</v>
      </c>
      <c r="K4328" s="234"/>
      <c r="L4328" s="234"/>
      <c r="M4328" s="234"/>
      <c r="N4328" s="234"/>
      <c r="O4328" s="234"/>
      <c r="P4328" s="234"/>
      <c r="Q4328" s="7">
        <v>37860</v>
      </c>
      <c r="R4328" s="234">
        <v>0.37339299999999997</v>
      </c>
      <c r="S4328" s="234">
        <v>0.383571</v>
      </c>
      <c r="T4328" s="234">
        <v>0.36892900000000001</v>
      </c>
      <c r="U4328" s="234">
        <v>0.383571</v>
      </c>
      <c r="V4328" s="192">
        <v>0.331459</v>
      </c>
      <c r="W4328" s="234">
        <v>225702400</v>
      </c>
      <c r="X4328" s="194">
        <f t="shared" si="135"/>
        <v>2.0426446321700372E-2</v>
      </c>
      <c r="Y4328" s="193"/>
      <c r="Z4328" s="197">
        <v>4326</v>
      </c>
    </row>
    <row r="4329" spans="1:26" ht="14.4" x14ac:dyDescent="0.3">
      <c r="A4329" s="7">
        <v>37859</v>
      </c>
      <c r="B4329" s="191">
        <v>993.71002199999998</v>
      </c>
      <c r="C4329" s="191">
        <v>997.92999299999997</v>
      </c>
      <c r="D4329" s="191">
        <v>983.57000700000003</v>
      </c>
      <c r="E4329" s="191">
        <v>996.72997999999995</v>
      </c>
      <c r="F4329" s="192">
        <v>996.72997999999995</v>
      </c>
      <c r="G4329" s="191">
        <v>1178700000</v>
      </c>
      <c r="H4329" s="194">
        <f t="shared" si="134"/>
        <v>3.0390737067558468E-3</v>
      </c>
      <c r="I4329" s="193"/>
      <c r="J4329" s="197">
        <v>4327</v>
      </c>
      <c r="K4329" s="234"/>
      <c r="L4329" s="234"/>
      <c r="M4329" s="234"/>
      <c r="N4329" s="234"/>
      <c r="O4329" s="234"/>
      <c r="P4329" s="234"/>
      <c r="Q4329" s="7">
        <v>37859</v>
      </c>
      <c r="R4329" s="234">
        <v>0.37053599999999998</v>
      </c>
      <c r="S4329" s="234">
        <v>0.37624999999999997</v>
      </c>
      <c r="T4329" s="234">
        <v>0.36339300000000002</v>
      </c>
      <c r="U4329" s="234">
        <v>0.37589299999999998</v>
      </c>
      <c r="V4329" s="192">
        <v>0.324824</v>
      </c>
      <c r="W4329" s="234">
        <v>164959200</v>
      </c>
      <c r="X4329" s="194">
        <f t="shared" si="135"/>
        <v>9.1086451356355239E-3</v>
      </c>
      <c r="Y4329" s="193"/>
      <c r="Z4329" s="197">
        <v>4327</v>
      </c>
    </row>
    <row r="4330" spans="1:26" ht="14.4" x14ac:dyDescent="0.3">
      <c r="A4330" s="7">
        <v>37858</v>
      </c>
      <c r="B4330" s="191">
        <v>993.05999799999995</v>
      </c>
      <c r="C4330" s="191">
        <v>993.71002199999998</v>
      </c>
      <c r="D4330" s="191">
        <v>987.90997300000004</v>
      </c>
      <c r="E4330" s="191">
        <v>993.71002199999998</v>
      </c>
      <c r="F4330" s="192">
        <v>993.71002199999998</v>
      </c>
      <c r="G4330" s="191">
        <v>971700000</v>
      </c>
      <c r="H4330" s="194">
        <f t="shared" si="134"/>
        <v>6.545666941666805E-4</v>
      </c>
      <c r="I4330" s="193"/>
      <c r="J4330" s="197">
        <v>4328</v>
      </c>
      <c r="K4330" s="234"/>
      <c r="L4330" s="234"/>
      <c r="M4330" s="234"/>
      <c r="N4330" s="234"/>
      <c r="O4330" s="234"/>
      <c r="P4330" s="234"/>
      <c r="Q4330" s="7">
        <v>37858</v>
      </c>
      <c r="R4330" s="234">
        <v>0.37107099999999998</v>
      </c>
      <c r="S4330" s="234">
        <v>0.37339299999999997</v>
      </c>
      <c r="T4330" s="234">
        <v>0.36589300000000002</v>
      </c>
      <c r="U4330" s="234">
        <v>0.3725</v>
      </c>
      <c r="V4330" s="192">
        <v>0.32189200000000001</v>
      </c>
      <c r="W4330" s="234">
        <v>137782400</v>
      </c>
      <c r="X4330" s="194">
        <f t="shared" si="135"/>
        <v>-9.559279950340626E-4</v>
      </c>
      <c r="Y4330" s="193"/>
      <c r="Z4330" s="197">
        <v>4328</v>
      </c>
    </row>
    <row r="4331" spans="1:26" ht="14.4" x14ac:dyDescent="0.3">
      <c r="A4331" s="7">
        <v>37855</v>
      </c>
      <c r="B4331" s="191">
        <v>1003.27002</v>
      </c>
      <c r="C4331" s="191">
        <v>1011.01001</v>
      </c>
      <c r="D4331" s="191">
        <v>992.61999500000002</v>
      </c>
      <c r="E4331" s="191">
        <v>993.05999799999995</v>
      </c>
      <c r="F4331" s="192">
        <v>993.05999799999995</v>
      </c>
      <c r="G4331" s="191">
        <v>1308900000</v>
      </c>
      <c r="H4331" s="194">
        <f t="shared" si="134"/>
        <v>-1.0176743844095027E-2</v>
      </c>
      <c r="I4331" s="193"/>
      <c r="J4331" s="197">
        <v>4329</v>
      </c>
      <c r="K4331" s="234"/>
      <c r="L4331" s="234"/>
      <c r="M4331" s="234"/>
      <c r="N4331" s="234"/>
      <c r="O4331" s="234"/>
      <c r="P4331" s="234"/>
      <c r="Q4331" s="7">
        <v>37855</v>
      </c>
      <c r="R4331" s="234">
        <v>0.38946399999999998</v>
      </c>
      <c r="S4331" s="234">
        <v>0.39285700000000001</v>
      </c>
      <c r="T4331" s="234">
        <v>0.36857099999999998</v>
      </c>
      <c r="U4331" s="234">
        <v>0.37285699999999999</v>
      </c>
      <c r="V4331" s="192">
        <v>0.32219999999999999</v>
      </c>
      <c r="W4331" s="234">
        <v>250264000</v>
      </c>
      <c r="X4331" s="194">
        <f t="shared" si="135"/>
        <v>-3.690086535443661E-2</v>
      </c>
      <c r="Y4331" s="193"/>
      <c r="Z4331" s="197">
        <v>4329</v>
      </c>
    </row>
    <row r="4332" spans="1:26" ht="14.4" x14ac:dyDescent="0.3">
      <c r="A4332" s="7">
        <v>37854</v>
      </c>
      <c r="B4332" s="191">
        <v>1000.299988</v>
      </c>
      <c r="C4332" s="191">
        <v>1009.530029</v>
      </c>
      <c r="D4332" s="191">
        <v>999.330017</v>
      </c>
      <c r="E4332" s="191">
        <v>1003.27002</v>
      </c>
      <c r="F4332" s="192">
        <v>1003.27002</v>
      </c>
      <c r="G4332" s="191">
        <v>1407100000</v>
      </c>
      <c r="H4332" s="194">
        <f t="shared" si="134"/>
        <v>2.9691412932417831E-3</v>
      </c>
      <c r="I4332" s="193"/>
      <c r="J4332" s="197">
        <v>4330</v>
      </c>
      <c r="K4332" s="234"/>
      <c r="L4332" s="234"/>
      <c r="M4332" s="234"/>
      <c r="N4332" s="234"/>
      <c r="O4332" s="234"/>
      <c r="P4332" s="234"/>
      <c r="Q4332" s="7">
        <v>37854</v>
      </c>
      <c r="R4332" s="234">
        <v>0.37553599999999998</v>
      </c>
      <c r="S4332" s="234">
        <v>0.387679</v>
      </c>
      <c r="T4332" s="234">
        <v>0.37410700000000002</v>
      </c>
      <c r="U4332" s="234">
        <v>0.38714300000000001</v>
      </c>
      <c r="V4332" s="192">
        <v>0.33454499999999998</v>
      </c>
      <c r="W4332" s="234">
        <v>255326400</v>
      </c>
      <c r="X4332" s="194">
        <f t="shared" si="135"/>
        <v>3.188703513495994E-2</v>
      </c>
      <c r="Y4332" s="193"/>
      <c r="Z4332" s="197">
        <v>4330</v>
      </c>
    </row>
    <row r="4333" spans="1:26" ht="14.4" x14ac:dyDescent="0.3">
      <c r="A4333" s="7">
        <v>37853</v>
      </c>
      <c r="B4333" s="191">
        <v>1002.349976</v>
      </c>
      <c r="C4333" s="191">
        <v>1003.539978</v>
      </c>
      <c r="D4333" s="191">
        <v>996.61999500000002</v>
      </c>
      <c r="E4333" s="191">
        <v>1000.299988</v>
      </c>
      <c r="F4333" s="192">
        <v>1000.299988</v>
      </c>
      <c r="G4333" s="191">
        <v>1210800000</v>
      </c>
      <c r="H4333" s="194">
        <f t="shared" si="134"/>
        <v>-2.045181871685888E-3</v>
      </c>
      <c r="I4333" s="193"/>
      <c r="J4333" s="197">
        <v>4331</v>
      </c>
      <c r="K4333" s="234"/>
      <c r="L4333" s="234"/>
      <c r="M4333" s="234"/>
      <c r="N4333" s="234"/>
      <c r="O4333" s="234"/>
      <c r="P4333" s="234"/>
      <c r="Q4333" s="7">
        <v>37853</v>
      </c>
      <c r="R4333" s="234">
        <v>0.36035699999999998</v>
      </c>
      <c r="S4333" s="234">
        <v>0.37982100000000002</v>
      </c>
      <c r="T4333" s="234">
        <v>0.35964299999999999</v>
      </c>
      <c r="U4333" s="234">
        <v>0.37517899999999998</v>
      </c>
      <c r="V4333" s="192">
        <v>0.32420700000000002</v>
      </c>
      <c r="W4333" s="234">
        <v>273212800</v>
      </c>
      <c r="X4333" s="194">
        <f t="shared" si="135"/>
        <v>3.3958521362805874E-2</v>
      </c>
      <c r="Y4333" s="193"/>
      <c r="Z4333" s="197">
        <v>4331</v>
      </c>
    </row>
    <row r="4334" spans="1:26" ht="14.4" x14ac:dyDescent="0.3">
      <c r="A4334" s="7">
        <v>37852</v>
      </c>
      <c r="B4334" s="191">
        <v>999.73999000000003</v>
      </c>
      <c r="C4334" s="191">
        <v>1003.299988</v>
      </c>
      <c r="D4334" s="191">
        <v>995.29998799999998</v>
      </c>
      <c r="E4334" s="191">
        <v>1002.349976</v>
      </c>
      <c r="F4334" s="192">
        <v>1002.349976</v>
      </c>
      <c r="G4334" s="191">
        <v>1300600000</v>
      </c>
      <c r="H4334" s="194">
        <f t="shared" si="134"/>
        <v>2.6106647989543115E-3</v>
      </c>
      <c r="I4334" s="193"/>
      <c r="J4334" s="197">
        <v>4332</v>
      </c>
      <c r="K4334" s="234"/>
      <c r="L4334" s="234"/>
      <c r="M4334" s="234"/>
      <c r="N4334" s="234"/>
      <c r="O4334" s="234"/>
      <c r="P4334" s="234"/>
      <c r="Q4334" s="7">
        <v>37852</v>
      </c>
      <c r="R4334" s="234">
        <v>0.36375000000000002</v>
      </c>
      <c r="S4334" s="234">
        <v>0.36517899999999998</v>
      </c>
      <c r="T4334" s="234">
        <v>0.35714299999999999</v>
      </c>
      <c r="U4334" s="234">
        <v>0.36285699999999999</v>
      </c>
      <c r="V4334" s="192">
        <v>0.31355899999999998</v>
      </c>
      <c r="W4334" s="234">
        <v>133688800</v>
      </c>
      <c r="X4334" s="194">
        <f t="shared" si="135"/>
        <v>-9.8449029528337954E-4</v>
      </c>
      <c r="Y4334" s="193"/>
      <c r="Z4334" s="197">
        <v>4332</v>
      </c>
    </row>
    <row r="4335" spans="1:26" ht="14.4" x14ac:dyDescent="0.3">
      <c r="A4335" s="7">
        <v>37851</v>
      </c>
      <c r="B4335" s="191">
        <v>990.669983</v>
      </c>
      <c r="C4335" s="191">
        <v>1000.349976</v>
      </c>
      <c r="D4335" s="191">
        <v>990.669983</v>
      </c>
      <c r="E4335" s="191">
        <v>999.73999000000003</v>
      </c>
      <c r="F4335" s="192">
        <v>999.73999000000003</v>
      </c>
      <c r="G4335" s="191">
        <v>1127600000</v>
      </c>
      <c r="H4335" s="194">
        <f t="shared" si="134"/>
        <v>9.1554272922792623E-3</v>
      </c>
      <c r="I4335" s="193"/>
      <c r="J4335" s="197">
        <v>4333</v>
      </c>
      <c r="K4335" s="234"/>
      <c r="L4335" s="234"/>
      <c r="M4335" s="234"/>
      <c r="N4335" s="234"/>
      <c r="O4335" s="234"/>
      <c r="P4335" s="234"/>
      <c r="Q4335" s="7">
        <v>37851</v>
      </c>
      <c r="R4335" s="234">
        <v>0.35464299999999999</v>
      </c>
      <c r="S4335" s="234">
        <v>0.36446400000000001</v>
      </c>
      <c r="T4335" s="234">
        <v>0.35214299999999998</v>
      </c>
      <c r="U4335" s="234">
        <v>0.36321399999999998</v>
      </c>
      <c r="V4335" s="192">
        <v>0.31386799999999998</v>
      </c>
      <c r="W4335" s="234">
        <v>192774400</v>
      </c>
      <c r="X4335" s="194">
        <f t="shared" si="135"/>
        <v>3.1964911588513251E-2</v>
      </c>
      <c r="Y4335" s="193"/>
      <c r="Z4335" s="197">
        <v>4333</v>
      </c>
    </row>
    <row r="4336" spans="1:26" ht="14.4" x14ac:dyDescent="0.3">
      <c r="A4336" s="7">
        <v>37848</v>
      </c>
      <c r="B4336" s="191">
        <v>990.51000999999997</v>
      </c>
      <c r="C4336" s="191">
        <v>992.39001499999995</v>
      </c>
      <c r="D4336" s="191">
        <v>987.09997599999997</v>
      </c>
      <c r="E4336" s="191">
        <v>990.669983</v>
      </c>
      <c r="F4336" s="192">
        <v>990.669983</v>
      </c>
      <c r="G4336" s="191">
        <v>636370000</v>
      </c>
      <c r="H4336" s="194">
        <f t="shared" si="134"/>
        <v>1.6150568735800696E-4</v>
      </c>
      <c r="I4336" s="193"/>
      <c r="J4336" s="197">
        <v>4334</v>
      </c>
      <c r="K4336" s="234"/>
      <c r="L4336" s="234"/>
      <c r="M4336" s="234"/>
      <c r="N4336" s="234"/>
      <c r="O4336" s="234"/>
      <c r="P4336" s="234"/>
      <c r="Q4336" s="7">
        <v>37848</v>
      </c>
      <c r="R4336" s="234">
        <v>0.35749999999999998</v>
      </c>
      <c r="S4336" s="234">
        <v>0.35839300000000002</v>
      </c>
      <c r="T4336" s="234">
        <v>0.35107100000000002</v>
      </c>
      <c r="U4336" s="234">
        <v>0.351964</v>
      </c>
      <c r="V4336" s="192">
        <v>0.30414600000000003</v>
      </c>
      <c r="W4336" s="234">
        <v>125865600</v>
      </c>
      <c r="X4336" s="194">
        <f t="shared" si="135"/>
        <v>-1.3019295296568515E-2</v>
      </c>
      <c r="Y4336" s="193"/>
      <c r="Z4336" s="197">
        <v>4334</v>
      </c>
    </row>
    <row r="4337" spans="1:26" ht="14.4" x14ac:dyDescent="0.3">
      <c r="A4337" s="7">
        <v>37847</v>
      </c>
      <c r="B4337" s="191">
        <v>984.03002900000001</v>
      </c>
      <c r="C4337" s="191">
        <v>991.90997300000004</v>
      </c>
      <c r="D4337" s="191">
        <v>980.35998500000005</v>
      </c>
      <c r="E4337" s="191">
        <v>990.51000999999997</v>
      </c>
      <c r="F4337" s="192">
        <v>990.51000999999997</v>
      </c>
      <c r="G4337" s="191">
        <v>1186800000</v>
      </c>
      <c r="H4337" s="194">
        <f t="shared" si="134"/>
        <v>6.5851455840073275E-3</v>
      </c>
      <c r="I4337" s="193"/>
      <c r="J4337" s="197">
        <v>4335</v>
      </c>
      <c r="K4337" s="234"/>
      <c r="L4337" s="234"/>
      <c r="M4337" s="234"/>
      <c r="N4337" s="234"/>
      <c r="O4337" s="234"/>
      <c r="P4337" s="234"/>
      <c r="Q4337" s="7">
        <v>37847</v>
      </c>
      <c r="R4337" s="234">
        <v>0.36089300000000002</v>
      </c>
      <c r="S4337" s="234">
        <v>0.36303600000000003</v>
      </c>
      <c r="T4337" s="234">
        <v>0.35607100000000003</v>
      </c>
      <c r="U4337" s="234">
        <v>0.35660700000000001</v>
      </c>
      <c r="V4337" s="192">
        <v>0.30815799999999999</v>
      </c>
      <c r="W4337" s="234">
        <v>192780000</v>
      </c>
      <c r="X4337" s="194">
        <f t="shared" si="135"/>
        <v>-1.0407869004075138E-2</v>
      </c>
      <c r="Y4337" s="193"/>
      <c r="Z4337" s="197">
        <v>4335</v>
      </c>
    </row>
    <row r="4338" spans="1:26" ht="14.4" x14ac:dyDescent="0.3">
      <c r="A4338" s="7">
        <v>37846</v>
      </c>
      <c r="B4338" s="191">
        <v>990.34997599999997</v>
      </c>
      <c r="C4338" s="191">
        <v>992.5</v>
      </c>
      <c r="D4338" s="191">
        <v>980.84997599999997</v>
      </c>
      <c r="E4338" s="191">
        <v>984.03002900000001</v>
      </c>
      <c r="F4338" s="192">
        <v>984.03002900000001</v>
      </c>
      <c r="G4338" s="191">
        <v>1208800000</v>
      </c>
      <c r="H4338" s="194">
        <f t="shared" si="134"/>
        <v>-6.3815289071102645E-3</v>
      </c>
      <c r="I4338" s="193"/>
      <c r="J4338" s="197">
        <v>4336</v>
      </c>
      <c r="K4338" s="234"/>
      <c r="L4338" s="234"/>
      <c r="M4338" s="234"/>
      <c r="N4338" s="234"/>
      <c r="O4338" s="234"/>
      <c r="P4338" s="234"/>
      <c r="Q4338" s="7">
        <v>37846</v>
      </c>
      <c r="R4338" s="234">
        <v>0.35464299999999999</v>
      </c>
      <c r="S4338" s="234">
        <v>0.36321399999999998</v>
      </c>
      <c r="T4338" s="234">
        <v>0.34964299999999998</v>
      </c>
      <c r="U4338" s="234">
        <v>0.36035699999999998</v>
      </c>
      <c r="V4338" s="192">
        <v>0.31139899999999998</v>
      </c>
      <c r="W4338" s="234">
        <v>284099200</v>
      </c>
      <c r="X4338" s="194">
        <f t="shared" si="135"/>
        <v>2.4365772783494295E-2</v>
      </c>
      <c r="Y4338" s="193"/>
      <c r="Z4338" s="197">
        <v>4336</v>
      </c>
    </row>
    <row r="4339" spans="1:26" ht="14.4" x14ac:dyDescent="0.3">
      <c r="A4339" s="7">
        <v>37845</v>
      </c>
      <c r="B4339" s="191">
        <v>980.59002699999996</v>
      </c>
      <c r="C4339" s="191">
        <v>990.40997300000004</v>
      </c>
      <c r="D4339" s="191">
        <v>979.90002400000003</v>
      </c>
      <c r="E4339" s="191">
        <v>990.34997599999997</v>
      </c>
      <c r="F4339" s="192">
        <v>990.34997599999997</v>
      </c>
      <c r="G4339" s="191">
        <v>1132300000</v>
      </c>
      <c r="H4339" s="194">
        <f t="shared" si="134"/>
        <v>9.9531391624075802E-3</v>
      </c>
      <c r="I4339" s="193"/>
      <c r="J4339" s="197">
        <v>4337</v>
      </c>
      <c r="K4339" s="234"/>
      <c r="L4339" s="234"/>
      <c r="M4339" s="234"/>
      <c r="N4339" s="234"/>
      <c r="O4339" s="234"/>
      <c r="P4339" s="234"/>
      <c r="Q4339" s="7">
        <v>37845</v>
      </c>
      <c r="R4339" s="234">
        <v>0.35285699999999998</v>
      </c>
      <c r="S4339" s="234">
        <v>0.35357100000000002</v>
      </c>
      <c r="T4339" s="234">
        <v>0.34749999999999998</v>
      </c>
      <c r="U4339" s="234">
        <v>0.35178599999999999</v>
      </c>
      <c r="V4339" s="192">
        <v>0.30399199999999998</v>
      </c>
      <c r="W4339" s="234">
        <v>164438400</v>
      </c>
      <c r="X4339" s="194">
        <f t="shared" si="135"/>
        <v>2.0337865677790808E-3</v>
      </c>
      <c r="Y4339" s="193"/>
      <c r="Z4339" s="197">
        <v>4337</v>
      </c>
    </row>
    <row r="4340" spans="1:26" ht="14.4" x14ac:dyDescent="0.3">
      <c r="A4340" s="7">
        <v>37844</v>
      </c>
      <c r="B4340" s="191">
        <v>977.59002699999996</v>
      </c>
      <c r="C4340" s="191">
        <v>985.46002199999998</v>
      </c>
      <c r="D4340" s="191">
        <v>974.21002199999998</v>
      </c>
      <c r="E4340" s="191">
        <v>980.59002699999996</v>
      </c>
      <c r="F4340" s="192">
        <v>980.59002699999996</v>
      </c>
      <c r="G4340" s="191">
        <v>1022200000</v>
      </c>
      <c r="H4340" s="194">
        <f t="shared" si="134"/>
        <v>3.0687710769782641E-3</v>
      </c>
      <c r="I4340" s="193"/>
      <c r="J4340" s="197">
        <v>4338</v>
      </c>
      <c r="K4340" s="234"/>
      <c r="L4340" s="234"/>
      <c r="M4340" s="234"/>
      <c r="N4340" s="234"/>
      <c r="O4340" s="234"/>
      <c r="P4340" s="234"/>
      <c r="Q4340" s="7">
        <v>37844</v>
      </c>
      <c r="R4340" s="234">
        <v>0.35392899999999999</v>
      </c>
      <c r="S4340" s="234">
        <v>0.35589300000000001</v>
      </c>
      <c r="T4340" s="234">
        <v>0.34839300000000001</v>
      </c>
      <c r="U4340" s="234">
        <v>0.35107100000000002</v>
      </c>
      <c r="V4340" s="192">
        <v>0.30337500000000001</v>
      </c>
      <c r="W4340" s="234">
        <v>137228000</v>
      </c>
      <c r="X4340" s="194">
        <f t="shared" si="135"/>
        <v>1.0195798934885592E-3</v>
      </c>
      <c r="Y4340" s="193"/>
      <c r="Z4340" s="197">
        <v>4338</v>
      </c>
    </row>
    <row r="4341" spans="1:26" ht="14.4" x14ac:dyDescent="0.3">
      <c r="A4341" s="7">
        <v>37841</v>
      </c>
      <c r="B4341" s="191">
        <v>974.11999500000002</v>
      </c>
      <c r="C4341" s="191">
        <v>980.57000700000003</v>
      </c>
      <c r="D4341" s="191">
        <v>973.830017</v>
      </c>
      <c r="E4341" s="191">
        <v>977.59002699999996</v>
      </c>
      <c r="F4341" s="192">
        <v>977.59002699999996</v>
      </c>
      <c r="G4341" s="191">
        <v>1086600000</v>
      </c>
      <c r="H4341" s="194">
        <f t="shared" si="134"/>
        <v>3.5622223317569274E-3</v>
      </c>
      <c r="I4341" s="193"/>
      <c r="J4341" s="197">
        <v>4339</v>
      </c>
      <c r="K4341" s="234"/>
      <c r="L4341" s="234"/>
      <c r="M4341" s="234"/>
      <c r="N4341" s="234"/>
      <c r="O4341" s="234"/>
      <c r="P4341" s="234"/>
      <c r="Q4341" s="7">
        <v>37841</v>
      </c>
      <c r="R4341" s="234">
        <v>0.35910700000000001</v>
      </c>
      <c r="S4341" s="234">
        <v>0.35946400000000001</v>
      </c>
      <c r="T4341" s="234">
        <v>0.35</v>
      </c>
      <c r="U4341" s="234">
        <v>0.35071400000000003</v>
      </c>
      <c r="V4341" s="192">
        <v>0.303066</v>
      </c>
      <c r="W4341" s="234">
        <v>137659200</v>
      </c>
      <c r="X4341" s="194">
        <f t="shared" si="135"/>
        <v>-1.4550905407734275E-2</v>
      </c>
      <c r="Y4341" s="193"/>
      <c r="Z4341" s="197">
        <v>4339</v>
      </c>
    </row>
    <row r="4342" spans="1:26" ht="14.4" x14ac:dyDescent="0.3">
      <c r="A4342" s="7">
        <v>37840</v>
      </c>
      <c r="B4342" s="191">
        <v>967.080017</v>
      </c>
      <c r="C4342" s="191">
        <v>974.89001499999995</v>
      </c>
      <c r="D4342" s="191">
        <v>963.82000700000003</v>
      </c>
      <c r="E4342" s="191">
        <v>974.11999500000002</v>
      </c>
      <c r="F4342" s="192">
        <v>974.11999500000002</v>
      </c>
      <c r="G4342" s="191">
        <v>1389300000</v>
      </c>
      <c r="H4342" s="194">
        <f t="shared" si="134"/>
        <v>7.2796230676329026E-3</v>
      </c>
      <c r="I4342" s="193"/>
      <c r="J4342" s="197">
        <v>4340</v>
      </c>
      <c r="K4342" s="234"/>
      <c r="L4342" s="234"/>
      <c r="M4342" s="234"/>
      <c r="N4342" s="234"/>
      <c r="O4342" s="234"/>
      <c r="P4342" s="234"/>
      <c r="Q4342" s="7">
        <v>37840</v>
      </c>
      <c r="R4342" s="234">
        <v>0.352321</v>
      </c>
      <c r="S4342" s="234">
        <v>0.35875000000000001</v>
      </c>
      <c r="T4342" s="234">
        <v>0.34678599999999998</v>
      </c>
      <c r="U4342" s="234">
        <v>0.35589300000000001</v>
      </c>
      <c r="V4342" s="192">
        <v>0.30754100000000001</v>
      </c>
      <c r="W4342" s="234">
        <v>174378400</v>
      </c>
      <c r="X4342" s="194">
        <f t="shared" si="135"/>
        <v>1.5281665962391697E-2</v>
      </c>
      <c r="Y4342" s="193"/>
      <c r="Z4342" s="197">
        <v>4340</v>
      </c>
    </row>
    <row r="4343" spans="1:26" ht="14.4" x14ac:dyDescent="0.3">
      <c r="A4343" s="7">
        <v>37839</v>
      </c>
      <c r="B4343" s="191">
        <v>965.46002199999998</v>
      </c>
      <c r="C4343" s="191">
        <v>975.73999000000003</v>
      </c>
      <c r="D4343" s="191">
        <v>960.84002699999996</v>
      </c>
      <c r="E4343" s="191">
        <v>967.080017</v>
      </c>
      <c r="F4343" s="192">
        <v>967.080017</v>
      </c>
      <c r="G4343" s="191">
        <v>1491000000</v>
      </c>
      <c r="H4343" s="194">
        <f t="shared" si="134"/>
        <v>1.6779514045999692E-3</v>
      </c>
      <c r="I4343" s="193"/>
      <c r="J4343" s="197">
        <v>4341</v>
      </c>
      <c r="K4343" s="234"/>
      <c r="L4343" s="234"/>
      <c r="M4343" s="234"/>
      <c r="N4343" s="234"/>
      <c r="O4343" s="234"/>
      <c r="P4343" s="234"/>
      <c r="Q4343" s="7">
        <v>37839</v>
      </c>
      <c r="R4343" s="234">
        <v>0.35821399999999998</v>
      </c>
      <c r="S4343" s="234">
        <v>0.36017900000000003</v>
      </c>
      <c r="T4343" s="234">
        <v>0.34821400000000002</v>
      </c>
      <c r="U4343" s="234">
        <v>0.35053600000000001</v>
      </c>
      <c r="V4343" s="192">
        <v>0.30291200000000001</v>
      </c>
      <c r="W4343" s="234">
        <v>245464800</v>
      </c>
      <c r="X4343" s="194">
        <f t="shared" si="135"/>
        <v>-3.6799847369508878E-2</v>
      </c>
      <c r="Y4343" s="193"/>
      <c r="Z4343" s="197">
        <v>4341</v>
      </c>
    </row>
    <row r="4344" spans="1:26" ht="14.4" x14ac:dyDescent="0.3">
      <c r="A4344" s="7">
        <v>37838</v>
      </c>
      <c r="B4344" s="191">
        <v>982.82000700000003</v>
      </c>
      <c r="C4344" s="191">
        <v>982.82000700000003</v>
      </c>
      <c r="D4344" s="191">
        <v>964.96997099999999</v>
      </c>
      <c r="E4344" s="191">
        <v>965.46002199999998</v>
      </c>
      <c r="F4344" s="192">
        <v>965.46002199999998</v>
      </c>
      <c r="G4344" s="191">
        <v>1351700000</v>
      </c>
      <c r="H4344" s="194">
        <f t="shared" si="134"/>
        <v>-1.7663442824073533E-2</v>
      </c>
      <c r="I4344" s="193"/>
      <c r="J4344" s="197">
        <v>4342</v>
      </c>
      <c r="K4344" s="234"/>
      <c r="L4344" s="234"/>
      <c r="M4344" s="234"/>
      <c r="N4344" s="234"/>
      <c r="O4344" s="234"/>
      <c r="P4344" s="234"/>
      <c r="Q4344" s="7">
        <v>37838</v>
      </c>
      <c r="R4344" s="234">
        <v>0.38124999999999998</v>
      </c>
      <c r="S4344" s="234">
        <v>0.38214300000000001</v>
      </c>
      <c r="T4344" s="234">
        <v>0.358929</v>
      </c>
      <c r="U4344" s="234">
        <v>0.363929</v>
      </c>
      <c r="V4344" s="192">
        <v>0.31448500000000001</v>
      </c>
      <c r="W4344" s="234">
        <v>249440800</v>
      </c>
      <c r="X4344" s="194">
        <f t="shared" si="135"/>
        <v>-3.9133131475466897E-2</v>
      </c>
      <c r="Y4344" s="193"/>
      <c r="Z4344" s="197">
        <v>4342</v>
      </c>
    </row>
    <row r="4345" spans="1:26" ht="14.4" x14ac:dyDescent="0.3">
      <c r="A4345" s="7">
        <v>37837</v>
      </c>
      <c r="B4345" s="191">
        <v>980.15002400000003</v>
      </c>
      <c r="C4345" s="191">
        <v>985.75</v>
      </c>
      <c r="D4345" s="191">
        <v>966.78997800000002</v>
      </c>
      <c r="E4345" s="191">
        <v>982.82000700000003</v>
      </c>
      <c r="F4345" s="192">
        <v>982.82000700000003</v>
      </c>
      <c r="G4345" s="191">
        <v>1318700000</v>
      </c>
      <c r="H4345" s="194">
        <f t="shared" si="134"/>
        <v>2.7240554350075716E-3</v>
      </c>
      <c r="I4345" s="193"/>
      <c r="J4345" s="197">
        <v>4343</v>
      </c>
      <c r="K4345" s="234"/>
      <c r="L4345" s="234"/>
      <c r="M4345" s="234"/>
      <c r="N4345" s="234"/>
      <c r="O4345" s="234"/>
      <c r="P4345" s="234"/>
      <c r="Q4345" s="7">
        <v>37837</v>
      </c>
      <c r="R4345" s="234">
        <v>0.36660700000000002</v>
      </c>
      <c r="S4345" s="234">
        <v>0.38392900000000002</v>
      </c>
      <c r="T4345" s="234">
        <v>0.36214299999999999</v>
      </c>
      <c r="U4345" s="234">
        <v>0.37874999999999998</v>
      </c>
      <c r="V4345" s="192">
        <v>0.327293</v>
      </c>
      <c r="W4345" s="234">
        <v>230115200</v>
      </c>
      <c r="X4345" s="194">
        <f t="shared" si="135"/>
        <v>2.3155124012929598E-2</v>
      </c>
      <c r="Y4345" s="193"/>
      <c r="Z4345" s="197">
        <v>4343</v>
      </c>
    </row>
    <row r="4346" spans="1:26" ht="14.4" x14ac:dyDescent="0.3">
      <c r="A4346" s="7">
        <v>37834</v>
      </c>
      <c r="B4346" s="191">
        <v>990.30999799999995</v>
      </c>
      <c r="C4346" s="191">
        <v>990.30999799999995</v>
      </c>
      <c r="D4346" s="191">
        <v>978.85998500000005</v>
      </c>
      <c r="E4346" s="191">
        <v>980.15002400000003</v>
      </c>
      <c r="F4346" s="192">
        <v>980.15002400000003</v>
      </c>
      <c r="G4346" s="191">
        <v>1390600000</v>
      </c>
      <c r="H4346" s="194">
        <f t="shared" si="134"/>
        <v>-1.0259387485250775E-2</v>
      </c>
      <c r="I4346" s="193"/>
      <c r="J4346" s="197">
        <v>4344</v>
      </c>
      <c r="K4346" s="234"/>
      <c r="L4346" s="234"/>
      <c r="M4346" s="234"/>
      <c r="N4346" s="234"/>
      <c r="O4346" s="234"/>
      <c r="P4346" s="234"/>
      <c r="Q4346" s="7">
        <v>37834</v>
      </c>
      <c r="R4346" s="234">
        <v>0.375</v>
      </c>
      <c r="S4346" s="234">
        <v>0.37982100000000002</v>
      </c>
      <c r="T4346" s="234">
        <v>0.36857099999999998</v>
      </c>
      <c r="U4346" s="234">
        <v>0.37017899999999998</v>
      </c>
      <c r="V4346" s="192">
        <v>0.319886</v>
      </c>
      <c r="W4346" s="234">
        <v>149604000</v>
      </c>
      <c r="X4346" s="194">
        <f t="shared" si="135"/>
        <v>-1.660379910663503E-2</v>
      </c>
      <c r="Y4346" s="193"/>
      <c r="Z4346" s="197">
        <v>4344</v>
      </c>
    </row>
    <row r="4347" spans="1:26" ht="14.4" x14ac:dyDescent="0.3">
      <c r="A4347" s="7">
        <v>37833</v>
      </c>
      <c r="B4347" s="191">
        <v>987.48999000000003</v>
      </c>
      <c r="C4347" s="191">
        <v>1004.590027</v>
      </c>
      <c r="D4347" s="191">
        <v>987.48999000000003</v>
      </c>
      <c r="E4347" s="191">
        <v>990.30999799999995</v>
      </c>
      <c r="F4347" s="192">
        <v>990.30999799999995</v>
      </c>
      <c r="G4347" s="191">
        <v>1608000000</v>
      </c>
      <c r="H4347" s="194">
        <f t="shared" si="134"/>
        <v>2.8557332515339383E-3</v>
      </c>
      <c r="I4347" s="193"/>
      <c r="J4347" s="197">
        <v>4345</v>
      </c>
      <c r="K4347" s="234"/>
      <c r="L4347" s="234"/>
      <c r="M4347" s="234"/>
      <c r="N4347" s="234"/>
      <c r="O4347" s="234"/>
      <c r="P4347" s="234"/>
      <c r="Q4347" s="7">
        <v>37833</v>
      </c>
      <c r="R4347" s="234">
        <v>0.37035699999999999</v>
      </c>
      <c r="S4347" s="234">
        <v>0.38124999999999998</v>
      </c>
      <c r="T4347" s="234">
        <v>0.36732100000000001</v>
      </c>
      <c r="U4347" s="234">
        <v>0.37642900000000001</v>
      </c>
      <c r="V4347" s="192">
        <v>0.32528699999999999</v>
      </c>
      <c r="W4347" s="234">
        <v>301464800</v>
      </c>
      <c r="X4347" s="194">
        <f t="shared" si="135"/>
        <v>3.9448204459612307E-2</v>
      </c>
      <c r="Y4347" s="193"/>
      <c r="Z4347" s="197">
        <v>4345</v>
      </c>
    </row>
    <row r="4348" spans="1:26" ht="14.4" x14ac:dyDescent="0.3">
      <c r="A4348" s="7">
        <v>37832</v>
      </c>
      <c r="B4348" s="191">
        <v>989.28002900000001</v>
      </c>
      <c r="C4348" s="191">
        <v>992.61999500000002</v>
      </c>
      <c r="D4348" s="191">
        <v>985.96002199999998</v>
      </c>
      <c r="E4348" s="191">
        <v>987.48999000000003</v>
      </c>
      <c r="F4348" s="192">
        <v>987.48999000000003</v>
      </c>
      <c r="G4348" s="191">
        <v>1391900000</v>
      </c>
      <c r="H4348" s="194">
        <f t="shared" si="134"/>
        <v>-1.8094361025456209E-3</v>
      </c>
      <c r="I4348" s="193"/>
      <c r="J4348" s="197">
        <v>4346</v>
      </c>
      <c r="K4348" s="234"/>
      <c r="L4348" s="234"/>
      <c r="M4348" s="234"/>
      <c r="N4348" s="234"/>
      <c r="O4348" s="234"/>
      <c r="P4348" s="234"/>
      <c r="Q4348" s="7">
        <v>37832</v>
      </c>
      <c r="R4348" s="234">
        <v>0.37089299999999997</v>
      </c>
      <c r="S4348" s="234">
        <v>0.37321399999999999</v>
      </c>
      <c r="T4348" s="234">
        <v>0.36017900000000003</v>
      </c>
      <c r="U4348" s="234">
        <v>0.36214299999999999</v>
      </c>
      <c r="V4348" s="192">
        <v>0.312942</v>
      </c>
      <c r="W4348" s="234">
        <v>173594400</v>
      </c>
      <c r="X4348" s="194">
        <f t="shared" si="135"/>
        <v>-2.1233474389408563E-2</v>
      </c>
      <c r="Y4348" s="193"/>
      <c r="Z4348" s="197">
        <v>4346</v>
      </c>
    </row>
    <row r="4349" spans="1:26" ht="14.4" x14ac:dyDescent="0.3">
      <c r="A4349" s="7">
        <v>37831</v>
      </c>
      <c r="B4349" s="191">
        <v>996.52002000000005</v>
      </c>
      <c r="C4349" s="191">
        <v>998.64001499999995</v>
      </c>
      <c r="D4349" s="191">
        <v>984.15002400000003</v>
      </c>
      <c r="E4349" s="191">
        <v>989.28002900000001</v>
      </c>
      <c r="F4349" s="192">
        <v>989.28002900000001</v>
      </c>
      <c r="G4349" s="191">
        <v>1508900000</v>
      </c>
      <c r="H4349" s="194">
        <f t="shared" si="134"/>
        <v>-7.2652740082432381E-3</v>
      </c>
      <c r="I4349" s="193"/>
      <c r="J4349" s="197">
        <v>4347</v>
      </c>
      <c r="K4349" s="234"/>
      <c r="L4349" s="234"/>
      <c r="M4349" s="234"/>
      <c r="N4349" s="234"/>
      <c r="O4349" s="234"/>
      <c r="P4349" s="234"/>
      <c r="Q4349" s="7">
        <v>37831</v>
      </c>
      <c r="R4349" s="234">
        <v>0.37482100000000002</v>
      </c>
      <c r="S4349" s="234">
        <v>0.37642900000000001</v>
      </c>
      <c r="T4349" s="234">
        <v>0.366429</v>
      </c>
      <c r="U4349" s="234">
        <v>0.37</v>
      </c>
      <c r="V4349" s="192">
        <v>0.31973099999999999</v>
      </c>
      <c r="W4349" s="234">
        <v>197120000</v>
      </c>
      <c r="X4349" s="194">
        <f t="shared" si="135"/>
        <v>-1.2865161254469097E-2</v>
      </c>
      <c r="Y4349" s="193"/>
      <c r="Z4349" s="197">
        <v>4347</v>
      </c>
    </row>
    <row r="4350" spans="1:26" ht="14.4" x14ac:dyDescent="0.3">
      <c r="A4350" s="7">
        <v>37830</v>
      </c>
      <c r="B4350" s="191">
        <v>998.67999299999997</v>
      </c>
      <c r="C4350" s="191">
        <v>1000.679993</v>
      </c>
      <c r="D4350" s="191">
        <v>993.59002699999996</v>
      </c>
      <c r="E4350" s="191">
        <v>996.52002000000005</v>
      </c>
      <c r="F4350" s="192">
        <v>996.52002000000005</v>
      </c>
      <c r="G4350" s="191">
        <v>1328600000</v>
      </c>
      <c r="H4350" s="194">
        <f t="shared" si="134"/>
        <v>-2.1628279480311193E-3</v>
      </c>
      <c r="I4350" s="193"/>
      <c r="J4350" s="197">
        <v>4348</v>
      </c>
      <c r="K4350" s="234"/>
      <c r="L4350" s="234"/>
      <c r="M4350" s="234"/>
      <c r="N4350" s="234"/>
      <c r="O4350" s="234"/>
      <c r="P4350" s="234"/>
      <c r="Q4350" s="7">
        <v>37830</v>
      </c>
      <c r="R4350" s="234">
        <v>0.38392900000000002</v>
      </c>
      <c r="S4350" s="234">
        <v>0.38392900000000002</v>
      </c>
      <c r="T4350" s="234">
        <v>0.3725</v>
      </c>
      <c r="U4350" s="234">
        <v>0.37482100000000002</v>
      </c>
      <c r="V4350" s="192">
        <v>0.32389800000000002</v>
      </c>
      <c r="W4350" s="234">
        <v>170357600</v>
      </c>
      <c r="X4350" s="194">
        <f t="shared" si="135"/>
        <v>-2.5533643214946423E-2</v>
      </c>
      <c r="Y4350" s="193"/>
      <c r="Z4350" s="197">
        <v>4348</v>
      </c>
    </row>
    <row r="4351" spans="1:26" ht="14.4" x14ac:dyDescent="0.3">
      <c r="A4351" s="7">
        <v>37827</v>
      </c>
      <c r="B4351" s="191">
        <v>981.59997599999997</v>
      </c>
      <c r="C4351" s="191">
        <v>998.71002199999998</v>
      </c>
      <c r="D4351" s="191">
        <v>977.48999000000003</v>
      </c>
      <c r="E4351" s="191">
        <v>998.67999299999997</v>
      </c>
      <c r="F4351" s="192">
        <v>998.67999299999997</v>
      </c>
      <c r="G4351" s="191">
        <v>1397500000</v>
      </c>
      <c r="H4351" s="194">
        <f t="shared" si="134"/>
        <v>1.7400180743280702E-2</v>
      </c>
      <c r="I4351" s="193"/>
      <c r="J4351" s="197">
        <v>4349</v>
      </c>
      <c r="K4351" s="234"/>
      <c r="L4351" s="234"/>
      <c r="M4351" s="234"/>
      <c r="N4351" s="234"/>
      <c r="O4351" s="234"/>
      <c r="P4351" s="234"/>
      <c r="Q4351" s="7">
        <v>37827</v>
      </c>
      <c r="R4351" s="234">
        <v>0.36446400000000001</v>
      </c>
      <c r="S4351" s="234">
        <v>0.38517899999999999</v>
      </c>
      <c r="T4351" s="234">
        <v>0.364286</v>
      </c>
      <c r="U4351" s="234">
        <v>0.38464300000000001</v>
      </c>
      <c r="V4351" s="192">
        <v>0.33238499999999999</v>
      </c>
      <c r="W4351" s="234">
        <v>216686400</v>
      </c>
      <c r="X4351" s="194">
        <f t="shared" si="135"/>
        <v>5.02194375195502E-2</v>
      </c>
      <c r="Y4351" s="193"/>
      <c r="Z4351" s="197">
        <v>4349</v>
      </c>
    </row>
    <row r="4352" spans="1:26" ht="14.4" x14ac:dyDescent="0.3">
      <c r="A4352" s="7">
        <v>37826</v>
      </c>
      <c r="B4352" s="191">
        <v>988.60998500000005</v>
      </c>
      <c r="C4352" s="191">
        <v>998.89001499999995</v>
      </c>
      <c r="D4352" s="191">
        <v>981.07000700000003</v>
      </c>
      <c r="E4352" s="191">
        <v>981.59997599999997</v>
      </c>
      <c r="F4352" s="192">
        <v>981.59997599999997</v>
      </c>
      <c r="G4352" s="191">
        <v>1559000000</v>
      </c>
      <c r="H4352" s="194">
        <f t="shared" si="134"/>
        <v>-7.0907730109564708E-3</v>
      </c>
      <c r="I4352" s="193"/>
      <c r="J4352" s="197">
        <v>4350</v>
      </c>
      <c r="K4352" s="234"/>
      <c r="L4352" s="234"/>
      <c r="M4352" s="234"/>
      <c r="N4352" s="234"/>
      <c r="O4352" s="234"/>
      <c r="P4352" s="234"/>
      <c r="Q4352" s="7">
        <v>37826</v>
      </c>
      <c r="R4352" s="234">
        <v>0.37571399999999999</v>
      </c>
      <c r="S4352" s="234">
        <v>0.38392900000000002</v>
      </c>
      <c r="T4352" s="234">
        <v>0.363929</v>
      </c>
      <c r="U4352" s="234">
        <v>0.36625000000000002</v>
      </c>
      <c r="V4352" s="192">
        <v>0.31649100000000002</v>
      </c>
      <c r="W4352" s="234">
        <v>229236000</v>
      </c>
      <c r="X4352" s="194">
        <f t="shared" si="135"/>
        <v>-1.3468947545602921E-2</v>
      </c>
      <c r="Y4352" s="193"/>
      <c r="Z4352" s="197">
        <v>4350</v>
      </c>
    </row>
    <row r="4353" spans="1:26" ht="14.4" x14ac:dyDescent="0.3">
      <c r="A4353" s="7">
        <v>37825</v>
      </c>
      <c r="B4353" s="191">
        <v>988.10998500000005</v>
      </c>
      <c r="C4353" s="191">
        <v>989.85998500000005</v>
      </c>
      <c r="D4353" s="191">
        <v>979.78997800000002</v>
      </c>
      <c r="E4353" s="191">
        <v>988.60998500000005</v>
      </c>
      <c r="F4353" s="192">
        <v>988.60998500000005</v>
      </c>
      <c r="G4353" s="191">
        <v>1362700000</v>
      </c>
      <c r="H4353" s="194">
        <f t="shared" si="134"/>
        <v>5.0601654430199895E-4</v>
      </c>
      <c r="I4353" s="193"/>
      <c r="J4353" s="197">
        <v>4351</v>
      </c>
      <c r="K4353" s="234"/>
      <c r="L4353" s="234"/>
      <c r="M4353" s="234"/>
      <c r="N4353" s="234"/>
      <c r="O4353" s="234"/>
      <c r="P4353" s="234"/>
      <c r="Q4353" s="7">
        <v>37825</v>
      </c>
      <c r="R4353" s="234">
        <v>0.37410700000000002</v>
      </c>
      <c r="S4353" s="234">
        <v>0.37428600000000001</v>
      </c>
      <c r="T4353" s="234">
        <v>0.36535699999999999</v>
      </c>
      <c r="U4353" s="234">
        <v>0.37125000000000002</v>
      </c>
      <c r="V4353" s="192">
        <v>0.32081199999999999</v>
      </c>
      <c r="W4353" s="234">
        <v>143035200</v>
      </c>
      <c r="X4353" s="194">
        <f t="shared" si="135"/>
        <v>-4.7980159892321145E-4</v>
      </c>
      <c r="Y4353" s="193"/>
      <c r="Z4353" s="197">
        <v>4351</v>
      </c>
    </row>
    <row r="4354" spans="1:26" ht="14.4" x14ac:dyDescent="0.3">
      <c r="A4354" s="7">
        <v>37824</v>
      </c>
      <c r="B4354" s="191">
        <v>978.79998799999998</v>
      </c>
      <c r="C4354" s="191">
        <v>990.28997800000002</v>
      </c>
      <c r="D4354" s="191">
        <v>976.080017</v>
      </c>
      <c r="E4354" s="191">
        <v>988.10998500000005</v>
      </c>
      <c r="F4354" s="192">
        <v>988.10998500000005</v>
      </c>
      <c r="G4354" s="191">
        <v>1439700000</v>
      </c>
      <c r="H4354" s="194">
        <f t="shared" si="134"/>
        <v>9.5116439662237384E-3</v>
      </c>
      <c r="I4354" s="193"/>
      <c r="J4354" s="197">
        <v>4352</v>
      </c>
      <c r="K4354" s="234"/>
      <c r="L4354" s="234"/>
      <c r="M4354" s="234"/>
      <c r="N4354" s="234"/>
      <c r="O4354" s="234"/>
      <c r="P4354" s="234"/>
      <c r="Q4354" s="7">
        <v>37824</v>
      </c>
      <c r="R4354" s="234">
        <v>0.37267899999999998</v>
      </c>
      <c r="S4354" s="234">
        <v>0.37428600000000001</v>
      </c>
      <c r="T4354" s="234">
        <v>0.36607099999999998</v>
      </c>
      <c r="U4354" s="234">
        <v>0.37142900000000001</v>
      </c>
      <c r="V4354" s="192">
        <v>0.32096599999999997</v>
      </c>
      <c r="W4354" s="234">
        <v>198424800</v>
      </c>
      <c r="X4354" s="194">
        <f t="shared" si="135"/>
        <v>9.2191400919398245E-3</v>
      </c>
      <c r="Y4354" s="193"/>
      <c r="Z4354" s="197">
        <v>4352</v>
      </c>
    </row>
    <row r="4355" spans="1:26" ht="14.4" x14ac:dyDescent="0.3">
      <c r="A4355" s="7">
        <v>37823</v>
      </c>
      <c r="B4355" s="191">
        <v>993.32000700000003</v>
      </c>
      <c r="C4355" s="191">
        <v>993.32000700000003</v>
      </c>
      <c r="D4355" s="191">
        <v>975.63000499999998</v>
      </c>
      <c r="E4355" s="191">
        <v>978.79998799999998</v>
      </c>
      <c r="F4355" s="192">
        <v>978.79998799999998</v>
      </c>
      <c r="G4355" s="191">
        <v>1254200000</v>
      </c>
      <c r="H4355" s="194">
        <f t="shared" si="134"/>
        <v>-1.4617664899203069E-2</v>
      </c>
      <c r="I4355" s="193"/>
      <c r="J4355" s="197">
        <v>4353</v>
      </c>
      <c r="K4355" s="234"/>
      <c r="L4355" s="234"/>
      <c r="M4355" s="234"/>
      <c r="N4355" s="234"/>
      <c r="O4355" s="234"/>
      <c r="P4355" s="234"/>
      <c r="Q4355" s="7">
        <v>37823</v>
      </c>
      <c r="R4355" s="234">
        <v>0.36946400000000001</v>
      </c>
      <c r="S4355" s="234">
        <v>0.37142900000000001</v>
      </c>
      <c r="T4355" s="234">
        <v>0.36249999999999999</v>
      </c>
      <c r="U4355" s="234">
        <v>0.36803599999999997</v>
      </c>
      <c r="V4355" s="192">
        <v>0.31803399999999998</v>
      </c>
      <c r="W4355" s="234">
        <v>183808800</v>
      </c>
      <c r="X4355" s="194">
        <f t="shared" si="135"/>
        <v>-1.1985386402892982E-2</v>
      </c>
      <c r="Y4355" s="193"/>
      <c r="Z4355" s="197">
        <v>4353</v>
      </c>
    </row>
    <row r="4356" spans="1:26" ht="14.4" x14ac:dyDescent="0.3">
      <c r="A4356" s="7">
        <v>37820</v>
      </c>
      <c r="B4356" s="191">
        <v>981.72997999999995</v>
      </c>
      <c r="C4356" s="191">
        <v>994.25</v>
      </c>
      <c r="D4356" s="191">
        <v>981.71002199999998</v>
      </c>
      <c r="E4356" s="191">
        <v>993.32000700000003</v>
      </c>
      <c r="F4356" s="192">
        <v>993.32000700000003</v>
      </c>
      <c r="G4356" s="191">
        <v>1365200000</v>
      </c>
      <c r="H4356" s="194">
        <f t="shared" ref="H4356:H4419" si="136">(F4356-F4357)/F4357</f>
        <v>1.1805717698465395E-2</v>
      </c>
      <c r="I4356" s="193"/>
      <c r="J4356" s="197">
        <v>4354</v>
      </c>
      <c r="K4356" s="234"/>
      <c r="L4356" s="234"/>
      <c r="M4356" s="234"/>
      <c r="N4356" s="234"/>
      <c r="O4356" s="234"/>
      <c r="P4356" s="234"/>
      <c r="Q4356" s="7">
        <v>37820</v>
      </c>
      <c r="R4356" s="234">
        <v>0.37321399999999999</v>
      </c>
      <c r="S4356" s="234">
        <v>0.37821399999999999</v>
      </c>
      <c r="T4356" s="234">
        <v>0.364286</v>
      </c>
      <c r="U4356" s="234">
        <v>0.3725</v>
      </c>
      <c r="V4356" s="192">
        <v>0.32189200000000001</v>
      </c>
      <c r="W4356" s="234">
        <v>298838400</v>
      </c>
      <c r="X4356" s="194">
        <f t="shared" ref="X4356:X4419" si="137">(V4356-V4357)/V4357</f>
        <v>-1.9131249050413437E-3</v>
      </c>
      <c r="Y4356" s="193"/>
      <c r="Z4356" s="197">
        <v>4354</v>
      </c>
    </row>
    <row r="4357" spans="1:26" ht="14.4" x14ac:dyDescent="0.3">
      <c r="A4357" s="7">
        <v>37819</v>
      </c>
      <c r="B4357" s="191">
        <v>994</v>
      </c>
      <c r="C4357" s="191">
        <v>994</v>
      </c>
      <c r="D4357" s="191">
        <v>978.59997599999997</v>
      </c>
      <c r="E4357" s="191">
        <v>981.72997999999995</v>
      </c>
      <c r="F4357" s="192">
        <v>981.72997999999995</v>
      </c>
      <c r="G4357" s="191">
        <v>1661400000</v>
      </c>
      <c r="H4357" s="194">
        <f t="shared" si="136"/>
        <v>-1.2433528819618678E-2</v>
      </c>
      <c r="I4357" s="193"/>
      <c r="J4357" s="197">
        <v>4355</v>
      </c>
      <c r="K4357" s="234"/>
      <c r="L4357" s="234"/>
      <c r="M4357" s="234"/>
      <c r="N4357" s="234"/>
      <c r="O4357" s="234"/>
      <c r="P4357" s="234"/>
      <c r="Q4357" s="7">
        <v>37819</v>
      </c>
      <c r="R4357" s="234">
        <v>0.36053600000000002</v>
      </c>
      <c r="S4357" s="234">
        <v>0.37410700000000002</v>
      </c>
      <c r="T4357" s="234">
        <v>0.35946400000000001</v>
      </c>
      <c r="U4357" s="234">
        <v>0.37321399999999999</v>
      </c>
      <c r="V4357" s="192">
        <v>0.32250899999999999</v>
      </c>
      <c r="W4357" s="234">
        <v>751212000</v>
      </c>
      <c r="X4357" s="194">
        <f t="shared" si="137"/>
        <v>5.1836994276209455E-2</v>
      </c>
      <c r="Y4357" s="193"/>
      <c r="Z4357" s="197">
        <v>4355</v>
      </c>
    </row>
    <row r="4358" spans="1:26" ht="14.4" x14ac:dyDescent="0.3">
      <c r="A4358" s="7">
        <v>37818</v>
      </c>
      <c r="B4358" s="191">
        <v>1000.419983</v>
      </c>
      <c r="C4358" s="191">
        <v>1003.469971</v>
      </c>
      <c r="D4358" s="191">
        <v>989.29998799999998</v>
      </c>
      <c r="E4358" s="191">
        <v>994.09002699999996</v>
      </c>
      <c r="F4358" s="192">
        <v>994.09002699999996</v>
      </c>
      <c r="G4358" s="191">
        <v>1662000000</v>
      </c>
      <c r="H4358" s="194">
        <f t="shared" si="136"/>
        <v>-6.3272986421344189E-3</v>
      </c>
      <c r="I4358" s="193"/>
      <c r="J4358" s="197">
        <v>4356</v>
      </c>
      <c r="K4358" s="234"/>
      <c r="L4358" s="234"/>
      <c r="M4358" s="234"/>
      <c r="N4358" s="234"/>
      <c r="O4358" s="234"/>
      <c r="P4358" s="234"/>
      <c r="Q4358" s="7">
        <v>37818</v>
      </c>
      <c r="R4358" s="234">
        <v>0.35660700000000001</v>
      </c>
      <c r="S4358" s="234">
        <v>0.35714299999999999</v>
      </c>
      <c r="T4358" s="234">
        <v>0.34607100000000002</v>
      </c>
      <c r="U4358" s="234">
        <v>0.354821</v>
      </c>
      <c r="V4358" s="192">
        <v>0.30661500000000003</v>
      </c>
      <c r="W4358" s="234">
        <v>250930400</v>
      </c>
      <c r="X4358" s="194">
        <f t="shared" si="137"/>
        <v>1.3258295522516351E-2</v>
      </c>
      <c r="Y4358" s="193"/>
      <c r="Z4358" s="197">
        <v>4356</v>
      </c>
    </row>
    <row r="4359" spans="1:26" ht="14.4" x14ac:dyDescent="0.3">
      <c r="A4359" s="7">
        <v>37817</v>
      </c>
      <c r="B4359" s="191">
        <v>1003.8599850000001</v>
      </c>
      <c r="C4359" s="191">
        <v>1009.6099850000001</v>
      </c>
      <c r="D4359" s="191">
        <v>996.669983</v>
      </c>
      <c r="E4359" s="191">
        <v>1000.419983</v>
      </c>
      <c r="F4359" s="192">
        <v>1000.419983</v>
      </c>
      <c r="G4359" s="191">
        <v>1518600000</v>
      </c>
      <c r="H4359" s="194">
        <f t="shared" si="136"/>
        <v>-3.4267747010555951E-3</v>
      </c>
      <c r="I4359" s="193"/>
      <c r="J4359" s="197">
        <v>4357</v>
      </c>
      <c r="K4359" s="234"/>
      <c r="L4359" s="234"/>
      <c r="M4359" s="234"/>
      <c r="N4359" s="234"/>
      <c r="O4359" s="234"/>
      <c r="P4359" s="234"/>
      <c r="Q4359" s="7">
        <v>37817</v>
      </c>
      <c r="R4359" s="234">
        <v>0.35749999999999998</v>
      </c>
      <c r="S4359" s="234">
        <v>0.361429</v>
      </c>
      <c r="T4359" s="234">
        <v>0.34696399999999999</v>
      </c>
      <c r="U4359" s="234">
        <v>0.35017900000000002</v>
      </c>
      <c r="V4359" s="192">
        <v>0.30260300000000001</v>
      </c>
      <c r="W4359" s="234">
        <v>206645600</v>
      </c>
      <c r="X4359" s="194">
        <f t="shared" si="137"/>
        <v>-1.457284468441245E-2</v>
      </c>
      <c r="Y4359" s="193"/>
      <c r="Z4359" s="197">
        <v>4357</v>
      </c>
    </row>
    <row r="4360" spans="1:26" ht="14.4" x14ac:dyDescent="0.3">
      <c r="A4360" s="7">
        <v>37816</v>
      </c>
      <c r="B4360" s="191">
        <v>998.14001499999995</v>
      </c>
      <c r="C4360" s="191">
        <v>1015.409973</v>
      </c>
      <c r="D4360" s="191">
        <v>998.14001499999995</v>
      </c>
      <c r="E4360" s="191">
        <v>1003.8599850000001</v>
      </c>
      <c r="F4360" s="192">
        <v>1003.8599850000001</v>
      </c>
      <c r="G4360" s="191">
        <v>1448900000</v>
      </c>
      <c r="H4360" s="194">
        <f t="shared" si="136"/>
        <v>5.730628883764472E-3</v>
      </c>
      <c r="I4360" s="193"/>
      <c r="J4360" s="197">
        <v>4358</v>
      </c>
      <c r="K4360" s="234"/>
      <c r="L4360" s="234"/>
      <c r="M4360" s="234"/>
      <c r="N4360" s="234"/>
      <c r="O4360" s="234"/>
      <c r="P4360" s="234"/>
      <c r="Q4360" s="7">
        <v>37816</v>
      </c>
      <c r="R4360" s="234">
        <v>0.357321</v>
      </c>
      <c r="S4360" s="234">
        <v>0.364286</v>
      </c>
      <c r="T4360" s="234">
        <v>0.354821</v>
      </c>
      <c r="U4360" s="234">
        <v>0.35535699999999998</v>
      </c>
      <c r="V4360" s="192">
        <v>0.30707800000000002</v>
      </c>
      <c r="W4360" s="234">
        <v>188406400</v>
      </c>
      <c r="X4360" s="194">
        <f t="shared" si="137"/>
        <v>2.5170825348425655E-3</v>
      </c>
      <c r="Y4360" s="193"/>
      <c r="Z4360" s="197">
        <v>4358</v>
      </c>
    </row>
    <row r="4361" spans="1:26" ht="14.4" x14ac:dyDescent="0.3">
      <c r="A4361" s="7">
        <v>37813</v>
      </c>
      <c r="B4361" s="191">
        <v>988.70001200000002</v>
      </c>
      <c r="C4361" s="191">
        <v>1000.8599850000001</v>
      </c>
      <c r="D4361" s="191">
        <v>988.70001200000002</v>
      </c>
      <c r="E4361" s="191">
        <v>998.14001499999995</v>
      </c>
      <c r="F4361" s="192">
        <v>998.14001499999995</v>
      </c>
      <c r="G4361" s="191">
        <v>1212700000</v>
      </c>
      <c r="H4361" s="194">
        <f t="shared" si="136"/>
        <v>9.5478940886266853E-3</v>
      </c>
      <c r="I4361" s="193"/>
      <c r="J4361" s="197">
        <v>4359</v>
      </c>
      <c r="K4361" s="234"/>
      <c r="L4361" s="234"/>
      <c r="M4361" s="234"/>
      <c r="N4361" s="234"/>
      <c r="O4361" s="234"/>
      <c r="P4361" s="234"/>
      <c r="Q4361" s="7">
        <v>37813</v>
      </c>
      <c r="R4361" s="234">
        <v>0.35107100000000002</v>
      </c>
      <c r="S4361" s="234">
        <v>0.35714299999999999</v>
      </c>
      <c r="T4361" s="234">
        <v>0.34875</v>
      </c>
      <c r="U4361" s="234">
        <v>0.354464</v>
      </c>
      <c r="V4361" s="192">
        <v>0.306307</v>
      </c>
      <c r="W4361" s="234">
        <v>136858400</v>
      </c>
      <c r="X4361" s="194">
        <f t="shared" si="137"/>
        <v>1.379161977891036E-2</v>
      </c>
      <c r="Y4361" s="193"/>
      <c r="Z4361" s="197">
        <v>4359</v>
      </c>
    </row>
    <row r="4362" spans="1:26" ht="14.4" x14ac:dyDescent="0.3">
      <c r="A4362" s="7">
        <v>37812</v>
      </c>
      <c r="B4362" s="191">
        <v>1002.210022</v>
      </c>
      <c r="C4362" s="191">
        <v>1002.210022</v>
      </c>
      <c r="D4362" s="191">
        <v>983.63000499999998</v>
      </c>
      <c r="E4362" s="191">
        <v>988.70001200000002</v>
      </c>
      <c r="F4362" s="192">
        <v>988.70001200000002</v>
      </c>
      <c r="G4362" s="191">
        <v>1465700000</v>
      </c>
      <c r="H4362" s="194">
        <f t="shared" si="136"/>
        <v>-1.3480218420725358E-2</v>
      </c>
      <c r="I4362" s="193"/>
      <c r="J4362" s="197">
        <v>4360</v>
      </c>
      <c r="K4362" s="234"/>
      <c r="L4362" s="234"/>
      <c r="M4362" s="234"/>
      <c r="N4362" s="234"/>
      <c r="O4362" s="234"/>
      <c r="P4362" s="234"/>
      <c r="Q4362" s="7">
        <v>37812</v>
      </c>
      <c r="R4362" s="234">
        <v>0.35499999999999998</v>
      </c>
      <c r="S4362" s="234">
        <v>0.35607100000000003</v>
      </c>
      <c r="T4362" s="234">
        <v>0.34589300000000001</v>
      </c>
      <c r="U4362" s="234">
        <v>0.34964299999999998</v>
      </c>
      <c r="V4362" s="192">
        <v>0.30214000000000002</v>
      </c>
      <c r="W4362" s="234">
        <v>170934400</v>
      </c>
      <c r="X4362" s="194">
        <f t="shared" si="137"/>
        <v>-1.5586920540589707E-2</v>
      </c>
      <c r="Y4362" s="193"/>
      <c r="Z4362" s="197">
        <v>4360</v>
      </c>
    </row>
    <row r="4363" spans="1:26" ht="14.4" x14ac:dyDescent="0.3">
      <c r="A4363" s="7">
        <v>37811</v>
      </c>
      <c r="B4363" s="191">
        <v>1007.840027</v>
      </c>
      <c r="C4363" s="191">
        <v>1010.429993</v>
      </c>
      <c r="D4363" s="191">
        <v>998.169983</v>
      </c>
      <c r="E4363" s="191">
        <v>1002.210022</v>
      </c>
      <c r="F4363" s="192">
        <v>1002.210022</v>
      </c>
      <c r="G4363" s="191">
        <v>1618000000</v>
      </c>
      <c r="H4363" s="194">
        <f t="shared" si="136"/>
        <v>-5.5862089708409481E-3</v>
      </c>
      <c r="I4363" s="193"/>
      <c r="J4363" s="197">
        <v>4361</v>
      </c>
      <c r="K4363" s="234"/>
      <c r="L4363" s="234"/>
      <c r="M4363" s="234"/>
      <c r="N4363" s="234"/>
      <c r="O4363" s="234"/>
      <c r="P4363" s="234"/>
      <c r="Q4363" s="7">
        <v>37811</v>
      </c>
      <c r="R4363" s="234">
        <v>0.36089300000000002</v>
      </c>
      <c r="S4363" s="234">
        <v>0.36517899999999998</v>
      </c>
      <c r="T4363" s="234">
        <v>0.35517900000000002</v>
      </c>
      <c r="U4363" s="234">
        <v>0.35517900000000002</v>
      </c>
      <c r="V4363" s="192">
        <v>0.30692399999999997</v>
      </c>
      <c r="W4363" s="234">
        <v>213645600</v>
      </c>
      <c r="X4363" s="194">
        <f t="shared" si="137"/>
        <v>-2.5000476502093569E-2</v>
      </c>
      <c r="Y4363" s="193"/>
      <c r="Z4363" s="197">
        <v>4361</v>
      </c>
    </row>
    <row r="4364" spans="1:26" ht="14.4" x14ac:dyDescent="0.3">
      <c r="A4364" s="7">
        <v>37810</v>
      </c>
      <c r="B4364" s="191">
        <v>1004.419983</v>
      </c>
      <c r="C4364" s="191">
        <v>1008.919983</v>
      </c>
      <c r="D4364" s="191">
        <v>998.72997999999995</v>
      </c>
      <c r="E4364" s="191">
        <v>1007.840027</v>
      </c>
      <c r="F4364" s="192">
        <v>1007.840027</v>
      </c>
      <c r="G4364" s="191">
        <v>1565700000</v>
      </c>
      <c r="H4364" s="194">
        <f t="shared" si="136"/>
        <v>3.4049939844734865E-3</v>
      </c>
      <c r="I4364" s="193"/>
      <c r="J4364" s="197">
        <v>4362</v>
      </c>
      <c r="K4364" s="234"/>
      <c r="L4364" s="234"/>
      <c r="M4364" s="234"/>
      <c r="N4364" s="234"/>
      <c r="O4364" s="234"/>
      <c r="P4364" s="234"/>
      <c r="Q4364" s="7">
        <v>37810</v>
      </c>
      <c r="R4364" s="234">
        <v>0.34857100000000002</v>
      </c>
      <c r="S4364" s="234">
        <v>0.36607099999999998</v>
      </c>
      <c r="T4364" s="234">
        <v>0.34803600000000001</v>
      </c>
      <c r="U4364" s="234">
        <v>0.364286</v>
      </c>
      <c r="V4364" s="192">
        <v>0.31479400000000002</v>
      </c>
      <c r="W4364" s="234">
        <v>256737600</v>
      </c>
      <c r="X4364" s="194">
        <f t="shared" si="137"/>
        <v>2.6675146356179544E-2</v>
      </c>
      <c r="Y4364" s="193"/>
      <c r="Z4364" s="197">
        <v>4362</v>
      </c>
    </row>
    <row r="4365" spans="1:26" ht="14.4" x14ac:dyDescent="0.3">
      <c r="A4365" s="7">
        <v>37809</v>
      </c>
      <c r="B4365" s="191">
        <v>985.70001200000002</v>
      </c>
      <c r="C4365" s="191">
        <v>1005.559998</v>
      </c>
      <c r="D4365" s="191">
        <v>985.70001200000002</v>
      </c>
      <c r="E4365" s="191">
        <v>1004.419983</v>
      </c>
      <c r="F4365" s="192">
        <v>1004.419983</v>
      </c>
      <c r="G4365" s="191">
        <v>1429100000</v>
      </c>
      <c r="H4365" s="194">
        <f t="shared" si="136"/>
        <v>1.8991549936188887E-2</v>
      </c>
      <c r="I4365" s="193"/>
      <c r="J4365" s="197">
        <v>4363</v>
      </c>
      <c r="K4365" s="234"/>
      <c r="L4365" s="234"/>
      <c r="M4365" s="234"/>
      <c r="N4365" s="234"/>
      <c r="O4365" s="234"/>
      <c r="P4365" s="234"/>
      <c r="Q4365" s="7">
        <v>37809</v>
      </c>
      <c r="R4365" s="234">
        <v>0.344107</v>
      </c>
      <c r="S4365" s="234">
        <v>0.36035699999999998</v>
      </c>
      <c r="T4365" s="234">
        <v>0.34160699999999999</v>
      </c>
      <c r="U4365" s="234">
        <v>0.354821</v>
      </c>
      <c r="V4365" s="192">
        <v>0.30661500000000003</v>
      </c>
      <c r="W4365" s="234">
        <v>286272000</v>
      </c>
      <c r="X4365" s="194">
        <f t="shared" si="137"/>
        <v>3.868277347931548E-2</v>
      </c>
      <c r="Y4365" s="193"/>
      <c r="Z4365" s="197">
        <v>4363</v>
      </c>
    </row>
    <row r="4366" spans="1:26" ht="14.4" x14ac:dyDescent="0.3">
      <c r="A4366" s="7">
        <v>37805</v>
      </c>
      <c r="B4366" s="191">
        <v>993.75</v>
      </c>
      <c r="C4366" s="191">
        <v>995</v>
      </c>
      <c r="D4366" s="191">
        <v>983.34002699999996</v>
      </c>
      <c r="E4366" s="191">
        <v>985.70001200000002</v>
      </c>
      <c r="F4366" s="192">
        <v>985.70001200000002</v>
      </c>
      <c r="G4366" s="191">
        <v>775900000</v>
      </c>
      <c r="H4366" s="194">
        <f t="shared" si="136"/>
        <v>-8.1006168553458963E-3</v>
      </c>
      <c r="I4366" s="193"/>
      <c r="J4366" s="197">
        <v>4364</v>
      </c>
      <c r="K4366" s="234"/>
      <c r="L4366" s="234"/>
      <c r="M4366" s="234"/>
      <c r="N4366" s="234"/>
      <c r="O4366" s="234"/>
      <c r="P4366" s="234"/>
      <c r="Q4366" s="7">
        <v>37805</v>
      </c>
      <c r="R4366" s="234">
        <v>0.33928599999999998</v>
      </c>
      <c r="S4366" s="234">
        <v>0.349107</v>
      </c>
      <c r="T4366" s="234">
        <v>0.33892899999999998</v>
      </c>
      <c r="U4366" s="234">
        <v>0.34160699999999999</v>
      </c>
      <c r="V4366" s="192">
        <v>0.29519600000000001</v>
      </c>
      <c r="W4366" s="234">
        <v>137771200</v>
      </c>
      <c r="X4366" s="194">
        <f t="shared" si="137"/>
        <v>-7.2673587640444603E-3</v>
      </c>
      <c r="Y4366" s="193"/>
      <c r="Z4366" s="197">
        <v>4364</v>
      </c>
    </row>
    <row r="4367" spans="1:26" ht="14.4" x14ac:dyDescent="0.3">
      <c r="A4367" s="7">
        <v>37804</v>
      </c>
      <c r="B4367" s="191">
        <v>982.32000700000003</v>
      </c>
      <c r="C4367" s="191">
        <v>993.78002900000001</v>
      </c>
      <c r="D4367" s="191">
        <v>982.32000700000003</v>
      </c>
      <c r="E4367" s="191">
        <v>993.75</v>
      </c>
      <c r="F4367" s="192">
        <v>993.75</v>
      </c>
      <c r="G4367" s="191">
        <v>1519300000</v>
      </c>
      <c r="H4367" s="194">
        <f t="shared" si="136"/>
        <v>1.1635712312230212E-2</v>
      </c>
      <c r="I4367" s="193"/>
      <c r="J4367" s="197">
        <v>4365</v>
      </c>
      <c r="K4367" s="234"/>
      <c r="L4367" s="234"/>
      <c r="M4367" s="234"/>
      <c r="N4367" s="234"/>
      <c r="O4367" s="234"/>
      <c r="P4367" s="234"/>
      <c r="Q4367" s="7">
        <v>37804</v>
      </c>
      <c r="R4367" s="234">
        <v>0.33982099999999998</v>
      </c>
      <c r="S4367" s="234">
        <v>0.34642899999999999</v>
      </c>
      <c r="T4367" s="234">
        <v>0.33964299999999997</v>
      </c>
      <c r="U4367" s="234">
        <v>0.344107</v>
      </c>
      <c r="V4367" s="192">
        <v>0.29735699999999998</v>
      </c>
      <c r="W4367" s="234">
        <v>325298400</v>
      </c>
      <c r="X4367" s="194">
        <f t="shared" si="137"/>
        <v>9.4304074628537779E-3</v>
      </c>
      <c r="Y4367" s="193"/>
      <c r="Z4367" s="197">
        <v>4365</v>
      </c>
    </row>
    <row r="4368" spans="1:26" ht="14.4" x14ac:dyDescent="0.3">
      <c r="A4368" s="7">
        <v>37803</v>
      </c>
      <c r="B4368" s="191">
        <v>974.5</v>
      </c>
      <c r="C4368" s="191">
        <v>983.26000999999997</v>
      </c>
      <c r="D4368" s="191">
        <v>962.09997599999997</v>
      </c>
      <c r="E4368" s="191">
        <v>982.32000700000003</v>
      </c>
      <c r="F4368" s="192">
        <v>982.32000700000003</v>
      </c>
      <c r="G4368" s="191">
        <v>1460200000</v>
      </c>
      <c r="H4368" s="194">
        <f t="shared" si="136"/>
        <v>8.0246351975372318E-3</v>
      </c>
      <c r="I4368" s="193"/>
      <c r="J4368" s="197">
        <v>4366</v>
      </c>
      <c r="K4368" s="234"/>
      <c r="L4368" s="234"/>
      <c r="M4368" s="234"/>
      <c r="N4368" s="234"/>
      <c r="O4368" s="234"/>
      <c r="P4368" s="234"/>
      <c r="Q4368" s="7">
        <v>37803</v>
      </c>
      <c r="R4368" s="234">
        <v>0.33696399999999999</v>
      </c>
      <c r="S4368" s="234">
        <v>0.34250000000000003</v>
      </c>
      <c r="T4368" s="234">
        <v>0.330536</v>
      </c>
      <c r="U4368" s="234">
        <v>0.340893</v>
      </c>
      <c r="V4368" s="192">
        <v>0.29457899999999998</v>
      </c>
      <c r="W4368" s="234">
        <v>180992000</v>
      </c>
      <c r="X4368" s="194">
        <f t="shared" si="137"/>
        <v>1.5742088155693372E-3</v>
      </c>
      <c r="Y4368" s="193"/>
      <c r="Z4368" s="197">
        <v>4366</v>
      </c>
    </row>
    <row r="4369" spans="1:26" ht="14.4" x14ac:dyDescent="0.3">
      <c r="A4369" s="7">
        <v>37802</v>
      </c>
      <c r="B4369" s="191">
        <v>976.21997099999999</v>
      </c>
      <c r="C4369" s="191">
        <v>983.60998500000005</v>
      </c>
      <c r="D4369" s="191">
        <v>973.59997599999997</v>
      </c>
      <c r="E4369" s="191">
        <v>974.5</v>
      </c>
      <c r="F4369" s="192">
        <v>974.5</v>
      </c>
      <c r="G4369" s="191">
        <v>1587200000</v>
      </c>
      <c r="H4369" s="194">
        <f t="shared" si="136"/>
        <v>-1.7618682787631547E-3</v>
      </c>
      <c r="I4369" s="193"/>
      <c r="J4369" s="197">
        <v>4367</v>
      </c>
      <c r="K4369" s="234"/>
      <c r="L4369" s="234"/>
      <c r="M4369" s="234"/>
      <c r="N4369" s="234"/>
      <c r="O4369" s="234"/>
      <c r="P4369" s="234"/>
      <c r="Q4369" s="7">
        <v>37802</v>
      </c>
      <c r="R4369" s="234">
        <v>0.33357100000000001</v>
      </c>
      <c r="S4369" s="234">
        <v>0.34303600000000001</v>
      </c>
      <c r="T4369" s="234">
        <v>0.33196399999999998</v>
      </c>
      <c r="U4369" s="234">
        <v>0.34035700000000002</v>
      </c>
      <c r="V4369" s="192">
        <v>0.29411599999999999</v>
      </c>
      <c r="W4369" s="234">
        <v>222152000</v>
      </c>
      <c r="X4369" s="194">
        <f t="shared" si="137"/>
        <v>1.7617914083259471E-2</v>
      </c>
      <c r="Y4369" s="193"/>
      <c r="Z4369" s="197">
        <v>4367</v>
      </c>
    </row>
    <row r="4370" spans="1:26" ht="14.4" x14ac:dyDescent="0.3">
      <c r="A4370" s="7">
        <v>37799</v>
      </c>
      <c r="B4370" s="191">
        <v>985.82000700000003</v>
      </c>
      <c r="C4370" s="191">
        <v>988.88000499999998</v>
      </c>
      <c r="D4370" s="191">
        <v>974.28997800000002</v>
      </c>
      <c r="E4370" s="191">
        <v>976.21997099999999</v>
      </c>
      <c r="F4370" s="192">
        <v>976.21997099999999</v>
      </c>
      <c r="G4370" s="191">
        <v>1267800000</v>
      </c>
      <c r="H4370" s="194">
        <f t="shared" si="136"/>
        <v>-9.7381225090109637E-3</v>
      </c>
      <c r="I4370" s="193"/>
      <c r="J4370" s="197">
        <v>4368</v>
      </c>
      <c r="K4370" s="234"/>
      <c r="L4370" s="234"/>
      <c r="M4370" s="234"/>
      <c r="N4370" s="234"/>
      <c r="O4370" s="234"/>
      <c r="P4370" s="234"/>
      <c r="Q4370" s="7">
        <v>37799</v>
      </c>
      <c r="R4370" s="234">
        <v>0.34464299999999998</v>
      </c>
      <c r="S4370" s="234">
        <v>0.34482099999999999</v>
      </c>
      <c r="T4370" s="234">
        <v>0.33</v>
      </c>
      <c r="U4370" s="234">
        <v>0.33446399999999998</v>
      </c>
      <c r="V4370" s="192">
        <v>0.289024</v>
      </c>
      <c r="W4370" s="234">
        <v>365792000</v>
      </c>
      <c r="X4370" s="194">
        <f t="shared" si="137"/>
        <v>-2.9029277879495437E-2</v>
      </c>
      <c r="Y4370" s="193"/>
      <c r="Z4370" s="197">
        <v>4368</v>
      </c>
    </row>
    <row r="4371" spans="1:26" ht="14.4" x14ac:dyDescent="0.3">
      <c r="A4371" s="7">
        <v>37798</v>
      </c>
      <c r="B4371" s="191">
        <v>975.32000700000003</v>
      </c>
      <c r="C4371" s="191">
        <v>986.53002900000001</v>
      </c>
      <c r="D4371" s="191">
        <v>973.79998799999998</v>
      </c>
      <c r="E4371" s="191">
        <v>985.82000700000003</v>
      </c>
      <c r="F4371" s="192">
        <v>985.82000700000003</v>
      </c>
      <c r="G4371" s="191">
        <v>1387400000</v>
      </c>
      <c r="H4371" s="194">
        <f t="shared" si="136"/>
        <v>1.0765697334864576E-2</v>
      </c>
      <c r="I4371" s="193"/>
      <c r="J4371" s="197">
        <v>4369</v>
      </c>
      <c r="K4371" s="234"/>
      <c r="L4371" s="234"/>
      <c r="M4371" s="234"/>
      <c r="N4371" s="234"/>
      <c r="O4371" s="234"/>
      <c r="P4371" s="234"/>
      <c r="Q4371" s="7">
        <v>37798</v>
      </c>
      <c r="R4371" s="234">
        <v>0.33392899999999998</v>
      </c>
      <c r="S4371" s="234">
        <v>0.34499999999999997</v>
      </c>
      <c r="T4371" s="234">
        <v>0.33392899999999998</v>
      </c>
      <c r="U4371" s="234">
        <v>0.34446399999999999</v>
      </c>
      <c r="V4371" s="192">
        <v>0.29766500000000001</v>
      </c>
      <c r="W4371" s="234">
        <v>161705600</v>
      </c>
      <c r="X4371" s="194">
        <f t="shared" si="137"/>
        <v>1.0475967397540331E-2</v>
      </c>
      <c r="Y4371" s="193"/>
      <c r="Z4371" s="197">
        <v>4369</v>
      </c>
    </row>
    <row r="4372" spans="1:26" ht="14.4" x14ac:dyDescent="0.3">
      <c r="A4372" s="7">
        <v>37797</v>
      </c>
      <c r="B4372" s="191">
        <v>983.45001200000002</v>
      </c>
      <c r="C4372" s="191">
        <v>991.64001499999995</v>
      </c>
      <c r="D4372" s="191">
        <v>974.85998500000005</v>
      </c>
      <c r="E4372" s="191">
        <v>975.32000700000003</v>
      </c>
      <c r="F4372" s="192">
        <v>975.32000700000003</v>
      </c>
      <c r="G4372" s="191">
        <v>1459200000</v>
      </c>
      <c r="H4372" s="194">
        <f t="shared" si="136"/>
        <v>-8.2668207847863481E-3</v>
      </c>
      <c r="I4372" s="193"/>
      <c r="J4372" s="197">
        <v>4370</v>
      </c>
      <c r="K4372" s="234"/>
      <c r="L4372" s="234"/>
      <c r="M4372" s="234"/>
      <c r="N4372" s="234"/>
      <c r="O4372" s="234"/>
      <c r="P4372" s="234"/>
      <c r="Q4372" s="7">
        <v>37797</v>
      </c>
      <c r="R4372" s="234">
        <v>0.33678599999999997</v>
      </c>
      <c r="S4372" s="234">
        <v>0.34642899999999999</v>
      </c>
      <c r="T4372" s="234">
        <v>0.33410699999999999</v>
      </c>
      <c r="U4372" s="234">
        <v>0.340893</v>
      </c>
      <c r="V4372" s="192">
        <v>0.29457899999999998</v>
      </c>
      <c r="W4372" s="234">
        <v>329812000</v>
      </c>
      <c r="X4372" s="194">
        <f t="shared" si="137"/>
        <v>1.650822132887025E-2</v>
      </c>
      <c r="Y4372" s="193"/>
      <c r="Z4372" s="197">
        <v>4370</v>
      </c>
    </row>
    <row r="4373" spans="1:26" ht="14.4" x14ac:dyDescent="0.3">
      <c r="A4373" s="7">
        <v>37796</v>
      </c>
      <c r="B4373" s="191">
        <v>981.64001499999995</v>
      </c>
      <c r="C4373" s="191">
        <v>987.84002699999996</v>
      </c>
      <c r="D4373" s="191">
        <v>979.080017</v>
      </c>
      <c r="E4373" s="191">
        <v>983.45001200000002</v>
      </c>
      <c r="F4373" s="192">
        <v>983.45001200000002</v>
      </c>
      <c r="G4373" s="191">
        <v>1388300000</v>
      </c>
      <c r="H4373" s="194">
        <f t="shared" si="136"/>
        <v>1.8438500594335151E-3</v>
      </c>
      <c r="I4373" s="193"/>
      <c r="J4373" s="197">
        <v>4371</v>
      </c>
      <c r="K4373" s="234"/>
      <c r="L4373" s="234"/>
      <c r="M4373" s="234"/>
      <c r="N4373" s="234"/>
      <c r="O4373" s="234"/>
      <c r="P4373" s="234"/>
      <c r="Q4373" s="7">
        <v>37796</v>
      </c>
      <c r="R4373" s="234">
        <v>0.34767900000000002</v>
      </c>
      <c r="S4373" s="234">
        <v>0.35125000000000001</v>
      </c>
      <c r="T4373" s="234">
        <v>0.33428600000000003</v>
      </c>
      <c r="U4373" s="234">
        <v>0.33535700000000002</v>
      </c>
      <c r="V4373" s="192">
        <v>0.28979500000000002</v>
      </c>
      <c r="W4373" s="234">
        <v>514382400</v>
      </c>
      <c r="X4373" s="194">
        <f t="shared" si="137"/>
        <v>-1.4691482272300603E-2</v>
      </c>
      <c r="Y4373" s="193"/>
      <c r="Z4373" s="197">
        <v>4371</v>
      </c>
    </row>
    <row r="4374" spans="1:26" ht="14.4" x14ac:dyDescent="0.3">
      <c r="A4374" s="7">
        <v>37795</v>
      </c>
      <c r="B4374" s="191">
        <v>995.69000200000005</v>
      </c>
      <c r="C4374" s="191">
        <v>995.69000200000005</v>
      </c>
      <c r="D4374" s="191">
        <v>977.40002400000003</v>
      </c>
      <c r="E4374" s="191">
        <v>981.64001499999995</v>
      </c>
      <c r="F4374" s="192">
        <v>981.64001499999995</v>
      </c>
      <c r="G4374" s="191">
        <v>1398100000</v>
      </c>
      <c r="H4374" s="194">
        <f t="shared" si="136"/>
        <v>-1.4110804539343059E-2</v>
      </c>
      <c r="I4374" s="193"/>
      <c r="J4374" s="197">
        <v>4372</v>
      </c>
      <c r="K4374" s="234"/>
      <c r="L4374" s="234"/>
      <c r="M4374" s="234"/>
      <c r="N4374" s="234"/>
      <c r="O4374" s="234"/>
      <c r="P4374" s="234"/>
      <c r="Q4374" s="7">
        <v>37795</v>
      </c>
      <c r="R4374" s="234">
        <v>0.34464299999999998</v>
      </c>
      <c r="S4374" s="234">
        <v>0.351607</v>
      </c>
      <c r="T4374" s="234">
        <v>0.33482099999999998</v>
      </c>
      <c r="U4374" s="234">
        <v>0.34035700000000002</v>
      </c>
      <c r="V4374" s="192">
        <v>0.29411599999999999</v>
      </c>
      <c r="W4374" s="234">
        <v>307361600</v>
      </c>
      <c r="X4374" s="194">
        <f t="shared" si="137"/>
        <v>-7.2904993992088298E-3</v>
      </c>
      <c r="Y4374" s="193"/>
      <c r="Z4374" s="197">
        <v>4372</v>
      </c>
    </row>
    <row r="4375" spans="1:26" ht="14.4" x14ac:dyDescent="0.3">
      <c r="A4375" s="7">
        <v>37792</v>
      </c>
      <c r="B4375" s="191">
        <v>994.70001200000002</v>
      </c>
      <c r="C4375" s="191">
        <v>1002.090027</v>
      </c>
      <c r="D4375" s="191">
        <v>993.35998500000005</v>
      </c>
      <c r="E4375" s="191">
        <v>995.69000200000005</v>
      </c>
      <c r="F4375" s="192">
        <v>995.69000200000005</v>
      </c>
      <c r="G4375" s="191">
        <v>1698000000</v>
      </c>
      <c r="H4375" s="194">
        <f t="shared" si="136"/>
        <v>9.9526489198437269E-4</v>
      </c>
      <c r="I4375" s="193"/>
      <c r="J4375" s="197">
        <v>4373</v>
      </c>
      <c r="K4375" s="234"/>
      <c r="L4375" s="234"/>
      <c r="M4375" s="234"/>
      <c r="N4375" s="234"/>
      <c r="O4375" s="234"/>
      <c r="P4375" s="234"/>
      <c r="Q4375" s="7">
        <v>37792</v>
      </c>
      <c r="R4375" s="234">
        <v>0.34553600000000001</v>
      </c>
      <c r="S4375" s="234">
        <v>0.34964299999999998</v>
      </c>
      <c r="T4375" s="234">
        <v>0.33750000000000002</v>
      </c>
      <c r="U4375" s="234">
        <v>0.34285700000000002</v>
      </c>
      <c r="V4375" s="192">
        <v>0.29627599999999998</v>
      </c>
      <c r="W4375" s="234">
        <v>356546400</v>
      </c>
      <c r="X4375" s="194">
        <f t="shared" si="137"/>
        <v>3.1352632469950309E-3</v>
      </c>
      <c r="Y4375" s="193"/>
      <c r="Z4375" s="197">
        <v>4373</v>
      </c>
    </row>
    <row r="4376" spans="1:26" ht="14.4" x14ac:dyDescent="0.3">
      <c r="A4376" s="7">
        <v>37791</v>
      </c>
      <c r="B4376" s="191">
        <v>1010.090027</v>
      </c>
      <c r="C4376" s="191">
        <v>1011.219971</v>
      </c>
      <c r="D4376" s="191">
        <v>993.080017</v>
      </c>
      <c r="E4376" s="191">
        <v>994.70001200000002</v>
      </c>
      <c r="F4376" s="192">
        <v>994.70001200000002</v>
      </c>
      <c r="G4376" s="191">
        <v>1530100000</v>
      </c>
      <c r="H4376" s="194">
        <f t="shared" si="136"/>
        <v>-1.5236280518191819E-2</v>
      </c>
      <c r="I4376" s="193"/>
      <c r="J4376" s="197">
        <v>4374</v>
      </c>
      <c r="K4376" s="234"/>
      <c r="L4376" s="234"/>
      <c r="M4376" s="234"/>
      <c r="N4376" s="234"/>
      <c r="O4376" s="234"/>
      <c r="P4376" s="234"/>
      <c r="Q4376" s="7">
        <v>37791</v>
      </c>
      <c r="R4376" s="234">
        <v>0.34571400000000002</v>
      </c>
      <c r="S4376" s="234">
        <v>0.35017900000000002</v>
      </c>
      <c r="T4376" s="234">
        <v>0.335179</v>
      </c>
      <c r="U4376" s="234">
        <v>0.34178599999999998</v>
      </c>
      <c r="V4376" s="192">
        <v>0.29535</v>
      </c>
      <c r="W4376" s="234">
        <v>381528000</v>
      </c>
      <c r="X4376" s="194">
        <f t="shared" si="137"/>
        <v>1.0439191708298307E-3</v>
      </c>
      <c r="Y4376" s="193"/>
      <c r="Z4376" s="197">
        <v>4374</v>
      </c>
    </row>
    <row r="4377" spans="1:26" ht="14.4" x14ac:dyDescent="0.3">
      <c r="A4377" s="7">
        <v>37790</v>
      </c>
      <c r="B4377" s="191">
        <v>1011.659973</v>
      </c>
      <c r="C4377" s="191">
        <v>1015.119995</v>
      </c>
      <c r="D4377" s="191">
        <v>1004.6099850000001</v>
      </c>
      <c r="E4377" s="191">
        <v>1010.090027</v>
      </c>
      <c r="F4377" s="192">
        <v>1010.090027</v>
      </c>
      <c r="G4377" s="191">
        <v>1488900000</v>
      </c>
      <c r="H4377" s="194">
        <f t="shared" si="136"/>
        <v>-1.5518514539470394E-3</v>
      </c>
      <c r="I4377" s="193"/>
      <c r="J4377" s="197">
        <v>4375</v>
      </c>
      <c r="K4377" s="234"/>
      <c r="L4377" s="234"/>
      <c r="M4377" s="234"/>
      <c r="N4377" s="234"/>
      <c r="O4377" s="234"/>
      <c r="P4377" s="234"/>
      <c r="Q4377" s="7">
        <v>37790</v>
      </c>
      <c r="R4377" s="234">
        <v>0.32946399999999998</v>
      </c>
      <c r="S4377" s="234">
        <v>0.34785700000000003</v>
      </c>
      <c r="T4377" s="234">
        <v>0.32696399999999998</v>
      </c>
      <c r="U4377" s="234">
        <v>0.34142899999999998</v>
      </c>
      <c r="V4377" s="192">
        <v>0.29504200000000003</v>
      </c>
      <c r="W4377" s="234">
        <v>454983200</v>
      </c>
      <c r="X4377" s="194">
        <f t="shared" si="137"/>
        <v>5.1127396318371453E-2</v>
      </c>
      <c r="Y4377" s="193"/>
      <c r="Z4377" s="197">
        <v>4375</v>
      </c>
    </row>
    <row r="4378" spans="1:26" ht="14.4" x14ac:dyDescent="0.3">
      <c r="A4378" s="7">
        <v>37789</v>
      </c>
      <c r="B4378" s="191">
        <v>1010.73999</v>
      </c>
      <c r="C4378" s="191">
        <v>1015.330017</v>
      </c>
      <c r="D4378" s="191">
        <v>1007.039978</v>
      </c>
      <c r="E4378" s="191">
        <v>1011.659973</v>
      </c>
      <c r="F4378" s="192">
        <v>1011.659973</v>
      </c>
      <c r="G4378" s="191">
        <v>1479700000</v>
      </c>
      <c r="H4378" s="194">
        <f t="shared" si="136"/>
        <v>9.1020738182131481E-4</v>
      </c>
      <c r="I4378" s="193"/>
      <c r="J4378" s="197">
        <v>4376</v>
      </c>
      <c r="K4378" s="234"/>
      <c r="L4378" s="234"/>
      <c r="M4378" s="234"/>
      <c r="N4378" s="234"/>
      <c r="O4378" s="234"/>
      <c r="P4378" s="234"/>
      <c r="Q4378" s="7">
        <v>37789</v>
      </c>
      <c r="R4378" s="234">
        <v>0.32874999999999999</v>
      </c>
      <c r="S4378" s="234">
        <v>0.33035700000000001</v>
      </c>
      <c r="T4378" s="234">
        <v>0.32124999999999998</v>
      </c>
      <c r="U4378" s="234">
        <v>0.32482100000000003</v>
      </c>
      <c r="V4378" s="192">
        <v>0.28069100000000002</v>
      </c>
      <c r="W4378" s="234">
        <v>177464000</v>
      </c>
      <c r="X4378" s="194">
        <f t="shared" si="137"/>
        <v>-4.3770506340337235E-3</v>
      </c>
      <c r="Y4378" s="193"/>
      <c r="Z4378" s="197">
        <v>4376</v>
      </c>
    </row>
    <row r="4379" spans="1:26" ht="14.4" x14ac:dyDescent="0.3">
      <c r="A4379" s="7">
        <v>37788</v>
      </c>
      <c r="B4379" s="191">
        <v>988.60998500000005</v>
      </c>
      <c r="C4379" s="191">
        <v>1010.8599850000001</v>
      </c>
      <c r="D4379" s="191">
        <v>988.60998500000005</v>
      </c>
      <c r="E4379" s="191">
        <v>1010.73999</v>
      </c>
      <c r="F4379" s="192">
        <v>1010.73999</v>
      </c>
      <c r="G4379" s="191">
        <v>1345900000</v>
      </c>
      <c r="H4379" s="194">
        <f t="shared" si="136"/>
        <v>2.2384970145734449E-2</v>
      </c>
      <c r="I4379" s="193"/>
      <c r="J4379" s="197">
        <v>4377</v>
      </c>
      <c r="K4379" s="234"/>
      <c r="L4379" s="234"/>
      <c r="M4379" s="234"/>
      <c r="N4379" s="234"/>
      <c r="O4379" s="234"/>
      <c r="P4379" s="234"/>
      <c r="Q4379" s="7">
        <v>37788</v>
      </c>
      <c r="R4379" s="234">
        <v>0.31428600000000001</v>
      </c>
      <c r="S4379" s="234">
        <v>0.32624999999999998</v>
      </c>
      <c r="T4379" s="234">
        <v>0.31160700000000002</v>
      </c>
      <c r="U4379" s="234">
        <v>0.32624999999999998</v>
      </c>
      <c r="V4379" s="192">
        <v>0.28192499999999998</v>
      </c>
      <c r="W4379" s="234">
        <v>238526400</v>
      </c>
      <c r="X4379" s="194">
        <f t="shared" si="137"/>
        <v>4.8793009162639497E-2</v>
      </c>
      <c r="Y4379" s="193"/>
      <c r="Z4379" s="197">
        <v>4377</v>
      </c>
    </row>
    <row r="4380" spans="1:26" ht="14.4" x14ac:dyDescent="0.3">
      <c r="A4380" s="7">
        <v>37785</v>
      </c>
      <c r="B4380" s="191">
        <v>998.51000999999997</v>
      </c>
      <c r="C4380" s="191">
        <v>1000.919983</v>
      </c>
      <c r="D4380" s="191">
        <v>984.27002000000005</v>
      </c>
      <c r="E4380" s="191">
        <v>988.60998500000005</v>
      </c>
      <c r="F4380" s="192">
        <v>988.60998500000005</v>
      </c>
      <c r="G4380" s="191">
        <v>1271600000</v>
      </c>
      <c r="H4380" s="194">
        <f t="shared" si="136"/>
        <v>-9.9147979497971328E-3</v>
      </c>
      <c r="I4380" s="193"/>
      <c r="J4380" s="197">
        <v>4378</v>
      </c>
      <c r="K4380" s="234"/>
      <c r="L4380" s="234"/>
      <c r="M4380" s="234"/>
      <c r="N4380" s="234"/>
      <c r="O4380" s="234"/>
      <c r="P4380" s="234"/>
      <c r="Q4380" s="7">
        <v>37785</v>
      </c>
      <c r="R4380" s="234">
        <v>0.31696400000000002</v>
      </c>
      <c r="S4380" s="234">
        <v>0.32053599999999999</v>
      </c>
      <c r="T4380" s="234">
        <v>0.30589300000000003</v>
      </c>
      <c r="U4380" s="234">
        <v>0.31107099999999999</v>
      </c>
      <c r="V4380" s="192">
        <v>0.26880900000000002</v>
      </c>
      <c r="W4380" s="234">
        <v>191245600</v>
      </c>
      <c r="X4380" s="194">
        <f t="shared" si="137"/>
        <v>-1.9696582910907659E-2</v>
      </c>
      <c r="Y4380" s="193"/>
      <c r="Z4380" s="197">
        <v>4378</v>
      </c>
    </row>
    <row r="4381" spans="1:26" ht="14.4" x14ac:dyDescent="0.3">
      <c r="A4381" s="7">
        <v>37784</v>
      </c>
      <c r="B4381" s="191">
        <v>997.47997999999995</v>
      </c>
      <c r="C4381" s="191">
        <v>1002.73999</v>
      </c>
      <c r="D4381" s="191">
        <v>991.27002000000005</v>
      </c>
      <c r="E4381" s="191">
        <v>998.51000999999997</v>
      </c>
      <c r="F4381" s="192">
        <v>998.51000999999997</v>
      </c>
      <c r="G4381" s="191">
        <v>1553100000</v>
      </c>
      <c r="H4381" s="194">
        <f t="shared" si="136"/>
        <v>1.0326322539325659E-3</v>
      </c>
      <c r="I4381" s="193"/>
      <c r="J4381" s="197">
        <v>4379</v>
      </c>
      <c r="K4381" s="234"/>
      <c r="L4381" s="234"/>
      <c r="M4381" s="234"/>
      <c r="N4381" s="234"/>
      <c r="O4381" s="234"/>
      <c r="P4381" s="234"/>
      <c r="Q4381" s="7">
        <v>37784</v>
      </c>
      <c r="R4381" s="234">
        <v>0.31339299999999998</v>
      </c>
      <c r="S4381" s="234">
        <v>0.31928600000000001</v>
      </c>
      <c r="T4381" s="234">
        <v>0.31160700000000002</v>
      </c>
      <c r="U4381" s="234">
        <v>0.31732100000000002</v>
      </c>
      <c r="V4381" s="192">
        <v>0.27421000000000001</v>
      </c>
      <c r="W4381" s="234">
        <v>252588000</v>
      </c>
      <c r="X4381" s="194">
        <f t="shared" si="137"/>
        <v>1.8338334472206532E-2</v>
      </c>
      <c r="Y4381" s="193"/>
      <c r="Z4381" s="197">
        <v>4379</v>
      </c>
    </row>
    <row r="4382" spans="1:26" ht="14.4" x14ac:dyDescent="0.3">
      <c r="A4382" s="7">
        <v>37783</v>
      </c>
      <c r="B4382" s="191">
        <v>984.84002699999996</v>
      </c>
      <c r="C4382" s="191">
        <v>997.47997999999995</v>
      </c>
      <c r="D4382" s="191">
        <v>981.60998500000005</v>
      </c>
      <c r="E4382" s="191">
        <v>997.47997999999995</v>
      </c>
      <c r="F4382" s="192">
        <v>997.47997999999995</v>
      </c>
      <c r="G4382" s="191">
        <v>1520000000</v>
      </c>
      <c r="H4382" s="194">
        <f t="shared" si="136"/>
        <v>1.2834524037882137E-2</v>
      </c>
      <c r="I4382" s="193"/>
      <c r="J4382" s="197">
        <v>4380</v>
      </c>
      <c r="K4382" s="234"/>
      <c r="L4382" s="234"/>
      <c r="M4382" s="234"/>
      <c r="N4382" s="234"/>
      <c r="O4382" s="234"/>
      <c r="P4382" s="234"/>
      <c r="Q4382" s="7">
        <v>37783</v>
      </c>
      <c r="R4382" s="234">
        <v>0.30625000000000002</v>
      </c>
      <c r="S4382" s="234">
        <v>0.31267899999999998</v>
      </c>
      <c r="T4382" s="234">
        <v>0.30017899999999997</v>
      </c>
      <c r="U4382" s="234">
        <v>0.31160700000000002</v>
      </c>
      <c r="V4382" s="192">
        <v>0.26927200000000001</v>
      </c>
      <c r="W4382" s="234">
        <v>225114400</v>
      </c>
      <c r="X4382" s="194">
        <f t="shared" si="137"/>
        <v>1.5714468929409378E-2</v>
      </c>
      <c r="Y4382" s="193"/>
      <c r="Z4382" s="197">
        <v>4380</v>
      </c>
    </row>
    <row r="4383" spans="1:26" ht="14.4" x14ac:dyDescent="0.3">
      <c r="A4383" s="7">
        <v>37782</v>
      </c>
      <c r="B4383" s="191">
        <v>975.92999299999997</v>
      </c>
      <c r="C4383" s="191">
        <v>984.84002699999996</v>
      </c>
      <c r="D4383" s="191">
        <v>975.92999299999997</v>
      </c>
      <c r="E4383" s="191">
        <v>984.84002699999996</v>
      </c>
      <c r="F4383" s="192">
        <v>984.84002699999996</v>
      </c>
      <c r="G4383" s="191">
        <v>1275400000</v>
      </c>
      <c r="H4383" s="194">
        <f t="shared" si="136"/>
        <v>9.1297880625746848E-3</v>
      </c>
      <c r="I4383" s="193"/>
      <c r="J4383" s="197">
        <v>4381</v>
      </c>
      <c r="K4383" s="234"/>
      <c r="L4383" s="234"/>
      <c r="M4383" s="234"/>
      <c r="N4383" s="234"/>
      <c r="O4383" s="234"/>
      <c r="P4383" s="234"/>
      <c r="Q4383" s="7">
        <v>37782</v>
      </c>
      <c r="R4383" s="234">
        <v>0.30160700000000001</v>
      </c>
      <c r="S4383" s="234">
        <v>0.30875000000000002</v>
      </c>
      <c r="T4383" s="234">
        <v>0.29910700000000001</v>
      </c>
      <c r="U4383" s="234">
        <v>0.306786</v>
      </c>
      <c r="V4383" s="192">
        <v>0.26510600000000001</v>
      </c>
      <c r="W4383" s="234">
        <v>176646400</v>
      </c>
      <c r="X4383" s="194">
        <f t="shared" si="137"/>
        <v>2.3231578581711921E-2</v>
      </c>
      <c r="Y4383" s="193"/>
      <c r="Z4383" s="197">
        <v>4381</v>
      </c>
    </row>
    <row r="4384" spans="1:26" ht="14.4" x14ac:dyDescent="0.3">
      <c r="A4384" s="7">
        <v>37781</v>
      </c>
      <c r="B4384" s="191">
        <v>987.76000999999997</v>
      </c>
      <c r="C4384" s="191">
        <v>987.76000999999997</v>
      </c>
      <c r="D4384" s="191">
        <v>972.59002699999996</v>
      </c>
      <c r="E4384" s="191">
        <v>975.92999299999997</v>
      </c>
      <c r="F4384" s="192">
        <v>975.92999299999997</v>
      </c>
      <c r="G4384" s="191">
        <v>1307000000</v>
      </c>
      <c r="H4384" s="194">
        <f t="shared" si="136"/>
        <v>-1.1976610593903269E-2</v>
      </c>
      <c r="I4384" s="193"/>
      <c r="J4384" s="197">
        <v>4382</v>
      </c>
      <c r="K4384" s="234"/>
      <c r="L4384" s="234"/>
      <c r="M4384" s="234"/>
      <c r="N4384" s="234"/>
      <c r="O4384" s="234"/>
      <c r="P4384" s="234"/>
      <c r="Q4384" s="7">
        <v>37781</v>
      </c>
      <c r="R4384" s="234">
        <v>0.30249999999999999</v>
      </c>
      <c r="S4384" s="234">
        <v>0.304286</v>
      </c>
      <c r="T4384" s="234">
        <v>0.29696400000000001</v>
      </c>
      <c r="U4384" s="234">
        <v>0.299821</v>
      </c>
      <c r="V4384" s="192">
        <v>0.25908700000000001</v>
      </c>
      <c r="W4384" s="234">
        <v>259952000</v>
      </c>
      <c r="X4384" s="194">
        <f t="shared" si="137"/>
        <v>-2.0994320650839074E-2</v>
      </c>
      <c r="Y4384" s="193"/>
      <c r="Z4384" s="197">
        <v>4382</v>
      </c>
    </row>
    <row r="4385" spans="1:26" ht="14.4" x14ac:dyDescent="0.3">
      <c r="A4385" s="7">
        <v>37778</v>
      </c>
      <c r="B4385" s="191">
        <v>990.14001499999995</v>
      </c>
      <c r="C4385" s="191">
        <v>1007.690002</v>
      </c>
      <c r="D4385" s="191">
        <v>986.01000999999997</v>
      </c>
      <c r="E4385" s="191">
        <v>987.76000999999997</v>
      </c>
      <c r="F4385" s="192">
        <v>987.76000999999997</v>
      </c>
      <c r="G4385" s="191">
        <v>1837200000</v>
      </c>
      <c r="H4385" s="194">
        <f t="shared" si="136"/>
        <v>-2.403705500176137E-3</v>
      </c>
      <c r="I4385" s="193"/>
      <c r="J4385" s="197">
        <v>4383</v>
      </c>
      <c r="K4385" s="234"/>
      <c r="L4385" s="234"/>
      <c r="M4385" s="234"/>
      <c r="N4385" s="234"/>
      <c r="O4385" s="234"/>
      <c r="P4385" s="234"/>
      <c r="Q4385" s="7">
        <v>37778</v>
      </c>
      <c r="R4385" s="234">
        <v>0.31678600000000001</v>
      </c>
      <c r="S4385" s="234">
        <v>0.32214300000000001</v>
      </c>
      <c r="T4385" s="234">
        <v>0.30607099999999998</v>
      </c>
      <c r="U4385" s="234">
        <v>0.30625000000000002</v>
      </c>
      <c r="V4385" s="192">
        <v>0.26464300000000002</v>
      </c>
      <c r="W4385" s="234">
        <v>241388000</v>
      </c>
      <c r="X4385" s="194">
        <f t="shared" si="137"/>
        <v>-2.7776961396599551E-2</v>
      </c>
      <c r="Y4385" s="193"/>
      <c r="Z4385" s="197">
        <v>4383</v>
      </c>
    </row>
    <row r="4386" spans="1:26" ht="14.4" x14ac:dyDescent="0.3">
      <c r="A4386" s="7">
        <v>37777</v>
      </c>
      <c r="B4386" s="191">
        <v>986.23999000000003</v>
      </c>
      <c r="C4386" s="191">
        <v>990.14001499999995</v>
      </c>
      <c r="D4386" s="191">
        <v>978.13000499999998</v>
      </c>
      <c r="E4386" s="191">
        <v>990.14001499999995</v>
      </c>
      <c r="F4386" s="192">
        <v>990.14001499999995</v>
      </c>
      <c r="G4386" s="191">
        <v>1693100000</v>
      </c>
      <c r="H4386" s="194">
        <f t="shared" si="136"/>
        <v>3.9544381079091246E-3</v>
      </c>
      <c r="I4386" s="193"/>
      <c r="J4386" s="197">
        <v>4384</v>
      </c>
      <c r="K4386" s="234"/>
      <c r="L4386" s="234"/>
      <c r="M4386" s="234"/>
      <c r="N4386" s="234"/>
      <c r="O4386" s="234"/>
      <c r="P4386" s="234"/>
      <c r="Q4386" s="7">
        <v>37777</v>
      </c>
      <c r="R4386" s="234">
        <v>0.31160700000000002</v>
      </c>
      <c r="S4386" s="234">
        <v>0.31678600000000001</v>
      </c>
      <c r="T4386" s="234">
        <v>0.30946400000000002</v>
      </c>
      <c r="U4386" s="234">
        <v>0.315</v>
      </c>
      <c r="V4386" s="192">
        <v>0.272204</v>
      </c>
      <c r="W4386" s="234">
        <v>205497600</v>
      </c>
      <c r="X4386" s="194">
        <f t="shared" si="137"/>
        <v>2.2718318623497391E-3</v>
      </c>
      <c r="Y4386" s="193"/>
      <c r="Z4386" s="197">
        <v>4384</v>
      </c>
    </row>
    <row r="4387" spans="1:26" ht="14.4" x14ac:dyDescent="0.3">
      <c r="A4387" s="7">
        <v>37776</v>
      </c>
      <c r="B4387" s="191">
        <v>971.55999799999995</v>
      </c>
      <c r="C4387" s="191">
        <v>987.84997599999997</v>
      </c>
      <c r="D4387" s="191">
        <v>970.71997099999999</v>
      </c>
      <c r="E4387" s="191">
        <v>986.23999000000003</v>
      </c>
      <c r="F4387" s="192">
        <v>986.23999000000003</v>
      </c>
      <c r="G4387" s="191">
        <v>1618700000</v>
      </c>
      <c r="H4387" s="194">
        <f t="shared" si="136"/>
        <v>1.5109712246510261E-2</v>
      </c>
      <c r="I4387" s="193"/>
      <c r="J4387" s="197">
        <v>4385</v>
      </c>
      <c r="K4387" s="234"/>
      <c r="L4387" s="234"/>
      <c r="M4387" s="234"/>
      <c r="N4387" s="234"/>
      <c r="O4387" s="234"/>
      <c r="P4387" s="234"/>
      <c r="Q4387" s="7">
        <v>37776</v>
      </c>
      <c r="R4387" s="234">
        <v>0.30892900000000001</v>
      </c>
      <c r="S4387" s="234">
        <v>0.31767899999999999</v>
      </c>
      <c r="T4387" s="234">
        <v>0.30607099999999998</v>
      </c>
      <c r="U4387" s="234">
        <v>0.31428600000000001</v>
      </c>
      <c r="V4387" s="192">
        <v>0.27158700000000002</v>
      </c>
      <c r="W4387" s="234">
        <v>271202400</v>
      </c>
      <c r="X4387" s="194">
        <f t="shared" si="137"/>
        <v>1.6753272035700404E-2</v>
      </c>
      <c r="Y4387" s="193"/>
      <c r="Z4387" s="197">
        <v>4385</v>
      </c>
    </row>
    <row r="4388" spans="1:26" ht="14.4" x14ac:dyDescent="0.3">
      <c r="A4388" s="7">
        <v>37775</v>
      </c>
      <c r="B4388" s="191">
        <v>967</v>
      </c>
      <c r="C4388" s="191">
        <v>973.02002000000005</v>
      </c>
      <c r="D4388" s="191">
        <v>964.46997099999999</v>
      </c>
      <c r="E4388" s="191">
        <v>971.55999799999995</v>
      </c>
      <c r="F4388" s="192">
        <v>971.55999799999995</v>
      </c>
      <c r="G4388" s="191">
        <v>1450200000</v>
      </c>
      <c r="H4388" s="194">
        <f t="shared" si="136"/>
        <v>4.7156132368148399E-3</v>
      </c>
      <c r="I4388" s="193"/>
      <c r="J4388" s="197">
        <v>4386</v>
      </c>
      <c r="K4388" s="234"/>
      <c r="L4388" s="234"/>
      <c r="M4388" s="234"/>
      <c r="N4388" s="234"/>
      <c r="O4388" s="234"/>
      <c r="P4388" s="234"/>
      <c r="Q4388" s="7">
        <v>37775</v>
      </c>
      <c r="R4388" s="234">
        <v>0.31142900000000001</v>
      </c>
      <c r="S4388" s="234">
        <v>0.31553599999999998</v>
      </c>
      <c r="T4388" s="234">
        <v>0.303929</v>
      </c>
      <c r="U4388" s="234">
        <v>0.30910700000000002</v>
      </c>
      <c r="V4388" s="192">
        <v>0.26711200000000002</v>
      </c>
      <c r="W4388" s="234">
        <v>360858400</v>
      </c>
      <c r="X4388" s="194">
        <f t="shared" si="137"/>
        <v>-8.021628687720949E-3</v>
      </c>
      <c r="Y4388" s="193"/>
      <c r="Z4388" s="197">
        <v>4386</v>
      </c>
    </row>
    <row r="4389" spans="1:26" ht="14.4" x14ac:dyDescent="0.3">
      <c r="A4389" s="7">
        <v>37774</v>
      </c>
      <c r="B4389" s="191">
        <v>963.59002699999996</v>
      </c>
      <c r="C4389" s="191">
        <v>979.10998500000005</v>
      </c>
      <c r="D4389" s="191">
        <v>963.59002699999996</v>
      </c>
      <c r="E4389" s="191">
        <v>967</v>
      </c>
      <c r="F4389" s="192">
        <v>967</v>
      </c>
      <c r="G4389" s="191">
        <v>1662500000</v>
      </c>
      <c r="H4389" s="194">
        <f t="shared" si="136"/>
        <v>3.5388213913094355E-3</v>
      </c>
      <c r="I4389" s="193"/>
      <c r="J4389" s="197">
        <v>4387</v>
      </c>
      <c r="K4389" s="234"/>
      <c r="L4389" s="234"/>
      <c r="M4389" s="234"/>
      <c r="N4389" s="234"/>
      <c r="O4389" s="234"/>
      <c r="P4389" s="234"/>
      <c r="Q4389" s="7">
        <v>37774</v>
      </c>
      <c r="R4389" s="234">
        <v>0.323214</v>
      </c>
      <c r="S4389" s="234">
        <v>0.32660699999999998</v>
      </c>
      <c r="T4389" s="234">
        <v>0.30839299999999997</v>
      </c>
      <c r="U4389" s="234">
        <v>0.31160700000000002</v>
      </c>
      <c r="V4389" s="192">
        <v>0.26927200000000001</v>
      </c>
      <c r="W4389" s="234">
        <v>418588800</v>
      </c>
      <c r="X4389" s="194">
        <f t="shared" si="137"/>
        <v>-2.7853292753811452E-2</v>
      </c>
      <c r="Y4389" s="193"/>
      <c r="Z4389" s="197">
        <v>4387</v>
      </c>
    </row>
    <row r="4390" spans="1:26" ht="14.4" x14ac:dyDescent="0.3">
      <c r="A4390" s="7">
        <v>37771</v>
      </c>
      <c r="B4390" s="191">
        <v>949.64001499999995</v>
      </c>
      <c r="C4390" s="191">
        <v>965.38000499999998</v>
      </c>
      <c r="D4390" s="191">
        <v>949.64001499999995</v>
      </c>
      <c r="E4390" s="191">
        <v>963.59002699999996</v>
      </c>
      <c r="F4390" s="192">
        <v>963.59002699999996</v>
      </c>
      <c r="G4390" s="191">
        <v>1688800000</v>
      </c>
      <c r="H4390" s="194">
        <f t="shared" si="136"/>
        <v>1.4689789583055866E-2</v>
      </c>
      <c r="I4390" s="193"/>
      <c r="J4390" s="197">
        <v>4388</v>
      </c>
      <c r="K4390" s="234"/>
      <c r="L4390" s="234"/>
      <c r="M4390" s="234"/>
      <c r="N4390" s="234"/>
      <c r="O4390" s="234"/>
      <c r="P4390" s="234"/>
      <c r="Q4390" s="7">
        <v>37771</v>
      </c>
      <c r="R4390" s="234">
        <v>0.323571</v>
      </c>
      <c r="S4390" s="234">
        <v>0.32464300000000001</v>
      </c>
      <c r="T4390" s="234">
        <v>0.31303599999999998</v>
      </c>
      <c r="U4390" s="234">
        <v>0.32053599999999999</v>
      </c>
      <c r="V4390" s="192">
        <v>0.27698699999999998</v>
      </c>
      <c r="W4390" s="234">
        <v>382748800</v>
      </c>
      <c r="X4390" s="194">
        <f t="shared" si="137"/>
        <v>-8.2885192372414498E-3</v>
      </c>
      <c r="Y4390" s="193"/>
      <c r="Z4390" s="197">
        <v>4388</v>
      </c>
    </row>
    <row r="4391" spans="1:26" ht="14.4" x14ac:dyDescent="0.3">
      <c r="A4391" s="7">
        <v>37770</v>
      </c>
      <c r="B4391" s="191">
        <v>953.21997099999999</v>
      </c>
      <c r="C4391" s="191">
        <v>962.080017</v>
      </c>
      <c r="D4391" s="191">
        <v>946.22997999999995</v>
      </c>
      <c r="E4391" s="191">
        <v>949.64001499999995</v>
      </c>
      <c r="F4391" s="192">
        <v>949.64001499999995</v>
      </c>
      <c r="G4391" s="191">
        <v>1685800000</v>
      </c>
      <c r="H4391" s="194">
        <f t="shared" si="136"/>
        <v>-3.7556451909462126E-3</v>
      </c>
      <c r="I4391" s="193"/>
      <c r="J4391" s="197">
        <v>4389</v>
      </c>
      <c r="K4391" s="234"/>
      <c r="L4391" s="234"/>
      <c r="M4391" s="234"/>
      <c r="N4391" s="234"/>
      <c r="O4391" s="234"/>
      <c r="P4391" s="234"/>
      <c r="Q4391" s="7">
        <v>37770</v>
      </c>
      <c r="R4391" s="234">
        <v>0.32660699999999998</v>
      </c>
      <c r="S4391" s="234">
        <v>0.33035700000000001</v>
      </c>
      <c r="T4391" s="234">
        <v>0.31964300000000001</v>
      </c>
      <c r="U4391" s="234">
        <v>0.323214</v>
      </c>
      <c r="V4391" s="192">
        <v>0.27930199999999999</v>
      </c>
      <c r="W4391" s="234">
        <v>333765600</v>
      </c>
      <c r="X4391" s="194">
        <f t="shared" si="137"/>
        <v>-9.8482699943278594E-3</v>
      </c>
      <c r="Y4391" s="193"/>
      <c r="Z4391" s="197">
        <v>4389</v>
      </c>
    </row>
    <row r="4392" spans="1:26" ht="14.4" x14ac:dyDescent="0.3">
      <c r="A4392" s="7">
        <v>37769</v>
      </c>
      <c r="B4392" s="191">
        <v>951.47997999999995</v>
      </c>
      <c r="C4392" s="191">
        <v>959.39001499999995</v>
      </c>
      <c r="D4392" s="191">
        <v>950.11999500000002</v>
      </c>
      <c r="E4392" s="191">
        <v>953.21997099999999</v>
      </c>
      <c r="F4392" s="192">
        <v>953.21997099999999</v>
      </c>
      <c r="G4392" s="191">
        <v>1559000000</v>
      </c>
      <c r="H4392" s="194">
        <f t="shared" si="136"/>
        <v>1.8287205580510815E-3</v>
      </c>
      <c r="I4392" s="193"/>
      <c r="J4392" s="197">
        <v>4390</v>
      </c>
      <c r="K4392" s="234"/>
      <c r="L4392" s="234"/>
      <c r="M4392" s="234"/>
      <c r="N4392" s="234"/>
      <c r="O4392" s="234"/>
      <c r="P4392" s="234"/>
      <c r="Q4392" s="7">
        <v>37769</v>
      </c>
      <c r="R4392" s="234">
        <v>0.33035700000000001</v>
      </c>
      <c r="S4392" s="234">
        <v>0.33321400000000001</v>
      </c>
      <c r="T4392" s="234">
        <v>0.32410699999999998</v>
      </c>
      <c r="U4392" s="234">
        <v>0.32642900000000002</v>
      </c>
      <c r="V4392" s="192">
        <v>0.28208</v>
      </c>
      <c r="W4392" s="234">
        <v>339679200</v>
      </c>
      <c r="X4392" s="194">
        <f t="shared" si="137"/>
        <v>-3.178084636797688E-2</v>
      </c>
      <c r="Y4392" s="193"/>
      <c r="Z4392" s="197">
        <v>4390</v>
      </c>
    </row>
    <row r="4393" spans="1:26" ht="14.4" x14ac:dyDescent="0.3">
      <c r="A4393" s="7">
        <v>37768</v>
      </c>
      <c r="B4393" s="191">
        <v>933.21997099999999</v>
      </c>
      <c r="C4393" s="191">
        <v>952.76000999999997</v>
      </c>
      <c r="D4393" s="191">
        <v>927.330017</v>
      </c>
      <c r="E4393" s="191">
        <v>951.47997999999995</v>
      </c>
      <c r="F4393" s="192">
        <v>951.47997999999995</v>
      </c>
      <c r="G4393" s="191">
        <v>1532000000</v>
      </c>
      <c r="H4393" s="194">
        <f t="shared" si="136"/>
        <v>1.9566671918125902E-2</v>
      </c>
      <c r="I4393" s="193"/>
      <c r="J4393" s="197">
        <v>4391</v>
      </c>
      <c r="K4393" s="234"/>
      <c r="L4393" s="234"/>
      <c r="M4393" s="234"/>
      <c r="N4393" s="234"/>
      <c r="O4393" s="234"/>
      <c r="P4393" s="234"/>
      <c r="Q4393" s="7">
        <v>37768</v>
      </c>
      <c r="R4393" s="234">
        <v>0.320714</v>
      </c>
      <c r="S4393" s="234">
        <v>0.33750000000000002</v>
      </c>
      <c r="T4393" s="234">
        <v>0.31982100000000002</v>
      </c>
      <c r="U4393" s="234">
        <v>0.33714300000000003</v>
      </c>
      <c r="V4393" s="192">
        <v>0.29133900000000001</v>
      </c>
      <c r="W4393" s="234">
        <v>290130400</v>
      </c>
      <c r="X4393" s="194">
        <f t="shared" si="137"/>
        <v>3.0569832718423045E-2</v>
      </c>
      <c r="Y4393" s="193"/>
      <c r="Z4393" s="197">
        <v>4391</v>
      </c>
    </row>
    <row r="4394" spans="1:26" ht="14.4" x14ac:dyDescent="0.3">
      <c r="A4394" s="7">
        <v>37764</v>
      </c>
      <c r="B4394" s="191">
        <v>931.86999500000002</v>
      </c>
      <c r="C4394" s="191">
        <v>935.20001200000002</v>
      </c>
      <c r="D4394" s="191">
        <v>927.419983</v>
      </c>
      <c r="E4394" s="191">
        <v>933.21997099999999</v>
      </c>
      <c r="F4394" s="192">
        <v>933.21997099999999</v>
      </c>
      <c r="G4394" s="191">
        <v>1201000000</v>
      </c>
      <c r="H4394" s="194">
        <f t="shared" si="136"/>
        <v>1.4486741790628956E-3</v>
      </c>
      <c r="I4394" s="193"/>
      <c r="J4394" s="197">
        <v>4392</v>
      </c>
      <c r="K4394" s="234"/>
      <c r="L4394" s="234"/>
      <c r="M4394" s="234"/>
      <c r="N4394" s="234"/>
      <c r="O4394" s="234"/>
      <c r="P4394" s="234"/>
      <c r="Q4394" s="7">
        <v>37764</v>
      </c>
      <c r="R4394" s="234">
        <v>0.325179</v>
      </c>
      <c r="S4394" s="234">
        <v>0.32964300000000002</v>
      </c>
      <c r="T4394" s="234">
        <v>0.320714</v>
      </c>
      <c r="U4394" s="234">
        <v>0.32714300000000002</v>
      </c>
      <c r="V4394" s="192">
        <v>0.28269699999999998</v>
      </c>
      <c r="W4394" s="234">
        <v>206718400</v>
      </c>
      <c r="X4394" s="194">
        <f t="shared" si="137"/>
        <v>4.3878036822021663E-3</v>
      </c>
      <c r="Y4394" s="193"/>
      <c r="Z4394" s="197">
        <v>4392</v>
      </c>
    </row>
    <row r="4395" spans="1:26" ht="14.4" x14ac:dyDescent="0.3">
      <c r="A4395" s="7">
        <v>37763</v>
      </c>
      <c r="B4395" s="191">
        <v>923.419983</v>
      </c>
      <c r="C4395" s="191">
        <v>935.29998799999998</v>
      </c>
      <c r="D4395" s="191">
        <v>922.53997800000002</v>
      </c>
      <c r="E4395" s="191">
        <v>931.86999500000002</v>
      </c>
      <c r="F4395" s="192">
        <v>931.86999500000002</v>
      </c>
      <c r="G4395" s="191">
        <v>1448500000</v>
      </c>
      <c r="H4395" s="194">
        <f t="shared" si="136"/>
        <v>9.1507787957411085E-3</v>
      </c>
      <c r="I4395" s="193"/>
      <c r="J4395" s="197">
        <v>4393</v>
      </c>
      <c r="K4395" s="234"/>
      <c r="L4395" s="234"/>
      <c r="M4395" s="234"/>
      <c r="N4395" s="234"/>
      <c r="O4395" s="234"/>
      <c r="P4395" s="234"/>
      <c r="Q4395" s="7">
        <v>37763</v>
      </c>
      <c r="R4395" s="234">
        <v>0.31946400000000003</v>
      </c>
      <c r="S4395" s="234">
        <v>0.328571</v>
      </c>
      <c r="T4395" s="234">
        <v>0.31678600000000001</v>
      </c>
      <c r="U4395" s="234">
        <v>0.325714</v>
      </c>
      <c r="V4395" s="192">
        <v>0.28146199999999999</v>
      </c>
      <c r="W4395" s="234">
        <v>178460800</v>
      </c>
      <c r="X4395" s="194">
        <f t="shared" si="137"/>
        <v>2.1848361191385425E-2</v>
      </c>
      <c r="Y4395" s="193"/>
      <c r="Z4395" s="197">
        <v>4393</v>
      </c>
    </row>
    <row r="4396" spans="1:26" ht="14.4" x14ac:dyDescent="0.3">
      <c r="A4396" s="7">
        <v>37762</v>
      </c>
      <c r="B4396" s="191">
        <v>919.72997999999995</v>
      </c>
      <c r="C4396" s="191">
        <v>923.84997599999997</v>
      </c>
      <c r="D4396" s="191">
        <v>914.90997300000004</v>
      </c>
      <c r="E4396" s="191">
        <v>923.419983</v>
      </c>
      <c r="F4396" s="192">
        <v>923.419983</v>
      </c>
      <c r="G4396" s="191">
        <v>1457800000</v>
      </c>
      <c r="H4396" s="194">
        <f t="shared" si="136"/>
        <v>4.0120503628685101E-3</v>
      </c>
      <c r="I4396" s="193"/>
      <c r="J4396" s="197">
        <v>4394</v>
      </c>
      <c r="K4396" s="234"/>
      <c r="L4396" s="234"/>
      <c r="M4396" s="234"/>
      <c r="N4396" s="234"/>
      <c r="O4396" s="234"/>
      <c r="P4396" s="234"/>
      <c r="Q4396" s="7">
        <v>37762</v>
      </c>
      <c r="R4396" s="234">
        <v>0.31767899999999999</v>
      </c>
      <c r="S4396" s="234">
        <v>0.32303599999999999</v>
      </c>
      <c r="T4396" s="234">
        <v>0.31553599999999998</v>
      </c>
      <c r="U4396" s="234">
        <v>0.31874999999999998</v>
      </c>
      <c r="V4396" s="192">
        <v>0.27544400000000002</v>
      </c>
      <c r="W4396" s="234">
        <v>305009600</v>
      </c>
      <c r="X4396" s="194">
        <f t="shared" si="137"/>
        <v>3.3731850006194055E-3</v>
      </c>
      <c r="Y4396" s="193"/>
      <c r="Z4396" s="197">
        <v>4394</v>
      </c>
    </row>
    <row r="4397" spans="1:26" ht="14.4" x14ac:dyDescent="0.3">
      <c r="A4397" s="7">
        <v>37761</v>
      </c>
      <c r="B4397" s="191">
        <v>920.77002000000005</v>
      </c>
      <c r="C4397" s="191">
        <v>925.34002699999996</v>
      </c>
      <c r="D4397" s="191">
        <v>912.04998799999998</v>
      </c>
      <c r="E4397" s="191">
        <v>919.72997999999995</v>
      </c>
      <c r="F4397" s="192">
        <v>919.72997999999995</v>
      </c>
      <c r="G4397" s="191">
        <v>1505300000</v>
      </c>
      <c r="H4397" s="194">
        <f t="shared" si="136"/>
        <v>-1.1295328664155356E-3</v>
      </c>
      <c r="I4397" s="193"/>
      <c r="J4397" s="197">
        <v>4395</v>
      </c>
      <c r="K4397" s="234"/>
      <c r="L4397" s="234"/>
      <c r="M4397" s="234"/>
      <c r="N4397" s="234"/>
      <c r="O4397" s="234"/>
      <c r="P4397" s="234"/>
      <c r="Q4397" s="7">
        <v>37761</v>
      </c>
      <c r="R4397" s="234">
        <v>0.323214</v>
      </c>
      <c r="S4397" s="234">
        <v>0.32428600000000002</v>
      </c>
      <c r="T4397" s="234">
        <v>0.31428600000000001</v>
      </c>
      <c r="U4397" s="234">
        <v>0.31767899999999999</v>
      </c>
      <c r="V4397" s="192">
        <v>0.27451799999999998</v>
      </c>
      <c r="W4397" s="234">
        <v>416220000</v>
      </c>
      <c r="X4397" s="194">
        <f t="shared" si="137"/>
        <v>-1.7128412972338223E-2</v>
      </c>
      <c r="Y4397" s="193"/>
      <c r="Z4397" s="197">
        <v>4395</v>
      </c>
    </row>
    <row r="4398" spans="1:26" ht="14.4" x14ac:dyDescent="0.3">
      <c r="A4398" s="7">
        <v>37760</v>
      </c>
      <c r="B4398" s="191">
        <v>944.29998799999998</v>
      </c>
      <c r="C4398" s="191">
        <v>944.29998799999998</v>
      </c>
      <c r="D4398" s="191">
        <v>920.22997999999995</v>
      </c>
      <c r="E4398" s="191">
        <v>920.77002000000005</v>
      </c>
      <c r="F4398" s="192">
        <v>920.77002000000005</v>
      </c>
      <c r="G4398" s="191">
        <v>1375700000</v>
      </c>
      <c r="H4398" s="194">
        <f t="shared" si="136"/>
        <v>-2.4917895053494316E-2</v>
      </c>
      <c r="I4398" s="193"/>
      <c r="J4398" s="197">
        <v>4396</v>
      </c>
      <c r="K4398" s="234"/>
      <c r="L4398" s="234"/>
      <c r="M4398" s="234"/>
      <c r="N4398" s="234"/>
      <c r="O4398" s="234"/>
      <c r="P4398" s="234"/>
      <c r="Q4398" s="7">
        <v>37760</v>
      </c>
      <c r="R4398" s="234">
        <v>0.33089299999999999</v>
      </c>
      <c r="S4398" s="234">
        <v>0.333036</v>
      </c>
      <c r="T4398" s="234">
        <v>0.32250000000000001</v>
      </c>
      <c r="U4398" s="234">
        <v>0.323214</v>
      </c>
      <c r="V4398" s="192">
        <v>0.27930199999999999</v>
      </c>
      <c r="W4398" s="234">
        <v>445888800</v>
      </c>
      <c r="X4398" s="194">
        <f t="shared" si="137"/>
        <v>-3.723492264842946E-2</v>
      </c>
      <c r="Y4398" s="193"/>
      <c r="Z4398" s="197">
        <v>4396</v>
      </c>
    </row>
    <row r="4399" spans="1:26" ht="14.4" x14ac:dyDescent="0.3">
      <c r="A4399" s="7">
        <v>37757</v>
      </c>
      <c r="B4399" s="191">
        <v>946.669983</v>
      </c>
      <c r="C4399" s="191">
        <v>948.65002400000003</v>
      </c>
      <c r="D4399" s="191">
        <v>938.59997599999997</v>
      </c>
      <c r="E4399" s="191">
        <v>944.29998799999998</v>
      </c>
      <c r="F4399" s="192">
        <v>944.29998799999998</v>
      </c>
      <c r="G4399" s="191">
        <v>1505500000</v>
      </c>
      <c r="H4399" s="194">
        <f t="shared" si="136"/>
        <v>-2.5035070748620296E-3</v>
      </c>
      <c r="I4399" s="193"/>
      <c r="J4399" s="197">
        <v>4397</v>
      </c>
      <c r="K4399" s="234"/>
      <c r="L4399" s="234"/>
      <c r="M4399" s="234"/>
      <c r="N4399" s="234"/>
      <c r="O4399" s="234"/>
      <c r="P4399" s="234"/>
      <c r="Q4399" s="7">
        <v>37757</v>
      </c>
      <c r="R4399" s="234">
        <v>0.33196399999999998</v>
      </c>
      <c r="S4399" s="234">
        <v>0.33946399999999999</v>
      </c>
      <c r="T4399" s="234">
        <v>0.32642900000000002</v>
      </c>
      <c r="U4399" s="234">
        <v>0.33571400000000001</v>
      </c>
      <c r="V4399" s="192">
        <v>0.29010399999999997</v>
      </c>
      <c r="W4399" s="234">
        <v>341628000</v>
      </c>
      <c r="X4399" s="194">
        <f t="shared" si="137"/>
        <v>3.7367139061114988E-3</v>
      </c>
      <c r="Y4399" s="193"/>
      <c r="Z4399" s="197">
        <v>4397</v>
      </c>
    </row>
    <row r="4400" spans="1:26" ht="14.4" x14ac:dyDescent="0.3">
      <c r="A4400" s="7">
        <v>37756</v>
      </c>
      <c r="B4400" s="191">
        <v>939.28002900000001</v>
      </c>
      <c r="C4400" s="191">
        <v>948.22997999999995</v>
      </c>
      <c r="D4400" s="191">
        <v>938.78997800000002</v>
      </c>
      <c r="E4400" s="191">
        <v>946.669983</v>
      </c>
      <c r="F4400" s="192">
        <v>946.669983</v>
      </c>
      <c r="G4400" s="191">
        <v>1508700000</v>
      </c>
      <c r="H4400" s="194">
        <f t="shared" si="136"/>
        <v>7.8676792562785217E-3</v>
      </c>
      <c r="I4400" s="193"/>
      <c r="J4400" s="197">
        <v>4398</v>
      </c>
      <c r="K4400" s="234"/>
      <c r="L4400" s="234"/>
      <c r="M4400" s="234"/>
      <c r="N4400" s="234"/>
      <c r="O4400" s="234"/>
      <c r="P4400" s="234"/>
      <c r="Q4400" s="7">
        <v>37756</v>
      </c>
      <c r="R4400" s="234">
        <v>0.33214300000000002</v>
      </c>
      <c r="S4400" s="234">
        <v>0.33660699999999999</v>
      </c>
      <c r="T4400" s="234">
        <v>0.32982099999999998</v>
      </c>
      <c r="U4400" s="234">
        <v>0.33446399999999998</v>
      </c>
      <c r="V4400" s="192">
        <v>0.289024</v>
      </c>
      <c r="W4400" s="234">
        <v>284995200</v>
      </c>
      <c r="X4400" s="194">
        <f t="shared" si="137"/>
        <v>9.7049391083194273E-3</v>
      </c>
      <c r="Y4400" s="193"/>
      <c r="Z4400" s="197">
        <v>4398</v>
      </c>
    </row>
    <row r="4401" spans="1:26" ht="14.4" x14ac:dyDescent="0.3">
      <c r="A4401" s="7">
        <v>37755</v>
      </c>
      <c r="B4401" s="191">
        <v>942.29998799999998</v>
      </c>
      <c r="C4401" s="191">
        <v>947.28997800000002</v>
      </c>
      <c r="D4401" s="191">
        <v>935.23999000000003</v>
      </c>
      <c r="E4401" s="191">
        <v>939.28002900000001</v>
      </c>
      <c r="F4401" s="192">
        <v>939.28002900000001</v>
      </c>
      <c r="G4401" s="191">
        <v>1401800000</v>
      </c>
      <c r="H4401" s="194">
        <f t="shared" si="136"/>
        <v>-3.2048806520837731E-3</v>
      </c>
      <c r="I4401" s="193"/>
      <c r="J4401" s="197">
        <v>4399</v>
      </c>
      <c r="K4401" s="234"/>
      <c r="L4401" s="234"/>
      <c r="M4401" s="234"/>
      <c r="N4401" s="234"/>
      <c r="O4401" s="234"/>
      <c r="P4401" s="234"/>
      <c r="Q4401" s="7">
        <v>37755</v>
      </c>
      <c r="R4401" s="234">
        <v>0.33624999999999999</v>
      </c>
      <c r="S4401" s="234">
        <v>0.33642899999999998</v>
      </c>
      <c r="T4401" s="234">
        <v>0.32910699999999998</v>
      </c>
      <c r="U4401" s="234">
        <v>0.33124999999999999</v>
      </c>
      <c r="V4401" s="192">
        <v>0.286246</v>
      </c>
      <c r="W4401" s="234">
        <v>355488000</v>
      </c>
      <c r="X4401" s="194">
        <f t="shared" si="137"/>
        <v>-6.4283681247354028E-3</v>
      </c>
      <c r="Y4401" s="193"/>
      <c r="Z4401" s="197">
        <v>4399</v>
      </c>
    </row>
    <row r="4402" spans="1:26" ht="14.4" x14ac:dyDescent="0.3">
      <c r="A4402" s="7">
        <v>37754</v>
      </c>
      <c r="B4402" s="191">
        <v>945.10998500000005</v>
      </c>
      <c r="C4402" s="191">
        <v>947.51000999999997</v>
      </c>
      <c r="D4402" s="191">
        <v>938.90997300000004</v>
      </c>
      <c r="E4402" s="191">
        <v>942.29998799999998</v>
      </c>
      <c r="F4402" s="192">
        <v>942.29998799999998</v>
      </c>
      <c r="G4402" s="191">
        <v>1418100000</v>
      </c>
      <c r="H4402" s="194">
        <f t="shared" si="136"/>
        <v>-2.9731957598565276E-3</v>
      </c>
      <c r="I4402" s="193"/>
      <c r="J4402" s="197">
        <v>4400</v>
      </c>
      <c r="K4402" s="234"/>
      <c r="L4402" s="234"/>
      <c r="M4402" s="234"/>
      <c r="N4402" s="234"/>
      <c r="O4402" s="234"/>
      <c r="P4402" s="234"/>
      <c r="Q4402" s="7">
        <v>37754</v>
      </c>
      <c r="R4402" s="234">
        <v>0.32910699999999998</v>
      </c>
      <c r="S4402" s="234">
        <v>0.33875</v>
      </c>
      <c r="T4402" s="234">
        <v>0.32053599999999999</v>
      </c>
      <c r="U4402" s="234">
        <v>0.33339299999999999</v>
      </c>
      <c r="V4402" s="192">
        <v>0.28809800000000002</v>
      </c>
      <c r="W4402" s="234">
        <v>446796000</v>
      </c>
      <c r="X4402" s="194">
        <f t="shared" si="137"/>
        <v>5.9287709497207854E-3</v>
      </c>
      <c r="Y4402" s="193"/>
      <c r="Z4402" s="197">
        <v>4400</v>
      </c>
    </row>
    <row r="4403" spans="1:26" ht="14.4" x14ac:dyDescent="0.3">
      <c r="A4403" s="7">
        <v>37753</v>
      </c>
      <c r="B4403" s="191">
        <v>933.40997300000004</v>
      </c>
      <c r="C4403" s="191">
        <v>946.84002699999996</v>
      </c>
      <c r="D4403" s="191">
        <v>929.29998799999998</v>
      </c>
      <c r="E4403" s="191">
        <v>945.10998500000005</v>
      </c>
      <c r="F4403" s="192">
        <v>945.10998500000005</v>
      </c>
      <c r="G4403" s="191">
        <v>1378800000</v>
      </c>
      <c r="H4403" s="194">
        <f t="shared" si="136"/>
        <v>1.2534697869571633E-2</v>
      </c>
      <c r="I4403" s="193"/>
      <c r="J4403" s="197">
        <v>4401</v>
      </c>
      <c r="K4403" s="234"/>
      <c r="L4403" s="234"/>
      <c r="M4403" s="234"/>
      <c r="N4403" s="234"/>
      <c r="O4403" s="234"/>
      <c r="P4403" s="234"/>
      <c r="Q4403" s="7">
        <v>37753</v>
      </c>
      <c r="R4403" s="234">
        <v>0.32410699999999998</v>
      </c>
      <c r="S4403" s="234">
        <v>0.33464300000000002</v>
      </c>
      <c r="T4403" s="234">
        <v>0.32374999999999998</v>
      </c>
      <c r="U4403" s="234">
        <v>0.33142899999999997</v>
      </c>
      <c r="V4403" s="192">
        <v>0.28639999999999999</v>
      </c>
      <c r="W4403" s="234">
        <v>419372800</v>
      </c>
      <c r="X4403" s="194">
        <f t="shared" si="137"/>
        <v>1.4207402580846268E-2</v>
      </c>
      <c r="Y4403" s="193"/>
      <c r="Z4403" s="197">
        <v>4401</v>
      </c>
    </row>
    <row r="4404" spans="1:26" ht="14.4" x14ac:dyDescent="0.3">
      <c r="A4404" s="7">
        <v>37750</v>
      </c>
      <c r="B4404" s="191">
        <v>920.27002000000005</v>
      </c>
      <c r="C4404" s="191">
        <v>933.77002000000005</v>
      </c>
      <c r="D4404" s="191">
        <v>920.27002000000005</v>
      </c>
      <c r="E4404" s="191">
        <v>933.40997300000004</v>
      </c>
      <c r="F4404" s="192">
        <v>933.40997300000004</v>
      </c>
      <c r="G4404" s="191">
        <v>1326100000</v>
      </c>
      <c r="H4404" s="194">
        <f t="shared" si="136"/>
        <v>1.4278366908008142E-2</v>
      </c>
      <c r="I4404" s="193"/>
      <c r="J4404" s="197">
        <v>4402</v>
      </c>
      <c r="K4404" s="234"/>
      <c r="L4404" s="234"/>
      <c r="M4404" s="234"/>
      <c r="N4404" s="234"/>
      <c r="O4404" s="234"/>
      <c r="P4404" s="234"/>
      <c r="Q4404" s="7">
        <v>37750</v>
      </c>
      <c r="R4404" s="234">
        <v>0.32732099999999997</v>
      </c>
      <c r="S4404" s="234">
        <v>0.328571</v>
      </c>
      <c r="T4404" s="234">
        <v>0.31928600000000001</v>
      </c>
      <c r="U4404" s="234">
        <v>0.32678600000000002</v>
      </c>
      <c r="V4404" s="192">
        <v>0.28238799999999997</v>
      </c>
      <c r="W4404" s="234">
        <v>588386400</v>
      </c>
      <c r="X4404" s="194">
        <f t="shared" si="137"/>
        <v>1.6665526589597437E-2</v>
      </c>
      <c r="Y4404" s="193"/>
      <c r="Z4404" s="197">
        <v>4402</v>
      </c>
    </row>
    <row r="4405" spans="1:26" ht="14.4" x14ac:dyDescent="0.3">
      <c r="A4405" s="7">
        <v>37749</v>
      </c>
      <c r="B4405" s="191">
        <v>929.61999500000002</v>
      </c>
      <c r="C4405" s="191">
        <v>929.61999500000002</v>
      </c>
      <c r="D4405" s="191">
        <v>919.71997099999999</v>
      </c>
      <c r="E4405" s="191">
        <v>920.27002000000005</v>
      </c>
      <c r="F4405" s="192">
        <v>920.27002000000005</v>
      </c>
      <c r="G4405" s="191">
        <v>1379600000</v>
      </c>
      <c r="H4405" s="194">
        <f t="shared" si="136"/>
        <v>-1.0057846270830235E-2</v>
      </c>
      <c r="I4405" s="193"/>
      <c r="J4405" s="197">
        <v>4403</v>
      </c>
      <c r="K4405" s="234"/>
      <c r="L4405" s="234"/>
      <c r="M4405" s="234"/>
      <c r="N4405" s="234"/>
      <c r="O4405" s="234"/>
      <c r="P4405" s="234"/>
      <c r="Q4405" s="7">
        <v>37749</v>
      </c>
      <c r="R4405" s="234">
        <v>0.31607099999999999</v>
      </c>
      <c r="S4405" s="234">
        <v>0.32267899999999999</v>
      </c>
      <c r="T4405" s="234">
        <v>0.30875000000000002</v>
      </c>
      <c r="U4405" s="234">
        <v>0.32142900000000002</v>
      </c>
      <c r="V4405" s="192">
        <v>0.27775899999999998</v>
      </c>
      <c r="W4405" s="234">
        <v>687736000</v>
      </c>
      <c r="X4405" s="194">
        <f t="shared" si="137"/>
        <v>1.9830517186937742E-2</v>
      </c>
      <c r="Y4405" s="193"/>
      <c r="Z4405" s="197">
        <v>4403</v>
      </c>
    </row>
    <row r="4406" spans="1:26" ht="14.4" x14ac:dyDescent="0.3">
      <c r="A4406" s="7">
        <v>37748</v>
      </c>
      <c r="B4406" s="191">
        <v>934.39001499999995</v>
      </c>
      <c r="C4406" s="191">
        <v>937.21997099999999</v>
      </c>
      <c r="D4406" s="191">
        <v>926.40997300000004</v>
      </c>
      <c r="E4406" s="191">
        <v>929.61999500000002</v>
      </c>
      <c r="F4406" s="192">
        <v>929.61999500000002</v>
      </c>
      <c r="G4406" s="191">
        <v>1531900000</v>
      </c>
      <c r="H4406" s="194">
        <f t="shared" si="136"/>
        <v>-5.1049560926653649E-3</v>
      </c>
      <c r="I4406" s="193"/>
      <c r="J4406" s="197">
        <v>4404</v>
      </c>
      <c r="K4406" s="234"/>
      <c r="L4406" s="234"/>
      <c r="M4406" s="234"/>
      <c r="N4406" s="234"/>
      <c r="O4406" s="234"/>
      <c r="P4406" s="234"/>
      <c r="Q4406" s="7">
        <v>37748</v>
      </c>
      <c r="R4406" s="234">
        <v>0.30946400000000002</v>
      </c>
      <c r="S4406" s="234">
        <v>0.325714</v>
      </c>
      <c r="T4406" s="234">
        <v>0.30553599999999997</v>
      </c>
      <c r="U4406" s="234">
        <v>0.31517899999999999</v>
      </c>
      <c r="V4406" s="192">
        <v>0.27235799999999999</v>
      </c>
      <c r="W4406" s="234">
        <v>1054379200</v>
      </c>
      <c r="X4406" s="194">
        <f t="shared" si="137"/>
        <v>8.568973944986678E-3</v>
      </c>
      <c r="Y4406" s="193"/>
      <c r="Z4406" s="197">
        <v>4404</v>
      </c>
    </row>
    <row r="4407" spans="1:26" ht="14.4" x14ac:dyDescent="0.3">
      <c r="A4407" s="7">
        <v>37747</v>
      </c>
      <c r="B4407" s="191">
        <v>926.54998799999998</v>
      </c>
      <c r="C4407" s="191">
        <v>939.60998500000005</v>
      </c>
      <c r="D4407" s="191">
        <v>926.38000499999998</v>
      </c>
      <c r="E4407" s="191">
        <v>934.39001499999995</v>
      </c>
      <c r="F4407" s="192">
        <v>934.39001499999995</v>
      </c>
      <c r="G4407" s="191">
        <v>1649600000</v>
      </c>
      <c r="H4407" s="194">
        <f t="shared" si="136"/>
        <v>8.4615262010018649E-3</v>
      </c>
      <c r="I4407" s="193"/>
      <c r="J4407" s="197">
        <v>4405</v>
      </c>
      <c r="K4407" s="234"/>
      <c r="L4407" s="234"/>
      <c r="M4407" s="234"/>
      <c r="N4407" s="234"/>
      <c r="O4407" s="234"/>
      <c r="P4407" s="234"/>
      <c r="Q4407" s="7">
        <v>37747</v>
      </c>
      <c r="R4407" s="234">
        <v>0.28785699999999997</v>
      </c>
      <c r="S4407" s="234">
        <v>0.31964300000000001</v>
      </c>
      <c r="T4407" s="234">
        <v>0.28749999999999998</v>
      </c>
      <c r="U4407" s="234">
        <v>0.3125</v>
      </c>
      <c r="V4407" s="192">
        <v>0.27004400000000001</v>
      </c>
      <c r="W4407" s="234">
        <v>1514492000</v>
      </c>
      <c r="X4407" s="194">
        <f t="shared" si="137"/>
        <v>8.7632810549124793E-2</v>
      </c>
      <c r="Y4407" s="193"/>
      <c r="Z4407" s="197">
        <v>4405</v>
      </c>
    </row>
    <row r="4408" spans="1:26" ht="14.4" x14ac:dyDescent="0.3">
      <c r="A4408" s="7">
        <v>37746</v>
      </c>
      <c r="B4408" s="191">
        <v>930.080017</v>
      </c>
      <c r="C4408" s="191">
        <v>933.88000499999998</v>
      </c>
      <c r="D4408" s="191">
        <v>924.54998799999998</v>
      </c>
      <c r="E4408" s="191">
        <v>926.54998799999998</v>
      </c>
      <c r="F4408" s="192">
        <v>926.54998799999998</v>
      </c>
      <c r="G4408" s="191">
        <v>1446300000</v>
      </c>
      <c r="H4408" s="194">
        <f t="shared" si="136"/>
        <v>-3.7954035518215131E-3</v>
      </c>
      <c r="I4408" s="193"/>
      <c r="J4408" s="197">
        <v>4406</v>
      </c>
      <c r="K4408" s="234"/>
      <c r="L4408" s="234"/>
      <c r="M4408" s="234"/>
      <c r="N4408" s="234"/>
      <c r="O4408" s="234"/>
      <c r="P4408" s="234"/>
      <c r="Q4408" s="7">
        <v>37746</v>
      </c>
      <c r="R4408" s="234">
        <v>0.26374999999999998</v>
      </c>
      <c r="S4408" s="234">
        <v>0.301429</v>
      </c>
      <c r="T4408" s="234">
        <v>0.26339299999999999</v>
      </c>
      <c r="U4408" s="234">
        <v>0.28732099999999999</v>
      </c>
      <c r="V4408" s="192">
        <v>0.24828600000000001</v>
      </c>
      <c r="W4408" s="234">
        <v>1555708000</v>
      </c>
      <c r="X4408" s="194">
        <f t="shared" si="137"/>
        <v>0.11349499280201272</v>
      </c>
      <c r="Y4408" s="193"/>
      <c r="Z4408" s="197">
        <v>4406</v>
      </c>
    </row>
    <row r="4409" spans="1:26" ht="14.4" x14ac:dyDescent="0.3">
      <c r="A4409" s="7">
        <v>37743</v>
      </c>
      <c r="B4409" s="191">
        <v>916.29998799999998</v>
      </c>
      <c r="C4409" s="191">
        <v>930.55999799999995</v>
      </c>
      <c r="D4409" s="191">
        <v>912.34997599999997</v>
      </c>
      <c r="E4409" s="191">
        <v>930.080017</v>
      </c>
      <c r="F4409" s="192">
        <v>930.080017</v>
      </c>
      <c r="G4409" s="191">
        <v>1554300000</v>
      </c>
      <c r="H4409" s="194">
        <f t="shared" si="136"/>
        <v>1.5038774615808478E-2</v>
      </c>
      <c r="I4409" s="193"/>
      <c r="J4409" s="197">
        <v>4407</v>
      </c>
      <c r="K4409" s="234"/>
      <c r="L4409" s="234"/>
      <c r="M4409" s="234"/>
      <c r="N4409" s="234"/>
      <c r="O4409" s="234"/>
      <c r="P4409" s="234"/>
      <c r="Q4409" s="7">
        <v>37743</v>
      </c>
      <c r="R4409" s="234">
        <v>0.258214</v>
      </c>
      <c r="S4409" s="234">
        <v>0.26053599999999999</v>
      </c>
      <c r="T4409" s="234">
        <v>0.25607099999999999</v>
      </c>
      <c r="U4409" s="234">
        <v>0.25803599999999999</v>
      </c>
      <c r="V4409" s="192">
        <v>0.22297900000000001</v>
      </c>
      <c r="W4409" s="234">
        <v>321182400</v>
      </c>
      <c r="X4409" s="194">
        <f t="shared" si="137"/>
        <v>6.2683334085473228E-3</v>
      </c>
      <c r="Y4409" s="193"/>
      <c r="Z4409" s="197">
        <v>4407</v>
      </c>
    </row>
    <row r="4410" spans="1:26" ht="14.4" x14ac:dyDescent="0.3">
      <c r="A4410" s="7">
        <v>37742</v>
      </c>
      <c r="B4410" s="191">
        <v>916.919983</v>
      </c>
      <c r="C4410" s="191">
        <v>919.67999299999997</v>
      </c>
      <c r="D4410" s="191">
        <v>902.830017</v>
      </c>
      <c r="E4410" s="191">
        <v>916.29998799999998</v>
      </c>
      <c r="F4410" s="192">
        <v>916.29998799999998</v>
      </c>
      <c r="G4410" s="191">
        <v>1397500000</v>
      </c>
      <c r="H4410" s="194">
        <f t="shared" si="136"/>
        <v>-6.7617132519187033E-4</v>
      </c>
      <c r="I4410" s="193"/>
      <c r="J4410" s="197">
        <v>4408</v>
      </c>
      <c r="K4410" s="234"/>
      <c r="L4410" s="234"/>
      <c r="M4410" s="234"/>
      <c r="N4410" s="234"/>
      <c r="O4410" s="234"/>
      <c r="P4410" s="234"/>
      <c r="Q4410" s="7">
        <v>37742</v>
      </c>
      <c r="R4410" s="234">
        <v>0.25446400000000002</v>
      </c>
      <c r="S4410" s="234">
        <v>0.25696400000000003</v>
      </c>
      <c r="T4410" s="234">
        <v>0.25</v>
      </c>
      <c r="U4410" s="234">
        <v>0.25642900000000002</v>
      </c>
      <c r="V4410" s="192">
        <v>0.22159000000000001</v>
      </c>
      <c r="W4410" s="234">
        <v>342759200</v>
      </c>
      <c r="X4410" s="194">
        <f t="shared" si="137"/>
        <v>9.8436859135032726E-3</v>
      </c>
      <c r="Y4410" s="193"/>
      <c r="Z4410" s="197">
        <v>4408</v>
      </c>
    </row>
    <row r="4411" spans="1:26" ht="14.4" x14ac:dyDescent="0.3">
      <c r="A4411" s="7">
        <v>37741</v>
      </c>
      <c r="B4411" s="191">
        <v>917.84002699999996</v>
      </c>
      <c r="C4411" s="191">
        <v>922.01000999999997</v>
      </c>
      <c r="D4411" s="191">
        <v>911.70001200000002</v>
      </c>
      <c r="E4411" s="191">
        <v>916.919983</v>
      </c>
      <c r="F4411" s="192">
        <v>916.919983</v>
      </c>
      <c r="G4411" s="191">
        <v>1788510000</v>
      </c>
      <c r="H4411" s="194">
        <f t="shared" si="136"/>
        <v>-1.0024012604976115E-3</v>
      </c>
      <c r="I4411" s="193"/>
      <c r="J4411" s="197">
        <v>4409</v>
      </c>
      <c r="K4411" s="234"/>
      <c r="L4411" s="234"/>
      <c r="M4411" s="234"/>
      <c r="N4411" s="234"/>
      <c r="O4411" s="234"/>
      <c r="P4411" s="234"/>
      <c r="Q4411" s="7">
        <v>37741</v>
      </c>
      <c r="R4411" s="234">
        <v>0.24875</v>
      </c>
      <c r="S4411" s="234">
        <v>0.25624999999999998</v>
      </c>
      <c r="T4411" s="234">
        <v>0.24732100000000001</v>
      </c>
      <c r="U4411" s="234">
        <v>0.25392900000000002</v>
      </c>
      <c r="V4411" s="192">
        <v>0.21942999999999999</v>
      </c>
      <c r="W4411" s="234">
        <v>458175200</v>
      </c>
      <c r="X4411" s="194">
        <f t="shared" si="137"/>
        <v>1.1379925424385024E-2</v>
      </c>
      <c r="Y4411" s="193"/>
      <c r="Z4411" s="197">
        <v>4409</v>
      </c>
    </row>
    <row r="4412" spans="1:26" ht="14.4" x14ac:dyDescent="0.3">
      <c r="A4412" s="7">
        <v>37740</v>
      </c>
      <c r="B4412" s="191">
        <v>914.84002699999996</v>
      </c>
      <c r="C4412" s="191">
        <v>924.23999000000003</v>
      </c>
      <c r="D4412" s="191">
        <v>911.09997599999997</v>
      </c>
      <c r="E4412" s="191">
        <v>917.84002699999996</v>
      </c>
      <c r="F4412" s="192">
        <v>917.84002699999996</v>
      </c>
      <c r="G4412" s="191">
        <v>1525600000</v>
      </c>
      <c r="H4412" s="194">
        <f t="shared" si="136"/>
        <v>3.2792618506623347E-3</v>
      </c>
      <c r="I4412" s="193"/>
      <c r="J4412" s="197">
        <v>4410</v>
      </c>
      <c r="K4412" s="234"/>
      <c r="L4412" s="234"/>
      <c r="M4412" s="234"/>
      <c r="N4412" s="234"/>
      <c r="O4412" s="234"/>
      <c r="P4412" s="234"/>
      <c r="Q4412" s="7">
        <v>37740</v>
      </c>
      <c r="R4412" s="234">
        <v>0.249643</v>
      </c>
      <c r="S4412" s="234">
        <v>0.252857</v>
      </c>
      <c r="T4412" s="234">
        <v>0.24249999999999999</v>
      </c>
      <c r="U4412" s="234">
        <v>0.25107099999999999</v>
      </c>
      <c r="V4412" s="192">
        <v>0.21696099999999999</v>
      </c>
      <c r="W4412" s="234">
        <v>458236800</v>
      </c>
      <c r="X4412" s="194">
        <f t="shared" si="137"/>
        <v>1.443373201043595E-2</v>
      </c>
      <c r="Y4412" s="193"/>
      <c r="Z4412" s="197">
        <v>4410</v>
      </c>
    </row>
    <row r="4413" spans="1:26" ht="14.4" x14ac:dyDescent="0.3">
      <c r="A4413" s="7">
        <v>37739</v>
      </c>
      <c r="B4413" s="191">
        <v>898.80999799999995</v>
      </c>
      <c r="C4413" s="191">
        <v>918.15002400000003</v>
      </c>
      <c r="D4413" s="191">
        <v>898.80999799999995</v>
      </c>
      <c r="E4413" s="191">
        <v>914.84002699999996</v>
      </c>
      <c r="F4413" s="192">
        <v>914.84002699999996</v>
      </c>
      <c r="G4413" s="191">
        <v>1273000000</v>
      </c>
      <c r="H4413" s="194">
        <f t="shared" si="136"/>
        <v>1.7834724842480016E-2</v>
      </c>
      <c r="I4413" s="193"/>
      <c r="J4413" s="197">
        <v>4411</v>
      </c>
      <c r="K4413" s="234"/>
      <c r="L4413" s="234"/>
      <c r="M4413" s="234"/>
      <c r="N4413" s="234"/>
      <c r="O4413" s="234"/>
      <c r="P4413" s="234"/>
      <c r="Q4413" s="7">
        <v>37739</v>
      </c>
      <c r="R4413" s="234">
        <v>0.24071400000000001</v>
      </c>
      <c r="S4413" s="234">
        <v>0.24928600000000001</v>
      </c>
      <c r="T4413" s="234">
        <v>0.23982100000000001</v>
      </c>
      <c r="U4413" s="234">
        <v>0.2475</v>
      </c>
      <c r="V4413" s="192">
        <v>0.21387400000000001</v>
      </c>
      <c r="W4413" s="234">
        <v>636798400</v>
      </c>
      <c r="X4413" s="194">
        <f t="shared" si="137"/>
        <v>3.8198101987815904E-2</v>
      </c>
      <c r="Y4413" s="193"/>
      <c r="Z4413" s="197">
        <v>4411</v>
      </c>
    </row>
    <row r="4414" spans="1:26" ht="14.4" x14ac:dyDescent="0.3">
      <c r="A4414" s="7">
        <v>37736</v>
      </c>
      <c r="B4414" s="191">
        <v>911.42999299999997</v>
      </c>
      <c r="C4414" s="191">
        <v>911.42999299999997</v>
      </c>
      <c r="D4414" s="191">
        <v>897.52002000000005</v>
      </c>
      <c r="E4414" s="191">
        <v>898.80999799999995</v>
      </c>
      <c r="F4414" s="192">
        <v>898.80999799999995</v>
      </c>
      <c r="G4414" s="191">
        <v>1335800000</v>
      </c>
      <c r="H4414" s="194">
        <f t="shared" si="136"/>
        <v>-1.3846367902005193E-2</v>
      </c>
      <c r="I4414" s="193"/>
      <c r="J4414" s="197">
        <v>4412</v>
      </c>
      <c r="K4414" s="234"/>
      <c r="L4414" s="234"/>
      <c r="M4414" s="234"/>
      <c r="N4414" s="234"/>
      <c r="O4414" s="234"/>
      <c r="P4414" s="234"/>
      <c r="Q4414" s="7">
        <v>37736</v>
      </c>
      <c r="R4414" s="234">
        <v>0.24035699999999999</v>
      </c>
      <c r="S4414" s="234">
        <v>0.24249999999999999</v>
      </c>
      <c r="T4414" s="234">
        <v>0.23624999999999999</v>
      </c>
      <c r="U4414" s="234">
        <v>0.23839299999999999</v>
      </c>
      <c r="V4414" s="192">
        <v>0.20600499999999999</v>
      </c>
      <c r="W4414" s="234">
        <v>205318400</v>
      </c>
      <c r="X4414" s="194">
        <f t="shared" si="137"/>
        <v>-6.6926077543600819E-3</v>
      </c>
      <c r="Y4414" s="193"/>
      <c r="Z4414" s="197">
        <v>4412</v>
      </c>
    </row>
    <row r="4415" spans="1:26" ht="14.4" x14ac:dyDescent="0.3">
      <c r="A4415" s="7">
        <v>37735</v>
      </c>
      <c r="B4415" s="191">
        <v>919.02002000000005</v>
      </c>
      <c r="C4415" s="191">
        <v>919.02002000000005</v>
      </c>
      <c r="D4415" s="191">
        <v>906.69000200000005</v>
      </c>
      <c r="E4415" s="191">
        <v>911.42999299999997</v>
      </c>
      <c r="F4415" s="192">
        <v>911.42999299999997</v>
      </c>
      <c r="G4415" s="191">
        <v>1648100000</v>
      </c>
      <c r="H4415" s="194">
        <f t="shared" si="136"/>
        <v>-8.2588266140274907E-3</v>
      </c>
      <c r="I4415" s="193"/>
      <c r="J4415" s="197">
        <v>4413</v>
      </c>
      <c r="K4415" s="234"/>
      <c r="L4415" s="234"/>
      <c r="M4415" s="234"/>
      <c r="N4415" s="234"/>
      <c r="O4415" s="234"/>
      <c r="P4415" s="234"/>
      <c r="Q4415" s="7">
        <v>37735</v>
      </c>
      <c r="R4415" s="234">
        <v>0.241429</v>
      </c>
      <c r="S4415" s="234">
        <v>0.243036</v>
      </c>
      <c r="T4415" s="234">
        <v>0.23214299999999999</v>
      </c>
      <c r="U4415" s="234">
        <v>0.24</v>
      </c>
      <c r="V4415" s="192">
        <v>0.20739299999999999</v>
      </c>
      <c r="W4415" s="234">
        <v>325108000</v>
      </c>
      <c r="X4415" s="194">
        <f t="shared" si="137"/>
        <v>-1.0312377716483563E-2</v>
      </c>
      <c r="Y4415" s="193"/>
      <c r="Z4415" s="197">
        <v>4413</v>
      </c>
    </row>
    <row r="4416" spans="1:26" ht="14.4" x14ac:dyDescent="0.3">
      <c r="A4416" s="7">
        <v>37734</v>
      </c>
      <c r="B4416" s="191">
        <v>911.36999500000002</v>
      </c>
      <c r="C4416" s="191">
        <v>919.73999000000003</v>
      </c>
      <c r="D4416" s="191">
        <v>909.89001499999995</v>
      </c>
      <c r="E4416" s="191">
        <v>919.02002000000005</v>
      </c>
      <c r="F4416" s="192">
        <v>919.02002000000005</v>
      </c>
      <c r="G4416" s="191">
        <v>1667200000</v>
      </c>
      <c r="H4416" s="194">
        <f t="shared" si="136"/>
        <v>8.39398382870837E-3</v>
      </c>
      <c r="I4416" s="193"/>
      <c r="J4416" s="197">
        <v>4414</v>
      </c>
      <c r="K4416" s="234"/>
      <c r="L4416" s="234"/>
      <c r="M4416" s="234"/>
      <c r="N4416" s="234"/>
      <c r="O4416" s="234"/>
      <c r="P4416" s="234"/>
      <c r="Q4416" s="7">
        <v>37734</v>
      </c>
      <c r="R4416" s="234">
        <v>0.24160699999999999</v>
      </c>
      <c r="S4416" s="234">
        <v>0.243393</v>
      </c>
      <c r="T4416" s="234">
        <v>0.23857100000000001</v>
      </c>
      <c r="U4416" s="234">
        <v>0.24249999999999999</v>
      </c>
      <c r="V4416" s="192">
        <v>0.20955399999999999</v>
      </c>
      <c r="W4416" s="234">
        <v>209680800</v>
      </c>
      <c r="X4416" s="194">
        <f t="shared" si="137"/>
        <v>5.1805021249652127E-3</v>
      </c>
      <c r="Y4416" s="193"/>
      <c r="Z4416" s="197">
        <v>4414</v>
      </c>
    </row>
    <row r="4417" spans="1:26" ht="14.4" x14ac:dyDescent="0.3">
      <c r="A4417" s="7">
        <v>37733</v>
      </c>
      <c r="B4417" s="191">
        <v>892.01000999999997</v>
      </c>
      <c r="C4417" s="191">
        <v>911.73999000000003</v>
      </c>
      <c r="D4417" s="191">
        <v>886.70001200000002</v>
      </c>
      <c r="E4417" s="191">
        <v>911.36999500000002</v>
      </c>
      <c r="F4417" s="192">
        <v>911.36999500000002</v>
      </c>
      <c r="G4417" s="191">
        <v>1631200000</v>
      </c>
      <c r="H4417" s="194">
        <f t="shared" si="136"/>
        <v>2.170377549911133E-2</v>
      </c>
      <c r="I4417" s="193"/>
      <c r="J4417" s="197">
        <v>4415</v>
      </c>
      <c r="K4417" s="234"/>
      <c r="L4417" s="234"/>
      <c r="M4417" s="234"/>
      <c r="N4417" s="234"/>
      <c r="O4417" s="234"/>
      <c r="P4417" s="234"/>
      <c r="Q4417" s="7">
        <v>37733</v>
      </c>
      <c r="R4417" s="234">
        <v>0.23535700000000001</v>
      </c>
      <c r="S4417" s="234">
        <v>0.24321400000000001</v>
      </c>
      <c r="T4417" s="234">
        <v>0.23375000000000001</v>
      </c>
      <c r="U4417" s="234">
        <v>0.24124999999999999</v>
      </c>
      <c r="V4417" s="192">
        <v>0.20847399999999999</v>
      </c>
      <c r="W4417" s="234">
        <v>300568800</v>
      </c>
      <c r="X4417" s="194">
        <f t="shared" si="137"/>
        <v>2.8160817502120655E-2</v>
      </c>
      <c r="Y4417" s="193"/>
      <c r="Z4417" s="197">
        <v>4415</v>
      </c>
    </row>
    <row r="4418" spans="1:26" ht="14.4" x14ac:dyDescent="0.3">
      <c r="A4418" s="7">
        <v>37732</v>
      </c>
      <c r="B4418" s="191">
        <v>893.580017</v>
      </c>
      <c r="C4418" s="191">
        <v>898.01000999999997</v>
      </c>
      <c r="D4418" s="191">
        <v>888.169983</v>
      </c>
      <c r="E4418" s="191">
        <v>892.01000999999997</v>
      </c>
      <c r="F4418" s="192">
        <v>892.01000999999997</v>
      </c>
      <c r="G4418" s="191">
        <v>1118700000</v>
      </c>
      <c r="H4418" s="194">
        <f t="shared" si="136"/>
        <v>-1.7569853512066982E-3</v>
      </c>
      <c r="I4418" s="193"/>
      <c r="J4418" s="197">
        <v>4416</v>
      </c>
      <c r="K4418" s="234"/>
      <c r="L4418" s="234"/>
      <c r="M4418" s="234"/>
      <c r="N4418" s="234"/>
      <c r="O4418" s="234"/>
      <c r="P4418" s="234"/>
      <c r="Q4418" s="7">
        <v>37732</v>
      </c>
      <c r="R4418" s="234">
        <v>0.23446400000000001</v>
      </c>
      <c r="S4418" s="234">
        <v>0.235536</v>
      </c>
      <c r="T4418" s="234">
        <v>0.23178599999999999</v>
      </c>
      <c r="U4418" s="234">
        <v>0.23464299999999999</v>
      </c>
      <c r="V4418" s="192">
        <v>0.202764</v>
      </c>
      <c r="W4418" s="234">
        <v>152320000</v>
      </c>
      <c r="X4418" s="194">
        <f t="shared" si="137"/>
        <v>1.5262650959472659E-3</v>
      </c>
      <c r="Y4418" s="193"/>
      <c r="Z4418" s="197">
        <v>4416</v>
      </c>
    </row>
    <row r="4419" spans="1:26" ht="14.4" x14ac:dyDescent="0.3">
      <c r="A4419" s="7">
        <v>37728</v>
      </c>
      <c r="B4419" s="191">
        <v>879.90997300000004</v>
      </c>
      <c r="C4419" s="191">
        <v>893.830017</v>
      </c>
      <c r="D4419" s="191">
        <v>879.20001200000002</v>
      </c>
      <c r="E4419" s="191">
        <v>893.580017</v>
      </c>
      <c r="F4419" s="192">
        <v>893.580017</v>
      </c>
      <c r="G4419" s="191">
        <v>1430600000</v>
      </c>
      <c r="H4419" s="194">
        <f t="shared" si="136"/>
        <v>1.5535730267259922E-2</v>
      </c>
      <c r="I4419" s="193"/>
      <c r="J4419" s="197">
        <v>4417</v>
      </c>
      <c r="K4419" s="234"/>
      <c r="L4419" s="234"/>
      <c r="M4419" s="234"/>
      <c r="N4419" s="234"/>
      <c r="O4419" s="234"/>
      <c r="P4419" s="234"/>
      <c r="Q4419" s="7">
        <v>37728</v>
      </c>
      <c r="R4419" s="234">
        <v>0.23571400000000001</v>
      </c>
      <c r="S4419" s="234">
        <v>0.23660700000000001</v>
      </c>
      <c r="T4419" s="234">
        <v>0.22714300000000001</v>
      </c>
      <c r="U4419" s="234">
        <v>0.23428599999999999</v>
      </c>
      <c r="V4419" s="192">
        <v>0.202455</v>
      </c>
      <c r="W4419" s="234">
        <v>616257600</v>
      </c>
      <c r="X4419" s="194">
        <f t="shared" si="137"/>
        <v>-9.0647897526760831E-3</v>
      </c>
      <c r="Y4419" s="193"/>
      <c r="Z4419" s="197">
        <v>4417</v>
      </c>
    </row>
    <row r="4420" spans="1:26" ht="14.4" x14ac:dyDescent="0.3">
      <c r="A4420" s="7">
        <v>37727</v>
      </c>
      <c r="B4420" s="191">
        <v>890.80999799999995</v>
      </c>
      <c r="C4420" s="191">
        <v>896.77002000000005</v>
      </c>
      <c r="D4420" s="191">
        <v>877.92999299999997</v>
      </c>
      <c r="E4420" s="191">
        <v>879.90997300000004</v>
      </c>
      <c r="F4420" s="192">
        <v>879.90997300000004</v>
      </c>
      <c r="G4420" s="191">
        <v>1587600000</v>
      </c>
      <c r="H4420" s="194">
        <f t="shared" ref="H4420:H4483" si="138">(F4420-F4421)/F4421</f>
        <v>-1.2236082918323864E-2</v>
      </c>
      <c r="I4420" s="193"/>
      <c r="J4420" s="197">
        <v>4418</v>
      </c>
      <c r="K4420" s="234"/>
      <c r="L4420" s="234"/>
      <c r="M4420" s="234"/>
      <c r="N4420" s="234"/>
      <c r="O4420" s="234"/>
      <c r="P4420" s="234"/>
      <c r="Q4420" s="7">
        <v>37727</v>
      </c>
      <c r="R4420" s="234">
        <v>0.231964</v>
      </c>
      <c r="S4420" s="234">
        <v>0.24410699999999999</v>
      </c>
      <c r="T4420" s="234">
        <v>0.230714</v>
      </c>
      <c r="U4420" s="234">
        <v>0.236429</v>
      </c>
      <c r="V4420" s="192">
        <v>0.20430699999999999</v>
      </c>
      <c r="W4420" s="234">
        <v>1016176000</v>
      </c>
      <c r="X4420" s="194">
        <f t="shared" ref="X4420:X4483" si="139">(V4420-V4421)/V4421</f>
        <v>-1.1204034420342516E-2</v>
      </c>
      <c r="Y4420" s="193"/>
      <c r="Z4420" s="197">
        <v>4418</v>
      </c>
    </row>
    <row r="4421" spans="1:26" ht="14.4" x14ac:dyDescent="0.3">
      <c r="A4421" s="7">
        <v>37726</v>
      </c>
      <c r="B4421" s="191">
        <v>885.22997999999995</v>
      </c>
      <c r="C4421" s="191">
        <v>891.27002000000005</v>
      </c>
      <c r="D4421" s="191">
        <v>881.84997599999997</v>
      </c>
      <c r="E4421" s="191">
        <v>890.80999799999995</v>
      </c>
      <c r="F4421" s="192">
        <v>890.80999799999995</v>
      </c>
      <c r="G4421" s="191">
        <v>1460200000</v>
      </c>
      <c r="H4421" s="194">
        <f t="shared" si="138"/>
        <v>6.3034670380232669E-3</v>
      </c>
      <c r="I4421" s="193"/>
      <c r="J4421" s="197">
        <v>4419</v>
      </c>
      <c r="K4421" s="234"/>
      <c r="L4421" s="234"/>
      <c r="M4421" s="234"/>
      <c r="N4421" s="234"/>
      <c r="O4421" s="234"/>
      <c r="P4421" s="234"/>
      <c r="Q4421" s="7">
        <v>37726</v>
      </c>
      <c r="R4421" s="234">
        <v>0.24267900000000001</v>
      </c>
      <c r="S4421" s="234">
        <v>0.24285699999999999</v>
      </c>
      <c r="T4421" s="234">
        <v>0.23749999999999999</v>
      </c>
      <c r="U4421" s="234">
        <v>0.23910699999999999</v>
      </c>
      <c r="V4421" s="192">
        <v>0.206622</v>
      </c>
      <c r="W4421" s="234">
        <v>303968000</v>
      </c>
      <c r="X4421" s="194">
        <f t="shared" si="139"/>
        <v>-1.3991620298347874E-2</v>
      </c>
      <c r="Y4421" s="193"/>
      <c r="Z4421" s="197">
        <v>4419</v>
      </c>
    </row>
    <row r="4422" spans="1:26" ht="14.4" x14ac:dyDescent="0.3">
      <c r="A4422" s="7">
        <v>37725</v>
      </c>
      <c r="B4422" s="191">
        <v>868.29998799999998</v>
      </c>
      <c r="C4422" s="191">
        <v>885.26000999999997</v>
      </c>
      <c r="D4422" s="191">
        <v>868.29998799999998</v>
      </c>
      <c r="E4422" s="191">
        <v>885.22997999999995</v>
      </c>
      <c r="F4422" s="192">
        <v>885.22997999999995</v>
      </c>
      <c r="G4422" s="191">
        <v>1131000000</v>
      </c>
      <c r="H4422" s="194">
        <f t="shared" si="138"/>
        <v>1.949786045603397E-2</v>
      </c>
      <c r="I4422" s="193"/>
      <c r="J4422" s="197">
        <v>4420</v>
      </c>
      <c r="K4422" s="234"/>
      <c r="L4422" s="234"/>
      <c r="M4422" s="234"/>
      <c r="N4422" s="234"/>
      <c r="O4422" s="234"/>
      <c r="P4422" s="234"/>
      <c r="Q4422" s="7">
        <v>37725</v>
      </c>
      <c r="R4422" s="234">
        <v>0.24482100000000001</v>
      </c>
      <c r="S4422" s="234">
        <v>0.245536</v>
      </c>
      <c r="T4422" s="234">
        <v>0.24107100000000001</v>
      </c>
      <c r="U4422" s="234">
        <v>0.24249999999999999</v>
      </c>
      <c r="V4422" s="192">
        <v>0.20955399999999999</v>
      </c>
      <c r="W4422" s="234">
        <v>502958400</v>
      </c>
      <c r="X4422" s="194">
        <f t="shared" si="139"/>
        <v>2.8788845795080661E-2</v>
      </c>
      <c r="Y4422" s="193"/>
      <c r="Z4422" s="197">
        <v>4420</v>
      </c>
    </row>
    <row r="4423" spans="1:26" ht="14.4" x14ac:dyDescent="0.3">
      <c r="A4423" s="7">
        <v>37722</v>
      </c>
      <c r="B4423" s="191">
        <v>871.580017</v>
      </c>
      <c r="C4423" s="191">
        <v>883.34002699999996</v>
      </c>
      <c r="D4423" s="191">
        <v>865.919983</v>
      </c>
      <c r="E4423" s="191">
        <v>868.29998799999998</v>
      </c>
      <c r="F4423" s="192">
        <v>868.29998799999998</v>
      </c>
      <c r="G4423" s="191">
        <v>1141600000</v>
      </c>
      <c r="H4423" s="194">
        <f t="shared" si="138"/>
        <v>-3.7633136786338383E-3</v>
      </c>
      <c r="I4423" s="193"/>
      <c r="J4423" s="197">
        <v>4421</v>
      </c>
      <c r="K4423" s="234"/>
      <c r="L4423" s="234"/>
      <c r="M4423" s="234"/>
      <c r="N4423" s="234"/>
      <c r="O4423" s="234"/>
      <c r="P4423" s="234"/>
      <c r="Q4423" s="7">
        <v>37722</v>
      </c>
      <c r="R4423" s="234">
        <v>0.25089299999999998</v>
      </c>
      <c r="S4423" s="234">
        <v>0.257857</v>
      </c>
      <c r="T4423" s="234">
        <v>0.23089299999999999</v>
      </c>
      <c r="U4423" s="234">
        <v>0.23571400000000001</v>
      </c>
      <c r="V4423" s="192">
        <v>0.20369000000000001</v>
      </c>
      <c r="W4423" s="234">
        <v>1392708800</v>
      </c>
      <c r="X4423" s="194">
        <f t="shared" si="139"/>
        <v>-8.1418211992207168E-2</v>
      </c>
      <c r="Y4423" s="193"/>
      <c r="Z4423" s="197">
        <v>4421</v>
      </c>
    </row>
    <row r="4424" spans="1:26" ht="14.4" x14ac:dyDescent="0.3">
      <c r="A4424" s="7">
        <v>37721</v>
      </c>
      <c r="B4424" s="191">
        <v>865.98999000000003</v>
      </c>
      <c r="C4424" s="191">
        <v>871.78002900000001</v>
      </c>
      <c r="D4424" s="191">
        <v>862.76000999999997</v>
      </c>
      <c r="E4424" s="191">
        <v>871.580017</v>
      </c>
      <c r="F4424" s="192">
        <v>871.580017</v>
      </c>
      <c r="G4424" s="191">
        <v>1275300000</v>
      </c>
      <c r="H4424" s="194">
        <f t="shared" si="138"/>
        <v>6.4550711492634728E-3</v>
      </c>
      <c r="I4424" s="193"/>
      <c r="J4424" s="197">
        <v>4422</v>
      </c>
      <c r="K4424" s="234"/>
      <c r="L4424" s="234"/>
      <c r="M4424" s="234"/>
      <c r="N4424" s="234"/>
      <c r="O4424" s="234"/>
      <c r="P4424" s="234"/>
      <c r="Q4424" s="7">
        <v>37721</v>
      </c>
      <c r="R4424" s="234">
        <v>0.25357099999999999</v>
      </c>
      <c r="S4424" s="234">
        <v>0.25696400000000003</v>
      </c>
      <c r="T4424" s="234">
        <v>0.25357099999999999</v>
      </c>
      <c r="U4424" s="234">
        <v>0.25660699999999997</v>
      </c>
      <c r="V4424" s="192">
        <v>0.221744</v>
      </c>
      <c r="W4424" s="234">
        <v>107100000</v>
      </c>
      <c r="X4424" s="194">
        <f t="shared" si="139"/>
        <v>1.2682276324743006E-2</v>
      </c>
      <c r="Y4424" s="193"/>
      <c r="Z4424" s="197">
        <v>4422</v>
      </c>
    </row>
    <row r="4425" spans="1:26" ht="14.4" x14ac:dyDescent="0.3">
      <c r="A4425" s="7">
        <v>37720</v>
      </c>
      <c r="B4425" s="191">
        <v>878.28997800000002</v>
      </c>
      <c r="C4425" s="191">
        <v>887.34997599999997</v>
      </c>
      <c r="D4425" s="191">
        <v>865.71997099999999</v>
      </c>
      <c r="E4425" s="191">
        <v>865.98999000000003</v>
      </c>
      <c r="F4425" s="192">
        <v>865.98999000000003</v>
      </c>
      <c r="G4425" s="191">
        <v>1293700000</v>
      </c>
      <c r="H4425" s="194">
        <f t="shared" si="138"/>
        <v>-1.4004472677701423E-2</v>
      </c>
      <c r="I4425" s="193"/>
      <c r="J4425" s="197">
        <v>4423</v>
      </c>
      <c r="K4425" s="234"/>
      <c r="L4425" s="234"/>
      <c r="M4425" s="234"/>
      <c r="N4425" s="234"/>
      <c r="O4425" s="234"/>
      <c r="P4425" s="234"/>
      <c r="Q4425" s="7">
        <v>37720</v>
      </c>
      <c r="R4425" s="234">
        <v>0.25928600000000002</v>
      </c>
      <c r="S4425" s="234">
        <v>0.261071</v>
      </c>
      <c r="T4425" s="234">
        <v>0.2525</v>
      </c>
      <c r="U4425" s="234">
        <v>0.25339299999999998</v>
      </c>
      <c r="V4425" s="192">
        <v>0.21896699999999999</v>
      </c>
      <c r="W4425" s="234">
        <v>146725600</v>
      </c>
      <c r="X4425" s="194">
        <f t="shared" si="139"/>
        <v>-1.7992725772382222E-2</v>
      </c>
      <c r="Y4425" s="193"/>
      <c r="Z4425" s="197">
        <v>4423</v>
      </c>
    </row>
    <row r="4426" spans="1:26" ht="14.4" x14ac:dyDescent="0.3">
      <c r="A4426" s="7">
        <v>37719</v>
      </c>
      <c r="B4426" s="191">
        <v>879.92999299999997</v>
      </c>
      <c r="C4426" s="191">
        <v>883.10998500000005</v>
      </c>
      <c r="D4426" s="191">
        <v>874.67999299999997</v>
      </c>
      <c r="E4426" s="191">
        <v>878.28997800000002</v>
      </c>
      <c r="F4426" s="192">
        <v>878.28997800000002</v>
      </c>
      <c r="G4426" s="191">
        <v>1235400000</v>
      </c>
      <c r="H4426" s="194">
        <f t="shared" si="138"/>
        <v>-1.863801680868433E-3</v>
      </c>
      <c r="I4426" s="193"/>
      <c r="J4426" s="197">
        <v>4424</v>
      </c>
      <c r="K4426" s="234"/>
      <c r="L4426" s="234"/>
      <c r="M4426" s="234"/>
      <c r="N4426" s="234"/>
      <c r="O4426" s="234"/>
      <c r="P4426" s="234"/>
      <c r="Q4426" s="7">
        <v>37719</v>
      </c>
      <c r="R4426" s="234">
        <v>0.25910699999999998</v>
      </c>
      <c r="S4426" s="234">
        <v>0.26160699999999998</v>
      </c>
      <c r="T4426" s="234">
        <v>0.25642900000000002</v>
      </c>
      <c r="U4426" s="234">
        <v>0.25803599999999999</v>
      </c>
      <c r="V4426" s="192">
        <v>0.22297900000000001</v>
      </c>
      <c r="W4426" s="234">
        <v>128934400</v>
      </c>
      <c r="X4426" s="194">
        <f t="shared" si="139"/>
        <v>-2.7594411349039279E-3</v>
      </c>
      <c r="Y4426" s="193"/>
      <c r="Z4426" s="197">
        <v>4424</v>
      </c>
    </row>
    <row r="4427" spans="1:26" ht="14.4" x14ac:dyDescent="0.3">
      <c r="A4427" s="7">
        <v>37718</v>
      </c>
      <c r="B4427" s="191">
        <v>878.84997599999997</v>
      </c>
      <c r="C4427" s="191">
        <v>904.89001499999995</v>
      </c>
      <c r="D4427" s="191">
        <v>878.84997599999997</v>
      </c>
      <c r="E4427" s="191">
        <v>879.92999299999997</v>
      </c>
      <c r="F4427" s="192">
        <v>879.92999299999997</v>
      </c>
      <c r="G4427" s="191">
        <v>1494000000</v>
      </c>
      <c r="H4427" s="194">
        <f t="shared" si="138"/>
        <v>1.2288980252529449E-3</v>
      </c>
      <c r="I4427" s="193"/>
      <c r="J4427" s="197">
        <v>4425</v>
      </c>
      <c r="K4427" s="234"/>
      <c r="L4427" s="234"/>
      <c r="M4427" s="234"/>
      <c r="N4427" s="234"/>
      <c r="O4427" s="234"/>
      <c r="P4427" s="234"/>
      <c r="Q4427" s="7">
        <v>37718</v>
      </c>
      <c r="R4427" s="234">
        <v>0.265179</v>
      </c>
      <c r="S4427" s="234">
        <v>0.26696399999999998</v>
      </c>
      <c r="T4427" s="234">
        <v>0.25732100000000002</v>
      </c>
      <c r="U4427" s="234">
        <v>0.25874999999999998</v>
      </c>
      <c r="V4427" s="192">
        <v>0.22359599999999999</v>
      </c>
      <c r="W4427" s="234">
        <v>196862400</v>
      </c>
      <c r="X4427" s="194">
        <f t="shared" si="139"/>
        <v>5.5495093586133649E-3</v>
      </c>
      <c r="Y4427" s="193"/>
      <c r="Z4427" s="197">
        <v>4425</v>
      </c>
    </row>
    <row r="4428" spans="1:26" ht="14.4" x14ac:dyDescent="0.3">
      <c r="A4428" s="7">
        <v>37715</v>
      </c>
      <c r="B4428" s="191">
        <v>876.45001200000002</v>
      </c>
      <c r="C4428" s="191">
        <v>882.72997999999995</v>
      </c>
      <c r="D4428" s="191">
        <v>874.22997999999995</v>
      </c>
      <c r="E4428" s="191">
        <v>878.84997599999997</v>
      </c>
      <c r="F4428" s="192">
        <v>878.84997599999997</v>
      </c>
      <c r="G4428" s="191">
        <v>1241200000</v>
      </c>
      <c r="H4428" s="194">
        <f t="shared" si="138"/>
        <v>2.7382782442131504E-3</v>
      </c>
      <c r="I4428" s="193"/>
      <c r="J4428" s="197">
        <v>4426</v>
      </c>
      <c r="K4428" s="234"/>
      <c r="L4428" s="234"/>
      <c r="M4428" s="234"/>
      <c r="N4428" s="234"/>
      <c r="O4428" s="234"/>
      <c r="P4428" s="234"/>
      <c r="Q4428" s="7">
        <v>37715</v>
      </c>
      <c r="R4428" s="234">
        <v>0.25928600000000002</v>
      </c>
      <c r="S4428" s="234">
        <v>0.26196399999999997</v>
      </c>
      <c r="T4428" s="234">
        <v>0.25696400000000003</v>
      </c>
      <c r="U4428" s="234">
        <v>0.25732100000000002</v>
      </c>
      <c r="V4428" s="192">
        <v>0.222362</v>
      </c>
      <c r="W4428" s="234">
        <v>146020000</v>
      </c>
      <c r="X4428" s="194">
        <f t="shared" si="139"/>
        <v>-3.4553382959938419E-3</v>
      </c>
      <c r="Y4428" s="193"/>
      <c r="Z4428" s="197">
        <v>4426</v>
      </c>
    </row>
    <row r="4429" spans="1:26" ht="14.4" x14ac:dyDescent="0.3">
      <c r="A4429" s="7">
        <v>37714</v>
      </c>
      <c r="B4429" s="191">
        <v>880.90002400000003</v>
      </c>
      <c r="C4429" s="191">
        <v>885.89001499999995</v>
      </c>
      <c r="D4429" s="191">
        <v>876.11999500000002</v>
      </c>
      <c r="E4429" s="191">
        <v>876.45001200000002</v>
      </c>
      <c r="F4429" s="192">
        <v>876.45001200000002</v>
      </c>
      <c r="G4429" s="191">
        <v>1339500000</v>
      </c>
      <c r="H4429" s="194">
        <f t="shared" si="138"/>
        <v>-5.0516652046316834E-3</v>
      </c>
      <c r="I4429" s="193"/>
      <c r="J4429" s="197">
        <v>4427</v>
      </c>
      <c r="K4429" s="234"/>
      <c r="L4429" s="234"/>
      <c r="M4429" s="234"/>
      <c r="N4429" s="234"/>
      <c r="O4429" s="234"/>
      <c r="P4429" s="234"/>
      <c r="Q4429" s="7">
        <v>37714</v>
      </c>
      <c r="R4429" s="234">
        <v>0.26</v>
      </c>
      <c r="S4429" s="234">
        <v>0.26250000000000001</v>
      </c>
      <c r="T4429" s="234">
        <v>0.25624999999999998</v>
      </c>
      <c r="U4429" s="234">
        <v>0.258214</v>
      </c>
      <c r="V4429" s="192">
        <v>0.223133</v>
      </c>
      <c r="W4429" s="234">
        <v>145712000</v>
      </c>
      <c r="X4429" s="194">
        <f t="shared" si="139"/>
        <v>-9.5875149250087451E-3</v>
      </c>
      <c r="Y4429" s="193"/>
      <c r="Z4429" s="197">
        <v>4427</v>
      </c>
    </row>
    <row r="4430" spans="1:26" ht="14.4" x14ac:dyDescent="0.3">
      <c r="A4430" s="7">
        <v>37713</v>
      </c>
      <c r="B4430" s="191">
        <v>858.47997999999995</v>
      </c>
      <c r="C4430" s="191">
        <v>884.57000700000003</v>
      </c>
      <c r="D4430" s="191">
        <v>858.47997999999995</v>
      </c>
      <c r="E4430" s="191">
        <v>880.90002400000003</v>
      </c>
      <c r="F4430" s="192">
        <v>880.90002400000003</v>
      </c>
      <c r="G4430" s="191">
        <v>1589800000</v>
      </c>
      <c r="H4430" s="194">
        <f t="shared" si="138"/>
        <v>2.6115977684185571E-2</v>
      </c>
      <c r="I4430" s="193"/>
      <c r="J4430" s="197">
        <v>4428</v>
      </c>
      <c r="K4430" s="234"/>
      <c r="L4430" s="234"/>
      <c r="M4430" s="234"/>
      <c r="N4430" s="234"/>
      <c r="O4430" s="234"/>
      <c r="P4430" s="234"/>
      <c r="Q4430" s="7">
        <v>37713</v>
      </c>
      <c r="R4430" s="234">
        <v>0.25642900000000002</v>
      </c>
      <c r="S4430" s="234">
        <v>0.26232100000000003</v>
      </c>
      <c r="T4430" s="234">
        <v>0.25482100000000002</v>
      </c>
      <c r="U4430" s="234">
        <v>0.260714</v>
      </c>
      <c r="V4430" s="192">
        <v>0.22529299999999999</v>
      </c>
      <c r="W4430" s="234">
        <v>171371200</v>
      </c>
      <c r="X4430" s="194">
        <f t="shared" si="139"/>
        <v>3.1070369421154712E-2</v>
      </c>
      <c r="Y4430" s="193"/>
      <c r="Z4430" s="197">
        <v>4428</v>
      </c>
    </row>
    <row r="4431" spans="1:26" ht="14.4" x14ac:dyDescent="0.3">
      <c r="A4431" s="7">
        <v>37712</v>
      </c>
      <c r="B4431" s="191">
        <v>848.17999299999997</v>
      </c>
      <c r="C4431" s="191">
        <v>861.28002900000001</v>
      </c>
      <c r="D4431" s="191">
        <v>847.84997599999997</v>
      </c>
      <c r="E4431" s="191">
        <v>858.47997999999995</v>
      </c>
      <c r="F4431" s="192">
        <v>858.47997999999995</v>
      </c>
      <c r="G4431" s="191">
        <v>1461600000</v>
      </c>
      <c r="H4431" s="194">
        <f t="shared" si="138"/>
        <v>1.2143633527087909E-2</v>
      </c>
      <c r="I4431" s="193"/>
      <c r="J4431" s="197">
        <v>4429</v>
      </c>
      <c r="K4431" s="234"/>
      <c r="L4431" s="234"/>
      <c r="M4431" s="234"/>
      <c r="N4431" s="234"/>
      <c r="O4431" s="234"/>
      <c r="P4431" s="234"/>
      <c r="Q4431" s="7">
        <v>37712</v>
      </c>
      <c r="R4431" s="234">
        <v>0.25357099999999999</v>
      </c>
      <c r="S4431" s="234">
        <v>0.25553599999999999</v>
      </c>
      <c r="T4431" s="234">
        <v>0.25124999999999997</v>
      </c>
      <c r="U4431" s="234">
        <v>0.252857</v>
      </c>
      <c r="V4431" s="192">
        <v>0.218504</v>
      </c>
      <c r="W4431" s="234">
        <v>154341600</v>
      </c>
      <c r="X4431" s="194">
        <f t="shared" si="139"/>
        <v>1.4161644400650965E-3</v>
      </c>
      <c r="Y4431" s="193"/>
      <c r="Z4431" s="197">
        <v>4429</v>
      </c>
    </row>
    <row r="4432" spans="1:26" ht="14.4" x14ac:dyDescent="0.3">
      <c r="A4432" s="7">
        <v>37711</v>
      </c>
      <c r="B4432" s="191">
        <v>863.5</v>
      </c>
      <c r="C4432" s="191">
        <v>863.5</v>
      </c>
      <c r="D4432" s="191">
        <v>843.67999299999997</v>
      </c>
      <c r="E4432" s="191">
        <v>848.17999299999997</v>
      </c>
      <c r="F4432" s="192">
        <v>848.17999299999997</v>
      </c>
      <c r="G4432" s="191">
        <v>1495500000</v>
      </c>
      <c r="H4432" s="194">
        <f t="shared" si="138"/>
        <v>-1.7741756803705887E-2</v>
      </c>
      <c r="I4432" s="193"/>
      <c r="J4432" s="197">
        <v>4430</v>
      </c>
      <c r="K4432" s="234"/>
      <c r="L4432" s="234"/>
      <c r="M4432" s="234"/>
      <c r="N4432" s="234"/>
      <c r="O4432" s="234"/>
      <c r="P4432" s="234"/>
      <c r="Q4432" s="7">
        <v>37711</v>
      </c>
      <c r="R4432" s="234">
        <v>0.25589299999999998</v>
      </c>
      <c r="S4432" s="234">
        <v>0.25946399999999997</v>
      </c>
      <c r="T4432" s="234">
        <v>0.25071399999999999</v>
      </c>
      <c r="U4432" s="234">
        <v>0.2525</v>
      </c>
      <c r="V4432" s="192">
        <v>0.218195</v>
      </c>
      <c r="W4432" s="234">
        <v>256659200</v>
      </c>
      <c r="X4432" s="194">
        <f t="shared" si="139"/>
        <v>-2.9511186229595702E-2</v>
      </c>
      <c r="Y4432" s="193"/>
      <c r="Z4432" s="197">
        <v>4430</v>
      </c>
    </row>
    <row r="4433" spans="1:26" ht="14.4" x14ac:dyDescent="0.3">
      <c r="A4433" s="7">
        <v>37708</v>
      </c>
      <c r="B4433" s="191">
        <v>868.52002000000005</v>
      </c>
      <c r="C4433" s="191">
        <v>869.88000499999998</v>
      </c>
      <c r="D4433" s="191">
        <v>860.830017</v>
      </c>
      <c r="E4433" s="191">
        <v>863.5</v>
      </c>
      <c r="F4433" s="192">
        <v>863.5</v>
      </c>
      <c r="G4433" s="191">
        <v>1227000000</v>
      </c>
      <c r="H4433" s="194">
        <f t="shared" si="138"/>
        <v>-5.7799703914712813E-3</v>
      </c>
      <c r="I4433" s="193"/>
      <c r="J4433" s="197">
        <v>4431</v>
      </c>
      <c r="K4433" s="234"/>
      <c r="L4433" s="234"/>
      <c r="M4433" s="234"/>
      <c r="N4433" s="234"/>
      <c r="O4433" s="234"/>
      <c r="P4433" s="234"/>
      <c r="Q4433" s="7">
        <v>37708</v>
      </c>
      <c r="R4433" s="234">
        <v>0.25714300000000001</v>
      </c>
      <c r="S4433" s="234">
        <v>0.261071</v>
      </c>
      <c r="T4433" s="234">
        <v>0.25660699999999997</v>
      </c>
      <c r="U4433" s="234">
        <v>0.26017899999999999</v>
      </c>
      <c r="V4433" s="192">
        <v>0.22483</v>
      </c>
      <c r="W4433" s="234">
        <v>145303200</v>
      </c>
      <c r="X4433" s="194">
        <f t="shared" si="139"/>
        <v>5.5188822698081048E-3</v>
      </c>
      <c r="Y4433" s="193"/>
      <c r="Z4433" s="197">
        <v>4431</v>
      </c>
    </row>
    <row r="4434" spans="1:26" ht="14.4" x14ac:dyDescent="0.3">
      <c r="A4434" s="7">
        <v>37707</v>
      </c>
      <c r="B4434" s="191">
        <v>869.95001200000002</v>
      </c>
      <c r="C4434" s="191">
        <v>874.15002400000003</v>
      </c>
      <c r="D4434" s="191">
        <v>858.09002699999996</v>
      </c>
      <c r="E4434" s="191">
        <v>868.52002000000005</v>
      </c>
      <c r="F4434" s="192">
        <v>868.52002000000005</v>
      </c>
      <c r="G4434" s="191">
        <v>1232900000</v>
      </c>
      <c r="H4434" s="194">
        <f t="shared" si="138"/>
        <v>-1.6437634120062179E-3</v>
      </c>
      <c r="I4434" s="193"/>
      <c r="J4434" s="197">
        <v>4432</v>
      </c>
      <c r="K4434" s="234"/>
      <c r="L4434" s="234"/>
      <c r="M4434" s="234"/>
      <c r="N4434" s="234"/>
      <c r="O4434" s="234"/>
      <c r="P4434" s="234"/>
      <c r="Q4434" s="7">
        <v>37707</v>
      </c>
      <c r="R4434" s="234">
        <v>0.255714</v>
      </c>
      <c r="S4434" s="234">
        <v>0.26250000000000001</v>
      </c>
      <c r="T4434" s="234">
        <v>0.255714</v>
      </c>
      <c r="U4434" s="234">
        <v>0.25874999999999998</v>
      </c>
      <c r="V4434" s="192">
        <v>0.22359599999999999</v>
      </c>
      <c r="W4434" s="234">
        <v>122393600</v>
      </c>
      <c r="X4434" s="194">
        <f t="shared" si="139"/>
        <v>5.5495093586133649E-3</v>
      </c>
      <c r="Y4434" s="193"/>
      <c r="Z4434" s="197">
        <v>4432</v>
      </c>
    </row>
    <row r="4435" spans="1:26" ht="14.4" x14ac:dyDescent="0.3">
      <c r="A4435" s="7">
        <v>37706</v>
      </c>
      <c r="B4435" s="191">
        <v>874.73999000000003</v>
      </c>
      <c r="C4435" s="191">
        <v>875.79998799999998</v>
      </c>
      <c r="D4435" s="191">
        <v>866.46997099999999</v>
      </c>
      <c r="E4435" s="191">
        <v>869.95001200000002</v>
      </c>
      <c r="F4435" s="192">
        <v>869.95001200000002</v>
      </c>
      <c r="G4435" s="191">
        <v>1319700000</v>
      </c>
      <c r="H4435" s="194">
        <f t="shared" si="138"/>
        <v>-5.4758877549430651E-3</v>
      </c>
      <c r="I4435" s="193"/>
      <c r="J4435" s="197">
        <v>4433</v>
      </c>
      <c r="K4435" s="234"/>
      <c r="L4435" s="234"/>
      <c r="M4435" s="234"/>
      <c r="N4435" s="234"/>
      <c r="O4435" s="234"/>
      <c r="P4435" s="234"/>
      <c r="Q4435" s="7">
        <v>37706</v>
      </c>
      <c r="R4435" s="234">
        <v>0.25982100000000002</v>
      </c>
      <c r="S4435" s="234">
        <v>0.26</v>
      </c>
      <c r="T4435" s="234">
        <v>0.255357</v>
      </c>
      <c r="U4435" s="234">
        <v>0.25732100000000002</v>
      </c>
      <c r="V4435" s="192">
        <v>0.222362</v>
      </c>
      <c r="W4435" s="234">
        <v>178343200</v>
      </c>
      <c r="X4435" s="194">
        <f t="shared" si="139"/>
        <v>-9.6204380862454243E-3</v>
      </c>
      <c r="Y4435" s="193"/>
      <c r="Z4435" s="197">
        <v>4433</v>
      </c>
    </row>
    <row r="4436" spans="1:26" ht="14.4" x14ac:dyDescent="0.3">
      <c r="A4436" s="7">
        <v>37705</v>
      </c>
      <c r="B4436" s="191">
        <v>864.22997999999995</v>
      </c>
      <c r="C4436" s="191">
        <v>879.86999500000002</v>
      </c>
      <c r="D4436" s="191">
        <v>862.59002699999996</v>
      </c>
      <c r="E4436" s="191">
        <v>874.73999000000003</v>
      </c>
      <c r="F4436" s="192">
        <v>874.73999000000003</v>
      </c>
      <c r="G4436" s="191">
        <v>1333400000</v>
      </c>
      <c r="H4436" s="194">
        <f t="shared" si="138"/>
        <v>1.2161126370552524E-2</v>
      </c>
      <c r="I4436" s="193"/>
      <c r="J4436" s="197">
        <v>4434</v>
      </c>
      <c r="K4436" s="234"/>
      <c r="L4436" s="234"/>
      <c r="M4436" s="234"/>
      <c r="N4436" s="234"/>
      <c r="O4436" s="234"/>
      <c r="P4436" s="234"/>
      <c r="Q4436" s="7">
        <v>37705</v>
      </c>
      <c r="R4436" s="234">
        <v>0.25732100000000002</v>
      </c>
      <c r="S4436" s="234">
        <v>0.26482099999999997</v>
      </c>
      <c r="T4436" s="234">
        <v>0.25660699999999997</v>
      </c>
      <c r="U4436" s="234">
        <v>0.25982100000000002</v>
      </c>
      <c r="V4436" s="192">
        <v>0.224522</v>
      </c>
      <c r="W4436" s="234">
        <v>167697600</v>
      </c>
      <c r="X4436" s="194">
        <f t="shared" si="139"/>
        <v>1.2527960170286468E-2</v>
      </c>
      <c r="Y4436" s="193"/>
      <c r="Z4436" s="197">
        <v>4434</v>
      </c>
    </row>
    <row r="4437" spans="1:26" ht="14.4" x14ac:dyDescent="0.3">
      <c r="A4437" s="7">
        <v>37704</v>
      </c>
      <c r="B4437" s="191">
        <v>895.78997800000002</v>
      </c>
      <c r="C4437" s="191">
        <v>895.78997800000002</v>
      </c>
      <c r="D4437" s="191">
        <v>862.02002000000005</v>
      </c>
      <c r="E4437" s="191">
        <v>864.22997999999995</v>
      </c>
      <c r="F4437" s="192">
        <v>864.22997999999995</v>
      </c>
      <c r="G4437" s="191">
        <v>1293000000</v>
      </c>
      <c r="H4437" s="194">
        <f t="shared" si="138"/>
        <v>-3.5231470294480191E-2</v>
      </c>
      <c r="I4437" s="193"/>
      <c r="J4437" s="197">
        <v>4435</v>
      </c>
      <c r="K4437" s="234"/>
      <c r="L4437" s="234"/>
      <c r="M4437" s="234"/>
      <c r="N4437" s="234"/>
      <c r="O4437" s="234"/>
      <c r="P4437" s="234"/>
      <c r="Q4437" s="7">
        <v>37704</v>
      </c>
      <c r="R4437" s="234">
        <v>0.26196399999999997</v>
      </c>
      <c r="S4437" s="234">
        <v>0.26428600000000002</v>
      </c>
      <c r="T4437" s="234">
        <v>0.25624999999999998</v>
      </c>
      <c r="U4437" s="234">
        <v>0.25660699999999997</v>
      </c>
      <c r="V4437" s="192">
        <v>0.221744</v>
      </c>
      <c r="W4437" s="234">
        <v>161100800</v>
      </c>
      <c r="X4437" s="194">
        <f t="shared" si="139"/>
        <v>-4.2001849083666748E-2</v>
      </c>
      <c r="Y4437" s="193"/>
      <c r="Z4437" s="197">
        <v>4435</v>
      </c>
    </row>
    <row r="4438" spans="1:26" ht="14.4" x14ac:dyDescent="0.3">
      <c r="A4438" s="7">
        <v>37701</v>
      </c>
      <c r="B4438" s="191">
        <v>875.84002699999996</v>
      </c>
      <c r="C4438" s="191">
        <v>895.90002400000003</v>
      </c>
      <c r="D4438" s="191">
        <v>875.84002699999996</v>
      </c>
      <c r="E4438" s="191">
        <v>895.78997800000002</v>
      </c>
      <c r="F4438" s="192">
        <v>895.78997800000002</v>
      </c>
      <c r="G4438" s="191">
        <v>1883710000</v>
      </c>
      <c r="H4438" s="194">
        <f t="shared" si="138"/>
        <v>2.2976686869030222E-2</v>
      </c>
      <c r="I4438" s="193"/>
      <c r="J4438" s="197">
        <v>4436</v>
      </c>
      <c r="K4438" s="234"/>
      <c r="L4438" s="234"/>
      <c r="M4438" s="234"/>
      <c r="N4438" s="234"/>
      <c r="O4438" s="234"/>
      <c r="P4438" s="234"/>
      <c r="Q4438" s="7">
        <v>37701</v>
      </c>
      <c r="R4438" s="234">
        <v>0.26946399999999998</v>
      </c>
      <c r="S4438" s="234">
        <v>0.270536</v>
      </c>
      <c r="T4438" s="234">
        <v>0.26464300000000002</v>
      </c>
      <c r="U4438" s="234">
        <v>0.26785700000000001</v>
      </c>
      <c r="V4438" s="192">
        <v>0.23146600000000001</v>
      </c>
      <c r="W4438" s="234">
        <v>297948000</v>
      </c>
      <c r="X4438" s="194">
        <f t="shared" si="139"/>
        <v>6.0371093155769644E-3</v>
      </c>
      <c r="Y4438" s="193"/>
      <c r="Z4438" s="197">
        <v>4436</v>
      </c>
    </row>
    <row r="4439" spans="1:26" ht="14.4" x14ac:dyDescent="0.3">
      <c r="A4439" s="7">
        <v>37700</v>
      </c>
      <c r="B4439" s="191">
        <v>874.02002000000005</v>
      </c>
      <c r="C4439" s="191">
        <v>879.59997599999997</v>
      </c>
      <c r="D4439" s="191">
        <v>859.01000999999997</v>
      </c>
      <c r="E4439" s="191">
        <v>875.669983</v>
      </c>
      <c r="F4439" s="192">
        <v>875.669983</v>
      </c>
      <c r="G4439" s="191">
        <v>1439100000</v>
      </c>
      <c r="H4439" s="194">
        <f t="shared" si="138"/>
        <v>1.8877862774813292E-3</v>
      </c>
      <c r="I4439" s="193"/>
      <c r="J4439" s="197">
        <v>4437</v>
      </c>
      <c r="K4439" s="234"/>
      <c r="L4439" s="234"/>
      <c r="M4439" s="234"/>
      <c r="N4439" s="234"/>
      <c r="O4439" s="234"/>
      <c r="P4439" s="234"/>
      <c r="Q4439" s="7">
        <v>37700</v>
      </c>
      <c r="R4439" s="234">
        <v>0.26660699999999998</v>
      </c>
      <c r="S4439" s="234">
        <v>0.267679</v>
      </c>
      <c r="T4439" s="234">
        <v>0.260714</v>
      </c>
      <c r="U4439" s="234">
        <v>0.26624999999999999</v>
      </c>
      <c r="V4439" s="192">
        <v>0.230077</v>
      </c>
      <c r="W4439" s="234">
        <v>163178400</v>
      </c>
      <c r="X4439" s="194">
        <f t="shared" si="139"/>
        <v>-2.6745385662392883E-3</v>
      </c>
      <c r="Y4439" s="193"/>
      <c r="Z4439" s="197">
        <v>4437</v>
      </c>
    </row>
    <row r="4440" spans="1:26" ht="14.4" x14ac:dyDescent="0.3">
      <c r="A4440" s="7">
        <v>37699</v>
      </c>
      <c r="B4440" s="191">
        <v>866.45001200000002</v>
      </c>
      <c r="C4440" s="191">
        <v>874.98999000000003</v>
      </c>
      <c r="D4440" s="191">
        <v>861.21002199999998</v>
      </c>
      <c r="E4440" s="191">
        <v>874.02002000000005</v>
      </c>
      <c r="F4440" s="192">
        <v>874.02002000000005</v>
      </c>
      <c r="G4440" s="191">
        <v>1473400000</v>
      </c>
      <c r="H4440" s="194">
        <f t="shared" si="138"/>
        <v>8.7368086965875988E-3</v>
      </c>
      <c r="I4440" s="193"/>
      <c r="J4440" s="197">
        <v>4438</v>
      </c>
      <c r="K4440" s="234"/>
      <c r="L4440" s="234"/>
      <c r="M4440" s="234"/>
      <c r="N4440" s="234"/>
      <c r="O4440" s="234"/>
      <c r="P4440" s="234"/>
      <c r="Q4440" s="7">
        <v>37699</v>
      </c>
      <c r="R4440" s="234">
        <v>0.26910699999999999</v>
      </c>
      <c r="S4440" s="234">
        <v>0.270536</v>
      </c>
      <c r="T4440" s="234">
        <v>0.26410699999999998</v>
      </c>
      <c r="U4440" s="234">
        <v>0.26696399999999998</v>
      </c>
      <c r="V4440" s="192">
        <v>0.23069400000000001</v>
      </c>
      <c r="W4440" s="234">
        <v>141316000</v>
      </c>
      <c r="X4440" s="194">
        <f t="shared" si="139"/>
        <v>-3.3352630623935909E-3</v>
      </c>
      <c r="Y4440" s="193"/>
      <c r="Z4440" s="197">
        <v>4438</v>
      </c>
    </row>
    <row r="4441" spans="1:26" ht="14.4" x14ac:dyDescent="0.3">
      <c r="A4441" s="7">
        <v>37698</v>
      </c>
      <c r="B4441" s="191">
        <v>862.78997800000002</v>
      </c>
      <c r="C4441" s="191">
        <v>866.94000200000005</v>
      </c>
      <c r="D4441" s="191">
        <v>857.35998500000005</v>
      </c>
      <c r="E4441" s="191">
        <v>866.45001200000002</v>
      </c>
      <c r="F4441" s="192">
        <v>866.45001200000002</v>
      </c>
      <c r="G4441" s="191">
        <v>1555100000</v>
      </c>
      <c r="H4441" s="194">
        <f t="shared" si="138"/>
        <v>4.2420914629585508E-3</v>
      </c>
      <c r="I4441" s="193"/>
      <c r="J4441" s="197">
        <v>4439</v>
      </c>
      <c r="K4441" s="234"/>
      <c r="L4441" s="234"/>
      <c r="M4441" s="234"/>
      <c r="N4441" s="234"/>
      <c r="O4441" s="234"/>
      <c r="P4441" s="234"/>
      <c r="Q4441" s="7">
        <v>37698</v>
      </c>
      <c r="R4441" s="234">
        <v>0.26785700000000001</v>
      </c>
      <c r="S4441" s="234">
        <v>0.26946399999999998</v>
      </c>
      <c r="T4441" s="234">
        <v>0.26464300000000002</v>
      </c>
      <c r="U4441" s="234">
        <v>0.26785700000000001</v>
      </c>
      <c r="V4441" s="192">
        <v>0.23146600000000001</v>
      </c>
      <c r="W4441" s="234">
        <v>229980800</v>
      </c>
      <c r="X4441" s="194">
        <f t="shared" si="139"/>
        <v>-6.6488213453064281E-4</v>
      </c>
      <c r="Y4441" s="193"/>
      <c r="Z4441" s="197">
        <v>4439</v>
      </c>
    </row>
    <row r="4442" spans="1:26" ht="14.4" x14ac:dyDescent="0.3">
      <c r="A4442" s="7">
        <v>37697</v>
      </c>
      <c r="B4442" s="191">
        <v>833.27002000000005</v>
      </c>
      <c r="C4442" s="191">
        <v>862.78997800000002</v>
      </c>
      <c r="D4442" s="191">
        <v>827.169983</v>
      </c>
      <c r="E4442" s="191">
        <v>862.78997800000002</v>
      </c>
      <c r="F4442" s="192">
        <v>862.78997800000002</v>
      </c>
      <c r="G4442" s="191">
        <v>1700420000</v>
      </c>
      <c r="H4442" s="194">
        <f t="shared" si="138"/>
        <v>3.5426641174489841E-2</v>
      </c>
      <c r="I4442" s="193"/>
      <c r="J4442" s="197">
        <v>4440</v>
      </c>
      <c r="K4442" s="234"/>
      <c r="L4442" s="234"/>
      <c r="M4442" s="234"/>
      <c r="N4442" s="234"/>
      <c r="O4442" s="234"/>
      <c r="P4442" s="234"/>
      <c r="Q4442" s="7">
        <v>37697</v>
      </c>
      <c r="R4442" s="234">
        <v>0.26589299999999999</v>
      </c>
      <c r="S4442" s="234">
        <v>0.26910699999999999</v>
      </c>
      <c r="T4442" s="234">
        <v>0.262679</v>
      </c>
      <c r="U4442" s="234">
        <v>0.268036</v>
      </c>
      <c r="V4442" s="192">
        <v>0.23161999999999999</v>
      </c>
      <c r="W4442" s="234">
        <v>399912800</v>
      </c>
      <c r="X4442" s="194">
        <f t="shared" si="139"/>
        <v>1.5560943741203382E-2</v>
      </c>
      <c r="Y4442" s="193"/>
      <c r="Z4442" s="197">
        <v>4440</v>
      </c>
    </row>
    <row r="4443" spans="1:26" ht="14.4" x14ac:dyDescent="0.3">
      <c r="A4443" s="7">
        <v>37694</v>
      </c>
      <c r="B4443" s="191">
        <v>831.89001499999995</v>
      </c>
      <c r="C4443" s="191">
        <v>841.39001499999995</v>
      </c>
      <c r="D4443" s="191">
        <v>828.26000999999997</v>
      </c>
      <c r="E4443" s="191">
        <v>833.27002000000005</v>
      </c>
      <c r="F4443" s="192">
        <v>833.27002000000005</v>
      </c>
      <c r="G4443" s="191">
        <v>1541900000</v>
      </c>
      <c r="H4443" s="194">
        <f t="shared" si="138"/>
        <v>1.646827696208859E-3</v>
      </c>
      <c r="I4443" s="193"/>
      <c r="J4443" s="197">
        <v>4441</v>
      </c>
      <c r="K4443" s="234"/>
      <c r="L4443" s="234"/>
      <c r="M4443" s="234"/>
      <c r="N4443" s="234"/>
      <c r="O4443" s="234"/>
      <c r="P4443" s="234"/>
      <c r="Q4443" s="7">
        <v>37694</v>
      </c>
      <c r="R4443" s="234">
        <v>0.26214300000000001</v>
      </c>
      <c r="S4443" s="234">
        <v>0.268036</v>
      </c>
      <c r="T4443" s="234">
        <v>0.26142900000000002</v>
      </c>
      <c r="U4443" s="234">
        <v>0.26392900000000002</v>
      </c>
      <c r="V4443" s="192">
        <v>0.228071</v>
      </c>
      <c r="W4443" s="234">
        <v>153098400</v>
      </c>
      <c r="X4443" s="194">
        <f t="shared" si="139"/>
        <v>4.0766911003983462E-3</v>
      </c>
      <c r="Y4443" s="193"/>
      <c r="Z4443" s="197">
        <v>4441</v>
      </c>
    </row>
    <row r="4444" spans="1:26" ht="14.4" x14ac:dyDescent="0.3">
      <c r="A4444" s="7">
        <v>37693</v>
      </c>
      <c r="B4444" s="191">
        <v>804.19000200000005</v>
      </c>
      <c r="C4444" s="191">
        <v>832.02002000000005</v>
      </c>
      <c r="D4444" s="191">
        <v>804.19000200000005</v>
      </c>
      <c r="E4444" s="191">
        <v>831.90002400000003</v>
      </c>
      <c r="F4444" s="192">
        <v>831.90002400000003</v>
      </c>
      <c r="G4444" s="191">
        <v>1816300000</v>
      </c>
      <c r="H4444" s="194">
        <f t="shared" si="138"/>
        <v>3.4457058569599054E-2</v>
      </c>
      <c r="I4444" s="193"/>
      <c r="J4444" s="197">
        <v>4442</v>
      </c>
      <c r="K4444" s="234"/>
      <c r="L4444" s="234"/>
      <c r="M4444" s="234"/>
      <c r="N4444" s="234"/>
      <c r="O4444" s="234"/>
      <c r="P4444" s="234"/>
      <c r="Q4444" s="7">
        <v>37693</v>
      </c>
      <c r="R4444" s="234">
        <v>0.25839299999999998</v>
      </c>
      <c r="S4444" s="234">
        <v>0.26428600000000002</v>
      </c>
      <c r="T4444" s="234">
        <v>0.25303599999999998</v>
      </c>
      <c r="U4444" s="234">
        <v>0.26285700000000001</v>
      </c>
      <c r="V4444" s="192">
        <v>0.22714500000000001</v>
      </c>
      <c r="W4444" s="234">
        <v>335445600</v>
      </c>
      <c r="X4444" s="194">
        <f t="shared" si="139"/>
        <v>3.5159276306795002E-2</v>
      </c>
      <c r="Y4444" s="193"/>
      <c r="Z4444" s="197">
        <v>4442</v>
      </c>
    </row>
    <row r="4445" spans="1:26" ht="14.4" x14ac:dyDescent="0.3">
      <c r="A4445" s="7">
        <v>37692</v>
      </c>
      <c r="B4445" s="191">
        <v>800.72997999999995</v>
      </c>
      <c r="C4445" s="191">
        <v>804.19000200000005</v>
      </c>
      <c r="D4445" s="191">
        <v>788.90002400000003</v>
      </c>
      <c r="E4445" s="191">
        <v>804.19000200000005</v>
      </c>
      <c r="F4445" s="192">
        <v>804.19000200000005</v>
      </c>
      <c r="G4445" s="191">
        <v>1620000000</v>
      </c>
      <c r="H4445" s="194">
        <f t="shared" si="138"/>
        <v>4.3210846183130234E-3</v>
      </c>
      <c r="I4445" s="193"/>
      <c r="J4445" s="197">
        <v>4443</v>
      </c>
      <c r="K4445" s="234"/>
      <c r="L4445" s="234"/>
      <c r="M4445" s="234"/>
      <c r="N4445" s="234"/>
      <c r="O4445" s="234"/>
      <c r="P4445" s="234"/>
      <c r="Q4445" s="7">
        <v>37692</v>
      </c>
      <c r="R4445" s="234">
        <v>0.25303599999999998</v>
      </c>
      <c r="S4445" s="234">
        <v>0.25696400000000003</v>
      </c>
      <c r="T4445" s="234">
        <v>0.25107099999999999</v>
      </c>
      <c r="U4445" s="234">
        <v>0.25392900000000002</v>
      </c>
      <c r="V4445" s="192">
        <v>0.21942999999999999</v>
      </c>
      <c r="W4445" s="234">
        <v>222560800</v>
      </c>
      <c r="X4445" s="194">
        <f t="shared" si="139"/>
        <v>-7.0132614398141593E-4</v>
      </c>
      <c r="Y4445" s="193"/>
      <c r="Z4445" s="197">
        <v>4443</v>
      </c>
    </row>
    <row r="4446" spans="1:26" ht="14.4" x14ac:dyDescent="0.3">
      <c r="A4446" s="7">
        <v>37691</v>
      </c>
      <c r="B4446" s="191">
        <v>807.47997999999995</v>
      </c>
      <c r="C4446" s="191">
        <v>814.25</v>
      </c>
      <c r="D4446" s="191">
        <v>800.29998799999998</v>
      </c>
      <c r="E4446" s="191">
        <v>800.72997999999995</v>
      </c>
      <c r="F4446" s="192">
        <v>800.72997999999995</v>
      </c>
      <c r="G4446" s="191">
        <v>1427700000</v>
      </c>
      <c r="H4446" s="194">
        <f t="shared" si="138"/>
        <v>-8.3593403764635754E-3</v>
      </c>
      <c r="I4446" s="193"/>
      <c r="J4446" s="197">
        <v>4444</v>
      </c>
      <c r="K4446" s="234"/>
      <c r="L4446" s="234"/>
      <c r="M4446" s="234"/>
      <c r="N4446" s="234"/>
      <c r="O4446" s="234"/>
      <c r="P4446" s="234"/>
      <c r="Q4446" s="7">
        <v>37691</v>
      </c>
      <c r="R4446" s="234">
        <v>0.25642900000000002</v>
      </c>
      <c r="S4446" s="234">
        <v>0.25874999999999998</v>
      </c>
      <c r="T4446" s="234">
        <v>0.25214300000000001</v>
      </c>
      <c r="U4446" s="234">
        <v>0.25410700000000003</v>
      </c>
      <c r="V4446" s="192">
        <v>0.219584</v>
      </c>
      <c r="W4446" s="234">
        <v>161190400</v>
      </c>
      <c r="X4446" s="194">
        <f t="shared" si="139"/>
        <v>-9.7409625514106139E-3</v>
      </c>
      <c r="Y4446" s="193"/>
      <c r="Z4446" s="197">
        <v>4444</v>
      </c>
    </row>
    <row r="4447" spans="1:26" ht="14.4" x14ac:dyDescent="0.3">
      <c r="A4447" s="7">
        <v>37690</v>
      </c>
      <c r="B4447" s="191">
        <v>828.89001499999995</v>
      </c>
      <c r="C4447" s="191">
        <v>828.89001499999995</v>
      </c>
      <c r="D4447" s="191">
        <v>806.57000700000003</v>
      </c>
      <c r="E4447" s="191">
        <v>807.47997999999995</v>
      </c>
      <c r="F4447" s="192">
        <v>807.47997999999995</v>
      </c>
      <c r="G4447" s="191">
        <v>1255000000</v>
      </c>
      <c r="H4447" s="194">
        <f t="shared" si="138"/>
        <v>-2.5829765846558057E-2</v>
      </c>
      <c r="I4447" s="193"/>
      <c r="J4447" s="197">
        <v>4445</v>
      </c>
      <c r="K4447" s="234"/>
      <c r="L4447" s="234"/>
      <c r="M4447" s="234"/>
      <c r="N4447" s="234"/>
      <c r="O4447" s="234"/>
      <c r="P4447" s="234"/>
      <c r="Q4447" s="7">
        <v>37690</v>
      </c>
      <c r="R4447" s="234">
        <v>0.25910699999999998</v>
      </c>
      <c r="S4447" s="234">
        <v>0.26196399999999997</v>
      </c>
      <c r="T4447" s="234">
        <v>0.255357</v>
      </c>
      <c r="U4447" s="234">
        <v>0.25660699999999997</v>
      </c>
      <c r="V4447" s="192">
        <v>0.221744</v>
      </c>
      <c r="W4447" s="234">
        <v>134573600</v>
      </c>
      <c r="X4447" s="194">
        <f t="shared" si="139"/>
        <v>-1.101185033874039E-2</v>
      </c>
      <c r="Y4447" s="193"/>
      <c r="Z4447" s="197">
        <v>4445</v>
      </c>
    </row>
    <row r="4448" spans="1:26" ht="14.4" x14ac:dyDescent="0.3">
      <c r="A4448" s="7">
        <v>37687</v>
      </c>
      <c r="B4448" s="191">
        <v>822.09997599999997</v>
      </c>
      <c r="C4448" s="191">
        <v>829.54998799999998</v>
      </c>
      <c r="D4448" s="191">
        <v>811.22997999999995</v>
      </c>
      <c r="E4448" s="191">
        <v>828.89001499999995</v>
      </c>
      <c r="F4448" s="192">
        <v>828.89001499999995</v>
      </c>
      <c r="G4448" s="191">
        <v>1368500000</v>
      </c>
      <c r="H4448" s="194">
        <f t="shared" si="138"/>
        <v>8.2593835278253064E-3</v>
      </c>
      <c r="I4448" s="193"/>
      <c r="J4448" s="197">
        <v>4446</v>
      </c>
      <c r="K4448" s="234"/>
      <c r="L4448" s="234"/>
      <c r="M4448" s="234"/>
      <c r="N4448" s="234"/>
      <c r="O4448" s="234"/>
      <c r="P4448" s="234"/>
      <c r="Q4448" s="7">
        <v>37687</v>
      </c>
      <c r="R4448" s="234">
        <v>0.25839299999999998</v>
      </c>
      <c r="S4448" s="234">
        <v>0.262679</v>
      </c>
      <c r="T4448" s="234">
        <v>0.25553599999999999</v>
      </c>
      <c r="U4448" s="234">
        <v>0.25946399999999997</v>
      </c>
      <c r="V4448" s="192">
        <v>0.224213</v>
      </c>
      <c r="W4448" s="234">
        <v>200984000</v>
      </c>
      <c r="X4448" s="194">
        <f t="shared" si="139"/>
        <v>-2.0607452509390912E-3</v>
      </c>
      <c r="Y4448" s="193"/>
      <c r="Z4448" s="197">
        <v>4446</v>
      </c>
    </row>
    <row r="4449" spans="1:26" ht="14.4" x14ac:dyDescent="0.3">
      <c r="A4449" s="7">
        <v>37686</v>
      </c>
      <c r="B4449" s="191">
        <v>829.84997599999997</v>
      </c>
      <c r="C4449" s="191">
        <v>829.84997599999997</v>
      </c>
      <c r="D4449" s="191">
        <v>819.84997599999997</v>
      </c>
      <c r="E4449" s="191">
        <v>822.09997599999997</v>
      </c>
      <c r="F4449" s="192">
        <v>822.09997599999997</v>
      </c>
      <c r="G4449" s="191">
        <v>1299200000</v>
      </c>
      <c r="H4449" s="194">
        <f t="shared" si="138"/>
        <v>-9.3390374454864113E-3</v>
      </c>
      <c r="I4449" s="193"/>
      <c r="J4449" s="197">
        <v>4447</v>
      </c>
      <c r="K4449" s="234"/>
      <c r="L4449" s="234"/>
      <c r="M4449" s="234"/>
      <c r="N4449" s="234"/>
      <c r="O4449" s="234"/>
      <c r="P4449" s="234"/>
      <c r="Q4449" s="7">
        <v>37686</v>
      </c>
      <c r="R4449" s="234">
        <v>0.26035700000000001</v>
      </c>
      <c r="S4449" s="234">
        <v>0.260714</v>
      </c>
      <c r="T4449" s="234">
        <v>0.25714300000000001</v>
      </c>
      <c r="U4449" s="234">
        <v>0.26</v>
      </c>
      <c r="V4449" s="192">
        <v>0.22467599999999999</v>
      </c>
      <c r="W4449" s="234">
        <v>99859200</v>
      </c>
      <c r="X4449" s="194">
        <f t="shared" si="139"/>
        <v>-4.1045735410147523E-3</v>
      </c>
      <c r="Y4449" s="193"/>
      <c r="Z4449" s="197">
        <v>4447</v>
      </c>
    </row>
    <row r="4450" spans="1:26" ht="14.4" x14ac:dyDescent="0.3">
      <c r="A4450" s="7">
        <v>37685</v>
      </c>
      <c r="B4450" s="191">
        <v>821.98999000000003</v>
      </c>
      <c r="C4450" s="191">
        <v>829.86999500000002</v>
      </c>
      <c r="D4450" s="191">
        <v>819</v>
      </c>
      <c r="E4450" s="191">
        <v>829.84997599999997</v>
      </c>
      <c r="F4450" s="192">
        <v>829.84997599999997</v>
      </c>
      <c r="G4450" s="191">
        <v>1332700000</v>
      </c>
      <c r="H4450" s="194">
        <f t="shared" si="138"/>
        <v>9.5621432080942193E-3</v>
      </c>
      <c r="I4450" s="193"/>
      <c r="J4450" s="197">
        <v>4448</v>
      </c>
      <c r="K4450" s="234"/>
      <c r="L4450" s="234"/>
      <c r="M4450" s="234"/>
      <c r="N4450" s="234"/>
      <c r="O4450" s="234"/>
      <c r="P4450" s="234"/>
      <c r="Q4450" s="7">
        <v>37685</v>
      </c>
      <c r="R4450" s="234">
        <v>0.26089299999999999</v>
      </c>
      <c r="S4450" s="234">
        <v>0.26428600000000002</v>
      </c>
      <c r="T4450" s="234">
        <v>0.25928600000000002</v>
      </c>
      <c r="U4450" s="234">
        <v>0.261071</v>
      </c>
      <c r="V4450" s="192">
        <v>0.225602</v>
      </c>
      <c r="W4450" s="234">
        <v>126683200</v>
      </c>
      <c r="X4450" s="194">
        <f t="shared" si="139"/>
        <v>4.1214905018783056E-3</v>
      </c>
      <c r="Y4450" s="193"/>
      <c r="Z4450" s="197">
        <v>4448</v>
      </c>
    </row>
    <row r="4451" spans="1:26" ht="14.4" x14ac:dyDescent="0.3">
      <c r="A4451" s="7">
        <v>37684</v>
      </c>
      <c r="B4451" s="191">
        <v>834.80999799999995</v>
      </c>
      <c r="C4451" s="191">
        <v>835.42999299999997</v>
      </c>
      <c r="D4451" s="191">
        <v>821.96002199999998</v>
      </c>
      <c r="E4451" s="191">
        <v>821.98999000000003</v>
      </c>
      <c r="F4451" s="192">
        <v>821.98999000000003</v>
      </c>
      <c r="G4451" s="191">
        <v>1256600000</v>
      </c>
      <c r="H4451" s="194">
        <f t="shared" si="138"/>
        <v>-1.5356797391877806E-2</v>
      </c>
      <c r="I4451" s="193"/>
      <c r="J4451" s="197">
        <v>4449</v>
      </c>
      <c r="K4451" s="234"/>
      <c r="L4451" s="234"/>
      <c r="M4451" s="234"/>
      <c r="N4451" s="234"/>
      <c r="O4451" s="234"/>
      <c r="P4451" s="234"/>
      <c r="Q4451" s="7">
        <v>37684</v>
      </c>
      <c r="R4451" s="234">
        <v>0.263214</v>
      </c>
      <c r="S4451" s="234">
        <v>0.26446399999999998</v>
      </c>
      <c r="T4451" s="234">
        <v>0.257857</v>
      </c>
      <c r="U4451" s="234">
        <v>0.26</v>
      </c>
      <c r="V4451" s="192">
        <v>0.22467599999999999</v>
      </c>
      <c r="W4451" s="234">
        <v>126414400</v>
      </c>
      <c r="X4451" s="194">
        <f t="shared" si="139"/>
        <v>-6.1442505474089372E-3</v>
      </c>
      <c r="Y4451" s="193"/>
      <c r="Z4451" s="197">
        <v>4449</v>
      </c>
    </row>
    <row r="4452" spans="1:26" ht="14.4" x14ac:dyDescent="0.3">
      <c r="A4452" s="7">
        <v>37683</v>
      </c>
      <c r="B4452" s="191">
        <v>841.15002400000003</v>
      </c>
      <c r="C4452" s="191">
        <v>852.34002699999996</v>
      </c>
      <c r="D4452" s="191">
        <v>832.73999000000003</v>
      </c>
      <c r="E4452" s="191">
        <v>834.80999799999995</v>
      </c>
      <c r="F4452" s="192">
        <v>834.80999799999995</v>
      </c>
      <c r="G4452" s="191">
        <v>1208900000</v>
      </c>
      <c r="H4452" s="194">
        <f t="shared" si="138"/>
        <v>-7.5373308198349162E-3</v>
      </c>
      <c r="I4452" s="193"/>
      <c r="J4452" s="197">
        <v>4450</v>
      </c>
      <c r="K4452" s="234"/>
      <c r="L4452" s="234"/>
      <c r="M4452" s="234"/>
      <c r="N4452" s="234"/>
      <c r="O4452" s="234"/>
      <c r="P4452" s="234"/>
      <c r="Q4452" s="7">
        <v>37683</v>
      </c>
      <c r="R4452" s="234">
        <v>0.268036</v>
      </c>
      <c r="S4452" s="234">
        <v>0.27071400000000001</v>
      </c>
      <c r="T4452" s="234">
        <v>0.25982100000000002</v>
      </c>
      <c r="U4452" s="234">
        <v>0.26160699999999998</v>
      </c>
      <c r="V4452" s="192">
        <v>0.22606499999999999</v>
      </c>
      <c r="W4452" s="234">
        <v>203761600</v>
      </c>
      <c r="X4452" s="194">
        <f t="shared" si="139"/>
        <v>-2.3983248424143011E-2</v>
      </c>
      <c r="Y4452" s="193"/>
      <c r="Z4452" s="197">
        <v>4450</v>
      </c>
    </row>
    <row r="4453" spans="1:26" ht="14.4" x14ac:dyDescent="0.3">
      <c r="A4453" s="7">
        <v>37680</v>
      </c>
      <c r="B4453" s="191">
        <v>837.28002900000001</v>
      </c>
      <c r="C4453" s="191">
        <v>847</v>
      </c>
      <c r="D4453" s="191">
        <v>837.28002900000001</v>
      </c>
      <c r="E4453" s="191">
        <v>841.15002400000003</v>
      </c>
      <c r="F4453" s="192">
        <v>841.15002400000003</v>
      </c>
      <c r="G4453" s="191">
        <v>1373300000</v>
      </c>
      <c r="H4453" s="194">
        <f t="shared" si="138"/>
        <v>4.6221035567062555E-3</v>
      </c>
      <c r="I4453" s="193"/>
      <c r="J4453" s="197">
        <v>4451</v>
      </c>
      <c r="K4453" s="234"/>
      <c r="L4453" s="234"/>
      <c r="M4453" s="234"/>
      <c r="N4453" s="234"/>
      <c r="O4453" s="234"/>
      <c r="P4453" s="234"/>
      <c r="Q4453" s="7">
        <v>37680</v>
      </c>
      <c r="R4453" s="234">
        <v>0.26535700000000001</v>
      </c>
      <c r="S4453" s="234">
        <v>0.26946399999999998</v>
      </c>
      <c r="T4453" s="234">
        <v>0.26374999999999998</v>
      </c>
      <c r="U4453" s="234">
        <v>0.268036</v>
      </c>
      <c r="V4453" s="192">
        <v>0.23161999999999999</v>
      </c>
      <c r="W4453" s="234">
        <v>195098400</v>
      </c>
      <c r="X4453" s="194">
        <f t="shared" si="139"/>
        <v>1.0095724035672941E-2</v>
      </c>
      <c r="Y4453" s="193"/>
      <c r="Z4453" s="197">
        <v>4451</v>
      </c>
    </row>
    <row r="4454" spans="1:26" ht="14.4" x14ac:dyDescent="0.3">
      <c r="A4454" s="7">
        <v>37679</v>
      </c>
      <c r="B4454" s="191">
        <v>827.54998799999998</v>
      </c>
      <c r="C4454" s="191">
        <v>842.19000200000005</v>
      </c>
      <c r="D4454" s="191">
        <v>827.54998799999998</v>
      </c>
      <c r="E4454" s="191">
        <v>837.28002900000001</v>
      </c>
      <c r="F4454" s="192">
        <v>837.28002900000001</v>
      </c>
      <c r="G4454" s="191">
        <v>1287800000</v>
      </c>
      <c r="H4454" s="194">
        <f t="shared" si="138"/>
        <v>1.1757647442561534E-2</v>
      </c>
      <c r="I4454" s="193"/>
      <c r="J4454" s="197">
        <v>4452</v>
      </c>
      <c r="K4454" s="234"/>
      <c r="L4454" s="234"/>
      <c r="M4454" s="234"/>
      <c r="N4454" s="234"/>
      <c r="O4454" s="234"/>
      <c r="P4454" s="234"/>
      <c r="Q4454" s="7">
        <v>37679</v>
      </c>
      <c r="R4454" s="234">
        <v>0.26017899999999999</v>
      </c>
      <c r="S4454" s="234">
        <v>0.26785700000000001</v>
      </c>
      <c r="T4454" s="234">
        <v>0.25910699999999998</v>
      </c>
      <c r="U4454" s="234">
        <v>0.26535700000000001</v>
      </c>
      <c r="V4454" s="192">
        <v>0.22930500000000001</v>
      </c>
      <c r="W4454" s="234">
        <v>154341600</v>
      </c>
      <c r="X4454" s="194">
        <f t="shared" si="139"/>
        <v>2.482681564245812E-2</v>
      </c>
      <c r="Y4454" s="193"/>
      <c r="Z4454" s="197">
        <v>4452</v>
      </c>
    </row>
    <row r="4455" spans="1:26" ht="14.4" x14ac:dyDescent="0.3">
      <c r="A4455" s="7">
        <v>37678</v>
      </c>
      <c r="B4455" s="191">
        <v>838.57000700000003</v>
      </c>
      <c r="C4455" s="191">
        <v>840.09997599999997</v>
      </c>
      <c r="D4455" s="191">
        <v>826.67999299999997</v>
      </c>
      <c r="E4455" s="191">
        <v>827.54998799999998</v>
      </c>
      <c r="F4455" s="192">
        <v>827.54998799999998</v>
      </c>
      <c r="G4455" s="191">
        <v>1374400000</v>
      </c>
      <c r="H4455" s="194">
        <f t="shared" si="138"/>
        <v>-1.3141441868907729E-2</v>
      </c>
      <c r="I4455" s="193"/>
      <c r="J4455" s="197">
        <v>4453</v>
      </c>
      <c r="K4455" s="234"/>
      <c r="L4455" s="234"/>
      <c r="M4455" s="234"/>
      <c r="N4455" s="234"/>
      <c r="O4455" s="234"/>
      <c r="P4455" s="234"/>
      <c r="Q4455" s="7">
        <v>37678</v>
      </c>
      <c r="R4455" s="234">
        <v>0.267679</v>
      </c>
      <c r="S4455" s="234">
        <v>0.26821400000000001</v>
      </c>
      <c r="T4455" s="234">
        <v>0.258571</v>
      </c>
      <c r="U4455" s="234">
        <v>0.25892900000000002</v>
      </c>
      <c r="V4455" s="192">
        <v>0.22375</v>
      </c>
      <c r="W4455" s="234">
        <v>217095200</v>
      </c>
      <c r="X4455" s="194">
        <f t="shared" si="139"/>
        <v>-3.462409664545358E-2</v>
      </c>
      <c r="Y4455" s="193"/>
      <c r="Z4455" s="197">
        <v>4453</v>
      </c>
    </row>
    <row r="4456" spans="1:26" ht="14.4" x14ac:dyDescent="0.3">
      <c r="A4456" s="7">
        <v>37677</v>
      </c>
      <c r="B4456" s="191">
        <v>832.580017</v>
      </c>
      <c r="C4456" s="191">
        <v>839.54998799999998</v>
      </c>
      <c r="D4456" s="191">
        <v>818.53997800000002</v>
      </c>
      <c r="E4456" s="191">
        <v>838.57000700000003</v>
      </c>
      <c r="F4456" s="192">
        <v>838.57000700000003</v>
      </c>
      <c r="G4456" s="191">
        <v>1483700000</v>
      </c>
      <c r="H4456" s="194">
        <f t="shared" si="138"/>
        <v>7.1944916737054412E-3</v>
      </c>
      <c r="I4456" s="193"/>
      <c r="J4456" s="197">
        <v>4454</v>
      </c>
      <c r="K4456" s="234"/>
      <c r="L4456" s="234"/>
      <c r="M4456" s="234"/>
      <c r="N4456" s="234"/>
      <c r="O4456" s="234"/>
      <c r="P4456" s="234"/>
      <c r="Q4456" s="7">
        <v>37677</v>
      </c>
      <c r="R4456" s="234">
        <v>0.26214300000000001</v>
      </c>
      <c r="S4456" s="234">
        <v>0.26928600000000003</v>
      </c>
      <c r="T4456" s="234">
        <v>0.26035700000000001</v>
      </c>
      <c r="U4456" s="234">
        <v>0.26821400000000001</v>
      </c>
      <c r="V4456" s="192">
        <v>0.23177500000000001</v>
      </c>
      <c r="W4456" s="234">
        <v>188641600</v>
      </c>
      <c r="X4456" s="194">
        <f t="shared" si="139"/>
        <v>1.8997247795158666E-2</v>
      </c>
      <c r="Y4456" s="193"/>
      <c r="Z4456" s="197">
        <v>4454</v>
      </c>
    </row>
    <row r="4457" spans="1:26" ht="14.4" x14ac:dyDescent="0.3">
      <c r="A4457" s="7">
        <v>37676</v>
      </c>
      <c r="B4457" s="191">
        <v>848.169983</v>
      </c>
      <c r="C4457" s="191">
        <v>848.169983</v>
      </c>
      <c r="D4457" s="191">
        <v>832.15997300000004</v>
      </c>
      <c r="E4457" s="191">
        <v>832.580017</v>
      </c>
      <c r="F4457" s="192">
        <v>832.580017</v>
      </c>
      <c r="G4457" s="191">
        <v>1229200000</v>
      </c>
      <c r="H4457" s="194">
        <f t="shared" si="138"/>
        <v>-1.8380709424374905E-2</v>
      </c>
      <c r="I4457" s="193"/>
      <c r="J4457" s="197">
        <v>4455</v>
      </c>
      <c r="K4457" s="234"/>
      <c r="L4457" s="234"/>
      <c r="M4457" s="234"/>
      <c r="N4457" s="234"/>
      <c r="O4457" s="234"/>
      <c r="P4457" s="234"/>
      <c r="Q4457" s="7">
        <v>37676</v>
      </c>
      <c r="R4457" s="234">
        <v>0.26535700000000001</v>
      </c>
      <c r="S4457" s="234">
        <v>0.26839299999999999</v>
      </c>
      <c r="T4457" s="234">
        <v>0.24642900000000001</v>
      </c>
      <c r="U4457" s="234">
        <v>0.263214</v>
      </c>
      <c r="V4457" s="192">
        <v>0.22745399999999999</v>
      </c>
      <c r="W4457" s="234">
        <v>180252800</v>
      </c>
      <c r="X4457" s="194">
        <f t="shared" si="139"/>
        <v>-1.7332999230988636E-2</v>
      </c>
      <c r="Y4457" s="193"/>
      <c r="Z4457" s="197">
        <v>4455</v>
      </c>
    </row>
    <row r="4458" spans="1:26" ht="14.4" x14ac:dyDescent="0.3">
      <c r="A4458" s="7">
        <v>37673</v>
      </c>
      <c r="B4458" s="191">
        <v>837.09997599999997</v>
      </c>
      <c r="C4458" s="191">
        <v>852.28002900000001</v>
      </c>
      <c r="D4458" s="191">
        <v>831.47997999999995</v>
      </c>
      <c r="E4458" s="191">
        <v>848.169983</v>
      </c>
      <c r="F4458" s="192">
        <v>848.169983</v>
      </c>
      <c r="G4458" s="191">
        <v>1398200000</v>
      </c>
      <c r="H4458" s="194">
        <f t="shared" si="138"/>
        <v>1.3224235237584134E-2</v>
      </c>
      <c r="I4458" s="193"/>
      <c r="J4458" s="197">
        <v>4456</v>
      </c>
      <c r="K4458" s="234"/>
      <c r="L4458" s="234"/>
      <c r="M4458" s="234"/>
      <c r="N4458" s="234"/>
      <c r="O4458" s="234"/>
      <c r="P4458" s="234"/>
      <c r="Q4458" s="7">
        <v>37673</v>
      </c>
      <c r="R4458" s="234">
        <v>0.26464300000000002</v>
      </c>
      <c r="S4458" s="234">
        <v>0.26892899999999997</v>
      </c>
      <c r="T4458" s="234">
        <v>0.26160699999999998</v>
      </c>
      <c r="U4458" s="234">
        <v>0.26785700000000001</v>
      </c>
      <c r="V4458" s="192">
        <v>0.23146600000000001</v>
      </c>
      <c r="W4458" s="234">
        <v>157444000</v>
      </c>
      <c r="X4458" s="194">
        <f t="shared" si="139"/>
        <v>1.5571458030774345E-2</v>
      </c>
      <c r="Y4458" s="193"/>
      <c r="Z4458" s="197">
        <v>4456</v>
      </c>
    </row>
    <row r="4459" spans="1:26" ht="14.4" x14ac:dyDescent="0.3">
      <c r="A4459" s="7">
        <v>37672</v>
      </c>
      <c r="B4459" s="191">
        <v>845.13000499999998</v>
      </c>
      <c r="C4459" s="191">
        <v>849.36999500000002</v>
      </c>
      <c r="D4459" s="191">
        <v>836.55999799999995</v>
      </c>
      <c r="E4459" s="191">
        <v>837.09997599999997</v>
      </c>
      <c r="F4459" s="192">
        <v>837.09997599999997</v>
      </c>
      <c r="G4459" s="191">
        <v>1194100000</v>
      </c>
      <c r="H4459" s="194">
        <f t="shared" si="138"/>
        <v>-9.5015310691755808E-3</v>
      </c>
      <c r="I4459" s="193"/>
      <c r="J4459" s="197">
        <v>4457</v>
      </c>
      <c r="K4459" s="234"/>
      <c r="L4459" s="234"/>
      <c r="M4459" s="234"/>
      <c r="N4459" s="234"/>
      <c r="O4459" s="234"/>
      <c r="P4459" s="234"/>
      <c r="Q4459" s="7">
        <v>37672</v>
      </c>
      <c r="R4459" s="234">
        <v>0.265179</v>
      </c>
      <c r="S4459" s="234">
        <v>0.26714300000000002</v>
      </c>
      <c r="T4459" s="234">
        <v>0.262679</v>
      </c>
      <c r="U4459" s="234">
        <v>0.26374999999999998</v>
      </c>
      <c r="V4459" s="192">
        <v>0.22791700000000001</v>
      </c>
      <c r="W4459" s="234">
        <v>224352800</v>
      </c>
      <c r="X4459" s="194">
        <f t="shared" si="139"/>
        <v>-5.3850954174321083E-3</v>
      </c>
      <c r="Y4459" s="193"/>
      <c r="Z4459" s="197">
        <v>4457</v>
      </c>
    </row>
    <row r="4460" spans="1:26" ht="14.4" x14ac:dyDescent="0.3">
      <c r="A4460" s="7">
        <v>37671</v>
      </c>
      <c r="B4460" s="191">
        <v>851.169983</v>
      </c>
      <c r="C4460" s="191">
        <v>851.169983</v>
      </c>
      <c r="D4460" s="191">
        <v>838.78997800000002</v>
      </c>
      <c r="E4460" s="191">
        <v>845.13000499999998</v>
      </c>
      <c r="F4460" s="192">
        <v>845.13000499999998</v>
      </c>
      <c r="G4460" s="191">
        <v>1075600000</v>
      </c>
      <c r="H4460" s="194">
        <f t="shared" si="138"/>
        <v>-7.0960890546348356E-3</v>
      </c>
      <c r="I4460" s="193"/>
      <c r="J4460" s="197">
        <v>4458</v>
      </c>
      <c r="K4460" s="234"/>
      <c r="L4460" s="234"/>
      <c r="M4460" s="234"/>
      <c r="N4460" s="234"/>
      <c r="O4460" s="234"/>
      <c r="P4460" s="234"/>
      <c r="Q4460" s="7">
        <v>37671</v>
      </c>
      <c r="R4460" s="234">
        <v>0.26910699999999999</v>
      </c>
      <c r="S4460" s="234">
        <v>0.270536</v>
      </c>
      <c r="T4460" s="234">
        <v>0.26214300000000001</v>
      </c>
      <c r="U4460" s="234">
        <v>0.265179</v>
      </c>
      <c r="V4460" s="192">
        <v>0.22915099999999999</v>
      </c>
      <c r="W4460" s="234">
        <v>240368800</v>
      </c>
      <c r="X4460" s="194">
        <f t="shared" si="139"/>
        <v>-2.7504753174441562E-2</v>
      </c>
      <c r="Y4460" s="193"/>
      <c r="Z4460" s="197">
        <v>4458</v>
      </c>
    </row>
    <row r="4461" spans="1:26" ht="14.4" x14ac:dyDescent="0.3">
      <c r="A4461" s="7">
        <v>37670</v>
      </c>
      <c r="B4461" s="191">
        <v>834.89001499999995</v>
      </c>
      <c r="C4461" s="191">
        <v>852.86999500000002</v>
      </c>
      <c r="D4461" s="191">
        <v>834.89001499999995</v>
      </c>
      <c r="E4461" s="191">
        <v>851.169983</v>
      </c>
      <c r="F4461" s="192">
        <v>851.169983</v>
      </c>
      <c r="G4461" s="191">
        <v>1250800000</v>
      </c>
      <c r="H4461" s="194">
        <f t="shared" si="138"/>
        <v>1.9499536115544579E-2</v>
      </c>
      <c r="I4461" s="193"/>
      <c r="J4461" s="197">
        <v>4459</v>
      </c>
      <c r="K4461" s="234"/>
      <c r="L4461" s="234"/>
      <c r="M4461" s="234"/>
      <c r="N4461" s="234"/>
      <c r="O4461" s="234"/>
      <c r="P4461" s="234"/>
      <c r="Q4461" s="7">
        <v>37670</v>
      </c>
      <c r="R4461" s="234">
        <v>0.26339299999999999</v>
      </c>
      <c r="S4461" s="234">
        <v>0.27321400000000001</v>
      </c>
      <c r="T4461" s="234">
        <v>0.26285700000000001</v>
      </c>
      <c r="U4461" s="234">
        <v>0.272679</v>
      </c>
      <c r="V4461" s="192">
        <v>0.23563200000000001</v>
      </c>
      <c r="W4461" s="234">
        <v>290897600</v>
      </c>
      <c r="X4461" s="194">
        <f t="shared" si="139"/>
        <v>4.0896922791486726E-2</v>
      </c>
      <c r="Y4461" s="193"/>
      <c r="Z4461" s="197">
        <v>4459</v>
      </c>
    </row>
    <row r="4462" spans="1:26" ht="14.4" x14ac:dyDescent="0.3">
      <c r="A4462" s="7">
        <v>37666</v>
      </c>
      <c r="B4462" s="191">
        <v>817.36999500000002</v>
      </c>
      <c r="C4462" s="191">
        <v>834.89001499999995</v>
      </c>
      <c r="D4462" s="191">
        <v>815.03002900000001</v>
      </c>
      <c r="E4462" s="191">
        <v>834.89001499999995</v>
      </c>
      <c r="F4462" s="192">
        <v>834.89001499999995</v>
      </c>
      <c r="G4462" s="191">
        <v>1404600000</v>
      </c>
      <c r="H4462" s="194">
        <f t="shared" si="138"/>
        <v>2.143462582083152E-2</v>
      </c>
      <c r="I4462" s="193"/>
      <c r="J4462" s="197">
        <v>4460</v>
      </c>
      <c r="K4462" s="234"/>
      <c r="L4462" s="234"/>
      <c r="M4462" s="234"/>
      <c r="N4462" s="234"/>
      <c r="O4462" s="234"/>
      <c r="P4462" s="234"/>
      <c r="Q4462" s="7">
        <v>37666</v>
      </c>
      <c r="R4462" s="234">
        <v>0.26089299999999999</v>
      </c>
      <c r="S4462" s="234">
        <v>0.26285700000000001</v>
      </c>
      <c r="T4462" s="234">
        <v>0.25624999999999998</v>
      </c>
      <c r="U4462" s="234">
        <v>0.26196399999999997</v>
      </c>
      <c r="V4462" s="192">
        <v>0.22637399999999999</v>
      </c>
      <c r="W4462" s="234">
        <v>243297600</v>
      </c>
      <c r="X4462" s="194">
        <f t="shared" si="139"/>
        <v>8.940668901090975E-3</v>
      </c>
      <c r="Y4462" s="193"/>
      <c r="Z4462" s="197">
        <v>4460</v>
      </c>
    </row>
    <row r="4463" spans="1:26" ht="14.4" x14ac:dyDescent="0.3">
      <c r="A4463" s="7">
        <v>37665</v>
      </c>
      <c r="B4463" s="191">
        <v>818.67999299999997</v>
      </c>
      <c r="C4463" s="191">
        <v>821.25</v>
      </c>
      <c r="D4463" s="191">
        <v>806.28997800000002</v>
      </c>
      <c r="E4463" s="191">
        <v>817.36999500000002</v>
      </c>
      <c r="F4463" s="192">
        <v>817.36999500000002</v>
      </c>
      <c r="G4463" s="191">
        <v>1489300000</v>
      </c>
      <c r="H4463" s="194">
        <f t="shared" si="138"/>
        <v>-1.600134376314178E-3</v>
      </c>
      <c r="I4463" s="193"/>
      <c r="J4463" s="197">
        <v>4461</v>
      </c>
      <c r="K4463" s="234"/>
      <c r="L4463" s="234"/>
      <c r="M4463" s="234"/>
      <c r="N4463" s="234"/>
      <c r="O4463" s="234"/>
      <c r="P4463" s="234"/>
      <c r="Q4463" s="7">
        <v>37665</v>
      </c>
      <c r="R4463" s="234">
        <v>0.25732100000000002</v>
      </c>
      <c r="S4463" s="234">
        <v>0.26142900000000002</v>
      </c>
      <c r="T4463" s="234">
        <v>0.25428600000000001</v>
      </c>
      <c r="U4463" s="234">
        <v>0.25964300000000001</v>
      </c>
      <c r="V4463" s="192">
        <v>0.22436800000000001</v>
      </c>
      <c r="W4463" s="234">
        <v>208493600</v>
      </c>
      <c r="X4463" s="194">
        <f t="shared" si="139"/>
        <v>1.042543897177706E-2</v>
      </c>
      <c r="Y4463" s="193"/>
      <c r="Z4463" s="197">
        <v>4461</v>
      </c>
    </row>
    <row r="4464" spans="1:26" ht="14.4" x14ac:dyDescent="0.3">
      <c r="A4464" s="7">
        <v>37664</v>
      </c>
      <c r="B4464" s="191">
        <v>829.20001200000002</v>
      </c>
      <c r="C4464" s="191">
        <v>832.11999500000002</v>
      </c>
      <c r="D4464" s="191">
        <v>818.48999000000003</v>
      </c>
      <c r="E4464" s="191">
        <v>818.67999299999997</v>
      </c>
      <c r="F4464" s="192">
        <v>818.67999299999997</v>
      </c>
      <c r="G4464" s="191">
        <v>1260500000</v>
      </c>
      <c r="H4464" s="194">
        <f t="shared" si="138"/>
        <v>-1.2686949888756209E-2</v>
      </c>
      <c r="I4464" s="193"/>
      <c r="J4464" s="197">
        <v>4462</v>
      </c>
      <c r="K4464" s="234"/>
      <c r="L4464" s="234"/>
      <c r="M4464" s="234"/>
      <c r="N4464" s="234"/>
      <c r="O4464" s="234"/>
      <c r="P4464" s="234"/>
      <c r="Q4464" s="7">
        <v>37664</v>
      </c>
      <c r="R4464" s="234">
        <v>0.25482100000000002</v>
      </c>
      <c r="S4464" s="234">
        <v>0.260714</v>
      </c>
      <c r="T4464" s="234">
        <v>0.25482100000000002</v>
      </c>
      <c r="U4464" s="234">
        <v>0.25696400000000003</v>
      </c>
      <c r="V4464" s="192">
        <v>0.222053</v>
      </c>
      <c r="W4464" s="234">
        <v>228687200</v>
      </c>
      <c r="X4464" s="194">
        <f t="shared" si="139"/>
        <v>2.7863581350819492E-3</v>
      </c>
      <c r="Y4464" s="193"/>
      <c r="Z4464" s="197">
        <v>4462</v>
      </c>
    </row>
    <row r="4465" spans="1:26" ht="14.4" x14ac:dyDescent="0.3">
      <c r="A4465" s="7">
        <v>37663</v>
      </c>
      <c r="B4465" s="191">
        <v>835.96997099999999</v>
      </c>
      <c r="C4465" s="191">
        <v>843.02002000000005</v>
      </c>
      <c r="D4465" s="191">
        <v>825.09002699999996</v>
      </c>
      <c r="E4465" s="191">
        <v>829.20001200000002</v>
      </c>
      <c r="F4465" s="192">
        <v>829.20001200000002</v>
      </c>
      <c r="G4465" s="191">
        <v>1307000000</v>
      </c>
      <c r="H4465" s="194">
        <f t="shared" si="138"/>
        <v>-8.0983279721179979E-3</v>
      </c>
      <c r="I4465" s="193"/>
      <c r="J4465" s="197">
        <v>4463</v>
      </c>
      <c r="K4465" s="234"/>
      <c r="L4465" s="234"/>
      <c r="M4465" s="234"/>
      <c r="N4465" s="234"/>
      <c r="O4465" s="234"/>
      <c r="P4465" s="234"/>
      <c r="Q4465" s="7">
        <v>37663</v>
      </c>
      <c r="R4465" s="234">
        <v>0.25892900000000002</v>
      </c>
      <c r="S4465" s="234">
        <v>0.26124999999999998</v>
      </c>
      <c r="T4465" s="234">
        <v>0.25357099999999999</v>
      </c>
      <c r="U4465" s="234">
        <v>0.25624999999999998</v>
      </c>
      <c r="V4465" s="192">
        <v>0.22143599999999999</v>
      </c>
      <c r="W4465" s="234">
        <v>164780000</v>
      </c>
      <c r="X4465" s="194">
        <f t="shared" si="139"/>
        <v>0</v>
      </c>
      <c r="Y4465" s="193"/>
      <c r="Z4465" s="197">
        <v>4463</v>
      </c>
    </row>
    <row r="4466" spans="1:26" ht="14.4" x14ac:dyDescent="0.3">
      <c r="A4466" s="7">
        <v>37662</v>
      </c>
      <c r="B4466" s="191">
        <v>829.69000200000005</v>
      </c>
      <c r="C4466" s="191">
        <v>837.15997300000004</v>
      </c>
      <c r="D4466" s="191">
        <v>823.53002900000001</v>
      </c>
      <c r="E4466" s="191">
        <v>835.96997099999999</v>
      </c>
      <c r="F4466" s="192">
        <v>835.96997099999999</v>
      </c>
      <c r="G4466" s="191">
        <v>1238200000</v>
      </c>
      <c r="H4466" s="194">
        <f t="shared" si="138"/>
        <v>7.569054688934213E-3</v>
      </c>
      <c r="I4466" s="193"/>
      <c r="J4466" s="197">
        <v>4464</v>
      </c>
      <c r="K4466" s="234"/>
      <c r="L4466" s="234"/>
      <c r="M4466" s="234"/>
      <c r="N4466" s="234"/>
      <c r="O4466" s="234"/>
      <c r="P4466" s="234"/>
      <c r="Q4466" s="7">
        <v>37662</v>
      </c>
      <c r="R4466" s="234">
        <v>0.25464300000000001</v>
      </c>
      <c r="S4466" s="234">
        <v>0.26017899999999999</v>
      </c>
      <c r="T4466" s="234">
        <v>0.25107099999999999</v>
      </c>
      <c r="U4466" s="234">
        <v>0.25624999999999998</v>
      </c>
      <c r="V4466" s="192">
        <v>0.22143599999999999</v>
      </c>
      <c r="W4466" s="234">
        <v>167888000</v>
      </c>
      <c r="X4466" s="194">
        <f t="shared" si="139"/>
        <v>1.4137916821235759E-2</v>
      </c>
      <c r="Y4466" s="193"/>
      <c r="Z4466" s="197">
        <v>4464</v>
      </c>
    </row>
    <row r="4467" spans="1:26" ht="14.4" x14ac:dyDescent="0.3">
      <c r="A4467" s="7">
        <v>37659</v>
      </c>
      <c r="B4467" s="191">
        <v>838.15002400000003</v>
      </c>
      <c r="C4467" s="191">
        <v>845.72997999999995</v>
      </c>
      <c r="D4467" s="191">
        <v>826.70001200000002</v>
      </c>
      <c r="E4467" s="191">
        <v>829.69000200000005</v>
      </c>
      <c r="F4467" s="192">
        <v>829.69000200000005</v>
      </c>
      <c r="G4467" s="191">
        <v>1276800000</v>
      </c>
      <c r="H4467" s="194">
        <f t="shared" si="138"/>
        <v>-1.0093684612243095E-2</v>
      </c>
      <c r="I4467" s="193"/>
      <c r="J4467" s="197">
        <v>4465</v>
      </c>
      <c r="K4467" s="234"/>
      <c r="L4467" s="234"/>
      <c r="M4467" s="234"/>
      <c r="N4467" s="234"/>
      <c r="O4467" s="234"/>
      <c r="P4467" s="234"/>
      <c r="Q4467" s="7">
        <v>37659</v>
      </c>
      <c r="R4467" s="234">
        <v>0.25982100000000002</v>
      </c>
      <c r="S4467" s="234">
        <v>0.260714</v>
      </c>
      <c r="T4467" s="234">
        <v>0.25124999999999997</v>
      </c>
      <c r="U4467" s="234">
        <v>0.25267899999999999</v>
      </c>
      <c r="V4467" s="192">
        <v>0.21834899999999999</v>
      </c>
      <c r="W4467" s="234">
        <v>269701600</v>
      </c>
      <c r="X4467" s="194">
        <f t="shared" si="139"/>
        <v>-1.9405398122782681E-2</v>
      </c>
      <c r="Y4467" s="193"/>
      <c r="Z4467" s="197">
        <v>4465</v>
      </c>
    </row>
    <row r="4468" spans="1:26" ht="14.4" x14ac:dyDescent="0.3">
      <c r="A4468" s="7">
        <v>37658</v>
      </c>
      <c r="B4468" s="191">
        <v>843.59002699999996</v>
      </c>
      <c r="C4468" s="191">
        <v>844.22997999999995</v>
      </c>
      <c r="D4468" s="191">
        <v>833.25</v>
      </c>
      <c r="E4468" s="191">
        <v>838.15002400000003</v>
      </c>
      <c r="F4468" s="192">
        <v>838.15002400000003</v>
      </c>
      <c r="G4468" s="191">
        <v>1430900000</v>
      </c>
      <c r="H4468" s="194">
        <f t="shared" si="138"/>
        <v>-6.4486336086094264E-3</v>
      </c>
      <c r="I4468" s="193"/>
      <c r="J4468" s="197">
        <v>4466</v>
      </c>
      <c r="K4468" s="234"/>
      <c r="L4468" s="234"/>
      <c r="M4468" s="234"/>
      <c r="N4468" s="234"/>
      <c r="O4468" s="234"/>
      <c r="P4468" s="234"/>
      <c r="Q4468" s="7">
        <v>37658</v>
      </c>
      <c r="R4468" s="234">
        <v>0.25642900000000002</v>
      </c>
      <c r="S4468" s="234">
        <v>0.26053599999999999</v>
      </c>
      <c r="T4468" s="234">
        <v>0.25392900000000002</v>
      </c>
      <c r="U4468" s="234">
        <v>0.25767899999999999</v>
      </c>
      <c r="V4468" s="192">
        <v>0.22267000000000001</v>
      </c>
      <c r="W4468" s="234">
        <v>179149600</v>
      </c>
      <c r="X4468" s="194">
        <f t="shared" si="139"/>
        <v>-1.3857807237453021E-3</v>
      </c>
      <c r="Y4468" s="193"/>
      <c r="Z4468" s="197">
        <v>4466</v>
      </c>
    </row>
    <row r="4469" spans="1:26" ht="14.4" x14ac:dyDescent="0.3">
      <c r="A4469" s="7">
        <v>37657</v>
      </c>
      <c r="B4469" s="191">
        <v>848.20001200000002</v>
      </c>
      <c r="C4469" s="191">
        <v>861.63000499999998</v>
      </c>
      <c r="D4469" s="191">
        <v>842.10998500000005</v>
      </c>
      <c r="E4469" s="191">
        <v>843.59002699999996</v>
      </c>
      <c r="F4469" s="192">
        <v>843.59002699999996</v>
      </c>
      <c r="G4469" s="191">
        <v>1450800000</v>
      </c>
      <c r="H4469" s="194">
        <f t="shared" si="138"/>
        <v>-5.4350211445175637E-3</v>
      </c>
      <c r="I4469" s="193"/>
      <c r="J4469" s="197">
        <v>4467</v>
      </c>
      <c r="K4469" s="234"/>
      <c r="L4469" s="234"/>
      <c r="M4469" s="234"/>
      <c r="N4469" s="234"/>
      <c r="O4469" s="234"/>
      <c r="P4469" s="234"/>
      <c r="Q4469" s="7">
        <v>37657</v>
      </c>
      <c r="R4469" s="234">
        <v>0.262679</v>
      </c>
      <c r="S4469" s="234">
        <v>0.26660699999999998</v>
      </c>
      <c r="T4469" s="234">
        <v>0.257857</v>
      </c>
      <c r="U4469" s="234">
        <v>0.25803599999999999</v>
      </c>
      <c r="V4469" s="192">
        <v>0.22297900000000001</v>
      </c>
      <c r="W4469" s="234">
        <v>221614400</v>
      </c>
      <c r="X4469" s="194">
        <f t="shared" si="139"/>
        <v>-1.0271069229847277E-2</v>
      </c>
      <c r="Y4469" s="193"/>
      <c r="Z4469" s="197">
        <v>4467</v>
      </c>
    </row>
    <row r="4470" spans="1:26" ht="14.4" x14ac:dyDescent="0.3">
      <c r="A4470" s="7">
        <v>37656</v>
      </c>
      <c r="B4470" s="191">
        <v>860.32000700000003</v>
      </c>
      <c r="C4470" s="191">
        <v>860.32000700000003</v>
      </c>
      <c r="D4470" s="191">
        <v>840.19000200000005</v>
      </c>
      <c r="E4470" s="191">
        <v>848.20001200000002</v>
      </c>
      <c r="F4470" s="192">
        <v>848.20001200000002</v>
      </c>
      <c r="G4470" s="191">
        <v>1451600000</v>
      </c>
      <c r="H4470" s="194">
        <f t="shared" si="138"/>
        <v>-1.4087775364266307E-2</v>
      </c>
      <c r="I4470" s="193"/>
      <c r="J4470" s="197">
        <v>4468</v>
      </c>
      <c r="K4470" s="234"/>
      <c r="L4470" s="234"/>
      <c r="M4470" s="234"/>
      <c r="N4470" s="234"/>
      <c r="O4470" s="234"/>
      <c r="P4470" s="234"/>
      <c r="Q4470" s="7">
        <v>37656</v>
      </c>
      <c r="R4470" s="234">
        <v>0.25803599999999999</v>
      </c>
      <c r="S4470" s="234">
        <v>0.26160699999999998</v>
      </c>
      <c r="T4470" s="234">
        <v>0.25553599999999999</v>
      </c>
      <c r="U4470" s="234">
        <v>0.260714</v>
      </c>
      <c r="V4470" s="192">
        <v>0.22529299999999999</v>
      </c>
      <c r="W4470" s="234">
        <v>317413600</v>
      </c>
      <c r="X4470" s="194">
        <f t="shared" si="139"/>
        <v>-4.0933785402641251E-3</v>
      </c>
      <c r="Y4470" s="193"/>
      <c r="Z4470" s="197">
        <v>4468</v>
      </c>
    </row>
    <row r="4471" spans="1:26" ht="14.4" x14ac:dyDescent="0.3">
      <c r="A4471" s="7">
        <v>37655</v>
      </c>
      <c r="B4471" s="191">
        <v>855.70001200000002</v>
      </c>
      <c r="C4471" s="191">
        <v>864.64001499999995</v>
      </c>
      <c r="D4471" s="191">
        <v>855.70001200000002</v>
      </c>
      <c r="E4471" s="191">
        <v>860.32000700000003</v>
      </c>
      <c r="F4471" s="192">
        <v>860.32000700000003</v>
      </c>
      <c r="G4471" s="191">
        <v>1258500000</v>
      </c>
      <c r="H4471" s="194">
        <f t="shared" si="138"/>
        <v>5.399082546699809E-3</v>
      </c>
      <c r="I4471" s="193"/>
      <c r="J4471" s="197">
        <v>4469</v>
      </c>
      <c r="K4471" s="234"/>
      <c r="L4471" s="234"/>
      <c r="M4471" s="234"/>
      <c r="N4471" s="234"/>
      <c r="O4471" s="234"/>
      <c r="P4471" s="234"/>
      <c r="Q4471" s="7">
        <v>37655</v>
      </c>
      <c r="R4471" s="234">
        <v>0.25732100000000002</v>
      </c>
      <c r="S4471" s="234">
        <v>0.26624999999999999</v>
      </c>
      <c r="T4471" s="234">
        <v>0.25624999999999998</v>
      </c>
      <c r="U4471" s="234">
        <v>0.26178600000000002</v>
      </c>
      <c r="V4471" s="192">
        <v>0.226219</v>
      </c>
      <c r="W4471" s="234">
        <v>264784800</v>
      </c>
      <c r="X4471" s="194">
        <f t="shared" si="139"/>
        <v>2.0889931856130663E-2</v>
      </c>
      <c r="Y4471" s="193"/>
      <c r="Z4471" s="197">
        <v>4469</v>
      </c>
    </row>
    <row r="4472" spans="1:26" ht="14.4" x14ac:dyDescent="0.3">
      <c r="A4472" s="7">
        <v>37652</v>
      </c>
      <c r="B4472" s="191">
        <v>844.60998500000005</v>
      </c>
      <c r="C4472" s="191">
        <v>858.330017</v>
      </c>
      <c r="D4472" s="191">
        <v>840.34002699999996</v>
      </c>
      <c r="E4472" s="191">
        <v>855.70001200000002</v>
      </c>
      <c r="F4472" s="192">
        <v>855.70001200000002</v>
      </c>
      <c r="G4472" s="191">
        <v>1578530000</v>
      </c>
      <c r="H4472" s="194">
        <f t="shared" si="138"/>
        <v>1.3130352703561707E-2</v>
      </c>
      <c r="I4472" s="193"/>
      <c r="J4472" s="197">
        <v>4470</v>
      </c>
      <c r="K4472" s="234"/>
      <c r="L4472" s="234"/>
      <c r="M4472" s="234"/>
      <c r="N4472" s="234"/>
      <c r="O4472" s="234"/>
      <c r="P4472" s="234"/>
      <c r="Q4472" s="7">
        <v>37652</v>
      </c>
      <c r="R4472" s="234">
        <v>0.25339299999999998</v>
      </c>
      <c r="S4472" s="234">
        <v>0.25982100000000002</v>
      </c>
      <c r="T4472" s="234">
        <v>0.25089299999999998</v>
      </c>
      <c r="U4472" s="234">
        <v>0.25642900000000002</v>
      </c>
      <c r="V4472" s="192">
        <v>0.22159000000000001</v>
      </c>
      <c r="W4472" s="234">
        <v>341224800</v>
      </c>
      <c r="X4472" s="194">
        <f t="shared" si="139"/>
        <v>2.7921963316785599E-3</v>
      </c>
      <c r="Y4472" s="193"/>
      <c r="Z4472" s="197">
        <v>4470</v>
      </c>
    </row>
    <row r="4473" spans="1:26" ht="14.4" x14ac:dyDescent="0.3">
      <c r="A4473" s="7">
        <v>37651</v>
      </c>
      <c r="B4473" s="191">
        <v>864.35998500000005</v>
      </c>
      <c r="C4473" s="191">
        <v>865.47997999999995</v>
      </c>
      <c r="D4473" s="191">
        <v>843.73999000000003</v>
      </c>
      <c r="E4473" s="191">
        <v>844.60998500000005</v>
      </c>
      <c r="F4473" s="192">
        <v>844.60998500000005</v>
      </c>
      <c r="G4473" s="191">
        <v>1510300000</v>
      </c>
      <c r="H4473" s="194">
        <f t="shared" si="138"/>
        <v>-2.2849276161251264E-2</v>
      </c>
      <c r="I4473" s="193"/>
      <c r="J4473" s="197">
        <v>4471</v>
      </c>
      <c r="K4473" s="234"/>
      <c r="L4473" s="234"/>
      <c r="M4473" s="234"/>
      <c r="N4473" s="234"/>
      <c r="O4473" s="234"/>
      <c r="P4473" s="234"/>
      <c r="Q4473" s="7">
        <v>37651</v>
      </c>
      <c r="R4473" s="234">
        <v>0.26750000000000002</v>
      </c>
      <c r="S4473" s="234">
        <v>0.26910699999999999</v>
      </c>
      <c r="T4473" s="234">
        <v>0.25517899999999999</v>
      </c>
      <c r="U4473" s="234">
        <v>0.255714</v>
      </c>
      <c r="V4473" s="192">
        <v>0.220973</v>
      </c>
      <c r="W4473" s="234">
        <v>407058400</v>
      </c>
      <c r="X4473" s="194">
        <f t="shared" si="139"/>
        <v>-4.0857517383868829E-2</v>
      </c>
      <c r="Y4473" s="193"/>
      <c r="Z4473" s="197">
        <v>4471</v>
      </c>
    </row>
    <row r="4474" spans="1:26" ht="14.4" x14ac:dyDescent="0.3">
      <c r="A4474" s="7">
        <v>37650</v>
      </c>
      <c r="B4474" s="191">
        <v>858.53997800000002</v>
      </c>
      <c r="C4474" s="191">
        <v>868.71997099999999</v>
      </c>
      <c r="D4474" s="191">
        <v>845.85998500000005</v>
      </c>
      <c r="E4474" s="191">
        <v>864.35998500000005</v>
      </c>
      <c r="F4474" s="192">
        <v>864.35998500000005</v>
      </c>
      <c r="G4474" s="191">
        <v>1595400000</v>
      </c>
      <c r="H4474" s="194">
        <f t="shared" si="138"/>
        <v>6.7789586380799056E-3</v>
      </c>
      <c r="I4474" s="193"/>
      <c r="J4474" s="197">
        <v>4472</v>
      </c>
      <c r="K4474" s="234"/>
      <c r="L4474" s="234"/>
      <c r="M4474" s="234"/>
      <c r="N4474" s="234"/>
      <c r="O4474" s="234"/>
      <c r="P4474" s="234"/>
      <c r="Q4474" s="7">
        <v>37650</v>
      </c>
      <c r="R4474" s="234">
        <v>0.25982100000000002</v>
      </c>
      <c r="S4474" s="234">
        <v>0.26964300000000002</v>
      </c>
      <c r="T4474" s="234">
        <v>0.255357</v>
      </c>
      <c r="U4474" s="234">
        <v>0.26660699999999998</v>
      </c>
      <c r="V4474" s="192">
        <v>0.23038600000000001</v>
      </c>
      <c r="W4474" s="234">
        <v>373044000</v>
      </c>
      <c r="X4474" s="194">
        <f t="shared" si="139"/>
        <v>2.4006044847434349E-2</v>
      </c>
      <c r="Y4474" s="193"/>
      <c r="Z4474" s="197">
        <v>4472</v>
      </c>
    </row>
    <row r="4475" spans="1:26" ht="14.4" x14ac:dyDescent="0.3">
      <c r="A4475" s="7">
        <v>37649</v>
      </c>
      <c r="B4475" s="191">
        <v>847.47997999999995</v>
      </c>
      <c r="C4475" s="191">
        <v>860.76000999999997</v>
      </c>
      <c r="D4475" s="191">
        <v>847.47997999999995</v>
      </c>
      <c r="E4475" s="191">
        <v>858.53997800000002</v>
      </c>
      <c r="F4475" s="192">
        <v>858.53997800000002</v>
      </c>
      <c r="G4475" s="191">
        <v>1459100000</v>
      </c>
      <c r="H4475" s="194">
        <f t="shared" si="138"/>
        <v>1.3050453416020595E-2</v>
      </c>
      <c r="I4475" s="193"/>
      <c r="J4475" s="197">
        <v>4473</v>
      </c>
      <c r="K4475" s="234"/>
      <c r="L4475" s="234"/>
      <c r="M4475" s="234"/>
      <c r="N4475" s="234"/>
      <c r="O4475" s="234"/>
      <c r="P4475" s="234"/>
      <c r="Q4475" s="7">
        <v>37649</v>
      </c>
      <c r="R4475" s="234">
        <v>0.25428600000000001</v>
      </c>
      <c r="S4475" s="234">
        <v>0.26232100000000003</v>
      </c>
      <c r="T4475" s="234">
        <v>0.252857</v>
      </c>
      <c r="U4475" s="234">
        <v>0.26035700000000001</v>
      </c>
      <c r="V4475" s="192">
        <v>0.22498499999999999</v>
      </c>
      <c r="W4475" s="234">
        <v>286255200</v>
      </c>
      <c r="X4475" s="194">
        <f t="shared" si="139"/>
        <v>3.1847221394141367E-2</v>
      </c>
      <c r="Y4475" s="193"/>
      <c r="Z4475" s="197">
        <v>4473</v>
      </c>
    </row>
    <row r="4476" spans="1:26" ht="14.4" x14ac:dyDescent="0.3">
      <c r="A4476" s="7">
        <v>37648</v>
      </c>
      <c r="B4476" s="191">
        <v>861.40002400000003</v>
      </c>
      <c r="C4476" s="191">
        <v>863.95001200000002</v>
      </c>
      <c r="D4476" s="191">
        <v>844.25</v>
      </c>
      <c r="E4476" s="191">
        <v>847.47997999999995</v>
      </c>
      <c r="F4476" s="192">
        <v>847.47997999999995</v>
      </c>
      <c r="G4476" s="191">
        <v>1435900000</v>
      </c>
      <c r="H4476" s="194">
        <f t="shared" si="138"/>
        <v>-1.6159790587607501E-2</v>
      </c>
      <c r="I4476" s="193"/>
      <c r="J4476" s="197">
        <v>4474</v>
      </c>
      <c r="K4476" s="234"/>
      <c r="L4476" s="234"/>
      <c r="M4476" s="234"/>
      <c r="N4476" s="234"/>
      <c r="O4476" s="234"/>
      <c r="P4476" s="234"/>
      <c r="Q4476" s="7">
        <v>37648</v>
      </c>
      <c r="R4476" s="234">
        <v>0.244286</v>
      </c>
      <c r="S4476" s="234">
        <v>0.25892900000000002</v>
      </c>
      <c r="T4476" s="234">
        <v>0.24374999999999999</v>
      </c>
      <c r="U4476" s="234">
        <v>0.25232100000000002</v>
      </c>
      <c r="V4476" s="192">
        <v>0.21804100000000001</v>
      </c>
      <c r="W4476" s="234">
        <v>391406400</v>
      </c>
      <c r="X4476" s="194">
        <f t="shared" si="139"/>
        <v>2.391182865380919E-2</v>
      </c>
      <c r="Y4476" s="193"/>
      <c r="Z4476" s="197">
        <v>4474</v>
      </c>
    </row>
    <row r="4477" spans="1:26" ht="14.4" x14ac:dyDescent="0.3">
      <c r="A4477" s="7">
        <v>37645</v>
      </c>
      <c r="B4477" s="191">
        <v>887.34002699999996</v>
      </c>
      <c r="C4477" s="191">
        <v>887.34002699999996</v>
      </c>
      <c r="D4477" s="191">
        <v>859.71002199999998</v>
      </c>
      <c r="E4477" s="191">
        <v>861.40002400000003</v>
      </c>
      <c r="F4477" s="192">
        <v>861.40002400000003</v>
      </c>
      <c r="G4477" s="191">
        <v>1574800000</v>
      </c>
      <c r="H4477" s="194">
        <f t="shared" si="138"/>
        <v>-2.9233441759299712E-2</v>
      </c>
      <c r="I4477" s="193"/>
      <c r="J4477" s="197">
        <v>4475</v>
      </c>
      <c r="K4477" s="234"/>
      <c r="L4477" s="234"/>
      <c r="M4477" s="234"/>
      <c r="N4477" s="234"/>
      <c r="O4477" s="234"/>
      <c r="P4477" s="234"/>
      <c r="Q4477" s="7">
        <v>37645</v>
      </c>
      <c r="R4477" s="234">
        <v>0.25428600000000001</v>
      </c>
      <c r="S4477" s="234">
        <v>0.25428600000000001</v>
      </c>
      <c r="T4477" s="234">
        <v>0.242143</v>
      </c>
      <c r="U4477" s="234">
        <v>0.24642900000000001</v>
      </c>
      <c r="V4477" s="192">
        <v>0.212949</v>
      </c>
      <c r="W4477" s="234">
        <v>305468800</v>
      </c>
      <c r="X4477" s="194">
        <f t="shared" si="139"/>
        <v>-2.610926652580739E-2</v>
      </c>
      <c r="Y4477" s="193"/>
      <c r="Z4477" s="197">
        <v>4475</v>
      </c>
    </row>
    <row r="4478" spans="1:26" ht="14.4" x14ac:dyDescent="0.3">
      <c r="A4478" s="7">
        <v>37644</v>
      </c>
      <c r="B4478" s="191">
        <v>878.35998500000005</v>
      </c>
      <c r="C4478" s="191">
        <v>890.25</v>
      </c>
      <c r="D4478" s="191">
        <v>876.89001499999995</v>
      </c>
      <c r="E4478" s="191">
        <v>887.34002699999996</v>
      </c>
      <c r="F4478" s="192">
        <v>887.34002699999996</v>
      </c>
      <c r="G4478" s="191">
        <v>1744550000</v>
      </c>
      <c r="H4478" s="194">
        <f t="shared" si="138"/>
        <v>1.0223646515500033E-2</v>
      </c>
      <c r="I4478" s="193"/>
      <c r="J4478" s="197">
        <v>4476</v>
      </c>
      <c r="K4478" s="234"/>
      <c r="L4478" s="234"/>
      <c r="M4478" s="234"/>
      <c r="N4478" s="234"/>
      <c r="O4478" s="234"/>
      <c r="P4478" s="234"/>
      <c r="Q4478" s="7">
        <v>37644</v>
      </c>
      <c r="R4478" s="234">
        <v>0.25089299999999998</v>
      </c>
      <c r="S4478" s="234">
        <v>0.25642900000000002</v>
      </c>
      <c r="T4478" s="234">
        <v>0.249107</v>
      </c>
      <c r="U4478" s="234">
        <v>0.25303599999999998</v>
      </c>
      <c r="V4478" s="192">
        <v>0.21865799999999999</v>
      </c>
      <c r="W4478" s="234">
        <v>228256000</v>
      </c>
      <c r="X4478" s="194">
        <f t="shared" si="139"/>
        <v>2.0893348211575982E-2</v>
      </c>
      <c r="Y4478" s="193"/>
      <c r="Z4478" s="197">
        <v>4476</v>
      </c>
    </row>
    <row r="4479" spans="1:26" ht="14.4" x14ac:dyDescent="0.3">
      <c r="A4479" s="7">
        <v>37643</v>
      </c>
      <c r="B4479" s="191">
        <v>887.61999500000002</v>
      </c>
      <c r="C4479" s="191">
        <v>889.73999000000003</v>
      </c>
      <c r="D4479" s="191">
        <v>877.64001499999995</v>
      </c>
      <c r="E4479" s="191">
        <v>878.35998500000005</v>
      </c>
      <c r="F4479" s="192">
        <v>878.35998500000005</v>
      </c>
      <c r="G4479" s="191">
        <v>1560800000</v>
      </c>
      <c r="H4479" s="194">
        <f t="shared" si="138"/>
        <v>-1.0432403564770942E-2</v>
      </c>
      <c r="I4479" s="193"/>
      <c r="J4479" s="197">
        <v>4477</v>
      </c>
      <c r="K4479" s="234"/>
      <c r="L4479" s="234"/>
      <c r="M4479" s="234"/>
      <c r="N4479" s="234"/>
      <c r="O4479" s="234"/>
      <c r="P4479" s="234"/>
      <c r="Q4479" s="7">
        <v>37643</v>
      </c>
      <c r="R4479" s="234">
        <v>0.249643</v>
      </c>
      <c r="S4479" s="234">
        <v>0.25267899999999999</v>
      </c>
      <c r="T4479" s="234">
        <v>0.24642900000000001</v>
      </c>
      <c r="U4479" s="234">
        <v>0.24785699999999999</v>
      </c>
      <c r="V4479" s="192">
        <v>0.21418300000000001</v>
      </c>
      <c r="W4479" s="234">
        <v>215140800</v>
      </c>
      <c r="X4479" s="194">
        <f t="shared" si="139"/>
        <v>-9.9841455466550579E-3</v>
      </c>
      <c r="Y4479" s="193"/>
      <c r="Z4479" s="197">
        <v>4477</v>
      </c>
    </row>
    <row r="4480" spans="1:26" ht="14.4" x14ac:dyDescent="0.3">
      <c r="A4480" s="7">
        <v>37642</v>
      </c>
      <c r="B4480" s="191">
        <v>901.78002900000001</v>
      </c>
      <c r="C4480" s="191">
        <v>906</v>
      </c>
      <c r="D4480" s="191">
        <v>887.61999500000002</v>
      </c>
      <c r="E4480" s="191">
        <v>887.61999500000002</v>
      </c>
      <c r="F4480" s="192">
        <v>887.61999500000002</v>
      </c>
      <c r="G4480" s="191">
        <v>1335200000</v>
      </c>
      <c r="H4480" s="194">
        <f t="shared" si="138"/>
        <v>-1.5702314915647789E-2</v>
      </c>
      <c r="I4480" s="193"/>
      <c r="J4480" s="197">
        <v>4478</v>
      </c>
      <c r="K4480" s="234"/>
      <c r="L4480" s="234"/>
      <c r="M4480" s="234"/>
      <c r="N4480" s="234"/>
      <c r="O4480" s="234"/>
      <c r="P4480" s="234"/>
      <c r="Q4480" s="7">
        <v>37642</v>
      </c>
      <c r="R4480" s="234">
        <v>0.25374999999999998</v>
      </c>
      <c r="S4480" s="234">
        <v>0.25732100000000002</v>
      </c>
      <c r="T4480" s="234">
        <v>0.25</v>
      </c>
      <c r="U4480" s="234">
        <v>0.250357</v>
      </c>
      <c r="V4480" s="192">
        <v>0.21634300000000001</v>
      </c>
      <c r="W4480" s="234">
        <v>253456000</v>
      </c>
      <c r="X4480" s="194">
        <f t="shared" si="139"/>
        <v>-5.6761253435548917E-3</v>
      </c>
      <c r="Y4480" s="193"/>
      <c r="Z4480" s="197">
        <v>4478</v>
      </c>
    </row>
    <row r="4481" spans="1:26" ht="14.4" x14ac:dyDescent="0.3">
      <c r="A4481" s="7">
        <v>37638</v>
      </c>
      <c r="B4481" s="191">
        <v>914.59997599999997</v>
      </c>
      <c r="C4481" s="191">
        <v>914.59997599999997</v>
      </c>
      <c r="D4481" s="191">
        <v>899.02002000000005</v>
      </c>
      <c r="E4481" s="191">
        <v>901.78002900000001</v>
      </c>
      <c r="F4481" s="192">
        <v>901.78002900000001</v>
      </c>
      <c r="G4481" s="191">
        <v>1358200000</v>
      </c>
      <c r="H4481" s="194">
        <f t="shared" si="138"/>
        <v>-1.4016999055770757E-2</v>
      </c>
      <c r="I4481" s="193"/>
      <c r="J4481" s="197">
        <v>4479</v>
      </c>
      <c r="K4481" s="234"/>
      <c r="L4481" s="234"/>
      <c r="M4481" s="234"/>
      <c r="N4481" s="234"/>
      <c r="O4481" s="234"/>
      <c r="P4481" s="234"/>
      <c r="Q4481" s="7">
        <v>37638</v>
      </c>
      <c r="R4481" s="234">
        <v>0.26</v>
      </c>
      <c r="S4481" s="234">
        <v>0.26</v>
      </c>
      <c r="T4481" s="234">
        <v>0.25142900000000001</v>
      </c>
      <c r="U4481" s="234">
        <v>0.25178600000000001</v>
      </c>
      <c r="V4481" s="192">
        <v>0.21757799999999999</v>
      </c>
      <c r="W4481" s="234">
        <v>266761600</v>
      </c>
      <c r="X4481" s="194">
        <f t="shared" si="139"/>
        <v>-3.5567060575704135E-2</v>
      </c>
      <c r="Y4481" s="193"/>
      <c r="Z4481" s="197">
        <v>4479</v>
      </c>
    </row>
    <row r="4482" spans="1:26" ht="14.4" x14ac:dyDescent="0.3">
      <c r="A4482" s="7">
        <v>37637</v>
      </c>
      <c r="B4482" s="191">
        <v>918.21997099999999</v>
      </c>
      <c r="C4482" s="191">
        <v>926.03002900000001</v>
      </c>
      <c r="D4482" s="191">
        <v>911.97997999999995</v>
      </c>
      <c r="E4482" s="191">
        <v>914.59997599999997</v>
      </c>
      <c r="F4482" s="192">
        <v>914.59997599999997</v>
      </c>
      <c r="G4482" s="191">
        <v>1534600000</v>
      </c>
      <c r="H4482" s="194">
        <f t="shared" si="138"/>
        <v>-3.9424049948049078E-3</v>
      </c>
      <c r="I4482" s="193"/>
      <c r="J4482" s="197">
        <v>4480</v>
      </c>
      <c r="K4482" s="234"/>
      <c r="L4482" s="234"/>
      <c r="M4482" s="234"/>
      <c r="N4482" s="234"/>
      <c r="O4482" s="234"/>
      <c r="P4482" s="234"/>
      <c r="Q4482" s="7">
        <v>37637</v>
      </c>
      <c r="R4482" s="234">
        <v>0.25374999999999998</v>
      </c>
      <c r="S4482" s="234">
        <v>0.263571</v>
      </c>
      <c r="T4482" s="234">
        <v>0.25374999999999998</v>
      </c>
      <c r="U4482" s="234">
        <v>0.261071</v>
      </c>
      <c r="V4482" s="192">
        <v>0.225602</v>
      </c>
      <c r="W4482" s="234">
        <v>559070400</v>
      </c>
      <c r="X4482" s="194">
        <f t="shared" si="139"/>
        <v>1.3167467552880901E-2</v>
      </c>
      <c r="Y4482" s="193"/>
      <c r="Z4482" s="197">
        <v>4480</v>
      </c>
    </row>
    <row r="4483" spans="1:26" ht="14.4" x14ac:dyDescent="0.3">
      <c r="A4483" s="7">
        <v>37636</v>
      </c>
      <c r="B4483" s="191">
        <v>931.65997300000004</v>
      </c>
      <c r="C4483" s="191">
        <v>932.59002699999996</v>
      </c>
      <c r="D4483" s="191">
        <v>916.70001200000002</v>
      </c>
      <c r="E4483" s="191">
        <v>918.21997099999999</v>
      </c>
      <c r="F4483" s="192">
        <v>918.21997099999999</v>
      </c>
      <c r="G4483" s="191">
        <v>1432100000</v>
      </c>
      <c r="H4483" s="194">
        <f t="shared" si="138"/>
        <v>-1.4425866077215329E-2</v>
      </c>
      <c r="I4483" s="193"/>
      <c r="J4483" s="197">
        <v>4481</v>
      </c>
      <c r="K4483" s="234"/>
      <c r="L4483" s="234"/>
      <c r="M4483" s="234"/>
      <c r="N4483" s="234"/>
      <c r="O4483" s="234"/>
      <c r="P4483" s="234"/>
      <c r="Q4483" s="7">
        <v>37636</v>
      </c>
      <c r="R4483" s="234">
        <v>0.26053599999999999</v>
      </c>
      <c r="S4483" s="234">
        <v>0.26250000000000001</v>
      </c>
      <c r="T4483" s="234">
        <v>0.25464300000000001</v>
      </c>
      <c r="U4483" s="234">
        <v>0.25767899999999999</v>
      </c>
      <c r="V4483" s="192">
        <v>0.22267000000000001</v>
      </c>
      <c r="W4483" s="234">
        <v>371128800</v>
      </c>
      <c r="X4483" s="194">
        <f t="shared" si="139"/>
        <v>-1.2322131932862579E-2</v>
      </c>
      <c r="Y4483" s="193"/>
      <c r="Z4483" s="197">
        <v>4481</v>
      </c>
    </row>
    <row r="4484" spans="1:26" ht="14.4" x14ac:dyDescent="0.3">
      <c r="A4484" s="7">
        <v>37635</v>
      </c>
      <c r="B4484" s="191">
        <v>926.26000999999997</v>
      </c>
      <c r="C4484" s="191">
        <v>931.65997300000004</v>
      </c>
      <c r="D4484" s="191">
        <v>921.71997099999999</v>
      </c>
      <c r="E4484" s="191">
        <v>931.65997300000004</v>
      </c>
      <c r="F4484" s="192">
        <v>931.65997300000004</v>
      </c>
      <c r="G4484" s="191">
        <v>1379400000</v>
      </c>
      <c r="H4484" s="194">
        <f t="shared" ref="H4484:H4547" si="140">(F4484-F4485)/F4485</f>
        <v>5.8298565647890502E-3</v>
      </c>
      <c r="I4484" s="193"/>
      <c r="J4484" s="197">
        <v>4482</v>
      </c>
      <c r="K4484" s="234"/>
      <c r="L4484" s="234"/>
      <c r="M4484" s="234"/>
      <c r="N4484" s="234"/>
      <c r="O4484" s="234"/>
      <c r="P4484" s="234"/>
      <c r="Q4484" s="7">
        <v>37635</v>
      </c>
      <c r="R4484" s="234">
        <v>0.26232100000000003</v>
      </c>
      <c r="S4484" s="234">
        <v>0.26464300000000002</v>
      </c>
      <c r="T4484" s="234">
        <v>0.25874999999999998</v>
      </c>
      <c r="U4484" s="234">
        <v>0.26089299999999999</v>
      </c>
      <c r="V4484" s="192">
        <v>0.22544800000000001</v>
      </c>
      <c r="W4484" s="234">
        <v>186860800</v>
      </c>
      <c r="X4484" s="194">
        <f t="shared" ref="X4484:X4547" si="141">(V4484-V4485)/V4485</f>
        <v>-1.3643048246779828E-3</v>
      </c>
      <c r="Y4484" s="193"/>
      <c r="Z4484" s="197">
        <v>4482</v>
      </c>
    </row>
    <row r="4485" spans="1:26" ht="14.4" x14ac:dyDescent="0.3">
      <c r="A4485" s="7">
        <v>37634</v>
      </c>
      <c r="B4485" s="191">
        <v>927.57000700000003</v>
      </c>
      <c r="C4485" s="191">
        <v>935.04998799999998</v>
      </c>
      <c r="D4485" s="191">
        <v>922.04998799999998</v>
      </c>
      <c r="E4485" s="191">
        <v>926.26000999999997</v>
      </c>
      <c r="F4485" s="192">
        <v>926.26000999999997</v>
      </c>
      <c r="G4485" s="191">
        <v>1396300000</v>
      </c>
      <c r="H4485" s="194">
        <f t="shared" si="140"/>
        <v>-1.4122890888170628E-3</v>
      </c>
      <c r="I4485" s="193"/>
      <c r="J4485" s="197">
        <v>4483</v>
      </c>
      <c r="K4485" s="234"/>
      <c r="L4485" s="234"/>
      <c r="M4485" s="234"/>
      <c r="N4485" s="234"/>
      <c r="O4485" s="234"/>
      <c r="P4485" s="234"/>
      <c r="Q4485" s="7">
        <v>37634</v>
      </c>
      <c r="R4485" s="234">
        <v>0.266071</v>
      </c>
      <c r="S4485" s="234">
        <v>0.266071</v>
      </c>
      <c r="T4485" s="234">
        <v>0.25642900000000002</v>
      </c>
      <c r="U4485" s="234">
        <v>0.26124999999999998</v>
      </c>
      <c r="V4485" s="192">
        <v>0.22575600000000001</v>
      </c>
      <c r="W4485" s="234">
        <v>178942400</v>
      </c>
      <c r="X4485" s="194">
        <f t="shared" si="141"/>
        <v>-6.1150366505976416E-3</v>
      </c>
      <c r="Y4485" s="193"/>
      <c r="Z4485" s="197">
        <v>4483</v>
      </c>
    </row>
    <row r="4486" spans="1:26" ht="14.4" x14ac:dyDescent="0.3">
      <c r="A4486" s="7">
        <v>37631</v>
      </c>
      <c r="B4486" s="191">
        <v>927.580017</v>
      </c>
      <c r="C4486" s="191">
        <v>932.89001499999995</v>
      </c>
      <c r="D4486" s="191">
        <v>917.65997300000004</v>
      </c>
      <c r="E4486" s="191">
        <v>927.57000700000003</v>
      </c>
      <c r="F4486" s="192">
        <v>927.57000700000003</v>
      </c>
      <c r="G4486" s="191">
        <v>1485400000</v>
      </c>
      <c r="H4486" s="194">
        <f t="shared" si="140"/>
        <v>0</v>
      </c>
      <c r="I4486" s="193"/>
      <c r="J4486" s="197">
        <v>4484</v>
      </c>
      <c r="K4486" s="234"/>
      <c r="L4486" s="234"/>
      <c r="M4486" s="234"/>
      <c r="N4486" s="234"/>
      <c r="O4486" s="234"/>
      <c r="P4486" s="234"/>
      <c r="Q4486" s="7">
        <v>37631</v>
      </c>
      <c r="R4486" s="234">
        <v>0.26035700000000001</v>
      </c>
      <c r="S4486" s="234">
        <v>0.26464300000000002</v>
      </c>
      <c r="T4486" s="234">
        <v>0.25874999999999998</v>
      </c>
      <c r="U4486" s="234">
        <v>0.26285700000000001</v>
      </c>
      <c r="V4486" s="192">
        <v>0.22714500000000001</v>
      </c>
      <c r="W4486" s="234">
        <v>175100800</v>
      </c>
      <c r="X4486" s="194">
        <f t="shared" si="141"/>
        <v>2.7237251024156239E-3</v>
      </c>
      <c r="Y4486" s="193"/>
      <c r="Z4486" s="197">
        <v>4484</v>
      </c>
    </row>
    <row r="4487" spans="1:26" ht="14.4" x14ac:dyDescent="0.3">
      <c r="A4487" s="7">
        <v>37630</v>
      </c>
      <c r="B4487" s="191">
        <v>909.92999299999997</v>
      </c>
      <c r="C4487" s="191">
        <v>928.30999799999995</v>
      </c>
      <c r="D4487" s="191">
        <v>909.92999299999997</v>
      </c>
      <c r="E4487" s="191">
        <v>927.57000700000003</v>
      </c>
      <c r="F4487" s="192">
        <v>927.57000700000003</v>
      </c>
      <c r="G4487" s="191">
        <v>1560300000</v>
      </c>
      <c r="H4487" s="194">
        <f t="shared" si="140"/>
        <v>1.9386122158520896E-2</v>
      </c>
      <c r="I4487" s="193"/>
      <c r="J4487" s="197">
        <v>4485</v>
      </c>
      <c r="K4487" s="234"/>
      <c r="L4487" s="234"/>
      <c r="M4487" s="234"/>
      <c r="N4487" s="234"/>
      <c r="O4487" s="234"/>
      <c r="P4487" s="234"/>
      <c r="Q4487" s="7">
        <v>37630</v>
      </c>
      <c r="R4487" s="234">
        <v>0.261071</v>
      </c>
      <c r="S4487" s="234">
        <v>0.26642900000000003</v>
      </c>
      <c r="T4487" s="234">
        <v>0.25892900000000002</v>
      </c>
      <c r="U4487" s="234">
        <v>0.26214300000000001</v>
      </c>
      <c r="V4487" s="192">
        <v>0.22652800000000001</v>
      </c>
      <c r="W4487" s="234">
        <v>215252800</v>
      </c>
      <c r="X4487" s="194">
        <f t="shared" si="141"/>
        <v>8.9345364819483509E-3</v>
      </c>
      <c r="Y4487" s="193"/>
      <c r="Z4487" s="197">
        <v>4485</v>
      </c>
    </row>
    <row r="4488" spans="1:26" ht="14.4" x14ac:dyDescent="0.3">
      <c r="A4488" s="7">
        <v>37629</v>
      </c>
      <c r="B4488" s="191">
        <v>922.92999299999997</v>
      </c>
      <c r="C4488" s="191">
        <v>922.92999299999997</v>
      </c>
      <c r="D4488" s="191">
        <v>908.32000700000003</v>
      </c>
      <c r="E4488" s="191">
        <v>909.92999299999997</v>
      </c>
      <c r="F4488" s="192">
        <v>909.92999299999997</v>
      </c>
      <c r="G4488" s="191">
        <v>1467600000</v>
      </c>
      <c r="H4488" s="194">
        <f t="shared" si="140"/>
        <v>-1.408557539423253E-2</v>
      </c>
      <c r="I4488" s="193"/>
      <c r="J4488" s="197">
        <v>4486</v>
      </c>
      <c r="K4488" s="234"/>
      <c r="L4488" s="234"/>
      <c r="M4488" s="234"/>
      <c r="N4488" s="234"/>
      <c r="O4488" s="234"/>
      <c r="P4488" s="234"/>
      <c r="Q4488" s="7">
        <v>37629</v>
      </c>
      <c r="R4488" s="234">
        <v>0.26035700000000001</v>
      </c>
      <c r="S4488" s="234">
        <v>0.262679</v>
      </c>
      <c r="T4488" s="234">
        <v>0.257857</v>
      </c>
      <c r="U4488" s="234">
        <v>0.25982100000000002</v>
      </c>
      <c r="V4488" s="192">
        <v>0.224522</v>
      </c>
      <c r="W4488" s="234">
        <v>229644800</v>
      </c>
      <c r="X4488" s="194">
        <f t="shared" si="141"/>
        <v>-2.0200653717417749E-2</v>
      </c>
      <c r="Y4488" s="193"/>
      <c r="Z4488" s="197">
        <v>4486</v>
      </c>
    </row>
    <row r="4489" spans="1:26" ht="14.4" x14ac:dyDescent="0.3">
      <c r="A4489" s="7">
        <v>37628</v>
      </c>
      <c r="B4489" s="191">
        <v>929.01000999999997</v>
      </c>
      <c r="C4489" s="191">
        <v>930.80999799999995</v>
      </c>
      <c r="D4489" s="191">
        <v>919.92999299999997</v>
      </c>
      <c r="E4489" s="191">
        <v>922.92999299999997</v>
      </c>
      <c r="F4489" s="192">
        <v>922.92999299999997</v>
      </c>
      <c r="G4489" s="191">
        <v>1545200000</v>
      </c>
      <c r="H4489" s="194">
        <f t="shared" si="140"/>
        <v>-6.544619470784818E-3</v>
      </c>
      <c r="I4489" s="193"/>
      <c r="J4489" s="197">
        <v>4487</v>
      </c>
      <c r="K4489" s="234"/>
      <c r="L4489" s="234"/>
      <c r="M4489" s="234"/>
      <c r="N4489" s="234"/>
      <c r="O4489" s="234"/>
      <c r="P4489" s="234"/>
      <c r="Q4489" s="7">
        <v>37628</v>
      </c>
      <c r="R4489" s="234">
        <v>0.26410699999999998</v>
      </c>
      <c r="S4489" s="234">
        <v>0.26785700000000001</v>
      </c>
      <c r="T4489" s="234">
        <v>0.25839299999999998</v>
      </c>
      <c r="U4489" s="234">
        <v>0.265179</v>
      </c>
      <c r="V4489" s="192">
        <v>0.22915099999999999</v>
      </c>
      <c r="W4489" s="234">
        <v>342344800</v>
      </c>
      <c r="X4489" s="194">
        <f t="shared" si="141"/>
        <v>-3.3576458205572951E-3</v>
      </c>
      <c r="Y4489" s="193"/>
      <c r="Z4489" s="197">
        <v>4487</v>
      </c>
    </row>
    <row r="4490" spans="1:26" ht="14.4" x14ac:dyDescent="0.3">
      <c r="A4490" s="7">
        <v>37627</v>
      </c>
      <c r="B4490" s="191">
        <v>908.59002699999996</v>
      </c>
      <c r="C4490" s="191">
        <v>931.77002000000005</v>
      </c>
      <c r="D4490" s="191">
        <v>908.59002699999996</v>
      </c>
      <c r="E4490" s="191">
        <v>929.01000999999997</v>
      </c>
      <c r="F4490" s="192">
        <v>929.01000999999997</v>
      </c>
      <c r="G4490" s="191">
        <v>1435900000</v>
      </c>
      <c r="H4490" s="194">
        <f t="shared" si="140"/>
        <v>2.2474364007079292E-2</v>
      </c>
      <c r="I4490" s="193"/>
      <c r="J4490" s="197">
        <v>4488</v>
      </c>
      <c r="K4490" s="234"/>
      <c r="L4490" s="234"/>
      <c r="M4490" s="234"/>
      <c r="N4490" s="234"/>
      <c r="O4490" s="234"/>
      <c r="P4490" s="234"/>
      <c r="Q4490" s="7">
        <v>37627</v>
      </c>
      <c r="R4490" s="234">
        <v>0.26839299999999999</v>
      </c>
      <c r="S4490" s="234">
        <v>0.27464300000000003</v>
      </c>
      <c r="T4490" s="234">
        <v>0.26571400000000001</v>
      </c>
      <c r="U4490" s="234">
        <v>0.266071</v>
      </c>
      <c r="V4490" s="192">
        <v>0.22992299999999999</v>
      </c>
      <c r="W4490" s="234">
        <v>390532800</v>
      </c>
      <c r="X4490" s="194">
        <f t="shared" si="141"/>
        <v>0</v>
      </c>
      <c r="Y4490" s="193"/>
      <c r="Z4490" s="197">
        <v>4488</v>
      </c>
    </row>
    <row r="4491" spans="1:26" ht="14.4" x14ac:dyDescent="0.3">
      <c r="A4491" s="7">
        <v>37624</v>
      </c>
      <c r="B4491" s="191">
        <v>909.03002900000001</v>
      </c>
      <c r="C4491" s="191">
        <v>911.25</v>
      </c>
      <c r="D4491" s="191">
        <v>903.07000700000003</v>
      </c>
      <c r="E4491" s="191">
        <v>908.59002699999996</v>
      </c>
      <c r="F4491" s="192">
        <v>908.59002699999996</v>
      </c>
      <c r="G4491" s="191">
        <v>1130800000</v>
      </c>
      <c r="H4491" s="194">
        <f t="shared" si="140"/>
        <v>-4.8403461487854711E-4</v>
      </c>
      <c r="I4491" s="193"/>
      <c r="J4491" s="197">
        <v>4489</v>
      </c>
      <c r="K4491" s="234"/>
      <c r="L4491" s="234"/>
      <c r="M4491" s="234"/>
      <c r="N4491" s="234"/>
      <c r="O4491" s="234"/>
      <c r="P4491" s="234"/>
      <c r="Q4491" s="7">
        <v>37624</v>
      </c>
      <c r="R4491" s="234">
        <v>0.26428600000000002</v>
      </c>
      <c r="S4491" s="234">
        <v>0.26660699999999998</v>
      </c>
      <c r="T4491" s="234">
        <v>0.26053599999999999</v>
      </c>
      <c r="U4491" s="234">
        <v>0.266071</v>
      </c>
      <c r="V4491" s="192">
        <v>0.22992299999999999</v>
      </c>
      <c r="W4491" s="234">
        <v>147453600</v>
      </c>
      <c r="X4491" s="194">
        <f t="shared" si="141"/>
        <v>6.7562833873368458E-3</v>
      </c>
      <c r="Y4491" s="193"/>
      <c r="Z4491" s="197">
        <v>4489</v>
      </c>
    </row>
    <row r="4492" spans="1:26" ht="14.4" x14ac:dyDescent="0.3">
      <c r="A4492" s="7">
        <v>37623</v>
      </c>
      <c r="B4492" s="191">
        <v>879.82000700000003</v>
      </c>
      <c r="C4492" s="191">
        <v>909.03002900000001</v>
      </c>
      <c r="D4492" s="191">
        <v>879.82000700000003</v>
      </c>
      <c r="E4492" s="191">
        <v>909.03002900000001</v>
      </c>
      <c r="F4492" s="192">
        <v>909.03002900000001</v>
      </c>
      <c r="G4492" s="191">
        <v>1229200000</v>
      </c>
      <c r="H4492" s="194">
        <f t="shared" si="140"/>
        <v>3.3199997462662813E-2</v>
      </c>
      <c r="I4492" s="193"/>
      <c r="J4492" s="197">
        <v>4490</v>
      </c>
      <c r="K4492" s="234"/>
      <c r="L4492" s="234"/>
      <c r="M4492" s="234"/>
      <c r="N4492" s="234"/>
      <c r="O4492" s="234"/>
      <c r="P4492" s="234"/>
      <c r="Q4492" s="7">
        <v>37623</v>
      </c>
      <c r="R4492" s="234">
        <v>0.25642900000000002</v>
      </c>
      <c r="S4492" s="234">
        <v>0.26642900000000003</v>
      </c>
      <c r="T4492" s="234">
        <v>0.25624999999999998</v>
      </c>
      <c r="U4492" s="234">
        <v>0.26428600000000002</v>
      </c>
      <c r="V4492" s="192">
        <v>0.22838</v>
      </c>
      <c r="W4492" s="234">
        <v>181428800</v>
      </c>
      <c r="X4492" s="194">
        <f t="shared" si="141"/>
        <v>3.2800155566710579E-2</v>
      </c>
      <c r="Y4492" s="193"/>
      <c r="Z4492" s="197">
        <v>4490</v>
      </c>
    </row>
    <row r="4493" spans="1:26" ht="14.4" x14ac:dyDescent="0.3">
      <c r="A4493" s="7">
        <v>37621</v>
      </c>
      <c r="B4493" s="191">
        <v>879.39001499999995</v>
      </c>
      <c r="C4493" s="191">
        <v>881.92999299999997</v>
      </c>
      <c r="D4493" s="191">
        <v>869.45001200000002</v>
      </c>
      <c r="E4493" s="191">
        <v>879.82000700000003</v>
      </c>
      <c r="F4493" s="192">
        <v>879.82000700000003</v>
      </c>
      <c r="G4493" s="191">
        <v>1088500000</v>
      </c>
      <c r="H4493" s="194">
        <f t="shared" si="140"/>
        <v>4.8896620687702925E-4</v>
      </c>
      <c r="I4493" s="193"/>
      <c r="J4493" s="197">
        <v>4491</v>
      </c>
      <c r="K4493" s="234"/>
      <c r="L4493" s="234"/>
      <c r="M4493" s="234"/>
      <c r="N4493" s="234"/>
      <c r="O4493" s="234"/>
      <c r="P4493" s="234"/>
      <c r="Q4493" s="7">
        <v>37621</v>
      </c>
      <c r="R4493" s="234">
        <v>0.25</v>
      </c>
      <c r="S4493" s="234">
        <v>0.25642900000000002</v>
      </c>
      <c r="T4493" s="234">
        <v>0.249107</v>
      </c>
      <c r="U4493" s="234">
        <v>0.25589299999999998</v>
      </c>
      <c r="V4493" s="192">
        <v>0.22112699999999999</v>
      </c>
      <c r="W4493" s="234">
        <v>200726400</v>
      </c>
      <c r="X4493" s="194">
        <f t="shared" si="141"/>
        <v>1.8478686410427596E-2</v>
      </c>
      <c r="Y4493" s="193"/>
      <c r="Z4493" s="197">
        <v>4491</v>
      </c>
    </row>
    <row r="4494" spans="1:26" ht="14.4" x14ac:dyDescent="0.3">
      <c r="A4494" s="7">
        <v>37620</v>
      </c>
      <c r="B4494" s="191">
        <v>875.40002400000003</v>
      </c>
      <c r="C4494" s="191">
        <v>882.09997599999997</v>
      </c>
      <c r="D4494" s="191">
        <v>870.22997999999995</v>
      </c>
      <c r="E4494" s="191">
        <v>879.39001499999995</v>
      </c>
      <c r="F4494" s="192">
        <v>879.39001499999995</v>
      </c>
      <c r="G4494" s="191">
        <v>1057800000</v>
      </c>
      <c r="H4494" s="194">
        <f t="shared" si="140"/>
        <v>4.5579059751087213E-3</v>
      </c>
      <c r="I4494" s="193"/>
      <c r="J4494" s="197">
        <v>4492</v>
      </c>
      <c r="K4494" s="234"/>
      <c r="L4494" s="234"/>
      <c r="M4494" s="234"/>
      <c r="N4494" s="234"/>
      <c r="O4494" s="234"/>
      <c r="P4494" s="234"/>
      <c r="Q4494" s="7">
        <v>37620</v>
      </c>
      <c r="R4494" s="234">
        <v>0.25142900000000001</v>
      </c>
      <c r="S4494" s="234">
        <v>0.25267899999999999</v>
      </c>
      <c r="T4494" s="234">
        <v>0.247143</v>
      </c>
      <c r="U4494" s="234">
        <v>0.25124999999999997</v>
      </c>
      <c r="V4494" s="192">
        <v>0.217115</v>
      </c>
      <c r="W4494" s="234">
        <v>155041600</v>
      </c>
      <c r="X4494" s="194">
        <f t="shared" si="141"/>
        <v>7.0980498799330411E-4</v>
      </c>
      <c r="Y4494" s="193"/>
      <c r="Z4494" s="197">
        <v>4492</v>
      </c>
    </row>
    <row r="4495" spans="1:26" ht="14.4" x14ac:dyDescent="0.3">
      <c r="A4495" s="7">
        <v>37617</v>
      </c>
      <c r="B4495" s="191">
        <v>889.65997300000004</v>
      </c>
      <c r="C4495" s="191">
        <v>890.46002199999998</v>
      </c>
      <c r="D4495" s="191">
        <v>873.61999500000002</v>
      </c>
      <c r="E4495" s="191">
        <v>875.40002400000003</v>
      </c>
      <c r="F4495" s="192">
        <v>875.40002400000003</v>
      </c>
      <c r="G4495" s="191">
        <v>758400000</v>
      </c>
      <c r="H4495" s="194">
        <f t="shared" si="140"/>
        <v>-1.6028538354844031E-2</v>
      </c>
      <c r="I4495" s="193"/>
      <c r="J4495" s="197">
        <v>4493</v>
      </c>
      <c r="K4495" s="234"/>
      <c r="L4495" s="234"/>
      <c r="M4495" s="234"/>
      <c r="N4495" s="234"/>
      <c r="O4495" s="234"/>
      <c r="P4495" s="234"/>
      <c r="Q4495" s="7">
        <v>37617</v>
      </c>
      <c r="R4495" s="234">
        <v>0.25553599999999999</v>
      </c>
      <c r="S4495" s="234">
        <v>0.25678600000000001</v>
      </c>
      <c r="T4495" s="234">
        <v>0.25017899999999998</v>
      </c>
      <c r="U4495" s="234">
        <v>0.25107099999999999</v>
      </c>
      <c r="V4495" s="192">
        <v>0.21696099999999999</v>
      </c>
      <c r="W4495" s="234">
        <v>80035200</v>
      </c>
      <c r="X4495" s="194">
        <f t="shared" si="141"/>
        <v>-2.3608617190277539E-2</v>
      </c>
      <c r="Y4495" s="193"/>
      <c r="Z4495" s="197">
        <v>4493</v>
      </c>
    </row>
    <row r="4496" spans="1:26" ht="14.4" x14ac:dyDescent="0.3">
      <c r="A4496" s="7">
        <v>37616</v>
      </c>
      <c r="B4496" s="191">
        <v>892.46997099999999</v>
      </c>
      <c r="C4496" s="191">
        <v>903.89001499999995</v>
      </c>
      <c r="D4496" s="191">
        <v>887.47997999999995</v>
      </c>
      <c r="E4496" s="191">
        <v>889.65997300000004</v>
      </c>
      <c r="F4496" s="192">
        <v>889.65997300000004</v>
      </c>
      <c r="G4496" s="191">
        <v>721100000</v>
      </c>
      <c r="H4496" s="194">
        <f t="shared" si="140"/>
        <v>-3.1485630792164217E-3</v>
      </c>
      <c r="I4496" s="193"/>
      <c r="J4496" s="197">
        <v>4494</v>
      </c>
      <c r="K4496" s="234"/>
      <c r="L4496" s="234"/>
      <c r="M4496" s="234"/>
      <c r="N4496" s="234"/>
      <c r="O4496" s="234"/>
      <c r="P4496" s="234"/>
      <c r="Q4496" s="7">
        <v>37616</v>
      </c>
      <c r="R4496" s="234">
        <v>0.25750000000000001</v>
      </c>
      <c r="S4496" s="234">
        <v>0.26446399999999998</v>
      </c>
      <c r="T4496" s="234">
        <v>0.255</v>
      </c>
      <c r="U4496" s="234">
        <v>0.25714300000000001</v>
      </c>
      <c r="V4496" s="192">
        <v>0.22220699999999999</v>
      </c>
      <c r="W4496" s="234">
        <v>85422400</v>
      </c>
      <c r="X4496" s="194">
        <f t="shared" si="141"/>
        <v>2.7844216796785895E-3</v>
      </c>
      <c r="Y4496" s="193"/>
      <c r="Z4496" s="197">
        <v>4494</v>
      </c>
    </row>
    <row r="4497" spans="1:26" ht="14.4" x14ac:dyDescent="0.3">
      <c r="A4497" s="7">
        <v>37614</v>
      </c>
      <c r="B4497" s="191">
        <v>897.38000499999998</v>
      </c>
      <c r="C4497" s="191">
        <v>897.38000499999998</v>
      </c>
      <c r="D4497" s="191">
        <v>892.28997800000002</v>
      </c>
      <c r="E4497" s="191">
        <v>892.46997099999999</v>
      </c>
      <c r="F4497" s="192">
        <v>892.46997099999999</v>
      </c>
      <c r="G4497" s="191">
        <v>458310000</v>
      </c>
      <c r="H4497" s="194">
        <f t="shared" si="140"/>
        <v>-5.4715215099984272E-3</v>
      </c>
      <c r="I4497" s="193"/>
      <c r="J4497" s="197">
        <v>4495</v>
      </c>
      <c r="K4497" s="234"/>
      <c r="L4497" s="234"/>
      <c r="M4497" s="234"/>
      <c r="N4497" s="234"/>
      <c r="O4497" s="234"/>
      <c r="P4497" s="234"/>
      <c r="Q4497" s="7">
        <v>37614</v>
      </c>
      <c r="R4497" s="234">
        <v>0.257857</v>
      </c>
      <c r="S4497" s="234">
        <v>0.25839299999999998</v>
      </c>
      <c r="T4497" s="234">
        <v>0.255357</v>
      </c>
      <c r="U4497" s="234">
        <v>0.25642900000000002</v>
      </c>
      <c r="V4497" s="192">
        <v>0.22159000000000001</v>
      </c>
      <c r="W4497" s="234">
        <v>39340000</v>
      </c>
      <c r="X4497" s="194">
        <f t="shared" si="141"/>
        <v>-8.9715379523783081E-3</v>
      </c>
      <c r="Y4497" s="193"/>
      <c r="Z4497" s="197">
        <v>4495</v>
      </c>
    </row>
    <row r="4498" spans="1:26" ht="14.4" x14ac:dyDescent="0.3">
      <c r="A4498" s="7">
        <v>37613</v>
      </c>
      <c r="B4498" s="191">
        <v>895.73999000000003</v>
      </c>
      <c r="C4498" s="191">
        <v>902.42999299999997</v>
      </c>
      <c r="D4498" s="191">
        <v>892.26000999999997</v>
      </c>
      <c r="E4498" s="191">
        <v>897.38000499999998</v>
      </c>
      <c r="F4498" s="192">
        <v>897.38000499999998</v>
      </c>
      <c r="G4498" s="191">
        <v>1112100000</v>
      </c>
      <c r="H4498" s="194">
        <f t="shared" si="140"/>
        <v>1.8085145372810484E-3</v>
      </c>
      <c r="I4498" s="193"/>
      <c r="J4498" s="197">
        <v>4496</v>
      </c>
      <c r="K4498" s="234"/>
      <c r="L4498" s="234"/>
      <c r="M4498" s="234"/>
      <c r="N4498" s="234"/>
      <c r="O4498" s="234"/>
      <c r="P4498" s="234"/>
      <c r="Q4498" s="7">
        <v>37613</v>
      </c>
      <c r="R4498" s="234">
        <v>0.252857</v>
      </c>
      <c r="S4498" s="234">
        <v>0.25982100000000002</v>
      </c>
      <c r="T4498" s="234">
        <v>0.25214300000000001</v>
      </c>
      <c r="U4498" s="234">
        <v>0.25874999999999998</v>
      </c>
      <c r="V4498" s="192">
        <v>0.22359599999999999</v>
      </c>
      <c r="W4498" s="234">
        <v>125826400</v>
      </c>
      <c r="X4498" s="194">
        <f t="shared" si="141"/>
        <v>2.475308783427663E-2</v>
      </c>
      <c r="Y4498" s="193"/>
      <c r="Z4498" s="197">
        <v>4496</v>
      </c>
    </row>
    <row r="4499" spans="1:26" ht="14.4" x14ac:dyDescent="0.3">
      <c r="A4499" s="7">
        <v>37610</v>
      </c>
      <c r="B4499" s="191">
        <v>884.25</v>
      </c>
      <c r="C4499" s="191">
        <v>897.78997800000002</v>
      </c>
      <c r="D4499" s="191">
        <v>884.25</v>
      </c>
      <c r="E4499" s="191">
        <v>895.76000999999997</v>
      </c>
      <c r="F4499" s="192">
        <v>895.76000999999997</v>
      </c>
      <c r="G4499" s="191">
        <v>1782730000</v>
      </c>
      <c r="H4499" s="194">
        <f t="shared" si="140"/>
        <v>1.3016692111959249E-2</v>
      </c>
      <c r="I4499" s="193"/>
      <c r="J4499" s="197">
        <v>4497</v>
      </c>
      <c r="K4499" s="234"/>
      <c r="L4499" s="234"/>
      <c r="M4499" s="234"/>
      <c r="N4499" s="234"/>
      <c r="O4499" s="234"/>
      <c r="P4499" s="234"/>
      <c r="Q4499" s="7">
        <v>37610</v>
      </c>
      <c r="R4499" s="234">
        <v>0.25517899999999999</v>
      </c>
      <c r="S4499" s="234">
        <v>0.26</v>
      </c>
      <c r="T4499" s="234">
        <v>0.24607100000000001</v>
      </c>
      <c r="U4499" s="234">
        <v>0.2525</v>
      </c>
      <c r="V4499" s="192">
        <v>0.218195</v>
      </c>
      <c r="W4499" s="234">
        <v>318096800</v>
      </c>
      <c r="X4499" s="194">
        <f t="shared" si="141"/>
        <v>-4.2259756025210277E-3</v>
      </c>
      <c r="Y4499" s="193"/>
      <c r="Z4499" s="197">
        <v>4497</v>
      </c>
    </row>
    <row r="4500" spans="1:26" ht="14.4" x14ac:dyDescent="0.3">
      <c r="A4500" s="7">
        <v>37609</v>
      </c>
      <c r="B4500" s="191">
        <v>890.02002000000005</v>
      </c>
      <c r="C4500" s="191">
        <v>899.19000200000005</v>
      </c>
      <c r="D4500" s="191">
        <v>880.32000700000003</v>
      </c>
      <c r="E4500" s="191">
        <v>884.25</v>
      </c>
      <c r="F4500" s="192">
        <v>884.25</v>
      </c>
      <c r="G4500" s="191">
        <v>1385900000</v>
      </c>
      <c r="H4500" s="194">
        <f t="shared" si="140"/>
        <v>-7.7093938398273927E-3</v>
      </c>
      <c r="I4500" s="193"/>
      <c r="J4500" s="197">
        <v>4498</v>
      </c>
      <c r="K4500" s="234"/>
      <c r="L4500" s="234"/>
      <c r="M4500" s="234"/>
      <c r="N4500" s="234"/>
      <c r="O4500" s="234"/>
      <c r="P4500" s="234"/>
      <c r="Q4500" s="7">
        <v>37609</v>
      </c>
      <c r="R4500" s="234">
        <v>0.25946399999999997</v>
      </c>
      <c r="S4500" s="234">
        <v>0.26642900000000003</v>
      </c>
      <c r="T4500" s="234">
        <v>0.25178600000000001</v>
      </c>
      <c r="U4500" s="234">
        <v>0.25357099999999999</v>
      </c>
      <c r="V4500" s="192">
        <v>0.21912100000000001</v>
      </c>
      <c r="W4500" s="234">
        <v>347519200</v>
      </c>
      <c r="X4500" s="194">
        <f t="shared" si="141"/>
        <v>-2.5392518791976123E-2</v>
      </c>
      <c r="Y4500" s="193"/>
      <c r="Z4500" s="197">
        <v>4498</v>
      </c>
    </row>
    <row r="4501" spans="1:26" ht="14.4" x14ac:dyDescent="0.3">
      <c r="A4501" s="7">
        <v>37608</v>
      </c>
      <c r="B4501" s="191">
        <v>902.98999000000003</v>
      </c>
      <c r="C4501" s="191">
        <v>902.98999000000003</v>
      </c>
      <c r="D4501" s="191">
        <v>887.82000700000003</v>
      </c>
      <c r="E4501" s="191">
        <v>891.11999500000002</v>
      </c>
      <c r="F4501" s="192">
        <v>891.11999500000002</v>
      </c>
      <c r="G4501" s="191">
        <v>1446200000</v>
      </c>
      <c r="H4501" s="194">
        <f t="shared" si="140"/>
        <v>-1.3145212163426104E-2</v>
      </c>
      <c r="I4501" s="193"/>
      <c r="J4501" s="197">
        <v>4499</v>
      </c>
      <c r="K4501" s="234"/>
      <c r="L4501" s="234"/>
      <c r="M4501" s="234"/>
      <c r="N4501" s="234"/>
      <c r="O4501" s="234"/>
      <c r="P4501" s="234"/>
      <c r="Q4501" s="7">
        <v>37608</v>
      </c>
      <c r="R4501" s="234">
        <v>0.26428600000000002</v>
      </c>
      <c r="S4501" s="234">
        <v>0.26535700000000001</v>
      </c>
      <c r="T4501" s="234">
        <v>0.25892900000000002</v>
      </c>
      <c r="U4501" s="234">
        <v>0.26017899999999999</v>
      </c>
      <c r="V4501" s="192">
        <v>0.22483</v>
      </c>
      <c r="W4501" s="234">
        <v>150701600</v>
      </c>
      <c r="X4501" s="194">
        <f t="shared" si="141"/>
        <v>-3.3820369574559472E-2</v>
      </c>
      <c r="Y4501" s="193"/>
      <c r="Z4501" s="197">
        <v>4499</v>
      </c>
    </row>
    <row r="4502" spans="1:26" ht="14.4" x14ac:dyDescent="0.3">
      <c r="A4502" s="7">
        <v>37607</v>
      </c>
      <c r="B4502" s="191">
        <v>910.40002400000003</v>
      </c>
      <c r="C4502" s="191">
        <v>911.21997099999999</v>
      </c>
      <c r="D4502" s="191">
        <v>901.73999000000003</v>
      </c>
      <c r="E4502" s="191">
        <v>902.98999000000003</v>
      </c>
      <c r="F4502" s="192">
        <v>902.98999000000003</v>
      </c>
      <c r="G4502" s="191">
        <v>1251800000</v>
      </c>
      <c r="H4502" s="194">
        <f t="shared" si="140"/>
        <v>-8.1393165692622994E-3</v>
      </c>
      <c r="I4502" s="193"/>
      <c r="J4502" s="197">
        <v>4500</v>
      </c>
      <c r="K4502" s="234"/>
      <c r="L4502" s="234"/>
      <c r="M4502" s="234"/>
      <c r="N4502" s="234"/>
      <c r="O4502" s="234"/>
      <c r="P4502" s="234"/>
      <c r="Q4502" s="7">
        <v>37607</v>
      </c>
      <c r="R4502" s="234">
        <v>0.265179</v>
      </c>
      <c r="S4502" s="234">
        <v>0.27124999999999999</v>
      </c>
      <c r="T4502" s="234">
        <v>0.26178600000000002</v>
      </c>
      <c r="U4502" s="234">
        <v>0.26928600000000003</v>
      </c>
      <c r="V4502" s="192">
        <v>0.23269999999999999</v>
      </c>
      <c r="W4502" s="234">
        <v>222661600</v>
      </c>
      <c r="X4502" s="194">
        <f t="shared" si="141"/>
        <v>1.5487604243490086E-2</v>
      </c>
      <c r="Y4502" s="193"/>
      <c r="Z4502" s="197">
        <v>4500</v>
      </c>
    </row>
    <row r="4503" spans="1:26" ht="14.4" x14ac:dyDescent="0.3">
      <c r="A4503" s="7">
        <v>37606</v>
      </c>
      <c r="B4503" s="191">
        <v>889.47997999999995</v>
      </c>
      <c r="C4503" s="191">
        <v>910.419983</v>
      </c>
      <c r="D4503" s="191">
        <v>889.47997999999995</v>
      </c>
      <c r="E4503" s="191">
        <v>910.40002400000003</v>
      </c>
      <c r="F4503" s="192">
        <v>910.40002400000003</v>
      </c>
      <c r="G4503" s="191">
        <v>1271600000</v>
      </c>
      <c r="H4503" s="194">
        <f t="shared" si="140"/>
        <v>2.3519409621788313E-2</v>
      </c>
      <c r="I4503" s="193"/>
      <c r="J4503" s="197">
        <v>4501</v>
      </c>
      <c r="K4503" s="234"/>
      <c r="L4503" s="234"/>
      <c r="M4503" s="234"/>
      <c r="N4503" s="234"/>
      <c r="O4503" s="234"/>
      <c r="P4503" s="234"/>
      <c r="Q4503" s="7">
        <v>37606</v>
      </c>
      <c r="R4503" s="234">
        <v>0.26446399999999998</v>
      </c>
      <c r="S4503" s="234">
        <v>0.26964300000000002</v>
      </c>
      <c r="T4503" s="234">
        <v>0.26089299999999999</v>
      </c>
      <c r="U4503" s="234">
        <v>0.265179</v>
      </c>
      <c r="V4503" s="192">
        <v>0.22915099999999999</v>
      </c>
      <c r="W4503" s="234">
        <v>251624800</v>
      </c>
      <c r="X4503" s="194">
        <f t="shared" si="141"/>
        <v>4.0573994961112161E-3</v>
      </c>
      <c r="Y4503" s="193"/>
      <c r="Z4503" s="197">
        <v>4501</v>
      </c>
    </row>
    <row r="4504" spans="1:26" ht="14.4" x14ac:dyDescent="0.3">
      <c r="A4504" s="7">
        <v>37603</v>
      </c>
      <c r="B4504" s="191">
        <v>901.580017</v>
      </c>
      <c r="C4504" s="191">
        <v>901.580017</v>
      </c>
      <c r="D4504" s="191">
        <v>888.47997999999995</v>
      </c>
      <c r="E4504" s="191">
        <v>889.47997999999995</v>
      </c>
      <c r="F4504" s="192">
        <v>889.47997999999995</v>
      </c>
      <c r="G4504" s="191">
        <v>1330800000</v>
      </c>
      <c r="H4504" s="194">
        <f t="shared" si="140"/>
        <v>-1.3420924124142431E-2</v>
      </c>
      <c r="I4504" s="193"/>
      <c r="J4504" s="197">
        <v>4502</v>
      </c>
      <c r="K4504" s="234"/>
      <c r="L4504" s="234"/>
      <c r="M4504" s="234"/>
      <c r="N4504" s="234"/>
      <c r="O4504" s="234"/>
      <c r="P4504" s="234"/>
      <c r="Q4504" s="7">
        <v>37603</v>
      </c>
      <c r="R4504" s="234">
        <v>0.27035700000000001</v>
      </c>
      <c r="S4504" s="234">
        <v>0.270536</v>
      </c>
      <c r="T4504" s="234">
        <v>0.26160699999999998</v>
      </c>
      <c r="U4504" s="234">
        <v>0.26410699999999998</v>
      </c>
      <c r="V4504" s="192">
        <v>0.22822500000000001</v>
      </c>
      <c r="W4504" s="234">
        <v>164780000</v>
      </c>
      <c r="X4504" s="194">
        <f t="shared" si="141"/>
        <v>-2.6335548938130802E-2</v>
      </c>
      <c r="Y4504" s="193"/>
      <c r="Z4504" s="197">
        <v>4502</v>
      </c>
    </row>
    <row r="4505" spans="1:26" ht="14.4" x14ac:dyDescent="0.3">
      <c r="A4505" s="7">
        <v>37602</v>
      </c>
      <c r="B4505" s="191">
        <v>904.96002199999998</v>
      </c>
      <c r="C4505" s="191">
        <v>908.36999500000002</v>
      </c>
      <c r="D4505" s="191">
        <v>897</v>
      </c>
      <c r="E4505" s="191">
        <v>901.580017</v>
      </c>
      <c r="F4505" s="192">
        <v>901.580017</v>
      </c>
      <c r="G4505" s="191">
        <v>1255300000</v>
      </c>
      <c r="H4505" s="194">
        <f t="shared" si="140"/>
        <v>-3.7349771457638853E-3</v>
      </c>
      <c r="I4505" s="193"/>
      <c r="J4505" s="197">
        <v>4503</v>
      </c>
      <c r="K4505" s="234"/>
      <c r="L4505" s="234"/>
      <c r="M4505" s="234"/>
      <c r="N4505" s="234"/>
      <c r="O4505" s="234"/>
      <c r="P4505" s="234"/>
      <c r="Q4505" s="7">
        <v>37602</v>
      </c>
      <c r="R4505" s="234">
        <v>0.27696399999999999</v>
      </c>
      <c r="S4505" s="234">
        <v>0.27767900000000001</v>
      </c>
      <c r="T4505" s="234">
        <v>0.268036</v>
      </c>
      <c r="U4505" s="234">
        <v>0.27124999999999999</v>
      </c>
      <c r="V4505" s="192">
        <v>0.234398</v>
      </c>
      <c r="W4505" s="234">
        <v>149340800</v>
      </c>
      <c r="X4505" s="194">
        <f t="shared" si="141"/>
        <v>-1.936601304455143E-2</v>
      </c>
      <c r="Y4505" s="193"/>
      <c r="Z4505" s="197">
        <v>4503</v>
      </c>
    </row>
    <row r="4506" spans="1:26" ht="14.4" x14ac:dyDescent="0.3">
      <c r="A4506" s="7">
        <v>37601</v>
      </c>
      <c r="B4506" s="191">
        <v>904.45001200000002</v>
      </c>
      <c r="C4506" s="191">
        <v>909.94000200000005</v>
      </c>
      <c r="D4506" s="191">
        <v>896.47997999999995</v>
      </c>
      <c r="E4506" s="191">
        <v>904.96002199999998</v>
      </c>
      <c r="F4506" s="192">
        <v>904.96002199999998</v>
      </c>
      <c r="G4506" s="191">
        <v>1285100000</v>
      </c>
      <c r="H4506" s="194">
        <f t="shared" si="140"/>
        <v>5.6388964921586589E-4</v>
      </c>
      <c r="I4506" s="193"/>
      <c r="J4506" s="197">
        <v>4504</v>
      </c>
      <c r="K4506" s="234"/>
      <c r="L4506" s="234"/>
      <c r="M4506" s="234"/>
      <c r="N4506" s="234"/>
      <c r="O4506" s="234"/>
      <c r="P4506" s="234"/>
      <c r="Q4506" s="7">
        <v>37601</v>
      </c>
      <c r="R4506" s="234">
        <v>0.27321400000000001</v>
      </c>
      <c r="S4506" s="234">
        <v>0.27660699999999999</v>
      </c>
      <c r="T4506" s="234">
        <v>0.26928600000000003</v>
      </c>
      <c r="U4506" s="234">
        <v>0.27660699999999999</v>
      </c>
      <c r="V4506" s="192">
        <v>0.23902699999999999</v>
      </c>
      <c r="W4506" s="234">
        <v>253500800</v>
      </c>
      <c r="X4506" s="194">
        <f t="shared" si="141"/>
        <v>1.3741215588645654E-2</v>
      </c>
      <c r="Y4506" s="193"/>
      <c r="Z4506" s="197">
        <v>4504</v>
      </c>
    </row>
    <row r="4507" spans="1:26" ht="14.4" x14ac:dyDescent="0.3">
      <c r="A4507" s="7">
        <v>37600</v>
      </c>
      <c r="B4507" s="191">
        <v>892</v>
      </c>
      <c r="C4507" s="191">
        <v>904.95001200000002</v>
      </c>
      <c r="D4507" s="191">
        <v>892</v>
      </c>
      <c r="E4507" s="191">
        <v>904.45001200000002</v>
      </c>
      <c r="F4507" s="192">
        <v>904.45001200000002</v>
      </c>
      <c r="G4507" s="191">
        <v>1286600000</v>
      </c>
      <c r="H4507" s="194">
        <f t="shared" si="140"/>
        <v>1.3957412556053829E-2</v>
      </c>
      <c r="I4507" s="193"/>
      <c r="J4507" s="197">
        <v>4505</v>
      </c>
      <c r="K4507" s="234"/>
      <c r="L4507" s="234"/>
      <c r="M4507" s="234"/>
      <c r="N4507" s="234"/>
      <c r="O4507" s="234"/>
      <c r="P4507" s="234"/>
      <c r="Q4507" s="7">
        <v>37600</v>
      </c>
      <c r="R4507" s="234">
        <v>0.26339299999999999</v>
      </c>
      <c r="S4507" s="234">
        <v>0.275893</v>
      </c>
      <c r="T4507" s="234">
        <v>0.26303599999999999</v>
      </c>
      <c r="U4507" s="234">
        <v>0.27285700000000002</v>
      </c>
      <c r="V4507" s="192">
        <v>0.235787</v>
      </c>
      <c r="W4507" s="234">
        <v>308610400</v>
      </c>
      <c r="X4507" s="194">
        <f t="shared" si="141"/>
        <v>3.5934589293873644E-2</v>
      </c>
      <c r="Y4507" s="193"/>
      <c r="Z4507" s="197">
        <v>4505</v>
      </c>
    </row>
    <row r="4508" spans="1:26" ht="14.4" x14ac:dyDescent="0.3">
      <c r="A4508" s="7">
        <v>37599</v>
      </c>
      <c r="B4508" s="191">
        <v>912.22997999999995</v>
      </c>
      <c r="C4508" s="191">
        <v>912.22997999999995</v>
      </c>
      <c r="D4508" s="191">
        <v>891.96997099999999</v>
      </c>
      <c r="E4508" s="191">
        <v>892</v>
      </c>
      <c r="F4508" s="192">
        <v>892</v>
      </c>
      <c r="G4508" s="191">
        <v>1320800000</v>
      </c>
      <c r="H4508" s="194">
        <f t="shared" si="140"/>
        <v>-2.2176403367054388E-2</v>
      </c>
      <c r="I4508" s="193"/>
      <c r="J4508" s="197">
        <v>4506</v>
      </c>
      <c r="K4508" s="234"/>
      <c r="L4508" s="234"/>
      <c r="M4508" s="234"/>
      <c r="N4508" s="234"/>
      <c r="O4508" s="234"/>
      <c r="P4508" s="234"/>
      <c r="Q4508" s="7">
        <v>37599</v>
      </c>
      <c r="R4508" s="234">
        <v>0.26678600000000002</v>
      </c>
      <c r="S4508" s="234">
        <v>0.26696399999999998</v>
      </c>
      <c r="T4508" s="234">
        <v>0.26196399999999997</v>
      </c>
      <c r="U4508" s="234">
        <v>0.26339299999999999</v>
      </c>
      <c r="V4508" s="192">
        <v>0.227608</v>
      </c>
      <c r="W4508" s="234">
        <v>236084800</v>
      </c>
      <c r="X4508" s="194">
        <f t="shared" si="141"/>
        <v>-1.3377027577657005E-2</v>
      </c>
      <c r="Y4508" s="193"/>
      <c r="Z4508" s="197">
        <v>4506</v>
      </c>
    </row>
    <row r="4509" spans="1:26" ht="14.4" x14ac:dyDescent="0.3">
      <c r="A4509" s="7">
        <v>37596</v>
      </c>
      <c r="B4509" s="191">
        <v>906.54998799999998</v>
      </c>
      <c r="C4509" s="191">
        <v>915.47997999999995</v>
      </c>
      <c r="D4509" s="191">
        <v>895.96002199999998</v>
      </c>
      <c r="E4509" s="191">
        <v>912.22997999999995</v>
      </c>
      <c r="F4509" s="192">
        <v>912.22997999999995</v>
      </c>
      <c r="G4509" s="191">
        <v>1241100000</v>
      </c>
      <c r="H4509" s="194">
        <f t="shared" si="140"/>
        <v>6.2655033646086926E-3</v>
      </c>
      <c r="I4509" s="193"/>
      <c r="J4509" s="197">
        <v>4507</v>
      </c>
      <c r="K4509" s="234"/>
      <c r="L4509" s="234"/>
      <c r="M4509" s="234"/>
      <c r="N4509" s="234"/>
      <c r="O4509" s="234"/>
      <c r="P4509" s="234"/>
      <c r="Q4509" s="7">
        <v>37596</v>
      </c>
      <c r="R4509" s="234">
        <v>0.26160699999999998</v>
      </c>
      <c r="S4509" s="234">
        <v>0.27124999999999999</v>
      </c>
      <c r="T4509" s="234">
        <v>0.25928600000000002</v>
      </c>
      <c r="U4509" s="234">
        <v>0.26696399999999998</v>
      </c>
      <c r="V4509" s="192">
        <v>0.23069400000000001</v>
      </c>
      <c r="W4509" s="234">
        <v>245358400</v>
      </c>
      <c r="X4509" s="194">
        <f t="shared" si="141"/>
        <v>2.1873172806038368E-2</v>
      </c>
      <c r="Y4509" s="193"/>
      <c r="Z4509" s="197">
        <v>4507</v>
      </c>
    </row>
    <row r="4510" spans="1:26" ht="14.4" x14ac:dyDescent="0.3">
      <c r="A4510" s="7">
        <v>37595</v>
      </c>
      <c r="B4510" s="191">
        <v>917.580017</v>
      </c>
      <c r="C4510" s="191">
        <v>921.48999000000003</v>
      </c>
      <c r="D4510" s="191">
        <v>905.90002400000003</v>
      </c>
      <c r="E4510" s="191">
        <v>906.54998799999998</v>
      </c>
      <c r="F4510" s="192">
        <v>906.54998799999998</v>
      </c>
      <c r="G4510" s="191">
        <v>1250200000</v>
      </c>
      <c r="H4510" s="194">
        <f t="shared" si="140"/>
        <v>-1.2020781616476739E-2</v>
      </c>
      <c r="I4510" s="193"/>
      <c r="J4510" s="197">
        <v>4508</v>
      </c>
      <c r="K4510" s="234"/>
      <c r="L4510" s="234"/>
      <c r="M4510" s="234"/>
      <c r="N4510" s="234"/>
      <c r="O4510" s="234"/>
      <c r="P4510" s="234"/>
      <c r="Q4510" s="7">
        <v>37595</v>
      </c>
      <c r="R4510" s="234">
        <v>0.26839299999999999</v>
      </c>
      <c r="S4510" s="234">
        <v>0.26928600000000003</v>
      </c>
      <c r="T4510" s="234">
        <v>0.25946399999999997</v>
      </c>
      <c r="U4510" s="234">
        <v>0.26124999999999998</v>
      </c>
      <c r="V4510" s="192">
        <v>0.22575600000000001</v>
      </c>
      <c r="W4510" s="234">
        <v>243398400</v>
      </c>
      <c r="X4510" s="194">
        <f t="shared" si="141"/>
        <v>-2.2713990727393156E-2</v>
      </c>
      <c r="Y4510" s="193"/>
      <c r="Z4510" s="197">
        <v>4508</v>
      </c>
    </row>
    <row r="4511" spans="1:26" ht="14.4" x14ac:dyDescent="0.3">
      <c r="A4511" s="7">
        <v>37594</v>
      </c>
      <c r="B4511" s="191">
        <v>920.75</v>
      </c>
      <c r="C4511" s="191">
        <v>925.25</v>
      </c>
      <c r="D4511" s="191">
        <v>909.51000999999997</v>
      </c>
      <c r="E4511" s="191">
        <v>917.580017</v>
      </c>
      <c r="F4511" s="192">
        <v>917.580017</v>
      </c>
      <c r="G4511" s="191">
        <v>1588900000</v>
      </c>
      <c r="H4511" s="194">
        <f t="shared" si="140"/>
        <v>-3.4428270431713301E-3</v>
      </c>
      <c r="I4511" s="193"/>
      <c r="J4511" s="197">
        <v>4509</v>
      </c>
      <c r="K4511" s="234"/>
      <c r="L4511" s="234"/>
      <c r="M4511" s="234"/>
      <c r="N4511" s="234"/>
      <c r="O4511" s="234"/>
      <c r="P4511" s="234"/>
      <c r="Q4511" s="7">
        <v>37594</v>
      </c>
      <c r="R4511" s="234">
        <v>0.27107100000000001</v>
      </c>
      <c r="S4511" s="234">
        <v>0.27124999999999999</v>
      </c>
      <c r="T4511" s="234">
        <v>0.25892900000000002</v>
      </c>
      <c r="U4511" s="234">
        <v>0.26732099999999998</v>
      </c>
      <c r="V4511" s="192">
        <v>0.23100300000000001</v>
      </c>
      <c r="W4511" s="234">
        <v>325757600</v>
      </c>
      <c r="X4511" s="194">
        <f t="shared" si="141"/>
        <v>-1.2533396028811379E-2</v>
      </c>
      <c r="Y4511" s="193"/>
      <c r="Z4511" s="197">
        <v>4509</v>
      </c>
    </row>
    <row r="4512" spans="1:26" ht="14.4" x14ac:dyDescent="0.3">
      <c r="A4512" s="7">
        <v>37593</v>
      </c>
      <c r="B4512" s="191">
        <v>934.53002900000001</v>
      </c>
      <c r="C4512" s="191">
        <v>934.53002900000001</v>
      </c>
      <c r="D4512" s="191">
        <v>918.72997999999995</v>
      </c>
      <c r="E4512" s="191">
        <v>920.75</v>
      </c>
      <c r="F4512" s="192">
        <v>920.75</v>
      </c>
      <c r="G4512" s="191">
        <v>1488400000</v>
      </c>
      <c r="H4512" s="194">
        <f t="shared" si="140"/>
        <v>-1.4745410604670909E-2</v>
      </c>
      <c r="I4512" s="193"/>
      <c r="J4512" s="197">
        <v>4510</v>
      </c>
      <c r="K4512" s="234"/>
      <c r="L4512" s="234"/>
      <c r="M4512" s="234"/>
      <c r="N4512" s="234"/>
      <c r="O4512" s="234"/>
      <c r="P4512" s="234"/>
      <c r="Q4512" s="7">
        <v>37593</v>
      </c>
      <c r="R4512" s="234">
        <v>0.27142899999999998</v>
      </c>
      <c r="S4512" s="234">
        <v>0.27392899999999998</v>
      </c>
      <c r="T4512" s="234">
        <v>0.26964300000000002</v>
      </c>
      <c r="U4512" s="234">
        <v>0.27071400000000001</v>
      </c>
      <c r="V4512" s="192">
        <v>0.233935</v>
      </c>
      <c r="W4512" s="234">
        <v>227869600</v>
      </c>
      <c r="X4512" s="194">
        <f t="shared" si="141"/>
        <v>-1.3148738702970961E-3</v>
      </c>
      <c r="Y4512" s="193"/>
      <c r="Z4512" s="197">
        <v>4510</v>
      </c>
    </row>
    <row r="4513" spans="1:26" ht="14.4" x14ac:dyDescent="0.3">
      <c r="A4513" s="7">
        <v>37592</v>
      </c>
      <c r="B4513" s="191">
        <v>936.30999799999995</v>
      </c>
      <c r="C4513" s="191">
        <v>954.28002900000001</v>
      </c>
      <c r="D4513" s="191">
        <v>927.71997099999999</v>
      </c>
      <c r="E4513" s="191">
        <v>934.53002900000001</v>
      </c>
      <c r="F4513" s="192">
        <v>934.53002900000001</v>
      </c>
      <c r="G4513" s="191">
        <v>1612000000</v>
      </c>
      <c r="H4513" s="194">
        <f t="shared" si="140"/>
        <v>-1.9010466659568207E-3</v>
      </c>
      <c r="I4513" s="193"/>
      <c r="J4513" s="197">
        <v>4511</v>
      </c>
      <c r="K4513" s="234"/>
      <c r="L4513" s="234"/>
      <c r="M4513" s="234"/>
      <c r="N4513" s="234"/>
      <c r="O4513" s="234"/>
      <c r="P4513" s="234"/>
      <c r="Q4513" s="7">
        <v>37592</v>
      </c>
      <c r="R4513" s="234">
        <v>0.28392899999999999</v>
      </c>
      <c r="S4513" s="234">
        <v>0.28749999999999998</v>
      </c>
      <c r="T4513" s="234">
        <v>0.268036</v>
      </c>
      <c r="U4513" s="234">
        <v>0.27107100000000001</v>
      </c>
      <c r="V4513" s="192">
        <v>0.23424300000000001</v>
      </c>
      <c r="W4513" s="234">
        <v>398742400</v>
      </c>
      <c r="X4513" s="194">
        <f t="shared" si="141"/>
        <v>-2.0645452607021452E-2</v>
      </c>
      <c r="Y4513" s="193"/>
      <c r="Z4513" s="197">
        <v>4511</v>
      </c>
    </row>
    <row r="4514" spans="1:26" ht="14.4" x14ac:dyDescent="0.3">
      <c r="A4514" s="7">
        <v>37589</v>
      </c>
      <c r="B4514" s="191">
        <v>938.86999500000002</v>
      </c>
      <c r="C4514" s="191">
        <v>941.82000700000003</v>
      </c>
      <c r="D4514" s="191">
        <v>935.580017</v>
      </c>
      <c r="E4514" s="191">
        <v>936.30999799999995</v>
      </c>
      <c r="F4514" s="192">
        <v>936.30999799999995</v>
      </c>
      <c r="G4514" s="191">
        <v>643460000</v>
      </c>
      <c r="H4514" s="194">
        <f t="shared" si="140"/>
        <v>-2.7266788944512671E-3</v>
      </c>
      <c r="I4514" s="193"/>
      <c r="J4514" s="197">
        <v>4512</v>
      </c>
      <c r="K4514" s="234"/>
      <c r="L4514" s="234"/>
      <c r="M4514" s="234"/>
      <c r="N4514" s="234"/>
      <c r="O4514" s="234"/>
      <c r="P4514" s="234"/>
      <c r="Q4514" s="7">
        <v>37589</v>
      </c>
      <c r="R4514" s="234">
        <v>0.28196399999999999</v>
      </c>
      <c r="S4514" s="234">
        <v>0.28357100000000002</v>
      </c>
      <c r="T4514" s="234">
        <v>0.27517900000000001</v>
      </c>
      <c r="U4514" s="234">
        <v>0.27678599999999998</v>
      </c>
      <c r="V4514" s="192">
        <v>0.239181</v>
      </c>
      <c r="W4514" s="234">
        <v>143432800</v>
      </c>
      <c r="X4514" s="194">
        <f t="shared" si="141"/>
        <v>-1.3995613745795169E-2</v>
      </c>
      <c r="Y4514" s="193"/>
      <c r="Z4514" s="197">
        <v>4512</v>
      </c>
    </row>
    <row r="4515" spans="1:26" ht="14.4" x14ac:dyDescent="0.3">
      <c r="A4515" s="7">
        <v>37587</v>
      </c>
      <c r="B4515" s="191">
        <v>913.30999799999995</v>
      </c>
      <c r="C4515" s="191">
        <v>940.40997300000004</v>
      </c>
      <c r="D4515" s="191">
        <v>913.30999799999995</v>
      </c>
      <c r="E4515" s="191">
        <v>938.86999500000002</v>
      </c>
      <c r="F4515" s="192">
        <v>938.86999500000002</v>
      </c>
      <c r="G4515" s="191">
        <v>1350300000</v>
      </c>
      <c r="H4515" s="194">
        <f t="shared" si="140"/>
        <v>2.7986113210161166E-2</v>
      </c>
      <c r="I4515" s="193"/>
      <c r="J4515" s="197">
        <v>4513</v>
      </c>
      <c r="K4515" s="234"/>
      <c r="L4515" s="234"/>
      <c r="M4515" s="234"/>
      <c r="N4515" s="234"/>
      <c r="O4515" s="234"/>
      <c r="P4515" s="234"/>
      <c r="Q4515" s="7">
        <v>37587</v>
      </c>
      <c r="R4515" s="234">
        <v>0.27857100000000001</v>
      </c>
      <c r="S4515" s="234">
        <v>0.28321400000000002</v>
      </c>
      <c r="T4515" s="234">
        <v>0.275893</v>
      </c>
      <c r="U4515" s="234">
        <v>0.28071400000000002</v>
      </c>
      <c r="V4515" s="192">
        <v>0.24257600000000001</v>
      </c>
      <c r="W4515" s="234">
        <v>286798400</v>
      </c>
      <c r="X4515" s="194">
        <f t="shared" si="141"/>
        <v>2.0114132880278263E-2</v>
      </c>
      <c r="Y4515" s="193"/>
      <c r="Z4515" s="197">
        <v>4513</v>
      </c>
    </row>
    <row r="4516" spans="1:26" ht="14.4" x14ac:dyDescent="0.3">
      <c r="A4516" s="7">
        <v>37586</v>
      </c>
      <c r="B4516" s="191">
        <v>932.86999500000002</v>
      </c>
      <c r="C4516" s="191">
        <v>932.86999500000002</v>
      </c>
      <c r="D4516" s="191">
        <v>912.09997599999997</v>
      </c>
      <c r="E4516" s="191">
        <v>913.30999799999995</v>
      </c>
      <c r="F4516" s="192">
        <v>913.30999799999995</v>
      </c>
      <c r="G4516" s="191">
        <v>1543600000</v>
      </c>
      <c r="H4516" s="194">
        <f t="shared" si="140"/>
        <v>-2.0967548645403764E-2</v>
      </c>
      <c r="I4516" s="193"/>
      <c r="J4516" s="197">
        <v>4514</v>
      </c>
      <c r="K4516" s="234"/>
      <c r="L4516" s="234"/>
      <c r="M4516" s="234"/>
      <c r="N4516" s="234"/>
      <c r="O4516" s="234"/>
      <c r="P4516" s="234"/>
      <c r="Q4516" s="7">
        <v>37586</v>
      </c>
      <c r="R4516" s="234">
        <v>0.28303600000000001</v>
      </c>
      <c r="S4516" s="234">
        <v>0.28392899999999999</v>
      </c>
      <c r="T4516" s="234">
        <v>0.272679</v>
      </c>
      <c r="U4516" s="234">
        <v>0.27517900000000001</v>
      </c>
      <c r="V4516" s="192">
        <v>0.237793</v>
      </c>
      <c r="W4516" s="234">
        <v>240262400</v>
      </c>
      <c r="X4516" s="194">
        <f t="shared" si="141"/>
        <v>-3.5064155108467103E-2</v>
      </c>
      <c r="Y4516" s="193"/>
      <c r="Z4516" s="197">
        <v>4514</v>
      </c>
    </row>
    <row r="4517" spans="1:26" ht="14.4" x14ac:dyDescent="0.3">
      <c r="A4517" s="7">
        <v>37585</v>
      </c>
      <c r="B4517" s="191">
        <v>930.54998799999998</v>
      </c>
      <c r="C4517" s="191">
        <v>937.15002400000003</v>
      </c>
      <c r="D4517" s="191">
        <v>923.30999799999995</v>
      </c>
      <c r="E4517" s="191">
        <v>932.86999500000002</v>
      </c>
      <c r="F4517" s="192">
        <v>932.86999500000002</v>
      </c>
      <c r="G4517" s="191">
        <v>1574000000</v>
      </c>
      <c r="H4517" s="194">
        <f t="shared" si="140"/>
        <v>2.4931567674148767E-3</v>
      </c>
      <c r="I4517" s="193"/>
      <c r="J4517" s="197">
        <v>4515</v>
      </c>
      <c r="K4517" s="234"/>
      <c r="L4517" s="234"/>
      <c r="M4517" s="234"/>
      <c r="N4517" s="234"/>
      <c r="O4517" s="234"/>
      <c r="P4517" s="234"/>
      <c r="Q4517" s="7">
        <v>37585</v>
      </c>
      <c r="R4517" s="234">
        <v>0.28625</v>
      </c>
      <c r="S4517" s="234">
        <v>0.28821400000000003</v>
      </c>
      <c r="T4517" s="234">
        <v>0.28053600000000001</v>
      </c>
      <c r="U4517" s="234">
        <v>0.28517900000000002</v>
      </c>
      <c r="V4517" s="192">
        <v>0.24643399999999999</v>
      </c>
      <c r="W4517" s="234">
        <v>199427200</v>
      </c>
      <c r="X4517" s="194">
        <f t="shared" si="141"/>
        <v>-2.4974600386155348E-3</v>
      </c>
      <c r="Y4517" s="193"/>
      <c r="Z4517" s="197">
        <v>4515</v>
      </c>
    </row>
    <row r="4518" spans="1:26" ht="14.4" x14ac:dyDescent="0.3">
      <c r="A4518" s="7">
        <v>37582</v>
      </c>
      <c r="B4518" s="191">
        <v>933.76000999999997</v>
      </c>
      <c r="C4518" s="191">
        <v>937.28002900000001</v>
      </c>
      <c r="D4518" s="191">
        <v>928.40997300000004</v>
      </c>
      <c r="E4518" s="191">
        <v>930.54998799999998</v>
      </c>
      <c r="F4518" s="192">
        <v>930.54998799999998</v>
      </c>
      <c r="G4518" s="191">
        <v>1626800000</v>
      </c>
      <c r="H4518" s="194">
        <f t="shared" si="140"/>
        <v>-3.4377377116417535E-3</v>
      </c>
      <c r="I4518" s="193"/>
      <c r="J4518" s="197">
        <v>4516</v>
      </c>
      <c r="K4518" s="234"/>
      <c r="L4518" s="234"/>
      <c r="M4518" s="234"/>
      <c r="N4518" s="234"/>
      <c r="O4518" s="234"/>
      <c r="P4518" s="234"/>
      <c r="Q4518" s="7">
        <v>37582</v>
      </c>
      <c r="R4518" s="234">
        <v>0.28732099999999999</v>
      </c>
      <c r="S4518" s="234">
        <v>0.29107100000000002</v>
      </c>
      <c r="T4518" s="234">
        <v>0.28392899999999999</v>
      </c>
      <c r="U4518" s="234">
        <v>0.28589300000000001</v>
      </c>
      <c r="V4518" s="192">
        <v>0.24705099999999999</v>
      </c>
      <c r="W4518" s="234">
        <v>227858400</v>
      </c>
      <c r="X4518" s="194">
        <f t="shared" si="141"/>
        <v>-2.0796835488192649E-2</v>
      </c>
      <c r="Y4518" s="193"/>
      <c r="Z4518" s="197">
        <v>4516</v>
      </c>
    </row>
    <row r="4519" spans="1:26" ht="14.4" x14ac:dyDescent="0.3">
      <c r="A4519" s="7">
        <v>37581</v>
      </c>
      <c r="B4519" s="191">
        <v>914.15002400000003</v>
      </c>
      <c r="C4519" s="191">
        <v>935.13000499999998</v>
      </c>
      <c r="D4519" s="191">
        <v>914.15002400000003</v>
      </c>
      <c r="E4519" s="191">
        <v>933.76000999999997</v>
      </c>
      <c r="F4519" s="192">
        <v>933.76000999999997</v>
      </c>
      <c r="G4519" s="191">
        <v>2415100000</v>
      </c>
      <c r="H4519" s="194">
        <f t="shared" si="140"/>
        <v>2.1451605847138209E-2</v>
      </c>
      <c r="I4519" s="193"/>
      <c r="J4519" s="197">
        <v>4517</v>
      </c>
      <c r="K4519" s="234"/>
      <c r="L4519" s="234"/>
      <c r="M4519" s="234"/>
      <c r="N4519" s="234"/>
      <c r="O4519" s="234"/>
      <c r="P4519" s="234"/>
      <c r="Q4519" s="7">
        <v>37581</v>
      </c>
      <c r="R4519" s="234">
        <v>0.28392899999999999</v>
      </c>
      <c r="S4519" s="234">
        <v>0.29357100000000003</v>
      </c>
      <c r="T4519" s="234">
        <v>0.28125</v>
      </c>
      <c r="U4519" s="234">
        <v>0.291964</v>
      </c>
      <c r="V4519" s="192">
        <v>0.25229800000000002</v>
      </c>
      <c r="W4519" s="234">
        <v>418482400</v>
      </c>
      <c r="X4519" s="194">
        <f t="shared" si="141"/>
        <v>5.2803324931982552E-2</v>
      </c>
      <c r="Y4519" s="193"/>
      <c r="Z4519" s="197">
        <v>4517</v>
      </c>
    </row>
    <row r="4520" spans="1:26" ht="14.4" x14ac:dyDescent="0.3">
      <c r="A4520" s="7">
        <v>37580</v>
      </c>
      <c r="B4520" s="191">
        <v>896.73999000000003</v>
      </c>
      <c r="C4520" s="191">
        <v>915.01000999999997</v>
      </c>
      <c r="D4520" s="191">
        <v>894.92999299999997</v>
      </c>
      <c r="E4520" s="191">
        <v>914.15002400000003</v>
      </c>
      <c r="F4520" s="192">
        <v>914.15002400000003</v>
      </c>
      <c r="G4520" s="191">
        <v>1517300000</v>
      </c>
      <c r="H4520" s="194">
        <f t="shared" si="140"/>
        <v>1.9414807183964211E-2</v>
      </c>
      <c r="I4520" s="193"/>
      <c r="J4520" s="197">
        <v>4518</v>
      </c>
      <c r="K4520" s="234"/>
      <c r="L4520" s="234"/>
      <c r="M4520" s="234"/>
      <c r="N4520" s="234"/>
      <c r="O4520" s="234"/>
      <c r="P4520" s="234"/>
      <c r="Q4520" s="7">
        <v>37580</v>
      </c>
      <c r="R4520" s="234">
        <v>0.27321400000000001</v>
      </c>
      <c r="S4520" s="234">
        <v>0.28035700000000002</v>
      </c>
      <c r="T4520" s="234">
        <v>0.27232099999999998</v>
      </c>
      <c r="U4520" s="234">
        <v>0.27732099999999998</v>
      </c>
      <c r="V4520" s="192">
        <v>0.239644</v>
      </c>
      <c r="W4520" s="234">
        <v>208740000</v>
      </c>
      <c r="X4520" s="194">
        <f t="shared" si="141"/>
        <v>1.7026549874380337E-2</v>
      </c>
      <c r="Y4520" s="193"/>
      <c r="Z4520" s="197">
        <v>4518</v>
      </c>
    </row>
    <row r="4521" spans="1:26" ht="14.4" x14ac:dyDescent="0.3">
      <c r="A4521" s="7">
        <v>37579</v>
      </c>
      <c r="B4521" s="191">
        <v>900.35998500000005</v>
      </c>
      <c r="C4521" s="191">
        <v>905.45001200000002</v>
      </c>
      <c r="D4521" s="191">
        <v>893.09002699999996</v>
      </c>
      <c r="E4521" s="191">
        <v>896.73999000000003</v>
      </c>
      <c r="F4521" s="192">
        <v>896.73999000000003</v>
      </c>
      <c r="G4521" s="191">
        <v>1337400000</v>
      </c>
      <c r="H4521" s="194">
        <f t="shared" si="140"/>
        <v>-4.0206084902807146E-3</v>
      </c>
      <c r="I4521" s="193"/>
      <c r="J4521" s="197">
        <v>4519</v>
      </c>
      <c r="K4521" s="234"/>
      <c r="L4521" s="234"/>
      <c r="M4521" s="234"/>
      <c r="N4521" s="234"/>
      <c r="O4521" s="234"/>
      <c r="P4521" s="234"/>
      <c r="Q4521" s="7">
        <v>37579</v>
      </c>
      <c r="R4521" s="234">
        <v>0.27767900000000001</v>
      </c>
      <c r="S4521" s="234">
        <v>0.28125</v>
      </c>
      <c r="T4521" s="234">
        <v>0.268036</v>
      </c>
      <c r="U4521" s="234">
        <v>0.272679</v>
      </c>
      <c r="V4521" s="192">
        <v>0.23563200000000001</v>
      </c>
      <c r="W4521" s="234">
        <v>210952000</v>
      </c>
      <c r="X4521" s="194">
        <f t="shared" si="141"/>
        <v>-2.4281975684897393E-2</v>
      </c>
      <c r="Y4521" s="193"/>
      <c r="Z4521" s="197">
        <v>4519</v>
      </c>
    </row>
    <row r="4522" spans="1:26" ht="14.4" x14ac:dyDescent="0.3">
      <c r="A4522" s="7">
        <v>37578</v>
      </c>
      <c r="B4522" s="191">
        <v>909.830017</v>
      </c>
      <c r="C4522" s="191">
        <v>915.90997300000004</v>
      </c>
      <c r="D4522" s="191">
        <v>899.47997999999995</v>
      </c>
      <c r="E4522" s="191">
        <v>900.35998500000005</v>
      </c>
      <c r="F4522" s="192">
        <v>900.35998500000005</v>
      </c>
      <c r="G4522" s="191">
        <v>1282600000</v>
      </c>
      <c r="H4522" s="194">
        <f t="shared" si="140"/>
        <v>-1.040857283564425E-2</v>
      </c>
      <c r="I4522" s="193"/>
      <c r="J4522" s="197">
        <v>4520</v>
      </c>
      <c r="K4522" s="234"/>
      <c r="L4522" s="234"/>
      <c r="M4522" s="234"/>
      <c r="N4522" s="234"/>
      <c r="O4522" s="234"/>
      <c r="P4522" s="234"/>
      <c r="Q4522" s="7">
        <v>37578</v>
      </c>
      <c r="R4522" s="234">
        <v>0.289107</v>
      </c>
      <c r="S4522" s="234">
        <v>0.28928599999999999</v>
      </c>
      <c r="T4522" s="234">
        <v>0.27714299999999997</v>
      </c>
      <c r="U4522" s="234">
        <v>0.27946399999999999</v>
      </c>
      <c r="V4522" s="192">
        <v>0.24149599999999999</v>
      </c>
      <c r="W4522" s="234">
        <v>164578400</v>
      </c>
      <c r="X4522" s="194">
        <f t="shared" si="141"/>
        <v>-1.8807516505840616E-2</v>
      </c>
      <c r="Y4522" s="193"/>
      <c r="Z4522" s="197">
        <v>4520</v>
      </c>
    </row>
    <row r="4523" spans="1:26" ht="14.4" x14ac:dyDescent="0.3">
      <c r="A4523" s="7">
        <v>37575</v>
      </c>
      <c r="B4523" s="191">
        <v>904.27002000000005</v>
      </c>
      <c r="C4523" s="191">
        <v>910.21002199999998</v>
      </c>
      <c r="D4523" s="191">
        <v>895.34997599999997</v>
      </c>
      <c r="E4523" s="191">
        <v>909.830017</v>
      </c>
      <c r="F4523" s="192">
        <v>909.830017</v>
      </c>
      <c r="G4523" s="191">
        <v>1400100000</v>
      </c>
      <c r="H4523" s="194">
        <f t="shared" si="140"/>
        <v>6.1486026043415139E-3</v>
      </c>
      <c r="I4523" s="193"/>
      <c r="J4523" s="197">
        <v>4521</v>
      </c>
      <c r="K4523" s="234"/>
      <c r="L4523" s="234"/>
      <c r="M4523" s="234"/>
      <c r="N4523" s="234"/>
      <c r="O4523" s="234"/>
      <c r="P4523" s="234"/>
      <c r="Q4523" s="7">
        <v>37575</v>
      </c>
      <c r="R4523" s="234">
        <v>0.289821</v>
      </c>
      <c r="S4523" s="234">
        <v>0.28999999999999998</v>
      </c>
      <c r="T4523" s="234">
        <v>0.28142899999999998</v>
      </c>
      <c r="U4523" s="234">
        <v>0.28482099999999999</v>
      </c>
      <c r="V4523" s="192">
        <v>0.24612500000000001</v>
      </c>
      <c r="W4523" s="234">
        <v>160994400</v>
      </c>
      <c r="X4523" s="194">
        <f t="shared" si="141"/>
        <v>-2.1472929239919596E-2</v>
      </c>
      <c r="Y4523" s="193"/>
      <c r="Z4523" s="197">
        <v>4521</v>
      </c>
    </row>
    <row r="4524" spans="1:26" ht="14.4" x14ac:dyDescent="0.3">
      <c r="A4524" s="7">
        <v>37574</v>
      </c>
      <c r="B4524" s="191">
        <v>882.53002900000001</v>
      </c>
      <c r="C4524" s="191">
        <v>904.27002000000005</v>
      </c>
      <c r="D4524" s="191">
        <v>882.53002900000001</v>
      </c>
      <c r="E4524" s="191">
        <v>904.27002000000005</v>
      </c>
      <c r="F4524" s="192">
        <v>904.27002000000005</v>
      </c>
      <c r="G4524" s="191">
        <v>1519000000</v>
      </c>
      <c r="H4524" s="194">
        <f t="shared" si="140"/>
        <v>2.4633712492065276E-2</v>
      </c>
      <c r="I4524" s="193"/>
      <c r="J4524" s="197">
        <v>4522</v>
      </c>
      <c r="K4524" s="234"/>
      <c r="L4524" s="234"/>
      <c r="M4524" s="234"/>
      <c r="N4524" s="234"/>
      <c r="O4524" s="234"/>
      <c r="P4524" s="234"/>
      <c r="Q4524" s="7">
        <v>37574</v>
      </c>
      <c r="R4524" s="234">
        <v>0.28392899999999999</v>
      </c>
      <c r="S4524" s="234">
        <v>0.29303600000000002</v>
      </c>
      <c r="T4524" s="234">
        <v>0.28178599999999998</v>
      </c>
      <c r="U4524" s="234">
        <v>0.29107100000000002</v>
      </c>
      <c r="V4524" s="192">
        <v>0.25152600000000003</v>
      </c>
      <c r="W4524" s="234">
        <v>141713600</v>
      </c>
      <c r="X4524" s="194">
        <f t="shared" si="141"/>
        <v>4.5541838134430815E-2</v>
      </c>
      <c r="Y4524" s="193"/>
      <c r="Z4524" s="197">
        <v>4522</v>
      </c>
    </row>
    <row r="4525" spans="1:26" ht="14.4" x14ac:dyDescent="0.3">
      <c r="A4525" s="7">
        <v>37573</v>
      </c>
      <c r="B4525" s="191">
        <v>882.95001200000002</v>
      </c>
      <c r="C4525" s="191">
        <v>892.51000999999997</v>
      </c>
      <c r="D4525" s="191">
        <v>872.04998799999998</v>
      </c>
      <c r="E4525" s="191">
        <v>882.53002900000001</v>
      </c>
      <c r="F4525" s="192">
        <v>882.53002900000001</v>
      </c>
      <c r="G4525" s="191">
        <v>1463400000</v>
      </c>
      <c r="H4525" s="194">
        <f t="shared" si="140"/>
        <v>-4.7565886436615391E-4</v>
      </c>
      <c r="I4525" s="193"/>
      <c r="J4525" s="197">
        <v>4523</v>
      </c>
      <c r="K4525" s="234"/>
      <c r="L4525" s="234"/>
      <c r="M4525" s="234"/>
      <c r="N4525" s="234"/>
      <c r="O4525" s="234"/>
      <c r="P4525" s="234"/>
      <c r="Q4525" s="7">
        <v>37573</v>
      </c>
      <c r="R4525" s="234">
        <v>0.27678599999999998</v>
      </c>
      <c r="S4525" s="234">
        <v>0.286964</v>
      </c>
      <c r="T4525" s="234">
        <v>0.27285700000000002</v>
      </c>
      <c r="U4525" s="234">
        <v>0.278393</v>
      </c>
      <c r="V4525" s="192">
        <v>0.24057000000000001</v>
      </c>
      <c r="W4525" s="234">
        <v>231739200</v>
      </c>
      <c r="X4525" s="194">
        <f t="shared" si="141"/>
        <v>-3.1987801543038297E-3</v>
      </c>
      <c r="Y4525" s="193"/>
      <c r="Z4525" s="197">
        <v>4523</v>
      </c>
    </row>
    <row r="4526" spans="1:26" ht="14.4" x14ac:dyDescent="0.3">
      <c r="A4526" s="7">
        <v>37572</v>
      </c>
      <c r="B4526" s="191">
        <v>876.19000200000005</v>
      </c>
      <c r="C4526" s="191">
        <v>894.29998799999998</v>
      </c>
      <c r="D4526" s="191">
        <v>876.19000200000005</v>
      </c>
      <c r="E4526" s="191">
        <v>882.95001200000002</v>
      </c>
      <c r="F4526" s="192">
        <v>882.95001200000002</v>
      </c>
      <c r="G4526" s="191">
        <v>1377100000</v>
      </c>
      <c r="H4526" s="194">
        <f t="shared" si="140"/>
        <v>7.7152329797983308E-3</v>
      </c>
      <c r="I4526" s="193"/>
      <c r="J4526" s="197">
        <v>4524</v>
      </c>
      <c r="K4526" s="234"/>
      <c r="L4526" s="234"/>
      <c r="M4526" s="234"/>
      <c r="N4526" s="234"/>
      <c r="O4526" s="234"/>
      <c r="P4526" s="234"/>
      <c r="Q4526" s="7">
        <v>37572</v>
      </c>
      <c r="R4526" s="234">
        <v>0.27357100000000001</v>
      </c>
      <c r="S4526" s="234">
        <v>0.28642899999999999</v>
      </c>
      <c r="T4526" s="234">
        <v>0.27285700000000002</v>
      </c>
      <c r="U4526" s="234">
        <v>0.27928599999999998</v>
      </c>
      <c r="V4526" s="192">
        <v>0.241342</v>
      </c>
      <c r="W4526" s="234">
        <v>223792800</v>
      </c>
      <c r="X4526" s="194">
        <f t="shared" si="141"/>
        <v>3.1662641331993917E-2</v>
      </c>
      <c r="Y4526" s="193"/>
      <c r="Z4526" s="197">
        <v>4524</v>
      </c>
    </row>
    <row r="4527" spans="1:26" ht="14.4" x14ac:dyDescent="0.3">
      <c r="A4527" s="7">
        <v>37571</v>
      </c>
      <c r="B4527" s="191">
        <v>894.73999000000003</v>
      </c>
      <c r="C4527" s="191">
        <v>894.73999000000003</v>
      </c>
      <c r="D4527" s="191">
        <v>874.63000499999998</v>
      </c>
      <c r="E4527" s="191">
        <v>876.19000200000005</v>
      </c>
      <c r="F4527" s="192">
        <v>876.19000200000005</v>
      </c>
      <c r="G4527" s="191">
        <v>1113000000</v>
      </c>
      <c r="H4527" s="194">
        <f t="shared" si="140"/>
        <v>-2.0732266588419708E-2</v>
      </c>
      <c r="I4527" s="193"/>
      <c r="J4527" s="197">
        <v>4525</v>
      </c>
      <c r="K4527" s="234"/>
      <c r="L4527" s="234"/>
      <c r="M4527" s="234"/>
      <c r="N4527" s="234"/>
      <c r="O4527" s="234"/>
      <c r="P4527" s="234"/>
      <c r="Q4527" s="7">
        <v>37571</v>
      </c>
      <c r="R4527" s="234">
        <v>0.28107100000000002</v>
      </c>
      <c r="S4527" s="234">
        <v>0.28375</v>
      </c>
      <c r="T4527" s="234">
        <v>0.27</v>
      </c>
      <c r="U4527" s="234">
        <v>0.27071400000000001</v>
      </c>
      <c r="V4527" s="192">
        <v>0.233935</v>
      </c>
      <c r="W4527" s="234">
        <v>152975200</v>
      </c>
      <c r="X4527" s="194">
        <f t="shared" si="141"/>
        <v>-4.2928797028163719E-2</v>
      </c>
      <c r="Y4527" s="193"/>
      <c r="Z4527" s="197">
        <v>4525</v>
      </c>
    </row>
    <row r="4528" spans="1:26" ht="14.4" x14ac:dyDescent="0.3">
      <c r="A4528" s="7">
        <v>37568</v>
      </c>
      <c r="B4528" s="191">
        <v>902.65002400000003</v>
      </c>
      <c r="C4528" s="191">
        <v>910.10998500000005</v>
      </c>
      <c r="D4528" s="191">
        <v>891.61999500000002</v>
      </c>
      <c r="E4528" s="191">
        <v>894.73999000000003</v>
      </c>
      <c r="F4528" s="192">
        <v>894.73999000000003</v>
      </c>
      <c r="G4528" s="191">
        <v>1446500000</v>
      </c>
      <c r="H4528" s="194">
        <f t="shared" si="140"/>
        <v>-8.7631239014956206E-3</v>
      </c>
      <c r="I4528" s="193"/>
      <c r="J4528" s="197">
        <v>4526</v>
      </c>
      <c r="K4528" s="234"/>
      <c r="L4528" s="234"/>
      <c r="M4528" s="234"/>
      <c r="N4528" s="234"/>
      <c r="O4528" s="234"/>
      <c r="P4528" s="234"/>
      <c r="Q4528" s="7">
        <v>37568</v>
      </c>
      <c r="R4528" s="234">
        <v>0.28589300000000001</v>
      </c>
      <c r="S4528" s="234">
        <v>0.28928599999999999</v>
      </c>
      <c r="T4528" s="234">
        <v>0.27714299999999997</v>
      </c>
      <c r="U4528" s="234">
        <v>0.28285700000000003</v>
      </c>
      <c r="V4528" s="192">
        <v>0.24442800000000001</v>
      </c>
      <c r="W4528" s="234">
        <v>190064000</v>
      </c>
      <c r="X4528" s="194">
        <f t="shared" si="141"/>
        <v>-1.0000121508159269E-2</v>
      </c>
      <c r="Y4528" s="193"/>
      <c r="Z4528" s="197">
        <v>4526</v>
      </c>
    </row>
    <row r="4529" spans="1:26" ht="14.4" x14ac:dyDescent="0.3">
      <c r="A4529" s="7">
        <v>37567</v>
      </c>
      <c r="B4529" s="191">
        <v>923.76000999999997</v>
      </c>
      <c r="C4529" s="191">
        <v>923.76000999999997</v>
      </c>
      <c r="D4529" s="191">
        <v>898.67999299999997</v>
      </c>
      <c r="E4529" s="191">
        <v>902.65002400000003</v>
      </c>
      <c r="F4529" s="192">
        <v>902.65002400000003</v>
      </c>
      <c r="G4529" s="191">
        <v>1466900000</v>
      </c>
      <c r="H4529" s="194">
        <f t="shared" si="140"/>
        <v>-2.2852240594394141E-2</v>
      </c>
      <c r="I4529" s="193"/>
      <c r="J4529" s="197">
        <v>4527</v>
      </c>
      <c r="K4529" s="234"/>
      <c r="L4529" s="234"/>
      <c r="M4529" s="234"/>
      <c r="N4529" s="234"/>
      <c r="O4529" s="234"/>
      <c r="P4529" s="234"/>
      <c r="Q4529" s="7">
        <v>37567</v>
      </c>
      <c r="R4529" s="234">
        <v>0.30249999999999999</v>
      </c>
      <c r="S4529" s="234">
        <v>0.30535699999999999</v>
      </c>
      <c r="T4529" s="234">
        <v>0.28232099999999999</v>
      </c>
      <c r="U4529" s="234">
        <v>0.28571400000000002</v>
      </c>
      <c r="V4529" s="192">
        <v>0.24689700000000001</v>
      </c>
      <c r="W4529" s="234">
        <v>336179200</v>
      </c>
      <c r="X4529" s="194">
        <f t="shared" si="141"/>
        <v>-7.0848214117708974E-2</v>
      </c>
      <c r="Y4529" s="193"/>
      <c r="Z4529" s="197">
        <v>4527</v>
      </c>
    </row>
    <row r="4530" spans="1:26" ht="14.4" x14ac:dyDescent="0.3">
      <c r="A4530" s="7">
        <v>37566</v>
      </c>
      <c r="B4530" s="191">
        <v>915.39001499999995</v>
      </c>
      <c r="C4530" s="191">
        <v>925.65997300000004</v>
      </c>
      <c r="D4530" s="191">
        <v>905</v>
      </c>
      <c r="E4530" s="191">
        <v>923.76000999999997</v>
      </c>
      <c r="F4530" s="192">
        <v>923.76000999999997</v>
      </c>
      <c r="G4530" s="191">
        <v>1674000000</v>
      </c>
      <c r="H4530" s="194">
        <f t="shared" si="140"/>
        <v>9.1436380808676589E-3</v>
      </c>
      <c r="I4530" s="193"/>
      <c r="J4530" s="197">
        <v>4528</v>
      </c>
      <c r="K4530" s="234"/>
      <c r="L4530" s="234"/>
      <c r="M4530" s="234"/>
      <c r="N4530" s="234"/>
      <c r="O4530" s="234"/>
      <c r="P4530" s="234"/>
      <c r="Q4530" s="7">
        <v>37566</v>
      </c>
      <c r="R4530" s="234">
        <v>0.30499999999999999</v>
      </c>
      <c r="S4530" s="234">
        <v>0.30928600000000001</v>
      </c>
      <c r="T4530" s="234">
        <v>0.29821399999999998</v>
      </c>
      <c r="U4530" s="234">
        <v>0.3075</v>
      </c>
      <c r="V4530" s="192">
        <v>0.26572299999999999</v>
      </c>
      <c r="W4530" s="234">
        <v>216389600</v>
      </c>
      <c r="X4530" s="194">
        <f t="shared" si="141"/>
        <v>1.893513814061391E-2</v>
      </c>
      <c r="Y4530" s="193"/>
      <c r="Z4530" s="197">
        <v>4528</v>
      </c>
    </row>
    <row r="4531" spans="1:26" ht="14.4" x14ac:dyDescent="0.3">
      <c r="A4531" s="7">
        <v>37565</v>
      </c>
      <c r="B4531" s="191">
        <v>908.34997599999997</v>
      </c>
      <c r="C4531" s="191">
        <v>915.830017</v>
      </c>
      <c r="D4531" s="191">
        <v>904.90997300000004</v>
      </c>
      <c r="E4531" s="191">
        <v>915.39001499999995</v>
      </c>
      <c r="F4531" s="192">
        <v>915.39001499999995</v>
      </c>
      <c r="G4531" s="191">
        <v>1354100000</v>
      </c>
      <c r="H4531" s="194">
        <f t="shared" si="140"/>
        <v>7.7503596477223654E-3</v>
      </c>
      <c r="I4531" s="193"/>
      <c r="J4531" s="197">
        <v>4529</v>
      </c>
      <c r="K4531" s="234"/>
      <c r="L4531" s="234"/>
      <c r="M4531" s="234"/>
      <c r="N4531" s="234"/>
      <c r="O4531" s="234"/>
      <c r="P4531" s="234"/>
      <c r="Q4531" s="7">
        <v>37565</v>
      </c>
      <c r="R4531" s="234">
        <v>0.29910700000000001</v>
      </c>
      <c r="S4531" s="234">
        <v>0.30285699999999999</v>
      </c>
      <c r="T4531" s="234">
        <v>0.291964</v>
      </c>
      <c r="U4531" s="234">
        <v>0.301786</v>
      </c>
      <c r="V4531" s="192">
        <v>0.26078499999999999</v>
      </c>
      <c r="W4531" s="234">
        <v>210694400</v>
      </c>
      <c r="X4531" s="194">
        <f t="shared" si="141"/>
        <v>5.9087368732033975E-4</v>
      </c>
      <c r="Y4531" s="193"/>
      <c r="Z4531" s="197">
        <v>4529</v>
      </c>
    </row>
    <row r="4532" spans="1:26" ht="14.4" x14ac:dyDescent="0.3">
      <c r="A4532" s="7">
        <v>37564</v>
      </c>
      <c r="B4532" s="191">
        <v>900.96002199999998</v>
      </c>
      <c r="C4532" s="191">
        <v>924.580017</v>
      </c>
      <c r="D4532" s="191">
        <v>900.96002199999998</v>
      </c>
      <c r="E4532" s="191">
        <v>908.34997599999997</v>
      </c>
      <c r="F4532" s="192">
        <v>908.34997599999997</v>
      </c>
      <c r="G4532" s="191">
        <v>1645900000</v>
      </c>
      <c r="H4532" s="194">
        <f t="shared" si="140"/>
        <v>8.2023106681197323E-3</v>
      </c>
      <c r="I4532" s="193"/>
      <c r="J4532" s="197">
        <v>4530</v>
      </c>
      <c r="K4532" s="234"/>
      <c r="L4532" s="234"/>
      <c r="M4532" s="234"/>
      <c r="N4532" s="234"/>
      <c r="O4532" s="234"/>
      <c r="P4532" s="234"/>
      <c r="Q4532" s="7">
        <v>37564</v>
      </c>
      <c r="R4532" s="234">
        <v>0.29464299999999999</v>
      </c>
      <c r="S4532" s="234">
        <v>0.31035699999999999</v>
      </c>
      <c r="T4532" s="234">
        <v>0.291964</v>
      </c>
      <c r="U4532" s="234">
        <v>0.30160700000000001</v>
      </c>
      <c r="V4532" s="192">
        <v>0.260631</v>
      </c>
      <c r="W4532" s="234">
        <v>376818400</v>
      </c>
      <c r="X4532" s="194">
        <f t="shared" si="141"/>
        <v>3.2398238080902475E-2</v>
      </c>
      <c r="Y4532" s="193"/>
      <c r="Z4532" s="197">
        <v>4530</v>
      </c>
    </row>
    <row r="4533" spans="1:26" ht="14.4" x14ac:dyDescent="0.3">
      <c r="A4533" s="7">
        <v>37561</v>
      </c>
      <c r="B4533" s="191">
        <v>885.76000999999997</v>
      </c>
      <c r="C4533" s="191">
        <v>903.419983</v>
      </c>
      <c r="D4533" s="191">
        <v>877.71002199999998</v>
      </c>
      <c r="E4533" s="191">
        <v>900.96002199999998</v>
      </c>
      <c r="F4533" s="192">
        <v>900.96002199999998</v>
      </c>
      <c r="G4533" s="191">
        <v>1450400000</v>
      </c>
      <c r="H4533" s="194">
        <f t="shared" si="140"/>
        <v>1.7160417978228679E-2</v>
      </c>
      <c r="I4533" s="193"/>
      <c r="J4533" s="197">
        <v>4531</v>
      </c>
      <c r="K4533" s="234"/>
      <c r="L4533" s="234"/>
      <c r="M4533" s="234"/>
      <c r="N4533" s="234"/>
      <c r="O4533" s="234"/>
      <c r="P4533" s="234"/>
      <c r="Q4533" s="7">
        <v>37561</v>
      </c>
      <c r="R4533" s="234">
        <v>0.28464299999999998</v>
      </c>
      <c r="S4533" s="234">
        <v>0.29464299999999999</v>
      </c>
      <c r="T4533" s="234">
        <v>0.28375</v>
      </c>
      <c r="U4533" s="234">
        <v>0.29214299999999999</v>
      </c>
      <c r="V4533" s="192">
        <v>0.25245200000000001</v>
      </c>
      <c r="W4533" s="234">
        <v>189828800</v>
      </c>
      <c r="X4533" s="194">
        <f t="shared" si="141"/>
        <v>1.8046028462317096E-2</v>
      </c>
      <c r="Y4533" s="193"/>
      <c r="Z4533" s="197">
        <v>4531</v>
      </c>
    </row>
    <row r="4534" spans="1:26" ht="14.4" x14ac:dyDescent="0.3">
      <c r="A4534" s="7">
        <v>37560</v>
      </c>
      <c r="B4534" s="191">
        <v>890.71002199999998</v>
      </c>
      <c r="C4534" s="191">
        <v>898.830017</v>
      </c>
      <c r="D4534" s="191">
        <v>879.75</v>
      </c>
      <c r="E4534" s="191">
        <v>885.76000999999997</v>
      </c>
      <c r="F4534" s="192">
        <v>885.76000999999997</v>
      </c>
      <c r="G4534" s="191">
        <v>1641300000</v>
      </c>
      <c r="H4534" s="194">
        <f t="shared" si="140"/>
        <v>-5.557377684922934E-3</v>
      </c>
      <c r="I4534" s="193"/>
      <c r="J4534" s="197">
        <v>4532</v>
      </c>
      <c r="K4534" s="234"/>
      <c r="L4534" s="234"/>
      <c r="M4534" s="234"/>
      <c r="N4534" s="234"/>
      <c r="O4534" s="234"/>
      <c r="P4534" s="234"/>
      <c r="Q4534" s="7">
        <v>37560</v>
      </c>
      <c r="R4534" s="234">
        <v>0.28553600000000001</v>
      </c>
      <c r="S4534" s="234">
        <v>0.29357100000000003</v>
      </c>
      <c r="T4534" s="234">
        <v>0.28428599999999998</v>
      </c>
      <c r="U4534" s="234">
        <v>0.286964</v>
      </c>
      <c r="V4534" s="192">
        <v>0.247977</v>
      </c>
      <c r="W4534" s="234">
        <v>295836800</v>
      </c>
      <c r="X4534" s="194">
        <f t="shared" si="141"/>
        <v>5.6328775122877076E-3</v>
      </c>
      <c r="Y4534" s="193"/>
      <c r="Z4534" s="197">
        <v>4532</v>
      </c>
    </row>
    <row r="4535" spans="1:26" ht="14.4" x14ac:dyDescent="0.3">
      <c r="A4535" s="7">
        <v>37559</v>
      </c>
      <c r="B4535" s="191">
        <v>882.15002400000003</v>
      </c>
      <c r="C4535" s="191">
        <v>895.28002900000001</v>
      </c>
      <c r="D4535" s="191">
        <v>879.19000200000005</v>
      </c>
      <c r="E4535" s="191">
        <v>890.71002199999998</v>
      </c>
      <c r="F4535" s="192">
        <v>890.71002199999998</v>
      </c>
      <c r="G4535" s="191">
        <v>1422300000</v>
      </c>
      <c r="H4535" s="194">
        <f t="shared" si="140"/>
        <v>9.7035626221327973E-3</v>
      </c>
      <c r="I4535" s="193"/>
      <c r="J4535" s="197">
        <v>4533</v>
      </c>
      <c r="K4535" s="234"/>
      <c r="L4535" s="234"/>
      <c r="M4535" s="234"/>
      <c r="N4535" s="234"/>
      <c r="O4535" s="234"/>
      <c r="P4535" s="234"/>
      <c r="Q4535" s="7">
        <v>37559</v>
      </c>
      <c r="R4535" s="234">
        <v>0.27660699999999999</v>
      </c>
      <c r="S4535" s="234">
        <v>0.292321</v>
      </c>
      <c r="T4535" s="234">
        <v>0.27642899999999998</v>
      </c>
      <c r="U4535" s="234">
        <v>0.28535700000000003</v>
      </c>
      <c r="V4535" s="192">
        <v>0.246588</v>
      </c>
      <c r="W4535" s="234">
        <v>270676000</v>
      </c>
      <c r="X4535" s="194">
        <f t="shared" si="141"/>
        <v>3.4970787724128698E-2</v>
      </c>
      <c r="Y4535" s="193"/>
      <c r="Z4535" s="197">
        <v>4533</v>
      </c>
    </row>
    <row r="4536" spans="1:26" ht="14.4" x14ac:dyDescent="0.3">
      <c r="A4536" s="7">
        <v>37558</v>
      </c>
      <c r="B4536" s="191">
        <v>890.22997999999995</v>
      </c>
      <c r="C4536" s="191">
        <v>890.64001499999995</v>
      </c>
      <c r="D4536" s="191">
        <v>867.90997300000004</v>
      </c>
      <c r="E4536" s="191">
        <v>882.15002400000003</v>
      </c>
      <c r="F4536" s="192">
        <v>882.15002400000003</v>
      </c>
      <c r="G4536" s="191">
        <v>1529700000</v>
      </c>
      <c r="H4536" s="194">
        <f t="shared" si="140"/>
        <v>-9.0762569016153843E-3</v>
      </c>
      <c r="I4536" s="193"/>
      <c r="J4536" s="197">
        <v>4534</v>
      </c>
      <c r="K4536" s="234"/>
      <c r="L4536" s="234"/>
      <c r="M4536" s="234"/>
      <c r="N4536" s="234"/>
      <c r="O4536" s="234"/>
      <c r="P4536" s="234"/>
      <c r="Q4536" s="7">
        <v>37558</v>
      </c>
      <c r="R4536" s="234">
        <v>0.27803600000000001</v>
      </c>
      <c r="S4536" s="234">
        <v>0.28357100000000002</v>
      </c>
      <c r="T4536" s="234">
        <v>0.26714300000000002</v>
      </c>
      <c r="U4536" s="234">
        <v>0.27571400000000001</v>
      </c>
      <c r="V4536" s="192">
        <v>0.238256</v>
      </c>
      <c r="W4536" s="234">
        <v>259179200</v>
      </c>
      <c r="X4536" s="194">
        <f t="shared" si="141"/>
        <v>-1.0889284661593638E-2</v>
      </c>
      <c r="Y4536" s="193"/>
      <c r="Z4536" s="197">
        <v>4534</v>
      </c>
    </row>
    <row r="4537" spans="1:26" ht="14.4" x14ac:dyDescent="0.3">
      <c r="A4537" s="7">
        <v>37557</v>
      </c>
      <c r="B4537" s="191">
        <v>897.65002400000003</v>
      </c>
      <c r="C4537" s="191">
        <v>907.44000200000005</v>
      </c>
      <c r="D4537" s="191">
        <v>886.15002400000003</v>
      </c>
      <c r="E4537" s="191">
        <v>890.22997999999995</v>
      </c>
      <c r="F4537" s="192">
        <v>890.22997999999995</v>
      </c>
      <c r="G4537" s="191">
        <v>1382600000</v>
      </c>
      <c r="H4537" s="194">
        <f t="shared" si="140"/>
        <v>-8.2660767577722189E-3</v>
      </c>
      <c r="I4537" s="193"/>
      <c r="J4537" s="197">
        <v>4535</v>
      </c>
      <c r="K4537" s="234"/>
      <c r="L4537" s="234"/>
      <c r="M4537" s="234"/>
      <c r="N4537" s="234"/>
      <c r="O4537" s="234"/>
      <c r="P4537" s="234"/>
      <c r="Q4537" s="7">
        <v>37557</v>
      </c>
      <c r="R4537" s="234">
        <v>0.27767900000000001</v>
      </c>
      <c r="S4537" s="234">
        <v>0.28482099999999999</v>
      </c>
      <c r="T4537" s="234">
        <v>0.27232099999999998</v>
      </c>
      <c r="U4537" s="234">
        <v>0.27875</v>
      </c>
      <c r="V4537" s="192">
        <v>0.24087900000000001</v>
      </c>
      <c r="W4537" s="234">
        <v>349300000</v>
      </c>
      <c r="X4537" s="194">
        <f t="shared" si="141"/>
        <v>1.2322071721854101E-2</v>
      </c>
      <c r="Y4537" s="193"/>
      <c r="Z4537" s="197">
        <v>4535</v>
      </c>
    </row>
    <row r="4538" spans="1:26" ht="14.4" x14ac:dyDescent="0.3">
      <c r="A4538" s="7">
        <v>37554</v>
      </c>
      <c r="B4538" s="191">
        <v>882.5</v>
      </c>
      <c r="C4538" s="191">
        <v>897.71002199999998</v>
      </c>
      <c r="D4538" s="191">
        <v>877.03002900000001</v>
      </c>
      <c r="E4538" s="191">
        <v>897.65002400000003</v>
      </c>
      <c r="F4538" s="192">
        <v>897.65002400000003</v>
      </c>
      <c r="G4538" s="191">
        <v>1340400000</v>
      </c>
      <c r="H4538" s="194">
        <f t="shared" si="140"/>
        <v>1.7167166005665757E-2</v>
      </c>
      <c r="I4538" s="193"/>
      <c r="J4538" s="197">
        <v>4536</v>
      </c>
      <c r="K4538" s="234"/>
      <c r="L4538" s="234"/>
      <c r="M4538" s="234"/>
      <c r="N4538" s="234"/>
      <c r="O4538" s="234"/>
      <c r="P4538" s="234"/>
      <c r="Q4538" s="7">
        <v>37554</v>
      </c>
      <c r="R4538" s="234">
        <v>0.26232100000000003</v>
      </c>
      <c r="S4538" s="234">
        <v>0.275893</v>
      </c>
      <c r="T4538" s="234">
        <v>0.26053599999999999</v>
      </c>
      <c r="U4538" s="234">
        <v>0.27535700000000002</v>
      </c>
      <c r="V4538" s="192">
        <v>0.23794699999999999</v>
      </c>
      <c r="W4538" s="234">
        <v>279070400</v>
      </c>
      <c r="X4538" s="194">
        <f t="shared" si="141"/>
        <v>4.969516767983341E-2</v>
      </c>
      <c r="Y4538" s="193"/>
      <c r="Z4538" s="197">
        <v>4536</v>
      </c>
    </row>
    <row r="4539" spans="1:26" ht="14.4" x14ac:dyDescent="0.3">
      <c r="A4539" s="7">
        <v>37553</v>
      </c>
      <c r="B4539" s="191">
        <v>896.14001499999995</v>
      </c>
      <c r="C4539" s="191">
        <v>902.94000200000005</v>
      </c>
      <c r="D4539" s="191">
        <v>879</v>
      </c>
      <c r="E4539" s="191">
        <v>882.5</v>
      </c>
      <c r="F4539" s="192">
        <v>882.5</v>
      </c>
      <c r="G4539" s="191">
        <v>1700570000</v>
      </c>
      <c r="H4539" s="194">
        <f t="shared" si="140"/>
        <v>-1.5220852513767003E-2</v>
      </c>
      <c r="I4539" s="193"/>
      <c r="J4539" s="197">
        <v>4537</v>
      </c>
      <c r="K4539" s="234"/>
      <c r="L4539" s="234"/>
      <c r="M4539" s="234"/>
      <c r="N4539" s="234"/>
      <c r="O4539" s="234"/>
      <c r="P4539" s="234"/>
      <c r="Q4539" s="7">
        <v>37553</v>
      </c>
      <c r="R4539" s="234">
        <v>0.26821400000000001</v>
      </c>
      <c r="S4539" s="234">
        <v>0.27160699999999999</v>
      </c>
      <c r="T4539" s="234">
        <v>0.25982100000000002</v>
      </c>
      <c r="U4539" s="234">
        <v>0.26232100000000003</v>
      </c>
      <c r="V4539" s="192">
        <v>0.22668199999999999</v>
      </c>
      <c r="W4539" s="234">
        <v>174748000</v>
      </c>
      <c r="X4539" s="194">
        <f t="shared" si="141"/>
        <v>-1.2769256230020894E-2</v>
      </c>
      <c r="Y4539" s="193"/>
      <c r="Z4539" s="197">
        <v>4537</v>
      </c>
    </row>
    <row r="4540" spans="1:26" ht="14.4" x14ac:dyDescent="0.3">
      <c r="A4540" s="7">
        <v>37552</v>
      </c>
      <c r="B4540" s="191">
        <v>890.15997300000004</v>
      </c>
      <c r="C4540" s="191">
        <v>896.14001499999995</v>
      </c>
      <c r="D4540" s="191">
        <v>873.82000700000003</v>
      </c>
      <c r="E4540" s="191">
        <v>896.14001499999995</v>
      </c>
      <c r="F4540" s="192">
        <v>896.14001499999995</v>
      </c>
      <c r="G4540" s="191">
        <v>1593900000</v>
      </c>
      <c r="H4540" s="194">
        <f t="shared" si="140"/>
        <v>6.7179407987151898E-3</v>
      </c>
      <c r="I4540" s="193"/>
      <c r="J4540" s="197">
        <v>4538</v>
      </c>
      <c r="K4540" s="234"/>
      <c r="L4540" s="234"/>
      <c r="M4540" s="234"/>
      <c r="N4540" s="234"/>
      <c r="O4540" s="234"/>
      <c r="P4540" s="234"/>
      <c r="Q4540" s="7">
        <v>37552</v>
      </c>
      <c r="R4540" s="234">
        <v>0.26124999999999998</v>
      </c>
      <c r="S4540" s="234">
        <v>0.26750000000000002</v>
      </c>
      <c r="T4540" s="234">
        <v>0.25892900000000002</v>
      </c>
      <c r="U4540" s="234">
        <v>0.26571400000000001</v>
      </c>
      <c r="V4540" s="192">
        <v>0.22961400000000001</v>
      </c>
      <c r="W4540" s="234">
        <v>209036800</v>
      </c>
      <c r="X4540" s="194">
        <f t="shared" si="141"/>
        <v>1.2246733322753013E-2</v>
      </c>
      <c r="Y4540" s="193"/>
      <c r="Z4540" s="197">
        <v>4538</v>
      </c>
    </row>
    <row r="4541" spans="1:26" ht="14.4" x14ac:dyDescent="0.3">
      <c r="A4541" s="7">
        <v>37551</v>
      </c>
      <c r="B4541" s="191">
        <v>899.71997099999999</v>
      </c>
      <c r="C4541" s="191">
        <v>899.71997099999999</v>
      </c>
      <c r="D4541" s="191">
        <v>882.40002400000003</v>
      </c>
      <c r="E4541" s="191">
        <v>890.15997300000004</v>
      </c>
      <c r="F4541" s="192">
        <v>890.15997300000004</v>
      </c>
      <c r="G4541" s="191">
        <v>1549200000</v>
      </c>
      <c r="H4541" s="194">
        <f t="shared" si="140"/>
        <v>-1.0625526061597172E-2</v>
      </c>
      <c r="I4541" s="193"/>
      <c r="J4541" s="197">
        <v>4539</v>
      </c>
      <c r="K4541" s="234"/>
      <c r="L4541" s="234"/>
      <c r="M4541" s="234"/>
      <c r="N4541" s="234"/>
      <c r="O4541" s="234"/>
      <c r="P4541" s="234"/>
      <c r="Q4541" s="7">
        <v>37551</v>
      </c>
      <c r="R4541" s="234">
        <v>0.25839299999999998</v>
      </c>
      <c r="S4541" s="234">
        <v>0.26571400000000001</v>
      </c>
      <c r="T4541" s="234">
        <v>0.25464300000000001</v>
      </c>
      <c r="U4541" s="234">
        <v>0.26250000000000001</v>
      </c>
      <c r="V4541" s="192">
        <v>0.22683600000000001</v>
      </c>
      <c r="W4541" s="234">
        <v>218148000</v>
      </c>
      <c r="X4541" s="194">
        <f t="shared" si="141"/>
        <v>9.6138439352668869E-3</v>
      </c>
      <c r="Y4541" s="193"/>
      <c r="Z4541" s="197">
        <v>4539</v>
      </c>
    </row>
    <row r="4542" spans="1:26" ht="14.4" x14ac:dyDescent="0.3">
      <c r="A4542" s="7">
        <v>37550</v>
      </c>
      <c r="B4542" s="191">
        <v>884.39001499999995</v>
      </c>
      <c r="C4542" s="191">
        <v>900.69000200000005</v>
      </c>
      <c r="D4542" s="191">
        <v>873.05999799999995</v>
      </c>
      <c r="E4542" s="191">
        <v>899.71997099999999</v>
      </c>
      <c r="F4542" s="192">
        <v>899.71997099999999</v>
      </c>
      <c r="G4542" s="191">
        <v>1447000000</v>
      </c>
      <c r="H4542" s="194">
        <f t="shared" si="140"/>
        <v>1.7333931568641738E-2</v>
      </c>
      <c r="I4542" s="193"/>
      <c r="J4542" s="197">
        <v>4540</v>
      </c>
      <c r="K4542" s="234"/>
      <c r="L4542" s="234"/>
      <c r="M4542" s="234"/>
      <c r="N4542" s="234"/>
      <c r="O4542" s="234"/>
      <c r="P4542" s="234"/>
      <c r="Q4542" s="7">
        <v>37550</v>
      </c>
      <c r="R4542" s="234">
        <v>0.25464300000000001</v>
      </c>
      <c r="S4542" s="234">
        <v>0.26124999999999998</v>
      </c>
      <c r="T4542" s="234">
        <v>0.25</v>
      </c>
      <c r="U4542" s="234">
        <v>0.26</v>
      </c>
      <c r="V4542" s="192">
        <v>0.22467599999999999</v>
      </c>
      <c r="W4542" s="234">
        <v>238520800</v>
      </c>
      <c r="X4542" s="194">
        <f t="shared" si="141"/>
        <v>1.5342483087115394E-2</v>
      </c>
      <c r="Y4542" s="193"/>
      <c r="Z4542" s="197">
        <v>4540</v>
      </c>
    </row>
    <row r="4543" spans="1:26" ht="14.4" x14ac:dyDescent="0.3">
      <c r="A4543" s="7">
        <v>37547</v>
      </c>
      <c r="B4543" s="191">
        <v>879.20001200000002</v>
      </c>
      <c r="C4543" s="191">
        <v>886.67999299999997</v>
      </c>
      <c r="D4543" s="191">
        <v>866.580017</v>
      </c>
      <c r="E4543" s="191">
        <v>884.39001499999995</v>
      </c>
      <c r="F4543" s="192">
        <v>884.39001499999995</v>
      </c>
      <c r="G4543" s="191">
        <v>1423100000</v>
      </c>
      <c r="H4543" s="194">
        <f t="shared" si="140"/>
        <v>5.9030970531878625E-3</v>
      </c>
      <c r="I4543" s="193"/>
      <c r="J4543" s="197">
        <v>4541</v>
      </c>
      <c r="K4543" s="234"/>
      <c r="L4543" s="234"/>
      <c r="M4543" s="234"/>
      <c r="N4543" s="234"/>
      <c r="O4543" s="234"/>
      <c r="P4543" s="234"/>
      <c r="Q4543" s="7">
        <v>37547</v>
      </c>
      <c r="R4543" s="234">
        <v>0.25</v>
      </c>
      <c r="S4543" s="234">
        <v>0.25624999999999998</v>
      </c>
      <c r="T4543" s="234">
        <v>0.24875</v>
      </c>
      <c r="U4543" s="234">
        <v>0.25607099999999999</v>
      </c>
      <c r="V4543" s="192">
        <v>0.22128100000000001</v>
      </c>
      <c r="W4543" s="234">
        <v>288299200</v>
      </c>
      <c r="X4543" s="194">
        <f t="shared" si="141"/>
        <v>1.6299854867451714E-2</v>
      </c>
      <c r="Y4543" s="193"/>
      <c r="Z4543" s="197">
        <v>4541</v>
      </c>
    </row>
    <row r="4544" spans="1:26" ht="14.4" x14ac:dyDescent="0.3">
      <c r="A4544" s="7">
        <v>37546</v>
      </c>
      <c r="B4544" s="191">
        <v>860.02002000000005</v>
      </c>
      <c r="C4544" s="191">
        <v>885.34997599999997</v>
      </c>
      <c r="D4544" s="191">
        <v>860.02002000000005</v>
      </c>
      <c r="E4544" s="191">
        <v>879.20001200000002</v>
      </c>
      <c r="F4544" s="192">
        <v>879.20001200000002</v>
      </c>
      <c r="G4544" s="191">
        <v>1780390000</v>
      </c>
      <c r="H4544" s="194">
        <f t="shared" si="140"/>
        <v>2.2301797113978776E-2</v>
      </c>
      <c r="I4544" s="193"/>
      <c r="J4544" s="197">
        <v>4542</v>
      </c>
      <c r="K4544" s="234"/>
      <c r="L4544" s="234"/>
      <c r="M4544" s="234"/>
      <c r="N4544" s="234"/>
      <c r="O4544" s="234"/>
      <c r="P4544" s="234"/>
      <c r="Q4544" s="7">
        <v>37546</v>
      </c>
      <c r="R4544" s="234">
        <v>0.25374999999999998</v>
      </c>
      <c r="S4544" s="234">
        <v>0.25678600000000001</v>
      </c>
      <c r="T4544" s="234">
        <v>0.249643</v>
      </c>
      <c r="U4544" s="234">
        <v>0.25196400000000002</v>
      </c>
      <c r="V4544" s="192">
        <v>0.21773200000000001</v>
      </c>
      <c r="W4544" s="234">
        <v>469296800</v>
      </c>
      <c r="X4544" s="194">
        <f t="shared" si="141"/>
        <v>-3.0906727910413122E-2</v>
      </c>
      <c r="Y4544" s="193"/>
      <c r="Z4544" s="197">
        <v>4542</v>
      </c>
    </row>
    <row r="4545" spans="1:26" ht="14.4" x14ac:dyDescent="0.3">
      <c r="A4545" s="7">
        <v>37545</v>
      </c>
      <c r="B4545" s="191">
        <v>881.27002000000005</v>
      </c>
      <c r="C4545" s="191">
        <v>881.27002000000005</v>
      </c>
      <c r="D4545" s="191">
        <v>856.28002900000001</v>
      </c>
      <c r="E4545" s="191">
        <v>860.02002000000005</v>
      </c>
      <c r="F4545" s="192">
        <v>860.02002000000005</v>
      </c>
      <c r="G4545" s="191">
        <v>1585000000</v>
      </c>
      <c r="H4545" s="194">
        <f t="shared" si="140"/>
        <v>-2.4112927386319122E-2</v>
      </c>
      <c r="I4545" s="193"/>
      <c r="J4545" s="197">
        <v>4543</v>
      </c>
      <c r="K4545" s="234"/>
      <c r="L4545" s="234"/>
      <c r="M4545" s="234"/>
      <c r="N4545" s="234"/>
      <c r="O4545" s="234"/>
      <c r="P4545" s="234"/>
      <c r="Q4545" s="7">
        <v>37545</v>
      </c>
      <c r="R4545" s="234">
        <v>0.26535700000000001</v>
      </c>
      <c r="S4545" s="234">
        <v>0.270179</v>
      </c>
      <c r="T4545" s="234">
        <v>0.24821399999999999</v>
      </c>
      <c r="U4545" s="234">
        <v>0.26</v>
      </c>
      <c r="V4545" s="192">
        <v>0.22467599999999999</v>
      </c>
      <c r="W4545" s="234">
        <v>307624800</v>
      </c>
      <c r="X4545" s="194">
        <f t="shared" si="141"/>
        <v>-3.9579370337914449E-2</v>
      </c>
      <c r="Y4545" s="193"/>
      <c r="Z4545" s="197">
        <v>4543</v>
      </c>
    </row>
    <row r="4546" spans="1:26" ht="14.4" x14ac:dyDescent="0.3">
      <c r="A4546" s="7">
        <v>37544</v>
      </c>
      <c r="B4546" s="191">
        <v>841.44000200000005</v>
      </c>
      <c r="C4546" s="191">
        <v>881.27002000000005</v>
      </c>
      <c r="D4546" s="191">
        <v>841.44000200000005</v>
      </c>
      <c r="E4546" s="191">
        <v>881.27002000000005</v>
      </c>
      <c r="F4546" s="192">
        <v>881.27002000000005</v>
      </c>
      <c r="G4546" s="191">
        <v>1956000000</v>
      </c>
      <c r="H4546" s="194">
        <f t="shared" si="140"/>
        <v>4.7335541340236868E-2</v>
      </c>
      <c r="I4546" s="193"/>
      <c r="J4546" s="197">
        <v>4544</v>
      </c>
      <c r="K4546" s="234"/>
      <c r="L4546" s="234"/>
      <c r="M4546" s="234"/>
      <c r="N4546" s="234"/>
      <c r="O4546" s="234"/>
      <c r="P4546" s="234"/>
      <c r="Q4546" s="7">
        <v>37544</v>
      </c>
      <c r="R4546" s="234">
        <v>0.27178600000000003</v>
      </c>
      <c r="S4546" s="234">
        <v>0.27232099999999998</v>
      </c>
      <c r="T4546" s="234">
        <v>0.26392900000000002</v>
      </c>
      <c r="U4546" s="234">
        <v>0.27071400000000001</v>
      </c>
      <c r="V4546" s="192">
        <v>0.233935</v>
      </c>
      <c r="W4546" s="234">
        <v>405518400</v>
      </c>
      <c r="X4546" s="194">
        <f t="shared" si="141"/>
        <v>2.6404348951592008E-2</v>
      </c>
      <c r="Y4546" s="193"/>
      <c r="Z4546" s="197">
        <v>4544</v>
      </c>
    </row>
    <row r="4547" spans="1:26" ht="14.4" x14ac:dyDescent="0.3">
      <c r="A4547" s="7">
        <v>37543</v>
      </c>
      <c r="B4547" s="191">
        <v>835.32000700000003</v>
      </c>
      <c r="C4547" s="191">
        <v>844.39001499999995</v>
      </c>
      <c r="D4547" s="191">
        <v>828.36999500000002</v>
      </c>
      <c r="E4547" s="191">
        <v>841.44000200000005</v>
      </c>
      <c r="F4547" s="192">
        <v>841.44000200000005</v>
      </c>
      <c r="G4547" s="191">
        <v>1200300000</v>
      </c>
      <c r="H4547" s="194">
        <f t="shared" si="140"/>
        <v>7.3265274969045689E-3</v>
      </c>
      <c r="I4547" s="193"/>
      <c r="J4547" s="197">
        <v>4545</v>
      </c>
      <c r="K4547" s="234"/>
      <c r="L4547" s="234"/>
      <c r="M4547" s="234"/>
      <c r="N4547" s="234"/>
      <c r="O4547" s="234"/>
      <c r="P4547" s="234"/>
      <c r="Q4547" s="7">
        <v>37543</v>
      </c>
      <c r="R4547" s="234">
        <v>0.25982100000000002</v>
      </c>
      <c r="S4547" s="234">
        <v>0.26750000000000002</v>
      </c>
      <c r="T4547" s="234">
        <v>0.257857</v>
      </c>
      <c r="U4547" s="234">
        <v>0.26374999999999998</v>
      </c>
      <c r="V4547" s="192">
        <v>0.22791700000000001</v>
      </c>
      <c r="W4547" s="234">
        <v>194404000</v>
      </c>
      <c r="X4547" s="194">
        <f t="shared" si="141"/>
        <v>1.7918313570487555E-2</v>
      </c>
      <c r="Y4547" s="193"/>
      <c r="Z4547" s="197">
        <v>4545</v>
      </c>
    </row>
    <row r="4548" spans="1:26" ht="14.4" x14ac:dyDescent="0.3">
      <c r="A4548" s="7">
        <v>37540</v>
      </c>
      <c r="B4548" s="191">
        <v>803.919983</v>
      </c>
      <c r="C4548" s="191">
        <v>843.27002000000005</v>
      </c>
      <c r="D4548" s="191">
        <v>803.919983</v>
      </c>
      <c r="E4548" s="191">
        <v>835.32000700000003</v>
      </c>
      <c r="F4548" s="192">
        <v>835.32000700000003</v>
      </c>
      <c r="G4548" s="191">
        <v>1854130000</v>
      </c>
      <c r="H4548" s="194">
        <f t="shared" ref="H4548:H4611" si="142">(F4548-F4549)/F4549</f>
        <v>3.9058643476959115E-2</v>
      </c>
      <c r="I4548" s="193"/>
      <c r="J4548" s="197">
        <v>4546</v>
      </c>
      <c r="K4548" s="234"/>
      <c r="L4548" s="234"/>
      <c r="M4548" s="234"/>
      <c r="N4548" s="234"/>
      <c r="O4548" s="234"/>
      <c r="P4548" s="234"/>
      <c r="Q4548" s="7">
        <v>37540</v>
      </c>
      <c r="R4548" s="234">
        <v>0.25446400000000002</v>
      </c>
      <c r="S4548" s="234">
        <v>0.26392900000000002</v>
      </c>
      <c r="T4548" s="234">
        <v>0.25178600000000001</v>
      </c>
      <c r="U4548" s="234">
        <v>0.25910699999999998</v>
      </c>
      <c r="V4548" s="192">
        <v>0.22390499999999999</v>
      </c>
      <c r="W4548" s="234">
        <v>294677600</v>
      </c>
      <c r="X4548" s="194">
        <f t="shared" ref="X4548:X4611" si="143">(V4548-V4549)/V4549</f>
        <v>2.8351367736483307E-2</v>
      </c>
      <c r="Y4548" s="193"/>
      <c r="Z4548" s="197">
        <v>4546</v>
      </c>
    </row>
    <row r="4549" spans="1:26" ht="14.4" x14ac:dyDescent="0.3">
      <c r="A4549" s="7">
        <v>37539</v>
      </c>
      <c r="B4549" s="191">
        <v>776.76000999999997</v>
      </c>
      <c r="C4549" s="191">
        <v>806.51000999999997</v>
      </c>
      <c r="D4549" s="191">
        <v>768.63000499999998</v>
      </c>
      <c r="E4549" s="191">
        <v>803.919983</v>
      </c>
      <c r="F4549" s="192">
        <v>803.919983</v>
      </c>
      <c r="G4549" s="191">
        <v>2090230000</v>
      </c>
      <c r="H4549" s="194">
        <f t="shared" si="142"/>
        <v>3.4965719978298108E-2</v>
      </c>
      <c r="I4549" s="193"/>
      <c r="J4549" s="197">
        <v>4547</v>
      </c>
      <c r="K4549" s="234"/>
      <c r="L4549" s="234"/>
      <c r="M4549" s="234"/>
      <c r="N4549" s="234"/>
      <c r="O4549" s="234"/>
      <c r="P4549" s="234"/>
      <c r="Q4549" s="7">
        <v>37539</v>
      </c>
      <c r="R4549" s="234">
        <v>0.243393</v>
      </c>
      <c r="S4549" s="234">
        <v>0.25392900000000002</v>
      </c>
      <c r="T4549" s="234">
        <v>0.24249999999999999</v>
      </c>
      <c r="U4549" s="234">
        <v>0.25196400000000002</v>
      </c>
      <c r="V4549" s="192">
        <v>0.21773200000000001</v>
      </c>
      <c r="W4549" s="234">
        <v>321574400</v>
      </c>
      <c r="X4549" s="194">
        <f t="shared" si="143"/>
        <v>3.8262727220706901E-2</v>
      </c>
      <c r="Y4549" s="193"/>
      <c r="Z4549" s="197">
        <v>4547</v>
      </c>
    </row>
    <row r="4550" spans="1:26" ht="14.4" x14ac:dyDescent="0.3">
      <c r="A4550" s="7">
        <v>37538</v>
      </c>
      <c r="B4550" s="191">
        <v>798.54998799999998</v>
      </c>
      <c r="C4550" s="191">
        <v>798.54998799999998</v>
      </c>
      <c r="D4550" s="191">
        <v>775.79998799999998</v>
      </c>
      <c r="E4550" s="191">
        <v>776.76000999999997</v>
      </c>
      <c r="F4550" s="192">
        <v>776.76000999999997</v>
      </c>
      <c r="G4550" s="191">
        <v>1885030000</v>
      </c>
      <c r="H4550" s="194">
        <f t="shared" si="142"/>
        <v>-2.7286930470782275E-2</v>
      </c>
      <c r="I4550" s="193"/>
      <c r="J4550" s="197">
        <v>4548</v>
      </c>
      <c r="K4550" s="234"/>
      <c r="L4550" s="234"/>
      <c r="M4550" s="234"/>
      <c r="N4550" s="234"/>
      <c r="O4550" s="234"/>
      <c r="P4550" s="234"/>
      <c r="Q4550" s="7">
        <v>37538</v>
      </c>
      <c r="R4550" s="234">
        <v>0.241786</v>
      </c>
      <c r="S4550" s="234">
        <v>0.24732100000000001</v>
      </c>
      <c r="T4550" s="234">
        <v>0.23946400000000001</v>
      </c>
      <c r="U4550" s="234">
        <v>0.24267900000000001</v>
      </c>
      <c r="V4550" s="192">
        <v>0.20970800000000001</v>
      </c>
      <c r="W4550" s="234">
        <v>356686400</v>
      </c>
      <c r="X4550" s="194">
        <f t="shared" si="143"/>
        <v>-6.5799134994812877E-3</v>
      </c>
      <c r="Y4550" s="193"/>
      <c r="Z4550" s="197">
        <v>4548</v>
      </c>
    </row>
    <row r="4551" spans="1:26" ht="14.4" x14ac:dyDescent="0.3">
      <c r="A4551" s="7">
        <v>37537</v>
      </c>
      <c r="B4551" s="191">
        <v>785.28002900000001</v>
      </c>
      <c r="C4551" s="191">
        <v>808.85998500000005</v>
      </c>
      <c r="D4551" s="191">
        <v>779.5</v>
      </c>
      <c r="E4551" s="191">
        <v>798.54998799999998</v>
      </c>
      <c r="F4551" s="192">
        <v>798.54998799999998</v>
      </c>
      <c r="G4551" s="191">
        <v>1938430000</v>
      </c>
      <c r="H4551" s="194">
        <f t="shared" si="142"/>
        <v>1.6898378298119143E-2</v>
      </c>
      <c r="I4551" s="193"/>
      <c r="J4551" s="197">
        <v>4549</v>
      </c>
      <c r="K4551" s="234"/>
      <c r="L4551" s="234"/>
      <c r="M4551" s="234"/>
      <c r="N4551" s="234"/>
      <c r="O4551" s="234"/>
      <c r="P4551" s="234"/>
      <c r="Q4551" s="7">
        <v>37537</v>
      </c>
      <c r="R4551" s="234">
        <v>0.24821399999999999</v>
      </c>
      <c r="S4551" s="234">
        <v>0.24928600000000001</v>
      </c>
      <c r="T4551" s="234">
        <v>0.23857100000000001</v>
      </c>
      <c r="U4551" s="234">
        <v>0.244286</v>
      </c>
      <c r="V4551" s="192">
        <v>0.21109700000000001</v>
      </c>
      <c r="W4551" s="234">
        <v>453644800</v>
      </c>
      <c r="X4551" s="194">
        <f t="shared" si="143"/>
        <v>-6.5369012546709019E-3</v>
      </c>
      <c r="Y4551" s="193"/>
      <c r="Z4551" s="197">
        <v>4549</v>
      </c>
    </row>
    <row r="4552" spans="1:26" ht="14.4" x14ac:dyDescent="0.3">
      <c r="A4552" s="7">
        <v>37536</v>
      </c>
      <c r="B4552" s="191">
        <v>800.580017</v>
      </c>
      <c r="C4552" s="191">
        <v>808.21002199999998</v>
      </c>
      <c r="D4552" s="191">
        <v>782.96002199999998</v>
      </c>
      <c r="E4552" s="191">
        <v>785.28002900000001</v>
      </c>
      <c r="F4552" s="192">
        <v>785.28002900000001</v>
      </c>
      <c r="G4552" s="191">
        <v>1576500000</v>
      </c>
      <c r="H4552" s="194">
        <f t="shared" si="142"/>
        <v>-1.9111129025345112E-2</v>
      </c>
      <c r="I4552" s="193"/>
      <c r="J4552" s="197">
        <v>4550</v>
      </c>
      <c r="K4552" s="234"/>
      <c r="L4552" s="234"/>
      <c r="M4552" s="234"/>
      <c r="N4552" s="234"/>
      <c r="O4552" s="234"/>
      <c r="P4552" s="234"/>
      <c r="Q4552" s="7">
        <v>37536</v>
      </c>
      <c r="R4552" s="234">
        <v>0.24946399999999999</v>
      </c>
      <c r="S4552" s="234">
        <v>0.25374999999999998</v>
      </c>
      <c r="T4552" s="234">
        <v>0.24571399999999999</v>
      </c>
      <c r="U4552" s="234">
        <v>0.245893</v>
      </c>
      <c r="V4552" s="192">
        <v>0.21248600000000001</v>
      </c>
      <c r="W4552" s="234">
        <v>244697600</v>
      </c>
      <c r="X4552" s="194">
        <f t="shared" si="143"/>
        <v>-1.8531349019390422E-2</v>
      </c>
      <c r="Y4552" s="193"/>
      <c r="Z4552" s="197">
        <v>4550</v>
      </c>
    </row>
    <row r="4553" spans="1:26" ht="14.4" x14ac:dyDescent="0.3">
      <c r="A4553" s="7">
        <v>37533</v>
      </c>
      <c r="B4553" s="191">
        <v>818.95001200000002</v>
      </c>
      <c r="C4553" s="191">
        <v>825.90002400000003</v>
      </c>
      <c r="D4553" s="191">
        <v>794.09997599999997</v>
      </c>
      <c r="E4553" s="191">
        <v>800.580017</v>
      </c>
      <c r="F4553" s="192">
        <v>800.580017</v>
      </c>
      <c r="G4553" s="191">
        <v>1835930000</v>
      </c>
      <c r="H4553" s="194">
        <f t="shared" si="142"/>
        <v>-2.2431155419532514E-2</v>
      </c>
      <c r="I4553" s="193"/>
      <c r="J4553" s="197">
        <v>4551</v>
      </c>
      <c r="K4553" s="234"/>
      <c r="L4553" s="234"/>
      <c r="M4553" s="234"/>
      <c r="N4553" s="234"/>
      <c r="O4553" s="234"/>
      <c r="P4553" s="234"/>
      <c r="Q4553" s="7">
        <v>37533</v>
      </c>
      <c r="R4553" s="234">
        <v>0.25642900000000002</v>
      </c>
      <c r="S4553" s="234">
        <v>0.25714300000000001</v>
      </c>
      <c r="T4553" s="234">
        <v>0.24982099999999999</v>
      </c>
      <c r="U4553" s="234">
        <v>0.25053599999999998</v>
      </c>
      <c r="V4553" s="192">
        <v>0.216498</v>
      </c>
      <c r="W4553" s="234">
        <v>190825600</v>
      </c>
      <c r="X4553" s="194">
        <f t="shared" si="143"/>
        <v>-1.8879382228184041E-2</v>
      </c>
      <c r="Y4553" s="193"/>
      <c r="Z4553" s="197">
        <v>4551</v>
      </c>
    </row>
    <row r="4554" spans="1:26" ht="14.4" x14ac:dyDescent="0.3">
      <c r="A4554" s="7">
        <v>37532</v>
      </c>
      <c r="B4554" s="191">
        <v>827.90997300000004</v>
      </c>
      <c r="C4554" s="191">
        <v>840.02002000000005</v>
      </c>
      <c r="D4554" s="191">
        <v>817.25</v>
      </c>
      <c r="E4554" s="191">
        <v>818.95001200000002</v>
      </c>
      <c r="F4554" s="192">
        <v>818.95001200000002</v>
      </c>
      <c r="G4554" s="191">
        <v>1674500000</v>
      </c>
      <c r="H4554" s="194">
        <f t="shared" si="142"/>
        <v>-1.0822385636366795E-2</v>
      </c>
      <c r="I4554" s="193"/>
      <c r="J4554" s="197">
        <v>4552</v>
      </c>
      <c r="K4554" s="234"/>
      <c r="L4554" s="234"/>
      <c r="M4554" s="234"/>
      <c r="N4554" s="234"/>
      <c r="O4554" s="234"/>
      <c r="P4554" s="234"/>
      <c r="Q4554" s="7">
        <v>37532</v>
      </c>
      <c r="R4554" s="234">
        <v>0.25321399999999999</v>
      </c>
      <c r="S4554" s="234">
        <v>0.260714</v>
      </c>
      <c r="T4554" s="234">
        <v>0.25107099999999999</v>
      </c>
      <c r="U4554" s="234">
        <v>0.255357</v>
      </c>
      <c r="V4554" s="192">
        <v>0.220664</v>
      </c>
      <c r="W4554" s="234">
        <v>217896000</v>
      </c>
      <c r="X4554" s="194">
        <f t="shared" si="143"/>
        <v>9.1741440971746194E-3</v>
      </c>
      <c r="Y4554" s="193"/>
      <c r="Z4554" s="197">
        <v>4552</v>
      </c>
    </row>
    <row r="4555" spans="1:26" ht="14.4" x14ac:dyDescent="0.3">
      <c r="A4555" s="7">
        <v>37531</v>
      </c>
      <c r="B4555" s="191">
        <v>843.77002000000005</v>
      </c>
      <c r="C4555" s="191">
        <v>851.92999299999997</v>
      </c>
      <c r="D4555" s="191">
        <v>826.5</v>
      </c>
      <c r="E4555" s="191">
        <v>827.90997300000004</v>
      </c>
      <c r="F4555" s="192">
        <v>827.90997300000004</v>
      </c>
      <c r="G4555" s="191">
        <v>1668900000</v>
      </c>
      <c r="H4555" s="194">
        <f t="shared" si="142"/>
        <v>-2.3587409792147827E-2</v>
      </c>
      <c r="I4555" s="193"/>
      <c r="J4555" s="197">
        <v>4553</v>
      </c>
      <c r="K4555" s="234"/>
      <c r="L4555" s="234"/>
      <c r="M4555" s="234"/>
      <c r="N4555" s="234"/>
      <c r="O4555" s="234"/>
      <c r="P4555" s="234"/>
      <c r="Q4555" s="7">
        <v>37531</v>
      </c>
      <c r="R4555" s="234">
        <v>0.25589299999999998</v>
      </c>
      <c r="S4555" s="234">
        <v>0.26124999999999998</v>
      </c>
      <c r="T4555" s="234">
        <v>0.25178600000000001</v>
      </c>
      <c r="U4555" s="234">
        <v>0.25303599999999998</v>
      </c>
      <c r="V4555" s="192">
        <v>0.21865799999999999</v>
      </c>
      <c r="W4555" s="234">
        <v>229348000</v>
      </c>
      <c r="X4555" s="194">
        <f t="shared" si="143"/>
        <v>-2.3434045689019904E-2</v>
      </c>
      <c r="Y4555" s="193"/>
      <c r="Z4555" s="197">
        <v>4553</v>
      </c>
    </row>
    <row r="4556" spans="1:26" ht="14.4" x14ac:dyDescent="0.3">
      <c r="A4556" s="7">
        <v>37530</v>
      </c>
      <c r="B4556" s="191">
        <v>815.28002900000001</v>
      </c>
      <c r="C4556" s="191">
        <v>847.92999299999997</v>
      </c>
      <c r="D4556" s="191">
        <v>812.82000700000003</v>
      </c>
      <c r="E4556" s="191">
        <v>847.90997300000004</v>
      </c>
      <c r="F4556" s="192">
        <v>847.90997300000004</v>
      </c>
      <c r="G4556" s="191">
        <v>1780900000</v>
      </c>
      <c r="H4556" s="194">
        <f t="shared" si="142"/>
        <v>4.0022989450659074E-2</v>
      </c>
      <c r="I4556" s="193"/>
      <c r="J4556" s="197">
        <v>4554</v>
      </c>
      <c r="K4556" s="234"/>
      <c r="L4556" s="234"/>
      <c r="M4556" s="234"/>
      <c r="N4556" s="234"/>
      <c r="O4556" s="234"/>
      <c r="P4556" s="234"/>
      <c r="Q4556" s="7">
        <v>37530</v>
      </c>
      <c r="R4556" s="234">
        <v>0.26053599999999999</v>
      </c>
      <c r="S4556" s="234">
        <v>0.260714</v>
      </c>
      <c r="T4556" s="234">
        <v>0.25</v>
      </c>
      <c r="U4556" s="234">
        <v>0.25910699999999998</v>
      </c>
      <c r="V4556" s="192">
        <v>0.22390499999999999</v>
      </c>
      <c r="W4556" s="234">
        <v>342423200</v>
      </c>
      <c r="X4556" s="194">
        <f t="shared" si="143"/>
        <v>6.9273743016754624E-4</v>
      </c>
      <c r="Y4556" s="193"/>
      <c r="Z4556" s="197">
        <v>4554</v>
      </c>
    </row>
    <row r="4557" spans="1:26" ht="14.4" x14ac:dyDescent="0.3">
      <c r="A4557" s="7">
        <v>37529</v>
      </c>
      <c r="B4557" s="191">
        <v>827.36999500000002</v>
      </c>
      <c r="C4557" s="191">
        <v>827.36999500000002</v>
      </c>
      <c r="D4557" s="191">
        <v>800.20001200000002</v>
      </c>
      <c r="E4557" s="191">
        <v>815.28002900000001</v>
      </c>
      <c r="F4557" s="192">
        <v>815.28002900000001</v>
      </c>
      <c r="G4557" s="191">
        <v>1721870000</v>
      </c>
      <c r="H4557" s="194">
        <f t="shared" si="142"/>
        <v>-1.4612526527505996E-2</v>
      </c>
      <c r="I4557" s="193"/>
      <c r="J4557" s="197">
        <v>4555</v>
      </c>
      <c r="K4557" s="234"/>
      <c r="L4557" s="234"/>
      <c r="M4557" s="234"/>
      <c r="N4557" s="234"/>
      <c r="O4557" s="234"/>
      <c r="P4557" s="234"/>
      <c r="Q4557" s="7">
        <v>37529</v>
      </c>
      <c r="R4557" s="234">
        <v>0.25714300000000001</v>
      </c>
      <c r="S4557" s="234">
        <v>0.26017899999999999</v>
      </c>
      <c r="T4557" s="234">
        <v>0.2525</v>
      </c>
      <c r="U4557" s="234">
        <v>0.25892900000000002</v>
      </c>
      <c r="V4557" s="192">
        <v>0.22375</v>
      </c>
      <c r="W4557" s="234">
        <v>237697600</v>
      </c>
      <c r="X4557" s="194">
        <f t="shared" si="143"/>
        <v>-1.4946399876730762E-2</v>
      </c>
      <c r="Y4557" s="193"/>
      <c r="Z4557" s="197">
        <v>4555</v>
      </c>
    </row>
    <row r="4558" spans="1:26" ht="14.4" x14ac:dyDescent="0.3">
      <c r="A4558" s="7">
        <v>37526</v>
      </c>
      <c r="B4558" s="191">
        <v>854.95001200000002</v>
      </c>
      <c r="C4558" s="191">
        <v>854.95001200000002</v>
      </c>
      <c r="D4558" s="191">
        <v>826.84002699999996</v>
      </c>
      <c r="E4558" s="191">
        <v>827.36999500000002</v>
      </c>
      <c r="F4558" s="192">
        <v>827.36999500000002</v>
      </c>
      <c r="G4558" s="191">
        <v>1507300000</v>
      </c>
      <c r="H4558" s="194">
        <f t="shared" si="142"/>
        <v>-3.2259215875652857E-2</v>
      </c>
      <c r="I4558" s="193"/>
      <c r="J4558" s="197">
        <v>4556</v>
      </c>
      <c r="K4558" s="234"/>
      <c r="L4558" s="234"/>
      <c r="M4558" s="234"/>
      <c r="N4558" s="234"/>
      <c r="O4558" s="234"/>
      <c r="P4558" s="234"/>
      <c r="Q4558" s="7">
        <v>37526</v>
      </c>
      <c r="R4558" s="234">
        <v>0.25874999999999998</v>
      </c>
      <c r="S4558" s="234">
        <v>0.265179</v>
      </c>
      <c r="T4558" s="234">
        <v>0.258571</v>
      </c>
      <c r="U4558" s="234">
        <v>0.26285700000000001</v>
      </c>
      <c r="V4558" s="192">
        <v>0.22714500000000001</v>
      </c>
      <c r="W4558" s="234">
        <v>206152800</v>
      </c>
      <c r="X4558" s="194">
        <f t="shared" si="143"/>
        <v>1.3622176374120673E-3</v>
      </c>
      <c r="Y4558" s="193"/>
      <c r="Z4558" s="197">
        <v>4556</v>
      </c>
    </row>
    <row r="4559" spans="1:26" ht="14.4" x14ac:dyDescent="0.3">
      <c r="A4559" s="7">
        <v>37525</v>
      </c>
      <c r="B4559" s="191">
        <v>839.65997300000004</v>
      </c>
      <c r="C4559" s="191">
        <v>856.59997599999997</v>
      </c>
      <c r="D4559" s="191">
        <v>839.65997300000004</v>
      </c>
      <c r="E4559" s="191">
        <v>854.95001200000002</v>
      </c>
      <c r="F4559" s="192">
        <v>854.95001200000002</v>
      </c>
      <c r="G4559" s="191">
        <v>1650000000</v>
      </c>
      <c r="H4559" s="194">
        <f t="shared" si="142"/>
        <v>1.8209798599033586E-2</v>
      </c>
      <c r="I4559" s="193"/>
      <c r="J4559" s="197">
        <v>4557</v>
      </c>
      <c r="K4559" s="234"/>
      <c r="L4559" s="234"/>
      <c r="M4559" s="234"/>
      <c r="N4559" s="234"/>
      <c r="O4559" s="234"/>
      <c r="P4559" s="234"/>
      <c r="Q4559" s="7">
        <v>37525</v>
      </c>
      <c r="R4559" s="234">
        <v>0.26964300000000002</v>
      </c>
      <c r="S4559" s="234">
        <v>0.27124999999999999</v>
      </c>
      <c r="T4559" s="234">
        <v>0.25982100000000002</v>
      </c>
      <c r="U4559" s="234">
        <v>0.26250000000000001</v>
      </c>
      <c r="V4559" s="192">
        <v>0.22683600000000001</v>
      </c>
      <c r="W4559" s="234">
        <v>208644800</v>
      </c>
      <c r="X4559" s="194">
        <f t="shared" si="143"/>
        <v>-1.5408922417160754E-2</v>
      </c>
      <c r="Y4559" s="193"/>
      <c r="Z4559" s="197">
        <v>4557</v>
      </c>
    </row>
    <row r="4560" spans="1:26" ht="14.4" x14ac:dyDescent="0.3">
      <c r="A4560" s="7">
        <v>37524</v>
      </c>
      <c r="B4560" s="191">
        <v>819.27002000000005</v>
      </c>
      <c r="C4560" s="191">
        <v>844.21997099999999</v>
      </c>
      <c r="D4560" s="191">
        <v>818.46002199999998</v>
      </c>
      <c r="E4560" s="191">
        <v>839.65997300000004</v>
      </c>
      <c r="F4560" s="192">
        <v>839.65997300000004</v>
      </c>
      <c r="G4560" s="191">
        <v>1651500000</v>
      </c>
      <c r="H4560" s="194">
        <f t="shared" si="142"/>
        <v>2.4862985691251817E-2</v>
      </c>
      <c r="I4560" s="193"/>
      <c r="J4560" s="197">
        <v>4558</v>
      </c>
      <c r="K4560" s="234"/>
      <c r="L4560" s="234"/>
      <c r="M4560" s="234"/>
      <c r="N4560" s="234"/>
      <c r="O4560" s="234"/>
      <c r="P4560" s="234"/>
      <c r="Q4560" s="7">
        <v>37524</v>
      </c>
      <c r="R4560" s="234">
        <v>0.26232100000000003</v>
      </c>
      <c r="S4560" s="234">
        <v>0.27089299999999999</v>
      </c>
      <c r="T4560" s="234">
        <v>0.26160699999999998</v>
      </c>
      <c r="U4560" s="234">
        <v>0.26660699999999998</v>
      </c>
      <c r="V4560" s="192">
        <v>0.23038600000000001</v>
      </c>
      <c r="W4560" s="234">
        <v>254682400</v>
      </c>
      <c r="X4560" s="194">
        <f t="shared" si="143"/>
        <v>1.980868572136818E-2</v>
      </c>
      <c r="Y4560" s="193"/>
      <c r="Z4560" s="197">
        <v>4558</v>
      </c>
    </row>
    <row r="4561" spans="1:26" ht="14.4" x14ac:dyDescent="0.3">
      <c r="A4561" s="7">
        <v>37523</v>
      </c>
      <c r="B4561" s="191">
        <v>833.70001200000002</v>
      </c>
      <c r="C4561" s="191">
        <v>833.70001200000002</v>
      </c>
      <c r="D4561" s="191">
        <v>817.38000499999998</v>
      </c>
      <c r="E4561" s="191">
        <v>819.28997800000002</v>
      </c>
      <c r="F4561" s="192">
        <v>819.28997800000002</v>
      </c>
      <c r="G4561" s="191">
        <v>1670240000</v>
      </c>
      <c r="H4561" s="194">
        <f t="shared" si="142"/>
        <v>-1.7284435399528331E-2</v>
      </c>
      <c r="I4561" s="193"/>
      <c r="J4561" s="197">
        <v>4559</v>
      </c>
      <c r="K4561" s="234"/>
      <c r="L4561" s="234"/>
      <c r="M4561" s="234"/>
      <c r="N4561" s="234"/>
      <c r="O4561" s="234"/>
      <c r="P4561" s="234"/>
      <c r="Q4561" s="7">
        <v>37523</v>
      </c>
      <c r="R4561" s="234">
        <v>0.25714300000000001</v>
      </c>
      <c r="S4561" s="234">
        <v>0.26464300000000002</v>
      </c>
      <c r="T4561" s="234">
        <v>0.25714300000000001</v>
      </c>
      <c r="U4561" s="234">
        <v>0.26142900000000002</v>
      </c>
      <c r="V4561" s="192">
        <v>0.225911</v>
      </c>
      <c r="W4561" s="234">
        <v>250661600</v>
      </c>
      <c r="X4561" s="194">
        <f t="shared" si="143"/>
        <v>-1.4139148421782986E-2</v>
      </c>
      <c r="Y4561" s="193"/>
      <c r="Z4561" s="197">
        <v>4559</v>
      </c>
    </row>
    <row r="4562" spans="1:26" ht="14.4" x14ac:dyDescent="0.3">
      <c r="A4562" s="7">
        <v>37522</v>
      </c>
      <c r="B4562" s="191">
        <v>845.39001499999995</v>
      </c>
      <c r="C4562" s="191">
        <v>845.39001499999995</v>
      </c>
      <c r="D4562" s="191">
        <v>825.76000999999997</v>
      </c>
      <c r="E4562" s="191">
        <v>833.70001200000002</v>
      </c>
      <c r="F4562" s="192">
        <v>833.70001200000002</v>
      </c>
      <c r="G4562" s="191">
        <v>1381100000</v>
      </c>
      <c r="H4562" s="194">
        <f t="shared" si="142"/>
        <v>-1.3827940704977375E-2</v>
      </c>
      <c r="I4562" s="193"/>
      <c r="J4562" s="197">
        <v>4560</v>
      </c>
      <c r="K4562" s="234"/>
      <c r="L4562" s="234"/>
      <c r="M4562" s="234"/>
      <c r="N4562" s="234"/>
      <c r="O4562" s="234"/>
      <c r="P4562" s="234"/>
      <c r="Q4562" s="7">
        <v>37522</v>
      </c>
      <c r="R4562" s="234">
        <v>0.263571</v>
      </c>
      <c r="S4562" s="234">
        <v>0.26714300000000002</v>
      </c>
      <c r="T4562" s="234">
        <v>0.25803599999999999</v>
      </c>
      <c r="U4562" s="234">
        <v>0.265179</v>
      </c>
      <c r="V4562" s="192">
        <v>0.22915099999999999</v>
      </c>
      <c r="W4562" s="234">
        <v>263709600</v>
      </c>
      <c r="X4562" s="194">
        <f t="shared" si="143"/>
        <v>-1.3466399372439803E-3</v>
      </c>
      <c r="Y4562" s="193"/>
      <c r="Z4562" s="197">
        <v>4560</v>
      </c>
    </row>
    <row r="4563" spans="1:26" ht="14.4" x14ac:dyDescent="0.3">
      <c r="A4563" s="7">
        <v>37519</v>
      </c>
      <c r="B4563" s="191">
        <v>843.32000700000003</v>
      </c>
      <c r="C4563" s="191">
        <v>849.32000700000003</v>
      </c>
      <c r="D4563" s="191">
        <v>839.09002699999996</v>
      </c>
      <c r="E4563" s="191">
        <v>845.39001499999995</v>
      </c>
      <c r="F4563" s="192">
        <v>845.39001499999995</v>
      </c>
      <c r="G4563" s="191">
        <v>1792800000</v>
      </c>
      <c r="H4563" s="194">
        <f t="shared" si="142"/>
        <v>2.4545937281432433E-3</v>
      </c>
      <c r="I4563" s="193"/>
      <c r="J4563" s="197">
        <v>4561</v>
      </c>
      <c r="K4563" s="234"/>
      <c r="L4563" s="234"/>
      <c r="M4563" s="234"/>
      <c r="N4563" s="234"/>
      <c r="O4563" s="234"/>
      <c r="P4563" s="234"/>
      <c r="Q4563" s="7">
        <v>37519</v>
      </c>
      <c r="R4563" s="234">
        <v>0.261071</v>
      </c>
      <c r="S4563" s="234">
        <v>0.26678600000000002</v>
      </c>
      <c r="T4563" s="234">
        <v>0.25928600000000002</v>
      </c>
      <c r="U4563" s="234">
        <v>0.26553599999999999</v>
      </c>
      <c r="V4563" s="192">
        <v>0.22946</v>
      </c>
      <c r="W4563" s="234">
        <v>352788800</v>
      </c>
      <c r="X4563" s="194">
        <f t="shared" si="143"/>
        <v>1.9890214903215801E-2</v>
      </c>
      <c r="Y4563" s="193"/>
      <c r="Z4563" s="197">
        <v>4561</v>
      </c>
    </row>
    <row r="4564" spans="1:26" ht="14.4" x14ac:dyDescent="0.3">
      <c r="A4564" s="7">
        <v>37518</v>
      </c>
      <c r="B4564" s="191">
        <v>869.46002199999998</v>
      </c>
      <c r="C4564" s="191">
        <v>869.46002199999998</v>
      </c>
      <c r="D4564" s="191">
        <v>843.09002699999996</v>
      </c>
      <c r="E4564" s="191">
        <v>843.32000700000003</v>
      </c>
      <c r="F4564" s="192">
        <v>843.32000700000003</v>
      </c>
      <c r="G4564" s="191">
        <v>1524000000</v>
      </c>
      <c r="H4564" s="194">
        <f t="shared" si="142"/>
        <v>-3.0064654312536004E-2</v>
      </c>
      <c r="I4564" s="193"/>
      <c r="J4564" s="197">
        <v>4562</v>
      </c>
      <c r="K4564" s="234"/>
      <c r="L4564" s="234"/>
      <c r="M4564" s="234"/>
      <c r="N4564" s="234"/>
      <c r="O4564" s="234"/>
      <c r="P4564" s="234"/>
      <c r="Q4564" s="7">
        <v>37518</v>
      </c>
      <c r="R4564" s="234">
        <v>0.26339299999999999</v>
      </c>
      <c r="S4564" s="234">
        <v>0.26428600000000002</v>
      </c>
      <c r="T4564" s="234">
        <v>0.258571</v>
      </c>
      <c r="U4564" s="234">
        <v>0.26035700000000001</v>
      </c>
      <c r="V4564" s="192">
        <v>0.22498499999999999</v>
      </c>
      <c r="W4564" s="234">
        <v>205945600</v>
      </c>
      <c r="X4564" s="194">
        <f t="shared" si="143"/>
        <v>-2.9295653111854246E-2</v>
      </c>
      <c r="Y4564" s="193"/>
      <c r="Z4564" s="197">
        <v>4562</v>
      </c>
    </row>
    <row r="4565" spans="1:26" ht="14.4" x14ac:dyDescent="0.3">
      <c r="A4565" s="7">
        <v>37517</v>
      </c>
      <c r="B4565" s="191">
        <v>873.52002000000005</v>
      </c>
      <c r="C4565" s="191">
        <v>878.45001200000002</v>
      </c>
      <c r="D4565" s="191">
        <v>857.39001499999995</v>
      </c>
      <c r="E4565" s="191">
        <v>869.46002199999998</v>
      </c>
      <c r="F4565" s="192">
        <v>869.46002199999998</v>
      </c>
      <c r="G4565" s="191">
        <v>1501000000</v>
      </c>
      <c r="H4565" s="194">
        <f t="shared" si="142"/>
        <v>-4.6478591297770874E-3</v>
      </c>
      <c r="I4565" s="193"/>
      <c r="J4565" s="197">
        <v>4563</v>
      </c>
      <c r="K4565" s="234"/>
      <c r="L4565" s="234"/>
      <c r="M4565" s="234"/>
      <c r="N4565" s="234"/>
      <c r="O4565" s="234"/>
      <c r="P4565" s="234"/>
      <c r="Q4565" s="7">
        <v>37517</v>
      </c>
      <c r="R4565" s="234">
        <v>0.26232100000000003</v>
      </c>
      <c r="S4565" s="234">
        <v>0.26946399999999998</v>
      </c>
      <c r="T4565" s="234">
        <v>0.25928600000000002</v>
      </c>
      <c r="U4565" s="234">
        <v>0.26821400000000001</v>
      </c>
      <c r="V4565" s="192">
        <v>0.23177500000000001</v>
      </c>
      <c r="W4565" s="234">
        <v>328641600</v>
      </c>
      <c r="X4565" s="194">
        <f t="shared" si="143"/>
        <v>1.4865574918994698E-2</v>
      </c>
      <c r="Y4565" s="193"/>
      <c r="Z4565" s="197">
        <v>4563</v>
      </c>
    </row>
    <row r="4566" spans="1:26" ht="14.4" x14ac:dyDescent="0.3">
      <c r="A4566" s="7">
        <v>37516</v>
      </c>
      <c r="B4566" s="191">
        <v>891.09997599999997</v>
      </c>
      <c r="C4566" s="191">
        <v>902.67999299999997</v>
      </c>
      <c r="D4566" s="191">
        <v>872.38000499999998</v>
      </c>
      <c r="E4566" s="191">
        <v>873.52002000000005</v>
      </c>
      <c r="F4566" s="192">
        <v>873.52002000000005</v>
      </c>
      <c r="G4566" s="191">
        <v>1448600000</v>
      </c>
      <c r="H4566" s="194">
        <f t="shared" si="142"/>
        <v>-1.9728376695635694E-2</v>
      </c>
      <c r="I4566" s="193"/>
      <c r="J4566" s="197">
        <v>4564</v>
      </c>
      <c r="K4566" s="234"/>
      <c r="L4566" s="234"/>
      <c r="M4566" s="234"/>
      <c r="N4566" s="234"/>
      <c r="O4566" s="234"/>
      <c r="P4566" s="234"/>
      <c r="Q4566" s="7">
        <v>37516</v>
      </c>
      <c r="R4566" s="234">
        <v>0.26017899999999999</v>
      </c>
      <c r="S4566" s="234">
        <v>0.26839299999999999</v>
      </c>
      <c r="T4566" s="234">
        <v>0.26017899999999999</v>
      </c>
      <c r="U4566" s="234">
        <v>0.26428600000000002</v>
      </c>
      <c r="V4566" s="192">
        <v>0.22838</v>
      </c>
      <c r="W4566" s="234">
        <v>427996800</v>
      </c>
      <c r="X4566" s="194">
        <f t="shared" si="143"/>
        <v>2.0692737430167574E-2</v>
      </c>
      <c r="Y4566" s="193"/>
      <c r="Z4566" s="197">
        <v>4564</v>
      </c>
    </row>
    <row r="4567" spans="1:26" ht="14.4" x14ac:dyDescent="0.3">
      <c r="A4567" s="7">
        <v>37515</v>
      </c>
      <c r="B4567" s="191">
        <v>889.80999799999995</v>
      </c>
      <c r="C4567" s="191">
        <v>891.84002699999996</v>
      </c>
      <c r="D4567" s="191">
        <v>878.90997300000004</v>
      </c>
      <c r="E4567" s="191">
        <v>891.09997599999997</v>
      </c>
      <c r="F4567" s="192">
        <v>891.09997599999997</v>
      </c>
      <c r="G4567" s="191">
        <v>1001400000</v>
      </c>
      <c r="H4567" s="194">
        <f t="shared" si="142"/>
        <v>1.4497229778261259E-3</v>
      </c>
      <c r="I4567" s="193"/>
      <c r="J4567" s="197">
        <v>4565</v>
      </c>
      <c r="K4567" s="234"/>
      <c r="L4567" s="234"/>
      <c r="M4567" s="234"/>
      <c r="N4567" s="234"/>
      <c r="O4567" s="234"/>
      <c r="P4567" s="234"/>
      <c r="Q4567" s="7">
        <v>37515</v>
      </c>
      <c r="R4567" s="234">
        <v>0.2525</v>
      </c>
      <c r="S4567" s="234">
        <v>0.26089299999999999</v>
      </c>
      <c r="T4567" s="234">
        <v>0.25214300000000001</v>
      </c>
      <c r="U4567" s="234">
        <v>0.25892900000000002</v>
      </c>
      <c r="V4567" s="192">
        <v>0.22375</v>
      </c>
      <c r="W4567" s="234">
        <v>286641600</v>
      </c>
      <c r="X4567" s="194">
        <f t="shared" si="143"/>
        <v>2.3287508346367447E-2</v>
      </c>
      <c r="Y4567" s="193"/>
      <c r="Z4567" s="197">
        <v>4565</v>
      </c>
    </row>
    <row r="4568" spans="1:26" ht="14.4" x14ac:dyDescent="0.3">
      <c r="A4568" s="7">
        <v>37512</v>
      </c>
      <c r="B4568" s="191">
        <v>886.90997300000004</v>
      </c>
      <c r="C4568" s="191">
        <v>892.75</v>
      </c>
      <c r="D4568" s="191">
        <v>877.04998799999998</v>
      </c>
      <c r="E4568" s="191">
        <v>889.80999799999995</v>
      </c>
      <c r="F4568" s="192">
        <v>889.80999799999995</v>
      </c>
      <c r="G4568" s="191">
        <v>1271000000</v>
      </c>
      <c r="H4568" s="194">
        <f t="shared" si="142"/>
        <v>3.2698076335645333E-3</v>
      </c>
      <c r="I4568" s="193"/>
      <c r="J4568" s="197">
        <v>4566</v>
      </c>
      <c r="K4568" s="234"/>
      <c r="L4568" s="234"/>
      <c r="M4568" s="234"/>
      <c r="N4568" s="234"/>
      <c r="O4568" s="234"/>
      <c r="P4568" s="234"/>
      <c r="Q4568" s="7">
        <v>37512</v>
      </c>
      <c r="R4568" s="234">
        <v>0.25232100000000002</v>
      </c>
      <c r="S4568" s="234">
        <v>0.25607099999999999</v>
      </c>
      <c r="T4568" s="234">
        <v>0.25089299999999998</v>
      </c>
      <c r="U4568" s="234">
        <v>0.25303599999999998</v>
      </c>
      <c r="V4568" s="192">
        <v>0.21865799999999999</v>
      </c>
      <c r="W4568" s="234">
        <v>282951200</v>
      </c>
      <c r="X4568" s="194">
        <f t="shared" si="143"/>
        <v>2.1219551318774088E-3</v>
      </c>
      <c r="Y4568" s="193"/>
      <c r="Z4568" s="197">
        <v>4566</v>
      </c>
    </row>
    <row r="4569" spans="1:26" ht="14.4" x14ac:dyDescent="0.3">
      <c r="A4569" s="7">
        <v>37511</v>
      </c>
      <c r="B4569" s="191">
        <v>909.45001200000002</v>
      </c>
      <c r="C4569" s="191">
        <v>909.45001200000002</v>
      </c>
      <c r="D4569" s="191">
        <v>884.84002699999996</v>
      </c>
      <c r="E4569" s="191">
        <v>886.90997300000004</v>
      </c>
      <c r="F4569" s="192">
        <v>886.90997300000004</v>
      </c>
      <c r="G4569" s="191">
        <v>1191600000</v>
      </c>
      <c r="H4569" s="194">
        <f t="shared" si="142"/>
        <v>-2.4784252792994607E-2</v>
      </c>
      <c r="I4569" s="193"/>
      <c r="J4569" s="197">
        <v>4567</v>
      </c>
      <c r="K4569" s="234"/>
      <c r="L4569" s="234"/>
      <c r="M4569" s="234"/>
      <c r="N4569" s="234"/>
      <c r="O4569" s="234"/>
      <c r="P4569" s="234"/>
      <c r="Q4569" s="7">
        <v>37511</v>
      </c>
      <c r="R4569" s="234">
        <v>0.25357099999999999</v>
      </c>
      <c r="S4569" s="234">
        <v>0.25910699999999998</v>
      </c>
      <c r="T4569" s="234">
        <v>0.25214300000000001</v>
      </c>
      <c r="U4569" s="234">
        <v>0.2525</v>
      </c>
      <c r="V4569" s="192">
        <v>0.218195</v>
      </c>
      <c r="W4569" s="234">
        <v>269830400</v>
      </c>
      <c r="X4569" s="194">
        <f t="shared" si="143"/>
        <v>-1.0498390095687322E-2</v>
      </c>
      <c r="Y4569" s="193"/>
      <c r="Z4569" s="197">
        <v>4567</v>
      </c>
    </row>
    <row r="4570" spans="1:26" ht="14.4" x14ac:dyDescent="0.3">
      <c r="A4570" s="7">
        <v>37510</v>
      </c>
      <c r="B4570" s="191">
        <v>910.63000499999998</v>
      </c>
      <c r="C4570" s="191">
        <v>924.02002000000005</v>
      </c>
      <c r="D4570" s="191">
        <v>908.46997099999999</v>
      </c>
      <c r="E4570" s="191">
        <v>909.45001200000002</v>
      </c>
      <c r="F4570" s="192">
        <v>909.45001200000002</v>
      </c>
      <c r="G4570" s="191">
        <v>846600000</v>
      </c>
      <c r="H4570" s="194">
        <f t="shared" si="142"/>
        <v>-1.4292860173948041E-4</v>
      </c>
      <c r="I4570" s="193"/>
      <c r="J4570" s="197">
        <v>4568</v>
      </c>
      <c r="K4570" s="234"/>
      <c r="L4570" s="234"/>
      <c r="M4570" s="234"/>
      <c r="N4570" s="234"/>
      <c r="O4570" s="234"/>
      <c r="P4570" s="234"/>
      <c r="Q4570" s="7">
        <v>37510</v>
      </c>
      <c r="R4570" s="234">
        <v>0.25607099999999999</v>
      </c>
      <c r="S4570" s="234">
        <v>0.260714</v>
      </c>
      <c r="T4570" s="234">
        <v>0.25267899999999999</v>
      </c>
      <c r="U4570" s="234">
        <v>0.25517899999999999</v>
      </c>
      <c r="V4570" s="192">
        <v>0.22051000000000001</v>
      </c>
      <c r="W4570" s="234">
        <v>202412000</v>
      </c>
      <c r="X4570" s="194">
        <f t="shared" si="143"/>
        <v>-2.7902517557782574E-3</v>
      </c>
      <c r="Y4570" s="193"/>
      <c r="Z4570" s="197">
        <v>4568</v>
      </c>
    </row>
    <row r="4571" spans="1:26" ht="14.4" x14ac:dyDescent="0.3">
      <c r="A4571" s="7">
        <v>37509</v>
      </c>
      <c r="B4571" s="191">
        <v>902.96002199999998</v>
      </c>
      <c r="C4571" s="191">
        <v>909.89001499999995</v>
      </c>
      <c r="D4571" s="191">
        <v>900.5</v>
      </c>
      <c r="E4571" s="191">
        <v>909.580017</v>
      </c>
      <c r="F4571" s="192">
        <v>909.580017</v>
      </c>
      <c r="G4571" s="191">
        <v>1186400000</v>
      </c>
      <c r="H4571" s="194">
        <f t="shared" si="142"/>
        <v>7.331437537330991E-3</v>
      </c>
      <c r="I4571" s="193"/>
      <c r="J4571" s="197">
        <v>4569</v>
      </c>
      <c r="K4571" s="234"/>
      <c r="L4571" s="234"/>
      <c r="M4571" s="234"/>
      <c r="N4571" s="234"/>
      <c r="O4571" s="234"/>
      <c r="P4571" s="234"/>
      <c r="Q4571" s="7">
        <v>37509</v>
      </c>
      <c r="R4571" s="234">
        <v>0.25732100000000002</v>
      </c>
      <c r="S4571" s="234">
        <v>0.25874999999999998</v>
      </c>
      <c r="T4571" s="234">
        <v>0.25214300000000001</v>
      </c>
      <c r="U4571" s="234">
        <v>0.25589299999999998</v>
      </c>
      <c r="V4571" s="192">
        <v>0.22112699999999999</v>
      </c>
      <c r="W4571" s="234">
        <v>249468800</v>
      </c>
      <c r="X4571" s="194">
        <f t="shared" si="143"/>
        <v>-2.7824879139909373E-3</v>
      </c>
      <c r="Y4571" s="193"/>
      <c r="Z4571" s="197">
        <v>4569</v>
      </c>
    </row>
    <row r="4572" spans="1:26" ht="14.4" x14ac:dyDescent="0.3">
      <c r="A4572" s="7">
        <v>37508</v>
      </c>
      <c r="B4572" s="191">
        <v>893.919983</v>
      </c>
      <c r="C4572" s="191">
        <v>907.34002699999996</v>
      </c>
      <c r="D4572" s="191">
        <v>882.919983</v>
      </c>
      <c r="E4572" s="191">
        <v>902.96002199999998</v>
      </c>
      <c r="F4572" s="192">
        <v>902.96002199999998</v>
      </c>
      <c r="G4572" s="191">
        <v>1130600000</v>
      </c>
      <c r="H4572" s="194">
        <f t="shared" si="142"/>
        <v>1.0112805588774917E-2</v>
      </c>
      <c r="I4572" s="193"/>
      <c r="J4572" s="197">
        <v>4570</v>
      </c>
      <c r="K4572" s="234"/>
      <c r="L4572" s="234"/>
      <c r="M4572" s="234"/>
      <c r="N4572" s="234"/>
      <c r="O4572" s="234"/>
      <c r="P4572" s="234"/>
      <c r="Q4572" s="7">
        <v>37508</v>
      </c>
      <c r="R4572" s="234">
        <v>0.255</v>
      </c>
      <c r="S4572" s="234">
        <v>0.25946399999999997</v>
      </c>
      <c r="T4572" s="234">
        <v>0.25267899999999999</v>
      </c>
      <c r="U4572" s="234">
        <v>0.25660699999999997</v>
      </c>
      <c r="V4572" s="192">
        <v>0.221744</v>
      </c>
      <c r="W4572" s="234">
        <v>158244800</v>
      </c>
      <c r="X4572" s="194">
        <f t="shared" si="143"/>
        <v>-6.9851599150972396E-4</v>
      </c>
      <c r="Y4572" s="193"/>
      <c r="Z4572" s="197">
        <v>4570</v>
      </c>
    </row>
    <row r="4573" spans="1:26" ht="14.4" x14ac:dyDescent="0.3">
      <c r="A4573" s="7">
        <v>37505</v>
      </c>
      <c r="B4573" s="191">
        <v>879.15002400000003</v>
      </c>
      <c r="C4573" s="191">
        <v>899.07000700000003</v>
      </c>
      <c r="D4573" s="191">
        <v>879.15002400000003</v>
      </c>
      <c r="E4573" s="191">
        <v>893.919983</v>
      </c>
      <c r="F4573" s="192">
        <v>893.919983</v>
      </c>
      <c r="G4573" s="191">
        <v>1184500000</v>
      </c>
      <c r="H4573" s="194">
        <f t="shared" si="142"/>
        <v>1.6800271394862603E-2</v>
      </c>
      <c r="I4573" s="193"/>
      <c r="J4573" s="197">
        <v>4571</v>
      </c>
      <c r="K4573" s="234"/>
      <c r="L4573" s="234"/>
      <c r="M4573" s="234"/>
      <c r="N4573" s="234"/>
      <c r="O4573" s="234"/>
      <c r="P4573" s="234"/>
      <c r="Q4573" s="7">
        <v>37505</v>
      </c>
      <c r="R4573" s="234">
        <v>0.25910699999999998</v>
      </c>
      <c r="S4573" s="234">
        <v>0.26160699999999998</v>
      </c>
      <c r="T4573" s="234">
        <v>0.25410700000000003</v>
      </c>
      <c r="U4573" s="234">
        <v>0.25678600000000001</v>
      </c>
      <c r="V4573" s="192">
        <v>0.22189900000000001</v>
      </c>
      <c r="W4573" s="234">
        <v>181591200</v>
      </c>
      <c r="X4573" s="194">
        <f t="shared" si="143"/>
        <v>1.4108001389320541E-2</v>
      </c>
      <c r="Y4573" s="193"/>
      <c r="Z4573" s="197">
        <v>4571</v>
      </c>
    </row>
    <row r="4574" spans="1:26" ht="14.4" x14ac:dyDescent="0.3">
      <c r="A4574" s="7">
        <v>37504</v>
      </c>
      <c r="B4574" s="191">
        <v>893.40002400000003</v>
      </c>
      <c r="C4574" s="191">
        <v>893.40002400000003</v>
      </c>
      <c r="D4574" s="191">
        <v>870.5</v>
      </c>
      <c r="E4574" s="191">
        <v>879.15002400000003</v>
      </c>
      <c r="F4574" s="192">
        <v>879.15002400000003</v>
      </c>
      <c r="G4574" s="191">
        <v>1401300000</v>
      </c>
      <c r="H4574" s="194">
        <f t="shared" si="142"/>
        <v>-1.5950301787768923E-2</v>
      </c>
      <c r="I4574" s="193"/>
      <c r="J4574" s="197">
        <v>4572</v>
      </c>
      <c r="K4574" s="234"/>
      <c r="L4574" s="234"/>
      <c r="M4574" s="234"/>
      <c r="N4574" s="234"/>
      <c r="O4574" s="234"/>
      <c r="P4574" s="234"/>
      <c r="Q4574" s="7">
        <v>37504</v>
      </c>
      <c r="R4574" s="234">
        <v>0.25392900000000002</v>
      </c>
      <c r="S4574" s="234">
        <v>0.25642900000000002</v>
      </c>
      <c r="T4574" s="234">
        <v>0.25089299999999998</v>
      </c>
      <c r="U4574" s="234">
        <v>0.25321399999999999</v>
      </c>
      <c r="V4574" s="192">
        <v>0.21881200000000001</v>
      </c>
      <c r="W4574" s="234">
        <v>226178400</v>
      </c>
      <c r="X4574" s="194">
        <f t="shared" si="143"/>
        <v>-2.072126099837987E-2</v>
      </c>
      <c r="Y4574" s="193"/>
      <c r="Z4574" s="197">
        <v>4572</v>
      </c>
    </row>
    <row r="4575" spans="1:26" ht="14.4" x14ac:dyDescent="0.3">
      <c r="A4575" s="7">
        <v>37503</v>
      </c>
      <c r="B4575" s="191">
        <v>878.02002000000005</v>
      </c>
      <c r="C4575" s="191">
        <v>896.09997599999997</v>
      </c>
      <c r="D4575" s="191">
        <v>875.72997999999995</v>
      </c>
      <c r="E4575" s="191">
        <v>893.40002400000003</v>
      </c>
      <c r="F4575" s="192">
        <v>893.40002400000003</v>
      </c>
      <c r="G4575" s="191">
        <v>1372100000</v>
      </c>
      <c r="H4575" s="194">
        <f t="shared" si="142"/>
        <v>1.7516689425828791E-2</v>
      </c>
      <c r="I4575" s="193"/>
      <c r="J4575" s="197">
        <v>4573</v>
      </c>
      <c r="K4575" s="234"/>
      <c r="L4575" s="234"/>
      <c r="M4575" s="234"/>
      <c r="N4575" s="234"/>
      <c r="O4575" s="234"/>
      <c r="P4575" s="234"/>
      <c r="Q4575" s="7">
        <v>37503</v>
      </c>
      <c r="R4575" s="234">
        <v>0.25357099999999999</v>
      </c>
      <c r="S4575" s="234">
        <v>0.26392900000000002</v>
      </c>
      <c r="T4575" s="234">
        <v>0.25303599999999998</v>
      </c>
      <c r="U4575" s="234">
        <v>0.258571</v>
      </c>
      <c r="V4575" s="192">
        <v>0.223442</v>
      </c>
      <c r="W4575" s="234">
        <v>420660800</v>
      </c>
      <c r="X4575" s="194">
        <f t="shared" si="143"/>
        <v>3.0608009003440878E-2</v>
      </c>
      <c r="Y4575" s="193"/>
      <c r="Z4575" s="197">
        <v>4573</v>
      </c>
    </row>
    <row r="4576" spans="1:26" ht="14.4" x14ac:dyDescent="0.3">
      <c r="A4576" s="7">
        <v>37502</v>
      </c>
      <c r="B4576" s="191">
        <v>916.07000700000003</v>
      </c>
      <c r="C4576" s="191">
        <v>916.07000700000003</v>
      </c>
      <c r="D4576" s="191">
        <v>877.51000999999997</v>
      </c>
      <c r="E4576" s="191">
        <v>878.02002000000005</v>
      </c>
      <c r="F4576" s="192">
        <v>878.02002000000005</v>
      </c>
      <c r="G4576" s="191">
        <v>1289800000</v>
      </c>
      <c r="H4576" s="194">
        <f t="shared" si="142"/>
        <v>-4.1536112643408472E-2</v>
      </c>
      <c r="I4576" s="193"/>
      <c r="J4576" s="197">
        <v>4574</v>
      </c>
      <c r="K4576" s="234"/>
      <c r="L4576" s="234"/>
      <c r="M4576" s="234"/>
      <c r="N4576" s="234"/>
      <c r="O4576" s="234"/>
      <c r="P4576" s="234"/>
      <c r="Q4576" s="7">
        <v>37502</v>
      </c>
      <c r="R4576" s="234">
        <v>0.25874999999999998</v>
      </c>
      <c r="S4576" s="234">
        <v>0.25982100000000002</v>
      </c>
      <c r="T4576" s="234">
        <v>0.25089299999999998</v>
      </c>
      <c r="U4576" s="234">
        <v>0.25089299999999998</v>
      </c>
      <c r="V4576" s="192">
        <v>0.216806</v>
      </c>
      <c r="W4576" s="234">
        <v>276936800</v>
      </c>
      <c r="X4576" s="194">
        <f t="shared" si="143"/>
        <v>-4.7458788794769981E-2</v>
      </c>
      <c r="Y4576" s="193"/>
      <c r="Z4576" s="197">
        <v>4574</v>
      </c>
    </row>
    <row r="4577" spans="1:26" ht="14.4" x14ac:dyDescent="0.3">
      <c r="A4577" s="7">
        <v>37498</v>
      </c>
      <c r="B4577" s="191">
        <v>917.79998799999998</v>
      </c>
      <c r="C4577" s="191">
        <v>928.15002400000003</v>
      </c>
      <c r="D4577" s="191">
        <v>910.169983</v>
      </c>
      <c r="E4577" s="191">
        <v>916.07000700000003</v>
      </c>
      <c r="F4577" s="192">
        <v>916.07000700000003</v>
      </c>
      <c r="G4577" s="191">
        <v>929900000</v>
      </c>
      <c r="H4577" s="194">
        <f t="shared" si="142"/>
        <v>-1.8849215761810977E-3</v>
      </c>
      <c r="I4577" s="193"/>
      <c r="J4577" s="197">
        <v>4575</v>
      </c>
      <c r="K4577" s="234"/>
      <c r="L4577" s="234"/>
      <c r="M4577" s="234"/>
      <c r="N4577" s="234"/>
      <c r="O4577" s="234"/>
      <c r="P4577" s="234"/>
      <c r="Q4577" s="7">
        <v>37498</v>
      </c>
      <c r="R4577" s="234">
        <v>0.26303599999999999</v>
      </c>
      <c r="S4577" s="234">
        <v>0.27035700000000001</v>
      </c>
      <c r="T4577" s="234">
        <v>0.26035700000000001</v>
      </c>
      <c r="U4577" s="234">
        <v>0.26339299999999999</v>
      </c>
      <c r="V4577" s="192">
        <v>0.227608</v>
      </c>
      <c r="W4577" s="234">
        <v>193519200</v>
      </c>
      <c r="X4577" s="194">
        <f t="shared" si="143"/>
        <v>3.403339857870862E-3</v>
      </c>
      <c r="Y4577" s="193"/>
      <c r="Z4577" s="197">
        <v>4575</v>
      </c>
    </row>
    <row r="4578" spans="1:26" ht="14.4" x14ac:dyDescent="0.3">
      <c r="A4578" s="7">
        <v>37497</v>
      </c>
      <c r="B4578" s="191">
        <v>917.86999500000002</v>
      </c>
      <c r="C4578" s="191">
        <v>924.59002699999996</v>
      </c>
      <c r="D4578" s="191">
        <v>903.330017</v>
      </c>
      <c r="E4578" s="191">
        <v>917.79998799999998</v>
      </c>
      <c r="F4578" s="192">
        <v>917.79998799999998</v>
      </c>
      <c r="G4578" s="191">
        <v>1271100000</v>
      </c>
      <c r="H4578" s="194">
        <f t="shared" si="142"/>
        <v>-7.6271149924704042E-5</v>
      </c>
      <c r="I4578" s="193"/>
      <c r="J4578" s="197">
        <v>4576</v>
      </c>
      <c r="K4578" s="234"/>
      <c r="L4578" s="234"/>
      <c r="M4578" s="234"/>
      <c r="N4578" s="234"/>
      <c r="O4578" s="234"/>
      <c r="P4578" s="234"/>
      <c r="Q4578" s="7">
        <v>37497</v>
      </c>
      <c r="R4578" s="234">
        <v>0.26160699999999998</v>
      </c>
      <c r="S4578" s="234">
        <v>0.26928600000000003</v>
      </c>
      <c r="T4578" s="234">
        <v>0.25910699999999998</v>
      </c>
      <c r="U4578" s="234">
        <v>0.26250000000000001</v>
      </c>
      <c r="V4578" s="192">
        <v>0.22683600000000001</v>
      </c>
      <c r="W4578" s="234">
        <v>164169600</v>
      </c>
      <c r="X4578" s="194">
        <f t="shared" si="143"/>
        <v>0</v>
      </c>
      <c r="Y4578" s="193"/>
      <c r="Z4578" s="197">
        <v>4576</v>
      </c>
    </row>
    <row r="4579" spans="1:26" ht="14.4" x14ac:dyDescent="0.3">
      <c r="A4579" s="7">
        <v>37496</v>
      </c>
      <c r="B4579" s="191">
        <v>934.82000700000003</v>
      </c>
      <c r="C4579" s="191">
        <v>934.82000700000003</v>
      </c>
      <c r="D4579" s="191">
        <v>913.21002199999998</v>
      </c>
      <c r="E4579" s="191">
        <v>917.86999500000002</v>
      </c>
      <c r="F4579" s="192">
        <v>917.86999500000002</v>
      </c>
      <c r="G4579" s="191">
        <v>1146600000</v>
      </c>
      <c r="H4579" s="194">
        <f t="shared" si="142"/>
        <v>-1.813184556714351E-2</v>
      </c>
      <c r="I4579" s="193"/>
      <c r="J4579" s="197">
        <v>4577</v>
      </c>
      <c r="K4579" s="234"/>
      <c r="L4579" s="234"/>
      <c r="M4579" s="234"/>
      <c r="N4579" s="234"/>
      <c r="O4579" s="234"/>
      <c r="P4579" s="234"/>
      <c r="Q4579" s="7">
        <v>37496</v>
      </c>
      <c r="R4579" s="234">
        <v>0.26428600000000002</v>
      </c>
      <c r="S4579" s="234">
        <v>0.27</v>
      </c>
      <c r="T4579" s="234">
        <v>0.26160699999999998</v>
      </c>
      <c r="U4579" s="234">
        <v>0.26250000000000001</v>
      </c>
      <c r="V4579" s="192">
        <v>0.22683600000000001</v>
      </c>
      <c r="W4579" s="234">
        <v>247973600</v>
      </c>
      <c r="X4579" s="194">
        <f t="shared" si="143"/>
        <v>-1.0102508826057855E-2</v>
      </c>
      <c r="Y4579" s="193"/>
      <c r="Z4579" s="197">
        <v>4577</v>
      </c>
    </row>
    <row r="4580" spans="1:26" ht="14.4" x14ac:dyDescent="0.3">
      <c r="A4580" s="7">
        <v>37495</v>
      </c>
      <c r="B4580" s="191">
        <v>947.95001200000002</v>
      </c>
      <c r="C4580" s="191">
        <v>955.82000700000003</v>
      </c>
      <c r="D4580" s="191">
        <v>930.35998500000005</v>
      </c>
      <c r="E4580" s="191">
        <v>934.82000700000003</v>
      </c>
      <c r="F4580" s="192">
        <v>934.82000700000003</v>
      </c>
      <c r="G4580" s="191">
        <v>1307700000</v>
      </c>
      <c r="H4580" s="194">
        <f t="shared" si="142"/>
        <v>-1.385094660455575E-2</v>
      </c>
      <c r="I4580" s="193"/>
      <c r="J4580" s="197">
        <v>4578</v>
      </c>
      <c r="K4580" s="234"/>
      <c r="L4580" s="234"/>
      <c r="M4580" s="234"/>
      <c r="N4580" s="234"/>
      <c r="O4580" s="234"/>
      <c r="P4580" s="234"/>
      <c r="Q4580" s="7">
        <v>37495</v>
      </c>
      <c r="R4580" s="234">
        <v>0.28053600000000001</v>
      </c>
      <c r="S4580" s="234">
        <v>0.28107100000000002</v>
      </c>
      <c r="T4580" s="234">
        <v>0.262679</v>
      </c>
      <c r="U4580" s="234">
        <v>0.265179</v>
      </c>
      <c r="V4580" s="192">
        <v>0.22915099999999999</v>
      </c>
      <c r="W4580" s="234">
        <v>262231200</v>
      </c>
      <c r="X4580" s="194">
        <f t="shared" si="143"/>
        <v>-4.3785782243661441E-2</v>
      </c>
      <c r="Y4580" s="193"/>
      <c r="Z4580" s="197">
        <v>4578</v>
      </c>
    </row>
    <row r="4581" spans="1:26" ht="14.4" x14ac:dyDescent="0.3">
      <c r="A4581" s="7">
        <v>37494</v>
      </c>
      <c r="B4581" s="191">
        <v>940.85998500000005</v>
      </c>
      <c r="C4581" s="191">
        <v>950.79998799999998</v>
      </c>
      <c r="D4581" s="191">
        <v>930.419983</v>
      </c>
      <c r="E4581" s="191">
        <v>947.95001200000002</v>
      </c>
      <c r="F4581" s="192">
        <v>947.95001200000002</v>
      </c>
      <c r="G4581" s="191">
        <v>1016900000</v>
      </c>
      <c r="H4581" s="194">
        <f t="shared" si="142"/>
        <v>7.5356876825832522E-3</v>
      </c>
      <c r="I4581" s="193"/>
      <c r="J4581" s="197">
        <v>4579</v>
      </c>
      <c r="K4581" s="234"/>
      <c r="L4581" s="234"/>
      <c r="M4581" s="234"/>
      <c r="N4581" s="234"/>
      <c r="O4581" s="234"/>
      <c r="P4581" s="234"/>
      <c r="Q4581" s="7">
        <v>37494</v>
      </c>
      <c r="R4581" s="234">
        <v>0.28482099999999999</v>
      </c>
      <c r="S4581" s="234">
        <v>0.28482099999999999</v>
      </c>
      <c r="T4581" s="234">
        <v>0.27071400000000001</v>
      </c>
      <c r="U4581" s="234">
        <v>0.27732099999999998</v>
      </c>
      <c r="V4581" s="192">
        <v>0.239644</v>
      </c>
      <c r="W4581" s="234">
        <v>189968800</v>
      </c>
      <c r="X4581" s="194">
        <f t="shared" si="143"/>
        <v>-1.2713714827174248E-2</v>
      </c>
      <c r="Y4581" s="193"/>
      <c r="Z4581" s="197">
        <v>4579</v>
      </c>
    </row>
    <row r="4582" spans="1:26" ht="14.4" x14ac:dyDescent="0.3">
      <c r="A4582" s="7">
        <v>37491</v>
      </c>
      <c r="B4582" s="191">
        <v>962.70001200000002</v>
      </c>
      <c r="C4582" s="191">
        <v>962.70001200000002</v>
      </c>
      <c r="D4582" s="191">
        <v>937.169983</v>
      </c>
      <c r="E4582" s="191">
        <v>940.85998500000005</v>
      </c>
      <c r="F4582" s="192">
        <v>940.85998500000005</v>
      </c>
      <c r="G4582" s="191">
        <v>1071500000</v>
      </c>
      <c r="H4582" s="194">
        <f t="shared" si="142"/>
        <v>-2.268622283968556E-2</v>
      </c>
      <c r="I4582" s="193"/>
      <c r="J4582" s="197">
        <v>4580</v>
      </c>
      <c r="K4582" s="234"/>
      <c r="L4582" s="234"/>
      <c r="M4582" s="234"/>
      <c r="N4582" s="234"/>
      <c r="O4582" s="234"/>
      <c r="P4582" s="234"/>
      <c r="Q4582" s="7">
        <v>37491</v>
      </c>
      <c r="R4582" s="234">
        <v>0.28392899999999999</v>
      </c>
      <c r="S4582" s="234">
        <v>0.28446399999999999</v>
      </c>
      <c r="T4582" s="234">
        <v>0.275893</v>
      </c>
      <c r="U4582" s="234">
        <v>0.280893</v>
      </c>
      <c r="V4582" s="192">
        <v>0.24273</v>
      </c>
      <c r="W4582" s="234">
        <v>163245600</v>
      </c>
      <c r="X4582" s="194">
        <f t="shared" si="143"/>
        <v>-1.5030393533359785E-2</v>
      </c>
      <c r="Y4582" s="193"/>
      <c r="Z4582" s="197">
        <v>4580</v>
      </c>
    </row>
    <row r="4583" spans="1:26" ht="14.4" x14ac:dyDescent="0.3">
      <c r="A4583" s="7">
        <v>37490</v>
      </c>
      <c r="B4583" s="191">
        <v>949.35998500000005</v>
      </c>
      <c r="C4583" s="191">
        <v>965</v>
      </c>
      <c r="D4583" s="191">
        <v>946.42999299999997</v>
      </c>
      <c r="E4583" s="191">
        <v>962.70001200000002</v>
      </c>
      <c r="F4583" s="192">
        <v>962.70001200000002</v>
      </c>
      <c r="G4583" s="191">
        <v>1373000000</v>
      </c>
      <c r="H4583" s="194">
        <f t="shared" si="142"/>
        <v>1.4051600247297092E-2</v>
      </c>
      <c r="I4583" s="193"/>
      <c r="J4583" s="197">
        <v>4581</v>
      </c>
      <c r="K4583" s="234"/>
      <c r="L4583" s="234"/>
      <c r="M4583" s="234"/>
      <c r="N4583" s="234"/>
      <c r="O4583" s="234"/>
      <c r="P4583" s="234"/>
      <c r="Q4583" s="7">
        <v>37490</v>
      </c>
      <c r="R4583" s="234">
        <v>0.28928599999999999</v>
      </c>
      <c r="S4583" s="234">
        <v>0.29017900000000002</v>
      </c>
      <c r="T4583" s="234">
        <v>0.27964299999999997</v>
      </c>
      <c r="U4583" s="234">
        <v>0.28517900000000002</v>
      </c>
      <c r="V4583" s="192">
        <v>0.24643399999999999</v>
      </c>
      <c r="W4583" s="234">
        <v>258311200</v>
      </c>
      <c r="X4583" s="194">
        <f t="shared" si="143"/>
        <v>-9.3065700766636703E-3</v>
      </c>
      <c r="Y4583" s="193"/>
      <c r="Z4583" s="197">
        <v>4581</v>
      </c>
    </row>
    <row r="4584" spans="1:26" ht="14.4" x14ac:dyDescent="0.3">
      <c r="A4584" s="7">
        <v>37489</v>
      </c>
      <c r="B4584" s="191">
        <v>937.42999299999997</v>
      </c>
      <c r="C4584" s="191">
        <v>951.59002699999996</v>
      </c>
      <c r="D4584" s="191">
        <v>931.32000700000003</v>
      </c>
      <c r="E4584" s="191">
        <v>949.35998500000005</v>
      </c>
      <c r="F4584" s="192">
        <v>949.35998500000005</v>
      </c>
      <c r="G4584" s="191">
        <v>1353100000</v>
      </c>
      <c r="H4584" s="194">
        <f t="shared" si="142"/>
        <v>1.2726275123565504E-2</v>
      </c>
      <c r="I4584" s="193"/>
      <c r="J4584" s="197">
        <v>4582</v>
      </c>
      <c r="K4584" s="234"/>
      <c r="L4584" s="234"/>
      <c r="M4584" s="234"/>
      <c r="N4584" s="234"/>
      <c r="O4584" s="234"/>
      <c r="P4584" s="234"/>
      <c r="Q4584" s="7">
        <v>37489</v>
      </c>
      <c r="R4584" s="234">
        <v>0.28589300000000001</v>
      </c>
      <c r="S4584" s="234">
        <v>0.28999999999999998</v>
      </c>
      <c r="T4584" s="234">
        <v>0.275893</v>
      </c>
      <c r="U4584" s="234">
        <v>0.28785699999999997</v>
      </c>
      <c r="V4584" s="192">
        <v>0.248749</v>
      </c>
      <c r="W4584" s="234">
        <v>202428800</v>
      </c>
      <c r="X4584" s="194">
        <f t="shared" si="143"/>
        <v>1.3201199146259975E-2</v>
      </c>
      <c r="Y4584" s="193"/>
      <c r="Z4584" s="197">
        <v>4582</v>
      </c>
    </row>
    <row r="4585" spans="1:26" ht="14.4" x14ac:dyDescent="0.3">
      <c r="A4585" s="7">
        <v>37488</v>
      </c>
      <c r="B4585" s="191">
        <v>950.70001200000002</v>
      </c>
      <c r="C4585" s="191">
        <v>950.70001200000002</v>
      </c>
      <c r="D4585" s="191">
        <v>931.85998500000005</v>
      </c>
      <c r="E4585" s="191">
        <v>937.42999299999997</v>
      </c>
      <c r="F4585" s="192">
        <v>937.42999299999997</v>
      </c>
      <c r="G4585" s="191">
        <v>1308500000</v>
      </c>
      <c r="H4585" s="194">
        <f t="shared" si="142"/>
        <v>-1.3958155919324894E-2</v>
      </c>
      <c r="I4585" s="193"/>
      <c r="J4585" s="197">
        <v>4583</v>
      </c>
      <c r="K4585" s="234"/>
      <c r="L4585" s="234"/>
      <c r="M4585" s="234"/>
      <c r="N4585" s="234"/>
      <c r="O4585" s="234"/>
      <c r="P4585" s="234"/>
      <c r="Q4585" s="7">
        <v>37488</v>
      </c>
      <c r="R4585" s="234">
        <v>0.28517900000000002</v>
      </c>
      <c r="S4585" s="234">
        <v>0.28732099999999999</v>
      </c>
      <c r="T4585" s="234">
        <v>0.27732099999999998</v>
      </c>
      <c r="U4585" s="234">
        <v>0.284107</v>
      </c>
      <c r="V4585" s="192">
        <v>0.245508</v>
      </c>
      <c r="W4585" s="234">
        <v>186625600</v>
      </c>
      <c r="X4585" s="194">
        <f t="shared" si="143"/>
        <v>-4.3797751715411847E-3</v>
      </c>
      <c r="Y4585" s="193"/>
      <c r="Z4585" s="197">
        <v>4583</v>
      </c>
    </row>
    <row r="4586" spans="1:26" ht="14.4" x14ac:dyDescent="0.3">
      <c r="A4586" s="7">
        <v>37487</v>
      </c>
      <c r="B4586" s="191">
        <v>928.77002000000005</v>
      </c>
      <c r="C4586" s="191">
        <v>951.169983</v>
      </c>
      <c r="D4586" s="191">
        <v>927.21002199999998</v>
      </c>
      <c r="E4586" s="191">
        <v>950.70001200000002</v>
      </c>
      <c r="F4586" s="192">
        <v>950.70001200000002</v>
      </c>
      <c r="G4586" s="191">
        <v>1299800000</v>
      </c>
      <c r="H4586" s="194">
        <f t="shared" si="142"/>
        <v>2.3611864646535391E-2</v>
      </c>
      <c r="I4586" s="193"/>
      <c r="J4586" s="197">
        <v>4584</v>
      </c>
      <c r="K4586" s="234"/>
      <c r="L4586" s="234"/>
      <c r="M4586" s="234"/>
      <c r="N4586" s="234"/>
      <c r="O4586" s="234"/>
      <c r="P4586" s="234"/>
      <c r="Q4586" s="7">
        <v>37487</v>
      </c>
      <c r="R4586" s="234">
        <v>0.28178599999999998</v>
      </c>
      <c r="S4586" s="234">
        <v>0.29017900000000002</v>
      </c>
      <c r="T4586" s="234">
        <v>0.28071400000000002</v>
      </c>
      <c r="U4586" s="234">
        <v>0.28535700000000003</v>
      </c>
      <c r="V4586" s="192">
        <v>0.246588</v>
      </c>
      <c r="W4586" s="234">
        <v>216557600</v>
      </c>
      <c r="X4586" s="194">
        <f t="shared" si="143"/>
        <v>1.0751542229418213E-2</v>
      </c>
      <c r="Y4586" s="193"/>
      <c r="Z4586" s="197">
        <v>4584</v>
      </c>
    </row>
    <row r="4587" spans="1:26" ht="14.4" x14ac:dyDescent="0.3">
      <c r="A4587" s="7">
        <v>37484</v>
      </c>
      <c r="B4587" s="191">
        <v>930.25</v>
      </c>
      <c r="C4587" s="191">
        <v>935.38000499999998</v>
      </c>
      <c r="D4587" s="191">
        <v>916.21002199999998</v>
      </c>
      <c r="E4587" s="191">
        <v>928.77002000000005</v>
      </c>
      <c r="F4587" s="192">
        <v>928.77002000000005</v>
      </c>
      <c r="G4587" s="191">
        <v>1265300000</v>
      </c>
      <c r="H4587" s="194">
        <f t="shared" si="142"/>
        <v>-1.5909486697123945E-3</v>
      </c>
      <c r="I4587" s="193"/>
      <c r="J4587" s="197">
        <v>4585</v>
      </c>
      <c r="K4587" s="234"/>
      <c r="L4587" s="234"/>
      <c r="M4587" s="234"/>
      <c r="N4587" s="234"/>
      <c r="O4587" s="234"/>
      <c r="P4587" s="234"/>
      <c r="Q4587" s="7">
        <v>37484</v>
      </c>
      <c r="R4587" s="234">
        <v>0.275893</v>
      </c>
      <c r="S4587" s="234">
        <v>0.28749999999999998</v>
      </c>
      <c r="T4587" s="234">
        <v>0.27285700000000002</v>
      </c>
      <c r="U4587" s="234">
        <v>0.28232099999999999</v>
      </c>
      <c r="V4587" s="192">
        <v>0.24396499999999999</v>
      </c>
      <c r="W4587" s="234">
        <v>245224000</v>
      </c>
      <c r="X4587" s="194">
        <f t="shared" si="143"/>
        <v>1.2811411538573216E-2</v>
      </c>
      <c r="Y4587" s="193"/>
      <c r="Z4587" s="197">
        <v>4585</v>
      </c>
    </row>
    <row r="4588" spans="1:26" ht="14.4" x14ac:dyDescent="0.3">
      <c r="A4588" s="7">
        <v>37483</v>
      </c>
      <c r="B4588" s="191">
        <v>919.61999500000002</v>
      </c>
      <c r="C4588" s="191">
        <v>933.28997800000002</v>
      </c>
      <c r="D4588" s="191">
        <v>918.169983</v>
      </c>
      <c r="E4588" s="191">
        <v>930.25</v>
      </c>
      <c r="F4588" s="192">
        <v>930.25</v>
      </c>
      <c r="G4588" s="191">
        <v>1505100000</v>
      </c>
      <c r="H4588" s="194">
        <f t="shared" si="142"/>
        <v>1.155912774602077E-2</v>
      </c>
      <c r="I4588" s="193"/>
      <c r="J4588" s="197">
        <v>4586</v>
      </c>
      <c r="K4588" s="234"/>
      <c r="L4588" s="234"/>
      <c r="M4588" s="234"/>
      <c r="N4588" s="234"/>
      <c r="O4588" s="234"/>
      <c r="P4588" s="234"/>
      <c r="Q4588" s="7">
        <v>37483</v>
      </c>
      <c r="R4588" s="234">
        <v>0.27232099999999998</v>
      </c>
      <c r="S4588" s="234">
        <v>0.28125</v>
      </c>
      <c r="T4588" s="234">
        <v>0.268036</v>
      </c>
      <c r="U4588" s="234">
        <v>0.27875</v>
      </c>
      <c r="V4588" s="192">
        <v>0.24087900000000001</v>
      </c>
      <c r="W4588" s="234">
        <v>322078400</v>
      </c>
      <c r="X4588" s="194">
        <f t="shared" si="143"/>
        <v>2.900606179700891E-2</v>
      </c>
      <c r="Y4588" s="193"/>
      <c r="Z4588" s="197">
        <v>4586</v>
      </c>
    </row>
    <row r="4589" spans="1:26" ht="14.4" x14ac:dyDescent="0.3">
      <c r="A4589" s="7">
        <v>37482</v>
      </c>
      <c r="B4589" s="191">
        <v>884.21002199999998</v>
      </c>
      <c r="C4589" s="191">
        <v>920.21002199999998</v>
      </c>
      <c r="D4589" s="191">
        <v>876.20001200000002</v>
      </c>
      <c r="E4589" s="191">
        <v>919.61999500000002</v>
      </c>
      <c r="F4589" s="192">
        <v>919.61999500000002</v>
      </c>
      <c r="G4589" s="191">
        <v>1533800000</v>
      </c>
      <c r="H4589" s="194">
        <f t="shared" si="142"/>
        <v>4.0047016114911259E-2</v>
      </c>
      <c r="I4589" s="193"/>
      <c r="J4589" s="197">
        <v>4587</v>
      </c>
      <c r="K4589" s="234"/>
      <c r="L4589" s="234"/>
      <c r="M4589" s="234"/>
      <c r="N4589" s="234"/>
      <c r="O4589" s="234"/>
      <c r="P4589" s="234"/>
      <c r="Q4589" s="7">
        <v>37482</v>
      </c>
      <c r="R4589" s="234">
        <v>0.26196399999999997</v>
      </c>
      <c r="S4589" s="234">
        <v>0.27410699999999999</v>
      </c>
      <c r="T4589" s="234">
        <v>0.25964300000000001</v>
      </c>
      <c r="U4589" s="234">
        <v>0.27089299999999999</v>
      </c>
      <c r="V4589" s="192">
        <v>0.23408899999999999</v>
      </c>
      <c r="W4589" s="234">
        <v>399084000</v>
      </c>
      <c r="X4589" s="194">
        <f t="shared" si="143"/>
        <v>3.9753219122408756E-2</v>
      </c>
      <c r="Y4589" s="193"/>
      <c r="Z4589" s="197">
        <v>4587</v>
      </c>
    </row>
    <row r="4590" spans="1:26" ht="14.4" x14ac:dyDescent="0.3">
      <c r="A4590" s="7">
        <v>37481</v>
      </c>
      <c r="B4590" s="191">
        <v>903.79998799999998</v>
      </c>
      <c r="C4590" s="191">
        <v>911.71002199999998</v>
      </c>
      <c r="D4590" s="191">
        <v>883.61999500000002</v>
      </c>
      <c r="E4590" s="191">
        <v>884.21002199999998</v>
      </c>
      <c r="F4590" s="192">
        <v>884.21002199999998</v>
      </c>
      <c r="G4590" s="191">
        <v>1297700000</v>
      </c>
      <c r="H4590" s="194">
        <f t="shared" si="142"/>
        <v>-2.1675112038173655E-2</v>
      </c>
      <c r="I4590" s="193"/>
      <c r="J4590" s="197">
        <v>4588</v>
      </c>
      <c r="K4590" s="234"/>
      <c r="L4590" s="234"/>
      <c r="M4590" s="234"/>
      <c r="N4590" s="234"/>
      <c r="O4590" s="234"/>
      <c r="P4590" s="234"/>
      <c r="Q4590" s="7">
        <v>37481</v>
      </c>
      <c r="R4590" s="234">
        <v>0.266071</v>
      </c>
      <c r="S4590" s="234">
        <v>0.27160699999999999</v>
      </c>
      <c r="T4590" s="234">
        <v>0.25982100000000002</v>
      </c>
      <c r="U4590" s="234">
        <v>0.26053599999999999</v>
      </c>
      <c r="V4590" s="192">
        <v>0.22513900000000001</v>
      </c>
      <c r="W4590" s="234">
        <v>269869600</v>
      </c>
      <c r="X4590" s="194">
        <f t="shared" si="143"/>
        <v>-2.6682691268465328E-2</v>
      </c>
      <c r="Y4590" s="193"/>
      <c r="Z4590" s="197">
        <v>4588</v>
      </c>
    </row>
    <row r="4591" spans="1:26" ht="14.4" x14ac:dyDescent="0.3">
      <c r="A4591" s="7">
        <v>37480</v>
      </c>
      <c r="B4591" s="191">
        <v>908.64001499999995</v>
      </c>
      <c r="C4591" s="191">
        <v>908.64001499999995</v>
      </c>
      <c r="D4591" s="191">
        <v>892.38000499999998</v>
      </c>
      <c r="E4591" s="191">
        <v>903.79998799999998</v>
      </c>
      <c r="F4591" s="192">
        <v>903.79998799999998</v>
      </c>
      <c r="G4591" s="191">
        <v>1036500000</v>
      </c>
      <c r="H4591" s="194">
        <f t="shared" si="142"/>
        <v>-5.3266716412439354E-3</v>
      </c>
      <c r="I4591" s="193"/>
      <c r="J4591" s="197">
        <v>4589</v>
      </c>
      <c r="K4591" s="234"/>
      <c r="L4591" s="234"/>
      <c r="M4591" s="234"/>
      <c r="N4591" s="234"/>
      <c r="O4591" s="234"/>
      <c r="P4591" s="234"/>
      <c r="Q4591" s="7">
        <v>37480</v>
      </c>
      <c r="R4591" s="234">
        <v>0.266071</v>
      </c>
      <c r="S4591" s="234">
        <v>0.26821400000000001</v>
      </c>
      <c r="T4591" s="234">
        <v>0.26232100000000003</v>
      </c>
      <c r="U4591" s="234">
        <v>0.267679</v>
      </c>
      <c r="V4591" s="192">
        <v>0.23131099999999999</v>
      </c>
      <c r="W4591" s="234">
        <v>179765600</v>
      </c>
      <c r="X4591" s="194">
        <f t="shared" si="143"/>
        <v>-6.6964478584334737E-4</v>
      </c>
      <c r="Y4591" s="193"/>
      <c r="Z4591" s="197">
        <v>4589</v>
      </c>
    </row>
    <row r="4592" spans="1:26" ht="14.4" x14ac:dyDescent="0.3">
      <c r="A4592" s="7">
        <v>37477</v>
      </c>
      <c r="B4592" s="191">
        <v>898.72997999999995</v>
      </c>
      <c r="C4592" s="191">
        <v>913.95001200000002</v>
      </c>
      <c r="D4592" s="191">
        <v>890.77002000000005</v>
      </c>
      <c r="E4592" s="191">
        <v>908.64001499999995</v>
      </c>
      <c r="F4592" s="192">
        <v>908.64001499999995</v>
      </c>
      <c r="G4592" s="191">
        <v>1294900000</v>
      </c>
      <c r="H4592" s="194">
        <f t="shared" si="142"/>
        <v>3.5120192197728721E-3</v>
      </c>
      <c r="I4592" s="193"/>
      <c r="J4592" s="197">
        <v>4590</v>
      </c>
      <c r="K4592" s="234"/>
      <c r="L4592" s="234"/>
      <c r="M4592" s="234"/>
      <c r="N4592" s="234"/>
      <c r="O4592" s="234"/>
      <c r="P4592" s="234"/>
      <c r="Q4592" s="7">
        <v>37477</v>
      </c>
      <c r="R4592" s="234">
        <v>0.27232099999999998</v>
      </c>
      <c r="S4592" s="234">
        <v>0.27232099999999998</v>
      </c>
      <c r="T4592" s="234">
        <v>0.26339299999999999</v>
      </c>
      <c r="U4592" s="234">
        <v>0.26785700000000001</v>
      </c>
      <c r="V4592" s="192">
        <v>0.23146600000000001</v>
      </c>
      <c r="W4592" s="234">
        <v>205716000</v>
      </c>
      <c r="X4592" s="194">
        <f t="shared" si="143"/>
        <v>-1.9606514326859927E-2</v>
      </c>
      <c r="Y4592" s="193"/>
      <c r="Z4592" s="197">
        <v>4590</v>
      </c>
    </row>
    <row r="4593" spans="1:26" ht="14.4" x14ac:dyDescent="0.3">
      <c r="A4593" s="7">
        <v>37476</v>
      </c>
      <c r="B4593" s="191">
        <v>876.77002000000005</v>
      </c>
      <c r="C4593" s="191">
        <v>905.84002699999996</v>
      </c>
      <c r="D4593" s="191">
        <v>875.169983</v>
      </c>
      <c r="E4593" s="191">
        <v>905.46002199999998</v>
      </c>
      <c r="F4593" s="192">
        <v>905.46002199999998</v>
      </c>
      <c r="G4593" s="191">
        <v>1646700000</v>
      </c>
      <c r="H4593" s="194">
        <f t="shared" si="142"/>
        <v>3.2722380265693775E-2</v>
      </c>
      <c r="I4593" s="193"/>
      <c r="J4593" s="197">
        <v>4591</v>
      </c>
      <c r="K4593" s="234"/>
      <c r="L4593" s="234"/>
      <c r="M4593" s="234"/>
      <c r="N4593" s="234"/>
      <c r="O4593" s="234"/>
      <c r="P4593" s="234"/>
      <c r="Q4593" s="7">
        <v>37476</v>
      </c>
      <c r="R4593" s="234">
        <v>0.26374999999999998</v>
      </c>
      <c r="S4593" s="234">
        <v>0.27464300000000003</v>
      </c>
      <c r="T4593" s="234">
        <v>0.26374999999999998</v>
      </c>
      <c r="U4593" s="234">
        <v>0.27321400000000001</v>
      </c>
      <c r="V4593" s="192">
        <v>0.236095</v>
      </c>
      <c r="W4593" s="234">
        <v>227348800</v>
      </c>
      <c r="X4593" s="194">
        <f t="shared" si="143"/>
        <v>1.7962393663578092E-2</v>
      </c>
      <c r="Y4593" s="193"/>
      <c r="Z4593" s="197">
        <v>4591</v>
      </c>
    </row>
    <row r="4594" spans="1:26" ht="14.4" x14ac:dyDescent="0.3">
      <c r="A4594" s="7">
        <v>37475</v>
      </c>
      <c r="B4594" s="191">
        <v>859.57000700000003</v>
      </c>
      <c r="C4594" s="191">
        <v>878.73999000000003</v>
      </c>
      <c r="D4594" s="191">
        <v>854.15002400000003</v>
      </c>
      <c r="E4594" s="191">
        <v>876.77002000000005</v>
      </c>
      <c r="F4594" s="192">
        <v>876.77002000000005</v>
      </c>
      <c r="G4594" s="191">
        <v>1490400000</v>
      </c>
      <c r="H4594" s="194">
        <f t="shared" si="142"/>
        <v>2.0010019963388522E-2</v>
      </c>
      <c r="I4594" s="193"/>
      <c r="J4594" s="197">
        <v>4592</v>
      </c>
      <c r="K4594" s="234"/>
      <c r="L4594" s="234"/>
      <c r="M4594" s="234"/>
      <c r="N4594" s="234"/>
      <c r="O4594" s="234"/>
      <c r="P4594" s="234"/>
      <c r="Q4594" s="7">
        <v>37475</v>
      </c>
      <c r="R4594" s="234">
        <v>0.26946399999999998</v>
      </c>
      <c r="S4594" s="234">
        <v>0.27428599999999997</v>
      </c>
      <c r="T4594" s="234">
        <v>0.25624999999999998</v>
      </c>
      <c r="U4594" s="234">
        <v>0.26839299999999999</v>
      </c>
      <c r="V4594" s="192">
        <v>0.231929</v>
      </c>
      <c r="W4594" s="234">
        <v>333474400</v>
      </c>
      <c r="X4594" s="194">
        <f t="shared" si="143"/>
        <v>1.9674307772120987E-2</v>
      </c>
      <c r="Y4594" s="193"/>
      <c r="Z4594" s="197">
        <v>4592</v>
      </c>
    </row>
    <row r="4595" spans="1:26" ht="14.4" x14ac:dyDescent="0.3">
      <c r="A4595" s="7">
        <v>37474</v>
      </c>
      <c r="B4595" s="191">
        <v>834.59997599999997</v>
      </c>
      <c r="C4595" s="191">
        <v>874.44000200000005</v>
      </c>
      <c r="D4595" s="191">
        <v>834.59997599999997</v>
      </c>
      <c r="E4595" s="191">
        <v>859.57000700000003</v>
      </c>
      <c r="F4595" s="192">
        <v>859.57000700000003</v>
      </c>
      <c r="G4595" s="191">
        <v>1514100000</v>
      </c>
      <c r="H4595" s="194">
        <f t="shared" si="142"/>
        <v>2.9918561847646234E-2</v>
      </c>
      <c r="I4595" s="193"/>
      <c r="J4595" s="197">
        <v>4593</v>
      </c>
      <c r="K4595" s="234"/>
      <c r="L4595" s="234"/>
      <c r="M4595" s="234"/>
      <c r="N4595" s="234"/>
      <c r="O4595" s="234"/>
      <c r="P4595" s="234"/>
      <c r="Q4595" s="7">
        <v>37474</v>
      </c>
      <c r="R4595" s="234">
        <v>0.25374999999999998</v>
      </c>
      <c r="S4595" s="234">
        <v>0.27196399999999998</v>
      </c>
      <c r="T4595" s="234">
        <v>0.25142900000000001</v>
      </c>
      <c r="U4595" s="234">
        <v>0.263214</v>
      </c>
      <c r="V4595" s="192">
        <v>0.22745399999999999</v>
      </c>
      <c r="W4595" s="234">
        <v>272053600</v>
      </c>
      <c r="X4595" s="194">
        <f t="shared" si="143"/>
        <v>5.3613118399110621E-2</v>
      </c>
      <c r="Y4595" s="193"/>
      <c r="Z4595" s="197">
        <v>4593</v>
      </c>
    </row>
    <row r="4596" spans="1:26" ht="14.4" x14ac:dyDescent="0.3">
      <c r="A4596" s="7">
        <v>37473</v>
      </c>
      <c r="B4596" s="191">
        <v>864.23999000000003</v>
      </c>
      <c r="C4596" s="191">
        <v>864.23999000000003</v>
      </c>
      <c r="D4596" s="191">
        <v>833.44000200000005</v>
      </c>
      <c r="E4596" s="191">
        <v>834.59997599999997</v>
      </c>
      <c r="F4596" s="192">
        <v>834.59997599999997</v>
      </c>
      <c r="G4596" s="191">
        <v>1425500000</v>
      </c>
      <c r="H4596" s="194">
        <f t="shared" si="142"/>
        <v>-3.4296045476905165E-2</v>
      </c>
      <c r="I4596" s="193"/>
      <c r="J4596" s="197">
        <v>4594</v>
      </c>
      <c r="K4596" s="234"/>
      <c r="L4596" s="234"/>
      <c r="M4596" s="234"/>
      <c r="N4596" s="234"/>
      <c r="O4596" s="234"/>
      <c r="P4596" s="234"/>
      <c r="Q4596" s="7">
        <v>37473</v>
      </c>
      <c r="R4596" s="234">
        <v>0.25910699999999998</v>
      </c>
      <c r="S4596" s="234">
        <v>0.26250000000000001</v>
      </c>
      <c r="T4596" s="234">
        <v>0.24946399999999999</v>
      </c>
      <c r="U4596" s="234">
        <v>0.24982099999999999</v>
      </c>
      <c r="V4596" s="192">
        <v>0.21587999999999999</v>
      </c>
      <c r="W4596" s="234">
        <v>204024800</v>
      </c>
      <c r="X4596" s="194">
        <f t="shared" si="143"/>
        <v>-3.1837078828051167E-2</v>
      </c>
      <c r="Y4596" s="193"/>
      <c r="Z4596" s="197">
        <v>4594</v>
      </c>
    </row>
    <row r="4597" spans="1:26" ht="14.4" x14ac:dyDescent="0.3">
      <c r="A4597" s="7">
        <v>37470</v>
      </c>
      <c r="B4597" s="191">
        <v>884.40002400000003</v>
      </c>
      <c r="C4597" s="191">
        <v>884.71997099999999</v>
      </c>
      <c r="D4597" s="191">
        <v>853.95001200000002</v>
      </c>
      <c r="E4597" s="191">
        <v>864.23999000000003</v>
      </c>
      <c r="F4597" s="192">
        <v>864.23999000000003</v>
      </c>
      <c r="G4597" s="191">
        <v>1538100000</v>
      </c>
      <c r="H4597" s="194">
        <f t="shared" si="142"/>
        <v>-2.3082295597429501E-2</v>
      </c>
      <c r="I4597" s="193"/>
      <c r="J4597" s="197">
        <v>4595</v>
      </c>
      <c r="K4597" s="234"/>
      <c r="L4597" s="234"/>
      <c r="M4597" s="234"/>
      <c r="N4597" s="234"/>
      <c r="O4597" s="234"/>
      <c r="P4597" s="234"/>
      <c r="Q4597" s="7">
        <v>37470</v>
      </c>
      <c r="R4597" s="234">
        <v>0.263214</v>
      </c>
      <c r="S4597" s="234">
        <v>0.26785700000000001</v>
      </c>
      <c r="T4597" s="234">
        <v>0.25446400000000002</v>
      </c>
      <c r="U4597" s="234">
        <v>0.25803599999999999</v>
      </c>
      <c r="V4597" s="192">
        <v>0.22297900000000001</v>
      </c>
      <c r="W4597" s="234">
        <v>179060000</v>
      </c>
      <c r="X4597" s="194">
        <f t="shared" si="143"/>
        <v>-2.3649181189245947E-2</v>
      </c>
      <c r="Y4597" s="193"/>
      <c r="Z4597" s="197">
        <v>4595</v>
      </c>
    </row>
    <row r="4598" spans="1:26" ht="14.4" x14ac:dyDescent="0.3">
      <c r="A4598" s="7">
        <v>37469</v>
      </c>
      <c r="B4598" s="191">
        <v>911.61999500000002</v>
      </c>
      <c r="C4598" s="191">
        <v>911.61999500000002</v>
      </c>
      <c r="D4598" s="191">
        <v>882.47997999999995</v>
      </c>
      <c r="E4598" s="191">
        <v>884.65997300000004</v>
      </c>
      <c r="F4598" s="192">
        <v>884.65997300000004</v>
      </c>
      <c r="G4598" s="191">
        <v>1672200000</v>
      </c>
      <c r="H4598" s="194">
        <f t="shared" si="142"/>
        <v>-2.9573750189628059E-2</v>
      </c>
      <c r="I4598" s="193"/>
      <c r="J4598" s="197">
        <v>4596</v>
      </c>
      <c r="K4598" s="234"/>
      <c r="L4598" s="234"/>
      <c r="M4598" s="234"/>
      <c r="N4598" s="234"/>
      <c r="O4598" s="234"/>
      <c r="P4598" s="234"/>
      <c r="Q4598" s="7">
        <v>37469</v>
      </c>
      <c r="R4598" s="234">
        <v>0.26982099999999998</v>
      </c>
      <c r="S4598" s="234">
        <v>0.27535700000000002</v>
      </c>
      <c r="T4598" s="234">
        <v>0.26303599999999999</v>
      </c>
      <c r="U4598" s="234">
        <v>0.26428600000000002</v>
      </c>
      <c r="V4598" s="192">
        <v>0.22838</v>
      </c>
      <c r="W4598" s="234">
        <v>228956000</v>
      </c>
      <c r="X4598" s="194">
        <f t="shared" si="143"/>
        <v>-3.014294328981898E-2</v>
      </c>
      <c r="Y4598" s="193"/>
      <c r="Z4598" s="197">
        <v>4596</v>
      </c>
    </row>
    <row r="4599" spans="1:26" ht="14.4" x14ac:dyDescent="0.3">
      <c r="A4599" s="7">
        <v>37468</v>
      </c>
      <c r="B4599" s="191">
        <v>902.78002900000001</v>
      </c>
      <c r="C4599" s="191">
        <v>911.64001499999995</v>
      </c>
      <c r="D4599" s="191">
        <v>889.88000499999998</v>
      </c>
      <c r="E4599" s="191">
        <v>911.61999500000002</v>
      </c>
      <c r="F4599" s="192">
        <v>911.61999500000002</v>
      </c>
      <c r="G4599" s="191">
        <v>2049360000</v>
      </c>
      <c r="H4599" s="194">
        <f t="shared" si="142"/>
        <v>9.7919379206825637E-3</v>
      </c>
      <c r="I4599" s="193"/>
      <c r="J4599" s="197">
        <v>4597</v>
      </c>
      <c r="K4599" s="234"/>
      <c r="L4599" s="234"/>
      <c r="M4599" s="234"/>
      <c r="N4599" s="234"/>
      <c r="O4599" s="234"/>
      <c r="P4599" s="234"/>
      <c r="Q4599" s="7">
        <v>37468</v>
      </c>
      <c r="R4599" s="234">
        <v>0.27500000000000002</v>
      </c>
      <c r="S4599" s="234">
        <v>0.27535700000000002</v>
      </c>
      <c r="T4599" s="234">
        <v>0.266071</v>
      </c>
      <c r="U4599" s="234">
        <v>0.27250000000000002</v>
      </c>
      <c r="V4599" s="192">
        <v>0.23547799999999999</v>
      </c>
      <c r="W4599" s="234">
        <v>310699200</v>
      </c>
      <c r="X4599" s="194">
        <f t="shared" si="143"/>
        <v>-1.1016333404731665E-2</v>
      </c>
      <c r="Y4599" s="193"/>
      <c r="Z4599" s="197">
        <v>4597</v>
      </c>
    </row>
    <row r="4600" spans="1:26" ht="14.4" x14ac:dyDescent="0.3">
      <c r="A4600" s="7">
        <v>37467</v>
      </c>
      <c r="B4600" s="191">
        <v>898.96002199999998</v>
      </c>
      <c r="C4600" s="191">
        <v>909.80999799999995</v>
      </c>
      <c r="D4600" s="191">
        <v>884.70001200000002</v>
      </c>
      <c r="E4600" s="191">
        <v>902.78002900000001</v>
      </c>
      <c r="F4600" s="192">
        <v>902.78002900000001</v>
      </c>
      <c r="G4600" s="191">
        <v>1826090000</v>
      </c>
      <c r="H4600" s="194">
        <f t="shared" si="142"/>
        <v>4.2493624927850597E-3</v>
      </c>
      <c r="I4600" s="193"/>
      <c r="J4600" s="197">
        <v>4598</v>
      </c>
      <c r="K4600" s="234"/>
      <c r="L4600" s="234"/>
      <c r="M4600" s="234"/>
      <c r="N4600" s="234"/>
      <c r="O4600" s="234"/>
      <c r="P4600" s="234"/>
      <c r="Q4600" s="7">
        <v>37467</v>
      </c>
      <c r="R4600" s="234">
        <v>0.265179</v>
      </c>
      <c r="S4600" s="234">
        <v>0.27696399999999999</v>
      </c>
      <c r="T4600" s="234">
        <v>0.26</v>
      </c>
      <c r="U4600" s="234">
        <v>0.275536</v>
      </c>
      <c r="V4600" s="192">
        <v>0.23810100000000001</v>
      </c>
      <c r="W4600" s="234">
        <v>354838400</v>
      </c>
      <c r="X4600" s="194">
        <f t="shared" si="143"/>
        <v>2.7293711573724511E-2</v>
      </c>
      <c r="Y4600" s="193"/>
      <c r="Z4600" s="197">
        <v>4598</v>
      </c>
    </row>
    <row r="4601" spans="1:26" ht="14.4" x14ac:dyDescent="0.3">
      <c r="A4601" s="7">
        <v>37466</v>
      </c>
      <c r="B4601" s="191">
        <v>852.84002699999996</v>
      </c>
      <c r="C4601" s="191">
        <v>898.96002199999998</v>
      </c>
      <c r="D4601" s="191">
        <v>852.84002699999996</v>
      </c>
      <c r="E4601" s="191">
        <v>898.96002199999998</v>
      </c>
      <c r="F4601" s="192">
        <v>898.96002199999998</v>
      </c>
      <c r="G4601" s="191">
        <v>1778650000</v>
      </c>
      <c r="H4601" s="194">
        <f t="shared" si="142"/>
        <v>5.4078131349245433E-2</v>
      </c>
      <c r="I4601" s="193"/>
      <c r="J4601" s="197">
        <v>4599</v>
      </c>
      <c r="K4601" s="234"/>
      <c r="L4601" s="234"/>
      <c r="M4601" s="234"/>
      <c r="N4601" s="234"/>
      <c r="O4601" s="234"/>
      <c r="P4601" s="234"/>
      <c r="Q4601" s="7">
        <v>37466</v>
      </c>
      <c r="R4601" s="234">
        <v>0.258571</v>
      </c>
      <c r="S4601" s="234">
        <v>0.26964300000000002</v>
      </c>
      <c r="T4601" s="234">
        <v>0.25660699999999997</v>
      </c>
      <c r="U4601" s="234">
        <v>0.26821400000000001</v>
      </c>
      <c r="V4601" s="192">
        <v>0.23177500000000001</v>
      </c>
      <c r="W4601" s="234">
        <v>274960000</v>
      </c>
      <c r="X4601" s="194">
        <f t="shared" si="143"/>
        <v>4.7423863775019108E-2</v>
      </c>
      <c r="Y4601" s="193"/>
      <c r="Z4601" s="197">
        <v>4599</v>
      </c>
    </row>
    <row r="4602" spans="1:26" ht="14.4" x14ac:dyDescent="0.3">
      <c r="A4602" s="7">
        <v>37463</v>
      </c>
      <c r="B4602" s="191">
        <v>838.67999299999997</v>
      </c>
      <c r="C4602" s="191">
        <v>852.84997599999997</v>
      </c>
      <c r="D4602" s="191">
        <v>835.919983</v>
      </c>
      <c r="E4602" s="191">
        <v>852.84002699999996</v>
      </c>
      <c r="F4602" s="192">
        <v>852.84002699999996</v>
      </c>
      <c r="G4602" s="191">
        <v>1796100000</v>
      </c>
      <c r="H4602" s="194">
        <f t="shared" si="142"/>
        <v>1.6883715026215006E-2</v>
      </c>
      <c r="I4602" s="193"/>
      <c r="J4602" s="197">
        <v>4600</v>
      </c>
      <c r="K4602" s="234"/>
      <c r="L4602" s="234"/>
      <c r="M4602" s="234"/>
      <c r="N4602" s="234"/>
      <c r="O4602" s="234"/>
      <c r="P4602" s="234"/>
      <c r="Q4602" s="7">
        <v>37463</v>
      </c>
      <c r="R4602" s="234">
        <v>0.258214</v>
      </c>
      <c r="S4602" s="234">
        <v>0.25946399999999997</v>
      </c>
      <c r="T4602" s="234">
        <v>0.24642900000000001</v>
      </c>
      <c r="U4602" s="234">
        <v>0.25607099999999999</v>
      </c>
      <c r="V4602" s="192">
        <v>0.22128100000000001</v>
      </c>
      <c r="W4602" s="234">
        <v>207704000</v>
      </c>
      <c r="X4602" s="194">
        <f t="shared" si="143"/>
        <v>-1.3944672593528757E-3</v>
      </c>
      <c r="Y4602" s="193"/>
      <c r="Z4602" s="197">
        <v>4600</v>
      </c>
    </row>
    <row r="4603" spans="1:26" ht="14.4" x14ac:dyDescent="0.3">
      <c r="A4603" s="7">
        <v>37462</v>
      </c>
      <c r="B4603" s="191">
        <v>843.419983</v>
      </c>
      <c r="C4603" s="191">
        <v>853.830017</v>
      </c>
      <c r="D4603" s="191">
        <v>816.10998500000005</v>
      </c>
      <c r="E4603" s="191">
        <v>838.67999299999997</v>
      </c>
      <c r="F4603" s="192">
        <v>838.67999299999997</v>
      </c>
      <c r="G4603" s="191">
        <v>2424700000</v>
      </c>
      <c r="H4603" s="194">
        <f t="shared" si="142"/>
        <v>-5.631765575592947E-3</v>
      </c>
      <c r="I4603" s="193"/>
      <c r="J4603" s="197">
        <v>4601</v>
      </c>
      <c r="K4603" s="234"/>
      <c r="L4603" s="234"/>
      <c r="M4603" s="234"/>
      <c r="N4603" s="234"/>
      <c r="O4603" s="234"/>
      <c r="P4603" s="234"/>
      <c r="Q4603" s="7">
        <v>37462</v>
      </c>
      <c r="R4603" s="234">
        <v>0.26660699999999998</v>
      </c>
      <c r="S4603" s="234">
        <v>0.26696399999999998</v>
      </c>
      <c r="T4603" s="234">
        <v>0.25017899999999998</v>
      </c>
      <c r="U4603" s="234">
        <v>0.25642900000000002</v>
      </c>
      <c r="V4603" s="192">
        <v>0.22159000000000001</v>
      </c>
      <c r="W4603" s="234">
        <v>479354400</v>
      </c>
      <c r="X4603" s="194">
        <f t="shared" si="143"/>
        <v>-5.5262798867628506E-2</v>
      </c>
      <c r="Y4603" s="193"/>
      <c r="Z4603" s="197">
        <v>4601</v>
      </c>
    </row>
    <row r="4604" spans="1:26" ht="14.4" x14ac:dyDescent="0.3">
      <c r="A4604" s="7">
        <v>37461</v>
      </c>
      <c r="B4604" s="191">
        <v>797.71002199999998</v>
      </c>
      <c r="C4604" s="191">
        <v>844.32000700000003</v>
      </c>
      <c r="D4604" s="191">
        <v>775.67999299999997</v>
      </c>
      <c r="E4604" s="191">
        <v>843.42999299999997</v>
      </c>
      <c r="F4604" s="192">
        <v>843.42999299999997</v>
      </c>
      <c r="G4604" s="191">
        <v>2775560000</v>
      </c>
      <c r="H4604" s="194">
        <f t="shared" si="142"/>
        <v>5.7327291352729667E-2</v>
      </c>
      <c r="I4604" s="193"/>
      <c r="J4604" s="197">
        <v>4602</v>
      </c>
      <c r="K4604" s="234"/>
      <c r="L4604" s="234"/>
      <c r="M4604" s="234"/>
      <c r="N4604" s="234"/>
      <c r="O4604" s="234"/>
      <c r="P4604" s="234"/>
      <c r="Q4604" s="7">
        <v>37461</v>
      </c>
      <c r="R4604" s="234">
        <v>0.25589299999999998</v>
      </c>
      <c r="S4604" s="234">
        <v>0.27178600000000003</v>
      </c>
      <c r="T4604" s="234">
        <v>0.25446400000000002</v>
      </c>
      <c r="U4604" s="234">
        <v>0.27142899999999998</v>
      </c>
      <c r="V4604" s="192">
        <v>0.23455200000000001</v>
      </c>
      <c r="W4604" s="234">
        <v>406593600</v>
      </c>
      <c r="X4604" s="194">
        <f t="shared" si="143"/>
        <v>5.0450765158741875E-2</v>
      </c>
      <c r="Y4604" s="193"/>
      <c r="Z4604" s="197">
        <v>4602</v>
      </c>
    </row>
    <row r="4605" spans="1:26" ht="14.4" x14ac:dyDescent="0.3">
      <c r="A4605" s="7">
        <v>37460</v>
      </c>
      <c r="B4605" s="191">
        <v>819.84997599999997</v>
      </c>
      <c r="C4605" s="191">
        <v>827.69000200000005</v>
      </c>
      <c r="D4605" s="191">
        <v>796.13000499999998</v>
      </c>
      <c r="E4605" s="191">
        <v>797.70001200000002</v>
      </c>
      <c r="F4605" s="192">
        <v>797.70001200000002</v>
      </c>
      <c r="G4605" s="191">
        <v>2441020000</v>
      </c>
      <c r="H4605" s="194">
        <f t="shared" si="142"/>
        <v>-2.701709416162739E-2</v>
      </c>
      <c r="I4605" s="193"/>
      <c r="J4605" s="197">
        <v>4603</v>
      </c>
      <c r="K4605" s="234"/>
      <c r="L4605" s="234"/>
      <c r="M4605" s="234"/>
      <c r="N4605" s="234"/>
      <c r="O4605" s="234"/>
      <c r="P4605" s="234"/>
      <c r="Q4605" s="7">
        <v>37460</v>
      </c>
      <c r="R4605" s="234">
        <v>0.266071</v>
      </c>
      <c r="S4605" s="234">
        <v>0.270179</v>
      </c>
      <c r="T4605" s="234">
        <v>0.257857</v>
      </c>
      <c r="U4605" s="234">
        <v>0.25839299999999998</v>
      </c>
      <c r="V4605" s="192">
        <v>0.22328700000000001</v>
      </c>
      <c r="W4605" s="234">
        <v>399890400</v>
      </c>
      <c r="X4605" s="194">
        <f t="shared" si="143"/>
        <v>-3.0161012200789546E-2</v>
      </c>
      <c r="Y4605" s="193"/>
      <c r="Z4605" s="197">
        <v>4603</v>
      </c>
    </row>
    <row r="4606" spans="1:26" ht="14.4" x14ac:dyDescent="0.3">
      <c r="A4606" s="7">
        <v>37459</v>
      </c>
      <c r="B4606" s="191">
        <v>847.76000999999997</v>
      </c>
      <c r="C4606" s="191">
        <v>854.13000499999998</v>
      </c>
      <c r="D4606" s="191">
        <v>813.26000999999997</v>
      </c>
      <c r="E4606" s="191">
        <v>819.84997599999997</v>
      </c>
      <c r="F4606" s="192">
        <v>819.84997599999997</v>
      </c>
      <c r="G4606" s="191">
        <v>2248060000</v>
      </c>
      <c r="H4606" s="194">
        <f t="shared" si="142"/>
        <v>-3.2910674137422623E-2</v>
      </c>
      <c r="I4606" s="193"/>
      <c r="J4606" s="197">
        <v>4604</v>
      </c>
      <c r="K4606" s="234"/>
      <c r="L4606" s="234"/>
      <c r="M4606" s="234"/>
      <c r="N4606" s="234"/>
      <c r="O4606" s="234"/>
      <c r="P4606" s="234"/>
      <c r="Q4606" s="7">
        <v>37459</v>
      </c>
      <c r="R4606" s="234">
        <v>0.26339299999999999</v>
      </c>
      <c r="S4606" s="234">
        <v>0.27124999999999999</v>
      </c>
      <c r="T4606" s="234">
        <v>0.26089299999999999</v>
      </c>
      <c r="U4606" s="234">
        <v>0.26642900000000003</v>
      </c>
      <c r="V4606" s="192">
        <v>0.23023099999999999</v>
      </c>
      <c r="W4606" s="234">
        <v>430897600</v>
      </c>
      <c r="X4606" s="194">
        <f t="shared" si="143"/>
        <v>-2.6770746245381501E-3</v>
      </c>
      <c r="Y4606" s="193"/>
      <c r="Z4606" s="197">
        <v>4604</v>
      </c>
    </row>
    <row r="4607" spans="1:26" ht="14.4" x14ac:dyDescent="0.3">
      <c r="A4607" s="7">
        <v>37456</v>
      </c>
      <c r="B4607" s="191">
        <v>881.55999799999995</v>
      </c>
      <c r="C4607" s="191">
        <v>881.55999799999995</v>
      </c>
      <c r="D4607" s="191">
        <v>842.07000700000003</v>
      </c>
      <c r="E4607" s="191">
        <v>847.75</v>
      </c>
      <c r="F4607" s="192">
        <v>847.75</v>
      </c>
      <c r="G4607" s="191">
        <v>2654100000</v>
      </c>
      <c r="H4607" s="194">
        <f t="shared" si="142"/>
        <v>-3.835246390115804E-2</v>
      </c>
      <c r="I4607" s="193"/>
      <c r="J4607" s="197">
        <v>4605</v>
      </c>
      <c r="K4607" s="234"/>
      <c r="L4607" s="234"/>
      <c r="M4607" s="234"/>
      <c r="N4607" s="234"/>
      <c r="O4607" s="234"/>
      <c r="P4607" s="234"/>
      <c r="Q4607" s="7">
        <v>37456</v>
      </c>
      <c r="R4607" s="234">
        <v>0.26250000000000001</v>
      </c>
      <c r="S4607" s="234">
        <v>0.27089299999999999</v>
      </c>
      <c r="T4607" s="234">
        <v>0.25946399999999997</v>
      </c>
      <c r="U4607" s="234">
        <v>0.26714300000000002</v>
      </c>
      <c r="V4607" s="192">
        <v>0.230849</v>
      </c>
      <c r="W4607" s="234">
        <v>385207200</v>
      </c>
      <c r="X4607" s="194">
        <f t="shared" si="143"/>
        <v>-1.9973109795902062E-3</v>
      </c>
      <c r="Y4607" s="193"/>
      <c r="Z4607" s="197">
        <v>4605</v>
      </c>
    </row>
    <row r="4608" spans="1:26" ht="14.4" x14ac:dyDescent="0.3">
      <c r="A4608" s="7">
        <v>37455</v>
      </c>
      <c r="B4608" s="191">
        <v>905.45001200000002</v>
      </c>
      <c r="C4608" s="191">
        <v>907.79998799999998</v>
      </c>
      <c r="D4608" s="191">
        <v>880.59997599999997</v>
      </c>
      <c r="E4608" s="191">
        <v>881.55999799999995</v>
      </c>
      <c r="F4608" s="192">
        <v>881.55999799999995</v>
      </c>
      <c r="G4608" s="191">
        <v>1736300000</v>
      </c>
      <c r="H4608" s="194">
        <f t="shared" si="142"/>
        <v>-2.7018653254172485E-2</v>
      </c>
      <c r="I4608" s="193"/>
      <c r="J4608" s="197">
        <v>4606</v>
      </c>
      <c r="K4608" s="234"/>
      <c r="L4608" s="234"/>
      <c r="M4608" s="234"/>
      <c r="N4608" s="234"/>
      <c r="O4608" s="234"/>
      <c r="P4608" s="234"/>
      <c r="Q4608" s="7">
        <v>37455</v>
      </c>
      <c r="R4608" s="234">
        <v>0.27678599999999998</v>
      </c>
      <c r="S4608" s="234">
        <v>0.27785700000000002</v>
      </c>
      <c r="T4608" s="234">
        <v>0.26339299999999999</v>
      </c>
      <c r="U4608" s="234">
        <v>0.267679</v>
      </c>
      <c r="V4608" s="192">
        <v>0.23131099999999999</v>
      </c>
      <c r="W4608" s="234">
        <v>559462400</v>
      </c>
      <c r="X4608" s="194">
        <f t="shared" si="143"/>
        <v>-4.0947480585603796E-2</v>
      </c>
      <c r="Y4608" s="193"/>
      <c r="Z4608" s="197">
        <v>4606</v>
      </c>
    </row>
    <row r="4609" spans="1:26" ht="14.4" x14ac:dyDescent="0.3">
      <c r="A4609" s="7">
        <v>37454</v>
      </c>
      <c r="B4609" s="191">
        <v>901.04998799999998</v>
      </c>
      <c r="C4609" s="191">
        <v>926.52002000000005</v>
      </c>
      <c r="D4609" s="191">
        <v>895.03002900000001</v>
      </c>
      <c r="E4609" s="191">
        <v>906.03997800000002</v>
      </c>
      <c r="F4609" s="192">
        <v>906.03997800000002</v>
      </c>
      <c r="G4609" s="191">
        <v>2566500000</v>
      </c>
      <c r="H4609" s="194">
        <f t="shared" si="142"/>
        <v>5.6607276718521919E-3</v>
      </c>
      <c r="I4609" s="193"/>
      <c r="J4609" s="197">
        <v>4607</v>
      </c>
      <c r="K4609" s="234"/>
      <c r="L4609" s="234"/>
      <c r="M4609" s="234"/>
      <c r="N4609" s="234"/>
      <c r="O4609" s="234"/>
      <c r="P4609" s="234"/>
      <c r="Q4609" s="7">
        <v>37454</v>
      </c>
      <c r="R4609" s="234">
        <v>0.28803600000000001</v>
      </c>
      <c r="S4609" s="234">
        <v>0.28928599999999999</v>
      </c>
      <c r="T4609" s="234">
        <v>0.27124999999999999</v>
      </c>
      <c r="U4609" s="234">
        <v>0.27910699999999999</v>
      </c>
      <c r="V4609" s="192">
        <v>0.24118700000000001</v>
      </c>
      <c r="W4609" s="234">
        <v>1215485600</v>
      </c>
      <c r="X4609" s="194">
        <f t="shared" si="143"/>
        <v>-0.12486257207029043</v>
      </c>
      <c r="Y4609" s="193"/>
      <c r="Z4609" s="197">
        <v>4607</v>
      </c>
    </row>
    <row r="4610" spans="1:26" ht="14.4" x14ac:dyDescent="0.3">
      <c r="A4610" s="7">
        <v>37453</v>
      </c>
      <c r="B4610" s="191">
        <v>917.92999299999997</v>
      </c>
      <c r="C4610" s="191">
        <v>918.65002400000003</v>
      </c>
      <c r="D4610" s="191">
        <v>897.13000499999998</v>
      </c>
      <c r="E4610" s="191">
        <v>900.94000200000005</v>
      </c>
      <c r="F4610" s="192">
        <v>900.94000200000005</v>
      </c>
      <c r="G4610" s="191">
        <v>1843700000</v>
      </c>
      <c r="H4610" s="194">
        <f t="shared" si="142"/>
        <v>-1.8509026973258427E-2</v>
      </c>
      <c r="I4610" s="193"/>
      <c r="J4610" s="197">
        <v>4608</v>
      </c>
      <c r="K4610" s="234"/>
      <c r="L4610" s="234"/>
      <c r="M4610" s="234"/>
      <c r="N4610" s="234"/>
      <c r="O4610" s="234"/>
      <c r="P4610" s="234"/>
      <c r="Q4610" s="7">
        <v>37453</v>
      </c>
      <c r="R4610" s="234">
        <v>0.32410699999999998</v>
      </c>
      <c r="S4610" s="234">
        <v>0.33160699999999999</v>
      </c>
      <c r="T4610" s="234">
        <v>0.31446400000000002</v>
      </c>
      <c r="U4610" s="234">
        <v>0.31892900000000002</v>
      </c>
      <c r="V4610" s="192">
        <v>0.27559899999999998</v>
      </c>
      <c r="W4610" s="234">
        <v>446768000</v>
      </c>
      <c r="X4610" s="194">
        <f t="shared" si="143"/>
        <v>-2.029448149359428E-2</v>
      </c>
      <c r="Y4610" s="193"/>
      <c r="Z4610" s="197">
        <v>4608</v>
      </c>
    </row>
    <row r="4611" spans="1:26" ht="14.4" x14ac:dyDescent="0.3">
      <c r="A4611" s="7">
        <v>37452</v>
      </c>
      <c r="B4611" s="191">
        <v>921.39001499999995</v>
      </c>
      <c r="C4611" s="191">
        <v>921.39001499999995</v>
      </c>
      <c r="D4611" s="191">
        <v>876.46002199999998</v>
      </c>
      <c r="E4611" s="191">
        <v>917.92999299999997</v>
      </c>
      <c r="F4611" s="192">
        <v>917.92999299999997</v>
      </c>
      <c r="G4611" s="191">
        <v>2574800000</v>
      </c>
      <c r="H4611" s="194">
        <f t="shared" si="142"/>
        <v>-3.7552197697735862E-3</v>
      </c>
      <c r="I4611" s="193"/>
      <c r="J4611" s="197">
        <v>4609</v>
      </c>
      <c r="K4611" s="234"/>
      <c r="L4611" s="234"/>
      <c r="M4611" s="234"/>
      <c r="N4611" s="234"/>
      <c r="O4611" s="234"/>
      <c r="P4611" s="234"/>
      <c r="Q4611" s="7">
        <v>37452</v>
      </c>
      <c r="R4611" s="234">
        <v>0.31125000000000003</v>
      </c>
      <c r="S4611" s="234">
        <v>0.33214300000000002</v>
      </c>
      <c r="T4611" s="234">
        <v>0.30017899999999997</v>
      </c>
      <c r="U4611" s="234">
        <v>0.32553599999999999</v>
      </c>
      <c r="V4611" s="192">
        <v>0.281308</v>
      </c>
      <c r="W4611" s="234">
        <v>295993600</v>
      </c>
      <c r="X4611" s="194">
        <f t="shared" si="143"/>
        <v>4.1117994951850159E-2</v>
      </c>
      <c r="Y4611" s="193"/>
      <c r="Z4611" s="197">
        <v>4609</v>
      </c>
    </row>
    <row r="4612" spans="1:26" ht="14.4" x14ac:dyDescent="0.3">
      <c r="A4612" s="7">
        <v>37449</v>
      </c>
      <c r="B4612" s="191">
        <v>927.36999500000002</v>
      </c>
      <c r="C4612" s="191">
        <v>934.30999799999995</v>
      </c>
      <c r="D4612" s="191">
        <v>913.71002199999998</v>
      </c>
      <c r="E4612" s="191">
        <v>921.39001499999995</v>
      </c>
      <c r="F4612" s="192">
        <v>921.39001499999995</v>
      </c>
      <c r="G4612" s="191">
        <v>1607400000</v>
      </c>
      <c r="H4612" s="194">
        <f t="shared" ref="H4612:H4675" si="144">(F4612-F4613)/F4613</f>
        <v>-6.448321632403115E-3</v>
      </c>
      <c r="I4612" s="193"/>
      <c r="J4612" s="197">
        <v>4610</v>
      </c>
      <c r="K4612" s="234"/>
      <c r="L4612" s="234"/>
      <c r="M4612" s="234"/>
      <c r="N4612" s="234"/>
      <c r="O4612" s="234"/>
      <c r="P4612" s="234"/>
      <c r="Q4612" s="7">
        <v>37449</v>
      </c>
      <c r="R4612" s="234">
        <v>0.33124999999999999</v>
      </c>
      <c r="S4612" s="234">
        <v>0.335536</v>
      </c>
      <c r="T4612" s="234">
        <v>0.30821399999999999</v>
      </c>
      <c r="U4612" s="234">
        <v>0.31267899999999998</v>
      </c>
      <c r="V4612" s="192">
        <v>0.27019799999999999</v>
      </c>
      <c r="W4612" s="234">
        <v>443492000</v>
      </c>
      <c r="X4612" s="194">
        <f t="shared" ref="X4612:X4675" si="145">(V4612-V4613)/V4613</f>
        <v>-4.316755669504363E-2</v>
      </c>
      <c r="Y4612" s="193"/>
      <c r="Z4612" s="197">
        <v>4610</v>
      </c>
    </row>
    <row r="4613" spans="1:26" ht="14.4" x14ac:dyDescent="0.3">
      <c r="A4613" s="7">
        <v>37448</v>
      </c>
      <c r="B4613" s="191">
        <v>920.46997099999999</v>
      </c>
      <c r="C4613" s="191">
        <v>929.15997300000004</v>
      </c>
      <c r="D4613" s="191">
        <v>900.94000200000005</v>
      </c>
      <c r="E4613" s="191">
        <v>927.36999500000002</v>
      </c>
      <c r="F4613" s="192">
        <v>927.36999500000002</v>
      </c>
      <c r="G4613" s="191">
        <v>2080480000</v>
      </c>
      <c r="H4613" s="194">
        <f t="shared" si="144"/>
        <v>7.4961967444780774E-3</v>
      </c>
      <c r="I4613" s="193"/>
      <c r="J4613" s="197">
        <v>4611</v>
      </c>
      <c r="K4613" s="234"/>
      <c r="L4613" s="234"/>
      <c r="M4613" s="234"/>
      <c r="N4613" s="234"/>
      <c r="O4613" s="234"/>
      <c r="P4613" s="234"/>
      <c r="Q4613" s="7">
        <v>37448</v>
      </c>
      <c r="R4613" s="234">
        <v>0.30821399999999999</v>
      </c>
      <c r="S4613" s="234">
        <v>0.327679</v>
      </c>
      <c r="T4613" s="234">
        <v>0.30303600000000003</v>
      </c>
      <c r="U4613" s="234">
        <v>0.32678600000000002</v>
      </c>
      <c r="V4613" s="192">
        <v>0.28238799999999997</v>
      </c>
      <c r="W4613" s="234">
        <v>373676800</v>
      </c>
      <c r="X4613" s="194">
        <f t="shared" si="145"/>
        <v>5.6580335695524189E-2</v>
      </c>
      <c r="Y4613" s="193"/>
      <c r="Z4613" s="197">
        <v>4611</v>
      </c>
    </row>
    <row r="4614" spans="1:26" ht="14.4" x14ac:dyDescent="0.3">
      <c r="A4614" s="7">
        <v>37447</v>
      </c>
      <c r="B4614" s="191">
        <v>952.830017</v>
      </c>
      <c r="C4614" s="191">
        <v>956.34002699999996</v>
      </c>
      <c r="D4614" s="191">
        <v>920.28997800000002</v>
      </c>
      <c r="E4614" s="191">
        <v>920.46997099999999</v>
      </c>
      <c r="F4614" s="192">
        <v>920.46997099999999</v>
      </c>
      <c r="G4614" s="191">
        <v>1816900000</v>
      </c>
      <c r="H4614" s="194">
        <f t="shared" si="144"/>
        <v>-3.3962034594466402E-2</v>
      </c>
      <c r="I4614" s="193"/>
      <c r="J4614" s="197">
        <v>4612</v>
      </c>
      <c r="K4614" s="234"/>
      <c r="L4614" s="234"/>
      <c r="M4614" s="234"/>
      <c r="N4614" s="234"/>
      <c r="O4614" s="234"/>
      <c r="P4614" s="234"/>
      <c r="Q4614" s="7">
        <v>37447</v>
      </c>
      <c r="R4614" s="234">
        <v>0.31624999999999998</v>
      </c>
      <c r="S4614" s="234">
        <v>0.32446399999999997</v>
      </c>
      <c r="T4614" s="234">
        <v>0.30803599999999998</v>
      </c>
      <c r="U4614" s="234">
        <v>0.30928600000000001</v>
      </c>
      <c r="V4614" s="192">
        <v>0.267266</v>
      </c>
      <c r="W4614" s="234">
        <v>206880800</v>
      </c>
      <c r="X4614" s="194">
        <f t="shared" si="145"/>
        <v>-1.1981205661960667E-2</v>
      </c>
      <c r="Y4614" s="193"/>
      <c r="Z4614" s="197">
        <v>4612</v>
      </c>
    </row>
    <row r="4615" spans="1:26" ht="14.4" x14ac:dyDescent="0.3">
      <c r="A4615" s="7">
        <v>37446</v>
      </c>
      <c r="B4615" s="191">
        <v>976.97997999999995</v>
      </c>
      <c r="C4615" s="191">
        <v>979.63000499999998</v>
      </c>
      <c r="D4615" s="191">
        <v>951.71002199999998</v>
      </c>
      <c r="E4615" s="191">
        <v>952.830017</v>
      </c>
      <c r="F4615" s="192">
        <v>952.830017</v>
      </c>
      <c r="G4615" s="191">
        <v>1348900000</v>
      </c>
      <c r="H4615" s="194">
        <f t="shared" si="144"/>
        <v>-2.4718994753607906E-2</v>
      </c>
      <c r="I4615" s="193"/>
      <c r="J4615" s="197">
        <v>4613</v>
      </c>
      <c r="K4615" s="234"/>
      <c r="L4615" s="234"/>
      <c r="M4615" s="234"/>
      <c r="N4615" s="234"/>
      <c r="O4615" s="234"/>
      <c r="P4615" s="234"/>
      <c r="Q4615" s="7">
        <v>37446</v>
      </c>
      <c r="R4615" s="234">
        <v>0.32303599999999999</v>
      </c>
      <c r="S4615" s="234">
        <v>0.32660699999999998</v>
      </c>
      <c r="T4615" s="234">
        <v>0.31178600000000001</v>
      </c>
      <c r="U4615" s="234">
        <v>0.31303599999999998</v>
      </c>
      <c r="V4615" s="192">
        <v>0.270507</v>
      </c>
      <c r="W4615" s="234">
        <v>226749600</v>
      </c>
      <c r="X4615" s="194">
        <f t="shared" si="145"/>
        <v>-2.6648627448158321E-2</v>
      </c>
      <c r="Y4615" s="193"/>
      <c r="Z4615" s="197">
        <v>4613</v>
      </c>
    </row>
    <row r="4616" spans="1:26" ht="14.4" x14ac:dyDescent="0.3">
      <c r="A4616" s="7">
        <v>37445</v>
      </c>
      <c r="B4616" s="191">
        <v>989.03002900000001</v>
      </c>
      <c r="C4616" s="191">
        <v>993.55999799999995</v>
      </c>
      <c r="D4616" s="191">
        <v>972.90997300000004</v>
      </c>
      <c r="E4616" s="191">
        <v>976.97997999999995</v>
      </c>
      <c r="F4616" s="192">
        <v>976.97997999999995</v>
      </c>
      <c r="G4616" s="191">
        <v>1184400000</v>
      </c>
      <c r="H4616" s="194">
        <f t="shared" si="144"/>
        <v>-1.2183703878216682E-2</v>
      </c>
      <c r="I4616" s="193"/>
      <c r="J4616" s="197">
        <v>4614</v>
      </c>
      <c r="K4616" s="234"/>
      <c r="L4616" s="234"/>
      <c r="M4616" s="234"/>
      <c r="N4616" s="234"/>
      <c r="O4616" s="234"/>
      <c r="P4616" s="234"/>
      <c r="Q4616" s="7">
        <v>37445</v>
      </c>
      <c r="R4616" s="234">
        <v>0.33071400000000001</v>
      </c>
      <c r="S4616" s="234">
        <v>0.33232099999999998</v>
      </c>
      <c r="T4616" s="234">
        <v>0.31571399999999999</v>
      </c>
      <c r="U4616" s="234">
        <v>0.32160699999999998</v>
      </c>
      <c r="V4616" s="192">
        <v>0.27791300000000002</v>
      </c>
      <c r="W4616" s="234">
        <v>211204000</v>
      </c>
      <c r="X4616" s="194">
        <f t="shared" si="145"/>
        <v>-3.8955245558099059E-2</v>
      </c>
      <c r="Y4616" s="193"/>
      <c r="Z4616" s="197">
        <v>4614</v>
      </c>
    </row>
    <row r="4617" spans="1:26" ht="14.4" x14ac:dyDescent="0.3">
      <c r="A4617" s="7">
        <v>37442</v>
      </c>
      <c r="B4617" s="191">
        <v>953.98999000000003</v>
      </c>
      <c r="C4617" s="191">
        <v>989.07000700000003</v>
      </c>
      <c r="D4617" s="191">
        <v>953.98999000000003</v>
      </c>
      <c r="E4617" s="191">
        <v>989.03002900000001</v>
      </c>
      <c r="F4617" s="192">
        <v>989.03002900000001</v>
      </c>
      <c r="G4617" s="191">
        <v>699400000</v>
      </c>
      <c r="H4617" s="194">
        <f t="shared" si="144"/>
        <v>3.6729986024276816E-2</v>
      </c>
      <c r="I4617" s="193"/>
      <c r="J4617" s="197">
        <v>4615</v>
      </c>
      <c r="K4617" s="234"/>
      <c r="L4617" s="234"/>
      <c r="M4617" s="234"/>
      <c r="N4617" s="234"/>
      <c r="O4617" s="234"/>
      <c r="P4617" s="234"/>
      <c r="Q4617" s="7">
        <v>37442</v>
      </c>
      <c r="R4617" s="234">
        <v>0.31624999999999998</v>
      </c>
      <c r="S4617" s="234">
        <v>0.33482099999999998</v>
      </c>
      <c r="T4617" s="234">
        <v>0.31624999999999998</v>
      </c>
      <c r="U4617" s="234">
        <v>0.33464300000000002</v>
      </c>
      <c r="V4617" s="192">
        <v>0.28917799999999999</v>
      </c>
      <c r="W4617" s="234">
        <v>161649600</v>
      </c>
      <c r="X4617" s="194">
        <f t="shared" si="145"/>
        <v>6.7806436127984121E-2</v>
      </c>
      <c r="Y4617" s="193"/>
      <c r="Z4617" s="197">
        <v>4615</v>
      </c>
    </row>
    <row r="4618" spans="1:26" ht="14.4" x14ac:dyDescent="0.3">
      <c r="A4618" s="7">
        <v>37440</v>
      </c>
      <c r="B4618" s="191">
        <v>948.09002699999996</v>
      </c>
      <c r="C4618" s="191">
        <v>954.29998799999998</v>
      </c>
      <c r="D4618" s="191">
        <v>934.86999500000002</v>
      </c>
      <c r="E4618" s="191">
        <v>953.98999000000003</v>
      </c>
      <c r="F4618" s="192">
        <v>953.98999000000003</v>
      </c>
      <c r="G4618" s="191">
        <v>1527800000</v>
      </c>
      <c r="H4618" s="194">
        <f t="shared" si="144"/>
        <v>6.2229986941947559E-3</v>
      </c>
      <c r="I4618" s="193"/>
      <c r="J4618" s="197">
        <v>4616</v>
      </c>
      <c r="K4618" s="234"/>
      <c r="L4618" s="234"/>
      <c r="M4618" s="234"/>
      <c r="N4618" s="234"/>
      <c r="O4618" s="234"/>
      <c r="P4618" s="234"/>
      <c r="Q4618" s="7">
        <v>37440</v>
      </c>
      <c r="R4618" s="234">
        <v>0.30017899999999997</v>
      </c>
      <c r="S4618" s="234">
        <v>0.31571399999999999</v>
      </c>
      <c r="T4618" s="234">
        <v>0.29910700000000001</v>
      </c>
      <c r="U4618" s="234">
        <v>0.31339299999999998</v>
      </c>
      <c r="V4618" s="192">
        <v>0.27081499999999997</v>
      </c>
      <c r="W4618" s="234">
        <v>199029600</v>
      </c>
      <c r="X4618" s="194">
        <f t="shared" si="145"/>
        <v>3.6009670928301804E-2</v>
      </c>
      <c r="Y4618" s="193"/>
      <c r="Z4618" s="197">
        <v>4616</v>
      </c>
    </row>
    <row r="4619" spans="1:26" ht="14.4" x14ac:dyDescent="0.3">
      <c r="A4619" s="7">
        <v>37439</v>
      </c>
      <c r="B4619" s="191">
        <v>968.65002400000003</v>
      </c>
      <c r="C4619" s="191">
        <v>968.65002400000003</v>
      </c>
      <c r="D4619" s="191">
        <v>945.53997800000002</v>
      </c>
      <c r="E4619" s="191">
        <v>948.09002699999996</v>
      </c>
      <c r="F4619" s="192">
        <v>948.09002699999996</v>
      </c>
      <c r="G4619" s="191">
        <v>1823000000</v>
      </c>
      <c r="H4619" s="194">
        <f t="shared" si="144"/>
        <v>-2.1225413194229235E-2</v>
      </c>
      <c r="I4619" s="193"/>
      <c r="J4619" s="197">
        <v>4617</v>
      </c>
      <c r="K4619" s="234"/>
      <c r="L4619" s="234"/>
      <c r="M4619" s="234"/>
      <c r="N4619" s="234"/>
      <c r="O4619" s="234"/>
      <c r="P4619" s="234"/>
      <c r="Q4619" s="7">
        <v>37439</v>
      </c>
      <c r="R4619" s="234">
        <v>0.30410700000000002</v>
      </c>
      <c r="S4619" s="234">
        <v>0.30642900000000001</v>
      </c>
      <c r="T4619" s="234">
        <v>0.30053600000000003</v>
      </c>
      <c r="U4619" s="234">
        <v>0.30249999999999999</v>
      </c>
      <c r="V4619" s="192">
        <v>0.26140200000000002</v>
      </c>
      <c r="W4619" s="234">
        <v>305188800</v>
      </c>
      <c r="X4619" s="194">
        <f t="shared" si="145"/>
        <v>-7.0350308067492415E-3</v>
      </c>
      <c r="Y4619" s="193"/>
      <c r="Z4619" s="197">
        <v>4617</v>
      </c>
    </row>
    <row r="4620" spans="1:26" ht="14.4" x14ac:dyDescent="0.3">
      <c r="A4620" s="7">
        <v>37438</v>
      </c>
      <c r="B4620" s="191">
        <v>989.82000700000003</v>
      </c>
      <c r="C4620" s="191">
        <v>994.46002199999998</v>
      </c>
      <c r="D4620" s="191">
        <v>967.42999299999997</v>
      </c>
      <c r="E4620" s="191">
        <v>968.65002400000003</v>
      </c>
      <c r="F4620" s="192">
        <v>968.65002400000003</v>
      </c>
      <c r="G4620" s="191">
        <v>1425500000</v>
      </c>
      <c r="H4620" s="194">
        <f t="shared" si="144"/>
        <v>-2.1387709735392328E-2</v>
      </c>
      <c r="I4620" s="193"/>
      <c r="J4620" s="197">
        <v>4618</v>
      </c>
      <c r="K4620" s="234"/>
      <c r="L4620" s="234"/>
      <c r="M4620" s="234"/>
      <c r="N4620" s="234"/>
      <c r="O4620" s="234"/>
      <c r="P4620" s="234"/>
      <c r="Q4620" s="7">
        <v>37438</v>
      </c>
      <c r="R4620" s="234">
        <v>0.31624999999999998</v>
      </c>
      <c r="S4620" s="234">
        <v>0.31928600000000001</v>
      </c>
      <c r="T4620" s="234">
        <v>0.30446400000000001</v>
      </c>
      <c r="U4620" s="234">
        <v>0.304643</v>
      </c>
      <c r="V4620" s="192">
        <v>0.26325399999999999</v>
      </c>
      <c r="W4620" s="234">
        <v>222689600</v>
      </c>
      <c r="X4620" s="194">
        <f t="shared" si="145"/>
        <v>-3.7244274753326256E-2</v>
      </c>
      <c r="Y4620" s="193"/>
      <c r="Z4620" s="197">
        <v>4618</v>
      </c>
    </row>
    <row r="4621" spans="1:26" ht="14.4" x14ac:dyDescent="0.3">
      <c r="A4621" s="7">
        <v>37435</v>
      </c>
      <c r="B4621" s="191">
        <v>990.64001499999995</v>
      </c>
      <c r="C4621" s="191">
        <v>1001.789978</v>
      </c>
      <c r="D4621" s="191">
        <v>988.30999799999995</v>
      </c>
      <c r="E4621" s="191">
        <v>989.82000700000003</v>
      </c>
      <c r="F4621" s="192">
        <v>989.82000700000003</v>
      </c>
      <c r="G4621" s="191">
        <v>2117000000</v>
      </c>
      <c r="H4621" s="194">
        <f t="shared" si="144"/>
        <v>-8.2775578170029424E-4</v>
      </c>
      <c r="I4621" s="193"/>
      <c r="J4621" s="197">
        <v>4619</v>
      </c>
      <c r="K4621" s="234"/>
      <c r="L4621" s="234"/>
      <c r="M4621" s="234"/>
      <c r="N4621" s="234"/>
      <c r="O4621" s="234"/>
      <c r="P4621" s="234"/>
      <c r="Q4621" s="7">
        <v>37435</v>
      </c>
      <c r="R4621" s="234">
        <v>0.30535699999999999</v>
      </c>
      <c r="S4621" s="234">
        <v>0.318214</v>
      </c>
      <c r="T4621" s="234">
        <v>0.30357099999999998</v>
      </c>
      <c r="U4621" s="234">
        <v>0.31642900000000002</v>
      </c>
      <c r="V4621" s="192">
        <v>0.27343800000000001</v>
      </c>
      <c r="W4621" s="234">
        <v>269858400</v>
      </c>
      <c r="X4621" s="194">
        <f t="shared" si="145"/>
        <v>3.8685072211628417E-2</v>
      </c>
      <c r="Y4621" s="193"/>
      <c r="Z4621" s="197">
        <v>4619</v>
      </c>
    </row>
    <row r="4622" spans="1:26" ht="14.4" x14ac:dyDescent="0.3">
      <c r="A4622" s="7">
        <v>37434</v>
      </c>
      <c r="B4622" s="191">
        <v>973.53002900000001</v>
      </c>
      <c r="C4622" s="191">
        <v>990.669983</v>
      </c>
      <c r="D4622" s="191">
        <v>963.73999000000003</v>
      </c>
      <c r="E4622" s="191">
        <v>990.64001499999995</v>
      </c>
      <c r="F4622" s="192">
        <v>990.64001499999995</v>
      </c>
      <c r="G4622" s="191">
        <v>1908600000</v>
      </c>
      <c r="H4622" s="194">
        <f t="shared" si="144"/>
        <v>1.7575201062441943E-2</v>
      </c>
      <c r="I4622" s="193"/>
      <c r="J4622" s="197">
        <v>4620</v>
      </c>
      <c r="K4622" s="234"/>
      <c r="L4622" s="234"/>
      <c r="M4622" s="234"/>
      <c r="N4622" s="234"/>
      <c r="O4622" s="234"/>
      <c r="P4622" s="234"/>
      <c r="Q4622" s="7">
        <v>37434</v>
      </c>
      <c r="R4622" s="234">
        <v>0.299821</v>
      </c>
      <c r="S4622" s="234">
        <v>0.30839299999999997</v>
      </c>
      <c r="T4622" s="234">
        <v>0.29321399999999997</v>
      </c>
      <c r="U4622" s="234">
        <v>0.304643</v>
      </c>
      <c r="V4622" s="192">
        <v>0.26325399999999999</v>
      </c>
      <c r="W4622" s="234">
        <v>251658400</v>
      </c>
      <c r="X4622" s="194">
        <f t="shared" si="145"/>
        <v>3.0816339316480233E-2</v>
      </c>
      <c r="Y4622" s="193"/>
      <c r="Z4622" s="197">
        <v>4620</v>
      </c>
    </row>
    <row r="4623" spans="1:26" ht="14.4" x14ac:dyDescent="0.3">
      <c r="A4623" s="7">
        <v>37433</v>
      </c>
      <c r="B4623" s="191">
        <v>976.14001499999995</v>
      </c>
      <c r="C4623" s="191">
        <v>977.42999299999997</v>
      </c>
      <c r="D4623" s="191">
        <v>952.919983</v>
      </c>
      <c r="E4623" s="191">
        <v>973.53002900000001</v>
      </c>
      <c r="F4623" s="192">
        <v>973.53002900000001</v>
      </c>
      <c r="G4623" s="191">
        <v>2014290000</v>
      </c>
      <c r="H4623" s="194">
        <f t="shared" si="144"/>
        <v>-2.6737824081516991E-3</v>
      </c>
      <c r="I4623" s="193"/>
      <c r="J4623" s="197">
        <v>4621</v>
      </c>
      <c r="K4623" s="234"/>
      <c r="L4623" s="234"/>
      <c r="M4623" s="234"/>
      <c r="N4623" s="234"/>
      <c r="O4623" s="234"/>
      <c r="P4623" s="234"/>
      <c r="Q4623" s="7">
        <v>37433</v>
      </c>
      <c r="R4623" s="234">
        <v>0.3</v>
      </c>
      <c r="S4623" s="234">
        <v>0.30875000000000002</v>
      </c>
      <c r="T4623" s="234">
        <v>0.28535700000000003</v>
      </c>
      <c r="U4623" s="234">
        <v>0.29553600000000002</v>
      </c>
      <c r="V4623" s="192">
        <v>0.255384</v>
      </c>
      <c r="W4623" s="234">
        <v>558952800</v>
      </c>
      <c r="X4623" s="194">
        <f t="shared" si="145"/>
        <v>-3.4421221378663686E-2</v>
      </c>
      <c r="Y4623" s="193"/>
      <c r="Z4623" s="197">
        <v>4621</v>
      </c>
    </row>
    <row r="4624" spans="1:26" ht="14.4" x14ac:dyDescent="0.3">
      <c r="A4624" s="7">
        <v>37432</v>
      </c>
      <c r="B4624" s="191">
        <v>992.71997099999999</v>
      </c>
      <c r="C4624" s="191">
        <v>1005.880005</v>
      </c>
      <c r="D4624" s="191">
        <v>974.21002199999998</v>
      </c>
      <c r="E4624" s="191">
        <v>976.14001499999995</v>
      </c>
      <c r="F4624" s="192">
        <v>976.14001499999995</v>
      </c>
      <c r="G4624" s="191">
        <v>1513700000</v>
      </c>
      <c r="H4624" s="194">
        <f t="shared" si="144"/>
        <v>-1.6701543722645668E-2</v>
      </c>
      <c r="I4624" s="193"/>
      <c r="J4624" s="197">
        <v>4622</v>
      </c>
      <c r="K4624" s="234"/>
      <c r="L4624" s="234"/>
      <c r="M4624" s="234"/>
      <c r="N4624" s="234"/>
      <c r="O4624" s="234"/>
      <c r="P4624" s="234"/>
      <c r="Q4624" s="7">
        <v>37432</v>
      </c>
      <c r="R4624" s="234">
        <v>0.31071399999999999</v>
      </c>
      <c r="S4624" s="234">
        <v>0.31571399999999999</v>
      </c>
      <c r="T4624" s="234">
        <v>0.30107099999999998</v>
      </c>
      <c r="U4624" s="234">
        <v>0.30607099999999998</v>
      </c>
      <c r="V4624" s="192">
        <v>0.264488</v>
      </c>
      <c r="W4624" s="234">
        <v>301201600</v>
      </c>
      <c r="X4624" s="194">
        <f t="shared" si="145"/>
        <v>-7.5273739746486139E-3</v>
      </c>
      <c r="Y4624" s="193"/>
      <c r="Z4624" s="197">
        <v>4622</v>
      </c>
    </row>
    <row r="4625" spans="1:26" ht="14.4" x14ac:dyDescent="0.3">
      <c r="A4625" s="7">
        <v>37431</v>
      </c>
      <c r="B4625" s="191">
        <v>989.14001499999995</v>
      </c>
      <c r="C4625" s="191">
        <v>1002.1099850000001</v>
      </c>
      <c r="D4625" s="191">
        <v>970.84997599999997</v>
      </c>
      <c r="E4625" s="191">
        <v>992.71997099999999</v>
      </c>
      <c r="F4625" s="192">
        <v>992.71997099999999</v>
      </c>
      <c r="G4625" s="191">
        <v>1552600000</v>
      </c>
      <c r="H4625" s="194">
        <f t="shared" si="144"/>
        <v>3.6192611214905085E-3</v>
      </c>
      <c r="I4625" s="193"/>
      <c r="J4625" s="197">
        <v>4623</v>
      </c>
      <c r="K4625" s="234"/>
      <c r="L4625" s="234"/>
      <c r="M4625" s="234"/>
      <c r="N4625" s="234"/>
      <c r="O4625" s="234"/>
      <c r="P4625" s="234"/>
      <c r="Q4625" s="7">
        <v>37431</v>
      </c>
      <c r="R4625" s="234">
        <v>0.29946400000000001</v>
      </c>
      <c r="S4625" s="234">
        <v>0.31660700000000003</v>
      </c>
      <c r="T4625" s="234">
        <v>0.29821399999999998</v>
      </c>
      <c r="U4625" s="234">
        <v>0.30839299999999997</v>
      </c>
      <c r="V4625" s="192">
        <v>0.26649400000000001</v>
      </c>
      <c r="W4625" s="234">
        <v>431933600</v>
      </c>
      <c r="X4625" s="194">
        <f t="shared" si="145"/>
        <v>2.4925676793083478E-2</v>
      </c>
      <c r="Y4625" s="193"/>
      <c r="Z4625" s="197">
        <v>4623</v>
      </c>
    </row>
    <row r="4626" spans="1:26" ht="14.4" x14ac:dyDescent="0.3">
      <c r="A4626" s="7">
        <v>37428</v>
      </c>
      <c r="B4626" s="191">
        <v>1006.289978</v>
      </c>
      <c r="C4626" s="191">
        <v>1006.289978</v>
      </c>
      <c r="D4626" s="191">
        <v>985.65002400000003</v>
      </c>
      <c r="E4626" s="191">
        <v>989.14001499999995</v>
      </c>
      <c r="F4626" s="192">
        <v>989.14001499999995</v>
      </c>
      <c r="G4626" s="191">
        <v>1497200000</v>
      </c>
      <c r="H4626" s="194">
        <f t="shared" si="144"/>
        <v>-1.704276438694699E-2</v>
      </c>
      <c r="I4626" s="193"/>
      <c r="J4626" s="197">
        <v>4624</v>
      </c>
      <c r="K4626" s="234"/>
      <c r="L4626" s="234"/>
      <c r="M4626" s="234"/>
      <c r="N4626" s="234"/>
      <c r="O4626" s="234"/>
      <c r="P4626" s="234"/>
      <c r="Q4626" s="7">
        <v>37428</v>
      </c>
      <c r="R4626" s="234">
        <v>0.30303600000000003</v>
      </c>
      <c r="S4626" s="234">
        <v>0.31232100000000002</v>
      </c>
      <c r="T4626" s="234">
        <v>0.299821</v>
      </c>
      <c r="U4626" s="234">
        <v>0.30089300000000002</v>
      </c>
      <c r="V4626" s="192">
        <v>0.26001299999999999</v>
      </c>
      <c r="W4626" s="234">
        <v>445177600</v>
      </c>
      <c r="X4626" s="194">
        <f t="shared" si="145"/>
        <v>-1.5195530726257041E-2</v>
      </c>
      <c r="Y4626" s="193"/>
      <c r="Z4626" s="197">
        <v>4624</v>
      </c>
    </row>
    <row r="4627" spans="1:26" ht="14.4" x14ac:dyDescent="0.3">
      <c r="A4627" s="7">
        <v>37427</v>
      </c>
      <c r="B4627" s="191">
        <v>1019.98999</v>
      </c>
      <c r="C4627" s="191">
        <v>1023.330017</v>
      </c>
      <c r="D4627" s="191">
        <v>1004.590027</v>
      </c>
      <c r="E4627" s="191">
        <v>1006.289978</v>
      </c>
      <c r="F4627" s="192">
        <v>1006.289978</v>
      </c>
      <c r="G4627" s="191">
        <v>1389700000</v>
      </c>
      <c r="H4627" s="194">
        <f t="shared" si="144"/>
        <v>-1.3431516126937692E-2</v>
      </c>
      <c r="I4627" s="193"/>
      <c r="J4627" s="197">
        <v>4625</v>
      </c>
      <c r="K4627" s="234"/>
      <c r="L4627" s="234"/>
      <c r="M4627" s="234"/>
      <c r="N4627" s="234"/>
      <c r="O4627" s="234"/>
      <c r="P4627" s="234"/>
      <c r="Q4627" s="7">
        <v>37427</v>
      </c>
      <c r="R4627" s="234">
        <v>0.30660700000000002</v>
      </c>
      <c r="S4627" s="234">
        <v>0.31428600000000001</v>
      </c>
      <c r="T4627" s="234">
        <v>0.30089300000000002</v>
      </c>
      <c r="U4627" s="234">
        <v>0.30553599999999997</v>
      </c>
      <c r="V4627" s="192">
        <v>0.26402500000000001</v>
      </c>
      <c r="W4627" s="234">
        <v>396636800</v>
      </c>
      <c r="X4627" s="194">
        <f t="shared" si="145"/>
        <v>-5.867211749565305E-4</v>
      </c>
      <c r="Y4627" s="193"/>
      <c r="Z4627" s="197">
        <v>4625</v>
      </c>
    </row>
    <row r="4628" spans="1:26" ht="14.4" x14ac:dyDescent="0.3">
      <c r="A4628" s="7">
        <v>37426</v>
      </c>
      <c r="B4628" s="191">
        <v>1037.1400149999999</v>
      </c>
      <c r="C4628" s="191">
        <v>1037.6099850000001</v>
      </c>
      <c r="D4628" s="191">
        <v>1017.880005</v>
      </c>
      <c r="E4628" s="191">
        <v>1019.98999</v>
      </c>
      <c r="F4628" s="192">
        <v>1019.98999</v>
      </c>
      <c r="G4628" s="191">
        <v>1336100000</v>
      </c>
      <c r="H4628" s="194">
        <f t="shared" si="144"/>
        <v>-1.6535882091098294E-2</v>
      </c>
      <c r="I4628" s="193"/>
      <c r="J4628" s="197">
        <v>4626</v>
      </c>
      <c r="K4628" s="234"/>
      <c r="L4628" s="234"/>
      <c r="M4628" s="234"/>
      <c r="N4628" s="234"/>
      <c r="O4628" s="234"/>
      <c r="P4628" s="234"/>
      <c r="Q4628" s="7">
        <v>37426</v>
      </c>
      <c r="R4628" s="234">
        <v>0.31017899999999998</v>
      </c>
      <c r="S4628" s="234">
        <v>0.31428600000000001</v>
      </c>
      <c r="T4628" s="234">
        <v>0.301429</v>
      </c>
      <c r="U4628" s="234">
        <v>0.30571399999999999</v>
      </c>
      <c r="V4628" s="192">
        <v>0.26418000000000003</v>
      </c>
      <c r="W4628" s="234">
        <v>1709467200</v>
      </c>
      <c r="X4628" s="194">
        <f t="shared" si="145"/>
        <v>-0.15037178068798712</v>
      </c>
      <c r="Y4628" s="193"/>
      <c r="Z4628" s="197">
        <v>4626</v>
      </c>
    </row>
    <row r="4629" spans="1:26" ht="14.4" x14ac:dyDescent="0.3">
      <c r="A4629" s="7">
        <v>37425</v>
      </c>
      <c r="B4629" s="191">
        <v>1036.170044</v>
      </c>
      <c r="C4629" s="191">
        <v>1040.829956</v>
      </c>
      <c r="D4629" s="191">
        <v>1030.920044</v>
      </c>
      <c r="E4629" s="191">
        <v>1037.1400149999999</v>
      </c>
      <c r="F4629" s="192">
        <v>1037.1400149999999</v>
      </c>
      <c r="G4629" s="191">
        <v>1193100000</v>
      </c>
      <c r="H4629" s="194">
        <f t="shared" si="144"/>
        <v>9.3611179517942794E-4</v>
      </c>
      <c r="I4629" s="193"/>
      <c r="J4629" s="197">
        <v>4627</v>
      </c>
      <c r="K4629" s="234"/>
      <c r="L4629" s="234"/>
      <c r="M4629" s="234"/>
      <c r="N4629" s="234"/>
      <c r="O4629" s="234"/>
      <c r="P4629" s="234"/>
      <c r="Q4629" s="7">
        <v>37425</v>
      </c>
      <c r="R4629" s="234">
        <v>0.36464299999999999</v>
      </c>
      <c r="S4629" s="234">
        <v>0.36767899999999998</v>
      </c>
      <c r="T4629" s="234">
        <v>0.35678599999999999</v>
      </c>
      <c r="U4629" s="234">
        <v>0.359821</v>
      </c>
      <c r="V4629" s="192">
        <v>0.31093599999999999</v>
      </c>
      <c r="W4629" s="234">
        <v>353360000</v>
      </c>
      <c r="X4629" s="194">
        <f t="shared" si="145"/>
        <v>-1.8986982338131158E-2</v>
      </c>
      <c r="Y4629" s="193"/>
      <c r="Z4629" s="197">
        <v>4627</v>
      </c>
    </row>
    <row r="4630" spans="1:26" ht="14.4" x14ac:dyDescent="0.3">
      <c r="A4630" s="7">
        <v>37424</v>
      </c>
      <c r="B4630" s="191">
        <v>1007.27002</v>
      </c>
      <c r="C4630" s="191">
        <v>1036.170044</v>
      </c>
      <c r="D4630" s="191">
        <v>1007.27002</v>
      </c>
      <c r="E4630" s="191">
        <v>1036.170044</v>
      </c>
      <c r="F4630" s="192">
        <v>1036.170044</v>
      </c>
      <c r="G4630" s="191">
        <v>1236600000</v>
      </c>
      <c r="H4630" s="194">
        <f t="shared" si="144"/>
        <v>2.86914366814967E-2</v>
      </c>
      <c r="I4630" s="193"/>
      <c r="J4630" s="197">
        <v>4628</v>
      </c>
      <c r="K4630" s="234"/>
      <c r="L4630" s="234"/>
      <c r="M4630" s="234"/>
      <c r="N4630" s="234"/>
      <c r="O4630" s="234"/>
      <c r="P4630" s="234"/>
      <c r="Q4630" s="7">
        <v>37424</v>
      </c>
      <c r="R4630" s="234">
        <v>0.361429</v>
      </c>
      <c r="S4630" s="234">
        <v>0.36839300000000003</v>
      </c>
      <c r="T4630" s="234">
        <v>0.354464</v>
      </c>
      <c r="U4630" s="234">
        <v>0.366786</v>
      </c>
      <c r="V4630" s="192">
        <v>0.31695400000000001</v>
      </c>
      <c r="W4630" s="234">
        <v>324609600</v>
      </c>
      <c r="X4630" s="194">
        <f t="shared" si="145"/>
        <v>2.1891644420371219E-2</v>
      </c>
      <c r="Y4630" s="193"/>
      <c r="Z4630" s="197">
        <v>4628</v>
      </c>
    </row>
    <row r="4631" spans="1:26" ht="14.4" x14ac:dyDescent="0.3">
      <c r="A4631" s="7">
        <v>37421</v>
      </c>
      <c r="B4631" s="191">
        <v>1009.559998</v>
      </c>
      <c r="C4631" s="191">
        <v>1009.559998</v>
      </c>
      <c r="D4631" s="191">
        <v>981.63000499999998</v>
      </c>
      <c r="E4631" s="191">
        <v>1007.27002</v>
      </c>
      <c r="F4631" s="192">
        <v>1007.27002</v>
      </c>
      <c r="G4631" s="191">
        <v>1549000000</v>
      </c>
      <c r="H4631" s="194">
        <f t="shared" si="144"/>
        <v>-2.2682931222874239E-3</v>
      </c>
      <c r="I4631" s="193"/>
      <c r="J4631" s="197">
        <v>4629</v>
      </c>
      <c r="K4631" s="234"/>
      <c r="L4631" s="234"/>
      <c r="M4631" s="234"/>
      <c r="N4631" s="234"/>
      <c r="O4631" s="234"/>
      <c r="P4631" s="234"/>
      <c r="Q4631" s="7">
        <v>37421</v>
      </c>
      <c r="R4631" s="234">
        <v>0.34357100000000002</v>
      </c>
      <c r="S4631" s="234">
        <v>0.36357099999999998</v>
      </c>
      <c r="T4631" s="234">
        <v>0.32339299999999999</v>
      </c>
      <c r="U4631" s="234">
        <v>0.358929</v>
      </c>
      <c r="V4631" s="192">
        <v>0.310164</v>
      </c>
      <c r="W4631" s="234">
        <v>424900000</v>
      </c>
      <c r="X4631" s="194">
        <f t="shared" si="145"/>
        <v>2.8657846996746551E-2</v>
      </c>
      <c r="Y4631" s="193"/>
      <c r="Z4631" s="197">
        <v>4629</v>
      </c>
    </row>
    <row r="4632" spans="1:26" ht="14.4" x14ac:dyDescent="0.3">
      <c r="A4632" s="7">
        <v>37420</v>
      </c>
      <c r="B4632" s="191">
        <v>1020.26001</v>
      </c>
      <c r="C4632" s="191">
        <v>1023.469971</v>
      </c>
      <c r="D4632" s="191">
        <v>1008.119995</v>
      </c>
      <c r="E4632" s="191">
        <v>1009.559998</v>
      </c>
      <c r="F4632" s="192">
        <v>1009.559998</v>
      </c>
      <c r="G4632" s="191">
        <v>1405500000</v>
      </c>
      <c r="H4632" s="194">
        <f t="shared" si="144"/>
        <v>-1.0487534447223914E-2</v>
      </c>
      <c r="I4632" s="193"/>
      <c r="J4632" s="197">
        <v>4630</v>
      </c>
      <c r="K4632" s="234"/>
      <c r="L4632" s="234"/>
      <c r="M4632" s="234"/>
      <c r="N4632" s="234"/>
      <c r="O4632" s="234"/>
      <c r="P4632" s="234"/>
      <c r="Q4632" s="7">
        <v>37420</v>
      </c>
      <c r="R4632" s="234">
        <v>0.35749999999999998</v>
      </c>
      <c r="S4632" s="234">
        <v>0.35803600000000002</v>
      </c>
      <c r="T4632" s="234">
        <v>0.34607100000000002</v>
      </c>
      <c r="U4632" s="234">
        <v>0.34892899999999999</v>
      </c>
      <c r="V4632" s="192">
        <v>0.30152299999999999</v>
      </c>
      <c r="W4632" s="234">
        <v>352083200</v>
      </c>
      <c r="X4632" s="194">
        <f t="shared" si="145"/>
        <v>-2.7376536240766497E-2</v>
      </c>
      <c r="Y4632" s="193"/>
      <c r="Z4632" s="197">
        <v>4630</v>
      </c>
    </row>
    <row r="4633" spans="1:26" ht="14.4" x14ac:dyDescent="0.3">
      <c r="A4633" s="7">
        <v>37419</v>
      </c>
      <c r="B4633" s="191">
        <v>1013.26001</v>
      </c>
      <c r="C4633" s="191">
        <v>1021.849976</v>
      </c>
      <c r="D4633" s="191">
        <v>1002.580017</v>
      </c>
      <c r="E4633" s="191">
        <v>1020.26001</v>
      </c>
      <c r="F4633" s="192">
        <v>1020.26001</v>
      </c>
      <c r="G4633" s="191">
        <v>1795720000</v>
      </c>
      <c r="H4633" s="194">
        <f t="shared" si="144"/>
        <v>6.5706730048304546E-3</v>
      </c>
      <c r="I4633" s="193"/>
      <c r="J4633" s="197">
        <v>4631</v>
      </c>
      <c r="K4633" s="234"/>
      <c r="L4633" s="234"/>
      <c r="M4633" s="234"/>
      <c r="N4633" s="234"/>
      <c r="O4633" s="234"/>
      <c r="P4633" s="234"/>
      <c r="Q4633" s="7">
        <v>37419</v>
      </c>
      <c r="R4633" s="234">
        <v>0.36446400000000001</v>
      </c>
      <c r="S4633" s="234">
        <v>0.37053599999999998</v>
      </c>
      <c r="T4633" s="234">
        <v>0.35607100000000003</v>
      </c>
      <c r="U4633" s="234">
        <v>0.35875000000000001</v>
      </c>
      <c r="V4633" s="192">
        <v>0.31001000000000001</v>
      </c>
      <c r="W4633" s="234">
        <v>528718400</v>
      </c>
      <c r="X4633" s="194">
        <f t="shared" si="145"/>
        <v>-1.8082535419154434E-2</v>
      </c>
      <c r="Y4633" s="193"/>
      <c r="Z4633" s="197">
        <v>4631</v>
      </c>
    </row>
    <row r="4634" spans="1:26" ht="14.4" x14ac:dyDescent="0.3">
      <c r="A4634" s="7">
        <v>37418</v>
      </c>
      <c r="B4634" s="191">
        <v>1030.73999</v>
      </c>
      <c r="C4634" s="191">
        <v>1039.040039</v>
      </c>
      <c r="D4634" s="191">
        <v>1012.940002</v>
      </c>
      <c r="E4634" s="191">
        <v>1013.599976</v>
      </c>
      <c r="F4634" s="192">
        <v>1013.599976</v>
      </c>
      <c r="G4634" s="191">
        <v>1212400000</v>
      </c>
      <c r="H4634" s="194">
        <f t="shared" si="144"/>
        <v>-1.6628843516588568E-2</v>
      </c>
      <c r="I4634" s="193"/>
      <c r="J4634" s="197">
        <v>4632</v>
      </c>
      <c r="K4634" s="234"/>
      <c r="L4634" s="234"/>
      <c r="M4634" s="234"/>
      <c r="N4634" s="234"/>
      <c r="O4634" s="234"/>
      <c r="P4634" s="234"/>
      <c r="Q4634" s="7">
        <v>37418</v>
      </c>
      <c r="R4634" s="234">
        <v>0.38642900000000002</v>
      </c>
      <c r="S4634" s="234">
        <v>0.38750000000000001</v>
      </c>
      <c r="T4634" s="234">
        <v>0.36446400000000001</v>
      </c>
      <c r="U4634" s="234">
        <v>0.36535699999999999</v>
      </c>
      <c r="V4634" s="192">
        <v>0.31571900000000003</v>
      </c>
      <c r="W4634" s="234">
        <v>349496000</v>
      </c>
      <c r="X4634" s="194">
        <f t="shared" si="145"/>
        <v>-4.748701951070864E-2</v>
      </c>
      <c r="Y4634" s="193"/>
      <c r="Z4634" s="197">
        <v>4632</v>
      </c>
    </row>
    <row r="4635" spans="1:26" ht="14.4" x14ac:dyDescent="0.3">
      <c r="A4635" s="7">
        <v>37417</v>
      </c>
      <c r="B4635" s="191">
        <v>1027.530029</v>
      </c>
      <c r="C4635" s="191">
        <v>1038.1800539999999</v>
      </c>
      <c r="D4635" s="191">
        <v>1025.4499510000001</v>
      </c>
      <c r="E4635" s="191">
        <v>1030.73999</v>
      </c>
      <c r="F4635" s="192">
        <v>1030.73999</v>
      </c>
      <c r="G4635" s="191">
        <v>1226200000</v>
      </c>
      <c r="H4635" s="194">
        <f t="shared" si="144"/>
        <v>3.1239583364040266E-3</v>
      </c>
      <c r="I4635" s="193"/>
      <c r="J4635" s="197">
        <v>4633</v>
      </c>
      <c r="K4635" s="234"/>
      <c r="L4635" s="234"/>
      <c r="M4635" s="234"/>
      <c r="N4635" s="234"/>
      <c r="O4635" s="234"/>
      <c r="P4635" s="234"/>
      <c r="Q4635" s="7">
        <v>37417</v>
      </c>
      <c r="R4635" s="234">
        <v>0.383571</v>
      </c>
      <c r="S4635" s="234">
        <v>0.39</v>
      </c>
      <c r="T4635" s="234">
        <v>0.38107099999999999</v>
      </c>
      <c r="U4635" s="234">
        <v>0.383571</v>
      </c>
      <c r="V4635" s="192">
        <v>0.331459</v>
      </c>
      <c r="W4635" s="234">
        <v>277575200</v>
      </c>
      <c r="X4635" s="194">
        <f t="shared" si="145"/>
        <v>3.7368460897873055E-3</v>
      </c>
      <c r="Y4635" s="193"/>
      <c r="Z4635" s="197">
        <v>4633</v>
      </c>
    </row>
    <row r="4636" spans="1:26" ht="14.4" x14ac:dyDescent="0.3">
      <c r="A4636" s="7">
        <v>37414</v>
      </c>
      <c r="B4636" s="191">
        <v>1029.150024</v>
      </c>
      <c r="C4636" s="191">
        <v>1033.0200199999999</v>
      </c>
      <c r="D4636" s="191">
        <v>1012.48999</v>
      </c>
      <c r="E4636" s="191">
        <v>1027.530029</v>
      </c>
      <c r="F4636" s="192">
        <v>1027.530029</v>
      </c>
      <c r="G4636" s="191">
        <v>1341300000</v>
      </c>
      <c r="H4636" s="194">
        <f t="shared" si="144"/>
        <v>-1.5741096654728515E-3</v>
      </c>
      <c r="I4636" s="193"/>
      <c r="J4636" s="197">
        <v>4634</v>
      </c>
      <c r="K4636" s="234"/>
      <c r="L4636" s="234"/>
      <c r="M4636" s="234"/>
      <c r="N4636" s="234"/>
      <c r="O4636" s="234"/>
      <c r="P4636" s="234"/>
      <c r="Q4636" s="7">
        <v>37414</v>
      </c>
      <c r="R4636" s="234">
        <v>0.388571</v>
      </c>
      <c r="S4636" s="234">
        <v>0.39178600000000002</v>
      </c>
      <c r="T4636" s="234">
        <v>0.37375000000000003</v>
      </c>
      <c r="U4636" s="234">
        <v>0.38214300000000001</v>
      </c>
      <c r="V4636" s="192">
        <v>0.33022499999999999</v>
      </c>
      <c r="W4636" s="234">
        <v>612376800</v>
      </c>
      <c r="X4636" s="194">
        <f t="shared" si="145"/>
        <v>-3.4294286917462065E-2</v>
      </c>
      <c r="Y4636" s="193"/>
      <c r="Z4636" s="197">
        <v>4634</v>
      </c>
    </row>
    <row r="4637" spans="1:26" ht="14.4" x14ac:dyDescent="0.3">
      <c r="A4637" s="7">
        <v>37413</v>
      </c>
      <c r="B4637" s="191">
        <v>1049.900024</v>
      </c>
      <c r="C4637" s="191">
        <v>1049.900024</v>
      </c>
      <c r="D4637" s="191">
        <v>1026.910034</v>
      </c>
      <c r="E4637" s="191">
        <v>1029.150024</v>
      </c>
      <c r="F4637" s="192">
        <v>1029.150024</v>
      </c>
      <c r="G4637" s="191">
        <v>1601500000</v>
      </c>
      <c r="H4637" s="194">
        <f t="shared" si="144"/>
        <v>-1.9763786575549214E-2</v>
      </c>
      <c r="I4637" s="193"/>
      <c r="J4637" s="197">
        <v>4635</v>
      </c>
      <c r="K4637" s="234"/>
      <c r="L4637" s="234"/>
      <c r="M4637" s="234"/>
      <c r="N4637" s="234"/>
      <c r="O4637" s="234"/>
      <c r="P4637" s="234"/>
      <c r="Q4637" s="7">
        <v>37413</v>
      </c>
      <c r="R4637" s="234">
        <v>0.41</v>
      </c>
      <c r="S4637" s="234">
        <v>0.414821</v>
      </c>
      <c r="T4637" s="234">
        <v>0.393571</v>
      </c>
      <c r="U4637" s="234">
        <v>0.39571400000000001</v>
      </c>
      <c r="V4637" s="192">
        <v>0.34195199999999998</v>
      </c>
      <c r="W4637" s="234">
        <v>259996800</v>
      </c>
      <c r="X4637" s="194">
        <f t="shared" si="145"/>
        <v>-2.464959468787269E-2</v>
      </c>
      <c r="Y4637" s="193"/>
      <c r="Z4637" s="197">
        <v>4635</v>
      </c>
    </row>
    <row r="4638" spans="1:26" ht="14.4" x14ac:dyDescent="0.3">
      <c r="A4638" s="7">
        <v>37412</v>
      </c>
      <c r="B4638" s="191">
        <v>1040.6899410000001</v>
      </c>
      <c r="C4638" s="191">
        <v>1050.1099850000001</v>
      </c>
      <c r="D4638" s="191">
        <v>1038.839966</v>
      </c>
      <c r="E4638" s="191">
        <v>1049.900024</v>
      </c>
      <c r="F4638" s="192">
        <v>1049.900024</v>
      </c>
      <c r="G4638" s="191">
        <v>1300100000</v>
      </c>
      <c r="H4638" s="194">
        <f t="shared" si="144"/>
        <v>8.8499779205610096E-3</v>
      </c>
      <c r="I4638" s="193"/>
      <c r="J4638" s="197">
        <v>4636</v>
      </c>
      <c r="K4638" s="234"/>
      <c r="L4638" s="234"/>
      <c r="M4638" s="234"/>
      <c r="N4638" s="234"/>
      <c r="O4638" s="234"/>
      <c r="P4638" s="234"/>
      <c r="Q4638" s="7">
        <v>37412</v>
      </c>
      <c r="R4638" s="234">
        <v>0.40767900000000001</v>
      </c>
      <c r="S4638" s="234">
        <v>0.40767900000000001</v>
      </c>
      <c r="T4638" s="234">
        <v>0.39910699999999999</v>
      </c>
      <c r="U4638" s="234">
        <v>0.40571400000000002</v>
      </c>
      <c r="V4638" s="192">
        <v>0.35059400000000002</v>
      </c>
      <c r="W4638" s="234">
        <v>277082400</v>
      </c>
      <c r="X4638" s="194">
        <f t="shared" si="145"/>
        <v>-2.6314367075464173E-3</v>
      </c>
      <c r="Y4638" s="193"/>
      <c r="Z4638" s="197">
        <v>4636</v>
      </c>
    </row>
    <row r="4639" spans="1:26" ht="14.4" x14ac:dyDescent="0.3">
      <c r="A4639" s="7">
        <v>37411</v>
      </c>
      <c r="B4639" s="191">
        <v>1040.6800539999999</v>
      </c>
      <c r="C4639" s="191">
        <v>1046.0600589999999</v>
      </c>
      <c r="D4639" s="191">
        <v>1030.5200199999999</v>
      </c>
      <c r="E4639" s="191">
        <v>1040.6899410000001</v>
      </c>
      <c r="F4639" s="192">
        <v>1040.6899410000001</v>
      </c>
      <c r="G4639" s="191">
        <v>1466600000</v>
      </c>
      <c r="H4639" s="194">
        <f t="shared" si="144"/>
        <v>9.5005183986763676E-6</v>
      </c>
      <c r="I4639" s="193"/>
      <c r="J4639" s="197">
        <v>4637</v>
      </c>
      <c r="K4639" s="234"/>
      <c r="L4639" s="234"/>
      <c r="M4639" s="234"/>
      <c r="N4639" s="234"/>
      <c r="O4639" s="234"/>
      <c r="P4639" s="234"/>
      <c r="Q4639" s="7">
        <v>37411</v>
      </c>
      <c r="R4639" s="234">
        <v>0.40857100000000002</v>
      </c>
      <c r="S4639" s="234">
        <v>0.41142899999999999</v>
      </c>
      <c r="T4639" s="234">
        <v>0.39607100000000001</v>
      </c>
      <c r="U4639" s="234">
        <v>0.40678599999999998</v>
      </c>
      <c r="V4639" s="192">
        <v>0.35151900000000003</v>
      </c>
      <c r="W4639" s="234">
        <v>347821600</v>
      </c>
      <c r="X4639" s="194">
        <f t="shared" si="145"/>
        <v>-5.6770930568048206E-3</v>
      </c>
      <c r="Y4639" s="193"/>
      <c r="Z4639" s="197">
        <v>4637</v>
      </c>
    </row>
    <row r="4640" spans="1:26" ht="14.4" x14ac:dyDescent="0.3">
      <c r="A4640" s="7">
        <v>37410</v>
      </c>
      <c r="B4640" s="191">
        <v>1067.1400149999999</v>
      </c>
      <c r="C4640" s="191">
        <v>1070.73999</v>
      </c>
      <c r="D4640" s="191">
        <v>1039.900024</v>
      </c>
      <c r="E4640" s="191">
        <v>1040.6800539999999</v>
      </c>
      <c r="F4640" s="192">
        <v>1040.6800539999999</v>
      </c>
      <c r="G4640" s="191">
        <v>1324300000</v>
      </c>
      <c r="H4640" s="194">
        <f t="shared" si="144"/>
        <v>-2.4795210214284789E-2</v>
      </c>
      <c r="I4640" s="193"/>
      <c r="J4640" s="197">
        <v>4638</v>
      </c>
      <c r="K4640" s="234"/>
      <c r="L4640" s="234"/>
      <c r="M4640" s="234"/>
      <c r="N4640" s="234"/>
      <c r="O4640" s="234"/>
      <c r="P4640" s="234"/>
      <c r="Q4640" s="7">
        <v>37410</v>
      </c>
      <c r="R4640" s="234">
        <v>0.41767900000000002</v>
      </c>
      <c r="S4640" s="234">
        <v>0.41875000000000001</v>
      </c>
      <c r="T4640" s="234">
        <v>0.40321400000000002</v>
      </c>
      <c r="U4640" s="234">
        <v>0.409107</v>
      </c>
      <c r="V4640" s="192">
        <v>0.35352600000000001</v>
      </c>
      <c r="W4640" s="234">
        <v>235110400</v>
      </c>
      <c r="X4640" s="194">
        <f t="shared" si="145"/>
        <v>-1.6737867966090291E-2</v>
      </c>
      <c r="Y4640" s="193"/>
      <c r="Z4640" s="197">
        <v>4638</v>
      </c>
    </row>
    <row r="4641" spans="1:26" ht="14.4" x14ac:dyDescent="0.3">
      <c r="A4641" s="7">
        <v>37407</v>
      </c>
      <c r="B4641" s="191">
        <v>1064.660034</v>
      </c>
      <c r="C4641" s="191">
        <v>1079.9300539999999</v>
      </c>
      <c r="D4641" s="191">
        <v>1064.660034</v>
      </c>
      <c r="E4641" s="191">
        <v>1067.1400149999999</v>
      </c>
      <c r="F4641" s="192">
        <v>1067.1400149999999</v>
      </c>
      <c r="G4641" s="191">
        <v>1277300000</v>
      </c>
      <c r="H4641" s="194">
        <f t="shared" si="144"/>
        <v>2.3293642297086098E-3</v>
      </c>
      <c r="I4641" s="193"/>
      <c r="J4641" s="197">
        <v>4639</v>
      </c>
      <c r="K4641" s="234"/>
      <c r="L4641" s="234"/>
      <c r="M4641" s="234"/>
      <c r="N4641" s="234"/>
      <c r="O4641" s="234"/>
      <c r="P4641" s="234"/>
      <c r="Q4641" s="7">
        <v>37407</v>
      </c>
      <c r="R4641" s="234">
        <v>0.43017899999999998</v>
      </c>
      <c r="S4641" s="234">
        <v>0.43303599999999998</v>
      </c>
      <c r="T4641" s="234">
        <v>0.41571399999999997</v>
      </c>
      <c r="U4641" s="234">
        <v>0.41607100000000002</v>
      </c>
      <c r="V4641" s="192">
        <v>0.35954399999999997</v>
      </c>
      <c r="W4641" s="234">
        <v>365495200</v>
      </c>
      <c r="X4641" s="194">
        <f t="shared" si="145"/>
        <v>-3.7190171169048214E-2</v>
      </c>
      <c r="Y4641" s="193"/>
      <c r="Z4641" s="197">
        <v>4639</v>
      </c>
    </row>
    <row r="4642" spans="1:26" ht="14.4" x14ac:dyDescent="0.3">
      <c r="A4642" s="7">
        <v>37406</v>
      </c>
      <c r="B4642" s="191">
        <v>1067.660034</v>
      </c>
      <c r="C4642" s="191">
        <v>1069.5</v>
      </c>
      <c r="D4642" s="191">
        <v>1054.26001</v>
      </c>
      <c r="E4642" s="191">
        <v>1064.660034</v>
      </c>
      <c r="F4642" s="192">
        <v>1064.660034</v>
      </c>
      <c r="G4642" s="191">
        <v>1286600000</v>
      </c>
      <c r="H4642" s="194">
        <f t="shared" si="144"/>
        <v>-2.8098832066987345E-3</v>
      </c>
      <c r="I4642" s="193"/>
      <c r="J4642" s="197">
        <v>4640</v>
      </c>
      <c r="K4642" s="234"/>
      <c r="L4642" s="234"/>
      <c r="M4642" s="234"/>
      <c r="N4642" s="234"/>
      <c r="O4642" s="234"/>
      <c r="P4642" s="234"/>
      <c r="Q4642" s="7">
        <v>37406</v>
      </c>
      <c r="R4642" s="234">
        <v>0.42446400000000001</v>
      </c>
      <c r="S4642" s="234">
        <v>0.43535699999999999</v>
      </c>
      <c r="T4642" s="234">
        <v>0.419821</v>
      </c>
      <c r="U4642" s="234">
        <v>0.432143</v>
      </c>
      <c r="V4642" s="192">
        <v>0.37343199999999999</v>
      </c>
      <c r="W4642" s="234">
        <v>196375200</v>
      </c>
      <c r="X4642" s="194">
        <f t="shared" si="145"/>
        <v>9.1747581998556389E-3</v>
      </c>
      <c r="Y4642" s="193"/>
      <c r="Z4642" s="197">
        <v>4640</v>
      </c>
    </row>
    <row r="4643" spans="1:26" ht="14.4" x14ac:dyDescent="0.3">
      <c r="A4643" s="7">
        <v>37405</v>
      </c>
      <c r="B4643" s="191">
        <v>1074.5500489999999</v>
      </c>
      <c r="C4643" s="191">
        <v>1074.829956</v>
      </c>
      <c r="D4643" s="191">
        <v>1067.660034</v>
      </c>
      <c r="E4643" s="191">
        <v>1067.660034</v>
      </c>
      <c r="F4643" s="192">
        <v>1067.660034</v>
      </c>
      <c r="G4643" s="191">
        <v>1081800000</v>
      </c>
      <c r="H4643" s="194">
        <f t="shared" si="144"/>
        <v>-6.4120000798584941E-3</v>
      </c>
      <c r="I4643" s="193"/>
      <c r="J4643" s="197">
        <v>4641</v>
      </c>
      <c r="K4643" s="234"/>
      <c r="L4643" s="234"/>
      <c r="M4643" s="234"/>
      <c r="N4643" s="234"/>
      <c r="O4643" s="234"/>
      <c r="P4643" s="234"/>
      <c r="Q4643" s="7">
        <v>37405</v>
      </c>
      <c r="R4643" s="234">
        <v>0.42714299999999999</v>
      </c>
      <c r="S4643" s="234">
        <v>0.43642900000000001</v>
      </c>
      <c r="T4643" s="234">
        <v>0.41875000000000001</v>
      </c>
      <c r="U4643" s="234">
        <v>0.42821399999999998</v>
      </c>
      <c r="V4643" s="192">
        <v>0.370037</v>
      </c>
      <c r="W4643" s="234">
        <v>221793600</v>
      </c>
      <c r="X4643" s="194">
        <f t="shared" si="145"/>
        <v>0</v>
      </c>
      <c r="Y4643" s="193"/>
      <c r="Z4643" s="197">
        <v>4641</v>
      </c>
    </row>
    <row r="4644" spans="1:26" ht="14.4" x14ac:dyDescent="0.3">
      <c r="A4644" s="7">
        <v>37404</v>
      </c>
      <c r="B4644" s="191">
        <v>1083.8199460000001</v>
      </c>
      <c r="C4644" s="191">
        <v>1085.9799800000001</v>
      </c>
      <c r="D4644" s="191">
        <v>1070.3100589999999</v>
      </c>
      <c r="E4644" s="191">
        <v>1074.5500489999999</v>
      </c>
      <c r="F4644" s="192">
        <v>1074.5500489999999</v>
      </c>
      <c r="G4644" s="191">
        <v>996500000</v>
      </c>
      <c r="H4644" s="194">
        <f t="shared" si="144"/>
        <v>-8.5529861617809049E-3</v>
      </c>
      <c r="I4644" s="193"/>
      <c r="J4644" s="197">
        <v>4642</v>
      </c>
      <c r="K4644" s="234"/>
      <c r="L4644" s="234"/>
      <c r="M4644" s="234"/>
      <c r="N4644" s="234"/>
      <c r="O4644" s="234"/>
      <c r="P4644" s="234"/>
      <c r="Q4644" s="7">
        <v>37404</v>
      </c>
      <c r="R4644" s="234">
        <v>0.42303600000000002</v>
      </c>
      <c r="S4644" s="234">
        <v>0.432143</v>
      </c>
      <c r="T4644" s="234">
        <v>0.41839300000000001</v>
      </c>
      <c r="U4644" s="234">
        <v>0.42821399999999998</v>
      </c>
      <c r="V4644" s="192">
        <v>0.370037</v>
      </c>
      <c r="W4644" s="234">
        <v>149716000</v>
      </c>
      <c r="X4644" s="194">
        <f t="shared" si="145"/>
        <v>-7.038587452369416E-3</v>
      </c>
      <c r="Y4644" s="193"/>
      <c r="Z4644" s="197">
        <v>4642</v>
      </c>
    </row>
    <row r="4645" spans="1:26" ht="14.4" x14ac:dyDescent="0.3">
      <c r="A4645" s="7">
        <v>37400</v>
      </c>
      <c r="B4645" s="191">
        <v>1097.079956</v>
      </c>
      <c r="C4645" s="191">
        <v>1097.079956</v>
      </c>
      <c r="D4645" s="191">
        <v>1082.1899410000001</v>
      </c>
      <c r="E4645" s="191">
        <v>1083.8199460000001</v>
      </c>
      <c r="F4645" s="192">
        <v>1083.8199460000001</v>
      </c>
      <c r="G4645" s="191">
        <v>885400000</v>
      </c>
      <c r="H4645" s="194">
        <f t="shared" si="144"/>
        <v>-1.2086639563032875E-2</v>
      </c>
      <c r="I4645" s="193"/>
      <c r="J4645" s="197">
        <v>4643</v>
      </c>
      <c r="K4645" s="234"/>
      <c r="L4645" s="234"/>
      <c r="M4645" s="234"/>
      <c r="N4645" s="234"/>
      <c r="O4645" s="234"/>
      <c r="P4645" s="234"/>
      <c r="Q4645" s="7">
        <v>37400</v>
      </c>
      <c r="R4645" s="234">
        <v>0.44624999999999998</v>
      </c>
      <c r="S4645" s="234">
        <v>0.44624999999999998</v>
      </c>
      <c r="T4645" s="234">
        <v>0.42785699999999999</v>
      </c>
      <c r="U4645" s="234">
        <v>0.43125000000000002</v>
      </c>
      <c r="V4645" s="192">
        <v>0.37265999999999999</v>
      </c>
      <c r="W4645" s="234">
        <v>166174400</v>
      </c>
      <c r="X4645" s="194">
        <f t="shared" si="145"/>
        <v>-4.0905511203076068E-2</v>
      </c>
      <c r="Y4645" s="193"/>
      <c r="Z4645" s="197">
        <v>4643</v>
      </c>
    </row>
    <row r="4646" spans="1:26" ht="14.4" x14ac:dyDescent="0.3">
      <c r="A4646" s="7">
        <v>37399</v>
      </c>
      <c r="B4646" s="191">
        <v>1086.0200199999999</v>
      </c>
      <c r="C4646" s="191">
        <v>1097.099976</v>
      </c>
      <c r="D4646" s="191">
        <v>1080.5500489999999</v>
      </c>
      <c r="E4646" s="191">
        <v>1097.079956</v>
      </c>
      <c r="F4646" s="192">
        <v>1097.079956</v>
      </c>
      <c r="G4646" s="191">
        <v>1192900000</v>
      </c>
      <c r="H4646" s="194">
        <f t="shared" si="144"/>
        <v>1.0183915394119629E-2</v>
      </c>
      <c r="I4646" s="193"/>
      <c r="J4646" s="197">
        <v>4644</v>
      </c>
      <c r="K4646" s="234"/>
      <c r="L4646" s="234"/>
      <c r="M4646" s="234"/>
      <c r="N4646" s="234"/>
      <c r="O4646" s="234"/>
      <c r="P4646" s="234"/>
      <c r="Q4646" s="7">
        <v>37399</v>
      </c>
      <c r="R4646" s="234">
        <v>0.43660700000000002</v>
      </c>
      <c r="S4646" s="234">
        <v>0.450714</v>
      </c>
      <c r="T4646" s="234">
        <v>0.42982100000000001</v>
      </c>
      <c r="U4646" s="234">
        <v>0.44964300000000001</v>
      </c>
      <c r="V4646" s="192">
        <v>0.38855400000000001</v>
      </c>
      <c r="W4646" s="234">
        <v>369398400</v>
      </c>
      <c r="X4646" s="194">
        <f t="shared" si="145"/>
        <v>3.5362646322908399E-2</v>
      </c>
      <c r="Y4646" s="193"/>
      <c r="Z4646" s="197">
        <v>4644</v>
      </c>
    </row>
    <row r="4647" spans="1:26" ht="14.4" x14ac:dyDescent="0.3">
      <c r="A4647" s="7">
        <v>37398</v>
      </c>
      <c r="B4647" s="191">
        <v>1079.880005</v>
      </c>
      <c r="C4647" s="191">
        <v>1086.0200199999999</v>
      </c>
      <c r="D4647" s="191">
        <v>1075.6400149999999</v>
      </c>
      <c r="E4647" s="191">
        <v>1086.0200199999999</v>
      </c>
      <c r="F4647" s="192">
        <v>1086.0200199999999</v>
      </c>
      <c r="G4647" s="191">
        <v>1136300000</v>
      </c>
      <c r="H4647" s="194">
        <f t="shared" si="144"/>
        <v>5.6858308067292609E-3</v>
      </c>
      <c r="I4647" s="193"/>
      <c r="J4647" s="197">
        <v>4645</v>
      </c>
      <c r="K4647" s="234"/>
      <c r="L4647" s="234"/>
      <c r="M4647" s="234"/>
      <c r="N4647" s="234"/>
      <c r="O4647" s="234"/>
      <c r="P4647" s="234"/>
      <c r="Q4647" s="7">
        <v>37398</v>
      </c>
      <c r="R4647" s="234">
        <v>0.417321</v>
      </c>
      <c r="S4647" s="234">
        <v>0.43517899999999998</v>
      </c>
      <c r="T4647" s="234">
        <v>0.41642899999999999</v>
      </c>
      <c r="U4647" s="234">
        <v>0.43428600000000001</v>
      </c>
      <c r="V4647" s="192">
        <v>0.37528299999999998</v>
      </c>
      <c r="W4647" s="234">
        <v>290875200</v>
      </c>
      <c r="X4647" s="194">
        <f t="shared" si="145"/>
        <v>3.6656142182739306E-2</v>
      </c>
      <c r="Y4647" s="193"/>
      <c r="Z4647" s="197">
        <v>4645</v>
      </c>
    </row>
    <row r="4648" spans="1:26" ht="14.4" x14ac:dyDescent="0.3">
      <c r="A4648" s="7">
        <v>37397</v>
      </c>
      <c r="B4648" s="191">
        <v>1091.880005</v>
      </c>
      <c r="C4648" s="191">
        <v>1099.5500489999999</v>
      </c>
      <c r="D4648" s="191">
        <v>1079.079956</v>
      </c>
      <c r="E4648" s="191">
        <v>1079.880005</v>
      </c>
      <c r="F4648" s="192">
        <v>1079.880005</v>
      </c>
      <c r="G4648" s="191">
        <v>1200500000</v>
      </c>
      <c r="H4648" s="194">
        <f t="shared" si="144"/>
        <v>-1.0990218655025192E-2</v>
      </c>
      <c r="I4648" s="193"/>
      <c r="J4648" s="197">
        <v>4646</v>
      </c>
      <c r="K4648" s="234"/>
      <c r="L4648" s="234"/>
      <c r="M4648" s="234"/>
      <c r="N4648" s="234"/>
      <c r="O4648" s="234"/>
      <c r="P4648" s="234"/>
      <c r="Q4648" s="7">
        <v>37397</v>
      </c>
      <c r="R4648" s="234">
        <v>0.44339299999999998</v>
      </c>
      <c r="S4648" s="234">
        <v>0.44642900000000002</v>
      </c>
      <c r="T4648" s="234">
        <v>0.41785699999999998</v>
      </c>
      <c r="U4648" s="234">
        <v>0.418929</v>
      </c>
      <c r="V4648" s="192">
        <v>0.36201299999999997</v>
      </c>
      <c r="W4648" s="234">
        <v>280991200</v>
      </c>
      <c r="X4648" s="194">
        <f t="shared" si="145"/>
        <v>-5.1736151130017546E-2</v>
      </c>
      <c r="Y4648" s="193"/>
      <c r="Z4648" s="197">
        <v>4646</v>
      </c>
    </row>
    <row r="4649" spans="1:26" ht="14.4" x14ac:dyDescent="0.3">
      <c r="A4649" s="7">
        <v>37396</v>
      </c>
      <c r="B4649" s="191">
        <v>1106.589966</v>
      </c>
      <c r="C4649" s="191">
        <v>1106.589966</v>
      </c>
      <c r="D4649" s="191">
        <v>1090.6099850000001</v>
      </c>
      <c r="E4649" s="191">
        <v>1091.880005</v>
      </c>
      <c r="F4649" s="192">
        <v>1091.880005</v>
      </c>
      <c r="G4649" s="191">
        <v>989800000</v>
      </c>
      <c r="H4649" s="194">
        <f t="shared" si="144"/>
        <v>-1.3293054746531129E-2</v>
      </c>
      <c r="I4649" s="193"/>
      <c r="J4649" s="197">
        <v>4647</v>
      </c>
      <c r="K4649" s="234"/>
      <c r="L4649" s="234"/>
      <c r="M4649" s="234"/>
      <c r="N4649" s="234"/>
      <c r="O4649" s="234"/>
      <c r="P4649" s="234"/>
      <c r="Q4649" s="7">
        <v>37396</v>
      </c>
      <c r="R4649" s="234">
        <v>0.43874999999999997</v>
      </c>
      <c r="S4649" s="234">
        <v>0.44517899999999999</v>
      </c>
      <c r="T4649" s="234">
        <v>0.43803599999999998</v>
      </c>
      <c r="U4649" s="234">
        <v>0.44178600000000001</v>
      </c>
      <c r="V4649" s="192">
        <v>0.38176399999999999</v>
      </c>
      <c r="W4649" s="234">
        <v>269914400</v>
      </c>
      <c r="X4649" s="194">
        <f t="shared" si="145"/>
        <v>-1.0797266868948158E-2</v>
      </c>
      <c r="Y4649" s="193"/>
      <c r="Z4649" s="197">
        <v>4647</v>
      </c>
    </row>
    <row r="4650" spans="1:26" ht="14.4" x14ac:dyDescent="0.3">
      <c r="A4650" s="7">
        <v>37393</v>
      </c>
      <c r="B4650" s="191">
        <v>1098.2299800000001</v>
      </c>
      <c r="C4650" s="191">
        <v>1106.589966</v>
      </c>
      <c r="D4650" s="191">
        <v>1096.7700199999999</v>
      </c>
      <c r="E4650" s="191">
        <v>1106.589966</v>
      </c>
      <c r="F4650" s="192">
        <v>1106.589966</v>
      </c>
      <c r="G4650" s="191">
        <v>1274400000</v>
      </c>
      <c r="H4650" s="194">
        <f t="shared" si="144"/>
        <v>7.6122361911845956E-3</v>
      </c>
      <c r="I4650" s="193"/>
      <c r="J4650" s="197">
        <v>4648</v>
      </c>
      <c r="K4650" s="234"/>
      <c r="L4650" s="234"/>
      <c r="M4650" s="234"/>
      <c r="N4650" s="234"/>
      <c r="O4650" s="234"/>
      <c r="P4650" s="234"/>
      <c r="Q4650" s="7">
        <v>37393</v>
      </c>
      <c r="R4650" s="234">
        <v>0.455179</v>
      </c>
      <c r="S4650" s="234">
        <v>0.46035700000000002</v>
      </c>
      <c r="T4650" s="234">
        <v>0.43946400000000002</v>
      </c>
      <c r="U4650" s="234">
        <v>0.44660699999999998</v>
      </c>
      <c r="V4650" s="192">
        <v>0.38593100000000002</v>
      </c>
      <c r="W4650" s="234">
        <v>236493600</v>
      </c>
      <c r="X4650" s="194">
        <f t="shared" si="145"/>
        <v>-7.9328152754249235E-3</v>
      </c>
      <c r="Y4650" s="193"/>
      <c r="Z4650" s="197">
        <v>4648</v>
      </c>
    </row>
    <row r="4651" spans="1:26" ht="14.4" x14ac:dyDescent="0.3">
      <c r="A4651" s="7">
        <v>37392</v>
      </c>
      <c r="B4651" s="191">
        <v>1091.0699460000001</v>
      </c>
      <c r="C4651" s="191">
        <v>1099.290039</v>
      </c>
      <c r="D4651" s="191">
        <v>1089.170044</v>
      </c>
      <c r="E4651" s="191">
        <v>1098.2299800000001</v>
      </c>
      <c r="F4651" s="192">
        <v>1098.2299800000001</v>
      </c>
      <c r="G4651" s="191">
        <v>1256600000</v>
      </c>
      <c r="H4651" s="194">
        <f t="shared" si="144"/>
        <v>6.5623968713001239E-3</v>
      </c>
      <c r="I4651" s="193"/>
      <c r="J4651" s="197">
        <v>4649</v>
      </c>
      <c r="K4651" s="234"/>
      <c r="L4651" s="234"/>
      <c r="M4651" s="234"/>
      <c r="N4651" s="234"/>
      <c r="O4651" s="234"/>
      <c r="P4651" s="234"/>
      <c r="Q4651" s="7">
        <v>37392</v>
      </c>
      <c r="R4651" s="234">
        <v>0.44750000000000001</v>
      </c>
      <c r="S4651" s="234">
        <v>0.45446399999999998</v>
      </c>
      <c r="T4651" s="234">
        <v>0.44196400000000002</v>
      </c>
      <c r="U4651" s="234">
        <v>0.450179</v>
      </c>
      <c r="V4651" s="192">
        <v>0.389017</v>
      </c>
      <c r="W4651" s="234">
        <v>227052000</v>
      </c>
      <c r="X4651" s="194">
        <f t="shared" si="145"/>
        <v>-2.7685421830981149E-3</v>
      </c>
      <c r="Y4651" s="193"/>
      <c r="Z4651" s="197">
        <v>4649</v>
      </c>
    </row>
    <row r="4652" spans="1:26" ht="14.4" x14ac:dyDescent="0.3">
      <c r="A4652" s="7">
        <v>37391</v>
      </c>
      <c r="B4652" s="191">
        <v>1097.280029</v>
      </c>
      <c r="C4652" s="191">
        <v>1104.2299800000001</v>
      </c>
      <c r="D4652" s="191">
        <v>1088.9399410000001</v>
      </c>
      <c r="E4652" s="191">
        <v>1091.0699460000001</v>
      </c>
      <c r="F4652" s="192">
        <v>1091.0699460000001</v>
      </c>
      <c r="G4652" s="191">
        <v>1420200000</v>
      </c>
      <c r="H4652" s="194">
        <f t="shared" si="144"/>
        <v>-5.6595243109085515E-3</v>
      </c>
      <c r="I4652" s="193"/>
      <c r="J4652" s="197">
        <v>4650</v>
      </c>
      <c r="K4652" s="234"/>
      <c r="L4652" s="234"/>
      <c r="M4652" s="234"/>
      <c r="N4652" s="234"/>
      <c r="O4652" s="234"/>
      <c r="P4652" s="234"/>
      <c r="Q4652" s="7">
        <v>37391</v>
      </c>
      <c r="R4652" s="234">
        <v>0.45303599999999999</v>
      </c>
      <c r="S4652" s="234">
        <v>0.46392899999999998</v>
      </c>
      <c r="T4652" s="234">
        <v>0.44357099999999999</v>
      </c>
      <c r="U4652" s="234">
        <v>0.45142900000000002</v>
      </c>
      <c r="V4652" s="192">
        <v>0.39009700000000003</v>
      </c>
      <c r="W4652" s="234">
        <v>335826400</v>
      </c>
      <c r="X4652" s="194">
        <f t="shared" si="145"/>
        <v>-1.2884974025086694E-2</v>
      </c>
      <c r="Y4652" s="193"/>
      <c r="Z4652" s="197">
        <v>4650</v>
      </c>
    </row>
    <row r="4653" spans="1:26" ht="14.4" x14ac:dyDescent="0.3">
      <c r="A4653" s="7">
        <v>37390</v>
      </c>
      <c r="B4653" s="191">
        <v>1074.5600589999999</v>
      </c>
      <c r="C4653" s="191">
        <v>1097.709961</v>
      </c>
      <c r="D4653" s="191">
        <v>1074.5600589999999</v>
      </c>
      <c r="E4653" s="191">
        <v>1097.280029</v>
      </c>
      <c r="F4653" s="192">
        <v>1097.280029</v>
      </c>
      <c r="G4653" s="191">
        <v>1414500000</v>
      </c>
      <c r="H4653" s="194">
        <f t="shared" si="144"/>
        <v>2.1143508740817721E-2</v>
      </c>
      <c r="I4653" s="193"/>
      <c r="J4653" s="197">
        <v>4651</v>
      </c>
      <c r="K4653" s="234"/>
      <c r="L4653" s="234"/>
      <c r="M4653" s="234"/>
      <c r="N4653" s="234"/>
      <c r="O4653" s="234"/>
      <c r="P4653" s="234"/>
      <c r="Q4653" s="7">
        <v>37390</v>
      </c>
      <c r="R4653" s="234">
        <v>0.43660700000000002</v>
      </c>
      <c r="S4653" s="234">
        <v>0.45857100000000001</v>
      </c>
      <c r="T4653" s="234">
        <v>0.4325</v>
      </c>
      <c r="U4653" s="234">
        <v>0.45732099999999998</v>
      </c>
      <c r="V4653" s="192">
        <v>0.39518900000000001</v>
      </c>
      <c r="W4653" s="234">
        <v>526506400</v>
      </c>
      <c r="X4653" s="194">
        <f t="shared" si="145"/>
        <v>6.9758187857148699E-2</v>
      </c>
      <c r="Y4653" s="193"/>
      <c r="Z4653" s="197">
        <v>4651</v>
      </c>
    </row>
    <row r="4654" spans="1:26" ht="14.4" x14ac:dyDescent="0.3">
      <c r="A4654" s="7">
        <v>37389</v>
      </c>
      <c r="B4654" s="191">
        <v>1054.98999</v>
      </c>
      <c r="C4654" s="191">
        <v>1074.839966</v>
      </c>
      <c r="D4654" s="191">
        <v>1053.900024</v>
      </c>
      <c r="E4654" s="191">
        <v>1074.5600589999999</v>
      </c>
      <c r="F4654" s="192">
        <v>1074.5600589999999</v>
      </c>
      <c r="G4654" s="191">
        <v>1088600000</v>
      </c>
      <c r="H4654" s="194">
        <f t="shared" si="144"/>
        <v>1.8550004441274248E-2</v>
      </c>
      <c r="I4654" s="193"/>
      <c r="J4654" s="197">
        <v>4652</v>
      </c>
      <c r="K4654" s="234"/>
      <c r="L4654" s="234"/>
      <c r="M4654" s="234"/>
      <c r="N4654" s="234"/>
      <c r="O4654" s="234"/>
      <c r="P4654" s="234"/>
      <c r="Q4654" s="7">
        <v>37389</v>
      </c>
      <c r="R4654" s="234">
        <v>0.42</v>
      </c>
      <c r="S4654" s="234">
        <v>0.43017899999999998</v>
      </c>
      <c r="T4654" s="234">
        <v>0.40964299999999998</v>
      </c>
      <c r="U4654" s="234">
        <v>0.42749999999999999</v>
      </c>
      <c r="V4654" s="192">
        <v>0.369419</v>
      </c>
      <c r="W4654" s="234">
        <v>265608000</v>
      </c>
      <c r="X4654" s="194">
        <f t="shared" si="145"/>
        <v>2.6585929771128107E-2</v>
      </c>
      <c r="Y4654" s="193"/>
      <c r="Z4654" s="197">
        <v>4652</v>
      </c>
    </row>
    <row r="4655" spans="1:26" ht="14.4" x14ac:dyDescent="0.3">
      <c r="A4655" s="7">
        <v>37386</v>
      </c>
      <c r="B4655" s="191">
        <v>1073.01001</v>
      </c>
      <c r="C4655" s="191">
        <v>1075.4300539999999</v>
      </c>
      <c r="D4655" s="191">
        <v>1053.9300539999999</v>
      </c>
      <c r="E4655" s="191">
        <v>1054.98999</v>
      </c>
      <c r="F4655" s="192">
        <v>1054.98999</v>
      </c>
      <c r="G4655" s="191">
        <v>1171900000</v>
      </c>
      <c r="H4655" s="194">
        <f t="shared" si="144"/>
        <v>-1.6793897384051369E-2</v>
      </c>
      <c r="I4655" s="193"/>
      <c r="J4655" s="197">
        <v>4653</v>
      </c>
      <c r="K4655" s="234"/>
      <c r="L4655" s="234"/>
      <c r="M4655" s="234"/>
      <c r="N4655" s="234"/>
      <c r="O4655" s="234"/>
      <c r="P4655" s="234"/>
      <c r="Q4655" s="7">
        <v>37386</v>
      </c>
      <c r="R4655" s="234">
        <v>0.43375000000000002</v>
      </c>
      <c r="S4655" s="234">
        <v>0.43375000000000002</v>
      </c>
      <c r="T4655" s="234">
        <v>0.41035700000000003</v>
      </c>
      <c r="U4655" s="234">
        <v>0.41642899999999999</v>
      </c>
      <c r="V4655" s="192">
        <v>0.35985200000000001</v>
      </c>
      <c r="W4655" s="234">
        <v>235396000</v>
      </c>
      <c r="X4655" s="194">
        <f t="shared" si="145"/>
        <v>-3.5965248327649489E-2</v>
      </c>
      <c r="Y4655" s="193"/>
      <c r="Z4655" s="197">
        <v>4653</v>
      </c>
    </row>
    <row r="4656" spans="1:26" ht="14.4" x14ac:dyDescent="0.3">
      <c r="A4656" s="7">
        <v>37385</v>
      </c>
      <c r="B4656" s="191">
        <v>1088.849976</v>
      </c>
      <c r="C4656" s="191">
        <v>1088.849976</v>
      </c>
      <c r="D4656" s="191">
        <v>1072.2299800000001</v>
      </c>
      <c r="E4656" s="191">
        <v>1073.01001</v>
      </c>
      <c r="F4656" s="192">
        <v>1073.01001</v>
      </c>
      <c r="G4656" s="191">
        <v>1153000000</v>
      </c>
      <c r="H4656" s="194">
        <f t="shared" si="144"/>
        <v>-1.4547427422636969E-2</v>
      </c>
      <c r="I4656" s="193"/>
      <c r="J4656" s="197">
        <v>4654</v>
      </c>
      <c r="K4656" s="234"/>
      <c r="L4656" s="234"/>
      <c r="M4656" s="234"/>
      <c r="N4656" s="234"/>
      <c r="O4656" s="234"/>
      <c r="P4656" s="234"/>
      <c r="Q4656" s="7">
        <v>37385</v>
      </c>
      <c r="R4656" s="234">
        <v>0.43303599999999998</v>
      </c>
      <c r="S4656" s="234">
        <v>0.43482100000000001</v>
      </c>
      <c r="T4656" s="234">
        <v>0.42499999999999999</v>
      </c>
      <c r="U4656" s="234">
        <v>0.43196400000000001</v>
      </c>
      <c r="V4656" s="192">
        <v>0.37327700000000003</v>
      </c>
      <c r="W4656" s="234">
        <v>224616000</v>
      </c>
      <c r="X4656" s="194">
        <f t="shared" si="145"/>
        <v>-7.3872172953422964E-3</v>
      </c>
      <c r="Y4656" s="193"/>
      <c r="Z4656" s="197">
        <v>4654</v>
      </c>
    </row>
    <row r="4657" spans="1:26" ht="14.4" x14ac:dyDescent="0.3">
      <c r="A4657" s="7">
        <v>37384</v>
      </c>
      <c r="B4657" s="191">
        <v>1049.48999</v>
      </c>
      <c r="C4657" s="191">
        <v>1088.920044</v>
      </c>
      <c r="D4657" s="191">
        <v>1049.48999</v>
      </c>
      <c r="E4657" s="191">
        <v>1088.849976</v>
      </c>
      <c r="F4657" s="192">
        <v>1088.849976</v>
      </c>
      <c r="G4657" s="191">
        <v>1502000000</v>
      </c>
      <c r="H4657" s="194">
        <f t="shared" si="144"/>
        <v>3.7503917498060112E-2</v>
      </c>
      <c r="I4657" s="193"/>
      <c r="J4657" s="197">
        <v>4655</v>
      </c>
      <c r="K4657" s="234"/>
      <c r="L4657" s="234"/>
      <c r="M4657" s="234"/>
      <c r="N4657" s="234"/>
      <c r="O4657" s="234"/>
      <c r="P4657" s="234"/>
      <c r="Q4657" s="7">
        <v>37384</v>
      </c>
      <c r="R4657" s="234">
        <v>0.41428599999999999</v>
      </c>
      <c r="S4657" s="234">
        <v>0.437857</v>
      </c>
      <c r="T4657" s="234">
        <v>0.41142899999999999</v>
      </c>
      <c r="U4657" s="234">
        <v>0.43517899999999998</v>
      </c>
      <c r="V4657" s="192">
        <v>0.37605499999999997</v>
      </c>
      <c r="W4657" s="234">
        <v>436682400</v>
      </c>
      <c r="X4657" s="194">
        <f t="shared" si="145"/>
        <v>8.4557127036131191E-2</v>
      </c>
      <c r="Y4657" s="193"/>
      <c r="Z4657" s="197">
        <v>4655</v>
      </c>
    </row>
    <row r="4658" spans="1:26" ht="14.4" x14ac:dyDescent="0.3">
      <c r="A4658" s="7">
        <v>37383</v>
      </c>
      <c r="B4658" s="191">
        <v>1052.670044</v>
      </c>
      <c r="C4658" s="191">
        <v>1058.670044</v>
      </c>
      <c r="D4658" s="191">
        <v>1048.959961</v>
      </c>
      <c r="E4658" s="191">
        <v>1049.48999</v>
      </c>
      <c r="F4658" s="192">
        <v>1049.48999</v>
      </c>
      <c r="G4658" s="191">
        <v>1354700000</v>
      </c>
      <c r="H4658" s="194">
        <f t="shared" si="144"/>
        <v>-3.0209409093814085E-3</v>
      </c>
      <c r="I4658" s="193"/>
      <c r="J4658" s="197">
        <v>4656</v>
      </c>
      <c r="K4658" s="234"/>
      <c r="L4658" s="234"/>
      <c r="M4658" s="234"/>
      <c r="N4658" s="234"/>
      <c r="O4658" s="234"/>
      <c r="P4658" s="234"/>
      <c r="Q4658" s="7">
        <v>37383</v>
      </c>
      <c r="R4658" s="234">
        <v>0.40964299999999998</v>
      </c>
      <c r="S4658" s="234">
        <v>0.40982099999999999</v>
      </c>
      <c r="T4658" s="234">
        <v>0.39535700000000001</v>
      </c>
      <c r="U4658" s="234">
        <v>0.40125</v>
      </c>
      <c r="V4658" s="192">
        <v>0.34673599999999999</v>
      </c>
      <c r="W4658" s="234">
        <v>242748800</v>
      </c>
      <c r="X4658" s="194">
        <f t="shared" si="145"/>
        <v>-7.9453410888866201E-3</v>
      </c>
      <c r="Y4658" s="193"/>
      <c r="Z4658" s="197">
        <v>4656</v>
      </c>
    </row>
    <row r="4659" spans="1:26" ht="14.4" x14ac:dyDescent="0.3">
      <c r="A4659" s="7">
        <v>37382</v>
      </c>
      <c r="B4659" s="191">
        <v>1073.4300539999999</v>
      </c>
      <c r="C4659" s="191">
        <v>1075.959961</v>
      </c>
      <c r="D4659" s="191">
        <v>1052.650024</v>
      </c>
      <c r="E4659" s="191">
        <v>1052.670044</v>
      </c>
      <c r="F4659" s="192">
        <v>1052.670044</v>
      </c>
      <c r="G4659" s="191">
        <v>1122600000</v>
      </c>
      <c r="H4659" s="194">
        <f t="shared" si="144"/>
        <v>-1.9339881460035929E-2</v>
      </c>
      <c r="I4659" s="193"/>
      <c r="J4659" s="197">
        <v>4657</v>
      </c>
      <c r="K4659" s="234"/>
      <c r="L4659" s="234"/>
      <c r="M4659" s="234"/>
      <c r="N4659" s="234"/>
      <c r="O4659" s="234"/>
      <c r="P4659" s="234"/>
      <c r="Q4659" s="7">
        <v>37382</v>
      </c>
      <c r="R4659" s="234">
        <v>0.416964</v>
      </c>
      <c r="S4659" s="234">
        <v>0.41964299999999999</v>
      </c>
      <c r="T4659" s="234">
        <v>0.40107100000000001</v>
      </c>
      <c r="U4659" s="234">
        <v>0.40446399999999999</v>
      </c>
      <c r="V4659" s="192">
        <v>0.34951300000000002</v>
      </c>
      <c r="W4659" s="234">
        <v>249664800</v>
      </c>
      <c r="X4659" s="194">
        <f t="shared" si="145"/>
        <v>-3.6580995854282379E-2</v>
      </c>
      <c r="Y4659" s="193"/>
      <c r="Z4659" s="197">
        <v>4657</v>
      </c>
    </row>
    <row r="4660" spans="1:26" ht="14.4" x14ac:dyDescent="0.3">
      <c r="A4660" s="7">
        <v>37379</v>
      </c>
      <c r="B4660" s="191">
        <v>1084.5600589999999</v>
      </c>
      <c r="C4660" s="191">
        <v>1084.5600589999999</v>
      </c>
      <c r="D4660" s="191">
        <v>1068.8900149999999</v>
      </c>
      <c r="E4660" s="191">
        <v>1073.4300539999999</v>
      </c>
      <c r="F4660" s="192">
        <v>1073.4300539999999</v>
      </c>
      <c r="G4660" s="191">
        <v>1284500000</v>
      </c>
      <c r="H4660" s="194">
        <f t="shared" si="144"/>
        <v>-1.0262230208129013E-2</v>
      </c>
      <c r="I4660" s="193"/>
      <c r="J4660" s="197">
        <v>4658</v>
      </c>
      <c r="K4660" s="234"/>
      <c r="L4660" s="234"/>
      <c r="M4660" s="234"/>
      <c r="N4660" s="234"/>
      <c r="O4660" s="234"/>
      <c r="P4660" s="234"/>
      <c r="Q4660" s="7">
        <v>37379</v>
      </c>
      <c r="R4660" s="234">
        <v>0.42089300000000002</v>
      </c>
      <c r="S4660" s="234">
        <v>0.428929</v>
      </c>
      <c r="T4660" s="234">
        <v>0.41839300000000001</v>
      </c>
      <c r="U4660" s="234">
        <v>0.419821</v>
      </c>
      <c r="V4660" s="192">
        <v>0.362784</v>
      </c>
      <c r="W4660" s="234">
        <v>230781600</v>
      </c>
      <c r="X4660" s="194">
        <f t="shared" si="145"/>
        <v>-7.5992581285801112E-3</v>
      </c>
      <c r="Y4660" s="193"/>
      <c r="Z4660" s="197">
        <v>4658</v>
      </c>
    </row>
    <row r="4661" spans="1:26" ht="14.4" x14ac:dyDescent="0.3">
      <c r="A4661" s="7">
        <v>37378</v>
      </c>
      <c r="B4661" s="191">
        <v>1086.459961</v>
      </c>
      <c r="C4661" s="191">
        <v>1091.420044</v>
      </c>
      <c r="D4661" s="191">
        <v>1079.459961</v>
      </c>
      <c r="E4661" s="191">
        <v>1084.5600589999999</v>
      </c>
      <c r="F4661" s="192">
        <v>1084.5600589999999</v>
      </c>
      <c r="G4661" s="191">
        <v>1364000000</v>
      </c>
      <c r="H4661" s="194">
        <f t="shared" si="144"/>
        <v>-1.7487087128838161E-3</v>
      </c>
      <c r="I4661" s="193"/>
      <c r="J4661" s="197">
        <v>4659</v>
      </c>
      <c r="K4661" s="234"/>
      <c r="L4661" s="234"/>
      <c r="M4661" s="234"/>
      <c r="N4661" s="234"/>
      <c r="O4661" s="234"/>
      <c r="P4661" s="234"/>
      <c r="Q4661" s="7">
        <v>37378</v>
      </c>
      <c r="R4661" s="234">
        <v>0.42517899999999997</v>
      </c>
      <c r="S4661" s="234">
        <v>0.434643</v>
      </c>
      <c r="T4661" s="234">
        <v>0.421429</v>
      </c>
      <c r="U4661" s="234">
        <v>0.42303600000000002</v>
      </c>
      <c r="V4661" s="192">
        <v>0.365562</v>
      </c>
      <c r="W4661" s="234">
        <v>239344000</v>
      </c>
      <c r="X4661" s="194">
        <f t="shared" si="145"/>
        <v>-1.2093385256069006E-2</v>
      </c>
      <c r="Y4661" s="193"/>
      <c r="Z4661" s="197">
        <v>4659</v>
      </c>
    </row>
    <row r="4662" spans="1:26" ht="14.4" x14ac:dyDescent="0.3">
      <c r="A4662" s="7">
        <v>37377</v>
      </c>
      <c r="B4662" s="191">
        <v>1076.920044</v>
      </c>
      <c r="C4662" s="191">
        <v>1088.3199460000001</v>
      </c>
      <c r="D4662" s="191">
        <v>1065.290039</v>
      </c>
      <c r="E4662" s="191">
        <v>1086.459961</v>
      </c>
      <c r="F4662" s="192">
        <v>1086.459961</v>
      </c>
      <c r="G4662" s="191">
        <v>1451400000</v>
      </c>
      <c r="H4662" s="194">
        <f t="shared" si="144"/>
        <v>8.8585193052642813E-3</v>
      </c>
      <c r="I4662" s="193"/>
      <c r="J4662" s="197">
        <v>4660</v>
      </c>
      <c r="K4662" s="234"/>
      <c r="L4662" s="234"/>
      <c r="M4662" s="234"/>
      <c r="N4662" s="234"/>
      <c r="O4662" s="234"/>
      <c r="P4662" s="234"/>
      <c r="Q4662" s="7">
        <v>37377</v>
      </c>
      <c r="R4662" s="234">
        <v>0.43375000000000002</v>
      </c>
      <c r="S4662" s="234">
        <v>0.43375000000000002</v>
      </c>
      <c r="T4662" s="234">
        <v>0.41714299999999999</v>
      </c>
      <c r="U4662" s="234">
        <v>0.42821399999999998</v>
      </c>
      <c r="V4662" s="192">
        <v>0.370037</v>
      </c>
      <c r="W4662" s="234">
        <v>214704000</v>
      </c>
      <c r="X4662" s="194">
        <f t="shared" si="145"/>
        <v>-1.1948882812833786E-2</v>
      </c>
      <c r="Y4662" s="193"/>
      <c r="Z4662" s="197">
        <v>4660</v>
      </c>
    </row>
    <row r="4663" spans="1:26" ht="14.4" x14ac:dyDescent="0.3">
      <c r="A4663" s="7">
        <v>37376</v>
      </c>
      <c r="B4663" s="191">
        <v>1065.4499510000001</v>
      </c>
      <c r="C4663" s="191">
        <v>1082.619995</v>
      </c>
      <c r="D4663" s="191">
        <v>1063.459961</v>
      </c>
      <c r="E4663" s="191">
        <v>1076.920044</v>
      </c>
      <c r="F4663" s="192">
        <v>1076.920044</v>
      </c>
      <c r="G4663" s="191">
        <v>1628600000</v>
      </c>
      <c r="H4663" s="194">
        <f t="shared" si="144"/>
        <v>1.0765492071433683E-2</v>
      </c>
      <c r="I4663" s="193"/>
      <c r="J4663" s="197">
        <v>4661</v>
      </c>
      <c r="K4663" s="234"/>
      <c r="L4663" s="234"/>
      <c r="M4663" s="234"/>
      <c r="N4663" s="234"/>
      <c r="O4663" s="234"/>
      <c r="P4663" s="234"/>
      <c r="Q4663" s="7">
        <v>37376</v>
      </c>
      <c r="R4663" s="234">
        <v>0.42660700000000001</v>
      </c>
      <c r="S4663" s="234">
        <v>0.43535699999999999</v>
      </c>
      <c r="T4663" s="234">
        <v>0.42410700000000001</v>
      </c>
      <c r="U4663" s="234">
        <v>0.43339299999999997</v>
      </c>
      <c r="V4663" s="192">
        <v>0.37451200000000001</v>
      </c>
      <c r="W4663" s="234">
        <v>280963200</v>
      </c>
      <c r="X4663" s="194">
        <f t="shared" si="145"/>
        <v>1.2939241821014396E-2</v>
      </c>
      <c r="Y4663" s="193"/>
      <c r="Z4663" s="197">
        <v>4661</v>
      </c>
    </row>
    <row r="4664" spans="1:26" ht="14.4" x14ac:dyDescent="0.3">
      <c r="A4664" s="7">
        <v>37375</v>
      </c>
      <c r="B4664" s="191">
        <v>1076.3199460000001</v>
      </c>
      <c r="C4664" s="191">
        <v>1078.9499510000001</v>
      </c>
      <c r="D4664" s="191">
        <v>1063.619995</v>
      </c>
      <c r="E4664" s="191">
        <v>1065.4499510000001</v>
      </c>
      <c r="F4664" s="192">
        <v>1065.4499510000001</v>
      </c>
      <c r="G4664" s="191">
        <v>1314700000</v>
      </c>
      <c r="H4664" s="194">
        <f t="shared" si="144"/>
        <v>-1.0099222856918064E-2</v>
      </c>
      <c r="I4664" s="193"/>
      <c r="J4664" s="197">
        <v>4662</v>
      </c>
      <c r="K4664" s="234"/>
      <c r="L4664" s="234"/>
      <c r="M4664" s="234"/>
      <c r="N4664" s="234"/>
      <c r="O4664" s="234"/>
      <c r="P4664" s="234"/>
      <c r="Q4664" s="7">
        <v>37375</v>
      </c>
      <c r="R4664" s="234">
        <v>0.41357100000000002</v>
      </c>
      <c r="S4664" s="234">
        <v>0.429643</v>
      </c>
      <c r="T4664" s="234">
        <v>0.41232099999999999</v>
      </c>
      <c r="U4664" s="234">
        <v>0.42785699999999999</v>
      </c>
      <c r="V4664" s="192">
        <v>0.369728</v>
      </c>
      <c r="W4664" s="234">
        <v>272288800</v>
      </c>
      <c r="X4664" s="194">
        <f t="shared" si="145"/>
        <v>4.128493335098242E-2</v>
      </c>
      <c r="Y4664" s="193"/>
      <c r="Z4664" s="197">
        <v>4662</v>
      </c>
    </row>
    <row r="4665" spans="1:26" ht="14.4" x14ac:dyDescent="0.3">
      <c r="A4665" s="7">
        <v>37372</v>
      </c>
      <c r="B4665" s="191">
        <v>1091.4799800000001</v>
      </c>
      <c r="C4665" s="191">
        <v>1096.7700199999999</v>
      </c>
      <c r="D4665" s="191">
        <v>1076.3100589999999</v>
      </c>
      <c r="E4665" s="191">
        <v>1076.3199460000001</v>
      </c>
      <c r="F4665" s="192">
        <v>1076.3199460000001</v>
      </c>
      <c r="G4665" s="191">
        <v>1374200000</v>
      </c>
      <c r="H4665" s="194">
        <f t="shared" si="144"/>
        <v>-1.3889429286646188E-2</v>
      </c>
      <c r="I4665" s="193"/>
      <c r="J4665" s="197">
        <v>4663</v>
      </c>
      <c r="K4665" s="234"/>
      <c r="L4665" s="234"/>
      <c r="M4665" s="234"/>
      <c r="N4665" s="234"/>
      <c r="O4665" s="234"/>
      <c r="P4665" s="234"/>
      <c r="Q4665" s="7">
        <v>37372</v>
      </c>
      <c r="R4665" s="234">
        <v>0.43357099999999998</v>
      </c>
      <c r="S4665" s="234">
        <v>0.43517899999999998</v>
      </c>
      <c r="T4665" s="234">
        <v>0.41071400000000002</v>
      </c>
      <c r="U4665" s="234">
        <v>0.41089300000000001</v>
      </c>
      <c r="V4665" s="192">
        <v>0.35506900000000002</v>
      </c>
      <c r="W4665" s="234">
        <v>304981600</v>
      </c>
      <c r="X4665" s="194">
        <f t="shared" si="145"/>
        <v>-4.6018640666098801E-2</v>
      </c>
      <c r="Y4665" s="193"/>
      <c r="Z4665" s="197">
        <v>4663</v>
      </c>
    </row>
    <row r="4666" spans="1:26" ht="14.4" x14ac:dyDescent="0.3">
      <c r="A4666" s="7">
        <v>37371</v>
      </c>
      <c r="B4666" s="191">
        <v>1093.1400149999999</v>
      </c>
      <c r="C4666" s="191">
        <v>1094.3599850000001</v>
      </c>
      <c r="D4666" s="191">
        <v>1084.8100589999999</v>
      </c>
      <c r="E4666" s="191">
        <v>1091.4799800000001</v>
      </c>
      <c r="F4666" s="192">
        <v>1091.4799800000001</v>
      </c>
      <c r="G4666" s="191">
        <v>1517400000</v>
      </c>
      <c r="H4666" s="194">
        <f t="shared" si="144"/>
        <v>-1.5185932060129369E-3</v>
      </c>
      <c r="I4666" s="193"/>
      <c r="J4666" s="197">
        <v>4664</v>
      </c>
      <c r="K4666" s="234"/>
      <c r="L4666" s="234"/>
      <c r="M4666" s="234"/>
      <c r="N4666" s="234"/>
      <c r="O4666" s="234"/>
      <c r="P4666" s="234"/>
      <c r="Q4666" s="7">
        <v>37371</v>
      </c>
      <c r="R4666" s="234">
        <v>0.42071399999999998</v>
      </c>
      <c r="S4666" s="234">
        <v>0.434643</v>
      </c>
      <c r="T4666" s="234">
        <v>0.42053600000000002</v>
      </c>
      <c r="U4666" s="234">
        <v>0.43071399999999999</v>
      </c>
      <c r="V4666" s="192">
        <v>0.372197</v>
      </c>
      <c r="W4666" s="234">
        <v>194202400</v>
      </c>
      <c r="X4666" s="194">
        <f t="shared" si="145"/>
        <v>1.4724806159281968E-2</v>
      </c>
      <c r="Y4666" s="193"/>
      <c r="Z4666" s="197">
        <v>4664</v>
      </c>
    </row>
    <row r="4667" spans="1:26" ht="14.4" x14ac:dyDescent="0.3">
      <c r="A4667" s="7">
        <v>37370</v>
      </c>
      <c r="B4667" s="191">
        <v>1100.959961</v>
      </c>
      <c r="C4667" s="191">
        <v>1108.459961</v>
      </c>
      <c r="D4667" s="191">
        <v>1092.51001</v>
      </c>
      <c r="E4667" s="191">
        <v>1093.1400149999999</v>
      </c>
      <c r="F4667" s="192">
        <v>1093.1400149999999</v>
      </c>
      <c r="G4667" s="191">
        <v>1373200000</v>
      </c>
      <c r="H4667" s="194">
        <f t="shared" si="144"/>
        <v>-7.1028432250135869E-3</v>
      </c>
      <c r="I4667" s="193"/>
      <c r="J4667" s="197">
        <v>4665</v>
      </c>
      <c r="K4667" s="234"/>
      <c r="L4667" s="234"/>
      <c r="M4667" s="234"/>
      <c r="N4667" s="234"/>
      <c r="O4667" s="234"/>
      <c r="P4667" s="234"/>
      <c r="Q4667" s="7">
        <v>37370</v>
      </c>
      <c r="R4667" s="234">
        <v>0.43392900000000001</v>
      </c>
      <c r="S4667" s="234">
        <v>0.4375</v>
      </c>
      <c r="T4667" s="234">
        <v>0.42285699999999998</v>
      </c>
      <c r="U4667" s="234">
        <v>0.42446400000000001</v>
      </c>
      <c r="V4667" s="192">
        <v>0.36679600000000001</v>
      </c>
      <c r="W4667" s="234">
        <v>140448000</v>
      </c>
      <c r="X4667" s="194">
        <f t="shared" si="145"/>
        <v>-1.9794068994636593E-2</v>
      </c>
      <c r="Y4667" s="193"/>
      <c r="Z4667" s="197">
        <v>4665</v>
      </c>
    </row>
    <row r="4668" spans="1:26" ht="14.4" x14ac:dyDescent="0.3">
      <c r="A4668" s="7">
        <v>37369</v>
      </c>
      <c r="B4668" s="191">
        <v>1107.829956</v>
      </c>
      <c r="C4668" s="191">
        <v>1111.170044</v>
      </c>
      <c r="D4668" s="191">
        <v>1098.9399410000001</v>
      </c>
      <c r="E4668" s="191">
        <v>1100.959961</v>
      </c>
      <c r="F4668" s="192">
        <v>1100.959961</v>
      </c>
      <c r="G4668" s="191">
        <v>1388500000</v>
      </c>
      <c r="H4668" s="194">
        <f t="shared" si="144"/>
        <v>-6.2013082087121474E-3</v>
      </c>
      <c r="I4668" s="193"/>
      <c r="J4668" s="197">
        <v>4666</v>
      </c>
      <c r="K4668" s="234"/>
      <c r="L4668" s="234"/>
      <c r="M4668" s="234"/>
      <c r="N4668" s="234"/>
      <c r="O4668" s="234"/>
      <c r="P4668" s="234"/>
      <c r="Q4668" s="7">
        <v>37369</v>
      </c>
      <c r="R4668" s="234">
        <v>0.43821399999999999</v>
      </c>
      <c r="S4668" s="234">
        <v>0.4425</v>
      </c>
      <c r="T4668" s="234">
        <v>0.43017899999999998</v>
      </c>
      <c r="U4668" s="234">
        <v>0.43303599999999998</v>
      </c>
      <c r="V4668" s="192">
        <v>0.37420300000000001</v>
      </c>
      <c r="W4668" s="234">
        <v>233469600</v>
      </c>
      <c r="X4668" s="194">
        <f t="shared" si="145"/>
        <v>-1.1415392418974804E-2</v>
      </c>
      <c r="Y4668" s="193"/>
      <c r="Z4668" s="197">
        <v>4666</v>
      </c>
    </row>
    <row r="4669" spans="1:26" ht="14.4" x14ac:dyDescent="0.3">
      <c r="A4669" s="7">
        <v>37368</v>
      </c>
      <c r="B4669" s="191">
        <v>1125.170044</v>
      </c>
      <c r="C4669" s="191">
        <v>1125.170044</v>
      </c>
      <c r="D4669" s="191">
        <v>1105.619995</v>
      </c>
      <c r="E4669" s="191">
        <v>1107.829956</v>
      </c>
      <c r="F4669" s="192">
        <v>1107.829956</v>
      </c>
      <c r="G4669" s="191">
        <v>1181800000</v>
      </c>
      <c r="H4669" s="194">
        <f t="shared" si="144"/>
        <v>-1.5411082167061252E-2</v>
      </c>
      <c r="I4669" s="193"/>
      <c r="J4669" s="197">
        <v>4667</v>
      </c>
      <c r="K4669" s="234"/>
      <c r="L4669" s="234"/>
      <c r="M4669" s="234"/>
      <c r="N4669" s="234"/>
      <c r="O4669" s="234"/>
      <c r="P4669" s="234"/>
      <c r="Q4669" s="7">
        <v>37368</v>
      </c>
      <c r="R4669" s="234">
        <v>0.44357099999999999</v>
      </c>
      <c r="S4669" s="234">
        <v>0.44517899999999999</v>
      </c>
      <c r="T4669" s="234">
        <v>0.43267899999999998</v>
      </c>
      <c r="U4669" s="234">
        <v>0.43803599999999998</v>
      </c>
      <c r="V4669" s="192">
        <v>0.37852400000000003</v>
      </c>
      <c r="W4669" s="234">
        <v>269427200</v>
      </c>
      <c r="X4669" s="194">
        <f t="shared" si="145"/>
        <v>-1.8014465532806747E-2</v>
      </c>
      <c r="Y4669" s="193"/>
      <c r="Z4669" s="197">
        <v>4667</v>
      </c>
    </row>
    <row r="4670" spans="1:26" ht="14.4" x14ac:dyDescent="0.3">
      <c r="A4670" s="7">
        <v>37365</v>
      </c>
      <c r="B4670" s="191">
        <v>1124.469971</v>
      </c>
      <c r="C4670" s="191">
        <v>1128.8199460000001</v>
      </c>
      <c r="D4670" s="191">
        <v>1122.589966</v>
      </c>
      <c r="E4670" s="191">
        <v>1125.170044</v>
      </c>
      <c r="F4670" s="192">
        <v>1125.170044</v>
      </c>
      <c r="G4670" s="191">
        <v>1185000000</v>
      </c>
      <c r="H4670" s="194">
        <f t="shared" si="144"/>
        <v>6.2258043171877181E-4</v>
      </c>
      <c r="I4670" s="193"/>
      <c r="J4670" s="197">
        <v>4668</v>
      </c>
      <c r="K4670" s="234"/>
      <c r="L4670" s="234"/>
      <c r="M4670" s="234"/>
      <c r="N4670" s="234"/>
      <c r="O4670" s="234"/>
      <c r="P4670" s="234"/>
      <c r="Q4670" s="7">
        <v>37365</v>
      </c>
      <c r="R4670" s="234">
        <v>0.455179</v>
      </c>
      <c r="S4670" s="234">
        <v>0.455179</v>
      </c>
      <c r="T4670" s="234">
        <v>0.44517899999999999</v>
      </c>
      <c r="U4670" s="234">
        <v>0.446071</v>
      </c>
      <c r="V4670" s="192">
        <v>0.38546799999999998</v>
      </c>
      <c r="W4670" s="234">
        <v>375407200</v>
      </c>
      <c r="X4670" s="194">
        <f t="shared" si="145"/>
        <v>-1.6921574178213383E-2</v>
      </c>
      <c r="Y4670" s="193"/>
      <c r="Z4670" s="197">
        <v>4668</v>
      </c>
    </row>
    <row r="4671" spans="1:26" ht="14.4" x14ac:dyDescent="0.3">
      <c r="A4671" s="7">
        <v>37364</v>
      </c>
      <c r="B4671" s="191">
        <v>1126.0699460000001</v>
      </c>
      <c r="C4671" s="191">
        <v>1130.48999</v>
      </c>
      <c r="D4671" s="191">
        <v>1109.290039</v>
      </c>
      <c r="E4671" s="191">
        <v>1124.469971</v>
      </c>
      <c r="F4671" s="192">
        <v>1124.469971</v>
      </c>
      <c r="G4671" s="191">
        <v>1359300000</v>
      </c>
      <c r="H4671" s="194">
        <f t="shared" si="144"/>
        <v>-1.4208486832309845E-3</v>
      </c>
      <c r="I4671" s="193"/>
      <c r="J4671" s="197">
        <v>4669</v>
      </c>
      <c r="K4671" s="234"/>
      <c r="L4671" s="234"/>
      <c r="M4671" s="234"/>
      <c r="N4671" s="234"/>
      <c r="O4671" s="234"/>
      <c r="P4671" s="234"/>
      <c r="Q4671" s="7">
        <v>37364</v>
      </c>
      <c r="R4671" s="234">
        <v>0.45535700000000001</v>
      </c>
      <c r="S4671" s="234">
        <v>0.45571400000000001</v>
      </c>
      <c r="T4671" s="234">
        <v>0.44428600000000001</v>
      </c>
      <c r="U4671" s="234">
        <v>0.45374999999999999</v>
      </c>
      <c r="V4671" s="192">
        <v>0.39210299999999998</v>
      </c>
      <c r="W4671" s="234">
        <v>401710400</v>
      </c>
      <c r="X4671" s="194">
        <f t="shared" si="145"/>
        <v>-2.6810290266936456E-2</v>
      </c>
      <c r="Y4671" s="193"/>
      <c r="Z4671" s="197">
        <v>4669</v>
      </c>
    </row>
    <row r="4672" spans="1:26" ht="14.4" x14ac:dyDescent="0.3">
      <c r="A4672" s="7">
        <v>37363</v>
      </c>
      <c r="B4672" s="191">
        <v>1128.369995</v>
      </c>
      <c r="C4672" s="191">
        <v>1133</v>
      </c>
      <c r="D4672" s="191">
        <v>1123.369995</v>
      </c>
      <c r="E4672" s="191">
        <v>1126.0699460000001</v>
      </c>
      <c r="F4672" s="192">
        <v>1126.0699460000001</v>
      </c>
      <c r="G4672" s="191">
        <v>1376900000</v>
      </c>
      <c r="H4672" s="194">
        <f t="shared" si="144"/>
        <v>-2.0383819227663392E-3</v>
      </c>
      <c r="I4672" s="193"/>
      <c r="J4672" s="197">
        <v>4670</v>
      </c>
      <c r="K4672" s="234"/>
      <c r="L4672" s="234"/>
      <c r="M4672" s="234"/>
      <c r="N4672" s="234"/>
      <c r="O4672" s="234"/>
      <c r="P4672" s="234"/>
      <c r="Q4672" s="7">
        <v>37363</v>
      </c>
      <c r="R4672" s="234">
        <v>0.463036</v>
      </c>
      <c r="S4672" s="234">
        <v>0.46732099999999999</v>
      </c>
      <c r="T4672" s="234">
        <v>0.45321400000000001</v>
      </c>
      <c r="U4672" s="234">
        <v>0.46625</v>
      </c>
      <c r="V4672" s="192">
        <v>0.40290500000000001</v>
      </c>
      <c r="W4672" s="234">
        <v>396250400</v>
      </c>
      <c r="X4672" s="194">
        <f t="shared" si="145"/>
        <v>1.4375810370221157E-2</v>
      </c>
      <c r="Y4672" s="193"/>
      <c r="Z4672" s="197">
        <v>4670</v>
      </c>
    </row>
    <row r="4673" spans="1:26" ht="14.4" x14ac:dyDescent="0.3">
      <c r="A4673" s="7">
        <v>37362</v>
      </c>
      <c r="B4673" s="191">
        <v>1102.5500489999999</v>
      </c>
      <c r="C4673" s="191">
        <v>1129.400024</v>
      </c>
      <c r="D4673" s="191">
        <v>1102.5500489999999</v>
      </c>
      <c r="E4673" s="191">
        <v>1128.369995</v>
      </c>
      <c r="F4673" s="192">
        <v>1128.369995</v>
      </c>
      <c r="G4673" s="191">
        <v>1341300000</v>
      </c>
      <c r="H4673" s="194">
        <f t="shared" si="144"/>
        <v>2.3418389054917246E-2</v>
      </c>
      <c r="I4673" s="193"/>
      <c r="J4673" s="197">
        <v>4671</v>
      </c>
      <c r="K4673" s="234"/>
      <c r="L4673" s="234"/>
      <c r="M4673" s="234"/>
      <c r="N4673" s="234"/>
      <c r="O4673" s="234"/>
      <c r="P4673" s="234"/>
      <c r="Q4673" s="7">
        <v>37362</v>
      </c>
      <c r="R4673" s="234">
        <v>0.44910699999999998</v>
      </c>
      <c r="S4673" s="234">
        <v>0.46410699999999999</v>
      </c>
      <c r="T4673" s="234">
        <v>0.448571</v>
      </c>
      <c r="U4673" s="234">
        <v>0.45964300000000002</v>
      </c>
      <c r="V4673" s="192">
        <v>0.39719500000000002</v>
      </c>
      <c r="W4673" s="234">
        <v>614577600</v>
      </c>
      <c r="X4673" s="194">
        <f t="shared" si="145"/>
        <v>2.9600078802206494E-2</v>
      </c>
      <c r="Y4673" s="193"/>
      <c r="Z4673" s="197">
        <v>4671</v>
      </c>
    </row>
    <row r="4674" spans="1:26" ht="14.4" x14ac:dyDescent="0.3">
      <c r="A4674" s="7">
        <v>37361</v>
      </c>
      <c r="B4674" s="191">
        <v>1111.01001</v>
      </c>
      <c r="C4674" s="191">
        <v>1114.8599850000001</v>
      </c>
      <c r="D4674" s="191">
        <v>1099.410034</v>
      </c>
      <c r="E4674" s="191">
        <v>1102.5500489999999</v>
      </c>
      <c r="F4674" s="192">
        <v>1102.5500489999999</v>
      </c>
      <c r="G4674" s="191">
        <v>1120400000</v>
      </c>
      <c r="H4674" s="194">
        <f t="shared" si="144"/>
        <v>-7.6146577653247441E-3</v>
      </c>
      <c r="I4674" s="193"/>
      <c r="J4674" s="197">
        <v>4672</v>
      </c>
      <c r="K4674" s="234"/>
      <c r="L4674" s="234"/>
      <c r="M4674" s="234"/>
      <c r="N4674" s="234"/>
      <c r="O4674" s="234"/>
      <c r="P4674" s="234"/>
      <c r="Q4674" s="7">
        <v>37361</v>
      </c>
      <c r="R4674" s="234">
        <v>0.44750000000000001</v>
      </c>
      <c r="S4674" s="234">
        <v>0.44910699999999998</v>
      </c>
      <c r="T4674" s="234">
        <v>0.442857</v>
      </c>
      <c r="U4674" s="234">
        <v>0.44642900000000002</v>
      </c>
      <c r="V4674" s="192">
        <v>0.38577600000000001</v>
      </c>
      <c r="W4674" s="234">
        <v>299370400</v>
      </c>
      <c r="X4674" s="194">
        <f t="shared" si="145"/>
        <v>-2.3946087685090389E-3</v>
      </c>
      <c r="Y4674" s="193"/>
      <c r="Z4674" s="197">
        <v>4672</v>
      </c>
    </row>
    <row r="4675" spans="1:26" ht="14.4" x14ac:dyDescent="0.3">
      <c r="A4675" s="7">
        <v>37358</v>
      </c>
      <c r="B4675" s="191">
        <v>1103.6899410000001</v>
      </c>
      <c r="C4675" s="191">
        <v>1112.7700199999999</v>
      </c>
      <c r="D4675" s="191">
        <v>1102.73999</v>
      </c>
      <c r="E4675" s="191">
        <v>1111.01001</v>
      </c>
      <c r="F4675" s="192">
        <v>1111.01001</v>
      </c>
      <c r="G4675" s="191">
        <v>1282100000</v>
      </c>
      <c r="H4675" s="194">
        <f t="shared" si="144"/>
        <v>6.632359984514777E-3</v>
      </c>
      <c r="I4675" s="193"/>
      <c r="J4675" s="197">
        <v>4673</v>
      </c>
      <c r="K4675" s="234"/>
      <c r="L4675" s="234"/>
      <c r="M4675" s="234"/>
      <c r="N4675" s="234"/>
      <c r="O4675" s="234"/>
      <c r="P4675" s="234"/>
      <c r="Q4675" s="7">
        <v>37358</v>
      </c>
      <c r="R4675" s="234">
        <v>0.44660699999999998</v>
      </c>
      <c r="S4675" s="234">
        <v>0.44946399999999997</v>
      </c>
      <c r="T4675" s="234">
        <v>0.43874999999999997</v>
      </c>
      <c r="U4675" s="234">
        <v>0.44750000000000001</v>
      </c>
      <c r="V4675" s="192">
        <v>0.38670199999999999</v>
      </c>
      <c r="W4675" s="234">
        <v>320241600</v>
      </c>
      <c r="X4675" s="194">
        <f t="shared" si="145"/>
        <v>8.0445028361694447E-3</v>
      </c>
      <c r="Y4675" s="193"/>
      <c r="Z4675" s="197">
        <v>4673</v>
      </c>
    </row>
    <row r="4676" spans="1:26" ht="14.4" x14ac:dyDescent="0.3">
      <c r="A4676" s="7">
        <v>37357</v>
      </c>
      <c r="B4676" s="191">
        <v>1130.469971</v>
      </c>
      <c r="C4676" s="191">
        <v>1130.469971</v>
      </c>
      <c r="D4676" s="191">
        <v>1102.420044</v>
      </c>
      <c r="E4676" s="191">
        <v>1103.6899410000001</v>
      </c>
      <c r="F4676" s="192">
        <v>1103.6899410000001</v>
      </c>
      <c r="G4676" s="191">
        <v>1505600000</v>
      </c>
      <c r="H4676" s="194">
        <f t="shared" ref="H4676:H4739" si="146">(F4676-F4677)/F4677</f>
        <v>-2.368928913371366E-2</v>
      </c>
      <c r="I4676" s="193"/>
      <c r="J4676" s="197">
        <v>4674</v>
      </c>
      <c r="K4676" s="234"/>
      <c r="L4676" s="234"/>
      <c r="M4676" s="234"/>
      <c r="N4676" s="234"/>
      <c r="O4676" s="234"/>
      <c r="P4676" s="234"/>
      <c r="Q4676" s="7">
        <v>37357</v>
      </c>
      <c r="R4676" s="234">
        <v>0.44696399999999997</v>
      </c>
      <c r="S4676" s="234">
        <v>0.45</v>
      </c>
      <c r="T4676" s="234">
        <v>0.44196400000000002</v>
      </c>
      <c r="U4676" s="234">
        <v>0.44392900000000002</v>
      </c>
      <c r="V4676" s="192">
        <v>0.38361600000000001</v>
      </c>
      <c r="W4676" s="234">
        <v>407254400</v>
      </c>
      <c r="X4676" s="194">
        <f t="shared" ref="X4676:X4739" si="147">(V4676-V4677)/V4677</f>
        <v>8.1097416760834446E-3</v>
      </c>
      <c r="Y4676" s="193"/>
      <c r="Z4676" s="197">
        <v>4674</v>
      </c>
    </row>
    <row r="4677" spans="1:26" ht="14.4" x14ac:dyDescent="0.3">
      <c r="A4677" s="7">
        <v>37356</v>
      </c>
      <c r="B4677" s="191">
        <v>1117.8000489999999</v>
      </c>
      <c r="C4677" s="191">
        <v>1131.76001</v>
      </c>
      <c r="D4677" s="191">
        <v>1117.8000489999999</v>
      </c>
      <c r="E4677" s="191">
        <v>1130.469971</v>
      </c>
      <c r="F4677" s="192">
        <v>1130.469971</v>
      </c>
      <c r="G4677" s="191">
        <v>1447900000</v>
      </c>
      <c r="H4677" s="194">
        <f t="shared" si="146"/>
        <v>1.1334694439613541E-2</v>
      </c>
      <c r="I4677" s="193"/>
      <c r="J4677" s="197">
        <v>4675</v>
      </c>
      <c r="K4677" s="234"/>
      <c r="L4677" s="234"/>
      <c r="M4677" s="234"/>
      <c r="N4677" s="234"/>
      <c r="O4677" s="234"/>
      <c r="P4677" s="234"/>
      <c r="Q4677" s="7">
        <v>37356</v>
      </c>
      <c r="R4677" s="234">
        <v>0.43232100000000001</v>
      </c>
      <c r="S4677" s="234">
        <v>0.44553599999999999</v>
      </c>
      <c r="T4677" s="234">
        <v>0.42875000000000002</v>
      </c>
      <c r="U4677" s="234">
        <v>0.440357</v>
      </c>
      <c r="V4677" s="192">
        <v>0.38052999999999998</v>
      </c>
      <c r="W4677" s="234">
        <v>224980000</v>
      </c>
      <c r="X4677" s="194">
        <f t="shared" si="147"/>
        <v>2.3235427775492024E-2</v>
      </c>
      <c r="Y4677" s="193"/>
      <c r="Z4677" s="197">
        <v>4675</v>
      </c>
    </row>
    <row r="4678" spans="1:26" ht="14.4" x14ac:dyDescent="0.3">
      <c r="A4678" s="7">
        <v>37355</v>
      </c>
      <c r="B4678" s="191">
        <v>1125.290039</v>
      </c>
      <c r="C4678" s="191">
        <v>1128.290039</v>
      </c>
      <c r="D4678" s="191">
        <v>1116.7299800000001</v>
      </c>
      <c r="E4678" s="191">
        <v>1117.8000489999999</v>
      </c>
      <c r="F4678" s="192">
        <v>1117.8000489999999</v>
      </c>
      <c r="G4678" s="191">
        <v>1235400000</v>
      </c>
      <c r="H4678" s="194">
        <f t="shared" si="146"/>
        <v>-6.6560528756267031E-3</v>
      </c>
      <c r="I4678" s="193"/>
      <c r="J4678" s="197">
        <v>4676</v>
      </c>
      <c r="K4678" s="234"/>
      <c r="L4678" s="234"/>
      <c r="M4678" s="234"/>
      <c r="N4678" s="234"/>
      <c r="O4678" s="234"/>
      <c r="P4678" s="234"/>
      <c r="Q4678" s="7">
        <v>37355</v>
      </c>
      <c r="R4678" s="234">
        <v>0.43910700000000003</v>
      </c>
      <c r="S4678" s="234">
        <v>0.44642900000000002</v>
      </c>
      <c r="T4678" s="234">
        <v>0.42875000000000002</v>
      </c>
      <c r="U4678" s="234">
        <v>0.43035699999999999</v>
      </c>
      <c r="V4678" s="192">
        <v>0.37188900000000003</v>
      </c>
      <c r="W4678" s="234">
        <v>191531200</v>
      </c>
      <c r="X4678" s="194">
        <f t="shared" si="147"/>
        <v>-1.872887460519752E-2</v>
      </c>
      <c r="Y4678" s="193"/>
      <c r="Z4678" s="197">
        <v>4676</v>
      </c>
    </row>
    <row r="4679" spans="1:26" ht="14.4" x14ac:dyDescent="0.3">
      <c r="A4679" s="7">
        <v>37354</v>
      </c>
      <c r="B4679" s="191">
        <v>1122.7299800000001</v>
      </c>
      <c r="C4679" s="191">
        <v>1125.410034</v>
      </c>
      <c r="D4679" s="191">
        <v>1111.790039</v>
      </c>
      <c r="E4679" s="191">
        <v>1125.290039</v>
      </c>
      <c r="F4679" s="192">
        <v>1125.290039</v>
      </c>
      <c r="G4679" s="191">
        <v>1095300000</v>
      </c>
      <c r="H4679" s="194">
        <f t="shared" si="146"/>
        <v>2.2802089955769331E-3</v>
      </c>
      <c r="I4679" s="193"/>
      <c r="J4679" s="197">
        <v>4677</v>
      </c>
      <c r="K4679" s="234"/>
      <c r="L4679" s="234"/>
      <c r="M4679" s="234"/>
      <c r="N4679" s="234"/>
      <c r="O4679" s="234"/>
      <c r="P4679" s="234"/>
      <c r="Q4679" s="7">
        <v>37354</v>
      </c>
      <c r="R4679" s="234">
        <v>0.43142900000000001</v>
      </c>
      <c r="S4679" s="234">
        <v>0.44071399999999999</v>
      </c>
      <c r="T4679" s="234">
        <v>0.42464299999999999</v>
      </c>
      <c r="U4679" s="234">
        <v>0.43857099999999999</v>
      </c>
      <c r="V4679" s="192">
        <v>0.37898700000000002</v>
      </c>
      <c r="W4679" s="234">
        <v>261514400</v>
      </c>
      <c r="X4679" s="194">
        <f t="shared" si="147"/>
        <v>-7.2741274714220672E-3</v>
      </c>
      <c r="Y4679" s="193"/>
      <c r="Z4679" s="197">
        <v>4677</v>
      </c>
    </row>
    <row r="4680" spans="1:26" ht="14.4" x14ac:dyDescent="0.3">
      <c r="A4680" s="7">
        <v>37351</v>
      </c>
      <c r="B4680" s="191">
        <v>1126.339966</v>
      </c>
      <c r="C4680" s="191">
        <v>1133.3100589999999</v>
      </c>
      <c r="D4680" s="191">
        <v>1119.48999</v>
      </c>
      <c r="E4680" s="191">
        <v>1122.7299800000001</v>
      </c>
      <c r="F4680" s="192">
        <v>1122.7299800000001</v>
      </c>
      <c r="G4680" s="191">
        <v>1110200000</v>
      </c>
      <c r="H4680" s="194">
        <f t="shared" si="146"/>
        <v>-3.2050589599694054E-3</v>
      </c>
      <c r="I4680" s="193"/>
      <c r="J4680" s="197">
        <v>4678</v>
      </c>
      <c r="K4680" s="234"/>
      <c r="L4680" s="234"/>
      <c r="M4680" s="234"/>
      <c r="N4680" s="234"/>
      <c r="O4680" s="234"/>
      <c r="P4680" s="234"/>
      <c r="Q4680" s="7">
        <v>37351</v>
      </c>
      <c r="R4680" s="234">
        <v>0.44553599999999999</v>
      </c>
      <c r="S4680" s="234">
        <v>0.44982100000000003</v>
      </c>
      <c r="T4680" s="234">
        <v>0.43035699999999999</v>
      </c>
      <c r="U4680" s="234">
        <v>0.44178600000000001</v>
      </c>
      <c r="V4680" s="192">
        <v>0.38176399999999999</v>
      </c>
      <c r="W4680" s="234">
        <v>278348000</v>
      </c>
      <c r="X4680" s="194">
        <f t="shared" si="147"/>
        <v>-6.4257885189455332E-3</v>
      </c>
      <c r="Y4680" s="193"/>
      <c r="Z4680" s="197">
        <v>4678</v>
      </c>
    </row>
    <row r="4681" spans="1:26" ht="14.4" x14ac:dyDescent="0.3">
      <c r="A4681" s="7">
        <v>37350</v>
      </c>
      <c r="B4681" s="191">
        <v>1125.400024</v>
      </c>
      <c r="C4681" s="191">
        <v>1130.4499510000001</v>
      </c>
      <c r="D4681" s="191">
        <v>1120.0600589999999</v>
      </c>
      <c r="E4681" s="191">
        <v>1126.339966</v>
      </c>
      <c r="F4681" s="192">
        <v>1126.339966</v>
      </c>
      <c r="G4681" s="191">
        <v>1283800000</v>
      </c>
      <c r="H4681" s="194">
        <f t="shared" si="146"/>
        <v>8.3520701968633831E-4</v>
      </c>
      <c r="I4681" s="193"/>
      <c r="J4681" s="197">
        <v>4679</v>
      </c>
      <c r="K4681" s="234"/>
      <c r="L4681" s="234"/>
      <c r="M4681" s="234"/>
      <c r="N4681" s="234"/>
      <c r="O4681" s="234"/>
      <c r="P4681" s="234"/>
      <c r="Q4681" s="7">
        <v>37350</v>
      </c>
      <c r="R4681" s="234">
        <v>0.42267900000000003</v>
      </c>
      <c r="S4681" s="234">
        <v>0.44732100000000002</v>
      </c>
      <c r="T4681" s="234">
        <v>0.42267900000000003</v>
      </c>
      <c r="U4681" s="234">
        <v>0.44464300000000001</v>
      </c>
      <c r="V4681" s="192">
        <v>0.38423299999999999</v>
      </c>
      <c r="W4681" s="234">
        <v>338497600</v>
      </c>
      <c r="X4681" s="194">
        <f t="shared" si="147"/>
        <v>4.8419047826941161E-2</v>
      </c>
      <c r="Y4681" s="193"/>
      <c r="Z4681" s="197">
        <v>4679</v>
      </c>
    </row>
    <row r="4682" spans="1:26" ht="14.4" x14ac:dyDescent="0.3">
      <c r="A4682" s="7">
        <v>37349</v>
      </c>
      <c r="B4682" s="191">
        <v>1136.76001</v>
      </c>
      <c r="C4682" s="191">
        <v>1138.849976</v>
      </c>
      <c r="D4682" s="191">
        <v>1119.6800539999999</v>
      </c>
      <c r="E4682" s="191">
        <v>1125.400024</v>
      </c>
      <c r="F4682" s="192">
        <v>1125.400024</v>
      </c>
      <c r="G4682" s="191">
        <v>1219700000</v>
      </c>
      <c r="H4682" s="194">
        <f t="shared" si="146"/>
        <v>-9.9933019283462796E-3</v>
      </c>
      <c r="I4682" s="193"/>
      <c r="J4682" s="197">
        <v>4680</v>
      </c>
      <c r="K4682" s="234"/>
      <c r="L4682" s="234"/>
      <c r="M4682" s="234"/>
      <c r="N4682" s="234"/>
      <c r="O4682" s="234"/>
      <c r="P4682" s="234"/>
      <c r="Q4682" s="7">
        <v>37349</v>
      </c>
      <c r="R4682" s="234">
        <v>0.42946400000000001</v>
      </c>
      <c r="S4682" s="234">
        <v>0.43732100000000002</v>
      </c>
      <c r="T4682" s="234">
        <v>0.421429</v>
      </c>
      <c r="U4682" s="234">
        <v>0.42410700000000001</v>
      </c>
      <c r="V4682" s="192">
        <v>0.36648799999999998</v>
      </c>
      <c r="W4682" s="234">
        <v>214530400</v>
      </c>
      <c r="X4682" s="194">
        <f t="shared" si="147"/>
        <v>-1.3292050885104731E-2</v>
      </c>
      <c r="Y4682" s="193"/>
      <c r="Z4682" s="197">
        <v>4680</v>
      </c>
    </row>
    <row r="4683" spans="1:26" ht="14.4" x14ac:dyDescent="0.3">
      <c r="A4683" s="7">
        <v>37348</v>
      </c>
      <c r="B4683" s="191">
        <v>1146.540039</v>
      </c>
      <c r="C4683" s="191">
        <v>1146.540039</v>
      </c>
      <c r="D4683" s="191">
        <v>1135.709961</v>
      </c>
      <c r="E4683" s="191">
        <v>1136.76001</v>
      </c>
      <c r="F4683" s="192">
        <v>1136.76001</v>
      </c>
      <c r="G4683" s="191">
        <v>1176700000</v>
      </c>
      <c r="H4683" s="194">
        <f t="shared" si="146"/>
        <v>-8.5300370395525391E-3</v>
      </c>
      <c r="I4683" s="193"/>
      <c r="J4683" s="197">
        <v>4681</v>
      </c>
      <c r="K4683" s="234"/>
      <c r="L4683" s="234"/>
      <c r="M4683" s="234"/>
      <c r="N4683" s="234"/>
      <c r="O4683" s="234"/>
      <c r="P4683" s="234"/>
      <c r="Q4683" s="7">
        <v>37348</v>
      </c>
      <c r="R4683" s="234">
        <v>0.42857099999999998</v>
      </c>
      <c r="S4683" s="234">
        <v>0.43392900000000001</v>
      </c>
      <c r="T4683" s="234">
        <v>0.42625000000000002</v>
      </c>
      <c r="U4683" s="234">
        <v>0.42982100000000001</v>
      </c>
      <c r="V4683" s="192">
        <v>0.37142500000000001</v>
      </c>
      <c r="W4683" s="234">
        <v>203795200</v>
      </c>
      <c r="X4683" s="194">
        <f t="shared" si="147"/>
        <v>-1.5946736469515999E-2</v>
      </c>
      <c r="Y4683" s="193"/>
      <c r="Z4683" s="197">
        <v>4681</v>
      </c>
    </row>
    <row r="4684" spans="1:26" ht="14.4" x14ac:dyDescent="0.3">
      <c r="A4684" s="7">
        <v>37347</v>
      </c>
      <c r="B4684" s="191">
        <v>1147.3900149999999</v>
      </c>
      <c r="C4684" s="191">
        <v>1147.839966</v>
      </c>
      <c r="D4684" s="191">
        <v>1132.869995</v>
      </c>
      <c r="E4684" s="191">
        <v>1146.540039</v>
      </c>
      <c r="F4684" s="192">
        <v>1146.540039</v>
      </c>
      <c r="G4684" s="191">
        <v>1050900000</v>
      </c>
      <c r="H4684" s="194">
        <f t="shared" si="146"/>
        <v>-7.4079082865294906E-4</v>
      </c>
      <c r="I4684" s="193"/>
      <c r="J4684" s="197">
        <v>4682</v>
      </c>
      <c r="K4684" s="234"/>
      <c r="L4684" s="234"/>
      <c r="M4684" s="234"/>
      <c r="N4684" s="234"/>
      <c r="O4684" s="234"/>
      <c r="P4684" s="234"/>
      <c r="Q4684" s="7">
        <v>37347</v>
      </c>
      <c r="R4684" s="234">
        <v>0.41749999999999998</v>
      </c>
      <c r="S4684" s="234">
        <v>0.44107099999999999</v>
      </c>
      <c r="T4684" s="234">
        <v>0.41571399999999997</v>
      </c>
      <c r="U4684" s="234">
        <v>0.43678600000000001</v>
      </c>
      <c r="V4684" s="192">
        <v>0.377444</v>
      </c>
      <c r="W4684" s="234">
        <v>199046400</v>
      </c>
      <c r="X4684" s="194">
        <f t="shared" si="147"/>
        <v>3.3376864803300745E-2</v>
      </c>
      <c r="Y4684" s="193"/>
      <c r="Z4684" s="197">
        <v>4682</v>
      </c>
    </row>
    <row r="4685" spans="1:26" ht="14.4" x14ac:dyDescent="0.3">
      <c r="A4685" s="7">
        <v>37343</v>
      </c>
      <c r="B4685" s="191">
        <v>1144.579956</v>
      </c>
      <c r="C4685" s="191">
        <v>1154.4499510000001</v>
      </c>
      <c r="D4685" s="191">
        <v>1144.579956</v>
      </c>
      <c r="E4685" s="191">
        <v>1147.3900149999999</v>
      </c>
      <c r="F4685" s="192">
        <v>1147.3900149999999</v>
      </c>
      <c r="G4685" s="191">
        <v>1147600000</v>
      </c>
      <c r="H4685" s="194">
        <f t="shared" si="146"/>
        <v>2.4551006552834568E-3</v>
      </c>
      <c r="I4685" s="193"/>
      <c r="J4685" s="197">
        <v>4683</v>
      </c>
      <c r="K4685" s="234"/>
      <c r="L4685" s="234"/>
      <c r="M4685" s="234"/>
      <c r="N4685" s="234"/>
      <c r="O4685" s="234"/>
      <c r="P4685" s="234"/>
      <c r="Q4685" s="7">
        <v>37343</v>
      </c>
      <c r="R4685" s="234">
        <v>0.42321399999999998</v>
      </c>
      <c r="S4685" s="234">
        <v>0.426429</v>
      </c>
      <c r="T4685" s="234">
        <v>0.418929</v>
      </c>
      <c r="U4685" s="234">
        <v>0.42267900000000003</v>
      </c>
      <c r="V4685" s="192">
        <v>0.36525299999999999</v>
      </c>
      <c r="W4685" s="234">
        <v>108455200</v>
      </c>
      <c r="X4685" s="194">
        <f t="shared" si="147"/>
        <v>8.5209309517431941E-3</v>
      </c>
      <c r="Y4685" s="193"/>
      <c r="Z4685" s="197">
        <v>4683</v>
      </c>
    </row>
    <row r="4686" spans="1:26" ht="14.4" x14ac:dyDescent="0.3">
      <c r="A4686" s="7">
        <v>37342</v>
      </c>
      <c r="B4686" s="191">
        <v>1138.48999</v>
      </c>
      <c r="C4686" s="191">
        <v>1146.9499510000001</v>
      </c>
      <c r="D4686" s="191">
        <v>1135.329956</v>
      </c>
      <c r="E4686" s="191">
        <v>1144.579956</v>
      </c>
      <c r="F4686" s="192">
        <v>1144.579956</v>
      </c>
      <c r="G4686" s="191">
        <v>1180100000</v>
      </c>
      <c r="H4686" s="194">
        <f t="shared" si="146"/>
        <v>5.3491607774258992E-3</v>
      </c>
      <c r="I4686" s="193"/>
      <c r="J4686" s="197">
        <v>4684</v>
      </c>
      <c r="K4686" s="234"/>
      <c r="L4686" s="234"/>
      <c r="M4686" s="234"/>
      <c r="N4686" s="234"/>
      <c r="O4686" s="234"/>
      <c r="P4686" s="234"/>
      <c r="Q4686" s="7">
        <v>37342</v>
      </c>
      <c r="R4686" s="234">
        <v>0.416964</v>
      </c>
      <c r="S4686" s="234">
        <v>0.42357099999999998</v>
      </c>
      <c r="T4686" s="234">
        <v>0.41535699999999998</v>
      </c>
      <c r="U4686" s="234">
        <v>0.41910700000000001</v>
      </c>
      <c r="V4686" s="192">
        <v>0.36216700000000002</v>
      </c>
      <c r="W4686" s="234">
        <v>127702400</v>
      </c>
      <c r="X4686" s="194">
        <f t="shared" si="147"/>
        <v>4.2539908787817839E-4</v>
      </c>
      <c r="Y4686" s="193"/>
      <c r="Z4686" s="197">
        <v>4684</v>
      </c>
    </row>
    <row r="4687" spans="1:26" ht="14.4" x14ac:dyDescent="0.3">
      <c r="A4687" s="7">
        <v>37341</v>
      </c>
      <c r="B4687" s="191">
        <v>1131.869995</v>
      </c>
      <c r="C4687" s="191">
        <v>1147</v>
      </c>
      <c r="D4687" s="191">
        <v>1131.6099850000001</v>
      </c>
      <c r="E4687" s="191">
        <v>1138.48999</v>
      </c>
      <c r="F4687" s="192">
        <v>1138.48999</v>
      </c>
      <c r="G4687" s="191">
        <v>1223600000</v>
      </c>
      <c r="H4687" s="194">
        <f t="shared" si="146"/>
        <v>5.8487238192050641E-3</v>
      </c>
      <c r="I4687" s="193"/>
      <c r="J4687" s="197">
        <v>4685</v>
      </c>
      <c r="K4687" s="234"/>
      <c r="L4687" s="234"/>
      <c r="M4687" s="234"/>
      <c r="N4687" s="234"/>
      <c r="O4687" s="234"/>
      <c r="P4687" s="234"/>
      <c r="Q4687" s="7">
        <v>37341</v>
      </c>
      <c r="R4687" s="234">
        <v>0.41428599999999999</v>
      </c>
      <c r="S4687" s="234">
        <v>0.42214299999999999</v>
      </c>
      <c r="T4687" s="234">
        <v>0.41071400000000002</v>
      </c>
      <c r="U4687" s="234">
        <v>0.418929</v>
      </c>
      <c r="V4687" s="192">
        <v>0.36201299999999997</v>
      </c>
      <c r="W4687" s="234">
        <v>257840800</v>
      </c>
      <c r="X4687" s="194">
        <f t="shared" si="147"/>
        <v>4.7125431913741514E-3</v>
      </c>
      <c r="Y4687" s="193"/>
      <c r="Z4687" s="197">
        <v>4685</v>
      </c>
    </row>
    <row r="4688" spans="1:26" ht="14.4" x14ac:dyDescent="0.3">
      <c r="A4688" s="7">
        <v>37340</v>
      </c>
      <c r="B4688" s="191">
        <v>1148.6999510000001</v>
      </c>
      <c r="C4688" s="191">
        <v>1151.040039</v>
      </c>
      <c r="D4688" s="191">
        <v>1131.869995</v>
      </c>
      <c r="E4688" s="191">
        <v>1131.869995</v>
      </c>
      <c r="F4688" s="192">
        <v>1131.869995</v>
      </c>
      <c r="G4688" s="191">
        <v>1057900000</v>
      </c>
      <c r="H4688" s="194">
        <f t="shared" si="146"/>
        <v>-1.465130731950387E-2</v>
      </c>
      <c r="I4688" s="193"/>
      <c r="J4688" s="197">
        <v>4686</v>
      </c>
      <c r="K4688" s="234"/>
      <c r="L4688" s="234"/>
      <c r="M4688" s="234"/>
      <c r="N4688" s="234"/>
      <c r="O4688" s="234"/>
      <c r="P4688" s="234"/>
      <c r="Q4688" s="7">
        <v>37340</v>
      </c>
      <c r="R4688" s="234">
        <v>0.42982100000000001</v>
      </c>
      <c r="S4688" s="234">
        <v>0.43017899999999998</v>
      </c>
      <c r="T4688" s="234">
        <v>0.41499999999999998</v>
      </c>
      <c r="U4688" s="234">
        <v>0.416964</v>
      </c>
      <c r="V4688" s="192">
        <v>0.360315</v>
      </c>
      <c r="W4688" s="234">
        <v>262830400</v>
      </c>
      <c r="X4688" s="194">
        <f t="shared" si="147"/>
        <v>-3.0718201724889337E-2</v>
      </c>
      <c r="Y4688" s="193"/>
      <c r="Z4688" s="197">
        <v>4686</v>
      </c>
    </row>
    <row r="4689" spans="1:26" ht="14.4" x14ac:dyDescent="0.3">
      <c r="A4689" s="7">
        <v>37337</v>
      </c>
      <c r="B4689" s="191">
        <v>1153.589966</v>
      </c>
      <c r="C4689" s="191">
        <v>1156.48999</v>
      </c>
      <c r="D4689" s="191">
        <v>1144.599976</v>
      </c>
      <c r="E4689" s="191">
        <v>1148.6999510000001</v>
      </c>
      <c r="F4689" s="192">
        <v>1148.6999510000001</v>
      </c>
      <c r="G4689" s="191">
        <v>1243300000</v>
      </c>
      <c r="H4689" s="194">
        <f t="shared" si="146"/>
        <v>-4.2389541727341521E-3</v>
      </c>
      <c r="I4689" s="193"/>
      <c r="J4689" s="197">
        <v>4687</v>
      </c>
      <c r="K4689" s="234"/>
      <c r="L4689" s="234"/>
      <c r="M4689" s="234"/>
      <c r="N4689" s="234"/>
      <c r="O4689" s="234"/>
      <c r="P4689" s="234"/>
      <c r="Q4689" s="7">
        <v>37337</v>
      </c>
      <c r="R4689" s="234">
        <v>0.4325</v>
      </c>
      <c r="S4689" s="234">
        <v>0.43857099999999999</v>
      </c>
      <c r="T4689" s="234">
        <v>0.42625000000000002</v>
      </c>
      <c r="U4689" s="234">
        <v>0.43017899999999998</v>
      </c>
      <c r="V4689" s="192">
        <v>0.37173400000000001</v>
      </c>
      <c r="W4689" s="234">
        <v>202193600</v>
      </c>
      <c r="X4689" s="194">
        <f t="shared" si="147"/>
        <v>-7.4176528388943544E-3</v>
      </c>
      <c r="Y4689" s="193"/>
      <c r="Z4689" s="197">
        <v>4687</v>
      </c>
    </row>
    <row r="4690" spans="1:26" ht="14.4" x14ac:dyDescent="0.3">
      <c r="A4690" s="7">
        <v>37336</v>
      </c>
      <c r="B4690" s="191">
        <v>1151.849976</v>
      </c>
      <c r="C4690" s="191">
        <v>1155.099976</v>
      </c>
      <c r="D4690" s="191">
        <v>1139.4799800000001</v>
      </c>
      <c r="E4690" s="191">
        <v>1153.589966</v>
      </c>
      <c r="F4690" s="192">
        <v>1153.589966</v>
      </c>
      <c r="G4690" s="191">
        <v>1339200000</v>
      </c>
      <c r="H4690" s="194">
        <f t="shared" si="146"/>
        <v>1.5106047109038046E-3</v>
      </c>
      <c r="I4690" s="193"/>
      <c r="J4690" s="197">
        <v>4688</v>
      </c>
      <c r="K4690" s="234"/>
      <c r="L4690" s="234"/>
      <c r="M4690" s="234"/>
      <c r="N4690" s="234"/>
      <c r="O4690" s="234"/>
      <c r="P4690" s="234"/>
      <c r="Q4690" s="7">
        <v>37336</v>
      </c>
      <c r="R4690" s="234">
        <v>0.42607099999999998</v>
      </c>
      <c r="S4690" s="234">
        <v>0.43392900000000001</v>
      </c>
      <c r="T4690" s="234">
        <v>0.41535699999999998</v>
      </c>
      <c r="U4690" s="234">
        <v>0.43339299999999997</v>
      </c>
      <c r="V4690" s="192">
        <v>0.37451200000000001</v>
      </c>
      <c r="W4690" s="234">
        <v>616352800</v>
      </c>
      <c r="X4690" s="194">
        <f t="shared" si="147"/>
        <v>-2.608297663194133E-2</v>
      </c>
      <c r="Y4690" s="193"/>
      <c r="Z4690" s="197">
        <v>4688</v>
      </c>
    </row>
    <row r="4691" spans="1:26" ht="14.4" x14ac:dyDescent="0.3">
      <c r="A4691" s="7">
        <v>37335</v>
      </c>
      <c r="B4691" s="191">
        <v>1170.290039</v>
      </c>
      <c r="C4691" s="191">
        <v>1170.290039</v>
      </c>
      <c r="D4691" s="191">
        <v>1151.6099850000001</v>
      </c>
      <c r="E4691" s="191">
        <v>1151.849976</v>
      </c>
      <c r="F4691" s="192">
        <v>1151.849976</v>
      </c>
      <c r="G4691" s="191">
        <v>1304900000</v>
      </c>
      <c r="H4691" s="194">
        <f t="shared" si="146"/>
        <v>-1.575683154216782E-2</v>
      </c>
      <c r="I4691" s="193"/>
      <c r="J4691" s="197">
        <v>4689</v>
      </c>
      <c r="K4691" s="234"/>
      <c r="L4691" s="234"/>
      <c r="M4691" s="234"/>
      <c r="N4691" s="234"/>
      <c r="O4691" s="234"/>
      <c r="P4691" s="234"/>
      <c r="Q4691" s="7">
        <v>37335</v>
      </c>
      <c r="R4691" s="234">
        <v>0.440357</v>
      </c>
      <c r="S4691" s="234">
        <v>0.44892900000000002</v>
      </c>
      <c r="T4691" s="234">
        <v>0.4375</v>
      </c>
      <c r="U4691" s="234">
        <v>0.44500000000000001</v>
      </c>
      <c r="V4691" s="192">
        <v>0.38454199999999999</v>
      </c>
      <c r="W4691" s="234">
        <v>294319200</v>
      </c>
      <c r="X4691" s="194">
        <f t="shared" si="147"/>
        <v>2.8164459581391894E-3</v>
      </c>
      <c r="Y4691" s="193"/>
      <c r="Z4691" s="197">
        <v>4689</v>
      </c>
    </row>
    <row r="4692" spans="1:26" ht="14.4" x14ac:dyDescent="0.3">
      <c r="A4692" s="7">
        <v>37334</v>
      </c>
      <c r="B4692" s="191">
        <v>1165.5500489999999</v>
      </c>
      <c r="C4692" s="191">
        <v>1173.9399410000001</v>
      </c>
      <c r="D4692" s="191">
        <v>1165.5500489999999</v>
      </c>
      <c r="E4692" s="191">
        <v>1170.290039</v>
      </c>
      <c r="F4692" s="192">
        <v>1170.290039</v>
      </c>
      <c r="G4692" s="191">
        <v>1255000000</v>
      </c>
      <c r="H4692" s="194">
        <f t="shared" si="146"/>
        <v>4.0667408525843877E-3</v>
      </c>
      <c r="I4692" s="193"/>
      <c r="J4692" s="197">
        <v>4690</v>
      </c>
      <c r="K4692" s="234"/>
      <c r="L4692" s="234"/>
      <c r="M4692" s="234"/>
      <c r="N4692" s="234"/>
      <c r="O4692" s="234"/>
      <c r="P4692" s="234"/>
      <c r="Q4692" s="7">
        <v>37334</v>
      </c>
      <c r="R4692" s="234">
        <v>0.44089299999999998</v>
      </c>
      <c r="S4692" s="234">
        <v>0.45178600000000002</v>
      </c>
      <c r="T4692" s="234">
        <v>0.43392900000000001</v>
      </c>
      <c r="U4692" s="234">
        <v>0.44374999999999998</v>
      </c>
      <c r="V4692" s="192">
        <v>0.38346200000000003</v>
      </c>
      <c r="W4692" s="234">
        <v>242345600</v>
      </c>
      <c r="X4692" s="194">
        <f t="shared" si="147"/>
        <v>4.4477740174558968E-3</v>
      </c>
      <c r="Y4692" s="193"/>
      <c r="Z4692" s="197">
        <v>4690</v>
      </c>
    </row>
    <row r="4693" spans="1:26" ht="14.4" x14ac:dyDescent="0.3">
      <c r="A4693" s="7">
        <v>37333</v>
      </c>
      <c r="B4693" s="191">
        <v>1166.160034</v>
      </c>
      <c r="C4693" s="191">
        <v>1172.7299800000001</v>
      </c>
      <c r="D4693" s="191">
        <v>1159.1400149999999</v>
      </c>
      <c r="E4693" s="191">
        <v>1165.5500489999999</v>
      </c>
      <c r="F4693" s="192">
        <v>1165.5500489999999</v>
      </c>
      <c r="G4693" s="191">
        <v>1169500000</v>
      </c>
      <c r="H4693" s="194">
        <f t="shared" si="146"/>
        <v>-5.2307143292140256E-4</v>
      </c>
      <c r="I4693" s="193"/>
      <c r="J4693" s="197">
        <v>4691</v>
      </c>
      <c r="K4693" s="234"/>
      <c r="L4693" s="234"/>
      <c r="M4693" s="234"/>
      <c r="N4693" s="234"/>
      <c r="O4693" s="234"/>
      <c r="P4693" s="234"/>
      <c r="Q4693" s="7">
        <v>37333</v>
      </c>
      <c r="R4693" s="234">
        <v>0.44553599999999999</v>
      </c>
      <c r="S4693" s="234">
        <v>0.44732100000000002</v>
      </c>
      <c r="T4693" s="234">
        <v>0.43428600000000001</v>
      </c>
      <c r="U4693" s="234">
        <v>0.44178600000000001</v>
      </c>
      <c r="V4693" s="192">
        <v>0.38176399999999999</v>
      </c>
      <c r="W4693" s="234">
        <v>304556000</v>
      </c>
      <c r="X4693" s="194">
        <f t="shared" si="147"/>
        <v>-8.4180724925650152E-3</v>
      </c>
      <c r="Y4693" s="193"/>
      <c r="Z4693" s="197">
        <v>4691</v>
      </c>
    </row>
    <row r="4694" spans="1:26" ht="14.4" x14ac:dyDescent="0.3">
      <c r="A4694" s="7">
        <v>37330</v>
      </c>
      <c r="B4694" s="191">
        <v>1153.040039</v>
      </c>
      <c r="C4694" s="191">
        <v>1166.4799800000001</v>
      </c>
      <c r="D4694" s="191">
        <v>1153.040039</v>
      </c>
      <c r="E4694" s="191">
        <v>1166.160034</v>
      </c>
      <c r="F4694" s="192">
        <v>1166.160034</v>
      </c>
      <c r="G4694" s="191">
        <v>1493900000</v>
      </c>
      <c r="H4694" s="194">
        <f t="shared" si="146"/>
        <v>1.1378611805517724E-2</v>
      </c>
      <c r="I4694" s="193"/>
      <c r="J4694" s="197">
        <v>4692</v>
      </c>
      <c r="K4694" s="234"/>
      <c r="L4694" s="234"/>
      <c r="M4694" s="234"/>
      <c r="N4694" s="234"/>
      <c r="O4694" s="234"/>
      <c r="P4694" s="234"/>
      <c r="Q4694" s="7">
        <v>37330</v>
      </c>
      <c r="R4694" s="234">
        <v>0.43678600000000001</v>
      </c>
      <c r="S4694" s="234">
        <v>0.445714</v>
      </c>
      <c r="T4694" s="234">
        <v>0.43303599999999998</v>
      </c>
      <c r="U4694" s="234">
        <v>0.44553599999999999</v>
      </c>
      <c r="V4694" s="192">
        <v>0.38500499999999999</v>
      </c>
      <c r="W4694" s="234">
        <v>240900800</v>
      </c>
      <c r="X4694" s="194">
        <f t="shared" si="147"/>
        <v>2.1284892342054308E-2</v>
      </c>
      <c r="Y4694" s="193"/>
      <c r="Z4694" s="197">
        <v>4692</v>
      </c>
    </row>
    <row r="4695" spans="1:26" ht="14.4" x14ac:dyDescent="0.3">
      <c r="A4695" s="7">
        <v>37329</v>
      </c>
      <c r="B4695" s="191">
        <v>1154.089966</v>
      </c>
      <c r="C4695" s="191">
        <v>1157.829956</v>
      </c>
      <c r="D4695" s="191">
        <v>1151.079956</v>
      </c>
      <c r="E4695" s="191">
        <v>1153.040039</v>
      </c>
      <c r="F4695" s="192">
        <v>1153.040039</v>
      </c>
      <c r="G4695" s="191">
        <v>1208800000</v>
      </c>
      <c r="H4695" s="194">
        <f t="shared" si="146"/>
        <v>-9.0974450080265681E-4</v>
      </c>
      <c r="I4695" s="193"/>
      <c r="J4695" s="197">
        <v>4693</v>
      </c>
      <c r="K4695" s="234"/>
      <c r="L4695" s="234"/>
      <c r="M4695" s="234"/>
      <c r="N4695" s="234"/>
      <c r="O4695" s="234"/>
      <c r="P4695" s="234"/>
      <c r="Q4695" s="7">
        <v>37329</v>
      </c>
      <c r="R4695" s="234">
        <v>0.43392900000000001</v>
      </c>
      <c r="S4695" s="234">
        <v>0.43928600000000001</v>
      </c>
      <c r="T4695" s="234">
        <v>0.42625000000000002</v>
      </c>
      <c r="U4695" s="234">
        <v>0.43625000000000003</v>
      </c>
      <c r="V4695" s="192">
        <v>0.37698100000000001</v>
      </c>
      <c r="W4695" s="234">
        <v>217296800</v>
      </c>
      <c r="X4695" s="194">
        <f t="shared" si="147"/>
        <v>-2.4503383107483652E-3</v>
      </c>
      <c r="Y4695" s="193"/>
      <c r="Z4695" s="197">
        <v>4693</v>
      </c>
    </row>
    <row r="4696" spans="1:26" ht="14.4" x14ac:dyDescent="0.3">
      <c r="A4696" s="7">
        <v>37328</v>
      </c>
      <c r="B4696" s="191">
        <v>1165.579956</v>
      </c>
      <c r="C4696" s="191">
        <v>1165.579956</v>
      </c>
      <c r="D4696" s="191">
        <v>1151.01001</v>
      </c>
      <c r="E4696" s="191">
        <v>1154.089966</v>
      </c>
      <c r="F4696" s="192">
        <v>1154.089966</v>
      </c>
      <c r="G4696" s="191">
        <v>1354000000</v>
      </c>
      <c r="H4696" s="194">
        <f t="shared" si="146"/>
        <v>-9.8577450142768534E-3</v>
      </c>
      <c r="I4696" s="193"/>
      <c r="J4696" s="197">
        <v>4694</v>
      </c>
      <c r="K4696" s="234"/>
      <c r="L4696" s="234"/>
      <c r="M4696" s="234"/>
      <c r="N4696" s="234"/>
      <c r="O4696" s="234"/>
      <c r="P4696" s="234"/>
      <c r="Q4696" s="7">
        <v>37328</v>
      </c>
      <c r="R4696" s="234">
        <v>0.43517899999999998</v>
      </c>
      <c r="S4696" s="234">
        <v>0.44374999999999998</v>
      </c>
      <c r="T4696" s="234">
        <v>0.43125000000000002</v>
      </c>
      <c r="U4696" s="234">
        <v>0.43732100000000002</v>
      </c>
      <c r="V4696" s="192">
        <v>0.37790699999999999</v>
      </c>
      <c r="W4696" s="234">
        <v>200765600</v>
      </c>
      <c r="X4696" s="194">
        <f t="shared" si="147"/>
        <v>-9.3038253428967543E-3</v>
      </c>
      <c r="Y4696" s="193"/>
      <c r="Z4696" s="197">
        <v>4694</v>
      </c>
    </row>
    <row r="4697" spans="1:26" ht="14.4" x14ac:dyDescent="0.3">
      <c r="A4697" s="7">
        <v>37327</v>
      </c>
      <c r="B4697" s="191">
        <v>1168.26001</v>
      </c>
      <c r="C4697" s="191">
        <v>1168.26001</v>
      </c>
      <c r="D4697" s="191">
        <v>1154.339966</v>
      </c>
      <c r="E4697" s="191">
        <v>1165.579956</v>
      </c>
      <c r="F4697" s="192">
        <v>1165.579956</v>
      </c>
      <c r="G4697" s="191">
        <v>1304400000</v>
      </c>
      <c r="H4697" s="194">
        <f t="shared" si="146"/>
        <v>-2.2940560980084625E-3</v>
      </c>
      <c r="I4697" s="193"/>
      <c r="J4697" s="197">
        <v>4695</v>
      </c>
      <c r="K4697" s="234"/>
      <c r="L4697" s="234"/>
      <c r="M4697" s="234"/>
      <c r="N4697" s="234"/>
      <c r="O4697" s="234"/>
      <c r="P4697" s="234"/>
      <c r="Q4697" s="7">
        <v>37327</v>
      </c>
      <c r="R4697" s="234">
        <v>0.43767899999999998</v>
      </c>
      <c r="S4697" s="234">
        <v>0.44178600000000001</v>
      </c>
      <c r="T4697" s="234">
        <v>0.43035699999999999</v>
      </c>
      <c r="U4697" s="234">
        <v>0.44142900000000002</v>
      </c>
      <c r="V4697" s="192">
        <v>0.38145600000000002</v>
      </c>
      <c r="W4697" s="234">
        <v>254055200</v>
      </c>
      <c r="X4697" s="194">
        <f t="shared" si="147"/>
        <v>-1.3566001727428285E-2</v>
      </c>
      <c r="Y4697" s="193"/>
      <c r="Z4697" s="197">
        <v>4695</v>
      </c>
    </row>
    <row r="4698" spans="1:26" ht="14.4" x14ac:dyDescent="0.3">
      <c r="A4698" s="7">
        <v>37326</v>
      </c>
      <c r="B4698" s="191">
        <v>1164.3100589999999</v>
      </c>
      <c r="C4698" s="191">
        <v>1173.030029</v>
      </c>
      <c r="D4698" s="191">
        <v>1159.579956</v>
      </c>
      <c r="E4698" s="191">
        <v>1168.26001</v>
      </c>
      <c r="F4698" s="192">
        <v>1168.26001</v>
      </c>
      <c r="G4698" s="191">
        <v>1210200000</v>
      </c>
      <c r="H4698" s="194">
        <f t="shared" si="146"/>
        <v>3.3925250146791489E-3</v>
      </c>
      <c r="I4698" s="193"/>
      <c r="J4698" s="197">
        <v>4696</v>
      </c>
      <c r="K4698" s="234"/>
      <c r="L4698" s="234"/>
      <c r="M4698" s="234"/>
      <c r="N4698" s="234"/>
      <c r="O4698" s="234"/>
      <c r="P4698" s="234"/>
      <c r="Q4698" s="7">
        <v>37326</v>
      </c>
      <c r="R4698" s="234">
        <v>0.43928600000000001</v>
      </c>
      <c r="S4698" s="234">
        <v>0.44892900000000002</v>
      </c>
      <c r="T4698" s="234">
        <v>0.43035699999999999</v>
      </c>
      <c r="U4698" s="234">
        <v>0.44750000000000001</v>
      </c>
      <c r="V4698" s="192">
        <v>0.38670199999999999</v>
      </c>
      <c r="W4698" s="234">
        <v>262785600</v>
      </c>
      <c r="X4698" s="194">
        <f t="shared" si="147"/>
        <v>1.6219483352166744E-2</v>
      </c>
      <c r="Y4698" s="193"/>
      <c r="Z4698" s="197">
        <v>4696</v>
      </c>
    </row>
    <row r="4699" spans="1:26" ht="14.4" x14ac:dyDescent="0.3">
      <c r="A4699" s="7">
        <v>37323</v>
      </c>
      <c r="B4699" s="191">
        <v>1157.540039</v>
      </c>
      <c r="C4699" s="191">
        <v>1172.76001</v>
      </c>
      <c r="D4699" s="191">
        <v>1157.540039</v>
      </c>
      <c r="E4699" s="191">
        <v>1164.3100589999999</v>
      </c>
      <c r="F4699" s="192">
        <v>1164.3100589999999</v>
      </c>
      <c r="G4699" s="191">
        <v>1412000000</v>
      </c>
      <c r="H4699" s="194">
        <f t="shared" si="146"/>
        <v>5.8486270642081279E-3</v>
      </c>
      <c r="I4699" s="193"/>
      <c r="J4699" s="197">
        <v>4697</v>
      </c>
      <c r="K4699" s="234"/>
      <c r="L4699" s="234"/>
      <c r="M4699" s="234"/>
      <c r="N4699" s="234"/>
      <c r="O4699" s="234"/>
      <c r="P4699" s="234"/>
      <c r="Q4699" s="7">
        <v>37323</v>
      </c>
      <c r="R4699" s="234">
        <v>0.44178600000000001</v>
      </c>
      <c r="S4699" s="234">
        <v>0.44803599999999999</v>
      </c>
      <c r="T4699" s="234">
        <v>0.43392900000000001</v>
      </c>
      <c r="U4699" s="234">
        <v>0.440357</v>
      </c>
      <c r="V4699" s="192">
        <v>0.38052999999999998</v>
      </c>
      <c r="W4699" s="234">
        <v>269774400</v>
      </c>
      <c r="X4699" s="194">
        <f t="shared" si="147"/>
        <v>1.1485636973065406E-2</v>
      </c>
      <c r="Y4699" s="193"/>
      <c r="Z4699" s="197">
        <v>4697</v>
      </c>
    </row>
    <row r="4700" spans="1:26" ht="14.4" x14ac:dyDescent="0.3">
      <c r="A4700" s="7">
        <v>37322</v>
      </c>
      <c r="B4700" s="191">
        <v>1162.7700199999999</v>
      </c>
      <c r="C4700" s="191">
        <v>1167.9399410000001</v>
      </c>
      <c r="D4700" s="191">
        <v>1150.6899410000001</v>
      </c>
      <c r="E4700" s="191">
        <v>1157.540039</v>
      </c>
      <c r="F4700" s="192">
        <v>1157.540039</v>
      </c>
      <c r="G4700" s="191">
        <v>1517400000</v>
      </c>
      <c r="H4700" s="194">
        <f t="shared" si="146"/>
        <v>-4.4978636446095788E-3</v>
      </c>
      <c r="I4700" s="193"/>
      <c r="J4700" s="197">
        <v>4698</v>
      </c>
      <c r="K4700" s="234"/>
      <c r="L4700" s="234"/>
      <c r="M4700" s="234"/>
      <c r="N4700" s="234"/>
      <c r="O4700" s="234"/>
      <c r="P4700" s="234"/>
      <c r="Q4700" s="7">
        <v>37322</v>
      </c>
      <c r="R4700" s="234">
        <v>0.429643</v>
      </c>
      <c r="S4700" s="234">
        <v>0.43803599999999998</v>
      </c>
      <c r="T4700" s="234">
        <v>0.42160700000000001</v>
      </c>
      <c r="U4700" s="234">
        <v>0.43535699999999999</v>
      </c>
      <c r="V4700" s="192">
        <v>0.37620900000000002</v>
      </c>
      <c r="W4700" s="234">
        <v>258249600</v>
      </c>
      <c r="X4700" s="194">
        <f t="shared" si="147"/>
        <v>1.2880123847344714E-2</v>
      </c>
      <c r="Y4700" s="193"/>
      <c r="Z4700" s="197">
        <v>4698</v>
      </c>
    </row>
    <row r="4701" spans="1:26" ht="14.4" x14ac:dyDescent="0.3">
      <c r="A4701" s="7">
        <v>37321</v>
      </c>
      <c r="B4701" s="191">
        <v>1146.1400149999999</v>
      </c>
      <c r="C4701" s="191">
        <v>1165.290039</v>
      </c>
      <c r="D4701" s="191">
        <v>1145.1099850000001</v>
      </c>
      <c r="E4701" s="191">
        <v>1162.7700199999999</v>
      </c>
      <c r="F4701" s="192">
        <v>1162.7700199999999</v>
      </c>
      <c r="G4701" s="191">
        <v>1541300000</v>
      </c>
      <c r="H4701" s="194">
        <f t="shared" si="146"/>
        <v>1.4509575429141599E-2</v>
      </c>
      <c r="I4701" s="193"/>
      <c r="J4701" s="197">
        <v>4699</v>
      </c>
      <c r="K4701" s="234"/>
      <c r="L4701" s="234"/>
      <c r="M4701" s="234"/>
      <c r="N4701" s="234"/>
      <c r="O4701" s="234"/>
      <c r="P4701" s="234"/>
      <c r="Q4701" s="7">
        <v>37321</v>
      </c>
      <c r="R4701" s="234">
        <v>0.41928599999999999</v>
      </c>
      <c r="S4701" s="234">
        <v>0.434643</v>
      </c>
      <c r="T4701" s="234">
        <v>0.40946399999999999</v>
      </c>
      <c r="U4701" s="234">
        <v>0.42982100000000001</v>
      </c>
      <c r="V4701" s="192">
        <v>0.37142500000000001</v>
      </c>
      <c r="W4701" s="234">
        <v>226206400</v>
      </c>
      <c r="X4701" s="194">
        <f t="shared" si="147"/>
        <v>2.2947288986568195E-2</v>
      </c>
      <c r="Y4701" s="193"/>
      <c r="Z4701" s="197">
        <v>4699</v>
      </c>
    </row>
    <row r="4702" spans="1:26" ht="14.4" x14ac:dyDescent="0.3">
      <c r="A4702" s="7">
        <v>37320</v>
      </c>
      <c r="B4702" s="191">
        <v>1153.839966</v>
      </c>
      <c r="C4702" s="191">
        <v>1157.73999</v>
      </c>
      <c r="D4702" s="191">
        <v>1144.780029</v>
      </c>
      <c r="E4702" s="191">
        <v>1146.1400149999999</v>
      </c>
      <c r="F4702" s="192">
        <v>1146.1400149999999</v>
      </c>
      <c r="G4702" s="191">
        <v>1549300000</v>
      </c>
      <c r="H4702" s="194">
        <f t="shared" si="146"/>
        <v>-6.6733266543828971E-3</v>
      </c>
      <c r="I4702" s="193"/>
      <c r="J4702" s="197">
        <v>4700</v>
      </c>
      <c r="K4702" s="234"/>
      <c r="L4702" s="234"/>
      <c r="M4702" s="234"/>
      <c r="N4702" s="234"/>
      <c r="O4702" s="234"/>
      <c r="P4702" s="234"/>
      <c r="Q4702" s="7">
        <v>37320</v>
      </c>
      <c r="R4702" s="234">
        <v>0.43125000000000002</v>
      </c>
      <c r="S4702" s="234">
        <v>0.43625000000000003</v>
      </c>
      <c r="T4702" s="234">
        <v>0.41785699999999998</v>
      </c>
      <c r="U4702" s="234">
        <v>0.42017900000000002</v>
      </c>
      <c r="V4702" s="192">
        <v>0.363093</v>
      </c>
      <c r="W4702" s="234">
        <v>274702400</v>
      </c>
      <c r="X4702" s="194">
        <f t="shared" si="147"/>
        <v>-3.1287017768528859E-2</v>
      </c>
      <c r="Y4702" s="193"/>
      <c r="Z4702" s="197">
        <v>4700</v>
      </c>
    </row>
    <row r="4703" spans="1:26" ht="14.4" x14ac:dyDescent="0.3">
      <c r="A4703" s="7">
        <v>37319</v>
      </c>
      <c r="B4703" s="191">
        <v>1131.780029</v>
      </c>
      <c r="C4703" s="191">
        <v>1153.839966</v>
      </c>
      <c r="D4703" s="191">
        <v>1130.9300539999999</v>
      </c>
      <c r="E4703" s="191">
        <v>1153.839966</v>
      </c>
      <c r="F4703" s="192">
        <v>1153.839966</v>
      </c>
      <c r="G4703" s="191">
        <v>1594300000</v>
      </c>
      <c r="H4703" s="194">
        <f t="shared" si="146"/>
        <v>1.9491364430145808E-2</v>
      </c>
      <c r="I4703" s="193"/>
      <c r="J4703" s="197">
        <v>4701</v>
      </c>
      <c r="K4703" s="234"/>
      <c r="L4703" s="234"/>
      <c r="M4703" s="234"/>
      <c r="N4703" s="234"/>
      <c r="O4703" s="234"/>
      <c r="P4703" s="234"/>
      <c r="Q4703" s="7">
        <v>37319</v>
      </c>
      <c r="R4703" s="234">
        <v>0.41535699999999998</v>
      </c>
      <c r="S4703" s="234">
        <v>0.43892900000000001</v>
      </c>
      <c r="T4703" s="234">
        <v>0.40642899999999998</v>
      </c>
      <c r="U4703" s="234">
        <v>0.43375000000000002</v>
      </c>
      <c r="V4703" s="192">
        <v>0.37481999999999999</v>
      </c>
      <c r="W4703" s="234">
        <v>348258400</v>
      </c>
      <c r="X4703" s="194">
        <f t="shared" si="147"/>
        <v>3.5820681040629125E-2</v>
      </c>
      <c r="Y4703" s="193"/>
      <c r="Z4703" s="197">
        <v>4701</v>
      </c>
    </row>
    <row r="4704" spans="1:26" ht="14.4" x14ac:dyDescent="0.3">
      <c r="A4704" s="7">
        <v>37316</v>
      </c>
      <c r="B4704" s="191">
        <v>1106.7299800000001</v>
      </c>
      <c r="C4704" s="191">
        <v>1131.790039</v>
      </c>
      <c r="D4704" s="191">
        <v>1106.7299800000001</v>
      </c>
      <c r="E4704" s="191">
        <v>1131.780029</v>
      </c>
      <c r="F4704" s="192">
        <v>1131.780029</v>
      </c>
      <c r="G4704" s="191">
        <v>1456500000</v>
      </c>
      <c r="H4704" s="194">
        <f t="shared" si="146"/>
        <v>2.2634291518876123E-2</v>
      </c>
      <c r="I4704" s="193"/>
      <c r="J4704" s="197">
        <v>4702</v>
      </c>
      <c r="K4704" s="234"/>
      <c r="L4704" s="234"/>
      <c r="M4704" s="234"/>
      <c r="N4704" s="234"/>
      <c r="O4704" s="234"/>
      <c r="P4704" s="234"/>
      <c r="Q4704" s="7">
        <v>37316</v>
      </c>
      <c r="R4704" s="234">
        <v>0.39160699999999998</v>
      </c>
      <c r="S4704" s="234">
        <v>0.41964299999999999</v>
      </c>
      <c r="T4704" s="234">
        <v>0.38964300000000002</v>
      </c>
      <c r="U4704" s="234">
        <v>0.41875000000000001</v>
      </c>
      <c r="V4704" s="192">
        <v>0.36185800000000001</v>
      </c>
      <c r="W4704" s="234">
        <v>348992000</v>
      </c>
      <c r="X4704" s="194">
        <f t="shared" si="147"/>
        <v>8.0644101608462276E-2</v>
      </c>
      <c r="Y4704" s="193"/>
      <c r="Z4704" s="197">
        <v>4702</v>
      </c>
    </row>
    <row r="4705" spans="1:26" ht="14.4" x14ac:dyDescent="0.3">
      <c r="A4705" s="7">
        <v>37315</v>
      </c>
      <c r="B4705" s="191">
        <v>1109.8900149999999</v>
      </c>
      <c r="C4705" s="191">
        <v>1121.5699460000001</v>
      </c>
      <c r="D4705" s="191">
        <v>1106.7299800000001</v>
      </c>
      <c r="E4705" s="191">
        <v>1106.7299800000001</v>
      </c>
      <c r="F4705" s="192">
        <v>1106.7299800000001</v>
      </c>
      <c r="G4705" s="191">
        <v>1392200000</v>
      </c>
      <c r="H4705" s="194">
        <f t="shared" si="146"/>
        <v>-2.8471604909427713E-3</v>
      </c>
      <c r="I4705" s="193"/>
      <c r="J4705" s="197">
        <v>4703</v>
      </c>
      <c r="K4705" s="234"/>
      <c r="L4705" s="234"/>
      <c r="M4705" s="234"/>
      <c r="N4705" s="234"/>
      <c r="O4705" s="234"/>
      <c r="P4705" s="234"/>
      <c r="Q4705" s="7">
        <v>37315</v>
      </c>
      <c r="R4705" s="234">
        <v>0.395536</v>
      </c>
      <c r="S4705" s="234">
        <v>0.403393</v>
      </c>
      <c r="T4705" s="234">
        <v>0.38124999999999998</v>
      </c>
      <c r="U4705" s="234">
        <v>0.38750000000000001</v>
      </c>
      <c r="V4705" s="192">
        <v>0.33485399999999998</v>
      </c>
      <c r="W4705" s="234">
        <v>456937600</v>
      </c>
      <c r="X4705" s="194">
        <f t="shared" si="147"/>
        <v>-1.1839488175266966E-2</v>
      </c>
      <c r="Y4705" s="193"/>
      <c r="Z4705" s="197">
        <v>4703</v>
      </c>
    </row>
    <row r="4706" spans="1:26" ht="14.4" x14ac:dyDescent="0.3">
      <c r="A4706" s="7">
        <v>37314</v>
      </c>
      <c r="B4706" s="191">
        <v>1109.380005</v>
      </c>
      <c r="C4706" s="191">
        <v>1123.0600589999999</v>
      </c>
      <c r="D4706" s="191">
        <v>1102.26001</v>
      </c>
      <c r="E4706" s="191">
        <v>1109.8900149999999</v>
      </c>
      <c r="F4706" s="192">
        <v>1109.8900149999999</v>
      </c>
      <c r="G4706" s="191">
        <v>1393800000</v>
      </c>
      <c r="H4706" s="194">
        <f t="shared" si="146"/>
        <v>4.597252498705037E-4</v>
      </c>
      <c r="I4706" s="193"/>
      <c r="J4706" s="197">
        <v>4704</v>
      </c>
      <c r="K4706" s="234"/>
      <c r="L4706" s="234"/>
      <c r="M4706" s="234"/>
      <c r="N4706" s="234"/>
      <c r="O4706" s="234"/>
      <c r="P4706" s="234"/>
      <c r="Q4706" s="7">
        <v>37314</v>
      </c>
      <c r="R4706" s="234">
        <v>0.42749999999999999</v>
      </c>
      <c r="S4706" s="234">
        <v>0.43303599999999998</v>
      </c>
      <c r="T4706" s="234">
        <v>0.37392900000000001</v>
      </c>
      <c r="U4706" s="234">
        <v>0.39214300000000002</v>
      </c>
      <c r="V4706" s="192">
        <v>0.338866</v>
      </c>
      <c r="W4706" s="234">
        <v>1030159200</v>
      </c>
      <c r="X4706" s="194">
        <f t="shared" si="147"/>
        <v>-7.224307534777262E-2</v>
      </c>
      <c r="Y4706" s="193"/>
      <c r="Z4706" s="197">
        <v>4704</v>
      </c>
    </row>
    <row r="4707" spans="1:26" ht="14.4" x14ac:dyDescent="0.3">
      <c r="A4707" s="7">
        <v>37313</v>
      </c>
      <c r="B4707" s="191">
        <v>1109.4300539999999</v>
      </c>
      <c r="C4707" s="191">
        <v>1115.0500489999999</v>
      </c>
      <c r="D4707" s="191">
        <v>1101.719971</v>
      </c>
      <c r="E4707" s="191">
        <v>1109.380005</v>
      </c>
      <c r="F4707" s="192">
        <v>1109.380005</v>
      </c>
      <c r="G4707" s="191">
        <v>1309200000</v>
      </c>
      <c r="H4707" s="194">
        <f t="shared" si="146"/>
        <v>-4.5112352797271978E-5</v>
      </c>
      <c r="I4707" s="193"/>
      <c r="J4707" s="197">
        <v>4705</v>
      </c>
      <c r="K4707" s="234"/>
      <c r="L4707" s="234"/>
      <c r="M4707" s="234"/>
      <c r="N4707" s="234"/>
      <c r="O4707" s="234"/>
      <c r="P4707" s="234"/>
      <c r="Q4707" s="7">
        <v>37313</v>
      </c>
      <c r="R4707" s="234">
        <v>0.42696400000000001</v>
      </c>
      <c r="S4707" s="234">
        <v>0.43517899999999998</v>
      </c>
      <c r="T4707" s="234">
        <v>0.41517900000000002</v>
      </c>
      <c r="U4707" s="234">
        <v>0.42267900000000003</v>
      </c>
      <c r="V4707" s="192">
        <v>0.36525299999999999</v>
      </c>
      <c r="W4707" s="234">
        <v>260131200</v>
      </c>
      <c r="X4707" s="194">
        <f t="shared" si="147"/>
        <v>-5.8789427701251597E-3</v>
      </c>
      <c r="Y4707" s="193"/>
      <c r="Z4707" s="197">
        <v>4705</v>
      </c>
    </row>
    <row r="4708" spans="1:26" ht="14.4" x14ac:dyDescent="0.3">
      <c r="A4708" s="7">
        <v>37312</v>
      </c>
      <c r="B4708" s="191">
        <v>1089.839966</v>
      </c>
      <c r="C4708" s="191">
        <v>1112.709961</v>
      </c>
      <c r="D4708" s="191">
        <v>1089.839966</v>
      </c>
      <c r="E4708" s="191">
        <v>1109.4300539999999</v>
      </c>
      <c r="F4708" s="192">
        <v>1109.4300539999999</v>
      </c>
      <c r="G4708" s="191">
        <v>1367400000</v>
      </c>
      <c r="H4708" s="194">
        <f t="shared" si="146"/>
        <v>1.7975196919875043E-2</v>
      </c>
      <c r="I4708" s="193"/>
      <c r="J4708" s="197">
        <v>4706</v>
      </c>
      <c r="K4708" s="234"/>
      <c r="L4708" s="234"/>
      <c r="M4708" s="234"/>
      <c r="N4708" s="234"/>
      <c r="O4708" s="234"/>
      <c r="P4708" s="234"/>
      <c r="Q4708" s="7">
        <v>37312</v>
      </c>
      <c r="R4708" s="234">
        <v>0.40803600000000001</v>
      </c>
      <c r="S4708" s="234">
        <v>0.44142900000000002</v>
      </c>
      <c r="T4708" s="234">
        <v>0.39928599999999997</v>
      </c>
      <c r="U4708" s="234">
        <v>0.42517899999999997</v>
      </c>
      <c r="V4708" s="192">
        <v>0.36741299999999999</v>
      </c>
      <c r="W4708" s="234">
        <v>426848800</v>
      </c>
      <c r="X4708" s="194">
        <f t="shared" si="147"/>
        <v>4.7053023351249064E-2</v>
      </c>
      <c r="Y4708" s="193"/>
      <c r="Z4708" s="197">
        <v>4706</v>
      </c>
    </row>
    <row r="4709" spans="1:26" ht="14.4" x14ac:dyDescent="0.3">
      <c r="A4709" s="7">
        <v>37309</v>
      </c>
      <c r="B4709" s="191">
        <v>1080.9499510000001</v>
      </c>
      <c r="C4709" s="191">
        <v>1093.9300539999999</v>
      </c>
      <c r="D4709" s="191">
        <v>1074.3900149999999</v>
      </c>
      <c r="E4709" s="191">
        <v>1089.839966</v>
      </c>
      <c r="F4709" s="192">
        <v>1089.839966</v>
      </c>
      <c r="G4709" s="191">
        <v>1411000000</v>
      </c>
      <c r="H4709" s="194">
        <f t="shared" si="146"/>
        <v>8.224261439464137E-3</v>
      </c>
      <c r="I4709" s="193"/>
      <c r="J4709" s="197">
        <v>4707</v>
      </c>
      <c r="K4709" s="234"/>
      <c r="L4709" s="234"/>
      <c r="M4709" s="234"/>
      <c r="N4709" s="234"/>
      <c r="O4709" s="234"/>
      <c r="P4709" s="234"/>
      <c r="Q4709" s="7">
        <v>37309</v>
      </c>
      <c r="R4709" s="234">
        <v>0.38678600000000002</v>
      </c>
      <c r="S4709" s="234">
        <v>0.40982099999999999</v>
      </c>
      <c r="T4709" s="234">
        <v>0.38392900000000002</v>
      </c>
      <c r="U4709" s="234">
        <v>0.40607100000000002</v>
      </c>
      <c r="V4709" s="192">
        <v>0.35090199999999999</v>
      </c>
      <c r="W4709" s="234">
        <v>406476000</v>
      </c>
      <c r="X4709" s="194">
        <f t="shared" si="147"/>
        <v>5.7672831617274677E-2</v>
      </c>
      <c r="Y4709" s="193"/>
      <c r="Z4709" s="197">
        <v>4707</v>
      </c>
    </row>
    <row r="4710" spans="1:26" ht="14.4" x14ac:dyDescent="0.3">
      <c r="A4710" s="7">
        <v>37308</v>
      </c>
      <c r="B4710" s="191">
        <v>1097.9799800000001</v>
      </c>
      <c r="C4710" s="191">
        <v>1101.5</v>
      </c>
      <c r="D4710" s="191">
        <v>1080.23999</v>
      </c>
      <c r="E4710" s="191">
        <v>1080.9499510000001</v>
      </c>
      <c r="F4710" s="192">
        <v>1080.9499510000001</v>
      </c>
      <c r="G4710" s="191">
        <v>1381600000</v>
      </c>
      <c r="H4710" s="194">
        <f t="shared" si="146"/>
        <v>-1.551032742873874E-2</v>
      </c>
      <c r="I4710" s="193"/>
      <c r="J4710" s="197">
        <v>4708</v>
      </c>
      <c r="K4710" s="234"/>
      <c r="L4710" s="234"/>
      <c r="M4710" s="234"/>
      <c r="N4710" s="234"/>
      <c r="O4710" s="234"/>
      <c r="P4710" s="234"/>
      <c r="Q4710" s="7">
        <v>37308</v>
      </c>
      <c r="R4710" s="234">
        <v>0.40928599999999998</v>
      </c>
      <c r="S4710" s="234">
        <v>0.41071400000000002</v>
      </c>
      <c r="T4710" s="234">
        <v>0.38303599999999999</v>
      </c>
      <c r="U4710" s="234">
        <v>0.38392900000000002</v>
      </c>
      <c r="V4710" s="192">
        <v>0.33176800000000001</v>
      </c>
      <c r="W4710" s="234">
        <v>446751200</v>
      </c>
      <c r="X4710" s="194">
        <f t="shared" si="147"/>
        <v>-7.046957301356048E-2</v>
      </c>
      <c r="Y4710" s="193"/>
      <c r="Z4710" s="197">
        <v>4708</v>
      </c>
    </row>
    <row r="4711" spans="1:26" ht="14.4" x14ac:dyDescent="0.3">
      <c r="A4711" s="7">
        <v>37307</v>
      </c>
      <c r="B4711" s="191">
        <v>1083.339966</v>
      </c>
      <c r="C4711" s="191">
        <v>1098.3199460000001</v>
      </c>
      <c r="D4711" s="191">
        <v>1074.3599850000001</v>
      </c>
      <c r="E4711" s="191">
        <v>1097.9799800000001</v>
      </c>
      <c r="F4711" s="192">
        <v>1097.9799800000001</v>
      </c>
      <c r="G4711" s="191">
        <v>1438900000</v>
      </c>
      <c r="H4711" s="194">
        <f t="shared" si="146"/>
        <v>1.351377633934726E-2</v>
      </c>
      <c r="I4711" s="193"/>
      <c r="J4711" s="197">
        <v>4709</v>
      </c>
      <c r="K4711" s="234"/>
      <c r="L4711" s="234"/>
      <c r="M4711" s="234"/>
      <c r="N4711" s="234"/>
      <c r="O4711" s="234"/>
      <c r="P4711" s="234"/>
      <c r="Q4711" s="7">
        <v>37307</v>
      </c>
      <c r="R4711" s="234">
        <v>0.406607</v>
      </c>
      <c r="S4711" s="234">
        <v>0.41428599999999999</v>
      </c>
      <c r="T4711" s="234">
        <v>0.39910699999999999</v>
      </c>
      <c r="U4711" s="234">
        <v>0.41303600000000001</v>
      </c>
      <c r="V4711" s="192">
        <v>0.35692000000000002</v>
      </c>
      <c r="W4711" s="234">
        <v>285443200</v>
      </c>
      <c r="X4711" s="194">
        <f t="shared" si="147"/>
        <v>2.2543983543952071E-2</v>
      </c>
      <c r="Y4711" s="193"/>
      <c r="Z4711" s="197">
        <v>4709</v>
      </c>
    </row>
    <row r="4712" spans="1:26" ht="14.4" x14ac:dyDescent="0.3">
      <c r="A4712" s="7">
        <v>37306</v>
      </c>
      <c r="B4712" s="191">
        <v>1104.1800539999999</v>
      </c>
      <c r="C4712" s="191">
        <v>1104.1800539999999</v>
      </c>
      <c r="D4712" s="191">
        <v>1082.23999</v>
      </c>
      <c r="E4712" s="191">
        <v>1083.339966</v>
      </c>
      <c r="F4712" s="192">
        <v>1083.339966</v>
      </c>
      <c r="G4712" s="191">
        <v>1189900000</v>
      </c>
      <c r="H4712" s="194">
        <f t="shared" si="146"/>
        <v>-1.8873813129031514E-2</v>
      </c>
      <c r="I4712" s="193"/>
      <c r="J4712" s="197">
        <v>4710</v>
      </c>
      <c r="K4712" s="234"/>
      <c r="L4712" s="234"/>
      <c r="M4712" s="234"/>
      <c r="N4712" s="234"/>
      <c r="O4712" s="234"/>
      <c r="P4712" s="234"/>
      <c r="Q4712" s="7">
        <v>37306</v>
      </c>
      <c r="R4712" s="234">
        <v>0.424286</v>
      </c>
      <c r="S4712" s="234">
        <v>0.42625000000000002</v>
      </c>
      <c r="T4712" s="234">
        <v>0.40142899999999998</v>
      </c>
      <c r="U4712" s="234">
        <v>0.40392899999999998</v>
      </c>
      <c r="V4712" s="192">
        <v>0.349051</v>
      </c>
      <c r="W4712" s="234">
        <v>390258400</v>
      </c>
      <c r="X4712" s="194">
        <f t="shared" si="147"/>
        <v>-5.355448180866703E-2</v>
      </c>
      <c r="Y4712" s="193"/>
      <c r="Z4712" s="197">
        <v>4710</v>
      </c>
    </row>
    <row r="4713" spans="1:26" ht="14.4" x14ac:dyDescent="0.3">
      <c r="A4713" s="7">
        <v>37302</v>
      </c>
      <c r="B4713" s="191">
        <v>1116.4799800000001</v>
      </c>
      <c r="C4713" s="191">
        <v>1117.089966</v>
      </c>
      <c r="D4713" s="191">
        <v>1103.2299800000001</v>
      </c>
      <c r="E4713" s="191">
        <v>1104.1800539999999</v>
      </c>
      <c r="F4713" s="192">
        <v>1104.1800539999999</v>
      </c>
      <c r="G4713" s="191">
        <v>1359200000</v>
      </c>
      <c r="H4713" s="194">
        <f t="shared" si="146"/>
        <v>-1.1016700899554097E-2</v>
      </c>
      <c r="I4713" s="193"/>
      <c r="J4713" s="197">
        <v>4711</v>
      </c>
      <c r="K4713" s="234"/>
      <c r="L4713" s="234"/>
      <c r="M4713" s="234"/>
      <c r="N4713" s="234"/>
      <c r="O4713" s="234"/>
      <c r="P4713" s="234"/>
      <c r="Q4713" s="7">
        <v>37302</v>
      </c>
      <c r="R4713" s="234">
        <v>0.43803599999999998</v>
      </c>
      <c r="S4713" s="234">
        <v>0.446071</v>
      </c>
      <c r="T4713" s="234">
        <v>0.42589300000000002</v>
      </c>
      <c r="U4713" s="234">
        <v>0.426786</v>
      </c>
      <c r="V4713" s="192">
        <v>0.36880200000000002</v>
      </c>
      <c r="W4713" s="234">
        <v>260187200</v>
      </c>
      <c r="X4713" s="194">
        <f t="shared" si="147"/>
        <v>-2.845596990548039E-2</v>
      </c>
      <c r="Y4713" s="193"/>
      <c r="Z4713" s="197">
        <v>4711</v>
      </c>
    </row>
    <row r="4714" spans="1:26" ht="14.4" x14ac:dyDescent="0.3">
      <c r="A4714" s="7">
        <v>37301</v>
      </c>
      <c r="B4714" s="191">
        <v>1118.51001</v>
      </c>
      <c r="C4714" s="191">
        <v>1124.719971</v>
      </c>
      <c r="D4714" s="191">
        <v>1112.3000489999999</v>
      </c>
      <c r="E4714" s="191">
        <v>1116.4799800000001</v>
      </c>
      <c r="F4714" s="192">
        <v>1116.4799800000001</v>
      </c>
      <c r="G4714" s="191">
        <v>1272500000</v>
      </c>
      <c r="H4714" s="194">
        <f t="shared" si="146"/>
        <v>-1.8149412896178703E-3</v>
      </c>
      <c r="I4714" s="193"/>
      <c r="J4714" s="197">
        <v>4712</v>
      </c>
      <c r="K4714" s="234"/>
      <c r="L4714" s="234"/>
      <c r="M4714" s="234"/>
      <c r="N4714" s="234"/>
      <c r="O4714" s="234"/>
      <c r="P4714" s="234"/>
      <c r="Q4714" s="7">
        <v>37301</v>
      </c>
      <c r="R4714" s="234">
        <v>0.44732100000000002</v>
      </c>
      <c r="S4714" s="234">
        <v>0.45053599999999999</v>
      </c>
      <c r="T4714" s="234">
        <v>0.43535699999999999</v>
      </c>
      <c r="U4714" s="234">
        <v>0.43928600000000001</v>
      </c>
      <c r="V4714" s="192">
        <v>0.379604</v>
      </c>
      <c r="W4714" s="234">
        <v>260170400</v>
      </c>
      <c r="X4714" s="194">
        <f t="shared" si="147"/>
        <v>-1.6394122265379115E-2</v>
      </c>
      <c r="Y4714" s="193"/>
      <c r="Z4714" s="197">
        <v>4712</v>
      </c>
    </row>
    <row r="4715" spans="1:26" ht="14.4" x14ac:dyDescent="0.3">
      <c r="A4715" s="7">
        <v>37300</v>
      </c>
      <c r="B4715" s="191">
        <v>1107.5</v>
      </c>
      <c r="C4715" s="191">
        <v>1120.5600589999999</v>
      </c>
      <c r="D4715" s="191">
        <v>1107.5</v>
      </c>
      <c r="E4715" s="191">
        <v>1118.51001</v>
      </c>
      <c r="F4715" s="192">
        <v>1118.51001</v>
      </c>
      <c r="G4715" s="191">
        <v>1215900000</v>
      </c>
      <c r="H4715" s="194">
        <f t="shared" si="146"/>
        <v>9.941318284424348E-3</v>
      </c>
      <c r="I4715" s="193"/>
      <c r="J4715" s="197">
        <v>4713</v>
      </c>
      <c r="K4715" s="234"/>
      <c r="L4715" s="234"/>
      <c r="M4715" s="234"/>
      <c r="N4715" s="234"/>
      <c r="O4715" s="234"/>
      <c r="P4715" s="234"/>
      <c r="Q4715" s="7">
        <v>37300</v>
      </c>
      <c r="R4715" s="234">
        <v>0.44160700000000003</v>
      </c>
      <c r="S4715" s="234">
        <v>0.450714</v>
      </c>
      <c r="T4715" s="234">
        <v>0.44017899999999999</v>
      </c>
      <c r="U4715" s="234">
        <v>0.44660699999999998</v>
      </c>
      <c r="V4715" s="192">
        <v>0.38593100000000002</v>
      </c>
      <c r="W4715" s="234">
        <v>312872000</v>
      </c>
      <c r="X4715" s="194">
        <f t="shared" si="147"/>
        <v>1.2142637968429201E-2</v>
      </c>
      <c r="Y4715" s="193"/>
      <c r="Z4715" s="197">
        <v>4713</v>
      </c>
    </row>
    <row r="4716" spans="1:26" ht="14.4" x14ac:dyDescent="0.3">
      <c r="A4716" s="7">
        <v>37299</v>
      </c>
      <c r="B4716" s="191">
        <v>1111.9399410000001</v>
      </c>
      <c r="C4716" s="191">
        <v>1112.6800539999999</v>
      </c>
      <c r="D4716" s="191">
        <v>1102.9799800000001</v>
      </c>
      <c r="E4716" s="191">
        <v>1107.5</v>
      </c>
      <c r="F4716" s="192">
        <v>1107.5</v>
      </c>
      <c r="G4716" s="191">
        <v>1094200000</v>
      </c>
      <c r="H4716" s="194">
        <f t="shared" si="146"/>
        <v>-3.9929683576319071E-3</v>
      </c>
      <c r="I4716" s="193"/>
      <c r="J4716" s="197">
        <v>4714</v>
      </c>
      <c r="K4716" s="234"/>
      <c r="L4716" s="234"/>
      <c r="M4716" s="234"/>
      <c r="N4716" s="234"/>
      <c r="O4716" s="234"/>
      <c r="P4716" s="234"/>
      <c r="Q4716" s="7">
        <v>37299</v>
      </c>
      <c r="R4716" s="234">
        <v>0.440357</v>
      </c>
      <c r="S4716" s="234">
        <v>0.44714300000000001</v>
      </c>
      <c r="T4716" s="234">
        <v>0.43660700000000002</v>
      </c>
      <c r="U4716" s="234">
        <v>0.44124999999999998</v>
      </c>
      <c r="V4716" s="192">
        <v>0.381301</v>
      </c>
      <c r="W4716" s="234">
        <v>224280000</v>
      </c>
      <c r="X4716" s="194">
        <f t="shared" si="147"/>
        <v>-1.0810235869125263E-2</v>
      </c>
      <c r="Y4716" s="193"/>
      <c r="Z4716" s="197">
        <v>4714</v>
      </c>
    </row>
    <row r="4717" spans="1:26" ht="14.4" x14ac:dyDescent="0.3">
      <c r="A4717" s="7">
        <v>37298</v>
      </c>
      <c r="B4717" s="191">
        <v>1096.219971</v>
      </c>
      <c r="C4717" s="191">
        <v>1112.01001</v>
      </c>
      <c r="D4717" s="191">
        <v>1094.6800539999999</v>
      </c>
      <c r="E4717" s="191">
        <v>1111.9399410000001</v>
      </c>
      <c r="F4717" s="192">
        <v>1111.9399410000001</v>
      </c>
      <c r="G4717" s="191">
        <v>1159400000</v>
      </c>
      <c r="H4717" s="194">
        <f t="shared" si="146"/>
        <v>1.4340160201296043E-2</v>
      </c>
      <c r="I4717" s="193"/>
      <c r="J4717" s="197">
        <v>4715</v>
      </c>
      <c r="K4717" s="234"/>
      <c r="L4717" s="234"/>
      <c r="M4717" s="234"/>
      <c r="N4717" s="234"/>
      <c r="O4717" s="234"/>
      <c r="P4717" s="234"/>
      <c r="Q4717" s="7">
        <v>37298</v>
      </c>
      <c r="R4717" s="234">
        <v>0.42732100000000001</v>
      </c>
      <c r="S4717" s="234">
        <v>0.44642900000000002</v>
      </c>
      <c r="T4717" s="234">
        <v>0.423929</v>
      </c>
      <c r="U4717" s="234">
        <v>0.446071</v>
      </c>
      <c r="V4717" s="192">
        <v>0.38546799999999998</v>
      </c>
      <c r="W4717" s="234">
        <v>398602400</v>
      </c>
      <c r="X4717" s="194">
        <f t="shared" si="147"/>
        <v>3.9535285107117298E-2</v>
      </c>
      <c r="Y4717" s="193"/>
      <c r="Z4717" s="197">
        <v>4715</v>
      </c>
    </row>
    <row r="4718" spans="1:26" ht="14.4" x14ac:dyDescent="0.3">
      <c r="A4718" s="7">
        <v>37295</v>
      </c>
      <c r="B4718" s="191">
        <v>1080.170044</v>
      </c>
      <c r="C4718" s="191">
        <v>1096.3000489999999</v>
      </c>
      <c r="D4718" s="191">
        <v>1079.910034</v>
      </c>
      <c r="E4718" s="191">
        <v>1096.219971</v>
      </c>
      <c r="F4718" s="192">
        <v>1096.219971</v>
      </c>
      <c r="G4718" s="191">
        <v>1371900000</v>
      </c>
      <c r="H4718" s="194">
        <f t="shared" si="146"/>
        <v>1.4858704043083077E-2</v>
      </c>
      <c r="I4718" s="193"/>
      <c r="J4718" s="197">
        <v>4716</v>
      </c>
      <c r="K4718" s="234"/>
      <c r="L4718" s="234"/>
      <c r="M4718" s="234"/>
      <c r="N4718" s="234"/>
      <c r="O4718" s="234"/>
      <c r="P4718" s="234"/>
      <c r="Q4718" s="7">
        <v>37295</v>
      </c>
      <c r="R4718" s="234">
        <v>0.43571399999999999</v>
      </c>
      <c r="S4718" s="234">
        <v>0.44</v>
      </c>
      <c r="T4718" s="234">
        <v>0.417321</v>
      </c>
      <c r="U4718" s="234">
        <v>0.42910700000000002</v>
      </c>
      <c r="V4718" s="192">
        <v>0.37080800000000003</v>
      </c>
      <c r="W4718" s="234">
        <v>355331200</v>
      </c>
      <c r="X4718" s="194">
        <f t="shared" si="147"/>
        <v>-1.1112740849389896E-2</v>
      </c>
      <c r="Y4718" s="193"/>
      <c r="Z4718" s="197">
        <v>4716</v>
      </c>
    </row>
    <row r="4719" spans="1:26" ht="14.4" x14ac:dyDescent="0.3">
      <c r="A4719" s="7">
        <v>37294</v>
      </c>
      <c r="B4719" s="191">
        <v>1083.51001</v>
      </c>
      <c r="C4719" s="191">
        <v>1094.030029</v>
      </c>
      <c r="D4719" s="191">
        <v>1078.4399410000001</v>
      </c>
      <c r="E4719" s="191">
        <v>1080.170044</v>
      </c>
      <c r="F4719" s="192">
        <v>1080.170044</v>
      </c>
      <c r="G4719" s="191">
        <v>1441600000</v>
      </c>
      <c r="H4719" s="194">
        <f t="shared" si="146"/>
        <v>-3.0825428184092217E-3</v>
      </c>
      <c r="I4719" s="193"/>
      <c r="J4719" s="197">
        <v>4717</v>
      </c>
      <c r="K4719" s="234"/>
      <c r="L4719" s="234"/>
      <c r="M4719" s="234"/>
      <c r="N4719" s="234"/>
      <c r="O4719" s="234"/>
      <c r="P4719" s="234"/>
      <c r="Q4719" s="7">
        <v>37294</v>
      </c>
      <c r="R4719" s="234">
        <v>0.44017899999999999</v>
      </c>
      <c r="S4719" s="234">
        <v>0.45160699999999998</v>
      </c>
      <c r="T4719" s="234">
        <v>0.43</v>
      </c>
      <c r="U4719" s="234">
        <v>0.43392900000000001</v>
      </c>
      <c r="V4719" s="192">
        <v>0.374975</v>
      </c>
      <c r="W4719" s="234">
        <v>347832800</v>
      </c>
      <c r="X4719" s="194">
        <f t="shared" si="147"/>
        <v>-1.4996690168223564E-2</v>
      </c>
      <c r="Y4719" s="193"/>
      <c r="Z4719" s="197">
        <v>4717</v>
      </c>
    </row>
    <row r="4720" spans="1:26" ht="14.4" x14ac:dyDescent="0.3">
      <c r="A4720" s="7">
        <v>37293</v>
      </c>
      <c r="B4720" s="191">
        <v>1090.0200199999999</v>
      </c>
      <c r="C4720" s="191">
        <v>1093.579956</v>
      </c>
      <c r="D4720" s="191">
        <v>1077.780029</v>
      </c>
      <c r="E4720" s="191">
        <v>1083.51001</v>
      </c>
      <c r="F4720" s="192">
        <v>1083.51001</v>
      </c>
      <c r="G4720" s="191">
        <v>1665800000</v>
      </c>
      <c r="H4720" s="194">
        <f t="shared" si="146"/>
        <v>-5.9723765440564715E-3</v>
      </c>
      <c r="I4720" s="193"/>
      <c r="J4720" s="197">
        <v>4718</v>
      </c>
      <c r="K4720" s="234"/>
      <c r="L4720" s="234"/>
      <c r="M4720" s="234"/>
      <c r="N4720" s="234"/>
      <c r="O4720" s="234"/>
      <c r="P4720" s="234"/>
      <c r="Q4720" s="7">
        <v>37293</v>
      </c>
      <c r="R4720" s="234">
        <v>0.45714300000000002</v>
      </c>
      <c r="S4720" s="234">
        <v>0.46392899999999998</v>
      </c>
      <c r="T4720" s="234">
        <v>0.43125000000000002</v>
      </c>
      <c r="U4720" s="234">
        <v>0.44053599999999998</v>
      </c>
      <c r="V4720" s="192">
        <v>0.38068400000000002</v>
      </c>
      <c r="W4720" s="234">
        <v>597576000</v>
      </c>
      <c r="X4720" s="194">
        <f t="shared" si="147"/>
        <v>-3.0647789773884677E-2</v>
      </c>
      <c r="Y4720" s="193"/>
      <c r="Z4720" s="197">
        <v>4718</v>
      </c>
    </row>
    <row r="4721" spans="1:26" ht="14.4" x14ac:dyDescent="0.3">
      <c r="A4721" s="7">
        <v>37292</v>
      </c>
      <c r="B4721" s="191">
        <v>1094.4399410000001</v>
      </c>
      <c r="C4721" s="191">
        <v>1100.959961</v>
      </c>
      <c r="D4721" s="191">
        <v>1082.579956</v>
      </c>
      <c r="E4721" s="191">
        <v>1090.0200199999999</v>
      </c>
      <c r="F4721" s="192">
        <v>1090.0200199999999</v>
      </c>
      <c r="G4721" s="191">
        <v>1778300000</v>
      </c>
      <c r="H4721" s="194">
        <f t="shared" si="146"/>
        <v>-4.0385231152671886E-3</v>
      </c>
      <c r="I4721" s="193"/>
      <c r="J4721" s="197">
        <v>4719</v>
      </c>
      <c r="K4721" s="234"/>
      <c r="L4721" s="234"/>
      <c r="M4721" s="234"/>
      <c r="N4721" s="234"/>
      <c r="O4721" s="234"/>
      <c r="P4721" s="234"/>
      <c r="Q4721" s="7">
        <v>37292</v>
      </c>
      <c r="R4721" s="234">
        <v>0.44803599999999999</v>
      </c>
      <c r="S4721" s="234">
        <v>0.46392899999999998</v>
      </c>
      <c r="T4721" s="234">
        <v>0.44785700000000001</v>
      </c>
      <c r="U4721" s="234">
        <v>0.45446399999999998</v>
      </c>
      <c r="V4721" s="192">
        <v>0.39272000000000001</v>
      </c>
      <c r="W4721" s="234">
        <v>456887200</v>
      </c>
      <c r="X4721" s="194">
        <f t="shared" si="147"/>
        <v>3.9445059397664401E-3</v>
      </c>
      <c r="Y4721" s="193"/>
      <c r="Z4721" s="197">
        <v>4719</v>
      </c>
    </row>
    <row r="4722" spans="1:26" ht="14.4" x14ac:dyDescent="0.3">
      <c r="A4722" s="7">
        <v>37291</v>
      </c>
      <c r="B4722" s="191">
        <v>1122.1999510000001</v>
      </c>
      <c r="C4722" s="191">
        <v>1122.1999510000001</v>
      </c>
      <c r="D4722" s="191">
        <v>1092.25</v>
      </c>
      <c r="E4722" s="191">
        <v>1094.4399410000001</v>
      </c>
      <c r="F4722" s="192">
        <v>1094.4399410000001</v>
      </c>
      <c r="G4722" s="191">
        <v>1437600000</v>
      </c>
      <c r="H4722" s="194">
        <f t="shared" si="146"/>
        <v>-2.473713349859161E-2</v>
      </c>
      <c r="I4722" s="193"/>
      <c r="J4722" s="197">
        <v>4720</v>
      </c>
      <c r="K4722" s="234"/>
      <c r="L4722" s="234"/>
      <c r="M4722" s="234"/>
      <c r="N4722" s="234"/>
      <c r="O4722" s="234"/>
      <c r="P4722" s="234"/>
      <c r="Q4722" s="7">
        <v>37291</v>
      </c>
      <c r="R4722" s="234">
        <v>0.43428600000000001</v>
      </c>
      <c r="S4722" s="234">
        <v>0.45571400000000001</v>
      </c>
      <c r="T4722" s="234">
        <v>0.432143</v>
      </c>
      <c r="U4722" s="234">
        <v>0.452679</v>
      </c>
      <c r="V4722" s="192">
        <v>0.391177</v>
      </c>
      <c r="W4722" s="234">
        <v>522373600</v>
      </c>
      <c r="X4722" s="194">
        <f t="shared" si="147"/>
        <v>3.8508304307195623E-2</v>
      </c>
      <c r="Y4722" s="193"/>
      <c r="Z4722" s="197">
        <v>4720</v>
      </c>
    </row>
    <row r="4723" spans="1:26" ht="14.4" x14ac:dyDescent="0.3">
      <c r="A4723" s="7">
        <v>37288</v>
      </c>
      <c r="B4723" s="191">
        <v>1130.1999510000001</v>
      </c>
      <c r="C4723" s="191">
        <v>1130.1999510000001</v>
      </c>
      <c r="D4723" s="191">
        <v>1118.51001</v>
      </c>
      <c r="E4723" s="191">
        <v>1122.1999510000001</v>
      </c>
      <c r="F4723" s="192">
        <v>1122.1999510000001</v>
      </c>
      <c r="G4723" s="191">
        <v>1367200000</v>
      </c>
      <c r="H4723" s="194">
        <f t="shared" si="146"/>
        <v>-7.0783935116273946E-3</v>
      </c>
      <c r="I4723" s="193"/>
      <c r="J4723" s="197">
        <v>4721</v>
      </c>
      <c r="K4723" s="234"/>
      <c r="L4723" s="234"/>
      <c r="M4723" s="234"/>
      <c r="N4723" s="234"/>
      <c r="O4723" s="234"/>
      <c r="P4723" s="234"/>
      <c r="Q4723" s="7">
        <v>37288</v>
      </c>
      <c r="R4723" s="234">
        <v>0.434643</v>
      </c>
      <c r="S4723" s="234">
        <v>0.445714</v>
      </c>
      <c r="T4723" s="234">
        <v>0.434643</v>
      </c>
      <c r="U4723" s="234">
        <v>0.43589299999999997</v>
      </c>
      <c r="V4723" s="192">
        <v>0.37667200000000001</v>
      </c>
      <c r="W4723" s="234">
        <v>398305600</v>
      </c>
      <c r="X4723" s="194">
        <f t="shared" si="147"/>
        <v>-1.2541420242439523E-2</v>
      </c>
      <c r="Y4723" s="193"/>
      <c r="Z4723" s="197">
        <v>4721</v>
      </c>
    </row>
    <row r="4724" spans="1:26" ht="14.4" x14ac:dyDescent="0.3">
      <c r="A4724" s="7">
        <v>37287</v>
      </c>
      <c r="B4724" s="191">
        <v>1113.5699460000001</v>
      </c>
      <c r="C4724" s="191">
        <v>1130.209961</v>
      </c>
      <c r="D4724" s="191">
        <v>1113.3000489999999</v>
      </c>
      <c r="E4724" s="191">
        <v>1130.1999510000001</v>
      </c>
      <c r="F4724" s="192">
        <v>1130.1999510000001</v>
      </c>
      <c r="G4724" s="191">
        <v>1557000000</v>
      </c>
      <c r="H4724" s="194">
        <f t="shared" si="146"/>
        <v>1.4933956380320614E-2</v>
      </c>
      <c r="I4724" s="193"/>
      <c r="J4724" s="197">
        <v>4722</v>
      </c>
      <c r="K4724" s="234"/>
      <c r="L4724" s="234"/>
      <c r="M4724" s="234"/>
      <c r="N4724" s="234"/>
      <c r="O4724" s="234"/>
      <c r="P4724" s="234"/>
      <c r="Q4724" s="7">
        <v>37287</v>
      </c>
      <c r="R4724" s="234">
        <v>0.43142900000000001</v>
      </c>
      <c r="S4724" s="234">
        <v>0.44160700000000003</v>
      </c>
      <c r="T4724" s="234">
        <v>0.43053599999999997</v>
      </c>
      <c r="U4724" s="234">
        <v>0.44142900000000002</v>
      </c>
      <c r="V4724" s="192">
        <v>0.38145600000000002</v>
      </c>
      <c r="W4724" s="234">
        <v>468445600</v>
      </c>
      <c r="X4724" s="194">
        <f t="shared" si="147"/>
        <v>2.6153109481510995E-2</v>
      </c>
      <c r="Y4724" s="193"/>
      <c r="Z4724" s="197">
        <v>4722</v>
      </c>
    </row>
    <row r="4725" spans="1:26" ht="14.4" x14ac:dyDescent="0.3">
      <c r="A4725" s="7">
        <v>37286</v>
      </c>
      <c r="B4725" s="191">
        <v>1100.6400149999999</v>
      </c>
      <c r="C4725" s="191">
        <v>1113.790039</v>
      </c>
      <c r="D4725" s="191">
        <v>1081.660034</v>
      </c>
      <c r="E4725" s="191">
        <v>1113.5699460000001</v>
      </c>
      <c r="F4725" s="192">
        <v>1113.5699460000001</v>
      </c>
      <c r="G4725" s="191">
        <v>2019600000</v>
      </c>
      <c r="H4725" s="194">
        <f t="shared" si="146"/>
        <v>1.1747647572126591E-2</v>
      </c>
      <c r="I4725" s="193"/>
      <c r="J4725" s="197">
        <v>4723</v>
      </c>
      <c r="K4725" s="234"/>
      <c r="L4725" s="234"/>
      <c r="M4725" s="234"/>
      <c r="N4725" s="234"/>
      <c r="O4725" s="234"/>
      <c r="P4725" s="234"/>
      <c r="Q4725" s="7">
        <v>37286</v>
      </c>
      <c r="R4725" s="234">
        <v>0.411964</v>
      </c>
      <c r="S4725" s="234">
        <v>0.43107099999999998</v>
      </c>
      <c r="T4725" s="234">
        <v>0.40964299999999998</v>
      </c>
      <c r="U4725" s="234">
        <v>0.43017899999999998</v>
      </c>
      <c r="V4725" s="192">
        <v>0.37173400000000001</v>
      </c>
      <c r="W4725" s="234">
        <v>471576000</v>
      </c>
      <c r="X4725" s="194">
        <f t="shared" si="147"/>
        <v>4.421422832969104E-2</v>
      </c>
      <c r="Y4725" s="193"/>
      <c r="Z4725" s="197">
        <v>4723</v>
      </c>
    </row>
    <row r="4726" spans="1:26" ht="14.4" x14ac:dyDescent="0.3">
      <c r="A4726" s="7">
        <v>37285</v>
      </c>
      <c r="B4726" s="191">
        <v>1133.0600589999999</v>
      </c>
      <c r="C4726" s="191">
        <v>1137.469971</v>
      </c>
      <c r="D4726" s="191">
        <v>1098.73999</v>
      </c>
      <c r="E4726" s="191">
        <v>1100.6400149999999</v>
      </c>
      <c r="F4726" s="192">
        <v>1100.6400149999999</v>
      </c>
      <c r="G4726" s="191">
        <v>1812000000</v>
      </c>
      <c r="H4726" s="194">
        <f t="shared" si="146"/>
        <v>-2.8612820425964698E-2</v>
      </c>
      <c r="I4726" s="193"/>
      <c r="J4726" s="197">
        <v>4724</v>
      </c>
      <c r="K4726" s="234"/>
      <c r="L4726" s="234"/>
      <c r="M4726" s="234"/>
      <c r="N4726" s="234"/>
      <c r="O4726" s="234"/>
      <c r="P4726" s="234"/>
      <c r="Q4726" s="7">
        <v>37285</v>
      </c>
      <c r="R4726" s="234">
        <v>0.41464299999999998</v>
      </c>
      <c r="S4726" s="234">
        <v>0.42035699999999998</v>
      </c>
      <c r="T4726" s="234">
        <v>0.40803600000000001</v>
      </c>
      <c r="U4726" s="234">
        <v>0.411964</v>
      </c>
      <c r="V4726" s="192">
        <v>0.35599399999999998</v>
      </c>
      <c r="W4726" s="234">
        <v>240324000</v>
      </c>
      <c r="X4726" s="194">
        <f t="shared" si="147"/>
        <v>-8.5969460929428369E-3</v>
      </c>
      <c r="Y4726" s="193"/>
      <c r="Z4726" s="197">
        <v>4724</v>
      </c>
    </row>
    <row r="4727" spans="1:26" ht="14.4" x14ac:dyDescent="0.3">
      <c r="A4727" s="7">
        <v>37284</v>
      </c>
      <c r="B4727" s="191">
        <v>1133.280029</v>
      </c>
      <c r="C4727" s="191">
        <v>1138.630005</v>
      </c>
      <c r="D4727" s="191">
        <v>1126.660034</v>
      </c>
      <c r="E4727" s="191">
        <v>1133.0600589999999</v>
      </c>
      <c r="F4727" s="192">
        <v>1133.0600589999999</v>
      </c>
      <c r="G4727" s="191">
        <v>1186800000</v>
      </c>
      <c r="H4727" s="194">
        <f t="shared" si="146"/>
        <v>-1.9410030563602479E-4</v>
      </c>
      <c r="I4727" s="193"/>
      <c r="J4727" s="197">
        <v>4725</v>
      </c>
      <c r="K4727" s="234"/>
      <c r="L4727" s="234"/>
      <c r="M4727" s="234"/>
      <c r="N4727" s="234"/>
      <c r="O4727" s="234"/>
      <c r="P4727" s="234"/>
      <c r="Q4727" s="7">
        <v>37284</v>
      </c>
      <c r="R4727" s="234">
        <v>0.41785699999999998</v>
      </c>
      <c r="S4727" s="234">
        <v>0.42053600000000002</v>
      </c>
      <c r="T4727" s="234">
        <v>0.40571400000000002</v>
      </c>
      <c r="U4727" s="234">
        <v>0.41553600000000002</v>
      </c>
      <c r="V4727" s="192">
        <v>0.35908099999999998</v>
      </c>
      <c r="W4727" s="234">
        <v>186446400</v>
      </c>
      <c r="X4727" s="194">
        <f t="shared" si="147"/>
        <v>8.6127122517923283E-4</v>
      </c>
      <c r="Y4727" s="193"/>
      <c r="Z4727" s="197">
        <v>4725</v>
      </c>
    </row>
    <row r="4728" spans="1:26" ht="14.4" x14ac:dyDescent="0.3">
      <c r="A4728" s="7">
        <v>37281</v>
      </c>
      <c r="B4728" s="191">
        <v>1132.150024</v>
      </c>
      <c r="C4728" s="191">
        <v>1138.3100589999999</v>
      </c>
      <c r="D4728" s="191">
        <v>1127.8199460000001</v>
      </c>
      <c r="E4728" s="191">
        <v>1133.280029</v>
      </c>
      <c r="F4728" s="192">
        <v>1133.280029</v>
      </c>
      <c r="G4728" s="191">
        <v>1345100000</v>
      </c>
      <c r="H4728" s="194">
        <f t="shared" si="146"/>
        <v>9.9810535357104115E-4</v>
      </c>
      <c r="I4728" s="193"/>
      <c r="J4728" s="197">
        <v>4726</v>
      </c>
      <c r="K4728" s="234"/>
      <c r="L4728" s="234"/>
      <c r="M4728" s="234"/>
      <c r="N4728" s="234"/>
      <c r="O4728" s="234"/>
      <c r="P4728" s="234"/>
      <c r="Q4728" s="7">
        <v>37281</v>
      </c>
      <c r="R4728" s="234">
        <v>0.40875</v>
      </c>
      <c r="S4728" s="234">
        <v>0.41821399999999997</v>
      </c>
      <c r="T4728" s="234">
        <v>0.40464299999999997</v>
      </c>
      <c r="U4728" s="234">
        <v>0.41517900000000002</v>
      </c>
      <c r="V4728" s="192">
        <v>0.35877199999999998</v>
      </c>
      <c r="W4728" s="234">
        <v>185914400</v>
      </c>
      <c r="X4728" s="194">
        <f t="shared" si="147"/>
        <v>1.7227178177045656E-3</v>
      </c>
      <c r="Y4728" s="193"/>
      <c r="Z4728" s="197">
        <v>4726</v>
      </c>
    </row>
    <row r="4729" spans="1:26" ht="14.4" x14ac:dyDescent="0.3">
      <c r="A4729" s="7">
        <v>37280</v>
      </c>
      <c r="B4729" s="191">
        <v>1128.1800539999999</v>
      </c>
      <c r="C4729" s="191">
        <v>1139.5</v>
      </c>
      <c r="D4729" s="191">
        <v>1128.1800539999999</v>
      </c>
      <c r="E4729" s="191">
        <v>1132.150024</v>
      </c>
      <c r="F4729" s="192">
        <v>1132.150024</v>
      </c>
      <c r="G4729" s="191">
        <v>1552800000</v>
      </c>
      <c r="H4729" s="194">
        <f t="shared" si="146"/>
        <v>3.5189152528662801E-3</v>
      </c>
      <c r="I4729" s="193"/>
      <c r="J4729" s="197">
        <v>4727</v>
      </c>
      <c r="K4729" s="234"/>
      <c r="L4729" s="234"/>
      <c r="M4729" s="234"/>
      <c r="N4729" s="234"/>
      <c r="O4729" s="234"/>
      <c r="P4729" s="234"/>
      <c r="Q4729" s="7">
        <v>37280</v>
      </c>
      <c r="R4729" s="234">
        <v>0.409107</v>
      </c>
      <c r="S4729" s="234">
        <v>0.419821</v>
      </c>
      <c r="T4729" s="234">
        <v>0.40892899999999999</v>
      </c>
      <c r="U4729" s="234">
        <v>0.414464</v>
      </c>
      <c r="V4729" s="192">
        <v>0.358155</v>
      </c>
      <c r="W4729" s="234">
        <v>344002400</v>
      </c>
      <c r="X4729" s="194">
        <f t="shared" si="147"/>
        <v>8.253970041354277E-3</v>
      </c>
      <c r="Y4729" s="193"/>
      <c r="Z4729" s="197">
        <v>4727</v>
      </c>
    </row>
    <row r="4730" spans="1:26" ht="14.4" x14ac:dyDescent="0.3">
      <c r="A4730" s="7">
        <v>37279</v>
      </c>
      <c r="B4730" s="191">
        <v>1119.3100589999999</v>
      </c>
      <c r="C4730" s="191">
        <v>1131.9399410000001</v>
      </c>
      <c r="D4730" s="191">
        <v>1117.4300539999999</v>
      </c>
      <c r="E4730" s="191">
        <v>1128.1800539999999</v>
      </c>
      <c r="F4730" s="192">
        <v>1128.1800539999999</v>
      </c>
      <c r="G4730" s="191">
        <v>1479200000</v>
      </c>
      <c r="H4730" s="194">
        <f t="shared" si="146"/>
        <v>7.9245200457901156E-3</v>
      </c>
      <c r="I4730" s="193"/>
      <c r="J4730" s="197">
        <v>4728</v>
      </c>
      <c r="K4730" s="234"/>
      <c r="L4730" s="234"/>
      <c r="M4730" s="234"/>
      <c r="N4730" s="234"/>
      <c r="O4730" s="234"/>
      <c r="P4730" s="234"/>
      <c r="Q4730" s="7">
        <v>37279</v>
      </c>
      <c r="R4730" s="234">
        <v>0.38928600000000002</v>
      </c>
      <c r="S4730" s="234">
        <v>0.41142899999999999</v>
      </c>
      <c r="T4730" s="234">
        <v>0.38553599999999999</v>
      </c>
      <c r="U4730" s="234">
        <v>0.41107100000000002</v>
      </c>
      <c r="V4730" s="192">
        <v>0.35522300000000001</v>
      </c>
      <c r="W4730" s="234">
        <v>443279200</v>
      </c>
      <c r="X4730" s="194">
        <f t="shared" si="147"/>
        <v>5.4994564991416861E-2</v>
      </c>
      <c r="Y4730" s="193"/>
      <c r="Z4730" s="197">
        <v>4728</v>
      </c>
    </row>
    <row r="4731" spans="1:26" ht="14.4" x14ac:dyDescent="0.3">
      <c r="A4731" s="7">
        <v>37278</v>
      </c>
      <c r="B4731" s="191">
        <v>1127.579956</v>
      </c>
      <c r="C4731" s="191">
        <v>1135.26001</v>
      </c>
      <c r="D4731" s="191">
        <v>1117.910034</v>
      </c>
      <c r="E4731" s="191">
        <v>1119.3100589999999</v>
      </c>
      <c r="F4731" s="192">
        <v>1119.3100589999999</v>
      </c>
      <c r="G4731" s="191">
        <v>1311600000</v>
      </c>
      <c r="H4731" s="194">
        <f t="shared" si="146"/>
        <v>-7.3342000768947049E-3</v>
      </c>
      <c r="I4731" s="193"/>
      <c r="J4731" s="197">
        <v>4729</v>
      </c>
      <c r="K4731" s="234"/>
      <c r="L4731" s="234"/>
      <c r="M4731" s="234"/>
      <c r="N4731" s="234"/>
      <c r="O4731" s="234"/>
      <c r="P4731" s="234"/>
      <c r="Q4731" s="7">
        <v>37278</v>
      </c>
      <c r="R4731" s="234">
        <v>0.397679</v>
      </c>
      <c r="S4731" s="234">
        <v>0.39946399999999999</v>
      </c>
      <c r="T4731" s="234">
        <v>0.38964300000000002</v>
      </c>
      <c r="U4731" s="234">
        <v>0.38964300000000002</v>
      </c>
      <c r="V4731" s="192">
        <v>0.33670600000000001</v>
      </c>
      <c r="W4731" s="234">
        <v>327314400</v>
      </c>
      <c r="X4731" s="194">
        <f t="shared" si="147"/>
        <v>-1.5787458309827012E-2</v>
      </c>
      <c r="Y4731" s="193"/>
      <c r="Z4731" s="197">
        <v>4729</v>
      </c>
    </row>
    <row r="4732" spans="1:26" ht="14.4" x14ac:dyDescent="0.3">
      <c r="A4732" s="7">
        <v>37274</v>
      </c>
      <c r="B4732" s="191">
        <v>1138.880005</v>
      </c>
      <c r="C4732" s="191">
        <v>1138.880005</v>
      </c>
      <c r="D4732" s="191">
        <v>1124.4499510000001</v>
      </c>
      <c r="E4732" s="191">
        <v>1127.579956</v>
      </c>
      <c r="F4732" s="192">
        <v>1127.579956</v>
      </c>
      <c r="G4732" s="191">
        <v>1333300000</v>
      </c>
      <c r="H4732" s="194">
        <f t="shared" si="146"/>
        <v>-9.9220716409012238E-3</v>
      </c>
      <c r="I4732" s="193"/>
      <c r="J4732" s="197">
        <v>4730</v>
      </c>
      <c r="K4732" s="234"/>
      <c r="L4732" s="234"/>
      <c r="M4732" s="234"/>
      <c r="N4732" s="234"/>
      <c r="O4732" s="234"/>
      <c r="P4732" s="234"/>
      <c r="Q4732" s="7">
        <v>37274</v>
      </c>
      <c r="R4732" s="234">
        <v>0.39285700000000001</v>
      </c>
      <c r="S4732" s="234">
        <v>0.40357100000000001</v>
      </c>
      <c r="T4732" s="234">
        <v>0.39214300000000002</v>
      </c>
      <c r="U4732" s="234">
        <v>0.39589299999999999</v>
      </c>
      <c r="V4732" s="192">
        <v>0.34210699999999999</v>
      </c>
      <c r="W4732" s="234">
        <v>338811200</v>
      </c>
      <c r="X4732" s="194">
        <f t="shared" si="147"/>
        <v>-1.3788232580933386E-2</v>
      </c>
      <c r="Y4732" s="193"/>
      <c r="Z4732" s="197">
        <v>4730</v>
      </c>
    </row>
    <row r="4733" spans="1:26" ht="14.4" x14ac:dyDescent="0.3">
      <c r="A4733" s="7">
        <v>37273</v>
      </c>
      <c r="B4733" s="191">
        <v>1127.5699460000001</v>
      </c>
      <c r="C4733" s="191">
        <v>1139.2700199999999</v>
      </c>
      <c r="D4733" s="191">
        <v>1127.5699460000001</v>
      </c>
      <c r="E4733" s="191">
        <v>1138.880005</v>
      </c>
      <c r="F4733" s="192">
        <v>1138.880005</v>
      </c>
      <c r="G4733" s="191">
        <v>1380100000</v>
      </c>
      <c r="H4733" s="194">
        <f t="shared" si="146"/>
        <v>1.0030472202741655E-2</v>
      </c>
      <c r="I4733" s="193"/>
      <c r="J4733" s="197">
        <v>4731</v>
      </c>
      <c r="K4733" s="234"/>
      <c r="L4733" s="234"/>
      <c r="M4733" s="234"/>
      <c r="N4733" s="234"/>
      <c r="O4733" s="234"/>
      <c r="P4733" s="234"/>
      <c r="Q4733" s="7">
        <v>37273</v>
      </c>
      <c r="R4733" s="234">
        <v>0.39214300000000002</v>
      </c>
      <c r="S4733" s="234">
        <v>0.40607100000000002</v>
      </c>
      <c r="T4733" s="234">
        <v>0.39053599999999999</v>
      </c>
      <c r="U4733" s="234">
        <v>0.40142899999999998</v>
      </c>
      <c r="V4733" s="192">
        <v>0.34688999999999998</v>
      </c>
      <c r="W4733" s="234">
        <v>660576000</v>
      </c>
      <c r="X4733" s="194">
        <f t="shared" si="147"/>
        <v>8.1810158518291973E-2</v>
      </c>
      <c r="Y4733" s="193"/>
      <c r="Z4733" s="197">
        <v>4731</v>
      </c>
    </row>
    <row r="4734" spans="1:26" ht="14.4" x14ac:dyDescent="0.3">
      <c r="A4734" s="7">
        <v>37272</v>
      </c>
      <c r="B4734" s="191">
        <v>1146.1899410000001</v>
      </c>
      <c r="C4734" s="191">
        <v>1146.1899410000001</v>
      </c>
      <c r="D4734" s="191">
        <v>1127.48999</v>
      </c>
      <c r="E4734" s="191">
        <v>1127.5699460000001</v>
      </c>
      <c r="F4734" s="192">
        <v>1127.5699460000001</v>
      </c>
      <c r="G4734" s="191">
        <v>1482500000</v>
      </c>
      <c r="H4734" s="194">
        <f t="shared" si="146"/>
        <v>-1.6245121627707616E-2</v>
      </c>
      <c r="I4734" s="193"/>
      <c r="J4734" s="197">
        <v>4732</v>
      </c>
      <c r="K4734" s="234"/>
      <c r="L4734" s="234"/>
      <c r="M4734" s="234"/>
      <c r="N4734" s="234"/>
      <c r="O4734" s="234"/>
      <c r="P4734" s="234"/>
      <c r="Q4734" s="7">
        <v>37272</v>
      </c>
      <c r="R4734" s="234">
        <v>0.38232100000000002</v>
      </c>
      <c r="S4734" s="234">
        <v>0.38232100000000002</v>
      </c>
      <c r="T4734" s="234">
        <v>0.36607099999999998</v>
      </c>
      <c r="U4734" s="234">
        <v>0.37107099999999998</v>
      </c>
      <c r="V4734" s="192">
        <v>0.32065700000000003</v>
      </c>
      <c r="W4734" s="234">
        <v>566893600</v>
      </c>
      <c r="X4734" s="194">
        <f t="shared" si="147"/>
        <v>-4.2397582229867226E-2</v>
      </c>
      <c r="Y4734" s="193"/>
      <c r="Z4734" s="197">
        <v>4732</v>
      </c>
    </row>
    <row r="4735" spans="1:26" ht="14.4" x14ac:dyDescent="0.3">
      <c r="A4735" s="7">
        <v>37271</v>
      </c>
      <c r="B4735" s="191">
        <v>1138.410034</v>
      </c>
      <c r="C4735" s="191">
        <v>1148.8100589999999</v>
      </c>
      <c r="D4735" s="191">
        <v>1136.880005</v>
      </c>
      <c r="E4735" s="191">
        <v>1146.1899410000001</v>
      </c>
      <c r="F4735" s="192">
        <v>1146.1899410000001</v>
      </c>
      <c r="G4735" s="191">
        <v>1386900000</v>
      </c>
      <c r="H4735" s="194">
        <f t="shared" si="146"/>
        <v>6.8340112680349884E-3</v>
      </c>
      <c r="I4735" s="193"/>
      <c r="J4735" s="197">
        <v>4733</v>
      </c>
      <c r="K4735" s="234"/>
      <c r="L4735" s="234"/>
      <c r="M4735" s="234"/>
      <c r="N4735" s="234"/>
      <c r="O4735" s="234"/>
      <c r="P4735" s="234"/>
      <c r="Q4735" s="7">
        <v>37271</v>
      </c>
      <c r="R4735" s="234">
        <v>0.380714</v>
      </c>
      <c r="S4735" s="234">
        <v>0.388571</v>
      </c>
      <c r="T4735" s="234">
        <v>0.37874999999999998</v>
      </c>
      <c r="U4735" s="234">
        <v>0.38750000000000001</v>
      </c>
      <c r="V4735" s="192">
        <v>0.33485399999999998</v>
      </c>
      <c r="W4735" s="234">
        <v>290320800</v>
      </c>
      <c r="X4735" s="194">
        <f t="shared" si="147"/>
        <v>2.6004467363428183E-2</v>
      </c>
      <c r="Y4735" s="193"/>
      <c r="Z4735" s="197">
        <v>4733</v>
      </c>
    </row>
    <row r="4736" spans="1:26" ht="14.4" x14ac:dyDescent="0.3">
      <c r="A4736" s="7">
        <v>37270</v>
      </c>
      <c r="B4736" s="191">
        <v>1145.599976</v>
      </c>
      <c r="C4736" s="191">
        <v>1145.599976</v>
      </c>
      <c r="D4736" s="191">
        <v>1138.150024</v>
      </c>
      <c r="E4736" s="191">
        <v>1138.410034</v>
      </c>
      <c r="F4736" s="192">
        <v>1138.410034</v>
      </c>
      <c r="G4736" s="191">
        <v>1286400000</v>
      </c>
      <c r="H4736" s="194">
        <f t="shared" si="146"/>
        <v>-6.2761366538296561E-3</v>
      </c>
      <c r="I4736" s="193"/>
      <c r="J4736" s="197">
        <v>4734</v>
      </c>
      <c r="K4736" s="234"/>
      <c r="L4736" s="234"/>
      <c r="M4736" s="234"/>
      <c r="N4736" s="234"/>
      <c r="O4736" s="234"/>
      <c r="P4736" s="234"/>
      <c r="Q4736" s="7">
        <v>37270</v>
      </c>
      <c r="R4736" s="234">
        <v>0.37517899999999998</v>
      </c>
      <c r="S4736" s="234">
        <v>0.38214300000000001</v>
      </c>
      <c r="T4736" s="234">
        <v>0.37321399999999999</v>
      </c>
      <c r="U4736" s="234">
        <v>0.37767899999999999</v>
      </c>
      <c r="V4736" s="192">
        <v>0.32636700000000002</v>
      </c>
      <c r="W4736" s="234">
        <v>415996000</v>
      </c>
      <c r="X4736" s="194">
        <f t="shared" si="147"/>
        <v>4.750264758761719E-3</v>
      </c>
      <c r="Y4736" s="193"/>
      <c r="Z4736" s="197">
        <v>4734</v>
      </c>
    </row>
    <row r="4737" spans="1:26" ht="14.4" x14ac:dyDescent="0.3">
      <c r="A4737" s="7">
        <v>37267</v>
      </c>
      <c r="B4737" s="191">
        <v>1156.5500489999999</v>
      </c>
      <c r="C4737" s="191">
        <v>1159.410034</v>
      </c>
      <c r="D4737" s="191">
        <v>1145.4499510000001</v>
      </c>
      <c r="E4737" s="191">
        <v>1145.599976</v>
      </c>
      <c r="F4737" s="192">
        <v>1145.599976</v>
      </c>
      <c r="G4737" s="191">
        <v>1211900000</v>
      </c>
      <c r="H4737" s="194">
        <f t="shared" si="146"/>
        <v>-9.4678764740599441E-3</v>
      </c>
      <c r="I4737" s="193"/>
      <c r="J4737" s="197">
        <v>4735</v>
      </c>
      <c r="K4737" s="234"/>
      <c r="L4737" s="234"/>
      <c r="M4737" s="234"/>
      <c r="N4737" s="234"/>
      <c r="O4737" s="234"/>
      <c r="P4737" s="234"/>
      <c r="Q4737" s="7">
        <v>37267</v>
      </c>
      <c r="R4737" s="234">
        <v>0.38196400000000003</v>
      </c>
      <c r="S4737" s="234">
        <v>0.39</v>
      </c>
      <c r="T4737" s="234">
        <v>0.36785699999999999</v>
      </c>
      <c r="U4737" s="234">
        <v>0.37589299999999998</v>
      </c>
      <c r="V4737" s="192">
        <v>0.324824</v>
      </c>
      <c r="W4737" s="234">
        <v>348801600</v>
      </c>
      <c r="X4737" s="194">
        <f t="shared" si="147"/>
        <v>-8.4767751014190248E-3</v>
      </c>
      <c r="Y4737" s="193"/>
      <c r="Z4737" s="197">
        <v>4735</v>
      </c>
    </row>
    <row r="4738" spans="1:26" ht="14.4" x14ac:dyDescent="0.3">
      <c r="A4738" s="7">
        <v>37266</v>
      </c>
      <c r="B4738" s="191">
        <v>1155.1400149999999</v>
      </c>
      <c r="C4738" s="191">
        <v>1159.9300539999999</v>
      </c>
      <c r="D4738" s="191">
        <v>1150.849976</v>
      </c>
      <c r="E4738" s="191">
        <v>1156.5500489999999</v>
      </c>
      <c r="F4738" s="192">
        <v>1156.5500489999999</v>
      </c>
      <c r="G4738" s="191">
        <v>1299000000</v>
      </c>
      <c r="H4738" s="194">
        <f t="shared" si="146"/>
        <v>1.2206606832852172E-3</v>
      </c>
      <c r="I4738" s="193"/>
      <c r="J4738" s="197">
        <v>4736</v>
      </c>
      <c r="K4738" s="234"/>
      <c r="L4738" s="234"/>
      <c r="M4738" s="234"/>
      <c r="N4738" s="234"/>
      <c r="O4738" s="234"/>
      <c r="P4738" s="234"/>
      <c r="Q4738" s="7">
        <v>37266</v>
      </c>
      <c r="R4738" s="234">
        <v>0.37892900000000002</v>
      </c>
      <c r="S4738" s="234">
        <v>0.383214</v>
      </c>
      <c r="T4738" s="234">
        <v>0.36160700000000001</v>
      </c>
      <c r="U4738" s="234">
        <v>0.37910700000000003</v>
      </c>
      <c r="V4738" s="192">
        <v>0.32760099999999998</v>
      </c>
      <c r="W4738" s="234">
        <v>452737600</v>
      </c>
      <c r="X4738" s="194">
        <f t="shared" si="147"/>
        <v>-1.9399428882729434E-2</v>
      </c>
      <c r="Y4738" s="193"/>
      <c r="Z4738" s="197">
        <v>4736</v>
      </c>
    </row>
    <row r="4739" spans="1:26" ht="14.4" x14ac:dyDescent="0.3">
      <c r="A4739" s="7">
        <v>37265</v>
      </c>
      <c r="B4739" s="191">
        <v>1160.709961</v>
      </c>
      <c r="C4739" s="191">
        <v>1174.26001</v>
      </c>
      <c r="D4739" s="191">
        <v>1151.8900149999999</v>
      </c>
      <c r="E4739" s="191">
        <v>1155.1400149999999</v>
      </c>
      <c r="F4739" s="192">
        <v>1155.1400149999999</v>
      </c>
      <c r="G4739" s="191">
        <v>1452000000</v>
      </c>
      <c r="H4739" s="194">
        <f t="shared" si="146"/>
        <v>-4.7987405873568378E-3</v>
      </c>
      <c r="I4739" s="193"/>
      <c r="J4739" s="197">
        <v>4737</v>
      </c>
      <c r="K4739" s="234"/>
      <c r="L4739" s="234"/>
      <c r="M4739" s="234"/>
      <c r="N4739" s="234"/>
      <c r="O4739" s="234"/>
      <c r="P4739" s="234"/>
      <c r="Q4739" s="7">
        <v>37265</v>
      </c>
      <c r="R4739" s="234">
        <v>0.40714299999999998</v>
      </c>
      <c r="S4739" s="234">
        <v>0.40946399999999999</v>
      </c>
      <c r="T4739" s="234">
        <v>0.38</v>
      </c>
      <c r="U4739" s="234">
        <v>0.38660699999999998</v>
      </c>
      <c r="V4739" s="192">
        <v>0.33408199999999999</v>
      </c>
      <c r="W4739" s="234">
        <v>327835200</v>
      </c>
      <c r="X4739" s="194">
        <f t="shared" si="147"/>
        <v>-4.2459644134641823E-2</v>
      </c>
      <c r="Y4739" s="193"/>
      <c r="Z4739" s="197">
        <v>4737</v>
      </c>
    </row>
    <row r="4740" spans="1:26" ht="14.4" x14ac:dyDescent="0.3">
      <c r="A4740" s="7">
        <v>37264</v>
      </c>
      <c r="B4740" s="191">
        <v>1164.8900149999999</v>
      </c>
      <c r="C4740" s="191">
        <v>1167.599976</v>
      </c>
      <c r="D4740" s="191">
        <v>1157.459961</v>
      </c>
      <c r="E4740" s="191">
        <v>1160.709961</v>
      </c>
      <c r="F4740" s="192">
        <v>1160.709961</v>
      </c>
      <c r="G4740" s="191">
        <v>1258800000</v>
      </c>
      <c r="H4740" s="194">
        <f t="shared" ref="H4740:H4803" si="148">(F4740-F4741)/F4741</f>
        <v>-3.5883679542054684E-3</v>
      </c>
      <c r="I4740" s="193"/>
      <c r="J4740" s="197">
        <v>4738</v>
      </c>
      <c r="K4740" s="234"/>
      <c r="L4740" s="234"/>
      <c r="M4740" s="234"/>
      <c r="N4740" s="234"/>
      <c r="O4740" s="234"/>
      <c r="P4740" s="234"/>
      <c r="Q4740" s="7">
        <v>37264</v>
      </c>
      <c r="R4740" s="234">
        <v>0.40625</v>
      </c>
      <c r="S4740" s="234">
        <v>0.411607</v>
      </c>
      <c r="T4740" s="234">
        <v>0.40107100000000001</v>
      </c>
      <c r="U4740" s="234">
        <v>0.40375</v>
      </c>
      <c r="V4740" s="192">
        <v>0.34889599999999998</v>
      </c>
      <c r="W4740" s="234">
        <v>450038400</v>
      </c>
      <c r="X4740" s="194">
        <f t="shared" ref="X4740:X4803" si="149">(V4740-V4741)/V4741</f>
        <v>-1.2663744336688655E-2</v>
      </c>
      <c r="Y4740" s="193"/>
      <c r="Z4740" s="197">
        <v>4738</v>
      </c>
    </row>
    <row r="4741" spans="1:26" ht="14.4" x14ac:dyDescent="0.3">
      <c r="A4741" s="7">
        <v>37263</v>
      </c>
      <c r="B4741" s="191">
        <v>1172.51001</v>
      </c>
      <c r="C4741" s="191">
        <v>1176.969971</v>
      </c>
      <c r="D4741" s="191">
        <v>1163.5500489999999</v>
      </c>
      <c r="E4741" s="191">
        <v>1164.8900149999999</v>
      </c>
      <c r="F4741" s="192">
        <v>1164.8900149999999</v>
      </c>
      <c r="G4741" s="191">
        <v>1308300000</v>
      </c>
      <c r="H4741" s="194">
        <f t="shared" si="148"/>
        <v>-6.4988741546010489E-3</v>
      </c>
      <c r="I4741" s="193"/>
      <c r="J4741" s="197">
        <v>4739</v>
      </c>
      <c r="K4741" s="234"/>
      <c r="L4741" s="234"/>
      <c r="M4741" s="234"/>
      <c r="N4741" s="234"/>
      <c r="O4741" s="234"/>
      <c r="P4741" s="234"/>
      <c r="Q4741" s="7">
        <v>37263</v>
      </c>
      <c r="R4741" s="234">
        <v>0.42357099999999998</v>
      </c>
      <c r="S4741" s="234">
        <v>0.42857099999999998</v>
      </c>
      <c r="T4741" s="234">
        <v>0.40625</v>
      </c>
      <c r="U4741" s="234">
        <v>0.40892899999999999</v>
      </c>
      <c r="V4741" s="192">
        <v>0.35337099999999999</v>
      </c>
      <c r="W4741" s="234">
        <v>444584000</v>
      </c>
      <c r="X4741" s="194">
        <f t="shared" si="149"/>
        <v>-3.3348652212210263E-2</v>
      </c>
      <c r="Y4741" s="193"/>
      <c r="Z4741" s="197">
        <v>4739</v>
      </c>
    </row>
    <row r="4742" spans="1:26" ht="14.4" x14ac:dyDescent="0.3">
      <c r="A4742" s="7">
        <v>37260</v>
      </c>
      <c r="B4742" s="191">
        <v>1165.2700199999999</v>
      </c>
      <c r="C4742" s="191">
        <v>1176.5500489999999</v>
      </c>
      <c r="D4742" s="191">
        <v>1163.420044</v>
      </c>
      <c r="E4742" s="191">
        <v>1172.51001</v>
      </c>
      <c r="F4742" s="192">
        <v>1172.51001</v>
      </c>
      <c r="G4742" s="191">
        <v>1513000000</v>
      </c>
      <c r="H4742" s="194">
        <f t="shared" si="148"/>
        <v>6.2131436282897206E-3</v>
      </c>
      <c r="I4742" s="193"/>
      <c r="J4742" s="197">
        <v>4740</v>
      </c>
      <c r="K4742" s="234"/>
      <c r="L4742" s="234"/>
      <c r="M4742" s="234"/>
      <c r="N4742" s="234"/>
      <c r="O4742" s="234"/>
      <c r="P4742" s="234"/>
      <c r="Q4742" s="7">
        <v>37260</v>
      </c>
      <c r="R4742" s="234">
        <v>0.41678599999999999</v>
      </c>
      <c r="S4742" s="234">
        <v>0.42767899999999998</v>
      </c>
      <c r="T4742" s="234">
        <v>0.41053600000000001</v>
      </c>
      <c r="U4742" s="234">
        <v>0.42303600000000002</v>
      </c>
      <c r="V4742" s="192">
        <v>0.365562</v>
      </c>
      <c r="W4742" s="234">
        <v>409976000</v>
      </c>
      <c r="X4742" s="194">
        <f t="shared" si="149"/>
        <v>4.6665787217201405E-3</v>
      </c>
      <c r="Y4742" s="193"/>
      <c r="Z4742" s="197">
        <v>4740</v>
      </c>
    </row>
    <row r="4743" spans="1:26" ht="14.4" x14ac:dyDescent="0.3">
      <c r="A4743" s="7">
        <v>37259</v>
      </c>
      <c r="B4743" s="191">
        <v>1154.670044</v>
      </c>
      <c r="C4743" s="191">
        <v>1165.2700199999999</v>
      </c>
      <c r="D4743" s="191">
        <v>1154.01001</v>
      </c>
      <c r="E4743" s="191">
        <v>1165.2700199999999</v>
      </c>
      <c r="F4743" s="192">
        <v>1165.2700199999999</v>
      </c>
      <c r="G4743" s="191">
        <v>1398900000</v>
      </c>
      <c r="H4743" s="194">
        <f t="shared" si="148"/>
        <v>9.1800909316739586E-3</v>
      </c>
      <c r="I4743" s="193"/>
      <c r="J4743" s="197">
        <v>4741</v>
      </c>
      <c r="K4743" s="234"/>
      <c r="L4743" s="234"/>
      <c r="M4743" s="234"/>
      <c r="N4743" s="234"/>
      <c r="O4743" s="234"/>
      <c r="P4743" s="234"/>
      <c r="Q4743" s="7">
        <v>37259</v>
      </c>
      <c r="R4743" s="234">
        <v>0.41071400000000002</v>
      </c>
      <c r="S4743" s="234">
        <v>0.42410700000000001</v>
      </c>
      <c r="T4743" s="234">
        <v>0.406607</v>
      </c>
      <c r="U4743" s="234">
        <v>0.42107099999999997</v>
      </c>
      <c r="V4743" s="192">
        <v>0.36386400000000002</v>
      </c>
      <c r="W4743" s="234">
        <v>612007200</v>
      </c>
      <c r="X4743" s="194">
        <f t="shared" si="149"/>
        <v>1.2015219277751947E-2</v>
      </c>
      <c r="Y4743" s="193"/>
      <c r="Z4743" s="197">
        <v>4741</v>
      </c>
    </row>
    <row r="4744" spans="1:26" ht="14.4" x14ac:dyDescent="0.3">
      <c r="A4744" s="7">
        <v>37258</v>
      </c>
      <c r="B4744" s="191">
        <v>1148.079956</v>
      </c>
      <c r="C4744" s="191">
        <v>1154.670044</v>
      </c>
      <c r="D4744" s="191">
        <v>1136.2299800000001</v>
      </c>
      <c r="E4744" s="191">
        <v>1154.670044</v>
      </c>
      <c r="F4744" s="192">
        <v>1154.670044</v>
      </c>
      <c r="G4744" s="191">
        <v>1171000000</v>
      </c>
      <c r="H4744" s="194">
        <f t="shared" si="148"/>
        <v>5.7400949869034412E-3</v>
      </c>
      <c r="I4744" s="193"/>
      <c r="J4744" s="197">
        <v>4742</v>
      </c>
      <c r="K4744" s="234"/>
      <c r="L4744" s="234"/>
      <c r="M4744" s="234"/>
      <c r="N4744" s="234"/>
      <c r="O4744" s="234"/>
      <c r="P4744" s="234"/>
      <c r="Q4744" s="7">
        <v>37258</v>
      </c>
      <c r="R4744" s="234">
        <v>0.39374999999999999</v>
      </c>
      <c r="S4744" s="234">
        <v>0.41607100000000002</v>
      </c>
      <c r="T4744" s="234">
        <v>0.39214300000000002</v>
      </c>
      <c r="U4744" s="234">
        <v>0.41607100000000002</v>
      </c>
      <c r="V4744" s="192">
        <v>0.35954399999999997</v>
      </c>
      <c r="W4744" s="234">
        <v>529496800</v>
      </c>
      <c r="X4744" s="194">
        <f t="shared" si="149"/>
        <v>6.3928508019174865E-2</v>
      </c>
      <c r="Y4744" s="193"/>
      <c r="Z4744" s="197">
        <v>4742</v>
      </c>
    </row>
    <row r="4745" spans="1:26" ht="14.4" x14ac:dyDescent="0.3">
      <c r="A4745" s="7">
        <v>37256</v>
      </c>
      <c r="B4745" s="191">
        <v>1161.0200199999999</v>
      </c>
      <c r="C4745" s="191">
        <v>1161.160034</v>
      </c>
      <c r="D4745" s="191">
        <v>1148.040039</v>
      </c>
      <c r="E4745" s="191">
        <v>1148.079956</v>
      </c>
      <c r="F4745" s="192">
        <v>1148.079956</v>
      </c>
      <c r="G4745" s="191">
        <v>943600000</v>
      </c>
      <c r="H4745" s="194">
        <f t="shared" si="148"/>
        <v>-1.114542710469359E-2</v>
      </c>
      <c r="I4745" s="193"/>
      <c r="J4745" s="197">
        <v>4743</v>
      </c>
      <c r="K4745" s="234"/>
      <c r="L4745" s="234"/>
      <c r="M4745" s="234"/>
      <c r="N4745" s="234"/>
      <c r="O4745" s="234"/>
      <c r="P4745" s="234"/>
      <c r="Q4745" s="7">
        <v>37256</v>
      </c>
      <c r="R4745" s="234">
        <v>0.40196399999999999</v>
      </c>
      <c r="S4745" s="234">
        <v>0.40464299999999997</v>
      </c>
      <c r="T4745" s="234">
        <v>0.38982099999999997</v>
      </c>
      <c r="U4745" s="234">
        <v>0.391071</v>
      </c>
      <c r="V4745" s="192">
        <v>0.33794000000000002</v>
      </c>
      <c r="W4745" s="234">
        <v>137782400</v>
      </c>
      <c r="X4745" s="194">
        <f t="shared" si="149"/>
        <v>-2.3630601036059826E-2</v>
      </c>
      <c r="Y4745" s="193"/>
      <c r="Z4745" s="197">
        <v>4743</v>
      </c>
    </row>
    <row r="4746" spans="1:26" ht="14.4" x14ac:dyDescent="0.3">
      <c r="A4746" s="7">
        <v>37253</v>
      </c>
      <c r="B4746" s="191">
        <v>1157.130005</v>
      </c>
      <c r="C4746" s="191">
        <v>1164.6400149999999</v>
      </c>
      <c r="D4746" s="191">
        <v>1157.130005</v>
      </c>
      <c r="E4746" s="191">
        <v>1161.0200199999999</v>
      </c>
      <c r="F4746" s="192">
        <v>1161.0200199999999</v>
      </c>
      <c r="G4746" s="191">
        <v>917400000</v>
      </c>
      <c r="H4746" s="194">
        <f t="shared" si="148"/>
        <v>3.3617786965950713E-3</v>
      </c>
      <c r="I4746" s="193"/>
      <c r="J4746" s="197">
        <v>4744</v>
      </c>
      <c r="K4746" s="234"/>
      <c r="L4746" s="234"/>
      <c r="M4746" s="234"/>
      <c r="N4746" s="234"/>
      <c r="O4746" s="234"/>
      <c r="P4746" s="234"/>
      <c r="Q4746" s="7">
        <v>37253</v>
      </c>
      <c r="R4746" s="234">
        <v>0.39232099999999998</v>
      </c>
      <c r="S4746" s="234">
        <v>0.41071400000000002</v>
      </c>
      <c r="T4746" s="234">
        <v>0.39214300000000002</v>
      </c>
      <c r="U4746" s="234">
        <v>0.400536</v>
      </c>
      <c r="V4746" s="192">
        <v>0.34611900000000001</v>
      </c>
      <c r="W4746" s="234">
        <v>299124000</v>
      </c>
      <c r="X4746" s="194">
        <f t="shared" si="149"/>
        <v>1.6314162137401906E-2</v>
      </c>
      <c r="Y4746" s="193"/>
      <c r="Z4746" s="197">
        <v>4744</v>
      </c>
    </row>
    <row r="4747" spans="1:26" ht="14.4" x14ac:dyDescent="0.3">
      <c r="A4747" s="7">
        <v>37252</v>
      </c>
      <c r="B4747" s="191">
        <v>1149.369995</v>
      </c>
      <c r="C4747" s="191">
        <v>1157.130005</v>
      </c>
      <c r="D4747" s="191">
        <v>1149.369995</v>
      </c>
      <c r="E4747" s="191">
        <v>1157.130005</v>
      </c>
      <c r="F4747" s="192">
        <v>1157.130005</v>
      </c>
      <c r="G4747" s="191">
        <v>876300000</v>
      </c>
      <c r="H4747" s="194">
        <f t="shared" si="148"/>
        <v>6.7515334781294385E-3</v>
      </c>
      <c r="I4747" s="193"/>
      <c r="J4747" s="197">
        <v>4745</v>
      </c>
      <c r="K4747" s="234"/>
      <c r="L4747" s="234"/>
      <c r="M4747" s="234"/>
      <c r="N4747" s="234"/>
      <c r="O4747" s="234"/>
      <c r="P4747" s="234"/>
      <c r="Q4747" s="7">
        <v>37252</v>
      </c>
      <c r="R4747" s="234">
        <v>0.38535700000000001</v>
      </c>
      <c r="S4747" s="234">
        <v>0.39732099999999998</v>
      </c>
      <c r="T4747" s="234">
        <v>0.38535700000000001</v>
      </c>
      <c r="U4747" s="234">
        <v>0.39410699999999999</v>
      </c>
      <c r="V4747" s="192">
        <v>0.340563</v>
      </c>
      <c r="W4747" s="234">
        <v>191508800</v>
      </c>
      <c r="X4747" s="194">
        <f t="shared" si="149"/>
        <v>2.6989291734642533E-2</v>
      </c>
      <c r="Y4747" s="193"/>
      <c r="Z4747" s="197">
        <v>4745</v>
      </c>
    </row>
    <row r="4748" spans="1:26" ht="14.4" x14ac:dyDescent="0.3">
      <c r="A4748" s="7">
        <v>37251</v>
      </c>
      <c r="B4748" s="191">
        <v>1144.650024</v>
      </c>
      <c r="C4748" s="191">
        <v>1159.1800539999999</v>
      </c>
      <c r="D4748" s="191">
        <v>1144.650024</v>
      </c>
      <c r="E4748" s="191">
        <v>1149.369995</v>
      </c>
      <c r="F4748" s="192">
        <v>1149.369995</v>
      </c>
      <c r="G4748" s="191">
        <v>791100000</v>
      </c>
      <c r="H4748" s="194">
        <f t="shared" si="148"/>
        <v>4.1235057887003433E-3</v>
      </c>
      <c r="I4748" s="193"/>
      <c r="J4748" s="197">
        <v>4746</v>
      </c>
      <c r="K4748" s="234"/>
      <c r="L4748" s="234"/>
      <c r="M4748" s="234"/>
      <c r="N4748" s="234"/>
      <c r="O4748" s="234"/>
      <c r="P4748" s="234"/>
      <c r="Q4748" s="7">
        <v>37251</v>
      </c>
      <c r="R4748" s="234">
        <v>0.38124999999999998</v>
      </c>
      <c r="S4748" s="234">
        <v>0.39821400000000001</v>
      </c>
      <c r="T4748" s="234">
        <v>0.3775</v>
      </c>
      <c r="U4748" s="234">
        <v>0.38374999999999998</v>
      </c>
      <c r="V4748" s="192">
        <v>0.33161299999999999</v>
      </c>
      <c r="W4748" s="234">
        <v>146400800</v>
      </c>
      <c r="X4748" s="194">
        <f t="shared" si="149"/>
        <v>6.0860357941427455E-3</v>
      </c>
      <c r="Y4748" s="193"/>
      <c r="Z4748" s="197">
        <v>4746</v>
      </c>
    </row>
    <row r="4749" spans="1:26" ht="14.4" x14ac:dyDescent="0.3">
      <c r="A4749" s="7">
        <v>37249</v>
      </c>
      <c r="B4749" s="191">
        <v>1144.8900149999999</v>
      </c>
      <c r="C4749" s="191">
        <v>1147.829956</v>
      </c>
      <c r="D4749" s="191">
        <v>1144.619995</v>
      </c>
      <c r="E4749" s="191">
        <v>1144.650024</v>
      </c>
      <c r="F4749" s="192">
        <v>1144.650024</v>
      </c>
      <c r="G4749" s="191">
        <v>439670000</v>
      </c>
      <c r="H4749" s="194">
        <f t="shared" si="148"/>
        <v>-2.0961926198641723E-4</v>
      </c>
      <c r="I4749" s="193"/>
      <c r="J4749" s="197">
        <v>4747</v>
      </c>
      <c r="K4749" s="234"/>
      <c r="L4749" s="234"/>
      <c r="M4749" s="234"/>
      <c r="N4749" s="234"/>
      <c r="O4749" s="234"/>
      <c r="P4749" s="234"/>
      <c r="Q4749" s="7">
        <v>37249</v>
      </c>
      <c r="R4749" s="234">
        <v>0.37321399999999999</v>
      </c>
      <c r="S4749" s="234">
        <v>0.38303599999999999</v>
      </c>
      <c r="T4749" s="234">
        <v>0.37321399999999999</v>
      </c>
      <c r="U4749" s="234">
        <v>0.38142900000000002</v>
      </c>
      <c r="V4749" s="192">
        <v>0.32960699999999998</v>
      </c>
      <c r="W4749" s="234">
        <v>50629600</v>
      </c>
      <c r="X4749" s="194">
        <f t="shared" si="149"/>
        <v>1.7142310493377534E-2</v>
      </c>
      <c r="Y4749" s="193"/>
      <c r="Z4749" s="197">
        <v>4747</v>
      </c>
    </row>
    <row r="4750" spans="1:26" ht="14.4" x14ac:dyDescent="0.3">
      <c r="A4750" s="7">
        <v>37246</v>
      </c>
      <c r="B4750" s="191">
        <v>1139.9300539999999</v>
      </c>
      <c r="C4750" s="191">
        <v>1147.459961</v>
      </c>
      <c r="D4750" s="191">
        <v>1139.9300539999999</v>
      </c>
      <c r="E4750" s="191">
        <v>1144.8900149999999</v>
      </c>
      <c r="F4750" s="192">
        <v>1144.8900149999999</v>
      </c>
      <c r="G4750" s="191">
        <v>1694000000</v>
      </c>
      <c r="H4750" s="194">
        <f t="shared" si="148"/>
        <v>4.3511099497689195E-3</v>
      </c>
      <c r="I4750" s="193"/>
      <c r="J4750" s="197">
        <v>4748</v>
      </c>
      <c r="K4750" s="234"/>
      <c r="L4750" s="234"/>
      <c r="M4750" s="234"/>
      <c r="N4750" s="234"/>
      <c r="O4750" s="234"/>
      <c r="P4750" s="234"/>
      <c r="Q4750" s="7">
        <v>37246</v>
      </c>
      <c r="R4750" s="234">
        <v>0.37517899999999998</v>
      </c>
      <c r="S4750" s="234">
        <v>0.38464300000000001</v>
      </c>
      <c r="T4750" s="234">
        <v>0.37142900000000001</v>
      </c>
      <c r="U4750" s="234">
        <v>0.375</v>
      </c>
      <c r="V4750" s="192">
        <v>0.32405200000000001</v>
      </c>
      <c r="W4750" s="234">
        <v>256334400</v>
      </c>
      <c r="X4750" s="194">
        <f t="shared" si="149"/>
        <v>1.5964384248808583E-2</v>
      </c>
      <c r="Y4750" s="193"/>
      <c r="Z4750" s="197">
        <v>4748</v>
      </c>
    </row>
    <row r="4751" spans="1:26" ht="14.4" x14ac:dyDescent="0.3">
      <c r="A4751" s="7">
        <v>37245</v>
      </c>
      <c r="B4751" s="191">
        <v>1149.5600589999999</v>
      </c>
      <c r="C4751" s="191">
        <v>1151.420044</v>
      </c>
      <c r="D4751" s="191">
        <v>1139.9300539999999</v>
      </c>
      <c r="E4751" s="191">
        <v>1139.9300539999999</v>
      </c>
      <c r="F4751" s="192">
        <v>1139.9300539999999</v>
      </c>
      <c r="G4751" s="191">
        <v>1490500000</v>
      </c>
      <c r="H4751" s="194">
        <f t="shared" si="148"/>
        <v>-8.3771221212896926E-3</v>
      </c>
      <c r="I4751" s="193"/>
      <c r="J4751" s="197">
        <v>4749</v>
      </c>
      <c r="K4751" s="234"/>
      <c r="L4751" s="234"/>
      <c r="M4751" s="234"/>
      <c r="N4751" s="234"/>
      <c r="O4751" s="234"/>
      <c r="P4751" s="234"/>
      <c r="Q4751" s="7">
        <v>37245</v>
      </c>
      <c r="R4751" s="234">
        <v>0.38214300000000001</v>
      </c>
      <c r="S4751" s="234">
        <v>0.38339299999999998</v>
      </c>
      <c r="T4751" s="234">
        <v>0.36821399999999999</v>
      </c>
      <c r="U4751" s="234">
        <v>0.36910700000000002</v>
      </c>
      <c r="V4751" s="192">
        <v>0.31896000000000002</v>
      </c>
      <c r="W4751" s="234">
        <v>220864000</v>
      </c>
      <c r="X4751" s="194">
        <f t="shared" si="149"/>
        <v>-4.3939343982207182E-2</v>
      </c>
      <c r="Y4751" s="193"/>
      <c r="Z4751" s="197">
        <v>4749</v>
      </c>
    </row>
    <row r="4752" spans="1:26" ht="14.4" x14ac:dyDescent="0.3">
      <c r="A4752" s="7">
        <v>37244</v>
      </c>
      <c r="B4752" s="191">
        <v>1142.920044</v>
      </c>
      <c r="C4752" s="191">
        <v>1152.4399410000001</v>
      </c>
      <c r="D4752" s="191">
        <v>1134.75</v>
      </c>
      <c r="E4752" s="191">
        <v>1149.5600589999999</v>
      </c>
      <c r="F4752" s="192">
        <v>1149.5600589999999</v>
      </c>
      <c r="G4752" s="191">
        <v>1484900000</v>
      </c>
      <c r="H4752" s="194">
        <f t="shared" si="148"/>
        <v>5.8096933681915097E-3</v>
      </c>
      <c r="I4752" s="193"/>
      <c r="J4752" s="197">
        <v>4750</v>
      </c>
      <c r="K4752" s="234"/>
      <c r="L4752" s="234"/>
      <c r="M4752" s="234"/>
      <c r="N4752" s="234"/>
      <c r="O4752" s="234"/>
      <c r="P4752" s="234"/>
      <c r="Q4752" s="7">
        <v>37244</v>
      </c>
      <c r="R4752" s="234">
        <v>0.36749999999999999</v>
      </c>
      <c r="S4752" s="234">
        <v>0.38714300000000001</v>
      </c>
      <c r="T4752" s="234">
        <v>0.36553600000000003</v>
      </c>
      <c r="U4752" s="234">
        <v>0.386071</v>
      </c>
      <c r="V4752" s="192">
        <v>0.333619</v>
      </c>
      <c r="W4752" s="234">
        <v>289956800</v>
      </c>
      <c r="X4752" s="194">
        <f t="shared" si="149"/>
        <v>2.9030835237980595E-2</v>
      </c>
      <c r="Y4752" s="193"/>
      <c r="Z4752" s="197">
        <v>4750</v>
      </c>
    </row>
    <row r="4753" spans="1:26" ht="14.4" x14ac:dyDescent="0.3">
      <c r="A4753" s="7">
        <v>37243</v>
      </c>
      <c r="B4753" s="191">
        <v>1134.3599850000001</v>
      </c>
      <c r="C4753" s="191">
        <v>1145.099976</v>
      </c>
      <c r="D4753" s="191">
        <v>1134.3599850000001</v>
      </c>
      <c r="E4753" s="191">
        <v>1142.920044</v>
      </c>
      <c r="F4753" s="192">
        <v>1142.920044</v>
      </c>
      <c r="G4753" s="191">
        <v>1354000000</v>
      </c>
      <c r="H4753" s="194">
        <f t="shared" si="148"/>
        <v>7.5461574043445383E-3</v>
      </c>
      <c r="I4753" s="193"/>
      <c r="J4753" s="197">
        <v>4751</v>
      </c>
      <c r="K4753" s="234"/>
      <c r="L4753" s="234"/>
      <c r="M4753" s="234"/>
      <c r="N4753" s="234"/>
      <c r="O4753" s="234"/>
      <c r="P4753" s="234"/>
      <c r="Q4753" s="7">
        <v>37243</v>
      </c>
      <c r="R4753" s="234">
        <v>0.37303599999999998</v>
      </c>
      <c r="S4753" s="234">
        <v>0.38089299999999998</v>
      </c>
      <c r="T4753" s="234">
        <v>0.36107099999999998</v>
      </c>
      <c r="U4753" s="234">
        <v>0.37517899999999998</v>
      </c>
      <c r="V4753" s="192">
        <v>0.32420700000000002</v>
      </c>
      <c r="W4753" s="234">
        <v>235239200</v>
      </c>
      <c r="X4753" s="194">
        <f t="shared" si="149"/>
        <v>1.8916489622487324E-2</v>
      </c>
      <c r="Y4753" s="193"/>
      <c r="Z4753" s="197">
        <v>4751</v>
      </c>
    </row>
    <row r="4754" spans="1:26" ht="14.4" x14ac:dyDescent="0.3">
      <c r="A4754" s="7">
        <v>37242</v>
      </c>
      <c r="B4754" s="191">
        <v>1123.089966</v>
      </c>
      <c r="C4754" s="191">
        <v>1137.3000489999999</v>
      </c>
      <c r="D4754" s="191">
        <v>1122.660034</v>
      </c>
      <c r="E4754" s="191">
        <v>1134.3599850000001</v>
      </c>
      <c r="F4754" s="192">
        <v>1134.3599850000001</v>
      </c>
      <c r="G4754" s="191">
        <v>1260400000</v>
      </c>
      <c r="H4754" s="194">
        <f t="shared" si="148"/>
        <v>1.00348318845189E-2</v>
      </c>
      <c r="I4754" s="193"/>
      <c r="J4754" s="197">
        <v>4752</v>
      </c>
      <c r="K4754" s="234"/>
      <c r="L4754" s="234"/>
      <c r="M4754" s="234"/>
      <c r="N4754" s="234"/>
      <c r="O4754" s="234"/>
      <c r="P4754" s="234"/>
      <c r="Q4754" s="7">
        <v>37242</v>
      </c>
      <c r="R4754" s="234">
        <v>0.364286</v>
      </c>
      <c r="S4754" s="234">
        <v>0.375</v>
      </c>
      <c r="T4754" s="234">
        <v>0.36053600000000002</v>
      </c>
      <c r="U4754" s="234">
        <v>0.36821399999999999</v>
      </c>
      <c r="V4754" s="192">
        <v>0.31818800000000003</v>
      </c>
      <c r="W4754" s="234">
        <v>173712000</v>
      </c>
      <c r="X4754" s="194">
        <f t="shared" si="149"/>
        <v>1.1279593438829975E-2</v>
      </c>
      <c r="Y4754" s="193"/>
      <c r="Z4754" s="197">
        <v>4752</v>
      </c>
    </row>
    <row r="4755" spans="1:26" ht="14.4" x14ac:dyDescent="0.3">
      <c r="A4755" s="7">
        <v>37239</v>
      </c>
      <c r="B4755" s="191">
        <v>1119.380005</v>
      </c>
      <c r="C4755" s="191">
        <v>1128.280029</v>
      </c>
      <c r="D4755" s="191">
        <v>1114.530029</v>
      </c>
      <c r="E4755" s="191">
        <v>1123.089966</v>
      </c>
      <c r="F4755" s="192">
        <v>1123.089966</v>
      </c>
      <c r="G4755" s="191">
        <v>1306800000</v>
      </c>
      <c r="H4755" s="194">
        <f t="shared" si="148"/>
        <v>3.3142998654867176E-3</v>
      </c>
      <c r="I4755" s="193"/>
      <c r="J4755" s="197">
        <v>4753</v>
      </c>
      <c r="K4755" s="234"/>
      <c r="L4755" s="234"/>
      <c r="M4755" s="234"/>
      <c r="N4755" s="234"/>
      <c r="O4755" s="234"/>
      <c r="P4755" s="234"/>
      <c r="Q4755" s="7">
        <v>37239</v>
      </c>
      <c r="R4755" s="234">
        <v>0.37017899999999998</v>
      </c>
      <c r="S4755" s="234">
        <v>0.37196400000000002</v>
      </c>
      <c r="T4755" s="234">
        <v>0.35875000000000001</v>
      </c>
      <c r="U4755" s="234">
        <v>0.36410700000000001</v>
      </c>
      <c r="V4755" s="192">
        <v>0.314639</v>
      </c>
      <c r="W4755" s="234">
        <v>189884800</v>
      </c>
      <c r="X4755" s="194">
        <f t="shared" si="149"/>
        <v>-2.9047807142063634E-2</v>
      </c>
      <c r="Y4755" s="193"/>
      <c r="Z4755" s="197">
        <v>4753</v>
      </c>
    </row>
    <row r="4756" spans="1:26" ht="14.4" x14ac:dyDescent="0.3">
      <c r="A4756" s="7">
        <v>37238</v>
      </c>
      <c r="B4756" s="191">
        <v>1137.0699460000001</v>
      </c>
      <c r="C4756" s="191">
        <v>1137.0699460000001</v>
      </c>
      <c r="D4756" s="191">
        <v>1117.849976</v>
      </c>
      <c r="E4756" s="191">
        <v>1119.380005</v>
      </c>
      <c r="F4756" s="192">
        <v>1119.380005</v>
      </c>
      <c r="G4756" s="191">
        <v>1511500000</v>
      </c>
      <c r="H4756" s="194">
        <f t="shared" si="148"/>
        <v>-1.5557478290785893E-2</v>
      </c>
      <c r="I4756" s="193"/>
      <c r="J4756" s="197">
        <v>4754</v>
      </c>
      <c r="K4756" s="234"/>
      <c r="L4756" s="234"/>
      <c r="M4756" s="234"/>
      <c r="N4756" s="234"/>
      <c r="O4756" s="234"/>
      <c r="P4756" s="234"/>
      <c r="Q4756" s="7">
        <v>37238</v>
      </c>
      <c r="R4756" s="234">
        <v>0.38374999999999998</v>
      </c>
      <c r="S4756" s="234">
        <v>0.38482100000000002</v>
      </c>
      <c r="T4756" s="234">
        <v>0.36607099999999998</v>
      </c>
      <c r="U4756" s="234">
        <v>0.375</v>
      </c>
      <c r="V4756" s="192">
        <v>0.32405200000000001</v>
      </c>
      <c r="W4756" s="234">
        <v>197842400</v>
      </c>
      <c r="X4756" s="194">
        <f t="shared" si="149"/>
        <v>-2.280067427995882E-2</v>
      </c>
      <c r="Y4756" s="193"/>
      <c r="Z4756" s="197">
        <v>4754</v>
      </c>
    </row>
    <row r="4757" spans="1:26" ht="14.4" x14ac:dyDescent="0.3">
      <c r="A4757" s="7">
        <v>37237</v>
      </c>
      <c r="B4757" s="191">
        <v>1136.76001</v>
      </c>
      <c r="C4757" s="191">
        <v>1141.579956</v>
      </c>
      <c r="D4757" s="191">
        <v>1126.01001</v>
      </c>
      <c r="E4757" s="191">
        <v>1137.0699460000001</v>
      </c>
      <c r="F4757" s="192">
        <v>1137.0699460000001</v>
      </c>
      <c r="G4757" s="191">
        <v>1449700000</v>
      </c>
      <c r="H4757" s="194">
        <f t="shared" si="148"/>
        <v>2.726485777768581E-4</v>
      </c>
      <c r="I4757" s="193"/>
      <c r="J4757" s="197">
        <v>4755</v>
      </c>
      <c r="K4757" s="234"/>
      <c r="L4757" s="234"/>
      <c r="M4757" s="234"/>
      <c r="N4757" s="234"/>
      <c r="O4757" s="234"/>
      <c r="P4757" s="234"/>
      <c r="Q4757" s="7">
        <v>37237</v>
      </c>
      <c r="R4757" s="234">
        <v>0.39053599999999999</v>
      </c>
      <c r="S4757" s="234">
        <v>0.39142900000000003</v>
      </c>
      <c r="T4757" s="234">
        <v>0.37946400000000002</v>
      </c>
      <c r="U4757" s="234">
        <v>0.38374999999999998</v>
      </c>
      <c r="V4757" s="192">
        <v>0.33161299999999999</v>
      </c>
      <c r="W4757" s="234">
        <v>192460800</v>
      </c>
      <c r="X4757" s="194">
        <f t="shared" si="149"/>
        <v>-1.3314965128180735E-2</v>
      </c>
      <c r="Y4757" s="193"/>
      <c r="Z4757" s="197">
        <v>4755</v>
      </c>
    </row>
    <row r="4758" spans="1:26" ht="14.4" x14ac:dyDescent="0.3">
      <c r="A4758" s="7">
        <v>37236</v>
      </c>
      <c r="B4758" s="191">
        <v>1139.9300539999999</v>
      </c>
      <c r="C4758" s="191">
        <v>1150.8900149999999</v>
      </c>
      <c r="D4758" s="191">
        <v>1134.3199460000001</v>
      </c>
      <c r="E4758" s="191">
        <v>1136.76001</v>
      </c>
      <c r="F4758" s="192">
        <v>1136.76001</v>
      </c>
      <c r="G4758" s="191">
        <v>1367200000</v>
      </c>
      <c r="H4758" s="194">
        <f t="shared" si="148"/>
        <v>-2.780910976841358E-3</v>
      </c>
      <c r="I4758" s="193"/>
      <c r="J4758" s="197">
        <v>4756</v>
      </c>
      <c r="K4758" s="234"/>
      <c r="L4758" s="234"/>
      <c r="M4758" s="234"/>
      <c r="N4758" s="234"/>
      <c r="O4758" s="234"/>
      <c r="P4758" s="234"/>
      <c r="Q4758" s="7">
        <v>37236</v>
      </c>
      <c r="R4758" s="234">
        <v>0.40482099999999999</v>
      </c>
      <c r="S4758" s="234">
        <v>0.40803600000000001</v>
      </c>
      <c r="T4758" s="234">
        <v>0.38660699999999998</v>
      </c>
      <c r="U4758" s="234">
        <v>0.38892900000000002</v>
      </c>
      <c r="V4758" s="192">
        <v>0.336088</v>
      </c>
      <c r="W4758" s="234">
        <v>205475200</v>
      </c>
      <c r="X4758" s="194">
        <f t="shared" si="149"/>
        <v>-3.3718977850357705E-2</v>
      </c>
      <c r="Y4758" s="193"/>
      <c r="Z4758" s="197">
        <v>4756</v>
      </c>
    </row>
    <row r="4759" spans="1:26" ht="14.4" x14ac:dyDescent="0.3">
      <c r="A4759" s="7">
        <v>37235</v>
      </c>
      <c r="B4759" s="191">
        <v>1158.3100589999999</v>
      </c>
      <c r="C4759" s="191">
        <v>1158.3100589999999</v>
      </c>
      <c r="D4759" s="191">
        <v>1139.660034</v>
      </c>
      <c r="E4759" s="191">
        <v>1139.9300539999999</v>
      </c>
      <c r="F4759" s="192">
        <v>1139.9300539999999</v>
      </c>
      <c r="G4759" s="191">
        <v>1218700000</v>
      </c>
      <c r="H4759" s="194">
        <f t="shared" si="148"/>
        <v>-1.5867949049728474E-2</v>
      </c>
      <c r="I4759" s="193"/>
      <c r="J4759" s="197">
        <v>4757</v>
      </c>
      <c r="K4759" s="234"/>
      <c r="L4759" s="234"/>
      <c r="M4759" s="234"/>
      <c r="N4759" s="234"/>
      <c r="O4759" s="234"/>
      <c r="P4759" s="234"/>
      <c r="Q4759" s="7">
        <v>37235</v>
      </c>
      <c r="R4759" s="234">
        <v>0.398036</v>
      </c>
      <c r="S4759" s="234">
        <v>0.41053600000000001</v>
      </c>
      <c r="T4759" s="234">
        <v>0.39696399999999998</v>
      </c>
      <c r="U4759" s="234">
        <v>0.40250000000000002</v>
      </c>
      <c r="V4759" s="192">
        <v>0.34781600000000001</v>
      </c>
      <c r="W4759" s="234">
        <v>170010400</v>
      </c>
      <c r="X4759" s="194">
        <f t="shared" si="149"/>
        <v>0</v>
      </c>
      <c r="Y4759" s="193"/>
      <c r="Z4759" s="197">
        <v>4757</v>
      </c>
    </row>
    <row r="4760" spans="1:26" ht="14.4" x14ac:dyDescent="0.3">
      <c r="A4760" s="7">
        <v>37232</v>
      </c>
      <c r="B4760" s="191">
        <v>1167.099976</v>
      </c>
      <c r="C4760" s="191">
        <v>1167.099976</v>
      </c>
      <c r="D4760" s="191">
        <v>1152.660034</v>
      </c>
      <c r="E4760" s="191">
        <v>1158.3100589999999</v>
      </c>
      <c r="F4760" s="192">
        <v>1158.3100589999999</v>
      </c>
      <c r="G4760" s="191">
        <v>1248200000</v>
      </c>
      <c r="H4760" s="194">
        <f t="shared" si="148"/>
        <v>-7.5314173427761767E-3</v>
      </c>
      <c r="I4760" s="193"/>
      <c r="J4760" s="197">
        <v>4758</v>
      </c>
      <c r="K4760" s="234"/>
      <c r="L4760" s="234"/>
      <c r="M4760" s="234"/>
      <c r="N4760" s="234"/>
      <c r="O4760" s="234"/>
      <c r="P4760" s="234"/>
      <c r="Q4760" s="7">
        <v>37232</v>
      </c>
      <c r="R4760" s="234">
        <v>0.40107100000000001</v>
      </c>
      <c r="S4760" s="234">
        <v>0.40553600000000001</v>
      </c>
      <c r="T4760" s="234">
        <v>0.39285700000000001</v>
      </c>
      <c r="U4760" s="234">
        <v>0.40250000000000002</v>
      </c>
      <c r="V4760" s="192">
        <v>0.34781600000000001</v>
      </c>
      <c r="W4760" s="234">
        <v>203515200</v>
      </c>
      <c r="X4760" s="194">
        <f t="shared" si="149"/>
        <v>-1.0534281219507372E-2</v>
      </c>
      <c r="Y4760" s="193"/>
      <c r="Z4760" s="197">
        <v>4758</v>
      </c>
    </row>
    <row r="4761" spans="1:26" ht="14.4" x14ac:dyDescent="0.3">
      <c r="A4761" s="7">
        <v>37231</v>
      </c>
      <c r="B4761" s="191">
        <v>1170.349976</v>
      </c>
      <c r="C4761" s="191">
        <v>1173.349976</v>
      </c>
      <c r="D4761" s="191">
        <v>1164.4300539999999</v>
      </c>
      <c r="E4761" s="191">
        <v>1167.099976</v>
      </c>
      <c r="F4761" s="192">
        <v>1167.099976</v>
      </c>
      <c r="G4761" s="191">
        <v>1487900000</v>
      </c>
      <c r="H4761" s="194">
        <f t="shared" si="148"/>
        <v>-2.7769471240626574E-3</v>
      </c>
      <c r="I4761" s="193"/>
      <c r="J4761" s="197">
        <v>4759</v>
      </c>
      <c r="K4761" s="234"/>
      <c r="L4761" s="234"/>
      <c r="M4761" s="234"/>
      <c r="N4761" s="234"/>
      <c r="O4761" s="234"/>
      <c r="P4761" s="234"/>
      <c r="Q4761" s="7">
        <v>37231</v>
      </c>
      <c r="R4761" s="234">
        <v>0.41928599999999999</v>
      </c>
      <c r="S4761" s="234">
        <v>0.41964299999999999</v>
      </c>
      <c r="T4761" s="234">
        <v>0.39535700000000001</v>
      </c>
      <c r="U4761" s="234">
        <v>0.40678599999999998</v>
      </c>
      <c r="V4761" s="192">
        <v>0.35151900000000003</v>
      </c>
      <c r="W4761" s="234">
        <v>338934400</v>
      </c>
      <c r="X4761" s="194">
        <f t="shared" si="149"/>
        <v>-4.124732027427299E-2</v>
      </c>
      <c r="Y4761" s="193"/>
      <c r="Z4761" s="197">
        <v>4759</v>
      </c>
    </row>
    <row r="4762" spans="1:26" ht="14.4" x14ac:dyDescent="0.3">
      <c r="A4762" s="7">
        <v>37230</v>
      </c>
      <c r="B4762" s="191">
        <v>1143.7700199999999</v>
      </c>
      <c r="C4762" s="191">
        <v>1173.619995</v>
      </c>
      <c r="D4762" s="191">
        <v>1143.7700199999999</v>
      </c>
      <c r="E4762" s="191">
        <v>1170.349976</v>
      </c>
      <c r="F4762" s="192">
        <v>1170.349976</v>
      </c>
      <c r="G4762" s="191">
        <v>1765300000</v>
      </c>
      <c r="H4762" s="194">
        <f t="shared" si="148"/>
        <v>2.231824415304513E-2</v>
      </c>
      <c r="I4762" s="193"/>
      <c r="J4762" s="197">
        <v>4760</v>
      </c>
      <c r="K4762" s="234"/>
      <c r="L4762" s="234"/>
      <c r="M4762" s="234"/>
      <c r="N4762" s="234"/>
      <c r="O4762" s="234"/>
      <c r="P4762" s="234"/>
      <c r="Q4762" s="7">
        <v>37230</v>
      </c>
      <c r="R4762" s="234">
        <v>0.39928599999999997</v>
      </c>
      <c r="S4762" s="234">
        <v>0.42910700000000002</v>
      </c>
      <c r="T4762" s="234">
        <v>0.39589299999999999</v>
      </c>
      <c r="U4762" s="234">
        <v>0.424286</v>
      </c>
      <c r="V4762" s="192">
        <v>0.36664200000000002</v>
      </c>
      <c r="W4762" s="234">
        <v>568579200</v>
      </c>
      <c r="X4762" s="194">
        <f t="shared" si="149"/>
        <v>6.0713541787210418E-2</v>
      </c>
      <c r="Y4762" s="193"/>
      <c r="Z4762" s="197">
        <v>4760</v>
      </c>
    </row>
    <row r="4763" spans="1:26" ht="14.4" x14ac:dyDescent="0.3">
      <c r="A4763" s="7">
        <v>37229</v>
      </c>
      <c r="B4763" s="191">
        <v>1129.900024</v>
      </c>
      <c r="C4763" s="191">
        <v>1144.8000489999999</v>
      </c>
      <c r="D4763" s="191">
        <v>1128.8599850000001</v>
      </c>
      <c r="E4763" s="191">
        <v>1144.8000489999999</v>
      </c>
      <c r="F4763" s="192">
        <v>1144.8000489999999</v>
      </c>
      <c r="G4763" s="191">
        <v>1318500000</v>
      </c>
      <c r="H4763" s="194">
        <f t="shared" si="148"/>
        <v>1.3187029545544919E-2</v>
      </c>
      <c r="I4763" s="193"/>
      <c r="J4763" s="197">
        <v>4761</v>
      </c>
      <c r="K4763" s="234"/>
      <c r="L4763" s="234"/>
      <c r="M4763" s="234"/>
      <c r="N4763" s="234"/>
      <c r="O4763" s="234"/>
      <c r="P4763" s="234"/>
      <c r="Q4763" s="7">
        <v>37229</v>
      </c>
      <c r="R4763" s="234">
        <v>0.37589299999999998</v>
      </c>
      <c r="S4763" s="234">
        <v>0.40285700000000002</v>
      </c>
      <c r="T4763" s="234">
        <v>0.37</v>
      </c>
      <c r="U4763" s="234">
        <v>0.4</v>
      </c>
      <c r="V4763" s="192">
        <v>0.34565600000000002</v>
      </c>
      <c r="W4763" s="234">
        <v>380419200</v>
      </c>
      <c r="X4763" s="194">
        <f t="shared" si="149"/>
        <v>6.4133192128660491E-2</v>
      </c>
      <c r="Y4763" s="193"/>
      <c r="Z4763" s="197">
        <v>4761</v>
      </c>
    </row>
    <row r="4764" spans="1:26" ht="14.4" x14ac:dyDescent="0.3">
      <c r="A4764" s="7">
        <v>37228</v>
      </c>
      <c r="B4764" s="191">
        <v>1139.4499510000001</v>
      </c>
      <c r="C4764" s="191">
        <v>1139.4499510000001</v>
      </c>
      <c r="D4764" s="191">
        <v>1125.780029</v>
      </c>
      <c r="E4764" s="191">
        <v>1129.900024</v>
      </c>
      <c r="F4764" s="192">
        <v>1129.900024</v>
      </c>
      <c r="G4764" s="191">
        <v>1202900000</v>
      </c>
      <c r="H4764" s="194">
        <f t="shared" si="148"/>
        <v>-8.3811728559195185E-3</v>
      </c>
      <c r="I4764" s="193"/>
      <c r="J4764" s="197">
        <v>4762</v>
      </c>
      <c r="K4764" s="234"/>
      <c r="L4764" s="234"/>
      <c r="M4764" s="234"/>
      <c r="N4764" s="234"/>
      <c r="O4764" s="234"/>
      <c r="P4764" s="234"/>
      <c r="Q4764" s="7">
        <v>37228</v>
      </c>
      <c r="R4764" s="234">
        <v>0.37607099999999999</v>
      </c>
      <c r="S4764" s="234">
        <v>0.38</v>
      </c>
      <c r="T4764" s="234">
        <v>0.36785699999999999</v>
      </c>
      <c r="U4764" s="234">
        <v>0.37589299999999998</v>
      </c>
      <c r="V4764" s="192">
        <v>0.324824</v>
      </c>
      <c r="W4764" s="234">
        <v>181165600</v>
      </c>
      <c r="X4764" s="194">
        <f t="shared" si="149"/>
        <v>-1.1737789109230116E-2</v>
      </c>
      <c r="Y4764" s="193"/>
      <c r="Z4764" s="197">
        <v>4762</v>
      </c>
    </row>
    <row r="4765" spans="1:26" ht="14.4" x14ac:dyDescent="0.3">
      <c r="A4765" s="7">
        <v>37225</v>
      </c>
      <c r="B4765" s="191">
        <v>1140.1999510000001</v>
      </c>
      <c r="C4765" s="191">
        <v>1143.5699460000001</v>
      </c>
      <c r="D4765" s="191">
        <v>1135.8900149999999</v>
      </c>
      <c r="E4765" s="191">
        <v>1139.4499510000001</v>
      </c>
      <c r="F4765" s="192">
        <v>1139.4499510000001</v>
      </c>
      <c r="G4765" s="191">
        <v>1343600000</v>
      </c>
      <c r="H4765" s="194">
        <f t="shared" si="148"/>
        <v>-6.5777936522644169E-4</v>
      </c>
      <c r="I4765" s="193"/>
      <c r="J4765" s="197">
        <v>4763</v>
      </c>
      <c r="K4765" s="234"/>
      <c r="L4765" s="234"/>
      <c r="M4765" s="234"/>
      <c r="N4765" s="234"/>
      <c r="O4765" s="234"/>
      <c r="P4765" s="234"/>
      <c r="Q4765" s="7">
        <v>37225</v>
      </c>
      <c r="R4765" s="234">
        <v>0.36553600000000003</v>
      </c>
      <c r="S4765" s="234">
        <v>0.382857</v>
      </c>
      <c r="T4765" s="234">
        <v>0.36160700000000001</v>
      </c>
      <c r="U4765" s="234">
        <v>0.380357</v>
      </c>
      <c r="V4765" s="192">
        <v>0.32868199999999997</v>
      </c>
      <c r="W4765" s="234">
        <v>303912000</v>
      </c>
      <c r="X4765" s="194">
        <f t="shared" si="149"/>
        <v>4.309715584160044E-2</v>
      </c>
      <c r="Y4765" s="193"/>
      <c r="Z4765" s="197">
        <v>4763</v>
      </c>
    </row>
    <row r="4766" spans="1:26" ht="14.4" x14ac:dyDescent="0.3">
      <c r="A4766" s="7">
        <v>37224</v>
      </c>
      <c r="B4766" s="191">
        <v>1128.5200199999999</v>
      </c>
      <c r="C4766" s="191">
        <v>1140.400024</v>
      </c>
      <c r="D4766" s="191">
        <v>1125.51001</v>
      </c>
      <c r="E4766" s="191">
        <v>1140.1999510000001</v>
      </c>
      <c r="F4766" s="192">
        <v>1140.1999510000001</v>
      </c>
      <c r="G4766" s="191">
        <v>1375700000</v>
      </c>
      <c r="H4766" s="194">
        <f t="shared" si="148"/>
        <v>1.0349777401379308E-2</v>
      </c>
      <c r="I4766" s="193"/>
      <c r="J4766" s="197">
        <v>4764</v>
      </c>
      <c r="K4766" s="234"/>
      <c r="L4766" s="234"/>
      <c r="M4766" s="234"/>
      <c r="N4766" s="234"/>
      <c r="O4766" s="234"/>
      <c r="P4766" s="234"/>
      <c r="Q4766" s="7">
        <v>37224</v>
      </c>
      <c r="R4766" s="234">
        <v>0.36785699999999999</v>
      </c>
      <c r="S4766" s="234">
        <v>0.369643</v>
      </c>
      <c r="T4766" s="234">
        <v>0.36053600000000002</v>
      </c>
      <c r="U4766" s="234">
        <v>0.36464299999999999</v>
      </c>
      <c r="V4766" s="192">
        <v>0.31510199999999999</v>
      </c>
      <c r="W4766" s="234">
        <v>202764800</v>
      </c>
      <c r="X4766" s="194">
        <f t="shared" si="149"/>
        <v>-5.3598484848485879E-3</v>
      </c>
      <c r="Y4766" s="193"/>
      <c r="Z4766" s="197">
        <v>4764</v>
      </c>
    </row>
    <row r="4767" spans="1:26" ht="14.4" x14ac:dyDescent="0.3">
      <c r="A4767" s="7">
        <v>37223</v>
      </c>
      <c r="B4767" s="191">
        <v>1149.5</v>
      </c>
      <c r="C4767" s="191">
        <v>1149.5</v>
      </c>
      <c r="D4767" s="191">
        <v>1128.290039</v>
      </c>
      <c r="E4767" s="191">
        <v>1128.5200199999999</v>
      </c>
      <c r="F4767" s="192">
        <v>1128.5200199999999</v>
      </c>
      <c r="G4767" s="191">
        <v>1423700000</v>
      </c>
      <c r="H4767" s="194">
        <f t="shared" si="148"/>
        <v>-1.825139625924321E-2</v>
      </c>
      <c r="I4767" s="193"/>
      <c r="J4767" s="197">
        <v>4765</v>
      </c>
      <c r="K4767" s="234"/>
      <c r="L4767" s="234"/>
      <c r="M4767" s="234"/>
      <c r="N4767" s="234"/>
      <c r="O4767" s="234"/>
      <c r="P4767" s="234"/>
      <c r="Q4767" s="7">
        <v>37223</v>
      </c>
      <c r="R4767" s="234">
        <v>0.37232100000000001</v>
      </c>
      <c r="S4767" s="234">
        <v>0.37874999999999998</v>
      </c>
      <c r="T4767" s="234">
        <v>0.36446400000000001</v>
      </c>
      <c r="U4767" s="234">
        <v>0.36660700000000002</v>
      </c>
      <c r="V4767" s="192">
        <v>0.31680000000000003</v>
      </c>
      <c r="W4767" s="234">
        <v>250611200</v>
      </c>
      <c r="X4767" s="194">
        <f t="shared" si="149"/>
        <v>-2.2379124338069139E-2</v>
      </c>
      <c r="Y4767" s="193"/>
      <c r="Z4767" s="197">
        <v>4765</v>
      </c>
    </row>
    <row r="4768" spans="1:26" ht="14.4" x14ac:dyDescent="0.3">
      <c r="A4768" s="7">
        <v>37222</v>
      </c>
      <c r="B4768" s="191">
        <v>1157.420044</v>
      </c>
      <c r="C4768" s="191">
        <v>1163.380005</v>
      </c>
      <c r="D4768" s="191">
        <v>1140.8100589999999</v>
      </c>
      <c r="E4768" s="191">
        <v>1149.5</v>
      </c>
      <c r="F4768" s="192">
        <v>1149.5</v>
      </c>
      <c r="G4768" s="191">
        <v>1288000000</v>
      </c>
      <c r="H4768" s="194">
        <f t="shared" si="148"/>
        <v>-6.8428433057272694E-3</v>
      </c>
      <c r="I4768" s="193"/>
      <c r="J4768" s="197">
        <v>4766</v>
      </c>
      <c r="K4768" s="234"/>
      <c r="L4768" s="234"/>
      <c r="M4768" s="234"/>
      <c r="N4768" s="234"/>
      <c r="O4768" s="234"/>
      <c r="P4768" s="234"/>
      <c r="Q4768" s="7">
        <v>37222</v>
      </c>
      <c r="R4768" s="234">
        <v>0.37857099999999999</v>
      </c>
      <c r="S4768" s="234">
        <v>0.38428600000000002</v>
      </c>
      <c r="T4768" s="234">
        <v>0.36607099999999998</v>
      </c>
      <c r="U4768" s="234">
        <v>0.375</v>
      </c>
      <c r="V4768" s="192">
        <v>0.32405200000000001</v>
      </c>
      <c r="W4768" s="234">
        <v>268553600</v>
      </c>
      <c r="X4768" s="194">
        <f t="shared" si="149"/>
        <v>-1.7315518464832192E-2</v>
      </c>
      <c r="Y4768" s="193"/>
      <c r="Z4768" s="197">
        <v>4766</v>
      </c>
    </row>
    <row r="4769" spans="1:26" ht="14.4" x14ac:dyDescent="0.3">
      <c r="A4769" s="7">
        <v>37221</v>
      </c>
      <c r="B4769" s="191">
        <v>1150.339966</v>
      </c>
      <c r="C4769" s="191">
        <v>1157.880005</v>
      </c>
      <c r="D4769" s="191">
        <v>1146.170044</v>
      </c>
      <c r="E4769" s="191">
        <v>1157.420044</v>
      </c>
      <c r="F4769" s="192">
        <v>1157.420044</v>
      </c>
      <c r="G4769" s="191">
        <v>1129800000</v>
      </c>
      <c r="H4769" s="194">
        <f t="shared" si="148"/>
        <v>6.1547700760315564E-3</v>
      </c>
      <c r="I4769" s="193"/>
      <c r="J4769" s="197">
        <v>4767</v>
      </c>
      <c r="K4769" s="234"/>
      <c r="L4769" s="234"/>
      <c r="M4769" s="234"/>
      <c r="N4769" s="234"/>
      <c r="O4769" s="234"/>
      <c r="P4769" s="234"/>
      <c r="Q4769" s="7">
        <v>37221</v>
      </c>
      <c r="R4769" s="234">
        <v>0.35607100000000003</v>
      </c>
      <c r="S4769" s="234">
        <v>0.38482100000000002</v>
      </c>
      <c r="T4769" s="234">
        <v>0.35499999999999998</v>
      </c>
      <c r="U4769" s="234">
        <v>0.38160699999999997</v>
      </c>
      <c r="V4769" s="192">
        <v>0.329762</v>
      </c>
      <c r="W4769" s="234">
        <v>460689600</v>
      </c>
      <c r="X4769" s="194">
        <f t="shared" si="149"/>
        <v>7.7118555488776885E-2</v>
      </c>
      <c r="Y4769" s="193"/>
      <c r="Z4769" s="197">
        <v>4767</v>
      </c>
    </row>
    <row r="4770" spans="1:26" ht="14.4" x14ac:dyDescent="0.3">
      <c r="A4770" s="7">
        <v>37218</v>
      </c>
      <c r="B4770" s="191">
        <v>1137.030029</v>
      </c>
      <c r="C4770" s="191">
        <v>1151.0500489999999</v>
      </c>
      <c r="D4770" s="191">
        <v>1135.900024</v>
      </c>
      <c r="E4770" s="191">
        <v>1150.339966</v>
      </c>
      <c r="F4770" s="192">
        <v>1150.339966</v>
      </c>
      <c r="G4770" s="191">
        <v>410300000</v>
      </c>
      <c r="H4770" s="194">
        <f t="shared" si="148"/>
        <v>1.1705879933273065E-2</v>
      </c>
      <c r="I4770" s="193"/>
      <c r="J4770" s="197">
        <v>4768</v>
      </c>
      <c r="K4770" s="234"/>
      <c r="L4770" s="234"/>
      <c r="M4770" s="234"/>
      <c r="N4770" s="234"/>
      <c r="O4770" s="234"/>
      <c r="P4770" s="234"/>
      <c r="Q4770" s="7">
        <v>37218</v>
      </c>
      <c r="R4770" s="234">
        <v>0.351964</v>
      </c>
      <c r="S4770" s="234">
        <v>0.35625000000000001</v>
      </c>
      <c r="T4770" s="234">
        <v>0.349464</v>
      </c>
      <c r="U4770" s="234">
        <v>0.35428599999999999</v>
      </c>
      <c r="V4770" s="192">
        <v>0.30615199999999998</v>
      </c>
      <c r="W4770" s="234">
        <v>60004000</v>
      </c>
      <c r="X4770" s="194">
        <f t="shared" si="149"/>
        <v>8.1301883872327372E-3</v>
      </c>
      <c r="Y4770" s="193"/>
      <c r="Z4770" s="197">
        <v>4768</v>
      </c>
    </row>
    <row r="4771" spans="1:26" ht="14.4" x14ac:dyDescent="0.3">
      <c r="A4771" s="7">
        <v>37216</v>
      </c>
      <c r="B4771" s="191">
        <v>1142.660034</v>
      </c>
      <c r="C4771" s="191">
        <v>1142.660034</v>
      </c>
      <c r="D4771" s="191">
        <v>1129.780029</v>
      </c>
      <c r="E4771" s="191">
        <v>1137.030029</v>
      </c>
      <c r="F4771" s="192">
        <v>1137.030029</v>
      </c>
      <c r="G4771" s="191">
        <v>1029300000</v>
      </c>
      <c r="H4771" s="194">
        <f t="shared" si="148"/>
        <v>-4.9271041538851814E-3</v>
      </c>
      <c r="I4771" s="193"/>
      <c r="J4771" s="197">
        <v>4769</v>
      </c>
      <c r="K4771" s="234"/>
      <c r="L4771" s="234"/>
      <c r="M4771" s="234"/>
      <c r="N4771" s="234"/>
      <c r="O4771" s="234"/>
      <c r="P4771" s="234"/>
      <c r="Q4771" s="7">
        <v>37216</v>
      </c>
      <c r="R4771" s="234">
        <v>0.35017900000000002</v>
      </c>
      <c r="S4771" s="234">
        <v>0.35357100000000002</v>
      </c>
      <c r="T4771" s="234">
        <v>0.34392899999999998</v>
      </c>
      <c r="U4771" s="234">
        <v>0.35142899999999999</v>
      </c>
      <c r="V4771" s="192">
        <v>0.30368299999999998</v>
      </c>
      <c r="W4771" s="234">
        <v>201583200</v>
      </c>
      <c r="X4771" s="194">
        <f t="shared" si="149"/>
        <v>7.6782947151166269E-3</v>
      </c>
      <c r="Y4771" s="193"/>
      <c r="Z4771" s="197">
        <v>4769</v>
      </c>
    </row>
    <row r="4772" spans="1:26" ht="14.4" x14ac:dyDescent="0.3">
      <c r="A4772" s="7">
        <v>37215</v>
      </c>
      <c r="B4772" s="191">
        <v>1151.0600589999999</v>
      </c>
      <c r="C4772" s="191">
        <v>1152.4499510000001</v>
      </c>
      <c r="D4772" s="191">
        <v>1142.170044</v>
      </c>
      <c r="E4772" s="191">
        <v>1142.660034</v>
      </c>
      <c r="F4772" s="192">
        <v>1142.660034</v>
      </c>
      <c r="G4772" s="191">
        <v>1330200000</v>
      </c>
      <c r="H4772" s="194">
        <f t="shared" si="148"/>
        <v>-7.2976426680094846E-3</v>
      </c>
      <c r="I4772" s="193"/>
      <c r="J4772" s="197">
        <v>4770</v>
      </c>
      <c r="K4772" s="234"/>
      <c r="L4772" s="234"/>
      <c r="M4772" s="234"/>
      <c r="N4772" s="234"/>
      <c r="O4772" s="234"/>
      <c r="P4772" s="234"/>
      <c r="Q4772" s="7">
        <v>37215</v>
      </c>
      <c r="R4772" s="234">
        <v>0.35392899999999999</v>
      </c>
      <c r="S4772" s="234">
        <v>0.36071399999999998</v>
      </c>
      <c r="T4772" s="234">
        <v>0.34821400000000002</v>
      </c>
      <c r="U4772" s="234">
        <v>0.34875</v>
      </c>
      <c r="V4772" s="192">
        <v>0.301369</v>
      </c>
      <c r="W4772" s="234">
        <v>276584000</v>
      </c>
      <c r="X4772" s="194">
        <f t="shared" si="149"/>
        <v>-2.3498076929308054E-2</v>
      </c>
      <c r="Y4772" s="193"/>
      <c r="Z4772" s="197">
        <v>4770</v>
      </c>
    </row>
    <row r="4773" spans="1:26" ht="14.4" x14ac:dyDescent="0.3">
      <c r="A4773" s="7">
        <v>37214</v>
      </c>
      <c r="B4773" s="191">
        <v>1138.650024</v>
      </c>
      <c r="C4773" s="191">
        <v>1151.0600589999999</v>
      </c>
      <c r="D4773" s="191">
        <v>1138.650024</v>
      </c>
      <c r="E4773" s="191">
        <v>1151.0600589999999</v>
      </c>
      <c r="F4773" s="192">
        <v>1151.0600589999999</v>
      </c>
      <c r="G4773" s="191">
        <v>1316800000</v>
      </c>
      <c r="H4773" s="194">
        <f t="shared" si="148"/>
        <v>1.0898901979033268E-2</v>
      </c>
      <c r="I4773" s="193"/>
      <c r="J4773" s="197">
        <v>4771</v>
      </c>
      <c r="K4773" s="234"/>
      <c r="L4773" s="234"/>
      <c r="M4773" s="234"/>
      <c r="N4773" s="234"/>
      <c r="O4773" s="234"/>
      <c r="P4773" s="234"/>
      <c r="Q4773" s="7">
        <v>37214</v>
      </c>
      <c r="R4773" s="234">
        <v>0.33928599999999998</v>
      </c>
      <c r="S4773" s="234">
        <v>0.35803600000000002</v>
      </c>
      <c r="T4773" s="234">
        <v>0.33857100000000001</v>
      </c>
      <c r="U4773" s="234">
        <v>0.35714299999999999</v>
      </c>
      <c r="V4773" s="192">
        <v>0.30862099999999998</v>
      </c>
      <c r="W4773" s="234">
        <v>332589600</v>
      </c>
      <c r="X4773" s="194">
        <f t="shared" si="149"/>
        <v>5.4296323878562494E-2</v>
      </c>
      <c r="Y4773" s="193"/>
      <c r="Z4773" s="197">
        <v>4771</v>
      </c>
    </row>
    <row r="4774" spans="1:26" ht="14.4" x14ac:dyDescent="0.3">
      <c r="A4774" s="7">
        <v>37211</v>
      </c>
      <c r="B4774" s="191">
        <v>1142.23999</v>
      </c>
      <c r="C4774" s="191">
        <v>1143.5200199999999</v>
      </c>
      <c r="D4774" s="191">
        <v>1129.920044</v>
      </c>
      <c r="E4774" s="191">
        <v>1138.650024</v>
      </c>
      <c r="F4774" s="192">
        <v>1138.650024</v>
      </c>
      <c r="G4774" s="191">
        <v>1337400000</v>
      </c>
      <c r="H4774" s="194">
        <f t="shared" si="148"/>
        <v>-3.1429174529251105E-3</v>
      </c>
      <c r="I4774" s="193"/>
      <c r="J4774" s="197">
        <v>4772</v>
      </c>
      <c r="K4774" s="234"/>
      <c r="L4774" s="234"/>
      <c r="M4774" s="234"/>
      <c r="N4774" s="234"/>
      <c r="O4774" s="234"/>
      <c r="P4774" s="234"/>
      <c r="Q4774" s="7">
        <v>37211</v>
      </c>
      <c r="R4774" s="234">
        <v>0.344107</v>
      </c>
      <c r="S4774" s="234">
        <v>0.34446399999999999</v>
      </c>
      <c r="T4774" s="234">
        <v>0.328571</v>
      </c>
      <c r="U4774" s="234">
        <v>0.33875</v>
      </c>
      <c r="V4774" s="192">
        <v>0.29272700000000001</v>
      </c>
      <c r="W4774" s="234">
        <v>230664000</v>
      </c>
      <c r="X4774" s="194">
        <f t="shared" si="149"/>
        <v>-2.4678976723730057E-2</v>
      </c>
      <c r="Y4774" s="193"/>
      <c r="Z4774" s="197">
        <v>4772</v>
      </c>
    </row>
    <row r="4775" spans="1:26" ht="14.4" x14ac:dyDescent="0.3">
      <c r="A4775" s="7">
        <v>37210</v>
      </c>
      <c r="B4775" s="191">
        <v>1141.209961</v>
      </c>
      <c r="C4775" s="191">
        <v>1146.459961</v>
      </c>
      <c r="D4775" s="191">
        <v>1135.0600589999999</v>
      </c>
      <c r="E4775" s="191">
        <v>1142.23999</v>
      </c>
      <c r="F4775" s="192">
        <v>1142.23999</v>
      </c>
      <c r="G4775" s="191">
        <v>1454500000</v>
      </c>
      <c r="H4775" s="194">
        <f t="shared" si="148"/>
        <v>9.0257624381181968E-4</v>
      </c>
      <c r="I4775" s="193"/>
      <c r="J4775" s="197">
        <v>4773</v>
      </c>
      <c r="K4775" s="234"/>
      <c r="L4775" s="234"/>
      <c r="M4775" s="234"/>
      <c r="N4775" s="234"/>
      <c r="O4775" s="234"/>
      <c r="P4775" s="234"/>
      <c r="Q4775" s="7">
        <v>37210</v>
      </c>
      <c r="R4775" s="234">
        <v>0.34732099999999999</v>
      </c>
      <c r="S4775" s="234">
        <v>0.35535699999999998</v>
      </c>
      <c r="T4775" s="234">
        <v>0.343393</v>
      </c>
      <c r="U4775" s="234">
        <v>0.34732099999999999</v>
      </c>
      <c r="V4775" s="192">
        <v>0.30013400000000001</v>
      </c>
      <c r="W4775" s="234">
        <v>213029600</v>
      </c>
      <c r="X4775" s="194">
        <f t="shared" si="149"/>
        <v>-8.1592052953870214E-3</v>
      </c>
      <c r="Y4775" s="193"/>
      <c r="Z4775" s="197">
        <v>4773</v>
      </c>
    </row>
    <row r="4776" spans="1:26" ht="14.4" x14ac:dyDescent="0.3">
      <c r="A4776" s="7">
        <v>37209</v>
      </c>
      <c r="B4776" s="191">
        <v>1139.089966</v>
      </c>
      <c r="C4776" s="191">
        <v>1148.280029</v>
      </c>
      <c r="D4776" s="191">
        <v>1132.869995</v>
      </c>
      <c r="E4776" s="191">
        <v>1141.209961</v>
      </c>
      <c r="F4776" s="192">
        <v>1141.209961</v>
      </c>
      <c r="G4776" s="191">
        <v>1443400000</v>
      </c>
      <c r="H4776" s="194">
        <f t="shared" si="148"/>
        <v>1.861130431553654E-3</v>
      </c>
      <c r="I4776" s="193"/>
      <c r="J4776" s="197">
        <v>4774</v>
      </c>
      <c r="K4776" s="234"/>
      <c r="L4776" s="234"/>
      <c r="M4776" s="234"/>
      <c r="N4776" s="234"/>
      <c r="O4776" s="234"/>
      <c r="P4776" s="234"/>
      <c r="Q4776" s="7">
        <v>37209</v>
      </c>
      <c r="R4776" s="234">
        <v>0.34982099999999999</v>
      </c>
      <c r="S4776" s="234">
        <v>0.35535699999999998</v>
      </c>
      <c r="T4776" s="234">
        <v>0.34196399999999999</v>
      </c>
      <c r="U4776" s="234">
        <v>0.35017900000000002</v>
      </c>
      <c r="V4776" s="192">
        <v>0.30260300000000001</v>
      </c>
      <c r="W4776" s="234">
        <v>221149600</v>
      </c>
      <c r="X4776" s="194">
        <f t="shared" si="149"/>
        <v>1.2388758782201444E-2</v>
      </c>
      <c r="Y4776" s="193"/>
      <c r="Z4776" s="197">
        <v>4774</v>
      </c>
    </row>
    <row r="4777" spans="1:26" ht="14.4" x14ac:dyDescent="0.3">
      <c r="A4777" s="7">
        <v>37208</v>
      </c>
      <c r="B4777" s="191">
        <v>1118.329956</v>
      </c>
      <c r="C4777" s="191">
        <v>1139.1400149999999</v>
      </c>
      <c r="D4777" s="191">
        <v>1118.329956</v>
      </c>
      <c r="E4777" s="191">
        <v>1139.089966</v>
      </c>
      <c r="F4777" s="192">
        <v>1139.089966</v>
      </c>
      <c r="G4777" s="191">
        <v>1370100000</v>
      </c>
      <c r="H4777" s="194">
        <f t="shared" si="148"/>
        <v>1.8563403303845653E-2</v>
      </c>
      <c r="I4777" s="193"/>
      <c r="J4777" s="197">
        <v>4775</v>
      </c>
      <c r="K4777" s="234"/>
      <c r="L4777" s="234"/>
      <c r="M4777" s="234"/>
      <c r="N4777" s="234"/>
      <c r="O4777" s="234"/>
      <c r="P4777" s="234"/>
      <c r="Q4777" s="7">
        <v>37208</v>
      </c>
      <c r="R4777" s="234">
        <v>0.34071400000000002</v>
      </c>
      <c r="S4777" s="234">
        <v>0.34625</v>
      </c>
      <c r="T4777" s="234">
        <v>0.33410699999999999</v>
      </c>
      <c r="U4777" s="234">
        <v>0.34589300000000001</v>
      </c>
      <c r="V4777" s="192">
        <v>0.2989</v>
      </c>
      <c r="W4777" s="234">
        <v>224672000</v>
      </c>
      <c r="X4777" s="194">
        <f t="shared" si="149"/>
        <v>3.3069276816943931E-2</v>
      </c>
      <c r="Y4777" s="193"/>
      <c r="Z4777" s="197">
        <v>4775</v>
      </c>
    </row>
    <row r="4778" spans="1:26" ht="14.4" x14ac:dyDescent="0.3">
      <c r="A4778" s="7">
        <v>37207</v>
      </c>
      <c r="B4778" s="191">
        <v>1120.3100589999999</v>
      </c>
      <c r="C4778" s="191">
        <v>1121.709961</v>
      </c>
      <c r="D4778" s="191">
        <v>1098.3199460000001</v>
      </c>
      <c r="E4778" s="191">
        <v>1118.329956</v>
      </c>
      <c r="F4778" s="192">
        <v>1118.329956</v>
      </c>
      <c r="G4778" s="191">
        <v>991600000</v>
      </c>
      <c r="H4778" s="194">
        <f t="shared" si="148"/>
        <v>-1.7674598064104966E-3</v>
      </c>
      <c r="I4778" s="193"/>
      <c r="J4778" s="197">
        <v>4776</v>
      </c>
      <c r="K4778" s="234"/>
      <c r="L4778" s="234"/>
      <c r="M4778" s="234"/>
      <c r="N4778" s="234"/>
      <c r="O4778" s="234"/>
      <c r="P4778" s="234"/>
      <c r="Q4778" s="7">
        <v>37207</v>
      </c>
      <c r="R4778" s="234">
        <v>0.33321400000000001</v>
      </c>
      <c r="S4778" s="234">
        <v>0.34232099999999999</v>
      </c>
      <c r="T4778" s="234">
        <v>0.320714</v>
      </c>
      <c r="U4778" s="234">
        <v>0.33482099999999998</v>
      </c>
      <c r="V4778" s="192">
        <v>0.28933199999999998</v>
      </c>
      <c r="W4778" s="234">
        <v>201499200</v>
      </c>
      <c r="X4778" s="194">
        <f t="shared" si="149"/>
        <v>2.1370555738357156E-3</v>
      </c>
      <c r="Y4778" s="193"/>
      <c r="Z4778" s="197">
        <v>4776</v>
      </c>
    </row>
    <row r="4779" spans="1:26" ht="14.4" x14ac:dyDescent="0.3">
      <c r="A4779" s="7">
        <v>37204</v>
      </c>
      <c r="B4779" s="191">
        <v>1118.540039</v>
      </c>
      <c r="C4779" s="191">
        <v>1123.0200199999999</v>
      </c>
      <c r="D4779" s="191">
        <v>1111.130005</v>
      </c>
      <c r="E4779" s="191">
        <v>1120.3100589999999</v>
      </c>
      <c r="F4779" s="192">
        <v>1120.3100589999999</v>
      </c>
      <c r="G4779" s="191">
        <v>1093800000</v>
      </c>
      <c r="H4779" s="194">
        <f t="shared" si="148"/>
        <v>1.5824377655558662E-3</v>
      </c>
      <c r="I4779" s="193"/>
      <c r="J4779" s="197">
        <v>4777</v>
      </c>
      <c r="K4779" s="234"/>
      <c r="L4779" s="234"/>
      <c r="M4779" s="234"/>
      <c r="N4779" s="234"/>
      <c r="O4779" s="234"/>
      <c r="P4779" s="234"/>
      <c r="Q4779" s="7">
        <v>37204</v>
      </c>
      <c r="R4779" s="234">
        <v>0.33214300000000002</v>
      </c>
      <c r="S4779" s="234">
        <v>0.34375</v>
      </c>
      <c r="T4779" s="234">
        <v>0.33124999999999999</v>
      </c>
      <c r="U4779" s="234">
        <v>0.33410699999999999</v>
      </c>
      <c r="V4779" s="192">
        <v>0.288715</v>
      </c>
      <c r="W4779" s="234">
        <v>134293600</v>
      </c>
      <c r="X4779" s="194">
        <f t="shared" si="149"/>
        <v>0</v>
      </c>
      <c r="Y4779" s="193"/>
      <c r="Z4779" s="197">
        <v>4777</v>
      </c>
    </row>
    <row r="4780" spans="1:26" ht="14.4" x14ac:dyDescent="0.3">
      <c r="A4780" s="7">
        <v>37203</v>
      </c>
      <c r="B4780" s="191">
        <v>1115.8000489999999</v>
      </c>
      <c r="C4780" s="191">
        <v>1135.75</v>
      </c>
      <c r="D4780" s="191">
        <v>1115.420044</v>
      </c>
      <c r="E4780" s="191">
        <v>1118.540039</v>
      </c>
      <c r="F4780" s="192">
        <v>1118.540039</v>
      </c>
      <c r="G4780" s="191">
        <v>1517500000</v>
      </c>
      <c r="H4780" s="194">
        <f t="shared" si="148"/>
        <v>2.4556281409520127E-3</v>
      </c>
      <c r="I4780" s="193"/>
      <c r="J4780" s="197">
        <v>4778</v>
      </c>
      <c r="K4780" s="234"/>
      <c r="L4780" s="234"/>
      <c r="M4780" s="234"/>
      <c r="N4780" s="234"/>
      <c r="O4780" s="234"/>
      <c r="P4780" s="234"/>
      <c r="Q4780" s="7">
        <v>37203</v>
      </c>
      <c r="R4780" s="234">
        <v>0.35053600000000001</v>
      </c>
      <c r="S4780" s="234">
        <v>0.35517900000000002</v>
      </c>
      <c r="T4780" s="234">
        <v>0.33160699999999999</v>
      </c>
      <c r="U4780" s="234">
        <v>0.33410699999999999</v>
      </c>
      <c r="V4780" s="192">
        <v>0.288715</v>
      </c>
      <c r="W4780" s="234">
        <v>342143200</v>
      </c>
      <c r="X4780" s="194">
        <f t="shared" si="149"/>
        <v>-4.4919846242399808E-2</v>
      </c>
      <c r="Y4780" s="193"/>
      <c r="Z4780" s="197">
        <v>4778</v>
      </c>
    </row>
    <row r="4781" spans="1:26" ht="14.4" x14ac:dyDescent="0.3">
      <c r="A4781" s="7">
        <v>37202</v>
      </c>
      <c r="B4781" s="191">
        <v>1118.8599850000001</v>
      </c>
      <c r="C4781" s="191">
        <v>1126.619995</v>
      </c>
      <c r="D4781" s="191">
        <v>1112.9799800000001</v>
      </c>
      <c r="E4781" s="191">
        <v>1115.8000489999999</v>
      </c>
      <c r="F4781" s="192">
        <v>1115.8000489999999</v>
      </c>
      <c r="G4781" s="191">
        <v>1411300000</v>
      </c>
      <c r="H4781" s="194">
        <f t="shared" si="148"/>
        <v>-2.7348694573254462E-3</v>
      </c>
      <c r="I4781" s="193"/>
      <c r="J4781" s="197">
        <v>4779</v>
      </c>
      <c r="K4781" s="234"/>
      <c r="L4781" s="234"/>
      <c r="M4781" s="234"/>
      <c r="N4781" s="234"/>
      <c r="O4781" s="234"/>
      <c r="P4781" s="234"/>
      <c r="Q4781" s="7">
        <v>37202</v>
      </c>
      <c r="R4781" s="234">
        <v>0.34749999999999998</v>
      </c>
      <c r="S4781" s="234">
        <v>0.35946400000000001</v>
      </c>
      <c r="T4781" s="234">
        <v>0.34517900000000001</v>
      </c>
      <c r="U4781" s="234">
        <v>0.34982099999999999</v>
      </c>
      <c r="V4781" s="192">
        <v>0.30229400000000001</v>
      </c>
      <c r="W4781" s="234">
        <v>382989600</v>
      </c>
      <c r="X4781" s="194">
        <f t="shared" si="149"/>
        <v>1.0199148304889316E-3</v>
      </c>
      <c r="Y4781" s="193"/>
      <c r="Z4781" s="197">
        <v>4779</v>
      </c>
    </row>
    <row r="4782" spans="1:26" ht="14.4" x14ac:dyDescent="0.3">
      <c r="A4782" s="7">
        <v>37201</v>
      </c>
      <c r="B4782" s="191">
        <v>1102.839966</v>
      </c>
      <c r="C4782" s="191">
        <v>1119.7299800000001</v>
      </c>
      <c r="D4782" s="191">
        <v>1095.3599850000001</v>
      </c>
      <c r="E4782" s="191">
        <v>1118.8599850000001</v>
      </c>
      <c r="F4782" s="192">
        <v>1118.8599850000001</v>
      </c>
      <c r="G4782" s="191">
        <v>1356000000</v>
      </c>
      <c r="H4782" s="194">
        <f t="shared" si="148"/>
        <v>1.4526150206638456E-2</v>
      </c>
      <c r="I4782" s="193"/>
      <c r="J4782" s="197">
        <v>4780</v>
      </c>
      <c r="K4782" s="234"/>
      <c r="L4782" s="234"/>
      <c r="M4782" s="234"/>
      <c r="N4782" s="234"/>
      <c r="O4782" s="234"/>
      <c r="P4782" s="234"/>
      <c r="Q4782" s="7">
        <v>37201</v>
      </c>
      <c r="R4782" s="234">
        <v>0.33857100000000001</v>
      </c>
      <c r="S4782" s="234">
        <v>0.35035699999999997</v>
      </c>
      <c r="T4782" s="234">
        <v>0.33089299999999999</v>
      </c>
      <c r="U4782" s="234">
        <v>0.349464</v>
      </c>
      <c r="V4782" s="192">
        <v>0.30198599999999998</v>
      </c>
      <c r="W4782" s="234">
        <v>316019200</v>
      </c>
      <c r="X4782" s="194">
        <f t="shared" si="149"/>
        <v>2.622081761647467E-2</v>
      </c>
      <c r="Y4782" s="193"/>
      <c r="Z4782" s="197">
        <v>4780</v>
      </c>
    </row>
    <row r="4783" spans="1:26" ht="14.4" x14ac:dyDescent="0.3">
      <c r="A4783" s="7">
        <v>37200</v>
      </c>
      <c r="B4783" s="191">
        <v>1087.1999510000001</v>
      </c>
      <c r="C4783" s="191">
        <v>1106.719971</v>
      </c>
      <c r="D4783" s="191">
        <v>1087.1999510000001</v>
      </c>
      <c r="E4783" s="191">
        <v>1102.839966</v>
      </c>
      <c r="F4783" s="192">
        <v>1102.839966</v>
      </c>
      <c r="G4783" s="191">
        <v>1267700000</v>
      </c>
      <c r="H4783" s="194">
        <f t="shared" si="148"/>
        <v>1.4385592075877446E-2</v>
      </c>
      <c r="I4783" s="193"/>
      <c r="J4783" s="197">
        <v>4781</v>
      </c>
      <c r="K4783" s="234"/>
      <c r="L4783" s="234"/>
      <c r="M4783" s="234"/>
      <c r="N4783" s="234"/>
      <c r="O4783" s="234"/>
      <c r="P4783" s="234"/>
      <c r="Q4783" s="7">
        <v>37200</v>
      </c>
      <c r="R4783" s="234">
        <v>0.33642899999999998</v>
      </c>
      <c r="S4783" s="234">
        <v>0.34375</v>
      </c>
      <c r="T4783" s="234">
        <v>0.33232099999999998</v>
      </c>
      <c r="U4783" s="234">
        <v>0.34053600000000001</v>
      </c>
      <c r="V4783" s="192">
        <v>0.29426999999999998</v>
      </c>
      <c r="W4783" s="234">
        <v>235793600</v>
      </c>
      <c r="X4783" s="194">
        <f t="shared" si="149"/>
        <v>2.6923278253738275E-2</v>
      </c>
      <c r="Y4783" s="193"/>
      <c r="Z4783" s="197">
        <v>4781</v>
      </c>
    </row>
    <row r="4784" spans="1:26" ht="14.4" x14ac:dyDescent="0.3">
      <c r="A4784" s="7">
        <v>37197</v>
      </c>
      <c r="B4784" s="191">
        <v>1084.099976</v>
      </c>
      <c r="C4784" s="191">
        <v>1089.630005</v>
      </c>
      <c r="D4784" s="191">
        <v>1075.579956</v>
      </c>
      <c r="E4784" s="191">
        <v>1087.1999510000001</v>
      </c>
      <c r="F4784" s="192">
        <v>1087.1999510000001</v>
      </c>
      <c r="G4784" s="191">
        <v>1121900000</v>
      </c>
      <c r="H4784" s="194">
        <f t="shared" si="148"/>
        <v>2.8594918076080521E-3</v>
      </c>
      <c r="I4784" s="193"/>
      <c r="J4784" s="197">
        <v>4782</v>
      </c>
      <c r="K4784" s="234"/>
      <c r="L4784" s="234"/>
      <c r="M4784" s="234"/>
      <c r="N4784" s="234"/>
      <c r="O4784" s="234"/>
      <c r="P4784" s="234"/>
      <c r="Q4784" s="7">
        <v>37197</v>
      </c>
      <c r="R4784" s="234">
        <v>0.33071400000000001</v>
      </c>
      <c r="S4784" s="234">
        <v>0.33678599999999997</v>
      </c>
      <c r="T4784" s="234">
        <v>0.32428600000000002</v>
      </c>
      <c r="U4784" s="234">
        <v>0.33160699999999999</v>
      </c>
      <c r="V4784" s="192">
        <v>0.286555</v>
      </c>
      <c r="W4784" s="234">
        <v>197204000</v>
      </c>
      <c r="X4784" s="194">
        <f t="shared" si="149"/>
        <v>-1.0736832564672857E-3</v>
      </c>
      <c r="Y4784" s="193"/>
      <c r="Z4784" s="197">
        <v>4782</v>
      </c>
    </row>
    <row r="4785" spans="1:26" ht="14.4" x14ac:dyDescent="0.3">
      <c r="A4785" s="7">
        <v>37196</v>
      </c>
      <c r="B4785" s="191">
        <v>1059.780029</v>
      </c>
      <c r="C4785" s="191">
        <v>1085.6099850000001</v>
      </c>
      <c r="D4785" s="191">
        <v>1054.3100589999999</v>
      </c>
      <c r="E4785" s="191">
        <v>1084.099976</v>
      </c>
      <c r="F4785" s="192">
        <v>1084.099976</v>
      </c>
      <c r="G4785" s="191">
        <v>1317400000</v>
      </c>
      <c r="H4785" s="194">
        <f t="shared" si="148"/>
        <v>2.2948108413543198E-2</v>
      </c>
      <c r="I4785" s="193"/>
      <c r="J4785" s="197">
        <v>4783</v>
      </c>
      <c r="K4785" s="234"/>
      <c r="L4785" s="234"/>
      <c r="M4785" s="234"/>
      <c r="N4785" s="234"/>
      <c r="O4785" s="234"/>
      <c r="P4785" s="234"/>
      <c r="Q4785" s="7">
        <v>37196</v>
      </c>
      <c r="R4785" s="234">
        <v>0.31517899999999999</v>
      </c>
      <c r="S4785" s="234">
        <v>0.33535700000000002</v>
      </c>
      <c r="T4785" s="234">
        <v>0.30803599999999998</v>
      </c>
      <c r="U4785" s="234">
        <v>0.33196399999999998</v>
      </c>
      <c r="V4785" s="192">
        <v>0.28686299999999998</v>
      </c>
      <c r="W4785" s="234">
        <v>312995200</v>
      </c>
      <c r="X4785" s="194">
        <f t="shared" si="149"/>
        <v>5.8656156239274469E-2</v>
      </c>
      <c r="Y4785" s="193"/>
      <c r="Z4785" s="197">
        <v>4783</v>
      </c>
    </row>
    <row r="4786" spans="1:26" ht="14.4" x14ac:dyDescent="0.3">
      <c r="A4786" s="7">
        <v>37195</v>
      </c>
      <c r="B4786" s="191">
        <v>1059.790039</v>
      </c>
      <c r="C4786" s="191">
        <v>1074.790039</v>
      </c>
      <c r="D4786" s="191">
        <v>1057.5500489999999</v>
      </c>
      <c r="E4786" s="191">
        <v>1059.780029</v>
      </c>
      <c r="F4786" s="192">
        <v>1059.780029</v>
      </c>
      <c r="G4786" s="191">
        <v>1352500000</v>
      </c>
      <c r="H4786" s="194">
        <f t="shared" si="148"/>
        <v>-9.4452671110316577E-6</v>
      </c>
      <c r="I4786" s="193"/>
      <c r="J4786" s="197">
        <v>4784</v>
      </c>
      <c r="K4786" s="234"/>
      <c r="L4786" s="234"/>
      <c r="M4786" s="234"/>
      <c r="N4786" s="234"/>
      <c r="O4786" s="234"/>
      <c r="P4786" s="234"/>
      <c r="Q4786" s="7">
        <v>37195</v>
      </c>
      <c r="R4786" s="234">
        <v>0.31660700000000003</v>
      </c>
      <c r="S4786" s="234">
        <v>0.328571</v>
      </c>
      <c r="T4786" s="234">
        <v>0.31142900000000001</v>
      </c>
      <c r="U4786" s="234">
        <v>0.31357099999999999</v>
      </c>
      <c r="V4786" s="192">
        <v>0.27096900000000002</v>
      </c>
      <c r="W4786" s="234">
        <v>273750400</v>
      </c>
      <c r="X4786" s="194">
        <f t="shared" si="149"/>
        <v>-2.27551392371508E-3</v>
      </c>
      <c r="Y4786" s="193"/>
      <c r="Z4786" s="197">
        <v>4784</v>
      </c>
    </row>
    <row r="4787" spans="1:26" ht="14.4" x14ac:dyDescent="0.3">
      <c r="A4787" s="7">
        <v>37194</v>
      </c>
      <c r="B4787" s="191">
        <v>1078.3000489999999</v>
      </c>
      <c r="C4787" s="191">
        <v>1078.3000489999999</v>
      </c>
      <c r="D4787" s="191">
        <v>1053.6099850000001</v>
      </c>
      <c r="E4787" s="191">
        <v>1059.790039</v>
      </c>
      <c r="F4787" s="192">
        <v>1059.790039</v>
      </c>
      <c r="G4787" s="191">
        <v>1297400000</v>
      </c>
      <c r="H4787" s="194">
        <f t="shared" si="148"/>
        <v>-1.7165917795483626E-2</v>
      </c>
      <c r="I4787" s="193"/>
      <c r="J4787" s="197">
        <v>4785</v>
      </c>
      <c r="K4787" s="234"/>
      <c r="L4787" s="234"/>
      <c r="M4787" s="234"/>
      <c r="N4787" s="234"/>
      <c r="O4787" s="234"/>
      <c r="P4787" s="234"/>
      <c r="Q4787" s="7">
        <v>37194</v>
      </c>
      <c r="R4787" s="234">
        <v>0.31035699999999999</v>
      </c>
      <c r="S4787" s="234">
        <v>0.32142900000000002</v>
      </c>
      <c r="T4787" s="234">
        <v>0.304643</v>
      </c>
      <c r="U4787" s="234">
        <v>0.31428600000000001</v>
      </c>
      <c r="V4787" s="192">
        <v>0.27158700000000002</v>
      </c>
      <c r="W4787" s="234">
        <v>276763200</v>
      </c>
      <c r="X4787" s="194">
        <f t="shared" si="149"/>
        <v>-1.7018930343686497E-3</v>
      </c>
      <c r="Y4787" s="193"/>
      <c r="Z4787" s="197">
        <v>4785</v>
      </c>
    </row>
    <row r="4788" spans="1:26" ht="14.4" x14ac:dyDescent="0.3">
      <c r="A4788" s="7">
        <v>37193</v>
      </c>
      <c r="B4788" s="191">
        <v>1104.6099850000001</v>
      </c>
      <c r="C4788" s="191">
        <v>1104.6099850000001</v>
      </c>
      <c r="D4788" s="191">
        <v>1078.3000489999999</v>
      </c>
      <c r="E4788" s="191">
        <v>1078.3000489999999</v>
      </c>
      <c r="F4788" s="192">
        <v>1078.3000489999999</v>
      </c>
      <c r="G4788" s="191">
        <v>1106100000</v>
      </c>
      <c r="H4788" s="194">
        <f t="shared" si="148"/>
        <v>-2.3818303616004437E-2</v>
      </c>
      <c r="I4788" s="193"/>
      <c r="J4788" s="197">
        <v>4786</v>
      </c>
      <c r="K4788" s="234"/>
      <c r="L4788" s="234"/>
      <c r="M4788" s="234"/>
      <c r="N4788" s="234"/>
      <c r="O4788" s="234"/>
      <c r="P4788" s="234"/>
      <c r="Q4788" s="7">
        <v>37193</v>
      </c>
      <c r="R4788" s="234">
        <v>0.33160699999999999</v>
      </c>
      <c r="S4788" s="234">
        <v>0.33339299999999999</v>
      </c>
      <c r="T4788" s="234">
        <v>0.31428600000000001</v>
      </c>
      <c r="U4788" s="234">
        <v>0.31482100000000002</v>
      </c>
      <c r="V4788" s="192">
        <v>0.27205000000000001</v>
      </c>
      <c r="W4788" s="234">
        <v>239181600</v>
      </c>
      <c r="X4788" s="194">
        <f t="shared" si="149"/>
        <v>-5.570326763809539E-2</v>
      </c>
      <c r="Y4788" s="193"/>
      <c r="Z4788" s="197">
        <v>4786</v>
      </c>
    </row>
    <row r="4789" spans="1:26" ht="14.4" x14ac:dyDescent="0.3">
      <c r="A4789" s="7">
        <v>37190</v>
      </c>
      <c r="B4789" s="191">
        <v>1100.089966</v>
      </c>
      <c r="C4789" s="191">
        <v>1110.6099850000001</v>
      </c>
      <c r="D4789" s="191">
        <v>1094.23999</v>
      </c>
      <c r="E4789" s="191">
        <v>1104.6099850000001</v>
      </c>
      <c r="F4789" s="192">
        <v>1104.6099850000001</v>
      </c>
      <c r="G4789" s="191">
        <v>1244500000</v>
      </c>
      <c r="H4789" s="194">
        <f t="shared" si="148"/>
        <v>4.1087721365509191E-3</v>
      </c>
      <c r="I4789" s="193"/>
      <c r="J4789" s="197">
        <v>4787</v>
      </c>
      <c r="K4789" s="234"/>
      <c r="L4789" s="234"/>
      <c r="M4789" s="234"/>
      <c r="N4789" s="234"/>
      <c r="O4789" s="234"/>
      <c r="P4789" s="234"/>
      <c r="Q4789" s="7">
        <v>37190</v>
      </c>
      <c r="R4789" s="234">
        <v>0.33678599999999997</v>
      </c>
      <c r="S4789" s="234">
        <v>0.34375</v>
      </c>
      <c r="T4789" s="234">
        <v>0.33250000000000002</v>
      </c>
      <c r="U4789" s="234">
        <v>0.33339299999999999</v>
      </c>
      <c r="V4789" s="192">
        <v>0.28809800000000002</v>
      </c>
      <c r="W4789" s="234">
        <v>278964000</v>
      </c>
      <c r="X4789" s="194">
        <f t="shared" si="149"/>
        <v>-2.7096939774822457E-2</v>
      </c>
      <c r="Y4789" s="193"/>
      <c r="Z4789" s="197">
        <v>4787</v>
      </c>
    </row>
    <row r="4790" spans="1:26" ht="14.4" x14ac:dyDescent="0.3">
      <c r="A4790" s="7">
        <v>37189</v>
      </c>
      <c r="B4790" s="191">
        <v>1085.1999510000001</v>
      </c>
      <c r="C4790" s="191">
        <v>1100.089966</v>
      </c>
      <c r="D4790" s="191">
        <v>1065.6400149999999</v>
      </c>
      <c r="E4790" s="191">
        <v>1100.089966</v>
      </c>
      <c r="F4790" s="192">
        <v>1100.089966</v>
      </c>
      <c r="G4790" s="191">
        <v>1364400000</v>
      </c>
      <c r="H4790" s="194">
        <f t="shared" si="148"/>
        <v>1.3720987534397657E-2</v>
      </c>
      <c r="I4790" s="193"/>
      <c r="J4790" s="197">
        <v>4788</v>
      </c>
      <c r="K4790" s="234"/>
      <c r="L4790" s="234"/>
      <c r="M4790" s="234"/>
      <c r="N4790" s="234"/>
      <c r="O4790" s="234"/>
      <c r="P4790" s="234"/>
      <c r="Q4790" s="7">
        <v>37189</v>
      </c>
      <c r="R4790" s="234">
        <v>0.32928600000000002</v>
      </c>
      <c r="S4790" s="234">
        <v>0.34375</v>
      </c>
      <c r="T4790" s="234">
        <v>0.32428600000000002</v>
      </c>
      <c r="U4790" s="234">
        <v>0.34267900000000001</v>
      </c>
      <c r="V4790" s="192">
        <v>0.296122</v>
      </c>
      <c r="W4790" s="234">
        <v>254951200</v>
      </c>
      <c r="X4790" s="194">
        <f t="shared" si="149"/>
        <v>1.2663335829751186E-2</v>
      </c>
      <c r="Y4790" s="193"/>
      <c r="Z4790" s="197">
        <v>4788</v>
      </c>
    </row>
    <row r="4791" spans="1:26" ht="14.4" x14ac:dyDescent="0.3">
      <c r="A4791" s="7">
        <v>37188</v>
      </c>
      <c r="B4791" s="191">
        <v>1084.780029</v>
      </c>
      <c r="C4791" s="191">
        <v>1090.26001</v>
      </c>
      <c r="D4791" s="191">
        <v>1079.9799800000001</v>
      </c>
      <c r="E4791" s="191">
        <v>1085.1999510000001</v>
      </c>
      <c r="F4791" s="192">
        <v>1085.1999510000001</v>
      </c>
      <c r="G4791" s="191">
        <v>1336200000</v>
      </c>
      <c r="H4791" s="194">
        <f t="shared" si="148"/>
        <v>3.8710336545110039E-4</v>
      </c>
      <c r="I4791" s="193"/>
      <c r="J4791" s="197">
        <v>4789</v>
      </c>
      <c r="K4791" s="234"/>
      <c r="L4791" s="234"/>
      <c r="M4791" s="234"/>
      <c r="N4791" s="234"/>
      <c r="O4791" s="234"/>
      <c r="P4791" s="234"/>
      <c r="Q4791" s="7">
        <v>37188</v>
      </c>
      <c r="R4791" s="234">
        <v>0.32250000000000001</v>
      </c>
      <c r="S4791" s="234">
        <v>0.340893</v>
      </c>
      <c r="T4791" s="234">
        <v>0.31696400000000002</v>
      </c>
      <c r="U4791" s="234">
        <v>0.338393</v>
      </c>
      <c r="V4791" s="192">
        <v>0.29241899999999998</v>
      </c>
      <c r="W4791" s="234">
        <v>374427200</v>
      </c>
      <c r="X4791" s="194">
        <f t="shared" si="149"/>
        <v>4.4655775420746759E-2</v>
      </c>
      <c r="Y4791" s="193"/>
      <c r="Z4791" s="197">
        <v>4789</v>
      </c>
    </row>
    <row r="4792" spans="1:26" ht="14.4" x14ac:dyDescent="0.3">
      <c r="A4792" s="7">
        <v>37187</v>
      </c>
      <c r="B4792" s="191">
        <v>1089.900024</v>
      </c>
      <c r="C4792" s="191">
        <v>1098.98999</v>
      </c>
      <c r="D4792" s="191">
        <v>1081.530029</v>
      </c>
      <c r="E4792" s="191">
        <v>1084.780029</v>
      </c>
      <c r="F4792" s="192">
        <v>1084.780029</v>
      </c>
      <c r="G4792" s="191">
        <v>1317300000</v>
      </c>
      <c r="H4792" s="194">
        <f t="shared" si="148"/>
        <v>-4.6976739950966521E-3</v>
      </c>
      <c r="I4792" s="193"/>
      <c r="J4792" s="197">
        <v>4790</v>
      </c>
      <c r="K4792" s="234"/>
      <c r="L4792" s="234"/>
      <c r="M4792" s="234"/>
      <c r="N4792" s="234"/>
      <c r="O4792" s="234"/>
      <c r="P4792" s="234"/>
      <c r="Q4792" s="7">
        <v>37187</v>
      </c>
      <c r="R4792" s="234">
        <v>0.34142899999999998</v>
      </c>
      <c r="S4792" s="234">
        <v>0.34678599999999998</v>
      </c>
      <c r="T4792" s="234">
        <v>0.31910699999999997</v>
      </c>
      <c r="U4792" s="234">
        <v>0.32392900000000002</v>
      </c>
      <c r="V4792" s="192">
        <v>0.27991899999999997</v>
      </c>
      <c r="W4792" s="234">
        <v>684980800</v>
      </c>
      <c r="X4792" s="194">
        <f t="shared" si="149"/>
        <v>-4.6269322893774889E-2</v>
      </c>
      <c r="Y4792" s="193"/>
      <c r="Z4792" s="197">
        <v>4790</v>
      </c>
    </row>
    <row r="4793" spans="1:26" ht="14.4" x14ac:dyDescent="0.3">
      <c r="A4793" s="7">
        <v>37186</v>
      </c>
      <c r="B4793" s="191">
        <v>1073.4799800000001</v>
      </c>
      <c r="C4793" s="191">
        <v>1090.5699460000001</v>
      </c>
      <c r="D4793" s="191">
        <v>1070.790039</v>
      </c>
      <c r="E4793" s="191">
        <v>1089.900024</v>
      </c>
      <c r="F4793" s="192">
        <v>1089.900024</v>
      </c>
      <c r="G4793" s="191">
        <v>1105700000</v>
      </c>
      <c r="H4793" s="194">
        <f t="shared" si="148"/>
        <v>1.5296087776131569E-2</v>
      </c>
      <c r="I4793" s="193"/>
      <c r="J4793" s="197">
        <v>4791</v>
      </c>
      <c r="K4793" s="234"/>
      <c r="L4793" s="234"/>
      <c r="M4793" s="234"/>
      <c r="N4793" s="234"/>
      <c r="O4793" s="234"/>
      <c r="P4793" s="234"/>
      <c r="Q4793" s="7">
        <v>37186</v>
      </c>
      <c r="R4793" s="234">
        <v>0.325179</v>
      </c>
      <c r="S4793" s="234">
        <v>0.34053600000000001</v>
      </c>
      <c r="T4793" s="234">
        <v>0.32303599999999999</v>
      </c>
      <c r="U4793" s="234">
        <v>0.33964299999999997</v>
      </c>
      <c r="V4793" s="192">
        <v>0.29349900000000001</v>
      </c>
      <c r="W4793" s="234">
        <v>391938400</v>
      </c>
      <c r="X4793" s="194">
        <f t="shared" si="149"/>
        <v>3.9346572800544072E-2</v>
      </c>
      <c r="Y4793" s="193"/>
      <c r="Z4793" s="197">
        <v>4791</v>
      </c>
    </row>
    <row r="4794" spans="1:26" ht="14.4" x14ac:dyDescent="0.3">
      <c r="A4794" s="7">
        <v>37183</v>
      </c>
      <c r="B4794" s="191">
        <v>1068.6099850000001</v>
      </c>
      <c r="C4794" s="191">
        <v>1075.5200199999999</v>
      </c>
      <c r="D4794" s="191">
        <v>1057.23999</v>
      </c>
      <c r="E4794" s="191">
        <v>1073.4799800000001</v>
      </c>
      <c r="F4794" s="192">
        <v>1073.4799800000001</v>
      </c>
      <c r="G4794" s="191">
        <v>1294900000</v>
      </c>
      <c r="H4794" s="194">
        <f t="shared" si="148"/>
        <v>4.5573175137419448E-3</v>
      </c>
      <c r="I4794" s="193"/>
      <c r="J4794" s="197">
        <v>4792</v>
      </c>
      <c r="K4794" s="234"/>
      <c r="L4794" s="234"/>
      <c r="M4794" s="234"/>
      <c r="N4794" s="234"/>
      <c r="O4794" s="234"/>
      <c r="P4794" s="234"/>
      <c r="Q4794" s="7">
        <v>37183</v>
      </c>
      <c r="R4794" s="234">
        <v>0.320357</v>
      </c>
      <c r="S4794" s="234">
        <v>0.328571</v>
      </c>
      <c r="T4794" s="234">
        <v>0.31928600000000001</v>
      </c>
      <c r="U4794" s="234">
        <v>0.32678600000000002</v>
      </c>
      <c r="V4794" s="192">
        <v>0.28238799999999997</v>
      </c>
      <c r="W4794" s="234">
        <v>166790400</v>
      </c>
      <c r="X4794" s="194">
        <f t="shared" si="149"/>
        <v>1.6665526589597437E-2</v>
      </c>
      <c r="Y4794" s="193"/>
      <c r="Z4794" s="197">
        <v>4792</v>
      </c>
    </row>
    <row r="4795" spans="1:26" ht="14.4" x14ac:dyDescent="0.3">
      <c r="A4795" s="7">
        <v>37182</v>
      </c>
      <c r="B4795" s="191">
        <v>1077.089966</v>
      </c>
      <c r="C4795" s="191">
        <v>1077.9399410000001</v>
      </c>
      <c r="D4795" s="191">
        <v>1064.540039</v>
      </c>
      <c r="E4795" s="191">
        <v>1068.6099850000001</v>
      </c>
      <c r="F4795" s="192">
        <v>1068.6099850000001</v>
      </c>
      <c r="G4795" s="191">
        <v>1262900000</v>
      </c>
      <c r="H4795" s="194">
        <f t="shared" si="148"/>
        <v>-7.8730479975522797E-3</v>
      </c>
      <c r="I4795" s="193"/>
      <c r="J4795" s="197">
        <v>4793</v>
      </c>
      <c r="K4795" s="234"/>
      <c r="L4795" s="234"/>
      <c r="M4795" s="234"/>
      <c r="N4795" s="234"/>
      <c r="O4795" s="234"/>
      <c r="P4795" s="234"/>
      <c r="Q4795" s="7">
        <v>37182</v>
      </c>
      <c r="R4795" s="234">
        <v>0.30875000000000002</v>
      </c>
      <c r="S4795" s="234">
        <v>0.32553599999999999</v>
      </c>
      <c r="T4795" s="234">
        <v>0.30875000000000002</v>
      </c>
      <c r="U4795" s="234">
        <v>0.32142900000000002</v>
      </c>
      <c r="V4795" s="192">
        <v>0.27775899999999998</v>
      </c>
      <c r="W4795" s="234">
        <v>612572800</v>
      </c>
      <c r="X4795" s="194">
        <f t="shared" si="149"/>
        <v>5.944525391533851E-2</v>
      </c>
      <c r="Y4795" s="193"/>
      <c r="Z4795" s="197">
        <v>4793</v>
      </c>
    </row>
    <row r="4796" spans="1:26" ht="14.4" x14ac:dyDescent="0.3">
      <c r="A4796" s="7">
        <v>37181</v>
      </c>
      <c r="B4796" s="191">
        <v>1097.540039</v>
      </c>
      <c r="C4796" s="191">
        <v>1107.119995</v>
      </c>
      <c r="D4796" s="191">
        <v>1076.5699460000001</v>
      </c>
      <c r="E4796" s="191">
        <v>1077.089966</v>
      </c>
      <c r="F4796" s="192">
        <v>1077.089966</v>
      </c>
      <c r="G4796" s="191">
        <v>1452200000</v>
      </c>
      <c r="H4796" s="194">
        <f t="shared" si="148"/>
        <v>-1.8632644161786224E-2</v>
      </c>
      <c r="I4796" s="193"/>
      <c r="J4796" s="197">
        <v>4794</v>
      </c>
      <c r="K4796" s="234"/>
      <c r="L4796" s="234"/>
      <c r="M4796" s="234"/>
      <c r="N4796" s="234"/>
      <c r="O4796" s="234"/>
      <c r="P4796" s="234"/>
      <c r="Q4796" s="7">
        <v>37181</v>
      </c>
      <c r="R4796" s="234">
        <v>0.32750000000000001</v>
      </c>
      <c r="S4796" s="234">
        <v>0.32874999999999999</v>
      </c>
      <c r="T4796" s="234">
        <v>0.30285699999999999</v>
      </c>
      <c r="U4796" s="234">
        <v>0.30339300000000002</v>
      </c>
      <c r="V4796" s="192">
        <v>0.26217400000000002</v>
      </c>
      <c r="W4796" s="234">
        <v>285538400</v>
      </c>
      <c r="X4796" s="194">
        <f t="shared" si="149"/>
        <v>-5.6632831137802125E-2</v>
      </c>
      <c r="Y4796" s="193"/>
      <c r="Z4796" s="197">
        <v>4794</v>
      </c>
    </row>
    <row r="4797" spans="1:26" ht="14.4" x14ac:dyDescent="0.3">
      <c r="A4797" s="7">
        <v>37180</v>
      </c>
      <c r="B4797" s="191">
        <v>1089.9799800000001</v>
      </c>
      <c r="C4797" s="191">
        <v>1101.660034</v>
      </c>
      <c r="D4797" s="191">
        <v>1087.130005</v>
      </c>
      <c r="E4797" s="191">
        <v>1097.540039</v>
      </c>
      <c r="F4797" s="192">
        <v>1097.540039</v>
      </c>
      <c r="G4797" s="191">
        <v>1210500000</v>
      </c>
      <c r="H4797" s="194">
        <f t="shared" si="148"/>
        <v>6.935961337565035E-3</v>
      </c>
      <c r="I4797" s="193"/>
      <c r="J4797" s="197">
        <v>4795</v>
      </c>
      <c r="K4797" s="234"/>
      <c r="L4797" s="234"/>
      <c r="M4797" s="234"/>
      <c r="N4797" s="234"/>
      <c r="O4797" s="234"/>
      <c r="P4797" s="234"/>
      <c r="Q4797" s="7">
        <v>37180</v>
      </c>
      <c r="R4797" s="234">
        <v>0.32303599999999999</v>
      </c>
      <c r="S4797" s="234">
        <v>0.32500000000000001</v>
      </c>
      <c r="T4797" s="234">
        <v>0.31732100000000002</v>
      </c>
      <c r="U4797" s="234">
        <v>0.32160699999999998</v>
      </c>
      <c r="V4797" s="192">
        <v>0.27791300000000002</v>
      </c>
      <c r="W4797" s="234">
        <v>202949600</v>
      </c>
      <c r="X4797" s="194">
        <f t="shared" si="149"/>
        <v>1.1094901028440788E-3</v>
      </c>
      <c r="Y4797" s="193"/>
      <c r="Z4797" s="197">
        <v>4795</v>
      </c>
    </row>
    <row r="4798" spans="1:26" ht="14.4" x14ac:dyDescent="0.3">
      <c r="A4798" s="7">
        <v>37179</v>
      </c>
      <c r="B4798" s="191">
        <v>1091.650024</v>
      </c>
      <c r="C4798" s="191">
        <v>1091.650024</v>
      </c>
      <c r="D4798" s="191">
        <v>1078.1899410000001</v>
      </c>
      <c r="E4798" s="191">
        <v>1089.9799800000001</v>
      </c>
      <c r="F4798" s="192">
        <v>1089.9799800000001</v>
      </c>
      <c r="G4798" s="191">
        <v>1024700000</v>
      </c>
      <c r="H4798" s="194">
        <f t="shared" si="148"/>
        <v>-1.5298346203306285E-3</v>
      </c>
      <c r="I4798" s="193"/>
      <c r="J4798" s="197">
        <v>4796</v>
      </c>
      <c r="K4798" s="234"/>
      <c r="L4798" s="234"/>
      <c r="M4798" s="234"/>
      <c r="N4798" s="234"/>
      <c r="O4798" s="234"/>
      <c r="P4798" s="234"/>
      <c r="Q4798" s="7">
        <v>37179</v>
      </c>
      <c r="R4798" s="234">
        <v>0.32053599999999999</v>
      </c>
      <c r="S4798" s="234">
        <v>0.32821400000000001</v>
      </c>
      <c r="T4798" s="234">
        <v>0.32053599999999999</v>
      </c>
      <c r="U4798" s="234">
        <v>0.32124999999999998</v>
      </c>
      <c r="V4798" s="192">
        <v>0.27760499999999999</v>
      </c>
      <c r="W4798" s="234">
        <v>318752000</v>
      </c>
      <c r="X4798" s="194">
        <f t="shared" si="149"/>
        <v>-1.1082604987892989E-3</v>
      </c>
      <c r="Y4798" s="193"/>
      <c r="Z4798" s="197">
        <v>4796</v>
      </c>
    </row>
    <row r="4799" spans="1:26" ht="14.4" x14ac:dyDescent="0.3">
      <c r="A4799" s="7">
        <v>37176</v>
      </c>
      <c r="B4799" s="191">
        <v>1097.4300539999999</v>
      </c>
      <c r="C4799" s="191">
        <v>1097.4300539999999</v>
      </c>
      <c r="D4799" s="191">
        <v>1072.150024</v>
      </c>
      <c r="E4799" s="191">
        <v>1091.650024</v>
      </c>
      <c r="F4799" s="192">
        <v>1091.650024</v>
      </c>
      <c r="G4799" s="191">
        <v>1331400000</v>
      </c>
      <c r="H4799" s="194">
        <f t="shared" si="148"/>
        <v>-5.2668778105104614E-3</v>
      </c>
      <c r="I4799" s="193"/>
      <c r="J4799" s="197">
        <v>4797</v>
      </c>
      <c r="K4799" s="234"/>
      <c r="L4799" s="234"/>
      <c r="M4799" s="234"/>
      <c r="N4799" s="234"/>
      <c r="O4799" s="234"/>
      <c r="P4799" s="234"/>
      <c r="Q4799" s="7">
        <v>37176</v>
      </c>
      <c r="R4799" s="234">
        <v>0.30910700000000002</v>
      </c>
      <c r="S4799" s="234">
        <v>0.32285700000000001</v>
      </c>
      <c r="T4799" s="234">
        <v>0.30107099999999998</v>
      </c>
      <c r="U4799" s="234">
        <v>0.32160699999999998</v>
      </c>
      <c r="V4799" s="192">
        <v>0.27791300000000002</v>
      </c>
      <c r="W4799" s="234">
        <v>287812000</v>
      </c>
      <c r="X4799" s="194">
        <f t="shared" si="149"/>
        <v>1.5218431617515453E-2</v>
      </c>
      <c r="Y4799" s="193"/>
      <c r="Z4799" s="197">
        <v>4797</v>
      </c>
    </row>
    <row r="4800" spans="1:26" ht="14.4" x14ac:dyDescent="0.3">
      <c r="A4800" s="7">
        <v>37175</v>
      </c>
      <c r="B4800" s="191">
        <v>1080.98999</v>
      </c>
      <c r="C4800" s="191">
        <v>1099.160034</v>
      </c>
      <c r="D4800" s="191">
        <v>1080.98999</v>
      </c>
      <c r="E4800" s="191">
        <v>1097.4300539999999</v>
      </c>
      <c r="F4800" s="192">
        <v>1097.4300539999999</v>
      </c>
      <c r="G4800" s="191">
        <v>1704580000</v>
      </c>
      <c r="H4800" s="194">
        <f t="shared" si="148"/>
        <v>1.5208340643376256E-2</v>
      </c>
      <c r="I4800" s="193"/>
      <c r="J4800" s="197">
        <v>4798</v>
      </c>
      <c r="K4800" s="234"/>
      <c r="L4800" s="234"/>
      <c r="M4800" s="234"/>
      <c r="N4800" s="234"/>
      <c r="O4800" s="234"/>
      <c r="P4800" s="234"/>
      <c r="Q4800" s="7">
        <v>37175</v>
      </c>
      <c r="R4800" s="234">
        <v>0.30214299999999999</v>
      </c>
      <c r="S4800" s="234">
        <v>0.31678600000000001</v>
      </c>
      <c r="T4800" s="234">
        <v>0.30089300000000002</v>
      </c>
      <c r="U4800" s="234">
        <v>0.31678600000000001</v>
      </c>
      <c r="V4800" s="192">
        <v>0.27374700000000002</v>
      </c>
      <c r="W4800" s="234">
        <v>334163200</v>
      </c>
      <c r="X4800" s="194">
        <f t="shared" si="149"/>
        <v>5.4698516663456043E-2</v>
      </c>
      <c r="Y4800" s="193"/>
      <c r="Z4800" s="197">
        <v>4798</v>
      </c>
    </row>
    <row r="4801" spans="1:26" ht="14.4" x14ac:dyDescent="0.3">
      <c r="A4801" s="7">
        <v>37174</v>
      </c>
      <c r="B4801" s="191">
        <v>1056.75</v>
      </c>
      <c r="C4801" s="191">
        <v>1081.619995</v>
      </c>
      <c r="D4801" s="191">
        <v>1052.76001</v>
      </c>
      <c r="E4801" s="191">
        <v>1080.98999</v>
      </c>
      <c r="F4801" s="192">
        <v>1080.98999</v>
      </c>
      <c r="G4801" s="191">
        <v>1312400000</v>
      </c>
      <c r="H4801" s="194">
        <f t="shared" si="148"/>
        <v>2.2938244617932372E-2</v>
      </c>
      <c r="I4801" s="193"/>
      <c r="J4801" s="197">
        <v>4799</v>
      </c>
      <c r="K4801" s="234"/>
      <c r="L4801" s="234"/>
      <c r="M4801" s="234"/>
      <c r="N4801" s="234"/>
      <c r="O4801" s="234"/>
      <c r="P4801" s="234"/>
      <c r="Q4801" s="7">
        <v>37174</v>
      </c>
      <c r="R4801" s="234">
        <v>0.28749999999999998</v>
      </c>
      <c r="S4801" s="234">
        <v>0.30089300000000002</v>
      </c>
      <c r="T4801" s="234">
        <v>0.28482099999999999</v>
      </c>
      <c r="U4801" s="234">
        <v>0.30035699999999999</v>
      </c>
      <c r="V4801" s="192">
        <v>0.25955</v>
      </c>
      <c r="W4801" s="234">
        <v>307759200</v>
      </c>
      <c r="X4801" s="194">
        <f t="shared" si="149"/>
        <v>5.124809130933141E-2</v>
      </c>
      <c r="Y4801" s="193"/>
      <c r="Z4801" s="197">
        <v>4799</v>
      </c>
    </row>
    <row r="4802" spans="1:26" ht="14.4" x14ac:dyDescent="0.3">
      <c r="A4802" s="7">
        <v>37173</v>
      </c>
      <c r="B4802" s="191">
        <v>1062.4399410000001</v>
      </c>
      <c r="C4802" s="191">
        <v>1063.369995</v>
      </c>
      <c r="D4802" s="191">
        <v>1053.829956</v>
      </c>
      <c r="E4802" s="191">
        <v>1056.75</v>
      </c>
      <c r="F4802" s="192">
        <v>1056.75</v>
      </c>
      <c r="G4802" s="191">
        <v>1227800000</v>
      </c>
      <c r="H4802" s="194">
        <f t="shared" si="148"/>
        <v>-5.3555413161938811E-3</v>
      </c>
      <c r="I4802" s="193"/>
      <c r="J4802" s="197">
        <v>4800</v>
      </c>
      <c r="K4802" s="234"/>
      <c r="L4802" s="234"/>
      <c r="M4802" s="234"/>
      <c r="N4802" s="234"/>
      <c r="O4802" s="234"/>
      <c r="P4802" s="234"/>
      <c r="Q4802" s="7">
        <v>37173</v>
      </c>
      <c r="R4802" s="234">
        <v>0.286607</v>
      </c>
      <c r="S4802" s="234">
        <v>0.28928599999999999</v>
      </c>
      <c r="T4802" s="234">
        <v>0.27910699999999999</v>
      </c>
      <c r="U4802" s="234">
        <v>0.28571400000000002</v>
      </c>
      <c r="V4802" s="192">
        <v>0.24689700000000001</v>
      </c>
      <c r="W4802" s="234">
        <v>174025600</v>
      </c>
      <c r="X4802" s="194">
        <f t="shared" si="149"/>
        <v>-1.2344839449082559E-2</v>
      </c>
      <c r="Y4802" s="193"/>
      <c r="Z4802" s="197">
        <v>4800</v>
      </c>
    </row>
    <row r="4803" spans="1:26" ht="14.4" x14ac:dyDescent="0.3">
      <c r="A4803" s="7">
        <v>37172</v>
      </c>
      <c r="B4803" s="191">
        <v>1071.369995</v>
      </c>
      <c r="C4803" s="191">
        <v>1071.369995</v>
      </c>
      <c r="D4803" s="191">
        <v>1056.880005</v>
      </c>
      <c r="E4803" s="191">
        <v>1062.4399410000001</v>
      </c>
      <c r="F4803" s="192">
        <v>1062.4399410000001</v>
      </c>
      <c r="G4803" s="191">
        <v>979000000</v>
      </c>
      <c r="H4803" s="194">
        <f t="shared" si="148"/>
        <v>-8.3444379755807496E-3</v>
      </c>
      <c r="I4803" s="193"/>
      <c r="J4803" s="197">
        <v>4801</v>
      </c>
      <c r="K4803" s="234"/>
      <c r="L4803" s="234"/>
      <c r="M4803" s="234"/>
      <c r="N4803" s="234"/>
      <c r="O4803" s="234"/>
      <c r="P4803" s="234"/>
      <c r="Q4803" s="7">
        <v>37172</v>
      </c>
      <c r="R4803" s="234">
        <v>0.27803600000000001</v>
      </c>
      <c r="S4803" s="234">
        <v>0.291964</v>
      </c>
      <c r="T4803" s="234">
        <v>0.27678599999999998</v>
      </c>
      <c r="U4803" s="234">
        <v>0.28928599999999999</v>
      </c>
      <c r="V4803" s="192">
        <v>0.24998300000000001</v>
      </c>
      <c r="W4803" s="234">
        <v>207984000</v>
      </c>
      <c r="X4803" s="194">
        <f t="shared" si="149"/>
        <v>3.7180243879915446E-3</v>
      </c>
      <c r="Y4803" s="193"/>
      <c r="Z4803" s="197">
        <v>4801</v>
      </c>
    </row>
    <row r="4804" spans="1:26" ht="14.4" x14ac:dyDescent="0.3">
      <c r="A4804" s="7">
        <v>37169</v>
      </c>
      <c r="B4804" s="191">
        <v>1069.619995</v>
      </c>
      <c r="C4804" s="191">
        <v>1072.349976</v>
      </c>
      <c r="D4804" s="191">
        <v>1053.5</v>
      </c>
      <c r="E4804" s="191">
        <v>1071.380005</v>
      </c>
      <c r="F4804" s="192">
        <v>1071.380005</v>
      </c>
      <c r="G4804" s="191">
        <v>1301700000</v>
      </c>
      <c r="H4804" s="194">
        <f t="shared" ref="H4804:H4867" si="150">(F4804-F4805)/F4805</f>
        <v>1.6360797582524809E-3</v>
      </c>
      <c r="I4804" s="193"/>
      <c r="J4804" s="197">
        <v>4802</v>
      </c>
      <c r="K4804" s="234"/>
      <c r="L4804" s="234"/>
      <c r="M4804" s="234"/>
      <c r="N4804" s="234"/>
      <c r="O4804" s="234"/>
      <c r="P4804" s="234"/>
      <c r="Q4804" s="7">
        <v>37169</v>
      </c>
      <c r="R4804" s="234">
        <v>0.27500000000000002</v>
      </c>
      <c r="S4804" s="234">
        <v>0.28839300000000001</v>
      </c>
      <c r="T4804" s="234">
        <v>0.267679</v>
      </c>
      <c r="U4804" s="234">
        <v>0.28821400000000003</v>
      </c>
      <c r="V4804" s="192">
        <v>0.249057</v>
      </c>
      <c r="W4804" s="234">
        <v>342686400</v>
      </c>
      <c r="X4804" s="194">
        <f t="shared" ref="X4804:X4867" si="151">(V4804-V4805)/V4805</f>
        <v>1.6372503009651238E-2</v>
      </c>
      <c r="Y4804" s="193"/>
      <c r="Z4804" s="197">
        <v>4802</v>
      </c>
    </row>
    <row r="4805" spans="1:26" ht="14.4" x14ac:dyDescent="0.3">
      <c r="A4805" s="7">
        <v>37168</v>
      </c>
      <c r="B4805" s="191">
        <v>1072.280029</v>
      </c>
      <c r="C4805" s="191">
        <v>1084.119995</v>
      </c>
      <c r="D4805" s="191">
        <v>1067.8199460000001</v>
      </c>
      <c r="E4805" s="191">
        <v>1069.630005</v>
      </c>
      <c r="F4805" s="192">
        <v>1069.630005</v>
      </c>
      <c r="G4805" s="191">
        <v>1609100000</v>
      </c>
      <c r="H4805" s="194">
        <f t="shared" si="150"/>
        <v>-2.4713917338098912E-3</v>
      </c>
      <c r="I4805" s="193"/>
      <c r="J4805" s="197">
        <v>4803</v>
      </c>
      <c r="K4805" s="234"/>
      <c r="L4805" s="234"/>
      <c r="M4805" s="234"/>
      <c r="N4805" s="234"/>
      <c r="O4805" s="234"/>
      <c r="P4805" s="234"/>
      <c r="Q4805" s="7">
        <v>37168</v>
      </c>
      <c r="R4805" s="234">
        <v>0.27410699999999999</v>
      </c>
      <c r="S4805" s="234">
        <v>0.29017900000000002</v>
      </c>
      <c r="T4805" s="234">
        <v>0.267679</v>
      </c>
      <c r="U4805" s="234">
        <v>0.28357100000000002</v>
      </c>
      <c r="V4805" s="192">
        <v>0.24504500000000001</v>
      </c>
      <c r="W4805" s="234">
        <v>401122400</v>
      </c>
      <c r="X4805" s="194">
        <f t="shared" si="151"/>
        <v>6.0080378271045266E-2</v>
      </c>
      <c r="Y4805" s="193"/>
      <c r="Z4805" s="197">
        <v>4803</v>
      </c>
    </row>
    <row r="4806" spans="1:26" ht="14.4" x14ac:dyDescent="0.3">
      <c r="A4806" s="7">
        <v>37167</v>
      </c>
      <c r="B4806" s="191">
        <v>1051.329956</v>
      </c>
      <c r="C4806" s="191">
        <v>1075.380005</v>
      </c>
      <c r="D4806" s="191">
        <v>1041.4799800000001</v>
      </c>
      <c r="E4806" s="191">
        <v>1072.280029</v>
      </c>
      <c r="F4806" s="192">
        <v>1072.280029</v>
      </c>
      <c r="G4806" s="191">
        <v>1650600000</v>
      </c>
      <c r="H4806" s="194">
        <f t="shared" si="150"/>
        <v>1.9927210178342883E-2</v>
      </c>
      <c r="I4806" s="193"/>
      <c r="J4806" s="197">
        <v>4804</v>
      </c>
      <c r="K4806" s="234"/>
      <c r="L4806" s="234"/>
      <c r="M4806" s="234"/>
      <c r="N4806" s="234"/>
      <c r="O4806" s="234"/>
      <c r="P4806" s="234"/>
      <c r="Q4806" s="7">
        <v>37167</v>
      </c>
      <c r="R4806" s="234">
        <v>0.26696399999999998</v>
      </c>
      <c r="S4806" s="234">
        <v>0.27428599999999997</v>
      </c>
      <c r="T4806" s="234">
        <v>0.26482099999999997</v>
      </c>
      <c r="U4806" s="234">
        <v>0.26750000000000002</v>
      </c>
      <c r="V4806" s="192">
        <v>0.231157</v>
      </c>
      <c r="W4806" s="234">
        <v>683043200</v>
      </c>
      <c r="X4806" s="194">
        <f t="shared" si="151"/>
        <v>-4.6504217674186183E-3</v>
      </c>
      <c r="Y4806" s="193"/>
      <c r="Z4806" s="197">
        <v>4804</v>
      </c>
    </row>
    <row r="4807" spans="1:26" ht="14.4" x14ac:dyDescent="0.3">
      <c r="A4807" s="7">
        <v>37166</v>
      </c>
      <c r="B4807" s="191">
        <v>1038.5500489999999</v>
      </c>
      <c r="C4807" s="191">
        <v>1051.329956</v>
      </c>
      <c r="D4807" s="191">
        <v>1034.469971</v>
      </c>
      <c r="E4807" s="191">
        <v>1051.329956</v>
      </c>
      <c r="F4807" s="192">
        <v>1051.329956</v>
      </c>
      <c r="G4807" s="191">
        <v>1289800000</v>
      </c>
      <c r="H4807" s="194">
        <f t="shared" si="150"/>
        <v>1.2305528281767087E-2</v>
      </c>
      <c r="I4807" s="193"/>
      <c r="J4807" s="197">
        <v>4805</v>
      </c>
      <c r="K4807" s="234"/>
      <c r="L4807" s="234"/>
      <c r="M4807" s="234"/>
      <c r="N4807" s="234"/>
      <c r="O4807" s="234"/>
      <c r="P4807" s="234"/>
      <c r="Q4807" s="7">
        <v>37166</v>
      </c>
      <c r="R4807" s="234">
        <v>0.275536</v>
      </c>
      <c r="S4807" s="234">
        <v>0.28267900000000001</v>
      </c>
      <c r="T4807" s="234">
        <v>0.26571400000000001</v>
      </c>
      <c r="U4807" s="234">
        <v>0.26874999999999999</v>
      </c>
      <c r="V4807" s="192">
        <v>0.232237</v>
      </c>
      <c r="W4807" s="234">
        <v>235883200</v>
      </c>
      <c r="X4807" s="194">
        <f t="shared" si="151"/>
        <v>-3.1534743681166363E-2</v>
      </c>
      <c r="Y4807" s="193"/>
      <c r="Z4807" s="197">
        <v>4805</v>
      </c>
    </row>
    <row r="4808" spans="1:26" ht="14.4" x14ac:dyDescent="0.3">
      <c r="A4808" s="7">
        <v>37165</v>
      </c>
      <c r="B4808" s="191">
        <v>1040.9399410000001</v>
      </c>
      <c r="C4808" s="191">
        <v>1040.9399410000001</v>
      </c>
      <c r="D4808" s="191">
        <v>1026.76001</v>
      </c>
      <c r="E4808" s="191">
        <v>1038.5500489999999</v>
      </c>
      <c r="F4808" s="192">
        <v>1038.5500489999999</v>
      </c>
      <c r="G4808" s="191">
        <v>1175600000</v>
      </c>
      <c r="H4808" s="194">
        <f t="shared" si="150"/>
        <v>-2.2958980685324143E-3</v>
      </c>
      <c r="I4808" s="193"/>
      <c r="J4808" s="197">
        <v>4806</v>
      </c>
      <c r="K4808" s="234"/>
      <c r="L4808" s="234"/>
      <c r="M4808" s="234"/>
      <c r="N4808" s="234"/>
      <c r="O4808" s="234"/>
      <c r="P4808" s="234"/>
      <c r="Q4808" s="7">
        <v>37165</v>
      </c>
      <c r="R4808" s="234">
        <v>0.27660699999999999</v>
      </c>
      <c r="S4808" s="234">
        <v>0.28553600000000001</v>
      </c>
      <c r="T4808" s="234">
        <v>0.27196399999999998</v>
      </c>
      <c r="U4808" s="234">
        <v>0.27750000000000002</v>
      </c>
      <c r="V4808" s="192">
        <v>0.23979900000000001</v>
      </c>
      <c r="W4808" s="234">
        <v>208208000</v>
      </c>
      <c r="X4808" s="194">
        <f t="shared" si="151"/>
        <v>1.9345188354448096E-3</v>
      </c>
      <c r="Y4808" s="193"/>
      <c r="Z4808" s="197">
        <v>4806</v>
      </c>
    </row>
    <row r="4809" spans="1:26" ht="14.4" x14ac:dyDescent="0.3">
      <c r="A4809" s="7">
        <v>37162</v>
      </c>
      <c r="B4809" s="191">
        <v>1018.6099850000001</v>
      </c>
      <c r="C4809" s="191">
        <v>1040.9399410000001</v>
      </c>
      <c r="D4809" s="191">
        <v>1018.6099850000001</v>
      </c>
      <c r="E4809" s="191">
        <v>1040.9399410000001</v>
      </c>
      <c r="F4809" s="192">
        <v>1040.9399410000001</v>
      </c>
      <c r="G4809" s="191">
        <v>1631500000</v>
      </c>
      <c r="H4809" s="194">
        <f t="shared" si="150"/>
        <v>2.1921988129735483E-2</v>
      </c>
      <c r="I4809" s="193"/>
      <c r="J4809" s="197">
        <v>4807</v>
      </c>
      <c r="K4809" s="234"/>
      <c r="L4809" s="234"/>
      <c r="M4809" s="234"/>
      <c r="N4809" s="234"/>
      <c r="O4809" s="234"/>
      <c r="P4809" s="234"/>
      <c r="Q4809" s="7">
        <v>37162</v>
      </c>
      <c r="R4809" s="234">
        <v>0.28053600000000001</v>
      </c>
      <c r="S4809" s="234">
        <v>0.284107</v>
      </c>
      <c r="T4809" s="234">
        <v>0.27482099999999998</v>
      </c>
      <c r="U4809" s="234">
        <v>0.27696399999999999</v>
      </c>
      <c r="V4809" s="192">
        <v>0.23933599999999999</v>
      </c>
      <c r="W4809" s="234">
        <v>365108800</v>
      </c>
      <c r="X4809" s="194">
        <f t="shared" si="151"/>
        <v>0</v>
      </c>
      <c r="Y4809" s="193"/>
      <c r="Z4809" s="197">
        <v>4807</v>
      </c>
    </row>
    <row r="4810" spans="1:26" ht="14.4" x14ac:dyDescent="0.3">
      <c r="A4810" s="7">
        <v>37161</v>
      </c>
      <c r="B4810" s="191">
        <v>1007.039978</v>
      </c>
      <c r="C4810" s="191">
        <v>1018.919983</v>
      </c>
      <c r="D4810" s="191">
        <v>998.23999000000003</v>
      </c>
      <c r="E4810" s="191">
        <v>1018.6099850000001</v>
      </c>
      <c r="F4810" s="192">
        <v>1018.6099850000001</v>
      </c>
      <c r="G4810" s="191">
        <v>1467000000</v>
      </c>
      <c r="H4810" s="194">
        <f t="shared" si="150"/>
        <v>1.1489123821060491E-2</v>
      </c>
      <c r="I4810" s="193"/>
      <c r="J4810" s="197">
        <v>4808</v>
      </c>
      <c r="K4810" s="234"/>
      <c r="L4810" s="234"/>
      <c r="M4810" s="234"/>
      <c r="N4810" s="234"/>
      <c r="O4810" s="234"/>
      <c r="P4810" s="234"/>
      <c r="Q4810" s="7">
        <v>37161</v>
      </c>
      <c r="R4810" s="234">
        <v>0.27232099999999998</v>
      </c>
      <c r="S4810" s="234">
        <v>0.28125</v>
      </c>
      <c r="T4810" s="234">
        <v>0.27142899999999998</v>
      </c>
      <c r="U4810" s="234">
        <v>0.27696399999999999</v>
      </c>
      <c r="V4810" s="192">
        <v>0.23933599999999999</v>
      </c>
      <c r="W4810" s="234">
        <v>322240800</v>
      </c>
      <c r="X4810" s="194">
        <f t="shared" si="151"/>
        <v>2.3765933783899417E-2</v>
      </c>
      <c r="Y4810" s="193"/>
      <c r="Z4810" s="197">
        <v>4808</v>
      </c>
    </row>
    <row r="4811" spans="1:26" ht="14.4" x14ac:dyDescent="0.3">
      <c r="A4811" s="7">
        <v>37160</v>
      </c>
      <c r="B4811" s="191">
        <v>1012.27002</v>
      </c>
      <c r="C4811" s="191">
        <v>1020.289978</v>
      </c>
      <c r="D4811" s="191">
        <v>1002.619995</v>
      </c>
      <c r="E4811" s="191">
        <v>1007.039978</v>
      </c>
      <c r="F4811" s="192">
        <v>1007.039978</v>
      </c>
      <c r="G4811" s="191">
        <v>1519100000</v>
      </c>
      <c r="H4811" s="194">
        <f t="shared" si="150"/>
        <v>-5.1666471363046255E-3</v>
      </c>
      <c r="I4811" s="193"/>
      <c r="J4811" s="197">
        <v>4809</v>
      </c>
      <c r="K4811" s="234"/>
      <c r="L4811" s="234"/>
      <c r="M4811" s="234"/>
      <c r="N4811" s="234"/>
      <c r="O4811" s="234"/>
      <c r="P4811" s="234"/>
      <c r="Q4811" s="7">
        <v>37160</v>
      </c>
      <c r="R4811" s="234">
        <v>0.28232099999999999</v>
      </c>
      <c r="S4811" s="234">
        <v>0.28375</v>
      </c>
      <c r="T4811" s="234">
        <v>0.26660699999999998</v>
      </c>
      <c r="U4811" s="234">
        <v>0.270536</v>
      </c>
      <c r="V4811" s="192">
        <v>0.23377999999999999</v>
      </c>
      <c r="W4811" s="234">
        <v>493796800</v>
      </c>
      <c r="X4811" s="194">
        <f t="shared" si="151"/>
        <v>-2.5100188074178891E-2</v>
      </c>
      <c r="Y4811" s="193"/>
      <c r="Z4811" s="197">
        <v>4809</v>
      </c>
    </row>
    <row r="4812" spans="1:26" ht="14.4" x14ac:dyDescent="0.3">
      <c r="A4812" s="7">
        <v>37159</v>
      </c>
      <c r="B4812" s="191">
        <v>1003.450012</v>
      </c>
      <c r="C4812" s="191">
        <v>1017.1400149999999</v>
      </c>
      <c r="D4812" s="191">
        <v>998.330017</v>
      </c>
      <c r="E4812" s="191">
        <v>1012.27002</v>
      </c>
      <c r="F4812" s="192">
        <v>1012.27002</v>
      </c>
      <c r="G4812" s="191">
        <v>1613800000</v>
      </c>
      <c r="H4812" s="194">
        <f t="shared" si="150"/>
        <v>8.7896834864954181E-3</v>
      </c>
      <c r="I4812" s="193"/>
      <c r="J4812" s="197">
        <v>4810</v>
      </c>
      <c r="K4812" s="234"/>
      <c r="L4812" s="234"/>
      <c r="M4812" s="234"/>
      <c r="N4812" s="234"/>
      <c r="O4812" s="234"/>
      <c r="P4812" s="234"/>
      <c r="Q4812" s="7">
        <v>37159</v>
      </c>
      <c r="R4812" s="234">
        <v>0.28821400000000003</v>
      </c>
      <c r="S4812" s="234">
        <v>0.28964299999999998</v>
      </c>
      <c r="T4812" s="234">
        <v>0.27410699999999999</v>
      </c>
      <c r="U4812" s="234">
        <v>0.27750000000000002</v>
      </c>
      <c r="V4812" s="192">
        <v>0.23979900000000001</v>
      </c>
      <c r="W4812" s="234">
        <v>374404800</v>
      </c>
      <c r="X4812" s="194">
        <f t="shared" si="151"/>
        <v>-5.5318092821884456E-2</v>
      </c>
      <c r="Y4812" s="193"/>
      <c r="Z4812" s="197">
        <v>4810</v>
      </c>
    </row>
    <row r="4813" spans="1:26" ht="14.4" x14ac:dyDescent="0.3">
      <c r="A4813" s="7">
        <v>37158</v>
      </c>
      <c r="B4813" s="191">
        <v>965.79998799999998</v>
      </c>
      <c r="C4813" s="191">
        <v>1008.440002</v>
      </c>
      <c r="D4813" s="191">
        <v>965.79998799999998</v>
      </c>
      <c r="E4813" s="191">
        <v>1003.450012</v>
      </c>
      <c r="F4813" s="192">
        <v>1003.450012</v>
      </c>
      <c r="G4813" s="191">
        <v>1746600000</v>
      </c>
      <c r="H4813" s="194">
        <f t="shared" si="150"/>
        <v>3.8983251675087024E-2</v>
      </c>
      <c r="I4813" s="193"/>
      <c r="J4813" s="197">
        <v>4811</v>
      </c>
      <c r="K4813" s="234"/>
      <c r="L4813" s="234"/>
      <c r="M4813" s="234"/>
      <c r="N4813" s="234"/>
      <c r="O4813" s="234"/>
      <c r="P4813" s="234"/>
      <c r="Q4813" s="7">
        <v>37158</v>
      </c>
      <c r="R4813" s="234">
        <v>0.28767900000000002</v>
      </c>
      <c r="S4813" s="234">
        <v>0.30071399999999998</v>
      </c>
      <c r="T4813" s="234">
        <v>0.28482099999999999</v>
      </c>
      <c r="U4813" s="234">
        <v>0.29375000000000001</v>
      </c>
      <c r="V4813" s="192">
        <v>0.25384099999999998</v>
      </c>
      <c r="W4813" s="234">
        <v>294537600</v>
      </c>
      <c r="X4813" s="194">
        <f t="shared" si="151"/>
        <v>4.5775141103283408E-2</v>
      </c>
      <c r="Y4813" s="193"/>
      <c r="Z4813" s="197">
        <v>4811</v>
      </c>
    </row>
    <row r="4814" spans="1:26" ht="14.4" x14ac:dyDescent="0.3">
      <c r="A4814" s="7">
        <v>37155</v>
      </c>
      <c r="B4814" s="191">
        <v>984.53997800000002</v>
      </c>
      <c r="C4814" s="191">
        <v>984.53997800000002</v>
      </c>
      <c r="D4814" s="191">
        <v>944.75</v>
      </c>
      <c r="E4814" s="191">
        <v>965.79998799999998</v>
      </c>
      <c r="F4814" s="192">
        <v>965.79998799999998</v>
      </c>
      <c r="G4814" s="191">
        <v>2317300000</v>
      </c>
      <c r="H4814" s="194">
        <f t="shared" si="150"/>
        <v>-1.9034260079584125E-2</v>
      </c>
      <c r="I4814" s="193"/>
      <c r="J4814" s="197">
        <v>4812</v>
      </c>
      <c r="K4814" s="234"/>
      <c r="L4814" s="234"/>
      <c r="M4814" s="234"/>
      <c r="N4814" s="234"/>
      <c r="O4814" s="234"/>
      <c r="P4814" s="234"/>
      <c r="Q4814" s="7">
        <v>37155</v>
      </c>
      <c r="R4814" s="234">
        <v>0.26428600000000002</v>
      </c>
      <c r="S4814" s="234">
        <v>0.29017900000000002</v>
      </c>
      <c r="T4814" s="234">
        <v>0.26214300000000001</v>
      </c>
      <c r="U4814" s="234">
        <v>0.280893</v>
      </c>
      <c r="V4814" s="192">
        <v>0.24273</v>
      </c>
      <c r="W4814" s="234">
        <v>570516800</v>
      </c>
      <c r="X4814" s="194">
        <f t="shared" si="151"/>
        <v>3.1864902731454248E-3</v>
      </c>
      <c r="Y4814" s="193"/>
      <c r="Z4814" s="197">
        <v>4812</v>
      </c>
    </row>
    <row r="4815" spans="1:26" ht="14.4" x14ac:dyDescent="0.3">
      <c r="A4815" s="7">
        <v>37154</v>
      </c>
      <c r="B4815" s="191">
        <v>1016.099976</v>
      </c>
      <c r="C4815" s="191">
        <v>1016.099976</v>
      </c>
      <c r="D4815" s="191">
        <v>984.48999000000003</v>
      </c>
      <c r="E4815" s="191">
        <v>984.53997800000002</v>
      </c>
      <c r="F4815" s="192">
        <v>984.53997800000002</v>
      </c>
      <c r="G4815" s="191">
        <v>2004800000</v>
      </c>
      <c r="H4815" s="194">
        <f t="shared" si="150"/>
        <v>-3.1059933811079975E-2</v>
      </c>
      <c r="I4815" s="193"/>
      <c r="J4815" s="197">
        <v>4813</v>
      </c>
      <c r="K4815" s="234"/>
      <c r="L4815" s="234"/>
      <c r="M4815" s="234"/>
      <c r="N4815" s="234"/>
      <c r="O4815" s="234"/>
      <c r="P4815" s="234"/>
      <c r="Q4815" s="7">
        <v>37154</v>
      </c>
      <c r="R4815" s="234">
        <v>0.29089300000000001</v>
      </c>
      <c r="S4815" s="234">
        <v>0.30267899999999998</v>
      </c>
      <c r="T4815" s="234">
        <v>0.27678599999999998</v>
      </c>
      <c r="U4815" s="234">
        <v>0.28000000000000003</v>
      </c>
      <c r="V4815" s="192">
        <v>0.24195900000000001</v>
      </c>
      <c r="W4815" s="234">
        <v>411174400</v>
      </c>
      <c r="X4815" s="194">
        <f t="shared" si="151"/>
        <v>-7.8732242601004435E-2</v>
      </c>
      <c r="Y4815" s="193"/>
      <c r="Z4815" s="197">
        <v>4813</v>
      </c>
    </row>
    <row r="4816" spans="1:26" ht="14.4" x14ac:dyDescent="0.3">
      <c r="A4816" s="7">
        <v>37153</v>
      </c>
      <c r="B4816" s="191">
        <v>1032.73999</v>
      </c>
      <c r="C4816" s="191">
        <v>1038.910034</v>
      </c>
      <c r="D4816" s="191">
        <v>984.61999500000002</v>
      </c>
      <c r="E4816" s="191">
        <v>1016.099976</v>
      </c>
      <c r="F4816" s="192">
        <v>1016.099976</v>
      </c>
      <c r="G4816" s="191">
        <v>2120550000</v>
      </c>
      <c r="H4816" s="194">
        <f t="shared" si="150"/>
        <v>-1.6112491199261166E-2</v>
      </c>
      <c r="I4816" s="193"/>
      <c r="J4816" s="197">
        <v>4814</v>
      </c>
      <c r="K4816" s="234"/>
      <c r="L4816" s="234"/>
      <c r="M4816" s="234"/>
      <c r="N4816" s="234"/>
      <c r="O4816" s="234"/>
      <c r="P4816" s="234"/>
      <c r="Q4816" s="7">
        <v>37153</v>
      </c>
      <c r="R4816" s="234">
        <v>0.29464299999999999</v>
      </c>
      <c r="S4816" s="234">
        <v>0.30535699999999999</v>
      </c>
      <c r="T4816" s="234">
        <v>0.27857100000000001</v>
      </c>
      <c r="U4816" s="234">
        <v>0.303929</v>
      </c>
      <c r="V4816" s="192">
        <v>0.26263700000000001</v>
      </c>
      <c r="W4816" s="234">
        <v>373318400</v>
      </c>
      <c r="X4816" s="194">
        <f t="shared" si="151"/>
        <v>4.5454545454545504E-2</v>
      </c>
      <c r="Y4816" s="193"/>
      <c r="Z4816" s="197">
        <v>4814</v>
      </c>
    </row>
    <row r="4817" spans="1:26" ht="14.4" x14ac:dyDescent="0.3">
      <c r="A4817" s="7">
        <v>37152</v>
      </c>
      <c r="B4817" s="191">
        <v>1038.7700199999999</v>
      </c>
      <c r="C4817" s="191">
        <v>1046.420044</v>
      </c>
      <c r="D4817" s="191">
        <v>1029.25</v>
      </c>
      <c r="E4817" s="191">
        <v>1032.73999</v>
      </c>
      <c r="F4817" s="192">
        <v>1032.73999</v>
      </c>
      <c r="G4817" s="191">
        <v>1650410000</v>
      </c>
      <c r="H4817" s="194">
        <f t="shared" si="150"/>
        <v>-5.8049711523248402E-3</v>
      </c>
      <c r="I4817" s="193"/>
      <c r="J4817" s="197">
        <v>4815</v>
      </c>
      <c r="K4817" s="234"/>
      <c r="L4817" s="234"/>
      <c r="M4817" s="234"/>
      <c r="N4817" s="234"/>
      <c r="O4817" s="234"/>
      <c r="P4817" s="234"/>
      <c r="Q4817" s="7">
        <v>37152</v>
      </c>
      <c r="R4817" s="234">
        <v>0.301786</v>
      </c>
      <c r="S4817" s="234">
        <v>0.31642900000000002</v>
      </c>
      <c r="T4817" s="234">
        <v>0.28875000000000001</v>
      </c>
      <c r="U4817" s="234">
        <v>0.29071399999999997</v>
      </c>
      <c r="V4817" s="192">
        <v>0.251218</v>
      </c>
      <c r="W4817" s="234">
        <v>327101600</v>
      </c>
      <c r="X4817" s="194">
        <f t="shared" si="151"/>
        <v>-4.1789040865989842E-2</v>
      </c>
      <c r="Y4817" s="193"/>
      <c r="Z4817" s="197">
        <v>4815</v>
      </c>
    </row>
    <row r="4818" spans="1:26" ht="14.4" x14ac:dyDescent="0.3">
      <c r="A4818" s="7">
        <v>37151</v>
      </c>
      <c r="B4818" s="191">
        <v>1092.540039</v>
      </c>
      <c r="C4818" s="191">
        <v>1092.540039</v>
      </c>
      <c r="D4818" s="191">
        <v>1037.459961</v>
      </c>
      <c r="E4818" s="191">
        <v>1038.7700199999999</v>
      </c>
      <c r="F4818" s="192">
        <v>1038.7700199999999</v>
      </c>
      <c r="G4818" s="191">
        <v>2330830000</v>
      </c>
      <c r="H4818" s="194">
        <f t="shared" si="150"/>
        <v>-4.9215604994408857E-2</v>
      </c>
      <c r="I4818" s="193"/>
      <c r="J4818" s="197">
        <v>4816</v>
      </c>
      <c r="K4818" s="234"/>
      <c r="L4818" s="234"/>
      <c r="M4818" s="234"/>
      <c r="N4818" s="234"/>
      <c r="O4818" s="234"/>
      <c r="P4818" s="234"/>
      <c r="Q4818" s="7">
        <v>37151</v>
      </c>
      <c r="R4818" s="234">
        <v>0.28571400000000002</v>
      </c>
      <c r="S4818" s="234">
        <v>0.30482100000000001</v>
      </c>
      <c r="T4818" s="234">
        <v>0.280893</v>
      </c>
      <c r="U4818" s="234">
        <v>0.30339300000000002</v>
      </c>
      <c r="V4818" s="192">
        <v>0.26217400000000002</v>
      </c>
      <c r="W4818" s="234">
        <v>458007200</v>
      </c>
      <c r="X4818" s="194">
        <f t="shared" si="151"/>
        <v>-2.1873845775023621E-2</v>
      </c>
      <c r="Y4818" s="193"/>
      <c r="Z4818" s="197">
        <v>4816</v>
      </c>
    </row>
    <row r="4819" spans="1:26" ht="14.4" x14ac:dyDescent="0.3">
      <c r="A4819" s="7">
        <v>37144</v>
      </c>
      <c r="B4819" s="191">
        <v>1085.780029</v>
      </c>
      <c r="C4819" s="191">
        <v>1096.9399410000001</v>
      </c>
      <c r="D4819" s="191">
        <v>1073.150024</v>
      </c>
      <c r="E4819" s="191">
        <v>1092.540039</v>
      </c>
      <c r="F4819" s="192">
        <v>1092.540039</v>
      </c>
      <c r="G4819" s="191">
        <v>1276600000</v>
      </c>
      <c r="H4819" s="194">
        <f t="shared" si="150"/>
        <v>6.2259480000068828E-3</v>
      </c>
      <c r="I4819" s="193"/>
      <c r="J4819" s="197">
        <v>4817</v>
      </c>
      <c r="K4819" s="234"/>
      <c r="L4819" s="234"/>
      <c r="M4819" s="234"/>
      <c r="N4819" s="234"/>
      <c r="O4819" s="234"/>
      <c r="P4819" s="234"/>
      <c r="Q4819" s="7">
        <v>37144</v>
      </c>
      <c r="R4819" s="234">
        <v>0.30357099999999998</v>
      </c>
      <c r="S4819" s="234">
        <v>0.3125</v>
      </c>
      <c r="T4819" s="234">
        <v>0.30214299999999999</v>
      </c>
      <c r="U4819" s="234">
        <v>0.31017899999999998</v>
      </c>
      <c r="V4819" s="192">
        <v>0.26803700000000003</v>
      </c>
      <c r="W4819" s="234">
        <v>308845600</v>
      </c>
      <c r="X4819" s="194">
        <f t="shared" si="151"/>
        <v>5.2053448540965849E-3</v>
      </c>
      <c r="Y4819" s="193"/>
      <c r="Z4819" s="197">
        <v>4817</v>
      </c>
    </row>
    <row r="4820" spans="1:26" ht="14.4" x14ac:dyDescent="0.3">
      <c r="A4820" s="7">
        <v>37141</v>
      </c>
      <c r="B4820" s="191">
        <v>1106.400024</v>
      </c>
      <c r="C4820" s="191">
        <v>1106.400024</v>
      </c>
      <c r="D4820" s="191">
        <v>1082.119995</v>
      </c>
      <c r="E4820" s="191">
        <v>1085.780029</v>
      </c>
      <c r="F4820" s="192">
        <v>1085.780029</v>
      </c>
      <c r="G4820" s="191">
        <v>1424300000</v>
      </c>
      <c r="H4820" s="194">
        <f t="shared" si="150"/>
        <v>-1.8637016045473274E-2</v>
      </c>
      <c r="I4820" s="193"/>
      <c r="J4820" s="197">
        <v>4818</v>
      </c>
      <c r="K4820" s="234"/>
      <c r="L4820" s="234"/>
      <c r="M4820" s="234"/>
      <c r="N4820" s="234"/>
      <c r="O4820" s="234"/>
      <c r="P4820" s="234"/>
      <c r="Q4820" s="7">
        <v>37141</v>
      </c>
      <c r="R4820" s="234">
        <v>0.3125</v>
      </c>
      <c r="S4820" s="234">
        <v>0.323214</v>
      </c>
      <c r="T4820" s="234">
        <v>0.307143</v>
      </c>
      <c r="U4820" s="234">
        <v>0.30857099999999998</v>
      </c>
      <c r="V4820" s="192">
        <v>0.26664900000000002</v>
      </c>
      <c r="W4820" s="234">
        <v>241830400</v>
      </c>
      <c r="X4820" s="194">
        <f t="shared" si="151"/>
        <v>-2.4828297456827467E-2</v>
      </c>
      <c r="Y4820" s="193"/>
      <c r="Z4820" s="197">
        <v>4818</v>
      </c>
    </row>
    <row r="4821" spans="1:26" ht="14.4" x14ac:dyDescent="0.3">
      <c r="A4821" s="7">
        <v>37140</v>
      </c>
      <c r="B4821" s="191">
        <v>1131.73999</v>
      </c>
      <c r="C4821" s="191">
        <v>1131.73999</v>
      </c>
      <c r="D4821" s="191">
        <v>1105.829956</v>
      </c>
      <c r="E4821" s="191">
        <v>1106.400024</v>
      </c>
      <c r="F4821" s="192">
        <v>1106.400024</v>
      </c>
      <c r="G4821" s="191">
        <v>1359700000</v>
      </c>
      <c r="H4821" s="194">
        <f t="shared" si="150"/>
        <v>-2.2390271814995248E-2</v>
      </c>
      <c r="I4821" s="193"/>
      <c r="J4821" s="197">
        <v>4819</v>
      </c>
      <c r="K4821" s="234"/>
      <c r="L4821" s="234"/>
      <c r="M4821" s="234"/>
      <c r="N4821" s="234"/>
      <c r="O4821" s="234"/>
      <c r="P4821" s="234"/>
      <c r="Q4821" s="7">
        <v>37140</v>
      </c>
      <c r="R4821" s="234">
        <v>0.328571</v>
      </c>
      <c r="S4821" s="234">
        <v>0.338036</v>
      </c>
      <c r="T4821" s="234">
        <v>0.31517899999999999</v>
      </c>
      <c r="U4821" s="234">
        <v>0.31642900000000002</v>
      </c>
      <c r="V4821" s="192">
        <v>0.27343800000000001</v>
      </c>
      <c r="W4821" s="234">
        <v>282368800</v>
      </c>
      <c r="X4821" s="194">
        <f t="shared" si="151"/>
        <v>-4.4744730057363201E-2</v>
      </c>
      <c r="Y4821" s="193"/>
      <c r="Z4821" s="197">
        <v>4819</v>
      </c>
    </row>
    <row r="4822" spans="1:26" ht="14.4" x14ac:dyDescent="0.3">
      <c r="A4822" s="7">
        <v>37139</v>
      </c>
      <c r="B4822" s="191">
        <v>1132.9399410000001</v>
      </c>
      <c r="C4822" s="191">
        <v>1135.5200199999999</v>
      </c>
      <c r="D4822" s="191">
        <v>1114.8599850000001</v>
      </c>
      <c r="E4822" s="191">
        <v>1131.73999</v>
      </c>
      <c r="F4822" s="192">
        <v>1131.73999</v>
      </c>
      <c r="G4822" s="191">
        <v>1384500000</v>
      </c>
      <c r="H4822" s="194">
        <f t="shared" si="150"/>
        <v>-1.0591479358922659E-3</v>
      </c>
      <c r="I4822" s="193"/>
      <c r="J4822" s="197">
        <v>4820</v>
      </c>
      <c r="K4822" s="234"/>
      <c r="L4822" s="234"/>
      <c r="M4822" s="234"/>
      <c r="N4822" s="234"/>
      <c r="O4822" s="234"/>
      <c r="P4822" s="234"/>
      <c r="Q4822" s="7">
        <v>37139</v>
      </c>
      <c r="R4822" s="234">
        <v>0.325714</v>
      </c>
      <c r="S4822" s="234">
        <v>0.338393</v>
      </c>
      <c r="T4822" s="234">
        <v>0.323571</v>
      </c>
      <c r="U4822" s="234">
        <v>0.33124999999999999</v>
      </c>
      <c r="V4822" s="192">
        <v>0.286246</v>
      </c>
      <c r="W4822" s="234">
        <v>360057600</v>
      </c>
      <c r="X4822" s="194">
        <f t="shared" si="151"/>
        <v>1.643721792363385E-2</v>
      </c>
      <c r="Y4822" s="193"/>
      <c r="Z4822" s="197">
        <v>4820</v>
      </c>
    </row>
    <row r="4823" spans="1:26" ht="14.4" x14ac:dyDescent="0.3">
      <c r="A4823" s="7">
        <v>37138</v>
      </c>
      <c r="B4823" s="191">
        <v>1133.579956</v>
      </c>
      <c r="C4823" s="191">
        <v>1155.400024</v>
      </c>
      <c r="D4823" s="191">
        <v>1129.0600589999999</v>
      </c>
      <c r="E4823" s="191">
        <v>1132.9399410000001</v>
      </c>
      <c r="F4823" s="192">
        <v>1132.9399410000001</v>
      </c>
      <c r="G4823" s="191">
        <v>1178300000</v>
      </c>
      <c r="H4823" s="194">
        <f t="shared" si="150"/>
        <v>-5.6459625685190617E-4</v>
      </c>
      <c r="I4823" s="193"/>
      <c r="J4823" s="197">
        <v>4821</v>
      </c>
      <c r="K4823" s="234"/>
      <c r="L4823" s="234"/>
      <c r="M4823" s="234"/>
      <c r="N4823" s="234"/>
      <c r="O4823" s="234"/>
      <c r="P4823" s="234"/>
      <c r="Q4823" s="7">
        <v>37138</v>
      </c>
      <c r="R4823" s="234">
        <v>0.33035700000000001</v>
      </c>
      <c r="S4823" s="234">
        <v>0.34071400000000002</v>
      </c>
      <c r="T4823" s="234">
        <v>0.32464300000000001</v>
      </c>
      <c r="U4823" s="234">
        <v>0.32589299999999999</v>
      </c>
      <c r="V4823" s="192">
        <v>0.28161700000000001</v>
      </c>
      <c r="W4823" s="234">
        <v>348213600</v>
      </c>
      <c r="X4823" s="194">
        <f t="shared" si="151"/>
        <v>-1.6171405015266569E-2</v>
      </c>
      <c r="Y4823" s="193"/>
      <c r="Z4823" s="197">
        <v>4821</v>
      </c>
    </row>
    <row r="4824" spans="1:26" ht="14.4" x14ac:dyDescent="0.3">
      <c r="A4824" s="7">
        <v>37134</v>
      </c>
      <c r="B4824" s="191">
        <v>1129.030029</v>
      </c>
      <c r="C4824" s="191">
        <v>1141.829956</v>
      </c>
      <c r="D4824" s="191">
        <v>1126.380005</v>
      </c>
      <c r="E4824" s="191">
        <v>1133.579956</v>
      </c>
      <c r="F4824" s="192">
        <v>1133.579956</v>
      </c>
      <c r="G4824" s="191">
        <v>920100000</v>
      </c>
      <c r="H4824" s="194">
        <f t="shared" si="150"/>
        <v>4.0299432992317915E-3</v>
      </c>
      <c r="I4824" s="193"/>
      <c r="J4824" s="197">
        <v>4822</v>
      </c>
      <c r="K4824" s="234"/>
      <c r="L4824" s="234"/>
      <c r="M4824" s="234"/>
      <c r="N4824" s="234"/>
      <c r="O4824" s="234"/>
      <c r="P4824" s="234"/>
      <c r="Q4824" s="7">
        <v>37134</v>
      </c>
      <c r="R4824" s="234">
        <v>0.31660700000000003</v>
      </c>
      <c r="S4824" s="234">
        <v>0.33214300000000002</v>
      </c>
      <c r="T4824" s="234">
        <v>0.31517899999999999</v>
      </c>
      <c r="U4824" s="234">
        <v>0.33124999999999999</v>
      </c>
      <c r="V4824" s="192">
        <v>0.286246</v>
      </c>
      <c r="W4824" s="234">
        <v>216904800</v>
      </c>
      <c r="X4824" s="194">
        <f t="shared" si="151"/>
        <v>4.0380030239590636E-2</v>
      </c>
      <c r="Y4824" s="193"/>
      <c r="Z4824" s="197">
        <v>4822</v>
      </c>
    </row>
    <row r="4825" spans="1:26" ht="14.4" x14ac:dyDescent="0.3">
      <c r="A4825" s="7">
        <v>37133</v>
      </c>
      <c r="B4825" s="191">
        <v>1148.599976</v>
      </c>
      <c r="C4825" s="191">
        <v>1151.75</v>
      </c>
      <c r="D4825" s="191">
        <v>1124.869995</v>
      </c>
      <c r="E4825" s="191">
        <v>1129.030029</v>
      </c>
      <c r="F4825" s="192">
        <v>1129.030029</v>
      </c>
      <c r="G4825" s="191">
        <v>1157000000</v>
      </c>
      <c r="H4825" s="194">
        <f t="shared" si="150"/>
        <v>-1.7003925782517481E-2</v>
      </c>
      <c r="I4825" s="193"/>
      <c r="J4825" s="197">
        <v>4823</v>
      </c>
      <c r="K4825" s="234"/>
      <c r="L4825" s="234"/>
      <c r="M4825" s="234"/>
      <c r="N4825" s="234"/>
      <c r="O4825" s="234"/>
      <c r="P4825" s="234"/>
      <c r="Q4825" s="7">
        <v>37133</v>
      </c>
      <c r="R4825" s="234">
        <v>0.31678600000000001</v>
      </c>
      <c r="S4825" s="234">
        <v>0.32464300000000001</v>
      </c>
      <c r="T4825" s="234">
        <v>0.30857099999999998</v>
      </c>
      <c r="U4825" s="234">
        <v>0.31839299999999998</v>
      </c>
      <c r="V4825" s="192">
        <v>0.27513599999999999</v>
      </c>
      <c r="W4825" s="234">
        <v>368692800</v>
      </c>
      <c r="X4825" s="194">
        <f t="shared" si="151"/>
        <v>0</v>
      </c>
      <c r="Y4825" s="193"/>
      <c r="Z4825" s="197">
        <v>4823</v>
      </c>
    </row>
    <row r="4826" spans="1:26" ht="14.4" x14ac:dyDescent="0.3">
      <c r="A4826" s="7">
        <v>37132</v>
      </c>
      <c r="B4826" s="191">
        <v>1161.51001</v>
      </c>
      <c r="C4826" s="191">
        <v>1166.969971</v>
      </c>
      <c r="D4826" s="191">
        <v>1147.380005</v>
      </c>
      <c r="E4826" s="191">
        <v>1148.5600589999999</v>
      </c>
      <c r="F4826" s="192">
        <v>1148.5600589999999</v>
      </c>
      <c r="G4826" s="191">
        <v>963700000</v>
      </c>
      <c r="H4826" s="194">
        <f t="shared" si="150"/>
        <v>-1.1149237534336925E-2</v>
      </c>
      <c r="I4826" s="193"/>
      <c r="J4826" s="197">
        <v>4824</v>
      </c>
      <c r="K4826" s="234"/>
      <c r="L4826" s="234"/>
      <c r="M4826" s="234"/>
      <c r="N4826" s="234"/>
      <c r="O4826" s="234"/>
      <c r="P4826" s="234"/>
      <c r="Q4826" s="7">
        <v>37132</v>
      </c>
      <c r="R4826" s="234">
        <v>0.32928600000000002</v>
      </c>
      <c r="S4826" s="234">
        <v>0.33624999999999999</v>
      </c>
      <c r="T4826" s="234">
        <v>0.31839299999999998</v>
      </c>
      <c r="U4826" s="234">
        <v>0.31839299999999998</v>
      </c>
      <c r="V4826" s="192">
        <v>0.27513599999999999</v>
      </c>
      <c r="W4826" s="234">
        <v>239971200</v>
      </c>
      <c r="X4826" s="194">
        <f t="shared" si="151"/>
        <v>-3.0975835678386642E-2</v>
      </c>
      <c r="Y4826" s="193"/>
      <c r="Z4826" s="197">
        <v>4824</v>
      </c>
    </row>
    <row r="4827" spans="1:26" ht="14.4" x14ac:dyDescent="0.3">
      <c r="A4827" s="7">
        <v>37131</v>
      </c>
      <c r="B4827" s="191">
        <v>1179.209961</v>
      </c>
      <c r="C4827" s="191">
        <v>1179.660034</v>
      </c>
      <c r="D4827" s="191">
        <v>1161.170044</v>
      </c>
      <c r="E4827" s="191">
        <v>1161.51001</v>
      </c>
      <c r="F4827" s="192">
        <v>1161.51001</v>
      </c>
      <c r="G4827" s="191">
        <v>987100000</v>
      </c>
      <c r="H4827" s="194">
        <f t="shared" si="150"/>
        <v>-1.5010008043851705E-2</v>
      </c>
      <c r="I4827" s="193"/>
      <c r="J4827" s="197">
        <v>4825</v>
      </c>
      <c r="K4827" s="234"/>
      <c r="L4827" s="234"/>
      <c r="M4827" s="234"/>
      <c r="N4827" s="234"/>
      <c r="O4827" s="234"/>
      <c r="P4827" s="234"/>
      <c r="Q4827" s="7">
        <v>37131</v>
      </c>
      <c r="R4827" s="234">
        <v>0.33750000000000002</v>
      </c>
      <c r="S4827" s="234">
        <v>0.34178599999999998</v>
      </c>
      <c r="T4827" s="234">
        <v>0.328571</v>
      </c>
      <c r="U4827" s="234">
        <v>0.328571</v>
      </c>
      <c r="V4827" s="192">
        <v>0.28393099999999999</v>
      </c>
      <c r="W4827" s="234">
        <v>171735200</v>
      </c>
      <c r="X4827" s="194">
        <f t="shared" si="151"/>
        <v>-2.7487018591842622E-2</v>
      </c>
      <c r="Y4827" s="193"/>
      <c r="Z4827" s="197">
        <v>4825</v>
      </c>
    </row>
    <row r="4828" spans="1:26" ht="14.4" x14ac:dyDescent="0.3">
      <c r="A4828" s="7">
        <v>37130</v>
      </c>
      <c r="B4828" s="191">
        <v>1184.9300539999999</v>
      </c>
      <c r="C4828" s="191">
        <v>1186.849976</v>
      </c>
      <c r="D4828" s="191">
        <v>1178.0699460000001</v>
      </c>
      <c r="E4828" s="191">
        <v>1179.209961</v>
      </c>
      <c r="F4828" s="192">
        <v>1179.209961</v>
      </c>
      <c r="G4828" s="191">
        <v>842600000</v>
      </c>
      <c r="H4828" s="194">
        <f t="shared" si="150"/>
        <v>-4.8273676413982712E-3</v>
      </c>
      <c r="I4828" s="193"/>
      <c r="J4828" s="197">
        <v>4826</v>
      </c>
      <c r="K4828" s="234"/>
      <c r="L4828" s="234"/>
      <c r="M4828" s="234"/>
      <c r="N4828" s="234"/>
      <c r="O4828" s="234"/>
      <c r="P4828" s="234"/>
      <c r="Q4828" s="7">
        <v>37130</v>
      </c>
      <c r="R4828" s="234">
        <v>0.33214300000000002</v>
      </c>
      <c r="S4828" s="234">
        <v>0.34464299999999998</v>
      </c>
      <c r="T4828" s="234">
        <v>0.32428600000000002</v>
      </c>
      <c r="U4828" s="234">
        <v>0.33785700000000002</v>
      </c>
      <c r="V4828" s="192">
        <v>0.29195599999999999</v>
      </c>
      <c r="W4828" s="234">
        <v>175644000</v>
      </c>
      <c r="X4828" s="194">
        <f t="shared" si="151"/>
        <v>1.8848039643349405E-2</v>
      </c>
      <c r="Y4828" s="193"/>
      <c r="Z4828" s="197">
        <v>4826</v>
      </c>
    </row>
    <row r="4829" spans="1:26" ht="14.4" x14ac:dyDescent="0.3">
      <c r="A4829" s="7">
        <v>37127</v>
      </c>
      <c r="B4829" s="191">
        <v>1162.089966</v>
      </c>
      <c r="C4829" s="191">
        <v>1185.150024</v>
      </c>
      <c r="D4829" s="191">
        <v>1162.089966</v>
      </c>
      <c r="E4829" s="191">
        <v>1184.9300539999999</v>
      </c>
      <c r="F4829" s="192">
        <v>1184.9300539999999</v>
      </c>
      <c r="G4829" s="191">
        <v>1043600000</v>
      </c>
      <c r="H4829" s="194">
        <f t="shared" si="150"/>
        <v>1.9654319947892851E-2</v>
      </c>
      <c r="I4829" s="193"/>
      <c r="J4829" s="197">
        <v>4827</v>
      </c>
      <c r="K4829" s="234"/>
      <c r="L4829" s="234"/>
      <c r="M4829" s="234"/>
      <c r="N4829" s="234"/>
      <c r="O4829" s="234"/>
      <c r="P4829" s="234"/>
      <c r="Q4829" s="7">
        <v>37127</v>
      </c>
      <c r="R4829" s="234">
        <v>0.32142900000000002</v>
      </c>
      <c r="S4829" s="234">
        <v>0.33250000000000002</v>
      </c>
      <c r="T4829" s="234">
        <v>0.31517899999999999</v>
      </c>
      <c r="U4829" s="234">
        <v>0.33160699999999999</v>
      </c>
      <c r="V4829" s="192">
        <v>0.286555</v>
      </c>
      <c r="W4829" s="234">
        <v>290332000</v>
      </c>
      <c r="X4829" s="194">
        <f t="shared" si="151"/>
        <v>4.2674118627354721E-2</v>
      </c>
      <c r="Y4829" s="193"/>
      <c r="Z4829" s="197">
        <v>4827</v>
      </c>
    </row>
    <row r="4830" spans="1:26" ht="14.4" x14ac:dyDescent="0.3">
      <c r="A4830" s="7">
        <v>37126</v>
      </c>
      <c r="B4830" s="191">
        <v>1165.3100589999999</v>
      </c>
      <c r="C4830" s="191">
        <v>1169.8599850000001</v>
      </c>
      <c r="D4830" s="191">
        <v>1160.959961</v>
      </c>
      <c r="E4830" s="191">
        <v>1162.089966</v>
      </c>
      <c r="F4830" s="192">
        <v>1162.089966</v>
      </c>
      <c r="G4830" s="191">
        <v>986200000</v>
      </c>
      <c r="H4830" s="194">
        <f t="shared" si="150"/>
        <v>-2.7632928894162291E-3</v>
      </c>
      <c r="I4830" s="193"/>
      <c r="J4830" s="197">
        <v>4828</v>
      </c>
      <c r="K4830" s="234"/>
      <c r="L4830" s="234"/>
      <c r="M4830" s="234"/>
      <c r="N4830" s="234"/>
      <c r="O4830" s="234"/>
      <c r="P4830" s="234"/>
      <c r="Q4830" s="7">
        <v>37126</v>
      </c>
      <c r="R4830" s="234">
        <v>0.32500000000000001</v>
      </c>
      <c r="S4830" s="234">
        <v>0.32750000000000001</v>
      </c>
      <c r="T4830" s="234">
        <v>0.31392900000000001</v>
      </c>
      <c r="U4830" s="234">
        <v>0.31803599999999999</v>
      </c>
      <c r="V4830" s="192">
        <v>0.27482699999999999</v>
      </c>
      <c r="W4830" s="234">
        <v>217078400</v>
      </c>
      <c r="X4830" s="194">
        <f t="shared" si="151"/>
        <v>-2.196797153024925E-2</v>
      </c>
      <c r="Y4830" s="193"/>
      <c r="Z4830" s="197">
        <v>4828</v>
      </c>
    </row>
    <row r="4831" spans="1:26" ht="14.4" x14ac:dyDescent="0.3">
      <c r="A4831" s="7">
        <v>37125</v>
      </c>
      <c r="B4831" s="191">
        <v>1157.26001</v>
      </c>
      <c r="C4831" s="191">
        <v>1168.5600589999999</v>
      </c>
      <c r="D4831" s="191">
        <v>1153.339966</v>
      </c>
      <c r="E4831" s="191">
        <v>1165.3100589999999</v>
      </c>
      <c r="F4831" s="192">
        <v>1165.3100589999999</v>
      </c>
      <c r="G4831" s="191">
        <v>1110800000</v>
      </c>
      <c r="H4831" s="194">
        <f t="shared" si="150"/>
        <v>6.9561282083876247E-3</v>
      </c>
      <c r="I4831" s="193"/>
      <c r="J4831" s="197">
        <v>4829</v>
      </c>
      <c r="K4831" s="234"/>
      <c r="L4831" s="234"/>
      <c r="M4831" s="234"/>
      <c r="N4831" s="234"/>
      <c r="O4831" s="234"/>
      <c r="P4831" s="234"/>
      <c r="Q4831" s="7">
        <v>37125</v>
      </c>
      <c r="R4831" s="234">
        <v>0.320357</v>
      </c>
      <c r="S4831" s="234">
        <v>0.32589299999999999</v>
      </c>
      <c r="T4831" s="234">
        <v>0.31446400000000002</v>
      </c>
      <c r="U4831" s="234">
        <v>0.325179</v>
      </c>
      <c r="V4831" s="192">
        <v>0.28100000000000003</v>
      </c>
      <c r="W4831" s="234">
        <v>173975200</v>
      </c>
      <c r="X4831" s="194">
        <f t="shared" si="151"/>
        <v>1.6182985263538584E-2</v>
      </c>
      <c r="Y4831" s="193"/>
      <c r="Z4831" s="197">
        <v>4829</v>
      </c>
    </row>
    <row r="4832" spans="1:26" ht="14.4" x14ac:dyDescent="0.3">
      <c r="A4832" s="7">
        <v>37124</v>
      </c>
      <c r="B4832" s="191">
        <v>1171.410034</v>
      </c>
      <c r="C4832" s="191">
        <v>1179.849976</v>
      </c>
      <c r="D4832" s="191">
        <v>1156.5600589999999</v>
      </c>
      <c r="E4832" s="191">
        <v>1157.26001</v>
      </c>
      <c r="F4832" s="192">
        <v>1157.26001</v>
      </c>
      <c r="G4832" s="191">
        <v>1041600000</v>
      </c>
      <c r="H4832" s="194">
        <f t="shared" si="150"/>
        <v>-1.2079479933838462E-2</v>
      </c>
      <c r="I4832" s="193"/>
      <c r="J4832" s="197">
        <v>4830</v>
      </c>
      <c r="K4832" s="234"/>
      <c r="L4832" s="234"/>
      <c r="M4832" s="234"/>
      <c r="N4832" s="234"/>
      <c r="O4832" s="234"/>
      <c r="P4832" s="234"/>
      <c r="Q4832" s="7">
        <v>37124</v>
      </c>
      <c r="R4832" s="234">
        <v>0.32392900000000002</v>
      </c>
      <c r="S4832" s="234">
        <v>0.32392900000000002</v>
      </c>
      <c r="T4832" s="234">
        <v>0.31607099999999999</v>
      </c>
      <c r="U4832" s="234">
        <v>0.32</v>
      </c>
      <c r="V4832" s="192">
        <v>0.27652500000000002</v>
      </c>
      <c r="W4832" s="234">
        <v>185701600</v>
      </c>
      <c r="X4832" s="194">
        <f t="shared" si="151"/>
        <v>-1.1036761786911022E-2</v>
      </c>
      <c r="Y4832" s="193"/>
      <c r="Z4832" s="197">
        <v>4830</v>
      </c>
    </row>
    <row r="4833" spans="1:26" ht="14.4" x14ac:dyDescent="0.3">
      <c r="A4833" s="7">
        <v>37123</v>
      </c>
      <c r="B4833" s="191">
        <v>1161.969971</v>
      </c>
      <c r="C4833" s="191">
        <v>1171.410034</v>
      </c>
      <c r="D4833" s="191">
        <v>1160.9399410000001</v>
      </c>
      <c r="E4833" s="191">
        <v>1171.410034</v>
      </c>
      <c r="F4833" s="192">
        <v>1171.410034</v>
      </c>
      <c r="G4833" s="191">
        <v>897100000</v>
      </c>
      <c r="H4833" s="194">
        <f t="shared" si="150"/>
        <v>8.1241884348145603E-3</v>
      </c>
      <c r="I4833" s="193"/>
      <c r="J4833" s="197">
        <v>4831</v>
      </c>
      <c r="K4833" s="234"/>
      <c r="L4833" s="234"/>
      <c r="M4833" s="234"/>
      <c r="N4833" s="234"/>
      <c r="O4833" s="234"/>
      <c r="P4833" s="234"/>
      <c r="Q4833" s="7">
        <v>37123</v>
      </c>
      <c r="R4833" s="234">
        <v>0.32392900000000002</v>
      </c>
      <c r="S4833" s="234">
        <v>0.32553599999999999</v>
      </c>
      <c r="T4833" s="234">
        <v>0.31803599999999999</v>
      </c>
      <c r="U4833" s="234">
        <v>0.323571</v>
      </c>
      <c r="V4833" s="192">
        <v>0.279611</v>
      </c>
      <c r="W4833" s="234">
        <v>252302400</v>
      </c>
      <c r="X4833" s="194">
        <f t="shared" si="151"/>
        <v>2.7686227536320059E-3</v>
      </c>
      <c r="Y4833" s="193"/>
      <c r="Z4833" s="197">
        <v>4831</v>
      </c>
    </row>
    <row r="4834" spans="1:26" ht="14.4" x14ac:dyDescent="0.3">
      <c r="A4834" s="7">
        <v>37120</v>
      </c>
      <c r="B4834" s="191">
        <v>1181.660034</v>
      </c>
      <c r="C4834" s="191">
        <v>1181.660034</v>
      </c>
      <c r="D4834" s="191">
        <v>1156.0699460000001</v>
      </c>
      <c r="E4834" s="191">
        <v>1161.969971</v>
      </c>
      <c r="F4834" s="192">
        <v>1161.969971</v>
      </c>
      <c r="G4834" s="191">
        <v>974300000</v>
      </c>
      <c r="H4834" s="194">
        <f t="shared" si="150"/>
        <v>-1.6663052344546004E-2</v>
      </c>
      <c r="I4834" s="193"/>
      <c r="J4834" s="197">
        <v>4832</v>
      </c>
      <c r="K4834" s="234"/>
      <c r="L4834" s="234"/>
      <c r="M4834" s="234"/>
      <c r="N4834" s="234"/>
      <c r="O4834" s="234"/>
      <c r="P4834" s="234"/>
      <c r="Q4834" s="7">
        <v>37120</v>
      </c>
      <c r="R4834" s="234">
        <v>0.32142900000000002</v>
      </c>
      <c r="S4834" s="234">
        <v>0.32946399999999998</v>
      </c>
      <c r="T4834" s="234">
        <v>0.32124999999999998</v>
      </c>
      <c r="U4834" s="234">
        <v>0.32267899999999999</v>
      </c>
      <c r="V4834" s="192">
        <v>0.278839</v>
      </c>
      <c r="W4834" s="234">
        <v>208426400</v>
      </c>
      <c r="X4834" s="194">
        <f t="shared" si="151"/>
        <v>-3.1099173352699419E-2</v>
      </c>
      <c r="Y4834" s="193"/>
      <c r="Z4834" s="197">
        <v>4832</v>
      </c>
    </row>
    <row r="4835" spans="1:26" ht="14.4" x14ac:dyDescent="0.3">
      <c r="A4835" s="7">
        <v>37119</v>
      </c>
      <c r="B4835" s="191">
        <v>1178.0200199999999</v>
      </c>
      <c r="C4835" s="191">
        <v>1181.8000489999999</v>
      </c>
      <c r="D4835" s="191">
        <v>1166.079956</v>
      </c>
      <c r="E4835" s="191">
        <v>1181.660034</v>
      </c>
      <c r="F4835" s="192">
        <v>1181.660034</v>
      </c>
      <c r="G4835" s="191">
        <v>1055400000</v>
      </c>
      <c r="H4835" s="194">
        <f t="shared" si="150"/>
        <v>3.0899423933390068E-3</v>
      </c>
      <c r="I4835" s="193"/>
      <c r="J4835" s="197">
        <v>4833</v>
      </c>
      <c r="K4835" s="234"/>
      <c r="L4835" s="234"/>
      <c r="M4835" s="234"/>
      <c r="N4835" s="234"/>
      <c r="O4835" s="234"/>
      <c r="P4835" s="234"/>
      <c r="Q4835" s="7">
        <v>37119</v>
      </c>
      <c r="R4835" s="234">
        <v>0.32624999999999998</v>
      </c>
      <c r="S4835" s="234">
        <v>0.33482099999999998</v>
      </c>
      <c r="T4835" s="234">
        <v>0.32089299999999998</v>
      </c>
      <c r="U4835" s="234">
        <v>0.333036</v>
      </c>
      <c r="V4835" s="192">
        <v>0.28778900000000002</v>
      </c>
      <c r="W4835" s="234">
        <v>288092000</v>
      </c>
      <c r="X4835" s="194">
        <f t="shared" si="151"/>
        <v>1.1386439593883727E-2</v>
      </c>
      <c r="Y4835" s="193"/>
      <c r="Z4835" s="197">
        <v>4833</v>
      </c>
    </row>
    <row r="4836" spans="1:26" ht="14.4" x14ac:dyDescent="0.3">
      <c r="A4836" s="7">
        <v>37118</v>
      </c>
      <c r="B4836" s="191">
        <v>1186.7299800000001</v>
      </c>
      <c r="C4836" s="191">
        <v>1191.209961</v>
      </c>
      <c r="D4836" s="191">
        <v>1177.6099850000001</v>
      </c>
      <c r="E4836" s="191">
        <v>1178.0200199999999</v>
      </c>
      <c r="F4836" s="192">
        <v>1178.0200199999999</v>
      </c>
      <c r="G4836" s="191">
        <v>1065600000</v>
      </c>
      <c r="H4836" s="194">
        <f t="shared" si="150"/>
        <v>-7.33946234340531E-3</v>
      </c>
      <c r="I4836" s="193"/>
      <c r="J4836" s="197">
        <v>4834</v>
      </c>
      <c r="K4836" s="234"/>
      <c r="L4836" s="234"/>
      <c r="M4836" s="234"/>
      <c r="N4836" s="234"/>
      <c r="O4836" s="234"/>
      <c r="P4836" s="234"/>
      <c r="Q4836" s="7">
        <v>37118</v>
      </c>
      <c r="R4836" s="234">
        <v>0.33500000000000002</v>
      </c>
      <c r="S4836" s="234">
        <v>0.33821400000000001</v>
      </c>
      <c r="T4836" s="234">
        <v>0.32500000000000001</v>
      </c>
      <c r="U4836" s="234">
        <v>0.32928600000000002</v>
      </c>
      <c r="V4836" s="192">
        <v>0.284549</v>
      </c>
      <c r="W4836" s="234">
        <v>289279200</v>
      </c>
      <c r="X4836" s="194">
        <f t="shared" si="151"/>
        <v>-1.5483143268379121E-2</v>
      </c>
      <c r="Y4836" s="193"/>
      <c r="Z4836" s="197">
        <v>4834</v>
      </c>
    </row>
    <row r="4837" spans="1:26" ht="14.4" x14ac:dyDescent="0.3">
      <c r="A4837" s="7">
        <v>37117</v>
      </c>
      <c r="B4837" s="191">
        <v>1191.290039</v>
      </c>
      <c r="C4837" s="191">
        <v>1198.790039</v>
      </c>
      <c r="D4837" s="191">
        <v>1184.26001</v>
      </c>
      <c r="E4837" s="191">
        <v>1186.7299800000001</v>
      </c>
      <c r="F4837" s="192">
        <v>1186.7299800000001</v>
      </c>
      <c r="G4837" s="191">
        <v>964600000</v>
      </c>
      <c r="H4837" s="194">
        <f t="shared" si="150"/>
        <v>-3.827832728147163E-3</v>
      </c>
      <c r="I4837" s="193"/>
      <c r="J4837" s="197">
        <v>4835</v>
      </c>
      <c r="K4837" s="234"/>
      <c r="L4837" s="234"/>
      <c r="M4837" s="234"/>
      <c r="N4837" s="234"/>
      <c r="O4837" s="234"/>
      <c r="P4837" s="234"/>
      <c r="Q4837" s="7">
        <v>37117</v>
      </c>
      <c r="R4837" s="234">
        <v>0.34285700000000002</v>
      </c>
      <c r="S4837" s="234">
        <v>0.34571400000000002</v>
      </c>
      <c r="T4837" s="234">
        <v>0.33339299999999999</v>
      </c>
      <c r="U4837" s="234">
        <v>0.33446399999999998</v>
      </c>
      <c r="V4837" s="192">
        <v>0.289024</v>
      </c>
      <c r="W4837" s="234">
        <v>228950400</v>
      </c>
      <c r="X4837" s="194">
        <f t="shared" si="151"/>
        <v>-1.885742025059484E-2</v>
      </c>
      <c r="Y4837" s="193"/>
      <c r="Z4837" s="197">
        <v>4835</v>
      </c>
    </row>
    <row r="4838" spans="1:26" ht="14.4" x14ac:dyDescent="0.3">
      <c r="A4838" s="7">
        <v>37116</v>
      </c>
      <c r="B4838" s="191">
        <v>1190.160034</v>
      </c>
      <c r="C4838" s="191">
        <v>1193.8199460000001</v>
      </c>
      <c r="D4838" s="191">
        <v>1185.119995</v>
      </c>
      <c r="E4838" s="191">
        <v>1191.290039</v>
      </c>
      <c r="F4838" s="192">
        <v>1191.290039</v>
      </c>
      <c r="G4838" s="191">
        <v>837600000</v>
      </c>
      <c r="H4838" s="194">
        <f t="shared" si="150"/>
        <v>9.4945634848967115E-4</v>
      </c>
      <c r="I4838" s="193"/>
      <c r="J4838" s="197">
        <v>4836</v>
      </c>
      <c r="K4838" s="234"/>
      <c r="L4838" s="234"/>
      <c r="M4838" s="234"/>
      <c r="N4838" s="234"/>
      <c r="O4838" s="234"/>
      <c r="P4838" s="234"/>
      <c r="Q4838" s="7">
        <v>37116</v>
      </c>
      <c r="R4838" s="234">
        <v>0.34107100000000001</v>
      </c>
      <c r="S4838" s="234">
        <v>0.34517900000000001</v>
      </c>
      <c r="T4838" s="234">
        <v>0.33500000000000002</v>
      </c>
      <c r="U4838" s="234">
        <v>0.340893</v>
      </c>
      <c r="V4838" s="192">
        <v>0.29457899999999998</v>
      </c>
      <c r="W4838" s="234">
        <v>147996800</v>
      </c>
      <c r="X4838" s="194">
        <f t="shared" si="151"/>
        <v>3.6797399650423676E-3</v>
      </c>
      <c r="Y4838" s="193"/>
      <c r="Z4838" s="197">
        <v>4836</v>
      </c>
    </row>
    <row r="4839" spans="1:26" ht="14.4" x14ac:dyDescent="0.3">
      <c r="A4839" s="7">
        <v>37113</v>
      </c>
      <c r="B4839" s="191">
        <v>1183.4300539999999</v>
      </c>
      <c r="C4839" s="191">
        <v>1193.329956</v>
      </c>
      <c r="D4839" s="191">
        <v>1169.5500489999999</v>
      </c>
      <c r="E4839" s="191">
        <v>1190.160034</v>
      </c>
      <c r="F4839" s="192">
        <v>1190.160034</v>
      </c>
      <c r="G4839" s="191">
        <v>960900000</v>
      </c>
      <c r="H4839" s="194">
        <f t="shared" si="150"/>
        <v>5.6868422237991174E-3</v>
      </c>
      <c r="I4839" s="193"/>
      <c r="J4839" s="197">
        <v>4837</v>
      </c>
      <c r="K4839" s="234"/>
      <c r="L4839" s="234"/>
      <c r="M4839" s="234"/>
      <c r="N4839" s="234"/>
      <c r="O4839" s="234"/>
      <c r="P4839" s="234"/>
      <c r="Q4839" s="7">
        <v>37113</v>
      </c>
      <c r="R4839" s="234">
        <v>0.34</v>
      </c>
      <c r="S4839" s="234">
        <v>0.34499999999999997</v>
      </c>
      <c r="T4839" s="234">
        <v>0.33196399999999998</v>
      </c>
      <c r="U4839" s="234">
        <v>0.33964299999999997</v>
      </c>
      <c r="V4839" s="192">
        <v>0.29349900000000001</v>
      </c>
      <c r="W4839" s="234">
        <v>186961600</v>
      </c>
      <c r="X4839" s="194">
        <f t="shared" si="151"/>
        <v>-1.575033507732262E-3</v>
      </c>
      <c r="Y4839" s="193"/>
      <c r="Z4839" s="197">
        <v>4837</v>
      </c>
    </row>
    <row r="4840" spans="1:26" ht="14.4" x14ac:dyDescent="0.3">
      <c r="A4840" s="7">
        <v>37112</v>
      </c>
      <c r="B4840" s="191">
        <v>1183.530029</v>
      </c>
      <c r="C4840" s="191">
        <v>1184.709961</v>
      </c>
      <c r="D4840" s="191">
        <v>1174.6800539999999</v>
      </c>
      <c r="E4840" s="191">
        <v>1183.4300539999999</v>
      </c>
      <c r="F4840" s="192">
        <v>1183.4300539999999</v>
      </c>
      <c r="G4840" s="191">
        <v>1104200000</v>
      </c>
      <c r="H4840" s="194">
        <f t="shared" si="150"/>
        <v>-8.4471874435292294E-5</v>
      </c>
      <c r="I4840" s="193"/>
      <c r="J4840" s="197">
        <v>4838</v>
      </c>
      <c r="K4840" s="234"/>
      <c r="L4840" s="234"/>
      <c r="M4840" s="234"/>
      <c r="N4840" s="234"/>
      <c r="O4840" s="234"/>
      <c r="P4840" s="234"/>
      <c r="Q4840" s="7">
        <v>37112</v>
      </c>
      <c r="R4840" s="234">
        <v>0.33857100000000001</v>
      </c>
      <c r="S4840" s="234">
        <v>0.34196399999999999</v>
      </c>
      <c r="T4840" s="234">
        <v>0.33428600000000003</v>
      </c>
      <c r="U4840" s="234">
        <v>0.34017900000000001</v>
      </c>
      <c r="V4840" s="192">
        <v>0.293962</v>
      </c>
      <c r="W4840" s="234">
        <v>200664800</v>
      </c>
      <c r="X4840" s="194">
        <f t="shared" si="151"/>
        <v>7.9376780834365234E-3</v>
      </c>
      <c r="Y4840" s="193"/>
      <c r="Z4840" s="197">
        <v>4838</v>
      </c>
    </row>
    <row r="4841" spans="1:26" ht="14.4" x14ac:dyDescent="0.3">
      <c r="A4841" s="7">
        <v>37111</v>
      </c>
      <c r="B4841" s="191">
        <v>1204.400024</v>
      </c>
      <c r="C4841" s="191">
        <v>1206.790039</v>
      </c>
      <c r="D4841" s="191">
        <v>1181.2700199999999</v>
      </c>
      <c r="E4841" s="191">
        <v>1183.530029</v>
      </c>
      <c r="F4841" s="192">
        <v>1183.530029</v>
      </c>
      <c r="G4841" s="191">
        <v>1124600000</v>
      </c>
      <c r="H4841" s="194">
        <f t="shared" si="150"/>
        <v>-1.7328125692564762E-2</v>
      </c>
      <c r="I4841" s="193"/>
      <c r="J4841" s="197">
        <v>4839</v>
      </c>
      <c r="K4841" s="234"/>
      <c r="L4841" s="234"/>
      <c r="M4841" s="234"/>
      <c r="N4841" s="234"/>
      <c r="O4841" s="234"/>
      <c r="P4841" s="234"/>
      <c r="Q4841" s="7">
        <v>37111</v>
      </c>
      <c r="R4841" s="234">
        <v>0.34392899999999998</v>
      </c>
      <c r="S4841" s="234">
        <v>0.35178599999999999</v>
      </c>
      <c r="T4841" s="234">
        <v>0.331071</v>
      </c>
      <c r="U4841" s="234">
        <v>0.33750000000000002</v>
      </c>
      <c r="V4841" s="192">
        <v>0.29164699999999999</v>
      </c>
      <c r="W4841" s="234">
        <v>276169600</v>
      </c>
      <c r="X4841" s="194">
        <f t="shared" si="151"/>
        <v>-1.818224664027359E-2</v>
      </c>
      <c r="Y4841" s="193"/>
      <c r="Z4841" s="197">
        <v>4839</v>
      </c>
    </row>
    <row r="4842" spans="1:26" ht="14.4" x14ac:dyDescent="0.3">
      <c r="A4842" s="7">
        <v>37110</v>
      </c>
      <c r="B4842" s="191">
        <v>1200.469971</v>
      </c>
      <c r="C4842" s="191">
        <v>1207.5600589999999</v>
      </c>
      <c r="D4842" s="191">
        <v>1195.6400149999999</v>
      </c>
      <c r="E4842" s="191">
        <v>1204.400024</v>
      </c>
      <c r="F4842" s="192">
        <v>1204.400024</v>
      </c>
      <c r="G4842" s="191">
        <v>1012000000</v>
      </c>
      <c r="H4842" s="194">
        <f t="shared" si="150"/>
        <v>3.2653972288650425E-3</v>
      </c>
      <c r="I4842" s="193"/>
      <c r="J4842" s="197">
        <v>4840</v>
      </c>
      <c r="K4842" s="234"/>
      <c r="L4842" s="234"/>
      <c r="M4842" s="234"/>
      <c r="N4842" s="234"/>
      <c r="O4842" s="234"/>
      <c r="P4842" s="234"/>
      <c r="Q4842" s="7">
        <v>37110</v>
      </c>
      <c r="R4842" s="234">
        <v>0.34517900000000001</v>
      </c>
      <c r="S4842" s="234">
        <v>0.35125000000000001</v>
      </c>
      <c r="T4842" s="234">
        <v>0.33892899999999998</v>
      </c>
      <c r="U4842" s="234">
        <v>0.34375</v>
      </c>
      <c r="V4842" s="192">
        <v>0.29704799999999998</v>
      </c>
      <c r="W4842" s="234">
        <v>168548800</v>
      </c>
      <c r="X4842" s="194">
        <f t="shared" si="151"/>
        <v>6.2737977479368446E-3</v>
      </c>
      <c r="Y4842" s="193"/>
      <c r="Z4842" s="197">
        <v>4840</v>
      </c>
    </row>
    <row r="4843" spans="1:26" ht="14.4" x14ac:dyDescent="0.3">
      <c r="A4843" s="7">
        <v>37109</v>
      </c>
      <c r="B4843" s="191">
        <v>1214.349976</v>
      </c>
      <c r="C4843" s="191">
        <v>1214.349976</v>
      </c>
      <c r="D4843" s="191">
        <v>1197.349976</v>
      </c>
      <c r="E4843" s="191">
        <v>1200.4799800000001</v>
      </c>
      <c r="F4843" s="192">
        <v>1200.4799800000001</v>
      </c>
      <c r="G4843" s="191">
        <v>811700000</v>
      </c>
      <c r="H4843" s="194">
        <f t="shared" si="150"/>
        <v>-1.1421745192178355E-2</v>
      </c>
      <c r="I4843" s="193"/>
      <c r="J4843" s="197">
        <v>4841</v>
      </c>
      <c r="K4843" s="234"/>
      <c r="L4843" s="234"/>
      <c r="M4843" s="234"/>
      <c r="N4843" s="234"/>
      <c r="O4843" s="234"/>
      <c r="P4843" s="234"/>
      <c r="Q4843" s="7">
        <v>37109</v>
      </c>
      <c r="R4843" s="234">
        <v>0.34</v>
      </c>
      <c r="S4843" s="234">
        <v>0.35107100000000002</v>
      </c>
      <c r="T4843" s="234">
        <v>0.33928599999999998</v>
      </c>
      <c r="U4843" s="234">
        <v>0.34160699999999999</v>
      </c>
      <c r="V4843" s="192">
        <v>0.29519600000000001</v>
      </c>
      <c r="W4843" s="234">
        <v>99652000</v>
      </c>
      <c r="X4843" s="194">
        <f t="shared" si="151"/>
        <v>-1.8976025735611763E-2</v>
      </c>
      <c r="Y4843" s="193"/>
      <c r="Z4843" s="197">
        <v>4841</v>
      </c>
    </row>
    <row r="4844" spans="1:26" ht="14.4" x14ac:dyDescent="0.3">
      <c r="A4844" s="7">
        <v>37106</v>
      </c>
      <c r="B4844" s="191">
        <v>1220.75</v>
      </c>
      <c r="C4844" s="191">
        <v>1220.75</v>
      </c>
      <c r="D4844" s="191">
        <v>1205.3100589999999</v>
      </c>
      <c r="E4844" s="191">
        <v>1214.349976</v>
      </c>
      <c r="F4844" s="192">
        <v>1214.349976</v>
      </c>
      <c r="G4844" s="191">
        <v>939900000</v>
      </c>
      <c r="H4844" s="194">
        <f t="shared" si="150"/>
        <v>-5.2426983411837233E-3</v>
      </c>
      <c r="I4844" s="193"/>
      <c r="J4844" s="197">
        <v>4842</v>
      </c>
      <c r="K4844" s="234"/>
      <c r="L4844" s="234"/>
      <c r="M4844" s="234"/>
      <c r="N4844" s="234"/>
      <c r="O4844" s="234"/>
      <c r="P4844" s="234"/>
      <c r="Q4844" s="7">
        <v>37106</v>
      </c>
      <c r="R4844" s="234">
        <v>0.35517900000000002</v>
      </c>
      <c r="S4844" s="234">
        <v>0.35535699999999998</v>
      </c>
      <c r="T4844" s="234">
        <v>0.33928599999999998</v>
      </c>
      <c r="U4844" s="234">
        <v>0.34821400000000002</v>
      </c>
      <c r="V4844" s="192">
        <v>0.30090600000000001</v>
      </c>
      <c r="W4844" s="234">
        <v>186054400</v>
      </c>
      <c r="X4844" s="194">
        <f t="shared" si="151"/>
        <v>-1.6145485934005565E-2</v>
      </c>
      <c r="Y4844" s="193"/>
      <c r="Z4844" s="197">
        <v>4842</v>
      </c>
    </row>
    <row r="4845" spans="1:26" ht="14.4" x14ac:dyDescent="0.3">
      <c r="A4845" s="7">
        <v>37105</v>
      </c>
      <c r="B4845" s="191">
        <v>1215.9300539999999</v>
      </c>
      <c r="C4845" s="191">
        <v>1226.2700199999999</v>
      </c>
      <c r="D4845" s="191">
        <v>1215.3100589999999</v>
      </c>
      <c r="E4845" s="191">
        <v>1220.75</v>
      </c>
      <c r="F4845" s="192">
        <v>1220.75</v>
      </c>
      <c r="G4845" s="191">
        <v>1218300000</v>
      </c>
      <c r="H4845" s="194">
        <f t="shared" si="150"/>
        <v>3.9639993963008604E-3</v>
      </c>
      <c r="I4845" s="193"/>
      <c r="J4845" s="197">
        <v>4843</v>
      </c>
      <c r="K4845" s="234"/>
      <c r="L4845" s="234"/>
      <c r="M4845" s="234"/>
      <c r="N4845" s="234"/>
      <c r="O4845" s="234"/>
      <c r="P4845" s="234"/>
      <c r="Q4845" s="7">
        <v>37105</v>
      </c>
      <c r="R4845" s="234">
        <v>0.35089300000000001</v>
      </c>
      <c r="S4845" s="234">
        <v>0.354821</v>
      </c>
      <c r="T4845" s="234">
        <v>0.34392899999999998</v>
      </c>
      <c r="U4845" s="234">
        <v>0.35392899999999999</v>
      </c>
      <c r="V4845" s="192">
        <v>0.305844</v>
      </c>
      <c r="W4845" s="234">
        <v>252089600</v>
      </c>
      <c r="X4845" s="194">
        <f t="shared" si="151"/>
        <v>3.9875423302370552E-2</v>
      </c>
      <c r="Y4845" s="193"/>
      <c r="Z4845" s="197">
        <v>4843</v>
      </c>
    </row>
    <row r="4846" spans="1:26" ht="14.4" x14ac:dyDescent="0.3">
      <c r="A4846" s="7">
        <v>37104</v>
      </c>
      <c r="B4846" s="191">
        <v>1211.2299800000001</v>
      </c>
      <c r="C4846" s="191">
        <v>1223.040039</v>
      </c>
      <c r="D4846" s="191">
        <v>1211.2299800000001</v>
      </c>
      <c r="E4846" s="191">
        <v>1215.9300539999999</v>
      </c>
      <c r="F4846" s="192">
        <v>1215.9300539999999</v>
      </c>
      <c r="G4846" s="191">
        <v>1340300000</v>
      </c>
      <c r="H4846" s="194">
        <f t="shared" si="150"/>
        <v>3.8804141885588552E-3</v>
      </c>
      <c r="I4846" s="193"/>
      <c r="J4846" s="197">
        <v>4844</v>
      </c>
      <c r="K4846" s="234"/>
      <c r="L4846" s="234"/>
      <c r="M4846" s="234"/>
      <c r="N4846" s="234"/>
      <c r="O4846" s="234"/>
      <c r="P4846" s="234"/>
      <c r="Q4846" s="7">
        <v>37104</v>
      </c>
      <c r="R4846" s="234">
        <v>0.33946399999999999</v>
      </c>
      <c r="S4846" s="234">
        <v>0.35321399999999997</v>
      </c>
      <c r="T4846" s="234">
        <v>0.338393</v>
      </c>
      <c r="U4846" s="234">
        <v>0.34035700000000002</v>
      </c>
      <c r="V4846" s="192">
        <v>0.29411599999999999</v>
      </c>
      <c r="W4846" s="234">
        <v>304136000</v>
      </c>
      <c r="X4846" s="194">
        <f t="shared" si="151"/>
        <v>1.4367994481807219E-2</v>
      </c>
      <c r="Y4846" s="193"/>
      <c r="Z4846" s="197">
        <v>4844</v>
      </c>
    </row>
    <row r="4847" spans="1:26" ht="14.4" x14ac:dyDescent="0.3">
      <c r="A4847" s="7">
        <v>37103</v>
      </c>
      <c r="B4847" s="191">
        <v>1204.5200199999999</v>
      </c>
      <c r="C4847" s="191">
        <v>1222.73999</v>
      </c>
      <c r="D4847" s="191">
        <v>1204.5200199999999</v>
      </c>
      <c r="E4847" s="191">
        <v>1211.2299800000001</v>
      </c>
      <c r="F4847" s="192">
        <v>1211.2299800000001</v>
      </c>
      <c r="G4847" s="191">
        <v>1129200000</v>
      </c>
      <c r="H4847" s="194">
        <f t="shared" si="150"/>
        <v>5.5706504571008605E-3</v>
      </c>
      <c r="I4847" s="193"/>
      <c r="J4847" s="197">
        <v>4845</v>
      </c>
      <c r="K4847" s="234"/>
      <c r="L4847" s="234"/>
      <c r="M4847" s="234"/>
      <c r="N4847" s="234"/>
      <c r="O4847" s="234"/>
      <c r="P4847" s="234"/>
      <c r="Q4847" s="7">
        <v>37103</v>
      </c>
      <c r="R4847" s="234">
        <v>0.344107</v>
      </c>
      <c r="S4847" s="234">
        <v>0.34678599999999998</v>
      </c>
      <c r="T4847" s="234">
        <v>0.330536</v>
      </c>
      <c r="U4847" s="234">
        <v>0.335536</v>
      </c>
      <c r="V4847" s="192">
        <v>0.28994999999999999</v>
      </c>
      <c r="W4847" s="234">
        <v>235026400</v>
      </c>
      <c r="X4847" s="194">
        <f t="shared" si="151"/>
        <v>-7.3944746841942948E-3</v>
      </c>
      <c r="Y4847" s="193"/>
      <c r="Z4847" s="197">
        <v>4845</v>
      </c>
    </row>
    <row r="4848" spans="1:26" ht="14.4" x14ac:dyDescent="0.3">
      <c r="A4848" s="7">
        <v>37102</v>
      </c>
      <c r="B4848" s="191">
        <v>1205.8199460000001</v>
      </c>
      <c r="C4848" s="191">
        <v>1209.0500489999999</v>
      </c>
      <c r="D4848" s="191">
        <v>1200.410034</v>
      </c>
      <c r="E4848" s="191">
        <v>1204.5200199999999</v>
      </c>
      <c r="F4848" s="192">
        <v>1204.5200199999999</v>
      </c>
      <c r="G4848" s="191">
        <v>909100000</v>
      </c>
      <c r="H4848" s="194">
        <f t="shared" si="150"/>
        <v>-1.0780432056314163E-3</v>
      </c>
      <c r="I4848" s="193"/>
      <c r="J4848" s="197">
        <v>4846</v>
      </c>
      <c r="K4848" s="234"/>
      <c r="L4848" s="234"/>
      <c r="M4848" s="234"/>
      <c r="N4848" s="234"/>
      <c r="O4848" s="234"/>
      <c r="P4848" s="234"/>
      <c r="Q4848" s="7">
        <v>37102</v>
      </c>
      <c r="R4848" s="234">
        <v>0.34142899999999998</v>
      </c>
      <c r="S4848" s="234">
        <v>0.34571400000000002</v>
      </c>
      <c r="T4848" s="234">
        <v>0.330536</v>
      </c>
      <c r="U4848" s="234">
        <v>0.338036</v>
      </c>
      <c r="V4848" s="192">
        <v>0.29210999999999998</v>
      </c>
      <c r="W4848" s="234">
        <v>243359200</v>
      </c>
      <c r="X4848" s="194">
        <f t="shared" si="151"/>
        <v>-1.5825110314350492E-3</v>
      </c>
      <c r="Y4848" s="193"/>
      <c r="Z4848" s="197">
        <v>4846</v>
      </c>
    </row>
    <row r="4849" spans="1:26" ht="14.4" x14ac:dyDescent="0.3">
      <c r="A4849" s="7">
        <v>37099</v>
      </c>
      <c r="B4849" s="191">
        <v>1202.9300539999999</v>
      </c>
      <c r="C4849" s="191">
        <v>1209.26001</v>
      </c>
      <c r="D4849" s="191">
        <v>1195.98999</v>
      </c>
      <c r="E4849" s="191">
        <v>1205.8199460000001</v>
      </c>
      <c r="F4849" s="192">
        <v>1205.8199460000001</v>
      </c>
      <c r="G4849" s="191">
        <v>1015300000</v>
      </c>
      <c r="H4849" s="194">
        <f t="shared" si="150"/>
        <v>2.4023774203584289E-3</v>
      </c>
      <c r="I4849" s="193"/>
      <c r="J4849" s="197">
        <v>4847</v>
      </c>
      <c r="K4849" s="234"/>
      <c r="L4849" s="234"/>
      <c r="M4849" s="234"/>
      <c r="N4849" s="234"/>
      <c r="O4849" s="234"/>
      <c r="P4849" s="234"/>
      <c r="Q4849" s="7">
        <v>37099</v>
      </c>
      <c r="R4849" s="234">
        <v>0.33482099999999998</v>
      </c>
      <c r="S4849" s="234">
        <v>0.34375</v>
      </c>
      <c r="T4849" s="234">
        <v>0.33035700000000001</v>
      </c>
      <c r="U4849" s="234">
        <v>0.33857100000000001</v>
      </c>
      <c r="V4849" s="192">
        <v>0.29257300000000003</v>
      </c>
      <c r="W4849" s="234">
        <v>334135200</v>
      </c>
      <c r="X4849" s="194">
        <f t="shared" si="151"/>
        <v>1.990497205983361E-2</v>
      </c>
      <c r="Y4849" s="193"/>
      <c r="Z4849" s="197">
        <v>4847</v>
      </c>
    </row>
    <row r="4850" spans="1:26" ht="14.4" x14ac:dyDescent="0.3">
      <c r="A4850" s="7">
        <v>37098</v>
      </c>
      <c r="B4850" s="191">
        <v>1190.48999</v>
      </c>
      <c r="C4850" s="191">
        <v>1204.1800539999999</v>
      </c>
      <c r="D4850" s="191">
        <v>1182.650024</v>
      </c>
      <c r="E4850" s="191">
        <v>1202.9300539999999</v>
      </c>
      <c r="F4850" s="192">
        <v>1202.9300539999999</v>
      </c>
      <c r="G4850" s="191">
        <v>1213900000</v>
      </c>
      <c r="H4850" s="194">
        <f t="shared" si="150"/>
        <v>1.0449532633197438E-2</v>
      </c>
      <c r="I4850" s="193"/>
      <c r="J4850" s="197">
        <v>4848</v>
      </c>
      <c r="K4850" s="234"/>
      <c r="L4850" s="234"/>
      <c r="M4850" s="234"/>
      <c r="N4850" s="234"/>
      <c r="O4850" s="234"/>
      <c r="P4850" s="234"/>
      <c r="Q4850" s="7">
        <v>37098</v>
      </c>
      <c r="R4850" s="234">
        <v>0.33</v>
      </c>
      <c r="S4850" s="234">
        <v>0.33571400000000001</v>
      </c>
      <c r="T4850" s="234">
        <v>0.31874999999999998</v>
      </c>
      <c r="U4850" s="234">
        <v>0.33196399999999998</v>
      </c>
      <c r="V4850" s="192">
        <v>0.28686299999999998</v>
      </c>
      <c r="W4850" s="234">
        <v>369140800</v>
      </c>
      <c r="X4850" s="194">
        <f t="shared" si="151"/>
        <v>6.4944633910150856E-3</v>
      </c>
      <c r="Y4850" s="193"/>
      <c r="Z4850" s="197">
        <v>4848</v>
      </c>
    </row>
    <row r="4851" spans="1:26" ht="14.4" x14ac:dyDescent="0.3">
      <c r="A4851" s="7">
        <v>37097</v>
      </c>
      <c r="B4851" s="191">
        <v>1171.650024</v>
      </c>
      <c r="C4851" s="191">
        <v>1190.5200199999999</v>
      </c>
      <c r="D4851" s="191">
        <v>1171.280029</v>
      </c>
      <c r="E4851" s="191">
        <v>1190.48999</v>
      </c>
      <c r="F4851" s="192">
        <v>1190.48999</v>
      </c>
      <c r="G4851" s="191">
        <v>1280700000</v>
      </c>
      <c r="H4851" s="194">
        <f t="shared" si="150"/>
        <v>1.6079857990085274E-2</v>
      </c>
      <c r="I4851" s="193"/>
      <c r="J4851" s="197">
        <v>4849</v>
      </c>
      <c r="K4851" s="234"/>
      <c r="L4851" s="234"/>
      <c r="M4851" s="234"/>
      <c r="N4851" s="234"/>
      <c r="O4851" s="234"/>
      <c r="P4851" s="234"/>
      <c r="Q4851" s="7">
        <v>37097</v>
      </c>
      <c r="R4851" s="234">
        <v>0.34142899999999998</v>
      </c>
      <c r="S4851" s="234">
        <v>0.34464299999999998</v>
      </c>
      <c r="T4851" s="234">
        <v>0.32089299999999998</v>
      </c>
      <c r="U4851" s="234">
        <v>0.32982099999999998</v>
      </c>
      <c r="V4851" s="192">
        <v>0.28501199999999999</v>
      </c>
      <c r="W4851" s="234">
        <v>443878400</v>
      </c>
      <c r="X4851" s="194">
        <f t="shared" si="151"/>
        <v>-3.2476856802419699E-2</v>
      </c>
      <c r="Y4851" s="193"/>
      <c r="Z4851" s="197">
        <v>4849</v>
      </c>
    </row>
    <row r="4852" spans="1:26" ht="14.4" x14ac:dyDescent="0.3">
      <c r="A4852" s="7">
        <v>37096</v>
      </c>
      <c r="B4852" s="191">
        <v>1191.030029</v>
      </c>
      <c r="C4852" s="191">
        <v>1191.030029</v>
      </c>
      <c r="D4852" s="191">
        <v>1165.540039</v>
      </c>
      <c r="E4852" s="191">
        <v>1171.650024</v>
      </c>
      <c r="F4852" s="192">
        <v>1171.650024</v>
      </c>
      <c r="G4852" s="191">
        <v>1198700000</v>
      </c>
      <c r="H4852" s="194">
        <f t="shared" si="150"/>
        <v>-1.6271634239374819E-2</v>
      </c>
      <c r="I4852" s="193"/>
      <c r="J4852" s="197">
        <v>4850</v>
      </c>
      <c r="K4852" s="234"/>
      <c r="L4852" s="234"/>
      <c r="M4852" s="234"/>
      <c r="N4852" s="234"/>
      <c r="O4852" s="234"/>
      <c r="P4852" s="234"/>
      <c r="Q4852" s="7">
        <v>37096</v>
      </c>
      <c r="R4852" s="234">
        <v>0.34625</v>
      </c>
      <c r="S4852" s="234">
        <v>0.35571399999999997</v>
      </c>
      <c r="T4852" s="234">
        <v>0.33446399999999998</v>
      </c>
      <c r="U4852" s="234">
        <v>0.340893</v>
      </c>
      <c r="V4852" s="192">
        <v>0.29457899999999998</v>
      </c>
      <c r="W4852" s="234">
        <v>348376000</v>
      </c>
      <c r="X4852" s="194">
        <f t="shared" si="151"/>
        <v>-2.3029752290870037E-2</v>
      </c>
      <c r="Y4852" s="193"/>
      <c r="Z4852" s="197">
        <v>4850</v>
      </c>
    </row>
    <row r="4853" spans="1:26" ht="14.4" x14ac:dyDescent="0.3">
      <c r="A4853" s="7">
        <v>37095</v>
      </c>
      <c r="B4853" s="191">
        <v>1210.849976</v>
      </c>
      <c r="C4853" s="191">
        <v>1215.219971</v>
      </c>
      <c r="D4853" s="191">
        <v>1190.5</v>
      </c>
      <c r="E4853" s="191">
        <v>1191.030029</v>
      </c>
      <c r="F4853" s="192">
        <v>1191.030029</v>
      </c>
      <c r="G4853" s="191">
        <v>986900000</v>
      </c>
      <c r="H4853" s="194">
        <f t="shared" si="150"/>
        <v>-1.636862319267202E-2</v>
      </c>
      <c r="I4853" s="193"/>
      <c r="J4853" s="197">
        <v>4851</v>
      </c>
      <c r="K4853" s="234"/>
      <c r="L4853" s="234"/>
      <c r="M4853" s="234"/>
      <c r="N4853" s="234"/>
      <c r="O4853" s="234"/>
      <c r="P4853" s="234"/>
      <c r="Q4853" s="7">
        <v>37095</v>
      </c>
      <c r="R4853" s="234">
        <v>0.35875000000000001</v>
      </c>
      <c r="S4853" s="234">
        <v>0.36607099999999998</v>
      </c>
      <c r="T4853" s="234">
        <v>0.34839300000000001</v>
      </c>
      <c r="U4853" s="234">
        <v>0.34892899999999999</v>
      </c>
      <c r="V4853" s="192">
        <v>0.30152299999999999</v>
      </c>
      <c r="W4853" s="234">
        <v>241360000</v>
      </c>
      <c r="X4853" s="194">
        <f t="shared" si="151"/>
        <v>-2.2023073954066219E-2</v>
      </c>
      <c r="Y4853" s="193"/>
      <c r="Z4853" s="197">
        <v>4851</v>
      </c>
    </row>
    <row r="4854" spans="1:26" ht="14.4" x14ac:dyDescent="0.3">
      <c r="A4854" s="7">
        <v>37092</v>
      </c>
      <c r="B4854" s="191">
        <v>1215.0200199999999</v>
      </c>
      <c r="C4854" s="191">
        <v>1215.6899410000001</v>
      </c>
      <c r="D4854" s="191">
        <v>1207.040039</v>
      </c>
      <c r="E4854" s="191">
        <v>1210.849976</v>
      </c>
      <c r="F4854" s="192">
        <v>1210.849976</v>
      </c>
      <c r="G4854" s="191">
        <v>1170900000</v>
      </c>
      <c r="H4854" s="194">
        <f t="shared" si="150"/>
        <v>-3.4320784278105655E-3</v>
      </c>
      <c r="I4854" s="193"/>
      <c r="J4854" s="197">
        <v>4852</v>
      </c>
      <c r="K4854" s="234"/>
      <c r="L4854" s="234"/>
      <c r="M4854" s="234"/>
      <c r="N4854" s="234"/>
      <c r="O4854" s="234"/>
      <c r="P4854" s="234"/>
      <c r="Q4854" s="7">
        <v>37092</v>
      </c>
      <c r="R4854" s="234">
        <v>0.35178599999999999</v>
      </c>
      <c r="S4854" s="234">
        <v>0.35821399999999998</v>
      </c>
      <c r="T4854" s="234">
        <v>0.34803600000000001</v>
      </c>
      <c r="U4854" s="234">
        <v>0.35678599999999999</v>
      </c>
      <c r="V4854" s="192">
        <v>0.308313</v>
      </c>
      <c r="W4854" s="234">
        <v>444584000</v>
      </c>
      <c r="X4854" s="194">
        <f t="shared" si="151"/>
        <v>1.0032337242373596E-3</v>
      </c>
      <c r="Y4854" s="193"/>
      <c r="Z4854" s="197">
        <v>4852</v>
      </c>
    </row>
    <row r="4855" spans="1:26" ht="14.4" x14ac:dyDescent="0.3">
      <c r="A4855" s="7">
        <v>37091</v>
      </c>
      <c r="B4855" s="191">
        <v>1207.709961</v>
      </c>
      <c r="C4855" s="191">
        <v>1225.040039</v>
      </c>
      <c r="D4855" s="191">
        <v>1205.8000489999999</v>
      </c>
      <c r="E4855" s="191">
        <v>1215.0200199999999</v>
      </c>
      <c r="F4855" s="192">
        <v>1215.0200199999999</v>
      </c>
      <c r="G4855" s="191">
        <v>1343500000</v>
      </c>
      <c r="H4855" s="194">
        <f t="shared" si="150"/>
        <v>6.0528266190229014E-3</v>
      </c>
      <c r="I4855" s="193"/>
      <c r="J4855" s="197">
        <v>4853</v>
      </c>
      <c r="K4855" s="234"/>
      <c r="L4855" s="234"/>
      <c r="M4855" s="234"/>
      <c r="N4855" s="234"/>
      <c r="O4855" s="234"/>
      <c r="P4855" s="234"/>
      <c r="Q4855" s="7">
        <v>37091</v>
      </c>
      <c r="R4855" s="234">
        <v>0.37910700000000003</v>
      </c>
      <c r="S4855" s="234">
        <v>0.38250000000000001</v>
      </c>
      <c r="T4855" s="234">
        <v>0.35267900000000002</v>
      </c>
      <c r="U4855" s="234">
        <v>0.356429</v>
      </c>
      <c r="V4855" s="192">
        <v>0.308004</v>
      </c>
      <c r="W4855" s="234">
        <v>861140000</v>
      </c>
      <c r="X4855" s="194">
        <f t="shared" si="151"/>
        <v>-3.9923693627420376E-2</v>
      </c>
      <c r="Y4855" s="193"/>
      <c r="Z4855" s="197">
        <v>4853</v>
      </c>
    </row>
    <row r="4856" spans="1:26" ht="14.4" x14ac:dyDescent="0.3">
      <c r="A4856" s="7">
        <v>37090</v>
      </c>
      <c r="B4856" s="191">
        <v>1214.4399410000001</v>
      </c>
      <c r="C4856" s="191">
        <v>1214.4399410000001</v>
      </c>
      <c r="D4856" s="191">
        <v>1198.329956</v>
      </c>
      <c r="E4856" s="191">
        <v>1207.709961</v>
      </c>
      <c r="F4856" s="192">
        <v>1207.709961</v>
      </c>
      <c r="G4856" s="191">
        <v>1316300000</v>
      </c>
      <c r="H4856" s="194">
        <f t="shared" si="150"/>
        <v>-5.5416326265244828E-3</v>
      </c>
      <c r="I4856" s="193"/>
      <c r="J4856" s="197">
        <v>4854</v>
      </c>
      <c r="K4856" s="234"/>
      <c r="L4856" s="234"/>
      <c r="M4856" s="234"/>
      <c r="N4856" s="234"/>
      <c r="O4856" s="234"/>
      <c r="P4856" s="234"/>
      <c r="Q4856" s="7">
        <v>37090</v>
      </c>
      <c r="R4856" s="234">
        <v>0.38892900000000002</v>
      </c>
      <c r="S4856" s="234">
        <v>0.40678599999999998</v>
      </c>
      <c r="T4856" s="234">
        <v>0.36464299999999999</v>
      </c>
      <c r="U4856" s="234">
        <v>0.37125000000000002</v>
      </c>
      <c r="V4856" s="192">
        <v>0.32081199999999999</v>
      </c>
      <c r="W4856" s="234">
        <v>1137012800</v>
      </c>
      <c r="X4856" s="194">
        <f t="shared" si="151"/>
        <v>-0.17171117347715975</v>
      </c>
      <c r="Y4856" s="193"/>
      <c r="Z4856" s="197">
        <v>4854</v>
      </c>
    </row>
    <row r="4857" spans="1:26" ht="14.4" x14ac:dyDescent="0.3">
      <c r="A4857" s="7">
        <v>37089</v>
      </c>
      <c r="B4857" s="191">
        <v>1202.4499510000001</v>
      </c>
      <c r="C4857" s="191">
        <v>1215.3599850000001</v>
      </c>
      <c r="D4857" s="191">
        <v>1196.1400149999999</v>
      </c>
      <c r="E4857" s="191">
        <v>1214.4399410000001</v>
      </c>
      <c r="F4857" s="192">
        <v>1214.4399410000001</v>
      </c>
      <c r="G4857" s="191">
        <v>1238100000</v>
      </c>
      <c r="H4857" s="194">
        <f t="shared" si="150"/>
        <v>9.9713006682970329E-3</v>
      </c>
      <c r="I4857" s="193"/>
      <c r="J4857" s="197">
        <v>4855</v>
      </c>
      <c r="K4857" s="234"/>
      <c r="L4857" s="234"/>
      <c r="M4857" s="234"/>
      <c r="N4857" s="234"/>
      <c r="O4857" s="234"/>
      <c r="P4857" s="234"/>
      <c r="Q4857" s="7">
        <v>37089</v>
      </c>
      <c r="R4857" s="234">
        <v>0.42821399999999998</v>
      </c>
      <c r="S4857" s="234">
        <v>0.45035700000000001</v>
      </c>
      <c r="T4857" s="234">
        <v>0.41089300000000001</v>
      </c>
      <c r="U4857" s="234">
        <v>0.448214</v>
      </c>
      <c r="V4857" s="192">
        <v>0.38731900000000002</v>
      </c>
      <c r="W4857" s="234">
        <v>647830400</v>
      </c>
      <c r="X4857" s="194">
        <f t="shared" si="151"/>
        <v>4.7578219664185628E-2</v>
      </c>
      <c r="Y4857" s="193"/>
      <c r="Z4857" s="197">
        <v>4855</v>
      </c>
    </row>
    <row r="4858" spans="1:26" ht="14.4" x14ac:dyDescent="0.3">
      <c r="A4858" s="7">
        <v>37088</v>
      </c>
      <c r="B4858" s="191">
        <v>1215.6800539999999</v>
      </c>
      <c r="C4858" s="191">
        <v>1219.630005</v>
      </c>
      <c r="D4858" s="191">
        <v>1200.0500489999999</v>
      </c>
      <c r="E4858" s="191">
        <v>1202.4499510000001</v>
      </c>
      <c r="F4858" s="192">
        <v>1202.4499510000001</v>
      </c>
      <c r="G4858" s="191">
        <v>1039800000</v>
      </c>
      <c r="H4858" s="194">
        <f t="shared" si="150"/>
        <v>-1.0882882347594948E-2</v>
      </c>
      <c r="I4858" s="193"/>
      <c r="J4858" s="197">
        <v>4856</v>
      </c>
      <c r="K4858" s="234"/>
      <c r="L4858" s="234"/>
      <c r="M4858" s="234"/>
      <c r="N4858" s="234"/>
      <c r="O4858" s="234"/>
      <c r="P4858" s="234"/>
      <c r="Q4858" s="7">
        <v>37088</v>
      </c>
      <c r="R4858" s="234">
        <v>0.44428600000000001</v>
      </c>
      <c r="S4858" s="234">
        <v>0.448214</v>
      </c>
      <c r="T4858" s="234">
        <v>0.42696400000000001</v>
      </c>
      <c r="U4858" s="234">
        <v>0.42785699999999999</v>
      </c>
      <c r="V4858" s="192">
        <v>0.369728</v>
      </c>
      <c r="W4858" s="234">
        <v>278667200</v>
      </c>
      <c r="X4858" s="194">
        <f t="shared" si="151"/>
        <v>-3.5815804434337753E-2</v>
      </c>
      <c r="Y4858" s="193"/>
      <c r="Z4858" s="197">
        <v>4856</v>
      </c>
    </row>
    <row r="4859" spans="1:26" ht="14.4" x14ac:dyDescent="0.3">
      <c r="A4859" s="7">
        <v>37085</v>
      </c>
      <c r="B4859" s="191">
        <v>1208.1400149999999</v>
      </c>
      <c r="C4859" s="191">
        <v>1218.540039</v>
      </c>
      <c r="D4859" s="191">
        <v>1203.6099850000001</v>
      </c>
      <c r="E4859" s="191">
        <v>1215.6800539999999</v>
      </c>
      <c r="F4859" s="192">
        <v>1215.6800539999999</v>
      </c>
      <c r="G4859" s="191">
        <v>1121700000</v>
      </c>
      <c r="H4859" s="194">
        <f t="shared" si="150"/>
        <v>6.2410307633093166E-3</v>
      </c>
      <c r="I4859" s="193"/>
      <c r="J4859" s="197">
        <v>4857</v>
      </c>
      <c r="K4859" s="234"/>
      <c r="L4859" s="234"/>
      <c r="M4859" s="234"/>
      <c r="N4859" s="234"/>
      <c r="O4859" s="234"/>
      <c r="P4859" s="234"/>
      <c r="Q4859" s="7">
        <v>37085</v>
      </c>
      <c r="R4859" s="234">
        <v>0.43089300000000003</v>
      </c>
      <c r="S4859" s="234">
        <v>0.44660699999999998</v>
      </c>
      <c r="T4859" s="234">
        <v>0.42571399999999998</v>
      </c>
      <c r="U4859" s="234">
        <v>0.44374999999999998</v>
      </c>
      <c r="V4859" s="192">
        <v>0.38346200000000003</v>
      </c>
      <c r="W4859" s="234">
        <v>454742400</v>
      </c>
      <c r="X4859" s="194">
        <f t="shared" si="151"/>
        <v>2.011433861575266E-2</v>
      </c>
      <c r="Y4859" s="193"/>
      <c r="Z4859" s="197">
        <v>4857</v>
      </c>
    </row>
    <row r="4860" spans="1:26" ht="14.4" x14ac:dyDescent="0.3">
      <c r="A4860" s="7">
        <v>37084</v>
      </c>
      <c r="B4860" s="191">
        <v>1180.1800539999999</v>
      </c>
      <c r="C4860" s="191">
        <v>1210.25</v>
      </c>
      <c r="D4860" s="191">
        <v>1180.1800539999999</v>
      </c>
      <c r="E4860" s="191">
        <v>1208.1400149999999</v>
      </c>
      <c r="F4860" s="192">
        <v>1208.1400149999999</v>
      </c>
      <c r="G4860" s="191">
        <v>1394000000</v>
      </c>
      <c r="H4860" s="194">
        <f t="shared" si="150"/>
        <v>2.3691267197098406E-2</v>
      </c>
      <c r="I4860" s="193"/>
      <c r="J4860" s="197">
        <v>4858</v>
      </c>
      <c r="K4860" s="234"/>
      <c r="L4860" s="234"/>
      <c r="M4860" s="234"/>
      <c r="N4860" s="234"/>
      <c r="O4860" s="234"/>
      <c r="P4860" s="234"/>
      <c r="Q4860" s="7">
        <v>37084</v>
      </c>
      <c r="R4860" s="234">
        <v>0.41607100000000002</v>
      </c>
      <c r="S4860" s="234">
        <v>0.44303599999999999</v>
      </c>
      <c r="T4860" s="234">
        <v>0.41607100000000002</v>
      </c>
      <c r="U4860" s="234">
        <v>0.435</v>
      </c>
      <c r="V4860" s="192">
        <v>0.37590099999999999</v>
      </c>
      <c r="W4860" s="234">
        <v>614801600</v>
      </c>
      <c r="X4860" s="194">
        <f t="shared" si="151"/>
        <v>8.0746716654782905E-2</v>
      </c>
      <c r="Y4860" s="193"/>
      <c r="Z4860" s="197">
        <v>4858</v>
      </c>
    </row>
    <row r="4861" spans="1:26" ht="14.4" x14ac:dyDescent="0.3">
      <c r="A4861" s="7">
        <v>37083</v>
      </c>
      <c r="B4861" s="191">
        <v>1181.5200199999999</v>
      </c>
      <c r="C4861" s="191">
        <v>1184.9300539999999</v>
      </c>
      <c r="D4861" s="191">
        <v>1168.459961</v>
      </c>
      <c r="E4861" s="191">
        <v>1180.1800539999999</v>
      </c>
      <c r="F4861" s="192">
        <v>1180.1800539999999</v>
      </c>
      <c r="G4861" s="191">
        <v>1384100000</v>
      </c>
      <c r="H4861" s="194">
        <f t="shared" si="150"/>
        <v>-1.1341035084619251E-3</v>
      </c>
      <c r="I4861" s="193"/>
      <c r="J4861" s="197">
        <v>4859</v>
      </c>
      <c r="K4861" s="234"/>
      <c r="L4861" s="234"/>
      <c r="M4861" s="234"/>
      <c r="N4861" s="234"/>
      <c r="O4861" s="234"/>
      <c r="P4861" s="234"/>
      <c r="Q4861" s="7">
        <v>37083</v>
      </c>
      <c r="R4861" s="234">
        <v>0.37553599999999998</v>
      </c>
      <c r="S4861" s="234">
        <v>0.40267900000000001</v>
      </c>
      <c r="T4861" s="234">
        <v>0.375</v>
      </c>
      <c r="U4861" s="234">
        <v>0.40250000000000002</v>
      </c>
      <c r="V4861" s="192">
        <v>0.34781600000000001</v>
      </c>
      <c r="W4861" s="234">
        <v>470506400</v>
      </c>
      <c r="X4861" s="194">
        <f t="shared" si="151"/>
        <v>6.6223602370230616E-2</v>
      </c>
      <c r="Y4861" s="193"/>
      <c r="Z4861" s="197">
        <v>4859</v>
      </c>
    </row>
    <row r="4862" spans="1:26" ht="14.4" x14ac:dyDescent="0.3">
      <c r="A4862" s="7">
        <v>37082</v>
      </c>
      <c r="B4862" s="191">
        <v>1198.780029</v>
      </c>
      <c r="C4862" s="191">
        <v>1203.4300539999999</v>
      </c>
      <c r="D4862" s="191">
        <v>1179.9300539999999</v>
      </c>
      <c r="E4862" s="191">
        <v>1181.5200199999999</v>
      </c>
      <c r="F4862" s="192">
        <v>1181.5200199999999</v>
      </c>
      <c r="G4862" s="191">
        <v>1263800000</v>
      </c>
      <c r="H4862" s="194">
        <f t="shared" si="150"/>
        <v>-1.4397978430119545E-2</v>
      </c>
      <c r="I4862" s="193"/>
      <c r="J4862" s="197">
        <v>4860</v>
      </c>
      <c r="K4862" s="234"/>
      <c r="L4862" s="234"/>
      <c r="M4862" s="234"/>
      <c r="N4862" s="234"/>
      <c r="O4862" s="234"/>
      <c r="P4862" s="234"/>
      <c r="Q4862" s="7">
        <v>37082</v>
      </c>
      <c r="R4862" s="234">
        <v>0.40982099999999999</v>
      </c>
      <c r="S4862" s="234">
        <v>0.411964</v>
      </c>
      <c r="T4862" s="234">
        <v>0.372143</v>
      </c>
      <c r="U4862" s="234">
        <v>0.3775</v>
      </c>
      <c r="V4862" s="192">
        <v>0.32621299999999998</v>
      </c>
      <c r="W4862" s="234">
        <v>395270400</v>
      </c>
      <c r="X4862" s="194">
        <f t="shared" si="151"/>
        <v>-6.872118417859753E-2</v>
      </c>
      <c r="Y4862" s="193"/>
      <c r="Z4862" s="197">
        <v>4860</v>
      </c>
    </row>
    <row r="4863" spans="1:26" ht="14.4" x14ac:dyDescent="0.3">
      <c r="A4863" s="7">
        <v>37081</v>
      </c>
      <c r="B4863" s="191">
        <v>1190.589966</v>
      </c>
      <c r="C4863" s="191">
        <v>1201.76001</v>
      </c>
      <c r="D4863" s="191">
        <v>1189.75</v>
      </c>
      <c r="E4863" s="191">
        <v>1198.780029</v>
      </c>
      <c r="F4863" s="192">
        <v>1198.780029</v>
      </c>
      <c r="G4863" s="191">
        <v>1045700000</v>
      </c>
      <c r="H4863" s="194">
        <f t="shared" si="150"/>
        <v>6.8789954844958008E-3</v>
      </c>
      <c r="I4863" s="193"/>
      <c r="J4863" s="197">
        <v>4861</v>
      </c>
      <c r="K4863" s="234"/>
      <c r="L4863" s="234"/>
      <c r="M4863" s="234"/>
      <c r="N4863" s="234"/>
      <c r="O4863" s="234"/>
      <c r="P4863" s="234"/>
      <c r="Q4863" s="7">
        <v>37081</v>
      </c>
      <c r="R4863" s="234">
        <v>0.39446399999999998</v>
      </c>
      <c r="S4863" s="234">
        <v>0.41071400000000002</v>
      </c>
      <c r="T4863" s="234">
        <v>0.38714300000000001</v>
      </c>
      <c r="U4863" s="234">
        <v>0.40535700000000002</v>
      </c>
      <c r="V4863" s="192">
        <v>0.35028500000000001</v>
      </c>
      <c r="W4863" s="234">
        <v>337467200</v>
      </c>
      <c r="X4863" s="194">
        <f t="shared" si="151"/>
        <v>3.0413653933271716E-2</v>
      </c>
      <c r="Y4863" s="193"/>
      <c r="Z4863" s="197">
        <v>4861</v>
      </c>
    </row>
    <row r="4864" spans="1:26" ht="14.4" x14ac:dyDescent="0.3">
      <c r="A4864" s="7">
        <v>37078</v>
      </c>
      <c r="B4864" s="191">
        <v>1219.23999</v>
      </c>
      <c r="C4864" s="191">
        <v>1219.23999</v>
      </c>
      <c r="D4864" s="191">
        <v>1188.73999</v>
      </c>
      <c r="E4864" s="191">
        <v>1190.589966</v>
      </c>
      <c r="F4864" s="192">
        <v>1190.589966</v>
      </c>
      <c r="G4864" s="191">
        <v>1056700000</v>
      </c>
      <c r="H4864" s="194">
        <f t="shared" si="150"/>
        <v>-2.3498264685363569E-2</v>
      </c>
      <c r="I4864" s="193"/>
      <c r="J4864" s="197">
        <v>4862</v>
      </c>
      <c r="K4864" s="234"/>
      <c r="L4864" s="234"/>
      <c r="M4864" s="234"/>
      <c r="N4864" s="234"/>
      <c r="O4864" s="234"/>
      <c r="P4864" s="234"/>
      <c r="Q4864" s="7">
        <v>37078</v>
      </c>
      <c r="R4864" s="234">
        <v>0.40642899999999998</v>
      </c>
      <c r="S4864" s="234">
        <v>0.41</v>
      </c>
      <c r="T4864" s="234">
        <v>0.38785700000000001</v>
      </c>
      <c r="U4864" s="234">
        <v>0.39339299999999999</v>
      </c>
      <c r="V4864" s="192">
        <v>0.33994600000000003</v>
      </c>
      <c r="W4864" s="234">
        <v>302920800</v>
      </c>
      <c r="X4864" s="194">
        <f t="shared" si="151"/>
        <v>-5.0021517636078011E-2</v>
      </c>
      <c r="Y4864" s="193"/>
      <c r="Z4864" s="197">
        <v>4862</v>
      </c>
    </row>
    <row r="4865" spans="1:26" ht="14.4" x14ac:dyDescent="0.3">
      <c r="A4865" s="7">
        <v>37077</v>
      </c>
      <c r="B4865" s="191">
        <v>1234.4499510000001</v>
      </c>
      <c r="C4865" s="191">
        <v>1234.4499510000001</v>
      </c>
      <c r="D4865" s="191">
        <v>1219.150024</v>
      </c>
      <c r="E4865" s="191">
        <v>1219.23999</v>
      </c>
      <c r="F4865" s="192">
        <v>1219.23999</v>
      </c>
      <c r="G4865" s="191">
        <v>934900000</v>
      </c>
      <c r="H4865" s="194">
        <f t="shared" si="150"/>
        <v>-1.2321245577982951E-2</v>
      </c>
      <c r="I4865" s="193"/>
      <c r="J4865" s="197">
        <v>4863</v>
      </c>
      <c r="K4865" s="234"/>
      <c r="L4865" s="234"/>
      <c r="M4865" s="234"/>
      <c r="N4865" s="234"/>
      <c r="O4865" s="234"/>
      <c r="P4865" s="234"/>
      <c r="Q4865" s="7">
        <v>37077</v>
      </c>
      <c r="R4865" s="234">
        <v>0.421429</v>
      </c>
      <c r="S4865" s="234">
        <v>0.42446400000000001</v>
      </c>
      <c r="T4865" s="234">
        <v>0.41089300000000001</v>
      </c>
      <c r="U4865" s="234">
        <v>0.414107</v>
      </c>
      <c r="V4865" s="192">
        <v>0.357846</v>
      </c>
      <c r="W4865" s="234">
        <v>152292000</v>
      </c>
      <c r="X4865" s="194">
        <f t="shared" si="151"/>
        <v>-2.7264621774728399E-2</v>
      </c>
      <c r="Y4865" s="193"/>
      <c r="Z4865" s="197">
        <v>4863</v>
      </c>
    </row>
    <row r="4866" spans="1:26" ht="14.4" x14ac:dyDescent="0.3">
      <c r="A4866" s="7">
        <v>37075</v>
      </c>
      <c r="B4866" s="191">
        <v>1236.709961</v>
      </c>
      <c r="C4866" s="191">
        <v>1236.709961</v>
      </c>
      <c r="D4866" s="191">
        <v>1229.4300539999999</v>
      </c>
      <c r="E4866" s="191">
        <v>1234.4499510000001</v>
      </c>
      <c r="F4866" s="192">
        <v>1234.4499510000001</v>
      </c>
      <c r="G4866" s="191">
        <v>622110000</v>
      </c>
      <c r="H4866" s="194">
        <f t="shared" si="150"/>
        <v>-1.835516570630306E-3</v>
      </c>
      <c r="I4866" s="193"/>
      <c r="J4866" s="197">
        <v>4864</v>
      </c>
      <c r="K4866" s="234"/>
      <c r="L4866" s="234"/>
      <c r="M4866" s="234"/>
      <c r="N4866" s="234"/>
      <c r="O4866" s="234"/>
      <c r="P4866" s="234"/>
      <c r="Q4866" s="7">
        <v>37075</v>
      </c>
      <c r="R4866" s="234">
        <v>0.419821</v>
      </c>
      <c r="S4866" s="234">
        <v>0.431786</v>
      </c>
      <c r="T4866" s="234">
        <v>0.41964299999999999</v>
      </c>
      <c r="U4866" s="234">
        <v>0.42571399999999998</v>
      </c>
      <c r="V4866" s="192">
        <v>0.36787599999999998</v>
      </c>
      <c r="W4866" s="234">
        <v>112543200</v>
      </c>
      <c r="X4866" s="194">
        <f t="shared" si="151"/>
        <v>-2.5108323707573113E-3</v>
      </c>
      <c r="Y4866" s="193"/>
      <c r="Z4866" s="197">
        <v>4864</v>
      </c>
    </row>
    <row r="4867" spans="1:26" ht="14.4" x14ac:dyDescent="0.3">
      <c r="A4867" s="7">
        <v>37074</v>
      </c>
      <c r="B4867" s="191">
        <v>1224.420044</v>
      </c>
      <c r="C4867" s="191">
        <v>1239.780029</v>
      </c>
      <c r="D4867" s="191">
        <v>1224.030029</v>
      </c>
      <c r="E4867" s="191">
        <v>1236.719971</v>
      </c>
      <c r="F4867" s="192">
        <v>1236.719971</v>
      </c>
      <c r="G4867" s="191">
        <v>1128300000</v>
      </c>
      <c r="H4867" s="194">
        <f t="shared" si="150"/>
        <v>1.00785425681629E-2</v>
      </c>
      <c r="I4867" s="193"/>
      <c r="J4867" s="197">
        <v>4865</v>
      </c>
      <c r="K4867" s="234"/>
      <c r="L4867" s="234"/>
      <c r="M4867" s="234"/>
      <c r="N4867" s="234"/>
      <c r="O4867" s="234"/>
      <c r="P4867" s="234"/>
      <c r="Q4867" s="7">
        <v>37074</v>
      </c>
      <c r="R4867" s="234">
        <v>0.42214299999999999</v>
      </c>
      <c r="S4867" s="234">
        <v>0.43267899999999998</v>
      </c>
      <c r="T4867" s="234">
        <v>0.41321400000000003</v>
      </c>
      <c r="U4867" s="234">
        <v>0.426786</v>
      </c>
      <c r="V4867" s="192">
        <v>0.36880200000000002</v>
      </c>
      <c r="W4867" s="234">
        <v>230048000</v>
      </c>
      <c r="X4867" s="194">
        <f t="shared" si="151"/>
        <v>2.7956473749345099E-2</v>
      </c>
      <c r="Y4867" s="193"/>
      <c r="Z4867" s="197">
        <v>4865</v>
      </c>
    </row>
    <row r="4868" spans="1:26" ht="14.4" x14ac:dyDescent="0.3">
      <c r="A4868" s="7">
        <v>37071</v>
      </c>
      <c r="B4868" s="191">
        <v>1226.1999510000001</v>
      </c>
      <c r="C4868" s="191">
        <v>1237.290039</v>
      </c>
      <c r="D4868" s="191">
        <v>1221.1400149999999</v>
      </c>
      <c r="E4868" s="191">
        <v>1224.380005</v>
      </c>
      <c r="F4868" s="192">
        <v>1224.380005</v>
      </c>
      <c r="G4868" s="191">
        <v>1832360000</v>
      </c>
      <c r="H4868" s="194">
        <f t="shared" ref="H4868:H4931" si="152">(F4868-F4869)/F4869</f>
        <v>-1.4842163372424345E-3</v>
      </c>
      <c r="I4868" s="193"/>
      <c r="J4868" s="197">
        <v>4866</v>
      </c>
      <c r="K4868" s="234"/>
      <c r="L4868" s="234"/>
      <c r="M4868" s="234"/>
      <c r="N4868" s="234"/>
      <c r="O4868" s="234"/>
      <c r="P4868" s="234"/>
      <c r="Q4868" s="7">
        <v>37071</v>
      </c>
      <c r="R4868" s="234">
        <v>0.42249999999999999</v>
      </c>
      <c r="S4868" s="234">
        <v>0.448214</v>
      </c>
      <c r="T4868" s="234">
        <v>0.41428599999999999</v>
      </c>
      <c r="U4868" s="234">
        <v>0.41517900000000002</v>
      </c>
      <c r="V4868" s="192">
        <v>0.35877199999999998</v>
      </c>
      <c r="W4868" s="234">
        <v>515390400</v>
      </c>
      <c r="X4868" s="194">
        <f t="shared" ref="X4868:X4931" si="153">(V4868-V4869)/V4869</f>
        <v>-1.23194410414952E-2</v>
      </c>
      <c r="Y4868" s="193"/>
      <c r="Z4868" s="197">
        <v>4866</v>
      </c>
    </row>
    <row r="4869" spans="1:26" ht="14.4" x14ac:dyDescent="0.3">
      <c r="A4869" s="7">
        <v>37070</v>
      </c>
      <c r="B4869" s="191">
        <v>1211.0699460000001</v>
      </c>
      <c r="C4869" s="191">
        <v>1234.4399410000001</v>
      </c>
      <c r="D4869" s="191">
        <v>1211.0699460000001</v>
      </c>
      <c r="E4869" s="191">
        <v>1226.1999510000001</v>
      </c>
      <c r="F4869" s="192">
        <v>1226.1999510000001</v>
      </c>
      <c r="G4869" s="191">
        <v>1327300000</v>
      </c>
      <c r="H4869" s="194">
        <f t="shared" si="152"/>
        <v>1.2493089313274051E-2</v>
      </c>
      <c r="I4869" s="193"/>
      <c r="J4869" s="197">
        <v>4867</v>
      </c>
      <c r="K4869" s="234"/>
      <c r="L4869" s="234"/>
      <c r="M4869" s="234"/>
      <c r="N4869" s="234"/>
      <c r="O4869" s="234"/>
      <c r="P4869" s="234"/>
      <c r="Q4869" s="7">
        <v>37070</v>
      </c>
      <c r="R4869" s="234">
        <v>0.411607</v>
      </c>
      <c r="S4869" s="234">
        <v>0.42696400000000001</v>
      </c>
      <c r="T4869" s="234">
        <v>0.40964299999999998</v>
      </c>
      <c r="U4869" s="234">
        <v>0.42035699999999998</v>
      </c>
      <c r="V4869" s="192">
        <v>0.36324699999999999</v>
      </c>
      <c r="W4869" s="234">
        <v>348409600</v>
      </c>
      <c r="X4869" s="194">
        <f t="shared" si="153"/>
        <v>8.5683902476947193E-3</v>
      </c>
      <c r="Y4869" s="193"/>
      <c r="Z4869" s="197">
        <v>4867</v>
      </c>
    </row>
    <row r="4870" spans="1:26" ht="14.4" x14ac:dyDescent="0.3">
      <c r="A4870" s="7">
        <v>37069</v>
      </c>
      <c r="B4870" s="191">
        <v>1216.76001</v>
      </c>
      <c r="C4870" s="191">
        <v>1219.920044</v>
      </c>
      <c r="D4870" s="191">
        <v>1207.290039</v>
      </c>
      <c r="E4870" s="191">
        <v>1211.0699460000001</v>
      </c>
      <c r="F4870" s="192">
        <v>1211.0699460000001</v>
      </c>
      <c r="G4870" s="191">
        <v>1162100000</v>
      </c>
      <c r="H4870" s="194">
        <f t="shared" si="152"/>
        <v>-4.6764061550641309E-3</v>
      </c>
      <c r="I4870" s="193"/>
      <c r="J4870" s="197">
        <v>4868</v>
      </c>
      <c r="K4870" s="234"/>
      <c r="L4870" s="234"/>
      <c r="M4870" s="234"/>
      <c r="N4870" s="234"/>
      <c r="O4870" s="234"/>
      <c r="P4870" s="234"/>
      <c r="Q4870" s="7">
        <v>37069</v>
      </c>
      <c r="R4870" s="234">
        <v>0.42553600000000003</v>
      </c>
      <c r="S4870" s="234">
        <v>0.42857099999999998</v>
      </c>
      <c r="T4870" s="234">
        <v>0.40178599999999998</v>
      </c>
      <c r="U4870" s="234">
        <v>0.41678599999999999</v>
      </c>
      <c r="V4870" s="192">
        <v>0.36016100000000001</v>
      </c>
      <c r="W4870" s="234">
        <v>374130400</v>
      </c>
      <c r="X4870" s="194">
        <f t="shared" si="153"/>
        <v>-1.7263866756892371E-2</v>
      </c>
      <c r="Y4870" s="193"/>
      <c r="Z4870" s="197">
        <v>4868</v>
      </c>
    </row>
    <row r="4871" spans="1:26" ht="14.4" x14ac:dyDescent="0.3">
      <c r="A4871" s="7">
        <v>37068</v>
      </c>
      <c r="B4871" s="191">
        <v>1218.599976</v>
      </c>
      <c r="C4871" s="191">
        <v>1220.6999510000001</v>
      </c>
      <c r="D4871" s="191">
        <v>1204.6400149999999</v>
      </c>
      <c r="E4871" s="191">
        <v>1216.76001</v>
      </c>
      <c r="F4871" s="192">
        <v>1216.76001</v>
      </c>
      <c r="G4871" s="191">
        <v>1198900000</v>
      </c>
      <c r="H4871" s="194">
        <f t="shared" si="152"/>
        <v>-1.5099015560788129E-3</v>
      </c>
      <c r="I4871" s="193"/>
      <c r="J4871" s="197">
        <v>4869</v>
      </c>
      <c r="K4871" s="234"/>
      <c r="L4871" s="234"/>
      <c r="M4871" s="234"/>
      <c r="N4871" s="234"/>
      <c r="O4871" s="234"/>
      <c r="P4871" s="234"/>
      <c r="Q4871" s="7">
        <v>37068</v>
      </c>
      <c r="R4871" s="234">
        <v>0.41678599999999999</v>
      </c>
      <c r="S4871" s="234">
        <v>0.42446400000000001</v>
      </c>
      <c r="T4871" s="234">
        <v>0.41089300000000001</v>
      </c>
      <c r="U4871" s="234">
        <v>0.42410700000000001</v>
      </c>
      <c r="V4871" s="192">
        <v>0.36648799999999998</v>
      </c>
      <c r="W4871" s="234">
        <v>272781600</v>
      </c>
      <c r="X4871" s="194">
        <f t="shared" si="153"/>
        <v>-1.0002944425985537E-2</v>
      </c>
      <c r="Y4871" s="193"/>
      <c r="Z4871" s="197">
        <v>4869</v>
      </c>
    </row>
    <row r="4872" spans="1:26" ht="14.4" x14ac:dyDescent="0.3">
      <c r="A4872" s="7">
        <v>37067</v>
      </c>
      <c r="B4872" s="191">
        <v>1225.349976</v>
      </c>
      <c r="C4872" s="191">
        <v>1231.5</v>
      </c>
      <c r="D4872" s="191">
        <v>1213.599976</v>
      </c>
      <c r="E4872" s="191">
        <v>1218.599976</v>
      </c>
      <c r="F4872" s="192">
        <v>1218.599976</v>
      </c>
      <c r="G4872" s="191">
        <v>1050100000</v>
      </c>
      <c r="H4872" s="194">
        <f t="shared" si="152"/>
        <v>-5.5086302951867852E-3</v>
      </c>
      <c r="I4872" s="193"/>
      <c r="J4872" s="197">
        <v>4870</v>
      </c>
      <c r="K4872" s="234"/>
      <c r="L4872" s="234"/>
      <c r="M4872" s="234"/>
      <c r="N4872" s="234"/>
      <c r="O4872" s="234"/>
      <c r="P4872" s="234"/>
      <c r="Q4872" s="7">
        <v>37067</v>
      </c>
      <c r="R4872" s="234">
        <v>0.40178599999999998</v>
      </c>
      <c r="S4872" s="234">
        <v>0.42857099999999998</v>
      </c>
      <c r="T4872" s="234">
        <v>0.400893</v>
      </c>
      <c r="U4872" s="234">
        <v>0.42839300000000002</v>
      </c>
      <c r="V4872" s="192">
        <v>0.37019099999999999</v>
      </c>
      <c r="W4872" s="234">
        <v>439549600</v>
      </c>
      <c r="X4872" s="194">
        <f t="shared" si="153"/>
        <v>7.7718744086522365E-2</v>
      </c>
      <c r="Y4872" s="193"/>
      <c r="Z4872" s="197">
        <v>4870</v>
      </c>
    </row>
    <row r="4873" spans="1:26" ht="14.4" x14ac:dyDescent="0.3">
      <c r="A4873" s="7">
        <v>37064</v>
      </c>
      <c r="B4873" s="191">
        <v>1237.040039</v>
      </c>
      <c r="C4873" s="191">
        <v>1237.7299800000001</v>
      </c>
      <c r="D4873" s="191">
        <v>1221.410034</v>
      </c>
      <c r="E4873" s="191">
        <v>1225.349976</v>
      </c>
      <c r="F4873" s="192">
        <v>1225.349976</v>
      </c>
      <c r="G4873" s="191">
        <v>1189200000</v>
      </c>
      <c r="H4873" s="194">
        <f t="shared" si="152"/>
        <v>-9.4500279954156038E-3</v>
      </c>
      <c r="I4873" s="193"/>
      <c r="J4873" s="197">
        <v>4871</v>
      </c>
      <c r="K4873" s="234"/>
      <c r="L4873" s="234"/>
      <c r="M4873" s="234"/>
      <c r="N4873" s="234"/>
      <c r="O4873" s="234"/>
      <c r="P4873" s="234"/>
      <c r="Q4873" s="7">
        <v>37064</v>
      </c>
      <c r="R4873" s="234">
        <v>0.40142899999999998</v>
      </c>
      <c r="S4873" s="234">
        <v>0.41071400000000002</v>
      </c>
      <c r="T4873" s="234">
        <v>0.388571</v>
      </c>
      <c r="U4873" s="234">
        <v>0.39750000000000002</v>
      </c>
      <c r="V4873" s="192">
        <v>0.34349499999999999</v>
      </c>
      <c r="W4873" s="234">
        <v>286025600</v>
      </c>
      <c r="X4873" s="194">
        <f t="shared" si="153"/>
        <v>-1.0226368990675604E-2</v>
      </c>
      <c r="Y4873" s="193"/>
      <c r="Z4873" s="197">
        <v>4871</v>
      </c>
    </row>
    <row r="4874" spans="1:26" ht="14.4" x14ac:dyDescent="0.3">
      <c r="A4874" s="7">
        <v>37063</v>
      </c>
      <c r="B4874" s="191">
        <v>1223.1400149999999</v>
      </c>
      <c r="C4874" s="191">
        <v>1240.23999</v>
      </c>
      <c r="D4874" s="191">
        <v>1220.25</v>
      </c>
      <c r="E4874" s="191">
        <v>1237.040039</v>
      </c>
      <c r="F4874" s="192">
        <v>1237.040039</v>
      </c>
      <c r="G4874" s="191">
        <v>1546820000</v>
      </c>
      <c r="H4874" s="194">
        <f t="shared" si="152"/>
        <v>1.1364213278559144E-2</v>
      </c>
      <c r="I4874" s="193"/>
      <c r="J4874" s="197">
        <v>4872</v>
      </c>
      <c r="K4874" s="234"/>
      <c r="L4874" s="234"/>
      <c r="M4874" s="234"/>
      <c r="N4874" s="234"/>
      <c r="O4874" s="234"/>
      <c r="P4874" s="234"/>
      <c r="Q4874" s="7">
        <v>37063</v>
      </c>
      <c r="R4874" s="234">
        <v>0.38482100000000002</v>
      </c>
      <c r="S4874" s="234">
        <v>0.41071400000000002</v>
      </c>
      <c r="T4874" s="234">
        <v>0.37678600000000001</v>
      </c>
      <c r="U4874" s="234">
        <v>0.40160699999999999</v>
      </c>
      <c r="V4874" s="192">
        <v>0.34704400000000002</v>
      </c>
      <c r="W4874" s="234">
        <v>341331200</v>
      </c>
      <c r="X4874" s="194">
        <f t="shared" si="153"/>
        <v>3.783893705273176E-2</v>
      </c>
      <c r="Y4874" s="193"/>
      <c r="Z4874" s="197">
        <v>4872</v>
      </c>
    </row>
    <row r="4875" spans="1:26" ht="14.4" x14ac:dyDescent="0.3">
      <c r="A4875" s="7">
        <v>37062</v>
      </c>
      <c r="B4875" s="191">
        <v>1212.579956</v>
      </c>
      <c r="C4875" s="191">
        <v>1225.6099850000001</v>
      </c>
      <c r="D4875" s="191">
        <v>1210.0699460000001</v>
      </c>
      <c r="E4875" s="191">
        <v>1223.1400149999999</v>
      </c>
      <c r="F4875" s="192">
        <v>1223.1400149999999</v>
      </c>
      <c r="G4875" s="191">
        <v>1350100000</v>
      </c>
      <c r="H4875" s="194">
        <f t="shared" si="152"/>
        <v>8.7087527282200192E-3</v>
      </c>
      <c r="I4875" s="193"/>
      <c r="J4875" s="197">
        <v>4873</v>
      </c>
      <c r="K4875" s="234"/>
      <c r="L4875" s="234"/>
      <c r="M4875" s="234"/>
      <c r="N4875" s="234"/>
      <c r="O4875" s="234"/>
      <c r="P4875" s="234"/>
      <c r="Q4875" s="7">
        <v>37062</v>
      </c>
      <c r="R4875" s="234">
        <v>0.35714299999999999</v>
      </c>
      <c r="S4875" s="234">
        <v>0.390179</v>
      </c>
      <c r="T4875" s="234">
        <v>0.35678599999999999</v>
      </c>
      <c r="U4875" s="234">
        <v>0.38696399999999997</v>
      </c>
      <c r="V4875" s="192">
        <v>0.33439099999999999</v>
      </c>
      <c r="W4875" s="234">
        <v>431620000</v>
      </c>
      <c r="X4875" s="194">
        <f t="shared" si="153"/>
        <v>7.3303739652643266E-2</v>
      </c>
      <c r="Y4875" s="193"/>
      <c r="Z4875" s="197">
        <v>4873</v>
      </c>
    </row>
    <row r="4876" spans="1:26" ht="14.4" x14ac:dyDescent="0.3">
      <c r="A4876" s="7">
        <v>37061</v>
      </c>
      <c r="B4876" s="191">
        <v>1208.4300539999999</v>
      </c>
      <c r="C4876" s="191">
        <v>1226.1099850000001</v>
      </c>
      <c r="D4876" s="191">
        <v>1207.709961</v>
      </c>
      <c r="E4876" s="191">
        <v>1212.579956</v>
      </c>
      <c r="F4876" s="192">
        <v>1212.579956</v>
      </c>
      <c r="G4876" s="191">
        <v>1184900000</v>
      </c>
      <c r="H4876" s="194">
        <f t="shared" si="152"/>
        <v>3.4341267715608395E-3</v>
      </c>
      <c r="I4876" s="193"/>
      <c r="J4876" s="197">
        <v>4874</v>
      </c>
      <c r="K4876" s="234"/>
      <c r="L4876" s="234"/>
      <c r="M4876" s="234"/>
      <c r="N4876" s="234"/>
      <c r="O4876" s="234"/>
      <c r="P4876" s="234"/>
      <c r="Q4876" s="7">
        <v>37061</v>
      </c>
      <c r="R4876" s="234">
        <v>0.37232100000000001</v>
      </c>
      <c r="S4876" s="234">
        <v>0.38214300000000001</v>
      </c>
      <c r="T4876" s="234">
        <v>0.357321</v>
      </c>
      <c r="U4876" s="234">
        <v>0.36053600000000002</v>
      </c>
      <c r="V4876" s="192">
        <v>0.31155300000000002</v>
      </c>
      <c r="W4876" s="234">
        <v>321087200</v>
      </c>
      <c r="X4876" s="194">
        <f t="shared" si="153"/>
        <v>-6.8852741199758863E-3</v>
      </c>
      <c r="Y4876" s="193"/>
      <c r="Z4876" s="197">
        <v>4874</v>
      </c>
    </row>
    <row r="4877" spans="1:26" ht="14.4" x14ac:dyDescent="0.3">
      <c r="A4877" s="7">
        <v>37060</v>
      </c>
      <c r="B4877" s="191">
        <v>1214.3599850000001</v>
      </c>
      <c r="C4877" s="191">
        <v>1221.2299800000001</v>
      </c>
      <c r="D4877" s="191">
        <v>1208.329956</v>
      </c>
      <c r="E4877" s="191">
        <v>1208.4300539999999</v>
      </c>
      <c r="F4877" s="192">
        <v>1208.4300539999999</v>
      </c>
      <c r="G4877" s="191">
        <v>1111600000</v>
      </c>
      <c r="H4877" s="194">
        <f t="shared" si="152"/>
        <v>-4.8831739132116775E-3</v>
      </c>
      <c r="I4877" s="193"/>
      <c r="J4877" s="197">
        <v>4875</v>
      </c>
      <c r="K4877" s="234"/>
      <c r="L4877" s="234"/>
      <c r="M4877" s="234"/>
      <c r="N4877" s="234"/>
      <c r="O4877" s="234"/>
      <c r="P4877" s="234"/>
      <c r="Q4877" s="7">
        <v>37060</v>
      </c>
      <c r="R4877" s="234">
        <v>0.36446400000000001</v>
      </c>
      <c r="S4877" s="234">
        <v>0.37232100000000001</v>
      </c>
      <c r="T4877" s="234">
        <v>0.35714299999999999</v>
      </c>
      <c r="U4877" s="234">
        <v>0.36303600000000003</v>
      </c>
      <c r="V4877" s="192">
        <v>0.31371300000000002</v>
      </c>
      <c r="W4877" s="234">
        <v>345912000</v>
      </c>
      <c r="X4877" s="194">
        <f t="shared" si="153"/>
        <v>-5.3834520673025901E-3</v>
      </c>
      <c r="Y4877" s="193"/>
      <c r="Z4877" s="197">
        <v>4875</v>
      </c>
    </row>
    <row r="4878" spans="1:26" ht="14.4" x14ac:dyDescent="0.3">
      <c r="A4878" s="7">
        <v>37057</v>
      </c>
      <c r="B4878" s="191">
        <v>1219.869995</v>
      </c>
      <c r="C4878" s="191">
        <v>1221.5</v>
      </c>
      <c r="D4878" s="191">
        <v>1203.030029</v>
      </c>
      <c r="E4878" s="191">
        <v>1214.3599850000001</v>
      </c>
      <c r="F4878" s="192">
        <v>1214.3599850000001</v>
      </c>
      <c r="G4878" s="191">
        <v>1635550000</v>
      </c>
      <c r="H4878" s="194">
        <f t="shared" si="152"/>
        <v>-4.516882965057244E-3</v>
      </c>
      <c r="I4878" s="193"/>
      <c r="J4878" s="197">
        <v>4876</v>
      </c>
      <c r="K4878" s="234"/>
      <c r="L4878" s="234"/>
      <c r="M4878" s="234"/>
      <c r="N4878" s="234"/>
      <c r="O4878" s="234"/>
      <c r="P4878" s="234"/>
      <c r="Q4878" s="7">
        <v>37057</v>
      </c>
      <c r="R4878" s="234">
        <v>0.358929</v>
      </c>
      <c r="S4878" s="234">
        <v>0.37053599999999998</v>
      </c>
      <c r="T4878" s="234">
        <v>0.34553600000000001</v>
      </c>
      <c r="U4878" s="234">
        <v>0.36499999999999999</v>
      </c>
      <c r="V4878" s="192">
        <v>0.315411</v>
      </c>
      <c r="W4878" s="234">
        <v>454624800</v>
      </c>
      <c r="X4878" s="194">
        <f t="shared" si="153"/>
        <v>2.8171034230968523E-2</v>
      </c>
      <c r="Y4878" s="193"/>
      <c r="Z4878" s="197">
        <v>4876</v>
      </c>
    </row>
    <row r="4879" spans="1:26" ht="14.4" x14ac:dyDescent="0.3">
      <c r="A4879" s="7">
        <v>37056</v>
      </c>
      <c r="B4879" s="191">
        <v>1241.599976</v>
      </c>
      <c r="C4879" s="191">
        <v>1241.599976</v>
      </c>
      <c r="D4879" s="191">
        <v>1218.900024</v>
      </c>
      <c r="E4879" s="191">
        <v>1219.869995</v>
      </c>
      <c r="F4879" s="192">
        <v>1219.869995</v>
      </c>
      <c r="G4879" s="191">
        <v>1242900000</v>
      </c>
      <c r="H4879" s="194">
        <f t="shared" si="152"/>
        <v>-1.7501595860211223E-2</v>
      </c>
      <c r="I4879" s="193"/>
      <c r="J4879" s="197">
        <v>4877</v>
      </c>
      <c r="K4879" s="234"/>
      <c r="L4879" s="234"/>
      <c r="M4879" s="234"/>
      <c r="N4879" s="234"/>
      <c r="O4879" s="234"/>
      <c r="P4879" s="234"/>
      <c r="Q4879" s="7">
        <v>37056</v>
      </c>
      <c r="R4879" s="234">
        <v>0.35785699999999998</v>
      </c>
      <c r="S4879" s="234">
        <v>0.36517899999999998</v>
      </c>
      <c r="T4879" s="234">
        <v>0.35303600000000002</v>
      </c>
      <c r="U4879" s="234">
        <v>0.35499999999999998</v>
      </c>
      <c r="V4879" s="192">
        <v>0.30676900000000001</v>
      </c>
      <c r="W4879" s="234">
        <v>297348800</v>
      </c>
      <c r="X4879" s="194">
        <f t="shared" si="153"/>
        <v>-2.8824784565997755E-2</v>
      </c>
      <c r="Y4879" s="193"/>
      <c r="Z4879" s="197">
        <v>4877</v>
      </c>
    </row>
    <row r="4880" spans="1:26" ht="14.4" x14ac:dyDescent="0.3">
      <c r="A4880" s="7">
        <v>37055</v>
      </c>
      <c r="B4880" s="191">
        <v>1255.849976</v>
      </c>
      <c r="C4880" s="191">
        <v>1259.75</v>
      </c>
      <c r="D4880" s="191">
        <v>1241.589966</v>
      </c>
      <c r="E4880" s="191">
        <v>1241.599976</v>
      </c>
      <c r="F4880" s="192">
        <v>1241.599976</v>
      </c>
      <c r="G4880" s="191">
        <v>1063600000</v>
      </c>
      <c r="H4880" s="194">
        <f t="shared" si="152"/>
        <v>-1.1346896741112014E-2</v>
      </c>
      <c r="I4880" s="193"/>
      <c r="J4880" s="197">
        <v>4878</v>
      </c>
      <c r="K4880" s="234"/>
      <c r="L4880" s="234"/>
      <c r="M4880" s="234"/>
      <c r="N4880" s="234"/>
      <c r="O4880" s="234"/>
      <c r="P4880" s="234"/>
      <c r="Q4880" s="7">
        <v>37055</v>
      </c>
      <c r="R4880" s="234">
        <v>0.38250000000000001</v>
      </c>
      <c r="S4880" s="234">
        <v>0.38803599999999999</v>
      </c>
      <c r="T4880" s="234">
        <v>0.35821399999999998</v>
      </c>
      <c r="U4880" s="234">
        <v>0.36553600000000003</v>
      </c>
      <c r="V4880" s="192">
        <v>0.31587399999999999</v>
      </c>
      <c r="W4880" s="234">
        <v>511487200</v>
      </c>
      <c r="X4880" s="194">
        <f t="shared" si="153"/>
        <v>7.8779853544136153E-3</v>
      </c>
      <c r="Y4880" s="193"/>
      <c r="Z4880" s="197">
        <v>4878</v>
      </c>
    </row>
    <row r="4881" spans="1:26" ht="14.4" x14ac:dyDescent="0.3">
      <c r="A4881" s="7">
        <v>37054</v>
      </c>
      <c r="B4881" s="191">
        <v>1254.3900149999999</v>
      </c>
      <c r="C4881" s="191">
        <v>1261</v>
      </c>
      <c r="D4881" s="191">
        <v>1235.75</v>
      </c>
      <c r="E4881" s="191">
        <v>1255.849976</v>
      </c>
      <c r="F4881" s="192">
        <v>1255.849976</v>
      </c>
      <c r="G4881" s="191">
        <v>1136500000</v>
      </c>
      <c r="H4881" s="194">
        <f t="shared" si="152"/>
        <v>1.1638812351356458E-3</v>
      </c>
      <c r="I4881" s="193"/>
      <c r="J4881" s="197">
        <v>4879</v>
      </c>
      <c r="K4881" s="234"/>
      <c r="L4881" s="234"/>
      <c r="M4881" s="234"/>
      <c r="N4881" s="234"/>
      <c r="O4881" s="234"/>
      <c r="P4881" s="234"/>
      <c r="Q4881" s="7">
        <v>37054</v>
      </c>
      <c r="R4881" s="234">
        <v>0.35303600000000002</v>
      </c>
      <c r="S4881" s="234">
        <v>0.36946400000000001</v>
      </c>
      <c r="T4881" s="234">
        <v>0.35285699999999998</v>
      </c>
      <c r="U4881" s="234">
        <v>0.36267899999999997</v>
      </c>
      <c r="V4881" s="192">
        <v>0.31340499999999999</v>
      </c>
      <c r="W4881" s="234">
        <v>303794400</v>
      </c>
      <c r="X4881" s="194">
        <f t="shared" si="153"/>
        <v>1.3475058045906312E-2</v>
      </c>
      <c r="Y4881" s="193"/>
      <c r="Z4881" s="197">
        <v>4879</v>
      </c>
    </row>
    <row r="4882" spans="1:26" ht="14.4" x14ac:dyDescent="0.3">
      <c r="A4882" s="7">
        <v>37053</v>
      </c>
      <c r="B4882" s="191">
        <v>1264.959961</v>
      </c>
      <c r="C4882" s="191">
        <v>1264.959961</v>
      </c>
      <c r="D4882" s="191">
        <v>1249.2299800000001</v>
      </c>
      <c r="E4882" s="191">
        <v>1254.3900149999999</v>
      </c>
      <c r="F4882" s="192">
        <v>1254.3900149999999</v>
      </c>
      <c r="G4882" s="191">
        <v>870100000</v>
      </c>
      <c r="H4882" s="194">
        <f t="shared" si="152"/>
        <v>-8.355953015022009E-3</v>
      </c>
      <c r="I4882" s="193"/>
      <c r="J4882" s="197">
        <v>4880</v>
      </c>
      <c r="K4882" s="234"/>
      <c r="L4882" s="234"/>
      <c r="M4882" s="234"/>
      <c r="N4882" s="234"/>
      <c r="O4882" s="234"/>
      <c r="P4882" s="234"/>
      <c r="Q4882" s="7">
        <v>37053</v>
      </c>
      <c r="R4882" s="234">
        <v>0.37589299999999998</v>
      </c>
      <c r="S4882" s="234">
        <v>0.37624999999999997</v>
      </c>
      <c r="T4882" s="234">
        <v>0.35625000000000001</v>
      </c>
      <c r="U4882" s="234">
        <v>0.35785699999999998</v>
      </c>
      <c r="V4882" s="192">
        <v>0.30923800000000001</v>
      </c>
      <c r="W4882" s="234">
        <v>294000000</v>
      </c>
      <c r="X4882" s="194">
        <f t="shared" si="153"/>
        <v>-6.003829903644485E-2</v>
      </c>
      <c r="Y4882" s="193"/>
      <c r="Z4882" s="197">
        <v>4880</v>
      </c>
    </row>
    <row r="4883" spans="1:26" ht="14.4" x14ac:dyDescent="0.3">
      <c r="A4883" s="7">
        <v>37050</v>
      </c>
      <c r="B4883" s="191">
        <v>1276.959961</v>
      </c>
      <c r="C4883" s="191">
        <v>1277.1099850000001</v>
      </c>
      <c r="D4883" s="191">
        <v>1259.98999</v>
      </c>
      <c r="E4883" s="191">
        <v>1264.959961</v>
      </c>
      <c r="F4883" s="192">
        <v>1264.959961</v>
      </c>
      <c r="G4883" s="191">
        <v>726200000</v>
      </c>
      <c r="H4883" s="194">
        <f t="shared" si="152"/>
        <v>-9.3973189187566072E-3</v>
      </c>
      <c r="I4883" s="193"/>
      <c r="J4883" s="197">
        <v>4881</v>
      </c>
      <c r="K4883" s="234"/>
      <c r="L4883" s="234"/>
      <c r="M4883" s="234"/>
      <c r="N4883" s="234"/>
      <c r="O4883" s="234"/>
      <c r="P4883" s="234"/>
      <c r="Q4883" s="7">
        <v>37050</v>
      </c>
      <c r="R4883" s="234">
        <v>0.38660699999999998</v>
      </c>
      <c r="S4883" s="234">
        <v>0.38660699999999998</v>
      </c>
      <c r="T4883" s="234">
        <v>0.36982100000000001</v>
      </c>
      <c r="U4883" s="234">
        <v>0.380714</v>
      </c>
      <c r="V4883" s="192">
        <v>0.32899</v>
      </c>
      <c r="W4883" s="234">
        <v>342624800</v>
      </c>
      <c r="X4883" s="194">
        <f t="shared" si="153"/>
        <v>-1.5698441525025659E-2</v>
      </c>
      <c r="Y4883" s="193"/>
      <c r="Z4883" s="197">
        <v>4881</v>
      </c>
    </row>
    <row r="4884" spans="1:26" ht="14.4" x14ac:dyDescent="0.3">
      <c r="A4884" s="7">
        <v>37049</v>
      </c>
      <c r="B4884" s="191">
        <v>1270.030029</v>
      </c>
      <c r="C4884" s="191">
        <v>1277.079956</v>
      </c>
      <c r="D4884" s="191">
        <v>1265.079956</v>
      </c>
      <c r="E4884" s="191">
        <v>1276.959961</v>
      </c>
      <c r="F4884" s="192">
        <v>1276.959961</v>
      </c>
      <c r="G4884" s="191">
        <v>1089600000</v>
      </c>
      <c r="H4884" s="194">
        <f t="shared" si="152"/>
        <v>5.4565103515359543E-3</v>
      </c>
      <c r="I4884" s="193"/>
      <c r="J4884" s="197">
        <v>4882</v>
      </c>
      <c r="K4884" s="234"/>
      <c r="L4884" s="234"/>
      <c r="M4884" s="234"/>
      <c r="N4884" s="234"/>
      <c r="O4884" s="234"/>
      <c r="P4884" s="234"/>
      <c r="Q4884" s="7">
        <v>37049</v>
      </c>
      <c r="R4884" s="234">
        <v>0.36982100000000001</v>
      </c>
      <c r="S4884" s="234">
        <v>0.38750000000000001</v>
      </c>
      <c r="T4884" s="234">
        <v>0.36517899999999998</v>
      </c>
      <c r="U4884" s="234">
        <v>0.38678600000000002</v>
      </c>
      <c r="V4884" s="192">
        <v>0.33423700000000001</v>
      </c>
      <c r="W4884" s="234">
        <v>325180800</v>
      </c>
      <c r="X4884" s="194">
        <f t="shared" si="153"/>
        <v>4.4862857392946244E-2</v>
      </c>
      <c r="Y4884" s="193"/>
      <c r="Z4884" s="197">
        <v>4882</v>
      </c>
    </row>
    <row r="4885" spans="1:26" ht="14.4" x14ac:dyDescent="0.3">
      <c r="A4885" s="7">
        <v>37048</v>
      </c>
      <c r="B4885" s="191">
        <v>1283.5699460000001</v>
      </c>
      <c r="C4885" s="191">
        <v>1283.849976</v>
      </c>
      <c r="D4885" s="191">
        <v>1269.01001</v>
      </c>
      <c r="E4885" s="191">
        <v>1270.030029</v>
      </c>
      <c r="F4885" s="192">
        <v>1270.030029</v>
      </c>
      <c r="G4885" s="191">
        <v>1061900000</v>
      </c>
      <c r="H4885" s="194">
        <f t="shared" si="152"/>
        <v>-1.0548639785618709E-2</v>
      </c>
      <c r="I4885" s="193"/>
      <c r="J4885" s="197">
        <v>4883</v>
      </c>
      <c r="K4885" s="234"/>
      <c r="L4885" s="234"/>
      <c r="M4885" s="234"/>
      <c r="N4885" s="234"/>
      <c r="O4885" s="234"/>
      <c r="P4885" s="234"/>
      <c r="Q4885" s="7">
        <v>37048</v>
      </c>
      <c r="R4885" s="234">
        <v>0.37375000000000003</v>
      </c>
      <c r="S4885" s="234">
        <v>0.37375000000000003</v>
      </c>
      <c r="T4885" s="234">
        <v>0.36303600000000003</v>
      </c>
      <c r="U4885" s="234">
        <v>0.37017899999999998</v>
      </c>
      <c r="V4885" s="192">
        <v>0.319886</v>
      </c>
      <c r="W4885" s="234">
        <v>223176800</v>
      </c>
      <c r="X4885" s="194">
        <f t="shared" si="153"/>
        <v>-1.0027048272191096E-2</v>
      </c>
      <c r="Y4885" s="193"/>
      <c r="Z4885" s="197">
        <v>4883</v>
      </c>
    </row>
    <row r="4886" spans="1:26" ht="14.4" x14ac:dyDescent="0.3">
      <c r="A4886" s="7">
        <v>37047</v>
      </c>
      <c r="B4886" s="191">
        <v>1267.1099850000001</v>
      </c>
      <c r="C4886" s="191">
        <v>1286.619995</v>
      </c>
      <c r="D4886" s="191">
        <v>1267.1099850000001</v>
      </c>
      <c r="E4886" s="191">
        <v>1283.5699460000001</v>
      </c>
      <c r="F4886" s="192">
        <v>1283.5699460000001</v>
      </c>
      <c r="G4886" s="191">
        <v>1116800000</v>
      </c>
      <c r="H4886" s="194">
        <f t="shared" si="152"/>
        <v>1.2990159650584728E-2</v>
      </c>
      <c r="I4886" s="193"/>
      <c r="J4886" s="197">
        <v>4884</v>
      </c>
      <c r="K4886" s="234"/>
      <c r="L4886" s="234"/>
      <c r="M4886" s="234"/>
      <c r="N4886" s="234"/>
      <c r="O4886" s="234"/>
      <c r="P4886" s="234"/>
      <c r="Q4886" s="7">
        <v>37047</v>
      </c>
      <c r="R4886" s="234">
        <v>0.37142900000000001</v>
      </c>
      <c r="S4886" s="234">
        <v>0.37678600000000001</v>
      </c>
      <c r="T4886" s="234">
        <v>0.36339300000000002</v>
      </c>
      <c r="U4886" s="234">
        <v>0.37392900000000001</v>
      </c>
      <c r="V4886" s="192">
        <v>0.32312600000000002</v>
      </c>
      <c r="W4886" s="234">
        <v>471794400</v>
      </c>
      <c r="X4886" s="194">
        <f t="shared" si="153"/>
        <v>1.3550560528973878E-2</v>
      </c>
      <c r="Y4886" s="193"/>
      <c r="Z4886" s="197">
        <v>4884</v>
      </c>
    </row>
    <row r="4887" spans="1:26" ht="14.4" x14ac:dyDescent="0.3">
      <c r="A4887" s="7">
        <v>37046</v>
      </c>
      <c r="B4887" s="191">
        <v>1260.670044</v>
      </c>
      <c r="C4887" s="191">
        <v>1267.170044</v>
      </c>
      <c r="D4887" s="191">
        <v>1256.3599850000001</v>
      </c>
      <c r="E4887" s="191">
        <v>1267.1099850000001</v>
      </c>
      <c r="F4887" s="192">
        <v>1267.1099850000001</v>
      </c>
      <c r="G4887" s="191">
        <v>836500000</v>
      </c>
      <c r="H4887" s="194">
        <f t="shared" si="152"/>
        <v>5.108347763675497E-3</v>
      </c>
      <c r="I4887" s="193"/>
      <c r="J4887" s="197">
        <v>4885</v>
      </c>
      <c r="K4887" s="234"/>
      <c r="L4887" s="234"/>
      <c r="M4887" s="234"/>
      <c r="N4887" s="234"/>
      <c r="O4887" s="234"/>
      <c r="P4887" s="234"/>
      <c r="Q4887" s="7">
        <v>37046</v>
      </c>
      <c r="R4887" s="234">
        <v>0.37642900000000001</v>
      </c>
      <c r="S4887" s="234">
        <v>0.37696400000000002</v>
      </c>
      <c r="T4887" s="234">
        <v>0.36535699999999999</v>
      </c>
      <c r="U4887" s="234">
        <v>0.36892900000000001</v>
      </c>
      <c r="V4887" s="192">
        <v>0.31880599999999998</v>
      </c>
      <c r="W4887" s="234">
        <v>281920800</v>
      </c>
      <c r="X4887" s="194">
        <f t="shared" si="153"/>
        <v>-1.1009601216050702E-2</v>
      </c>
      <c r="Y4887" s="193"/>
      <c r="Z4887" s="197">
        <v>4885</v>
      </c>
    </row>
    <row r="4888" spans="1:26" ht="14.4" x14ac:dyDescent="0.3">
      <c r="A4888" s="7">
        <v>37043</v>
      </c>
      <c r="B4888" s="191">
        <v>1255.8199460000001</v>
      </c>
      <c r="C4888" s="191">
        <v>1265.339966</v>
      </c>
      <c r="D4888" s="191">
        <v>1246.880005</v>
      </c>
      <c r="E4888" s="191">
        <v>1260.670044</v>
      </c>
      <c r="F4888" s="192">
        <v>1260.670044</v>
      </c>
      <c r="G4888" s="191">
        <v>1015000000</v>
      </c>
      <c r="H4888" s="194">
        <f t="shared" si="152"/>
        <v>3.8620966448639992E-3</v>
      </c>
      <c r="I4888" s="193"/>
      <c r="J4888" s="197">
        <v>4886</v>
      </c>
      <c r="K4888" s="234"/>
      <c r="L4888" s="234"/>
      <c r="M4888" s="234"/>
      <c r="N4888" s="234"/>
      <c r="O4888" s="234"/>
      <c r="P4888" s="234"/>
      <c r="Q4888" s="7">
        <v>37043</v>
      </c>
      <c r="R4888" s="234">
        <v>0.35946400000000001</v>
      </c>
      <c r="S4888" s="234">
        <v>0.37660700000000003</v>
      </c>
      <c r="T4888" s="234">
        <v>0.35678599999999999</v>
      </c>
      <c r="U4888" s="234">
        <v>0.37303599999999998</v>
      </c>
      <c r="V4888" s="192">
        <v>0.322355</v>
      </c>
      <c r="W4888" s="234">
        <v>456075200</v>
      </c>
      <c r="X4888" s="194">
        <f t="shared" si="153"/>
        <v>4.7117102484976414E-2</v>
      </c>
      <c r="Y4888" s="193"/>
      <c r="Z4888" s="197">
        <v>4886</v>
      </c>
    </row>
    <row r="4889" spans="1:26" ht="14.4" x14ac:dyDescent="0.3">
      <c r="A4889" s="7">
        <v>37042</v>
      </c>
      <c r="B4889" s="191">
        <v>1248.079956</v>
      </c>
      <c r="C4889" s="191">
        <v>1261.910034</v>
      </c>
      <c r="D4889" s="191">
        <v>1248.0699460000001</v>
      </c>
      <c r="E4889" s="191">
        <v>1255.8199460000001</v>
      </c>
      <c r="F4889" s="192">
        <v>1255.8199460000001</v>
      </c>
      <c r="G4889" s="191">
        <v>1226600000</v>
      </c>
      <c r="H4889" s="194">
        <f t="shared" si="152"/>
        <v>6.201517749556771E-3</v>
      </c>
      <c r="I4889" s="193"/>
      <c r="J4889" s="197">
        <v>4887</v>
      </c>
      <c r="K4889" s="234"/>
      <c r="L4889" s="234"/>
      <c r="M4889" s="234"/>
      <c r="N4889" s="234"/>
      <c r="O4889" s="234"/>
      <c r="P4889" s="234"/>
      <c r="Q4889" s="7">
        <v>37042</v>
      </c>
      <c r="R4889" s="234">
        <v>0.35357100000000002</v>
      </c>
      <c r="S4889" s="234">
        <v>0.361429</v>
      </c>
      <c r="T4889" s="234">
        <v>0.34803600000000001</v>
      </c>
      <c r="U4889" s="234">
        <v>0.35625000000000001</v>
      </c>
      <c r="V4889" s="192">
        <v>0.30785000000000001</v>
      </c>
      <c r="W4889" s="234">
        <v>442892800</v>
      </c>
      <c r="X4889" s="194">
        <f t="shared" si="153"/>
        <v>8.5969085202440652E-3</v>
      </c>
      <c r="Y4889" s="193"/>
      <c r="Z4889" s="197">
        <v>4887</v>
      </c>
    </row>
    <row r="4890" spans="1:26" ht="14.4" x14ac:dyDescent="0.3">
      <c r="A4890" s="7">
        <v>37041</v>
      </c>
      <c r="B4890" s="191">
        <v>1267.9300539999999</v>
      </c>
      <c r="C4890" s="191">
        <v>1267.9300539999999</v>
      </c>
      <c r="D4890" s="191">
        <v>1245.959961</v>
      </c>
      <c r="E4890" s="191">
        <v>1248.079956</v>
      </c>
      <c r="F4890" s="192">
        <v>1248.079956</v>
      </c>
      <c r="G4890" s="191">
        <v>1158600000</v>
      </c>
      <c r="H4890" s="194">
        <f t="shared" si="152"/>
        <v>-1.5655515016288028E-2</v>
      </c>
      <c r="I4890" s="193"/>
      <c r="J4890" s="197">
        <v>4888</v>
      </c>
      <c r="K4890" s="234"/>
      <c r="L4890" s="234"/>
      <c r="M4890" s="234"/>
      <c r="N4890" s="234"/>
      <c r="O4890" s="234"/>
      <c r="P4890" s="234"/>
      <c r="Q4890" s="7">
        <v>37041</v>
      </c>
      <c r="R4890" s="234">
        <v>0.37071399999999999</v>
      </c>
      <c r="S4890" s="234">
        <v>0.37071399999999999</v>
      </c>
      <c r="T4890" s="234">
        <v>0.34464299999999998</v>
      </c>
      <c r="U4890" s="234">
        <v>0.35321399999999997</v>
      </c>
      <c r="V4890" s="192">
        <v>0.305226</v>
      </c>
      <c r="W4890" s="234">
        <v>777078400</v>
      </c>
      <c r="X4890" s="194">
        <f t="shared" si="153"/>
        <v>-7.8715986779553632E-2</v>
      </c>
      <c r="Y4890" s="193"/>
      <c r="Z4890" s="197">
        <v>4888</v>
      </c>
    </row>
    <row r="4891" spans="1:26" ht="14.4" x14ac:dyDescent="0.3">
      <c r="A4891" s="7">
        <v>37040</v>
      </c>
      <c r="B4891" s="191">
        <v>1277.8900149999999</v>
      </c>
      <c r="C4891" s="191">
        <v>1278.420044</v>
      </c>
      <c r="D4891" s="191">
        <v>1265.410034</v>
      </c>
      <c r="E4891" s="191">
        <v>1267.9300539999999</v>
      </c>
      <c r="F4891" s="192">
        <v>1267.9300539999999</v>
      </c>
      <c r="G4891" s="191">
        <v>1026000000</v>
      </c>
      <c r="H4891" s="194">
        <f t="shared" si="152"/>
        <v>-7.7940674730133342E-3</v>
      </c>
      <c r="I4891" s="193"/>
      <c r="J4891" s="197">
        <v>4889</v>
      </c>
      <c r="K4891" s="234"/>
      <c r="L4891" s="234"/>
      <c r="M4891" s="234"/>
      <c r="N4891" s="234"/>
      <c r="O4891" s="234"/>
      <c r="P4891" s="234"/>
      <c r="Q4891" s="7">
        <v>37040</v>
      </c>
      <c r="R4891" s="234">
        <v>0.39857100000000001</v>
      </c>
      <c r="S4891" s="234">
        <v>0.40178599999999998</v>
      </c>
      <c r="T4891" s="234">
        <v>0.37160700000000002</v>
      </c>
      <c r="U4891" s="234">
        <v>0.38339299999999998</v>
      </c>
      <c r="V4891" s="192">
        <v>0.33130500000000002</v>
      </c>
      <c r="W4891" s="234">
        <v>515989600</v>
      </c>
      <c r="X4891" s="194">
        <f t="shared" si="153"/>
        <v>-5.667817921420451E-2</v>
      </c>
      <c r="Y4891" s="193"/>
      <c r="Z4891" s="197">
        <v>4889</v>
      </c>
    </row>
    <row r="4892" spans="1:26" ht="14.4" x14ac:dyDescent="0.3">
      <c r="A4892" s="7">
        <v>37036</v>
      </c>
      <c r="B4892" s="191">
        <v>1293.170044</v>
      </c>
      <c r="C4892" s="191">
        <v>1293.170044</v>
      </c>
      <c r="D4892" s="191">
        <v>1276.420044</v>
      </c>
      <c r="E4892" s="191">
        <v>1277.8900149999999</v>
      </c>
      <c r="F4892" s="192">
        <v>1277.8900149999999</v>
      </c>
      <c r="G4892" s="191">
        <v>828100000</v>
      </c>
      <c r="H4892" s="194">
        <f t="shared" si="152"/>
        <v>-1.1815947230525248E-2</v>
      </c>
      <c r="I4892" s="193"/>
      <c r="J4892" s="197">
        <v>4890</v>
      </c>
      <c r="K4892" s="234"/>
      <c r="L4892" s="234"/>
      <c r="M4892" s="234"/>
      <c r="N4892" s="234"/>
      <c r="O4892" s="234"/>
      <c r="P4892" s="234"/>
      <c r="Q4892" s="7">
        <v>37036</v>
      </c>
      <c r="R4892" s="234">
        <v>0.41428599999999999</v>
      </c>
      <c r="S4892" s="234">
        <v>0.41589300000000001</v>
      </c>
      <c r="T4892" s="234">
        <v>0.40178599999999998</v>
      </c>
      <c r="U4892" s="234">
        <v>0.40642899999999998</v>
      </c>
      <c r="V4892" s="192">
        <v>0.351211</v>
      </c>
      <c r="W4892" s="234">
        <v>158743200</v>
      </c>
      <c r="X4892" s="194">
        <f t="shared" si="153"/>
        <v>-1.896642746807975E-2</v>
      </c>
      <c r="Y4892" s="193"/>
      <c r="Z4892" s="197">
        <v>4890</v>
      </c>
    </row>
    <row r="4893" spans="1:26" ht="14.4" x14ac:dyDescent="0.3">
      <c r="A4893" s="7">
        <v>37035</v>
      </c>
      <c r="B4893" s="191">
        <v>1289.0500489999999</v>
      </c>
      <c r="C4893" s="191">
        <v>1295.040039</v>
      </c>
      <c r="D4893" s="191">
        <v>1281.219971</v>
      </c>
      <c r="E4893" s="191">
        <v>1293.170044</v>
      </c>
      <c r="F4893" s="192">
        <v>1293.170044</v>
      </c>
      <c r="G4893" s="191">
        <v>1100700000</v>
      </c>
      <c r="H4893" s="194">
        <f t="shared" si="152"/>
        <v>3.1961482047932629E-3</v>
      </c>
      <c r="I4893" s="193"/>
      <c r="J4893" s="197">
        <v>4891</v>
      </c>
      <c r="K4893" s="234"/>
      <c r="L4893" s="234"/>
      <c r="M4893" s="234"/>
      <c r="N4893" s="234"/>
      <c r="O4893" s="234"/>
      <c r="P4893" s="234"/>
      <c r="Q4893" s="7">
        <v>37035</v>
      </c>
      <c r="R4893" s="234">
        <v>0.41589300000000001</v>
      </c>
      <c r="S4893" s="234">
        <v>0.41607100000000002</v>
      </c>
      <c r="T4893" s="234">
        <v>0.40392899999999998</v>
      </c>
      <c r="U4893" s="234">
        <v>0.41428599999999999</v>
      </c>
      <c r="V4893" s="192">
        <v>0.35800100000000001</v>
      </c>
      <c r="W4893" s="234">
        <v>271756800</v>
      </c>
      <c r="X4893" s="194">
        <f t="shared" si="153"/>
        <v>-1.2888359468061208E-3</v>
      </c>
      <c r="Y4893" s="193"/>
      <c r="Z4893" s="197">
        <v>4891</v>
      </c>
    </row>
    <row r="4894" spans="1:26" ht="14.4" x14ac:dyDescent="0.3">
      <c r="A4894" s="7">
        <v>37034</v>
      </c>
      <c r="B4894" s="191">
        <v>1309.380005</v>
      </c>
      <c r="C4894" s="191">
        <v>1309.380005</v>
      </c>
      <c r="D4894" s="191">
        <v>1288.6999510000001</v>
      </c>
      <c r="E4894" s="191">
        <v>1289.0500489999999</v>
      </c>
      <c r="F4894" s="192">
        <v>1289.0500489999999</v>
      </c>
      <c r="G4894" s="191">
        <v>1134800000</v>
      </c>
      <c r="H4894" s="194">
        <f t="shared" si="152"/>
        <v>-1.5526398694319484E-2</v>
      </c>
      <c r="I4894" s="193"/>
      <c r="J4894" s="197">
        <v>4892</v>
      </c>
      <c r="K4894" s="234"/>
      <c r="L4894" s="234"/>
      <c r="M4894" s="234"/>
      <c r="N4894" s="234"/>
      <c r="O4894" s="234"/>
      <c r="P4894" s="234"/>
      <c r="Q4894" s="7">
        <v>37034</v>
      </c>
      <c r="R4894" s="234">
        <v>0.42410700000000001</v>
      </c>
      <c r="S4894" s="234">
        <v>0.42410700000000001</v>
      </c>
      <c r="T4894" s="234">
        <v>0.40821400000000002</v>
      </c>
      <c r="U4894" s="234">
        <v>0.414821</v>
      </c>
      <c r="V4894" s="192">
        <v>0.35846299999999998</v>
      </c>
      <c r="W4894" s="234">
        <v>281041600</v>
      </c>
      <c r="X4894" s="194">
        <f t="shared" si="153"/>
        <v>-1.1491051484984782E-2</v>
      </c>
      <c r="Y4894" s="193"/>
      <c r="Z4894" s="197">
        <v>4892</v>
      </c>
    </row>
    <row r="4895" spans="1:26" ht="14.4" x14ac:dyDescent="0.3">
      <c r="A4895" s="7">
        <v>37033</v>
      </c>
      <c r="B4895" s="191">
        <v>1312.829956</v>
      </c>
      <c r="C4895" s="191">
        <v>1315.9300539999999</v>
      </c>
      <c r="D4895" s="191">
        <v>1306.8900149999999</v>
      </c>
      <c r="E4895" s="191">
        <v>1309.380005</v>
      </c>
      <c r="F4895" s="192">
        <v>1309.380005</v>
      </c>
      <c r="G4895" s="191">
        <v>1260400000</v>
      </c>
      <c r="H4895" s="194">
        <f t="shared" si="152"/>
        <v>-2.6278734608643065E-3</v>
      </c>
      <c r="I4895" s="193"/>
      <c r="J4895" s="197">
        <v>4893</v>
      </c>
      <c r="K4895" s="234"/>
      <c r="L4895" s="234"/>
      <c r="M4895" s="234"/>
      <c r="N4895" s="234"/>
      <c r="O4895" s="234"/>
      <c r="P4895" s="234"/>
      <c r="Q4895" s="7">
        <v>37033</v>
      </c>
      <c r="R4895" s="234">
        <v>0.42857099999999998</v>
      </c>
      <c r="S4895" s="234">
        <v>0.43089300000000003</v>
      </c>
      <c r="T4895" s="234">
        <v>0.41785699999999998</v>
      </c>
      <c r="U4895" s="234">
        <v>0.41964299999999999</v>
      </c>
      <c r="V4895" s="192">
        <v>0.36263000000000001</v>
      </c>
      <c r="W4895" s="234">
        <v>412916000</v>
      </c>
      <c r="X4895" s="194">
        <f t="shared" si="153"/>
        <v>-2.5470629009010509E-3</v>
      </c>
      <c r="Y4895" s="193"/>
      <c r="Z4895" s="197">
        <v>4893</v>
      </c>
    </row>
    <row r="4896" spans="1:26" ht="14.4" x14ac:dyDescent="0.3">
      <c r="A4896" s="7">
        <v>37032</v>
      </c>
      <c r="B4896" s="191">
        <v>1291.959961</v>
      </c>
      <c r="C4896" s="191">
        <v>1312.9499510000001</v>
      </c>
      <c r="D4896" s="191">
        <v>1287.869995</v>
      </c>
      <c r="E4896" s="191">
        <v>1312.829956</v>
      </c>
      <c r="F4896" s="192">
        <v>1312.829956</v>
      </c>
      <c r="G4896" s="191">
        <v>1174900000</v>
      </c>
      <c r="H4896" s="194">
        <f t="shared" si="152"/>
        <v>1.615374750765981E-2</v>
      </c>
      <c r="I4896" s="193"/>
      <c r="J4896" s="197">
        <v>4894</v>
      </c>
      <c r="K4896" s="234"/>
      <c r="L4896" s="234"/>
      <c r="M4896" s="234"/>
      <c r="N4896" s="234"/>
      <c r="O4896" s="234"/>
      <c r="P4896" s="234"/>
      <c r="Q4896" s="7">
        <v>37032</v>
      </c>
      <c r="R4896" s="234">
        <v>0.42196400000000001</v>
      </c>
      <c r="S4896" s="234">
        <v>0.42696400000000001</v>
      </c>
      <c r="T4896" s="234">
        <v>0.411607</v>
      </c>
      <c r="U4896" s="234">
        <v>0.42071399999999998</v>
      </c>
      <c r="V4896" s="192">
        <v>0.36355599999999999</v>
      </c>
      <c r="W4896" s="234">
        <v>460997600</v>
      </c>
      <c r="X4896" s="194">
        <f t="shared" si="153"/>
        <v>1.275155400957857E-3</v>
      </c>
      <c r="Y4896" s="193"/>
      <c r="Z4896" s="197">
        <v>4894</v>
      </c>
    </row>
    <row r="4897" spans="1:26" ht="14.4" x14ac:dyDescent="0.3">
      <c r="A4897" s="7">
        <v>37029</v>
      </c>
      <c r="B4897" s="191">
        <v>1288.48999</v>
      </c>
      <c r="C4897" s="191">
        <v>1292.0600589999999</v>
      </c>
      <c r="D4897" s="191">
        <v>1281.150024</v>
      </c>
      <c r="E4897" s="191">
        <v>1291.959961</v>
      </c>
      <c r="F4897" s="192">
        <v>1291.959961</v>
      </c>
      <c r="G4897" s="191">
        <v>1130800000</v>
      </c>
      <c r="H4897" s="194">
        <f t="shared" si="152"/>
        <v>2.6930523534761698E-3</v>
      </c>
      <c r="I4897" s="193"/>
      <c r="J4897" s="197">
        <v>4895</v>
      </c>
      <c r="K4897" s="234"/>
      <c r="L4897" s="234"/>
      <c r="M4897" s="234"/>
      <c r="N4897" s="234"/>
      <c r="O4897" s="234"/>
      <c r="P4897" s="234"/>
      <c r="Q4897" s="7">
        <v>37029</v>
      </c>
      <c r="R4897" s="234">
        <v>0.41714299999999999</v>
      </c>
      <c r="S4897" s="234">
        <v>0.42214299999999999</v>
      </c>
      <c r="T4897" s="234">
        <v>0.41285699999999997</v>
      </c>
      <c r="U4897" s="234">
        <v>0.42017900000000002</v>
      </c>
      <c r="V4897" s="192">
        <v>0.363093</v>
      </c>
      <c r="W4897" s="234">
        <v>159051200</v>
      </c>
      <c r="X4897" s="194">
        <f t="shared" si="153"/>
        <v>-8.4754857581562787E-4</v>
      </c>
      <c r="Y4897" s="193"/>
      <c r="Z4897" s="197">
        <v>4895</v>
      </c>
    </row>
    <row r="4898" spans="1:26" ht="14.4" x14ac:dyDescent="0.3">
      <c r="A4898" s="7">
        <v>37028</v>
      </c>
      <c r="B4898" s="191">
        <v>1284.98999</v>
      </c>
      <c r="C4898" s="191">
        <v>1296.4799800000001</v>
      </c>
      <c r="D4898" s="191">
        <v>1282.650024</v>
      </c>
      <c r="E4898" s="191">
        <v>1288.48999</v>
      </c>
      <c r="F4898" s="192">
        <v>1288.48999</v>
      </c>
      <c r="G4898" s="191">
        <v>1355600000</v>
      </c>
      <c r="H4898" s="194">
        <f t="shared" si="152"/>
        <v>2.7237566263064819E-3</v>
      </c>
      <c r="I4898" s="193"/>
      <c r="J4898" s="197">
        <v>4896</v>
      </c>
      <c r="K4898" s="234"/>
      <c r="L4898" s="234"/>
      <c r="M4898" s="234"/>
      <c r="N4898" s="234"/>
      <c r="O4898" s="234"/>
      <c r="P4898" s="234"/>
      <c r="Q4898" s="7">
        <v>37028</v>
      </c>
      <c r="R4898" s="234">
        <v>0.43267899999999998</v>
      </c>
      <c r="S4898" s="234">
        <v>0.43446400000000002</v>
      </c>
      <c r="T4898" s="234">
        <v>0.41517900000000002</v>
      </c>
      <c r="U4898" s="234">
        <v>0.42053600000000002</v>
      </c>
      <c r="V4898" s="192">
        <v>0.36340099999999997</v>
      </c>
      <c r="W4898" s="234">
        <v>332119200</v>
      </c>
      <c r="X4898" s="194">
        <f t="shared" si="153"/>
        <v>-2.2824014692556249E-2</v>
      </c>
      <c r="Y4898" s="193"/>
      <c r="Z4898" s="197">
        <v>4896</v>
      </c>
    </row>
    <row r="4899" spans="1:26" ht="14.4" x14ac:dyDescent="0.3">
      <c r="A4899" s="7">
        <v>37027</v>
      </c>
      <c r="B4899" s="191">
        <v>1249.4399410000001</v>
      </c>
      <c r="C4899" s="191">
        <v>1286.3900149999999</v>
      </c>
      <c r="D4899" s="191">
        <v>1243.0200199999999</v>
      </c>
      <c r="E4899" s="191">
        <v>1284.98999</v>
      </c>
      <c r="F4899" s="192">
        <v>1284.98999</v>
      </c>
      <c r="G4899" s="191">
        <v>1405300000</v>
      </c>
      <c r="H4899" s="194">
        <f t="shared" si="152"/>
        <v>2.8452787391723012E-2</v>
      </c>
      <c r="I4899" s="193"/>
      <c r="J4899" s="197">
        <v>4897</v>
      </c>
      <c r="K4899" s="234"/>
      <c r="L4899" s="234"/>
      <c r="M4899" s="234"/>
      <c r="N4899" s="234"/>
      <c r="O4899" s="234"/>
      <c r="P4899" s="234"/>
      <c r="Q4899" s="7">
        <v>37027</v>
      </c>
      <c r="R4899" s="234">
        <v>0.41535699999999998</v>
      </c>
      <c r="S4899" s="234">
        <v>0.4375</v>
      </c>
      <c r="T4899" s="234">
        <v>0.40803600000000001</v>
      </c>
      <c r="U4899" s="234">
        <v>0.43035699999999999</v>
      </c>
      <c r="V4899" s="192">
        <v>0.37188900000000003</v>
      </c>
      <c r="W4899" s="234">
        <v>322330400</v>
      </c>
      <c r="X4899" s="194">
        <f t="shared" si="153"/>
        <v>3.9690571776835978E-2</v>
      </c>
      <c r="Y4899" s="193"/>
      <c r="Z4899" s="197">
        <v>4897</v>
      </c>
    </row>
    <row r="4900" spans="1:26" ht="14.4" x14ac:dyDescent="0.3">
      <c r="A4900" s="7">
        <v>37026</v>
      </c>
      <c r="B4900" s="191">
        <v>1248.920044</v>
      </c>
      <c r="C4900" s="191">
        <v>1257.4499510000001</v>
      </c>
      <c r="D4900" s="191">
        <v>1245.3599850000001</v>
      </c>
      <c r="E4900" s="191">
        <v>1249.4399410000001</v>
      </c>
      <c r="F4900" s="192">
        <v>1249.4399410000001</v>
      </c>
      <c r="G4900" s="191">
        <v>1071800000</v>
      </c>
      <c r="H4900" s="194">
        <f t="shared" si="152"/>
        <v>4.162772488901845E-4</v>
      </c>
      <c r="I4900" s="193"/>
      <c r="J4900" s="197">
        <v>4898</v>
      </c>
      <c r="K4900" s="234"/>
      <c r="L4900" s="234"/>
      <c r="M4900" s="234"/>
      <c r="N4900" s="234"/>
      <c r="O4900" s="234"/>
      <c r="P4900" s="234"/>
      <c r="Q4900" s="7">
        <v>37026</v>
      </c>
      <c r="R4900" s="234">
        <v>0.417321</v>
      </c>
      <c r="S4900" s="234">
        <v>0.45535700000000001</v>
      </c>
      <c r="T4900" s="234">
        <v>0.41142899999999999</v>
      </c>
      <c r="U4900" s="234">
        <v>0.41392899999999999</v>
      </c>
      <c r="V4900" s="192">
        <v>0.35769200000000001</v>
      </c>
      <c r="W4900" s="234">
        <v>237025600</v>
      </c>
      <c r="X4900" s="194">
        <f t="shared" si="153"/>
        <v>-4.721903007604584E-3</v>
      </c>
      <c r="Y4900" s="193"/>
      <c r="Z4900" s="197">
        <v>4898</v>
      </c>
    </row>
    <row r="4901" spans="1:26" ht="14.4" x14ac:dyDescent="0.3">
      <c r="A4901" s="7">
        <v>37025</v>
      </c>
      <c r="B4901" s="191">
        <v>1245.670044</v>
      </c>
      <c r="C4901" s="191">
        <v>1249.6800539999999</v>
      </c>
      <c r="D4901" s="191">
        <v>1241.0200199999999</v>
      </c>
      <c r="E4901" s="191">
        <v>1248.920044</v>
      </c>
      <c r="F4901" s="192">
        <v>1248.920044</v>
      </c>
      <c r="G4901" s="191">
        <v>858200000</v>
      </c>
      <c r="H4901" s="194">
        <f t="shared" si="152"/>
        <v>2.6090376144583599E-3</v>
      </c>
      <c r="I4901" s="193"/>
      <c r="J4901" s="197">
        <v>4899</v>
      </c>
      <c r="K4901" s="234"/>
      <c r="L4901" s="234"/>
      <c r="M4901" s="234"/>
      <c r="N4901" s="234"/>
      <c r="O4901" s="234"/>
      <c r="P4901" s="234"/>
      <c r="Q4901" s="7">
        <v>37025</v>
      </c>
      <c r="R4901" s="234">
        <v>0.40875</v>
      </c>
      <c r="S4901" s="234">
        <v>0.42285699999999998</v>
      </c>
      <c r="T4901" s="234">
        <v>0.40625</v>
      </c>
      <c r="U4901" s="234">
        <v>0.41589300000000001</v>
      </c>
      <c r="V4901" s="192">
        <v>0.35938900000000001</v>
      </c>
      <c r="W4901" s="234">
        <v>309220800</v>
      </c>
      <c r="X4901" s="194">
        <f t="shared" si="153"/>
        <v>1.9254112308564914E-2</v>
      </c>
      <c r="Y4901" s="193"/>
      <c r="Z4901" s="197">
        <v>4899</v>
      </c>
    </row>
    <row r="4902" spans="1:26" ht="14.4" x14ac:dyDescent="0.3">
      <c r="A4902" s="7">
        <v>37022</v>
      </c>
      <c r="B4902" s="191">
        <v>1255.1800539999999</v>
      </c>
      <c r="C4902" s="191">
        <v>1259.839966</v>
      </c>
      <c r="D4902" s="191">
        <v>1240.790039</v>
      </c>
      <c r="E4902" s="191">
        <v>1245.670044</v>
      </c>
      <c r="F4902" s="192">
        <v>1245.670044</v>
      </c>
      <c r="G4902" s="191">
        <v>906200000</v>
      </c>
      <c r="H4902" s="194">
        <f t="shared" si="152"/>
        <v>-7.5766102000215229E-3</v>
      </c>
      <c r="I4902" s="193"/>
      <c r="J4902" s="197">
        <v>4900</v>
      </c>
      <c r="K4902" s="234"/>
      <c r="L4902" s="234"/>
      <c r="M4902" s="234"/>
      <c r="N4902" s="234"/>
      <c r="O4902" s="234"/>
      <c r="P4902" s="234"/>
      <c r="Q4902" s="7">
        <v>37022</v>
      </c>
      <c r="R4902" s="234">
        <v>0.41089300000000001</v>
      </c>
      <c r="S4902" s="234">
        <v>0.419464</v>
      </c>
      <c r="T4902" s="234">
        <v>0.40642899999999998</v>
      </c>
      <c r="U4902" s="234">
        <v>0.40803600000000001</v>
      </c>
      <c r="V4902" s="192">
        <v>0.35260000000000002</v>
      </c>
      <c r="W4902" s="234">
        <v>203044800</v>
      </c>
      <c r="X4902" s="194">
        <f t="shared" si="153"/>
        <v>-6.519889325301292E-3</v>
      </c>
      <c r="Y4902" s="193"/>
      <c r="Z4902" s="197">
        <v>4900</v>
      </c>
    </row>
    <row r="4903" spans="1:26" ht="14.4" x14ac:dyDescent="0.3">
      <c r="A4903" s="7">
        <v>37021</v>
      </c>
      <c r="B4903" s="191">
        <v>1255.540039</v>
      </c>
      <c r="C4903" s="191">
        <v>1268.1400149999999</v>
      </c>
      <c r="D4903" s="191">
        <v>1254.5600589999999</v>
      </c>
      <c r="E4903" s="191">
        <v>1255.1800539999999</v>
      </c>
      <c r="F4903" s="192">
        <v>1255.1800539999999</v>
      </c>
      <c r="G4903" s="191">
        <v>1056700000</v>
      </c>
      <c r="H4903" s="194">
        <f t="shared" si="152"/>
        <v>-2.8671726015744493E-4</v>
      </c>
      <c r="I4903" s="193"/>
      <c r="J4903" s="197">
        <v>4901</v>
      </c>
      <c r="K4903" s="234"/>
      <c r="L4903" s="234"/>
      <c r="M4903" s="234"/>
      <c r="N4903" s="234"/>
      <c r="O4903" s="234"/>
      <c r="P4903" s="234"/>
      <c r="Q4903" s="7">
        <v>37021</v>
      </c>
      <c r="R4903" s="234">
        <v>0.43232100000000001</v>
      </c>
      <c r="S4903" s="234">
        <v>0.4375</v>
      </c>
      <c r="T4903" s="234">
        <v>0.40982099999999999</v>
      </c>
      <c r="U4903" s="234">
        <v>0.41071400000000002</v>
      </c>
      <c r="V4903" s="192">
        <v>0.35491400000000001</v>
      </c>
      <c r="W4903" s="234">
        <v>288976800</v>
      </c>
      <c r="X4903" s="194">
        <f t="shared" si="153"/>
        <v>-4.0868886084364529E-2</v>
      </c>
      <c r="Y4903" s="193"/>
      <c r="Z4903" s="197">
        <v>4901</v>
      </c>
    </row>
    <row r="4904" spans="1:26" ht="14.4" x14ac:dyDescent="0.3">
      <c r="A4904" s="7">
        <v>37020</v>
      </c>
      <c r="B4904" s="191">
        <v>1261.1999510000001</v>
      </c>
      <c r="C4904" s="191">
        <v>1261.650024</v>
      </c>
      <c r="D4904" s="191">
        <v>1247.829956</v>
      </c>
      <c r="E4904" s="191">
        <v>1255.540039</v>
      </c>
      <c r="F4904" s="192">
        <v>1255.540039</v>
      </c>
      <c r="G4904" s="191">
        <v>1132400000</v>
      </c>
      <c r="H4904" s="194">
        <f t="shared" si="152"/>
        <v>-4.4877198064528596E-3</v>
      </c>
      <c r="I4904" s="193"/>
      <c r="J4904" s="197">
        <v>4902</v>
      </c>
      <c r="K4904" s="234"/>
      <c r="L4904" s="234"/>
      <c r="M4904" s="234"/>
      <c r="N4904" s="234"/>
      <c r="O4904" s="234"/>
      <c r="P4904" s="234"/>
      <c r="Q4904" s="7">
        <v>37020</v>
      </c>
      <c r="R4904" s="234">
        <v>0.43107099999999998</v>
      </c>
      <c r="S4904" s="234">
        <v>0.43839299999999998</v>
      </c>
      <c r="T4904" s="234">
        <v>0.42267900000000003</v>
      </c>
      <c r="U4904" s="234">
        <v>0.42821399999999998</v>
      </c>
      <c r="V4904" s="192">
        <v>0.370037</v>
      </c>
      <c r="W4904" s="234">
        <v>324889600</v>
      </c>
      <c r="X4904" s="194">
        <f t="shared" si="153"/>
        <v>-2.4012174890080475E-2</v>
      </c>
      <c r="Y4904" s="193"/>
      <c r="Z4904" s="197">
        <v>4902</v>
      </c>
    </row>
    <row r="4905" spans="1:26" ht="14.4" x14ac:dyDescent="0.3">
      <c r="A4905" s="7">
        <v>37019</v>
      </c>
      <c r="B4905" s="191">
        <v>1266.709961</v>
      </c>
      <c r="C4905" s="191">
        <v>1267.01001</v>
      </c>
      <c r="D4905" s="191">
        <v>1253</v>
      </c>
      <c r="E4905" s="191">
        <v>1261.1999510000001</v>
      </c>
      <c r="F4905" s="192">
        <v>1261.1999510000001</v>
      </c>
      <c r="G4905" s="191">
        <v>1006300000</v>
      </c>
      <c r="H4905" s="194">
        <f t="shared" si="152"/>
        <v>-1.828287058841671E-3</v>
      </c>
      <c r="I4905" s="193"/>
      <c r="J4905" s="197">
        <v>4903</v>
      </c>
      <c r="K4905" s="234"/>
      <c r="L4905" s="234"/>
      <c r="M4905" s="234"/>
      <c r="N4905" s="234"/>
      <c r="O4905" s="234"/>
      <c r="P4905" s="234"/>
      <c r="Q4905" s="7">
        <v>37019</v>
      </c>
      <c r="R4905" s="234">
        <v>0.452679</v>
      </c>
      <c r="S4905" s="234">
        <v>0.45446399999999998</v>
      </c>
      <c r="T4905" s="234">
        <v>0.42767899999999998</v>
      </c>
      <c r="U4905" s="234">
        <v>0.43874999999999997</v>
      </c>
      <c r="V4905" s="192">
        <v>0.37914100000000001</v>
      </c>
      <c r="W4905" s="234">
        <v>315436800</v>
      </c>
      <c r="X4905" s="194">
        <f t="shared" si="153"/>
        <v>-1.5624716026368248E-2</v>
      </c>
      <c r="Y4905" s="193"/>
      <c r="Z4905" s="197">
        <v>4903</v>
      </c>
    </row>
    <row r="4906" spans="1:26" ht="14.4" x14ac:dyDescent="0.3">
      <c r="A4906" s="7">
        <v>37018</v>
      </c>
      <c r="B4906" s="191">
        <v>1266.6099850000001</v>
      </c>
      <c r="C4906" s="191">
        <v>1270</v>
      </c>
      <c r="D4906" s="191">
        <v>1259.1899410000001</v>
      </c>
      <c r="E4906" s="191">
        <v>1263.51001</v>
      </c>
      <c r="F4906" s="192">
        <v>1263.51001</v>
      </c>
      <c r="G4906" s="191">
        <v>949000000</v>
      </c>
      <c r="H4906" s="194">
        <f t="shared" si="152"/>
        <v>-2.4474582047449168E-3</v>
      </c>
      <c r="I4906" s="193"/>
      <c r="J4906" s="197">
        <v>4904</v>
      </c>
      <c r="K4906" s="234"/>
      <c r="L4906" s="234"/>
      <c r="M4906" s="234"/>
      <c r="N4906" s="234"/>
      <c r="O4906" s="234"/>
      <c r="P4906" s="234"/>
      <c r="Q4906" s="7">
        <v>37018</v>
      </c>
      <c r="R4906" s="234">
        <v>0.45750000000000002</v>
      </c>
      <c r="S4906" s="234">
        <v>0.46</v>
      </c>
      <c r="T4906" s="234">
        <v>0.44357099999999999</v>
      </c>
      <c r="U4906" s="234">
        <v>0.445714</v>
      </c>
      <c r="V4906" s="192">
        <v>0.38515899999999997</v>
      </c>
      <c r="W4906" s="234">
        <v>276550400</v>
      </c>
      <c r="X4906" s="194">
        <f t="shared" si="153"/>
        <v>-3.0680760035233443E-2</v>
      </c>
      <c r="Y4906" s="193"/>
      <c r="Z4906" s="197">
        <v>4904</v>
      </c>
    </row>
    <row r="4907" spans="1:26" ht="14.4" x14ac:dyDescent="0.3">
      <c r="A4907" s="7">
        <v>37015</v>
      </c>
      <c r="B4907" s="191">
        <v>1248.579956</v>
      </c>
      <c r="C4907" s="191">
        <v>1267.51001</v>
      </c>
      <c r="D4907" s="191">
        <v>1232</v>
      </c>
      <c r="E4907" s="191">
        <v>1266.6099850000001</v>
      </c>
      <c r="F4907" s="192">
        <v>1266.6099850000001</v>
      </c>
      <c r="G4907" s="191">
        <v>1082100000</v>
      </c>
      <c r="H4907" s="194">
        <f t="shared" si="152"/>
        <v>1.4440428034550326E-2</v>
      </c>
      <c r="I4907" s="193"/>
      <c r="J4907" s="197">
        <v>4905</v>
      </c>
      <c r="K4907" s="234"/>
      <c r="L4907" s="234"/>
      <c r="M4907" s="234"/>
      <c r="N4907" s="234"/>
      <c r="O4907" s="234"/>
      <c r="P4907" s="234"/>
      <c r="Q4907" s="7">
        <v>37015</v>
      </c>
      <c r="R4907" s="234">
        <v>0.43285699999999999</v>
      </c>
      <c r="S4907" s="234">
        <v>0.46160699999999999</v>
      </c>
      <c r="T4907" s="234">
        <v>0.42785699999999999</v>
      </c>
      <c r="U4907" s="234">
        <v>0.45982099999999998</v>
      </c>
      <c r="V4907" s="192">
        <v>0.39734999999999998</v>
      </c>
      <c r="W4907" s="234">
        <v>281052800</v>
      </c>
      <c r="X4907" s="194">
        <f t="shared" si="153"/>
        <v>3.1651863256473324E-2</v>
      </c>
      <c r="Y4907" s="193"/>
      <c r="Z4907" s="197">
        <v>4905</v>
      </c>
    </row>
    <row r="4908" spans="1:26" ht="14.4" x14ac:dyDescent="0.3">
      <c r="A4908" s="7">
        <v>37014</v>
      </c>
      <c r="B4908" s="191">
        <v>1267.4300539999999</v>
      </c>
      <c r="C4908" s="191">
        <v>1267.4300539999999</v>
      </c>
      <c r="D4908" s="191">
        <v>1239.880005</v>
      </c>
      <c r="E4908" s="191">
        <v>1248.579956</v>
      </c>
      <c r="F4908" s="192">
        <v>1248.579956</v>
      </c>
      <c r="G4908" s="191">
        <v>1137900000</v>
      </c>
      <c r="H4908" s="194">
        <f t="shared" si="152"/>
        <v>-1.4872692927321013E-2</v>
      </c>
      <c r="I4908" s="193"/>
      <c r="J4908" s="197">
        <v>4906</v>
      </c>
      <c r="K4908" s="234"/>
      <c r="L4908" s="234"/>
      <c r="M4908" s="234"/>
      <c r="N4908" s="234"/>
      <c r="O4908" s="234"/>
      <c r="P4908" s="234"/>
      <c r="Q4908" s="7">
        <v>37014</v>
      </c>
      <c r="R4908" s="234">
        <v>0.46375</v>
      </c>
      <c r="S4908" s="234">
        <v>0.46875</v>
      </c>
      <c r="T4908" s="234">
        <v>0.44160700000000003</v>
      </c>
      <c r="U4908" s="234">
        <v>0.445714</v>
      </c>
      <c r="V4908" s="192">
        <v>0.38515899999999997</v>
      </c>
      <c r="W4908" s="234">
        <v>301543200</v>
      </c>
      <c r="X4908" s="194">
        <f t="shared" si="153"/>
        <v>-6.1302131061241293E-2</v>
      </c>
      <c r="Y4908" s="193"/>
      <c r="Z4908" s="197">
        <v>4906</v>
      </c>
    </row>
    <row r="4909" spans="1:26" ht="14.4" x14ac:dyDescent="0.3">
      <c r="A4909" s="7">
        <v>37013</v>
      </c>
      <c r="B4909" s="191">
        <v>1266.4399410000001</v>
      </c>
      <c r="C4909" s="191">
        <v>1272.9300539999999</v>
      </c>
      <c r="D4909" s="191">
        <v>1257.6999510000001</v>
      </c>
      <c r="E4909" s="191">
        <v>1267.4300539999999</v>
      </c>
      <c r="F4909" s="192">
        <v>1267.4300539999999</v>
      </c>
      <c r="G4909" s="191">
        <v>1342200000</v>
      </c>
      <c r="H4909" s="194">
        <f t="shared" si="152"/>
        <v>7.8180809681194143E-4</v>
      </c>
      <c r="I4909" s="193"/>
      <c r="J4909" s="197">
        <v>4907</v>
      </c>
      <c r="K4909" s="234"/>
      <c r="L4909" s="234"/>
      <c r="M4909" s="234"/>
      <c r="N4909" s="234"/>
      <c r="O4909" s="234"/>
      <c r="P4909" s="234"/>
      <c r="Q4909" s="7">
        <v>37013</v>
      </c>
      <c r="R4909" s="234">
        <v>0.47035700000000003</v>
      </c>
      <c r="S4909" s="234">
        <v>0.47678599999999999</v>
      </c>
      <c r="T4909" s="234">
        <v>0.46</v>
      </c>
      <c r="U4909" s="234">
        <v>0.47482099999999999</v>
      </c>
      <c r="V4909" s="192">
        <v>0.41031200000000001</v>
      </c>
      <c r="W4909" s="234">
        <v>368524800</v>
      </c>
      <c r="X4909" s="194">
        <f t="shared" si="153"/>
        <v>2.5454418222214444E-2</v>
      </c>
      <c r="Y4909" s="193"/>
      <c r="Z4909" s="197">
        <v>4907</v>
      </c>
    </row>
    <row r="4910" spans="1:26" ht="14.4" x14ac:dyDescent="0.3">
      <c r="A4910" s="7">
        <v>37012</v>
      </c>
      <c r="B4910" s="191">
        <v>1249.459961</v>
      </c>
      <c r="C4910" s="191">
        <v>1266.469971</v>
      </c>
      <c r="D4910" s="191">
        <v>1243.5500489999999</v>
      </c>
      <c r="E4910" s="191">
        <v>1266.4399410000001</v>
      </c>
      <c r="F4910" s="192">
        <v>1266.4399410000001</v>
      </c>
      <c r="G4910" s="191">
        <v>1181300000</v>
      </c>
      <c r="H4910" s="194">
        <f t="shared" si="152"/>
        <v>1.3589855241467852E-2</v>
      </c>
      <c r="I4910" s="193"/>
      <c r="J4910" s="197">
        <v>4908</v>
      </c>
      <c r="K4910" s="234"/>
      <c r="L4910" s="234"/>
      <c r="M4910" s="234"/>
      <c r="N4910" s="234"/>
      <c r="O4910" s="234"/>
      <c r="P4910" s="234"/>
      <c r="Q4910" s="7">
        <v>37012</v>
      </c>
      <c r="R4910" s="234">
        <v>0.45374999999999999</v>
      </c>
      <c r="S4910" s="234">
        <v>0.47321400000000002</v>
      </c>
      <c r="T4910" s="234">
        <v>0.45</v>
      </c>
      <c r="U4910" s="234">
        <v>0.463036</v>
      </c>
      <c r="V4910" s="192">
        <v>0.40012700000000001</v>
      </c>
      <c r="W4910" s="234">
        <v>427252000</v>
      </c>
      <c r="X4910" s="194">
        <f t="shared" si="153"/>
        <v>1.7259964712283048E-2</v>
      </c>
      <c r="Y4910" s="193"/>
      <c r="Z4910" s="197">
        <v>4908</v>
      </c>
    </row>
    <row r="4911" spans="1:26" ht="14.4" x14ac:dyDescent="0.3">
      <c r="A4911" s="7">
        <v>37011</v>
      </c>
      <c r="B4911" s="191">
        <v>1253.0500489999999</v>
      </c>
      <c r="C4911" s="191">
        <v>1269.3000489999999</v>
      </c>
      <c r="D4911" s="191">
        <v>1243.98999</v>
      </c>
      <c r="E4911" s="191">
        <v>1249.459961</v>
      </c>
      <c r="F4911" s="192">
        <v>1249.459961</v>
      </c>
      <c r="G4911" s="191">
        <v>1266800000</v>
      </c>
      <c r="H4911" s="194">
        <f t="shared" si="152"/>
        <v>-2.8650794937241358E-3</v>
      </c>
      <c r="I4911" s="193"/>
      <c r="J4911" s="197">
        <v>4909</v>
      </c>
      <c r="K4911" s="234"/>
      <c r="L4911" s="234"/>
      <c r="M4911" s="234"/>
      <c r="N4911" s="234"/>
      <c r="O4911" s="234"/>
      <c r="P4911" s="234"/>
      <c r="Q4911" s="7">
        <v>37011</v>
      </c>
      <c r="R4911" s="234">
        <v>0.47678599999999999</v>
      </c>
      <c r="S4911" s="234">
        <v>0.48428599999999999</v>
      </c>
      <c r="T4911" s="234">
        <v>0.44410699999999997</v>
      </c>
      <c r="U4911" s="234">
        <v>0.455179</v>
      </c>
      <c r="V4911" s="192">
        <v>0.39333800000000002</v>
      </c>
      <c r="W4911" s="234">
        <v>494776800</v>
      </c>
      <c r="X4911" s="194">
        <f t="shared" si="153"/>
        <v>-2.7099091255373482E-2</v>
      </c>
      <c r="Y4911" s="193"/>
      <c r="Z4911" s="197">
        <v>4909</v>
      </c>
    </row>
    <row r="4912" spans="1:26" ht="14.4" x14ac:dyDescent="0.3">
      <c r="A4912" s="7">
        <v>37008</v>
      </c>
      <c r="B4912" s="191">
        <v>1234.5200199999999</v>
      </c>
      <c r="C4912" s="191">
        <v>1253.0699460000001</v>
      </c>
      <c r="D4912" s="191">
        <v>1234.5200199999999</v>
      </c>
      <c r="E4912" s="191">
        <v>1253.0500489999999</v>
      </c>
      <c r="F4912" s="192">
        <v>1253.0500489999999</v>
      </c>
      <c r="G4912" s="191">
        <v>1091300000</v>
      </c>
      <c r="H4912" s="194">
        <f t="shared" si="152"/>
        <v>1.500990563117803E-2</v>
      </c>
      <c r="I4912" s="193"/>
      <c r="J4912" s="197">
        <v>4910</v>
      </c>
      <c r="K4912" s="234"/>
      <c r="L4912" s="234"/>
      <c r="M4912" s="234"/>
      <c r="N4912" s="234"/>
      <c r="O4912" s="234"/>
      <c r="P4912" s="234"/>
      <c r="Q4912" s="7">
        <v>37008</v>
      </c>
      <c r="R4912" s="234">
        <v>0.45</v>
      </c>
      <c r="S4912" s="234">
        <v>0.46946399999999999</v>
      </c>
      <c r="T4912" s="234">
        <v>0.44196400000000002</v>
      </c>
      <c r="U4912" s="234">
        <v>0.46785700000000002</v>
      </c>
      <c r="V4912" s="192">
        <v>0.40429399999999999</v>
      </c>
      <c r="W4912" s="234">
        <v>453012000</v>
      </c>
      <c r="X4912" s="194">
        <f t="shared" si="153"/>
        <v>6.1158603963852247E-2</v>
      </c>
      <c r="Y4912" s="193"/>
      <c r="Z4912" s="197">
        <v>4910</v>
      </c>
    </row>
    <row r="4913" spans="1:26" ht="14.4" x14ac:dyDescent="0.3">
      <c r="A4913" s="7">
        <v>37007</v>
      </c>
      <c r="B4913" s="191">
        <v>1228.75</v>
      </c>
      <c r="C4913" s="191">
        <v>1248.3000489999999</v>
      </c>
      <c r="D4913" s="191">
        <v>1228.75</v>
      </c>
      <c r="E4913" s="191">
        <v>1234.5200199999999</v>
      </c>
      <c r="F4913" s="192">
        <v>1234.5200199999999</v>
      </c>
      <c r="G4913" s="191">
        <v>1345200000</v>
      </c>
      <c r="H4913" s="194">
        <f t="shared" si="152"/>
        <v>4.6958453713122532E-3</v>
      </c>
      <c r="I4913" s="193"/>
      <c r="J4913" s="197">
        <v>4911</v>
      </c>
      <c r="K4913" s="234"/>
      <c r="L4913" s="234"/>
      <c r="M4913" s="234"/>
      <c r="N4913" s="234"/>
      <c r="O4913" s="234"/>
      <c r="P4913" s="234"/>
      <c r="Q4913" s="7">
        <v>37007</v>
      </c>
      <c r="R4913" s="234">
        <v>0.44946399999999997</v>
      </c>
      <c r="S4913" s="234">
        <v>0.46607100000000001</v>
      </c>
      <c r="T4913" s="234">
        <v>0.44071399999999999</v>
      </c>
      <c r="U4913" s="234">
        <v>0.44089299999999998</v>
      </c>
      <c r="V4913" s="192">
        <v>0.38099300000000003</v>
      </c>
      <c r="W4913" s="234">
        <v>799696800</v>
      </c>
      <c r="X4913" s="194">
        <f t="shared" si="153"/>
        <v>-1.2137703955370769E-3</v>
      </c>
      <c r="Y4913" s="193"/>
      <c r="Z4913" s="197">
        <v>4911</v>
      </c>
    </row>
    <row r="4914" spans="1:26" ht="14.4" x14ac:dyDescent="0.3">
      <c r="A4914" s="7">
        <v>37006</v>
      </c>
      <c r="B4914" s="191">
        <v>1209.469971</v>
      </c>
      <c r="C4914" s="191">
        <v>1232.3599850000001</v>
      </c>
      <c r="D4914" s="191">
        <v>1207.380005</v>
      </c>
      <c r="E4914" s="191">
        <v>1228.75</v>
      </c>
      <c r="F4914" s="192">
        <v>1228.75</v>
      </c>
      <c r="G4914" s="191">
        <v>1203600000</v>
      </c>
      <c r="H4914" s="194">
        <f t="shared" si="152"/>
        <v>1.5940891020269913E-2</v>
      </c>
      <c r="I4914" s="193"/>
      <c r="J4914" s="197">
        <v>4912</v>
      </c>
      <c r="K4914" s="234"/>
      <c r="L4914" s="234"/>
      <c r="M4914" s="234"/>
      <c r="N4914" s="234"/>
      <c r="O4914" s="234"/>
      <c r="P4914" s="234"/>
      <c r="Q4914" s="7">
        <v>37006</v>
      </c>
      <c r="R4914" s="234">
        <v>0.43232100000000001</v>
      </c>
      <c r="S4914" s="234">
        <v>0.44392900000000002</v>
      </c>
      <c r="T4914" s="234">
        <v>0.42089300000000002</v>
      </c>
      <c r="U4914" s="234">
        <v>0.44142900000000002</v>
      </c>
      <c r="V4914" s="192">
        <v>0.38145600000000002</v>
      </c>
      <c r="W4914" s="234">
        <v>330780800</v>
      </c>
      <c r="X4914" s="194">
        <f t="shared" si="153"/>
        <v>2.8715669564842155E-2</v>
      </c>
      <c r="Y4914" s="193"/>
      <c r="Z4914" s="197">
        <v>4912</v>
      </c>
    </row>
    <row r="4915" spans="1:26" ht="14.4" x14ac:dyDescent="0.3">
      <c r="A4915" s="7">
        <v>37005</v>
      </c>
      <c r="B4915" s="191">
        <v>1224.3599850000001</v>
      </c>
      <c r="C4915" s="191">
        <v>1233.540039</v>
      </c>
      <c r="D4915" s="191">
        <v>1208.8900149999999</v>
      </c>
      <c r="E4915" s="191">
        <v>1209.469971</v>
      </c>
      <c r="F4915" s="192">
        <v>1209.469971</v>
      </c>
      <c r="G4915" s="191">
        <v>1216500000</v>
      </c>
      <c r="H4915" s="194">
        <f t="shared" si="152"/>
        <v>-1.2161467364518666E-2</v>
      </c>
      <c r="I4915" s="193"/>
      <c r="J4915" s="197">
        <v>4913</v>
      </c>
      <c r="K4915" s="234"/>
      <c r="L4915" s="234"/>
      <c r="M4915" s="234"/>
      <c r="N4915" s="234"/>
      <c r="O4915" s="234"/>
      <c r="P4915" s="234"/>
      <c r="Q4915" s="7">
        <v>37005</v>
      </c>
      <c r="R4915" s="234">
        <v>0.43446400000000002</v>
      </c>
      <c r="S4915" s="234">
        <v>0.44196400000000002</v>
      </c>
      <c r="T4915" s="234">
        <v>0.419821</v>
      </c>
      <c r="U4915" s="234">
        <v>0.42910700000000002</v>
      </c>
      <c r="V4915" s="192">
        <v>0.37080800000000003</v>
      </c>
      <c r="W4915" s="234">
        <v>377137600</v>
      </c>
      <c r="X4915" s="194">
        <f t="shared" si="153"/>
        <v>-9.0726156658283916E-3</v>
      </c>
      <c r="Y4915" s="193"/>
      <c r="Z4915" s="197">
        <v>4913</v>
      </c>
    </row>
    <row r="4916" spans="1:26" ht="14.4" x14ac:dyDescent="0.3">
      <c r="A4916" s="7">
        <v>37004</v>
      </c>
      <c r="B4916" s="191">
        <v>1242.9799800000001</v>
      </c>
      <c r="C4916" s="191">
        <v>1242.9799800000001</v>
      </c>
      <c r="D4916" s="191">
        <v>1217.469971</v>
      </c>
      <c r="E4916" s="191">
        <v>1224.3599850000001</v>
      </c>
      <c r="F4916" s="192">
        <v>1224.3599850000001</v>
      </c>
      <c r="G4916" s="191">
        <v>1012600000</v>
      </c>
      <c r="H4916" s="194">
        <f t="shared" si="152"/>
        <v>-1.4980124619545374E-2</v>
      </c>
      <c r="I4916" s="193"/>
      <c r="J4916" s="197">
        <v>4914</v>
      </c>
      <c r="K4916" s="234"/>
      <c r="L4916" s="234"/>
      <c r="M4916" s="234"/>
      <c r="N4916" s="234"/>
      <c r="O4916" s="234"/>
      <c r="P4916" s="234"/>
      <c r="Q4916" s="7">
        <v>37004</v>
      </c>
      <c r="R4916" s="234">
        <v>0.434643</v>
      </c>
      <c r="S4916" s="234">
        <v>0.44642900000000002</v>
      </c>
      <c r="T4916" s="234">
        <v>0.42857099999999998</v>
      </c>
      <c r="U4916" s="234">
        <v>0.43303599999999998</v>
      </c>
      <c r="V4916" s="192">
        <v>0.37420300000000001</v>
      </c>
      <c r="W4916" s="234">
        <v>541525600</v>
      </c>
      <c r="X4916" s="194">
        <f t="shared" si="153"/>
        <v>-3.1550696956992107E-2</v>
      </c>
      <c r="Y4916" s="193"/>
      <c r="Z4916" s="197">
        <v>4914</v>
      </c>
    </row>
    <row r="4917" spans="1:26" ht="14.4" x14ac:dyDescent="0.3">
      <c r="A4917" s="7">
        <v>37001</v>
      </c>
      <c r="B4917" s="191">
        <v>1253.6999510000001</v>
      </c>
      <c r="C4917" s="191">
        <v>1253.6999510000001</v>
      </c>
      <c r="D4917" s="191">
        <v>1234.410034</v>
      </c>
      <c r="E4917" s="191">
        <v>1242.9799800000001</v>
      </c>
      <c r="F4917" s="192">
        <v>1242.9799800000001</v>
      </c>
      <c r="G4917" s="191">
        <v>1338700000</v>
      </c>
      <c r="H4917" s="194">
        <f t="shared" si="152"/>
        <v>-8.542751002259194E-3</v>
      </c>
      <c r="I4917" s="193"/>
      <c r="J4917" s="197">
        <v>4915</v>
      </c>
      <c r="K4917" s="234"/>
      <c r="L4917" s="234"/>
      <c r="M4917" s="234"/>
      <c r="N4917" s="234"/>
      <c r="O4917" s="234"/>
      <c r="P4917" s="234"/>
      <c r="Q4917" s="7">
        <v>37001</v>
      </c>
      <c r="R4917" s="234">
        <v>0.44517899999999999</v>
      </c>
      <c r="S4917" s="234">
        <v>0.457679</v>
      </c>
      <c r="T4917" s="234">
        <v>0.43928600000000001</v>
      </c>
      <c r="U4917" s="234">
        <v>0.44714300000000001</v>
      </c>
      <c r="V4917" s="192">
        <v>0.38639400000000002</v>
      </c>
      <c r="W4917" s="234">
        <v>693403200</v>
      </c>
      <c r="X4917" s="194">
        <f t="shared" si="153"/>
        <v>-2.6438255725181159E-2</v>
      </c>
      <c r="Y4917" s="193"/>
      <c r="Z4917" s="197">
        <v>4915</v>
      </c>
    </row>
    <row r="4918" spans="1:26" ht="14.4" x14ac:dyDescent="0.3">
      <c r="A4918" s="7">
        <v>37000</v>
      </c>
      <c r="B4918" s="191">
        <v>1238.160034</v>
      </c>
      <c r="C4918" s="191">
        <v>1253.709961</v>
      </c>
      <c r="D4918" s="191">
        <v>1233.3900149999999</v>
      </c>
      <c r="E4918" s="191">
        <v>1253.6899410000001</v>
      </c>
      <c r="F4918" s="192">
        <v>1253.6899410000001</v>
      </c>
      <c r="G4918" s="191">
        <v>1486800000</v>
      </c>
      <c r="H4918" s="194">
        <f t="shared" si="152"/>
        <v>1.2542729997372935E-2</v>
      </c>
      <c r="I4918" s="193"/>
      <c r="J4918" s="197">
        <v>4916</v>
      </c>
      <c r="K4918" s="234"/>
      <c r="L4918" s="234"/>
      <c r="M4918" s="234"/>
      <c r="N4918" s="234"/>
      <c r="O4918" s="234"/>
      <c r="P4918" s="234"/>
      <c r="Q4918" s="7">
        <v>37000</v>
      </c>
      <c r="R4918" s="234">
        <v>0.45624999999999999</v>
      </c>
      <c r="S4918" s="234">
        <v>0.45982099999999998</v>
      </c>
      <c r="T4918" s="234">
        <v>0.421429</v>
      </c>
      <c r="U4918" s="234">
        <v>0.45928600000000003</v>
      </c>
      <c r="V4918" s="192">
        <v>0.39688699999999999</v>
      </c>
      <c r="W4918" s="234">
        <v>1873670400</v>
      </c>
      <c r="X4918" s="194">
        <f t="shared" si="153"/>
        <v>0.12856509153363627</v>
      </c>
      <c r="Y4918" s="193"/>
      <c r="Z4918" s="197">
        <v>4916</v>
      </c>
    </row>
    <row r="4919" spans="1:26" ht="14.4" x14ac:dyDescent="0.3">
      <c r="A4919" s="7">
        <v>36999</v>
      </c>
      <c r="B4919" s="191">
        <v>1191.8100589999999</v>
      </c>
      <c r="C4919" s="191">
        <v>1248.420044</v>
      </c>
      <c r="D4919" s="191">
        <v>1191.8100589999999</v>
      </c>
      <c r="E4919" s="191">
        <v>1238.160034</v>
      </c>
      <c r="F4919" s="192">
        <v>1238.160034</v>
      </c>
      <c r="G4919" s="191">
        <v>1918900000</v>
      </c>
      <c r="H4919" s="194">
        <f t="shared" si="152"/>
        <v>3.8890404263654643E-2</v>
      </c>
      <c r="I4919" s="193"/>
      <c r="J4919" s="197">
        <v>4917</v>
      </c>
      <c r="K4919" s="234"/>
      <c r="L4919" s="234"/>
      <c r="M4919" s="234"/>
      <c r="N4919" s="234"/>
      <c r="O4919" s="234"/>
      <c r="P4919" s="234"/>
      <c r="Q4919" s="7">
        <v>36999</v>
      </c>
      <c r="R4919" s="234">
        <v>0.38517899999999999</v>
      </c>
      <c r="S4919" s="234">
        <v>0.43</v>
      </c>
      <c r="T4919" s="234">
        <v>0.37642900000000001</v>
      </c>
      <c r="U4919" s="234">
        <v>0.40696399999999999</v>
      </c>
      <c r="V4919" s="192">
        <v>0.35167399999999999</v>
      </c>
      <c r="W4919" s="234">
        <v>1100842400</v>
      </c>
      <c r="X4919" s="194">
        <f t="shared" si="153"/>
        <v>0.11715598137194472</v>
      </c>
      <c r="Y4919" s="193"/>
      <c r="Z4919" s="197">
        <v>4917</v>
      </c>
    </row>
    <row r="4920" spans="1:26" ht="14.4" x14ac:dyDescent="0.3">
      <c r="A4920" s="7">
        <v>36998</v>
      </c>
      <c r="B4920" s="191">
        <v>1179.6800539999999</v>
      </c>
      <c r="C4920" s="191">
        <v>1192.25</v>
      </c>
      <c r="D4920" s="191">
        <v>1168.900024</v>
      </c>
      <c r="E4920" s="191">
        <v>1191.8100589999999</v>
      </c>
      <c r="F4920" s="192">
        <v>1191.8100589999999</v>
      </c>
      <c r="G4920" s="191">
        <v>1109600000</v>
      </c>
      <c r="H4920" s="194">
        <f t="shared" si="152"/>
        <v>1.0282453245581436E-2</v>
      </c>
      <c r="I4920" s="193"/>
      <c r="J4920" s="197">
        <v>4918</v>
      </c>
      <c r="K4920" s="234"/>
      <c r="L4920" s="234"/>
      <c r="M4920" s="234"/>
      <c r="N4920" s="234"/>
      <c r="O4920" s="234"/>
      <c r="P4920" s="234"/>
      <c r="Q4920" s="7">
        <v>36998</v>
      </c>
      <c r="R4920" s="234">
        <v>0.37857099999999999</v>
      </c>
      <c r="S4920" s="234">
        <v>0.37874999999999998</v>
      </c>
      <c r="T4920" s="234">
        <v>0.35</v>
      </c>
      <c r="U4920" s="234">
        <v>0.364286</v>
      </c>
      <c r="V4920" s="192">
        <v>0.31479400000000002</v>
      </c>
      <c r="W4920" s="234">
        <v>685199200</v>
      </c>
      <c r="X4920" s="194">
        <f t="shared" si="153"/>
        <v>-4.8506537863995516E-2</v>
      </c>
      <c r="Y4920" s="193"/>
      <c r="Z4920" s="197">
        <v>4918</v>
      </c>
    </row>
    <row r="4921" spans="1:26" ht="14.4" x14ac:dyDescent="0.3">
      <c r="A4921" s="7">
        <v>36997</v>
      </c>
      <c r="B4921" s="191">
        <v>1183.5</v>
      </c>
      <c r="C4921" s="191">
        <v>1184.6400149999999</v>
      </c>
      <c r="D4921" s="191">
        <v>1167.380005</v>
      </c>
      <c r="E4921" s="191">
        <v>1179.6800539999999</v>
      </c>
      <c r="F4921" s="192">
        <v>1179.6800539999999</v>
      </c>
      <c r="G4921" s="191">
        <v>913900000</v>
      </c>
      <c r="H4921" s="194">
        <f t="shared" si="152"/>
        <v>-3.2276687790452662E-3</v>
      </c>
      <c r="I4921" s="193"/>
      <c r="J4921" s="197">
        <v>4919</v>
      </c>
      <c r="K4921" s="234"/>
      <c r="L4921" s="234"/>
      <c r="M4921" s="234"/>
      <c r="N4921" s="234"/>
      <c r="O4921" s="234"/>
      <c r="P4921" s="234"/>
      <c r="Q4921" s="7">
        <v>36997</v>
      </c>
      <c r="R4921" s="234">
        <v>0.39446399999999998</v>
      </c>
      <c r="S4921" s="234">
        <v>0.4</v>
      </c>
      <c r="T4921" s="234">
        <v>0.3725</v>
      </c>
      <c r="U4921" s="234">
        <v>0.382857</v>
      </c>
      <c r="V4921" s="192">
        <v>0.33084200000000002</v>
      </c>
      <c r="W4921" s="234">
        <v>285224800</v>
      </c>
      <c r="X4921" s="194">
        <f t="shared" si="153"/>
        <v>-4.3709750147414093E-2</v>
      </c>
      <c r="Y4921" s="193"/>
      <c r="Z4921" s="197">
        <v>4919</v>
      </c>
    </row>
    <row r="4922" spans="1:26" ht="14.4" x14ac:dyDescent="0.3">
      <c r="A4922" s="7">
        <v>36993</v>
      </c>
      <c r="B4922" s="191">
        <v>1165.8900149999999</v>
      </c>
      <c r="C4922" s="191">
        <v>1183.51001</v>
      </c>
      <c r="D4922" s="191">
        <v>1157.7299800000001</v>
      </c>
      <c r="E4922" s="191">
        <v>1183.5</v>
      </c>
      <c r="F4922" s="192">
        <v>1183.5</v>
      </c>
      <c r="G4922" s="191">
        <v>1102000000</v>
      </c>
      <c r="H4922" s="194">
        <f t="shared" si="152"/>
        <v>1.5104327829756783E-2</v>
      </c>
      <c r="I4922" s="193"/>
      <c r="J4922" s="197">
        <v>4920</v>
      </c>
      <c r="K4922" s="234"/>
      <c r="L4922" s="234"/>
      <c r="M4922" s="234"/>
      <c r="N4922" s="234"/>
      <c r="O4922" s="234"/>
      <c r="P4922" s="234"/>
      <c r="Q4922" s="7">
        <v>36993</v>
      </c>
      <c r="R4922" s="234">
        <v>0.38250000000000001</v>
      </c>
      <c r="S4922" s="234">
        <v>0.41107100000000002</v>
      </c>
      <c r="T4922" s="234">
        <v>0.37767899999999999</v>
      </c>
      <c r="U4922" s="234">
        <v>0.40035700000000002</v>
      </c>
      <c r="V4922" s="192">
        <v>0.34596399999999999</v>
      </c>
      <c r="W4922" s="234">
        <v>298933600</v>
      </c>
      <c r="X4922" s="194">
        <f t="shared" si="153"/>
        <v>2.8439611530423851E-2</v>
      </c>
      <c r="Y4922" s="193"/>
      <c r="Z4922" s="197">
        <v>4920</v>
      </c>
    </row>
    <row r="4923" spans="1:26" ht="14.4" x14ac:dyDescent="0.3">
      <c r="A4923" s="7">
        <v>36992</v>
      </c>
      <c r="B4923" s="191">
        <v>1168.380005</v>
      </c>
      <c r="C4923" s="191">
        <v>1182.23999</v>
      </c>
      <c r="D4923" s="191">
        <v>1160.26001</v>
      </c>
      <c r="E4923" s="191">
        <v>1165.8900149999999</v>
      </c>
      <c r="F4923" s="192">
        <v>1165.8900149999999</v>
      </c>
      <c r="G4923" s="191">
        <v>1290300000</v>
      </c>
      <c r="H4923" s="194">
        <f t="shared" si="152"/>
        <v>-2.1311473915543722E-3</v>
      </c>
      <c r="I4923" s="193"/>
      <c r="J4923" s="197">
        <v>4921</v>
      </c>
      <c r="K4923" s="234"/>
      <c r="L4923" s="234"/>
      <c r="M4923" s="234"/>
      <c r="N4923" s="234"/>
      <c r="O4923" s="234"/>
      <c r="P4923" s="234"/>
      <c r="Q4923" s="7">
        <v>36992</v>
      </c>
      <c r="R4923" s="234">
        <v>0.41035700000000003</v>
      </c>
      <c r="S4923" s="234">
        <v>0.41071400000000002</v>
      </c>
      <c r="T4923" s="234">
        <v>0.38</v>
      </c>
      <c r="U4923" s="234">
        <v>0.38928600000000002</v>
      </c>
      <c r="V4923" s="192">
        <v>0.336397</v>
      </c>
      <c r="W4923" s="234">
        <v>334096000</v>
      </c>
      <c r="X4923" s="194">
        <f t="shared" si="153"/>
        <v>-1.0887974125257311E-2</v>
      </c>
      <c r="Y4923" s="193"/>
      <c r="Z4923" s="197">
        <v>4921</v>
      </c>
    </row>
    <row r="4924" spans="1:26" ht="14.4" x14ac:dyDescent="0.3">
      <c r="A4924" s="7">
        <v>36991</v>
      </c>
      <c r="B4924" s="191">
        <v>1137.589966</v>
      </c>
      <c r="C4924" s="191">
        <v>1173.920044</v>
      </c>
      <c r="D4924" s="191">
        <v>1137.589966</v>
      </c>
      <c r="E4924" s="191">
        <v>1168.380005</v>
      </c>
      <c r="F4924" s="192">
        <v>1168.380005</v>
      </c>
      <c r="G4924" s="191">
        <v>1349600000</v>
      </c>
      <c r="H4924" s="194">
        <f t="shared" si="152"/>
        <v>2.7066025475122713E-2</v>
      </c>
      <c r="I4924" s="193"/>
      <c r="J4924" s="197">
        <v>4922</v>
      </c>
      <c r="K4924" s="234"/>
      <c r="L4924" s="234"/>
      <c r="M4924" s="234"/>
      <c r="N4924" s="234"/>
      <c r="O4924" s="234"/>
      <c r="P4924" s="234"/>
      <c r="Q4924" s="7">
        <v>36991</v>
      </c>
      <c r="R4924" s="234">
        <v>0.37321399999999999</v>
      </c>
      <c r="S4924" s="234">
        <v>0.40535700000000002</v>
      </c>
      <c r="T4924" s="234">
        <v>0.37107099999999998</v>
      </c>
      <c r="U4924" s="234">
        <v>0.393571</v>
      </c>
      <c r="V4924" s="192">
        <v>0.34010000000000001</v>
      </c>
      <c r="W4924" s="234">
        <v>457374400</v>
      </c>
      <c r="X4924" s="194">
        <f t="shared" si="153"/>
        <v>7.3026369757125634E-2</v>
      </c>
      <c r="Y4924" s="193"/>
      <c r="Z4924" s="197">
        <v>4922</v>
      </c>
    </row>
    <row r="4925" spans="1:26" ht="14.4" x14ac:dyDescent="0.3">
      <c r="A4925" s="7">
        <v>36990</v>
      </c>
      <c r="B4925" s="191">
        <v>1128.4300539999999</v>
      </c>
      <c r="C4925" s="191">
        <v>1146.130005</v>
      </c>
      <c r="D4925" s="191">
        <v>1126.380005</v>
      </c>
      <c r="E4925" s="191">
        <v>1137.589966</v>
      </c>
      <c r="F4925" s="192">
        <v>1137.589966</v>
      </c>
      <c r="G4925" s="191">
        <v>1062800000</v>
      </c>
      <c r="H4925" s="194">
        <f t="shared" si="152"/>
        <v>8.1173945762349192E-3</v>
      </c>
      <c r="I4925" s="193"/>
      <c r="J4925" s="197">
        <v>4923</v>
      </c>
      <c r="K4925" s="234"/>
      <c r="L4925" s="234"/>
      <c r="M4925" s="234"/>
      <c r="N4925" s="234"/>
      <c r="O4925" s="234"/>
      <c r="P4925" s="234"/>
      <c r="Q4925" s="7">
        <v>36990</v>
      </c>
      <c r="R4925" s="234">
        <v>0.36946400000000001</v>
      </c>
      <c r="S4925" s="234">
        <v>0.38107099999999999</v>
      </c>
      <c r="T4925" s="234">
        <v>0.35821399999999998</v>
      </c>
      <c r="U4925" s="234">
        <v>0.366786</v>
      </c>
      <c r="V4925" s="192">
        <v>0.31695400000000001</v>
      </c>
      <c r="W4925" s="234">
        <v>266582400</v>
      </c>
      <c r="X4925" s="194">
        <f t="shared" si="153"/>
        <v>-2.4266267999054725E-3</v>
      </c>
      <c r="Y4925" s="193"/>
      <c r="Z4925" s="197">
        <v>4923</v>
      </c>
    </row>
    <row r="4926" spans="1:26" ht="14.4" x14ac:dyDescent="0.3">
      <c r="A4926" s="7">
        <v>36987</v>
      </c>
      <c r="B4926" s="191">
        <v>1151.4399410000001</v>
      </c>
      <c r="C4926" s="191">
        <v>1151.4399410000001</v>
      </c>
      <c r="D4926" s="191">
        <v>1119.290039</v>
      </c>
      <c r="E4926" s="191">
        <v>1128.4300539999999</v>
      </c>
      <c r="F4926" s="192">
        <v>1128.4300539999999</v>
      </c>
      <c r="G4926" s="191">
        <v>1266800000</v>
      </c>
      <c r="H4926" s="194">
        <f t="shared" si="152"/>
        <v>-1.9983575504612584E-2</v>
      </c>
      <c r="I4926" s="193"/>
      <c r="J4926" s="197">
        <v>4924</v>
      </c>
      <c r="K4926" s="234"/>
      <c r="L4926" s="234"/>
      <c r="M4926" s="234"/>
      <c r="N4926" s="234"/>
      <c r="O4926" s="234"/>
      <c r="P4926" s="234"/>
      <c r="Q4926" s="7">
        <v>36987</v>
      </c>
      <c r="R4926" s="234">
        <v>0.37142900000000001</v>
      </c>
      <c r="S4926" s="234">
        <v>0.37571399999999999</v>
      </c>
      <c r="T4926" s="234">
        <v>0.35535699999999998</v>
      </c>
      <c r="U4926" s="234">
        <v>0.36767899999999998</v>
      </c>
      <c r="V4926" s="192">
        <v>0.31772499999999998</v>
      </c>
      <c r="W4926" s="234">
        <v>324889600</v>
      </c>
      <c r="X4926" s="194">
        <f t="shared" si="153"/>
        <v>-1.3417337895828605E-2</v>
      </c>
      <c r="Y4926" s="193"/>
      <c r="Z4926" s="197">
        <v>4924</v>
      </c>
    </row>
    <row r="4927" spans="1:26" ht="14.4" x14ac:dyDescent="0.3">
      <c r="A4927" s="7">
        <v>36986</v>
      </c>
      <c r="B4927" s="191">
        <v>1103.25</v>
      </c>
      <c r="C4927" s="191">
        <v>1151.469971</v>
      </c>
      <c r="D4927" s="191">
        <v>1103.25</v>
      </c>
      <c r="E4927" s="191">
        <v>1151.4399410000001</v>
      </c>
      <c r="F4927" s="192">
        <v>1151.4399410000001</v>
      </c>
      <c r="G4927" s="191">
        <v>1368000000</v>
      </c>
      <c r="H4927" s="194">
        <f t="shared" si="152"/>
        <v>4.3679982778155532E-2</v>
      </c>
      <c r="I4927" s="193"/>
      <c r="J4927" s="197">
        <v>4925</v>
      </c>
      <c r="K4927" s="234"/>
      <c r="L4927" s="234"/>
      <c r="M4927" s="234"/>
      <c r="N4927" s="234"/>
      <c r="O4927" s="234"/>
      <c r="P4927" s="234"/>
      <c r="Q4927" s="7">
        <v>36986</v>
      </c>
      <c r="R4927" s="234">
        <v>0.36785699999999999</v>
      </c>
      <c r="S4927" s="234">
        <v>0.40178599999999998</v>
      </c>
      <c r="T4927" s="234">
        <v>0.35714299999999999</v>
      </c>
      <c r="U4927" s="234">
        <v>0.37267899999999998</v>
      </c>
      <c r="V4927" s="192">
        <v>0.322046</v>
      </c>
      <c r="W4927" s="234">
        <v>446762400</v>
      </c>
      <c r="X4927" s="194">
        <f t="shared" si="153"/>
        <v>7.0254498082457623E-2</v>
      </c>
      <c r="Y4927" s="193"/>
      <c r="Z4927" s="197">
        <v>4925</v>
      </c>
    </row>
    <row r="4928" spans="1:26" ht="14.4" x14ac:dyDescent="0.3">
      <c r="A4928" s="7">
        <v>36985</v>
      </c>
      <c r="B4928" s="191">
        <v>1106.459961</v>
      </c>
      <c r="C4928" s="191">
        <v>1117.5</v>
      </c>
      <c r="D4928" s="191">
        <v>1091.98999</v>
      </c>
      <c r="E4928" s="191">
        <v>1103.25</v>
      </c>
      <c r="F4928" s="192">
        <v>1103.25</v>
      </c>
      <c r="G4928" s="191">
        <v>1425590000</v>
      </c>
      <c r="H4928" s="194">
        <f t="shared" si="152"/>
        <v>-2.9011090442883376E-3</v>
      </c>
      <c r="I4928" s="193"/>
      <c r="J4928" s="197">
        <v>4926</v>
      </c>
      <c r="K4928" s="234"/>
      <c r="L4928" s="234"/>
      <c r="M4928" s="234"/>
      <c r="N4928" s="234"/>
      <c r="O4928" s="234"/>
      <c r="P4928" s="234"/>
      <c r="Q4928" s="7">
        <v>36985</v>
      </c>
      <c r="R4928" s="234">
        <v>0.35285699999999998</v>
      </c>
      <c r="S4928" s="234">
        <v>0.36160700000000001</v>
      </c>
      <c r="T4928" s="234">
        <v>0.33482099999999998</v>
      </c>
      <c r="U4928" s="234">
        <v>0.34821400000000002</v>
      </c>
      <c r="V4928" s="192">
        <v>0.30090600000000001</v>
      </c>
      <c r="W4928" s="234">
        <v>685484800</v>
      </c>
      <c r="X4928" s="194">
        <f t="shared" si="153"/>
        <v>-3.6561274313615659E-2</v>
      </c>
      <c r="Y4928" s="193"/>
      <c r="Z4928" s="197">
        <v>4926</v>
      </c>
    </row>
    <row r="4929" spans="1:26" ht="14.4" x14ac:dyDescent="0.3">
      <c r="A4929" s="7">
        <v>36984</v>
      </c>
      <c r="B4929" s="191">
        <v>1145.869995</v>
      </c>
      <c r="C4929" s="191">
        <v>1145.869995</v>
      </c>
      <c r="D4929" s="191">
        <v>1100.1899410000001</v>
      </c>
      <c r="E4929" s="191">
        <v>1106.459961</v>
      </c>
      <c r="F4929" s="192">
        <v>1106.459961</v>
      </c>
      <c r="G4929" s="191">
        <v>1386100000</v>
      </c>
      <c r="H4929" s="194">
        <f t="shared" si="152"/>
        <v>-3.4393111061434153E-2</v>
      </c>
      <c r="I4929" s="193"/>
      <c r="J4929" s="197">
        <v>4927</v>
      </c>
      <c r="K4929" s="234"/>
      <c r="L4929" s="234"/>
      <c r="M4929" s="234"/>
      <c r="N4929" s="234"/>
      <c r="O4929" s="234"/>
      <c r="P4929" s="234"/>
      <c r="Q4929" s="7">
        <v>36984</v>
      </c>
      <c r="R4929" s="234">
        <v>0.38142900000000002</v>
      </c>
      <c r="S4929" s="234">
        <v>0.38214300000000001</v>
      </c>
      <c r="T4929" s="234">
        <v>0.35946400000000001</v>
      </c>
      <c r="U4929" s="234">
        <v>0.361429</v>
      </c>
      <c r="V4929" s="192">
        <v>0.31232500000000002</v>
      </c>
      <c r="W4929" s="234">
        <v>368687200</v>
      </c>
      <c r="X4929" s="194">
        <f t="shared" si="153"/>
        <v>-6.2529077882199566E-2</v>
      </c>
      <c r="Y4929" s="193"/>
      <c r="Z4929" s="197">
        <v>4927</v>
      </c>
    </row>
    <row r="4930" spans="1:26" ht="14.4" x14ac:dyDescent="0.3">
      <c r="A4930" s="7">
        <v>36983</v>
      </c>
      <c r="B4930" s="191">
        <v>1160.329956</v>
      </c>
      <c r="C4930" s="191">
        <v>1169.51001</v>
      </c>
      <c r="D4930" s="191">
        <v>1137.51001</v>
      </c>
      <c r="E4930" s="191">
        <v>1145.869995</v>
      </c>
      <c r="F4930" s="192">
        <v>1145.869995</v>
      </c>
      <c r="G4930" s="191">
        <v>1254900000</v>
      </c>
      <c r="H4930" s="194">
        <f t="shared" si="152"/>
        <v>-1.2461938886631675E-2</v>
      </c>
      <c r="I4930" s="193"/>
      <c r="J4930" s="197">
        <v>4928</v>
      </c>
      <c r="K4930" s="234"/>
      <c r="L4930" s="234"/>
      <c r="M4930" s="234"/>
      <c r="N4930" s="234"/>
      <c r="O4930" s="234"/>
      <c r="P4930" s="234"/>
      <c r="Q4930" s="7">
        <v>36983</v>
      </c>
      <c r="R4930" s="234">
        <v>0.39446399999999998</v>
      </c>
      <c r="S4930" s="234">
        <v>0.40464299999999997</v>
      </c>
      <c r="T4930" s="234">
        <v>0.38214300000000001</v>
      </c>
      <c r="U4930" s="234">
        <v>0.38553599999999999</v>
      </c>
      <c r="V4930" s="192">
        <v>0.33315699999999998</v>
      </c>
      <c r="W4930" s="234">
        <v>340911200</v>
      </c>
      <c r="X4930" s="194">
        <f t="shared" si="153"/>
        <v>-2.1746343554643409E-2</v>
      </c>
      <c r="Y4930" s="193"/>
      <c r="Z4930" s="197">
        <v>4928</v>
      </c>
    </row>
    <row r="4931" spans="1:26" ht="14.4" x14ac:dyDescent="0.3">
      <c r="A4931" s="7">
        <v>36980</v>
      </c>
      <c r="B4931" s="191">
        <v>1147.9499510000001</v>
      </c>
      <c r="C4931" s="191">
        <v>1162.8000489999999</v>
      </c>
      <c r="D4931" s="191">
        <v>1143.829956</v>
      </c>
      <c r="E4931" s="191">
        <v>1160.329956</v>
      </c>
      <c r="F4931" s="192">
        <v>1160.329956</v>
      </c>
      <c r="G4931" s="191">
        <v>1280800000</v>
      </c>
      <c r="H4931" s="194">
        <f t="shared" si="152"/>
        <v>1.0784446647012386E-2</v>
      </c>
      <c r="I4931" s="193"/>
      <c r="J4931" s="197">
        <v>4929</v>
      </c>
      <c r="K4931" s="234"/>
      <c r="L4931" s="234"/>
      <c r="M4931" s="234"/>
      <c r="N4931" s="234"/>
      <c r="O4931" s="234"/>
      <c r="P4931" s="234"/>
      <c r="Q4931" s="7">
        <v>36980</v>
      </c>
      <c r="R4931" s="234">
        <v>0.40267900000000001</v>
      </c>
      <c r="S4931" s="234">
        <v>0.40571400000000002</v>
      </c>
      <c r="T4931" s="234">
        <v>0.38107099999999999</v>
      </c>
      <c r="U4931" s="234">
        <v>0.39410699999999999</v>
      </c>
      <c r="V4931" s="192">
        <v>0.340563</v>
      </c>
      <c r="W4931" s="234">
        <v>400349600</v>
      </c>
      <c r="X4931" s="194">
        <f t="shared" si="153"/>
        <v>-2.0419257784860069E-2</v>
      </c>
      <c r="Y4931" s="193"/>
      <c r="Z4931" s="197">
        <v>4929</v>
      </c>
    </row>
    <row r="4932" spans="1:26" ht="14.4" x14ac:dyDescent="0.3">
      <c r="A4932" s="7">
        <v>36979</v>
      </c>
      <c r="B4932" s="191">
        <v>1153.290039</v>
      </c>
      <c r="C4932" s="191">
        <v>1161.6899410000001</v>
      </c>
      <c r="D4932" s="191">
        <v>1136.26001</v>
      </c>
      <c r="E4932" s="191">
        <v>1147.9499510000001</v>
      </c>
      <c r="F4932" s="192">
        <v>1147.9499510000001</v>
      </c>
      <c r="G4932" s="191">
        <v>1234500000</v>
      </c>
      <c r="H4932" s="194">
        <f t="shared" ref="H4932:H4995" si="154">(F4932-F4933)/F4933</f>
        <v>-4.6303079185789475E-3</v>
      </c>
      <c r="I4932" s="193"/>
      <c r="J4932" s="197">
        <v>4930</v>
      </c>
      <c r="K4932" s="234"/>
      <c r="L4932" s="234"/>
      <c r="M4932" s="234"/>
      <c r="N4932" s="234"/>
      <c r="O4932" s="234"/>
      <c r="P4932" s="234"/>
      <c r="Q4932" s="7">
        <v>36979</v>
      </c>
      <c r="R4932" s="234">
        <v>0.38874999999999998</v>
      </c>
      <c r="S4932" s="234">
        <v>0.41875000000000001</v>
      </c>
      <c r="T4932" s="234">
        <v>0.38392900000000002</v>
      </c>
      <c r="U4932" s="234">
        <v>0.40232099999999998</v>
      </c>
      <c r="V4932" s="192">
        <v>0.34766200000000003</v>
      </c>
      <c r="W4932" s="234">
        <v>613065600</v>
      </c>
      <c r="X4932" s="194">
        <f t="shared" ref="X4932:X4995" si="155">(V4932-V4933)/V4933</f>
        <v>1.6237609870596137E-2</v>
      </c>
      <c r="Y4932" s="193"/>
      <c r="Z4932" s="197">
        <v>4930</v>
      </c>
    </row>
    <row r="4933" spans="1:26" ht="14.4" x14ac:dyDescent="0.3">
      <c r="A4933" s="7">
        <v>36978</v>
      </c>
      <c r="B4933" s="191">
        <v>1182.170044</v>
      </c>
      <c r="C4933" s="191">
        <v>1182.170044</v>
      </c>
      <c r="D4933" s="191">
        <v>1147.829956</v>
      </c>
      <c r="E4933" s="191">
        <v>1153.290039</v>
      </c>
      <c r="F4933" s="192">
        <v>1153.290039</v>
      </c>
      <c r="G4933" s="191">
        <v>1333400000</v>
      </c>
      <c r="H4933" s="194">
        <f t="shared" si="154"/>
        <v>-2.4429653878118386E-2</v>
      </c>
      <c r="I4933" s="193"/>
      <c r="J4933" s="197">
        <v>4931</v>
      </c>
      <c r="K4933" s="234"/>
      <c r="L4933" s="234"/>
      <c r="M4933" s="234"/>
      <c r="N4933" s="234"/>
      <c r="O4933" s="234"/>
      <c r="P4933" s="234"/>
      <c r="Q4933" s="7">
        <v>36978</v>
      </c>
      <c r="R4933" s="234">
        <v>0.39428600000000003</v>
      </c>
      <c r="S4933" s="234">
        <v>0.40178599999999998</v>
      </c>
      <c r="T4933" s="234">
        <v>0.38392900000000002</v>
      </c>
      <c r="U4933" s="234">
        <v>0.39589299999999999</v>
      </c>
      <c r="V4933" s="192">
        <v>0.34210699999999999</v>
      </c>
      <c r="W4933" s="234">
        <v>584662400</v>
      </c>
      <c r="X4933" s="194">
        <f t="shared" si="155"/>
        <v>-3.0605710270098736E-2</v>
      </c>
      <c r="Y4933" s="193"/>
      <c r="Z4933" s="197">
        <v>4931</v>
      </c>
    </row>
    <row r="4934" spans="1:26" ht="14.4" x14ac:dyDescent="0.3">
      <c r="A4934" s="7">
        <v>36977</v>
      </c>
      <c r="B4934" s="191">
        <v>1152.6899410000001</v>
      </c>
      <c r="C4934" s="191">
        <v>1183.349976</v>
      </c>
      <c r="D4934" s="191">
        <v>1150.959961</v>
      </c>
      <c r="E4934" s="191">
        <v>1182.170044</v>
      </c>
      <c r="F4934" s="192">
        <v>1182.170044</v>
      </c>
      <c r="G4934" s="191">
        <v>1314200000</v>
      </c>
      <c r="H4934" s="194">
        <f t="shared" si="154"/>
        <v>2.5575050107945609E-2</v>
      </c>
      <c r="I4934" s="193"/>
      <c r="J4934" s="197">
        <v>4932</v>
      </c>
      <c r="K4934" s="234"/>
      <c r="L4934" s="234"/>
      <c r="M4934" s="234"/>
      <c r="N4934" s="234"/>
      <c r="O4934" s="234"/>
      <c r="P4934" s="234"/>
      <c r="Q4934" s="7">
        <v>36977</v>
      </c>
      <c r="R4934" s="234">
        <v>0.39178600000000002</v>
      </c>
      <c r="S4934" s="234">
        <v>0.411607</v>
      </c>
      <c r="T4934" s="234">
        <v>0.391071</v>
      </c>
      <c r="U4934" s="234">
        <v>0.40839300000000001</v>
      </c>
      <c r="V4934" s="192">
        <v>0.352908</v>
      </c>
      <c r="W4934" s="234">
        <v>543821600</v>
      </c>
      <c r="X4934" s="194">
        <f t="shared" si="155"/>
        <v>5.0046416414748524E-2</v>
      </c>
      <c r="Y4934" s="193"/>
      <c r="Z4934" s="197">
        <v>4932</v>
      </c>
    </row>
    <row r="4935" spans="1:26" ht="14.4" x14ac:dyDescent="0.3">
      <c r="A4935" s="7">
        <v>36976</v>
      </c>
      <c r="B4935" s="191">
        <v>1139.829956</v>
      </c>
      <c r="C4935" s="191">
        <v>1160.0200199999999</v>
      </c>
      <c r="D4935" s="191">
        <v>1139.829956</v>
      </c>
      <c r="E4935" s="191">
        <v>1152.6899410000001</v>
      </c>
      <c r="F4935" s="192">
        <v>1152.6899410000001</v>
      </c>
      <c r="G4935" s="191">
        <v>1114000000</v>
      </c>
      <c r="H4935" s="194">
        <f t="shared" si="154"/>
        <v>1.1282371490857757E-2</v>
      </c>
      <c r="I4935" s="193"/>
      <c r="J4935" s="197">
        <v>4933</v>
      </c>
      <c r="K4935" s="234"/>
      <c r="L4935" s="234"/>
      <c r="M4935" s="234"/>
      <c r="N4935" s="234"/>
      <c r="O4935" s="234"/>
      <c r="P4935" s="234"/>
      <c r="Q4935" s="7">
        <v>36976</v>
      </c>
      <c r="R4935" s="234">
        <v>0.41303600000000001</v>
      </c>
      <c r="S4935" s="234">
        <v>0.42410700000000001</v>
      </c>
      <c r="T4935" s="234">
        <v>0.37732100000000002</v>
      </c>
      <c r="U4935" s="234">
        <v>0.38892900000000002</v>
      </c>
      <c r="V4935" s="192">
        <v>0.336088</v>
      </c>
      <c r="W4935" s="234">
        <v>734451200</v>
      </c>
      <c r="X4935" s="194">
        <f t="shared" si="155"/>
        <v>-5.3043835971531159E-2</v>
      </c>
      <c r="Y4935" s="193"/>
      <c r="Z4935" s="197">
        <v>4933</v>
      </c>
    </row>
    <row r="4936" spans="1:26" ht="14.4" x14ac:dyDescent="0.3">
      <c r="A4936" s="7">
        <v>36973</v>
      </c>
      <c r="B4936" s="191">
        <v>1117.579956</v>
      </c>
      <c r="C4936" s="191">
        <v>1141.829956</v>
      </c>
      <c r="D4936" s="191">
        <v>1117.579956</v>
      </c>
      <c r="E4936" s="191">
        <v>1139.829956</v>
      </c>
      <c r="F4936" s="192">
        <v>1139.829956</v>
      </c>
      <c r="G4936" s="191">
        <v>1364900000</v>
      </c>
      <c r="H4936" s="194">
        <f t="shared" si="154"/>
        <v>1.9909090066035508E-2</v>
      </c>
      <c r="I4936" s="193"/>
      <c r="J4936" s="197">
        <v>4934</v>
      </c>
      <c r="K4936" s="234"/>
      <c r="L4936" s="234"/>
      <c r="M4936" s="234"/>
      <c r="N4936" s="234"/>
      <c r="O4936" s="234"/>
      <c r="P4936" s="234"/>
      <c r="Q4936" s="7">
        <v>36973</v>
      </c>
      <c r="R4936" s="234">
        <v>0.39397300000000002</v>
      </c>
      <c r="S4936" s="234">
        <v>0.42075899999999999</v>
      </c>
      <c r="T4936" s="234">
        <v>0.39285700000000001</v>
      </c>
      <c r="U4936" s="234">
        <v>0.41071400000000002</v>
      </c>
      <c r="V4936" s="192">
        <v>0.35491400000000001</v>
      </c>
      <c r="W4936" s="234">
        <v>944888000</v>
      </c>
      <c r="X4936" s="194">
        <f t="shared" si="155"/>
        <v>6.3581632439008995E-2</v>
      </c>
      <c r="Y4936" s="193"/>
      <c r="Z4936" s="197">
        <v>4934</v>
      </c>
    </row>
    <row r="4937" spans="1:26" ht="14.4" x14ac:dyDescent="0.3">
      <c r="A4937" s="7">
        <v>36972</v>
      </c>
      <c r="B4937" s="191">
        <v>1122.1400149999999</v>
      </c>
      <c r="C4937" s="191">
        <v>1124.2700199999999</v>
      </c>
      <c r="D4937" s="191">
        <v>1081.1899410000001</v>
      </c>
      <c r="E4937" s="191">
        <v>1117.579956</v>
      </c>
      <c r="F4937" s="192">
        <v>1117.579956</v>
      </c>
      <c r="G4937" s="191">
        <v>1723950000</v>
      </c>
      <c r="H4937" s="194">
        <f t="shared" si="154"/>
        <v>-4.0637165942254633E-3</v>
      </c>
      <c r="I4937" s="193"/>
      <c r="J4937" s="197">
        <v>4935</v>
      </c>
      <c r="K4937" s="234"/>
      <c r="L4937" s="234"/>
      <c r="M4937" s="234"/>
      <c r="N4937" s="234"/>
      <c r="O4937" s="234"/>
      <c r="P4937" s="234"/>
      <c r="Q4937" s="7">
        <v>36972</v>
      </c>
      <c r="R4937" s="234">
        <v>0.36383900000000002</v>
      </c>
      <c r="S4937" s="234">
        <v>0.38839299999999999</v>
      </c>
      <c r="T4937" s="234">
        <v>0.36049100000000001</v>
      </c>
      <c r="U4937" s="234">
        <v>0.38616099999999998</v>
      </c>
      <c r="V4937" s="192">
        <v>0.33369700000000002</v>
      </c>
      <c r="W4937" s="234">
        <v>723301600</v>
      </c>
      <c r="X4937" s="194">
        <f t="shared" si="155"/>
        <v>7.4535501529544454E-2</v>
      </c>
      <c r="Y4937" s="193"/>
      <c r="Z4937" s="197">
        <v>4935</v>
      </c>
    </row>
    <row r="4938" spans="1:26" ht="14.4" x14ac:dyDescent="0.3">
      <c r="A4938" s="7">
        <v>36971</v>
      </c>
      <c r="B4938" s="191">
        <v>1142.619995</v>
      </c>
      <c r="C4938" s="191">
        <v>1149.3900149999999</v>
      </c>
      <c r="D4938" s="191">
        <v>1118.73999</v>
      </c>
      <c r="E4938" s="191">
        <v>1122.1400149999999</v>
      </c>
      <c r="F4938" s="192">
        <v>1122.1400149999999</v>
      </c>
      <c r="G4938" s="191">
        <v>1346300000</v>
      </c>
      <c r="H4938" s="194">
        <f t="shared" si="154"/>
        <v>-1.7923701746528659E-2</v>
      </c>
      <c r="I4938" s="193"/>
      <c r="J4938" s="197">
        <v>4936</v>
      </c>
      <c r="K4938" s="234"/>
      <c r="L4938" s="234"/>
      <c r="M4938" s="234"/>
      <c r="N4938" s="234"/>
      <c r="O4938" s="234"/>
      <c r="P4938" s="234"/>
      <c r="Q4938" s="7">
        <v>36971</v>
      </c>
      <c r="R4938" s="234">
        <v>0.35323700000000002</v>
      </c>
      <c r="S4938" s="234">
        <v>0.37276799999999999</v>
      </c>
      <c r="T4938" s="234">
        <v>0.34598200000000001</v>
      </c>
      <c r="U4938" s="234">
        <v>0.359375</v>
      </c>
      <c r="V4938" s="192">
        <v>0.31054999999999999</v>
      </c>
      <c r="W4938" s="234">
        <v>371375200</v>
      </c>
      <c r="X4938" s="194">
        <f t="shared" si="155"/>
        <v>2.2221929631104802E-2</v>
      </c>
      <c r="Y4938" s="193"/>
      <c r="Z4938" s="197">
        <v>4936</v>
      </c>
    </row>
    <row r="4939" spans="1:26" ht="14.4" x14ac:dyDescent="0.3">
      <c r="A4939" s="7">
        <v>36970</v>
      </c>
      <c r="B4939" s="191">
        <v>1170.8100589999999</v>
      </c>
      <c r="C4939" s="191">
        <v>1180.5600589999999</v>
      </c>
      <c r="D4939" s="191">
        <v>1142.1899410000001</v>
      </c>
      <c r="E4939" s="191">
        <v>1142.619995</v>
      </c>
      <c r="F4939" s="192">
        <v>1142.619995</v>
      </c>
      <c r="G4939" s="191">
        <v>1235900000</v>
      </c>
      <c r="H4939" s="194">
        <f t="shared" si="154"/>
        <v>-2.4077401610366499E-2</v>
      </c>
      <c r="I4939" s="193"/>
      <c r="J4939" s="197">
        <v>4937</v>
      </c>
      <c r="K4939" s="234"/>
      <c r="L4939" s="234"/>
      <c r="M4939" s="234"/>
      <c r="N4939" s="234"/>
      <c r="O4939" s="234"/>
      <c r="P4939" s="234"/>
      <c r="Q4939" s="7">
        <v>36970</v>
      </c>
      <c r="R4939" s="234">
        <v>0.36997799999999997</v>
      </c>
      <c r="S4939" s="234">
        <v>0.37388399999999999</v>
      </c>
      <c r="T4939" s="234">
        <v>0.35156300000000001</v>
      </c>
      <c r="U4939" s="234">
        <v>0.35156300000000001</v>
      </c>
      <c r="V4939" s="192">
        <v>0.30379899999999999</v>
      </c>
      <c r="W4939" s="234">
        <v>499206400</v>
      </c>
      <c r="X4939" s="194">
        <f t="shared" si="155"/>
        <v>-4.2552655049936855E-2</v>
      </c>
      <c r="Y4939" s="193"/>
      <c r="Z4939" s="197">
        <v>4937</v>
      </c>
    </row>
    <row r="4940" spans="1:26" ht="14.4" x14ac:dyDescent="0.3">
      <c r="A4940" s="7">
        <v>36969</v>
      </c>
      <c r="B4940" s="191">
        <v>1150.530029</v>
      </c>
      <c r="C4940" s="191">
        <v>1173.5</v>
      </c>
      <c r="D4940" s="191">
        <v>1147.1800539999999</v>
      </c>
      <c r="E4940" s="191">
        <v>1170.8100589999999</v>
      </c>
      <c r="F4940" s="192">
        <v>1170.8100589999999</v>
      </c>
      <c r="G4940" s="191">
        <v>1126200000</v>
      </c>
      <c r="H4940" s="194">
        <f t="shared" si="154"/>
        <v>1.7626684648662825E-2</v>
      </c>
      <c r="I4940" s="193"/>
      <c r="J4940" s="197">
        <v>4938</v>
      </c>
      <c r="K4940" s="234"/>
      <c r="L4940" s="234"/>
      <c r="M4940" s="234"/>
      <c r="N4940" s="234"/>
      <c r="O4940" s="234"/>
      <c r="P4940" s="234"/>
      <c r="Q4940" s="7">
        <v>36969</v>
      </c>
      <c r="R4940" s="234">
        <v>0.35267900000000002</v>
      </c>
      <c r="S4940" s="234">
        <v>0.36830400000000002</v>
      </c>
      <c r="T4940" s="234">
        <v>0.34821400000000002</v>
      </c>
      <c r="U4940" s="234">
        <v>0.36718800000000001</v>
      </c>
      <c r="V4940" s="192">
        <v>0.317301</v>
      </c>
      <c r="W4940" s="234">
        <v>356008800</v>
      </c>
      <c r="X4940" s="194">
        <f t="shared" si="155"/>
        <v>4.7772046731872936E-2</v>
      </c>
      <c r="Y4940" s="193"/>
      <c r="Z4940" s="197">
        <v>4938</v>
      </c>
    </row>
    <row r="4941" spans="1:26" ht="14.4" x14ac:dyDescent="0.3">
      <c r="A4941" s="7">
        <v>36966</v>
      </c>
      <c r="B4941" s="191">
        <v>1173.5600589999999</v>
      </c>
      <c r="C4941" s="191">
        <v>1173.5600589999999</v>
      </c>
      <c r="D4941" s="191">
        <v>1148.6400149999999</v>
      </c>
      <c r="E4941" s="191">
        <v>1150.530029</v>
      </c>
      <c r="F4941" s="192">
        <v>1150.530029</v>
      </c>
      <c r="G4941" s="191">
        <v>1543560000</v>
      </c>
      <c r="H4941" s="194">
        <f t="shared" si="154"/>
        <v>-1.9624074476106465E-2</v>
      </c>
      <c r="I4941" s="193"/>
      <c r="J4941" s="197">
        <v>4939</v>
      </c>
      <c r="K4941" s="234"/>
      <c r="L4941" s="234"/>
      <c r="M4941" s="234"/>
      <c r="N4941" s="234"/>
      <c r="O4941" s="234"/>
      <c r="P4941" s="234"/>
      <c r="Q4941" s="7">
        <v>36966</v>
      </c>
      <c r="R4941" s="234">
        <v>0.33928599999999998</v>
      </c>
      <c r="S4941" s="234">
        <v>0.36272300000000002</v>
      </c>
      <c r="T4941" s="234">
        <v>0.33705400000000002</v>
      </c>
      <c r="U4941" s="234">
        <v>0.35044599999999998</v>
      </c>
      <c r="V4941" s="192">
        <v>0.30283399999999999</v>
      </c>
      <c r="W4941" s="234">
        <v>470316000</v>
      </c>
      <c r="X4941" s="194">
        <f t="shared" si="155"/>
        <v>-3.1764423187699556E-3</v>
      </c>
      <c r="Y4941" s="193"/>
      <c r="Z4941" s="197">
        <v>4939</v>
      </c>
    </row>
    <row r="4942" spans="1:26" ht="14.4" x14ac:dyDescent="0.3">
      <c r="A4942" s="7">
        <v>36965</v>
      </c>
      <c r="B4942" s="191">
        <v>1166.709961</v>
      </c>
      <c r="C4942" s="191">
        <v>1182.040039</v>
      </c>
      <c r="D4942" s="191">
        <v>1166.709961</v>
      </c>
      <c r="E4942" s="191">
        <v>1173.5600589999999</v>
      </c>
      <c r="F4942" s="192">
        <v>1173.5600589999999</v>
      </c>
      <c r="G4942" s="191">
        <v>1259500000</v>
      </c>
      <c r="H4942" s="194">
        <f t="shared" si="154"/>
        <v>5.8712946910375171E-3</v>
      </c>
      <c r="I4942" s="193"/>
      <c r="J4942" s="197">
        <v>4940</v>
      </c>
      <c r="K4942" s="234"/>
      <c r="L4942" s="234"/>
      <c r="M4942" s="234"/>
      <c r="N4942" s="234"/>
      <c r="O4942" s="234"/>
      <c r="P4942" s="234"/>
      <c r="Q4942" s="7">
        <v>36965</v>
      </c>
      <c r="R4942" s="234">
        <v>0.37276799999999999</v>
      </c>
      <c r="S4942" s="234">
        <v>0.38169599999999998</v>
      </c>
      <c r="T4942" s="234">
        <v>0.35156300000000001</v>
      </c>
      <c r="U4942" s="234">
        <v>0.35156300000000001</v>
      </c>
      <c r="V4942" s="192">
        <v>0.30379899999999999</v>
      </c>
      <c r="W4942" s="234">
        <v>529317600</v>
      </c>
      <c r="X4942" s="194">
        <f t="shared" si="155"/>
        <v>-3.6696345902616591E-2</v>
      </c>
      <c r="Y4942" s="193"/>
      <c r="Z4942" s="197">
        <v>4940</v>
      </c>
    </row>
    <row r="4943" spans="1:26" ht="14.4" x14ac:dyDescent="0.3">
      <c r="A4943" s="7">
        <v>36964</v>
      </c>
      <c r="B4943" s="191">
        <v>1197.660034</v>
      </c>
      <c r="C4943" s="191">
        <v>1197.660034</v>
      </c>
      <c r="D4943" s="191">
        <v>1155.349976</v>
      </c>
      <c r="E4943" s="191">
        <v>1166.709961</v>
      </c>
      <c r="F4943" s="192">
        <v>1166.709961</v>
      </c>
      <c r="G4943" s="191">
        <v>1397400000</v>
      </c>
      <c r="H4943" s="194">
        <f t="shared" si="154"/>
        <v>-2.5842118899660951E-2</v>
      </c>
      <c r="I4943" s="193"/>
      <c r="J4943" s="197">
        <v>4941</v>
      </c>
      <c r="K4943" s="234"/>
      <c r="L4943" s="234"/>
      <c r="M4943" s="234"/>
      <c r="N4943" s="234"/>
      <c r="O4943" s="234"/>
      <c r="P4943" s="234"/>
      <c r="Q4943" s="7">
        <v>36964</v>
      </c>
      <c r="R4943" s="234">
        <v>0.33035700000000001</v>
      </c>
      <c r="S4943" s="234">
        <v>0.36607099999999998</v>
      </c>
      <c r="T4943" s="234">
        <v>0.32924100000000001</v>
      </c>
      <c r="U4943" s="234">
        <v>0.36495499999999997</v>
      </c>
      <c r="V4943" s="192">
        <v>0.31537199999999999</v>
      </c>
      <c r="W4943" s="234">
        <v>477775200</v>
      </c>
      <c r="X4943" s="194">
        <f t="shared" si="155"/>
        <v>4.4727862987378533E-2</v>
      </c>
      <c r="Y4943" s="193"/>
      <c r="Z4943" s="197">
        <v>4941</v>
      </c>
    </row>
    <row r="4944" spans="1:26" ht="14.4" x14ac:dyDescent="0.3">
      <c r="A4944" s="7">
        <v>36963</v>
      </c>
      <c r="B4944" s="191">
        <v>1180.160034</v>
      </c>
      <c r="C4944" s="191">
        <v>1197.829956</v>
      </c>
      <c r="D4944" s="191">
        <v>1171.5</v>
      </c>
      <c r="E4944" s="191">
        <v>1197.660034</v>
      </c>
      <c r="F4944" s="192">
        <v>1197.660034</v>
      </c>
      <c r="G4944" s="191">
        <v>1360900000</v>
      </c>
      <c r="H4944" s="194">
        <f t="shared" si="154"/>
        <v>1.4828497403598739E-2</v>
      </c>
      <c r="I4944" s="193"/>
      <c r="J4944" s="197">
        <v>4942</v>
      </c>
      <c r="K4944" s="234"/>
      <c r="L4944" s="234"/>
      <c r="M4944" s="234"/>
      <c r="N4944" s="234"/>
      <c r="O4944" s="234"/>
      <c r="P4944" s="234"/>
      <c r="Q4944" s="7">
        <v>36963</v>
      </c>
      <c r="R4944" s="234">
        <v>0.33705400000000002</v>
      </c>
      <c r="S4944" s="234">
        <v>0.34932999999999997</v>
      </c>
      <c r="T4944" s="234">
        <v>0.32477699999999998</v>
      </c>
      <c r="U4944" s="234">
        <v>0.34932999999999997</v>
      </c>
      <c r="V4944" s="192">
        <v>0.30187000000000003</v>
      </c>
      <c r="W4944" s="234">
        <v>443329600</v>
      </c>
      <c r="X4944" s="194">
        <f t="shared" si="155"/>
        <v>5.03369832604392E-2</v>
      </c>
      <c r="Y4944" s="193"/>
      <c r="Z4944" s="197">
        <v>4942</v>
      </c>
    </row>
    <row r="4945" spans="1:26" ht="14.4" x14ac:dyDescent="0.3">
      <c r="A4945" s="7">
        <v>36962</v>
      </c>
      <c r="B4945" s="191">
        <v>1233.420044</v>
      </c>
      <c r="C4945" s="191">
        <v>1233.420044</v>
      </c>
      <c r="D4945" s="191">
        <v>1176.780029</v>
      </c>
      <c r="E4945" s="191">
        <v>1180.160034</v>
      </c>
      <c r="F4945" s="192">
        <v>1180.160034</v>
      </c>
      <c r="G4945" s="191">
        <v>1229000000</v>
      </c>
      <c r="H4945" s="194">
        <f t="shared" si="154"/>
        <v>-4.3180756027992657E-2</v>
      </c>
      <c r="I4945" s="193"/>
      <c r="J4945" s="197">
        <v>4943</v>
      </c>
      <c r="K4945" s="234"/>
      <c r="L4945" s="234"/>
      <c r="M4945" s="234"/>
      <c r="N4945" s="234"/>
      <c r="O4945" s="234"/>
      <c r="P4945" s="234"/>
      <c r="Q4945" s="7">
        <v>36962</v>
      </c>
      <c r="R4945" s="234">
        <v>0.35156300000000001</v>
      </c>
      <c r="S4945" s="234">
        <v>0.35491099999999998</v>
      </c>
      <c r="T4945" s="234">
        <v>0.32366099999999998</v>
      </c>
      <c r="U4945" s="234">
        <v>0.33258900000000002</v>
      </c>
      <c r="V4945" s="192">
        <v>0.28740300000000002</v>
      </c>
      <c r="W4945" s="234">
        <v>391020000</v>
      </c>
      <c r="X4945" s="194">
        <f t="shared" si="155"/>
        <v>-8.0248592705429764E-2</v>
      </c>
      <c r="Y4945" s="193"/>
      <c r="Z4945" s="197">
        <v>4943</v>
      </c>
    </row>
    <row r="4946" spans="1:26" ht="14.4" x14ac:dyDescent="0.3">
      <c r="A4946" s="7">
        <v>36959</v>
      </c>
      <c r="B4946" s="191">
        <v>1264.73999</v>
      </c>
      <c r="C4946" s="191">
        <v>1264.73999</v>
      </c>
      <c r="D4946" s="191">
        <v>1228.420044</v>
      </c>
      <c r="E4946" s="191">
        <v>1233.420044</v>
      </c>
      <c r="F4946" s="192">
        <v>1233.420044</v>
      </c>
      <c r="G4946" s="191">
        <v>1085900000</v>
      </c>
      <c r="H4946" s="194">
        <f t="shared" si="154"/>
        <v>-2.4763940610433351E-2</v>
      </c>
      <c r="I4946" s="193"/>
      <c r="J4946" s="197">
        <v>4944</v>
      </c>
      <c r="K4946" s="234"/>
      <c r="L4946" s="234"/>
      <c r="M4946" s="234"/>
      <c r="N4946" s="234"/>
      <c r="O4946" s="234"/>
      <c r="P4946" s="234"/>
      <c r="Q4946" s="7">
        <v>36959</v>
      </c>
      <c r="R4946" s="234">
        <v>0.36830400000000002</v>
      </c>
      <c r="S4946" s="234">
        <v>0.36942000000000003</v>
      </c>
      <c r="T4946" s="234">
        <v>0.35714299999999999</v>
      </c>
      <c r="U4946" s="234">
        <v>0.36160700000000001</v>
      </c>
      <c r="V4946" s="192">
        <v>0.31247900000000001</v>
      </c>
      <c r="W4946" s="234">
        <v>299135200</v>
      </c>
      <c r="X4946" s="194">
        <f t="shared" si="155"/>
        <v>-2.7027111181688716E-2</v>
      </c>
      <c r="Y4946" s="193"/>
      <c r="Z4946" s="197">
        <v>4944</v>
      </c>
    </row>
    <row r="4947" spans="1:26" ht="14.4" x14ac:dyDescent="0.3">
      <c r="A4947" s="7">
        <v>36958</v>
      </c>
      <c r="B4947" s="191">
        <v>1261.8900149999999</v>
      </c>
      <c r="C4947" s="191">
        <v>1266.5</v>
      </c>
      <c r="D4947" s="191">
        <v>1257.599976</v>
      </c>
      <c r="E4947" s="191">
        <v>1264.73999</v>
      </c>
      <c r="F4947" s="192">
        <v>1264.73999</v>
      </c>
      <c r="G4947" s="191">
        <v>1114100000</v>
      </c>
      <c r="H4947" s="194">
        <f t="shared" si="154"/>
        <v>2.2584971480260787E-3</v>
      </c>
      <c r="I4947" s="193"/>
      <c r="J4947" s="197">
        <v>4945</v>
      </c>
      <c r="K4947" s="234"/>
      <c r="L4947" s="234"/>
      <c r="M4947" s="234"/>
      <c r="N4947" s="234"/>
      <c r="O4947" s="234"/>
      <c r="P4947" s="234"/>
      <c r="Q4947" s="7">
        <v>36958</v>
      </c>
      <c r="R4947" s="234">
        <v>0.36942000000000003</v>
      </c>
      <c r="S4947" s="234">
        <v>0.37723200000000001</v>
      </c>
      <c r="T4947" s="234">
        <v>0.36495499999999997</v>
      </c>
      <c r="U4947" s="234">
        <v>0.37165199999999998</v>
      </c>
      <c r="V4947" s="192">
        <v>0.32115899999999997</v>
      </c>
      <c r="W4947" s="234">
        <v>204859200</v>
      </c>
      <c r="X4947" s="194">
        <f t="shared" si="155"/>
        <v>-2.0587966210240637E-2</v>
      </c>
      <c r="Y4947" s="193"/>
      <c r="Z4947" s="197">
        <v>4945</v>
      </c>
    </row>
    <row r="4948" spans="1:26" ht="14.4" x14ac:dyDescent="0.3">
      <c r="A4948" s="7">
        <v>36957</v>
      </c>
      <c r="B4948" s="191">
        <v>1253.8000489999999</v>
      </c>
      <c r="C4948" s="191">
        <v>1263.8599850000001</v>
      </c>
      <c r="D4948" s="191">
        <v>1253.8000489999999</v>
      </c>
      <c r="E4948" s="191">
        <v>1261.8900149999999</v>
      </c>
      <c r="F4948" s="192">
        <v>1261.8900149999999</v>
      </c>
      <c r="G4948" s="191">
        <v>1132200000</v>
      </c>
      <c r="H4948" s="194">
        <f t="shared" si="154"/>
        <v>6.4523573806304774E-3</v>
      </c>
      <c r="I4948" s="193"/>
      <c r="J4948" s="197">
        <v>4946</v>
      </c>
      <c r="K4948" s="234"/>
      <c r="L4948" s="234"/>
      <c r="M4948" s="234"/>
      <c r="N4948" s="234"/>
      <c r="O4948" s="234"/>
      <c r="P4948" s="234"/>
      <c r="Q4948" s="7">
        <v>36957</v>
      </c>
      <c r="R4948" s="234">
        <v>0.38057999999999997</v>
      </c>
      <c r="S4948" s="234">
        <v>0.38616099999999998</v>
      </c>
      <c r="T4948" s="234">
        <v>0.37053599999999998</v>
      </c>
      <c r="U4948" s="234">
        <v>0.37946400000000002</v>
      </c>
      <c r="V4948" s="192">
        <v>0.32790999999999998</v>
      </c>
      <c r="W4948" s="234">
        <v>419540800</v>
      </c>
      <c r="X4948" s="194">
        <f t="shared" si="155"/>
        <v>-1.1628607942899941E-2</v>
      </c>
      <c r="Y4948" s="193"/>
      <c r="Z4948" s="197">
        <v>4946</v>
      </c>
    </row>
    <row r="4949" spans="1:26" ht="14.4" x14ac:dyDescent="0.3">
      <c r="A4949" s="7">
        <v>36956</v>
      </c>
      <c r="B4949" s="191">
        <v>1241.410034</v>
      </c>
      <c r="C4949" s="191">
        <v>1267.420044</v>
      </c>
      <c r="D4949" s="191">
        <v>1241.410034</v>
      </c>
      <c r="E4949" s="191">
        <v>1253.8000489999999</v>
      </c>
      <c r="F4949" s="192">
        <v>1253.8000489999999</v>
      </c>
      <c r="G4949" s="191">
        <v>1091800000</v>
      </c>
      <c r="H4949" s="194">
        <f t="shared" si="154"/>
        <v>9.980598400737551E-3</v>
      </c>
      <c r="I4949" s="193"/>
      <c r="J4949" s="197">
        <v>4947</v>
      </c>
      <c r="K4949" s="234"/>
      <c r="L4949" s="234"/>
      <c r="M4949" s="234"/>
      <c r="N4949" s="234"/>
      <c r="O4949" s="234"/>
      <c r="P4949" s="234"/>
      <c r="Q4949" s="7">
        <v>36956</v>
      </c>
      <c r="R4949" s="234">
        <v>0.36997799999999997</v>
      </c>
      <c r="S4949" s="234">
        <v>0.39397300000000002</v>
      </c>
      <c r="T4949" s="234">
        <v>0.36942000000000003</v>
      </c>
      <c r="U4949" s="234">
        <v>0.38392900000000002</v>
      </c>
      <c r="V4949" s="192">
        <v>0.33176800000000001</v>
      </c>
      <c r="W4949" s="234">
        <v>731802400</v>
      </c>
      <c r="X4949" s="194">
        <f t="shared" si="155"/>
        <v>5.5214880028497955E-2</v>
      </c>
      <c r="Y4949" s="193"/>
      <c r="Z4949" s="197">
        <v>4947</v>
      </c>
    </row>
    <row r="4950" spans="1:26" ht="14.4" x14ac:dyDescent="0.3">
      <c r="A4950" s="7">
        <v>36955</v>
      </c>
      <c r="B4950" s="191">
        <v>1234.1800539999999</v>
      </c>
      <c r="C4950" s="191">
        <v>1242.5500489999999</v>
      </c>
      <c r="D4950" s="191">
        <v>1234.040039</v>
      </c>
      <c r="E4950" s="191">
        <v>1241.410034</v>
      </c>
      <c r="F4950" s="192">
        <v>1241.410034</v>
      </c>
      <c r="G4950" s="191">
        <v>929200000</v>
      </c>
      <c r="H4950" s="194">
        <f t="shared" si="154"/>
        <v>5.8581241663787816E-3</v>
      </c>
      <c r="I4950" s="193"/>
      <c r="J4950" s="197">
        <v>4948</v>
      </c>
      <c r="K4950" s="234"/>
      <c r="L4950" s="234"/>
      <c r="M4950" s="234"/>
      <c r="N4950" s="234"/>
      <c r="O4950" s="234"/>
      <c r="P4950" s="234"/>
      <c r="Q4950" s="7">
        <v>36955</v>
      </c>
      <c r="R4950" s="234">
        <v>0.34598200000000001</v>
      </c>
      <c r="S4950" s="234">
        <v>0.36607099999999998</v>
      </c>
      <c r="T4950" s="234">
        <v>0.34375</v>
      </c>
      <c r="U4950" s="234">
        <v>0.36383900000000002</v>
      </c>
      <c r="V4950" s="192">
        <v>0.31440800000000002</v>
      </c>
      <c r="W4950" s="234">
        <v>324172800</v>
      </c>
      <c r="X4950" s="194">
        <f t="shared" si="155"/>
        <v>5.8441733322560807E-2</v>
      </c>
      <c r="Y4950" s="193"/>
      <c r="Z4950" s="197">
        <v>4948</v>
      </c>
    </row>
    <row r="4951" spans="1:26" ht="14.4" x14ac:dyDescent="0.3">
      <c r="A4951" s="7">
        <v>36952</v>
      </c>
      <c r="B4951" s="191">
        <v>1241.2299800000001</v>
      </c>
      <c r="C4951" s="191">
        <v>1251.01001</v>
      </c>
      <c r="D4951" s="191">
        <v>1219.73999</v>
      </c>
      <c r="E4951" s="191">
        <v>1234.1800539999999</v>
      </c>
      <c r="F4951" s="192">
        <v>1234.1800539999999</v>
      </c>
      <c r="G4951" s="191">
        <v>1294000000</v>
      </c>
      <c r="H4951" s="194">
        <f t="shared" si="154"/>
        <v>-5.6797902996188841E-3</v>
      </c>
      <c r="I4951" s="193"/>
      <c r="J4951" s="197">
        <v>4949</v>
      </c>
      <c r="K4951" s="234"/>
      <c r="L4951" s="234"/>
      <c r="M4951" s="234"/>
      <c r="N4951" s="234"/>
      <c r="O4951" s="234"/>
      <c r="P4951" s="234"/>
      <c r="Q4951" s="7">
        <v>36952</v>
      </c>
      <c r="R4951" s="234">
        <v>0.32700899999999999</v>
      </c>
      <c r="S4951" s="234">
        <v>0.36495499999999997</v>
      </c>
      <c r="T4951" s="234">
        <v>0.32589299999999999</v>
      </c>
      <c r="U4951" s="234">
        <v>0.34375</v>
      </c>
      <c r="V4951" s="192">
        <v>0.29704799999999998</v>
      </c>
      <c r="W4951" s="234">
        <v>406201600</v>
      </c>
      <c r="X4951" s="194">
        <f t="shared" si="155"/>
        <v>2.6668325660486918E-2</v>
      </c>
      <c r="Y4951" s="193"/>
      <c r="Z4951" s="197">
        <v>4949</v>
      </c>
    </row>
    <row r="4952" spans="1:26" ht="14.4" x14ac:dyDescent="0.3">
      <c r="A4952" s="7">
        <v>36951</v>
      </c>
      <c r="B4952" s="191">
        <v>1239.9399410000001</v>
      </c>
      <c r="C4952" s="191">
        <v>1241.3599850000001</v>
      </c>
      <c r="D4952" s="191">
        <v>1214.5</v>
      </c>
      <c r="E4952" s="191">
        <v>1241.2299800000001</v>
      </c>
      <c r="F4952" s="192">
        <v>1241.2299800000001</v>
      </c>
      <c r="G4952" s="191">
        <v>1294900000</v>
      </c>
      <c r="H4952" s="194">
        <f t="shared" si="154"/>
        <v>1.0404044239107051E-3</v>
      </c>
      <c r="I4952" s="193"/>
      <c r="J4952" s="197">
        <v>4950</v>
      </c>
      <c r="K4952" s="234"/>
      <c r="L4952" s="234"/>
      <c r="M4952" s="234"/>
      <c r="N4952" s="234"/>
      <c r="O4952" s="234"/>
      <c r="P4952" s="234"/>
      <c r="Q4952" s="7">
        <v>36951</v>
      </c>
      <c r="R4952" s="234">
        <v>0.31807999999999997</v>
      </c>
      <c r="S4952" s="234">
        <v>0.33482099999999998</v>
      </c>
      <c r="T4952" s="234">
        <v>0.30692000000000003</v>
      </c>
      <c r="U4952" s="234">
        <v>0.33482099999999998</v>
      </c>
      <c r="V4952" s="192">
        <v>0.28933199999999998</v>
      </c>
      <c r="W4952" s="234">
        <v>330461600</v>
      </c>
      <c r="X4952" s="194">
        <f t="shared" si="155"/>
        <v>2.7395363206056352E-2</v>
      </c>
      <c r="Y4952" s="193"/>
      <c r="Z4952" s="197">
        <v>4950</v>
      </c>
    </row>
    <row r="4953" spans="1:26" ht="14.4" x14ac:dyDescent="0.3">
      <c r="A4953" s="7">
        <v>36950</v>
      </c>
      <c r="B4953" s="191">
        <v>1257.9399410000001</v>
      </c>
      <c r="C4953" s="191">
        <v>1263.469971</v>
      </c>
      <c r="D4953" s="191">
        <v>1229.650024</v>
      </c>
      <c r="E4953" s="191">
        <v>1239.9399410000001</v>
      </c>
      <c r="F4953" s="192">
        <v>1239.9399410000001</v>
      </c>
      <c r="G4953" s="191">
        <v>1225300000</v>
      </c>
      <c r="H4953" s="194">
        <f t="shared" si="154"/>
        <v>-1.4309109213664755E-2</v>
      </c>
      <c r="I4953" s="193"/>
      <c r="J4953" s="197">
        <v>4951</v>
      </c>
      <c r="K4953" s="234"/>
      <c r="L4953" s="234"/>
      <c r="M4953" s="234"/>
      <c r="N4953" s="234"/>
      <c r="O4953" s="234"/>
      <c r="P4953" s="234"/>
      <c r="Q4953" s="7">
        <v>36950</v>
      </c>
      <c r="R4953" s="234">
        <v>0.34598200000000001</v>
      </c>
      <c r="S4953" s="234">
        <v>0.34709800000000002</v>
      </c>
      <c r="T4953" s="234">
        <v>0.32366099999999998</v>
      </c>
      <c r="U4953" s="234">
        <v>0.32589299999999999</v>
      </c>
      <c r="V4953" s="192">
        <v>0.28161700000000001</v>
      </c>
      <c r="W4953" s="234">
        <v>508233600</v>
      </c>
      <c r="X4953" s="194">
        <f t="shared" si="155"/>
        <v>-5.8064667181756416E-2</v>
      </c>
      <c r="Y4953" s="193"/>
      <c r="Z4953" s="197">
        <v>4951</v>
      </c>
    </row>
    <row r="4954" spans="1:26" ht="14.4" x14ac:dyDescent="0.3">
      <c r="A4954" s="7">
        <v>36949</v>
      </c>
      <c r="B4954" s="191">
        <v>1267.650024</v>
      </c>
      <c r="C4954" s="191">
        <v>1272.76001</v>
      </c>
      <c r="D4954" s="191">
        <v>1252.26001</v>
      </c>
      <c r="E4954" s="191">
        <v>1257.9399410000001</v>
      </c>
      <c r="F4954" s="192">
        <v>1257.9399410000001</v>
      </c>
      <c r="G4954" s="191">
        <v>1114100000</v>
      </c>
      <c r="H4954" s="194">
        <f t="shared" si="154"/>
        <v>-7.6599083470690965E-3</v>
      </c>
      <c r="I4954" s="193"/>
      <c r="J4954" s="197">
        <v>4952</v>
      </c>
      <c r="K4954" s="234"/>
      <c r="L4954" s="234"/>
      <c r="M4954" s="234"/>
      <c r="N4954" s="234"/>
      <c r="O4954" s="234"/>
      <c r="P4954" s="234"/>
      <c r="Q4954" s="7">
        <v>36949</v>
      </c>
      <c r="R4954" s="234">
        <v>0.344308</v>
      </c>
      <c r="S4954" s="234">
        <v>0.34709800000000002</v>
      </c>
      <c r="T4954" s="234">
        <v>0.33370499999999997</v>
      </c>
      <c r="U4954" s="234">
        <v>0.34598200000000001</v>
      </c>
      <c r="V4954" s="192">
        <v>0.29897699999999999</v>
      </c>
      <c r="W4954" s="234">
        <v>348516000</v>
      </c>
      <c r="X4954" s="194">
        <f t="shared" si="155"/>
        <v>-6.4106398675998948E-3</v>
      </c>
      <c r="Y4954" s="193"/>
      <c r="Z4954" s="197">
        <v>4952</v>
      </c>
    </row>
    <row r="4955" spans="1:26" ht="14.4" x14ac:dyDescent="0.3">
      <c r="A4955" s="7">
        <v>36948</v>
      </c>
      <c r="B4955" s="191">
        <v>1245.8599850000001</v>
      </c>
      <c r="C4955" s="191">
        <v>1267.6899410000001</v>
      </c>
      <c r="D4955" s="191">
        <v>1241.709961</v>
      </c>
      <c r="E4955" s="191">
        <v>1267.650024</v>
      </c>
      <c r="F4955" s="192">
        <v>1267.650024</v>
      </c>
      <c r="G4955" s="191">
        <v>1130800000</v>
      </c>
      <c r="H4955" s="194">
        <f t="shared" si="154"/>
        <v>1.7489958151276509E-2</v>
      </c>
      <c r="I4955" s="193"/>
      <c r="J4955" s="197">
        <v>4953</v>
      </c>
      <c r="K4955" s="234"/>
      <c r="L4955" s="234"/>
      <c r="M4955" s="234"/>
      <c r="N4955" s="234"/>
      <c r="O4955" s="234"/>
      <c r="P4955" s="234"/>
      <c r="Q4955" s="7">
        <v>36948</v>
      </c>
      <c r="R4955" s="234">
        <v>0.34040199999999998</v>
      </c>
      <c r="S4955" s="234">
        <v>0.35156300000000001</v>
      </c>
      <c r="T4955" s="234">
        <v>0.33147300000000002</v>
      </c>
      <c r="U4955" s="234">
        <v>0.34821400000000002</v>
      </c>
      <c r="V4955" s="192">
        <v>0.30090600000000001</v>
      </c>
      <c r="W4955" s="234">
        <v>206438400</v>
      </c>
      <c r="X4955" s="194">
        <f t="shared" si="155"/>
        <v>3.6545331160845546E-2</v>
      </c>
      <c r="Y4955" s="193"/>
      <c r="Z4955" s="197">
        <v>4953</v>
      </c>
    </row>
    <row r="4956" spans="1:26" ht="14.4" x14ac:dyDescent="0.3">
      <c r="A4956" s="7">
        <v>36945</v>
      </c>
      <c r="B4956" s="191">
        <v>1252.8199460000001</v>
      </c>
      <c r="C4956" s="191">
        <v>1252.8199460000001</v>
      </c>
      <c r="D4956" s="191">
        <v>1215.4399410000001</v>
      </c>
      <c r="E4956" s="191">
        <v>1245.8599850000001</v>
      </c>
      <c r="F4956" s="192">
        <v>1245.8599850000001</v>
      </c>
      <c r="G4956" s="191">
        <v>1231300000</v>
      </c>
      <c r="H4956" s="194">
        <f t="shared" si="154"/>
        <v>-5.5554359764320204E-3</v>
      </c>
      <c r="I4956" s="193"/>
      <c r="J4956" s="197">
        <v>4954</v>
      </c>
      <c r="K4956" s="234"/>
      <c r="L4956" s="234"/>
      <c r="M4956" s="234"/>
      <c r="N4956" s="234"/>
      <c r="O4956" s="234"/>
      <c r="P4956" s="234"/>
      <c r="Q4956" s="7">
        <v>36945</v>
      </c>
      <c r="R4956" s="234">
        <v>0.33258900000000002</v>
      </c>
      <c r="S4956" s="234">
        <v>0.33705400000000002</v>
      </c>
      <c r="T4956" s="234">
        <v>0.32589299999999999</v>
      </c>
      <c r="U4956" s="234">
        <v>0.33593800000000001</v>
      </c>
      <c r="V4956" s="192">
        <v>0.29029700000000003</v>
      </c>
      <c r="W4956" s="234">
        <v>293865600</v>
      </c>
      <c r="X4956" s="194">
        <f t="shared" si="155"/>
        <v>0</v>
      </c>
      <c r="Y4956" s="193"/>
      <c r="Z4956" s="197">
        <v>4954</v>
      </c>
    </row>
    <row r="4957" spans="1:26" ht="14.4" x14ac:dyDescent="0.3">
      <c r="A4957" s="7">
        <v>36944</v>
      </c>
      <c r="B4957" s="191">
        <v>1255.2700199999999</v>
      </c>
      <c r="C4957" s="191">
        <v>1259.9399410000001</v>
      </c>
      <c r="D4957" s="191">
        <v>1228.329956</v>
      </c>
      <c r="E4957" s="191">
        <v>1252.8199460000001</v>
      </c>
      <c r="F4957" s="192">
        <v>1252.8199460000001</v>
      </c>
      <c r="G4957" s="191">
        <v>1365900000</v>
      </c>
      <c r="H4957" s="194">
        <f t="shared" si="154"/>
        <v>-1.9518302524263733E-3</v>
      </c>
      <c r="I4957" s="193"/>
      <c r="J4957" s="197">
        <v>4955</v>
      </c>
      <c r="K4957" s="234"/>
      <c r="L4957" s="234"/>
      <c r="M4957" s="234"/>
      <c r="N4957" s="234"/>
      <c r="O4957" s="234"/>
      <c r="P4957" s="234"/>
      <c r="Q4957" s="7">
        <v>36944</v>
      </c>
      <c r="R4957" s="234">
        <v>0.34040199999999998</v>
      </c>
      <c r="S4957" s="234">
        <v>0.34598200000000001</v>
      </c>
      <c r="T4957" s="234">
        <v>0.32142900000000002</v>
      </c>
      <c r="U4957" s="234">
        <v>0.33593800000000001</v>
      </c>
      <c r="V4957" s="192">
        <v>0.29029700000000003</v>
      </c>
      <c r="W4957" s="234">
        <v>431961600</v>
      </c>
      <c r="X4957" s="194">
        <f t="shared" si="155"/>
        <v>-3.3097462413435542E-3</v>
      </c>
      <c r="Y4957" s="193"/>
      <c r="Z4957" s="197">
        <v>4955</v>
      </c>
    </row>
    <row r="4958" spans="1:26" ht="14.4" x14ac:dyDescent="0.3">
      <c r="A4958" s="7">
        <v>36943</v>
      </c>
      <c r="B4958" s="191">
        <v>1278.9399410000001</v>
      </c>
      <c r="C4958" s="191">
        <v>1282.969971</v>
      </c>
      <c r="D4958" s="191">
        <v>1253.160034</v>
      </c>
      <c r="E4958" s="191">
        <v>1255.2700199999999</v>
      </c>
      <c r="F4958" s="192">
        <v>1255.2700199999999</v>
      </c>
      <c r="G4958" s="191">
        <v>1208500000</v>
      </c>
      <c r="H4958" s="194">
        <f t="shared" si="154"/>
        <v>-1.8507453118942165E-2</v>
      </c>
      <c r="I4958" s="193"/>
      <c r="J4958" s="197">
        <v>4956</v>
      </c>
      <c r="K4958" s="234"/>
      <c r="L4958" s="234"/>
      <c r="M4958" s="234"/>
      <c r="N4958" s="234"/>
      <c r="O4958" s="234"/>
      <c r="P4958" s="234"/>
      <c r="Q4958" s="7">
        <v>36943</v>
      </c>
      <c r="R4958" s="234">
        <v>0.32589299999999999</v>
      </c>
      <c r="S4958" s="234">
        <v>0.35602699999999998</v>
      </c>
      <c r="T4958" s="234">
        <v>0.32589299999999999</v>
      </c>
      <c r="U4958" s="234">
        <v>0.33705400000000002</v>
      </c>
      <c r="V4958" s="192">
        <v>0.29126099999999999</v>
      </c>
      <c r="W4958" s="234">
        <v>390258400</v>
      </c>
      <c r="X4958" s="194">
        <f t="shared" si="155"/>
        <v>3.0716856405773794E-2</v>
      </c>
      <c r="Y4958" s="193"/>
      <c r="Z4958" s="197">
        <v>4956</v>
      </c>
    </row>
    <row r="4959" spans="1:26" ht="14.4" x14ac:dyDescent="0.3">
      <c r="A4959" s="7">
        <v>36942</v>
      </c>
      <c r="B4959" s="191">
        <v>1301.530029</v>
      </c>
      <c r="C4959" s="191">
        <v>1307.160034</v>
      </c>
      <c r="D4959" s="191">
        <v>1278.4399410000001</v>
      </c>
      <c r="E4959" s="191">
        <v>1278.9399410000001</v>
      </c>
      <c r="F4959" s="192">
        <v>1278.9399410000001</v>
      </c>
      <c r="G4959" s="191">
        <v>1112200000</v>
      </c>
      <c r="H4959" s="194">
        <f t="shared" si="154"/>
        <v>-1.7356563042465096E-2</v>
      </c>
      <c r="I4959" s="193"/>
      <c r="J4959" s="197">
        <v>4957</v>
      </c>
      <c r="K4959" s="234"/>
      <c r="L4959" s="234"/>
      <c r="M4959" s="234"/>
      <c r="N4959" s="234"/>
      <c r="O4959" s="234"/>
      <c r="P4959" s="234"/>
      <c r="Q4959" s="7">
        <v>36942</v>
      </c>
      <c r="R4959" s="234">
        <v>0.34263399999999999</v>
      </c>
      <c r="S4959" s="234">
        <v>0.34709800000000002</v>
      </c>
      <c r="T4959" s="234">
        <v>0.32477699999999998</v>
      </c>
      <c r="U4959" s="234">
        <v>0.32700899999999999</v>
      </c>
      <c r="V4959" s="192">
        <v>0.28258100000000003</v>
      </c>
      <c r="W4959" s="234">
        <v>314893600</v>
      </c>
      <c r="X4959" s="194">
        <f t="shared" si="155"/>
        <v>-3.6184726627783957E-2</v>
      </c>
      <c r="Y4959" s="193"/>
      <c r="Z4959" s="197">
        <v>4957</v>
      </c>
    </row>
    <row r="4960" spans="1:26" ht="14.4" x14ac:dyDescent="0.3">
      <c r="A4960" s="7">
        <v>36938</v>
      </c>
      <c r="B4960" s="191">
        <v>1326.6099850000001</v>
      </c>
      <c r="C4960" s="191">
        <v>1326.6099850000001</v>
      </c>
      <c r="D4960" s="191">
        <v>1293.1800539999999</v>
      </c>
      <c r="E4960" s="191">
        <v>1301.530029</v>
      </c>
      <c r="F4960" s="192">
        <v>1301.530029</v>
      </c>
      <c r="G4960" s="191">
        <v>1257200000</v>
      </c>
      <c r="H4960" s="194">
        <f t="shared" si="154"/>
        <v>-1.8905297173682917E-2</v>
      </c>
      <c r="I4960" s="193"/>
      <c r="J4960" s="197">
        <v>4958</v>
      </c>
      <c r="K4960" s="234"/>
      <c r="L4960" s="234"/>
      <c r="M4960" s="234"/>
      <c r="N4960" s="234"/>
      <c r="O4960" s="234"/>
      <c r="P4960" s="234"/>
      <c r="Q4960" s="7">
        <v>36938</v>
      </c>
      <c r="R4960" s="234">
        <v>0.33928599999999998</v>
      </c>
      <c r="S4960" s="234">
        <v>0.34821400000000002</v>
      </c>
      <c r="T4960" s="234">
        <v>0.33482099999999998</v>
      </c>
      <c r="U4960" s="234">
        <v>0.33928599999999998</v>
      </c>
      <c r="V4960" s="192">
        <v>0.29319000000000001</v>
      </c>
      <c r="W4960" s="234">
        <v>263911200</v>
      </c>
      <c r="X4960" s="194">
        <f t="shared" si="155"/>
        <v>-5.2961051210325946E-2</v>
      </c>
      <c r="Y4960" s="193"/>
      <c r="Z4960" s="197">
        <v>4958</v>
      </c>
    </row>
    <row r="4961" spans="1:26" ht="14.4" x14ac:dyDescent="0.3">
      <c r="A4961" s="7">
        <v>36937</v>
      </c>
      <c r="B4961" s="191">
        <v>1315.920044</v>
      </c>
      <c r="C4961" s="191">
        <v>1331.290039</v>
      </c>
      <c r="D4961" s="191">
        <v>1315.920044</v>
      </c>
      <c r="E4961" s="191">
        <v>1326.6099850000001</v>
      </c>
      <c r="F4961" s="192">
        <v>1326.6099850000001</v>
      </c>
      <c r="G4961" s="191">
        <v>1153700000</v>
      </c>
      <c r="H4961" s="194">
        <f t="shared" si="154"/>
        <v>8.1235490322845855E-3</v>
      </c>
      <c r="I4961" s="193"/>
      <c r="J4961" s="197">
        <v>4959</v>
      </c>
      <c r="K4961" s="234"/>
      <c r="L4961" s="234"/>
      <c r="M4961" s="234"/>
      <c r="N4961" s="234"/>
      <c r="O4961" s="234"/>
      <c r="P4961" s="234"/>
      <c r="Q4961" s="7">
        <v>36937</v>
      </c>
      <c r="R4961" s="234">
        <v>0.35156300000000001</v>
      </c>
      <c r="S4961" s="234">
        <v>0.36718800000000001</v>
      </c>
      <c r="T4961" s="234">
        <v>0.35156300000000001</v>
      </c>
      <c r="U4961" s="234">
        <v>0.35825899999999999</v>
      </c>
      <c r="V4961" s="192">
        <v>0.30958599999999997</v>
      </c>
      <c r="W4961" s="234">
        <v>311416000</v>
      </c>
      <c r="X4961" s="194">
        <f t="shared" si="155"/>
        <v>2.884621775571097E-2</v>
      </c>
      <c r="Y4961" s="193"/>
      <c r="Z4961" s="197">
        <v>4959</v>
      </c>
    </row>
    <row r="4962" spans="1:26" ht="14.4" x14ac:dyDescent="0.3">
      <c r="A4962" s="7">
        <v>36936</v>
      </c>
      <c r="B4962" s="191">
        <v>1318.8000489999999</v>
      </c>
      <c r="C4962" s="191">
        <v>1320.7299800000001</v>
      </c>
      <c r="D4962" s="191">
        <v>1304.719971</v>
      </c>
      <c r="E4962" s="191">
        <v>1315.920044</v>
      </c>
      <c r="F4962" s="192">
        <v>1315.920044</v>
      </c>
      <c r="G4962" s="191">
        <v>1150300000</v>
      </c>
      <c r="H4962" s="194">
        <f t="shared" si="154"/>
        <v>-2.1838071678749104E-3</v>
      </c>
      <c r="I4962" s="193"/>
      <c r="J4962" s="197">
        <v>4960</v>
      </c>
      <c r="K4962" s="234"/>
      <c r="L4962" s="234"/>
      <c r="M4962" s="234"/>
      <c r="N4962" s="234"/>
      <c r="O4962" s="234"/>
      <c r="P4962" s="234"/>
      <c r="Q4962" s="7">
        <v>36936</v>
      </c>
      <c r="R4962" s="234">
        <v>0.34263399999999999</v>
      </c>
      <c r="S4962" s="234">
        <v>0.35044599999999998</v>
      </c>
      <c r="T4962" s="234">
        <v>0.33035700000000001</v>
      </c>
      <c r="U4962" s="234">
        <v>0.34821400000000002</v>
      </c>
      <c r="V4962" s="192">
        <v>0.30090600000000001</v>
      </c>
      <c r="W4962" s="234">
        <v>309120000</v>
      </c>
      <c r="X4962" s="194">
        <f t="shared" si="155"/>
        <v>1.960903906559722E-2</v>
      </c>
      <c r="Y4962" s="193"/>
      <c r="Z4962" s="197">
        <v>4960</v>
      </c>
    </row>
    <row r="4963" spans="1:26" ht="14.4" x14ac:dyDescent="0.3">
      <c r="A4963" s="7">
        <v>36935</v>
      </c>
      <c r="B4963" s="191">
        <v>1330.3100589999999</v>
      </c>
      <c r="C4963" s="191">
        <v>1336.619995</v>
      </c>
      <c r="D4963" s="191">
        <v>1317.51001</v>
      </c>
      <c r="E4963" s="191">
        <v>1318.8000489999999</v>
      </c>
      <c r="F4963" s="192">
        <v>1318.8000489999999</v>
      </c>
      <c r="G4963" s="191">
        <v>1075200000</v>
      </c>
      <c r="H4963" s="194">
        <f t="shared" si="154"/>
        <v>-8.6521258124230768E-3</v>
      </c>
      <c r="I4963" s="193"/>
      <c r="J4963" s="197">
        <v>4961</v>
      </c>
      <c r="K4963" s="234"/>
      <c r="L4963" s="234"/>
      <c r="M4963" s="234"/>
      <c r="N4963" s="234"/>
      <c r="O4963" s="234"/>
      <c r="P4963" s="234"/>
      <c r="Q4963" s="7">
        <v>36935</v>
      </c>
      <c r="R4963" s="234">
        <v>0.35602699999999998</v>
      </c>
      <c r="S4963" s="234">
        <v>0.36495499999999997</v>
      </c>
      <c r="T4963" s="234">
        <v>0.33928599999999998</v>
      </c>
      <c r="U4963" s="234">
        <v>0.34151799999999999</v>
      </c>
      <c r="V4963" s="192">
        <v>0.29511900000000002</v>
      </c>
      <c r="W4963" s="234">
        <v>237070400</v>
      </c>
      <c r="X4963" s="194">
        <f t="shared" si="155"/>
        <v>-2.8571522618573354E-2</v>
      </c>
      <c r="Y4963" s="193"/>
      <c r="Z4963" s="197">
        <v>4961</v>
      </c>
    </row>
    <row r="4964" spans="1:26" ht="14.4" x14ac:dyDescent="0.3">
      <c r="A4964" s="7">
        <v>36934</v>
      </c>
      <c r="B4964" s="191">
        <v>1314.76001</v>
      </c>
      <c r="C4964" s="191">
        <v>1330.959961</v>
      </c>
      <c r="D4964" s="191">
        <v>1313.6400149999999</v>
      </c>
      <c r="E4964" s="191">
        <v>1330.3100589999999</v>
      </c>
      <c r="F4964" s="192">
        <v>1330.3100589999999</v>
      </c>
      <c r="G4964" s="191">
        <v>1039100000</v>
      </c>
      <c r="H4964" s="194">
        <f t="shared" si="154"/>
        <v>1.1827290822452034E-2</v>
      </c>
      <c r="I4964" s="193"/>
      <c r="J4964" s="197">
        <v>4962</v>
      </c>
      <c r="K4964" s="234"/>
      <c r="L4964" s="234"/>
      <c r="M4964" s="234"/>
      <c r="N4964" s="234"/>
      <c r="O4964" s="234"/>
      <c r="P4964" s="234"/>
      <c r="Q4964" s="7">
        <v>36934</v>
      </c>
      <c r="R4964" s="234">
        <v>0.34040199999999998</v>
      </c>
      <c r="S4964" s="234">
        <v>0.35714299999999999</v>
      </c>
      <c r="T4964" s="234">
        <v>0.33593800000000001</v>
      </c>
      <c r="U4964" s="234">
        <v>0.35156300000000001</v>
      </c>
      <c r="V4964" s="192">
        <v>0.30379899999999999</v>
      </c>
      <c r="W4964" s="234">
        <v>274120000</v>
      </c>
      <c r="X4964" s="194">
        <f t="shared" si="155"/>
        <v>2.9411864366577431E-2</v>
      </c>
      <c r="Y4964" s="193"/>
      <c r="Z4964" s="197">
        <v>4962</v>
      </c>
    </row>
    <row r="4965" spans="1:26" ht="14.4" x14ac:dyDescent="0.3">
      <c r="A4965" s="7">
        <v>36931</v>
      </c>
      <c r="B4965" s="191">
        <v>1332.530029</v>
      </c>
      <c r="C4965" s="191">
        <v>1332.530029</v>
      </c>
      <c r="D4965" s="191">
        <v>1309.9799800000001</v>
      </c>
      <c r="E4965" s="191">
        <v>1314.76001</v>
      </c>
      <c r="F4965" s="192">
        <v>1314.76001</v>
      </c>
      <c r="G4965" s="191">
        <v>1075500000</v>
      </c>
      <c r="H4965" s="194">
        <f t="shared" si="154"/>
        <v>-1.3335548628000222E-2</v>
      </c>
      <c r="I4965" s="193"/>
      <c r="J4965" s="197">
        <v>4963</v>
      </c>
      <c r="K4965" s="234"/>
      <c r="L4965" s="234"/>
      <c r="M4965" s="234"/>
      <c r="N4965" s="234"/>
      <c r="O4965" s="234"/>
      <c r="P4965" s="234"/>
      <c r="Q4965" s="7">
        <v>36931</v>
      </c>
      <c r="R4965" s="234">
        <v>0.36607099999999998</v>
      </c>
      <c r="S4965" s="234">
        <v>0.37165199999999998</v>
      </c>
      <c r="T4965" s="234">
        <v>0.33370499999999997</v>
      </c>
      <c r="U4965" s="234">
        <v>0.34151799999999999</v>
      </c>
      <c r="V4965" s="192">
        <v>0.29511900000000002</v>
      </c>
      <c r="W4965" s="234">
        <v>590083200</v>
      </c>
      <c r="X4965" s="194">
        <f t="shared" si="155"/>
        <v>-7.8311898411587852E-2</v>
      </c>
      <c r="Y4965" s="193"/>
      <c r="Z4965" s="197">
        <v>4963</v>
      </c>
    </row>
    <row r="4966" spans="1:26" ht="14.4" x14ac:dyDescent="0.3">
      <c r="A4966" s="7">
        <v>36930</v>
      </c>
      <c r="B4966" s="191">
        <v>1341.099976</v>
      </c>
      <c r="C4966" s="191">
        <v>1350.3199460000001</v>
      </c>
      <c r="D4966" s="191">
        <v>1332.420044</v>
      </c>
      <c r="E4966" s="191">
        <v>1332.530029</v>
      </c>
      <c r="F4966" s="192">
        <v>1332.530029</v>
      </c>
      <c r="G4966" s="191">
        <v>1107200000</v>
      </c>
      <c r="H4966" s="194">
        <f t="shared" si="154"/>
        <v>-6.2346545253377369E-3</v>
      </c>
      <c r="I4966" s="193"/>
      <c r="J4966" s="197">
        <v>4964</v>
      </c>
      <c r="K4966" s="234"/>
      <c r="L4966" s="234"/>
      <c r="M4966" s="234"/>
      <c r="N4966" s="234"/>
      <c r="O4966" s="234"/>
      <c r="P4966" s="234"/>
      <c r="Q4966" s="7">
        <v>36930</v>
      </c>
      <c r="R4966" s="234">
        <v>0.36718800000000001</v>
      </c>
      <c r="S4966" s="234">
        <v>0.37611600000000001</v>
      </c>
      <c r="T4966" s="234">
        <v>0.36049100000000001</v>
      </c>
      <c r="U4966" s="234">
        <v>0.37053599999999998</v>
      </c>
      <c r="V4966" s="192">
        <v>0.32019399999999998</v>
      </c>
      <c r="W4966" s="234">
        <v>604128000</v>
      </c>
      <c r="X4966" s="194">
        <f t="shared" si="155"/>
        <v>0</v>
      </c>
      <c r="Y4966" s="193"/>
      <c r="Z4966" s="197">
        <v>4964</v>
      </c>
    </row>
    <row r="4967" spans="1:26" ht="14.4" x14ac:dyDescent="0.3">
      <c r="A4967" s="7">
        <v>36929</v>
      </c>
      <c r="B4967" s="191">
        <v>1352.26001</v>
      </c>
      <c r="C4967" s="191">
        <v>1352.26001</v>
      </c>
      <c r="D4967" s="191">
        <v>1334.26001</v>
      </c>
      <c r="E4967" s="191">
        <v>1340.8900149999999</v>
      </c>
      <c r="F4967" s="192">
        <v>1340.8900149999999</v>
      </c>
      <c r="G4967" s="191">
        <v>1158300000</v>
      </c>
      <c r="H4967" s="194">
        <f t="shared" si="154"/>
        <v>-8.4081426026937061E-3</v>
      </c>
      <c r="I4967" s="193"/>
      <c r="J4967" s="197">
        <v>4965</v>
      </c>
      <c r="K4967" s="234"/>
      <c r="L4967" s="234"/>
      <c r="M4967" s="234"/>
      <c r="N4967" s="234"/>
      <c r="O4967" s="234"/>
      <c r="P4967" s="234"/>
      <c r="Q4967" s="7">
        <v>36929</v>
      </c>
      <c r="R4967" s="234">
        <v>0.36886200000000002</v>
      </c>
      <c r="S4967" s="234">
        <v>0.37276799999999999</v>
      </c>
      <c r="T4967" s="234">
        <v>0.35379500000000003</v>
      </c>
      <c r="U4967" s="234">
        <v>0.37053599999999998</v>
      </c>
      <c r="V4967" s="192">
        <v>0.32019399999999998</v>
      </c>
      <c r="W4967" s="234">
        <v>393887200</v>
      </c>
      <c r="X4967" s="194">
        <f t="shared" si="155"/>
        <v>-1.7752568401225965E-2</v>
      </c>
      <c r="Y4967" s="193"/>
      <c r="Z4967" s="197">
        <v>4965</v>
      </c>
    </row>
    <row r="4968" spans="1:26" ht="14.4" x14ac:dyDescent="0.3">
      <c r="A4968" s="7">
        <v>36928</v>
      </c>
      <c r="B4968" s="191">
        <v>1354.3100589999999</v>
      </c>
      <c r="C4968" s="191">
        <v>1363.5500489999999</v>
      </c>
      <c r="D4968" s="191">
        <v>1350.040039</v>
      </c>
      <c r="E4968" s="191">
        <v>1352.26001</v>
      </c>
      <c r="F4968" s="192">
        <v>1352.26001</v>
      </c>
      <c r="G4968" s="191">
        <v>1059600000</v>
      </c>
      <c r="H4968" s="194">
        <f t="shared" si="154"/>
        <v>-1.5137220508527173E-3</v>
      </c>
      <c r="I4968" s="193"/>
      <c r="J4968" s="197">
        <v>4966</v>
      </c>
      <c r="K4968" s="234"/>
      <c r="L4968" s="234"/>
      <c r="M4968" s="234"/>
      <c r="N4968" s="234"/>
      <c r="O4968" s="234"/>
      <c r="P4968" s="234"/>
      <c r="Q4968" s="7">
        <v>36928</v>
      </c>
      <c r="R4968" s="234">
        <v>0.359933</v>
      </c>
      <c r="S4968" s="234">
        <v>0.38197500000000001</v>
      </c>
      <c r="T4968" s="234">
        <v>0.35714299999999999</v>
      </c>
      <c r="U4968" s="234">
        <v>0.37723200000000001</v>
      </c>
      <c r="V4968" s="192">
        <v>0.32598100000000002</v>
      </c>
      <c r="W4968" s="234">
        <v>462711200</v>
      </c>
      <c r="X4968" s="194">
        <f t="shared" si="155"/>
        <v>4.6437571224499735E-2</v>
      </c>
      <c r="Y4968" s="193"/>
      <c r="Z4968" s="197">
        <v>4966</v>
      </c>
    </row>
    <row r="4969" spans="1:26" ht="14.4" x14ac:dyDescent="0.3">
      <c r="A4969" s="7">
        <v>36927</v>
      </c>
      <c r="B4969" s="191">
        <v>1349.469971</v>
      </c>
      <c r="C4969" s="191">
        <v>1354.5600589999999</v>
      </c>
      <c r="D4969" s="191">
        <v>1344.4799800000001</v>
      </c>
      <c r="E4969" s="191">
        <v>1354.3100589999999</v>
      </c>
      <c r="F4969" s="192">
        <v>1354.3100589999999</v>
      </c>
      <c r="G4969" s="191">
        <v>1013000000</v>
      </c>
      <c r="H4969" s="194">
        <f t="shared" si="154"/>
        <v>3.5866585429931907E-3</v>
      </c>
      <c r="I4969" s="193"/>
      <c r="J4969" s="197">
        <v>4967</v>
      </c>
      <c r="K4969" s="234"/>
      <c r="L4969" s="234"/>
      <c r="M4969" s="234"/>
      <c r="N4969" s="234"/>
      <c r="O4969" s="234"/>
      <c r="P4969" s="234"/>
      <c r="Q4969" s="7">
        <v>36927</v>
      </c>
      <c r="R4969" s="234">
        <v>0.36607099999999998</v>
      </c>
      <c r="S4969" s="234">
        <v>0.36718800000000001</v>
      </c>
      <c r="T4969" s="234">
        <v>0.35267900000000002</v>
      </c>
      <c r="U4969" s="234">
        <v>0.36049100000000001</v>
      </c>
      <c r="V4969" s="192">
        <v>0.31151499999999999</v>
      </c>
      <c r="W4969" s="234">
        <v>286115200</v>
      </c>
      <c r="X4969" s="194">
        <f t="shared" si="155"/>
        <v>-2.121181653082644E-2</v>
      </c>
      <c r="Y4969" s="193"/>
      <c r="Z4969" s="197">
        <v>4967</v>
      </c>
    </row>
    <row r="4970" spans="1:26" ht="14.4" x14ac:dyDescent="0.3">
      <c r="A4970" s="7">
        <v>36924</v>
      </c>
      <c r="B4970" s="191">
        <v>1373.469971</v>
      </c>
      <c r="C4970" s="191">
        <v>1376.380005</v>
      </c>
      <c r="D4970" s="191">
        <v>1348.719971</v>
      </c>
      <c r="E4970" s="191">
        <v>1349.469971</v>
      </c>
      <c r="F4970" s="192">
        <v>1349.469971</v>
      </c>
      <c r="G4970" s="191">
        <v>1048400000</v>
      </c>
      <c r="H4970" s="194">
        <f t="shared" si="154"/>
        <v>-1.7473989607887829E-2</v>
      </c>
      <c r="I4970" s="193"/>
      <c r="J4970" s="197">
        <v>4968</v>
      </c>
      <c r="K4970" s="234"/>
      <c r="L4970" s="234"/>
      <c r="M4970" s="234"/>
      <c r="N4970" s="234"/>
      <c r="O4970" s="234"/>
      <c r="P4970" s="234"/>
      <c r="Q4970" s="7">
        <v>36924</v>
      </c>
      <c r="R4970" s="234">
        <v>0.37723200000000001</v>
      </c>
      <c r="S4970" s="234">
        <v>0.39174100000000001</v>
      </c>
      <c r="T4970" s="234">
        <v>0.36607099999999998</v>
      </c>
      <c r="U4970" s="234">
        <v>0.36830400000000002</v>
      </c>
      <c r="V4970" s="192">
        <v>0.31826599999999999</v>
      </c>
      <c r="W4970" s="234">
        <v>427341600</v>
      </c>
      <c r="X4970" s="194">
        <f t="shared" si="155"/>
        <v>-2.3667023538181755E-2</v>
      </c>
      <c r="Y4970" s="193"/>
      <c r="Z4970" s="197">
        <v>4968</v>
      </c>
    </row>
    <row r="4971" spans="1:26" ht="14.4" x14ac:dyDescent="0.3">
      <c r="A4971" s="7">
        <v>36923</v>
      </c>
      <c r="B4971" s="191">
        <v>1366.01001</v>
      </c>
      <c r="C4971" s="191">
        <v>1373.5</v>
      </c>
      <c r="D4971" s="191">
        <v>1359.339966</v>
      </c>
      <c r="E4971" s="191">
        <v>1373.469971</v>
      </c>
      <c r="F4971" s="192">
        <v>1373.469971</v>
      </c>
      <c r="G4971" s="191">
        <v>1118800000</v>
      </c>
      <c r="H4971" s="194">
        <f t="shared" si="154"/>
        <v>5.461132016155593E-3</v>
      </c>
      <c r="I4971" s="193"/>
      <c r="J4971" s="197">
        <v>4969</v>
      </c>
      <c r="K4971" s="234"/>
      <c r="L4971" s="234"/>
      <c r="M4971" s="234"/>
      <c r="N4971" s="234"/>
      <c r="O4971" s="234"/>
      <c r="P4971" s="234"/>
      <c r="Q4971" s="7">
        <v>36923</v>
      </c>
      <c r="R4971" s="234">
        <v>0.36942000000000003</v>
      </c>
      <c r="S4971" s="234">
        <v>0.38392900000000002</v>
      </c>
      <c r="T4971" s="234">
        <v>0.36607099999999998</v>
      </c>
      <c r="U4971" s="234">
        <v>0.37723200000000001</v>
      </c>
      <c r="V4971" s="192">
        <v>0.32598100000000002</v>
      </c>
      <c r="W4971" s="234">
        <v>369695200</v>
      </c>
      <c r="X4971" s="194">
        <f t="shared" si="155"/>
        <v>-2.3122773054597433E-2</v>
      </c>
      <c r="Y4971" s="193"/>
      <c r="Z4971" s="197">
        <v>4969</v>
      </c>
    </row>
    <row r="4972" spans="1:26" ht="14.4" x14ac:dyDescent="0.3">
      <c r="A4972" s="7">
        <v>36922</v>
      </c>
      <c r="B4972" s="191">
        <v>1373.7299800000001</v>
      </c>
      <c r="C4972" s="191">
        <v>1383.369995</v>
      </c>
      <c r="D4972" s="191">
        <v>1364.660034</v>
      </c>
      <c r="E4972" s="191">
        <v>1366.01001</v>
      </c>
      <c r="F4972" s="192">
        <v>1366.01001</v>
      </c>
      <c r="G4972" s="191">
        <v>1295300000</v>
      </c>
      <c r="H4972" s="194">
        <f t="shared" si="154"/>
        <v>-5.6197142905770334E-3</v>
      </c>
      <c r="I4972" s="193"/>
      <c r="J4972" s="197">
        <v>4970</v>
      </c>
      <c r="K4972" s="234"/>
      <c r="L4972" s="234"/>
      <c r="M4972" s="234"/>
      <c r="N4972" s="234"/>
      <c r="O4972" s="234"/>
      <c r="P4972" s="234"/>
      <c r="Q4972" s="7">
        <v>36922</v>
      </c>
      <c r="R4972" s="234">
        <v>0.38392900000000002</v>
      </c>
      <c r="S4972" s="234">
        <v>0.40178599999999998</v>
      </c>
      <c r="T4972" s="234">
        <v>0.38281300000000001</v>
      </c>
      <c r="U4972" s="234">
        <v>0.38616099999999998</v>
      </c>
      <c r="V4972" s="192">
        <v>0.33369700000000002</v>
      </c>
      <c r="W4972" s="234">
        <v>730704800</v>
      </c>
      <c r="X4972" s="194">
        <f t="shared" si="155"/>
        <v>-5.7445065176908311E-3</v>
      </c>
      <c r="Y4972" s="193"/>
      <c r="Z4972" s="197">
        <v>4970</v>
      </c>
    </row>
    <row r="4973" spans="1:26" ht="14.4" x14ac:dyDescent="0.3">
      <c r="A4973" s="7">
        <v>36921</v>
      </c>
      <c r="B4973" s="191">
        <v>1364.170044</v>
      </c>
      <c r="C4973" s="191">
        <v>1375.6800539999999</v>
      </c>
      <c r="D4973" s="191">
        <v>1356.1999510000001</v>
      </c>
      <c r="E4973" s="191">
        <v>1373.7299800000001</v>
      </c>
      <c r="F4973" s="192">
        <v>1373.7299800000001</v>
      </c>
      <c r="G4973" s="191">
        <v>1149800000</v>
      </c>
      <c r="H4973" s="194">
        <f t="shared" si="154"/>
        <v>7.0078770913108452E-3</v>
      </c>
      <c r="I4973" s="193"/>
      <c r="J4973" s="197">
        <v>4971</v>
      </c>
      <c r="K4973" s="234"/>
      <c r="L4973" s="234"/>
      <c r="M4973" s="234"/>
      <c r="N4973" s="234"/>
      <c r="O4973" s="234"/>
      <c r="P4973" s="234"/>
      <c r="Q4973" s="7">
        <v>36921</v>
      </c>
      <c r="R4973" s="234">
        <v>0.38504500000000003</v>
      </c>
      <c r="S4973" s="234">
        <v>0.39285700000000001</v>
      </c>
      <c r="T4973" s="234">
        <v>0.37276799999999999</v>
      </c>
      <c r="U4973" s="234">
        <v>0.38839299999999999</v>
      </c>
      <c r="V4973" s="192">
        <v>0.33562500000000001</v>
      </c>
      <c r="W4973" s="234">
        <v>692423200</v>
      </c>
      <c r="X4973" s="194">
        <f t="shared" si="155"/>
        <v>2.8805268615106645E-3</v>
      </c>
      <c r="Y4973" s="193"/>
      <c r="Z4973" s="197">
        <v>4971</v>
      </c>
    </row>
    <row r="4974" spans="1:26" ht="14.4" x14ac:dyDescent="0.3">
      <c r="A4974" s="7">
        <v>36920</v>
      </c>
      <c r="B4974" s="191">
        <v>1354.920044</v>
      </c>
      <c r="C4974" s="191">
        <v>1365.540039</v>
      </c>
      <c r="D4974" s="191">
        <v>1350.3599850000001</v>
      </c>
      <c r="E4974" s="191">
        <v>1364.170044</v>
      </c>
      <c r="F4974" s="192">
        <v>1364.170044</v>
      </c>
      <c r="G4974" s="191">
        <v>1053100000</v>
      </c>
      <c r="H4974" s="194">
        <f t="shared" si="154"/>
        <v>6.8047480227554956E-3</v>
      </c>
      <c r="I4974" s="193"/>
      <c r="J4974" s="197">
        <v>4972</v>
      </c>
      <c r="K4974" s="234"/>
      <c r="L4974" s="234"/>
      <c r="M4974" s="234"/>
      <c r="N4974" s="234"/>
      <c r="O4974" s="234"/>
      <c r="P4974" s="234"/>
      <c r="Q4974" s="7">
        <v>36920</v>
      </c>
      <c r="R4974" s="234">
        <v>0.34932999999999997</v>
      </c>
      <c r="S4974" s="234">
        <v>0.38839299999999999</v>
      </c>
      <c r="T4974" s="234">
        <v>0.34932999999999997</v>
      </c>
      <c r="U4974" s="234">
        <v>0.38727699999999998</v>
      </c>
      <c r="V4974" s="192">
        <v>0.33466099999999999</v>
      </c>
      <c r="W4974" s="234">
        <v>855528800</v>
      </c>
      <c r="X4974" s="194">
        <f t="shared" si="155"/>
        <v>0.10862622983403437</v>
      </c>
      <c r="Y4974" s="193"/>
      <c r="Z4974" s="197">
        <v>4972</v>
      </c>
    </row>
    <row r="4975" spans="1:26" ht="14.4" x14ac:dyDescent="0.3">
      <c r="A4975" s="7">
        <v>36917</v>
      </c>
      <c r="B4975" s="191">
        <v>1357.51001</v>
      </c>
      <c r="C4975" s="191">
        <v>1357.51001</v>
      </c>
      <c r="D4975" s="191">
        <v>1342.75</v>
      </c>
      <c r="E4975" s="191">
        <v>1354.9499510000001</v>
      </c>
      <c r="F4975" s="192">
        <v>1354.9499510000001</v>
      </c>
      <c r="G4975" s="191">
        <v>1098000000</v>
      </c>
      <c r="H4975" s="194">
        <f t="shared" si="154"/>
        <v>-1.8858490774590385E-3</v>
      </c>
      <c r="I4975" s="193"/>
      <c r="J4975" s="197">
        <v>4973</v>
      </c>
      <c r="K4975" s="234"/>
      <c r="L4975" s="234"/>
      <c r="M4975" s="234"/>
      <c r="N4975" s="234"/>
      <c r="O4975" s="234"/>
      <c r="P4975" s="234"/>
      <c r="Q4975" s="7">
        <v>36917</v>
      </c>
      <c r="R4975" s="234">
        <v>0.34821400000000002</v>
      </c>
      <c r="S4975" s="234">
        <v>0.35379500000000003</v>
      </c>
      <c r="T4975" s="234">
        <v>0.34040199999999998</v>
      </c>
      <c r="U4975" s="234">
        <v>0.34932999999999997</v>
      </c>
      <c r="V4975" s="192">
        <v>0.30187000000000003</v>
      </c>
      <c r="W4975" s="234">
        <v>482820800</v>
      </c>
      <c r="X4975" s="194">
        <f t="shared" si="155"/>
        <v>-1.8809908436993102E-2</v>
      </c>
      <c r="Y4975" s="193"/>
      <c r="Z4975" s="197">
        <v>4973</v>
      </c>
    </row>
    <row r="4976" spans="1:26" ht="14.4" x14ac:dyDescent="0.3">
      <c r="A4976" s="7">
        <v>36916</v>
      </c>
      <c r="B4976" s="191">
        <v>1364.3000489999999</v>
      </c>
      <c r="C4976" s="191">
        <v>1367.349976</v>
      </c>
      <c r="D4976" s="191">
        <v>1354.630005</v>
      </c>
      <c r="E4976" s="191">
        <v>1357.51001</v>
      </c>
      <c r="F4976" s="192">
        <v>1357.51001</v>
      </c>
      <c r="G4976" s="191">
        <v>1258000000</v>
      </c>
      <c r="H4976" s="194">
        <f t="shared" si="154"/>
        <v>-4.9769396438686039E-3</v>
      </c>
      <c r="I4976" s="193"/>
      <c r="J4976" s="197">
        <v>4974</v>
      </c>
      <c r="K4976" s="234"/>
      <c r="L4976" s="234"/>
      <c r="M4976" s="234"/>
      <c r="N4976" s="234"/>
      <c r="O4976" s="234"/>
      <c r="P4976" s="234"/>
      <c r="Q4976" s="7">
        <v>36916</v>
      </c>
      <c r="R4976" s="234">
        <v>0.36718800000000001</v>
      </c>
      <c r="S4976" s="234">
        <v>0.36718800000000001</v>
      </c>
      <c r="T4976" s="234">
        <v>0.35267900000000002</v>
      </c>
      <c r="U4976" s="234">
        <v>0.35602699999999998</v>
      </c>
      <c r="V4976" s="192">
        <v>0.30765700000000001</v>
      </c>
      <c r="W4976" s="234">
        <v>489708800</v>
      </c>
      <c r="X4976" s="194">
        <f t="shared" si="155"/>
        <v>-2.7439091854572707E-2</v>
      </c>
      <c r="Y4976" s="193"/>
      <c r="Z4976" s="197">
        <v>4974</v>
      </c>
    </row>
    <row r="4977" spans="1:26" ht="14.4" x14ac:dyDescent="0.3">
      <c r="A4977" s="7">
        <v>36915</v>
      </c>
      <c r="B4977" s="191">
        <v>1360.400024</v>
      </c>
      <c r="C4977" s="191">
        <v>1369.75</v>
      </c>
      <c r="D4977" s="191">
        <v>1357.280029</v>
      </c>
      <c r="E4977" s="191">
        <v>1364.3000489999999</v>
      </c>
      <c r="F4977" s="192">
        <v>1364.3000489999999</v>
      </c>
      <c r="G4977" s="191">
        <v>1309000000</v>
      </c>
      <c r="H4977" s="194">
        <f t="shared" si="154"/>
        <v>2.8668222075831969E-3</v>
      </c>
      <c r="I4977" s="193"/>
      <c r="J4977" s="197">
        <v>4975</v>
      </c>
      <c r="K4977" s="234"/>
      <c r="L4977" s="234"/>
      <c r="M4977" s="234"/>
      <c r="N4977" s="234"/>
      <c r="O4977" s="234"/>
      <c r="P4977" s="234"/>
      <c r="Q4977" s="7">
        <v>36915</v>
      </c>
      <c r="R4977" s="234">
        <v>0.36830400000000002</v>
      </c>
      <c r="S4977" s="234">
        <v>0.36942000000000003</v>
      </c>
      <c r="T4977" s="234">
        <v>0.34932999999999997</v>
      </c>
      <c r="U4977" s="234">
        <v>0.36607099999999998</v>
      </c>
      <c r="V4977" s="192">
        <v>0.31633699999999998</v>
      </c>
      <c r="W4977" s="234">
        <v>717091200</v>
      </c>
      <c r="X4977" s="194">
        <f t="shared" si="155"/>
        <v>0</v>
      </c>
      <c r="Y4977" s="193"/>
      <c r="Z4977" s="197">
        <v>4975</v>
      </c>
    </row>
    <row r="4978" spans="1:26" ht="14.4" x14ac:dyDescent="0.3">
      <c r="A4978" s="7">
        <v>36914</v>
      </c>
      <c r="B4978" s="191">
        <v>1342.900024</v>
      </c>
      <c r="C4978" s="191">
        <v>1362.900024</v>
      </c>
      <c r="D4978" s="191">
        <v>1339.630005</v>
      </c>
      <c r="E4978" s="191">
        <v>1360.400024</v>
      </c>
      <c r="F4978" s="192">
        <v>1360.400024</v>
      </c>
      <c r="G4978" s="191">
        <v>1232600000</v>
      </c>
      <c r="H4978" s="194">
        <f t="shared" si="154"/>
        <v>1.3031498761816985E-2</v>
      </c>
      <c r="I4978" s="193"/>
      <c r="J4978" s="197">
        <v>4976</v>
      </c>
      <c r="K4978" s="234"/>
      <c r="L4978" s="234"/>
      <c r="M4978" s="234"/>
      <c r="N4978" s="234"/>
      <c r="O4978" s="234"/>
      <c r="P4978" s="234"/>
      <c r="Q4978" s="7">
        <v>36914</v>
      </c>
      <c r="R4978" s="234">
        <v>0.34486600000000001</v>
      </c>
      <c r="S4978" s="234">
        <v>0.37388399999999999</v>
      </c>
      <c r="T4978" s="234">
        <v>0.34040199999999998</v>
      </c>
      <c r="U4978" s="234">
        <v>0.36607099999999998</v>
      </c>
      <c r="V4978" s="192">
        <v>0.31633699999999998</v>
      </c>
      <c r="W4978" s="234">
        <v>879530400</v>
      </c>
      <c r="X4978" s="194">
        <f t="shared" si="155"/>
        <v>6.4935633298322165E-2</v>
      </c>
      <c r="Y4978" s="193"/>
      <c r="Z4978" s="197">
        <v>4976</v>
      </c>
    </row>
    <row r="4979" spans="1:26" ht="14.4" x14ac:dyDescent="0.3">
      <c r="A4979" s="7">
        <v>36913</v>
      </c>
      <c r="B4979" s="191">
        <v>1342.540039</v>
      </c>
      <c r="C4979" s="191">
        <v>1353.619995</v>
      </c>
      <c r="D4979" s="191">
        <v>1333.839966</v>
      </c>
      <c r="E4979" s="191">
        <v>1342.900024</v>
      </c>
      <c r="F4979" s="192">
        <v>1342.900024</v>
      </c>
      <c r="G4979" s="191">
        <v>1164000000</v>
      </c>
      <c r="H4979" s="194">
        <f t="shared" si="154"/>
        <v>2.6813725441528642E-4</v>
      </c>
      <c r="I4979" s="193"/>
      <c r="J4979" s="197">
        <v>4977</v>
      </c>
      <c r="K4979" s="234"/>
      <c r="L4979" s="234"/>
      <c r="M4979" s="234"/>
      <c r="N4979" s="234"/>
      <c r="O4979" s="234"/>
      <c r="P4979" s="234"/>
      <c r="Q4979" s="7">
        <v>36913</v>
      </c>
      <c r="R4979" s="234">
        <v>0.34040199999999998</v>
      </c>
      <c r="S4979" s="234">
        <v>0.35044599999999998</v>
      </c>
      <c r="T4979" s="234">
        <v>0.32924100000000001</v>
      </c>
      <c r="U4979" s="234">
        <v>0.34375</v>
      </c>
      <c r="V4979" s="192">
        <v>0.29704799999999998</v>
      </c>
      <c r="W4979" s="234">
        <v>519327200</v>
      </c>
      <c r="X4979" s="194">
        <f t="shared" si="155"/>
        <v>-1.282127973519979E-2</v>
      </c>
      <c r="Y4979" s="193"/>
      <c r="Z4979" s="197">
        <v>4977</v>
      </c>
    </row>
    <row r="4980" spans="1:26" ht="14.4" x14ac:dyDescent="0.3">
      <c r="A4980" s="7">
        <v>36910</v>
      </c>
      <c r="B4980" s="191">
        <v>1347.969971</v>
      </c>
      <c r="C4980" s="191">
        <v>1354.5500489999999</v>
      </c>
      <c r="D4980" s="191">
        <v>1336.73999</v>
      </c>
      <c r="E4980" s="191">
        <v>1342.540039</v>
      </c>
      <c r="F4980" s="192">
        <v>1342.540039</v>
      </c>
      <c r="G4980" s="191">
        <v>1407800000</v>
      </c>
      <c r="H4980" s="194">
        <f t="shared" si="154"/>
        <v>-4.0282292015539328E-3</v>
      </c>
      <c r="I4980" s="193"/>
      <c r="J4980" s="197">
        <v>4978</v>
      </c>
      <c r="K4980" s="234"/>
      <c r="L4980" s="234"/>
      <c r="M4980" s="234"/>
      <c r="N4980" s="234"/>
      <c r="O4980" s="234"/>
      <c r="P4980" s="234"/>
      <c r="Q4980" s="7">
        <v>36910</v>
      </c>
      <c r="R4980" s="234">
        <v>0.34709800000000002</v>
      </c>
      <c r="S4980" s="234">
        <v>0.34932999999999997</v>
      </c>
      <c r="T4980" s="234">
        <v>0.33370499999999997</v>
      </c>
      <c r="U4980" s="234">
        <v>0.34821400000000002</v>
      </c>
      <c r="V4980" s="192">
        <v>0.30090600000000001</v>
      </c>
      <c r="W4980" s="234">
        <v>776664000</v>
      </c>
      <c r="X4980" s="194">
        <f t="shared" si="155"/>
        <v>4.3479165510736259E-2</v>
      </c>
      <c r="Y4980" s="193"/>
      <c r="Z4980" s="197">
        <v>4978</v>
      </c>
    </row>
    <row r="4981" spans="1:26" ht="14.4" x14ac:dyDescent="0.3">
      <c r="A4981" s="7">
        <v>36909</v>
      </c>
      <c r="B4981" s="191">
        <v>1329.8900149999999</v>
      </c>
      <c r="C4981" s="191">
        <v>1352.709961</v>
      </c>
      <c r="D4981" s="191">
        <v>1327.410034</v>
      </c>
      <c r="E4981" s="191">
        <v>1347.969971</v>
      </c>
      <c r="F4981" s="192">
        <v>1347.969971</v>
      </c>
      <c r="G4981" s="191">
        <v>1445000000</v>
      </c>
      <c r="H4981" s="194">
        <f t="shared" si="154"/>
        <v>1.3915319942190706E-2</v>
      </c>
      <c r="I4981" s="193"/>
      <c r="J4981" s="197">
        <v>4979</v>
      </c>
      <c r="K4981" s="234"/>
      <c r="L4981" s="234"/>
      <c r="M4981" s="234"/>
      <c r="N4981" s="234"/>
      <c r="O4981" s="234"/>
      <c r="P4981" s="234"/>
      <c r="Q4981" s="7">
        <v>36909</v>
      </c>
      <c r="R4981" s="234">
        <v>0.31807999999999997</v>
      </c>
      <c r="S4981" s="234">
        <v>0.33482099999999998</v>
      </c>
      <c r="T4981" s="234">
        <v>0.31473200000000001</v>
      </c>
      <c r="U4981" s="234">
        <v>0.33370499999999997</v>
      </c>
      <c r="V4981" s="192">
        <v>0.28836800000000001</v>
      </c>
      <c r="W4981" s="234">
        <v>1227010400</v>
      </c>
      <c r="X4981" s="194">
        <f t="shared" si="155"/>
        <v>0.11152311754389339</v>
      </c>
      <c r="Y4981" s="193"/>
      <c r="Z4981" s="197">
        <v>4979</v>
      </c>
    </row>
    <row r="4982" spans="1:26" ht="14.4" x14ac:dyDescent="0.3">
      <c r="A4982" s="7">
        <v>36908</v>
      </c>
      <c r="B4982" s="191">
        <v>1326.650024</v>
      </c>
      <c r="C4982" s="191">
        <v>1346.920044</v>
      </c>
      <c r="D4982" s="191">
        <v>1325.410034</v>
      </c>
      <c r="E4982" s="191">
        <v>1329.469971</v>
      </c>
      <c r="F4982" s="192">
        <v>1329.469971</v>
      </c>
      <c r="G4982" s="191">
        <v>1349100000</v>
      </c>
      <c r="H4982" s="194">
        <f t="shared" si="154"/>
        <v>2.1256148562056308E-3</v>
      </c>
      <c r="I4982" s="193"/>
      <c r="J4982" s="197">
        <v>4980</v>
      </c>
      <c r="K4982" s="234"/>
      <c r="L4982" s="234"/>
      <c r="M4982" s="234"/>
      <c r="N4982" s="234"/>
      <c r="O4982" s="234"/>
      <c r="P4982" s="234"/>
      <c r="Q4982" s="7">
        <v>36908</v>
      </c>
      <c r="R4982" s="234">
        <v>0.31361600000000001</v>
      </c>
      <c r="S4982" s="234">
        <v>0.31361600000000001</v>
      </c>
      <c r="T4982" s="234">
        <v>0.29464299999999999</v>
      </c>
      <c r="U4982" s="234">
        <v>0.30022300000000002</v>
      </c>
      <c r="V4982" s="192">
        <v>0.25943500000000003</v>
      </c>
      <c r="W4982" s="234">
        <v>840873600</v>
      </c>
      <c r="X4982" s="194">
        <f t="shared" si="155"/>
        <v>-1.8247387959448538E-2</v>
      </c>
      <c r="Y4982" s="193"/>
      <c r="Z4982" s="197">
        <v>4980</v>
      </c>
    </row>
    <row r="4983" spans="1:26" ht="14.4" x14ac:dyDescent="0.3">
      <c r="A4983" s="7">
        <v>36907</v>
      </c>
      <c r="B4983" s="191">
        <v>1318.3199460000001</v>
      </c>
      <c r="C4983" s="191">
        <v>1327.8100589999999</v>
      </c>
      <c r="D4983" s="191">
        <v>1313.329956</v>
      </c>
      <c r="E4983" s="191">
        <v>1326.650024</v>
      </c>
      <c r="F4983" s="192">
        <v>1326.650024</v>
      </c>
      <c r="G4983" s="191">
        <v>1205700000</v>
      </c>
      <c r="H4983" s="194">
        <f t="shared" si="154"/>
        <v>6.1430925630340527E-3</v>
      </c>
      <c r="I4983" s="193"/>
      <c r="J4983" s="197">
        <v>4981</v>
      </c>
      <c r="K4983" s="234"/>
      <c r="L4983" s="234"/>
      <c r="M4983" s="234"/>
      <c r="N4983" s="234"/>
      <c r="O4983" s="234"/>
      <c r="P4983" s="234"/>
      <c r="Q4983" s="7">
        <v>36907</v>
      </c>
      <c r="R4983" s="234">
        <v>0.31138399999999999</v>
      </c>
      <c r="S4983" s="234">
        <v>0.32589299999999999</v>
      </c>
      <c r="T4983" s="234">
        <v>0.30357099999999998</v>
      </c>
      <c r="U4983" s="234">
        <v>0.30580400000000002</v>
      </c>
      <c r="V4983" s="192">
        <v>0.26425700000000002</v>
      </c>
      <c r="W4983" s="234">
        <v>306118400</v>
      </c>
      <c r="X4983" s="194">
        <f t="shared" si="155"/>
        <v>-3.6347046425432563E-3</v>
      </c>
      <c r="Y4983" s="193"/>
      <c r="Z4983" s="197">
        <v>4981</v>
      </c>
    </row>
    <row r="4984" spans="1:26" ht="14.4" x14ac:dyDescent="0.3">
      <c r="A4984" s="7">
        <v>36903</v>
      </c>
      <c r="B4984" s="191">
        <v>1326.8199460000001</v>
      </c>
      <c r="C4984" s="191">
        <v>1333.209961</v>
      </c>
      <c r="D4984" s="191">
        <v>1311.589966</v>
      </c>
      <c r="E4984" s="191">
        <v>1318.5500489999999</v>
      </c>
      <c r="F4984" s="192">
        <v>1318.5500489999999</v>
      </c>
      <c r="G4984" s="191">
        <v>1276000000</v>
      </c>
      <c r="H4984" s="194">
        <f t="shared" si="154"/>
        <v>-6.2328705751911627E-3</v>
      </c>
      <c r="I4984" s="193"/>
      <c r="J4984" s="197">
        <v>4982</v>
      </c>
      <c r="K4984" s="234"/>
      <c r="L4984" s="234"/>
      <c r="M4984" s="234"/>
      <c r="N4984" s="234"/>
      <c r="O4984" s="234"/>
      <c r="P4984" s="234"/>
      <c r="Q4984" s="7">
        <v>36903</v>
      </c>
      <c r="R4984" s="234">
        <v>0.31919599999999998</v>
      </c>
      <c r="S4984" s="234">
        <v>0.32142900000000002</v>
      </c>
      <c r="T4984" s="234">
        <v>0.30468800000000001</v>
      </c>
      <c r="U4984" s="234">
        <v>0.30692000000000003</v>
      </c>
      <c r="V4984" s="192">
        <v>0.26522099999999998</v>
      </c>
      <c r="W4984" s="234">
        <v>423376800</v>
      </c>
      <c r="X4984" s="194">
        <f t="shared" si="155"/>
        <v>-4.5139851453958268E-2</v>
      </c>
      <c r="Y4984" s="193"/>
      <c r="Z4984" s="197">
        <v>4982</v>
      </c>
    </row>
    <row r="4985" spans="1:26" ht="14.4" x14ac:dyDescent="0.3">
      <c r="A4985" s="7">
        <v>36902</v>
      </c>
      <c r="B4985" s="191">
        <v>1313.2700199999999</v>
      </c>
      <c r="C4985" s="191">
        <v>1332.1899410000001</v>
      </c>
      <c r="D4985" s="191">
        <v>1309.719971</v>
      </c>
      <c r="E4985" s="191">
        <v>1326.8199460000001</v>
      </c>
      <c r="F4985" s="192">
        <v>1326.8199460000001</v>
      </c>
      <c r="G4985" s="191">
        <v>1411200000</v>
      </c>
      <c r="H4985" s="194">
        <f t="shared" si="154"/>
        <v>1.031769993500662E-2</v>
      </c>
      <c r="I4985" s="193"/>
      <c r="J4985" s="197">
        <v>4983</v>
      </c>
      <c r="K4985" s="234"/>
      <c r="L4985" s="234"/>
      <c r="M4985" s="234"/>
      <c r="N4985" s="234"/>
      <c r="O4985" s="234"/>
      <c r="P4985" s="234"/>
      <c r="Q4985" s="7">
        <v>36902</v>
      </c>
      <c r="R4985" s="234">
        <v>0.29017900000000002</v>
      </c>
      <c r="S4985" s="234">
        <v>0.33035700000000001</v>
      </c>
      <c r="T4985" s="234">
        <v>0.29017900000000002</v>
      </c>
      <c r="U4985" s="234">
        <v>0.32142900000000002</v>
      </c>
      <c r="V4985" s="192">
        <v>0.27775899999999998</v>
      </c>
      <c r="W4985" s="234">
        <v>803734400</v>
      </c>
      <c r="X4985" s="194">
        <f t="shared" si="155"/>
        <v>8.6791847466712493E-2</v>
      </c>
      <c r="Y4985" s="193"/>
      <c r="Z4985" s="197">
        <v>4983</v>
      </c>
    </row>
    <row r="4986" spans="1:26" ht="14.4" x14ac:dyDescent="0.3">
      <c r="A4986" s="7">
        <v>36901</v>
      </c>
      <c r="B4986" s="191">
        <v>1300.8000489999999</v>
      </c>
      <c r="C4986" s="191">
        <v>1313.76001</v>
      </c>
      <c r="D4986" s="191">
        <v>1287.280029</v>
      </c>
      <c r="E4986" s="191">
        <v>1313.2700199999999</v>
      </c>
      <c r="F4986" s="192">
        <v>1313.2700199999999</v>
      </c>
      <c r="G4986" s="191">
        <v>1296500000</v>
      </c>
      <c r="H4986" s="194">
        <f t="shared" si="154"/>
        <v>9.5863857089999137E-3</v>
      </c>
      <c r="I4986" s="193"/>
      <c r="J4986" s="197">
        <v>4984</v>
      </c>
      <c r="K4986" s="234"/>
      <c r="L4986" s="234"/>
      <c r="M4986" s="234"/>
      <c r="N4986" s="234"/>
      <c r="O4986" s="234"/>
      <c r="P4986" s="234"/>
      <c r="Q4986" s="7">
        <v>36901</v>
      </c>
      <c r="R4986" s="234">
        <v>0.29799100000000001</v>
      </c>
      <c r="S4986" s="234">
        <v>0.30357099999999998</v>
      </c>
      <c r="T4986" s="234">
        <v>0.28682999999999997</v>
      </c>
      <c r="U4986" s="234">
        <v>0.29575899999999999</v>
      </c>
      <c r="V4986" s="192">
        <v>0.255577</v>
      </c>
      <c r="W4986" s="234">
        <v>580781600</v>
      </c>
      <c r="X4986" s="194">
        <f t="shared" si="155"/>
        <v>-3.6362128187436088E-2</v>
      </c>
      <c r="Y4986" s="193"/>
      <c r="Z4986" s="197">
        <v>4984</v>
      </c>
    </row>
    <row r="4987" spans="1:26" ht="14.4" x14ac:dyDescent="0.3">
      <c r="A4987" s="7">
        <v>36900</v>
      </c>
      <c r="B4987" s="191">
        <v>1295.8599850000001</v>
      </c>
      <c r="C4987" s="191">
        <v>1311.719971</v>
      </c>
      <c r="D4987" s="191">
        <v>1295.1400149999999</v>
      </c>
      <c r="E4987" s="191">
        <v>1300.8000489999999</v>
      </c>
      <c r="F4987" s="192">
        <v>1300.8000489999999</v>
      </c>
      <c r="G4987" s="191">
        <v>1191300000</v>
      </c>
      <c r="H4987" s="194">
        <f t="shared" si="154"/>
        <v>3.8121896325087105E-3</v>
      </c>
      <c r="I4987" s="193"/>
      <c r="J4987" s="197">
        <v>4985</v>
      </c>
      <c r="K4987" s="234"/>
      <c r="L4987" s="234"/>
      <c r="M4987" s="234"/>
      <c r="N4987" s="234"/>
      <c r="O4987" s="234"/>
      <c r="P4987" s="234"/>
      <c r="Q4987" s="7">
        <v>36900</v>
      </c>
      <c r="R4987" s="234">
        <v>0.30022300000000002</v>
      </c>
      <c r="S4987" s="234">
        <v>0.31501099999999999</v>
      </c>
      <c r="T4987" s="234">
        <v>0.29575899999999999</v>
      </c>
      <c r="U4987" s="234">
        <v>0.30692000000000003</v>
      </c>
      <c r="V4987" s="192">
        <v>0.26522099999999998</v>
      </c>
      <c r="W4987" s="234">
        <v>588929600</v>
      </c>
      <c r="X4987" s="194">
        <f t="shared" si="155"/>
        <v>3.773422491069222E-2</v>
      </c>
      <c r="Y4987" s="193"/>
      <c r="Z4987" s="197">
        <v>4985</v>
      </c>
    </row>
    <row r="4988" spans="1:26" ht="14.4" x14ac:dyDescent="0.3">
      <c r="A4988" s="7">
        <v>36899</v>
      </c>
      <c r="B4988" s="191">
        <v>1298.349976</v>
      </c>
      <c r="C4988" s="191">
        <v>1298.349976</v>
      </c>
      <c r="D4988" s="191">
        <v>1276.290039</v>
      </c>
      <c r="E4988" s="191">
        <v>1295.8599850000001</v>
      </c>
      <c r="F4988" s="192">
        <v>1295.8599850000001</v>
      </c>
      <c r="G4988" s="191">
        <v>1115500000</v>
      </c>
      <c r="H4988" s="194">
        <f t="shared" si="154"/>
        <v>-1.9178118735528964E-3</v>
      </c>
      <c r="I4988" s="193"/>
      <c r="J4988" s="197">
        <v>4986</v>
      </c>
      <c r="K4988" s="234"/>
      <c r="L4988" s="234"/>
      <c r="M4988" s="234"/>
      <c r="N4988" s="234"/>
      <c r="O4988" s="234"/>
      <c r="P4988" s="234"/>
      <c r="Q4988" s="7">
        <v>36899</v>
      </c>
      <c r="R4988" s="234">
        <v>0.30245499999999997</v>
      </c>
      <c r="S4988" s="234">
        <v>0.30329200000000001</v>
      </c>
      <c r="T4988" s="234">
        <v>0.28459800000000002</v>
      </c>
      <c r="U4988" s="234">
        <v>0.29575899999999999</v>
      </c>
      <c r="V4988" s="192">
        <v>0.255577</v>
      </c>
      <c r="W4988" s="234">
        <v>373699200</v>
      </c>
      <c r="X4988" s="194">
        <f t="shared" si="155"/>
        <v>1.1449082648683648E-2</v>
      </c>
      <c r="Y4988" s="193"/>
      <c r="Z4988" s="197">
        <v>4986</v>
      </c>
    </row>
    <row r="4989" spans="1:26" ht="14.4" x14ac:dyDescent="0.3">
      <c r="A4989" s="7">
        <v>36896</v>
      </c>
      <c r="B4989" s="191">
        <v>1333.339966</v>
      </c>
      <c r="C4989" s="191">
        <v>1334.7700199999999</v>
      </c>
      <c r="D4989" s="191">
        <v>1294.9499510000001</v>
      </c>
      <c r="E4989" s="191">
        <v>1298.349976</v>
      </c>
      <c r="F4989" s="192">
        <v>1298.349976</v>
      </c>
      <c r="G4989" s="191">
        <v>1430800000</v>
      </c>
      <c r="H4989" s="194">
        <f t="shared" si="154"/>
        <v>-2.624236195737047E-2</v>
      </c>
      <c r="I4989" s="193"/>
      <c r="J4989" s="197">
        <v>4987</v>
      </c>
      <c r="K4989" s="234"/>
      <c r="L4989" s="234"/>
      <c r="M4989" s="234"/>
      <c r="N4989" s="234"/>
      <c r="O4989" s="234"/>
      <c r="P4989" s="234"/>
      <c r="Q4989" s="7">
        <v>36896</v>
      </c>
      <c r="R4989" s="234">
        <v>0.30245499999999997</v>
      </c>
      <c r="S4989" s="234">
        <v>0.31026799999999999</v>
      </c>
      <c r="T4989" s="234">
        <v>0.28682999999999997</v>
      </c>
      <c r="U4989" s="234">
        <v>0.29241099999999998</v>
      </c>
      <c r="V4989" s="192">
        <v>0.25268400000000002</v>
      </c>
      <c r="W4989" s="234">
        <v>412356000</v>
      </c>
      <c r="X4989" s="194">
        <f t="shared" si="155"/>
        <v>-4.0289868283122941E-2</v>
      </c>
      <c r="Y4989" s="193"/>
      <c r="Z4989" s="197">
        <v>4987</v>
      </c>
    </row>
    <row r="4990" spans="1:26" ht="14.4" x14ac:dyDescent="0.3">
      <c r="A4990" s="7">
        <v>36895</v>
      </c>
      <c r="B4990" s="191">
        <v>1347.5600589999999</v>
      </c>
      <c r="C4990" s="191">
        <v>1350.23999</v>
      </c>
      <c r="D4990" s="191">
        <v>1329.1400149999999</v>
      </c>
      <c r="E4990" s="191">
        <v>1333.339966</v>
      </c>
      <c r="F4990" s="192">
        <v>1333.339966</v>
      </c>
      <c r="G4990" s="191">
        <v>2131000000</v>
      </c>
      <c r="H4990" s="194">
        <f t="shared" si="154"/>
        <v>-1.0552474381403365E-2</v>
      </c>
      <c r="I4990" s="193"/>
      <c r="J4990" s="197">
        <v>4988</v>
      </c>
      <c r="K4990" s="234"/>
      <c r="L4990" s="234"/>
      <c r="M4990" s="234"/>
      <c r="N4990" s="234"/>
      <c r="O4990" s="234"/>
      <c r="P4990" s="234"/>
      <c r="Q4990" s="7">
        <v>36895</v>
      </c>
      <c r="R4990" s="234">
        <v>0.32394000000000001</v>
      </c>
      <c r="S4990" s="234">
        <v>0.33035700000000001</v>
      </c>
      <c r="T4990" s="234">
        <v>0.30022300000000002</v>
      </c>
      <c r="U4990" s="234">
        <v>0.30468800000000001</v>
      </c>
      <c r="V4990" s="192">
        <v>0.26329200000000003</v>
      </c>
      <c r="W4990" s="234">
        <v>739396000</v>
      </c>
      <c r="X4990" s="194">
        <f t="shared" si="155"/>
        <v>4.1981288882556894E-2</v>
      </c>
      <c r="Y4990" s="193"/>
      <c r="Z4990" s="197">
        <v>4988</v>
      </c>
    </row>
    <row r="4991" spans="1:26" ht="14.4" x14ac:dyDescent="0.3">
      <c r="A4991" s="7">
        <v>36894</v>
      </c>
      <c r="B4991" s="191">
        <v>1283.2700199999999</v>
      </c>
      <c r="C4991" s="191">
        <v>1347.76001</v>
      </c>
      <c r="D4991" s="191">
        <v>1274.619995</v>
      </c>
      <c r="E4991" s="191">
        <v>1347.5600589999999</v>
      </c>
      <c r="F4991" s="192">
        <v>1347.5600589999999</v>
      </c>
      <c r="G4991" s="191">
        <v>1880700000</v>
      </c>
      <c r="H4991" s="194">
        <f t="shared" si="154"/>
        <v>5.009860590368969E-2</v>
      </c>
      <c r="I4991" s="193"/>
      <c r="J4991" s="197">
        <v>4989</v>
      </c>
      <c r="K4991" s="234"/>
      <c r="L4991" s="234"/>
      <c r="M4991" s="234"/>
      <c r="N4991" s="234"/>
      <c r="O4991" s="234"/>
      <c r="P4991" s="234"/>
      <c r="Q4991" s="7">
        <v>36894</v>
      </c>
      <c r="R4991" s="234">
        <v>0.25892900000000002</v>
      </c>
      <c r="S4991" s="234">
        <v>0.29799100000000001</v>
      </c>
      <c r="T4991" s="234">
        <v>0.25781300000000001</v>
      </c>
      <c r="U4991" s="234">
        <v>0.29241099999999998</v>
      </c>
      <c r="V4991" s="192">
        <v>0.25268400000000002</v>
      </c>
      <c r="W4991" s="234">
        <v>817073600</v>
      </c>
      <c r="X4991" s="194">
        <f t="shared" si="155"/>
        <v>0.10084213002696746</v>
      </c>
      <c r="Y4991" s="193"/>
      <c r="Z4991" s="197">
        <v>4989</v>
      </c>
    </row>
    <row r="4992" spans="1:26" ht="14.4" x14ac:dyDescent="0.3">
      <c r="A4992" s="7">
        <v>36893</v>
      </c>
      <c r="B4992" s="191">
        <v>1320.280029</v>
      </c>
      <c r="C4992" s="191">
        <v>1320.280029</v>
      </c>
      <c r="D4992" s="191">
        <v>1276.0500489999999</v>
      </c>
      <c r="E4992" s="191">
        <v>1283.2700199999999</v>
      </c>
      <c r="F4992" s="192">
        <v>1283.2700199999999</v>
      </c>
      <c r="G4992" s="191">
        <v>1129400000</v>
      </c>
      <c r="H4992" s="194">
        <f t="shared" si="154"/>
        <v>-2.8031938821366571E-2</v>
      </c>
      <c r="I4992" s="193"/>
      <c r="J4992" s="197">
        <v>4990</v>
      </c>
      <c r="K4992" s="234"/>
      <c r="L4992" s="234"/>
      <c r="M4992" s="234"/>
      <c r="N4992" s="234"/>
      <c r="O4992" s="234"/>
      <c r="P4992" s="234"/>
      <c r="Q4992" s="7">
        <v>36893</v>
      </c>
      <c r="R4992" s="234">
        <v>0.265625</v>
      </c>
      <c r="S4992" s="234">
        <v>0.27232099999999998</v>
      </c>
      <c r="T4992" s="234">
        <v>0.26004500000000003</v>
      </c>
      <c r="U4992" s="234">
        <v>0.265625</v>
      </c>
      <c r="V4992" s="192">
        <v>0.22953699999999999</v>
      </c>
      <c r="W4992" s="234">
        <v>452312000</v>
      </c>
      <c r="X4992" s="194">
        <f t="shared" si="155"/>
        <v>0</v>
      </c>
      <c r="Y4992" s="193"/>
      <c r="Z4992" s="197">
        <v>4990</v>
      </c>
    </row>
    <row r="4993" spans="1:26" ht="14.4" x14ac:dyDescent="0.3">
      <c r="A4993" s="7">
        <v>36889</v>
      </c>
      <c r="B4993" s="191">
        <v>1334.219971</v>
      </c>
      <c r="C4993" s="191">
        <v>1340.099976</v>
      </c>
      <c r="D4993" s="191">
        <v>1317.51001</v>
      </c>
      <c r="E4993" s="191">
        <v>1320.280029</v>
      </c>
      <c r="F4993" s="192">
        <v>1320.280029</v>
      </c>
      <c r="G4993" s="191">
        <v>1035500000</v>
      </c>
      <c r="H4993" s="194">
        <f t="shared" si="154"/>
        <v>-1.0448008801391247E-2</v>
      </c>
      <c r="I4993" s="193"/>
      <c r="J4993" s="197">
        <v>4991</v>
      </c>
      <c r="K4993" s="234"/>
      <c r="L4993" s="234"/>
      <c r="M4993" s="234"/>
      <c r="N4993" s="234"/>
      <c r="O4993" s="234"/>
      <c r="P4993" s="234"/>
      <c r="Q4993" s="7">
        <v>36889</v>
      </c>
      <c r="R4993" s="234">
        <v>0.26227699999999998</v>
      </c>
      <c r="S4993" s="234">
        <v>0.26785700000000001</v>
      </c>
      <c r="T4993" s="234">
        <v>0.25892900000000002</v>
      </c>
      <c r="U4993" s="234">
        <v>0.265625</v>
      </c>
      <c r="V4993" s="192">
        <v>0.22953699999999999</v>
      </c>
      <c r="W4993" s="234">
        <v>630336000</v>
      </c>
      <c r="X4993" s="194">
        <f t="shared" si="155"/>
        <v>4.2174710048868093E-3</v>
      </c>
      <c r="Y4993" s="193"/>
      <c r="Z4993" s="197">
        <v>4991</v>
      </c>
    </row>
    <row r="4994" spans="1:26" ht="14.4" x14ac:dyDescent="0.3">
      <c r="A4994" s="7">
        <v>36888</v>
      </c>
      <c r="B4994" s="191">
        <v>1328.920044</v>
      </c>
      <c r="C4994" s="191">
        <v>1335.9300539999999</v>
      </c>
      <c r="D4994" s="191">
        <v>1325.780029</v>
      </c>
      <c r="E4994" s="191">
        <v>1334.219971</v>
      </c>
      <c r="F4994" s="192">
        <v>1334.219971</v>
      </c>
      <c r="G4994" s="191">
        <v>1015300000</v>
      </c>
      <c r="H4994" s="194">
        <f t="shared" si="154"/>
        <v>3.9881458812581691E-3</v>
      </c>
      <c r="I4994" s="193"/>
      <c r="J4994" s="197">
        <v>4992</v>
      </c>
      <c r="K4994" s="234"/>
      <c r="L4994" s="234"/>
      <c r="M4994" s="234"/>
      <c r="N4994" s="234"/>
      <c r="O4994" s="234"/>
      <c r="P4994" s="234"/>
      <c r="Q4994" s="7">
        <v>36888</v>
      </c>
      <c r="R4994" s="234">
        <v>0.25669599999999998</v>
      </c>
      <c r="S4994" s="234">
        <v>0.26674100000000001</v>
      </c>
      <c r="T4994" s="234">
        <v>0.25557999999999997</v>
      </c>
      <c r="U4994" s="234">
        <v>0.26450899999999999</v>
      </c>
      <c r="V4994" s="192">
        <v>0.228573</v>
      </c>
      <c r="W4994" s="234">
        <v>305177600</v>
      </c>
      <c r="X4994" s="194">
        <f t="shared" si="155"/>
        <v>0</v>
      </c>
      <c r="Y4994" s="193"/>
      <c r="Z4994" s="197">
        <v>4992</v>
      </c>
    </row>
    <row r="4995" spans="1:26" ht="14.4" x14ac:dyDescent="0.3">
      <c r="A4995" s="7">
        <v>36887</v>
      </c>
      <c r="B4995" s="191">
        <v>1315.1899410000001</v>
      </c>
      <c r="C4995" s="191">
        <v>1332.030029</v>
      </c>
      <c r="D4995" s="191">
        <v>1310.959961</v>
      </c>
      <c r="E4995" s="191">
        <v>1328.920044</v>
      </c>
      <c r="F4995" s="192">
        <v>1328.920044</v>
      </c>
      <c r="G4995" s="191">
        <v>1092700000</v>
      </c>
      <c r="H4995" s="194">
        <f t="shared" si="154"/>
        <v>1.0439635045840022E-2</v>
      </c>
      <c r="I4995" s="193"/>
      <c r="J4995" s="197">
        <v>4993</v>
      </c>
      <c r="K4995" s="234"/>
      <c r="L4995" s="234"/>
      <c r="M4995" s="234"/>
      <c r="N4995" s="234"/>
      <c r="O4995" s="234"/>
      <c r="P4995" s="234"/>
      <c r="Q4995" s="7">
        <v>36887</v>
      </c>
      <c r="R4995" s="234">
        <v>0.25613799999999998</v>
      </c>
      <c r="S4995" s="234">
        <v>0.26450899999999999</v>
      </c>
      <c r="T4995" s="234">
        <v>0.25334800000000002</v>
      </c>
      <c r="U4995" s="234">
        <v>0.26450899999999999</v>
      </c>
      <c r="V4995" s="192">
        <v>0.228573</v>
      </c>
      <c r="W4995" s="234">
        <v>325466400</v>
      </c>
      <c r="X4995" s="194">
        <f t="shared" si="155"/>
        <v>8.5111452321702148E-3</v>
      </c>
      <c r="Y4995" s="193"/>
      <c r="Z4995" s="197">
        <v>4993</v>
      </c>
    </row>
    <row r="4996" spans="1:26" ht="14.4" x14ac:dyDescent="0.3">
      <c r="A4996" s="7">
        <v>36886</v>
      </c>
      <c r="B4996" s="191">
        <v>1305.969971</v>
      </c>
      <c r="C4996" s="191">
        <v>1315.9399410000001</v>
      </c>
      <c r="D4996" s="191">
        <v>1301.6400149999999</v>
      </c>
      <c r="E4996" s="191">
        <v>1315.1899410000001</v>
      </c>
      <c r="F4996" s="192">
        <v>1315.1899410000001</v>
      </c>
      <c r="G4996" s="191">
        <v>806500000</v>
      </c>
      <c r="H4996" s="194">
        <f t="shared" ref="H4996:H5059" si="156">(F4996-F4997)/F4997</f>
        <v>7.0753017701212307E-3</v>
      </c>
      <c r="I4996" s="193"/>
      <c r="J4996" s="197">
        <v>4994</v>
      </c>
      <c r="K4996" s="234"/>
      <c r="L4996" s="234"/>
      <c r="M4996" s="234"/>
      <c r="N4996" s="234"/>
      <c r="O4996" s="234"/>
      <c r="P4996" s="234"/>
      <c r="Q4996" s="7">
        <v>36886</v>
      </c>
      <c r="R4996" s="234">
        <v>0.265625</v>
      </c>
      <c r="S4996" s="234">
        <v>0.26785700000000001</v>
      </c>
      <c r="T4996" s="234">
        <v>0.25446400000000002</v>
      </c>
      <c r="U4996" s="234">
        <v>0.26227699999999998</v>
      </c>
      <c r="V4996" s="192">
        <v>0.22664400000000001</v>
      </c>
      <c r="W4996" s="234">
        <v>216815200</v>
      </c>
      <c r="X4996" s="194">
        <f t="shared" ref="X4996:X5059" si="157">(V4996-V4997)/V4997</f>
        <v>-2.0832433273137278E-2</v>
      </c>
      <c r="Y4996" s="193"/>
      <c r="Z4996" s="197">
        <v>4994</v>
      </c>
    </row>
    <row r="4997" spans="1:26" ht="14.4" x14ac:dyDescent="0.3">
      <c r="A4997" s="7">
        <v>36882</v>
      </c>
      <c r="B4997" s="191">
        <v>1274.8599850000001</v>
      </c>
      <c r="C4997" s="191">
        <v>1305.969971</v>
      </c>
      <c r="D4997" s="191">
        <v>1274.8599850000001</v>
      </c>
      <c r="E4997" s="191">
        <v>1305.9499510000001</v>
      </c>
      <c r="F4997" s="192">
        <v>1305.9499510000001</v>
      </c>
      <c r="G4997" s="191">
        <v>1087100000</v>
      </c>
      <c r="H4997" s="194">
        <f t="shared" si="156"/>
        <v>2.4386965130135451E-2</v>
      </c>
      <c r="I4997" s="193"/>
      <c r="J4997" s="197">
        <v>4995</v>
      </c>
      <c r="K4997" s="234"/>
      <c r="L4997" s="234"/>
      <c r="M4997" s="234"/>
      <c r="N4997" s="234"/>
      <c r="O4997" s="234"/>
      <c r="P4997" s="234"/>
      <c r="Q4997" s="7">
        <v>36882</v>
      </c>
      <c r="R4997" s="234">
        <v>0.25223200000000001</v>
      </c>
      <c r="S4997" s="234">
        <v>0.26785700000000001</v>
      </c>
      <c r="T4997" s="234">
        <v>0.25223200000000001</v>
      </c>
      <c r="U4997" s="234">
        <v>0.26785700000000001</v>
      </c>
      <c r="V4997" s="192">
        <v>0.23146600000000001</v>
      </c>
      <c r="W4997" s="234">
        <v>318052000</v>
      </c>
      <c r="X4997" s="194">
        <f t="shared" si="157"/>
        <v>6.6668509993133646E-2</v>
      </c>
      <c r="Y4997" s="193"/>
      <c r="Z4997" s="197">
        <v>4995</v>
      </c>
    </row>
    <row r="4998" spans="1:26" ht="14.4" x14ac:dyDescent="0.3">
      <c r="A4998" s="7">
        <v>36881</v>
      </c>
      <c r="B4998" s="191">
        <v>1264.73999</v>
      </c>
      <c r="C4998" s="191">
        <v>1285.3100589999999</v>
      </c>
      <c r="D4998" s="191">
        <v>1254.0699460000001</v>
      </c>
      <c r="E4998" s="191">
        <v>1274.8599850000001</v>
      </c>
      <c r="F4998" s="192">
        <v>1274.8599850000001</v>
      </c>
      <c r="G4998" s="191">
        <v>1449900000</v>
      </c>
      <c r="H4998" s="194">
        <f t="shared" si="156"/>
        <v>8.0016407166820253E-3</v>
      </c>
      <c r="I4998" s="193"/>
      <c r="J4998" s="197">
        <v>4996</v>
      </c>
      <c r="K4998" s="234"/>
      <c r="L4998" s="234"/>
      <c r="M4998" s="234"/>
      <c r="N4998" s="234"/>
      <c r="O4998" s="234"/>
      <c r="P4998" s="234"/>
      <c r="Q4998" s="7">
        <v>36881</v>
      </c>
      <c r="R4998" s="234">
        <v>0.25446400000000002</v>
      </c>
      <c r="S4998" s="234">
        <v>0.26785700000000001</v>
      </c>
      <c r="T4998" s="234">
        <v>0.24776799999999999</v>
      </c>
      <c r="U4998" s="234">
        <v>0.25111600000000001</v>
      </c>
      <c r="V4998" s="192">
        <v>0.216999</v>
      </c>
      <c r="W4998" s="234">
        <v>366844800</v>
      </c>
      <c r="X4998" s="194">
        <f t="shared" si="157"/>
        <v>-2.1738248407499709E-2</v>
      </c>
      <c r="Y4998" s="193"/>
      <c r="Z4998" s="197">
        <v>4996</v>
      </c>
    </row>
    <row r="4999" spans="1:26" ht="14.4" x14ac:dyDescent="0.3">
      <c r="A4999" s="7">
        <v>36880</v>
      </c>
      <c r="B4999" s="191">
        <v>1305.599976</v>
      </c>
      <c r="C4999" s="191">
        <v>1305.599976</v>
      </c>
      <c r="D4999" s="191">
        <v>1261.160034</v>
      </c>
      <c r="E4999" s="191">
        <v>1264.73999</v>
      </c>
      <c r="F4999" s="192">
        <v>1264.73999</v>
      </c>
      <c r="G4999" s="191">
        <v>1421600000</v>
      </c>
      <c r="H4999" s="194">
        <f t="shared" si="156"/>
        <v>-3.1295945734606798E-2</v>
      </c>
      <c r="I4999" s="193"/>
      <c r="J4999" s="197">
        <v>4997</v>
      </c>
      <c r="K4999" s="234"/>
      <c r="L4999" s="234"/>
      <c r="M4999" s="234"/>
      <c r="N4999" s="234"/>
      <c r="O4999" s="234"/>
      <c r="P4999" s="234"/>
      <c r="Q4999" s="7">
        <v>36880</v>
      </c>
      <c r="R4999" s="234">
        <v>0.24609400000000001</v>
      </c>
      <c r="S4999" s="234">
        <v>0.26116099999999998</v>
      </c>
      <c r="T4999" s="234">
        <v>0.24330399999999999</v>
      </c>
      <c r="U4999" s="234">
        <v>0.25669599999999998</v>
      </c>
      <c r="V4999" s="192">
        <v>0.22182099999999999</v>
      </c>
      <c r="W4999" s="234">
        <v>565331200</v>
      </c>
      <c r="X4999" s="194">
        <f t="shared" si="157"/>
        <v>2.6782697248131024E-2</v>
      </c>
      <c r="Y4999" s="193"/>
      <c r="Z4999" s="197">
        <v>4997</v>
      </c>
    </row>
    <row r="5000" spans="1:26" ht="14.4" x14ac:dyDescent="0.3">
      <c r="A5000" s="7">
        <v>36879</v>
      </c>
      <c r="B5000" s="191">
        <v>1322.959961</v>
      </c>
      <c r="C5000" s="191">
        <v>1346.4399410000001</v>
      </c>
      <c r="D5000" s="191">
        <v>1305.1999510000001</v>
      </c>
      <c r="E5000" s="191">
        <v>1305.599976</v>
      </c>
      <c r="F5000" s="192">
        <v>1305.599976</v>
      </c>
      <c r="G5000" s="191">
        <v>1324900000</v>
      </c>
      <c r="H5000" s="194">
        <f t="shared" si="156"/>
        <v>-1.2957961602113552E-2</v>
      </c>
      <c r="I5000" s="193"/>
      <c r="J5000" s="197">
        <v>4998</v>
      </c>
      <c r="K5000" s="234"/>
      <c r="L5000" s="234"/>
      <c r="M5000" s="234"/>
      <c r="N5000" s="234"/>
      <c r="O5000" s="234"/>
      <c r="P5000" s="234"/>
      <c r="Q5000" s="7">
        <v>36879</v>
      </c>
      <c r="R5000" s="234">
        <v>0.25669599999999998</v>
      </c>
      <c r="S5000" s="234">
        <v>0.27232099999999998</v>
      </c>
      <c r="T5000" s="234">
        <v>0.25</v>
      </c>
      <c r="U5000" s="234">
        <v>0.25</v>
      </c>
      <c r="V5000" s="192">
        <v>0.216035</v>
      </c>
      <c r="W5000" s="234">
        <v>374007200</v>
      </c>
      <c r="X5000" s="194">
        <f t="shared" si="157"/>
        <v>-1.7544896836188512E-2</v>
      </c>
      <c r="Y5000" s="193"/>
      <c r="Z5000" s="197">
        <v>4998</v>
      </c>
    </row>
    <row r="5001" spans="1:26" ht="14.4" x14ac:dyDescent="0.3">
      <c r="A5001" s="7">
        <v>36878</v>
      </c>
      <c r="B5001" s="191">
        <v>1312.150024</v>
      </c>
      <c r="C5001" s="191">
        <v>1332.3199460000001</v>
      </c>
      <c r="D5001" s="191">
        <v>1312.150024</v>
      </c>
      <c r="E5001" s="191">
        <v>1322.73999</v>
      </c>
      <c r="F5001" s="192">
        <v>1322.73999</v>
      </c>
      <c r="G5001" s="191">
        <v>1189900000</v>
      </c>
      <c r="H5001" s="194">
        <f t="shared" si="156"/>
        <v>8.0706975622476564E-3</v>
      </c>
      <c r="I5001" s="193"/>
      <c r="J5001" s="197">
        <v>4999</v>
      </c>
      <c r="K5001" s="234"/>
      <c r="L5001" s="234"/>
      <c r="M5001" s="234"/>
      <c r="N5001" s="234"/>
      <c r="O5001" s="234"/>
      <c r="P5001" s="234"/>
      <c r="Q5001" s="7">
        <v>36878</v>
      </c>
      <c r="R5001" s="234">
        <v>0.26004500000000003</v>
      </c>
      <c r="S5001" s="234">
        <v>0.26116099999999998</v>
      </c>
      <c r="T5001" s="234">
        <v>0.24888399999999999</v>
      </c>
      <c r="U5001" s="234">
        <v>0.25446400000000002</v>
      </c>
      <c r="V5001" s="192">
        <v>0.21989300000000001</v>
      </c>
      <c r="W5001" s="234">
        <v>325808000</v>
      </c>
      <c r="X5001" s="194">
        <f t="shared" si="157"/>
        <v>1.333646698832717E-2</v>
      </c>
      <c r="Y5001" s="193"/>
      <c r="Z5001" s="197">
        <v>4999</v>
      </c>
    </row>
    <row r="5002" spans="1:26" ht="14.4" x14ac:dyDescent="0.3">
      <c r="A5002" s="7">
        <v>36875</v>
      </c>
      <c r="B5002" s="191">
        <v>1340.9300539999999</v>
      </c>
      <c r="C5002" s="191">
        <v>1340.9300539999999</v>
      </c>
      <c r="D5002" s="191">
        <v>1305.380005</v>
      </c>
      <c r="E5002" s="191">
        <v>1312.150024</v>
      </c>
      <c r="F5002" s="192">
        <v>1312.150024</v>
      </c>
      <c r="G5002" s="191">
        <v>1561100000</v>
      </c>
      <c r="H5002" s="194">
        <f t="shared" si="156"/>
        <v>-2.146273768281123E-2</v>
      </c>
      <c r="I5002" s="193"/>
      <c r="J5002" s="197">
        <v>5000</v>
      </c>
      <c r="K5002" s="234"/>
      <c r="L5002" s="234"/>
      <c r="M5002" s="234"/>
      <c r="N5002" s="234"/>
      <c r="O5002" s="234"/>
      <c r="P5002" s="234"/>
      <c r="Q5002" s="7">
        <v>36875</v>
      </c>
      <c r="R5002" s="234">
        <v>0.26004500000000003</v>
      </c>
      <c r="S5002" s="234">
        <v>0.26227699999999998</v>
      </c>
      <c r="T5002" s="234">
        <v>0.25</v>
      </c>
      <c r="U5002" s="234">
        <v>0.25111600000000001</v>
      </c>
      <c r="V5002" s="192">
        <v>0.216999</v>
      </c>
      <c r="W5002" s="234">
        <v>513945600</v>
      </c>
      <c r="X5002" s="194">
        <f t="shared" si="157"/>
        <v>-2.5975599903046036E-2</v>
      </c>
      <c r="Y5002" s="193"/>
      <c r="Z5002" s="197">
        <v>5000</v>
      </c>
    </row>
    <row r="5003" spans="1:26" ht="14.4" x14ac:dyDescent="0.3">
      <c r="A5003" s="7">
        <v>36874</v>
      </c>
      <c r="B5003" s="191">
        <v>1359.98999</v>
      </c>
      <c r="C5003" s="191">
        <v>1359.98999</v>
      </c>
      <c r="D5003" s="191">
        <v>1340.4799800000001</v>
      </c>
      <c r="E5003" s="191">
        <v>1340.9300539999999</v>
      </c>
      <c r="F5003" s="192">
        <v>1340.9300539999999</v>
      </c>
      <c r="G5003" s="191">
        <v>1061300000</v>
      </c>
      <c r="H5003" s="194">
        <f t="shared" si="156"/>
        <v>-1.4014761976299625E-2</v>
      </c>
      <c r="I5003" s="193"/>
      <c r="J5003" s="197">
        <v>5001</v>
      </c>
      <c r="K5003" s="234"/>
      <c r="L5003" s="234"/>
      <c r="M5003" s="234"/>
      <c r="N5003" s="234"/>
      <c r="O5003" s="234"/>
      <c r="P5003" s="234"/>
      <c r="Q5003" s="7">
        <v>36874</v>
      </c>
      <c r="R5003" s="234">
        <v>0.26841500000000001</v>
      </c>
      <c r="S5003" s="234">
        <v>0.27232099999999998</v>
      </c>
      <c r="T5003" s="234">
        <v>0.25781300000000001</v>
      </c>
      <c r="U5003" s="234">
        <v>0.25781300000000001</v>
      </c>
      <c r="V5003" s="192">
        <v>0.22278600000000001</v>
      </c>
      <c r="W5003" s="234">
        <v>263317600</v>
      </c>
      <c r="X5003" s="194">
        <f t="shared" si="157"/>
        <v>-3.750010800722349E-2</v>
      </c>
      <c r="Y5003" s="193"/>
      <c r="Z5003" s="197">
        <v>5001</v>
      </c>
    </row>
    <row r="5004" spans="1:26" ht="14.4" x14ac:dyDescent="0.3">
      <c r="A5004" s="7">
        <v>36873</v>
      </c>
      <c r="B5004" s="191">
        <v>1371.1800539999999</v>
      </c>
      <c r="C5004" s="191">
        <v>1385.8199460000001</v>
      </c>
      <c r="D5004" s="191">
        <v>1358.4799800000001</v>
      </c>
      <c r="E5004" s="191">
        <v>1359.98999</v>
      </c>
      <c r="F5004" s="192">
        <v>1359.98999</v>
      </c>
      <c r="G5004" s="191">
        <v>1195100000</v>
      </c>
      <c r="H5004" s="194">
        <f t="shared" si="156"/>
        <v>-8.1609005085483063E-3</v>
      </c>
      <c r="I5004" s="193"/>
      <c r="J5004" s="197">
        <v>5002</v>
      </c>
      <c r="K5004" s="234"/>
      <c r="L5004" s="234"/>
      <c r="M5004" s="234"/>
      <c r="N5004" s="234"/>
      <c r="O5004" s="234"/>
      <c r="P5004" s="234"/>
      <c r="Q5004" s="7">
        <v>36873</v>
      </c>
      <c r="R5004" s="234">
        <v>0.27790199999999998</v>
      </c>
      <c r="S5004" s="234">
        <v>0.27790199999999998</v>
      </c>
      <c r="T5004" s="234">
        <v>0.265625</v>
      </c>
      <c r="U5004" s="234">
        <v>0.26785700000000001</v>
      </c>
      <c r="V5004" s="192">
        <v>0.23146600000000001</v>
      </c>
      <c r="W5004" s="234">
        <v>344887200</v>
      </c>
      <c r="X5004" s="194">
        <f t="shared" si="157"/>
        <v>-2.4387571021529792E-2</v>
      </c>
      <c r="Y5004" s="193"/>
      <c r="Z5004" s="197">
        <v>5002</v>
      </c>
    </row>
    <row r="5005" spans="1:26" ht="14.4" x14ac:dyDescent="0.3">
      <c r="A5005" s="7">
        <v>36872</v>
      </c>
      <c r="B5005" s="191">
        <v>1380.1999510000001</v>
      </c>
      <c r="C5005" s="191">
        <v>1380.2700199999999</v>
      </c>
      <c r="D5005" s="191">
        <v>1370.2700199999999</v>
      </c>
      <c r="E5005" s="191">
        <v>1371.1800539999999</v>
      </c>
      <c r="F5005" s="192">
        <v>1371.1800539999999</v>
      </c>
      <c r="G5005" s="191">
        <v>1083400000</v>
      </c>
      <c r="H5005" s="194">
        <f t="shared" si="156"/>
        <v>-6.5352103464899544E-3</v>
      </c>
      <c r="I5005" s="193"/>
      <c r="J5005" s="197">
        <v>5003</v>
      </c>
      <c r="K5005" s="234"/>
      <c r="L5005" s="234"/>
      <c r="M5005" s="234"/>
      <c r="N5005" s="234"/>
      <c r="O5005" s="234"/>
      <c r="P5005" s="234"/>
      <c r="Q5005" s="7">
        <v>36872</v>
      </c>
      <c r="R5005" s="234">
        <v>0.27232099999999998</v>
      </c>
      <c r="S5005" s="234">
        <v>0.28571400000000002</v>
      </c>
      <c r="T5005" s="234">
        <v>0.26785700000000001</v>
      </c>
      <c r="U5005" s="234">
        <v>0.27455400000000002</v>
      </c>
      <c r="V5005" s="192">
        <v>0.23725199999999999</v>
      </c>
      <c r="W5005" s="234">
        <v>386260000</v>
      </c>
      <c r="X5005" s="194">
        <f t="shared" si="157"/>
        <v>1.2344309371519672E-2</v>
      </c>
      <c r="Y5005" s="193"/>
      <c r="Z5005" s="197">
        <v>5003</v>
      </c>
    </row>
    <row r="5006" spans="1:26" ht="14.4" x14ac:dyDescent="0.3">
      <c r="A5006" s="7">
        <v>36871</v>
      </c>
      <c r="B5006" s="191">
        <v>1369.8900149999999</v>
      </c>
      <c r="C5006" s="191">
        <v>1389.0500489999999</v>
      </c>
      <c r="D5006" s="191">
        <v>1364.1400149999999</v>
      </c>
      <c r="E5006" s="191">
        <v>1380.1999510000001</v>
      </c>
      <c r="F5006" s="192">
        <v>1380.1999510000001</v>
      </c>
      <c r="G5006" s="191">
        <v>1202400000</v>
      </c>
      <c r="H5006" s="194">
        <f t="shared" si="156"/>
        <v>7.5261049333220425E-3</v>
      </c>
      <c r="I5006" s="193"/>
      <c r="J5006" s="197">
        <v>5004</v>
      </c>
      <c r="K5006" s="234"/>
      <c r="L5006" s="234"/>
      <c r="M5006" s="234"/>
      <c r="N5006" s="234"/>
      <c r="O5006" s="234"/>
      <c r="P5006" s="234"/>
      <c r="Q5006" s="7">
        <v>36871</v>
      </c>
      <c r="R5006" s="234">
        <v>0.27120499999999997</v>
      </c>
      <c r="S5006" s="234">
        <v>0.27455400000000002</v>
      </c>
      <c r="T5006" s="234">
        <v>0.265625</v>
      </c>
      <c r="U5006" s="234">
        <v>0.27120499999999997</v>
      </c>
      <c r="V5006" s="192">
        <v>0.23435900000000001</v>
      </c>
      <c r="W5006" s="234">
        <v>332511200</v>
      </c>
      <c r="X5006" s="194">
        <f t="shared" si="157"/>
        <v>8.2992728993676115E-3</v>
      </c>
      <c r="Y5006" s="193"/>
      <c r="Z5006" s="197">
        <v>5004</v>
      </c>
    </row>
    <row r="5007" spans="1:26" ht="14.4" x14ac:dyDescent="0.3">
      <c r="A5007" s="7">
        <v>36868</v>
      </c>
      <c r="B5007" s="191">
        <v>1343.5500489999999</v>
      </c>
      <c r="C5007" s="191">
        <v>1380.329956</v>
      </c>
      <c r="D5007" s="191">
        <v>1343.5500489999999</v>
      </c>
      <c r="E5007" s="191">
        <v>1369.8900149999999</v>
      </c>
      <c r="F5007" s="192">
        <v>1369.8900149999999</v>
      </c>
      <c r="G5007" s="191">
        <v>1358300000</v>
      </c>
      <c r="H5007" s="194">
        <f t="shared" si="156"/>
        <v>1.9604752364532126E-2</v>
      </c>
      <c r="I5007" s="193"/>
      <c r="J5007" s="197">
        <v>5005</v>
      </c>
      <c r="K5007" s="234"/>
      <c r="L5007" s="234"/>
      <c r="M5007" s="234"/>
      <c r="N5007" s="234"/>
      <c r="O5007" s="234"/>
      <c r="P5007" s="234"/>
      <c r="Q5007" s="7">
        <v>36868</v>
      </c>
      <c r="R5007" s="234">
        <v>0.26450899999999999</v>
      </c>
      <c r="S5007" s="234">
        <v>0.27343800000000001</v>
      </c>
      <c r="T5007" s="234">
        <v>0.25781300000000001</v>
      </c>
      <c r="U5007" s="234">
        <v>0.26897300000000002</v>
      </c>
      <c r="V5007" s="192">
        <v>0.23243</v>
      </c>
      <c r="W5007" s="234">
        <v>435624000</v>
      </c>
      <c r="X5007" s="194">
        <f t="shared" si="157"/>
        <v>5.2400421992510993E-2</v>
      </c>
      <c r="Y5007" s="193"/>
      <c r="Z5007" s="197">
        <v>5005</v>
      </c>
    </row>
    <row r="5008" spans="1:26" ht="14.4" x14ac:dyDescent="0.3">
      <c r="A5008" s="7">
        <v>36867</v>
      </c>
      <c r="B5008" s="191">
        <v>1351.459961</v>
      </c>
      <c r="C5008" s="191">
        <v>1353.5</v>
      </c>
      <c r="D5008" s="191">
        <v>1339.26001</v>
      </c>
      <c r="E5008" s="191">
        <v>1343.5500489999999</v>
      </c>
      <c r="F5008" s="192">
        <v>1343.5500489999999</v>
      </c>
      <c r="G5008" s="191">
        <v>1128000000</v>
      </c>
      <c r="H5008" s="194">
        <f t="shared" si="156"/>
        <v>-5.8528644786096451E-3</v>
      </c>
      <c r="I5008" s="193"/>
      <c r="J5008" s="197">
        <v>5006</v>
      </c>
      <c r="K5008" s="234"/>
      <c r="L5008" s="234"/>
      <c r="M5008" s="234"/>
      <c r="N5008" s="234"/>
      <c r="O5008" s="234"/>
      <c r="P5008" s="234"/>
      <c r="Q5008" s="7">
        <v>36867</v>
      </c>
      <c r="R5008" s="234">
        <v>0.25781300000000001</v>
      </c>
      <c r="S5008" s="234">
        <v>0.265625</v>
      </c>
      <c r="T5008" s="234">
        <v>0.25</v>
      </c>
      <c r="U5008" s="234">
        <v>0.25557999999999997</v>
      </c>
      <c r="V5008" s="192">
        <v>0.220857</v>
      </c>
      <c r="W5008" s="234">
        <v>408917600</v>
      </c>
      <c r="X5008" s="194">
        <f t="shared" si="157"/>
        <v>0</v>
      </c>
      <c r="Y5008" s="193"/>
      <c r="Z5008" s="197">
        <v>5006</v>
      </c>
    </row>
    <row r="5009" spans="1:26" ht="14.4" x14ac:dyDescent="0.3">
      <c r="A5009" s="7">
        <v>36866</v>
      </c>
      <c r="B5009" s="191">
        <v>1376.540039</v>
      </c>
      <c r="C5009" s="191">
        <v>1376.540039</v>
      </c>
      <c r="D5009" s="191">
        <v>1346.150024</v>
      </c>
      <c r="E5009" s="191">
        <v>1351.459961</v>
      </c>
      <c r="F5009" s="192">
        <v>1351.459961</v>
      </c>
      <c r="G5009" s="191">
        <v>1399300000</v>
      </c>
      <c r="H5009" s="194">
        <f t="shared" si="156"/>
        <v>-1.8219650202270621E-2</v>
      </c>
      <c r="I5009" s="193"/>
      <c r="J5009" s="197">
        <v>5007</v>
      </c>
      <c r="K5009" s="234"/>
      <c r="L5009" s="234"/>
      <c r="M5009" s="234"/>
      <c r="N5009" s="234"/>
      <c r="O5009" s="234"/>
      <c r="P5009" s="234"/>
      <c r="Q5009" s="7">
        <v>36866</v>
      </c>
      <c r="R5009" s="234">
        <v>0.26116099999999998</v>
      </c>
      <c r="S5009" s="234">
        <v>0.26785700000000001</v>
      </c>
      <c r="T5009" s="234">
        <v>0.25</v>
      </c>
      <c r="U5009" s="234">
        <v>0.25557999999999997</v>
      </c>
      <c r="V5009" s="192">
        <v>0.220857</v>
      </c>
      <c r="W5009" s="234">
        <v>1374464000</v>
      </c>
      <c r="X5009" s="194">
        <f t="shared" si="157"/>
        <v>-0.15808834741239977</v>
      </c>
      <c r="Y5009" s="193"/>
      <c r="Z5009" s="197">
        <v>5007</v>
      </c>
    </row>
    <row r="5010" spans="1:26" ht="14.4" x14ac:dyDescent="0.3">
      <c r="A5010" s="7">
        <v>36865</v>
      </c>
      <c r="B5010" s="191">
        <v>1324.969971</v>
      </c>
      <c r="C5010" s="191">
        <v>1376.5600589999999</v>
      </c>
      <c r="D5010" s="191">
        <v>1324.969971</v>
      </c>
      <c r="E5010" s="191">
        <v>1376.540039</v>
      </c>
      <c r="F5010" s="192">
        <v>1376.540039</v>
      </c>
      <c r="G5010" s="191">
        <v>900300000</v>
      </c>
      <c r="H5010" s="194">
        <f t="shared" si="156"/>
        <v>3.8921688135375859E-2</v>
      </c>
      <c r="I5010" s="193"/>
      <c r="J5010" s="197">
        <v>5008</v>
      </c>
      <c r="K5010" s="234"/>
      <c r="L5010" s="234"/>
      <c r="M5010" s="234"/>
      <c r="N5010" s="234"/>
      <c r="O5010" s="234"/>
      <c r="P5010" s="234"/>
      <c r="Q5010" s="7">
        <v>36865</v>
      </c>
      <c r="R5010" s="234">
        <v>0.30245499999999997</v>
      </c>
      <c r="S5010" s="234">
        <v>0.31138399999999999</v>
      </c>
      <c r="T5010" s="234">
        <v>0.29241099999999998</v>
      </c>
      <c r="U5010" s="234">
        <v>0.30357099999999998</v>
      </c>
      <c r="V5010" s="192">
        <v>0.26232800000000001</v>
      </c>
      <c r="W5010" s="234">
        <v>613978400</v>
      </c>
      <c r="X5010" s="194">
        <f t="shared" si="157"/>
        <v>1.8725777263442378E-2</v>
      </c>
      <c r="Y5010" s="193"/>
      <c r="Z5010" s="197">
        <v>5008</v>
      </c>
    </row>
    <row r="5011" spans="1:26" ht="14.4" x14ac:dyDescent="0.3">
      <c r="A5011" s="7">
        <v>36864</v>
      </c>
      <c r="B5011" s="191">
        <v>1315.1800539999999</v>
      </c>
      <c r="C5011" s="191">
        <v>1332.0600589999999</v>
      </c>
      <c r="D5011" s="191">
        <v>1310.2299800000001</v>
      </c>
      <c r="E5011" s="191">
        <v>1324.969971</v>
      </c>
      <c r="F5011" s="192">
        <v>1324.969971</v>
      </c>
      <c r="G5011" s="191">
        <v>1103000000</v>
      </c>
      <c r="H5011" s="194">
        <f t="shared" si="156"/>
        <v>7.4055421090689537E-3</v>
      </c>
      <c r="I5011" s="193"/>
      <c r="J5011" s="197">
        <v>5009</v>
      </c>
      <c r="K5011" s="234"/>
      <c r="L5011" s="234"/>
      <c r="M5011" s="234"/>
      <c r="N5011" s="234"/>
      <c r="O5011" s="234"/>
      <c r="P5011" s="234"/>
      <c r="Q5011" s="7">
        <v>36864</v>
      </c>
      <c r="R5011" s="234">
        <v>0.30692000000000003</v>
      </c>
      <c r="S5011" s="234">
        <v>0.30692000000000003</v>
      </c>
      <c r="T5011" s="234">
        <v>0.29352699999999998</v>
      </c>
      <c r="U5011" s="234">
        <v>0.29799100000000001</v>
      </c>
      <c r="V5011" s="192">
        <v>0.25750600000000001</v>
      </c>
      <c r="W5011" s="234">
        <v>371520800</v>
      </c>
      <c r="X5011" s="194">
        <f t="shared" si="157"/>
        <v>-2.1975601233611402E-2</v>
      </c>
      <c r="Y5011" s="193"/>
      <c r="Z5011" s="197">
        <v>5009</v>
      </c>
    </row>
    <row r="5012" spans="1:26" ht="14.4" x14ac:dyDescent="0.3">
      <c r="A5012" s="7">
        <v>36861</v>
      </c>
      <c r="B5012" s="191">
        <v>1314.9499510000001</v>
      </c>
      <c r="C5012" s="191">
        <v>1334.670044</v>
      </c>
      <c r="D5012" s="191">
        <v>1307.0200199999999</v>
      </c>
      <c r="E5012" s="191">
        <v>1315.2299800000001</v>
      </c>
      <c r="F5012" s="192">
        <v>1315.2299800000001</v>
      </c>
      <c r="G5012" s="191">
        <v>1195200000</v>
      </c>
      <c r="H5012" s="194">
        <f t="shared" si="156"/>
        <v>2.1295791508038405E-4</v>
      </c>
      <c r="I5012" s="193"/>
      <c r="J5012" s="197">
        <v>5010</v>
      </c>
      <c r="K5012" s="234"/>
      <c r="L5012" s="234"/>
      <c r="M5012" s="234"/>
      <c r="N5012" s="234"/>
      <c r="O5012" s="234"/>
      <c r="P5012" s="234"/>
      <c r="Q5012" s="7">
        <v>36861</v>
      </c>
      <c r="R5012" s="234">
        <v>0.30357099999999998</v>
      </c>
      <c r="S5012" s="234">
        <v>0.3125</v>
      </c>
      <c r="T5012" s="234">
        <v>0.30022300000000002</v>
      </c>
      <c r="U5012" s="234">
        <v>0.30468800000000001</v>
      </c>
      <c r="V5012" s="192">
        <v>0.26329200000000003</v>
      </c>
      <c r="W5012" s="234">
        <v>385705600</v>
      </c>
      <c r="X5012" s="194">
        <f t="shared" si="157"/>
        <v>3.4087026192692632E-2</v>
      </c>
      <c r="Y5012" s="193"/>
      <c r="Z5012" s="197">
        <v>5010</v>
      </c>
    </row>
    <row r="5013" spans="1:26" ht="14.4" x14ac:dyDescent="0.3">
      <c r="A5013" s="7">
        <v>36860</v>
      </c>
      <c r="B5013" s="191">
        <v>1341.910034</v>
      </c>
      <c r="C5013" s="191">
        <v>1341.910034</v>
      </c>
      <c r="D5013" s="191">
        <v>1294.900024</v>
      </c>
      <c r="E5013" s="191">
        <v>1314.9499510000001</v>
      </c>
      <c r="F5013" s="192">
        <v>1314.9499510000001</v>
      </c>
      <c r="G5013" s="191">
        <v>1186530000</v>
      </c>
      <c r="H5013" s="194">
        <f t="shared" si="156"/>
        <v>-2.0105446568975848E-2</v>
      </c>
      <c r="I5013" s="193"/>
      <c r="J5013" s="197">
        <v>5011</v>
      </c>
      <c r="K5013" s="234"/>
      <c r="L5013" s="234"/>
      <c r="M5013" s="234"/>
      <c r="N5013" s="234"/>
      <c r="O5013" s="234"/>
      <c r="P5013" s="234"/>
      <c r="Q5013" s="7">
        <v>36860</v>
      </c>
      <c r="R5013" s="234">
        <v>0.29799100000000001</v>
      </c>
      <c r="S5013" s="234">
        <v>0.30357099999999998</v>
      </c>
      <c r="T5013" s="234">
        <v>0.28794599999999998</v>
      </c>
      <c r="U5013" s="234">
        <v>0.29464299999999999</v>
      </c>
      <c r="V5013" s="192">
        <v>0.25461299999999998</v>
      </c>
      <c r="W5013" s="234">
        <v>809597600</v>
      </c>
      <c r="X5013" s="194">
        <f t="shared" si="157"/>
        <v>-6.049636911087513E-2</v>
      </c>
      <c r="Y5013" s="193"/>
      <c r="Z5013" s="197">
        <v>5011</v>
      </c>
    </row>
    <row r="5014" spans="1:26" ht="14.4" x14ac:dyDescent="0.3">
      <c r="A5014" s="7">
        <v>36859</v>
      </c>
      <c r="B5014" s="191">
        <v>1336.089966</v>
      </c>
      <c r="C5014" s="191">
        <v>1352.380005</v>
      </c>
      <c r="D5014" s="191">
        <v>1329.280029</v>
      </c>
      <c r="E5014" s="191">
        <v>1341.9300539999999</v>
      </c>
      <c r="F5014" s="192">
        <v>1341.9300539999999</v>
      </c>
      <c r="G5014" s="191">
        <v>402100000</v>
      </c>
      <c r="H5014" s="194">
        <f t="shared" si="156"/>
        <v>4.3710290089851054E-3</v>
      </c>
      <c r="I5014" s="193"/>
      <c r="J5014" s="197">
        <v>5012</v>
      </c>
      <c r="K5014" s="234"/>
      <c r="L5014" s="234"/>
      <c r="M5014" s="234"/>
      <c r="N5014" s="234"/>
      <c r="O5014" s="234"/>
      <c r="P5014" s="234"/>
      <c r="Q5014" s="7">
        <v>36859</v>
      </c>
      <c r="R5014" s="234">
        <v>0.32310299999999997</v>
      </c>
      <c r="S5014" s="234">
        <v>0.32700899999999999</v>
      </c>
      <c r="T5014" s="234">
        <v>0.30803599999999998</v>
      </c>
      <c r="U5014" s="234">
        <v>0.31361600000000001</v>
      </c>
      <c r="V5014" s="192">
        <v>0.27100800000000003</v>
      </c>
      <c r="W5014" s="234">
        <v>492150400</v>
      </c>
      <c r="X5014" s="194">
        <f t="shared" si="157"/>
        <v>-2.5995449987600637E-2</v>
      </c>
      <c r="Y5014" s="193"/>
      <c r="Z5014" s="197">
        <v>5012</v>
      </c>
    </row>
    <row r="5015" spans="1:26" ht="14.4" x14ac:dyDescent="0.3">
      <c r="A5015" s="7">
        <v>36858</v>
      </c>
      <c r="B5015" s="191">
        <v>1348.969971</v>
      </c>
      <c r="C5015" s="191">
        <v>1358.8100589999999</v>
      </c>
      <c r="D5015" s="191">
        <v>1334.969971</v>
      </c>
      <c r="E5015" s="191">
        <v>1336.089966</v>
      </c>
      <c r="F5015" s="192">
        <v>1336.089966</v>
      </c>
      <c r="G5015" s="191">
        <v>1028200000</v>
      </c>
      <c r="H5015" s="194">
        <f t="shared" si="156"/>
        <v>-9.5480294423840682E-3</v>
      </c>
      <c r="I5015" s="193"/>
      <c r="J5015" s="197">
        <v>5013</v>
      </c>
      <c r="K5015" s="234"/>
      <c r="L5015" s="234"/>
      <c r="M5015" s="234"/>
      <c r="N5015" s="234"/>
      <c r="O5015" s="234"/>
      <c r="P5015" s="234"/>
      <c r="Q5015" s="7">
        <v>36858</v>
      </c>
      <c r="R5015" s="234">
        <v>0.33370499999999997</v>
      </c>
      <c r="S5015" s="234">
        <v>0.33928599999999998</v>
      </c>
      <c r="T5015" s="234">
        <v>0.32031300000000001</v>
      </c>
      <c r="U5015" s="234">
        <v>0.32198700000000002</v>
      </c>
      <c r="V5015" s="192">
        <v>0.27824100000000002</v>
      </c>
      <c r="W5015" s="234">
        <v>269124800</v>
      </c>
      <c r="X5015" s="194">
        <f t="shared" si="157"/>
        <v>-3.5118321034234019E-2</v>
      </c>
      <c r="Y5015" s="193"/>
      <c r="Z5015" s="197">
        <v>5013</v>
      </c>
    </row>
    <row r="5016" spans="1:26" ht="14.4" x14ac:dyDescent="0.3">
      <c r="A5016" s="7">
        <v>36857</v>
      </c>
      <c r="B5016" s="191">
        <v>1341.7700199999999</v>
      </c>
      <c r="C5016" s="191">
        <v>1362.5</v>
      </c>
      <c r="D5016" s="191">
        <v>1341.7700199999999</v>
      </c>
      <c r="E5016" s="191">
        <v>1348.969971</v>
      </c>
      <c r="F5016" s="192">
        <v>1348.969971</v>
      </c>
      <c r="G5016" s="191">
        <v>946100000</v>
      </c>
      <c r="H5016" s="194">
        <f t="shared" si="156"/>
        <v>5.3660097428619366E-3</v>
      </c>
      <c r="I5016" s="193"/>
      <c r="J5016" s="197">
        <v>5014</v>
      </c>
      <c r="K5016" s="234"/>
      <c r="L5016" s="234"/>
      <c r="M5016" s="234"/>
      <c r="N5016" s="234"/>
      <c r="O5016" s="234"/>
      <c r="P5016" s="234"/>
      <c r="Q5016" s="7">
        <v>36857</v>
      </c>
      <c r="R5016" s="234">
        <v>0.35491099999999998</v>
      </c>
      <c r="S5016" s="234">
        <v>0.35602699999999998</v>
      </c>
      <c r="T5016" s="234">
        <v>0.33035700000000001</v>
      </c>
      <c r="U5016" s="234">
        <v>0.33370499999999997</v>
      </c>
      <c r="V5016" s="192">
        <v>0.28836800000000001</v>
      </c>
      <c r="W5016" s="234">
        <v>258792800</v>
      </c>
      <c r="X5016" s="194">
        <f t="shared" si="157"/>
        <v>-3.2361112975316381E-2</v>
      </c>
      <c r="Y5016" s="193"/>
      <c r="Z5016" s="197">
        <v>5014</v>
      </c>
    </row>
    <row r="5017" spans="1:26" ht="14.4" x14ac:dyDescent="0.3">
      <c r="A5017" s="7">
        <v>36854</v>
      </c>
      <c r="B5017" s="191">
        <v>1322.3599850000001</v>
      </c>
      <c r="C5017" s="191">
        <v>1343.829956</v>
      </c>
      <c r="D5017" s="191">
        <v>1322.3599850000001</v>
      </c>
      <c r="E5017" s="191">
        <v>1341.7700199999999</v>
      </c>
      <c r="F5017" s="192">
        <v>1341.7700199999999</v>
      </c>
      <c r="G5017" s="191">
        <v>404870000</v>
      </c>
      <c r="H5017" s="194">
        <f t="shared" si="156"/>
        <v>1.4678329063322254E-2</v>
      </c>
      <c r="I5017" s="193"/>
      <c r="J5017" s="197">
        <v>5015</v>
      </c>
      <c r="K5017" s="234"/>
      <c r="L5017" s="234"/>
      <c r="M5017" s="234"/>
      <c r="N5017" s="234"/>
      <c r="O5017" s="234"/>
      <c r="P5017" s="234"/>
      <c r="Q5017" s="7">
        <v>36854</v>
      </c>
      <c r="R5017" s="234">
        <v>0.33677499999999999</v>
      </c>
      <c r="S5017" s="234">
        <v>0.34821400000000002</v>
      </c>
      <c r="T5017" s="234">
        <v>0.33593800000000001</v>
      </c>
      <c r="U5017" s="234">
        <v>0.34486600000000001</v>
      </c>
      <c r="V5017" s="192">
        <v>0.298012</v>
      </c>
      <c r="W5017" s="234">
        <v>160932800</v>
      </c>
      <c r="X5017" s="194">
        <f t="shared" si="157"/>
        <v>4.3916279884403261E-2</v>
      </c>
      <c r="Y5017" s="193"/>
      <c r="Z5017" s="197">
        <v>5015</v>
      </c>
    </row>
    <row r="5018" spans="1:26" ht="14.4" x14ac:dyDescent="0.3">
      <c r="A5018" s="7">
        <v>36852</v>
      </c>
      <c r="B5018" s="191">
        <v>1347.349976</v>
      </c>
      <c r="C5018" s="191">
        <v>1347.349976</v>
      </c>
      <c r="D5018" s="191">
        <v>1321.8900149999999</v>
      </c>
      <c r="E5018" s="191">
        <v>1322.3599850000001</v>
      </c>
      <c r="F5018" s="192">
        <v>1322.3599850000001</v>
      </c>
      <c r="G5018" s="191">
        <v>963200000</v>
      </c>
      <c r="H5018" s="194">
        <f t="shared" si="156"/>
        <v>-1.8547512854967325E-2</v>
      </c>
      <c r="I5018" s="193"/>
      <c r="J5018" s="197">
        <v>5016</v>
      </c>
      <c r="K5018" s="234"/>
      <c r="L5018" s="234"/>
      <c r="M5018" s="234"/>
      <c r="N5018" s="234"/>
      <c r="O5018" s="234"/>
      <c r="P5018" s="234"/>
      <c r="Q5018" s="7">
        <v>36852</v>
      </c>
      <c r="R5018" s="234">
        <v>0.33593800000000001</v>
      </c>
      <c r="S5018" s="234">
        <v>0.34151799999999999</v>
      </c>
      <c r="T5018" s="234">
        <v>0.328125</v>
      </c>
      <c r="U5018" s="234">
        <v>0.33035700000000001</v>
      </c>
      <c r="V5018" s="192">
        <v>0.28547499999999998</v>
      </c>
      <c r="W5018" s="234">
        <v>280532000</v>
      </c>
      <c r="X5018" s="194">
        <f t="shared" si="157"/>
        <v>-1.6610574687303169E-2</v>
      </c>
      <c r="Y5018" s="193"/>
      <c r="Z5018" s="197">
        <v>5016</v>
      </c>
    </row>
    <row r="5019" spans="1:26" ht="14.4" x14ac:dyDescent="0.3">
      <c r="A5019" s="7">
        <v>36851</v>
      </c>
      <c r="B5019" s="191">
        <v>1342.619995</v>
      </c>
      <c r="C5019" s="191">
        <v>1355.869995</v>
      </c>
      <c r="D5019" s="191">
        <v>1333.619995</v>
      </c>
      <c r="E5019" s="191">
        <v>1347.349976</v>
      </c>
      <c r="F5019" s="192">
        <v>1347.349976</v>
      </c>
      <c r="G5019" s="191">
        <v>1137100000</v>
      </c>
      <c r="H5019" s="194">
        <f t="shared" si="156"/>
        <v>3.5229484274140817E-3</v>
      </c>
      <c r="I5019" s="193"/>
      <c r="J5019" s="197">
        <v>5017</v>
      </c>
      <c r="K5019" s="234"/>
      <c r="L5019" s="234"/>
      <c r="M5019" s="234"/>
      <c r="N5019" s="234"/>
      <c r="O5019" s="234"/>
      <c r="P5019" s="234"/>
      <c r="Q5019" s="7">
        <v>36851</v>
      </c>
      <c r="R5019" s="234">
        <v>0.34263399999999999</v>
      </c>
      <c r="S5019" s="234">
        <v>0.34821400000000002</v>
      </c>
      <c r="T5019" s="234">
        <v>0.33482099999999998</v>
      </c>
      <c r="U5019" s="234">
        <v>0.33593800000000001</v>
      </c>
      <c r="V5019" s="192">
        <v>0.29029700000000003</v>
      </c>
      <c r="W5019" s="234">
        <v>301952000</v>
      </c>
      <c r="X5019" s="194">
        <f t="shared" si="157"/>
        <v>-6.6010553475733119E-3</v>
      </c>
      <c r="Y5019" s="193"/>
      <c r="Z5019" s="197">
        <v>5017</v>
      </c>
    </row>
    <row r="5020" spans="1:26" ht="14.4" x14ac:dyDescent="0.3">
      <c r="A5020" s="7">
        <v>36850</v>
      </c>
      <c r="B5020" s="191">
        <v>1367.719971</v>
      </c>
      <c r="C5020" s="191">
        <v>1367.719971</v>
      </c>
      <c r="D5020" s="191">
        <v>1341.670044</v>
      </c>
      <c r="E5020" s="191">
        <v>1342.619995</v>
      </c>
      <c r="F5020" s="192">
        <v>1342.619995</v>
      </c>
      <c r="G5020" s="191">
        <v>955800000</v>
      </c>
      <c r="H5020" s="194">
        <f t="shared" si="156"/>
        <v>-1.8351692255870387E-2</v>
      </c>
      <c r="I5020" s="193"/>
      <c r="J5020" s="197">
        <v>5018</v>
      </c>
      <c r="K5020" s="234"/>
      <c r="L5020" s="234"/>
      <c r="M5020" s="234"/>
      <c r="N5020" s="234"/>
      <c r="O5020" s="234"/>
      <c r="P5020" s="234"/>
      <c r="Q5020" s="7">
        <v>36850</v>
      </c>
      <c r="R5020" s="234">
        <v>0.33203100000000002</v>
      </c>
      <c r="S5020" s="234">
        <v>0.34821400000000002</v>
      </c>
      <c r="T5020" s="234">
        <v>0.32589299999999999</v>
      </c>
      <c r="U5020" s="234">
        <v>0.33817000000000003</v>
      </c>
      <c r="V5020" s="192">
        <v>0.29222599999999999</v>
      </c>
      <c r="W5020" s="234">
        <v>408066400</v>
      </c>
      <c r="X5020" s="194">
        <f t="shared" si="157"/>
        <v>2.3648305455819276E-2</v>
      </c>
      <c r="Y5020" s="193"/>
      <c r="Z5020" s="197">
        <v>5018</v>
      </c>
    </row>
    <row r="5021" spans="1:26" ht="14.4" x14ac:dyDescent="0.3">
      <c r="A5021" s="7">
        <v>36847</v>
      </c>
      <c r="B5021" s="191">
        <v>1372.3199460000001</v>
      </c>
      <c r="C5021" s="191">
        <v>1384.849976</v>
      </c>
      <c r="D5021" s="191">
        <v>1355.5500489999999</v>
      </c>
      <c r="E5021" s="191">
        <v>1367.719971</v>
      </c>
      <c r="F5021" s="192">
        <v>1367.719971</v>
      </c>
      <c r="G5021" s="191">
        <v>1070400000</v>
      </c>
      <c r="H5021" s="194">
        <f t="shared" si="156"/>
        <v>-3.3519697891209442E-3</v>
      </c>
      <c r="I5021" s="193"/>
      <c r="J5021" s="197">
        <v>5019</v>
      </c>
      <c r="K5021" s="234"/>
      <c r="L5021" s="234"/>
      <c r="M5021" s="234"/>
      <c r="N5021" s="234"/>
      <c r="O5021" s="234"/>
      <c r="P5021" s="234"/>
      <c r="Q5021" s="7">
        <v>36847</v>
      </c>
      <c r="R5021" s="234">
        <v>0.34263399999999999</v>
      </c>
      <c r="S5021" s="234">
        <v>0.34375</v>
      </c>
      <c r="T5021" s="234">
        <v>0.32589299999999999</v>
      </c>
      <c r="U5021" s="234">
        <v>0.33035700000000001</v>
      </c>
      <c r="V5021" s="192">
        <v>0.28547499999999998</v>
      </c>
      <c r="W5021" s="234">
        <v>446180000</v>
      </c>
      <c r="X5021" s="194">
        <f t="shared" si="157"/>
        <v>-2.6313994338142594E-2</v>
      </c>
      <c r="Y5021" s="193"/>
      <c r="Z5021" s="197">
        <v>5019</v>
      </c>
    </row>
    <row r="5022" spans="1:26" ht="14.4" x14ac:dyDescent="0.3">
      <c r="A5022" s="7">
        <v>36846</v>
      </c>
      <c r="B5022" s="191">
        <v>1389.8100589999999</v>
      </c>
      <c r="C5022" s="191">
        <v>1394.76001</v>
      </c>
      <c r="D5022" s="191">
        <v>1370.3900149999999</v>
      </c>
      <c r="E5022" s="191">
        <v>1372.3199460000001</v>
      </c>
      <c r="F5022" s="192">
        <v>1372.3199460000001</v>
      </c>
      <c r="G5022" s="191">
        <v>956300000</v>
      </c>
      <c r="H5022" s="194">
        <f t="shared" si="156"/>
        <v>-1.2584534761954719E-2</v>
      </c>
      <c r="I5022" s="193"/>
      <c r="J5022" s="197">
        <v>5020</v>
      </c>
      <c r="K5022" s="234"/>
      <c r="L5022" s="234"/>
      <c r="M5022" s="234"/>
      <c r="N5022" s="234"/>
      <c r="O5022" s="234"/>
      <c r="P5022" s="234"/>
      <c r="Q5022" s="7">
        <v>36846</v>
      </c>
      <c r="R5022" s="234">
        <v>0.34821400000000002</v>
      </c>
      <c r="S5022" s="234">
        <v>0.35379500000000003</v>
      </c>
      <c r="T5022" s="234">
        <v>0.33705400000000002</v>
      </c>
      <c r="U5022" s="234">
        <v>0.33928599999999998</v>
      </c>
      <c r="V5022" s="192">
        <v>0.29319000000000001</v>
      </c>
      <c r="W5022" s="234">
        <v>239372000</v>
      </c>
      <c r="X5022" s="194">
        <f t="shared" si="157"/>
        <v>-4.4024624052795683E-2</v>
      </c>
      <c r="Y5022" s="193"/>
      <c r="Z5022" s="197">
        <v>5020</v>
      </c>
    </row>
    <row r="5023" spans="1:26" ht="14.4" x14ac:dyDescent="0.3">
      <c r="A5023" s="7">
        <v>36845</v>
      </c>
      <c r="B5023" s="191">
        <v>1382.9499510000001</v>
      </c>
      <c r="C5023" s="191">
        <v>1395.959961</v>
      </c>
      <c r="D5023" s="191">
        <v>1374.75</v>
      </c>
      <c r="E5023" s="191">
        <v>1389.8100589999999</v>
      </c>
      <c r="F5023" s="192">
        <v>1389.8100589999999</v>
      </c>
      <c r="G5023" s="191">
        <v>1066800000</v>
      </c>
      <c r="H5023" s="194">
        <f t="shared" si="156"/>
        <v>4.9604889859096966E-3</v>
      </c>
      <c r="I5023" s="193"/>
      <c r="J5023" s="197">
        <v>5021</v>
      </c>
      <c r="K5023" s="234"/>
      <c r="L5023" s="234"/>
      <c r="M5023" s="234"/>
      <c r="N5023" s="234"/>
      <c r="O5023" s="234"/>
      <c r="P5023" s="234"/>
      <c r="Q5023" s="7">
        <v>36845</v>
      </c>
      <c r="R5023" s="234">
        <v>0.35770099999999999</v>
      </c>
      <c r="S5023" s="234">
        <v>0.36049100000000001</v>
      </c>
      <c r="T5023" s="234">
        <v>0.34375</v>
      </c>
      <c r="U5023" s="234">
        <v>0.35491099999999998</v>
      </c>
      <c r="V5023" s="192">
        <v>0.30669200000000002</v>
      </c>
      <c r="W5023" s="234">
        <v>282357600</v>
      </c>
      <c r="X5023" s="194">
        <f t="shared" si="157"/>
        <v>-1.8519644520111709E-2</v>
      </c>
      <c r="Y5023" s="193"/>
      <c r="Z5023" s="197">
        <v>5021</v>
      </c>
    </row>
    <row r="5024" spans="1:26" ht="14.4" x14ac:dyDescent="0.3">
      <c r="A5024" s="7">
        <v>36844</v>
      </c>
      <c r="B5024" s="191">
        <v>1351.26001</v>
      </c>
      <c r="C5024" s="191">
        <v>1390.0600589999999</v>
      </c>
      <c r="D5024" s="191">
        <v>1351.26001</v>
      </c>
      <c r="E5024" s="191">
        <v>1382.9499510000001</v>
      </c>
      <c r="F5024" s="192">
        <v>1382.9499510000001</v>
      </c>
      <c r="G5024" s="191">
        <v>1118800000</v>
      </c>
      <c r="H5024" s="194">
        <f t="shared" si="156"/>
        <v>2.3452141531221729E-2</v>
      </c>
      <c r="I5024" s="193"/>
      <c r="J5024" s="197">
        <v>5022</v>
      </c>
      <c r="K5024" s="234"/>
      <c r="L5024" s="234"/>
      <c r="M5024" s="234"/>
      <c r="N5024" s="234"/>
      <c r="O5024" s="234"/>
      <c r="P5024" s="234"/>
      <c r="Q5024" s="7">
        <v>36844</v>
      </c>
      <c r="R5024" s="234">
        <v>0.35602699999999998</v>
      </c>
      <c r="S5024" s="234">
        <v>0.36607099999999998</v>
      </c>
      <c r="T5024" s="234">
        <v>0.34932999999999997</v>
      </c>
      <c r="U5024" s="234">
        <v>0.36160700000000001</v>
      </c>
      <c r="V5024" s="192">
        <v>0.31247900000000001</v>
      </c>
      <c r="W5024" s="234">
        <v>409001600</v>
      </c>
      <c r="X5024" s="194">
        <f t="shared" si="157"/>
        <v>4.5160664532723299E-2</v>
      </c>
      <c r="Y5024" s="193"/>
      <c r="Z5024" s="197">
        <v>5022</v>
      </c>
    </row>
    <row r="5025" spans="1:26" ht="14.4" x14ac:dyDescent="0.3">
      <c r="A5025" s="7">
        <v>36843</v>
      </c>
      <c r="B5025" s="191">
        <v>1365.9799800000001</v>
      </c>
      <c r="C5025" s="191">
        <v>1365.9799800000001</v>
      </c>
      <c r="D5025" s="191">
        <v>1328.619995</v>
      </c>
      <c r="E5025" s="191">
        <v>1351.26001</v>
      </c>
      <c r="F5025" s="192">
        <v>1351.26001</v>
      </c>
      <c r="G5025" s="191">
        <v>1129300000</v>
      </c>
      <c r="H5025" s="194">
        <f t="shared" si="156"/>
        <v>-1.0776124259156495E-2</v>
      </c>
      <c r="I5025" s="193"/>
      <c r="J5025" s="197">
        <v>5023</v>
      </c>
      <c r="K5025" s="234"/>
      <c r="L5025" s="234"/>
      <c r="M5025" s="234"/>
      <c r="N5025" s="234"/>
      <c r="O5025" s="234"/>
      <c r="P5025" s="234"/>
      <c r="Q5025" s="7">
        <v>36843</v>
      </c>
      <c r="R5025" s="234">
        <v>0.33482099999999998</v>
      </c>
      <c r="S5025" s="234">
        <v>0.35714299999999999</v>
      </c>
      <c r="T5025" s="234">
        <v>0.32589299999999999</v>
      </c>
      <c r="U5025" s="234">
        <v>0.34598200000000001</v>
      </c>
      <c r="V5025" s="192">
        <v>0.29897699999999999</v>
      </c>
      <c r="W5025" s="234">
        <v>431816000</v>
      </c>
      <c r="X5025" s="194">
        <f t="shared" si="157"/>
        <v>1.6396173432963568E-2</v>
      </c>
      <c r="Y5025" s="193"/>
      <c r="Z5025" s="197">
        <v>5023</v>
      </c>
    </row>
    <row r="5026" spans="1:26" ht="14.4" x14ac:dyDescent="0.3">
      <c r="A5026" s="7">
        <v>36840</v>
      </c>
      <c r="B5026" s="191">
        <v>1400.1400149999999</v>
      </c>
      <c r="C5026" s="191">
        <v>1400.1400149999999</v>
      </c>
      <c r="D5026" s="191">
        <v>1365.969971</v>
      </c>
      <c r="E5026" s="191">
        <v>1365.9799800000001</v>
      </c>
      <c r="F5026" s="192">
        <v>1365.9799800000001</v>
      </c>
      <c r="G5026" s="191">
        <v>962500000</v>
      </c>
      <c r="H5026" s="194">
        <f t="shared" si="156"/>
        <v>-2.439758498009921E-2</v>
      </c>
      <c r="I5026" s="193"/>
      <c r="J5026" s="197">
        <v>5024</v>
      </c>
      <c r="K5026" s="234"/>
      <c r="L5026" s="234"/>
      <c r="M5026" s="234"/>
      <c r="N5026" s="234"/>
      <c r="O5026" s="234"/>
      <c r="P5026" s="234"/>
      <c r="Q5026" s="7">
        <v>36840</v>
      </c>
      <c r="R5026" s="234">
        <v>0.34570299999999998</v>
      </c>
      <c r="S5026" s="234">
        <v>0.35491099999999998</v>
      </c>
      <c r="T5026" s="234">
        <v>0.34040199999999998</v>
      </c>
      <c r="U5026" s="234">
        <v>0.34040199999999998</v>
      </c>
      <c r="V5026" s="192">
        <v>0.29415400000000003</v>
      </c>
      <c r="W5026" s="234">
        <v>422251200</v>
      </c>
      <c r="X5026" s="194">
        <f t="shared" si="157"/>
        <v>-5.5730863682326569E-2</v>
      </c>
      <c r="Y5026" s="193"/>
      <c r="Z5026" s="197">
        <v>5024</v>
      </c>
    </row>
    <row r="5027" spans="1:26" ht="14.4" x14ac:dyDescent="0.3">
      <c r="A5027" s="7">
        <v>36839</v>
      </c>
      <c r="B5027" s="191">
        <v>1409.280029</v>
      </c>
      <c r="C5027" s="191">
        <v>1409.280029</v>
      </c>
      <c r="D5027" s="191">
        <v>1369.6800539999999</v>
      </c>
      <c r="E5027" s="191">
        <v>1400.1400149999999</v>
      </c>
      <c r="F5027" s="192">
        <v>1400.1400149999999</v>
      </c>
      <c r="G5027" s="191">
        <v>1111000000</v>
      </c>
      <c r="H5027" s="194">
        <f t="shared" si="156"/>
        <v>-6.4855910904276816E-3</v>
      </c>
      <c r="I5027" s="193"/>
      <c r="J5027" s="197">
        <v>5025</v>
      </c>
      <c r="K5027" s="234"/>
      <c r="L5027" s="234"/>
      <c r="M5027" s="234"/>
      <c r="N5027" s="234"/>
      <c r="O5027" s="234"/>
      <c r="P5027" s="234"/>
      <c r="Q5027" s="7">
        <v>36839</v>
      </c>
      <c r="R5027" s="234">
        <v>0.35491099999999998</v>
      </c>
      <c r="S5027" s="234">
        <v>0.36607099999999998</v>
      </c>
      <c r="T5027" s="234">
        <v>0.34040199999999998</v>
      </c>
      <c r="U5027" s="234">
        <v>0.36049100000000001</v>
      </c>
      <c r="V5027" s="192">
        <v>0.31151499999999999</v>
      </c>
      <c r="W5027" s="234">
        <v>476834400</v>
      </c>
      <c r="X5027" s="194">
        <f t="shared" si="157"/>
        <v>6.2309019141692911E-3</v>
      </c>
      <c r="Y5027" s="193"/>
      <c r="Z5027" s="197">
        <v>5025</v>
      </c>
    </row>
    <row r="5028" spans="1:26" ht="14.4" x14ac:dyDescent="0.3">
      <c r="A5028" s="7">
        <v>36838</v>
      </c>
      <c r="B5028" s="191">
        <v>1431.869995</v>
      </c>
      <c r="C5028" s="191">
        <v>1437.280029</v>
      </c>
      <c r="D5028" s="191">
        <v>1408.780029</v>
      </c>
      <c r="E5028" s="191">
        <v>1409.280029</v>
      </c>
      <c r="F5028" s="192">
        <v>1409.280029</v>
      </c>
      <c r="G5028" s="191">
        <v>909300000</v>
      </c>
      <c r="H5028" s="194">
        <f t="shared" si="156"/>
        <v>-1.5776548205411627E-2</v>
      </c>
      <c r="I5028" s="193"/>
      <c r="J5028" s="197">
        <v>5026</v>
      </c>
      <c r="K5028" s="234"/>
      <c r="L5028" s="234"/>
      <c r="M5028" s="234"/>
      <c r="N5028" s="234"/>
      <c r="O5028" s="234"/>
      <c r="P5028" s="234"/>
      <c r="Q5028" s="7">
        <v>36838</v>
      </c>
      <c r="R5028" s="234">
        <v>0.38169599999999998</v>
      </c>
      <c r="S5028" s="234">
        <v>0.38281300000000001</v>
      </c>
      <c r="T5028" s="234">
        <v>0.35379500000000003</v>
      </c>
      <c r="U5028" s="234">
        <v>0.35825899999999999</v>
      </c>
      <c r="V5028" s="192">
        <v>0.30958599999999997</v>
      </c>
      <c r="W5028" s="234">
        <v>422088800</v>
      </c>
      <c r="X5028" s="194">
        <f t="shared" si="157"/>
        <v>-5.8648600983963545E-2</v>
      </c>
      <c r="Y5028" s="193"/>
      <c r="Z5028" s="197">
        <v>5026</v>
      </c>
    </row>
    <row r="5029" spans="1:26" ht="14.4" x14ac:dyDescent="0.3">
      <c r="A5029" s="7">
        <v>36837</v>
      </c>
      <c r="B5029" s="191">
        <v>1432.1899410000001</v>
      </c>
      <c r="C5029" s="191">
        <v>1436.219971</v>
      </c>
      <c r="D5029" s="191">
        <v>1423.26001</v>
      </c>
      <c r="E5029" s="191">
        <v>1431.869995</v>
      </c>
      <c r="F5029" s="192">
        <v>1431.869995</v>
      </c>
      <c r="G5029" s="191">
        <v>880900000</v>
      </c>
      <c r="H5029" s="194">
        <f t="shared" si="156"/>
        <v>-2.233963462811897E-4</v>
      </c>
      <c r="I5029" s="193"/>
      <c r="J5029" s="197">
        <v>5027</v>
      </c>
      <c r="K5029" s="234"/>
      <c r="L5029" s="234"/>
      <c r="M5029" s="234"/>
      <c r="N5029" s="234"/>
      <c r="O5029" s="234"/>
      <c r="P5029" s="234"/>
      <c r="Q5029" s="7">
        <v>36837</v>
      </c>
      <c r="R5029" s="234">
        <v>0.38392900000000002</v>
      </c>
      <c r="S5029" s="234">
        <v>0.38950899999999999</v>
      </c>
      <c r="T5029" s="234">
        <v>0.37165199999999998</v>
      </c>
      <c r="U5029" s="234">
        <v>0.38057999999999997</v>
      </c>
      <c r="V5029" s="192">
        <v>0.328874</v>
      </c>
      <c r="W5029" s="234">
        <v>301963200</v>
      </c>
      <c r="X5029" s="194">
        <f t="shared" si="157"/>
        <v>-5.831265133629423E-3</v>
      </c>
      <c r="Y5029" s="193"/>
      <c r="Z5029" s="197">
        <v>5027</v>
      </c>
    </row>
    <row r="5030" spans="1:26" ht="14.4" x14ac:dyDescent="0.3">
      <c r="A5030" s="7">
        <v>36836</v>
      </c>
      <c r="B5030" s="191">
        <v>1428.76001</v>
      </c>
      <c r="C5030" s="191">
        <v>1438.459961</v>
      </c>
      <c r="D5030" s="191">
        <v>1427.719971</v>
      </c>
      <c r="E5030" s="191">
        <v>1432.1899410000001</v>
      </c>
      <c r="F5030" s="192">
        <v>1432.1899410000001</v>
      </c>
      <c r="G5030" s="191">
        <v>930900000</v>
      </c>
      <c r="H5030" s="194">
        <f t="shared" si="156"/>
        <v>3.855077296013542E-3</v>
      </c>
      <c r="I5030" s="193"/>
      <c r="J5030" s="197">
        <v>5028</v>
      </c>
      <c r="K5030" s="234"/>
      <c r="L5030" s="234"/>
      <c r="M5030" s="234"/>
      <c r="N5030" s="234"/>
      <c r="O5030" s="234"/>
      <c r="P5030" s="234"/>
      <c r="Q5030" s="7">
        <v>36836</v>
      </c>
      <c r="R5030" s="234">
        <v>0.40067000000000003</v>
      </c>
      <c r="S5030" s="234">
        <v>0.40401799999999999</v>
      </c>
      <c r="T5030" s="234">
        <v>0.37276799999999999</v>
      </c>
      <c r="U5030" s="234">
        <v>0.38281300000000001</v>
      </c>
      <c r="V5030" s="192">
        <v>0.33080300000000001</v>
      </c>
      <c r="W5030" s="234">
        <v>393478400</v>
      </c>
      <c r="X5030" s="194">
        <f t="shared" si="157"/>
        <v>-3.6517631159692532E-2</v>
      </c>
      <c r="Y5030" s="193"/>
      <c r="Z5030" s="197">
        <v>5028</v>
      </c>
    </row>
    <row r="5031" spans="1:26" ht="14.4" x14ac:dyDescent="0.3">
      <c r="A5031" s="7">
        <v>36833</v>
      </c>
      <c r="B5031" s="191">
        <v>1428.3199460000001</v>
      </c>
      <c r="C5031" s="191">
        <v>1433.209961</v>
      </c>
      <c r="D5031" s="191">
        <v>1420.920044</v>
      </c>
      <c r="E5031" s="191">
        <v>1426.6899410000001</v>
      </c>
      <c r="F5031" s="192">
        <v>1426.6899410000001</v>
      </c>
      <c r="G5031" s="191">
        <v>997700000</v>
      </c>
      <c r="H5031" s="194">
        <f t="shared" si="156"/>
        <v>-1.1412043951110535E-3</v>
      </c>
      <c r="I5031" s="193"/>
      <c r="J5031" s="197">
        <v>5029</v>
      </c>
      <c r="K5031" s="234"/>
      <c r="L5031" s="234"/>
      <c r="M5031" s="234"/>
      <c r="N5031" s="234"/>
      <c r="O5031" s="234"/>
      <c r="P5031" s="234"/>
      <c r="Q5031" s="7">
        <v>36833</v>
      </c>
      <c r="R5031" s="234">
        <v>0.41071400000000002</v>
      </c>
      <c r="S5031" s="234">
        <v>0.41071400000000002</v>
      </c>
      <c r="T5031" s="234">
        <v>0.39174100000000001</v>
      </c>
      <c r="U5031" s="234">
        <v>0.39732099999999998</v>
      </c>
      <c r="V5031" s="192">
        <v>0.34334100000000001</v>
      </c>
      <c r="W5031" s="234">
        <v>515821600</v>
      </c>
      <c r="X5031" s="194">
        <f t="shared" si="157"/>
        <v>-2.7998431623125434E-3</v>
      </c>
      <c r="Y5031" s="193"/>
      <c r="Z5031" s="197">
        <v>5029</v>
      </c>
    </row>
    <row r="5032" spans="1:26" ht="14.4" x14ac:dyDescent="0.3">
      <c r="A5032" s="7">
        <v>36832</v>
      </c>
      <c r="B5032" s="191">
        <v>1421.219971</v>
      </c>
      <c r="C5032" s="191">
        <v>1433.400024</v>
      </c>
      <c r="D5032" s="191">
        <v>1421.219971</v>
      </c>
      <c r="E5032" s="191">
        <v>1428.3199460000001</v>
      </c>
      <c r="F5032" s="192">
        <v>1428.3199460000001</v>
      </c>
      <c r="G5032" s="191">
        <v>1167700000</v>
      </c>
      <c r="H5032" s="194">
        <f t="shared" si="156"/>
        <v>4.9956904243362099E-3</v>
      </c>
      <c r="I5032" s="193"/>
      <c r="J5032" s="197">
        <v>5030</v>
      </c>
      <c r="K5032" s="234"/>
      <c r="L5032" s="234"/>
      <c r="M5032" s="234"/>
      <c r="N5032" s="234"/>
      <c r="O5032" s="234"/>
      <c r="P5032" s="234"/>
      <c r="Q5032" s="7">
        <v>36832</v>
      </c>
      <c r="R5032" s="234">
        <v>0.37723200000000001</v>
      </c>
      <c r="S5032" s="234">
        <v>0.40067000000000003</v>
      </c>
      <c r="T5032" s="234">
        <v>0.37611600000000001</v>
      </c>
      <c r="U5032" s="234">
        <v>0.39843800000000001</v>
      </c>
      <c r="V5032" s="192">
        <v>0.34430500000000003</v>
      </c>
      <c r="W5032" s="234">
        <v>590693600</v>
      </c>
      <c r="X5032" s="194">
        <f t="shared" si="157"/>
        <v>8.8412041588559198E-2</v>
      </c>
      <c r="Y5032" s="193"/>
      <c r="Z5032" s="197">
        <v>5030</v>
      </c>
    </row>
    <row r="5033" spans="1:26" ht="14.4" x14ac:dyDescent="0.3">
      <c r="A5033" s="7">
        <v>36831</v>
      </c>
      <c r="B5033" s="191">
        <v>1429.400024</v>
      </c>
      <c r="C5033" s="191">
        <v>1429.599976</v>
      </c>
      <c r="D5033" s="191">
        <v>1410.4499510000001</v>
      </c>
      <c r="E5033" s="191">
        <v>1421.219971</v>
      </c>
      <c r="F5033" s="192">
        <v>1421.219971</v>
      </c>
      <c r="G5033" s="191">
        <v>1206800000</v>
      </c>
      <c r="H5033" s="194">
        <f t="shared" si="156"/>
        <v>-5.7227178275184101E-3</v>
      </c>
      <c r="I5033" s="193"/>
      <c r="J5033" s="197">
        <v>5031</v>
      </c>
      <c r="K5033" s="234"/>
      <c r="L5033" s="234"/>
      <c r="M5033" s="234"/>
      <c r="N5033" s="234"/>
      <c r="O5033" s="234"/>
      <c r="P5033" s="234"/>
      <c r="Q5033" s="7">
        <v>36831</v>
      </c>
      <c r="R5033" s="234">
        <v>0.34709800000000002</v>
      </c>
      <c r="S5033" s="234">
        <v>0.37276799999999999</v>
      </c>
      <c r="T5033" s="234">
        <v>0.34709800000000002</v>
      </c>
      <c r="U5033" s="234">
        <v>0.36607099999999998</v>
      </c>
      <c r="V5033" s="192">
        <v>0.31633699999999998</v>
      </c>
      <c r="W5033" s="234">
        <v>575366400</v>
      </c>
      <c r="X5033" s="194">
        <f t="shared" si="157"/>
        <v>4.7924603306058737E-2</v>
      </c>
      <c r="Y5033" s="193"/>
      <c r="Z5033" s="197">
        <v>5031</v>
      </c>
    </row>
    <row r="5034" spans="1:26" ht="14.4" x14ac:dyDescent="0.3">
      <c r="A5034" s="7">
        <v>36830</v>
      </c>
      <c r="B5034" s="191">
        <v>1398.660034</v>
      </c>
      <c r="C5034" s="191">
        <v>1432.219971</v>
      </c>
      <c r="D5034" s="191">
        <v>1398.660034</v>
      </c>
      <c r="E5034" s="191">
        <v>1429.400024</v>
      </c>
      <c r="F5034" s="192">
        <v>1429.400024</v>
      </c>
      <c r="G5034" s="191">
        <v>1366400000</v>
      </c>
      <c r="H5034" s="194">
        <f t="shared" si="156"/>
        <v>2.1978171430327747E-2</v>
      </c>
      <c r="I5034" s="193"/>
      <c r="J5034" s="197">
        <v>5032</v>
      </c>
      <c r="K5034" s="234"/>
      <c r="L5034" s="234"/>
      <c r="M5034" s="234"/>
      <c r="N5034" s="234"/>
      <c r="O5034" s="234"/>
      <c r="P5034" s="234"/>
      <c r="Q5034" s="7">
        <v>36830</v>
      </c>
      <c r="R5034" s="234">
        <v>0.35267900000000002</v>
      </c>
      <c r="S5034" s="234">
        <v>0.36160700000000001</v>
      </c>
      <c r="T5034" s="234">
        <v>0.34375</v>
      </c>
      <c r="U5034" s="234">
        <v>0.34932999999999997</v>
      </c>
      <c r="V5034" s="192">
        <v>0.30187000000000003</v>
      </c>
      <c r="W5034" s="234">
        <v>885880800</v>
      </c>
      <c r="X5034" s="194">
        <f t="shared" si="157"/>
        <v>1.2945787417956418E-2</v>
      </c>
      <c r="Y5034" s="193"/>
      <c r="Z5034" s="197">
        <v>5032</v>
      </c>
    </row>
    <row r="5035" spans="1:26" ht="14.4" x14ac:dyDescent="0.3">
      <c r="A5035" s="7">
        <v>36829</v>
      </c>
      <c r="B5035" s="191">
        <v>1379.579956</v>
      </c>
      <c r="C5035" s="191">
        <v>1406.3599850000001</v>
      </c>
      <c r="D5035" s="191">
        <v>1376.8599850000001</v>
      </c>
      <c r="E5035" s="191">
        <v>1398.660034</v>
      </c>
      <c r="F5035" s="192">
        <v>1398.660034</v>
      </c>
      <c r="G5035" s="191">
        <v>1186500000</v>
      </c>
      <c r="H5035" s="194">
        <f t="shared" si="156"/>
        <v>1.3830353157146013E-2</v>
      </c>
      <c r="I5035" s="193"/>
      <c r="J5035" s="197">
        <v>5033</v>
      </c>
      <c r="K5035" s="234"/>
      <c r="L5035" s="234"/>
      <c r="M5035" s="234"/>
      <c r="N5035" s="234"/>
      <c r="O5035" s="234"/>
      <c r="P5035" s="234"/>
      <c r="Q5035" s="7">
        <v>36829</v>
      </c>
      <c r="R5035" s="234">
        <v>0.34151799999999999</v>
      </c>
      <c r="S5035" s="234">
        <v>0.35602699999999998</v>
      </c>
      <c r="T5035" s="234">
        <v>0.33482099999999998</v>
      </c>
      <c r="U5035" s="234">
        <v>0.34486600000000001</v>
      </c>
      <c r="V5035" s="192">
        <v>0.298012</v>
      </c>
      <c r="W5035" s="234">
        <v>639189600</v>
      </c>
      <c r="X5035" s="194">
        <f t="shared" si="157"/>
        <v>4.0403017745488566E-2</v>
      </c>
      <c r="Y5035" s="193"/>
      <c r="Z5035" s="197">
        <v>5033</v>
      </c>
    </row>
    <row r="5036" spans="1:26" ht="14.4" x14ac:dyDescent="0.3">
      <c r="A5036" s="7">
        <v>36826</v>
      </c>
      <c r="B5036" s="191">
        <v>1364.4399410000001</v>
      </c>
      <c r="C5036" s="191">
        <v>1384.5699460000001</v>
      </c>
      <c r="D5036" s="191">
        <v>1364.130005</v>
      </c>
      <c r="E5036" s="191">
        <v>1379.579956</v>
      </c>
      <c r="F5036" s="192">
        <v>1379.579956</v>
      </c>
      <c r="G5036" s="191">
        <v>1086300000</v>
      </c>
      <c r="H5036" s="194">
        <f t="shared" si="156"/>
        <v>1.1096138822280305E-2</v>
      </c>
      <c r="I5036" s="193"/>
      <c r="J5036" s="197">
        <v>5034</v>
      </c>
      <c r="K5036" s="234"/>
      <c r="L5036" s="234"/>
      <c r="M5036" s="234"/>
      <c r="N5036" s="234"/>
      <c r="O5036" s="234"/>
      <c r="P5036" s="234"/>
      <c r="Q5036" s="7">
        <v>36826</v>
      </c>
      <c r="R5036" s="234">
        <v>0.33705400000000002</v>
      </c>
      <c r="S5036" s="234">
        <v>0.34263399999999999</v>
      </c>
      <c r="T5036" s="234">
        <v>0.31919599999999998</v>
      </c>
      <c r="U5036" s="234">
        <v>0.33147300000000002</v>
      </c>
      <c r="V5036" s="192">
        <v>0.286439</v>
      </c>
      <c r="W5036" s="234">
        <v>744503200</v>
      </c>
      <c r="X5036" s="194">
        <f t="shared" si="157"/>
        <v>3.3768280935284017E-3</v>
      </c>
      <c r="Y5036" s="193"/>
      <c r="Z5036" s="197">
        <v>5034</v>
      </c>
    </row>
    <row r="5037" spans="1:26" ht="14.4" x14ac:dyDescent="0.3">
      <c r="A5037" s="7">
        <v>36825</v>
      </c>
      <c r="B5037" s="191">
        <v>1364.900024</v>
      </c>
      <c r="C5037" s="191">
        <v>1372.719971</v>
      </c>
      <c r="D5037" s="191">
        <v>1337.8100589999999</v>
      </c>
      <c r="E5037" s="191">
        <v>1364.4399410000001</v>
      </c>
      <c r="F5037" s="192">
        <v>1364.4399410000001</v>
      </c>
      <c r="G5037" s="191">
        <v>1303800000</v>
      </c>
      <c r="H5037" s="194">
        <f t="shared" si="156"/>
        <v>-3.3708183157006122E-4</v>
      </c>
      <c r="I5037" s="193"/>
      <c r="J5037" s="197">
        <v>5035</v>
      </c>
      <c r="K5037" s="234"/>
      <c r="L5037" s="234"/>
      <c r="M5037" s="234"/>
      <c r="N5037" s="234"/>
      <c r="O5037" s="234"/>
      <c r="P5037" s="234"/>
      <c r="Q5037" s="7">
        <v>36825</v>
      </c>
      <c r="R5037" s="234">
        <v>0.33593800000000001</v>
      </c>
      <c r="S5037" s="234">
        <v>0.33705400000000002</v>
      </c>
      <c r="T5037" s="234">
        <v>0.3125</v>
      </c>
      <c r="U5037" s="234">
        <v>0.33035700000000001</v>
      </c>
      <c r="V5037" s="192">
        <v>0.28547499999999998</v>
      </c>
      <c r="W5037" s="234">
        <v>721851200</v>
      </c>
      <c r="X5037" s="194">
        <f t="shared" si="157"/>
        <v>0</v>
      </c>
      <c r="Y5037" s="193"/>
      <c r="Z5037" s="197">
        <v>5035</v>
      </c>
    </row>
    <row r="5038" spans="1:26" ht="14.4" x14ac:dyDescent="0.3">
      <c r="A5038" s="7">
        <v>36824</v>
      </c>
      <c r="B5038" s="191">
        <v>1398.130005</v>
      </c>
      <c r="C5038" s="191">
        <v>1398.130005</v>
      </c>
      <c r="D5038" s="191">
        <v>1362.209961</v>
      </c>
      <c r="E5038" s="191">
        <v>1364.900024</v>
      </c>
      <c r="F5038" s="192">
        <v>1364.900024</v>
      </c>
      <c r="G5038" s="191">
        <v>1315600000</v>
      </c>
      <c r="H5038" s="194">
        <f t="shared" si="156"/>
        <v>-2.3767447148092608E-2</v>
      </c>
      <c r="I5038" s="193"/>
      <c r="J5038" s="197">
        <v>5036</v>
      </c>
      <c r="K5038" s="234"/>
      <c r="L5038" s="234"/>
      <c r="M5038" s="234"/>
      <c r="N5038" s="234"/>
      <c r="O5038" s="234"/>
      <c r="P5038" s="234"/>
      <c r="Q5038" s="7">
        <v>36824</v>
      </c>
      <c r="R5038" s="234">
        <v>0.34040199999999998</v>
      </c>
      <c r="S5038" s="234">
        <v>0.34263399999999999</v>
      </c>
      <c r="T5038" s="234">
        <v>0.32924100000000001</v>
      </c>
      <c r="U5038" s="234">
        <v>0.33035700000000001</v>
      </c>
      <c r="V5038" s="192">
        <v>0.28547499999999998</v>
      </c>
      <c r="W5038" s="234">
        <v>663969600</v>
      </c>
      <c r="X5038" s="194">
        <f t="shared" si="157"/>
        <v>-1.9865344141508864E-2</v>
      </c>
      <c r="Y5038" s="193"/>
      <c r="Z5038" s="197">
        <v>5036</v>
      </c>
    </row>
    <row r="5039" spans="1:26" ht="14.4" x14ac:dyDescent="0.3">
      <c r="A5039" s="7">
        <v>36823</v>
      </c>
      <c r="B5039" s="191">
        <v>1395.780029</v>
      </c>
      <c r="C5039" s="191">
        <v>1415.6400149999999</v>
      </c>
      <c r="D5039" s="191">
        <v>1388.130005</v>
      </c>
      <c r="E5039" s="191">
        <v>1398.130005</v>
      </c>
      <c r="F5039" s="192">
        <v>1398.130005</v>
      </c>
      <c r="G5039" s="191">
        <v>1158600000</v>
      </c>
      <c r="H5039" s="194">
        <f t="shared" si="156"/>
        <v>1.6836291902554293E-3</v>
      </c>
      <c r="I5039" s="193"/>
      <c r="J5039" s="197">
        <v>5037</v>
      </c>
      <c r="K5039" s="234"/>
      <c r="L5039" s="234"/>
      <c r="M5039" s="234"/>
      <c r="N5039" s="234"/>
      <c r="O5039" s="234"/>
      <c r="P5039" s="234"/>
      <c r="Q5039" s="7">
        <v>36823</v>
      </c>
      <c r="R5039" s="234">
        <v>0.36942000000000003</v>
      </c>
      <c r="S5039" s="234">
        <v>0.37276799999999999</v>
      </c>
      <c r="T5039" s="234">
        <v>0.33593800000000001</v>
      </c>
      <c r="U5039" s="234">
        <v>0.33705400000000002</v>
      </c>
      <c r="V5039" s="192">
        <v>0.29126099999999999</v>
      </c>
      <c r="W5039" s="234">
        <v>804451200</v>
      </c>
      <c r="X5039" s="194">
        <f t="shared" si="157"/>
        <v>-7.3620900231546355E-2</v>
      </c>
      <c r="Y5039" s="193"/>
      <c r="Z5039" s="197">
        <v>5037</v>
      </c>
    </row>
    <row r="5040" spans="1:26" ht="14.4" x14ac:dyDescent="0.3">
      <c r="A5040" s="7">
        <v>36822</v>
      </c>
      <c r="B5040" s="191">
        <v>1396.9300539999999</v>
      </c>
      <c r="C5040" s="191">
        <v>1406.959961</v>
      </c>
      <c r="D5040" s="191">
        <v>1387.75</v>
      </c>
      <c r="E5040" s="191">
        <v>1395.780029</v>
      </c>
      <c r="F5040" s="192">
        <v>1395.780029</v>
      </c>
      <c r="G5040" s="191">
        <v>1046800000</v>
      </c>
      <c r="H5040" s="194">
        <f t="shared" si="156"/>
        <v>-8.2325167012257169E-4</v>
      </c>
      <c r="I5040" s="193"/>
      <c r="J5040" s="197">
        <v>5038</v>
      </c>
      <c r="K5040" s="234"/>
      <c r="L5040" s="234"/>
      <c r="M5040" s="234"/>
      <c r="N5040" s="234"/>
      <c r="O5040" s="234"/>
      <c r="P5040" s="234"/>
      <c r="Q5040" s="7">
        <v>36822</v>
      </c>
      <c r="R5040" s="234">
        <v>0.36188599999999999</v>
      </c>
      <c r="S5040" s="234">
        <v>0.36718800000000001</v>
      </c>
      <c r="T5040" s="234">
        <v>0.34709800000000002</v>
      </c>
      <c r="U5040" s="234">
        <v>0.36383900000000002</v>
      </c>
      <c r="V5040" s="192">
        <v>0.31440800000000002</v>
      </c>
      <c r="W5040" s="234">
        <v>551292000</v>
      </c>
      <c r="X5040" s="194">
        <f t="shared" si="157"/>
        <v>4.487115577622252E-2</v>
      </c>
      <c r="Y5040" s="193"/>
      <c r="Z5040" s="197">
        <v>5038</v>
      </c>
    </row>
    <row r="5041" spans="1:26" ht="14.4" x14ac:dyDescent="0.3">
      <c r="A5041" s="7">
        <v>36819</v>
      </c>
      <c r="B5041" s="191">
        <v>1388.76001</v>
      </c>
      <c r="C5041" s="191">
        <v>1408.469971</v>
      </c>
      <c r="D5041" s="191">
        <v>1382.1899410000001</v>
      </c>
      <c r="E5041" s="191">
        <v>1396.9300539999999</v>
      </c>
      <c r="F5041" s="192">
        <v>1396.9300539999999</v>
      </c>
      <c r="G5041" s="191">
        <v>1177400000</v>
      </c>
      <c r="H5041" s="194">
        <f t="shared" si="156"/>
        <v>5.8829775779617689E-3</v>
      </c>
      <c r="I5041" s="193"/>
      <c r="J5041" s="197">
        <v>5039</v>
      </c>
      <c r="K5041" s="234"/>
      <c r="L5041" s="234"/>
      <c r="M5041" s="234"/>
      <c r="N5041" s="234"/>
      <c r="O5041" s="234"/>
      <c r="P5041" s="234"/>
      <c r="Q5041" s="7">
        <v>36819</v>
      </c>
      <c r="R5041" s="234">
        <v>0.34040199999999998</v>
      </c>
      <c r="S5041" s="234">
        <v>0.36383900000000002</v>
      </c>
      <c r="T5041" s="234">
        <v>0.33817000000000003</v>
      </c>
      <c r="U5041" s="234">
        <v>0.34821400000000002</v>
      </c>
      <c r="V5041" s="192">
        <v>0.30090600000000001</v>
      </c>
      <c r="W5041" s="234">
        <v>791263200</v>
      </c>
      <c r="X5041" s="194">
        <f t="shared" si="157"/>
        <v>2.9703038059584096E-2</v>
      </c>
      <c r="Y5041" s="193"/>
      <c r="Z5041" s="197">
        <v>5039</v>
      </c>
    </row>
    <row r="5042" spans="1:26" ht="14.4" x14ac:dyDescent="0.3">
      <c r="A5042" s="7">
        <v>36818</v>
      </c>
      <c r="B5042" s="191">
        <v>1342.130005</v>
      </c>
      <c r="C5042" s="191">
        <v>1389.9300539999999</v>
      </c>
      <c r="D5042" s="191">
        <v>1342.130005</v>
      </c>
      <c r="E5042" s="191">
        <v>1388.76001</v>
      </c>
      <c r="F5042" s="192">
        <v>1388.76001</v>
      </c>
      <c r="G5042" s="191">
        <v>1297900000</v>
      </c>
      <c r="H5042" s="194">
        <f t="shared" si="156"/>
        <v>3.4743284798256176E-2</v>
      </c>
      <c r="I5042" s="193"/>
      <c r="J5042" s="197">
        <v>5040</v>
      </c>
      <c r="K5042" s="234"/>
      <c r="L5042" s="234"/>
      <c r="M5042" s="234"/>
      <c r="N5042" s="234"/>
      <c r="O5042" s="234"/>
      <c r="P5042" s="234"/>
      <c r="Q5042" s="7">
        <v>36818</v>
      </c>
      <c r="R5042" s="234">
        <v>0.34207599999999999</v>
      </c>
      <c r="S5042" s="234">
        <v>0.35379500000000003</v>
      </c>
      <c r="T5042" s="234">
        <v>0.32700899999999999</v>
      </c>
      <c r="U5042" s="234">
        <v>0.33817000000000003</v>
      </c>
      <c r="V5042" s="192">
        <v>0.29222599999999999</v>
      </c>
      <c r="W5042" s="234">
        <v>1506724800</v>
      </c>
      <c r="X5042" s="194">
        <f t="shared" si="157"/>
        <v>-5.9004991144743224E-2</v>
      </c>
      <c r="Y5042" s="193"/>
      <c r="Z5042" s="197">
        <v>5040</v>
      </c>
    </row>
    <row r="5043" spans="1:26" ht="14.4" x14ac:dyDescent="0.3">
      <c r="A5043" s="7">
        <v>36817</v>
      </c>
      <c r="B5043" s="191">
        <v>1349.969971</v>
      </c>
      <c r="C5043" s="191">
        <v>1356.650024</v>
      </c>
      <c r="D5043" s="191">
        <v>1305.790039</v>
      </c>
      <c r="E5043" s="191">
        <v>1342.130005</v>
      </c>
      <c r="F5043" s="192">
        <v>1342.130005</v>
      </c>
      <c r="G5043" s="191">
        <v>1441700000</v>
      </c>
      <c r="H5043" s="194">
        <f t="shared" si="156"/>
        <v>-5.8075114027851243E-3</v>
      </c>
      <c r="I5043" s="193"/>
      <c r="J5043" s="197">
        <v>5041</v>
      </c>
      <c r="K5043" s="234"/>
      <c r="L5043" s="234"/>
      <c r="M5043" s="234"/>
      <c r="N5043" s="234"/>
      <c r="O5043" s="234"/>
      <c r="P5043" s="234"/>
      <c r="Q5043" s="7">
        <v>36817</v>
      </c>
      <c r="R5043" s="234">
        <v>0.34709800000000002</v>
      </c>
      <c r="S5043" s="234">
        <v>0.37611600000000001</v>
      </c>
      <c r="T5043" s="234">
        <v>0.33482099999999998</v>
      </c>
      <c r="U5043" s="234">
        <v>0.359375</v>
      </c>
      <c r="V5043" s="192">
        <v>0.31054999999999999</v>
      </c>
      <c r="W5043" s="234">
        <v>834265600</v>
      </c>
      <c r="X5043" s="194">
        <f t="shared" si="157"/>
        <v>0</v>
      </c>
      <c r="Y5043" s="193"/>
      <c r="Z5043" s="197">
        <v>5041</v>
      </c>
    </row>
    <row r="5044" spans="1:26" ht="14.4" x14ac:dyDescent="0.3">
      <c r="A5044" s="7">
        <v>36816</v>
      </c>
      <c r="B5044" s="191">
        <v>1374.619995</v>
      </c>
      <c r="C5044" s="191">
        <v>1380.98999</v>
      </c>
      <c r="D5044" s="191">
        <v>1342.339966</v>
      </c>
      <c r="E5044" s="191">
        <v>1349.969971</v>
      </c>
      <c r="F5044" s="192">
        <v>1349.969971</v>
      </c>
      <c r="G5044" s="191">
        <v>1161500000</v>
      </c>
      <c r="H5044" s="194">
        <f t="shared" si="156"/>
        <v>-1.7932246067757823E-2</v>
      </c>
      <c r="I5044" s="193"/>
      <c r="J5044" s="197">
        <v>5042</v>
      </c>
      <c r="K5044" s="234"/>
      <c r="L5044" s="234"/>
      <c r="M5044" s="234"/>
      <c r="N5044" s="234"/>
      <c r="O5044" s="234"/>
      <c r="P5044" s="234"/>
      <c r="Q5044" s="7">
        <v>36816</v>
      </c>
      <c r="R5044" s="234">
        <v>0.38727699999999998</v>
      </c>
      <c r="S5044" s="234">
        <v>0.39174100000000001</v>
      </c>
      <c r="T5044" s="234">
        <v>0.35156300000000001</v>
      </c>
      <c r="U5044" s="234">
        <v>0.359375</v>
      </c>
      <c r="V5044" s="192">
        <v>0.31054999999999999</v>
      </c>
      <c r="W5044" s="234">
        <v>601720000</v>
      </c>
      <c r="X5044" s="194">
        <f t="shared" si="157"/>
        <v>-6.3954329531479878E-2</v>
      </c>
      <c r="Y5044" s="193"/>
      <c r="Z5044" s="197">
        <v>5042</v>
      </c>
    </row>
    <row r="5045" spans="1:26" ht="14.4" x14ac:dyDescent="0.3">
      <c r="A5045" s="7">
        <v>36815</v>
      </c>
      <c r="B5045" s="191">
        <v>1374.170044</v>
      </c>
      <c r="C5045" s="191">
        <v>1379.4799800000001</v>
      </c>
      <c r="D5045" s="191">
        <v>1365.0600589999999</v>
      </c>
      <c r="E5045" s="191">
        <v>1374.619995</v>
      </c>
      <c r="F5045" s="192">
        <v>1374.619995</v>
      </c>
      <c r="G5045" s="191">
        <v>1005400000</v>
      </c>
      <c r="H5045" s="194">
        <f t="shared" si="156"/>
        <v>3.2743473194213769E-4</v>
      </c>
      <c r="I5045" s="193"/>
      <c r="J5045" s="197">
        <v>5043</v>
      </c>
      <c r="K5045" s="234"/>
      <c r="L5045" s="234"/>
      <c r="M5045" s="234"/>
      <c r="N5045" s="234"/>
      <c r="O5045" s="234"/>
      <c r="P5045" s="234"/>
      <c r="Q5045" s="7">
        <v>36815</v>
      </c>
      <c r="R5045" s="234">
        <v>0.39843800000000001</v>
      </c>
      <c r="S5045" s="234">
        <v>0.41517900000000002</v>
      </c>
      <c r="T5045" s="234">
        <v>0.38169599999999998</v>
      </c>
      <c r="U5045" s="234">
        <v>0.38392900000000002</v>
      </c>
      <c r="V5045" s="192">
        <v>0.33176800000000001</v>
      </c>
      <c r="W5045" s="234">
        <v>820176000</v>
      </c>
      <c r="X5045" s="194">
        <f t="shared" si="157"/>
        <v>-2.5495817276059683E-2</v>
      </c>
      <c r="Y5045" s="193"/>
      <c r="Z5045" s="197">
        <v>5043</v>
      </c>
    </row>
    <row r="5046" spans="1:26" ht="14.4" x14ac:dyDescent="0.3">
      <c r="A5046" s="7">
        <v>36812</v>
      </c>
      <c r="B5046" s="191">
        <v>1329.780029</v>
      </c>
      <c r="C5046" s="191">
        <v>1374.170044</v>
      </c>
      <c r="D5046" s="191">
        <v>1327.079956</v>
      </c>
      <c r="E5046" s="191">
        <v>1374.170044</v>
      </c>
      <c r="F5046" s="192">
        <v>1374.170044</v>
      </c>
      <c r="G5046" s="191">
        <v>1223900000</v>
      </c>
      <c r="H5046" s="194">
        <f t="shared" si="156"/>
        <v>3.3381472147225297E-2</v>
      </c>
      <c r="I5046" s="193"/>
      <c r="J5046" s="197">
        <v>5044</v>
      </c>
      <c r="K5046" s="234"/>
      <c r="L5046" s="234"/>
      <c r="M5046" s="234"/>
      <c r="N5046" s="234"/>
      <c r="O5046" s="234"/>
      <c r="P5046" s="234"/>
      <c r="Q5046" s="7">
        <v>36812</v>
      </c>
      <c r="R5046" s="234">
        <v>0.36160700000000001</v>
      </c>
      <c r="S5046" s="234">
        <v>0.39508900000000002</v>
      </c>
      <c r="T5046" s="234">
        <v>0.35714299999999999</v>
      </c>
      <c r="U5046" s="234">
        <v>0.39397300000000002</v>
      </c>
      <c r="V5046" s="192">
        <v>0.34044799999999997</v>
      </c>
      <c r="W5046" s="234">
        <v>1247752800</v>
      </c>
      <c r="X5046" s="194">
        <f t="shared" si="157"/>
        <v>0.10312648847615682</v>
      </c>
      <c r="Y5046" s="193"/>
      <c r="Z5046" s="197">
        <v>5044</v>
      </c>
    </row>
    <row r="5047" spans="1:26" ht="14.4" x14ac:dyDescent="0.3">
      <c r="A5047" s="7">
        <v>36811</v>
      </c>
      <c r="B5047" s="191">
        <v>1364.589966</v>
      </c>
      <c r="C5047" s="191">
        <v>1374.9300539999999</v>
      </c>
      <c r="D5047" s="191">
        <v>1328.0600589999999</v>
      </c>
      <c r="E5047" s="191">
        <v>1329.780029</v>
      </c>
      <c r="F5047" s="192">
        <v>1329.780029</v>
      </c>
      <c r="G5047" s="191">
        <v>1388600000</v>
      </c>
      <c r="H5047" s="194">
        <f t="shared" si="156"/>
        <v>-2.5509448161954308E-2</v>
      </c>
      <c r="I5047" s="193"/>
      <c r="J5047" s="197">
        <v>5045</v>
      </c>
      <c r="K5047" s="234"/>
      <c r="L5047" s="234"/>
      <c r="M5047" s="234"/>
      <c r="N5047" s="234"/>
      <c r="O5047" s="234"/>
      <c r="P5047" s="234"/>
      <c r="Q5047" s="7">
        <v>36811</v>
      </c>
      <c r="R5047" s="234">
        <v>0.36272300000000002</v>
      </c>
      <c r="S5047" s="234">
        <v>0.37165199999999998</v>
      </c>
      <c r="T5047" s="234">
        <v>0.34821400000000002</v>
      </c>
      <c r="U5047" s="234">
        <v>0.35714299999999999</v>
      </c>
      <c r="V5047" s="192">
        <v>0.30862099999999998</v>
      </c>
      <c r="W5047" s="234">
        <v>1191064000</v>
      </c>
      <c r="X5047" s="194">
        <f t="shared" si="157"/>
        <v>1.9109479120574265E-2</v>
      </c>
      <c r="Y5047" s="193"/>
      <c r="Z5047" s="197">
        <v>5045</v>
      </c>
    </row>
    <row r="5048" spans="1:26" ht="14.4" x14ac:dyDescent="0.3">
      <c r="A5048" s="7">
        <v>36810</v>
      </c>
      <c r="B5048" s="191">
        <v>1387.0200199999999</v>
      </c>
      <c r="C5048" s="191">
        <v>1387.0200199999999</v>
      </c>
      <c r="D5048" s="191">
        <v>1349.670044</v>
      </c>
      <c r="E5048" s="191">
        <v>1364.589966</v>
      </c>
      <c r="F5048" s="192">
        <v>1364.589966</v>
      </c>
      <c r="G5048" s="191">
        <v>1387500000</v>
      </c>
      <c r="H5048" s="194">
        <f t="shared" si="156"/>
        <v>-1.6171398881466705E-2</v>
      </c>
      <c r="I5048" s="193"/>
      <c r="J5048" s="197">
        <v>5046</v>
      </c>
      <c r="K5048" s="234"/>
      <c r="L5048" s="234"/>
      <c r="M5048" s="234"/>
      <c r="N5048" s="234"/>
      <c r="O5048" s="234"/>
      <c r="P5048" s="234"/>
      <c r="Q5048" s="7">
        <v>36810</v>
      </c>
      <c r="R5048" s="234">
        <v>0.359375</v>
      </c>
      <c r="S5048" s="234">
        <v>0.375</v>
      </c>
      <c r="T5048" s="234">
        <v>0.34151799999999999</v>
      </c>
      <c r="U5048" s="234">
        <v>0.35044599999999998</v>
      </c>
      <c r="V5048" s="192">
        <v>0.30283399999999999</v>
      </c>
      <c r="W5048" s="234">
        <v>1198422400</v>
      </c>
      <c r="X5048" s="194">
        <f t="shared" si="157"/>
        <v>-5.9880852966103015E-2</v>
      </c>
      <c r="Y5048" s="193"/>
      <c r="Z5048" s="197">
        <v>5046</v>
      </c>
    </row>
    <row r="5049" spans="1:26" ht="14.4" x14ac:dyDescent="0.3">
      <c r="A5049" s="7">
        <v>36809</v>
      </c>
      <c r="B5049" s="191">
        <v>1402.030029</v>
      </c>
      <c r="C5049" s="191">
        <v>1408.829956</v>
      </c>
      <c r="D5049" s="191">
        <v>1383.849976</v>
      </c>
      <c r="E5049" s="191">
        <v>1387.0200199999999</v>
      </c>
      <c r="F5049" s="192">
        <v>1387.0200199999999</v>
      </c>
      <c r="G5049" s="191">
        <v>1044000000</v>
      </c>
      <c r="H5049" s="194">
        <f t="shared" si="156"/>
        <v>-1.0705911206984628E-2</v>
      </c>
      <c r="I5049" s="193"/>
      <c r="J5049" s="197">
        <v>5047</v>
      </c>
      <c r="K5049" s="234"/>
      <c r="L5049" s="234"/>
      <c r="M5049" s="234"/>
      <c r="N5049" s="234"/>
      <c r="O5049" s="234"/>
      <c r="P5049" s="234"/>
      <c r="Q5049" s="7">
        <v>36809</v>
      </c>
      <c r="R5049" s="234">
        <v>0.38616099999999998</v>
      </c>
      <c r="S5049" s="234">
        <v>0.40067000000000003</v>
      </c>
      <c r="T5049" s="234">
        <v>0.36607099999999998</v>
      </c>
      <c r="U5049" s="234">
        <v>0.37276799999999999</v>
      </c>
      <c r="V5049" s="192">
        <v>0.32212299999999999</v>
      </c>
      <c r="W5049" s="234">
        <v>691101600</v>
      </c>
      <c r="X5049" s="194">
        <f t="shared" si="157"/>
        <v>-4.0229422718808236E-2</v>
      </c>
      <c r="Y5049" s="193"/>
      <c r="Z5049" s="197">
        <v>5047</v>
      </c>
    </row>
    <row r="5050" spans="1:26" ht="14.4" x14ac:dyDescent="0.3">
      <c r="A5050" s="7">
        <v>36808</v>
      </c>
      <c r="B5050" s="191">
        <v>1408.98999</v>
      </c>
      <c r="C5050" s="191">
        <v>1409.6899410000001</v>
      </c>
      <c r="D5050" s="191">
        <v>1392.4799800000001</v>
      </c>
      <c r="E5050" s="191">
        <v>1402.030029</v>
      </c>
      <c r="F5050" s="192">
        <v>1402.030029</v>
      </c>
      <c r="G5050" s="191">
        <v>716600000</v>
      </c>
      <c r="H5050" s="194">
        <f t="shared" si="156"/>
        <v>-4.9396809412393487E-3</v>
      </c>
      <c r="I5050" s="193"/>
      <c r="J5050" s="197">
        <v>5048</v>
      </c>
      <c r="K5050" s="234"/>
      <c r="L5050" s="234"/>
      <c r="M5050" s="234"/>
      <c r="N5050" s="234"/>
      <c r="O5050" s="234"/>
      <c r="P5050" s="234"/>
      <c r="Q5050" s="7">
        <v>36808</v>
      </c>
      <c r="R5050" s="234">
        <v>0.40401799999999999</v>
      </c>
      <c r="S5050" s="234">
        <v>0.40848200000000001</v>
      </c>
      <c r="T5050" s="234">
        <v>0.37723200000000001</v>
      </c>
      <c r="U5050" s="234">
        <v>0.38839299999999999</v>
      </c>
      <c r="V5050" s="192">
        <v>0.33562500000000001</v>
      </c>
      <c r="W5050" s="234">
        <v>597564800</v>
      </c>
      <c r="X5050" s="194">
        <f t="shared" si="157"/>
        <v>-1.9720950881630426E-2</v>
      </c>
      <c r="Y5050" s="193"/>
      <c r="Z5050" s="197">
        <v>5048</v>
      </c>
    </row>
    <row r="5051" spans="1:26" ht="14.4" x14ac:dyDescent="0.3">
      <c r="A5051" s="7">
        <v>36805</v>
      </c>
      <c r="B5051" s="191">
        <v>1436.280029</v>
      </c>
      <c r="C5051" s="191">
        <v>1443.3000489999999</v>
      </c>
      <c r="D5051" s="191">
        <v>1397.0600589999999</v>
      </c>
      <c r="E5051" s="191">
        <v>1408.98999</v>
      </c>
      <c r="F5051" s="192">
        <v>1408.98999</v>
      </c>
      <c r="G5051" s="191">
        <v>1150100000</v>
      </c>
      <c r="H5051" s="194">
        <f t="shared" si="156"/>
        <v>-1.9000500215128995E-2</v>
      </c>
      <c r="I5051" s="193"/>
      <c r="J5051" s="197">
        <v>5049</v>
      </c>
      <c r="K5051" s="234"/>
      <c r="L5051" s="234"/>
      <c r="M5051" s="234"/>
      <c r="N5051" s="234"/>
      <c r="O5051" s="234"/>
      <c r="P5051" s="234"/>
      <c r="Q5051" s="7">
        <v>36805</v>
      </c>
      <c r="R5051" s="234">
        <v>0.40513399999999999</v>
      </c>
      <c r="S5051" s="234">
        <v>0.40959800000000002</v>
      </c>
      <c r="T5051" s="234">
        <v>0.375</v>
      </c>
      <c r="U5051" s="234">
        <v>0.39620499999999997</v>
      </c>
      <c r="V5051" s="192">
        <v>0.34237699999999999</v>
      </c>
      <c r="W5051" s="234">
        <v>612656800</v>
      </c>
      <c r="X5051" s="194">
        <f t="shared" si="157"/>
        <v>5.6660635398064147E-3</v>
      </c>
      <c r="Y5051" s="193"/>
      <c r="Z5051" s="197">
        <v>5049</v>
      </c>
    </row>
    <row r="5052" spans="1:26" ht="14.4" x14ac:dyDescent="0.3">
      <c r="A5052" s="7">
        <v>36804</v>
      </c>
      <c r="B5052" s="191">
        <v>1434.3199460000001</v>
      </c>
      <c r="C5052" s="191">
        <v>1444.170044</v>
      </c>
      <c r="D5052" s="191">
        <v>1431.8000489999999</v>
      </c>
      <c r="E5052" s="191">
        <v>1436.280029</v>
      </c>
      <c r="F5052" s="192">
        <v>1436.280029</v>
      </c>
      <c r="G5052" s="191">
        <v>1176100000</v>
      </c>
      <c r="H5052" s="194">
        <f t="shared" si="156"/>
        <v>1.3665591177660025E-3</v>
      </c>
      <c r="I5052" s="193"/>
      <c r="J5052" s="197">
        <v>5050</v>
      </c>
      <c r="K5052" s="234"/>
      <c r="L5052" s="234"/>
      <c r="M5052" s="234"/>
      <c r="N5052" s="234"/>
      <c r="O5052" s="234"/>
      <c r="P5052" s="234"/>
      <c r="Q5052" s="7">
        <v>36804</v>
      </c>
      <c r="R5052" s="234">
        <v>0.41964299999999999</v>
      </c>
      <c r="S5052" s="234">
        <v>0.4375</v>
      </c>
      <c r="T5052" s="234">
        <v>0.39285700000000001</v>
      </c>
      <c r="U5052" s="234">
        <v>0.39397300000000002</v>
      </c>
      <c r="V5052" s="192">
        <v>0.34044799999999997</v>
      </c>
      <c r="W5052" s="234">
        <v>873006400</v>
      </c>
      <c r="X5052" s="194">
        <f t="shared" si="157"/>
        <v>-6.6137442773323521E-2</v>
      </c>
      <c r="Y5052" s="193"/>
      <c r="Z5052" s="197">
        <v>5050</v>
      </c>
    </row>
    <row r="5053" spans="1:26" ht="14.4" x14ac:dyDescent="0.3">
      <c r="A5053" s="7">
        <v>36803</v>
      </c>
      <c r="B5053" s="191">
        <v>1426.459961</v>
      </c>
      <c r="C5053" s="191">
        <v>1439.98999</v>
      </c>
      <c r="D5053" s="191">
        <v>1416.3100589999999</v>
      </c>
      <c r="E5053" s="191">
        <v>1434.3199460000001</v>
      </c>
      <c r="F5053" s="192">
        <v>1434.3199460000001</v>
      </c>
      <c r="G5053" s="191">
        <v>1167400000</v>
      </c>
      <c r="H5053" s="194">
        <f t="shared" si="156"/>
        <v>5.5101336279287623E-3</v>
      </c>
      <c r="I5053" s="193"/>
      <c r="J5053" s="197">
        <v>5051</v>
      </c>
      <c r="K5053" s="234"/>
      <c r="L5053" s="234"/>
      <c r="M5053" s="234"/>
      <c r="N5053" s="234"/>
      <c r="O5053" s="234"/>
      <c r="P5053" s="234"/>
      <c r="Q5053" s="7">
        <v>36803</v>
      </c>
      <c r="R5053" s="234">
        <v>0.39955400000000002</v>
      </c>
      <c r="S5053" s="234">
        <v>0.42410700000000001</v>
      </c>
      <c r="T5053" s="234">
        <v>0.390625</v>
      </c>
      <c r="U5053" s="234">
        <v>0.421875</v>
      </c>
      <c r="V5053" s="192">
        <v>0.36455900000000002</v>
      </c>
      <c r="W5053" s="234">
        <v>1466024000</v>
      </c>
      <c r="X5053" s="194">
        <f t="shared" si="157"/>
        <v>5.8825750424768716E-2</v>
      </c>
      <c r="Y5053" s="193"/>
      <c r="Z5053" s="197">
        <v>5051</v>
      </c>
    </row>
    <row r="5054" spans="1:26" ht="14.4" x14ac:dyDescent="0.3">
      <c r="A5054" s="7">
        <v>36802</v>
      </c>
      <c r="B5054" s="191">
        <v>1436.2299800000001</v>
      </c>
      <c r="C5054" s="191">
        <v>1454.8199460000001</v>
      </c>
      <c r="D5054" s="191">
        <v>1425.280029</v>
      </c>
      <c r="E5054" s="191">
        <v>1426.459961</v>
      </c>
      <c r="F5054" s="192">
        <v>1426.459961</v>
      </c>
      <c r="G5054" s="191">
        <v>1098100000</v>
      </c>
      <c r="H5054" s="194">
        <f t="shared" si="156"/>
        <v>-6.8025449517493345E-3</v>
      </c>
      <c r="I5054" s="193"/>
      <c r="J5054" s="197">
        <v>5052</v>
      </c>
      <c r="K5054" s="234"/>
      <c r="L5054" s="234"/>
      <c r="M5054" s="234"/>
      <c r="N5054" s="234"/>
      <c r="O5054" s="234"/>
      <c r="P5054" s="234"/>
      <c r="Q5054" s="7">
        <v>36802</v>
      </c>
      <c r="R5054" s="234">
        <v>0.44531300000000001</v>
      </c>
      <c r="S5054" s="234">
        <v>0.44642900000000002</v>
      </c>
      <c r="T5054" s="234">
        <v>0.39620499999999997</v>
      </c>
      <c r="U5054" s="234">
        <v>0.39843800000000001</v>
      </c>
      <c r="V5054" s="192">
        <v>0.34430500000000003</v>
      </c>
      <c r="W5054" s="234">
        <v>2038120000</v>
      </c>
      <c r="X5054" s="194">
        <f t="shared" si="157"/>
        <v>-7.9897809477743303E-2</v>
      </c>
      <c r="Y5054" s="193"/>
      <c r="Z5054" s="197">
        <v>5052</v>
      </c>
    </row>
    <row r="5055" spans="1:26" ht="14.4" x14ac:dyDescent="0.3">
      <c r="A5055" s="7">
        <v>36801</v>
      </c>
      <c r="B5055" s="191">
        <v>1436.5200199999999</v>
      </c>
      <c r="C5055" s="191">
        <v>1445.599976</v>
      </c>
      <c r="D5055" s="191">
        <v>1429.829956</v>
      </c>
      <c r="E5055" s="191">
        <v>1436.2299800000001</v>
      </c>
      <c r="F5055" s="192">
        <v>1436.2299800000001</v>
      </c>
      <c r="G5055" s="191">
        <v>1051200000</v>
      </c>
      <c r="H5055" s="194">
        <f t="shared" si="156"/>
        <v>-1.9493772967157881E-4</v>
      </c>
      <c r="I5055" s="193"/>
      <c r="J5055" s="197">
        <v>5053</v>
      </c>
      <c r="K5055" s="234"/>
      <c r="L5055" s="234"/>
      <c r="M5055" s="234"/>
      <c r="N5055" s="234"/>
      <c r="O5055" s="234"/>
      <c r="P5055" s="234"/>
      <c r="Q5055" s="7">
        <v>36801</v>
      </c>
      <c r="R5055" s="234">
        <v>0.47656300000000001</v>
      </c>
      <c r="S5055" s="234">
        <v>0.47767900000000002</v>
      </c>
      <c r="T5055" s="234">
        <v>0.41964299999999999</v>
      </c>
      <c r="U5055" s="234">
        <v>0.43303599999999998</v>
      </c>
      <c r="V5055" s="192">
        <v>0.37420300000000001</v>
      </c>
      <c r="W5055" s="234">
        <v>2424788800</v>
      </c>
      <c r="X5055" s="194">
        <f t="shared" si="157"/>
        <v>-5.8253428966905683E-2</v>
      </c>
      <c r="Y5055" s="193"/>
      <c r="Z5055" s="197">
        <v>5053</v>
      </c>
    </row>
    <row r="5056" spans="1:26" ht="14.4" x14ac:dyDescent="0.3">
      <c r="A5056" s="7">
        <v>36798</v>
      </c>
      <c r="B5056" s="191">
        <v>1458.290039</v>
      </c>
      <c r="C5056" s="191">
        <v>1458.290039</v>
      </c>
      <c r="D5056" s="191">
        <v>1436.290039</v>
      </c>
      <c r="E5056" s="191">
        <v>1436.51001</v>
      </c>
      <c r="F5056" s="192">
        <v>1436.51001</v>
      </c>
      <c r="G5056" s="191">
        <v>1197100000</v>
      </c>
      <c r="H5056" s="194">
        <f t="shared" si="156"/>
        <v>-1.4935320421536537E-2</v>
      </c>
      <c r="I5056" s="193"/>
      <c r="J5056" s="197">
        <v>5054</v>
      </c>
      <c r="K5056" s="234"/>
      <c r="L5056" s="234"/>
      <c r="M5056" s="234"/>
      <c r="N5056" s="234"/>
      <c r="O5056" s="234"/>
      <c r="P5056" s="234"/>
      <c r="Q5056" s="7">
        <v>36798</v>
      </c>
      <c r="R5056" s="234">
        <v>0.50334800000000002</v>
      </c>
      <c r="S5056" s="234">
        <v>0.51785700000000001</v>
      </c>
      <c r="T5056" s="234">
        <v>0.453125</v>
      </c>
      <c r="U5056" s="234">
        <v>0.45982099999999998</v>
      </c>
      <c r="V5056" s="192">
        <v>0.39734999999999998</v>
      </c>
      <c r="W5056" s="234">
        <v>7421640800</v>
      </c>
      <c r="X5056" s="194">
        <f t="shared" si="157"/>
        <v>-0.5186909265335935</v>
      </c>
      <c r="Y5056" s="193"/>
      <c r="Z5056" s="197">
        <v>5054</v>
      </c>
    </row>
    <row r="5057" spans="1:26" ht="14.4" x14ac:dyDescent="0.3">
      <c r="A5057" s="7">
        <v>36797</v>
      </c>
      <c r="B5057" s="191">
        <v>1426.5699460000001</v>
      </c>
      <c r="C5057" s="191">
        <v>1461.6899410000001</v>
      </c>
      <c r="D5057" s="191">
        <v>1425.780029</v>
      </c>
      <c r="E5057" s="191">
        <v>1458.290039</v>
      </c>
      <c r="F5057" s="192">
        <v>1458.290039</v>
      </c>
      <c r="G5057" s="191">
        <v>1206200000</v>
      </c>
      <c r="H5057" s="194">
        <f t="shared" si="156"/>
        <v>2.2235217480180886E-2</v>
      </c>
      <c r="I5057" s="193"/>
      <c r="J5057" s="197">
        <v>5055</v>
      </c>
      <c r="K5057" s="234"/>
      <c r="L5057" s="234"/>
      <c r="M5057" s="234"/>
      <c r="N5057" s="234"/>
      <c r="O5057" s="234"/>
      <c r="P5057" s="234"/>
      <c r="Q5057" s="7">
        <v>36797</v>
      </c>
      <c r="R5057" s="234">
        <v>0.88058000000000003</v>
      </c>
      <c r="S5057" s="234">
        <v>0.96093799999999996</v>
      </c>
      <c r="T5057" s="234">
        <v>0.859375</v>
      </c>
      <c r="U5057" s="234">
        <v>0.95535700000000001</v>
      </c>
      <c r="V5057" s="192">
        <v>0.82556099999999999</v>
      </c>
      <c r="W5057" s="234">
        <v>979585600</v>
      </c>
      <c r="X5057" s="194">
        <f t="shared" si="157"/>
        <v>9.3230944028857607E-2</v>
      </c>
      <c r="Y5057" s="193"/>
      <c r="Z5057" s="197">
        <v>5055</v>
      </c>
    </row>
    <row r="5058" spans="1:26" ht="14.4" x14ac:dyDescent="0.3">
      <c r="A5058" s="7">
        <v>36796</v>
      </c>
      <c r="B5058" s="191">
        <v>1427.209961</v>
      </c>
      <c r="C5058" s="191">
        <v>1437.219971</v>
      </c>
      <c r="D5058" s="191">
        <v>1419.4399410000001</v>
      </c>
      <c r="E5058" s="191">
        <v>1426.5699460000001</v>
      </c>
      <c r="F5058" s="192">
        <v>1426.5699460000001</v>
      </c>
      <c r="G5058" s="191">
        <v>1174700000</v>
      </c>
      <c r="H5058" s="194">
        <f t="shared" si="156"/>
        <v>-4.4843787353579751E-4</v>
      </c>
      <c r="I5058" s="193"/>
      <c r="J5058" s="197">
        <v>5056</v>
      </c>
      <c r="K5058" s="234"/>
      <c r="L5058" s="234"/>
      <c r="M5058" s="234"/>
      <c r="N5058" s="234"/>
      <c r="O5058" s="234"/>
      <c r="P5058" s="234"/>
      <c r="Q5058" s="7">
        <v>36796</v>
      </c>
      <c r="R5058" s="234">
        <v>0.92410700000000001</v>
      </c>
      <c r="S5058" s="234">
        <v>0.94196400000000002</v>
      </c>
      <c r="T5058" s="234">
        <v>0.86160700000000001</v>
      </c>
      <c r="U5058" s="234">
        <v>0.87388399999999999</v>
      </c>
      <c r="V5058" s="192">
        <v>0.75515699999999997</v>
      </c>
      <c r="W5058" s="234">
        <v>402259200</v>
      </c>
      <c r="X5058" s="194">
        <f t="shared" si="157"/>
        <v>-4.8603123208627565E-2</v>
      </c>
      <c r="Y5058" s="193"/>
      <c r="Z5058" s="197">
        <v>5056</v>
      </c>
    </row>
    <row r="5059" spans="1:26" ht="14.4" x14ac:dyDescent="0.3">
      <c r="A5059" s="7">
        <v>36795</v>
      </c>
      <c r="B5059" s="191">
        <v>1439.030029</v>
      </c>
      <c r="C5059" s="191">
        <v>1448.040039</v>
      </c>
      <c r="D5059" s="191">
        <v>1425.25</v>
      </c>
      <c r="E5059" s="191">
        <v>1427.209961</v>
      </c>
      <c r="F5059" s="192">
        <v>1427.209961</v>
      </c>
      <c r="G5059" s="191">
        <v>1106600000</v>
      </c>
      <c r="H5059" s="194">
        <f t="shared" si="156"/>
        <v>-8.213913373450522E-3</v>
      </c>
      <c r="I5059" s="193"/>
      <c r="J5059" s="197">
        <v>5057</v>
      </c>
      <c r="K5059" s="234"/>
      <c r="L5059" s="234"/>
      <c r="M5059" s="234"/>
      <c r="N5059" s="234"/>
      <c r="O5059" s="234"/>
      <c r="P5059" s="234"/>
      <c r="Q5059" s="7">
        <v>36795</v>
      </c>
      <c r="R5059" s="234">
        <v>0.95200899999999999</v>
      </c>
      <c r="S5059" s="234">
        <v>0.97767899999999996</v>
      </c>
      <c r="T5059" s="234">
        <v>0.91741099999999998</v>
      </c>
      <c r="U5059" s="234">
        <v>0.91852699999999998</v>
      </c>
      <c r="V5059" s="192">
        <v>0.79373499999999997</v>
      </c>
      <c r="W5059" s="234">
        <v>290936800</v>
      </c>
      <c r="X5059" s="194">
        <f t="shared" si="157"/>
        <v>-3.855075518344498E-2</v>
      </c>
      <c r="Y5059" s="193"/>
      <c r="Z5059" s="197">
        <v>5057</v>
      </c>
    </row>
    <row r="5060" spans="1:26" ht="14.4" x14ac:dyDescent="0.3">
      <c r="A5060" s="7">
        <v>36794</v>
      </c>
      <c r="B5060" s="191">
        <v>1448.719971</v>
      </c>
      <c r="C5060" s="191">
        <v>1457.420044</v>
      </c>
      <c r="D5060" s="191">
        <v>1435.9300539999999</v>
      </c>
      <c r="E5060" s="191">
        <v>1439.030029</v>
      </c>
      <c r="F5060" s="192">
        <v>1439.030029</v>
      </c>
      <c r="G5060" s="191">
        <v>982400000</v>
      </c>
      <c r="H5060" s="194">
        <f t="shared" ref="H5060:H5123" si="158">(F5060-F5061)/F5061</f>
        <v>-6.6886231942473676E-3</v>
      </c>
      <c r="I5060" s="193"/>
      <c r="J5060" s="197">
        <v>5058</v>
      </c>
      <c r="K5060" s="234"/>
      <c r="L5060" s="234"/>
      <c r="M5060" s="234"/>
      <c r="N5060" s="234"/>
      <c r="O5060" s="234"/>
      <c r="P5060" s="234"/>
      <c r="Q5060" s="7">
        <v>36794</v>
      </c>
      <c r="R5060" s="234">
        <v>0.94196400000000002</v>
      </c>
      <c r="S5060" s="234">
        <v>0.99107100000000004</v>
      </c>
      <c r="T5060" s="234">
        <v>0.92968799999999996</v>
      </c>
      <c r="U5060" s="234">
        <v>0.95535700000000001</v>
      </c>
      <c r="V5060" s="192">
        <v>0.82556099999999999</v>
      </c>
      <c r="W5060" s="234">
        <v>435551200</v>
      </c>
      <c r="X5060" s="194">
        <f t="shared" ref="X5060:X5123" si="159">(V5060-V5061)/V5061</f>
        <v>2.5149383838233279E-2</v>
      </c>
      <c r="Y5060" s="193"/>
      <c r="Z5060" s="197">
        <v>5058</v>
      </c>
    </row>
    <row r="5061" spans="1:26" ht="14.4" x14ac:dyDescent="0.3">
      <c r="A5061" s="7">
        <v>36791</v>
      </c>
      <c r="B5061" s="191">
        <v>1449.0500489999999</v>
      </c>
      <c r="C5061" s="191">
        <v>1449.0500489999999</v>
      </c>
      <c r="D5061" s="191">
        <v>1421.880005</v>
      </c>
      <c r="E5061" s="191">
        <v>1448.719971</v>
      </c>
      <c r="F5061" s="192">
        <v>1448.719971</v>
      </c>
      <c r="G5061" s="191">
        <v>1185500000</v>
      </c>
      <c r="H5061" s="194">
        <f t="shared" si="158"/>
        <v>-2.2778923352422984E-4</v>
      </c>
      <c r="I5061" s="193"/>
      <c r="J5061" s="197">
        <v>5059</v>
      </c>
      <c r="K5061" s="234"/>
      <c r="L5061" s="234"/>
      <c r="M5061" s="234"/>
      <c r="N5061" s="234"/>
      <c r="O5061" s="234"/>
      <c r="P5061" s="234"/>
      <c r="Q5061" s="7">
        <v>36791</v>
      </c>
      <c r="R5061" s="234">
        <v>0.89843799999999996</v>
      </c>
      <c r="S5061" s="234">
        <v>0.93638399999999999</v>
      </c>
      <c r="T5061" s="234">
        <v>0.89285700000000001</v>
      </c>
      <c r="U5061" s="234">
        <v>0.93191999999999997</v>
      </c>
      <c r="V5061" s="192">
        <v>0.80530800000000002</v>
      </c>
      <c r="W5061" s="234">
        <v>726700800</v>
      </c>
      <c r="X5061" s="194">
        <f t="shared" si="159"/>
        <v>-7.9382862264332069E-2</v>
      </c>
      <c r="Y5061" s="193"/>
      <c r="Z5061" s="197">
        <v>5059</v>
      </c>
    </row>
    <row r="5062" spans="1:26" ht="14.4" x14ac:dyDescent="0.3">
      <c r="A5062" s="7">
        <v>36790</v>
      </c>
      <c r="B5062" s="191">
        <v>1451.339966</v>
      </c>
      <c r="C5062" s="191">
        <v>1452.7700199999999</v>
      </c>
      <c r="D5062" s="191">
        <v>1436.3000489999999</v>
      </c>
      <c r="E5062" s="191">
        <v>1449.0500489999999</v>
      </c>
      <c r="F5062" s="192">
        <v>1449.0500489999999</v>
      </c>
      <c r="G5062" s="191">
        <v>1105400000</v>
      </c>
      <c r="H5062" s="194">
        <f t="shared" si="158"/>
        <v>-1.5777950402008425E-3</v>
      </c>
      <c r="I5062" s="193"/>
      <c r="J5062" s="197">
        <v>5060</v>
      </c>
      <c r="K5062" s="234"/>
      <c r="L5062" s="234"/>
      <c r="M5062" s="234"/>
      <c r="N5062" s="234"/>
      <c r="O5062" s="234"/>
      <c r="P5062" s="234"/>
      <c r="Q5062" s="7">
        <v>36790</v>
      </c>
      <c r="R5062" s="8">
        <v>1044643</v>
      </c>
      <c r="S5062" s="8">
        <v>1064732</v>
      </c>
      <c r="T5062" s="234">
        <v>0.98660700000000001</v>
      </c>
      <c r="U5062" s="8">
        <v>1012277</v>
      </c>
      <c r="V5062" s="192">
        <v>0.87474799999999997</v>
      </c>
      <c r="W5062" s="234">
        <v>510490400</v>
      </c>
      <c r="X5062" s="194">
        <f t="shared" si="159"/>
        <v>-7.1410525064276961E-2</v>
      </c>
      <c r="Y5062" s="193"/>
      <c r="Z5062" s="197">
        <v>5060</v>
      </c>
    </row>
    <row r="5063" spans="1:26" ht="14.4" x14ac:dyDescent="0.3">
      <c r="A5063" s="7">
        <v>36789</v>
      </c>
      <c r="B5063" s="191">
        <v>1459.900024</v>
      </c>
      <c r="C5063" s="191">
        <v>1460.48999</v>
      </c>
      <c r="D5063" s="191">
        <v>1430.9499510000001</v>
      </c>
      <c r="E5063" s="191">
        <v>1451.339966</v>
      </c>
      <c r="F5063" s="192">
        <v>1451.339966</v>
      </c>
      <c r="G5063" s="191">
        <v>1104000000</v>
      </c>
      <c r="H5063" s="194">
        <f t="shared" si="158"/>
        <v>-5.8634549347743731E-3</v>
      </c>
      <c r="I5063" s="193"/>
      <c r="J5063" s="197">
        <v>5061</v>
      </c>
      <c r="K5063" s="234"/>
      <c r="L5063" s="234"/>
      <c r="M5063" s="234"/>
      <c r="N5063" s="234"/>
      <c r="O5063" s="234"/>
      <c r="P5063" s="234"/>
      <c r="Q5063" s="7">
        <v>36789</v>
      </c>
      <c r="R5063" s="8">
        <v>1060826</v>
      </c>
      <c r="S5063" s="8">
        <v>1097098</v>
      </c>
      <c r="T5063" s="8">
        <v>1045759</v>
      </c>
      <c r="U5063" s="8">
        <v>1090123</v>
      </c>
      <c r="V5063" s="192">
        <v>0.94201800000000002</v>
      </c>
      <c r="W5063" s="234">
        <v>227388000</v>
      </c>
      <c r="X5063" s="194">
        <f t="shared" si="159"/>
        <v>1.850904801497244E-2</v>
      </c>
      <c r="Y5063" s="193"/>
      <c r="Z5063" s="197">
        <v>5061</v>
      </c>
    </row>
    <row r="5064" spans="1:26" ht="14.4" x14ac:dyDescent="0.3">
      <c r="A5064" s="7">
        <v>36788</v>
      </c>
      <c r="B5064" s="191">
        <v>1444.51001</v>
      </c>
      <c r="C5064" s="191">
        <v>1461.160034</v>
      </c>
      <c r="D5064" s="191">
        <v>1444.51001</v>
      </c>
      <c r="E5064" s="191">
        <v>1459.900024</v>
      </c>
      <c r="F5064" s="192">
        <v>1459.900024</v>
      </c>
      <c r="G5064" s="191">
        <v>1024900000</v>
      </c>
      <c r="H5064" s="194">
        <f t="shared" si="158"/>
        <v>1.0654141469050854E-2</v>
      </c>
      <c r="I5064" s="193"/>
      <c r="J5064" s="197">
        <v>5062</v>
      </c>
      <c r="K5064" s="234"/>
      <c r="L5064" s="234"/>
      <c r="M5064" s="234"/>
      <c r="N5064" s="234"/>
      <c r="O5064" s="234"/>
      <c r="P5064" s="234"/>
      <c r="Q5064" s="7">
        <v>36788</v>
      </c>
      <c r="R5064" s="8">
        <v>1066964</v>
      </c>
      <c r="S5064" s="8">
        <v>1080357</v>
      </c>
      <c r="T5064" s="8">
        <v>1045759</v>
      </c>
      <c r="U5064" s="8">
        <v>1070313</v>
      </c>
      <c r="V5064" s="192">
        <v>0.92489900000000003</v>
      </c>
      <c r="W5064" s="234">
        <v>271510400</v>
      </c>
      <c r="X5064" s="194">
        <f t="shared" si="159"/>
        <v>-1.1849485571427005E-2</v>
      </c>
      <c r="Y5064" s="193"/>
      <c r="Z5064" s="197">
        <v>5062</v>
      </c>
    </row>
    <row r="5065" spans="1:26" ht="14.4" x14ac:dyDescent="0.3">
      <c r="A5065" s="7">
        <v>36787</v>
      </c>
      <c r="B5065" s="191">
        <v>1465.8100589999999</v>
      </c>
      <c r="C5065" s="191">
        <v>1467.7700199999999</v>
      </c>
      <c r="D5065" s="191">
        <v>1441.920044</v>
      </c>
      <c r="E5065" s="191">
        <v>1444.51001</v>
      </c>
      <c r="F5065" s="192">
        <v>1444.51001</v>
      </c>
      <c r="G5065" s="191">
        <v>962500000</v>
      </c>
      <c r="H5065" s="194">
        <f t="shared" si="158"/>
        <v>-1.4531247666925682E-2</v>
      </c>
      <c r="I5065" s="193"/>
      <c r="J5065" s="197">
        <v>5063</v>
      </c>
      <c r="K5065" s="234"/>
      <c r="L5065" s="234"/>
      <c r="M5065" s="234"/>
      <c r="N5065" s="234"/>
      <c r="O5065" s="234"/>
      <c r="P5065" s="234"/>
      <c r="Q5065" s="7">
        <v>36787</v>
      </c>
      <c r="R5065" s="234">
        <v>0.98660700000000001</v>
      </c>
      <c r="S5065" s="8">
        <v>1084821</v>
      </c>
      <c r="T5065" s="234">
        <v>0.98325899999999999</v>
      </c>
      <c r="U5065" s="8">
        <v>1083147</v>
      </c>
      <c r="V5065" s="192">
        <v>0.93598999999999999</v>
      </c>
      <c r="W5065" s="234">
        <v>424536000</v>
      </c>
      <c r="X5065" s="194">
        <f t="shared" si="159"/>
        <v>9.8160912797348412E-2</v>
      </c>
      <c r="Y5065" s="193"/>
      <c r="Z5065" s="197">
        <v>5063</v>
      </c>
    </row>
    <row r="5066" spans="1:26" ht="14.4" x14ac:dyDescent="0.3">
      <c r="A5066" s="7">
        <v>36784</v>
      </c>
      <c r="B5066" s="191">
        <v>1480.869995</v>
      </c>
      <c r="C5066" s="191">
        <v>1480.959961</v>
      </c>
      <c r="D5066" s="191">
        <v>1460.219971</v>
      </c>
      <c r="E5066" s="191">
        <v>1465.8100589999999</v>
      </c>
      <c r="F5066" s="192">
        <v>1465.8100589999999</v>
      </c>
      <c r="G5066" s="191">
        <v>1268400000</v>
      </c>
      <c r="H5066" s="194">
        <f t="shared" si="158"/>
        <v>-1.0169654359159399E-2</v>
      </c>
      <c r="I5066" s="193"/>
      <c r="J5066" s="197">
        <v>5064</v>
      </c>
      <c r="K5066" s="234"/>
      <c r="L5066" s="234"/>
      <c r="M5066" s="234"/>
      <c r="N5066" s="234"/>
      <c r="O5066" s="234"/>
      <c r="P5066" s="234"/>
      <c r="Q5066" s="7">
        <v>36784</v>
      </c>
      <c r="R5066" s="8">
        <v>1031250</v>
      </c>
      <c r="S5066" s="8">
        <v>1039063</v>
      </c>
      <c r="T5066" s="234">
        <v>0.96875</v>
      </c>
      <c r="U5066" s="234">
        <v>0.98632799999999998</v>
      </c>
      <c r="V5066" s="192">
        <v>0.852325</v>
      </c>
      <c r="W5066" s="234">
        <v>394514400</v>
      </c>
      <c r="X5066" s="194">
        <f t="shared" si="159"/>
        <v>-2.8578755413722314E-2</v>
      </c>
      <c r="Y5066" s="193"/>
      <c r="Z5066" s="197">
        <v>5064</v>
      </c>
    </row>
    <row r="5067" spans="1:26" ht="14.4" x14ac:dyDescent="0.3">
      <c r="A5067" s="7">
        <v>36783</v>
      </c>
      <c r="B5067" s="191">
        <v>1484.910034</v>
      </c>
      <c r="C5067" s="191">
        <v>1494.160034</v>
      </c>
      <c r="D5067" s="191">
        <v>1476.7299800000001</v>
      </c>
      <c r="E5067" s="191">
        <v>1480.869995</v>
      </c>
      <c r="F5067" s="192">
        <v>1480.869995</v>
      </c>
      <c r="G5067" s="191">
        <v>1014000000</v>
      </c>
      <c r="H5067" s="194">
        <f t="shared" si="158"/>
        <v>-2.7207298135881403E-3</v>
      </c>
      <c r="I5067" s="193"/>
      <c r="J5067" s="197">
        <v>5065</v>
      </c>
      <c r="K5067" s="234"/>
      <c r="L5067" s="234"/>
      <c r="M5067" s="234"/>
      <c r="N5067" s="234"/>
      <c r="O5067" s="234"/>
      <c r="P5067" s="234"/>
      <c r="Q5067" s="7">
        <v>36783</v>
      </c>
      <c r="R5067" s="8">
        <v>1045759</v>
      </c>
      <c r="S5067" s="8">
        <v>1064732</v>
      </c>
      <c r="T5067" s="8">
        <v>1014509</v>
      </c>
      <c r="U5067" s="8">
        <v>1015346</v>
      </c>
      <c r="V5067" s="192">
        <v>0.87739999999999996</v>
      </c>
      <c r="W5067" s="234">
        <v>426552000</v>
      </c>
      <c r="X5067" s="194">
        <f t="shared" si="159"/>
        <v>-1.9665899814637178E-2</v>
      </c>
      <c r="Y5067" s="193"/>
      <c r="Z5067" s="197">
        <v>5065</v>
      </c>
    </row>
    <row r="5068" spans="1:26" ht="14.4" x14ac:dyDescent="0.3">
      <c r="A5068" s="7">
        <v>36782</v>
      </c>
      <c r="B5068" s="191">
        <v>1481.98999</v>
      </c>
      <c r="C5068" s="191">
        <v>1487.4499510000001</v>
      </c>
      <c r="D5068" s="191">
        <v>1473.6099850000001</v>
      </c>
      <c r="E5068" s="191">
        <v>1484.910034</v>
      </c>
      <c r="F5068" s="192">
        <v>1484.910034</v>
      </c>
      <c r="G5068" s="191">
        <v>1068300000</v>
      </c>
      <c r="H5068" s="194">
        <f t="shared" si="158"/>
        <v>1.9703533894989138E-3</v>
      </c>
      <c r="I5068" s="193"/>
      <c r="J5068" s="197">
        <v>5066</v>
      </c>
      <c r="K5068" s="234"/>
      <c r="L5068" s="234"/>
      <c r="M5068" s="234"/>
      <c r="N5068" s="234"/>
      <c r="O5068" s="234"/>
      <c r="P5068" s="234"/>
      <c r="Q5068" s="7">
        <v>36782</v>
      </c>
      <c r="R5068" s="8">
        <v>1013393</v>
      </c>
      <c r="S5068" s="8">
        <v>1062500</v>
      </c>
      <c r="T5068" s="8">
        <v>1013393</v>
      </c>
      <c r="U5068" s="8">
        <v>1035714</v>
      </c>
      <c r="V5068" s="192">
        <v>0.89500100000000005</v>
      </c>
      <c r="W5068" s="234">
        <v>305984000</v>
      </c>
      <c r="X5068" s="194">
        <f t="shared" si="159"/>
        <v>4.3281444974100696E-3</v>
      </c>
      <c r="Y5068" s="193"/>
      <c r="Z5068" s="197">
        <v>5066</v>
      </c>
    </row>
    <row r="5069" spans="1:26" ht="14.4" x14ac:dyDescent="0.3">
      <c r="A5069" s="7">
        <v>36781</v>
      </c>
      <c r="B5069" s="191">
        <v>1489.26001</v>
      </c>
      <c r="C5069" s="191">
        <v>1496.9300539999999</v>
      </c>
      <c r="D5069" s="191">
        <v>1479.670044</v>
      </c>
      <c r="E5069" s="191">
        <v>1481.98999</v>
      </c>
      <c r="F5069" s="192">
        <v>1481.98999</v>
      </c>
      <c r="G5069" s="191">
        <v>991200000</v>
      </c>
      <c r="H5069" s="194">
        <f t="shared" si="158"/>
        <v>-4.8816324558395487E-3</v>
      </c>
      <c r="I5069" s="193"/>
      <c r="J5069" s="197">
        <v>5067</v>
      </c>
      <c r="K5069" s="234"/>
      <c r="L5069" s="234"/>
      <c r="M5069" s="234"/>
      <c r="N5069" s="234"/>
      <c r="O5069" s="234"/>
      <c r="P5069" s="234"/>
      <c r="Q5069" s="7">
        <v>36781</v>
      </c>
      <c r="R5069" s="8">
        <v>1023996</v>
      </c>
      <c r="S5069" s="8">
        <v>1072545</v>
      </c>
      <c r="T5069" s="8">
        <v>1017857</v>
      </c>
      <c r="U5069" s="8">
        <v>1031250</v>
      </c>
      <c r="V5069" s="192">
        <v>0.89114400000000005</v>
      </c>
      <c r="W5069" s="234">
        <v>187997600</v>
      </c>
      <c r="X5069" s="194">
        <f t="shared" si="159"/>
        <v>-1.1763766534479492E-2</v>
      </c>
      <c r="Y5069" s="193"/>
      <c r="Z5069" s="197">
        <v>5067</v>
      </c>
    </row>
    <row r="5070" spans="1:26" ht="14.4" x14ac:dyDescent="0.3">
      <c r="A5070" s="7">
        <v>36780</v>
      </c>
      <c r="B5070" s="191">
        <v>1494.5</v>
      </c>
      <c r="C5070" s="191">
        <v>1506.76001</v>
      </c>
      <c r="D5070" s="191">
        <v>1483.01001</v>
      </c>
      <c r="E5070" s="191">
        <v>1489.26001</v>
      </c>
      <c r="F5070" s="192">
        <v>1489.26001</v>
      </c>
      <c r="G5070" s="191">
        <v>899300000</v>
      </c>
      <c r="H5070" s="194">
        <f t="shared" si="158"/>
        <v>-3.5061826697892502E-3</v>
      </c>
      <c r="I5070" s="193"/>
      <c r="J5070" s="197">
        <v>5068</v>
      </c>
      <c r="K5070" s="234"/>
      <c r="L5070" s="234"/>
      <c r="M5070" s="234"/>
      <c r="N5070" s="234"/>
      <c r="O5070" s="234"/>
      <c r="P5070" s="234"/>
      <c r="Q5070" s="7">
        <v>36780</v>
      </c>
      <c r="R5070" s="8">
        <v>1047991</v>
      </c>
      <c r="S5070" s="8">
        <v>1078125</v>
      </c>
      <c r="T5070" s="8">
        <v>1037946</v>
      </c>
      <c r="U5070" s="8">
        <v>1043527</v>
      </c>
      <c r="V5070" s="192">
        <v>0.901752</v>
      </c>
      <c r="W5070" s="234">
        <v>187381600</v>
      </c>
      <c r="X5070" s="194">
        <f t="shared" si="159"/>
        <v>-7.4309055666298869E-3</v>
      </c>
      <c r="Y5070" s="193"/>
      <c r="Z5070" s="197">
        <v>5068</v>
      </c>
    </row>
    <row r="5071" spans="1:26" ht="14.4" x14ac:dyDescent="0.3">
      <c r="A5071" s="7">
        <v>36777</v>
      </c>
      <c r="B5071" s="191">
        <v>1502.51001</v>
      </c>
      <c r="C5071" s="191">
        <v>1502.51001</v>
      </c>
      <c r="D5071" s="191">
        <v>1489.880005</v>
      </c>
      <c r="E5071" s="191">
        <v>1494.5</v>
      </c>
      <c r="F5071" s="192">
        <v>1494.5</v>
      </c>
      <c r="G5071" s="191">
        <v>961000000</v>
      </c>
      <c r="H5071" s="194">
        <f t="shared" si="158"/>
        <v>-5.3310859473075763E-3</v>
      </c>
      <c r="I5071" s="193"/>
      <c r="J5071" s="197">
        <v>5069</v>
      </c>
      <c r="K5071" s="234"/>
      <c r="L5071" s="234"/>
      <c r="M5071" s="234"/>
      <c r="N5071" s="234"/>
      <c r="O5071" s="234"/>
      <c r="P5071" s="234"/>
      <c r="Q5071" s="7">
        <v>36777</v>
      </c>
      <c r="R5071" s="8">
        <v>1100446</v>
      </c>
      <c r="S5071" s="8">
        <v>1100446</v>
      </c>
      <c r="T5071" s="8">
        <v>1044643</v>
      </c>
      <c r="U5071" s="8">
        <v>1051339</v>
      </c>
      <c r="V5071" s="192">
        <v>0.90850299999999995</v>
      </c>
      <c r="W5071" s="234">
        <v>195518400</v>
      </c>
      <c r="X5071" s="194">
        <f t="shared" si="159"/>
        <v>-5.0403198411246804E-2</v>
      </c>
      <c r="Y5071" s="193"/>
      <c r="Z5071" s="197">
        <v>5069</v>
      </c>
    </row>
    <row r="5072" spans="1:26" ht="14.4" x14ac:dyDescent="0.3">
      <c r="A5072" s="7">
        <v>36776</v>
      </c>
      <c r="B5072" s="191">
        <v>1492.25</v>
      </c>
      <c r="C5072" s="191">
        <v>1505.339966</v>
      </c>
      <c r="D5072" s="191">
        <v>1492.25</v>
      </c>
      <c r="E5072" s="191">
        <v>1502.51001</v>
      </c>
      <c r="F5072" s="192">
        <v>1502.51001</v>
      </c>
      <c r="G5072" s="191">
        <v>985500000</v>
      </c>
      <c r="H5072" s="194">
        <f t="shared" si="158"/>
        <v>6.8755302395710942E-3</v>
      </c>
      <c r="I5072" s="193"/>
      <c r="J5072" s="197">
        <v>5070</v>
      </c>
      <c r="K5072" s="234"/>
      <c r="L5072" s="234"/>
      <c r="M5072" s="234"/>
      <c r="N5072" s="234"/>
      <c r="O5072" s="234"/>
      <c r="P5072" s="234"/>
      <c r="Q5072" s="7">
        <v>36776</v>
      </c>
      <c r="R5072" s="8">
        <v>1055804</v>
      </c>
      <c r="S5072" s="8">
        <v>1117188</v>
      </c>
      <c r="T5072" s="8">
        <v>1040179</v>
      </c>
      <c r="U5072" s="8">
        <v>1107143</v>
      </c>
      <c r="V5072" s="192">
        <v>0.95672500000000005</v>
      </c>
      <c r="W5072" s="234">
        <v>217464800</v>
      </c>
      <c r="X5072" s="194">
        <f t="shared" si="159"/>
        <v>6.096243756598272E-2</v>
      </c>
      <c r="Y5072" s="193"/>
      <c r="Z5072" s="197">
        <v>5070</v>
      </c>
    </row>
    <row r="5073" spans="1:26" ht="14.4" x14ac:dyDescent="0.3">
      <c r="A5073" s="7">
        <v>36775</v>
      </c>
      <c r="B5073" s="191">
        <v>1507.079956</v>
      </c>
      <c r="C5073" s="191">
        <v>1512.6099850000001</v>
      </c>
      <c r="D5073" s="191">
        <v>1492.119995</v>
      </c>
      <c r="E5073" s="191">
        <v>1492.25</v>
      </c>
      <c r="F5073" s="192">
        <v>1492.25</v>
      </c>
      <c r="G5073" s="191">
        <v>995100000</v>
      </c>
      <c r="H5073" s="194">
        <f t="shared" si="158"/>
        <v>-9.8401919161348311E-3</v>
      </c>
      <c r="I5073" s="193"/>
      <c r="J5073" s="197">
        <v>5071</v>
      </c>
      <c r="K5073" s="234"/>
      <c r="L5073" s="234"/>
      <c r="M5073" s="234"/>
      <c r="N5073" s="234"/>
      <c r="O5073" s="234"/>
      <c r="P5073" s="234"/>
      <c r="Q5073" s="7">
        <v>36775</v>
      </c>
      <c r="R5073" s="8">
        <v>1095982</v>
      </c>
      <c r="S5073" s="8">
        <v>1113839</v>
      </c>
      <c r="T5073" s="8">
        <v>1031250</v>
      </c>
      <c r="U5073" s="8">
        <v>1043527</v>
      </c>
      <c r="V5073" s="192">
        <v>0.901752</v>
      </c>
      <c r="W5073" s="234">
        <v>355404000</v>
      </c>
      <c r="X5073" s="194">
        <f t="shared" si="159"/>
        <v>-6.4064840157056185E-2</v>
      </c>
      <c r="Y5073" s="193"/>
      <c r="Z5073" s="197">
        <v>5071</v>
      </c>
    </row>
    <row r="5074" spans="1:26" ht="14.4" x14ac:dyDescent="0.3">
      <c r="A5074" s="7">
        <v>36774</v>
      </c>
      <c r="B5074" s="191">
        <v>1520.7700199999999</v>
      </c>
      <c r="C5074" s="191">
        <v>1520.7700199999999</v>
      </c>
      <c r="D5074" s="191">
        <v>1504.209961</v>
      </c>
      <c r="E5074" s="191">
        <v>1507.079956</v>
      </c>
      <c r="F5074" s="192">
        <v>1507.079956</v>
      </c>
      <c r="G5074" s="191">
        <v>838500000</v>
      </c>
      <c r="H5074" s="194">
        <f t="shared" si="158"/>
        <v>-9.0020606797600426E-3</v>
      </c>
      <c r="I5074" s="193"/>
      <c r="J5074" s="197">
        <v>5072</v>
      </c>
      <c r="K5074" s="234"/>
      <c r="L5074" s="234"/>
      <c r="M5074" s="234"/>
      <c r="N5074" s="234"/>
      <c r="O5074" s="234"/>
      <c r="P5074" s="234"/>
      <c r="Q5074" s="7">
        <v>36774</v>
      </c>
      <c r="R5074" s="8">
        <v>1118862</v>
      </c>
      <c r="S5074" s="8">
        <v>1145089</v>
      </c>
      <c r="T5074" s="8">
        <v>1111607</v>
      </c>
      <c r="U5074" s="8">
        <v>1114955</v>
      </c>
      <c r="V5074" s="192">
        <v>0.96347700000000003</v>
      </c>
      <c r="W5074" s="234">
        <v>298642400</v>
      </c>
      <c r="X5074" s="194">
        <f t="shared" si="159"/>
        <v>-1.5763483391697659E-2</v>
      </c>
      <c r="Y5074" s="193"/>
      <c r="Z5074" s="197">
        <v>5072</v>
      </c>
    </row>
    <row r="5075" spans="1:26" ht="14.4" x14ac:dyDescent="0.3">
      <c r="A5075" s="7">
        <v>36770</v>
      </c>
      <c r="B5075" s="191">
        <v>1517.6800539999999</v>
      </c>
      <c r="C5075" s="191">
        <v>1530.089966</v>
      </c>
      <c r="D5075" s="191">
        <v>1515.530029</v>
      </c>
      <c r="E5075" s="191">
        <v>1520.7700199999999</v>
      </c>
      <c r="F5075" s="192">
        <v>1520.7700199999999</v>
      </c>
      <c r="G5075" s="191">
        <v>767700000</v>
      </c>
      <c r="H5075" s="194">
        <f t="shared" si="158"/>
        <v>2.0359798442735576E-3</v>
      </c>
      <c r="I5075" s="193"/>
      <c r="J5075" s="197">
        <v>5073</v>
      </c>
      <c r="K5075" s="234"/>
      <c r="L5075" s="234"/>
      <c r="M5075" s="234"/>
      <c r="N5075" s="234"/>
      <c r="O5075" s="234"/>
      <c r="P5075" s="234"/>
      <c r="Q5075" s="7">
        <v>36770</v>
      </c>
      <c r="R5075" s="8">
        <v>1094866</v>
      </c>
      <c r="S5075" s="8">
        <v>1136161</v>
      </c>
      <c r="T5075" s="8">
        <v>1091518</v>
      </c>
      <c r="U5075" s="8">
        <v>1132813</v>
      </c>
      <c r="V5075" s="192">
        <v>0.978908</v>
      </c>
      <c r="W5075" s="234">
        <v>256872000</v>
      </c>
      <c r="X5075" s="194">
        <f t="shared" si="159"/>
        <v>4.102602277923708E-2</v>
      </c>
      <c r="Y5075" s="193"/>
      <c r="Z5075" s="197">
        <v>5073</v>
      </c>
    </row>
    <row r="5076" spans="1:26" ht="14.4" x14ac:dyDescent="0.3">
      <c r="A5076" s="7">
        <v>36769</v>
      </c>
      <c r="B5076" s="191">
        <v>1502.589966</v>
      </c>
      <c r="C5076" s="191">
        <v>1525.209961</v>
      </c>
      <c r="D5076" s="191">
        <v>1502.589966</v>
      </c>
      <c r="E5076" s="191">
        <v>1517.6800539999999</v>
      </c>
      <c r="F5076" s="192">
        <v>1517.6800539999999</v>
      </c>
      <c r="G5076" s="191">
        <v>1056600000</v>
      </c>
      <c r="H5076" s="194">
        <f t="shared" si="158"/>
        <v>1.004271846708174E-2</v>
      </c>
      <c r="I5076" s="193"/>
      <c r="J5076" s="197">
        <v>5074</v>
      </c>
      <c r="K5076" s="234"/>
      <c r="L5076" s="234"/>
      <c r="M5076" s="234"/>
      <c r="N5076" s="234"/>
      <c r="O5076" s="234"/>
      <c r="P5076" s="234"/>
      <c r="Q5076" s="7">
        <v>36769</v>
      </c>
      <c r="R5076" s="8">
        <v>1053013</v>
      </c>
      <c r="S5076" s="8">
        <v>1098214</v>
      </c>
      <c r="T5076" s="8">
        <v>1052455</v>
      </c>
      <c r="U5076" s="8">
        <v>1088170</v>
      </c>
      <c r="V5076" s="192">
        <v>0.94033</v>
      </c>
      <c r="W5076" s="234">
        <v>419596800</v>
      </c>
      <c r="X5076" s="194">
        <f t="shared" si="159"/>
        <v>2.4159503696571834E-2</v>
      </c>
      <c r="Y5076" s="193"/>
      <c r="Z5076" s="197">
        <v>5074</v>
      </c>
    </row>
    <row r="5077" spans="1:26" ht="14.4" x14ac:dyDescent="0.3">
      <c r="A5077" s="7">
        <v>36768</v>
      </c>
      <c r="B5077" s="191">
        <v>1509.839966</v>
      </c>
      <c r="C5077" s="191">
        <v>1510.48999</v>
      </c>
      <c r="D5077" s="191">
        <v>1500.089966</v>
      </c>
      <c r="E5077" s="191">
        <v>1502.589966</v>
      </c>
      <c r="F5077" s="192">
        <v>1502.589966</v>
      </c>
      <c r="G5077" s="191">
        <v>818400000</v>
      </c>
      <c r="H5077" s="194">
        <f t="shared" si="158"/>
        <v>-4.8018334149726701E-3</v>
      </c>
      <c r="I5077" s="193"/>
      <c r="J5077" s="197">
        <v>5075</v>
      </c>
      <c r="K5077" s="234"/>
      <c r="L5077" s="234"/>
      <c r="M5077" s="234"/>
      <c r="N5077" s="234"/>
      <c r="O5077" s="234"/>
      <c r="P5077" s="234"/>
      <c r="Q5077" s="7">
        <v>36768</v>
      </c>
      <c r="R5077" s="8">
        <v>1053571</v>
      </c>
      <c r="S5077" s="8">
        <v>1071429</v>
      </c>
      <c r="T5077" s="8">
        <v>1048270</v>
      </c>
      <c r="U5077" s="8">
        <v>1062500</v>
      </c>
      <c r="V5077" s="192">
        <v>0.91814799999999996</v>
      </c>
      <c r="W5077" s="234">
        <v>285392800</v>
      </c>
      <c r="X5077" s="194">
        <f t="shared" si="159"/>
        <v>5.2796044347801253E-3</v>
      </c>
      <c r="Y5077" s="193"/>
      <c r="Z5077" s="197">
        <v>5075</v>
      </c>
    </row>
    <row r="5078" spans="1:26" ht="14.4" x14ac:dyDescent="0.3">
      <c r="A5078" s="7">
        <v>36767</v>
      </c>
      <c r="B5078" s="191">
        <v>1514.089966</v>
      </c>
      <c r="C5078" s="191">
        <v>1514.8100589999999</v>
      </c>
      <c r="D5078" s="191">
        <v>1505.459961</v>
      </c>
      <c r="E5078" s="191">
        <v>1509.839966</v>
      </c>
      <c r="F5078" s="192">
        <v>1509.839966</v>
      </c>
      <c r="G5078" s="191">
        <v>795600000</v>
      </c>
      <c r="H5078" s="194">
        <f t="shared" si="158"/>
        <v>-2.8069666238049688E-3</v>
      </c>
      <c r="I5078" s="193"/>
      <c r="J5078" s="197">
        <v>5076</v>
      </c>
      <c r="K5078" s="234"/>
      <c r="L5078" s="234"/>
      <c r="M5078" s="234"/>
      <c r="N5078" s="234"/>
      <c r="O5078" s="234"/>
      <c r="P5078" s="234"/>
      <c r="Q5078" s="7">
        <v>36767</v>
      </c>
      <c r="R5078" s="8">
        <v>1033482</v>
      </c>
      <c r="S5078" s="8">
        <v>1061384</v>
      </c>
      <c r="T5078" s="8">
        <v>1030134</v>
      </c>
      <c r="U5078" s="8">
        <v>1056920</v>
      </c>
      <c r="V5078" s="192">
        <v>0.91332599999999997</v>
      </c>
      <c r="W5078" s="234">
        <v>267030400</v>
      </c>
      <c r="X5078" s="194">
        <f t="shared" si="159"/>
        <v>1.9375735239953226E-2</v>
      </c>
      <c r="Y5078" s="193"/>
      <c r="Z5078" s="197">
        <v>5076</v>
      </c>
    </row>
    <row r="5079" spans="1:26" ht="14.4" x14ac:dyDescent="0.3">
      <c r="A5079" s="7">
        <v>36766</v>
      </c>
      <c r="B5079" s="191">
        <v>1506.4499510000001</v>
      </c>
      <c r="C5079" s="191">
        <v>1523.9499510000001</v>
      </c>
      <c r="D5079" s="191">
        <v>1506.4499510000001</v>
      </c>
      <c r="E5079" s="191">
        <v>1514.089966</v>
      </c>
      <c r="F5079" s="192">
        <v>1514.089966</v>
      </c>
      <c r="G5079" s="191">
        <v>733600000</v>
      </c>
      <c r="H5079" s="194">
        <f t="shared" si="158"/>
        <v>5.071535894656449E-3</v>
      </c>
      <c r="I5079" s="193"/>
      <c r="J5079" s="197">
        <v>5077</v>
      </c>
      <c r="K5079" s="234"/>
      <c r="L5079" s="234"/>
      <c r="M5079" s="234"/>
      <c r="N5079" s="234"/>
      <c r="O5079" s="234"/>
      <c r="P5079" s="234"/>
      <c r="Q5079" s="7">
        <v>36766</v>
      </c>
      <c r="R5079" s="8">
        <v>1022321</v>
      </c>
      <c r="S5079" s="8">
        <v>1053571</v>
      </c>
      <c r="T5079" s="8">
        <v>1018973</v>
      </c>
      <c r="U5079" s="8">
        <v>1036830</v>
      </c>
      <c r="V5079" s="192">
        <v>0.89596600000000004</v>
      </c>
      <c r="W5079" s="234">
        <v>359004800</v>
      </c>
      <c r="X5079" s="194">
        <f t="shared" si="159"/>
        <v>2.2002402253053291E-2</v>
      </c>
      <c r="Y5079" s="193"/>
      <c r="Z5079" s="197">
        <v>5077</v>
      </c>
    </row>
    <row r="5080" spans="1:26" ht="14.4" x14ac:dyDescent="0.3">
      <c r="A5080" s="7">
        <v>36763</v>
      </c>
      <c r="B5080" s="191">
        <v>1508.3100589999999</v>
      </c>
      <c r="C5080" s="191">
        <v>1513.469971</v>
      </c>
      <c r="D5080" s="191">
        <v>1505.089966</v>
      </c>
      <c r="E5080" s="191">
        <v>1506.4499510000001</v>
      </c>
      <c r="F5080" s="192">
        <v>1506.4499510000001</v>
      </c>
      <c r="G5080" s="191">
        <v>685600000</v>
      </c>
      <c r="H5080" s="194">
        <f t="shared" si="158"/>
        <v>-1.2332398029839399E-3</v>
      </c>
      <c r="I5080" s="193"/>
      <c r="J5080" s="197">
        <v>5078</v>
      </c>
      <c r="K5080" s="234"/>
      <c r="L5080" s="234"/>
      <c r="M5080" s="234"/>
      <c r="N5080" s="234"/>
      <c r="O5080" s="234"/>
      <c r="P5080" s="234"/>
      <c r="Q5080" s="7">
        <v>36763</v>
      </c>
      <c r="R5080" s="8">
        <v>1008929</v>
      </c>
      <c r="S5080" s="8">
        <v>1026786</v>
      </c>
      <c r="T5080" s="8">
        <v>1006696</v>
      </c>
      <c r="U5080" s="8">
        <v>1014509</v>
      </c>
      <c r="V5080" s="192">
        <v>0.87667700000000004</v>
      </c>
      <c r="W5080" s="234">
        <v>334460000</v>
      </c>
      <c r="X5080" s="194">
        <f t="shared" si="159"/>
        <v>1.2531371740544042E-2</v>
      </c>
      <c r="Y5080" s="193"/>
      <c r="Z5080" s="197">
        <v>5078</v>
      </c>
    </row>
    <row r="5081" spans="1:26" ht="14.4" x14ac:dyDescent="0.3">
      <c r="A5081" s="7">
        <v>36762</v>
      </c>
      <c r="B5081" s="191">
        <v>1505.969971</v>
      </c>
      <c r="C5081" s="191">
        <v>1511.160034</v>
      </c>
      <c r="D5081" s="191">
        <v>1501.25</v>
      </c>
      <c r="E5081" s="191">
        <v>1508.3100589999999</v>
      </c>
      <c r="F5081" s="192">
        <v>1508.3100589999999</v>
      </c>
      <c r="G5081" s="191">
        <v>837100000</v>
      </c>
      <c r="H5081" s="194">
        <f t="shared" si="158"/>
        <v>1.553874277085385E-3</v>
      </c>
      <c r="I5081" s="193"/>
      <c r="J5081" s="197">
        <v>5079</v>
      </c>
      <c r="K5081" s="234"/>
      <c r="L5081" s="234"/>
      <c r="M5081" s="234"/>
      <c r="N5081" s="234"/>
      <c r="O5081" s="234"/>
      <c r="P5081" s="234"/>
      <c r="Q5081" s="7">
        <v>36762</v>
      </c>
      <c r="R5081" s="234">
        <v>0.97628300000000001</v>
      </c>
      <c r="S5081" s="8">
        <v>1011161</v>
      </c>
      <c r="T5081" s="234">
        <v>0.953125</v>
      </c>
      <c r="U5081" s="8">
        <v>1001953</v>
      </c>
      <c r="V5081" s="192">
        <v>0.86582700000000001</v>
      </c>
      <c r="W5081" s="234">
        <v>310766400</v>
      </c>
      <c r="X5081" s="194">
        <f t="shared" si="159"/>
        <v>3.3084396950718201E-2</v>
      </c>
      <c r="Y5081" s="193"/>
      <c r="Z5081" s="197">
        <v>5079</v>
      </c>
    </row>
    <row r="5082" spans="1:26" ht="14.4" x14ac:dyDescent="0.3">
      <c r="A5082" s="7">
        <v>36761</v>
      </c>
      <c r="B5082" s="191">
        <v>1498.130005</v>
      </c>
      <c r="C5082" s="191">
        <v>1507.1999510000001</v>
      </c>
      <c r="D5082" s="191">
        <v>1489.5200199999999</v>
      </c>
      <c r="E5082" s="191">
        <v>1505.969971</v>
      </c>
      <c r="F5082" s="192">
        <v>1505.969971</v>
      </c>
      <c r="G5082" s="191">
        <v>871000000</v>
      </c>
      <c r="H5082" s="194">
        <f t="shared" si="158"/>
        <v>5.2331679986611073E-3</v>
      </c>
      <c r="I5082" s="193"/>
      <c r="J5082" s="197">
        <v>5080</v>
      </c>
      <c r="K5082" s="234"/>
      <c r="L5082" s="234"/>
      <c r="M5082" s="234"/>
      <c r="N5082" s="234"/>
      <c r="O5082" s="234"/>
      <c r="P5082" s="234"/>
      <c r="Q5082" s="7">
        <v>36761</v>
      </c>
      <c r="R5082" s="234">
        <v>0.91908500000000004</v>
      </c>
      <c r="S5082" s="234">
        <v>0.97767899999999996</v>
      </c>
      <c r="T5082" s="234">
        <v>0.91183000000000003</v>
      </c>
      <c r="U5082" s="234">
        <v>0.96986600000000001</v>
      </c>
      <c r="V5082" s="192">
        <v>0.83809900000000004</v>
      </c>
      <c r="W5082" s="234">
        <v>236863200</v>
      </c>
      <c r="X5082" s="194">
        <f t="shared" si="159"/>
        <v>5.0785300272194016E-2</v>
      </c>
      <c r="Y5082" s="193"/>
      <c r="Z5082" s="197">
        <v>5080</v>
      </c>
    </row>
    <row r="5083" spans="1:26" ht="14.4" x14ac:dyDescent="0.3">
      <c r="A5083" s="7">
        <v>36760</v>
      </c>
      <c r="B5083" s="191">
        <v>1499.4799800000001</v>
      </c>
      <c r="C5083" s="191">
        <v>1508.4499510000001</v>
      </c>
      <c r="D5083" s="191">
        <v>1497.420044</v>
      </c>
      <c r="E5083" s="191">
        <v>1498.130005</v>
      </c>
      <c r="F5083" s="192">
        <v>1498.130005</v>
      </c>
      <c r="G5083" s="191">
        <v>818800000</v>
      </c>
      <c r="H5083" s="194">
        <f t="shared" si="158"/>
        <v>-9.0029544775921974E-4</v>
      </c>
      <c r="I5083" s="193"/>
      <c r="J5083" s="197">
        <v>5081</v>
      </c>
      <c r="K5083" s="234"/>
      <c r="L5083" s="234"/>
      <c r="M5083" s="234"/>
      <c r="N5083" s="234"/>
      <c r="O5083" s="234"/>
      <c r="P5083" s="234"/>
      <c r="Q5083" s="7">
        <v>36760</v>
      </c>
      <c r="R5083" s="234">
        <v>0.90401799999999999</v>
      </c>
      <c r="S5083" s="234">
        <v>0.94308000000000003</v>
      </c>
      <c r="T5083" s="234">
        <v>0.89955399999999996</v>
      </c>
      <c r="U5083" s="234">
        <v>0.92299100000000001</v>
      </c>
      <c r="V5083" s="192">
        <v>0.797593</v>
      </c>
      <c r="W5083" s="234">
        <v>276802400</v>
      </c>
      <c r="X5083" s="194">
        <f t="shared" si="159"/>
        <v>2.3515658284441344E-2</v>
      </c>
      <c r="Y5083" s="193"/>
      <c r="Z5083" s="197">
        <v>5081</v>
      </c>
    </row>
    <row r="5084" spans="1:26" ht="14.4" x14ac:dyDescent="0.3">
      <c r="A5084" s="7">
        <v>36759</v>
      </c>
      <c r="B5084" s="191">
        <v>1491.719971</v>
      </c>
      <c r="C5084" s="191">
        <v>1502.839966</v>
      </c>
      <c r="D5084" s="191">
        <v>1491.130005</v>
      </c>
      <c r="E5084" s="191">
        <v>1499.4799800000001</v>
      </c>
      <c r="F5084" s="192">
        <v>1499.4799800000001</v>
      </c>
      <c r="G5084" s="191">
        <v>731600000</v>
      </c>
      <c r="H5084" s="194">
        <f t="shared" si="158"/>
        <v>5.2020547762714657E-3</v>
      </c>
      <c r="I5084" s="193"/>
      <c r="J5084" s="197">
        <v>5082</v>
      </c>
      <c r="K5084" s="234"/>
      <c r="L5084" s="234"/>
      <c r="M5084" s="234"/>
      <c r="N5084" s="234"/>
      <c r="O5084" s="234"/>
      <c r="P5084" s="234"/>
      <c r="Q5084" s="7">
        <v>36759</v>
      </c>
      <c r="R5084" s="234">
        <v>0.89732100000000004</v>
      </c>
      <c r="S5084" s="234">
        <v>0.92075899999999999</v>
      </c>
      <c r="T5084" s="234">
        <v>0.88616099999999998</v>
      </c>
      <c r="U5084" s="234">
        <v>0.90178599999999998</v>
      </c>
      <c r="V5084" s="192">
        <v>0.77926799999999996</v>
      </c>
      <c r="W5084" s="234">
        <v>134467200</v>
      </c>
      <c r="X5084" s="194">
        <f t="shared" si="159"/>
        <v>9.9993130737615118E-3</v>
      </c>
      <c r="Y5084" s="193"/>
      <c r="Z5084" s="197">
        <v>5082</v>
      </c>
    </row>
    <row r="5085" spans="1:26" ht="14.4" x14ac:dyDescent="0.3">
      <c r="A5085" s="7">
        <v>36756</v>
      </c>
      <c r="B5085" s="191">
        <v>1496.0699460000001</v>
      </c>
      <c r="C5085" s="191">
        <v>1499.469971</v>
      </c>
      <c r="D5085" s="191">
        <v>1488.98999</v>
      </c>
      <c r="E5085" s="191">
        <v>1491.719971</v>
      </c>
      <c r="F5085" s="192">
        <v>1491.719971</v>
      </c>
      <c r="G5085" s="191">
        <v>821400000</v>
      </c>
      <c r="H5085" s="194">
        <f t="shared" si="158"/>
        <v>-2.907601353553349E-3</v>
      </c>
      <c r="I5085" s="193"/>
      <c r="J5085" s="197">
        <v>5083</v>
      </c>
      <c r="K5085" s="234"/>
      <c r="L5085" s="234"/>
      <c r="M5085" s="234"/>
      <c r="N5085" s="234"/>
      <c r="O5085" s="234"/>
      <c r="P5085" s="234"/>
      <c r="Q5085" s="7">
        <v>36756</v>
      </c>
      <c r="R5085" s="234">
        <v>0.91741099999999998</v>
      </c>
      <c r="S5085" s="234">
        <v>0.92522300000000002</v>
      </c>
      <c r="T5085" s="234">
        <v>0.890625</v>
      </c>
      <c r="U5085" s="234">
        <v>0.89285700000000001</v>
      </c>
      <c r="V5085" s="192">
        <v>0.77155300000000004</v>
      </c>
      <c r="W5085" s="234">
        <v>190176000</v>
      </c>
      <c r="X5085" s="194">
        <f t="shared" si="159"/>
        <v>-2.7946354891745892E-2</v>
      </c>
      <c r="Y5085" s="193"/>
      <c r="Z5085" s="197">
        <v>5083</v>
      </c>
    </row>
    <row r="5086" spans="1:26" ht="14.4" x14ac:dyDescent="0.3">
      <c r="A5086" s="7">
        <v>36755</v>
      </c>
      <c r="B5086" s="191">
        <v>1479.849976</v>
      </c>
      <c r="C5086" s="191">
        <v>1499.3199460000001</v>
      </c>
      <c r="D5086" s="191">
        <v>1479.849976</v>
      </c>
      <c r="E5086" s="191">
        <v>1496.0699460000001</v>
      </c>
      <c r="F5086" s="192">
        <v>1496.0699460000001</v>
      </c>
      <c r="G5086" s="191">
        <v>922400000</v>
      </c>
      <c r="H5086" s="194">
        <f t="shared" si="158"/>
        <v>1.0960550233505631E-2</v>
      </c>
      <c r="I5086" s="193"/>
      <c r="J5086" s="197">
        <v>5084</v>
      </c>
      <c r="K5086" s="234"/>
      <c r="L5086" s="234"/>
      <c r="M5086" s="234"/>
      <c r="N5086" s="234"/>
      <c r="O5086" s="234"/>
      <c r="P5086" s="234"/>
      <c r="Q5086" s="7">
        <v>36755</v>
      </c>
      <c r="R5086" s="234">
        <v>0.86383900000000002</v>
      </c>
      <c r="S5086" s="234">
        <v>0.93638399999999999</v>
      </c>
      <c r="T5086" s="234">
        <v>0.86272300000000002</v>
      </c>
      <c r="U5086" s="234">
        <v>0.91852699999999998</v>
      </c>
      <c r="V5086" s="192">
        <v>0.79373499999999997</v>
      </c>
      <c r="W5086" s="234">
        <v>270900000</v>
      </c>
      <c r="X5086" s="194">
        <f t="shared" si="159"/>
        <v>6.0567392564998081E-2</v>
      </c>
      <c r="Y5086" s="193"/>
      <c r="Z5086" s="197">
        <v>5084</v>
      </c>
    </row>
    <row r="5087" spans="1:26" ht="14.4" x14ac:dyDescent="0.3">
      <c r="A5087" s="7">
        <v>36754</v>
      </c>
      <c r="B5087" s="191">
        <v>1484.4300539999999</v>
      </c>
      <c r="C5087" s="191">
        <v>1496.089966</v>
      </c>
      <c r="D5087" s="191">
        <v>1475.73999</v>
      </c>
      <c r="E5087" s="191">
        <v>1479.849976</v>
      </c>
      <c r="F5087" s="192">
        <v>1479.849976</v>
      </c>
      <c r="G5087" s="191">
        <v>929800000</v>
      </c>
      <c r="H5087" s="194">
        <f t="shared" si="158"/>
        <v>-3.0854117967083127E-3</v>
      </c>
      <c r="I5087" s="193"/>
      <c r="J5087" s="197">
        <v>5085</v>
      </c>
      <c r="K5087" s="234"/>
      <c r="L5087" s="234"/>
      <c r="M5087" s="234"/>
      <c r="N5087" s="234"/>
      <c r="O5087" s="234"/>
      <c r="P5087" s="234"/>
      <c r="Q5087" s="7">
        <v>36754</v>
      </c>
      <c r="R5087" s="234">
        <v>0.83705399999999996</v>
      </c>
      <c r="S5087" s="234">
        <v>0.875</v>
      </c>
      <c r="T5087" s="234">
        <v>0.83593799999999996</v>
      </c>
      <c r="U5087" s="234">
        <v>0.86607100000000004</v>
      </c>
      <c r="V5087" s="192">
        <v>0.74840600000000002</v>
      </c>
      <c r="W5087" s="234">
        <v>143673600</v>
      </c>
      <c r="X5087" s="194">
        <f t="shared" si="159"/>
        <v>3.8822270372010352E-2</v>
      </c>
      <c r="Y5087" s="193"/>
      <c r="Z5087" s="197">
        <v>5085</v>
      </c>
    </row>
    <row r="5088" spans="1:26" ht="14.4" x14ac:dyDescent="0.3">
      <c r="A5088" s="7">
        <v>36753</v>
      </c>
      <c r="B5088" s="191">
        <v>1491.5600589999999</v>
      </c>
      <c r="C5088" s="191">
        <v>1493.119995</v>
      </c>
      <c r="D5088" s="191">
        <v>1482.73999</v>
      </c>
      <c r="E5088" s="191">
        <v>1484.4300539999999</v>
      </c>
      <c r="F5088" s="192">
        <v>1484.4300539999999</v>
      </c>
      <c r="G5088" s="191">
        <v>895900000</v>
      </c>
      <c r="H5088" s="194">
        <f t="shared" si="158"/>
        <v>-4.7802332577745587E-3</v>
      </c>
      <c r="I5088" s="193"/>
      <c r="J5088" s="197">
        <v>5086</v>
      </c>
      <c r="K5088" s="234"/>
      <c r="L5088" s="234"/>
      <c r="M5088" s="234"/>
      <c r="N5088" s="234"/>
      <c r="O5088" s="234"/>
      <c r="P5088" s="234"/>
      <c r="Q5088" s="7">
        <v>36753</v>
      </c>
      <c r="R5088" s="234">
        <v>0.84375</v>
      </c>
      <c r="S5088" s="234">
        <v>0.85602699999999998</v>
      </c>
      <c r="T5088" s="234">
        <v>0.83035700000000001</v>
      </c>
      <c r="U5088" s="234">
        <v>0.83370500000000003</v>
      </c>
      <c r="V5088" s="192">
        <v>0.72043699999999999</v>
      </c>
      <c r="W5088" s="234">
        <v>114200800</v>
      </c>
      <c r="X5088" s="194">
        <f t="shared" si="159"/>
        <v>-7.9686157439026895E-3</v>
      </c>
      <c r="Y5088" s="193"/>
      <c r="Z5088" s="197">
        <v>5086</v>
      </c>
    </row>
    <row r="5089" spans="1:26" ht="14.4" x14ac:dyDescent="0.3">
      <c r="A5089" s="7">
        <v>36752</v>
      </c>
      <c r="B5089" s="191">
        <v>1471.839966</v>
      </c>
      <c r="C5089" s="191">
        <v>1491.6400149999999</v>
      </c>
      <c r="D5089" s="191">
        <v>1468.5600589999999</v>
      </c>
      <c r="E5089" s="191">
        <v>1491.5600589999999</v>
      </c>
      <c r="F5089" s="192">
        <v>1491.5600589999999</v>
      </c>
      <c r="G5089" s="191">
        <v>783800000</v>
      </c>
      <c r="H5089" s="194">
        <f t="shared" si="158"/>
        <v>1.3398258951747954E-2</v>
      </c>
      <c r="I5089" s="193"/>
      <c r="J5089" s="197">
        <v>5087</v>
      </c>
      <c r="K5089" s="234"/>
      <c r="L5089" s="234"/>
      <c r="M5089" s="234"/>
      <c r="N5089" s="234"/>
      <c r="O5089" s="234"/>
      <c r="P5089" s="234"/>
      <c r="Q5089" s="7">
        <v>36752</v>
      </c>
      <c r="R5089" s="234">
        <v>0.84988799999999998</v>
      </c>
      <c r="S5089" s="234">
        <v>0.85156299999999996</v>
      </c>
      <c r="T5089" s="234">
        <v>0.82700899999999999</v>
      </c>
      <c r="U5089" s="234">
        <v>0.84040199999999998</v>
      </c>
      <c r="V5089" s="192">
        <v>0.72622399999999998</v>
      </c>
      <c r="W5089" s="234">
        <v>156660000</v>
      </c>
      <c r="X5089" s="194">
        <f t="shared" si="159"/>
        <v>-1.3106952460288469E-2</v>
      </c>
      <c r="Y5089" s="193"/>
      <c r="Z5089" s="197">
        <v>5087</v>
      </c>
    </row>
    <row r="5090" spans="1:26" ht="14.4" x14ac:dyDescent="0.3">
      <c r="A5090" s="7">
        <v>36749</v>
      </c>
      <c r="B5090" s="191">
        <v>1460.25</v>
      </c>
      <c r="C5090" s="191">
        <v>1475.719971</v>
      </c>
      <c r="D5090" s="191">
        <v>1453.0600589999999</v>
      </c>
      <c r="E5090" s="191">
        <v>1471.839966</v>
      </c>
      <c r="F5090" s="192">
        <v>1471.839966</v>
      </c>
      <c r="G5090" s="191">
        <v>835500000</v>
      </c>
      <c r="H5090" s="194">
        <f t="shared" si="158"/>
        <v>7.9369738058551638E-3</v>
      </c>
      <c r="I5090" s="193"/>
      <c r="J5090" s="197">
        <v>5088</v>
      </c>
      <c r="K5090" s="234"/>
      <c r="L5090" s="234"/>
      <c r="M5090" s="234"/>
      <c r="N5090" s="234"/>
      <c r="O5090" s="234"/>
      <c r="P5090" s="234"/>
      <c r="Q5090" s="7">
        <v>36749</v>
      </c>
      <c r="R5090" s="234">
        <v>0.83649600000000002</v>
      </c>
      <c r="S5090" s="234">
        <v>0.85714299999999999</v>
      </c>
      <c r="T5090" s="234">
        <v>0.81361600000000001</v>
      </c>
      <c r="U5090" s="234">
        <v>0.85156299999999996</v>
      </c>
      <c r="V5090" s="192">
        <v>0.735869</v>
      </c>
      <c r="W5090" s="234">
        <v>238056000</v>
      </c>
      <c r="X5090" s="194">
        <f t="shared" si="159"/>
        <v>2.6282802408915695E-3</v>
      </c>
      <c r="Y5090" s="193"/>
      <c r="Z5090" s="197">
        <v>5088</v>
      </c>
    </row>
    <row r="5091" spans="1:26" ht="14.4" x14ac:dyDescent="0.3">
      <c r="A5091" s="7">
        <v>36748</v>
      </c>
      <c r="B5091" s="191">
        <v>1472.869995</v>
      </c>
      <c r="C5091" s="191">
        <v>1475.150024</v>
      </c>
      <c r="D5091" s="191">
        <v>1459.8900149999999</v>
      </c>
      <c r="E5091" s="191">
        <v>1460.25</v>
      </c>
      <c r="F5091" s="192">
        <v>1460.25</v>
      </c>
      <c r="G5091" s="191">
        <v>940800000</v>
      </c>
      <c r="H5091" s="194">
        <f t="shared" si="158"/>
        <v>-8.5683020516688687E-3</v>
      </c>
      <c r="I5091" s="193"/>
      <c r="J5091" s="197">
        <v>5089</v>
      </c>
      <c r="K5091" s="234"/>
      <c r="L5091" s="234"/>
      <c r="M5091" s="234"/>
      <c r="N5091" s="234"/>
      <c r="O5091" s="234"/>
      <c r="P5091" s="234"/>
      <c r="Q5091" s="7">
        <v>36748</v>
      </c>
      <c r="R5091" s="234">
        <v>0.85714299999999999</v>
      </c>
      <c r="S5091" s="234">
        <v>0.86495500000000003</v>
      </c>
      <c r="T5091" s="234">
        <v>0.84598200000000001</v>
      </c>
      <c r="U5091" s="234">
        <v>0.84933000000000003</v>
      </c>
      <c r="V5091" s="192">
        <v>0.73394000000000004</v>
      </c>
      <c r="W5091" s="234">
        <v>251714400</v>
      </c>
      <c r="X5091" s="194">
        <f t="shared" si="159"/>
        <v>1.3165524062894282E-3</v>
      </c>
      <c r="Y5091" s="193"/>
      <c r="Z5091" s="197">
        <v>5089</v>
      </c>
    </row>
    <row r="5092" spans="1:26" ht="14.4" x14ac:dyDescent="0.3">
      <c r="A5092" s="7">
        <v>36747</v>
      </c>
      <c r="B5092" s="191">
        <v>1482.8000489999999</v>
      </c>
      <c r="C5092" s="191">
        <v>1490.329956</v>
      </c>
      <c r="D5092" s="191">
        <v>1471.160034</v>
      </c>
      <c r="E5092" s="191">
        <v>1472.869995</v>
      </c>
      <c r="F5092" s="192">
        <v>1472.869995</v>
      </c>
      <c r="G5092" s="191">
        <v>1054000000</v>
      </c>
      <c r="H5092" s="194">
        <f t="shared" si="158"/>
        <v>-6.6968260533149795E-3</v>
      </c>
      <c r="I5092" s="193"/>
      <c r="J5092" s="197">
        <v>5090</v>
      </c>
      <c r="K5092" s="234"/>
      <c r="L5092" s="234"/>
      <c r="M5092" s="234"/>
      <c r="N5092" s="234"/>
      <c r="O5092" s="234"/>
      <c r="P5092" s="234"/>
      <c r="Q5092" s="7">
        <v>36747</v>
      </c>
      <c r="R5092" s="234">
        <v>0.859375</v>
      </c>
      <c r="S5092" s="234">
        <v>0.86495500000000003</v>
      </c>
      <c r="T5092" s="234">
        <v>0.84375</v>
      </c>
      <c r="U5092" s="234">
        <v>0.84821400000000002</v>
      </c>
      <c r="V5092" s="192">
        <v>0.73297500000000004</v>
      </c>
      <c r="W5092" s="234">
        <v>379640800</v>
      </c>
      <c r="X5092" s="194">
        <f t="shared" si="159"/>
        <v>1.6042373045819191E-2</v>
      </c>
      <c r="Y5092" s="193"/>
      <c r="Z5092" s="197">
        <v>5090</v>
      </c>
    </row>
    <row r="5093" spans="1:26" ht="14.4" x14ac:dyDescent="0.3">
      <c r="A5093" s="7">
        <v>36746</v>
      </c>
      <c r="B5093" s="191">
        <v>1479.3199460000001</v>
      </c>
      <c r="C5093" s="191">
        <v>1484.5200199999999</v>
      </c>
      <c r="D5093" s="191">
        <v>1472.6099850000001</v>
      </c>
      <c r="E5093" s="191">
        <v>1482.8000489999999</v>
      </c>
      <c r="F5093" s="192">
        <v>1482.8000489999999</v>
      </c>
      <c r="G5093" s="191">
        <v>992200000</v>
      </c>
      <c r="H5093" s="194">
        <f t="shared" si="158"/>
        <v>2.3525019110368106E-3</v>
      </c>
      <c r="I5093" s="193"/>
      <c r="J5093" s="197">
        <v>5091</v>
      </c>
      <c r="K5093" s="234"/>
      <c r="L5093" s="234"/>
      <c r="M5093" s="234"/>
      <c r="N5093" s="234"/>
      <c r="O5093" s="234"/>
      <c r="P5093" s="234"/>
      <c r="Q5093" s="7">
        <v>36746</v>
      </c>
      <c r="R5093" s="234">
        <v>0.85602699999999998</v>
      </c>
      <c r="S5093" s="234">
        <v>0.85714299999999999</v>
      </c>
      <c r="T5093" s="234">
        <v>0.82700899999999999</v>
      </c>
      <c r="U5093" s="234">
        <v>0.83482100000000004</v>
      </c>
      <c r="V5093" s="192">
        <v>0.72140199999999999</v>
      </c>
      <c r="W5093" s="234">
        <v>176674400</v>
      </c>
      <c r="X5093" s="194">
        <f t="shared" si="159"/>
        <v>-2.4771334250790165E-2</v>
      </c>
      <c r="Y5093" s="193"/>
      <c r="Z5093" s="197">
        <v>5091</v>
      </c>
    </row>
    <row r="5094" spans="1:26" ht="14.4" x14ac:dyDescent="0.3">
      <c r="A5094" s="7">
        <v>36745</v>
      </c>
      <c r="B5094" s="191">
        <v>1462.9300539999999</v>
      </c>
      <c r="C5094" s="191">
        <v>1480.8000489999999</v>
      </c>
      <c r="D5094" s="191">
        <v>1460.719971</v>
      </c>
      <c r="E5094" s="191">
        <v>1479.3199460000001</v>
      </c>
      <c r="F5094" s="192">
        <v>1479.3199460000001</v>
      </c>
      <c r="G5094" s="191">
        <v>854800000</v>
      </c>
      <c r="H5094" s="194">
        <f t="shared" si="158"/>
        <v>1.120346933552036E-2</v>
      </c>
      <c r="I5094" s="193"/>
      <c r="J5094" s="197">
        <v>5092</v>
      </c>
      <c r="K5094" s="234"/>
      <c r="L5094" s="234"/>
      <c r="M5094" s="234"/>
      <c r="N5094" s="234"/>
      <c r="O5094" s="234"/>
      <c r="P5094" s="234"/>
      <c r="Q5094" s="7">
        <v>36745</v>
      </c>
      <c r="R5094" s="234">
        <v>0.85491099999999998</v>
      </c>
      <c r="S5094" s="234">
        <v>0.87611600000000001</v>
      </c>
      <c r="T5094" s="234">
        <v>0.84263399999999999</v>
      </c>
      <c r="U5094" s="234">
        <v>0.85602699999999998</v>
      </c>
      <c r="V5094" s="192">
        <v>0.73972599999999999</v>
      </c>
      <c r="W5094" s="234">
        <v>187348000</v>
      </c>
      <c r="X5094" s="194">
        <f t="shared" si="159"/>
        <v>1.1873397843637775E-2</v>
      </c>
      <c r="Y5094" s="193"/>
      <c r="Z5094" s="197">
        <v>5092</v>
      </c>
    </row>
    <row r="5095" spans="1:26" ht="14.4" x14ac:dyDescent="0.3">
      <c r="A5095" s="7">
        <v>36742</v>
      </c>
      <c r="B5095" s="191">
        <v>1452.5600589999999</v>
      </c>
      <c r="C5095" s="191">
        <v>1462.9300539999999</v>
      </c>
      <c r="D5095" s="191">
        <v>1451.3100589999999</v>
      </c>
      <c r="E5095" s="191">
        <v>1462.9300539999999</v>
      </c>
      <c r="F5095" s="192">
        <v>1462.9300539999999</v>
      </c>
      <c r="G5095" s="191">
        <v>956000000</v>
      </c>
      <c r="H5095" s="194">
        <f t="shared" si="158"/>
        <v>7.1391161664868677E-3</v>
      </c>
      <c r="I5095" s="193"/>
      <c r="J5095" s="197">
        <v>5093</v>
      </c>
      <c r="K5095" s="234"/>
      <c r="L5095" s="234"/>
      <c r="M5095" s="234"/>
      <c r="N5095" s="234"/>
      <c r="O5095" s="234"/>
      <c r="P5095" s="234"/>
      <c r="Q5095" s="7">
        <v>36742</v>
      </c>
      <c r="R5095" s="234">
        <v>0.88337100000000002</v>
      </c>
      <c r="S5095" s="234">
        <v>0.91517899999999996</v>
      </c>
      <c r="T5095" s="234">
        <v>0.82700899999999999</v>
      </c>
      <c r="U5095" s="234">
        <v>0.84598200000000001</v>
      </c>
      <c r="V5095" s="192">
        <v>0.73104599999999997</v>
      </c>
      <c r="W5095" s="234">
        <v>263121600</v>
      </c>
      <c r="X5095" s="194">
        <f t="shared" si="159"/>
        <v>-1.3021624402078619E-2</v>
      </c>
      <c r="Y5095" s="193"/>
      <c r="Z5095" s="197">
        <v>5093</v>
      </c>
    </row>
    <row r="5096" spans="1:26" ht="14.4" x14ac:dyDescent="0.3">
      <c r="A5096" s="7">
        <v>36741</v>
      </c>
      <c r="B5096" s="191">
        <v>1438.6999510000001</v>
      </c>
      <c r="C5096" s="191">
        <v>1454.1899410000001</v>
      </c>
      <c r="D5096" s="191">
        <v>1425.4300539999999</v>
      </c>
      <c r="E5096" s="191">
        <v>1452.5600589999999</v>
      </c>
      <c r="F5096" s="192">
        <v>1452.5600589999999</v>
      </c>
      <c r="G5096" s="191">
        <v>1095600000</v>
      </c>
      <c r="H5096" s="194">
        <f t="shared" si="158"/>
        <v>9.6337724835300655E-3</v>
      </c>
      <c r="I5096" s="193"/>
      <c r="J5096" s="197">
        <v>5094</v>
      </c>
      <c r="K5096" s="234"/>
      <c r="L5096" s="234"/>
      <c r="M5096" s="234"/>
      <c r="N5096" s="234"/>
      <c r="O5096" s="234"/>
      <c r="P5096" s="234"/>
      <c r="Q5096" s="7">
        <v>36741</v>
      </c>
      <c r="R5096" s="234">
        <v>0.81361600000000001</v>
      </c>
      <c r="S5096" s="234">
        <v>0.85825899999999999</v>
      </c>
      <c r="T5096" s="234">
        <v>0.79017899999999996</v>
      </c>
      <c r="U5096" s="234">
        <v>0.85714299999999999</v>
      </c>
      <c r="V5096" s="192">
        <v>0.74069099999999999</v>
      </c>
      <c r="W5096" s="234">
        <v>339897600</v>
      </c>
      <c r="X5096" s="194">
        <f t="shared" si="159"/>
        <v>1.5872602239966567E-2</v>
      </c>
      <c r="Y5096" s="193"/>
      <c r="Z5096" s="197">
        <v>5094</v>
      </c>
    </row>
    <row r="5097" spans="1:26" ht="14.4" x14ac:dyDescent="0.3">
      <c r="A5097" s="7">
        <v>36740</v>
      </c>
      <c r="B5097" s="191">
        <v>1438.099976</v>
      </c>
      <c r="C5097" s="191">
        <v>1451.589966</v>
      </c>
      <c r="D5097" s="191">
        <v>1433.48999</v>
      </c>
      <c r="E5097" s="191">
        <v>1438.6999510000001</v>
      </c>
      <c r="F5097" s="192">
        <v>1438.6999510000001</v>
      </c>
      <c r="G5097" s="191">
        <v>994500000</v>
      </c>
      <c r="H5097" s="194">
        <f t="shared" si="158"/>
        <v>4.1719978444675662E-4</v>
      </c>
      <c r="I5097" s="193"/>
      <c r="J5097" s="197">
        <v>5095</v>
      </c>
      <c r="K5097" s="234"/>
      <c r="L5097" s="234"/>
      <c r="M5097" s="234"/>
      <c r="N5097" s="234"/>
      <c r="O5097" s="234"/>
      <c r="P5097" s="234"/>
      <c r="Q5097" s="7">
        <v>36740</v>
      </c>
      <c r="R5097" s="234">
        <v>0.875</v>
      </c>
      <c r="S5097" s="234">
        <v>0.89174100000000001</v>
      </c>
      <c r="T5097" s="234">
        <v>0.84263399999999999</v>
      </c>
      <c r="U5097" s="234">
        <v>0.84375</v>
      </c>
      <c r="V5097" s="192">
        <v>0.72911800000000004</v>
      </c>
      <c r="W5097" s="234">
        <v>162355200</v>
      </c>
      <c r="X5097" s="194">
        <f t="shared" si="159"/>
        <v>-4.182436552492682E-2</v>
      </c>
      <c r="Y5097" s="193"/>
      <c r="Z5097" s="197">
        <v>5095</v>
      </c>
    </row>
    <row r="5098" spans="1:26" ht="14.4" x14ac:dyDescent="0.3">
      <c r="A5098" s="7">
        <v>36739</v>
      </c>
      <c r="B5098" s="191">
        <v>1430.829956</v>
      </c>
      <c r="C5098" s="191">
        <v>1443.540039</v>
      </c>
      <c r="D5098" s="191">
        <v>1428.959961</v>
      </c>
      <c r="E5098" s="191">
        <v>1438.099976</v>
      </c>
      <c r="F5098" s="192">
        <v>1438.099976</v>
      </c>
      <c r="G5098" s="191">
        <v>938700000</v>
      </c>
      <c r="H5098" s="194">
        <f t="shared" si="158"/>
        <v>5.0809811253350158E-3</v>
      </c>
      <c r="I5098" s="193"/>
      <c r="J5098" s="197">
        <v>5096</v>
      </c>
      <c r="K5098" s="234"/>
      <c r="L5098" s="234"/>
      <c r="M5098" s="234"/>
      <c r="N5098" s="234"/>
      <c r="O5098" s="234"/>
      <c r="P5098" s="234"/>
      <c r="Q5098" s="7">
        <v>36739</v>
      </c>
      <c r="R5098" s="234">
        <v>0.89843799999999996</v>
      </c>
      <c r="S5098" s="234">
        <v>0.91350399999999998</v>
      </c>
      <c r="T5098" s="234">
        <v>0.87946400000000002</v>
      </c>
      <c r="U5098" s="234">
        <v>0.88058000000000003</v>
      </c>
      <c r="V5098" s="192">
        <v>0.76094399999999995</v>
      </c>
      <c r="W5098" s="234">
        <v>137284000</v>
      </c>
      <c r="X5098" s="194">
        <f t="shared" si="159"/>
        <v>-2.9520808171500539E-2</v>
      </c>
      <c r="Y5098" s="193"/>
      <c r="Z5098" s="197">
        <v>5096</v>
      </c>
    </row>
    <row r="5099" spans="1:26" ht="14.4" x14ac:dyDescent="0.3">
      <c r="A5099" s="7">
        <v>36738</v>
      </c>
      <c r="B5099" s="191">
        <v>1419.8900149999999</v>
      </c>
      <c r="C5099" s="191">
        <v>1437.650024</v>
      </c>
      <c r="D5099" s="191">
        <v>1418.709961</v>
      </c>
      <c r="E5099" s="191">
        <v>1430.829956</v>
      </c>
      <c r="F5099" s="192">
        <v>1430.829956</v>
      </c>
      <c r="G5099" s="191">
        <v>952600000</v>
      </c>
      <c r="H5099" s="194">
        <f t="shared" si="158"/>
        <v>7.7047805706275709E-3</v>
      </c>
      <c r="I5099" s="193"/>
      <c r="J5099" s="197">
        <v>5097</v>
      </c>
      <c r="K5099" s="234"/>
      <c r="L5099" s="234"/>
      <c r="M5099" s="234"/>
      <c r="N5099" s="234"/>
      <c r="O5099" s="234"/>
      <c r="P5099" s="234"/>
      <c r="Q5099" s="7">
        <v>36738</v>
      </c>
      <c r="R5099" s="234">
        <v>0.87778999999999996</v>
      </c>
      <c r="S5099" s="234">
        <v>0.921875</v>
      </c>
      <c r="T5099" s="234">
        <v>0.87053599999999998</v>
      </c>
      <c r="U5099" s="234">
        <v>0.90736600000000001</v>
      </c>
      <c r="V5099" s="192">
        <v>0.78409099999999998</v>
      </c>
      <c r="W5099" s="234">
        <v>155299200</v>
      </c>
      <c r="X5099" s="194">
        <f t="shared" si="159"/>
        <v>5.1746917894121232E-2</v>
      </c>
      <c r="Y5099" s="193"/>
      <c r="Z5099" s="197">
        <v>5097</v>
      </c>
    </row>
    <row r="5100" spans="1:26" ht="14.4" x14ac:dyDescent="0.3">
      <c r="A5100" s="7">
        <v>36735</v>
      </c>
      <c r="B5100" s="191">
        <v>1449.619995</v>
      </c>
      <c r="C5100" s="191">
        <v>1456.6800539999999</v>
      </c>
      <c r="D5100" s="191">
        <v>1413.8900149999999</v>
      </c>
      <c r="E5100" s="191">
        <v>1419.8900149999999</v>
      </c>
      <c r="F5100" s="192">
        <v>1419.8900149999999</v>
      </c>
      <c r="G5100" s="191">
        <v>980000000</v>
      </c>
      <c r="H5100" s="194">
        <f t="shared" si="158"/>
        <v>-2.0508809275909628E-2</v>
      </c>
      <c r="I5100" s="193"/>
      <c r="J5100" s="197">
        <v>5098</v>
      </c>
      <c r="K5100" s="234"/>
      <c r="L5100" s="234"/>
      <c r="M5100" s="234"/>
      <c r="N5100" s="234"/>
      <c r="O5100" s="234"/>
      <c r="P5100" s="234"/>
      <c r="Q5100" s="7">
        <v>36735</v>
      </c>
      <c r="R5100" s="234">
        <v>0.93359400000000003</v>
      </c>
      <c r="S5100" s="234">
        <v>0.9375</v>
      </c>
      <c r="T5100" s="234">
        <v>0.83705399999999996</v>
      </c>
      <c r="U5100" s="234">
        <v>0.86272300000000002</v>
      </c>
      <c r="V5100" s="192">
        <v>0.74551299999999998</v>
      </c>
      <c r="W5100" s="234">
        <v>237893600</v>
      </c>
      <c r="X5100" s="194">
        <f t="shared" si="159"/>
        <v>-7.0913430082937143E-2</v>
      </c>
      <c r="Y5100" s="193"/>
      <c r="Z5100" s="197">
        <v>5098</v>
      </c>
    </row>
    <row r="5101" spans="1:26" ht="14.4" x14ac:dyDescent="0.3">
      <c r="A5101" s="7">
        <v>36734</v>
      </c>
      <c r="B5101" s="191">
        <v>1452.420044</v>
      </c>
      <c r="C5101" s="191">
        <v>1464.910034</v>
      </c>
      <c r="D5101" s="191">
        <v>1445.329956</v>
      </c>
      <c r="E5101" s="191">
        <v>1449.619995</v>
      </c>
      <c r="F5101" s="192">
        <v>1449.619995</v>
      </c>
      <c r="G5101" s="191">
        <v>1156400000</v>
      </c>
      <c r="H5101" s="194">
        <f t="shared" si="158"/>
        <v>-1.9278507010193427E-3</v>
      </c>
      <c r="I5101" s="193"/>
      <c r="J5101" s="197">
        <v>5099</v>
      </c>
      <c r="K5101" s="234"/>
      <c r="L5101" s="234"/>
      <c r="M5101" s="234"/>
      <c r="N5101" s="234"/>
      <c r="O5101" s="234"/>
      <c r="P5101" s="234"/>
      <c r="Q5101" s="7">
        <v>36734</v>
      </c>
      <c r="R5101" s="234">
        <v>0.89285700000000001</v>
      </c>
      <c r="S5101" s="234">
        <v>0.95089299999999999</v>
      </c>
      <c r="T5101" s="234">
        <v>0.890625</v>
      </c>
      <c r="U5101" s="234">
        <v>0.92857100000000004</v>
      </c>
      <c r="V5101" s="192">
        <v>0.80241499999999999</v>
      </c>
      <c r="W5101" s="234">
        <v>294985600</v>
      </c>
      <c r="X5101" s="194">
        <f t="shared" si="159"/>
        <v>3.870206092552006E-2</v>
      </c>
      <c r="Y5101" s="193"/>
      <c r="Z5101" s="197">
        <v>5099</v>
      </c>
    </row>
    <row r="5102" spans="1:26" ht="14.4" x14ac:dyDescent="0.3">
      <c r="A5102" s="7">
        <v>36733</v>
      </c>
      <c r="B5102" s="191">
        <v>1474.469971</v>
      </c>
      <c r="C5102" s="191">
        <v>1474.469971</v>
      </c>
      <c r="D5102" s="191">
        <v>1452.420044</v>
      </c>
      <c r="E5102" s="191">
        <v>1452.420044</v>
      </c>
      <c r="F5102" s="192">
        <v>1452.420044</v>
      </c>
      <c r="G5102" s="191">
        <v>1235800000</v>
      </c>
      <c r="H5102" s="194">
        <f t="shared" si="158"/>
        <v>-1.4954476817893787E-2</v>
      </c>
      <c r="I5102" s="193"/>
      <c r="J5102" s="197">
        <v>5100</v>
      </c>
      <c r="K5102" s="234"/>
      <c r="L5102" s="234"/>
      <c r="M5102" s="234"/>
      <c r="N5102" s="234"/>
      <c r="O5102" s="234"/>
      <c r="P5102" s="234"/>
      <c r="Q5102" s="7">
        <v>36733</v>
      </c>
      <c r="R5102" s="234">
        <v>0.89006700000000005</v>
      </c>
      <c r="S5102" s="234">
        <v>0.91517899999999996</v>
      </c>
      <c r="T5102" s="234">
        <v>0.87946400000000002</v>
      </c>
      <c r="U5102" s="234">
        <v>0.89397300000000002</v>
      </c>
      <c r="V5102" s="192">
        <v>0.77251700000000001</v>
      </c>
      <c r="W5102" s="234">
        <v>210470400</v>
      </c>
      <c r="X5102" s="194">
        <f t="shared" si="159"/>
        <v>0</v>
      </c>
      <c r="Y5102" s="193"/>
      <c r="Z5102" s="197">
        <v>5100</v>
      </c>
    </row>
    <row r="5103" spans="1:26" ht="14.4" x14ac:dyDescent="0.3">
      <c r="A5103" s="7">
        <v>36732</v>
      </c>
      <c r="B5103" s="191">
        <v>1464.290039</v>
      </c>
      <c r="C5103" s="191">
        <v>1476.2299800000001</v>
      </c>
      <c r="D5103" s="191">
        <v>1464.290039</v>
      </c>
      <c r="E5103" s="191">
        <v>1474.469971</v>
      </c>
      <c r="F5103" s="192">
        <v>1474.469971</v>
      </c>
      <c r="G5103" s="191">
        <v>969400000</v>
      </c>
      <c r="H5103" s="194">
        <f t="shared" si="158"/>
        <v>6.9521281500706895E-3</v>
      </c>
      <c r="I5103" s="193"/>
      <c r="J5103" s="197">
        <v>5101</v>
      </c>
      <c r="K5103" s="234"/>
      <c r="L5103" s="234"/>
      <c r="M5103" s="234"/>
      <c r="N5103" s="234"/>
      <c r="O5103" s="234"/>
      <c r="P5103" s="234"/>
      <c r="Q5103" s="7">
        <v>36732</v>
      </c>
      <c r="R5103" s="234">
        <v>0.89843799999999996</v>
      </c>
      <c r="S5103" s="234">
        <v>0.90401799999999999</v>
      </c>
      <c r="T5103" s="234">
        <v>0.87611600000000001</v>
      </c>
      <c r="U5103" s="234">
        <v>0.89397300000000002</v>
      </c>
      <c r="V5103" s="192">
        <v>0.77251700000000001</v>
      </c>
      <c r="W5103" s="234">
        <v>211607200</v>
      </c>
      <c r="X5103" s="194">
        <f t="shared" si="159"/>
        <v>2.8240383335551768E-2</v>
      </c>
      <c r="Y5103" s="193"/>
      <c r="Z5103" s="197">
        <v>5101</v>
      </c>
    </row>
    <row r="5104" spans="1:26" ht="14.4" x14ac:dyDescent="0.3">
      <c r="A5104" s="7">
        <v>36731</v>
      </c>
      <c r="B5104" s="191">
        <v>1480.1899410000001</v>
      </c>
      <c r="C5104" s="191">
        <v>1485.880005</v>
      </c>
      <c r="D5104" s="191">
        <v>1463.8000489999999</v>
      </c>
      <c r="E5104" s="191">
        <v>1464.290039</v>
      </c>
      <c r="F5104" s="192">
        <v>1464.290039</v>
      </c>
      <c r="G5104" s="191">
        <v>880300000</v>
      </c>
      <c r="H5104" s="194">
        <f t="shared" si="158"/>
        <v>-1.0741798440582775E-2</v>
      </c>
      <c r="I5104" s="193"/>
      <c r="J5104" s="197">
        <v>5102</v>
      </c>
      <c r="K5104" s="234"/>
      <c r="L5104" s="234"/>
      <c r="M5104" s="234"/>
      <c r="N5104" s="234"/>
      <c r="O5104" s="234"/>
      <c r="P5104" s="234"/>
      <c r="Q5104" s="7">
        <v>36731</v>
      </c>
      <c r="R5104" s="234">
        <v>0.93861600000000001</v>
      </c>
      <c r="S5104" s="234">
        <v>0.94419600000000004</v>
      </c>
      <c r="T5104" s="234">
        <v>0.84821400000000002</v>
      </c>
      <c r="U5104" s="234">
        <v>0.86941999999999997</v>
      </c>
      <c r="V5104" s="192">
        <v>0.75129999999999997</v>
      </c>
      <c r="W5104" s="234">
        <v>412171200</v>
      </c>
      <c r="X5104" s="194">
        <f t="shared" si="159"/>
        <v>-9.1014680723897387E-2</v>
      </c>
      <c r="Y5104" s="193"/>
      <c r="Z5104" s="197">
        <v>5102</v>
      </c>
    </row>
    <row r="5105" spans="1:26" ht="14.4" x14ac:dyDescent="0.3">
      <c r="A5105" s="7">
        <v>36728</v>
      </c>
      <c r="B5105" s="191">
        <v>1495.5699460000001</v>
      </c>
      <c r="C5105" s="191">
        <v>1495.5699460000001</v>
      </c>
      <c r="D5105" s="191">
        <v>1477.910034</v>
      </c>
      <c r="E5105" s="191">
        <v>1480.1899410000001</v>
      </c>
      <c r="F5105" s="192">
        <v>1480.1899410000001</v>
      </c>
      <c r="G5105" s="191">
        <v>968300000</v>
      </c>
      <c r="H5105" s="194">
        <f t="shared" si="158"/>
        <v>-1.0283708255260688E-2</v>
      </c>
      <c r="I5105" s="193"/>
      <c r="J5105" s="197">
        <v>5103</v>
      </c>
      <c r="K5105" s="234"/>
      <c r="L5105" s="234"/>
      <c r="M5105" s="234"/>
      <c r="N5105" s="234"/>
      <c r="O5105" s="234"/>
      <c r="P5105" s="234"/>
      <c r="Q5105" s="7">
        <v>36728</v>
      </c>
      <c r="R5105" s="234">
        <v>0.97070299999999998</v>
      </c>
      <c r="S5105" s="234">
        <v>0.99330399999999996</v>
      </c>
      <c r="T5105" s="234">
        <v>0.94531299999999996</v>
      </c>
      <c r="U5105" s="234">
        <v>0.95647300000000002</v>
      </c>
      <c r="V5105" s="192">
        <v>0.82652599999999998</v>
      </c>
      <c r="W5105" s="234">
        <v>196235200</v>
      </c>
      <c r="X5105" s="194">
        <f t="shared" si="159"/>
        <v>-2.8344640545849752E-2</v>
      </c>
      <c r="Y5105" s="193"/>
      <c r="Z5105" s="197">
        <v>5103</v>
      </c>
    </row>
    <row r="5106" spans="1:26" ht="14.4" x14ac:dyDescent="0.3">
      <c r="A5106" s="7">
        <v>36727</v>
      </c>
      <c r="B5106" s="191">
        <v>1481.959961</v>
      </c>
      <c r="C5106" s="191">
        <v>1501.920044</v>
      </c>
      <c r="D5106" s="191">
        <v>1481.959961</v>
      </c>
      <c r="E5106" s="191">
        <v>1495.5699460000001</v>
      </c>
      <c r="F5106" s="192">
        <v>1495.5699460000001</v>
      </c>
      <c r="G5106" s="191">
        <v>1064600000</v>
      </c>
      <c r="H5106" s="194">
        <f t="shared" si="158"/>
        <v>9.1837737578390963E-3</v>
      </c>
      <c r="I5106" s="193"/>
      <c r="J5106" s="197">
        <v>5104</v>
      </c>
      <c r="K5106" s="234"/>
      <c r="L5106" s="234"/>
      <c r="M5106" s="234"/>
      <c r="N5106" s="234"/>
      <c r="O5106" s="234"/>
      <c r="P5106" s="234"/>
      <c r="Q5106" s="7">
        <v>36727</v>
      </c>
      <c r="R5106" s="234">
        <v>0.98214299999999999</v>
      </c>
      <c r="S5106" s="8">
        <v>1018973</v>
      </c>
      <c r="T5106" s="234">
        <v>0.96651799999999999</v>
      </c>
      <c r="U5106" s="234">
        <v>0.984375</v>
      </c>
      <c r="V5106" s="192">
        <v>0.85063699999999998</v>
      </c>
      <c r="W5106" s="234">
        <v>465572800</v>
      </c>
      <c r="X5106" s="194">
        <f t="shared" si="159"/>
        <v>4.6263086944542856E-2</v>
      </c>
      <c r="Y5106" s="193"/>
      <c r="Z5106" s="197">
        <v>5104</v>
      </c>
    </row>
    <row r="5107" spans="1:26" ht="14.4" x14ac:dyDescent="0.3">
      <c r="A5107" s="7">
        <v>36726</v>
      </c>
      <c r="B5107" s="191">
        <v>1493.73999</v>
      </c>
      <c r="C5107" s="191">
        <v>1495.630005</v>
      </c>
      <c r="D5107" s="191">
        <v>1479.920044</v>
      </c>
      <c r="E5107" s="191">
        <v>1481.959961</v>
      </c>
      <c r="F5107" s="192">
        <v>1481.959961</v>
      </c>
      <c r="G5107" s="191">
        <v>909400000</v>
      </c>
      <c r="H5107" s="194">
        <f t="shared" si="158"/>
        <v>-7.8862647307179692E-3</v>
      </c>
      <c r="I5107" s="193"/>
      <c r="J5107" s="197">
        <v>5105</v>
      </c>
      <c r="K5107" s="234"/>
      <c r="L5107" s="234"/>
      <c r="M5107" s="234"/>
      <c r="N5107" s="234"/>
      <c r="O5107" s="234"/>
      <c r="P5107" s="234"/>
      <c r="Q5107" s="7">
        <v>36726</v>
      </c>
      <c r="R5107" s="234">
        <v>0.98549100000000001</v>
      </c>
      <c r="S5107" s="8">
        <v>1014509</v>
      </c>
      <c r="T5107" s="234">
        <v>0.92410700000000001</v>
      </c>
      <c r="U5107" s="234">
        <v>0.94084800000000002</v>
      </c>
      <c r="V5107" s="192">
        <v>0.81302399999999997</v>
      </c>
      <c r="W5107" s="234">
        <v>457872800</v>
      </c>
      <c r="X5107" s="194">
        <f t="shared" si="159"/>
        <v>-7.9694100707697765E-2</v>
      </c>
      <c r="Y5107" s="193"/>
      <c r="Z5107" s="197">
        <v>5105</v>
      </c>
    </row>
    <row r="5108" spans="1:26" ht="14.4" x14ac:dyDescent="0.3">
      <c r="A5108" s="7">
        <v>36725</v>
      </c>
      <c r="B5108" s="191">
        <v>1510.48999</v>
      </c>
      <c r="C5108" s="191">
        <v>1510.48999</v>
      </c>
      <c r="D5108" s="191">
        <v>1491.349976</v>
      </c>
      <c r="E5108" s="191">
        <v>1493.73999</v>
      </c>
      <c r="F5108" s="192">
        <v>1493.73999</v>
      </c>
      <c r="G5108" s="191">
        <v>908300000</v>
      </c>
      <c r="H5108" s="194">
        <f t="shared" si="158"/>
        <v>-1.1089116850089155E-2</v>
      </c>
      <c r="I5108" s="193"/>
      <c r="J5108" s="197">
        <v>5106</v>
      </c>
      <c r="K5108" s="234"/>
      <c r="L5108" s="234"/>
      <c r="M5108" s="234"/>
      <c r="N5108" s="234"/>
      <c r="O5108" s="234"/>
      <c r="P5108" s="234"/>
      <c r="Q5108" s="7">
        <v>36725</v>
      </c>
      <c r="R5108" s="8">
        <v>1044643</v>
      </c>
      <c r="S5108" s="8">
        <v>1051339</v>
      </c>
      <c r="T5108" s="8">
        <v>1015625</v>
      </c>
      <c r="U5108" s="8">
        <v>1022321</v>
      </c>
      <c r="V5108" s="192">
        <v>0.88342799999999999</v>
      </c>
      <c r="W5108" s="234">
        <v>318404800</v>
      </c>
      <c r="X5108" s="194">
        <f t="shared" si="159"/>
        <v>-1.8221341062252136E-2</v>
      </c>
      <c r="Y5108" s="193"/>
      <c r="Z5108" s="197">
        <v>5106</v>
      </c>
    </row>
    <row r="5109" spans="1:26" ht="14.4" x14ac:dyDescent="0.3">
      <c r="A5109" s="7">
        <v>36724</v>
      </c>
      <c r="B5109" s="191">
        <v>1509.9799800000001</v>
      </c>
      <c r="C5109" s="191">
        <v>1517.3199460000001</v>
      </c>
      <c r="D5109" s="191">
        <v>1505.26001</v>
      </c>
      <c r="E5109" s="191">
        <v>1510.48999</v>
      </c>
      <c r="F5109" s="192">
        <v>1510.48999</v>
      </c>
      <c r="G5109" s="191">
        <v>906000000</v>
      </c>
      <c r="H5109" s="194">
        <f t="shared" si="158"/>
        <v>3.3775944499606254E-4</v>
      </c>
      <c r="I5109" s="193"/>
      <c r="J5109" s="197">
        <v>5107</v>
      </c>
      <c r="K5109" s="234"/>
      <c r="L5109" s="234"/>
      <c r="M5109" s="234"/>
      <c r="N5109" s="234"/>
      <c r="O5109" s="234"/>
      <c r="P5109" s="234"/>
      <c r="Q5109" s="7">
        <v>36724</v>
      </c>
      <c r="R5109" s="8">
        <v>1040179</v>
      </c>
      <c r="S5109" s="8">
        <v>1050223</v>
      </c>
      <c r="T5109" s="8">
        <v>1020089</v>
      </c>
      <c r="U5109" s="8">
        <v>1041295</v>
      </c>
      <c r="V5109" s="192">
        <v>0.89982399999999996</v>
      </c>
      <c r="W5109" s="234">
        <v>260002400</v>
      </c>
      <c r="X5109" s="194">
        <f t="shared" si="159"/>
        <v>1.0834899497741357E-2</v>
      </c>
      <c r="Y5109" s="193"/>
      <c r="Z5109" s="197">
        <v>5107</v>
      </c>
    </row>
    <row r="5110" spans="1:26" ht="14.4" x14ac:dyDescent="0.3">
      <c r="A5110" s="7">
        <v>36721</v>
      </c>
      <c r="B5110" s="191">
        <v>1495.839966</v>
      </c>
      <c r="C5110" s="191">
        <v>1509.98999</v>
      </c>
      <c r="D5110" s="191">
        <v>1494.5600589999999</v>
      </c>
      <c r="E5110" s="191">
        <v>1509.9799800000001</v>
      </c>
      <c r="F5110" s="192">
        <v>1509.9799800000001</v>
      </c>
      <c r="G5110" s="191">
        <v>960600000</v>
      </c>
      <c r="H5110" s="194">
        <f t="shared" si="158"/>
        <v>9.4528922353984395E-3</v>
      </c>
      <c r="I5110" s="193"/>
      <c r="J5110" s="197">
        <v>5108</v>
      </c>
      <c r="K5110" s="234"/>
      <c r="L5110" s="234"/>
      <c r="M5110" s="234"/>
      <c r="N5110" s="234"/>
      <c r="O5110" s="234"/>
      <c r="P5110" s="234"/>
      <c r="Q5110" s="7">
        <v>36721</v>
      </c>
      <c r="R5110" s="8">
        <v>1020089</v>
      </c>
      <c r="S5110" s="8">
        <v>1053571</v>
      </c>
      <c r="T5110" s="8">
        <v>1015625</v>
      </c>
      <c r="U5110" s="8">
        <v>1030134</v>
      </c>
      <c r="V5110" s="192">
        <v>0.89017900000000005</v>
      </c>
      <c r="W5110" s="234">
        <v>190276800</v>
      </c>
      <c r="X5110" s="194">
        <f t="shared" si="159"/>
        <v>2.1017256309822166E-2</v>
      </c>
      <c r="Y5110" s="193"/>
      <c r="Z5110" s="197">
        <v>5108</v>
      </c>
    </row>
    <row r="5111" spans="1:26" ht="14.4" x14ac:dyDescent="0.3">
      <c r="A5111" s="7">
        <v>36720</v>
      </c>
      <c r="B5111" s="191">
        <v>1492.920044</v>
      </c>
      <c r="C5111" s="191">
        <v>1501.3900149999999</v>
      </c>
      <c r="D5111" s="191">
        <v>1489.650024</v>
      </c>
      <c r="E5111" s="191">
        <v>1495.839966</v>
      </c>
      <c r="F5111" s="192">
        <v>1495.839966</v>
      </c>
      <c r="G5111" s="191">
        <v>1026800000</v>
      </c>
      <c r="H5111" s="194">
        <f t="shared" si="158"/>
        <v>1.9558462033751368E-3</v>
      </c>
      <c r="I5111" s="193"/>
      <c r="J5111" s="197">
        <v>5109</v>
      </c>
      <c r="K5111" s="234"/>
      <c r="L5111" s="234"/>
      <c r="M5111" s="234"/>
      <c r="N5111" s="234"/>
      <c r="O5111" s="234"/>
      <c r="P5111" s="234"/>
      <c r="Q5111" s="7">
        <v>36720</v>
      </c>
      <c r="R5111" s="8">
        <v>1044643</v>
      </c>
      <c r="S5111" s="8">
        <v>1082589</v>
      </c>
      <c r="T5111" s="234">
        <v>0.97767899999999996</v>
      </c>
      <c r="U5111" s="8">
        <v>1008929</v>
      </c>
      <c r="V5111" s="192">
        <v>0.87185500000000005</v>
      </c>
      <c r="W5111" s="234">
        <v>445659200</v>
      </c>
      <c r="X5111" s="194">
        <f t="shared" si="159"/>
        <v>-4.0338887158325183E-2</v>
      </c>
      <c r="Y5111" s="193"/>
      <c r="Z5111" s="197">
        <v>5109</v>
      </c>
    </row>
    <row r="5112" spans="1:26" ht="14.4" x14ac:dyDescent="0.3">
      <c r="A5112" s="7">
        <v>36719</v>
      </c>
      <c r="B5112" s="191">
        <v>1480.880005</v>
      </c>
      <c r="C5112" s="191">
        <v>1497.6899410000001</v>
      </c>
      <c r="D5112" s="191">
        <v>1480.880005</v>
      </c>
      <c r="E5112" s="191">
        <v>1492.920044</v>
      </c>
      <c r="F5112" s="192">
        <v>1492.920044</v>
      </c>
      <c r="G5112" s="191">
        <v>1001200000</v>
      </c>
      <c r="H5112" s="194">
        <f t="shared" si="158"/>
        <v>8.1303272104075574E-3</v>
      </c>
      <c r="I5112" s="193"/>
      <c r="J5112" s="197">
        <v>5110</v>
      </c>
      <c r="K5112" s="234"/>
      <c r="L5112" s="234"/>
      <c r="M5112" s="234"/>
      <c r="N5112" s="234"/>
      <c r="O5112" s="234"/>
      <c r="P5112" s="234"/>
      <c r="Q5112" s="7">
        <v>36719</v>
      </c>
      <c r="R5112" s="8">
        <v>1037946</v>
      </c>
      <c r="S5112" s="8">
        <v>1052455</v>
      </c>
      <c r="T5112" s="8">
        <v>1006696</v>
      </c>
      <c r="U5112" s="8">
        <v>1051339</v>
      </c>
      <c r="V5112" s="192">
        <v>0.90850299999999995</v>
      </c>
      <c r="W5112" s="234">
        <v>225433600</v>
      </c>
      <c r="X5112" s="194">
        <f t="shared" si="159"/>
        <v>3.4027766712269154E-2</v>
      </c>
      <c r="Y5112" s="193"/>
      <c r="Z5112" s="197">
        <v>5110</v>
      </c>
    </row>
    <row r="5113" spans="1:26" ht="14.4" x14ac:dyDescent="0.3">
      <c r="A5113" s="7">
        <v>36718</v>
      </c>
      <c r="B5113" s="191">
        <v>1475.619995</v>
      </c>
      <c r="C5113" s="191">
        <v>1488.7700199999999</v>
      </c>
      <c r="D5113" s="191">
        <v>1470.4799800000001</v>
      </c>
      <c r="E5113" s="191">
        <v>1480.880005</v>
      </c>
      <c r="F5113" s="192">
        <v>1480.880005</v>
      </c>
      <c r="G5113" s="191">
        <v>980500000</v>
      </c>
      <c r="H5113" s="194">
        <f t="shared" si="158"/>
        <v>3.5646101420575868E-3</v>
      </c>
      <c r="I5113" s="193"/>
      <c r="J5113" s="197">
        <v>5111</v>
      </c>
      <c r="K5113" s="234"/>
      <c r="L5113" s="234"/>
      <c r="M5113" s="234"/>
      <c r="N5113" s="234"/>
      <c r="O5113" s="234"/>
      <c r="P5113" s="234"/>
      <c r="Q5113" s="7">
        <v>36718</v>
      </c>
      <c r="R5113" s="8">
        <v>1017857</v>
      </c>
      <c r="S5113" s="8">
        <v>1058036</v>
      </c>
      <c r="T5113" s="234">
        <v>0.98995500000000003</v>
      </c>
      <c r="U5113" s="8">
        <v>1016741</v>
      </c>
      <c r="V5113" s="192">
        <v>0.878606</v>
      </c>
      <c r="W5113" s="234">
        <v>357896000</v>
      </c>
      <c r="X5113" s="194">
        <f t="shared" si="159"/>
        <v>-3.2819095654107767E-3</v>
      </c>
      <c r="Y5113" s="193"/>
      <c r="Z5113" s="197">
        <v>5111</v>
      </c>
    </row>
    <row r="5114" spans="1:26" ht="14.4" x14ac:dyDescent="0.3">
      <c r="A5114" s="7">
        <v>36717</v>
      </c>
      <c r="B5114" s="191">
        <v>1478.900024</v>
      </c>
      <c r="C5114" s="191">
        <v>1486.5600589999999</v>
      </c>
      <c r="D5114" s="191">
        <v>1474.76001</v>
      </c>
      <c r="E5114" s="191">
        <v>1475.619995</v>
      </c>
      <c r="F5114" s="192">
        <v>1475.619995</v>
      </c>
      <c r="G5114" s="191">
        <v>838700000</v>
      </c>
      <c r="H5114" s="194">
        <f t="shared" si="158"/>
        <v>-2.21788420229278E-3</v>
      </c>
      <c r="I5114" s="193"/>
      <c r="J5114" s="197">
        <v>5112</v>
      </c>
      <c r="K5114" s="234"/>
      <c r="L5114" s="234"/>
      <c r="M5114" s="234"/>
      <c r="N5114" s="234"/>
      <c r="O5114" s="234"/>
      <c r="P5114" s="234"/>
      <c r="Q5114" s="7">
        <v>36717</v>
      </c>
      <c r="R5114" s="234">
        <v>0.96596000000000004</v>
      </c>
      <c r="S5114" s="8">
        <v>1040179</v>
      </c>
      <c r="T5114" s="234">
        <v>0.95982100000000004</v>
      </c>
      <c r="U5114" s="8">
        <v>1020089</v>
      </c>
      <c r="V5114" s="192">
        <v>0.88149900000000003</v>
      </c>
      <c r="W5114" s="234">
        <v>397796000</v>
      </c>
      <c r="X5114" s="194">
        <f t="shared" si="159"/>
        <v>4.9368592475488957E-2</v>
      </c>
      <c r="Y5114" s="193"/>
      <c r="Z5114" s="197">
        <v>5112</v>
      </c>
    </row>
    <row r="5115" spans="1:26" ht="14.4" x14ac:dyDescent="0.3">
      <c r="A5115" s="7">
        <v>36714</v>
      </c>
      <c r="B5115" s="191">
        <v>1456.670044</v>
      </c>
      <c r="C5115" s="191">
        <v>1484.119995</v>
      </c>
      <c r="D5115" s="191">
        <v>1456.670044</v>
      </c>
      <c r="E5115" s="191">
        <v>1478.900024</v>
      </c>
      <c r="F5115" s="192">
        <v>1478.900024</v>
      </c>
      <c r="G5115" s="191">
        <v>931700000</v>
      </c>
      <c r="H5115" s="194">
        <f t="shared" si="158"/>
        <v>1.5260820452486815E-2</v>
      </c>
      <c r="I5115" s="193"/>
      <c r="J5115" s="197">
        <v>5113</v>
      </c>
      <c r="K5115" s="234"/>
      <c r="L5115" s="234"/>
      <c r="M5115" s="234"/>
      <c r="N5115" s="234"/>
      <c r="O5115" s="234"/>
      <c r="P5115" s="234"/>
      <c r="Q5115" s="7">
        <v>36714</v>
      </c>
      <c r="R5115" s="234">
        <v>0.93917399999999995</v>
      </c>
      <c r="S5115" s="234">
        <v>0.97879499999999997</v>
      </c>
      <c r="T5115" s="234">
        <v>0.93080399999999996</v>
      </c>
      <c r="U5115" s="234">
        <v>0.97209800000000002</v>
      </c>
      <c r="V5115" s="192">
        <v>0.840028</v>
      </c>
      <c r="W5115" s="234">
        <v>263603200</v>
      </c>
      <c r="X5115" s="194">
        <f t="shared" si="159"/>
        <v>5.0662771005675948E-2</v>
      </c>
      <c r="Y5115" s="193"/>
      <c r="Z5115" s="197">
        <v>5113</v>
      </c>
    </row>
    <row r="5116" spans="1:26" ht="14.4" x14ac:dyDescent="0.3">
      <c r="A5116" s="7">
        <v>36713</v>
      </c>
      <c r="B5116" s="191">
        <v>1446.2299800000001</v>
      </c>
      <c r="C5116" s="191">
        <v>1461.650024</v>
      </c>
      <c r="D5116" s="191">
        <v>1439.5600589999999</v>
      </c>
      <c r="E5116" s="191">
        <v>1456.670044</v>
      </c>
      <c r="F5116" s="192">
        <v>1456.670044</v>
      </c>
      <c r="G5116" s="191">
        <v>947300000</v>
      </c>
      <c r="H5116" s="194">
        <f t="shared" si="158"/>
        <v>7.2188131516952043E-3</v>
      </c>
      <c r="I5116" s="193"/>
      <c r="J5116" s="197">
        <v>5114</v>
      </c>
      <c r="K5116" s="234"/>
      <c r="L5116" s="234"/>
      <c r="M5116" s="234"/>
      <c r="N5116" s="234"/>
      <c r="O5116" s="234"/>
      <c r="P5116" s="234"/>
      <c r="Q5116" s="7">
        <v>36713</v>
      </c>
      <c r="R5116" s="234">
        <v>0.9375</v>
      </c>
      <c r="S5116" s="234">
        <v>0.94531299999999996</v>
      </c>
      <c r="T5116" s="234">
        <v>0.88616099999999998</v>
      </c>
      <c r="U5116" s="234">
        <v>0.92522300000000002</v>
      </c>
      <c r="V5116" s="192">
        <v>0.79952199999999995</v>
      </c>
      <c r="W5116" s="234">
        <v>309545600</v>
      </c>
      <c r="X5116" s="194">
        <f t="shared" si="159"/>
        <v>3.6328123038607131E-3</v>
      </c>
      <c r="Y5116" s="193"/>
      <c r="Z5116" s="197">
        <v>5114</v>
      </c>
    </row>
    <row r="5117" spans="1:26" ht="14.4" x14ac:dyDescent="0.3">
      <c r="A5117" s="7">
        <v>36712</v>
      </c>
      <c r="B5117" s="191">
        <v>1469.540039</v>
      </c>
      <c r="C5117" s="191">
        <v>1469.540039</v>
      </c>
      <c r="D5117" s="191">
        <v>1442.4499510000001</v>
      </c>
      <c r="E5117" s="191">
        <v>1446.2299800000001</v>
      </c>
      <c r="F5117" s="192">
        <v>1446.2299800000001</v>
      </c>
      <c r="G5117" s="191">
        <v>1019300000</v>
      </c>
      <c r="H5117" s="194">
        <f t="shared" si="158"/>
        <v>-1.5862146237173677E-2</v>
      </c>
      <c r="I5117" s="193"/>
      <c r="J5117" s="197">
        <v>5115</v>
      </c>
      <c r="K5117" s="234"/>
      <c r="L5117" s="234"/>
      <c r="M5117" s="234"/>
      <c r="N5117" s="234"/>
      <c r="O5117" s="234"/>
      <c r="P5117" s="234"/>
      <c r="Q5117" s="7">
        <v>36712</v>
      </c>
      <c r="R5117" s="234">
        <v>0.95089299999999999</v>
      </c>
      <c r="S5117" s="234">
        <v>0.98549100000000001</v>
      </c>
      <c r="T5117" s="234">
        <v>0.90625</v>
      </c>
      <c r="U5117" s="234">
        <v>0.921875</v>
      </c>
      <c r="V5117" s="192">
        <v>0.796628</v>
      </c>
      <c r="W5117" s="234">
        <v>265216000</v>
      </c>
      <c r="X5117" s="194">
        <f t="shared" si="159"/>
        <v>-3.165310915217312E-2</v>
      </c>
      <c r="Y5117" s="193"/>
      <c r="Z5117" s="197">
        <v>5115</v>
      </c>
    </row>
    <row r="5118" spans="1:26" ht="14.4" x14ac:dyDescent="0.3">
      <c r="A5118" s="7">
        <v>36710</v>
      </c>
      <c r="B5118" s="191">
        <v>1454.599976</v>
      </c>
      <c r="C5118" s="191">
        <v>1469.579956</v>
      </c>
      <c r="D5118" s="191">
        <v>1450.849976</v>
      </c>
      <c r="E5118" s="191">
        <v>1469.540039</v>
      </c>
      <c r="F5118" s="192">
        <v>1469.540039</v>
      </c>
      <c r="G5118" s="191">
        <v>451900000</v>
      </c>
      <c r="H5118" s="194">
        <f t="shared" si="158"/>
        <v>1.0270908322907885E-2</v>
      </c>
      <c r="I5118" s="193"/>
      <c r="J5118" s="197">
        <v>5116</v>
      </c>
      <c r="K5118" s="234"/>
      <c r="L5118" s="234"/>
      <c r="M5118" s="234"/>
      <c r="N5118" s="234"/>
      <c r="O5118" s="234"/>
      <c r="P5118" s="234"/>
      <c r="Q5118" s="7">
        <v>36710</v>
      </c>
      <c r="R5118" s="234">
        <v>0.93080399999999996</v>
      </c>
      <c r="S5118" s="234">
        <v>0.96986600000000001</v>
      </c>
      <c r="T5118" s="234">
        <v>0.93080399999999996</v>
      </c>
      <c r="U5118" s="234">
        <v>0.95200899999999999</v>
      </c>
      <c r="V5118" s="192">
        <v>0.82266799999999995</v>
      </c>
      <c r="W5118" s="234">
        <v>70828800</v>
      </c>
      <c r="X5118" s="194">
        <f t="shared" si="159"/>
        <v>1.7898990598884907E-2</v>
      </c>
      <c r="Y5118" s="193"/>
      <c r="Z5118" s="197">
        <v>5116</v>
      </c>
    </row>
    <row r="5119" spans="1:26" ht="14.4" x14ac:dyDescent="0.3">
      <c r="A5119" s="7">
        <v>36707</v>
      </c>
      <c r="B5119" s="191">
        <v>1442.3900149999999</v>
      </c>
      <c r="C5119" s="191">
        <v>1454.6800539999999</v>
      </c>
      <c r="D5119" s="191">
        <v>1438.709961</v>
      </c>
      <c r="E5119" s="191">
        <v>1454.599976</v>
      </c>
      <c r="F5119" s="192">
        <v>1454.599976</v>
      </c>
      <c r="G5119" s="191">
        <v>1459700000</v>
      </c>
      <c r="H5119" s="194">
        <f t="shared" si="158"/>
        <v>8.4650897975053034E-3</v>
      </c>
      <c r="I5119" s="193"/>
      <c r="J5119" s="197">
        <v>5117</v>
      </c>
      <c r="K5119" s="234"/>
      <c r="L5119" s="234"/>
      <c r="M5119" s="234"/>
      <c r="N5119" s="234"/>
      <c r="O5119" s="234"/>
      <c r="P5119" s="234"/>
      <c r="Q5119" s="7">
        <v>36707</v>
      </c>
      <c r="R5119" s="234">
        <v>0.94308000000000003</v>
      </c>
      <c r="S5119" s="234">
        <v>0.98102699999999998</v>
      </c>
      <c r="T5119" s="234">
        <v>0.92299100000000001</v>
      </c>
      <c r="U5119" s="234">
        <v>0.93526799999999999</v>
      </c>
      <c r="V5119" s="192">
        <v>0.80820199999999998</v>
      </c>
      <c r="W5119" s="234">
        <v>323097600</v>
      </c>
      <c r="X5119" s="194">
        <f t="shared" si="159"/>
        <v>2.1951287362077292E-2</v>
      </c>
      <c r="Y5119" s="193"/>
      <c r="Z5119" s="197">
        <v>5117</v>
      </c>
    </row>
    <row r="5120" spans="1:26" ht="14.4" x14ac:dyDescent="0.3">
      <c r="A5120" s="7">
        <v>36706</v>
      </c>
      <c r="B5120" s="191">
        <v>1454.8199460000001</v>
      </c>
      <c r="C5120" s="191">
        <v>1455.1400149999999</v>
      </c>
      <c r="D5120" s="191">
        <v>1434.630005</v>
      </c>
      <c r="E5120" s="191">
        <v>1442.3900149999999</v>
      </c>
      <c r="F5120" s="192">
        <v>1442.3900149999999</v>
      </c>
      <c r="G5120" s="191">
        <v>1110900000</v>
      </c>
      <c r="H5120" s="194">
        <f t="shared" si="158"/>
        <v>-8.5439652062621104E-3</v>
      </c>
      <c r="I5120" s="193"/>
      <c r="J5120" s="197">
        <v>5118</v>
      </c>
      <c r="K5120" s="234"/>
      <c r="L5120" s="234"/>
      <c r="M5120" s="234"/>
      <c r="N5120" s="234"/>
      <c r="O5120" s="234"/>
      <c r="P5120" s="234"/>
      <c r="Q5120" s="7">
        <v>36706</v>
      </c>
      <c r="R5120" s="234">
        <v>0.94754499999999997</v>
      </c>
      <c r="S5120" s="234">
        <v>0.96316999999999997</v>
      </c>
      <c r="T5120" s="234">
        <v>0.91183000000000003</v>
      </c>
      <c r="U5120" s="234">
        <v>0.91517899999999996</v>
      </c>
      <c r="V5120" s="192">
        <v>0.79084200000000004</v>
      </c>
      <c r="W5120" s="234">
        <v>203660800</v>
      </c>
      <c r="X5120" s="194">
        <f t="shared" si="159"/>
        <v>-5.8552810144423699E-2</v>
      </c>
      <c r="Y5120" s="193"/>
      <c r="Z5120" s="197">
        <v>5118</v>
      </c>
    </row>
    <row r="5121" spans="1:26" ht="14.4" x14ac:dyDescent="0.3">
      <c r="A5121" s="7">
        <v>36705</v>
      </c>
      <c r="B5121" s="191">
        <v>1450.5500489999999</v>
      </c>
      <c r="C5121" s="191">
        <v>1467.630005</v>
      </c>
      <c r="D5121" s="191">
        <v>1450.5500489999999</v>
      </c>
      <c r="E5121" s="191">
        <v>1454.8199460000001</v>
      </c>
      <c r="F5121" s="192">
        <v>1454.8199460000001</v>
      </c>
      <c r="G5121" s="191">
        <v>1095100000</v>
      </c>
      <c r="H5121" s="194">
        <f t="shared" si="158"/>
        <v>2.9436398991842909E-3</v>
      </c>
      <c r="I5121" s="193"/>
      <c r="J5121" s="197">
        <v>5119</v>
      </c>
      <c r="K5121" s="234"/>
      <c r="L5121" s="234"/>
      <c r="M5121" s="234"/>
      <c r="N5121" s="234"/>
      <c r="O5121" s="234"/>
      <c r="P5121" s="234"/>
      <c r="Q5121" s="7">
        <v>36705</v>
      </c>
      <c r="R5121" s="234">
        <v>0.95200899999999999</v>
      </c>
      <c r="S5121" s="234">
        <v>0.98883900000000002</v>
      </c>
      <c r="T5121" s="234">
        <v>0.91964299999999999</v>
      </c>
      <c r="U5121" s="234">
        <v>0.97209800000000002</v>
      </c>
      <c r="V5121" s="192">
        <v>0.840028</v>
      </c>
      <c r="W5121" s="234">
        <v>286428800</v>
      </c>
      <c r="X5121" s="194">
        <f t="shared" si="159"/>
        <v>5.1932423108181427E-2</v>
      </c>
      <c r="Y5121" s="193"/>
      <c r="Z5121" s="197">
        <v>5119</v>
      </c>
    </row>
    <row r="5122" spans="1:26" ht="14.4" x14ac:dyDescent="0.3">
      <c r="A5122" s="7">
        <v>36704</v>
      </c>
      <c r="B5122" s="191">
        <v>1455.3100589999999</v>
      </c>
      <c r="C5122" s="191">
        <v>1463.349976</v>
      </c>
      <c r="D5122" s="191">
        <v>1450.5500489999999</v>
      </c>
      <c r="E5122" s="191">
        <v>1450.5500489999999</v>
      </c>
      <c r="F5122" s="192">
        <v>1450.5500489999999</v>
      </c>
      <c r="G5122" s="191">
        <v>1042500000</v>
      </c>
      <c r="H5122" s="194">
        <f t="shared" si="158"/>
        <v>-3.270787534630767E-3</v>
      </c>
      <c r="I5122" s="193"/>
      <c r="J5122" s="197">
        <v>5120</v>
      </c>
      <c r="K5122" s="234"/>
      <c r="L5122" s="234"/>
      <c r="M5122" s="234"/>
      <c r="N5122" s="234"/>
      <c r="O5122" s="234"/>
      <c r="P5122" s="234"/>
      <c r="Q5122" s="7">
        <v>36704</v>
      </c>
      <c r="R5122" s="234">
        <v>0.96037899999999998</v>
      </c>
      <c r="S5122" s="234">
        <v>0.99107100000000004</v>
      </c>
      <c r="T5122" s="234">
        <v>0.921875</v>
      </c>
      <c r="U5122" s="234">
        <v>0.92410700000000001</v>
      </c>
      <c r="V5122" s="192">
        <v>0.79855699999999996</v>
      </c>
      <c r="W5122" s="234">
        <v>203470400</v>
      </c>
      <c r="X5122" s="194">
        <f t="shared" si="159"/>
        <v>-4.3880192431567829E-2</v>
      </c>
      <c r="Y5122" s="193"/>
      <c r="Z5122" s="197">
        <v>5120</v>
      </c>
    </row>
    <row r="5123" spans="1:26" ht="14.4" x14ac:dyDescent="0.3">
      <c r="A5123" s="7">
        <v>36703</v>
      </c>
      <c r="B5123" s="191">
        <v>1441.4799800000001</v>
      </c>
      <c r="C5123" s="191">
        <v>1459.660034</v>
      </c>
      <c r="D5123" s="191">
        <v>1441.4799800000001</v>
      </c>
      <c r="E5123" s="191">
        <v>1455.3100589999999</v>
      </c>
      <c r="F5123" s="192">
        <v>1455.3100589999999</v>
      </c>
      <c r="G5123" s="191">
        <v>889000000</v>
      </c>
      <c r="H5123" s="194">
        <f t="shared" si="158"/>
        <v>9.5943607902205068E-3</v>
      </c>
      <c r="I5123" s="193"/>
      <c r="J5123" s="197">
        <v>5121</v>
      </c>
      <c r="K5123" s="234"/>
      <c r="L5123" s="234"/>
      <c r="M5123" s="234"/>
      <c r="N5123" s="234"/>
      <c r="O5123" s="234"/>
      <c r="P5123" s="234"/>
      <c r="Q5123" s="7">
        <v>36703</v>
      </c>
      <c r="R5123" s="234">
        <v>0.9375</v>
      </c>
      <c r="S5123" s="234">
        <v>0.97767899999999996</v>
      </c>
      <c r="T5123" s="234">
        <v>0.93080399999999996</v>
      </c>
      <c r="U5123" s="234">
        <v>0.96651799999999999</v>
      </c>
      <c r="V5123" s="192">
        <v>0.835206</v>
      </c>
      <c r="W5123" s="234">
        <v>185354400</v>
      </c>
      <c r="X5123" s="194">
        <f t="shared" si="159"/>
        <v>4.7158137044833653E-2</v>
      </c>
      <c r="Y5123" s="193"/>
      <c r="Z5123" s="197">
        <v>5121</v>
      </c>
    </row>
    <row r="5124" spans="1:26" ht="14.4" x14ac:dyDescent="0.3">
      <c r="A5124" s="7">
        <v>36700</v>
      </c>
      <c r="B5124" s="191">
        <v>1452.1800539999999</v>
      </c>
      <c r="C5124" s="191">
        <v>1459.9399410000001</v>
      </c>
      <c r="D5124" s="191">
        <v>1438.3100589999999</v>
      </c>
      <c r="E5124" s="191">
        <v>1441.4799800000001</v>
      </c>
      <c r="F5124" s="192">
        <v>1441.4799800000001</v>
      </c>
      <c r="G5124" s="191">
        <v>847600000</v>
      </c>
      <c r="H5124" s="194">
        <f t="shared" ref="H5124:H5187" si="160">(F5124-F5125)/F5125</f>
        <v>-7.3682832721236775E-3</v>
      </c>
      <c r="I5124" s="193"/>
      <c r="J5124" s="197">
        <v>5122</v>
      </c>
      <c r="K5124" s="234"/>
      <c r="L5124" s="234"/>
      <c r="M5124" s="234"/>
      <c r="N5124" s="234"/>
      <c r="O5124" s="234"/>
      <c r="P5124" s="234"/>
      <c r="Q5124" s="7">
        <v>36700</v>
      </c>
      <c r="R5124" s="234">
        <v>0.96037899999999998</v>
      </c>
      <c r="S5124" s="234">
        <v>0.97544600000000004</v>
      </c>
      <c r="T5124" s="234">
        <v>0.90736600000000001</v>
      </c>
      <c r="U5124" s="234">
        <v>0.92299100000000001</v>
      </c>
      <c r="V5124" s="192">
        <v>0.797593</v>
      </c>
      <c r="W5124" s="234">
        <v>204965600</v>
      </c>
      <c r="X5124" s="194">
        <f t="shared" ref="X5124:X5187" si="161">(V5124-V5125)/V5125</f>
        <v>-3.8371438320077091E-2</v>
      </c>
      <c r="Y5124" s="193"/>
      <c r="Z5124" s="197">
        <v>5122</v>
      </c>
    </row>
    <row r="5125" spans="1:26" ht="14.4" x14ac:dyDescent="0.3">
      <c r="A5125" s="7">
        <v>36699</v>
      </c>
      <c r="B5125" s="191">
        <v>1479.130005</v>
      </c>
      <c r="C5125" s="191">
        <v>1479.130005</v>
      </c>
      <c r="D5125" s="191">
        <v>1448.030029</v>
      </c>
      <c r="E5125" s="191">
        <v>1452.1800539999999</v>
      </c>
      <c r="F5125" s="192">
        <v>1452.1800539999999</v>
      </c>
      <c r="G5125" s="191">
        <v>1022700000</v>
      </c>
      <c r="H5125" s="194">
        <f t="shared" si="160"/>
        <v>-1.8220136775604155E-2</v>
      </c>
      <c r="I5125" s="193"/>
      <c r="J5125" s="197">
        <v>5123</v>
      </c>
      <c r="K5125" s="234"/>
      <c r="L5125" s="234"/>
      <c r="M5125" s="234"/>
      <c r="N5125" s="234"/>
      <c r="O5125" s="234"/>
      <c r="P5125" s="234"/>
      <c r="Q5125" s="7">
        <v>36699</v>
      </c>
      <c r="R5125" s="234">
        <v>0.99553599999999998</v>
      </c>
      <c r="S5125" s="8">
        <v>1029018</v>
      </c>
      <c r="T5125" s="234">
        <v>0.95647300000000002</v>
      </c>
      <c r="U5125" s="234">
        <v>0.95982100000000004</v>
      </c>
      <c r="V5125" s="192">
        <v>0.82941900000000002</v>
      </c>
      <c r="W5125" s="234">
        <v>467712000</v>
      </c>
      <c r="X5125" s="194">
        <f t="shared" si="161"/>
        <v>-3.3707616455719784E-2</v>
      </c>
      <c r="Y5125" s="193"/>
      <c r="Z5125" s="197">
        <v>5123</v>
      </c>
    </row>
    <row r="5126" spans="1:26" ht="14.4" x14ac:dyDescent="0.3">
      <c r="A5126" s="7">
        <v>36698</v>
      </c>
      <c r="B5126" s="191">
        <v>1475.9499510000001</v>
      </c>
      <c r="C5126" s="191">
        <v>1482.1899410000001</v>
      </c>
      <c r="D5126" s="191">
        <v>1468</v>
      </c>
      <c r="E5126" s="191">
        <v>1479.130005</v>
      </c>
      <c r="F5126" s="192">
        <v>1479.130005</v>
      </c>
      <c r="G5126" s="191">
        <v>1009600000</v>
      </c>
      <c r="H5126" s="194">
        <f t="shared" si="160"/>
        <v>2.1545811887763171E-3</v>
      </c>
      <c r="I5126" s="193"/>
      <c r="J5126" s="197">
        <v>5124</v>
      </c>
      <c r="K5126" s="234"/>
      <c r="L5126" s="234"/>
      <c r="M5126" s="234"/>
      <c r="N5126" s="234"/>
      <c r="O5126" s="234"/>
      <c r="P5126" s="234"/>
      <c r="Q5126" s="7">
        <v>36698</v>
      </c>
      <c r="R5126" s="234">
        <v>0.90178599999999998</v>
      </c>
      <c r="S5126" s="8">
        <v>1016741</v>
      </c>
      <c r="T5126" s="234">
        <v>0.89843799999999996</v>
      </c>
      <c r="U5126" s="234">
        <v>0.99330399999999996</v>
      </c>
      <c r="V5126" s="192">
        <v>0.858352</v>
      </c>
      <c r="W5126" s="234">
        <v>490000000</v>
      </c>
      <c r="X5126" s="194">
        <f t="shared" si="161"/>
        <v>9.8765100224399188E-2</v>
      </c>
      <c r="Y5126" s="193"/>
      <c r="Z5126" s="197">
        <v>5124</v>
      </c>
    </row>
    <row r="5127" spans="1:26" ht="14.4" x14ac:dyDescent="0.3">
      <c r="A5127" s="7">
        <v>36697</v>
      </c>
      <c r="B5127" s="191">
        <v>1486</v>
      </c>
      <c r="C5127" s="191">
        <v>1487.3199460000001</v>
      </c>
      <c r="D5127" s="191">
        <v>1470.1800539999999</v>
      </c>
      <c r="E5127" s="191">
        <v>1475.9499510000001</v>
      </c>
      <c r="F5127" s="192">
        <v>1475.9499510000001</v>
      </c>
      <c r="G5127" s="191">
        <v>1031500000</v>
      </c>
      <c r="H5127" s="194">
        <f t="shared" si="160"/>
        <v>-6.7631554508747948E-3</v>
      </c>
      <c r="I5127" s="193"/>
      <c r="J5127" s="197">
        <v>5125</v>
      </c>
      <c r="K5127" s="234"/>
      <c r="L5127" s="234"/>
      <c r="M5127" s="234"/>
      <c r="N5127" s="234"/>
      <c r="O5127" s="234"/>
      <c r="P5127" s="234"/>
      <c r="Q5127" s="7">
        <v>36697</v>
      </c>
      <c r="R5127" s="234">
        <v>0.87946400000000002</v>
      </c>
      <c r="S5127" s="234">
        <v>0.92801299999999998</v>
      </c>
      <c r="T5127" s="234">
        <v>0.87834800000000002</v>
      </c>
      <c r="U5127" s="234">
        <v>0.90401799999999999</v>
      </c>
      <c r="V5127" s="192">
        <v>0.78119700000000003</v>
      </c>
      <c r="W5127" s="234">
        <v>501390400</v>
      </c>
      <c r="X5127" s="194">
        <f t="shared" si="161"/>
        <v>4.7865027169211066E-2</v>
      </c>
      <c r="Y5127" s="193"/>
      <c r="Z5127" s="197">
        <v>5125</v>
      </c>
    </row>
    <row r="5128" spans="1:26" ht="14.4" x14ac:dyDescent="0.3">
      <c r="A5128" s="7">
        <v>36696</v>
      </c>
      <c r="B5128" s="191">
        <v>1464.459961</v>
      </c>
      <c r="C5128" s="191">
        <v>1488.9300539999999</v>
      </c>
      <c r="D5128" s="191">
        <v>1459.0500489999999</v>
      </c>
      <c r="E5128" s="191">
        <v>1486</v>
      </c>
      <c r="F5128" s="192">
        <v>1486</v>
      </c>
      <c r="G5128" s="191">
        <v>921700000</v>
      </c>
      <c r="H5128" s="194">
        <f t="shared" si="160"/>
        <v>1.4708520255679409E-2</v>
      </c>
      <c r="I5128" s="193"/>
      <c r="J5128" s="197">
        <v>5126</v>
      </c>
      <c r="K5128" s="234"/>
      <c r="L5128" s="234"/>
      <c r="M5128" s="234"/>
      <c r="N5128" s="234"/>
      <c r="O5128" s="234"/>
      <c r="P5128" s="234"/>
      <c r="Q5128" s="7">
        <v>36696</v>
      </c>
      <c r="R5128" s="234">
        <v>0.80859400000000003</v>
      </c>
      <c r="S5128" s="234">
        <v>0.87388399999999999</v>
      </c>
      <c r="T5128" s="234">
        <v>0.80189699999999997</v>
      </c>
      <c r="U5128" s="234">
        <v>0.86272300000000002</v>
      </c>
      <c r="V5128" s="192">
        <v>0.74551299999999998</v>
      </c>
      <c r="W5128" s="234">
        <v>394004800</v>
      </c>
      <c r="X5128" s="194">
        <f t="shared" si="161"/>
        <v>5.9629598044232221E-2</v>
      </c>
      <c r="Y5128" s="193"/>
      <c r="Z5128" s="197">
        <v>5126</v>
      </c>
    </row>
    <row r="5129" spans="1:26" ht="14.4" x14ac:dyDescent="0.3">
      <c r="A5129" s="7">
        <v>36693</v>
      </c>
      <c r="B5129" s="191">
        <v>1478.7299800000001</v>
      </c>
      <c r="C5129" s="191">
        <v>1480.7700199999999</v>
      </c>
      <c r="D5129" s="191">
        <v>1460.420044</v>
      </c>
      <c r="E5129" s="191">
        <v>1464.459961</v>
      </c>
      <c r="F5129" s="192">
        <v>1464.459961</v>
      </c>
      <c r="G5129" s="191">
        <v>1250800000</v>
      </c>
      <c r="H5129" s="194">
        <f t="shared" si="160"/>
        <v>-9.6501857627854723E-3</v>
      </c>
      <c r="I5129" s="193"/>
      <c r="J5129" s="197">
        <v>5127</v>
      </c>
      <c r="K5129" s="234"/>
      <c r="L5129" s="234"/>
      <c r="M5129" s="234"/>
      <c r="N5129" s="234"/>
      <c r="O5129" s="234"/>
      <c r="P5129" s="234"/>
      <c r="Q5129" s="7">
        <v>36693</v>
      </c>
      <c r="R5129" s="234">
        <v>0.83482100000000004</v>
      </c>
      <c r="S5129" s="234">
        <v>0.83705399999999996</v>
      </c>
      <c r="T5129" s="234">
        <v>0.79520100000000005</v>
      </c>
      <c r="U5129" s="234">
        <v>0.81417399999999995</v>
      </c>
      <c r="V5129" s="192">
        <v>0.70355999999999996</v>
      </c>
      <c r="W5129" s="234">
        <v>303564800</v>
      </c>
      <c r="X5129" s="194">
        <f t="shared" si="161"/>
        <v>-1.2854942039112029E-2</v>
      </c>
      <c r="Y5129" s="193"/>
      <c r="Z5129" s="197">
        <v>5127</v>
      </c>
    </row>
    <row r="5130" spans="1:26" ht="14.4" x14ac:dyDescent="0.3">
      <c r="A5130" s="7">
        <v>36692</v>
      </c>
      <c r="B5130" s="191">
        <v>1470.540039</v>
      </c>
      <c r="C5130" s="191">
        <v>1482.040039</v>
      </c>
      <c r="D5130" s="191">
        <v>1464.619995</v>
      </c>
      <c r="E5130" s="191">
        <v>1478.7299800000001</v>
      </c>
      <c r="F5130" s="192">
        <v>1478.7299800000001</v>
      </c>
      <c r="G5130" s="191">
        <v>1011400000</v>
      </c>
      <c r="H5130" s="194">
        <f t="shared" si="160"/>
        <v>5.569342406732041E-3</v>
      </c>
      <c r="I5130" s="193"/>
      <c r="J5130" s="197">
        <v>5128</v>
      </c>
      <c r="K5130" s="234"/>
      <c r="L5130" s="234"/>
      <c r="M5130" s="234"/>
      <c r="N5130" s="234"/>
      <c r="O5130" s="234"/>
      <c r="P5130" s="234"/>
      <c r="Q5130" s="7">
        <v>36692</v>
      </c>
      <c r="R5130" s="234">
        <v>0.81473200000000001</v>
      </c>
      <c r="S5130" s="234">
        <v>0.83370500000000003</v>
      </c>
      <c r="T5130" s="234">
        <v>0.79464299999999999</v>
      </c>
      <c r="U5130" s="234">
        <v>0.82477699999999998</v>
      </c>
      <c r="V5130" s="192">
        <v>0.71272199999999997</v>
      </c>
      <c r="W5130" s="234">
        <v>248572800</v>
      </c>
      <c r="X5130" s="194">
        <f t="shared" si="161"/>
        <v>2.1423872806772389E-2</v>
      </c>
      <c r="Y5130" s="193"/>
      <c r="Z5130" s="197">
        <v>5128</v>
      </c>
    </row>
    <row r="5131" spans="1:26" ht="14.4" x14ac:dyDescent="0.3">
      <c r="A5131" s="7">
        <v>36691</v>
      </c>
      <c r="B5131" s="191">
        <v>1469.4399410000001</v>
      </c>
      <c r="C5131" s="191">
        <v>1483.619995</v>
      </c>
      <c r="D5131" s="191">
        <v>1467.709961</v>
      </c>
      <c r="E5131" s="191">
        <v>1470.540039</v>
      </c>
      <c r="F5131" s="192">
        <v>1470.540039</v>
      </c>
      <c r="G5131" s="191">
        <v>929700000</v>
      </c>
      <c r="H5131" s="194">
        <f t="shared" si="160"/>
        <v>7.4865121690597151E-4</v>
      </c>
      <c r="I5131" s="193"/>
      <c r="J5131" s="197">
        <v>5129</v>
      </c>
      <c r="K5131" s="234"/>
      <c r="L5131" s="234"/>
      <c r="M5131" s="234"/>
      <c r="N5131" s="234"/>
      <c r="O5131" s="234"/>
      <c r="P5131" s="234"/>
      <c r="Q5131" s="7">
        <v>36691</v>
      </c>
      <c r="R5131" s="234">
        <v>0.84542399999999995</v>
      </c>
      <c r="S5131" s="234">
        <v>0.859375</v>
      </c>
      <c r="T5131" s="234">
        <v>0.80468799999999996</v>
      </c>
      <c r="U5131" s="234">
        <v>0.80747800000000003</v>
      </c>
      <c r="V5131" s="192">
        <v>0.69777299999999998</v>
      </c>
      <c r="W5131" s="234">
        <v>277446400</v>
      </c>
      <c r="X5131" s="194">
        <f t="shared" si="161"/>
        <v>-4.2990297866737713E-2</v>
      </c>
      <c r="Y5131" s="193"/>
      <c r="Z5131" s="197">
        <v>5129</v>
      </c>
    </row>
    <row r="5132" spans="1:26" ht="14.4" x14ac:dyDescent="0.3">
      <c r="A5132" s="7">
        <v>36690</v>
      </c>
      <c r="B5132" s="191">
        <v>1446</v>
      </c>
      <c r="C5132" s="191">
        <v>1470.420044</v>
      </c>
      <c r="D5132" s="191">
        <v>1442.380005</v>
      </c>
      <c r="E5132" s="191">
        <v>1469.4399410000001</v>
      </c>
      <c r="F5132" s="192">
        <v>1469.4399410000001</v>
      </c>
      <c r="G5132" s="191">
        <v>935900000</v>
      </c>
      <c r="H5132" s="194">
        <f t="shared" si="160"/>
        <v>1.6210194329184018E-2</v>
      </c>
      <c r="I5132" s="193"/>
      <c r="J5132" s="197">
        <v>5130</v>
      </c>
      <c r="K5132" s="234"/>
      <c r="L5132" s="234"/>
      <c r="M5132" s="234"/>
      <c r="N5132" s="234"/>
      <c r="O5132" s="234"/>
      <c r="P5132" s="234"/>
      <c r="Q5132" s="7">
        <v>36690</v>
      </c>
      <c r="R5132" s="234">
        <v>0.81417399999999995</v>
      </c>
      <c r="S5132" s="234">
        <v>0.84542399999999995</v>
      </c>
      <c r="T5132" s="234">
        <v>0.78738799999999998</v>
      </c>
      <c r="U5132" s="234">
        <v>0.84375</v>
      </c>
      <c r="V5132" s="192">
        <v>0.72911800000000004</v>
      </c>
      <c r="W5132" s="234">
        <v>351456000</v>
      </c>
      <c r="X5132" s="194">
        <f t="shared" si="161"/>
        <v>3.6326681448632783E-2</v>
      </c>
      <c r="Y5132" s="193"/>
      <c r="Z5132" s="197">
        <v>5130</v>
      </c>
    </row>
    <row r="5133" spans="1:26" ht="14.4" x14ac:dyDescent="0.3">
      <c r="A5133" s="7">
        <v>36689</v>
      </c>
      <c r="B5133" s="191">
        <v>1456.9499510000001</v>
      </c>
      <c r="C5133" s="191">
        <v>1462.9300539999999</v>
      </c>
      <c r="D5133" s="191">
        <v>1445.98999</v>
      </c>
      <c r="E5133" s="191">
        <v>1446</v>
      </c>
      <c r="F5133" s="192">
        <v>1446</v>
      </c>
      <c r="G5133" s="191">
        <v>774100000</v>
      </c>
      <c r="H5133" s="194">
        <f t="shared" si="160"/>
        <v>-7.5156672282972988E-3</v>
      </c>
      <c r="I5133" s="193"/>
      <c r="J5133" s="197">
        <v>5131</v>
      </c>
      <c r="K5133" s="234"/>
      <c r="L5133" s="234"/>
      <c r="M5133" s="234"/>
      <c r="N5133" s="234"/>
      <c r="O5133" s="234"/>
      <c r="P5133" s="234"/>
      <c r="Q5133" s="7">
        <v>36689</v>
      </c>
      <c r="R5133" s="234">
        <v>0.86049100000000001</v>
      </c>
      <c r="S5133" s="234">
        <v>0.86104899999999995</v>
      </c>
      <c r="T5133" s="234">
        <v>0.81138399999999999</v>
      </c>
      <c r="U5133" s="234">
        <v>0.81417399999999995</v>
      </c>
      <c r="V5133" s="192">
        <v>0.70355999999999996</v>
      </c>
      <c r="W5133" s="234">
        <v>290337600</v>
      </c>
      <c r="X5133" s="194">
        <f t="shared" si="161"/>
        <v>-4.7649987411372087E-2</v>
      </c>
      <c r="Y5133" s="193"/>
      <c r="Z5133" s="197">
        <v>5131</v>
      </c>
    </row>
    <row r="5134" spans="1:26" ht="14.4" x14ac:dyDescent="0.3">
      <c r="A5134" s="7">
        <v>36686</v>
      </c>
      <c r="B5134" s="191">
        <v>1461.670044</v>
      </c>
      <c r="C5134" s="191">
        <v>1472.670044</v>
      </c>
      <c r="D5134" s="191">
        <v>1454.959961</v>
      </c>
      <c r="E5134" s="191">
        <v>1456.9499510000001</v>
      </c>
      <c r="F5134" s="192">
        <v>1456.9499510000001</v>
      </c>
      <c r="G5134" s="191">
        <v>786000000</v>
      </c>
      <c r="H5134" s="194">
        <f t="shared" si="160"/>
        <v>-3.2292465863793174E-3</v>
      </c>
      <c r="I5134" s="193"/>
      <c r="J5134" s="197">
        <v>5132</v>
      </c>
      <c r="K5134" s="234"/>
      <c r="L5134" s="234"/>
      <c r="M5134" s="234"/>
      <c r="N5134" s="234"/>
      <c r="O5134" s="234"/>
      <c r="P5134" s="234"/>
      <c r="Q5134" s="7">
        <v>36686</v>
      </c>
      <c r="R5134" s="234">
        <v>0.86383900000000002</v>
      </c>
      <c r="S5134" s="234">
        <v>0.87444200000000005</v>
      </c>
      <c r="T5134" s="234">
        <v>0.84263399999999999</v>
      </c>
      <c r="U5134" s="234">
        <v>0.85491099999999998</v>
      </c>
      <c r="V5134" s="192">
        <v>0.73876200000000003</v>
      </c>
      <c r="W5134" s="234">
        <v>252358400</v>
      </c>
      <c r="X5134" s="194">
        <f t="shared" si="161"/>
        <v>9.8875095860861909E-3</v>
      </c>
      <c r="Y5134" s="193"/>
      <c r="Z5134" s="197">
        <v>5132</v>
      </c>
    </row>
    <row r="5135" spans="1:26" ht="14.4" x14ac:dyDescent="0.3">
      <c r="A5135" s="7">
        <v>36685</v>
      </c>
      <c r="B5135" s="191">
        <v>1471.3599850000001</v>
      </c>
      <c r="C5135" s="191">
        <v>1475.650024</v>
      </c>
      <c r="D5135" s="191">
        <v>1456.48999</v>
      </c>
      <c r="E5135" s="191">
        <v>1461.670044</v>
      </c>
      <c r="F5135" s="192">
        <v>1461.670044</v>
      </c>
      <c r="G5135" s="191">
        <v>854300000</v>
      </c>
      <c r="H5135" s="194">
        <f t="shared" si="160"/>
        <v>-6.5857037698358297E-3</v>
      </c>
      <c r="I5135" s="193"/>
      <c r="J5135" s="197">
        <v>5133</v>
      </c>
      <c r="K5135" s="234"/>
      <c r="L5135" s="234"/>
      <c r="M5135" s="234"/>
      <c r="N5135" s="234"/>
      <c r="O5135" s="234"/>
      <c r="P5135" s="234"/>
      <c r="Q5135" s="7">
        <v>36685</v>
      </c>
      <c r="R5135" s="234">
        <v>0.87165199999999998</v>
      </c>
      <c r="S5135" s="234">
        <v>0.87946400000000002</v>
      </c>
      <c r="T5135" s="234">
        <v>0.83147300000000002</v>
      </c>
      <c r="U5135" s="234">
        <v>0.84653999999999996</v>
      </c>
      <c r="V5135" s="192">
        <v>0.73152899999999998</v>
      </c>
      <c r="W5135" s="234">
        <v>238526400</v>
      </c>
      <c r="X5135" s="194">
        <f t="shared" si="161"/>
        <v>-1.8122735832468734E-2</v>
      </c>
      <c r="Y5135" s="193"/>
      <c r="Z5135" s="197">
        <v>5133</v>
      </c>
    </row>
    <row r="5136" spans="1:26" ht="14.4" x14ac:dyDescent="0.3">
      <c r="A5136" s="7">
        <v>36684</v>
      </c>
      <c r="B5136" s="191">
        <v>1457.839966</v>
      </c>
      <c r="C5136" s="191">
        <v>1474.6400149999999</v>
      </c>
      <c r="D5136" s="191">
        <v>1455.0600589999999</v>
      </c>
      <c r="E5136" s="191">
        <v>1471.3599850000001</v>
      </c>
      <c r="F5136" s="192">
        <v>1471.3599850000001</v>
      </c>
      <c r="G5136" s="191">
        <v>854600000</v>
      </c>
      <c r="H5136" s="194">
        <f t="shared" si="160"/>
        <v>9.2740076519482982E-3</v>
      </c>
      <c r="I5136" s="193"/>
      <c r="J5136" s="197">
        <v>5134</v>
      </c>
      <c r="K5136" s="234"/>
      <c r="L5136" s="234"/>
      <c r="M5136" s="234"/>
      <c r="N5136" s="234"/>
      <c r="O5136" s="234"/>
      <c r="P5136" s="234"/>
      <c r="Q5136" s="7">
        <v>36684</v>
      </c>
      <c r="R5136" s="234">
        <v>0.83593799999999996</v>
      </c>
      <c r="S5136" s="234">
        <v>0.86607100000000004</v>
      </c>
      <c r="T5136" s="234">
        <v>0.81808000000000003</v>
      </c>
      <c r="U5136" s="234">
        <v>0.86216499999999996</v>
      </c>
      <c r="V5136" s="192">
        <v>0.745031</v>
      </c>
      <c r="W5136" s="234">
        <v>337019200</v>
      </c>
      <c r="X5136" s="194">
        <f t="shared" si="161"/>
        <v>3.9703871165815405E-2</v>
      </c>
      <c r="Y5136" s="193"/>
      <c r="Z5136" s="197">
        <v>5134</v>
      </c>
    </row>
    <row r="5137" spans="1:26" ht="14.4" x14ac:dyDescent="0.3">
      <c r="A5137" s="7">
        <v>36683</v>
      </c>
      <c r="B5137" s="191">
        <v>1467.630005</v>
      </c>
      <c r="C5137" s="191">
        <v>1471.3599850000001</v>
      </c>
      <c r="D5137" s="191">
        <v>1454.73999</v>
      </c>
      <c r="E5137" s="191">
        <v>1457.839966</v>
      </c>
      <c r="F5137" s="192">
        <v>1457.839966</v>
      </c>
      <c r="G5137" s="191">
        <v>950100000</v>
      </c>
      <c r="H5137" s="194">
        <f t="shared" si="160"/>
        <v>-6.6706451671380068E-3</v>
      </c>
      <c r="I5137" s="193"/>
      <c r="J5137" s="197">
        <v>5135</v>
      </c>
      <c r="K5137" s="234"/>
      <c r="L5137" s="234"/>
      <c r="M5137" s="234"/>
      <c r="N5137" s="234"/>
      <c r="O5137" s="234"/>
      <c r="P5137" s="234"/>
      <c r="Q5137" s="7">
        <v>36683</v>
      </c>
      <c r="R5137" s="234">
        <v>0.82115000000000005</v>
      </c>
      <c r="S5137" s="234">
        <v>0.86383900000000002</v>
      </c>
      <c r="T5137" s="234">
        <v>0.80636200000000002</v>
      </c>
      <c r="U5137" s="234">
        <v>0.82924100000000001</v>
      </c>
      <c r="V5137" s="192">
        <v>0.71657999999999999</v>
      </c>
      <c r="W5137" s="234">
        <v>525481600</v>
      </c>
      <c r="X5137" s="194">
        <f t="shared" si="161"/>
        <v>1.711226303149354E-2</v>
      </c>
      <c r="Y5137" s="193"/>
      <c r="Z5137" s="197">
        <v>5135</v>
      </c>
    </row>
    <row r="5138" spans="1:26" ht="14.4" x14ac:dyDescent="0.3">
      <c r="A5138" s="7">
        <v>36682</v>
      </c>
      <c r="B5138" s="191">
        <v>1477.26001</v>
      </c>
      <c r="C5138" s="191">
        <v>1477.280029</v>
      </c>
      <c r="D5138" s="191">
        <v>1464.6800539999999</v>
      </c>
      <c r="E5138" s="191">
        <v>1467.630005</v>
      </c>
      <c r="F5138" s="192">
        <v>1467.630005</v>
      </c>
      <c r="G5138" s="191">
        <v>838600000</v>
      </c>
      <c r="H5138" s="194">
        <f t="shared" si="160"/>
        <v>-6.5188287334739282E-3</v>
      </c>
      <c r="I5138" s="193"/>
      <c r="J5138" s="197">
        <v>5136</v>
      </c>
      <c r="K5138" s="234"/>
      <c r="L5138" s="234"/>
      <c r="M5138" s="234"/>
      <c r="N5138" s="234"/>
      <c r="O5138" s="234"/>
      <c r="P5138" s="234"/>
      <c r="Q5138" s="7">
        <v>36682</v>
      </c>
      <c r="R5138" s="234">
        <v>0.83314699999999997</v>
      </c>
      <c r="S5138" s="234">
        <v>0.85044600000000004</v>
      </c>
      <c r="T5138" s="234">
        <v>0.80078099999999997</v>
      </c>
      <c r="U5138" s="234">
        <v>0.81528999999999996</v>
      </c>
      <c r="V5138" s="192">
        <v>0.70452400000000004</v>
      </c>
      <c r="W5138" s="234">
        <v>323668800</v>
      </c>
      <c r="X5138" s="194">
        <f t="shared" si="161"/>
        <v>-1.3503825430430915E-2</v>
      </c>
      <c r="Y5138" s="193"/>
      <c r="Z5138" s="197">
        <v>5136</v>
      </c>
    </row>
    <row r="5139" spans="1:26" ht="14.4" x14ac:dyDescent="0.3">
      <c r="A5139" s="7">
        <v>36679</v>
      </c>
      <c r="B5139" s="191">
        <v>1448.8100589999999</v>
      </c>
      <c r="C5139" s="191">
        <v>1483.2299800000001</v>
      </c>
      <c r="D5139" s="191">
        <v>1448.8100589999999</v>
      </c>
      <c r="E5139" s="191">
        <v>1477.26001</v>
      </c>
      <c r="F5139" s="192">
        <v>1477.26001</v>
      </c>
      <c r="G5139" s="191">
        <v>1162400000</v>
      </c>
      <c r="H5139" s="194">
        <f t="shared" si="160"/>
        <v>1.9636770757677391E-2</v>
      </c>
      <c r="I5139" s="193"/>
      <c r="J5139" s="197">
        <v>5137</v>
      </c>
      <c r="K5139" s="234"/>
      <c r="L5139" s="234"/>
      <c r="M5139" s="234"/>
      <c r="N5139" s="234"/>
      <c r="O5139" s="234"/>
      <c r="P5139" s="234"/>
      <c r="Q5139" s="7">
        <v>36679</v>
      </c>
      <c r="R5139" s="234">
        <v>0.83705399999999996</v>
      </c>
      <c r="S5139" s="234">
        <v>0.890625</v>
      </c>
      <c r="T5139" s="234">
        <v>0.79464299999999999</v>
      </c>
      <c r="U5139" s="234">
        <v>0.82645100000000005</v>
      </c>
      <c r="V5139" s="192">
        <v>0.71416800000000003</v>
      </c>
      <c r="W5139" s="234">
        <v>792848000</v>
      </c>
      <c r="X5139" s="194">
        <f t="shared" si="161"/>
        <v>3.8569263836334459E-2</v>
      </c>
      <c r="Y5139" s="193"/>
      <c r="Z5139" s="197">
        <v>5137</v>
      </c>
    </row>
    <row r="5140" spans="1:26" ht="14.4" x14ac:dyDescent="0.3">
      <c r="A5140" s="7">
        <v>36678</v>
      </c>
      <c r="B5140" s="191">
        <v>1420.599976</v>
      </c>
      <c r="C5140" s="191">
        <v>1448.8100589999999</v>
      </c>
      <c r="D5140" s="191">
        <v>1420.599976</v>
      </c>
      <c r="E5140" s="191">
        <v>1448.8100589999999</v>
      </c>
      <c r="F5140" s="192">
        <v>1448.8100589999999</v>
      </c>
      <c r="G5140" s="191">
        <v>960100000</v>
      </c>
      <c r="H5140" s="194">
        <f t="shared" si="160"/>
        <v>1.9857865322109466E-2</v>
      </c>
      <c r="I5140" s="193"/>
      <c r="J5140" s="197">
        <v>5138</v>
      </c>
      <c r="K5140" s="234"/>
      <c r="L5140" s="234"/>
      <c r="M5140" s="234"/>
      <c r="N5140" s="234"/>
      <c r="O5140" s="234"/>
      <c r="P5140" s="234"/>
      <c r="Q5140" s="7">
        <v>36678</v>
      </c>
      <c r="R5140" s="234">
        <v>0.72991099999999998</v>
      </c>
      <c r="S5140" s="234">
        <v>0.79966499999999996</v>
      </c>
      <c r="T5140" s="234">
        <v>0.71763399999999999</v>
      </c>
      <c r="U5140" s="234">
        <v>0.79575899999999999</v>
      </c>
      <c r="V5140" s="192">
        <v>0.68764599999999998</v>
      </c>
      <c r="W5140" s="234">
        <v>903840000</v>
      </c>
      <c r="X5140" s="194">
        <f t="shared" si="161"/>
        <v>6.1011812918914193E-2</v>
      </c>
      <c r="Y5140" s="193"/>
      <c r="Z5140" s="197">
        <v>5138</v>
      </c>
    </row>
    <row r="5141" spans="1:26" ht="14.4" x14ac:dyDescent="0.3">
      <c r="A5141" s="7">
        <v>36677</v>
      </c>
      <c r="B5141" s="191">
        <v>1422.4399410000001</v>
      </c>
      <c r="C5141" s="191">
        <v>1434.48999</v>
      </c>
      <c r="D5141" s="191">
        <v>1415.5</v>
      </c>
      <c r="E5141" s="191">
        <v>1420.599976</v>
      </c>
      <c r="F5141" s="192">
        <v>1420.599976</v>
      </c>
      <c r="G5141" s="191">
        <v>960500000</v>
      </c>
      <c r="H5141" s="194">
        <f t="shared" si="160"/>
        <v>-1.3005554246035373E-3</v>
      </c>
      <c r="I5141" s="193"/>
      <c r="J5141" s="197">
        <v>5139</v>
      </c>
      <c r="K5141" s="234"/>
      <c r="L5141" s="234"/>
      <c r="M5141" s="234"/>
      <c r="N5141" s="234"/>
      <c r="O5141" s="234"/>
      <c r="P5141" s="234"/>
      <c r="Q5141" s="7">
        <v>36677</v>
      </c>
      <c r="R5141" s="234">
        <v>0.77566999999999997</v>
      </c>
      <c r="S5141" s="234">
        <v>0.81473200000000001</v>
      </c>
      <c r="T5141" s="234">
        <v>0.74832600000000005</v>
      </c>
      <c r="U5141" s="234">
        <v>0.75</v>
      </c>
      <c r="V5141" s="192">
        <v>0.64810400000000001</v>
      </c>
      <c r="W5141" s="234">
        <v>433507200</v>
      </c>
      <c r="X5141" s="194">
        <f t="shared" si="161"/>
        <v>-4.0685858751818835E-2</v>
      </c>
      <c r="Y5141" s="193"/>
      <c r="Z5141" s="197">
        <v>5139</v>
      </c>
    </row>
    <row r="5142" spans="1:26" ht="14.4" x14ac:dyDescent="0.3">
      <c r="A5142" s="7">
        <v>36676</v>
      </c>
      <c r="B5142" s="191">
        <v>1378.0200199999999</v>
      </c>
      <c r="C5142" s="191">
        <v>1422.4499510000001</v>
      </c>
      <c r="D5142" s="191">
        <v>1378.0200199999999</v>
      </c>
      <c r="E5142" s="191">
        <v>1422.4499510000001</v>
      </c>
      <c r="F5142" s="192">
        <v>1422.4499510000001</v>
      </c>
      <c r="G5142" s="191">
        <v>844200000</v>
      </c>
      <c r="H5142" s="194">
        <f t="shared" si="160"/>
        <v>3.2241861769178162E-2</v>
      </c>
      <c r="I5142" s="193"/>
      <c r="J5142" s="197">
        <v>5140</v>
      </c>
      <c r="K5142" s="234"/>
      <c r="L5142" s="234"/>
      <c r="M5142" s="234"/>
      <c r="N5142" s="234"/>
      <c r="O5142" s="234"/>
      <c r="P5142" s="234"/>
      <c r="Q5142" s="7">
        <v>36676</v>
      </c>
      <c r="R5142" s="234">
        <v>0.78236600000000001</v>
      </c>
      <c r="S5142" s="234">
        <v>0.78683000000000003</v>
      </c>
      <c r="T5142" s="234">
        <v>0.72991099999999998</v>
      </c>
      <c r="U5142" s="234">
        <v>0.78180799999999995</v>
      </c>
      <c r="V5142" s="192">
        <v>0.67559100000000005</v>
      </c>
      <c r="W5142" s="234">
        <v>713059200</v>
      </c>
      <c r="X5142" s="194">
        <f t="shared" si="161"/>
        <v>1.3747901126751691E-2</v>
      </c>
      <c r="Y5142" s="193"/>
      <c r="Z5142" s="197">
        <v>5140</v>
      </c>
    </row>
    <row r="5143" spans="1:26" ht="14.4" x14ac:dyDescent="0.3">
      <c r="A5143" s="7">
        <v>36672</v>
      </c>
      <c r="B5143" s="191">
        <v>1381.5200199999999</v>
      </c>
      <c r="C5143" s="191">
        <v>1391.420044</v>
      </c>
      <c r="D5143" s="191">
        <v>1369.75</v>
      </c>
      <c r="E5143" s="191">
        <v>1378.0200199999999</v>
      </c>
      <c r="F5143" s="192">
        <v>1378.0200199999999</v>
      </c>
      <c r="G5143" s="191">
        <v>722600000</v>
      </c>
      <c r="H5143" s="194">
        <f t="shared" si="160"/>
        <v>-2.5334413901580669E-3</v>
      </c>
      <c r="I5143" s="193"/>
      <c r="J5143" s="197">
        <v>5141</v>
      </c>
      <c r="K5143" s="234"/>
      <c r="L5143" s="234"/>
      <c r="M5143" s="234"/>
      <c r="N5143" s="234"/>
      <c r="O5143" s="234"/>
      <c r="P5143" s="234"/>
      <c r="Q5143" s="7">
        <v>36672</v>
      </c>
      <c r="R5143" s="234">
        <v>0.78571400000000002</v>
      </c>
      <c r="S5143" s="234">
        <v>0.80245500000000003</v>
      </c>
      <c r="T5143" s="234">
        <v>0.76116099999999998</v>
      </c>
      <c r="U5143" s="234">
        <v>0.77120500000000003</v>
      </c>
      <c r="V5143" s="192">
        <v>0.66642900000000005</v>
      </c>
      <c r="W5143" s="234">
        <v>181148800</v>
      </c>
      <c r="X5143" s="194">
        <f t="shared" si="161"/>
        <v>-1.0204960641615862E-2</v>
      </c>
      <c r="Y5143" s="193"/>
      <c r="Z5143" s="197">
        <v>5141</v>
      </c>
    </row>
    <row r="5144" spans="1:26" ht="14.4" x14ac:dyDescent="0.3">
      <c r="A5144" s="7">
        <v>36671</v>
      </c>
      <c r="B5144" s="191">
        <v>1399.0500489999999</v>
      </c>
      <c r="C5144" s="191">
        <v>1411.650024</v>
      </c>
      <c r="D5144" s="191">
        <v>1373.9300539999999</v>
      </c>
      <c r="E5144" s="191">
        <v>1381.5200199999999</v>
      </c>
      <c r="F5144" s="192">
        <v>1381.5200199999999</v>
      </c>
      <c r="G5144" s="191">
        <v>984500000</v>
      </c>
      <c r="H5144" s="194">
        <f t="shared" si="160"/>
        <v>-1.2529951314129159E-2</v>
      </c>
      <c r="I5144" s="193"/>
      <c r="J5144" s="197">
        <v>5142</v>
      </c>
      <c r="K5144" s="234"/>
      <c r="L5144" s="234"/>
      <c r="M5144" s="234"/>
      <c r="N5144" s="234"/>
      <c r="O5144" s="234"/>
      <c r="P5144" s="234"/>
      <c r="Q5144" s="7">
        <v>36671</v>
      </c>
      <c r="R5144" s="234">
        <v>0.79017899999999996</v>
      </c>
      <c r="S5144" s="234">
        <v>0.82728800000000002</v>
      </c>
      <c r="T5144" s="234">
        <v>0.76785700000000001</v>
      </c>
      <c r="U5144" s="234">
        <v>0.77915699999999999</v>
      </c>
      <c r="V5144" s="192">
        <v>0.67330000000000001</v>
      </c>
      <c r="W5144" s="234">
        <v>406750400</v>
      </c>
      <c r="X5144" s="194">
        <f t="shared" si="161"/>
        <v>-4.8111387839865315E-3</v>
      </c>
      <c r="Y5144" s="193"/>
      <c r="Z5144" s="197">
        <v>5142</v>
      </c>
    </row>
    <row r="5145" spans="1:26" ht="14.4" x14ac:dyDescent="0.3">
      <c r="A5145" s="7">
        <v>36670</v>
      </c>
      <c r="B5145" s="191">
        <v>1373.8599850000001</v>
      </c>
      <c r="C5145" s="191">
        <v>1401.75</v>
      </c>
      <c r="D5145" s="191">
        <v>1361.089966</v>
      </c>
      <c r="E5145" s="191">
        <v>1399.0500489999999</v>
      </c>
      <c r="F5145" s="192">
        <v>1399.0500489999999</v>
      </c>
      <c r="G5145" s="191">
        <v>1152300000</v>
      </c>
      <c r="H5145" s="194">
        <f t="shared" si="160"/>
        <v>1.8335248333184326E-2</v>
      </c>
      <c r="I5145" s="193"/>
      <c r="J5145" s="197">
        <v>5143</v>
      </c>
      <c r="K5145" s="234"/>
      <c r="L5145" s="234"/>
      <c r="M5145" s="234"/>
      <c r="N5145" s="234"/>
      <c r="O5145" s="234"/>
      <c r="P5145" s="234"/>
      <c r="Q5145" s="7">
        <v>36670</v>
      </c>
      <c r="R5145" s="234">
        <v>0.76953099999999997</v>
      </c>
      <c r="S5145" s="234">
        <v>0.80133900000000002</v>
      </c>
      <c r="T5145" s="234">
        <v>0.74107100000000004</v>
      </c>
      <c r="U5145" s="234">
        <v>0.78292399999999995</v>
      </c>
      <c r="V5145" s="192">
        <v>0.67655500000000002</v>
      </c>
      <c r="W5145" s="234">
        <v>678462400</v>
      </c>
      <c r="X5145" s="194">
        <f t="shared" si="161"/>
        <v>2.1849026339359177E-2</v>
      </c>
      <c r="Y5145" s="193"/>
      <c r="Z5145" s="197">
        <v>5143</v>
      </c>
    </row>
    <row r="5146" spans="1:26" ht="14.4" x14ac:dyDescent="0.3">
      <c r="A5146" s="7">
        <v>36669</v>
      </c>
      <c r="B5146" s="191">
        <v>1400.719971</v>
      </c>
      <c r="C5146" s="191">
        <v>1403.7700199999999</v>
      </c>
      <c r="D5146" s="191">
        <v>1373.4300539999999</v>
      </c>
      <c r="E5146" s="191">
        <v>1373.8599850000001</v>
      </c>
      <c r="F5146" s="192">
        <v>1373.8599850000001</v>
      </c>
      <c r="G5146" s="191">
        <v>869900000</v>
      </c>
      <c r="H5146" s="194">
        <f t="shared" si="160"/>
        <v>-1.9175842820905946E-2</v>
      </c>
      <c r="I5146" s="193"/>
      <c r="J5146" s="197">
        <v>5144</v>
      </c>
      <c r="K5146" s="234"/>
      <c r="L5146" s="234"/>
      <c r="M5146" s="234"/>
      <c r="N5146" s="234"/>
      <c r="O5146" s="234"/>
      <c r="P5146" s="234"/>
      <c r="Q5146" s="7">
        <v>36669</v>
      </c>
      <c r="R5146" s="234">
        <v>0.80803599999999998</v>
      </c>
      <c r="S5146" s="234">
        <v>0.83370500000000003</v>
      </c>
      <c r="T5146" s="234">
        <v>0.76450899999999999</v>
      </c>
      <c r="U5146" s="234">
        <v>0.76618299999999995</v>
      </c>
      <c r="V5146" s="192">
        <v>0.66208900000000004</v>
      </c>
      <c r="W5146" s="234">
        <v>517585600</v>
      </c>
      <c r="X5146" s="194">
        <f t="shared" si="161"/>
        <v>-4.5864407023914908E-2</v>
      </c>
      <c r="Y5146" s="193"/>
      <c r="Z5146" s="197">
        <v>5144</v>
      </c>
    </row>
    <row r="5147" spans="1:26" ht="14.4" x14ac:dyDescent="0.3">
      <c r="A5147" s="7">
        <v>36668</v>
      </c>
      <c r="B5147" s="191">
        <v>1406.9499510000001</v>
      </c>
      <c r="C5147" s="191">
        <v>1410.5500489999999</v>
      </c>
      <c r="D5147" s="191">
        <v>1368.7299800000001</v>
      </c>
      <c r="E5147" s="191">
        <v>1400.719971</v>
      </c>
      <c r="F5147" s="192">
        <v>1400.719971</v>
      </c>
      <c r="G5147" s="191">
        <v>869000000</v>
      </c>
      <c r="H5147" s="194">
        <f t="shared" si="160"/>
        <v>-4.4280039923041076E-3</v>
      </c>
      <c r="I5147" s="193"/>
      <c r="J5147" s="197">
        <v>5145</v>
      </c>
      <c r="K5147" s="234"/>
      <c r="L5147" s="234"/>
      <c r="M5147" s="234"/>
      <c r="N5147" s="234"/>
      <c r="O5147" s="234"/>
      <c r="P5147" s="234"/>
      <c r="Q5147" s="7">
        <v>36668</v>
      </c>
      <c r="R5147" s="234">
        <v>0.83705399999999996</v>
      </c>
      <c r="S5147" s="234">
        <v>0.83705399999999996</v>
      </c>
      <c r="T5147" s="234">
        <v>0.76785700000000001</v>
      </c>
      <c r="U5147" s="234">
        <v>0.80301299999999998</v>
      </c>
      <c r="V5147" s="192">
        <v>0.69391499999999995</v>
      </c>
      <c r="W5147" s="234">
        <v>755507200</v>
      </c>
      <c r="X5147" s="194">
        <f t="shared" si="161"/>
        <v>-4.3217664310267141E-2</v>
      </c>
      <c r="Y5147" s="193"/>
      <c r="Z5147" s="197">
        <v>5145</v>
      </c>
    </row>
    <row r="5148" spans="1:26" ht="14.4" x14ac:dyDescent="0.3">
      <c r="A5148" s="7">
        <v>36665</v>
      </c>
      <c r="B5148" s="191">
        <v>1437.209961</v>
      </c>
      <c r="C5148" s="191">
        <v>1437.209961</v>
      </c>
      <c r="D5148" s="191">
        <v>1401.73999</v>
      </c>
      <c r="E5148" s="191">
        <v>1406.9499510000001</v>
      </c>
      <c r="F5148" s="192">
        <v>1406.9499510000001</v>
      </c>
      <c r="G5148" s="191">
        <v>853700000</v>
      </c>
      <c r="H5148" s="194">
        <f t="shared" si="160"/>
        <v>-2.1054689865178274E-2</v>
      </c>
      <c r="I5148" s="193"/>
      <c r="J5148" s="197">
        <v>5146</v>
      </c>
      <c r="K5148" s="234"/>
      <c r="L5148" s="234"/>
      <c r="M5148" s="234"/>
      <c r="N5148" s="234"/>
      <c r="O5148" s="234"/>
      <c r="P5148" s="234"/>
      <c r="Q5148" s="7">
        <v>36665</v>
      </c>
      <c r="R5148" s="234">
        <v>0.88616099999999998</v>
      </c>
      <c r="S5148" s="234">
        <v>0.88616099999999998</v>
      </c>
      <c r="T5148" s="234">
        <v>0.83370500000000003</v>
      </c>
      <c r="U5148" s="234">
        <v>0.83928599999999998</v>
      </c>
      <c r="V5148" s="192">
        <v>0.72525899999999999</v>
      </c>
      <c r="W5148" s="234">
        <v>740667200</v>
      </c>
      <c r="X5148" s="194">
        <f t="shared" si="161"/>
        <v>-6.6998996578073997E-2</v>
      </c>
      <c r="Y5148" s="193"/>
      <c r="Z5148" s="197">
        <v>5146</v>
      </c>
    </row>
    <row r="5149" spans="1:26" ht="14.4" x14ac:dyDescent="0.3">
      <c r="A5149" s="7">
        <v>36664</v>
      </c>
      <c r="B5149" s="191">
        <v>1447.8000489999999</v>
      </c>
      <c r="C5149" s="191">
        <v>1458.040039</v>
      </c>
      <c r="D5149" s="191">
        <v>1436.589966</v>
      </c>
      <c r="E5149" s="191">
        <v>1437.209961</v>
      </c>
      <c r="F5149" s="192">
        <v>1437.209961</v>
      </c>
      <c r="G5149" s="191">
        <v>807900000</v>
      </c>
      <c r="H5149" s="194">
        <f t="shared" si="160"/>
        <v>-7.3146067423568127E-3</v>
      </c>
      <c r="I5149" s="193"/>
      <c r="J5149" s="197">
        <v>5147</v>
      </c>
      <c r="K5149" s="234"/>
      <c r="L5149" s="234"/>
      <c r="M5149" s="234"/>
      <c r="N5149" s="234"/>
      <c r="O5149" s="234"/>
      <c r="P5149" s="234"/>
      <c r="Q5149" s="7">
        <v>36664</v>
      </c>
      <c r="R5149" s="234">
        <v>0.91964299999999999</v>
      </c>
      <c r="S5149" s="234">
        <v>0.93694200000000005</v>
      </c>
      <c r="T5149" s="234">
        <v>0.89843799999999996</v>
      </c>
      <c r="U5149" s="234">
        <v>0.89955399999999996</v>
      </c>
      <c r="V5149" s="192">
        <v>0.77734000000000003</v>
      </c>
      <c r="W5149" s="234">
        <v>373777600</v>
      </c>
      <c r="X5149" s="194">
        <f t="shared" si="161"/>
        <v>-6.1649632684788996E-3</v>
      </c>
      <c r="Y5149" s="193"/>
      <c r="Z5149" s="197">
        <v>5147</v>
      </c>
    </row>
    <row r="5150" spans="1:26" ht="14.4" x14ac:dyDescent="0.3">
      <c r="A5150" s="7">
        <v>36663</v>
      </c>
      <c r="B5150" s="191">
        <v>1466.040039</v>
      </c>
      <c r="C5150" s="191">
        <v>1466.040039</v>
      </c>
      <c r="D5150" s="191">
        <v>1441.670044</v>
      </c>
      <c r="E5150" s="191">
        <v>1447.8000489999999</v>
      </c>
      <c r="F5150" s="192">
        <v>1447.8000489999999</v>
      </c>
      <c r="G5150" s="191">
        <v>820500000</v>
      </c>
      <c r="H5150" s="194">
        <f t="shared" si="160"/>
        <v>-1.2441672474676549E-2</v>
      </c>
      <c r="I5150" s="193"/>
      <c r="J5150" s="197">
        <v>5148</v>
      </c>
      <c r="K5150" s="234"/>
      <c r="L5150" s="234"/>
      <c r="M5150" s="234"/>
      <c r="N5150" s="234"/>
      <c r="O5150" s="234"/>
      <c r="P5150" s="234"/>
      <c r="Q5150" s="7">
        <v>36663</v>
      </c>
      <c r="R5150" s="234">
        <v>0.92522300000000002</v>
      </c>
      <c r="S5150" s="234">
        <v>0.92578099999999997</v>
      </c>
      <c r="T5150" s="234">
        <v>0.89620500000000003</v>
      </c>
      <c r="U5150" s="234">
        <v>0.90513399999999999</v>
      </c>
      <c r="V5150" s="192">
        <v>0.78216200000000002</v>
      </c>
      <c r="W5150" s="234">
        <v>398092800</v>
      </c>
      <c r="X5150" s="194">
        <f t="shared" si="161"/>
        <v>-4.0803988055455057E-2</v>
      </c>
      <c r="Y5150" s="193"/>
      <c r="Z5150" s="197">
        <v>5148</v>
      </c>
    </row>
    <row r="5151" spans="1:26" ht="14.4" x14ac:dyDescent="0.3">
      <c r="A5151" s="7">
        <v>36662</v>
      </c>
      <c r="B5151" s="191">
        <v>1452.3599850000001</v>
      </c>
      <c r="C5151" s="191">
        <v>1470.400024</v>
      </c>
      <c r="D5151" s="191">
        <v>1450.76001</v>
      </c>
      <c r="E5151" s="191">
        <v>1466.040039</v>
      </c>
      <c r="F5151" s="192">
        <v>1466.040039</v>
      </c>
      <c r="G5151" s="191">
        <v>955500000</v>
      </c>
      <c r="H5151" s="194">
        <f t="shared" si="160"/>
        <v>9.4191895544408887E-3</v>
      </c>
      <c r="I5151" s="193"/>
      <c r="J5151" s="197">
        <v>5149</v>
      </c>
      <c r="K5151" s="234"/>
      <c r="L5151" s="234"/>
      <c r="M5151" s="234"/>
      <c r="N5151" s="234"/>
      <c r="O5151" s="234"/>
      <c r="P5151" s="234"/>
      <c r="Q5151" s="7">
        <v>36662</v>
      </c>
      <c r="R5151" s="234">
        <v>0.93317499999999998</v>
      </c>
      <c r="S5151" s="234">
        <v>0.97377199999999997</v>
      </c>
      <c r="T5151" s="234">
        <v>0.91741099999999998</v>
      </c>
      <c r="U5151" s="234">
        <v>0.94363799999999998</v>
      </c>
      <c r="V5151" s="192">
        <v>0.81543500000000002</v>
      </c>
      <c r="W5151" s="234">
        <v>440451200</v>
      </c>
      <c r="X5151" s="194">
        <f t="shared" si="161"/>
        <v>4.6411504129516501E-2</v>
      </c>
      <c r="Y5151" s="193"/>
      <c r="Z5151" s="197">
        <v>5149</v>
      </c>
    </row>
    <row r="5152" spans="1:26" ht="14.4" x14ac:dyDescent="0.3">
      <c r="A5152" s="7">
        <v>36661</v>
      </c>
      <c r="B5152" s="191">
        <v>1420.959961</v>
      </c>
      <c r="C5152" s="191">
        <v>1452.3900149999999</v>
      </c>
      <c r="D5152" s="191">
        <v>1416.540039</v>
      </c>
      <c r="E5152" s="191">
        <v>1452.3599850000001</v>
      </c>
      <c r="F5152" s="192">
        <v>1452.3599850000001</v>
      </c>
      <c r="G5152" s="191">
        <v>854600000</v>
      </c>
      <c r="H5152" s="194">
        <f t="shared" si="160"/>
        <v>2.2097754237847964E-2</v>
      </c>
      <c r="I5152" s="193"/>
      <c r="J5152" s="197">
        <v>5150</v>
      </c>
      <c r="K5152" s="234"/>
      <c r="L5152" s="234"/>
      <c r="M5152" s="234"/>
      <c r="N5152" s="234"/>
      <c r="O5152" s="234"/>
      <c r="P5152" s="234"/>
      <c r="Q5152" s="7">
        <v>36661</v>
      </c>
      <c r="R5152" s="234">
        <v>0.96484400000000003</v>
      </c>
      <c r="S5152" s="234">
        <v>0.96484400000000003</v>
      </c>
      <c r="T5152" s="234">
        <v>0.89397300000000002</v>
      </c>
      <c r="U5152" s="234">
        <v>0.90178599999999998</v>
      </c>
      <c r="V5152" s="192">
        <v>0.77926799999999996</v>
      </c>
      <c r="W5152" s="234">
        <v>678932800</v>
      </c>
      <c r="X5152" s="194">
        <f t="shared" si="161"/>
        <v>-6.1557062756507894E-2</v>
      </c>
      <c r="Y5152" s="193"/>
      <c r="Z5152" s="197">
        <v>5150</v>
      </c>
    </row>
    <row r="5153" spans="1:26" ht="14.4" x14ac:dyDescent="0.3">
      <c r="A5153" s="7">
        <v>36658</v>
      </c>
      <c r="B5153" s="191">
        <v>1407.8100589999999</v>
      </c>
      <c r="C5153" s="191">
        <v>1430.130005</v>
      </c>
      <c r="D5153" s="191">
        <v>1407.8100589999999</v>
      </c>
      <c r="E5153" s="191">
        <v>1420.959961</v>
      </c>
      <c r="F5153" s="192">
        <v>1420.959961</v>
      </c>
      <c r="G5153" s="191">
        <v>858200000</v>
      </c>
      <c r="H5153" s="194">
        <f t="shared" si="160"/>
        <v>9.340679103643279E-3</v>
      </c>
      <c r="I5153" s="193"/>
      <c r="J5153" s="197">
        <v>5151</v>
      </c>
      <c r="K5153" s="234"/>
      <c r="L5153" s="234"/>
      <c r="M5153" s="234"/>
      <c r="N5153" s="234"/>
      <c r="O5153" s="234"/>
      <c r="P5153" s="234"/>
      <c r="Q5153" s="7">
        <v>36658</v>
      </c>
      <c r="R5153" s="234">
        <v>0.94642899999999996</v>
      </c>
      <c r="S5153" s="234">
        <v>0.98660700000000001</v>
      </c>
      <c r="T5153" s="234">
        <v>0.93540699999999999</v>
      </c>
      <c r="U5153" s="234">
        <v>0.96093799999999996</v>
      </c>
      <c r="V5153" s="192">
        <v>0.83038400000000001</v>
      </c>
      <c r="W5153" s="234">
        <v>306913600</v>
      </c>
      <c r="X5153" s="194">
        <f t="shared" si="161"/>
        <v>4.6808521367079643E-2</v>
      </c>
      <c r="Y5153" s="193"/>
      <c r="Z5153" s="197">
        <v>5151</v>
      </c>
    </row>
    <row r="5154" spans="1:26" ht="14.4" x14ac:dyDescent="0.3">
      <c r="A5154" s="7">
        <v>36657</v>
      </c>
      <c r="B5154" s="191">
        <v>1383.0500489999999</v>
      </c>
      <c r="C5154" s="191">
        <v>1410.26001</v>
      </c>
      <c r="D5154" s="191">
        <v>1383.0500489999999</v>
      </c>
      <c r="E5154" s="191">
        <v>1407.8100589999999</v>
      </c>
      <c r="F5154" s="192">
        <v>1407.8100589999999</v>
      </c>
      <c r="G5154" s="191">
        <v>953600000</v>
      </c>
      <c r="H5154" s="194">
        <f t="shared" si="160"/>
        <v>1.7902468546168979E-2</v>
      </c>
      <c r="I5154" s="193"/>
      <c r="J5154" s="197">
        <v>5152</v>
      </c>
      <c r="K5154" s="234"/>
      <c r="L5154" s="234"/>
      <c r="M5154" s="234"/>
      <c r="N5154" s="234"/>
      <c r="O5154" s="234"/>
      <c r="P5154" s="234"/>
      <c r="Q5154" s="7">
        <v>36657</v>
      </c>
      <c r="R5154" s="234">
        <v>0.90513399999999999</v>
      </c>
      <c r="S5154" s="234">
        <v>0.93080399999999996</v>
      </c>
      <c r="T5154" s="234">
        <v>0.88392899999999996</v>
      </c>
      <c r="U5154" s="234">
        <v>0.91796900000000003</v>
      </c>
      <c r="V5154" s="192">
        <v>0.79325299999999999</v>
      </c>
      <c r="W5154" s="234">
        <v>499744000</v>
      </c>
      <c r="X5154" s="194">
        <f t="shared" si="161"/>
        <v>3.5243158872845272E-2</v>
      </c>
      <c r="Y5154" s="193"/>
      <c r="Z5154" s="197">
        <v>5152</v>
      </c>
    </row>
    <row r="5155" spans="1:26" ht="14.4" x14ac:dyDescent="0.3">
      <c r="A5155" s="7">
        <v>36656</v>
      </c>
      <c r="B5155" s="191">
        <v>1412.1400149999999</v>
      </c>
      <c r="C5155" s="191">
        <v>1412.1400149999999</v>
      </c>
      <c r="D5155" s="191">
        <v>1375.1400149999999</v>
      </c>
      <c r="E5155" s="191">
        <v>1383.0500489999999</v>
      </c>
      <c r="F5155" s="192">
        <v>1383.0500489999999</v>
      </c>
      <c r="G5155" s="191">
        <v>1006400000</v>
      </c>
      <c r="H5155" s="194">
        <f t="shared" si="160"/>
        <v>-2.059991622006406E-2</v>
      </c>
      <c r="I5155" s="193"/>
      <c r="J5155" s="197">
        <v>5153</v>
      </c>
      <c r="K5155" s="234"/>
      <c r="L5155" s="234"/>
      <c r="M5155" s="234"/>
      <c r="N5155" s="234"/>
      <c r="O5155" s="234"/>
      <c r="P5155" s="234"/>
      <c r="Q5155" s="7">
        <v>36656</v>
      </c>
      <c r="R5155" s="234">
        <v>0.92912899999999998</v>
      </c>
      <c r="S5155" s="234">
        <v>0.9375</v>
      </c>
      <c r="T5155" s="234">
        <v>0.88169600000000004</v>
      </c>
      <c r="U5155" s="234">
        <v>0.88671900000000003</v>
      </c>
      <c r="V5155" s="192">
        <v>0.76624800000000004</v>
      </c>
      <c r="W5155" s="234">
        <v>535091200</v>
      </c>
      <c r="X5155" s="194">
        <f t="shared" si="161"/>
        <v>-5.8091765764481045E-2</v>
      </c>
      <c r="Y5155" s="193"/>
      <c r="Z5155" s="197">
        <v>5153</v>
      </c>
    </row>
    <row r="5156" spans="1:26" ht="14.4" x14ac:dyDescent="0.3">
      <c r="A5156" s="7">
        <v>36655</v>
      </c>
      <c r="B5156" s="191">
        <v>1424.170044</v>
      </c>
      <c r="C5156" s="191">
        <v>1430.280029</v>
      </c>
      <c r="D5156" s="191">
        <v>1401.849976</v>
      </c>
      <c r="E5156" s="191">
        <v>1412.1400149999999</v>
      </c>
      <c r="F5156" s="192">
        <v>1412.1400149999999</v>
      </c>
      <c r="G5156" s="191">
        <v>896600000</v>
      </c>
      <c r="H5156" s="194">
        <f t="shared" si="160"/>
        <v>-8.4470453866673338E-3</v>
      </c>
      <c r="I5156" s="193"/>
      <c r="J5156" s="197">
        <v>5154</v>
      </c>
      <c r="K5156" s="234"/>
      <c r="L5156" s="234"/>
      <c r="M5156" s="234"/>
      <c r="N5156" s="234"/>
      <c r="O5156" s="234"/>
      <c r="P5156" s="234"/>
      <c r="Q5156" s="7">
        <v>36655</v>
      </c>
      <c r="R5156" s="234">
        <v>0.98493299999999995</v>
      </c>
      <c r="S5156" s="234">
        <v>0.99330399999999996</v>
      </c>
      <c r="T5156" s="234">
        <v>0.93638399999999999</v>
      </c>
      <c r="U5156" s="234">
        <v>0.94140599999999997</v>
      </c>
      <c r="V5156" s="192">
        <v>0.81350599999999995</v>
      </c>
      <c r="W5156" s="234">
        <v>327140800</v>
      </c>
      <c r="X5156" s="194">
        <f t="shared" si="161"/>
        <v>-4.2565787073380067E-2</v>
      </c>
      <c r="Y5156" s="193"/>
      <c r="Z5156" s="197">
        <v>5154</v>
      </c>
    </row>
    <row r="5157" spans="1:26" ht="14.4" x14ac:dyDescent="0.3">
      <c r="A5157" s="7">
        <v>36654</v>
      </c>
      <c r="B5157" s="191">
        <v>1432.630005</v>
      </c>
      <c r="C5157" s="191">
        <v>1432.630005</v>
      </c>
      <c r="D5157" s="191">
        <v>1417.0500489999999</v>
      </c>
      <c r="E5157" s="191">
        <v>1424.170044</v>
      </c>
      <c r="F5157" s="192">
        <v>1424.170044</v>
      </c>
      <c r="G5157" s="191">
        <v>787600000</v>
      </c>
      <c r="H5157" s="194">
        <f t="shared" si="160"/>
        <v>-5.9051960174462638E-3</v>
      </c>
      <c r="I5157" s="193"/>
      <c r="J5157" s="197">
        <v>5155</v>
      </c>
      <c r="K5157" s="234"/>
      <c r="L5157" s="234"/>
      <c r="M5157" s="234"/>
      <c r="N5157" s="234"/>
      <c r="O5157" s="234"/>
      <c r="P5157" s="234"/>
      <c r="Q5157" s="7">
        <v>36654</v>
      </c>
      <c r="R5157" s="8">
        <v>1000837</v>
      </c>
      <c r="S5157" s="8">
        <v>1015067</v>
      </c>
      <c r="T5157" s="234">
        <v>0.98214299999999999</v>
      </c>
      <c r="U5157" s="234">
        <v>0.98325899999999999</v>
      </c>
      <c r="V5157" s="192">
        <v>0.84967300000000001</v>
      </c>
      <c r="W5157" s="234">
        <v>184900800</v>
      </c>
      <c r="X5157" s="194">
        <f t="shared" si="161"/>
        <v>-2.6518671110505154E-2</v>
      </c>
      <c r="Y5157" s="193"/>
      <c r="Z5157" s="197">
        <v>5155</v>
      </c>
    </row>
    <row r="5158" spans="1:26" ht="14.4" x14ac:dyDescent="0.3">
      <c r="A5158" s="7">
        <v>36651</v>
      </c>
      <c r="B5158" s="191">
        <v>1409.5699460000001</v>
      </c>
      <c r="C5158" s="191">
        <v>1436.030029</v>
      </c>
      <c r="D5158" s="191">
        <v>1405.079956</v>
      </c>
      <c r="E5158" s="191">
        <v>1432.630005</v>
      </c>
      <c r="F5158" s="192">
        <v>1432.630005</v>
      </c>
      <c r="G5158" s="191">
        <v>805500000</v>
      </c>
      <c r="H5158" s="194">
        <f t="shared" si="160"/>
        <v>1.6359641510120499E-2</v>
      </c>
      <c r="I5158" s="193"/>
      <c r="J5158" s="197">
        <v>5156</v>
      </c>
      <c r="K5158" s="234"/>
      <c r="L5158" s="234"/>
      <c r="M5158" s="234"/>
      <c r="N5158" s="234"/>
      <c r="O5158" s="234"/>
      <c r="P5158" s="234"/>
      <c r="Q5158" s="7">
        <v>36651</v>
      </c>
      <c r="R5158" s="234">
        <v>0.98939699999999997</v>
      </c>
      <c r="S5158" s="8">
        <v>1024554</v>
      </c>
      <c r="T5158" s="234">
        <v>0.98855999999999999</v>
      </c>
      <c r="U5158" s="8">
        <v>1010045</v>
      </c>
      <c r="V5158" s="192">
        <v>0.87281900000000001</v>
      </c>
      <c r="W5158" s="234">
        <v>284076800</v>
      </c>
      <c r="X5158" s="194">
        <f t="shared" si="161"/>
        <v>2.2020742073012928E-2</v>
      </c>
      <c r="Y5158" s="193"/>
      <c r="Z5158" s="197">
        <v>5156</v>
      </c>
    </row>
    <row r="5159" spans="1:26" ht="14.4" x14ac:dyDescent="0.3">
      <c r="A5159" s="7">
        <v>36650</v>
      </c>
      <c r="B5159" s="191">
        <v>1415.099976</v>
      </c>
      <c r="C5159" s="191">
        <v>1420.98999</v>
      </c>
      <c r="D5159" s="191">
        <v>1404.9399410000001</v>
      </c>
      <c r="E5159" s="191">
        <v>1409.5699460000001</v>
      </c>
      <c r="F5159" s="192">
        <v>1409.5699460000001</v>
      </c>
      <c r="G5159" s="191">
        <v>925800000</v>
      </c>
      <c r="H5159" s="194">
        <f t="shared" si="160"/>
        <v>-3.9078723014549024E-3</v>
      </c>
      <c r="I5159" s="193"/>
      <c r="J5159" s="197">
        <v>5157</v>
      </c>
      <c r="K5159" s="234"/>
      <c r="L5159" s="234"/>
      <c r="M5159" s="234"/>
      <c r="N5159" s="234"/>
      <c r="O5159" s="234"/>
      <c r="P5159" s="234"/>
      <c r="Q5159" s="7">
        <v>36650</v>
      </c>
      <c r="R5159" s="8">
        <v>1027902</v>
      </c>
      <c r="S5159" s="8">
        <v>1029018</v>
      </c>
      <c r="T5159" s="234">
        <v>0.98716499999999996</v>
      </c>
      <c r="U5159" s="234">
        <v>0.98828099999999997</v>
      </c>
      <c r="V5159" s="192">
        <v>0.85401300000000002</v>
      </c>
      <c r="W5159" s="234">
        <v>399515200</v>
      </c>
      <c r="X5159" s="194">
        <f t="shared" si="161"/>
        <v>-3.8022321146966298E-2</v>
      </c>
      <c r="Y5159" s="193"/>
      <c r="Z5159" s="197">
        <v>5157</v>
      </c>
    </row>
    <row r="5160" spans="1:26" ht="14.4" x14ac:dyDescent="0.3">
      <c r="A5160" s="7">
        <v>36649</v>
      </c>
      <c r="B5160" s="191">
        <v>1446.290039</v>
      </c>
      <c r="C5160" s="191">
        <v>1446.290039</v>
      </c>
      <c r="D5160" s="191">
        <v>1398.3599850000001</v>
      </c>
      <c r="E5160" s="191">
        <v>1415.099976</v>
      </c>
      <c r="F5160" s="192">
        <v>1415.099976</v>
      </c>
      <c r="G5160" s="191">
        <v>991600000</v>
      </c>
      <c r="H5160" s="194">
        <f t="shared" si="160"/>
        <v>-2.156556579865929E-2</v>
      </c>
      <c r="I5160" s="193"/>
      <c r="J5160" s="197">
        <v>5158</v>
      </c>
      <c r="K5160" s="234"/>
      <c r="L5160" s="234"/>
      <c r="M5160" s="234"/>
      <c r="N5160" s="234"/>
      <c r="O5160" s="234"/>
      <c r="P5160" s="234"/>
      <c r="Q5160" s="7">
        <v>36649</v>
      </c>
      <c r="R5160" s="8">
        <v>1061942</v>
      </c>
      <c r="S5160" s="8">
        <v>1082589</v>
      </c>
      <c r="T5160" s="234">
        <v>0.99665199999999998</v>
      </c>
      <c r="U5160" s="8">
        <v>1027344</v>
      </c>
      <c r="V5160" s="192">
        <v>0.887768</v>
      </c>
      <c r="W5160" s="234">
        <v>489798400</v>
      </c>
      <c r="X5160" s="194">
        <f t="shared" si="161"/>
        <v>-2.3860102829346443E-2</v>
      </c>
      <c r="Y5160" s="193"/>
      <c r="Z5160" s="197">
        <v>5158</v>
      </c>
    </row>
    <row r="5161" spans="1:26" ht="14.4" x14ac:dyDescent="0.3">
      <c r="A5161" s="7">
        <v>36648</v>
      </c>
      <c r="B5161" s="191">
        <v>1468.25</v>
      </c>
      <c r="C5161" s="191">
        <v>1468.25</v>
      </c>
      <c r="D5161" s="191">
        <v>1445.219971</v>
      </c>
      <c r="E5161" s="191">
        <v>1446.290039</v>
      </c>
      <c r="F5161" s="192">
        <v>1446.290039</v>
      </c>
      <c r="G5161" s="191">
        <v>1011500000</v>
      </c>
      <c r="H5161" s="194">
        <f t="shared" si="160"/>
        <v>-1.4956554401498397E-2</v>
      </c>
      <c r="I5161" s="193"/>
      <c r="J5161" s="197">
        <v>5159</v>
      </c>
      <c r="K5161" s="234"/>
      <c r="L5161" s="234"/>
      <c r="M5161" s="234"/>
      <c r="N5161" s="234"/>
      <c r="O5161" s="234"/>
      <c r="P5161" s="234"/>
      <c r="Q5161" s="7">
        <v>36648</v>
      </c>
      <c r="R5161" s="8">
        <v>1100446</v>
      </c>
      <c r="S5161" s="8">
        <v>1127232</v>
      </c>
      <c r="T5161" s="8">
        <v>1049107</v>
      </c>
      <c r="U5161" s="8">
        <v>1052455</v>
      </c>
      <c r="V5161" s="192">
        <v>0.90946800000000005</v>
      </c>
      <c r="W5161" s="234">
        <v>236432000</v>
      </c>
      <c r="X5161" s="194">
        <f t="shared" si="161"/>
        <v>-5.1785094308737921E-2</v>
      </c>
      <c r="Y5161" s="193"/>
      <c r="Z5161" s="197">
        <v>5159</v>
      </c>
    </row>
    <row r="5162" spans="1:26" ht="14.4" x14ac:dyDescent="0.3">
      <c r="A5162" s="7">
        <v>36647</v>
      </c>
      <c r="B5162" s="191">
        <v>1452.4300539999999</v>
      </c>
      <c r="C5162" s="191">
        <v>1481.51001</v>
      </c>
      <c r="D5162" s="191">
        <v>1452.4300539999999</v>
      </c>
      <c r="E5162" s="191">
        <v>1468.25</v>
      </c>
      <c r="F5162" s="192">
        <v>1468.25</v>
      </c>
      <c r="G5162" s="191">
        <v>966300000</v>
      </c>
      <c r="H5162" s="194">
        <f t="shared" si="160"/>
        <v>1.0892053601088645E-2</v>
      </c>
      <c r="I5162" s="193"/>
      <c r="J5162" s="197">
        <v>5160</v>
      </c>
      <c r="K5162" s="234"/>
      <c r="L5162" s="234"/>
      <c r="M5162" s="234"/>
      <c r="N5162" s="234"/>
      <c r="O5162" s="234"/>
      <c r="P5162" s="234"/>
      <c r="Q5162" s="7">
        <v>36647</v>
      </c>
      <c r="R5162" s="8">
        <v>1114955</v>
      </c>
      <c r="S5162" s="8">
        <v>1117188</v>
      </c>
      <c r="T5162" s="8">
        <v>1088170</v>
      </c>
      <c r="U5162" s="8">
        <v>1109933</v>
      </c>
      <c r="V5162" s="192">
        <v>0.95913700000000002</v>
      </c>
      <c r="W5162" s="234">
        <v>226195200</v>
      </c>
      <c r="X5162" s="194">
        <f t="shared" si="161"/>
        <v>2.0162827894070847E-3</v>
      </c>
      <c r="Y5162" s="193"/>
      <c r="Z5162" s="197">
        <v>5160</v>
      </c>
    </row>
    <row r="5163" spans="1:26" ht="14.4" x14ac:dyDescent="0.3">
      <c r="A5163" s="7">
        <v>36644</v>
      </c>
      <c r="B5163" s="191">
        <v>1464.920044</v>
      </c>
      <c r="C5163" s="191">
        <v>1473.619995</v>
      </c>
      <c r="D5163" s="191">
        <v>1448.150024</v>
      </c>
      <c r="E5163" s="191">
        <v>1452.4300539999999</v>
      </c>
      <c r="F5163" s="192">
        <v>1452.4300539999999</v>
      </c>
      <c r="G5163" s="191">
        <v>984600000</v>
      </c>
      <c r="H5163" s="194">
        <f t="shared" si="160"/>
        <v>-8.526055774276807E-3</v>
      </c>
      <c r="I5163" s="193"/>
      <c r="J5163" s="197">
        <v>5161</v>
      </c>
      <c r="K5163" s="234"/>
      <c r="L5163" s="234"/>
      <c r="M5163" s="234"/>
      <c r="N5163" s="234"/>
      <c r="O5163" s="234"/>
      <c r="P5163" s="234"/>
      <c r="Q5163" s="7">
        <v>36644</v>
      </c>
      <c r="R5163" s="8">
        <v>1135045</v>
      </c>
      <c r="S5163" s="8">
        <v>1138393</v>
      </c>
      <c r="T5163" s="8">
        <v>1083147</v>
      </c>
      <c r="U5163" s="8">
        <v>1107701</v>
      </c>
      <c r="V5163" s="192">
        <v>0.95720700000000003</v>
      </c>
      <c r="W5163" s="234">
        <v>249580800</v>
      </c>
      <c r="X5163" s="194">
        <f t="shared" si="161"/>
        <v>-2.1203689785600978E-2</v>
      </c>
      <c r="Y5163" s="193"/>
      <c r="Z5163" s="197">
        <v>5161</v>
      </c>
    </row>
    <row r="5164" spans="1:26" ht="14.4" x14ac:dyDescent="0.3">
      <c r="A5164" s="7">
        <v>36643</v>
      </c>
      <c r="B5164" s="191">
        <v>1460.98999</v>
      </c>
      <c r="C5164" s="191">
        <v>1469.209961</v>
      </c>
      <c r="D5164" s="191">
        <v>1434.8100589999999</v>
      </c>
      <c r="E5164" s="191">
        <v>1464.920044</v>
      </c>
      <c r="F5164" s="192">
        <v>1464.920044</v>
      </c>
      <c r="G5164" s="191">
        <v>1111000000</v>
      </c>
      <c r="H5164" s="194">
        <f t="shared" si="160"/>
        <v>2.6899937897589066E-3</v>
      </c>
      <c r="I5164" s="193"/>
      <c r="J5164" s="197">
        <v>5162</v>
      </c>
      <c r="K5164" s="234"/>
      <c r="L5164" s="234"/>
      <c r="M5164" s="234"/>
      <c r="N5164" s="234"/>
      <c r="O5164" s="234"/>
      <c r="P5164" s="234"/>
      <c r="Q5164" s="7">
        <v>36643</v>
      </c>
      <c r="R5164" s="8">
        <v>1046317</v>
      </c>
      <c r="S5164" s="8">
        <v>1133929</v>
      </c>
      <c r="T5164" s="8">
        <v>1040876</v>
      </c>
      <c r="U5164" s="8">
        <v>1131696</v>
      </c>
      <c r="V5164" s="192">
        <v>0.97794300000000001</v>
      </c>
      <c r="W5164" s="234">
        <v>326603200</v>
      </c>
      <c r="X5164" s="194">
        <f t="shared" si="161"/>
        <v>4.4822060064744304E-2</v>
      </c>
      <c r="Y5164" s="193"/>
      <c r="Z5164" s="197">
        <v>5162</v>
      </c>
    </row>
    <row r="5165" spans="1:26" ht="14.4" x14ac:dyDescent="0.3">
      <c r="A5165" s="7">
        <v>36642</v>
      </c>
      <c r="B5165" s="191">
        <v>1477.4399410000001</v>
      </c>
      <c r="C5165" s="191">
        <v>1482.9399410000001</v>
      </c>
      <c r="D5165" s="191">
        <v>1456.9799800000001</v>
      </c>
      <c r="E5165" s="191">
        <v>1460.98999</v>
      </c>
      <c r="F5165" s="192">
        <v>1460.98999</v>
      </c>
      <c r="G5165" s="191">
        <v>999600000</v>
      </c>
      <c r="H5165" s="194">
        <f t="shared" si="160"/>
        <v>-1.113409116912459E-2</v>
      </c>
      <c r="I5165" s="193"/>
      <c r="J5165" s="197">
        <v>5163</v>
      </c>
      <c r="K5165" s="234"/>
      <c r="L5165" s="234"/>
      <c r="M5165" s="234"/>
      <c r="N5165" s="234"/>
      <c r="O5165" s="234"/>
      <c r="P5165" s="234"/>
      <c r="Q5165" s="7">
        <v>36642</v>
      </c>
      <c r="R5165" s="8">
        <v>1130580</v>
      </c>
      <c r="S5165" s="8">
        <v>1142857</v>
      </c>
      <c r="T5165" s="8">
        <v>1071429</v>
      </c>
      <c r="U5165" s="8">
        <v>1083147</v>
      </c>
      <c r="V5165" s="192">
        <v>0.93598999999999999</v>
      </c>
      <c r="W5165" s="234">
        <v>366912000</v>
      </c>
      <c r="X5165" s="194">
        <f t="shared" si="161"/>
        <v>-5.455460056020256E-2</v>
      </c>
      <c r="Y5165" s="193"/>
      <c r="Z5165" s="197">
        <v>5163</v>
      </c>
    </row>
    <row r="5166" spans="1:26" ht="14.4" x14ac:dyDescent="0.3">
      <c r="A5166" s="7">
        <v>36641</v>
      </c>
      <c r="B5166" s="191">
        <v>1429.8599850000001</v>
      </c>
      <c r="C5166" s="191">
        <v>1477.670044</v>
      </c>
      <c r="D5166" s="191">
        <v>1429.8599850000001</v>
      </c>
      <c r="E5166" s="191">
        <v>1477.4399410000001</v>
      </c>
      <c r="F5166" s="192">
        <v>1477.4399410000001</v>
      </c>
      <c r="G5166" s="191">
        <v>1071100000</v>
      </c>
      <c r="H5166" s="194">
        <f t="shared" si="160"/>
        <v>3.3275954638313787E-2</v>
      </c>
      <c r="I5166" s="193"/>
      <c r="J5166" s="197">
        <v>5164</v>
      </c>
      <c r="K5166" s="234"/>
      <c r="L5166" s="234"/>
      <c r="M5166" s="234"/>
      <c r="N5166" s="234"/>
      <c r="O5166" s="234"/>
      <c r="P5166" s="234"/>
      <c r="Q5166" s="7">
        <v>36641</v>
      </c>
      <c r="R5166" s="8">
        <v>1090402</v>
      </c>
      <c r="S5166" s="8">
        <v>1149554</v>
      </c>
      <c r="T5166" s="8">
        <v>1089844</v>
      </c>
      <c r="U5166" s="8">
        <v>1145647</v>
      </c>
      <c r="V5166" s="192">
        <v>0.98999899999999996</v>
      </c>
      <c r="W5166" s="234">
        <v>391641600</v>
      </c>
      <c r="X5166" s="194">
        <f t="shared" si="161"/>
        <v>6.4834504114675201E-2</v>
      </c>
      <c r="Y5166" s="193"/>
      <c r="Z5166" s="197">
        <v>5164</v>
      </c>
    </row>
    <row r="5167" spans="1:26" ht="14.4" x14ac:dyDescent="0.3">
      <c r="A5167" s="7">
        <v>36640</v>
      </c>
      <c r="B5167" s="191">
        <v>1434.540039</v>
      </c>
      <c r="C5167" s="191">
        <v>1434.540039</v>
      </c>
      <c r="D5167" s="191">
        <v>1407.130005</v>
      </c>
      <c r="E5167" s="191">
        <v>1429.8599850000001</v>
      </c>
      <c r="F5167" s="192">
        <v>1429.8599850000001</v>
      </c>
      <c r="G5167" s="191">
        <v>868700000</v>
      </c>
      <c r="H5167" s="194">
        <f t="shared" si="160"/>
        <v>-3.2624073729321176E-3</v>
      </c>
      <c r="I5167" s="193"/>
      <c r="J5167" s="197">
        <v>5165</v>
      </c>
      <c r="K5167" s="234"/>
      <c r="L5167" s="234"/>
      <c r="M5167" s="234"/>
      <c r="N5167" s="234"/>
      <c r="O5167" s="234"/>
      <c r="P5167" s="234"/>
      <c r="Q5167" s="7">
        <v>36640</v>
      </c>
      <c r="R5167" s="8">
        <v>1026786</v>
      </c>
      <c r="S5167" s="8">
        <v>1075893</v>
      </c>
      <c r="T5167" s="8">
        <v>1024554</v>
      </c>
      <c r="U5167" s="8">
        <v>1075893</v>
      </c>
      <c r="V5167" s="192">
        <v>0.92972100000000002</v>
      </c>
      <c r="W5167" s="234">
        <v>443620800</v>
      </c>
      <c r="X5167" s="194">
        <f t="shared" si="161"/>
        <v>1.3670118177070497E-2</v>
      </c>
      <c r="Y5167" s="193"/>
      <c r="Z5167" s="197">
        <v>5165</v>
      </c>
    </row>
    <row r="5168" spans="1:26" ht="14.4" x14ac:dyDescent="0.3">
      <c r="A5168" s="7">
        <v>36636</v>
      </c>
      <c r="B5168" s="191">
        <v>1427.469971</v>
      </c>
      <c r="C5168" s="191">
        <v>1435.48999</v>
      </c>
      <c r="D5168" s="191">
        <v>1422.079956</v>
      </c>
      <c r="E5168" s="191">
        <v>1434.540039</v>
      </c>
      <c r="F5168" s="192">
        <v>1434.540039</v>
      </c>
      <c r="G5168" s="191">
        <v>896200000</v>
      </c>
      <c r="H5168" s="194">
        <f t="shared" si="160"/>
        <v>4.9528663605071322E-3</v>
      </c>
      <c r="I5168" s="193"/>
      <c r="J5168" s="197">
        <v>5166</v>
      </c>
      <c r="K5168" s="234"/>
      <c r="L5168" s="234"/>
      <c r="M5168" s="234"/>
      <c r="N5168" s="234"/>
      <c r="O5168" s="234"/>
      <c r="P5168" s="234"/>
      <c r="Q5168" s="7">
        <v>36636</v>
      </c>
      <c r="R5168" s="8">
        <v>1104353</v>
      </c>
      <c r="S5168" s="8">
        <v>1113839</v>
      </c>
      <c r="T5168" s="8">
        <v>1045201</v>
      </c>
      <c r="U5168" s="8">
        <v>1061384</v>
      </c>
      <c r="V5168" s="192">
        <v>0.91718299999999997</v>
      </c>
      <c r="W5168" s="234">
        <v>722120000</v>
      </c>
      <c r="X5168" s="194">
        <f t="shared" si="161"/>
        <v>-1.857592427528754E-2</v>
      </c>
      <c r="Y5168" s="193"/>
      <c r="Z5168" s="197">
        <v>5166</v>
      </c>
    </row>
    <row r="5169" spans="1:26" ht="14.4" x14ac:dyDescent="0.3">
      <c r="A5169" s="7">
        <v>36635</v>
      </c>
      <c r="B5169" s="191">
        <v>1441.6099850000001</v>
      </c>
      <c r="C5169" s="191">
        <v>1447.6899410000001</v>
      </c>
      <c r="D5169" s="191">
        <v>1424.26001</v>
      </c>
      <c r="E5169" s="191">
        <v>1427.469971</v>
      </c>
      <c r="F5169" s="192">
        <v>1427.469971</v>
      </c>
      <c r="G5169" s="191">
        <v>1001400000</v>
      </c>
      <c r="H5169" s="194">
        <f t="shared" si="160"/>
        <v>-9.8084878345234723E-3</v>
      </c>
      <c r="I5169" s="193"/>
      <c r="J5169" s="197">
        <v>5167</v>
      </c>
      <c r="K5169" s="234"/>
      <c r="L5169" s="234"/>
      <c r="M5169" s="234"/>
      <c r="N5169" s="234"/>
      <c r="O5169" s="234"/>
      <c r="P5169" s="234"/>
      <c r="Q5169" s="7">
        <v>36635</v>
      </c>
      <c r="R5169" s="8">
        <v>1126674</v>
      </c>
      <c r="S5169" s="8">
        <v>1162946</v>
      </c>
      <c r="T5169" s="8">
        <v>1069196</v>
      </c>
      <c r="U5169" s="8">
        <v>1081473</v>
      </c>
      <c r="V5169" s="192">
        <v>0.93454300000000001</v>
      </c>
      <c r="W5169" s="234">
        <v>520150400</v>
      </c>
      <c r="X5169" s="194">
        <f t="shared" si="161"/>
        <v>-4.5320908604281493E-2</v>
      </c>
      <c r="Y5169" s="193"/>
      <c r="Z5169" s="197">
        <v>5167</v>
      </c>
    </row>
    <row r="5170" spans="1:26" ht="14.4" x14ac:dyDescent="0.3">
      <c r="A5170" s="7">
        <v>36634</v>
      </c>
      <c r="B5170" s="191">
        <v>1401.4399410000001</v>
      </c>
      <c r="C5170" s="191">
        <v>1441.6099850000001</v>
      </c>
      <c r="D5170" s="191">
        <v>1397.8100589999999</v>
      </c>
      <c r="E5170" s="191">
        <v>1441.6099850000001</v>
      </c>
      <c r="F5170" s="192">
        <v>1441.6099850000001</v>
      </c>
      <c r="G5170" s="191">
        <v>1109400000</v>
      </c>
      <c r="H5170" s="194">
        <f t="shared" si="160"/>
        <v>2.8663407417471313E-2</v>
      </c>
      <c r="I5170" s="193"/>
      <c r="J5170" s="197">
        <v>5168</v>
      </c>
      <c r="K5170" s="234"/>
      <c r="L5170" s="234"/>
      <c r="M5170" s="234"/>
      <c r="N5170" s="234"/>
      <c r="O5170" s="234"/>
      <c r="P5170" s="234"/>
      <c r="Q5170" s="7">
        <v>36634</v>
      </c>
      <c r="R5170" s="8">
        <v>1102679</v>
      </c>
      <c r="S5170" s="8">
        <v>1132813</v>
      </c>
      <c r="T5170" s="8">
        <v>1065848</v>
      </c>
      <c r="U5170" s="8">
        <v>1132813</v>
      </c>
      <c r="V5170" s="192">
        <v>0.978908</v>
      </c>
      <c r="W5170" s="234">
        <v>390924800</v>
      </c>
      <c r="X5170" s="194">
        <f t="shared" si="161"/>
        <v>2.4218397695658256E-2</v>
      </c>
      <c r="Y5170" s="193"/>
      <c r="Z5170" s="197">
        <v>5168</v>
      </c>
    </row>
    <row r="5171" spans="1:26" ht="14.4" x14ac:dyDescent="0.3">
      <c r="A5171" s="7">
        <v>36633</v>
      </c>
      <c r="B5171" s="191">
        <v>1356.5600589999999</v>
      </c>
      <c r="C5171" s="191">
        <v>1401.530029</v>
      </c>
      <c r="D5171" s="191">
        <v>1346.5</v>
      </c>
      <c r="E5171" s="191">
        <v>1401.4399410000001</v>
      </c>
      <c r="F5171" s="192">
        <v>1401.4399410000001</v>
      </c>
      <c r="G5171" s="191">
        <v>1204700000</v>
      </c>
      <c r="H5171" s="194">
        <f t="shared" si="160"/>
        <v>3.3083593831506268E-2</v>
      </c>
      <c r="I5171" s="193"/>
      <c r="J5171" s="197">
        <v>5169</v>
      </c>
      <c r="K5171" s="234"/>
      <c r="L5171" s="234"/>
      <c r="M5171" s="234"/>
      <c r="N5171" s="234"/>
      <c r="O5171" s="234"/>
      <c r="P5171" s="234"/>
      <c r="Q5171" s="7">
        <v>36633</v>
      </c>
      <c r="R5171" s="234">
        <v>0.97767899999999996</v>
      </c>
      <c r="S5171" s="8">
        <v>1106585</v>
      </c>
      <c r="T5171" s="234">
        <v>0.97377199999999997</v>
      </c>
      <c r="U5171" s="8">
        <v>1106027</v>
      </c>
      <c r="V5171" s="192">
        <v>0.95576099999999997</v>
      </c>
      <c r="W5171" s="234">
        <v>409561600</v>
      </c>
      <c r="X5171" s="194">
        <f t="shared" si="161"/>
        <v>0.1072621426709531</v>
      </c>
      <c r="Y5171" s="193"/>
      <c r="Z5171" s="197">
        <v>5169</v>
      </c>
    </row>
    <row r="5172" spans="1:26" ht="14.4" x14ac:dyDescent="0.3">
      <c r="A5172" s="7">
        <v>36630</v>
      </c>
      <c r="B5172" s="191">
        <v>1440.51001</v>
      </c>
      <c r="C5172" s="191">
        <v>1440.51001</v>
      </c>
      <c r="D5172" s="191">
        <v>1339.400024</v>
      </c>
      <c r="E5172" s="191">
        <v>1356.5600589999999</v>
      </c>
      <c r="F5172" s="192">
        <v>1356.5600589999999</v>
      </c>
      <c r="G5172" s="191">
        <v>1279700000</v>
      </c>
      <c r="H5172" s="194">
        <f t="shared" si="160"/>
        <v>-5.8277936576088117E-2</v>
      </c>
      <c r="I5172" s="193"/>
      <c r="J5172" s="197">
        <v>5170</v>
      </c>
      <c r="K5172" s="234"/>
      <c r="L5172" s="234"/>
      <c r="M5172" s="234"/>
      <c r="N5172" s="234"/>
      <c r="O5172" s="234"/>
      <c r="P5172" s="234"/>
      <c r="Q5172" s="7">
        <v>36630</v>
      </c>
      <c r="R5172" s="234">
        <v>0.97600399999999998</v>
      </c>
      <c r="S5172" s="8">
        <v>1053571</v>
      </c>
      <c r="T5172" s="234">
        <v>0.97321400000000002</v>
      </c>
      <c r="U5172" s="234">
        <v>0.99888399999999999</v>
      </c>
      <c r="V5172" s="192">
        <v>0.86317500000000003</v>
      </c>
      <c r="W5172" s="234">
        <v>667620800</v>
      </c>
      <c r="X5172" s="194">
        <f t="shared" si="161"/>
        <v>-1.7023791628517145E-2</v>
      </c>
      <c r="Y5172" s="193"/>
      <c r="Z5172" s="197">
        <v>5170</v>
      </c>
    </row>
    <row r="5173" spans="1:26" ht="14.4" x14ac:dyDescent="0.3">
      <c r="A5173" s="7">
        <v>36629</v>
      </c>
      <c r="B5173" s="191">
        <v>1467.170044</v>
      </c>
      <c r="C5173" s="191">
        <v>1477.5200199999999</v>
      </c>
      <c r="D5173" s="191">
        <v>1439.339966</v>
      </c>
      <c r="E5173" s="191">
        <v>1440.51001</v>
      </c>
      <c r="F5173" s="192">
        <v>1440.51001</v>
      </c>
      <c r="G5173" s="191">
        <v>1032000000</v>
      </c>
      <c r="H5173" s="194">
        <f t="shared" si="160"/>
        <v>-1.8171059386760488E-2</v>
      </c>
      <c r="I5173" s="193"/>
      <c r="J5173" s="197">
        <v>5171</v>
      </c>
      <c r="K5173" s="234"/>
      <c r="L5173" s="234"/>
      <c r="M5173" s="234"/>
      <c r="N5173" s="234"/>
      <c r="O5173" s="234"/>
      <c r="P5173" s="234"/>
      <c r="Q5173" s="7">
        <v>36629</v>
      </c>
      <c r="R5173" s="234">
        <v>0.99553599999999998</v>
      </c>
      <c r="S5173" s="8">
        <v>1071429</v>
      </c>
      <c r="T5173" s="234">
        <v>0.96875</v>
      </c>
      <c r="U5173" s="8">
        <v>1016183</v>
      </c>
      <c r="V5173" s="192">
        <v>0.87812400000000002</v>
      </c>
      <c r="W5173" s="234">
        <v>529827200</v>
      </c>
      <c r="X5173" s="194">
        <f t="shared" si="161"/>
        <v>4.1763107100190863E-2</v>
      </c>
      <c r="Y5173" s="193"/>
      <c r="Z5173" s="197">
        <v>5171</v>
      </c>
    </row>
    <row r="5174" spans="1:26" ht="14.4" x14ac:dyDescent="0.3">
      <c r="A5174" s="7">
        <v>36628</v>
      </c>
      <c r="B5174" s="191">
        <v>1500.589966</v>
      </c>
      <c r="C5174" s="191">
        <v>1509.079956</v>
      </c>
      <c r="D5174" s="191">
        <v>1466.150024</v>
      </c>
      <c r="E5174" s="191">
        <v>1467.170044</v>
      </c>
      <c r="F5174" s="192">
        <v>1467.170044</v>
      </c>
      <c r="G5174" s="191">
        <v>1175900000</v>
      </c>
      <c r="H5174" s="194">
        <f t="shared" si="160"/>
        <v>-2.227118850400206E-2</v>
      </c>
      <c r="I5174" s="193"/>
      <c r="J5174" s="197">
        <v>5172</v>
      </c>
      <c r="K5174" s="234"/>
      <c r="L5174" s="234"/>
      <c r="M5174" s="234"/>
      <c r="N5174" s="234"/>
      <c r="O5174" s="234"/>
      <c r="P5174" s="234"/>
      <c r="Q5174" s="7">
        <v>36628</v>
      </c>
      <c r="R5174" s="8">
        <v>1062500</v>
      </c>
      <c r="S5174" s="8">
        <v>1062500</v>
      </c>
      <c r="T5174" s="234">
        <v>0.93638399999999999</v>
      </c>
      <c r="U5174" s="234">
        <v>0.97544600000000004</v>
      </c>
      <c r="V5174" s="192">
        <v>0.84292100000000003</v>
      </c>
      <c r="W5174" s="234">
        <v>941136000</v>
      </c>
      <c r="X5174" s="194">
        <f t="shared" si="161"/>
        <v>-8.5295754962165835E-2</v>
      </c>
      <c r="Y5174" s="193"/>
      <c r="Z5174" s="197">
        <v>5172</v>
      </c>
    </row>
    <row r="5175" spans="1:26" ht="14.4" x14ac:dyDescent="0.3">
      <c r="A5175" s="7">
        <v>36627</v>
      </c>
      <c r="B5175" s="191">
        <v>1504.459961</v>
      </c>
      <c r="C5175" s="191">
        <v>1512.8000489999999</v>
      </c>
      <c r="D5175" s="191">
        <v>1486.780029</v>
      </c>
      <c r="E5175" s="191">
        <v>1500.589966</v>
      </c>
      <c r="F5175" s="192">
        <v>1500.589966</v>
      </c>
      <c r="G5175" s="191">
        <v>971400000</v>
      </c>
      <c r="H5175" s="194">
        <f t="shared" si="160"/>
        <v>-2.5723482846480468E-3</v>
      </c>
      <c r="I5175" s="193"/>
      <c r="J5175" s="197">
        <v>5173</v>
      </c>
      <c r="K5175" s="234"/>
      <c r="L5175" s="234"/>
      <c r="M5175" s="234"/>
      <c r="N5175" s="234"/>
      <c r="O5175" s="234"/>
      <c r="P5175" s="234"/>
      <c r="Q5175" s="7">
        <v>36627</v>
      </c>
      <c r="R5175" s="8">
        <v>1102679</v>
      </c>
      <c r="S5175" s="8">
        <v>1114955</v>
      </c>
      <c r="T5175" s="8">
        <v>1054129</v>
      </c>
      <c r="U5175" s="8">
        <v>1066406</v>
      </c>
      <c r="V5175" s="192">
        <v>0.92152299999999998</v>
      </c>
      <c r="W5175" s="234">
        <v>541822400</v>
      </c>
      <c r="X5175" s="194">
        <f t="shared" si="161"/>
        <v>-4.4500389344708499E-2</v>
      </c>
      <c r="Y5175" s="193"/>
      <c r="Z5175" s="197">
        <v>5173</v>
      </c>
    </row>
    <row r="5176" spans="1:26" ht="14.4" x14ac:dyDescent="0.3">
      <c r="A5176" s="7">
        <v>36626</v>
      </c>
      <c r="B5176" s="191">
        <v>1516.349976</v>
      </c>
      <c r="C5176" s="191">
        <v>1527.1899410000001</v>
      </c>
      <c r="D5176" s="191">
        <v>1503.349976</v>
      </c>
      <c r="E5176" s="191">
        <v>1504.459961</v>
      </c>
      <c r="F5176" s="192">
        <v>1504.459961</v>
      </c>
      <c r="G5176" s="191">
        <v>853700000</v>
      </c>
      <c r="H5176" s="194">
        <f t="shared" si="160"/>
        <v>-7.8412076289701791E-3</v>
      </c>
      <c r="I5176" s="193"/>
      <c r="J5176" s="197">
        <v>5174</v>
      </c>
      <c r="K5176" s="234"/>
      <c r="L5176" s="234"/>
      <c r="M5176" s="234"/>
      <c r="N5176" s="234"/>
      <c r="O5176" s="234"/>
      <c r="P5176" s="234"/>
      <c r="Q5176" s="7">
        <v>36626</v>
      </c>
      <c r="R5176" s="8">
        <v>1175781</v>
      </c>
      <c r="S5176" s="8">
        <v>1185268</v>
      </c>
      <c r="T5176" s="8">
        <v>1113839</v>
      </c>
      <c r="U5176" s="8">
        <v>1116071</v>
      </c>
      <c r="V5176" s="192">
        <v>0.96444099999999999</v>
      </c>
      <c r="W5176" s="234">
        <v>212262400</v>
      </c>
      <c r="X5176" s="194">
        <f t="shared" si="161"/>
        <v>-0.99999905123357014</v>
      </c>
      <c r="Y5176" s="193"/>
      <c r="Z5176" s="197">
        <v>5174</v>
      </c>
    </row>
    <row r="5177" spans="1:26" ht="14.4" x14ac:dyDescent="0.3">
      <c r="A5177" s="7">
        <v>36623</v>
      </c>
      <c r="B5177" s="191">
        <v>1501.339966</v>
      </c>
      <c r="C5177" s="191">
        <v>1518.6800539999999</v>
      </c>
      <c r="D5177" s="191">
        <v>1501.339966</v>
      </c>
      <c r="E5177" s="191">
        <v>1516.349976</v>
      </c>
      <c r="F5177" s="192">
        <v>1516.349976</v>
      </c>
      <c r="G5177" s="191">
        <v>891600000</v>
      </c>
      <c r="H5177" s="194">
        <f t="shared" si="160"/>
        <v>9.9977422435445686E-3</v>
      </c>
      <c r="I5177" s="193"/>
      <c r="J5177" s="197">
        <v>5175</v>
      </c>
      <c r="K5177" s="234"/>
      <c r="L5177" s="234"/>
      <c r="M5177" s="234"/>
      <c r="N5177" s="234"/>
      <c r="O5177" s="234"/>
      <c r="P5177" s="234"/>
      <c r="Q5177" s="7">
        <v>36623</v>
      </c>
      <c r="R5177" s="8">
        <v>1136161</v>
      </c>
      <c r="S5177" s="8">
        <v>1177455</v>
      </c>
      <c r="T5177" s="8">
        <v>1120536</v>
      </c>
      <c r="U5177" s="8">
        <v>1176339</v>
      </c>
      <c r="V5177" s="192">
        <v>1016521</v>
      </c>
      <c r="W5177" s="234">
        <v>242435200</v>
      </c>
      <c r="X5177" s="194">
        <f t="shared" si="161"/>
        <v>1052420.1916909621</v>
      </c>
      <c r="Y5177" s="193"/>
      <c r="Z5177" s="197">
        <v>5175</v>
      </c>
    </row>
    <row r="5178" spans="1:26" ht="14.4" x14ac:dyDescent="0.3">
      <c r="A5178" s="7">
        <v>36622</v>
      </c>
      <c r="B5178" s="191">
        <v>1487.369995</v>
      </c>
      <c r="C5178" s="191">
        <v>1511.76001</v>
      </c>
      <c r="D5178" s="191">
        <v>1487.369995</v>
      </c>
      <c r="E5178" s="191">
        <v>1501.339966</v>
      </c>
      <c r="F5178" s="192">
        <v>1501.339966</v>
      </c>
      <c r="G5178" s="191">
        <v>1008000000</v>
      </c>
      <c r="H5178" s="194">
        <f t="shared" si="160"/>
        <v>9.3923980226587721E-3</v>
      </c>
      <c r="I5178" s="193"/>
      <c r="J5178" s="197">
        <v>5176</v>
      </c>
      <c r="K5178" s="234"/>
      <c r="L5178" s="234"/>
      <c r="M5178" s="234"/>
      <c r="N5178" s="234"/>
      <c r="O5178" s="234"/>
      <c r="P5178" s="234"/>
      <c r="Q5178" s="7">
        <v>36622</v>
      </c>
      <c r="R5178" s="8">
        <v>1166295</v>
      </c>
      <c r="S5178" s="8">
        <v>1200893</v>
      </c>
      <c r="T5178" s="8">
        <v>1100446</v>
      </c>
      <c r="U5178" s="8">
        <v>1117746</v>
      </c>
      <c r="V5178" s="192">
        <v>0.96588799999999997</v>
      </c>
      <c r="W5178" s="234">
        <v>259627200</v>
      </c>
      <c r="X5178" s="194">
        <f t="shared" si="161"/>
        <v>-0.99999903978876881</v>
      </c>
      <c r="Y5178" s="193"/>
      <c r="Z5178" s="197">
        <v>5176</v>
      </c>
    </row>
    <row r="5179" spans="1:26" ht="14.4" x14ac:dyDescent="0.3">
      <c r="A5179" s="7">
        <v>36621</v>
      </c>
      <c r="B5179" s="191">
        <v>1494.7299800000001</v>
      </c>
      <c r="C5179" s="191">
        <v>1506.5500489999999</v>
      </c>
      <c r="D5179" s="191">
        <v>1478.0500489999999</v>
      </c>
      <c r="E5179" s="191">
        <v>1487.369995</v>
      </c>
      <c r="F5179" s="192">
        <v>1487.369995</v>
      </c>
      <c r="G5179" s="191">
        <v>1110300000</v>
      </c>
      <c r="H5179" s="194">
        <f t="shared" si="160"/>
        <v>-4.9239562318807916E-3</v>
      </c>
      <c r="I5179" s="193"/>
      <c r="J5179" s="197">
        <v>5177</v>
      </c>
      <c r="K5179" s="234"/>
      <c r="L5179" s="234"/>
      <c r="M5179" s="234"/>
      <c r="N5179" s="234"/>
      <c r="O5179" s="234"/>
      <c r="P5179" s="234"/>
      <c r="Q5179" s="7">
        <v>36621</v>
      </c>
      <c r="R5179" s="8">
        <v>1129185</v>
      </c>
      <c r="S5179" s="8">
        <v>1186384</v>
      </c>
      <c r="T5179" s="8">
        <v>1107143</v>
      </c>
      <c r="U5179" s="8">
        <v>1164063</v>
      </c>
      <c r="V5179" s="192">
        <v>1005912</v>
      </c>
      <c r="W5179" s="234">
        <v>457665600</v>
      </c>
      <c r="X5179" s="194">
        <f t="shared" si="161"/>
        <v>1024054.1857254986</v>
      </c>
      <c r="Y5179" s="193"/>
      <c r="Z5179" s="197">
        <v>5177</v>
      </c>
    </row>
    <row r="5180" spans="1:26" ht="14.4" x14ac:dyDescent="0.3">
      <c r="A5180" s="7">
        <v>36620</v>
      </c>
      <c r="B5180" s="191">
        <v>1505.9799800000001</v>
      </c>
      <c r="C5180" s="191">
        <v>1526.4499510000001</v>
      </c>
      <c r="D5180" s="191">
        <v>1416.410034</v>
      </c>
      <c r="E5180" s="191">
        <v>1494.7299800000001</v>
      </c>
      <c r="F5180" s="192">
        <v>1494.7299800000001</v>
      </c>
      <c r="G5180" s="191">
        <v>1515460000</v>
      </c>
      <c r="H5180" s="194">
        <f t="shared" si="160"/>
        <v>-7.4636222610310722E-3</v>
      </c>
      <c r="I5180" s="193"/>
      <c r="J5180" s="197">
        <v>5178</v>
      </c>
      <c r="K5180" s="234"/>
      <c r="L5180" s="234"/>
      <c r="M5180" s="234"/>
      <c r="N5180" s="234"/>
      <c r="O5180" s="234"/>
      <c r="P5180" s="234"/>
      <c r="Q5180" s="7">
        <v>36620</v>
      </c>
      <c r="R5180" s="8">
        <v>1184152</v>
      </c>
      <c r="S5180" s="8">
        <v>1187500</v>
      </c>
      <c r="T5180" s="8">
        <v>1042411</v>
      </c>
      <c r="U5180" s="8">
        <v>1136719</v>
      </c>
      <c r="V5180" s="192">
        <v>0.98228300000000002</v>
      </c>
      <c r="W5180" s="234">
        <v>660329600</v>
      </c>
      <c r="X5180" s="194">
        <f t="shared" si="161"/>
        <v>-0.9999990450068833</v>
      </c>
      <c r="Y5180" s="193"/>
      <c r="Z5180" s="197">
        <v>5178</v>
      </c>
    </row>
    <row r="5181" spans="1:26" ht="14.4" x14ac:dyDescent="0.3">
      <c r="A5181" s="7">
        <v>36619</v>
      </c>
      <c r="B5181" s="191">
        <v>1498.579956</v>
      </c>
      <c r="C5181" s="191">
        <v>1507.1899410000001</v>
      </c>
      <c r="D5181" s="191">
        <v>1486.959961</v>
      </c>
      <c r="E5181" s="191">
        <v>1505.969971</v>
      </c>
      <c r="F5181" s="192">
        <v>1505.969971</v>
      </c>
      <c r="G5181" s="191">
        <v>1021700000</v>
      </c>
      <c r="H5181" s="194">
        <f t="shared" si="160"/>
        <v>4.9313451513960781E-3</v>
      </c>
      <c r="I5181" s="193"/>
      <c r="J5181" s="197">
        <v>5179</v>
      </c>
      <c r="K5181" s="234"/>
      <c r="L5181" s="234"/>
      <c r="M5181" s="234"/>
      <c r="N5181" s="234"/>
      <c r="O5181" s="234"/>
      <c r="P5181" s="234"/>
      <c r="Q5181" s="7">
        <v>36619</v>
      </c>
      <c r="R5181" s="8">
        <v>1209821</v>
      </c>
      <c r="S5181" s="8">
        <v>1245536</v>
      </c>
      <c r="T5181" s="8">
        <v>1155692</v>
      </c>
      <c r="U5181" s="8">
        <v>1190290</v>
      </c>
      <c r="V5181" s="192">
        <v>1028576</v>
      </c>
      <c r="W5181" s="234">
        <v>328563200</v>
      </c>
      <c r="X5181" s="194">
        <f t="shared" si="161"/>
        <v>-1.8407905598526529E-2</v>
      </c>
      <c r="Y5181" s="193"/>
      <c r="Z5181" s="197">
        <v>5179</v>
      </c>
    </row>
    <row r="5182" spans="1:26" ht="14.4" x14ac:dyDescent="0.3">
      <c r="A5182" s="7">
        <v>36616</v>
      </c>
      <c r="B5182" s="191">
        <v>1487.920044</v>
      </c>
      <c r="C5182" s="191">
        <v>1519.8100589999999</v>
      </c>
      <c r="D5182" s="191">
        <v>1484.380005</v>
      </c>
      <c r="E5182" s="191">
        <v>1498.579956</v>
      </c>
      <c r="F5182" s="192">
        <v>1498.579956</v>
      </c>
      <c r="G5182" s="191">
        <v>1227400000</v>
      </c>
      <c r="H5182" s="194">
        <f t="shared" si="160"/>
        <v>7.1643043206427006E-3</v>
      </c>
      <c r="I5182" s="193"/>
      <c r="J5182" s="197">
        <v>5180</v>
      </c>
      <c r="K5182" s="234"/>
      <c r="L5182" s="234"/>
      <c r="M5182" s="234"/>
      <c r="N5182" s="234"/>
      <c r="O5182" s="234"/>
      <c r="P5182" s="234"/>
      <c r="Q5182" s="7">
        <v>36616</v>
      </c>
      <c r="R5182" s="8">
        <v>1137835</v>
      </c>
      <c r="S5182" s="8">
        <v>1225446</v>
      </c>
      <c r="T5182" s="8">
        <v>1125000</v>
      </c>
      <c r="U5182" s="8">
        <v>1212612</v>
      </c>
      <c r="V5182" s="192">
        <v>1047865</v>
      </c>
      <c r="W5182" s="234">
        <v>404633600</v>
      </c>
      <c r="X5182" s="194">
        <f t="shared" si="161"/>
        <v>1080018.3356613086</v>
      </c>
      <c r="Y5182" s="193"/>
      <c r="Z5182" s="197">
        <v>5180</v>
      </c>
    </row>
    <row r="5183" spans="1:26" ht="14.4" x14ac:dyDescent="0.3">
      <c r="A5183" s="7">
        <v>36615</v>
      </c>
      <c r="B5183" s="191">
        <v>1508.5200199999999</v>
      </c>
      <c r="C5183" s="191">
        <v>1517.380005</v>
      </c>
      <c r="D5183" s="191">
        <v>1474.630005</v>
      </c>
      <c r="E5183" s="191">
        <v>1487.920044</v>
      </c>
      <c r="F5183" s="192">
        <v>1487.920044</v>
      </c>
      <c r="G5183" s="191">
        <v>1193400000</v>
      </c>
      <c r="H5183" s="194">
        <f t="shared" si="160"/>
        <v>-1.3655752477186197E-2</v>
      </c>
      <c r="I5183" s="193"/>
      <c r="J5183" s="197">
        <v>5181</v>
      </c>
      <c r="K5183" s="234"/>
      <c r="L5183" s="234"/>
      <c r="M5183" s="234"/>
      <c r="N5183" s="234"/>
      <c r="O5183" s="234"/>
      <c r="P5183" s="234"/>
      <c r="Q5183" s="7">
        <v>36615</v>
      </c>
      <c r="R5183" s="8">
        <v>1192522</v>
      </c>
      <c r="S5183" s="8">
        <v>1229353</v>
      </c>
      <c r="T5183" s="8">
        <v>1119978</v>
      </c>
      <c r="U5183" s="8">
        <v>1122768</v>
      </c>
      <c r="V5183" s="192">
        <v>0.97022799999999998</v>
      </c>
      <c r="W5183" s="234">
        <v>414400000</v>
      </c>
      <c r="X5183" s="194">
        <f t="shared" si="161"/>
        <v>-0.99999907494255491</v>
      </c>
      <c r="Y5183" s="193"/>
      <c r="Z5183" s="197">
        <v>5181</v>
      </c>
    </row>
    <row r="5184" spans="1:26" ht="14.4" x14ac:dyDescent="0.3">
      <c r="A5184" s="7">
        <v>36614</v>
      </c>
      <c r="B5184" s="191">
        <v>1507.7299800000001</v>
      </c>
      <c r="C5184" s="191">
        <v>1521.4499510000001</v>
      </c>
      <c r="D5184" s="191">
        <v>1497.4499510000001</v>
      </c>
      <c r="E5184" s="191">
        <v>1508.5200199999999</v>
      </c>
      <c r="F5184" s="192">
        <v>1508.5200199999999</v>
      </c>
      <c r="G5184" s="191">
        <v>1061900000</v>
      </c>
      <c r="H5184" s="194">
        <f t="shared" si="160"/>
        <v>5.2399302957407707E-4</v>
      </c>
      <c r="I5184" s="193"/>
      <c r="J5184" s="197">
        <v>5182</v>
      </c>
      <c r="K5184" s="234"/>
      <c r="L5184" s="234"/>
      <c r="M5184" s="234"/>
      <c r="N5184" s="234"/>
      <c r="O5184" s="234"/>
      <c r="P5184" s="234"/>
      <c r="Q5184" s="7">
        <v>36614</v>
      </c>
      <c r="R5184" s="8">
        <v>1244420</v>
      </c>
      <c r="S5184" s="8">
        <v>1244978</v>
      </c>
      <c r="T5184" s="8">
        <v>1194894</v>
      </c>
      <c r="U5184" s="8">
        <v>1213728</v>
      </c>
      <c r="V5184" s="192">
        <v>1048830</v>
      </c>
      <c r="W5184" s="234">
        <v>239836800</v>
      </c>
      <c r="X5184" s="194">
        <f t="shared" si="161"/>
        <v>-2.291081894090214E-2</v>
      </c>
      <c r="Y5184" s="193"/>
      <c r="Z5184" s="197">
        <v>5182</v>
      </c>
    </row>
    <row r="5185" spans="1:26" ht="14.4" x14ac:dyDescent="0.3">
      <c r="A5185" s="7">
        <v>36613</v>
      </c>
      <c r="B5185" s="191">
        <v>1523.8599850000001</v>
      </c>
      <c r="C5185" s="191">
        <v>1527.3599850000001</v>
      </c>
      <c r="D5185" s="191">
        <v>1507.089966</v>
      </c>
      <c r="E5185" s="191">
        <v>1507.7299800000001</v>
      </c>
      <c r="F5185" s="192">
        <v>1507.7299800000001</v>
      </c>
      <c r="G5185" s="191">
        <v>959100000</v>
      </c>
      <c r="H5185" s="194">
        <f t="shared" si="160"/>
        <v>-1.0584965258471553E-2</v>
      </c>
      <c r="I5185" s="193"/>
      <c r="J5185" s="197">
        <v>5183</v>
      </c>
      <c r="K5185" s="234"/>
      <c r="L5185" s="234"/>
      <c r="M5185" s="234"/>
      <c r="N5185" s="234"/>
      <c r="O5185" s="234"/>
      <c r="P5185" s="234"/>
      <c r="Q5185" s="7">
        <v>36613</v>
      </c>
      <c r="R5185" s="8">
        <v>1225446</v>
      </c>
      <c r="S5185" s="8">
        <v>1267857</v>
      </c>
      <c r="T5185" s="8">
        <v>1224330</v>
      </c>
      <c r="U5185" s="8">
        <v>1242188</v>
      </c>
      <c r="V5185" s="192">
        <v>1073423</v>
      </c>
      <c r="W5185" s="234">
        <v>202966400</v>
      </c>
      <c r="X5185" s="194">
        <f t="shared" si="161"/>
        <v>-3.1342925971259233E-3</v>
      </c>
      <c r="Y5185" s="193"/>
      <c r="Z5185" s="197">
        <v>5183</v>
      </c>
    </row>
    <row r="5186" spans="1:26" ht="14.4" x14ac:dyDescent="0.3">
      <c r="A5186" s="7">
        <v>36612</v>
      </c>
      <c r="B5186" s="191">
        <v>1527.459961</v>
      </c>
      <c r="C5186" s="191">
        <v>1534.630005</v>
      </c>
      <c r="D5186" s="191">
        <v>1518.459961</v>
      </c>
      <c r="E5186" s="191">
        <v>1523.8599850000001</v>
      </c>
      <c r="F5186" s="192">
        <v>1523.8599850000001</v>
      </c>
      <c r="G5186" s="191">
        <v>901000000</v>
      </c>
      <c r="H5186" s="194">
        <f t="shared" si="160"/>
        <v>-2.356838209783994E-3</v>
      </c>
      <c r="I5186" s="193"/>
      <c r="J5186" s="197">
        <v>5184</v>
      </c>
      <c r="K5186" s="234"/>
      <c r="L5186" s="234"/>
      <c r="M5186" s="234"/>
      <c r="N5186" s="234"/>
      <c r="O5186" s="234"/>
      <c r="P5186" s="234"/>
      <c r="Q5186" s="7">
        <v>36612</v>
      </c>
      <c r="R5186" s="8">
        <v>1228795</v>
      </c>
      <c r="S5186" s="8">
        <v>1292411</v>
      </c>
      <c r="T5186" s="8">
        <v>1222098</v>
      </c>
      <c r="U5186" s="8">
        <v>1246094</v>
      </c>
      <c r="V5186" s="192">
        <v>1076798</v>
      </c>
      <c r="W5186" s="234">
        <v>279182400</v>
      </c>
      <c r="X5186" s="194">
        <f t="shared" si="161"/>
        <v>6.3090686670772408E-3</v>
      </c>
      <c r="Y5186" s="193"/>
      <c r="Z5186" s="197">
        <v>5184</v>
      </c>
    </row>
    <row r="5187" spans="1:26" ht="14.4" x14ac:dyDescent="0.3">
      <c r="A5187" s="7">
        <v>36609</v>
      </c>
      <c r="B5187" s="191">
        <v>1527.349976</v>
      </c>
      <c r="C5187" s="191">
        <v>1552.869995</v>
      </c>
      <c r="D5187" s="191">
        <v>1516.829956</v>
      </c>
      <c r="E5187" s="191">
        <v>1527.459961</v>
      </c>
      <c r="F5187" s="192">
        <v>1527.459961</v>
      </c>
      <c r="G5187" s="191">
        <v>1052200000</v>
      </c>
      <c r="H5187" s="194">
        <f t="shared" si="160"/>
        <v>7.2010345846269561E-5</v>
      </c>
      <c r="I5187" s="193"/>
      <c r="J5187" s="197">
        <v>5185</v>
      </c>
      <c r="K5187" s="234"/>
      <c r="L5187" s="234"/>
      <c r="M5187" s="234"/>
      <c r="N5187" s="234"/>
      <c r="O5187" s="234"/>
      <c r="P5187" s="234"/>
      <c r="Q5187" s="7">
        <v>36609</v>
      </c>
      <c r="R5187" s="8">
        <v>1271763</v>
      </c>
      <c r="S5187" s="8">
        <v>1285156</v>
      </c>
      <c r="T5187" s="8">
        <v>1209821</v>
      </c>
      <c r="U5187" s="8">
        <v>1238281</v>
      </c>
      <c r="V5187" s="192">
        <v>1070047</v>
      </c>
      <c r="W5187" s="234">
        <v>446913600</v>
      </c>
      <c r="X5187" s="194">
        <f t="shared" si="161"/>
        <v>-1.8576521529375833E-2</v>
      </c>
      <c r="Y5187" s="193"/>
      <c r="Z5187" s="197">
        <v>5185</v>
      </c>
    </row>
    <row r="5188" spans="1:26" ht="14.4" x14ac:dyDescent="0.3">
      <c r="A5188" s="7">
        <v>36608</v>
      </c>
      <c r="B5188" s="191">
        <v>1500.6400149999999</v>
      </c>
      <c r="C5188" s="191">
        <v>1532.5</v>
      </c>
      <c r="D5188" s="191">
        <v>1492.3900149999999</v>
      </c>
      <c r="E5188" s="191">
        <v>1527.349976</v>
      </c>
      <c r="F5188" s="192">
        <v>1527.349976</v>
      </c>
      <c r="G5188" s="191">
        <v>1078300000</v>
      </c>
      <c r="H5188" s="194">
        <f t="shared" ref="H5188:H5251" si="162">(F5188-F5189)/F5189</f>
        <v>1.7799046228951867E-2</v>
      </c>
      <c r="I5188" s="193"/>
      <c r="J5188" s="197">
        <v>5186</v>
      </c>
      <c r="K5188" s="234"/>
      <c r="L5188" s="234"/>
      <c r="M5188" s="234"/>
      <c r="N5188" s="234"/>
      <c r="O5188" s="234"/>
      <c r="P5188" s="234"/>
      <c r="Q5188" s="7">
        <v>36608</v>
      </c>
      <c r="R5188" s="8">
        <v>1267857</v>
      </c>
      <c r="S5188" s="8">
        <v>1342634</v>
      </c>
      <c r="T5188" s="8">
        <v>1250000</v>
      </c>
      <c r="U5188" s="8">
        <v>1261719</v>
      </c>
      <c r="V5188" s="192">
        <v>1090301</v>
      </c>
      <c r="W5188" s="234">
        <v>562564800</v>
      </c>
      <c r="X5188" s="194">
        <f t="shared" ref="X5188:X5251" si="163">(V5188-V5189)/V5189</f>
        <v>-1.9939181093104344E-2</v>
      </c>
      <c r="Y5188" s="193"/>
      <c r="Z5188" s="197">
        <v>5186</v>
      </c>
    </row>
    <row r="5189" spans="1:26" ht="14.4" x14ac:dyDescent="0.3">
      <c r="A5189" s="7">
        <v>36607</v>
      </c>
      <c r="B5189" s="191">
        <v>1493.869995</v>
      </c>
      <c r="C5189" s="191">
        <v>1505.079956</v>
      </c>
      <c r="D5189" s="191">
        <v>1487.329956</v>
      </c>
      <c r="E5189" s="191">
        <v>1500.6400149999999</v>
      </c>
      <c r="F5189" s="192">
        <v>1500.6400149999999</v>
      </c>
      <c r="G5189" s="191">
        <v>1075000000</v>
      </c>
      <c r="H5189" s="194">
        <f t="shared" si="162"/>
        <v>4.5318669112166827E-3</v>
      </c>
      <c r="I5189" s="193"/>
      <c r="J5189" s="197">
        <v>5187</v>
      </c>
      <c r="K5189" s="234"/>
      <c r="L5189" s="234"/>
      <c r="M5189" s="234"/>
      <c r="N5189" s="234"/>
      <c r="O5189" s="234"/>
      <c r="P5189" s="234"/>
      <c r="Q5189" s="7">
        <v>36607</v>
      </c>
      <c r="R5189" s="8">
        <v>1185547</v>
      </c>
      <c r="S5189" s="8">
        <v>1289063</v>
      </c>
      <c r="T5189" s="8">
        <v>1174665</v>
      </c>
      <c r="U5189" s="8">
        <v>1287388</v>
      </c>
      <c r="V5189" s="192">
        <v>1112483</v>
      </c>
      <c r="W5189" s="234">
        <v>567996800</v>
      </c>
      <c r="X5189" s="194">
        <f t="shared" si="163"/>
        <v>6.8550610211753946E-2</v>
      </c>
      <c r="Y5189" s="193"/>
      <c r="Z5189" s="197">
        <v>5187</v>
      </c>
    </row>
    <row r="5190" spans="1:26" ht="14.4" x14ac:dyDescent="0.3">
      <c r="A5190" s="7">
        <v>36606</v>
      </c>
      <c r="B5190" s="191">
        <v>1456.630005</v>
      </c>
      <c r="C5190" s="191">
        <v>1493.920044</v>
      </c>
      <c r="D5190" s="191">
        <v>1446.0600589999999</v>
      </c>
      <c r="E5190" s="191">
        <v>1493.869995</v>
      </c>
      <c r="F5190" s="192">
        <v>1493.869995</v>
      </c>
      <c r="G5190" s="191">
        <v>1065900000</v>
      </c>
      <c r="H5190" s="194">
        <f t="shared" si="162"/>
        <v>2.5565853972642858E-2</v>
      </c>
      <c r="I5190" s="193"/>
      <c r="J5190" s="197">
        <v>5188</v>
      </c>
      <c r="K5190" s="234"/>
      <c r="L5190" s="234"/>
      <c r="M5190" s="234"/>
      <c r="N5190" s="234"/>
      <c r="O5190" s="234"/>
      <c r="P5190" s="234"/>
      <c r="Q5190" s="7">
        <v>36606</v>
      </c>
      <c r="R5190" s="8">
        <v>1094308</v>
      </c>
      <c r="S5190" s="8">
        <v>1220982</v>
      </c>
      <c r="T5190" s="8">
        <v>1085938</v>
      </c>
      <c r="U5190" s="8">
        <v>1204799</v>
      </c>
      <c r="V5190" s="192">
        <v>1041114</v>
      </c>
      <c r="W5190" s="234">
        <v>524328000</v>
      </c>
      <c r="X5190" s="194">
        <f t="shared" si="163"/>
        <v>1097051.7180956998</v>
      </c>
      <c r="Y5190" s="193"/>
      <c r="Z5190" s="197">
        <v>5188</v>
      </c>
    </row>
    <row r="5191" spans="1:26" ht="14.4" x14ac:dyDescent="0.3">
      <c r="A5191" s="7">
        <v>36605</v>
      </c>
      <c r="B5191" s="191">
        <v>1464.469971</v>
      </c>
      <c r="C5191" s="191">
        <v>1470.3000489999999</v>
      </c>
      <c r="D5191" s="191">
        <v>1448.48999</v>
      </c>
      <c r="E5191" s="191">
        <v>1456.630005</v>
      </c>
      <c r="F5191" s="192">
        <v>1456.630005</v>
      </c>
      <c r="G5191" s="191">
        <v>920800000</v>
      </c>
      <c r="H5191" s="194">
        <f t="shared" si="162"/>
        <v>-5.3534494767731935E-3</v>
      </c>
      <c r="I5191" s="193"/>
      <c r="J5191" s="197">
        <v>5189</v>
      </c>
      <c r="K5191" s="234"/>
      <c r="L5191" s="234"/>
      <c r="M5191" s="234"/>
      <c r="N5191" s="234"/>
      <c r="O5191" s="234"/>
      <c r="P5191" s="234"/>
      <c r="Q5191" s="7">
        <v>36605</v>
      </c>
      <c r="R5191" s="8">
        <v>1102679</v>
      </c>
      <c r="S5191" s="8">
        <v>1127232</v>
      </c>
      <c r="T5191" s="8">
        <v>1092634</v>
      </c>
      <c r="U5191" s="8">
        <v>1098214</v>
      </c>
      <c r="V5191" s="192">
        <v>0.94901000000000002</v>
      </c>
      <c r="W5191" s="234">
        <v>204489600</v>
      </c>
      <c r="X5191" s="194">
        <f t="shared" si="163"/>
        <v>-1.5999941935276468E-2</v>
      </c>
      <c r="Y5191" s="193"/>
      <c r="Z5191" s="197">
        <v>5189</v>
      </c>
    </row>
    <row r="5192" spans="1:26" ht="14.4" x14ac:dyDescent="0.3">
      <c r="A5192" s="7">
        <v>36602</v>
      </c>
      <c r="B5192" s="191">
        <v>1458.469971</v>
      </c>
      <c r="C5192" s="191">
        <v>1477.329956</v>
      </c>
      <c r="D5192" s="191">
        <v>1453.3199460000001</v>
      </c>
      <c r="E5192" s="191">
        <v>1464.469971</v>
      </c>
      <c r="F5192" s="192">
        <v>1464.469971</v>
      </c>
      <c r="G5192" s="191">
        <v>1295100000</v>
      </c>
      <c r="H5192" s="194">
        <f t="shared" si="162"/>
        <v>4.1139002648687374E-3</v>
      </c>
      <c r="I5192" s="193"/>
      <c r="J5192" s="197">
        <v>5190</v>
      </c>
      <c r="K5192" s="234"/>
      <c r="L5192" s="234"/>
      <c r="M5192" s="234"/>
      <c r="N5192" s="234"/>
      <c r="O5192" s="234"/>
      <c r="P5192" s="234"/>
      <c r="Q5192" s="7">
        <v>36602</v>
      </c>
      <c r="R5192" s="8">
        <v>1072545</v>
      </c>
      <c r="S5192" s="8">
        <v>1116071</v>
      </c>
      <c r="T5192" s="8">
        <v>1068080</v>
      </c>
      <c r="U5192" s="8">
        <v>1116071</v>
      </c>
      <c r="V5192" s="192">
        <v>0.96444099999999999</v>
      </c>
      <c r="W5192" s="234">
        <v>305043200</v>
      </c>
      <c r="X5192" s="194">
        <f t="shared" si="163"/>
        <v>2.8277495178155095E-2</v>
      </c>
      <c r="Y5192" s="193"/>
      <c r="Z5192" s="197">
        <v>5190</v>
      </c>
    </row>
    <row r="5193" spans="1:26" ht="14.4" x14ac:dyDescent="0.3">
      <c r="A5193" s="7">
        <v>36601</v>
      </c>
      <c r="B5193" s="191">
        <v>1392.150024</v>
      </c>
      <c r="C5193" s="191">
        <v>1458.469971</v>
      </c>
      <c r="D5193" s="191">
        <v>1392.150024</v>
      </c>
      <c r="E5193" s="191">
        <v>1458.469971</v>
      </c>
      <c r="F5193" s="192">
        <v>1458.469971</v>
      </c>
      <c r="G5193" s="191">
        <v>1482300000</v>
      </c>
      <c r="H5193" s="194">
        <f t="shared" si="162"/>
        <v>4.7646037959766595E-2</v>
      </c>
      <c r="I5193" s="193"/>
      <c r="J5193" s="197">
        <v>5191</v>
      </c>
      <c r="K5193" s="234"/>
      <c r="L5193" s="234"/>
      <c r="M5193" s="234"/>
      <c r="N5193" s="234"/>
      <c r="O5193" s="234"/>
      <c r="P5193" s="234"/>
      <c r="Q5193" s="7">
        <v>36601</v>
      </c>
      <c r="R5193" s="8">
        <v>1047433</v>
      </c>
      <c r="S5193" s="8">
        <v>1089286</v>
      </c>
      <c r="T5193" s="8">
        <v>1022321</v>
      </c>
      <c r="U5193" s="8">
        <v>1085379</v>
      </c>
      <c r="V5193" s="192">
        <v>0.93791899999999995</v>
      </c>
      <c r="W5193" s="234">
        <v>378100800</v>
      </c>
      <c r="X5193" s="194">
        <f t="shared" si="163"/>
        <v>4.5699218445140584E-2</v>
      </c>
      <c r="Y5193" s="193"/>
      <c r="Z5193" s="197">
        <v>5191</v>
      </c>
    </row>
    <row r="5194" spans="1:26" ht="14.4" x14ac:dyDescent="0.3">
      <c r="A5194" s="7">
        <v>36600</v>
      </c>
      <c r="B5194" s="191">
        <v>1359.150024</v>
      </c>
      <c r="C5194" s="191">
        <v>1397.98999</v>
      </c>
      <c r="D5194" s="191">
        <v>1356.98999</v>
      </c>
      <c r="E5194" s="191">
        <v>1392.1400149999999</v>
      </c>
      <c r="F5194" s="192">
        <v>1392.1400149999999</v>
      </c>
      <c r="G5194" s="191">
        <v>1302800000</v>
      </c>
      <c r="H5194" s="194">
        <f t="shared" si="162"/>
        <v>2.4272516217826973E-2</v>
      </c>
      <c r="I5194" s="193"/>
      <c r="J5194" s="197">
        <v>5192</v>
      </c>
      <c r="K5194" s="234"/>
      <c r="L5194" s="234"/>
      <c r="M5194" s="234"/>
      <c r="N5194" s="234"/>
      <c r="O5194" s="234"/>
      <c r="P5194" s="234"/>
      <c r="Q5194" s="7">
        <v>36600</v>
      </c>
      <c r="R5194" s="8">
        <v>1032366</v>
      </c>
      <c r="S5194" s="8">
        <v>1073661</v>
      </c>
      <c r="T5194" s="8">
        <v>1018973</v>
      </c>
      <c r="U5194" s="8">
        <v>1037946</v>
      </c>
      <c r="V5194" s="192">
        <v>0.89693000000000001</v>
      </c>
      <c r="W5194" s="234">
        <v>443609600</v>
      </c>
      <c r="X5194" s="194">
        <f t="shared" si="163"/>
        <v>1.7505408400917043E-2</v>
      </c>
      <c r="Y5194" s="193"/>
      <c r="Z5194" s="197">
        <v>5192</v>
      </c>
    </row>
    <row r="5195" spans="1:26" ht="14.4" x14ac:dyDescent="0.3">
      <c r="A5195" s="7">
        <v>36599</v>
      </c>
      <c r="B5195" s="191">
        <v>1383.619995</v>
      </c>
      <c r="C5195" s="191">
        <v>1395.150024</v>
      </c>
      <c r="D5195" s="191">
        <v>1359.150024</v>
      </c>
      <c r="E5195" s="191">
        <v>1359.150024</v>
      </c>
      <c r="F5195" s="192">
        <v>1359.150024</v>
      </c>
      <c r="G5195" s="191">
        <v>1094000000</v>
      </c>
      <c r="H5195" s="194">
        <f t="shared" si="162"/>
        <v>-1.7685470785640089E-2</v>
      </c>
      <c r="I5195" s="193"/>
      <c r="J5195" s="197">
        <v>5193</v>
      </c>
      <c r="K5195" s="234"/>
      <c r="L5195" s="234"/>
      <c r="M5195" s="234"/>
      <c r="N5195" s="234"/>
      <c r="O5195" s="234"/>
      <c r="P5195" s="234"/>
      <c r="Q5195" s="7">
        <v>36599</v>
      </c>
      <c r="R5195" s="8">
        <v>1082310</v>
      </c>
      <c r="S5195" s="8">
        <v>1109375</v>
      </c>
      <c r="T5195" s="8">
        <v>1017857</v>
      </c>
      <c r="U5195" s="8">
        <v>1020089</v>
      </c>
      <c r="V5195" s="192">
        <v>0.88149900000000003</v>
      </c>
      <c r="W5195" s="234">
        <v>428579200</v>
      </c>
      <c r="X5195" s="194">
        <f t="shared" si="163"/>
        <v>-5.8217502323742731E-2</v>
      </c>
      <c r="Y5195" s="193"/>
      <c r="Z5195" s="197">
        <v>5193</v>
      </c>
    </row>
    <row r="5196" spans="1:26" ht="14.4" x14ac:dyDescent="0.3">
      <c r="A5196" s="7">
        <v>36598</v>
      </c>
      <c r="B5196" s="191">
        <v>1395.0699460000001</v>
      </c>
      <c r="C5196" s="191">
        <v>1398.3900149999999</v>
      </c>
      <c r="D5196" s="191">
        <v>1364.839966</v>
      </c>
      <c r="E5196" s="191">
        <v>1383.619995</v>
      </c>
      <c r="F5196" s="192">
        <v>1383.619995</v>
      </c>
      <c r="G5196" s="191">
        <v>1016100000</v>
      </c>
      <c r="H5196" s="194">
        <f t="shared" si="162"/>
        <v>-8.207438654118963E-3</v>
      </c>
      <c r="I5196" s="193"/>
      <c r="J5196" s="197">
        <v>5194</v>
      </c>
      <c r="K5196" s="234"/>
      <c r="L5196" s="234"/>
      <c r="M5196" s="234"/>
      <c r="N5196" s="234"/>
      <c r="O5196" s="234"/>
      <c r="P5196" s="234"/>
      <c r="Q5196" s="7">
        <v>36598</v>
      </c>
      <c r="R5196" s="8">
        <v>1090402</v>
      </c>
      <c r="S5196" s="8">
        <v>1129464</v>
      </c>
      <c r="T5196" s="8">
        <v>1066964</v>
      </c>
      <c r="U5196" s="8">
        <v>1083147</v>
      </c>
      <c r="V5196" s="192">
        <v>0.93598999999999999</v>
      </c>
      <c r="W5196" s="234">
        <v>303956800</v>
      </c>
      <c r="X5196" s="194">
        <f t="shared" si="163"/>
        <v>-3.5288612573539407E-2</v>
      </c>
      <c r="Y5196" s="193"/>
      <c r="Z5196" s="197">
        <v>5194</v>
      </c>
    </row>
    <row r="5197" spans="1:26" ht="14.4" x14ac:dyDescent="0.3">
      <c r="A5197" s="7">
        <v>36595</v>
      </c>
      <c r="B5197" s="191">
        <v>1401.6899410000001</v>
      </c>
      <c r="C5197" s="191">
        <v>1413.459961</v>
      </c>
      <c r="D5197" s="191">
        <v>1392.0699460000001</v>
      </c>
      <c r="E5197" s="191">
        <v>1395.0699460000001</v>
      </c>
      <c r="F5197" s="192">
        <v>1395.0699460000001</v>
      </c>
      <c r="G5197" s="191">
        <v>1138800000</v>
      </c>
      <c r="H5197" s="194">
        <f t="shared" si="162"/>
        <v>-4.7228668811571482E-3</v>
      </c>
      <c r="I5197" s="193"/>
      <c r="J5197" s="197">
        <v>5195</v>
      </c>
      <c r="K5197" s="234"/>
      <c r="L5197" s="234"/>
      <c r="M5197" s="234"/>
      <c r="N5197" s="234"/>
      <c r="O5197" s="234"/>
      <c r="P5197" s="234"/>
      <c r="Q5197" s="7">
        <v>36595</v>
      </c>
      <c r="R5197" s="8">
        <v>1086496</v>
      </c>
      <c r="S5197" s="8">
        <v>1142299</v>
      </c>
      <c r="T5197" s="8">
        <v>1080357</v>
      </c>
      <c r="U5197" s="8">
        <v>1122768</v>
      </c>
      <c r="V5197" s="192">
        <v>0.97022799999999998</v>
      </c>
      <c r="W5197" s="234">
        <v>248606400</v>
      </c>
      <c r="X5197" s="194">
        <f t="shared" si="163"/>
        <v>2.8630557142902521E-2</v>
      </c>
      <c r="Y5197" s="193"/>
      <c r="Z5197" s="197">
        <v>5195</v>
      </c>
    </row>
    <row r="5198" spans="1:26" ht="14.4" x14ac:dyDescent="0.3">
      <c r="A5198" s="7">
        <v>36594</v>
      </c>
      <c r="B5198" s="191">
        <v>1366.6999510000001</v>
      </c>
      <c r="C5198" s="191">
        <v>1401.8199460000001</v>
      </c>
      <c r="D5198" s="191">
        <v>1357.880005</v>
      </c>
      <c r="E5198" s="191">
        <v>1401.6899410000001</v>
      </c>
      <c r="F5198" s="192">
        <v>1401.6899410000001</v>
      </c>
      <c r="G5198" s="191">
        <v>1123000000</v>
      </c>
      <c r="H5198" s="194">
        <f t="shared" si="162"/>
        <v>2.5601808190889468E-2</v>
      </c>
      <c r="I5198" s="193"/>
      <c r="J5198" s="197">
        <v>5196</v>
      </c>
      <c r="K5198" s="234"/>
      <c r="L5198" s="234"/>
      <c r="M5198" s="234"/>
      <c r="N5198" s="234"/>
      <c r="O5198" s="234"/>
      <c r="P5198" s="234"/>
      <c r="Q5198" s="7">
        <v>36594</v>
      </c>
      <c r="R5198" s="8">
        <v>1079241</v>
      </c>
      <c r="S5198" s="8">
        <v>1116071</v>
      </c>
      <c r="T5198" s="8">
        <v>1055804</v>
      </c>
      <c r="U5198" s="8">
        <v>1091518</v>
      </c>
      <c r="V5198" s="192">
        <v>0.94322300000000003</v>
      </c>
      <c r="W5198" s="234">
        <v>276718400</v>
      </c>
      <c r="X5198" s="194">
        <f t="shared" si="163"/>
        <v>2.0493065928392932E-3</v>
      </c>
      <c r="Y5198" s="193"/>
      <c r="Z5198" s="197">
        <v>5196</v>
      </c>
    </row>
    <row r="5199" spans="1:26" ht="14.4" x14ac:dyDescent="0.3">
      <c r="A5199" s="7">
        <v>36593</v>
      </c>
      <c r="B5199" s="191">
        <v>1355.619995</v>
      </c>
      <c r="C5199" s="191">
        <v>1373.790039</v>
      </c>
      <c r="D5199" s="191">
        <v>1346.619995</v>
      </c>
      <c r="E5199" s="191">
        <v>1366.6999510000001</v>
      </c>
      <c r="F5199" s="192">
        <v>1366.6999510000001</v>
      </c>
      <c r="G5199" s="191">
        <v>1203000000</v>
      </c>
      <c r="H5199" s="194">
        <f t="shared" si="162"/>
        <v>8.1733494938602165E-3</v>
      </c>
      <c r="I5199" s="193"/>
      <c r="J5199" s="197">
        <v>5197</v>
      </c>
      <c r="K5199" s="234"/>
      <c r="L5199" s="234"/>
      <c r="M5199" s="234"/>
      <c r="N5199" s="234"/>
      <c r="O5199" s="234"/>
      <c r="P5199" s="234"/>
      <c r="Q5199" s="7">
        <v>36593</v>
      </c>
      <c r="R5199" s="8">
        <v>1097098</v>
      </c>
      <c r="S5199" s="8">
        <v>1106585</v>
      </c>
      <c r="T5199" s="8">
        <v>1058594</v>
      </c>
      <c r="U5199" s="8">
        <v>1089286</v>
      </c>
      <c r="V5199" s="192">
        <v>0.94129399999999996</v>
      </c>
      <c r="W5199" s="234">
        <v>271230400</v>
      </c>
      <c r="X5199" s="194">
        <f t="shared" si="163"/>
        <v>-7.1220172860811514E-3</v>
      </c>
      <c r="Y5199" s="193"/>
      <c r="Z5199" s="197">
        <v>5197</v>
      </c>
    </row>
    <row r="5200" spans="1:26" ht="14.4" x14ac:dyDescent="0.3">
      <c r="A5200" s="7">
        <v>36592</v>
      </c>
      <c r="B5200" s="191">
        <v>1391.280029</v>
      </c>
      <c r="C5200" s="191">
        <v>1399.209961</v>
      </c>
      <c r="D5200" s="191">
        <v>1349.98999</v>
      </c>
      <c r="E5200" s="191">
        <v>1355.619995</v>
      </c>
      <c r="F5200" s="192">
        <v>1355.619995</v>
      </c>
      <c r="G5200" s="191">
        <v>1314100000</v>
      </c>
      <c r="H5200" s="194">
        <f t="shared" si="162"/>
        <v>-2.5631097447457139E-2</v>
      </c>
      <c r="I5200" s="193"/>
      <c r="J5200" s="197">
        <v>5198</v>
      </c>
      <c r="K5200" s="234"/>
      <c r="L5200" s="234"/>
      <c r="M5200" s="234"/>
      <c r="N5200" s="234"/>
      <c r="O5200" s="234"/>
      <c r="P5200" s="234"/>
      <c r="Q5200" s="7">
        <v>36592</v>
      </c>
      <c r="R5200" s="8">
        <v>1128906</v>
      </c>
      <c r="S5200" s="8">
        <v>1137835</v>
      </c>
      <c r="T5200" s="8">
        <v>1081473</v>
      </c>
      <c r="U5200" s="8">
        <v>1097098</v>
      </c>
      <c r="V5200" s="192">
        <v>0.94804600000000006</v>
      </c>
      <c r="W5200" s="234">
        <v>273011200</v>
      </c>
      <c r="X5200" s="194">
        <f t="shared" si="163"/>
        <v>-2.2376993563262896E-2</v>
      </c>
      <c r="Y5200" s="193"/>
      <c r="Z5200" s="197">
        <v>5198</v>
      </c>
    </row>
    <row r="5201" spans="1:26" ht="14.4" x14ac:dyDescent="0.3">
      <c r="A5201" s="7">
        <v>36591</v>
      </c>
      <c r="B5201" s="191">
        <v>1409.170044</v>
      </c>
      <c r="C5201" s="191">
        <v>1409.73999</v>
      </c>
      <c r="D5201" s="191">
        <v>1384.75</v>
      </c>
      <c r="E5201" s="191">
        <v>1391.280029</v>
      </c>
      <c r="F5201" s="192">
        <v>1391.280029</v>
      </c>
      <c r="G5201" s="191">
        <v>1029000000</v>
      </c>
      <c r="H5201" s="194">
        <f t="shared" si="162"/>
        <v>-1.2695426698979665E-2</v>
      </c>
      <c r="I5201" s="193"/>
      <c r="J5201" s="197">
        <v>5199</v>
      </c>
      <c r="K5201" s="234"/>
      <c r="L5201" s="234"/>
      <c r="M5201" s="234"/>
      <c r="N5201" s="234"/>
      <c r="O5201" s="234"/>
      <c r="P5201" s="234"/>
      <c r="Q5201" s="7">
        <v>36591</v>
      </c>
      <c r="R5201" s="8">
        <v>1125000</v>
      </c>
      <c r="S5201" s="8">
        <v>1152902</v>
      </c>
      <c r="T5201" s="8">
        <v>1116071</v>
      </c>
      <c r="U5201" s="8">
        <v>1122210</v>
      </c>
      <c r="V5201" s="192">
        <v>0.969746</v>
      </c>
      <c r="W5201" s="234">
        <v>210560000</v>
      </c>
      <c r="X5201" s="194">
        <f t="shared" si="163"/>
        <v>-1.8066238147891656E-2</v>
      </c>
      <c r="Y5201" s="193"/>
      <c r="Z5201" s="197">
        <v>5199</v>
      </c>
    </row>
    <row r="5202" spans="1:26" ht="14.4" x14ac:dyDescent="0.3">
      <c r="A5202" s="7">
        <v>36588</v>
      </c>
      <c r="B5202" s="191">
        <v>1381.76001</v>
      </c>
      <c r="C5202" s="191">
        <v>1410.880005</v>
      </c>
      <c r="D5202" s="191">
        <v>1381.76001</v>
      </c>
      <c r="E5202" s="191">
        <v>1409.170044</v>
      </c>
      <c r="F5202" s="192">
        <v>1409.170044</v>
      </c>
      <c r="G5202" s="191">
        <v>1150300000</v>
      </c>
      <c r="H5202" s="194">
        <f t="shared" si="162"/>
        <v>1.9837043916186282E-2</v>
      </c>
      <c r="I5202" s="193"/>
      <c r="J5202" s="197">
        <v>5200</v>
      </c>
      <c r="K5202" s="234"/>
      <c r="L5202" s="234"/>
      <c r="M5202" s="234"/>
      <c r="N5202" s="234"/>
      <c r="O5202" s="234"/>
      <c r="P5202" s="234"/>
      <c r="Q5202" s="7">
        <v>36588</v>
      </c>
      <c r="R5202" s="8">
        <v>1114955</v>
      </c>
      <c r="S5202" s="8">
        <v>1144950</v>
      </c>
      <c r="T5202" s="8">
        <v>1071429</v>
      </c>
      <c r="U5202" s="8">
        <v>1142857</v>
      </c>
      <c r="V5202" s="192">
        <v>0.98758800000000002</v>
      </c>
      <c r="W5202" s="234">
        <v>323366400</v>
      </c>
      <c r="X5202" s="194">
        <f t="shared" si="163"/>
        <v>4.9181233493467563E-2</v>
      </c>
      <c r="Y5202" s="193"/>
      <c r="Z5202" s="197">
        <v>5200</v>
      </c>
    </row>
    <row r="5203" spans="1:26" ht="14.4" x14ac:dyDescent="0.3">
      <c r="A5203" s="7">
        <v>36587</v>
      </c>
      <c r="B5203" s="191">
        <v>1379.1899410000001</v>
      </c>
      <c r="C5203" s="191">
        <v>1386.5600589999999</v>
      </c>
      <c r="D5203" s="191">
        <v>1370.349976</v>
      </c>
      <c r="E5203" s="191">
        <v>1381.76001</v>
      </c>
      <c r="F5203" s="192">
        <v>1381.76001</v>
      </c>
      <c r="G5203" s="191">
        <v>1198600000</v>
      </c>
      <c r="H5203" s="194">
        <f t="shared" si="162"/>
        <v>1.8634626918293887E-3</v>
      </c>
      <c r="I5203" s="193"/>
      <c r="J5203" s="197">
        <v>5201</v>
      </c>
      <c r="K5203" s="234"/>
      <c r="L5203" s="234"/>
      <c r="M5203" s="234"/>
      <c r="N5203" s="234"/>
      <c r="O5203" s="234"/>
      <c r="P5203" s="234"/>
      <c r="Q5203" s="7">
        <v>36587</v>
      </c>
      <c r="R5203" s="8">
        <v>1133929</v>
      </c>
      <c r="S5203" s="8">
        <v>1142299</v>
      </c>
      <c r="T5203" s="8">
        <v>1077567</v>
      </c>
      <c r="U5203" s="8">
        <v>1089286</v>
      </c>
      <c r="V5203" s="192">
        <v>0.94129399999999996</v>
      </c>
      <c r="W5203" s="234">
        <v>311259200</v>
      </c>
      <c r="X5203" s="194">
        <f t="shared" si="163"/>
        <v>-0.99999906378962233</v>
      </c>
      <c r="Y5203" s="193"/>
      <c r="Z5203" s="197">
        <v>5201</v>
      </c>
    </row>
    <row r="5204" spans="1:26" ht="14.4" x14ac:dyDescent="0.3">
      <c r="A5204" s="7">
        <v>36586</v>
      </c>
      <c r="B5204" s="191">
        <v>1366.420044</v>
      </c>
      <c r="C5204" s="191">
        <v>1383.459961</v>
      </c>
      <c r="D5204" s="191">
        <v>1366.420044</v>
      </c>
      <c r="E5204" s="191">
        <v>1379.1899410000001</v>
      </c>
      <c r="F5204" s="192">
        <v>1379.1899410000001</v>
      </c>
      <c r="G5204" s="191">
        <v>1274100000</v>
      </c>
      <c r="H5204" s="194">
        <f t="shared" si="162"/>
        <v>9.3455135235121951E-3</v>
      </c>
      <c r="I5204" s="193"/>
      <c r="J5204" s="197">
        <v>5202</v>
      </c>
      <c r="K5204" s="234"/>
      <c r="L5204" s="234"/>
      <c r="M5204" s="234"/>
      <c r="N5204" s="234"/>
      <c r="O5204" s="234"/>
      <c r="P5204" s="234"/>
      <c r="Q5204" s="7">
        <v>36586</v>
      </c>
      <c r="R5204" s="8">
        <v>1058594</v>
      </c>
      <c r="S5204" s="8">
        <v>1179129</v>
      </c>
      <c r="T5204" s="8">
        <v>1058036</v>
      </c>
      <c r="U5204" s="8">
        <v>1163504</v>
      </c>
      <c r="V5204" s="192">
        <v>1005430</v>
      </c>
      <c r="W5204" s="234">
        <v>1077003200</v>
      </c>
      <c r="X5204" s="194">
        <f t="shared" si="163"/>
        <v>1136859.1253742685</v>
      </c>
      <c r="Y5204" s="193"/>
      <c r="Z5204" s="197">
        <v>5202</v>
      </c>
    </row>
    <row r="5205" spans="1:26" ht="14.4" x14ac:dyDescent="0.3">
      <c r="A5205" s="7">
        <v>36585</v>
      </c>
      <c r="B5205" s="191">
        <v>1348.0500489999999</v>
      </c>
      <c r="C5205" s="191">
        <v>1369.630005</v>
      </c>
      <c r="D5205" s="191">
        <v>1348.0500489999999</v>
      </c>
      <c r="E5205" s="191">
        <v>1366.420044</v>
      </c>
      <c r="F5205" s="192">
        <v>1366.420044</v>
      </c>
      <c r="G5205" s="191">
        <v>1204300000</v>
      </c>
      <c r="H5205" s="194">
        <f t="shared" si="162"/>
        <v>1.3627086778882656E-2</v>
      </c>
      <c r="I5205" s="193"/>
      <c r="J5205" s="197">
        <v>5203</v>
      </c>
      <c r="K5205" s="234"/>
      <c r="L5205" s="234"/>
      <c r="M5205" s="234"/>
      <c r="N5205" s="234"/>
      <c r="O5205" s="234"/>
      <c r="P5205" s="234"/>
      <c r="Q5205" s="7">
        <v>36585</v>
      </c>
      <c r="R5205" s="8">
        <v>1013951</v>
      </c>
      <c r="S5205" s="8">
        <v>1046875</v>
      </c>
      <c r="T5205" s="8">
        <v>1005022</v>
      </c>
      <c r="U5205" s="8">
        <v>1023438</v>
      </c>
      <c r="V5205" s="192">
        <v>0.88439199999999996</v>
      </c>
      <c r="W5205" s="234">
        <v>368961600</v>
      </c>
      <c r="X5205" s="194">
        <f t="shared" si="163"/>
        <v>1.2140300119938052E-2</v>
      </c>
      <c r="Y5205" s="193"/>
      <c r="Z5205" s="197">
        <v>5203</v>
      </c>
    </row>
    <row r="5206" spans="1:26" ht="14.4" x14ac:dyDescent="0.3">
      <c r="A5206" s="7">
        <v>36584</v>
      </c>
      <c r="B5206" s="191">
        <v>1333.3599850000001</v>
      </c>
      <c r="C5206" s="191">
        <v>1360.8199460000001</v>
      </c>
      <c r="D5206" s="191">
        <v>1325.0699460000001</v>
      </c>
      <c r="E5206" s="191">
        <v>1348.0500489999999</v>
      </c>
      <c r="F5206" s="192">
        <v>1348.0500489999999</v>
      </c>
      <c r="G5206" s="191">
        <v>1026500000</v>
      </c>
      <c r="H5206" s="194">
        <f t="shared" si="162"/>
        <v>1.101732777738931E-2</v>
      </c>
      <c r="I5206" s="193"/>
      <c r="J5206" s="197">
        <v>5204</v>
      </c>
      <c r="K5206" s="234"/>
      <c r="L5206" s="234"/>
      <c r="M5206" s="234"/>
      <c r="N5206" s="234"/>
      <c r="O5206" s="234"/>
      <c r="P5206" s="234"/>
      <c r="Q5206" s="7">
        <v>36584</v>
      </c>
      <c r="R5206" s="234">
        <v>0.98325899999999999</v>
      </c>
      <c r="S5206" s="8">
        <v>1026786</v>
      </c>
      <c r="T5206" s="234">
        <v>0.96763399999999999</v>
      </c>
      <c r="U5206" s="8">
        <v>1011161</v>
      </c>
      <c r="V5206" s="192">
        <v>0.87378400000000001</v>
      </c>
      <c r="W5206" s="234">
        <v>328328000</v>
      </c>
      <c r="X5206" s="194">
        <f t="shared" si="163"/>
        <v>2.6048583785129364E-2</v>
      </c>
      <c r="Y5206" s="193"/>
      <c r="Z5206" s="197">
        <v>5204</v>
      </c>
    </row>
    <row r="5207" spans="1:26" ht="14.4" x14ac:dyDescent="0.3">
      <c r="A5207" s="7">
        <v>36581</v>
      </c>
      <c r="B5207" s="191">
        <v>1353.4300539999999</v>
      </c>
      <c r="C5207" s="191">
        <v>1362.1400149999999</v>
      </c>
      <c r="D5207" s="191">
        <v>1329.150024</v>
      </c>
      <c r="E5207" s="191">
        <v>1333.3599850000001</v>
      </c>
      <c r="F5207" s="192">
        <v>1333.3599850000001</v>
      </c>
      <c r="G5207" s="191">
        <v>1065200000</v>
      </c>
      <c r="H5207" s="194">
        <f t="shared" si="162"/>
        <v>-1.4829040437430597E-2</v>
      </c>
      <c r="I5207" s="193"/>
      <c r="J5207" s="197">
        <v>5205</v>
      </c>
      <c r="K5207" s="234"/>
      <c r="L5207" s="234"/>
      <c r="M5207" s="234"/>
      <c r="N5207" s="234"/>
      <c r="O5207" s="234"/>
      <c r="P5207" s="234"/>
      <c r="Q5207" s="7">
        <v>36581</v>
      </c>
      <c r="R5207" s="8">
        <v>1025112</v>
      </c>
      <c r="S5207" s="8">
        <v>1044643</v>
      </c>
      <c r="T5207" s="234">
        <v>0.98325899999999999</v>
      </c>
      <c r="U5207" s="234">
        <v>0.98549100000000001</v>
      </c>
      <c r="V5207" s="192">
        <v>0.85160100000000005</v>
      </c>
      <c r="W5207" s="234">
        <v>249144000</v>
      </c>
      <c r="X5207" s="194">
        <f t="shared" si="163"/>
        <v>-4.1910192124006949E-2</v>
      </c>
      <c r="Y5207" s="193"/>
      <c r="Z5207" s="197">
        <v>5205</v>
      </c>
    </row>
    <row r="5208" spans="1:26" ht="14.4" x14ac:dyDescent="0.3">
      <c r="A5208" s="7">
        <v>36580</v>
      </c>
      <c r="B5208" s="191">
        <v>1360.6899410000001</v>
      </c>
      <c r="C5208" s="191">
        <v>1364.8000489999999</v>
      </c>
      <c r="D5208" s="191">
        <v>1329.880005</v>
      </c>
      <c r="E5208" s="191">
        <v>1353.4300539999999</v>
      </c>
      <c r="F5208" s="192">
        <v>1353.4300539999999</v>
      </c>
      <c r="G5208" s="191">
        <v>1215000000</v>
      </c>
      <c r="H5208" s="194">
        <f t="shared" si="162"/>
        <v>-5.3354454833881675E-3</v>
      </c>
      <c r="I5208" s="193"/>
      <c r="J5208" s="197">
        <v>5206</v>
      </c>
      <c r="K5208" s="234"/>
      <c r="L5208" s="234"/>
      <c r="M5208" s="234"/>
      <c r="N5208" s="234"/>
      <c r="O5208" s="234"/>
      <c r="P5208" s="234"/>
      <c r="Q5208" s="7">
        <v>36580</v>
      </c>
      <c r="R5208" s="8">
        <v>1047433</v>
      </c>
      <c r="S5208" s="8">
        <v>1063616</v>
      </c>
      <c r="T5208" s="234">
        <v>0.99776799999999999</v>
      </c>
      <c r="U5208" s="8">
        <v>1028599</v>
      </c>
      <c r="V5208" s="192">
        <v>0.888853</v>
      </c>
      <c r="W5208" s="234">
        <v>376432000</v>
      </c>
      <c r="X5208" s="194">
        <f t="shared" si="163"/>
        <v>-9.0051620527800396E-3</v>
      </c>
      <c r="Y5208" s="193"/>
      <c r="Z5208" s="197">
        <v>5206</v>
      </c>
    </row>
    <row r="5209" spans="1:26" ht="14.4" x14ac:dyDescent="0.3">
      <c r="A5209" s="7">
        <v>36579</v>
      </c>
      <c r="B5209" s="191">
        <v>1352.170044</v>
      </c>
      <c r="C5209" s="191">
        <v>1370.1099850000001</v>
      </c>
      <c r="D5209" s="191">
        <v>1342.4399410000001</v>
      </c>
      <c r="E5209" s="191">
        <v>1360.6899410000001</v>
      </c>
      <c r="F5209" s="192">
        <v>1360.6899410000001</v>
      </c>
      <c r="G5209" s="191">
        <v>993700000</v>
      </c>
      <c r="H5209" s="194">
        <f t="shared" si="162"/>
        <v>6.3009064856935464E-3</v>
      </c>
      <c r="I5209" s="193"/>
      <c r="J5209" s="197">
        <v>5207</v>
      </c>
      <c r="K5209" s="234"/>
      <c r="L5209" s="234"/>
      <c r="M5209" s="234"/>
      <c r="N5209" s="234"/>
      <c r="O5209" s="234"/>
      <c r="P5209" s="234"/>
      <c r="Q5209" s="7">
        <v>36579</v>
      </c>
      <c r="R5209" s="8">
        <v>1011021</v>
      </c>
      <c r="S5209" s="8">
        <v>1062500</v>
      </c>
      <c r="T5209" s="234">
        <v>0.99107100000000004</v>
      </c>
      <c r="U5209" s="8">
        <v>1037946</v>
      </c>
      <c r="V5209" s="192">
        <v>0.89693000000000001</v>
      </c>
      <c r="W5209" s="234">
        <v>473099200</v>
      </c>
      <c r="X5209" s="194">
        <f t="shared" si="163"/>
        <v>2.1416109797705096E-2</v>
      </c>
      <c r="Y5209" s="193"/>
      <c r="Z5209" s="197">
        <v>5207</v>
      </c>
    </row>
    <row r="5210" spans="1:26" ht="14.4" x14ac:dyDescent="0.3">
      <c r="A5210" s="7">
        <v>36578</v>
      </c>
      <c r="B5210" s="191">
        <v>1346.089966</v>
      </c>
      <c r="C5210" s="191">
        <v>1358.1099850000001</v>
      </c>
      <c r="D5210" s="191">
        <v>1331.880005</v>
      </c>
      <c r="E5210" s="191">
        <v>1352.170044</v>
      </c>
      <c r="F5210" s="192">
        <v>1352.170044</v>
      </c>
      <c r="G5210" s="191">
        <v>980000000</v>
      </c>
      <c r="H5210" s="194">
        <f t="shared" si="162"/>
        <v>4.5168437129557782E-3</v>
      </c>
      <c r="I5210" s="193"/>
      <c r="J5210" s="197">
        <v>5208</v>
      </c>
      <c r="K5210" s="234"/>
      <c r="L5210" s="234"/>
      <c r="M5210" s="234"/>
      <c r="N5210" s="234"/>
      <c r="O5210" s="234"/>
      <c r="P5210" s="234"/>
      <c r="Q5210" s="7">
        <v>36578</v>
      </c>
      <c r="R5210" s="234">
        <v>0.98325899999999999</v>
      </c>
      <c r="S5210" s="8">
        <v>1044085</v>
      </c>
      <c r="T5210" s="234">
        <v>0.95256700000000005</v>
      </c>
      <c r="U5210" s="8">
        <v>1016183</v>
      </c>
      <c r="V5210" s="192">
        <v>0.87812400000000002</v>
      </c>
      <c r="W5210" s="234">
        <v>422296000</v>
      </c>
      <c r="X5210" s="194">
        <f t="shared" si="163"/>
        <v>2.3034838853989985E-2</v>
      </c>
      <c r="Y5210" s="193"/>
      <c r="Z5210" s="197">
        <v>5208</v>
      </c>
    </row>
    <row r="5211" spans="1:26" ht="14.4" x14ac:dyDescent="0.3">
      <c r="A5211" s="7">
        <v>36574</v>
      </c>
      <c r="B5211" s="191">
        <v>1388.26001</v>
      </c>
      <c r="C5211" s="191">
        <v>1388.589966</v>
      </c>
      <c r="D5211" s="191">
        <v>1345.3199460000001</v>
      </c>
      <c r="E5211" s="191">
        <v>1346.089966</v>
      </c>
      <c r="F5211" s="192">
        <v>1346.089966</v>
      </c>
      <c r="G5211" s="191">
        <v>1042300000</v>
      </c>
      <c r="H5211" s="194">
        <f t="shared" si="162"/>
        <v>-3.0376185798220871E-2</v>
      </c>
      <c r="I5211" s="193"/>
      <c r="J5211" s="197">
        <v>5209</v>
      </c>
      <c r="K5211" s="234"/>
      <c r="L5211" s="234"/>
      <c r="M5211" s="234"/>
      <c r="N5211" s="234"/>
      <c r="O5211" s="234"/>
      <c r="P5211" s="234"/>
      <c r="Q5211" s="7">
        <v>36574</v>
      </c>
      <c r="R5211" s="8">
        <v>1023438</v>
      </c>
      <c r="S5211" s="8">
        <v>1030134</v>
      </c>
      <c r="T5211" s="234">
        <v>0.98995500000000003</v>
      </c>
      <c r="U5211" s="234">
        <v>0.99330399999999996</v>
      </c>
      <c r="V5211" s="192">
        <v>0.858352</v>
      </c>
      <c r="W5211" s="234">
        <v>233441600</v>
      </c>
      <c r="X5211" s="194">
        <f t="shared" si="163"/>
        <v>-3.1556287169095643E-2</v>
      </c>
      <c r="Y5211" s="193"/>
      <c r="Z5211" s="197">
        <v>5209</v>
      </c>
    </row>
    <row r="5212" spans="1:26" ht="14.4" x14ac:dyDescent="0.3">
      <c r="A5212" s="7">
        <v>36573</v>
      </c>
      <c r="B5212" s="191">
        <v>1387.670044</v>
      </c>
      <c r="C5212" s="191">
        <v>1399.880005</v>
      </c>
      <c r="D5212" s="191">
        <v>1380.0699460000001</v>
      </c>
      <c r="E5212" s="191">
        <v>1388.26001</v>
      </c>
      <c r="F5212" s="192">
        <v>1388.26001</v>
      </c>
      <c r="G5212" s="191">
        <v>1034800000</v>
      </c>
      <c r="H5212" s="194">
        <f t="shared" si="162"/>
        <v>4.2514861695753663E-4</v>
      </c>
      <c r="I5212" s="193"/>
      <c r="J5212" s="197">
        <v>5210</v>
      </c>
      <c r="K5212" s="234"/>
      <c r="L5212" s="234"/>
      <c r="M5212" s="234"/>
      <c r="N5212" s="234"/>
      <c r="O5212" s="234"/>
      <c r="P5212" s="234"/>
      <c r="Q5212" s="7">
        <v>36573</v>
      </c>
      <c r="R5212" s="8">
        <v>1028460</v>
      </c>
      <c r="S5212" s="8">
        <v>1031250</v>
      </c>
      <c r="T5212" s="8">
        <v>1010045</v>
      </c>
      <c r="U5212" s="8">
        <v>1025670</v>
      </c>
      <c r="V5212" s="192">
        <v>0.88632100000000003</v>
      </c>
      <c r="W5212" s="234">
        <v>289497600</v>
      </c>
      <c r="X5212" s="194">
        <f t="shared" si="163"/>
        <v>6.5710051275645704E-3</v>
      </c>
      <c r="Y5212" s="193"/>
      <c r="Z5212" s="197">
        <v>5210</v>
      </c>
    </row>
    <row r="5213" spans="1:26" ht="14.4" x14ac:dyDescent="0.3">
      <c r="A5213" s="7">
        <v>36572</v>
      </c>
      <c r="B5213" s="191">
        <v>1402.0500489999999</v>
      </c>
      <c r="C5213" s="191">
        <v>1404.5500489999999</v>
      </c>
      <c r="D5213" s="191">
        <v>1385.579956</v>
      </c>
      <c r="E5213" s="191">
        <v>1387.670044</v>
      </c>
      <c r="F5213" s="192">
        <v>1387.670044</v>
      </c>
      <c r="G5213" s="191">
        <v>1018800000</v>
      </c>
      <c r="H5213" s="194">
        <f t="shared" si="162"/>
        <v>-1.0256413464167271E-2</v>
      </c>
      <c r="I5213" s="193"/>
      <c r="J5213" s="197">
        <v>5211</v>
      </c>
      <c r="K5213" s="234"/>
      <c r="L5213" s="234"/>
      <c r="M5213" s="234"/>
      <c r="N5213" s="234"/>
      <c r="O5213" s="234"/>
      <c r="P5213" s="234"/>
      <c r="Q5213" s="7">
        <v>36572</v>
      </c>
      <c r="R5213" s="8">
        <v>1051339</v>
      </c>
      <c r="S5213" s="8">
        <v>1054688</v>
      </c>
      <c r="T5213" s="8">
        <v>1001116</v>
      </c>
      <c r="U5213" s="8">
        <v>1018973</v>
      </c>
      <c r="V5213" s="192">
        <v>0.88053499999999996</v>
      </c>
      <c r="W5213" s="234">
        <v>378246400</v>
      </c>
      <c r="X5213" s="194">
        <f t="shared" si="163"/>
        <v>-4.0966162318057664E-2</v>
      </c>
      <c r="Y5213" s="193"/>
      <c r="Z5213" s="197">
        <v>5211</v>
      </c>
    </row>
    <row r="5214" spans="1:26" ht="14.4" x14ac:dyDescent="0.3">
      <c r="A5214" s="7">
        <v>36571</v>
      </c>
      <c r="B5214" s="191">
        <v>1389.9399410000001</v>
      </c>
      <c r="C5214" s="191">
        <v>1407.719971</v>
      </c>
      <c r="D5214" s="191">
        <v>1376.25</v>
      </c>
      <c r="E5214" s="191">
        <v>1402.0500489999999</v>
      </c>
      <c r="F5214" s="192">
        <v>1402.0500489999999</v>
      </c>
      <c r="G5214" s="191">
        <v>1092100000</v>
      </c>
      <c r="H5214" s="194">
        <f t="shared" si="162"/>
        <v>8.7126843705830695E-3</v>
      </c>
      <c r="I5214" s="193"/>
      <c r="J5214" s="197">
        <v>5212</v>
      </c>
      <c r="K5214" s="234"/>
      <c r="L5214" s="234"/>
      <c r="M5214" s="234"/>
      <c r="N5214" s="234"/>
      <c r="O5214" s="234"/>
      <c r="P5214" s="234"/>
      <c r="Q5214" s="7">
        <v>36571</v>
      </c>
      <c r="R5214" s="8">
        <v>1029018</v>
      </c>
      <c r="S5214" s="8">
        <v>1070871</v>
      </c>
      <c r="T5214" s="8">
        <v>1028460</v>
      </c>
      <c r="U5214" s="8">
        <v>1062500</v>
      </c>
      <c r="V5214" s="192">
        <v>0.91814799999999996</v>
      </c>
      <c r="W5214" s="234">
        <v>485744000</v>
      </c>
      <c r="X5214" s="194">
        <f t="shared" si="163"/>
        <v>2.7522648298090185E-2</v>
      </c>
      <c r="Y5214" s="193"/>
      <c r="Z5214" s="197">
        <v>5212</v>
      </c>
    </row>
    <row r="5215" spans="1:26" ht="14.4" x14ac:dyDescent="0.3">
      <c r="A5215" s="7">
        <v>36570</v>
      </c>
      <c r="B5215" s="191">
        <v>1387.119995</v>
      </c>
      <c r="C5215" s="191">
        <v>1394.9300539999999</v>
      </c>
      <c r="D5215" s="191">
        <v>1380.530029</v>
      </c>
      <c r="E5215" s="191">
        <v>1389.9399410000001</v>
      </c>
      <c r="F5215" s="192">
        <v>1389.9399410000001</v>
      </c>
      <c r="G5215" s="191">
        <v>927300000</v>
      </c>
      <c r="H5215" s="194">
        <f t="shared" si="162"/>
        <v>2.0329502928115983E-3</v>
      </c>
      <c r="I5215" s="193"/>
      <c r="J5215" s="197">
        <v>5213</v>
      </c>
      <c r="K5215" s="234"/>
      <c r="L5215" s="234"/>
      <c r="M5215" s="234"/>
      <c r="N5215" s="234"/>
      <c r="O5215" s="234"/>
      <c r="P5215" s="234"/>
      <c r="Q5215" s="7">
        <v>36570</v>
      </c>
      <c r="R5215" s="234">
        <v>0.97600399999999998</v>
      </c>
      <c r="S5215" s="8">
        <v>1034598</v>
      </c>
      <c r="T5215" s="234">
        <v>0.96986600000000001</v>
      </c>
      <c r="U5215" s="8">
        <v>1034040</v>
      </c>
      <c r="V5215" s="192">
        <v>0.89355499999999999</v>
      </c>
      <c r="W5215" s="234">
        <v>367539200</v>
      </c>
      <c r="X5215" s="194">
        <f t="shared" si="163"/>
        <v>6.4942602709685979E-2</v>
      </c>
      <c r="Y5215" s="193"/>
      <c r="Z5215" s="197">
        <v>5213</v>
      </c>
    </row>
    <row r="5216" spans="1:26" ht="14.4" x14ac:dyDescent="0.3">
      <c r="A5216" s="7">
        <v>36567</v>
      </c>
      <c r="B5216" s="191">
        <v>1416.829956</v>
      </c>
      <c r="C5216" s="191">
        <v>1416.829956</v>
      </c>
      <c r="D5216" s="191">
        <v>1378.8900149999999</v>
      </c>
      <c r="E5216" s="191">
        <v>1387.119995</v>
      </c>
      <c r="F5216" s="192">
        <v>1387.119995</v>
      </c>
      <c r="G5216" s="191">
        <v>1025700000</v>
      </c>
      <c r="H5216" s="194">
        <f t="shared" si="162"/>
        <v>-2.0969320188484228E-2</v>
      </c>
      <c r="I5216" s="193"/>
      <c r="J5216" s="197">
        <v>5214</v>
      </c>
      <c r="K5216" s="234"/>
      <c r="L5216" s="234"/>
      <c r="M5216" s="234"/>
      <c r="N5216" s="234"/>
      <c r="O5216" s="234"/>
      <c r="P5216" s="234"/>
      <c r="Q5216" s="7">
        <v>36567</v>
      </c>
      <c r="R5216" s="8">
        <v>1014509</v>
      </c>
      <c r="S5216" s="8">
        <v>1018973</v>
      </c>
      <c r="T5216" s="234">
        <v>0.96651799999999999</v>
      </c>
      <c r="U5216" s="234">
        <v>0.97098200000000001</v>
      </c>
      <c r="V5216" s="192">
        <v>0.83906400000000003</v>
      </c>
      <c r="W5216" s="234">
        <v>212251200</v>
      </c>
      <c r="X5216" s="194">
        <f t="shared" si="163"/>
        <v>-4.1849375137031367E-2</v>
      </c>
      <c r="Y5216" s="193"/>
      <c r="Z5216" s="197">
        <v>5214</v>
      </c>
    </row>
    <row r="5217" spans="1:26" ht="14.4" x14ac:dyDescent="0.3">
      <c r="A5217" s="7">
        <v>36566</v>
      </c>
      <c r="B5217" s="191">
        <v>1411.6999510000001</v>
      </c>
      <c r="C5217" s="191">
        <v>1422.099976</v>
      </c>
      <c r="D5217" s="191">
        <v>1406.4300539999999</v>
      </c>
      <c r="E5217" s="191">
        <v>1416.829956</v>
      </c>
      <c r="F5217" s="192">
        <v>1416.829956</v>
      </c>
      <c r="G5217" s="191">
        <v>1058800000</v>
      </c>
      <c r="H5217" s="194">
        <f t="shared" si="162"/>
        <v>3.6268037638363146E-3</v>
      </c>
      <c r="I5217" s="193"/>
      <c r="J5217" s="197">
        <v>5215</v>
      </c>
      <c r="K5217" s="234"/>
      <c r="L5217" s="234"/>
      <c r="M5217" s="234"/>
      <c r="N5217" s="234"/>
      <c r="O5217" s="234"/>
      <c r="P5217" s="234"/>
      <c r="Q5217" s="7">
        <v>36566</v>
      </c>
      <c r="R5217" s="8">
        <v>1007813</v>
      </c>
      <c r="S5217" s="8">
        <v>1016741</v>
      </c>
      <c r="T5217" s="234">
        <v>0.98214299999999999</v>
      </c>
      <c r="U5217" s="8">
        <v>1013393</v>
      </c>
      <c r="V5217" s="192">
        <v>0.87571200000000005</v>
      </c>
      <c r="W5217" s="234">
        <v>302982400</v>
      </c>
      <c r="X5217" s="194">
        <f t="shared" si="163"/>
        <v>7.7690483232274662E-3</v>
      </c>
      <c r="Y5217" s="193"/>
      <c r="Z5217" s="197">
        <v>5215</v>
      </c>
    </row>
    <row r="5218" spans="1:26" ht="14.4" x14ac:dyDescent="0.3">
      <c r="A5218" s="7">
        <v>36565</v>
      </c>
      <c r="B5218" s="191">
        <v>1441.719971</v>
      </c>
      <c r="C5218" s="191">
        <v>1444.5500489999999</v>
      </c>
      <c r="D5218" s="191">
        <v>1411.650024</v>
      </c>
      <c r="E5218" s="191">
        <v>1411.709961</v>
      </c>
      <c r="F5218" s="192">
        <v>1411.709961</v>
      </c>
      <c r="G5218" s="191">
        <v>1050500000</v>
      </c>
      <c r="H5218" s="194">
        <f t="shared" si="162"/>
        <v>-2.0815422275925432E-2</v>
      </c>
      <c r="I5218" s="193"/>
      <c r="J5218" s="197">
        <v>5216</v>
      </c>
      <c r="K5218" s="234"/>
      <c r="L5218" s="234"/>
      <c r="M5218" s="234"/>
      <c r="N5218" s="234"/>
      <c r="O5218" s="234"/>
      <c r="P5218" s="234"/>
      <c r="Q5218" s="7">
        <v>36565</v>
      </c>
      <c r="R5218" s="8">
        <v>1018973</v>
      </c>
      <c r="S5218" s="8">
        <v>1045759</v>
      </c>
      <c r="T5218" s="8">
        <v>1003906</v>
      </c>
      <c r="U5218" s="8">
        <v>1005580</v>
      </c>
      <c r="V5218" s="192">
        <v>0.86896099999999998</v>
      </c>
      <c r="W5218" s="234">
        <v>299364800</v>
      </c>
      <c r="X5218" s="194">
        <f t="shared" si="163"/>
        <v>-1.9586583190514543E-2</v>
      </c>
      <c r="Y5218" s="193"/>
      <c r="Z5218" s="197">
        <v>5216</v>
      </c>
    </row>
    <row r="5219" spans="1:26" ht="14.4" x14ac:dyDescent="0.3">
      <c r="A5219" s="7">
        <v>36564</v>
      </c>
      <c r="B5219" s="191">
        <v>1424.23999</v>
      </c>
      <c r="C5219" s="191">
        <v>1441.829956</v>
      </c>
      <c r="D5219" s="191">
        <v>1424.23999</v>
      </c>
      <c r="E5219" s="191">
        <v>1441.719971</v>
      </c>
      <c r="F5219" s="192">
        <v>1441.719971</v>
      </c>
      <c r="G5219" s="191">
        <v>1047700000</v>
      </c>
      <c r="H5219" s="194">
        <f t="shared" si="162"/>
        <v>1.2273199125661365E-2</v>
      </c>
      <c r="I5219" s="193"/>
      <c r="J5219" s="197">
        <v>5217</v>
      </c>
      <c r="K5219" s="234"/>
      <c r="L5219" s="234"/>
      <c r="M5219" s="234"/>
      <c r="N5219" s="234"/>
      <c r="O5219" s="234"/>
      <c r="P5219" s="234"/>
      <c r="Q5219" s="7">
        <v>36564</v>
      </c>
      <c r="R5219" s="8">
        <v>1017857</v>
      </c>
      <c r="S5219" s="8">
        <v>1036830</v>
      </c>
      <c r="T5219" s="234">
        <v>0.99330399999999996</v>
      </c>
      <c r="U5219" s="8">
        <v>1025670</v>
      </c>
      <c r="V5219" s="192">
        <v>0.88632100000000003</v>
      </c>
      <c r="W5219" s="234">
        <v>408643200</v>
      </c>
      <c r="X5219" s="194">
        <f t="shared" si="163"/>
        <v>7.1222983161242015E-3</v>
      </c>
      <c r="Y5219" s="193"/>
      <c r="Z5219" s="197">
        <v>5217</v>
      </c>
    </row>
    <row r="5220" spans="1:26" ht="14.4" x14ac:dyDescent="0.3">
      <c r="A5220" s="7">
        <v>36563</v>
      </c>
      <c r="B5220" s="191">
        <v>1424.369995</v>
      </c>
      <c r="C5220" s="191">
        <v>1427.150024</v>
      </c>
      <c r="D5220" s="191">
        <v>1413.329956</v>
      </c>
      <c r="E5220" s="191">
        <v>1424.23999</v>
      </c>
      <c r="F5220" s="192">
        <v>1424.23999</v>
      </c>
      <c r="G5220" s="191">
        <v>918100000</v>
      </c>
      <c r="H5220" s="194">
        <f t="shared" si="162"/>
        <v>-9.1271931068712825E-5</v>
      </c>
      <c r="I5220" s="193"/>
      <c r="J5220" s="197">
        <v>5218</v>
      </c>
      <c r="K5220" s="234"/>
      <c r="L5220" s="234"/>
      <c r="M5220" s="234"/>
      <c r="N5220" s="234"/>
      <c r="O5220" s="234"/>
      <c r="P5220" s="234"/>
      <c r="Q5220" s="7">
        <v>36563</v>
      </c>
      <c r="R5220" s="234">
        <v>0.96428599999999998</v>
      </c>
      <c r="S5220" s="8">
        <v>1020089</v>
      </c>
      <c r="T5220" s="234">
        <v>0.94587100000000002</v>
      </c>
      <c r="U5220" s="8">
        <v>1018415</v>
      </c>
      <c r="V5220" s="192">
        <v>0.88005299999999997</v>
      </c>
      <c r="W5220" s="234">
        <v>441067200</v>
      </c>
      <c r="X5220" s="194">
        <f t="shared" si="163"/>
        <v>5.6134994725643365E-2</v>
      </c>
      <c r="Y5220" s="193"/>
      <c r="Z5220" s="197">
        <v>5218</v>
      </c>
    </row>
    <row r="5221" spans="1:26" ht="14.4" x14ac:dyDescent="0.3">
      <c r="A5221" s="7">
        <v>36560</v>
      </c>
      <c r="B5221" s="191">
        <v>1424.969971</v>
      </c>
      <c r="C5221" s="191">
        <v>1435.910034</v>
      </c>
      <c r="D5221" s="191">
        <v>1420.630005</v>
      </c>
      <c r="E5221" s="191">
        <v>1424.369995</v>
      </c>
      <c r="F5221" s="192">
        <v>1424.369995</v>
      </c>
      <c r="G5221" s="191">
        <v>1045100000</v>
      </c>
      <c r="H5221" s="194">
        <f t="shared" si="162"/>
        <v>-4.2104466214044146E-4</v>
      </c>
      <c r="I5221" s="193"/>
      <c r="J5221" s="197">
        <v>5219</v>
      </c>
      <c r="K5221" s="234"/>
      <c r="L5221" s="234"/>
      <c r="M5221" s="234"/>
      <c r="N5221" s="234"/>
      <c r="O5221" s="234"/>
      <c r="P5221" s="234"/>
      <c r="Q5221" s="7">
        <v>36560</v>
      </c>
      <c r="R5221" s="234">
        <v>0.92801299999999998</v>
      </c>
      <c r="S5221" s="234">
        <v>0.98214299999999999</v>
      </c>
      <c r="T5221" s="234">
        <v>0.92522300000000002</v>
      </c>
      <c r="U5221" s="234">
        <v>0.96428599999999998</v>
      </c>
      <c r="V5221" s="192">
        <v>0.83327700000000005</v>
      </c>
      <c r="W5221" s="234">
        <v>425320000</v>
      </c>
      <c r="X5221" s="194">
        <f t="shared" si="163"/>
        <v>4.5371347277857202E-2</v>
      </c>
      <c r="Y5221" s="193"/>
      <c r="Z5221" s="197">
        <v>5219</v>
      </c>
    </row>
    <row r="5222" spans="1:26" ht="14.4" x14ac:dyDescent="0.3">
      <c r="A5222" s="7">
        <v>36559</v>
      </c>
      <c r="B5222" s="191">
        <v>1409.119995</v>
      </c>
      <c r="C5222" s="191">
        <v>1425.780029</v>
      </c>
      <c r="D5222" s="191">
        <v>1398.5200199999999</v>
      </c>
      <c r="E5222" s="191">
        <v>1424.969971</v>
      </c>
      <c r="F5222" s="192">
        <v>1424.969971</v>
      </c>
      <c r="G5222" s="191">
        <v>1146500000</v>
      </c>
      <c r="H5222" s="194">
        <f t="shared" si="162"/>
        <v>1.1248137884808006E-2</v>
      </c>
      <c r="I5222" s="193"/>
      <c r="J5222" s="197">
        <v>5220</v>
      </c>
      <c r="K5222" s="234"/>
      <c r="L5222" s="234"/>
      <c r="M5222" s="234"/>
      <c r="N5222" s="234"/>
      <c r="O5222" s="234"/>
      <c r="P5222" s="234"/>
      <c r="Q5222" s="7">
        <v>36559</v>
      </c>
      <c r="R5222" s="234">
        <v>0.89564699999999997</v>
      </c>
      <c r="S5222" s="234">
        <v>0.93080399999999996</v>
      </c>
      <c r="T5222" s="234">
        <v>0.89508900000000002</v>
      </c>
      <c r="U5222" s="234">
        <v>0.92243299999999995</v>
      </c>
      <c r="V5222" s="192">
        <v>0.79711100000000001</v>
      </c>
      <c r="W5222" s="234">
        <v>475193600</v>
      </c>
      <c r="X5222" s="194">
        <f t="shared" si="163"/>
        <v>4.5540936343687125E-2</v>
      </c>
      <c r="Y5222" s="193"/>
      <c r="Z5222" s="197">
        <v>5220</v>
      </c>
    </row>
    <row r="5223" spans="1:26" ht="14.4" x14ac:dyDescent="0.3">
      <c r="A5223" s="7">
        <v>36558</v>
      </c>
      <c r="B5223" s="191">
        <v>1409.280029</v>
      </c>
      <c r="C5223" s="191">
        <v>1420.6099850000001</v>
      </c>
      <c r="D5223" s="191">
        <v>1403.48999</v>
      </c>
      <c r="E5223" s="191">
        <v>1409.119995</v>
      </c>
      <c r="F5223" s="192">
        <v>1409.119995</v>
      </c>
      <c r="G5223" s="191">
        <v>1038600000</v>
      </c>
      <c r="H5223" s="194">
        <f t="shared" si="162"/>
        <v>-1.1355727513825147E-4</v>
      </c>
      <c r="I5223" s="193"/>
      <c r="J5223" s="197">
        <v>5221</v>
      </c>
      <c r="K5223" s="234"/>
      <c r="L5223" s="234"/>
      <c r="M5223" s="234"/>
      <c r="N5223" s="234"/>
      <c r="O5223" s="234"/>
      <c r="P5223" s="234"/>
      <c r="Q5223" s="7">
        <v>36558</v>
      </c>
      <c r="R5223" s="234">
        <v>0.89955399999999996</v>
      </c>
      <c r="S5223" s="234">
        <v>0.91183000000000003</v>
      </c>
      <c r="T5223" s="234">
        <v>0.86607100000000004</v>
      </c>
      <c r="U5223" s="234">
        <v>0.88225399999999998</v>
      </c>
      <c r="V5223" s="192">
        <v>0.76239100000000004</v>
      </c>
      <c r="W5223" s="234">
        <v>464195200</v>
      </c>
      <c r="X5223" s="194">
        <f t="shared" si="163"/>
        <v>-1.4339053785349836E-2</v>
      </c>
      <c r="Y5223" s="193"/>
      <c r="Z5223" s="197">
        <v>5221</v>
      </c>
    </row>
    <row r="5224" spans="1:26" ht="14.4" x14ac:dyDescent="0.3">
      <c r="A5224" s="7">
        <v>36557</v>
      </c>
      <c r="B5224" s="191">
        <v>1394.459961</v>
      </c>
      <c r="C5224" s="191">
        <v>1412.48999</v>
      </c>
      <c r="D5224" s="191">
        <v>1384.790039</v>
      </c>
      <c r="E5224" s="191">
        <v>1409.280029</v>
      </c>
      <c r="F5224" s="192">
        <v>1409.280029</v>
      </c>
      <c r="G5224" s="191">
        <v>981000000</v>
      </c>
      <c r="H5224" s="194">
        <f t="shared" si="162"/>
        <v>1.0627818951052687E-2</v>
      </c>
      <c r="I5224" s="193"/>
      <c r="J5224" s="197">
        <v>5222</v>
      </c>
      <c r="K5224" s="234"/>
      <c r="L5224" s="234"/>
      <c r="M5224" s="234"/>
      <c r="N5224" s="234"/>
      <c r="O5224" s="234"/>
      <c r="P5224" s="234"/>
      <c r="Q5224" s="7">
        <v>36557</v>
      </c>
      <c r="R5224" s="234">
        <v>0.92857100000000004</v>
      </c>
      <c r="S5224" s="234">
        <v>0.9375</v>
      </c>
      <c r="T5224" s="234">
        <v>0.89285700000000001</v>
      </c>
      <c r="U5224" s="234">
        <v>0.89508900000000002</v>
      </c>
      <c r="V5224" s="192">
        <v>0.773482</v>
      </c>
      <c r="W5224" s="234">
        <v>318035200</v>
      </c>
      <c r="X5224" s="194">
        <f t="shared" si="163"/>
        <v>-3.3734506287430417E-2</v>
      </c>
      <c r="Y5224" s="193"/>
      <c r="Z5224" s="197">
        <v>5222</v>
      </c>
    </row>
    <row r="5225" spans="1:26" ht="14.4" x14ac:dyDescent="0.3">
      <c r="A5225" s="7">
        <v>36556</v>
      </c>
      <c r="B5225" s="191">
        <v>1360.160034</v>
      </c>
      <c r="C5225" s="191">
        <v>1394.4799800000001</v>
      </c>
      <c r="D5225" s="191">
        <v>1350.1400149999999</v>
      </c>
      <c r="E5225" s="191">
        <v>1394.459961</v>
      </c>
      <c r="F5225" s="192">
        <v>1394.459961</v>
      </c>
      <c r="G5225" s="191">
        <v>993800000</v>
      </c>
      <c r="H5225" s="194">
        <f t="shared" si="162"/>
        <v>2.5217567155777807E-2</v>
      </c>
      <c r="I5225" s="193"/>
      <c r="J5225" s="197">
        <v>5223</v>
      </c>
      <c r="K5225" s="234"/>
      <c r="L5225" s="234"/>
      <c r="M5225" s="234"/>
      <c r="N5225" s="234"/>
      <c r="O5225" s="234"/>
      <c r="P5225" s="234"/>
      <c r="Q5225" s="7">
        <v>36556</v>
      </c>
      <c r="R5225" s="234">
        <v>0.90178599999999998</v>
      </c>
      <c r="S5225" s="234">
        <v>0.92745500000000003</v>
      </c>
      <c r="T5225" s="234">
        <v>0.84375</v>
      </c>
      <c r="U5225" s="234">
        <v>0.92633900000000002</v>
      </c>
      <c r="V5225" s="192">
        <v>0.80048600000000003</v>
      </c>
      <c r="W5225" s="234">
        <v>701680000</v>
      </c>
      <c r="X5225" s="194">
        <f t="shared" si="163"/>
        <v>2.0909562793094232E-2</v>
      </c>
      <c r="Y5225" s="193"/>
      <c r="Z5225" s="197">
        <v>5223</v>
      </c>
    </row>
    <row r="5226" spans="1:26" ht="14.4" x14ac:dyDescent="0.3">
      <c r="A5226" s="7">
        <v>36553</v>
      </c>
      <c r="B5226" s="191">
        <v>1398.5600589999999</v>
      </c>
      <c r="C5226" s="191">
        <v>1398.5600589999999</v>
      </c>
      <c r="D5226" s="191">
        <v>1356.1999510000001</v>
      </c>
      <c r="E5226" s="191">
        <v>1360.160034</v>
      </c>
      <c r="F5226" s="192">
        <v>1360.160034</v>
      </c>
      <c r="G5226" s="191">
        <v>1095800000</v>
      </c>
      <c r="H5226" s="194">
        <f t="shared" si="162"/>
        <v>-2.7456829438884982E-2</v>
      </c>
      <c r="I5226" s="193"/>
      <c r="J5226" s="197">
        <v>5224</v>
      </c>
      <c r="K5226" s="234"/>
      <c r="L5226" s="234"/>
      <c r="M5226" s="234"/>
      <c r="N5226" s="234"/>
      <c r="O5226" s="234"/>
      <c r="P5226" s="234"/>
      <c r="Q5226" s="7">
        <v>36553</v>
      </c>
      <c r="R5226" s="234">
        <v>0.96596000000000004</v>
      </c>
      <c r="S5226" s="234">
        <v>0.98995500000000003</v>
      </c>
      <c r="T5226" s="234">
        <v>0.89843799999999996</v>
      </c>
      <c r="U5226" s="234">
        <v>0.90736600000000001</v>
      </c>
      <c r="V5226" s="192">
        <v>0.78409099999999998</v>
      </c>
      <c r="W5226" s="234">
        <v>423348800</v>
      </c>
      <c r="X5226" s="194">
        <f t="shared" si="163"/>
        <v>-7.613572630398209E-2</v>
      </c>
      <c r="Y5226" s="193"/>
      <c r="Z5226" s="197">
        <v>5224</v>
      </c>
    </row>
    <row r="5227" spans="1:26" ht="14.4" x14ac:dyDescent="0.3">
      <c r="A5227" s="7">
        <v>36552</v>
      </c>
      <c r="B5227" s="191">
        <v>1404.089966</v>
      </c>
      <c r="C5227" s="191">
        <v>1418.8599850000001</v>
      </c>
      <c r="D5227" s="191">
        <v>1370.98999</v>
      </c>
      <c r="E5227" s="191">
        <v>1398.5600589999999</v>
      </c>
      <c r="F5227" s="192">
        <v>1398.5600589999999</v>
      </c>
      <c r="G5227" s="191">
        <v>1129500000</v>
      </c>
      <c r="H5227" s="194">
        <f t="shared" si="162"/>
        <v>-3.9384278314827685E-3</v>
      </c>
      <c r="I5227" s="193"/>
      <c r="J5227" s="197">
        <v>5225</v>
      </c>
      <c r="K5227" s="234"/>
      <c r="L5227" s="234"/>
      <c r="M5227" s="234"/>
      <c r="N5227" s="234"/>
      <c r="O5227" s="234"/>
      <c r="P5227" s="234"/>
      <c r="Q5227" s="7">
        <v>36552</v>
      </c>
      <c r="R5227" s="234">
        <v>0.97153999999999996</v>
      </c>
      <c r="S5227" s="8">
        <v>1008929</v>
      </c>
      <c r="T5227" s="234">
        <v>0.95535700000000001</v>
      </c>
      <c r="U5227" s="234">
        <v>0.98214299999999999</v>
      </c>
      <c r="V5227" s="192">
        <v>0.84870800000000002</v>
      </c>
      <c r="W5227" s="234">
        <v>340144000</v>
      </c>
      <c r="X5227" s="194">
        <f t="shared" si="163"/>
        <v>-1.7020425687080309E-3</v>
      </c>
      <c r="Y5227" s="193"/>
      <c r="Z5227" s="197">
        <v>5225</v>
      </c>
    </row>
    <row r="5228" spans="1:26" ht="14.4" x14ac:dyDescent="0.3">
      <c r="A5228" s="7">
        <v>36551</v>
      </c>
      <c r="B5228" s="191">
        <v>1410.030029</v>
      </c>
      <c r="C5228" s="191">
        <v>1412.7299800000001</v>
      </c>
      <c r="D5228" s="191">
        <v>1400.160034</v>
      </c>
      <c r="E5228" s="191">
        <v>1404.089966</v>
      </c>
      <c r="F5228" s="192">
        <v>1404.089966</v>
      </c>
      <c r="G5228" s="191">
        <v>1117300000</v>
      </c>
      <c r="H5228" s="194">
        <f t="shared" si="162"/>
        <v>-4.2127209192932792E-3</v>
      </c>
      <c r="I5228" s="193"/>
      <c r="J5228" s="197">
        <v>5226</v>
      </c>
      <c r="K5228" s="234"/>
      <c r="L5228" s="234"/>
      <c r="M5228" s="234"/>
      <c r="N5228" s="234"/>
      <c r="O5228" s="234"/>
      <c r="P5228" s="234"/>
      <c r="Q5228" s="7">
        <v>36551</v>
      </c>
      <c r="R5228" s="234">
        <v>0.98214299999999999</v>
      </c>
      <c r="S5228" s="8">
        <v>1019531</v>
      </c>
      <c r="T5228" s="234">
        <v>0.97991099999999998</v>
      </c>
      <c r="U5228" s="234">
        <v>0.98381700000000005</v>
      </c>
      <c r="V5228" s="192">
        <v>0.85015499999999999</v>
      </c>
      <c r="W5228" s="234">
        <v>367158400</v>
      </c>
      <c r="X5228" s="194">
        <f t="shared" si="163"/>
        <v>-1.8373845933575602E-2</v>
      </c>
      <c r="Y5228" s="193"/>
      <c r="Z5228" s="197">
        <v>5226</v>
      </c>
    </row>
    <row r="5229" spans="1:26" ht="14.4" x14ac:dyDescent="0.3">
      <c r="A5229" s="7">
        <v>36550</v>
      </c>
      <c r="B5229" s="191">
        <v>1401.530029</v>
      </c>
      <c r="C5229" s="191">
        <v>1414.26001</v>
      </c>
      <c r="D5229" s="191">
        <v>1388.48999</v>
      </c>
      <c r="E5229" s="191">
        <v>1410.030029</v>
      </c>
      <c r="F5229" s="192">
        <v>1410.030029</v>
      </c>
      <c r="G5229" s="191">
        <v>1073700000</v>
      </c>
      <c r="H5229" s="194">
        <f t="shared" si="162"/>
        <v>6.0648004852702306E-3</v>
      </c>
      <c r="I5229" s="193"/>
      <c r="J5229" s="197">
        <v>5227</v>
      </c>
      <c r="K5229" s="234"/>
      <c r="L5229" s="234"/>
      <c r="M5229" s="234"/>
      <c r="N5229" s="234"/>
      <c r="O5229" s="234"/>
      <c r="P5229" s="234"/>
      <c r="Q5229" s="7">
        <v>36550</v>
      </c>
      <c r="R5229" s="234">
        <v>0.9375</v>
      </c>
      <c r="S5229" s="8">
        <v>1010045</v>
      </c>
      <c r="T5229" s="234">
        <v>0.91406299999999996</v>
      </c>
      <c r="U5229" s="8">
        <v>1002232</v>
      </c>
      <c r="V5229" s="192">
        <v>0.86606799999999995</v>
      </c>
      <c r="W5229" s="234">
        <v>497145600</v>
      </c>
      <c r="X5229" s="194">
        <f t="shared" si="163"/>
        <v>5.6470372968192392E-2</v>
      </c>
      <c r="Y5229" s="193"/>
      <c r="Z5229" s="197">
        <v>5227</v>
      </c>
    </row>
    <row r="5230" spans="1:26" ht="14.4" x14ac:dyDescent="0.3">
      <c r="A5230" s="7">
        <v>36549</v>
      </c>
      <c r="B5230" s="191">
        <v>1441.3599850000001</v>
      </c>
      <c r="C5230" s="191">
        <v>1454.089966</v>
      </c>
      <c r="D5230" s="191">
        <v>1395.420044</v>
      </c>
      <c r="E5230" s="191">
        <v>1401.530029</v>
      </c>
      <c r="F5230" s="192">
        <v>1401.530029</v>
      </c>
      <c r="G5230" s="191">
        <v>1115800000</v>
      </c>
      <c r="H5230" s="194">
        <f t="shared" si="162"/>
        <v>-2.7633593560598281E-2</v>
      </c>
      <c r="I5230" s="193"/>
      <c r="J5230" s="197">
        <v>5228</v>
      </c>
      <c r="K5230" s="234"/>
      <c r="L5230" s="234"/>
      <c r="M5230" s="234"/>
      <c r="N5230" s="234"/>
      <c r="O5230" s="234"/>
      <c r="P5230" s="234"/>
      <c r="Q5230" s="7">
        <v>36549</v>
      </c>
      <c r="R5230" s="234">
        <v>0.96819200000000005</v>
      </c>
      <c r="S5230" s="8">
        <v>1006696</v>
      </c>
      <c r="T5230" s="234">
        <v>0.93861600000000001</v>
      </c>
      <c r="U5230" s="234">
        <v>0.94866099999999998</v>
      </c>
      <c r="V5230" s="192">
        <v>0.81977500000000003</v>
      </c>
      <c r="W5230" s="234">
        <v>440876800</v>
      </c>
      <c r="X5230" s="194">
        <f t="shared" si="163"/>
        <v>-4.5480214476587448E-2</v>
      </c>
      <c r="Y5230" s="193"/>
      <c r="Z5230" s="197">
        <v>5228</v>
      </c>
    </row>
    <row r="5231" spans="1:26" ht="14.4" x14ac:dyDescent="0.3">
      <c r="A5231" s="7">
        <v>36546</v>
      </c>
      <c r="B5231" s="191">
        <v>1445.5699460000001</v>
      </c>
      <c r="C5231" s="191">
        <v>1453.1800539999999</v>
      </c>
      <c r="D5231" s="191">
        <v>1439.599976</v>
      </c>
      <c r="E5231" s="191">
        <v>1441.3599850000001</v>
      </c>
      <c r="F5231" s="192">
        <v>1441.3599850000001</v>
      </c>
      <c r="G5231" s="191">
        <v>1209800000</v>
      </c>
      <c r="H5231" s="194">
        <f t="shared" si="162"/>
        <v>-2.9123191248194508E-3</v>
      </c>
      <c r="I5231" s="193"/>
      <c r="J5231" s="197">
        <v>5229</v>
      </c>
      <c r="K5231" s="234"/>
      <c r="L5231" s="234"/>
      <c r="M5231" s="234"/>
      <c r="N5231" s="234"/>
      <c r="O5231" s="234"/>
      <c r="P5231" s="234"/>
      <c r="Q5231" s="7">
        <v>36546</v>
      </c>
      <c r="R5231" s="8">
        <v>1020089</v>
      </c>
      <c r="S5231" s="8">
        <v>1020089</v>
      </c>
      <c r="T5231" s="234">
        <v>0.98381700000000005</v>
      </c>
      <c r="U5231" s="234">
        <v>0.99386200000000002</v>
      </c>
      <c r="V5231" s="192">
        <v>0.85883500000000002</v>
      </c>
      <c r="W5231" s="234">
        <v>495924800</v>
      </c>
      <c r="X5231" s="194">
        <f t="shared" si="163"/>
        <v>-1.9272317839655082E-2</v>
      </c>
      <c r="Y5231" s="193"/>
      <c r="Z5231" s="197">
        <v>5229</v>
      </c>
    </row>
    <row r="5232" spans="1:26" ht="14.4" x14ac:dyDescent="0.3">
      <c r="A5232" s="7">
        <v>36545</v>
      </c>
      <c r="B5232" s="191">
        <v>1455.900024</v>
      </c>
      <c r="C5232" s="191">
        <v>1465.709961</v>
      </c>
      <c r="D5232" s="191">
        <v>1438.540039</v>
      </c>
      <c r="E5232" s="191">
        <v>1445.5699460000001</v>
      </c>
      <c r="F5232" s="192">
        <v>1445.5699460000001</v>
      </c>
      <c r="G5232" s="191">
        <v>1100700000</v>
      </c>
      <c r="H5232" s="194">
        <f t="shared" si="162"/>
        <v>-7.0953209902549991E-3</v>
      </c>
      <c r="I5232" s="193"/>
      <c r="J5232" s="197">
        <v>5230</v>
      </c>
      <c r="K5232" s="234"/>
      <c r="L5232" s="234"/>
      <c r="M5232" s="234"/>
      <c r="N5232" s="234"/>
      <c r="O5232" s="234"/>
      <c r="P5232" s="234"/>
      <c r="Q5232" s="7">
        <v>36545</v>
      </c>
      <c r="R5232" s="8">
        <v>1031250</v>
      </c>
      <c r="S5232" s="8">
        <v>1084821</v>
      </c>
      <c r="T5232" s="8">
        <v>1013393</v>
      </c>
      <c r="U5232" s="8">
        <v>1013393</v>
      </c>
      <c r="V5232" s="192">
        <v>0.87571200000000005</v>
      </c>
      <c r="W5232" s="234">
        <v>1831132800</v>
      </c>
      <c r="X5232" s="194">
        <f t="shared" si="163"/>
        <v>6.5102057198736143E-2</v>
      </c>
      <c r="Y5232" s="193"/>
      <c r="Z5232" s="197">
        <v>5230</v>
      </c>
    </row>
    <row r="5233" spans="1:26" ht="14.4" x14ac:dyDescent="0.3">
      <c r="A5233" s="7">
        <v>36544</v>
      </c>
      <c r="B5233" s="191">
        <v>1455.1400149999999</v>
      </c>
      <c r="C5233" s="191">
        <v>1461.3900149999999</v>
      </c>
      <c r="D5233" s="191">
        <v>1448.6800539999999</v>
      </c>
      <c r="E5233" s="191">
        <v>1455.900024</v>
      </c>
      <c r="F5233" s="192">
        <v>1455.900024</v>
      </c>
      <c r="G5233" s="191">
        <v>1087800000</v>
      </c>
      <c r="H5233" s="194">
        <f t="shared" si="162"/>
        <v>5.2229269497484194E-4</v>
      </c>
      <c r="I5233" s="193"/>
      <c r="J5233" s="197">
        <v>5231</v>
      </c>
      <c r="K5233" s="234"/>
      <c r="L5233" s="234"/>
      <c r="M5233" s="234"/>
      <c r="N5233" s="234"/>
      <c r="O5233" s="234"/>
      <c r="P5233" s="234"/>
      <c r="Q5233" s="7">
        <v>36544</v>
      </c>
      <c r="R5233" s="234">
        <v>0.94308000000000003</v>
      </c>
      <c r="S5233" s="234">
        <v>0.97098200000000001</v>
      </c>
      <c r="T5233" s="234">
        <v>0.92299100000000001</v>
      </c>
      <c r="U5233" s="234">
        <v>0.95145100000000005</v>
      </c>
      <c r="V5233" s="192">
        <v>0.82218599999999997</v>
      </c>
      <c r="W5233" s="234">
        <v>597643200</v>
      </c>
      <c r="X5233" s="194">
        <f t="shared" si="163"/>
        <v>2.5255227057621978E-2</v>
      </c>
      <c r="Y5233" s="193"/>
      <c r="Z5233" s="197">
        <v>5231</v>
      </c>
    </row>
    <row r="5234" spans="1:26" ht="14.4" x14ac:dyDescent="0.3">
      <c r="A5234" s="7">
        <v>36543</v>
      </c>
      <c r="B5234" s="191">
        <v>1465.150024</v>
      </c>
      <c r="C5234" s="191">
        <v>1465.150024</v>
      </c>
      <c r="D5234" s="191">
        <v>1451.3000489999999</v>
      </c>
      <c r="E5234" s="191">
        <v>1455.1400149999999</v>
      </c>
      <c r="F5234" s="192">
        <v>1455.1400149999999</v>
      </c>
      <c r="G5234" s="191">
        <v>1056700000</v>
      </c>
      <c r="H5234" s="194">
        <f t="shared" si="162"/>
        <v>-6.8320710070848565E-3</v>
      </c>
      <c r="I5234" s="193"/>
      <c r="J5234" s="197">
        <v>5232</v>
      </c>
      <c r="K5234" s="234"/>
      <c r="L5234" s="234"/>
      <c r="M5234" s="234"/>
      <c r="N5234" s="234"/>
      <c r="O5234" s="234"/>
      <c r="P5234" s="234"/>
      <c r="Q5234" s="7">
        <v>36543</v>
      </c>
      <c r="R5234" s="234">
        <v>0.90178599999999998</v>
      </c>
      <c r="S5234" s="234">
        <v>0.94642899999999996</v>
      </c>
      <c r="T5234" s="234">
        <v>0.89676299999999998</v>
      </c>
      <c r="U5234" s="234">
        <v>0.92801299999999998</v>
      </c>
      <c r="V5234" s="192">
        <v>0.80193300000000001</v>
      </c>
      <c r="W5234" s="234">
        <v>459177600</v>
      </c>
      <c r="X5234" s="194">
        <f t="shared" si="163"/>
        <v>3.4848398818987131E-2</v>
      </c>
      <c r="Y5234" s="193"/>
      <c r="Z5234" s="197">
        <v>5232</v>
      </c>
    </row>
    <row r="5235" spans="1:26" ht="14.4" x14ac:dyDescent="0.3">
      <c r="A5235" s="7">
        <v>36539</v>
      </c>
      <c r="B5235" s="191">
        <v>1449.6800539999999</v>
      </c>
      <c r="C5235" s="191">
        <v>1473</v>
      </c>
      <c r="D5235" s="191">
        <v>1449.6800539999999</v>
      </c>
      <c r="E5235" s="191">
        <v>1465.150024</v>
      </c>
      <c r="F5235" s="192">
        <v>1465.150024</v>
      </c>
      <c r="G5235" s="191">
        <v>1085900000</v>
      </c>
      <c r="H5235" s="194">
        <f t="shared" si="162"/>
        <v>1.0671299475573872E-2</v>
      </c>
      <c r="I5235" s="193"/>
      <c r="J5235" s="197">
        <v>5233</v>
      </c>
      <c r="K5235" s="234"/>
      <c r="L5235" s="234"/>
      <c r="M5235" s="234"/>
      <c r="N5235" s="234"/>
      <c r="O5235" s="234"/>
      <c r="P5235" s="234"/>
      <c r="Q5235" s="7">
        <v>36539</v>
      </c>
      <c r="R5235" s="234">
        <v>0.89285700000000001</v>
      </c>
      <c r="S5235" s="234">
        <v>0.91294600000000004</v>
      </c>
      <c r="T5235" s="234">
        <v>0.88727699999999998</v>
      </c>
      <c r="U5235" s="234">
        <v>0.89676299999999998</v>
      </c>
      <c r="V5235" s="192">
        <v>0.77492799999999995</v>
      </c>
      <c r="W5235" s="234">
        <v>390376000</v>
      </c>
      <c r="X5235" s="194">
        <f t="shared" si="163"/>
        <v>3.811369941739666E-2</v>
      </c>
      <c r="Y5235" s="193"/>
      <c r="Z5235" s="197">
        <v>5233</v>
      </c>
    </row>
    <row r="5236" spans="1:26" ht="14.4" x14ac:dyDescent="0.3">
      <c r="A5236" s="7">
        <v>36538</v>
      </c>
      <c r="B5236" s="191">
        <v>1432.25</v>
      </c>
      <c r="C5236" s="191">
        <v>1454.1999510000001</v>
      </c>
      <c r="D5236" s="191">
        <v>1432.25</v>
      </c>
      <c r="E5236" s="191">
        <v>1449.6800539999999</v>
      </c>
      <c r="F5236" s="192">
        <v>1449.6800539999999</v>
      </c>
      <c r="G5236" s="191">
        <v>1030400000</v>
      </c>
      <c r="H5236" s="194">
        <f t="shared" si="162"/>
        <v>1.2169700820387451E-2</v>
      </c>
      <c r="I5236" s="193"/>
      <c r="J5236" s="197">
        <v>5234</v>
      </c>
      <c r="K5236" s="234"/>
      <c r="L5236" s="234"/>
      <c r="M5236" s="234"/>
      <c r="N5236" s="234"/>
      <c r="O5236" s="234"/>
      <c r="P5236" s="234"/>
      <c r="Q5236" s="7">
        <v>36538</v>
      </c>
      <c r="R5236" s="234">
        <v>0.84360999999999997</v>
      </c>
      <c r="S5236" s="234">
        <v>0.88169600000000004</v>
      </c>
      <c r="T5236" s="234">
        <v>0.82589299999999999</v>
      </c>
      <c r="U5236" s="234">
        <v>0.86383900000000002</v>
      </c>
      <c r="V5236" s="192">
        <v>0.74647699999999995</v>
      </c>
      <c r="W5236" s="234">
        <v>1032684800</v>
      </c>
      <c r="X5236" s="194">
        <f t="shared" si="163"/>
        <v>0.10967625888585952</v>
      </c>
      <c r="Y5236" s="193"/>
      <c r="Z5236" s="197">
        <v>5234</v>
      </c>
    </row>
    <row r="5237" spans="1:26" ht="14.4" x14ac:dyDescent="0.3">
      <c r="A5237" s="7">
        <v>36537</v>
      </c>
      <c r="B5237" s="191">
        <v>1438.5600589999999</v>
      </c>
      <c r="C5237" s="191">
        <v>1442.599976</v>
      </c>
      <c r="D5237" s="191">
        <v>1427.079956</v>
      </c>
      <c r="E5237" s="191">
        <v>1432.25</v>
      </c>
      <c r="F5237" s="192">
        <v>1432.25</v>
      </c>
      <c r="G5237" s="191">
        <v>974600000</v>
      </c>
      <c r="H5237" s="194">
        <f t="shared" si="162"/>
        <v>-4.3863716085557683E-3</v>
      </c>
      <c r="I5237" s="193"/>
      <c r="J5237" s="197">
        <v>5235</v>
      </c>
      <c r="K5237" s="234"/>
      <c r="L5237" s="234"/>
      <c r="M5237" s="234"/>
      <c r="N5237" s="234"/>
      <c r="O5237" s="234"/>
      <c r="P5237" s="234"/>
      <c r="Q5237" s="7">
        <v>36537</v>
      </c>
      <c r="R5237" s="234">
        <v>0.84821400000000002</v>
      </c>
      <c r="S5237" s="234">
        <v>0.85267899999999996</v>
      </c>
      <c r="T5237" s="234">
        <v>0.77232100000000004</v>
      </c>
      <c r="U5237" s="234">
        <v>0.77846000000000004</v>
      </c>
      <c r="V5237" s="192">
        <v>0.67269800000000002</v>
      </c>
      <c r="W5237" s="234">
        <v>976068800</v>
      </c>
      <c r="X5237" s="194">
        <f t="shared" si="163"/>
        <v>-5.9972191751151087E-2</v>
      </c>
      <c r="Y5237" s="193"/>
      <c r="Z5237" s="197">
        <v>5235</v>
      </c>
    </row>
    <row r="5238" spans="1:26" ht="14.4" x14ac:dyDescent="0.3">
      <c r="A5238" s="7">
        <v>36536</v>
      </c>
      <c r="B5238" s="191">
        <v>1457.599976</v>
      </c>
      <c r="C5238" s="191">
        <v>1458.660034</v>
      </c>
      <c r="D5238" s="191">
        <v>1434.420044</v>
      </c>
      <c r="E5238" s="191">
        <v>1438.5600589999999</v>
      </c>
      <c r="F5238" s="192">
        <v>1438.5600589999999</v>
      </c>
      <c r="G5238" s="191">
        <v>1014000000</v>
      </c>
      <c r="H5238" s="194">
        <f t="shared" si="162"/>
        <v>-1.3062511878087503E-2</v>
      </c>
      <c r="I5238" s="193"/>
      <c r="J5238" s="197">
        <v>5236</v>
      </c>
      <c r="K5238" s="234"/>
      <c r="L5238" s="234"/>
      <c r="M5238" s="234"/>
      <c r="N5238" s="234"/>
      <c r="O5238" s="234"/>
      <c r="P5238" s="234"/>
      <c r="Q5238" s="7">
        <v>36536</v>
      </c>
      <c r="R5238" s="234">
        <v>0.85658500000000004</v>
      </c>
      <c r="S5238" s="234">
        <v>0.88727699999999998</v>
      </c>
      <c r="T5238" s="234">
        <v>0.80803599999999998</v>
      </c>
      <c r="U5238" s="234">
        <v>0.828125</v>
      </c>
      <c r="V5238" s="192">
        <v>0.715615</v>
      </c>
      <c r="W5238" s="234">
        <v>441548800</v>
      </c>
      <c r="X5238" s="194">
        <f t="shared" si="163"/>
        <v>-5.1151363112625019E-2</v>
      </c>
      <c r="Y5238" s="193"/>
      <c r="Z5238" s="197">
        <v>5236</v>
      </c>
    </row>
    <row r="5239" spans="1:26" ht="14.4" x14ac:dyDescent="0.3">
      <c r="A5239" s="7">
        <v>36535</v>
      </c>
      <c r="B5239" s="191">
        <v>1441.469971</v>
      </c>
      <c r="C5239" s="191">
        <v>1464.3599850000001</v>
      </c>
      <c r="D5239" s="191">
        <v>1441.469971</v>
      </c>
      <c r="E5239" s="191">
        <v>1457.599976</v>
      </c>
      <c r="F5239" s="192">
        <v>1457.599976</v>
      </c>
      <c r="G5239" s="191">
        <v>1064800000</v>
      </c>
      <c r="H5239" s="194">
        <f t="shared" si="162"/>
        <v>1.1189969492607615E-2</v>
      </c>
      <c r="I5239" s="193"/>
      <c r="J5239" s="197">
        <v>5237</v>
      </c>
      <c r="K5239" s="234"/>
      <c r="L5239" s="234"/>
      <c r="M5239" s="234"/>
      <c r="N5239" s="234"/>
      <c r="O5239" s="234"/>
      <c r="P5239" s="234"/>
      <c r="Q5239" s="7">
        <v>36535</v>
      </c>
      <c r="R5239" s="234">
        <v>0.91071400000000002</v>
      </c>
      <c r="S5239" s="234">
        <v>0.91294600000000004</v>
      </c>
      <c r="T5239" s="234">
        <v>0.84598200000000001</v>
      </c>
      <c r="U5239" s="234">
        <v>0.87276799999999999</v>
      </c>
      <c r="V5239" s="192">
        <v>0.754193</v>
      </c>
      <c r="W5239" s="234">
        <v>505064000</v>
      </c>
      <c r="X5239" s="194">
        <f t="shared" si="163"/>
        <v>-1.7587713870742955E-2</v>
      </c>
      <c r="Y5239" s="193"/>
      <c r="Z5239" s="197">
        <v>5237</v>
      </c>
    </row>
    <row r="5240" spans="1:26" ht="14.4" x14ac:dyDescent="0.3">
      <c r="A5240" s="7">
        <v>36532</v>
      </c>
      <c r="B5240" s="191">
        <v>1403.4499510000001</v>
      </c>
      <c r="C5240" s="191">
        <v>1441.469971</v>
      </c>
      <c r="D5240" s="191">
        <v>1400.7299800000001</v>
      </c>
      <c r="E5240" s="191">
        <v>1441.469971</v>
      </c>
      <c r="F5240" s="192">
        <v>1441.469971</v>
      </c>
      <c r="G5240" s="191">
        <v>1225200000</v>
      </c>
      <c r="H5240" s="194">
        <f t="shared" si="162"/>
        <v>2.709039960627704E-2</v>
      </c>
      <c r="I5240" s="193"/>
      <c r="J5240" s="197">
        <v>5238</v>
      </c>
      <c r="K5240" s="234"/>
      <c r="L5240" s="234"/>
      <c r="M5240" s="234"/>
      <c r="N5240" s="234"/>
      <c r="O5240" s="234"/>
      <c r="P5240" s="234"/>
      <c r="Q5240" s="7">
        <v>36532</v>
      </c>
      <c r="R5240" s="234">
        <v>0.86160700000000001</v>
      </c>
      <c r="S5240" s="234">
        <v>0.90178599999999998</v>
      </c>
      <c r="T5240" s="234">
        <v>0.85267899999999996</v>
      </c>
      <c r="U5240" s="234">
        <v>0.88839299999999999</v>
      </c>
      <c r="V5240" s="192">
        <v>0.76769500000000002</v>
      </c>
      <c r="W5240" s="234">
        <v>460734400</v>
      </c>
      <c r="X5240" s="194">
        <f t="shared" si="163"/>
        <v>4.7368600566185713E-2</v>
      </c>
      <c r="Y5240" s="193"/>
      <c r="Z5240" s="197">
        <v>5238</v>
      </c>
    </row>
    <row r="5241" spans="1:26" ht="14.4" x14ac:dyDescent="0.3">
      <c r="A5241" s="7">
        <v>36531</v>
      </c>
      <c r="B5241" s="191">
        <v>1402.1099850000001</v>
      </c>
      <c r="C5241" s="191">
        <v>1411.900024</v>
      </c>
      <c r="D5241" s="191">
        <v>1392.099976</v>
      </c>
      <c r="E5241" s="191">
        <v>1403.4499510000001</v>
      </c>
      <c r="F5241" s="192">
        <v>1403.4499510000001</v>
      </c>
      <c r="G5241" s="191">
        <v>1092300000</v>
      </c>
      <c r="H5241" s="194">
        <f t="shared" si="162"/>
        <v>9.5567823803779841E-4</v>
      </c>
      <c r="I5241" s="193"/>
      <c r="J5241" s="197">
        <v>5239</v>
      </c>
      <c r="K5241" s="234"/>
      <c r="L5241" s="234"/>
      <c r="M5241" s="234"/>
      <c r="N5241" s="234"/>
      <c r="O5241" s="234"/>
      <c r="P5241" s="234"/>
      <c r="Q5241" s="7">
        <v>36531</v>
      </c>
      <c r="R5241" s="234">
        <v>0.94754499999999997</v>
      </c>
      <c r="S5241" s="234">
        <v>0.95535700000000001</v>
      </c>
      <c r="T5241" s="234">
        <v>0.84821400000000002</v>
      </c>
      <c r="U5241" s="234">
        <v>0.84821400000000002</v>
      </c>
      <c r="V5241" s="192">
        <v>0.73297500000000004</v>
      </c>
      <c r="W5241" s="234">
        <v>767972800</v>
      </c>
      <c r="X5241" s="194">
        <f t="shared" si="163"/>
        <v>-8.6538761114884372E-2</v>
      </c>
      <c r="Y5241" s="193"/>
      <c r="Z5241" s="197">
        <v>5239</v>
      </c>
    </row>
    <row r="5242" spans="1:26" ht="14.4" x14ac:dyDescent="0.3">
      <c r="A5242" s="7">
        <v>36530</v>
      </c>
      <c r="B5242" s="191">
        <v>1399.420044</v>
      </c>
      <c r="C5242" s="191">
        <v>1413.2700199999999</v>
      </c>
      <c r="D5242" s="191">
        <v>1377.6800539999999</v>
      </c>
      <c r="E5242" s="191">
        <v>1402.1099850000001</v>
      </c>
      <c r="F5242" s="192">
        <v>1402.1099850000001</v>
      </c>
      <c r="G5242" s="191">
        <v>1085500000</v>
      </c>
      <c r="H5242" s="194">
        <f t="shared" si="162"/>
        <v>1.9221827009933052E-3</v>
      </c>
      <c r="I5242" s="193"/>
      <c r="J5242" s="197">
        <v>5240</v>
      </c>
      <c r="K5242" s="234"/>
      <c r="L5242" s="234"/>
      <c r="M5242" s="234"/>
      <c r="N5242" s="234"/>
      <c r="O5242" s="234"/>
      <c r="P5242" s="234"/>
      <c r="Q5242" s="7">
        <v>36530</v>
      </c>
      <c r="R5242" s="234">
        <v>0.92633900000000002</v>
      </c>
      <c r="S5242" s="234">
        <v>0.98716499999999996</v>
      </c>
      <c r="T5242" s="234">
        <v>0.91964299999999999</v>
      </c>
      <c r="U5242" s="234">
        <v>0.92857100000000004</v>
      </c>
      <c r="V5242" s="192">
        <v>0.80241499999999999</v>
      </c>
      <c r="W5242" s="234">
        <v>778321600</v>
      </c>
      <c r="X5242" s="194">
        <f t="shared" si="163"/>
        <v>1.4633770083025363E-2</v>
      </c>
      <c r="Y5242" s="193"/>
      <c r="Z5242" s="197">
        <v>5240</v>
      </c>
    </row>
    <row r="5243" spans="1:26" ht="14.4" x14ac:dyDescent="0.3">
      <c r="A5243" s="7">
        <v>36529</v>
      </c>
      <c r="B5243" s="191">
        <v>1455.219971</v>
      </c>
      <c r="C5243" s="191">
        <v>1455.219971</v>
      </c>
      <c r="D5243" s="191">
        <v>1397.4300539999999</v>
      </c>
      <c r="E5243" s="191">
        <v>1399.420044</v>
      </c>
      <c r="F5243" s="192">
        <v>1399.420044</v>
      </c>
      <c r="G5243" s="191">
        <v>1009000000</v>
      </c>
      <c r="H5243" s="194">
        <f t="shared" si="162"/>
        <v>-3.8344668237101885E-2</v>
      </c>
      <c r="I5243" s="193"/>
      <c r="J5243" s="197">
        <v>5241</v>
      </c>
      <c r="K5243" s="234"/>
      <c r="L5243" s="234"/>
      <c r="M5243" s="234"/>
      <c r="N5243" s="234"/>
      <c r="O5243" s="234"/>
      <c r="P5243" s="234"/>
      <c r="Q5243" s="7">
        <v>36529</v>
      </c>
      <c r="R5243" s="234">
        <v>0.96651799999999999</v>
      </c>
      <c r="S5243" s="234">
        <v>0.98772300000000002</v>
      </c>
      <c r="T5243" s="234">
        <v>0.90346000000000004</v>
      </c>
      <c r="U5243" s="234">
        <v>0.91517899999999996</v>
      </c>
      <c r="V5243" s="192">
        <v>0.79084200000000004</v>
      </c>
      <c r="W5243" s="234">
        <v>512377600</v>
      </c>
      <c r="X5243" s="194">
        <f t="shared" si="163"/>
        <v>-8.4310090695727549E-2</v>
      </c>
      <c r="Y5243" s="193"/>
      <c r="Z5243" s="197">
        <v>5241</v>
      </c>
    </row>
    <row r="5244" spans="1:26" ht="14.4" x14ac:dyDescent="0.3">
      <c r="A5244" s="7">
        <v>36528</v>
      </c>
      <c r="B5244" s="191">
        <v>1469.25</v>
      </c>
      <c r="C5244" s="191">
        <v>1478</v>
      </c>
      <c r="D5244" s="191">
        <v>1438.3599850000001</v>
      </c>
      <c r="E5244" s="191">
        <v>1455.219971</v>
      </c>
      <c r="F5244" s="192">
        <v>1455.219971</v>
      </c>
      <c r="G5244" s="191">
        <v>931800000</v>
      </c>
      <c r="H5244" s="194">
        <f t="shared" si="162"/>
        <v>-9.5491094095627102E-3</v>
      </c>
      <c r="I5244" s="193"/>
      <c r="J5244" s="197">
        <v>5242</v>
      </c>
      <c r="K5244" s="234"/>
      <c r="L5244" s="234"/>
      <c r="M5244" s="234"/>
      <c r="N5244" s="234"/>
      <c r="O5244" s="234"/>
      <c r="P5244" s="234"/>
      <c r="Q5244" s="7">
        <v>36528</v>
      </c>
      <c r="R5244" s="234">
        <v>0.93638399999999999</v>
      </c>
      <c r="S5244" s="8">
        <v>1004464</v>
      </c>
      <c r="T5244" s="234">
        <v>0.90792399999999995</v>
      </c>
      <c r="U5244" s="234">
        <v>0.99944200000000005</v>
      </c>
      <c r="V5244" s="192">
        <v>0.86365700000000001</v>
      </c>
      <c r="W5244" s="234">
        <v>535796800</v>
      </c>
      <c r="X5244" s="194">
        <f t="shared" si="163"/>
        <v>8.875352504182149E-2</v>
      </c>
      <c r="Y5244" s="193"/>
      <c r="Z5244" s="197">
        <v>5242</v>
      </c>
    </row>
    <row r="5245" spans="1:26" ht="14.4" x14ac:dyDescent="0.3">
      <c r="A5245" s="7">
        <v>36525</v>
      </c>
      <c r="B5245" s="191">
        <v>1464.469971</v>
      </c>
      <c r="C5245" s="191">
        <v>1472.420044</v>
      </c>
      <c r="D5245" s="191">
        <v>1458.1899410000001</v>
      </c>
      <c r="E5245" s="191">
        <v>1469.25</v>
      </c>
      <c r="F5245" s="192">
        <v>1469.25</v>
      </c>
      <c r="G5245" s="191">
        <v>374050000</v>
      </c>
      <c r="H5245" s="194">
        <f t="shared" si="162"/>
        <v>3.2639993271668206E-3</v>
      </c>
      <c r="I5245" s="193"/>
      <c r="J5245" s="197">
        <v>5243</v>
      </c>
      <c r="K5245" s="234"/>
      <c r="L5245" s="234"/>
      <c r="M5245" s="234"/>
      <c r="N5245" s="234"/>
      <c r="O5245" s="234"/>
      <c r="P5245" s="234"/>
      <c r="Q5245" s="7">
        <v>36525</v>
      </c>
      <c r="R5245" s="234">
        <v>0.90122800000000003</v>
      </c>
      <c r="S5245" s="234">
        <v>0.91852699999999998</v>
      </c>
      <c r="T5245" s="234">
        <v>0.88839299999999999</v>
      </c>
      <c r="U5245" s="234">
        <v>0.91796900000000003</v>
      </c>
      <c r="V5245" s="192">
        <v>0.79325299999999999</v>
      </c>
      <c r="W5245" s="234">
        <v>163811200</v>
      </c>
      <c r="X5245" s="194">
        <f t="shared" si="163"/>
        <v>2.4922347809458838E-2</v>
      </c>
      <c r="Y5245" s="193"/>
      <c r="Z5245" s="197">
        <v>5243</v>
      </c>
    </row>
    <row r="5246" spans="1:26" ht="14.4" x14ac:dyDescent="0.3">
      <c r="A5246" s="7">
        <v>36524</v>
      </c>
      <c r="B5246" s="191">
        <v>1463.459961</v>
      </c>
      <c r="C5246" s="191">
        <v>1473.099976</v>
      </c>
      <c r="D5246" s="191">
        <v>1462.599976</v>
      </c>
      <c r="E5246" s="191">
        <v>1464.469971</v>
      </c>
      <c r="F5246" s="192">
        <v>1464.469971</v>
      </c>
      <c r="G5246" s="191">
        <v>554680000</v>
      </c>
      <c r="H5246" s="194">
        <f t="shared" si="162"/>
        <v>6.9015212367669668E-4</v>
      </c>
      <c r="I5246" s="193"/>
      <c r="J5246" s="197">
        <v>5244</v>
      </c>
      <c r="K5246" s="234"/>
      <c r="L5246" s="234"/>
      <c r="M5246" s="234"/>
      <c r="N5246" s="234"/>
      <c r="O5246" s="234"/>
      <c r="P5246" s="234"/>
      <c r="Q5246" s="7">
        <v>36524</v>
      </c>
      <c r="R5246" s="234">
        <v>0.91238799999999998</v>
      </c>
      <c r="S5246" s="234">
        <v>0.92968799999999996</v>
      </c>
      <c r="T5246" s="234">
        <v>0.88950899999999999</v>
      </c>
      <c r="U5246" s="234">
        <v>0.89564699999999997</v>
      </c>
      <c r="V5246" s="192">
        <v>0.77396399999999999</v>
      </c>
      <c r="W5246" s="234">
        <v>207144000</v>
      </c>
      <c r="X5246" s="194">
        <f t="shared" si="163"/>
        <v>-3.7239800889996926E-3</v>
      </c>
      <c r="Y5246" s="193"/>
      <c r="Z5246" s="197">
        <v>5244</v>
      </c>
    </row>
    <row r="5247" spans="1:26" ht="14.4" x14ac:dyDescent="0.3">
      <c r="A5247" s="7">
        <v>36523</v>
      </c>
      <c r="B5247" s="191">
        <v>1457.660034</v>
      </c>
      <c r="C5247" s="191">
        <v>1467.469971</v>
      </c>
      <c r="D5247" s="191">
        <v>1457.660034</v>
      </c>
      <c r="E5247" s="191">
        <v>1463.459961</v>
      </c>
      <c r="F5247" s="192">
        <v>1463.459961</v>
      </c>
      <c r="G5247" s="191">
        <v>567860000</v>
      </c>
      <c r="H5247" s="194">
        <f t="shared" si="162"/>
        <v>3.9789298359812373E-3</v>
      </c>
      <c r="I5247" s="193"/>
      <c r="J5247" s="197">
        <v>5245</v>
      </c>
      <c r="K5247" s="234"/>
      <c r="L5247" s="234"/>
      <c r="M5247" s="234"/>
      <c r="N5247" s="234"/>
      <c r="O5247" s="234"/>
      <c r="P5247" s="234"/>
      <c r="Q5247" s="7">
        <v>36523</v>
      </c>
      <c r="R5247" s="234">
        <v>0.86439699999999997</v>
      </c>
      <c r="S5247" s="234">
        <v>0.91238799999999998</v>
      </c>
      <c r="T5247" s="234">
        <v>0.85267899999999996</v>
      </c>
      <c r="U5247" s="234">
        <v>0.89899600000000002</v>
      </c>
      <c r="V5247" s="192">
        <v>0.77685700000000002</v>
      </c>
      <c r="W5247" s="234">
        <v>284502400</v>
      </c>
      <c r="X5247" s="194">
        <f t="shared" si="163"/>
        <v>2.5461740728225057E-2</v>
      </c>
      <c r="Y5247" s="193"/>
      <c r="Z5247" s="197">
        <v>5245</v>
      </c>
    </row>
    <row r="5248" spans="1:26" ht="14.4" x14ac:dyDescent="0.3">
      <c r="A5248" s="7">
        <v>36522</v>
      </c>
      <c r="B5248" s="191">
        <v>1457.089966</v>
      </c>
      <c r="C5248" s="191">
        <v>1462.6800539999999</v>
      </c>
      <c r="D5248" s="191">
        <v>1452.780029</v>
      </c>
      <c r="E5248" s="191">
        <v>1457.660034</v>
      </c>
      <c r="F5248" s="192">
        <v>1457.660034</v>
      </c>
      <c r="G5248" s="191">
        <v>655400000</v>
      </c>
      <c r="H5248" s="194">
        <f t="shared" si="162"/>
        <v>3.8436484059075048E-4</v>
      </c>
      <c r="I5248" s="193"/>
      <c r="J5248" s="197">
        <v>5246</v>
      </c>
      <c r="K5248" s="234"/>
      <c r="L5248" s="234"/>
      <c r="M5248" s="234"/>
      <c r="N5248" s="234"/>
      <c r="O5248" s="234"/>
      <c r="P5248" s="234"/>
      <c r="Q5248" s="7">
        <v>36522</v>
      </c>
      <c r="R5248" s="234">
        <v>0.88504499999999997</v>
      </c>
      <c r="S5248" s="234">
        <v>0.88950899999999999</v>
      </c>
      <c r="T5248" s="234">
        <v>0.84821400000000002</v>
      </c>
      <c r="U5248" s="234">
        <v>0.87667399999999995</v>
      </c>
      <c r="V5248" s="192">
        <v>0.75756800000000002</v>
      </c>
      <c r="W5248" s="234">
        <v>247576000</v>
      </c>
      <c r="X5248" s="194">
        <f t="shared" si="163"/>
        <v>-1.1327925162610565E-2</v>
      </c>
      <c r="Y5248" s="193"/>
      <c r="Z5248" s="197">
        <v>5246</v>
      </c>
    </row>
    <row r="5249" spans="1:26" ht="14.4" x14ac:dyDescent="0.3">
      <c r="A5249" s="7">
        <v>36521</v>
      </c>
      <c r="B5249" s="191">
        <v>1458.339966</v>
      </c>
      <c r="C5249" s="191">
        <v>1463.1899410000001</v>
      </c>
      <c r="D5249" s="191">
        <v>1450.829956</v>
      </c>
      <c r="E5249" s="191">
        <v>1457.099976</v>
      </c>
      <c r="F5249" s="192">
        <v>1457.099976</v>
      </c>
      <c r="G5249" s="191">
        <v>722600000</v>
      </c>
      <c r="H5249" s="194">
        <f t="shared" si="162"/>
        <v>-8.502749899950519E-4</v>
      </c>
      <c r="I5249" s="193"/>
      <c r="J5249" s="197">
        <v>5247</v>
      </c>
      <c r="K5249" s="234"/>
      <c r="L5249" s="234"/>
      <c r="M5249" s="234"/>
      <c r="N5249" s="234"/>
      <c r="O5249" s="234"/>
      <c r="P5249" s="234"/>
      <c r="Q5249" s="7">
        <v>36521</v>
      </c>
      <c r="R5249" s="234">
        <v>0.93191999999999997</v>
      </c>
      <c r="S5249" s="234">
        <v>0.93247800000000003</v>
      </c>
      <c r="T5249" s="234">
        <v>0.88616099999999998</v>
      </c>
      <c r="U5249" s="234">
        <v>0.88671900000000003</v>
      </c>
      <c r="V5249" s="192">
        <v>0.76624800000000004</v>
      </c>
      <c r="W5249" s="234">
        <v>168392000</v>
      </c>
      <c r="X5249" s="194">
        <f t="shared" si="163"/>
        <v>-4.0459228333105744E-2</v>
      </c>
      <c r="Y5249" s="193"/>
      <c r="Z5249" s="197">
        <v>5247</v>
      </c>
    </row>
    <row r="5250" spans="1:26" ht="14.4" x14ac:dyDescent="0.3">
      <c r="A5250" s="7">
        <v>36517</v>
      </c>
      <c r="B5250" s="191">
        <v>1436.130005</v>
      </c>
      <c r="C5250" s="191">
        <v>1461.4399410000001</v>
      </c>
      <c r="D5250" s="191">
        <v>1436.130005</v>
      </c>
      <c r="E5250" s="191">
        <v>1458.339966</v>
      </c>
      <c r="F5250" s="192">
        <v>1458.339966</v>
      </c>
      <c r="G5250" s="191">
        <v>728600000</v>
      </c>
      <c r="H5250" s="194">
        <f t="shared" si="162"/>
        <v>1.5465146555447132E-2</v>
      </c>
      <c r="I5250" s="193"/>
      <c r="J5250" s="197">
        <v>5248</v>
      </c>
      <c r="K5250" s="234"/>
      <c r="L5250" s="234"/>
      <c r="M5250" s="234"/>
      <c r="N5250" s="234"/>
      <c r="O5250" s="234"/>
      <c r="P5250" s="234"/>
      <c r="Q5250" s="7">
        <v>36517</v>
      </c>
      <c r="R5250" s="234">
        <v>0.90903999999999996</v>
      </c>
      <c r="S5250" s="234">
        <v>0.93080399999999996</v>
      </c>
      <c r="T5250" s="234">
        <v>0.90234400000000003</v>
      </c>
      <c r="U5250" s="234">
        <v>0.92410700000000001</v>
      </c>
      <c r="V5250" s="192">
        <v>0.79855699999999996</v>
      </c>
      <c r="W5250" s="234">
        <v>229532800</v>
      </c>
      <c r="X5250" s="194">
        <f t="shared" si="163"/>
        <v>3.5646522823449475E-2</v>
      </c>
      <c r="Y5250" s="193"/>
      <c r="Z5250" s="197">
        <v>5248</v>
      </c>
    </row>
    <row r="5251" spans="1:26" ht="14.4" x14ac:dyDescent="0.3">
      <c r="A5251" s="7">
        <v>36516</v>
      </c>
      <c r="B5251" s="191">
        <v>1433.4300539999999</v>
      </c>
      <c r="C5251" s="191">
        <v>1440.0200199999999</v>
      </c>
      <c r="D5251" s="191">
        <v>1429.130005</v>
      </c>
      <c r="E5251" s="191">
        <v>1436.130005</v>
      </c>
      <c r="F5251" s="192">
        <v>1436.130005</v>
      </c>
      <c r="G5251" s="191">
        <v>850000000</v>
      </c>
      <c r="H5251" s="194">
        <f t="shared" si="162"/>
        <v>1.8835596424574864E-3</v>
      </c>
      <c r="I5251" s="193"/>
      <c r="J5251" s="197">
        <v>5249</v>
      </c>
      <c r="K5251" s="234"/>
      <c r="L5251" s="234"/>
      <c r="M5251" s="234"/>
      <c r="N5251" s="234"/>
      <c r="O5251" s="234"/>
      <c r="P5251" s="234"/>
      <c r="Q5251" s="7">
        <v>36516</v>
      </c>
      <c r="R5251" s="234">
        <v>0.91852699999999998</v>
      </c>
      <c r="S5251" s="234">
        <v>0.93359400000000003</v>
      </c>
      <c r="T5251" s="234">
        <v>0.88169600000000004</v>
      </c>
      <c r="U5251" s="234">
        <v>0.89229899999999995</v>
      </c>
      <c r="V5251" s="192">
        <v>0.77107099999999995</v>
      </c>
      <c r="W5251" s="234">
        <v>327073600</v>
      </c>
      <c r="X5251" s="194">
        <f t="shared" si="163"/>
        <v>-2.4999936776246196E-2</v>
      </c>
      <c r="Y5251" s="193"/>
      <c r="Z5251" s="197">
        <v>5249</v>
      </c>
    </row>
    <row r="5252" spans="1:26" ht="14.4" x14ac:dyDescent="0.3">
      <c r="A5252" s="7">
        <v>36515</v>
      </c>
      <c r="B5252" s="191">
        <v>1418.089966</v>
      </c>
      <c r="C5252" s="191">
        <v>1436.469971</v>
      </c>
      <c r="D5252" s="191">
        <v>1414.8000489999999</v>
      </c>
      <c r="E5252" s="191">
        <v>1433.4300539999999</v>
      </c>
      <c r="F5252" s="192">
        <v>1433.4300539999999</v>
      </c>
      <c r="G5252" s="191">
        <v>963500000</v>
      </c>
      <c r="H5252" s="194">
        <f t="shared" ref="H5252:H5315" si="164">(F5252-F5253)/F5253</f>
        <v>1.081742933649664E-2</v>
      </c>
      <c r="I5252" s="193"/>
      <c r="J5252" s="197">
        <v>5250</v>
      </c>
      <c r="K5252" s="234"/>
      <c r="L5252" s="234"/>
      <c r="M5252" s="234"/>
      <c r="N5252" s="234"/>
      <c r="O5252" s="234"/>
      <c r="P5252" s="234"/>
      <c r="Q5252" s="7">
        <v>36515</v>
      </c>
      <c r="R5252" s="234">
        <v>0.87667399999999995</v>
      </c>
      <c r="S5252" s="234">
        <v>0.92020100000000005</v>
      </c>
      <c r="T5252" s="234">
        <v>0.87444200000000005</v>
      </c>
      <c r="U5252" s="234">
        <v>0.91517899999999996</v>
      </c>
      <c r="V5252" s="192">
        <v>0.79084200000000004</v>
      </c>
      <c r="W5252" s="234">
        <v>307596800</v>
      </c>
      <c r="X5252" s="194">
        <f t="shared" ref="X5252:X5315" si="165">(V5252-V5253)/V5253</f>
        <v>4.5918515795070218E-2</v>
      </c>
      <c r="Y5252" s="193"/>
      <c r="Z5252" s="197">
        <v>5250</v>
      </c>
    </row>
    <row r="5253" spans="1:26" ht="14.4" x14ac:dyDescent="0.3">
      <c r="A5253" s="7">
        <v>36514</v>
      </c>
      <c r="B5253" s="191">
        <v>1421.030029</v>
      </c>
      <c r="C5253" s="191">
        <v>1429.160034</v>
      </c>
      <c r="D5253" s="191">
        <v>1411.099976</v>
      </c>
      <c r="E5253" s="191">
        <v>1418.089966</v>
      </c>
      <c r="F5253" s="192">
        <v>1418.089966</v>
      </c>
      <c r="G5253" s="191">
        <v>904600000</v>
      </c>
      <c r="H5253" s="194">
        <f t="shared" si="164"/>
        <v>-2.0689661302013269E-3</v>
      </c>
      <c r="I5253" s="193"/>
      <c r="J5253" s="197">
        <v>5251</v>
      </c>
      <c r="K5253" s="234"/>
      <c r="L5253" s="234"/>
      <c r="M5253" s="234"/>
      <c r="N5253" s="234"/>
      <c r="O5253" s="234"/>
      <c r="P5253" s="234"/>
      <c r="Q5253" s="7">
        <v>36514</v>
      </c>
      <c r="R5253" s="234">
        <v>0.88895100000000005</v>
      </c>
      <c r="S5253" s="234">
        <v>0.88950899999999999</v>
      </c>
      <c r="T5253" s="234">
        <v>0.86272300000000002</v>
      </c>
      <c r="U5253" s="234">
        <v>0.875</v>
      </c>
      <c r="V5253" s="192">
        <v>0.75612199999999996</v>
      </c>
      <c r="W5253" s="234">
        <v>283987200</v>
      </c>
      <c r="X5253" s="194">
        <f t="shared" si="165"/>
        <v>-1.9999922234765575E-2</v>
      </c>
      <c r="Y5253" s="193"/>
      <c r="Z5253" s="197">
        <v>5251</v>
      </c>
    </row>
    <row r="5254" spans="1:26" ht="14.4" x14ac:dyDescent="0.3">
      <c r="A5254" s="7">
        <v>36511</v>
      </c>
      <c r="B5254" s="191">
        <v>1418.780029</v>
      </c>
      <c r="C5254" s="191">
        <v>1431.7700199999999</v>
      </c>
      <c r="D5254" s="191">
        <v>1418.780029</v>
      </c>
      <c r="E5254" s="191">
        <v>1421.030029</v>
      </c>
      <c r="F5254" s="192">
        <v>1421.030029</v>
      </c>
      <c r="G5254" s="191">
        <v>1349800000</v>
      </c>
      <c r="H5254" s="194">
        <f t="shared" si="164"/>
        <v>1.5858695174796543E-3</v>
      </c>
      <c r="I5254" s="193"/>
      <c r="J5254" s="197">
        <v>5252</v>
      </c>
      <c r="K5254" s="234"/>
      <c r="L5254" s="234"/>
      <c r="M5254" s="234"/>
      <c r="N5254" s="234"/>
      <c r="O5254" s="234"/>
      <c r="P5254" s="234"/>
      <c r="Q5254" s="7">
        <v>36511</v>
      </c>
      <c r="R5254" s="234">
        <v>0.90066999999999997</v>
      </c>
      <c r="S5254" s="234">
        <v>0.91071400000000002</v>
      </c>
      <c r="T5254" s="234">
        <v>0.87946400000000002</v>
      </c>
      <c r="U5254" s="234">
        <v>0.89285700000000001</v>
      </c>
      <c r="V5254" s="192">
        <v>0.77155300000000004</v>
      </c>
      <c r="W5254" s="234">
        <v>495006400</v>
      </c>
      <c r="X5254" s="194">
        <f t="shared" si="165"/>
        <v>1.716471135731739E-2</v>
      </c>
      <c r="Y5254" s="193"/>
      <c r="Z5254" s="197">
        <v>5252</v>
      </c>
    </row>
    <row r="5255" spans="1:26" ht="14.4" x14ac:dyDescent="0.3">
      <c r="A5255" s="7">
        <v>36510</v>
      </c>
      <c r="B5255" s="191">
        <v>1413.3199460000001</v>
      </c>
      <c r="C5255" s="191">
        <v>1423.1099850000001</v>
      </c>
      <c r="D5255" s="191">
        <v>1408.349976</v>
      </c>
      <c r="E5255" s="191">
        <v>1418.780029</v>
      </c>
      <c r="F5255" s="192">
        <v>1418.780029</v>
      </c>
      <c r="G5255" s="191">
        <v>1070300000</v>
      </c>
      <c r="H5255" s="194">
        <f t="shared" si="164"/>
        <v>3.8561929412610388E-3</v>
      </c>
      <c r="I5255" s="193"/>
      <c r="J5255" s="197">
        <v>5253</v>
      </c>
      <c r="K5255" s="234"/>
      <c r="L5255" s="234"/>
      <c r="M5255" s="234"/>
      <c r="N5255" s="234"/>
      <c r="O5255" s="234"/>
      <c r="P5255" s="234"/>
      <c r="Q5255" s="7">
        <v>36510</v>
      </c>
      <c r="R5255" s="234">
        <v>0.875</v>
      </c>
      <c r="S5255" s="234">
        <v>0.87834800000000002</v>
      </c>
      <c r="T5255" s="234">
        <v>0.83928599999999998</v>
      </c>
      <c r="U5255" s="234">
        <v>0.87778999999999996</v>
      </c>
      <c r="V5255" s="192">
        <v>0.75853300000000001</v>
      </c>
      <c r="W5255" s="234">
        <v>463825600</v>
      </c>
      <c r="X5255" s="194">
        <f t="shared" si="165"/>
        <v>1.3531425456236318E-2</v>
      </c>
      <c r="Y5255" s="193"/>
      <c r="Z5255" s="197">
        <v>5253</v>
      </c>
    </row>
    <row r="5256" spans="1:26" ht="14.4" x14ac:dyDescent="0.3">
      <c r="A5256" s="7">
        <v>36509</v>
      </c>
      <c r="B5256" s="191">
        <v>1403.170044</v>
      </c>
      <c r="C5256" s="191">
        <v>1417.400024</v>
      </c>
      <c r="D5256" s="191">
        <v>1396.1999510000001</v>
      </c>
      <c r="E5256" s="191">
        <v>1413.329956</v>
      </c>
      <c r="F5256" s="192">
        <v>1413.329956</v>
      </c>
      <c r="G5256" s="191">
        <v>1033900000</v>
      </c>
      <c r="H5256" s="194">
        <f t="shared" si="164"/>
        <v>7.2406847932965689E-3</v>
      </c>
      <c r="I5256" s="193"/>
      <c r="J5256" s="197">
        <v>5254</v>
      </c>
      <c r="K5256" s="234"/>
      <c r="L5256" s="234"/>
      <c r="M5256" s="234"/>
      <c r="N5256" s="234"/>
      <c r="O5256" s="234"/>
      <c r="P5256" s="234"/>
      <c r="Q5256" s="7">
        <v>36509</v>
      </c>
      <c r="R5256" s="234">
        <v>0.83258900000000002</v>
      </c>
      <c r="S5256" s="234">
        <v>0.86830399999999996</v>
      </c>
      <c r="T5256" s="234">
        <v>0.81305799999999995</v>
      </c>
      <c r="U5256" s="234">
        <v>0.86607100000000004</v>
      </c>
      <c r="V5256" s="192">
        <v>0.74840600000000002</v>
      </c>
      <c r="W5256" s="234">
        <v>622977600</v>
      </c>
      <c r="X5256" s="194">
        <f t="shared" si="165"/>
        <v>2.2397204413594943E-2</v>
      </c>
      <c r="Y5256" s="193"/>
      <c r="Z5256" s="197">
        <v>5254</v>
      </c>
    </row>
    <row r="5257" spans="1:26" ht="14.4" x14ac:dyDescent="0.3">
      <c r="A5257" s="7">
        <v>36508</v>
      </c>
      <c r="B5257" s="191">
        <v>1415.219971</v>
      </c>
      <c r="C5257" s="191">
        <v>1418.3000489999999</v>
      </c>
      <c r="D5257" s="191">
        <v>1401.589966</v>
      </c>
      <c r="E5257" s="191">
        <v>1403.170044</v>
      </c>
      <c r="F5257" s="192">
        <v>1403.170044</v>
      </c>
      <c r="G5257" s="191">
        <v>1027800000</v>
      </c>
      <c r="H5257" s="194">
        <f t="shared" si="164"/>
        <v>-8.5145258312638843E-3</v>
      </c>
      <c r="I5257" s="193"/>
      <c r="J5257" s="197">
        <v>5255</v>
      </c>
      <c r="K5257" s="234"/>
      <c r="L5257" s="234"/>
      <c r="M5257" s="234"/>
      <c r="N5257" s="234"/>
      <c r="O5257" s="234"/>
      <c r="P5257" s="234"/>
      <c r="Q5257" s="7">
        <v>36508</v>
      </c>
      <c r="R5257" s="234">
        <v>0.87834800000000002</v>
      </c>
      <c r="S5257" s="234">
        <v>0.890625</v>
      </c>
      <c r="T5257" s="234">
        <v>0.84598200000000001</v>
      </c>
      <c r="U5257" s="234">
        <v>0.84709800000000002</v>
      </c>
      <c r="V5257" s="192">
        <v>0.73201099999999997</v>
      </c>
      <c r="W5257" s="234">
        <v>435870400</v>
      </c>
      <c r="X5257" s="194">
        <f t="shared" si="165"/>
        <v>-4.166595752758772E-2</v>
      </c>
      <c r="Y5257" s="193"/>
      <c r="Z5257" s="197">
        <v>5255</v>
      </c>
    </row>
    <row r="5258" spans="1:26" ht="14.4" x14ac:dyDescent="0.3">
      <c r="A5258" s="7">
        <v>36507</v>
      </c>
      <c r="B5258" s="191">
        <v>1417.040039</v>
      </c>
      <c r="C5258" s="191">
        <v>1421.579956</v>
      </c>
      <c r="D5258" s="191">
        <v>1410.099976</v>
      </c>
      <c r="E5258" s="191">
        <v>1415.219971</v>
      </c>
      <c r="F5258" s="192">
        <v>1415.219971</v>
      </c>
      <c r="G5258" s="191">
        <v>977600000</v>
      </c>
      <c r="H5258" s="194">
        <f t="shared" si="164"/>
        <v>-1.2844153657679336E-3</v>
      </c>
      <c r="I5258" s="193"/>
      <c r="J5258" s="197">
        <v>5256</v>
      </c>
      <c r="K5258" s="234"/>
      <c r="L5258" s="234"/>
      <c r="M5258" s="234"/>
      <c r="N5258" s="234"/>
      <c r="O5258" s="234"/>
      <c r="P5258" s="234"/>
      <c r="Q5258" s="7">
        <v>36507</v>
      </c>
      <c r="R5258" s="234">
        <v>0.91420199999999996</v>
      </c>
      <c r="S5258" s="234">
        <v>0.91517899999999996</v>
      </c>
      <c r="T5258" s="234">
        <v>0.88337100000000002</v>
      </c>
      <c r="U5258" s="234">
        <v>0.88392899999999996</v>
      </c>
      <c r="V5258" s="192">
        <v>0.76383699999999999</v>
      </c>
      <c r="W5258" s="234">
        <v>529961600</v>
      </c>
      <c r="X5258" s="194">
        <f t="shared" si="165"/>
        <v>-3.8834829287566805E-2</v>
      </c>
      <c r="Y5258" s="193"/>
      <c r="Z5258" s="197">
        <v>5256</v>
      </c>
    </row>
    <row r="5259" spans="1:26" ht="14.4" x14ac:dyDescent="0.3">
      <c r="A5259" s="7">
        <v>36504</v>
      </c>
      <c r="B5259" s="191">
        <v>1408.1099850000001</v>
      </c>
      <c r="C5259" s="191">
        <v>1421.579956</v>
      </c>
      <c r="D5259" s="191">
        <v>1405.650024</v>
      </c>
      <c r="E5259" s="191">
        <v>1417.040039</v>
      </c>
      <c r="F5259" s="192">
        <v>1417.040039</v>
      </c>
      <c r="G5259" s="191">
        <v>987200000</v>
      </c>
      <c r="H5259" s="194">
        <f t="shared" si="164"/>
        <v>6.3418725065002126E-3</v>
      </c>
      <c r="I5259" s="193"/>
      <c r="J5259" s="197">
        <v>5257</v>
      </c>
      <c r="K5259" s="234"/>
      <c r="L5259" s="234"/>
      <c r="M5259" s="234"/>
      <c r="N5259" s="234"/>
      <c r="O5259" s="234"/>
      <c r="P5259" s="234"/>
      <c r="Q5259" s="7">
        <v>36504</v>
      </c>
      <c r="R5259" s="234">
        <v>0.94028999999999996</v>
      </c>
      <c r="S5259" s="234">
        <v>0.97544600000000004</v>
      </c>
      <c r="T5259" s="234">
        <v>0.88392899999999996</v>
      </c>
      <c r="U5259" s="234">
        <v>0.91964299999999999</v>
      </c>
      <c r="V5259" s="192">
        <v>0.79469900000000004</v>
      </c>
      <c r="W5259" s="234">
        <v>637761600</v>
      </c>
      <c r="X5259" s="194">
        <f t="shared" si="165"/>
        <v>-2.1377757034895164E-2</v>
      </c>
      <c r="Y5259" s="193"/>
      <c r="Z5259" s="197">
        <v>5257</v>
      </c>
    </row>
    <row r="5260" spans="1:26" ht="14.4" x14ac:dyDescent="0.3">
      <c r="A5260" s="7">
        <v>36503</v>
      </c>
      <c r="B5260" s="191">
        <v>1403.880005</v>
      </c>
      <c r="C5260" s="191">
        <v>1418.4300539999999</v>
      </c>
      <c r="D5260" s="191">
        <v>1391.469971</v>
      </c>
      <c r="E5260" s="191">
        <v>1408.1099850000001</v>
      </c>
      <c r="F5260" s="192">
        <v>1408.1099850000001</v>
      </c>
      <c r="G5260" s="191">
        <v>1122100000</v>
      </c>
      <c r="H5260" s="194">
        <f t="shared" si="164"/>
        <v>3.0130637838951691E-3</v>
      </c>
      <c r="I5260" s="193"/>
      <c r="J5260" s="197">
        <v>5258</v>
      </c>
      <c r="K5260" s="234"/>
      <c r="L5260" s="234"/>
      <c r="M5260" s="234"/>
      <c r="N5260" s="234"/>
      <c r="O5260" s="234"/>
      <c r="P5260" s="234"/>
      <c r="Q5260" s="7">
        <v>36503</v>
      </c>
      <c r="R5260" s="234">
        <v>0.99107100000000004</v>
      </c>
      <c r="S5260" s="234">
        <v>0.99107100000000004</v>
      </c>
      <c r="T5260" s="234">
        <v>0.90066999999999997</v>
      </c>
      <c r="U5260" s="234">
        <v>0.93973200000000001</v>
      </c>
      <c r="V5260" s="192">
        <v>0.81205899999999998</v>
      </c>
      <c r="W5260" s="234">
        <v>855198400</v>
      </c>
      <c r="X5260" s="194">
        <f t="shared" si="165"/>
        <v>-4.3725196952389953E-2</v>
      </c>
      <c r="Y5260" s="193"/>
      <c r="Z5260" s="197">
        <v>5258</v>
      </c>
    </row>
    <row r="5261" spans="1:26" ht="14.4" x14ac:dyDescent="0.3">
      <c r="A5261" s="7">
        <v>36502</v>
      </c>
      <c r="B5261" s="191">
        <v>1409.170044</v>
      </c>
      <c r="C5261" s="191">
        <v>1415.660034</v>
      </c>
      <c r="D5261" s="191">
        <v>1403.880005</v>
      </c>
      <c r="E5261" s="191">
        <v>1403.880005</v>
      </c>
      <c r="F5261" s="192">
        <v>1403.880005</v>
      </c>
      <c r="G5261" s="191">
        <v>957000000</v>
      </c>
      <c r="H5261" s="194">
        <f t="shared" si="164"/>
        <v>-3.7540103996136177E-3</v>
      </c>
      <c r="I5261" s="193"/>
      <c r="J5261" s="197">
        <v>5259</v>
      </c>
      <c r="K5261" s="234"/>
      <c r="L5261" s="234"/>
      <c r="M5261" s="234"/>
      <c r="N5261" s="234"/>
      <c r="O5261" s="234"/>
      <c r="P5261" s="234"/>
      <c r="Q5261" s="7">
        <v>36502</v>
      </c>
      <c r="R5261" s="8">
        <v>1037946</v>
      </c>
      <c r="S5261" s="8">
        <v>1052455</v>
      </c>
      <c r="T5261" s="234">
        <v>0.97767899999999996</v>
      </c>
      <c r="U5261" s="234">
        <v>0.98270100000000005</v>
      </c>
      <c r="V5261" s="192">
        <v>0.84919</v>
      </c>
      <c r="W5261" s="234">
        <v>412350400</v>
      </c>
      <c r="X5261" s="194">
        <f t="shared" si="165"/>
        <v>-6.5783191380285239E-2</v>
      </c>
      <c r="Y5261" s="193"/>
      <c r="Z5261" s="197">
        <v>5259</v>
      </c>
    </row>
    <row r="5262" spans="1:26" ht="14.4" x14ac:dyDescent="0.3">
      <c r="A5262" s="7">
        <v>36501</v>
      </c>
      <c r="B5262" s="191">
        <v>1423.329956</v>
      </c>
      <c r="C5262" s="191">
        <v>1426.8100589999999</v>
      </c>
      <c r="D5262" s="191">
        <v>1409.170044</v>
      </c>
      <c r="E5262" s="191">
        <v>1409.170044</v>
      </c>
      <c r="F5262" s="192">
        <v>1409.170044</v>
      </c>
      <c r="G5262" s="191">
        <v>1085800000</v>
      </c>
      <c r="H5262" s="194">
        <f t="shared" si="164"/>
        <v>-9.948439531051418E-3</v>
      </c>
      <c r="I5262" s="193"/>
      <c r="J5262" s="197">
        <v>5260</v>
      </c>
      <c r="K5262" s="234"/>
      <c r="L5262" s="234"/>
      <c r="M5262" s="234"/>
      <c r="N5262" s="234"/>
      <c r="O5262" s="234"/>
      <c r="P5262" s="234"/>
      <c r="Q5262" s="7">
        <v>36501</v>
      </c>
      <c r="R5262" s="8">
        <v>1040737</v>
      </c>
      <c r="S5262" s="8">
        <v>1053571</v>
      </c>
      <c r="T5262" s="8">
        <v>1017857</v>
      </c>
      <c r="U5262" s="8">
        <v>1051897</v>
      </c>
      <c r="V5262" s="192">
        <v>0.90898599999999996</v>
      </c>
      <c r="W5262" s="234">
        <v>445020800</v>
      </c>
      <c r="X5262" s="194">
        <f t="shared" si="165"/>
        <v>1.5625680865160949E-2</v>
      </c>
      <c r="Y5262" s="193"/>
      <c r="Z5262" s="197">
        <v>5260</v>
      </c>
    </row>
    <row r="5263" spans="1:26" ht="14.4" x14ac:dyDescent="0.3">
      <c r="A5263" s="7">
        <v>36500</v>
      </c>
      <c r="B5263" s="191">
        <v>1433.3000489999999</v>
      </c>
      <c r="C5263" s="191">
        <v>1434.150024</v>
      </c>
      <c r="D5263" s="191">
        <v>1418.25</v>
      </c>
      <c r="E5263" s="191">
        <v>1423.329956</v>
      </c>
      <c r="F5263" s="192">
        <v>1423.329956</v>
      </c>
      <c r="G5263" s="191">
        <v>916800000</v>
      </c>
      <c r="H5263" s="194">
        <f t="shared" si="164"/>
        <v>-6.9560403677903643E-3</v>
      </c>
      <c r="I5263" s="193"/>
      <c r="J5263" s="197">
        <v>5261</v>
      </c>
      <c r="K5263" s="234"/>
      <c r="L5263" s="234"/>
      <c r="M5263" s="234"/>
      <c r="N5263" s="234"/>
      <c r="O5263" s="234"/>
      <c r="P5263" s="234"/>
      <c r="Q5263" s="7">
        <v>36500</v>
      </c>
      <c r="R5263" s="8">
        <v>1022879</v>
      </c>
      <c r="S5263" s="8">
        <v>1047433</v>
      </c>
      <c r="T5263" s="234">
        <v>0.99497800000000003</v>
      </c>
      <c r="U5263" s="8">
        <v>1035714</v>
      </c>
      <c r="V5263" s="192">
        <v>0.89500100000000005</v>
      </c>
      <c r="W5263" s="234">
        <v>466782400</v>
      </c>
      <c r="X5263" s="194">
        <f t="shared" si="165"/>
        <v>8.6950543567688738E-3</v>
      </c>
      <c r="Y5263" s="193"/>
      <c r="Z5263" s="197">
        <v>5261</v>
      </c>
    </row>
    <row r="5264" spans="1:26" ht="14.4" x14ac:dyDescent="0.3">
      <c r="A5264" s="7">
        <v>36497</v>
      </c>
      <c r="B5264" s="191">
        <v>1409.040039</v>
      </c>
      <c r="C5264" s="191">
        <v>1447.420044</v>
      </c>
      <c r="D5264" s="191">
        <v>1409.040039</v>
      </c>
      <c r="E5264" s="191">
        <v>1433.3000489999999</v>
      </c>
      <c r="F5264" s="192">
        <v>1433.3000489999999</v>
      </c>
      <c r="G5264" s="191">
        <v>1006400000</v>
      </c>
      <c r="H5264" s="194">
        <f t="shared" si="164"/>
        <v>1.7217402861892675E-2</v>
      </c>
      <c r="I5264" s="193"/>
      <c r="J5264" s="197">
        <v>5262</v>
      </c>
      <c r="K5264" s="234"/>
      <c r="L5264" s="234"/>
      <c r="M5264" s="234"/>
      <c r="N5264" s="234"/>
      <c r="O5264" s="234"/>
      <c r="P5264" s="234"/>
      <c r="Q5264" s="7">
        <v>36497</v>
      </c>
      <c r="R5264" s="8">
        <v>1001674</v>
      </c>
      <c r="S5264" s="8">
        <v>1031808</v>
      </c>
      <c r="T5264" s="234">
        <v>0.99888399999999999</v>
      </c>
      <c r="U5264" s="8">
        <v>1026786</v>
      </c>
      <c r="V5264" s="192">
        <v>0.88728600000000002</v>
      </c>
      <c r="W5264" s="234">
        <v>647920000</v>
      </c>
      <c r="X5264" s="194">
        <f t="shared" si="165"/>
        <v>4.3675565044021411E-2</v>
      </c>
      <c r="Y5264" s="193"/>
      <c r="Z5264" s="197">
        <v>5262</v>
      </c>
    </row>
    <row r="5265" spans="1:26" ht="14.4" x14ac:dyDescent="0.3">
      <c r="A5265" s="7">
        <v>36496</v>
      </c>
      <c r="B5265" s="191">
        <v>1397.719971</v>
      </c>
      <c r="C5265" s="191">
        <v>1409.040039</v>
      </c>
      <c r="D5265" s="191">
        <v>1397.719971</v>
      </c>
      <c r="E5265" s="191">
        <v>1409.040039</v>
      </c>
      <c r="F5265" s="192">
        <v>1409.040039</v>
      </c>
      <c r="G5265" s="191">
        <v>900700000</v>
      </c>
      <c r="H5265" s="194">
        <f t="shared" si="164"/>
        <v>8.0989527479535407E-3</v>
      </c>
      <c r="I5265" s="193"/>
      <c r="J5265" s="197">
        <v>5263</v>
      </c>
      <c r="K5265" s="234"/>
      <c r="L5265" s="234"/>
      <c r="M5265" s="234"/>
      <c r="N5265" s="234"/>
      <c r="O5265" s="234"/>
      <c r="P5265" s="234"/>
      <c r="Q5265" s="7">
        <v>36496</v>
      </c>
      <c r="R5265" s="234">
        <v>0.92075899999999999</v>
      </c>
      <c r="S5265" s="234">
        <v>0.98772300000000002</v>
      </c>
      <c r="T5265" s="234">
        <v>0.90848200000000001</v>
      </c>
      <c r="U5265" s="234">
        <v>0.98381700000000005</v>
      </c>
      <c r="V5265" s="192">
        <v>0.85015499999999999</v>
      </c>
      <c r="W5265" s="234">
        <v>567358400</v>
      </c>
      <c r="X5265" s="194">
        <f t="shared" si="165"/>
        <v>6.9132601090064832E-2</v>
      </c>
      <c r="Y5265" s="193"/>
      <c r="Z5265" s="197">
        <v>5263</v>
      </c>
    </row>
    <row r="5266" spans="1:26" ht="14.4" x14ac:dyDescent="0.3">
      <c r="A5266" s="7">
        <v>36495</v>
      </c>
      <c r="B5266" s="191">
        <v>1388.910034</v>
      </c>
      <c r="C5266" s="191">
        <v>1400.119995</v>
      </c>
      <c r="D5266" s="191">
        <v>1387.380005</v>
      </c>
      <c r="E5266" s="191">
        <v>1397.719971</v>
      </c>
      <c r="F5266" s="192">
        <v>1397.719971</v>
      </c>
      <c r="G5266" s="191">
        <v>884000000</v>
      </c>
      <c r="H5266" s="194">
        <f t="shared" si="164"/>
        <v>6.3430580702392644E-3</v>
      </c>
      <c r="I5266" s="193"/>
      <c r="J5266" s="197">
        <v>5264</v>
      </c>
      <c r="K5266" s="234"/>
      <c r="L5266" s="234"/>
      <c r="M5266" s="234"/>
      <c r="N5266" s="234"/>
      <c r="O5266" s="234"/>
      <c r="P5266" s="234"/>
      <c r="Q5266" s="7">
        <v>36495</v>
      </c>
      <c r="R5266" s="234">
        <v>0.90178599999999998</v>
      </c>
      <c r="S5266" s="234">
        <v>0.93303599999999998</v>
      </c>
      <c r="T5266" s="234">
        <v>0.89341499999999996</v>
      </c>
      <c r="U5266" s="234">
        <v>0.92020100000000005</v>
      </c>
      <c r="V5266" s="192">
        <v>0.79518200000000006</v>
      </c>
      <c r="W5266" s="234">
        <v>618564800</v>
      </c>
      <c r="X5266" s="194">
        <f t="shared" si="165"/>
        <v>5.3002223378714741E-2</v>
      </c>
      <c r="Y5266" s="193"/>
      <c r="Z5266" s="197">
        <v>5264</v>
      </c>
    </row>
    <row r="5267" spans="1:26" ht="14.4" x14ac:dyDescent="0.3">
      <c r="A5267" s="7">
        <v>36494</v>
      </c>
      <c r="B5267" s="191">
        <v>1407.829956</v>
      </c>
      <c r="C5267" s="191">
        <v>1410.589966</v>
      </c>
      <c r="D5267" s="191">
        <v>1386.9499510000001</v>
      </c>
      <c r="E5267" s="191">
        <v>1388.910034</v>
      </c>
      <c r="F5267" s="192">
        <v>1388.910034</v>
      </c>
      <c r="G5267" s="191">
        <v>951500000</v>
      </c>
      <c r="H5267" s="194">
        <f t="shared" si="164"/>
        <v>-1.3439067636944104E-2</v>
      </c>
      <c r="I5267" s="193"/>
      <c r="J5267" s="197">
        <v>5265</v>
      </c>
      <c r="K5267" s="234"/>
      <c r="L5267" s="234"/>
      <c r="M5267" s="234"/>
      <c r="N5267" s="234"/>
      <c r="O5267" s="234"/>
      <c r="P5267" s="234"/>
      <c r="Q5267" s="7">
        <v>36494</v>
      </c>
      <c r="R5267" s="234">
        <v>0.87611600000000001</v>
      </c>
      <c r="S5267" s="234">
        <v>0.92633900000000002</v>
      </c>
      <c r="T5267" s="234">
        <v>0.86941999999999997</v>
      </c>
      <c r="U5267" s="234">
        <v>0.87388399999999999</v>
      </c>
      <c r="V5267" s="192">
        <v>0.75515699999999997</v>
      </c>
      <c r="W5267" s="234">
        <v>843180800</v>
      </c>
      <c r="X5267" s="194">
        <f t="shared" si="165"/>
        <v>3.5028782894736758E-2</v>
      </c>
      <c r="Y5267" s="193"/>
      <c r="Z5267" s="197">
        <v>5265</v>
      </c>
    </row>
    <row r="5268" spans="1:26" ht="14.4" x14ac:dyDescent="0.3">
      <c r="A5268" s="7">
        <v>36493</v>
      </c>
      <c r="B5268" s="191">
        <v>1416.619995</v>
      </c>
      <c r="C5268" s="191">
        <v>1416.619995</v>
      </c>
      <c r="D5268" s="191">
        <v>1404.150024</v>
      </c>
      <c r="E5268" s="191">
        <v>1407.829956</v>
      </c>
      <c r="F5268" s="192">
        <v>1407.829956</v>
      </c>
      <c r="G5268" s="191">
        <v>866100000</v>
      </c>
      <c r="H5268" s="194">
        <f t="shared" si="164"/>
        <v>-6.2049378316165714E-3</v>
      </c>
      <c r="I5268" s="193"/>
      <c r="J5268" s="197">
        <v>5266</v>
      </c>
      <c r="K5268" s="234"/>
      <c r="L5268" s="234"/>
      <c r="M5268" s="234"/>
      <c r="N5268" s="234"/>
      <c r="O5268" s="234"/>
      <c r="P5268" s="234"/>
      <c r="Q5268" s="7">
        <v>36493</v>
      </c>
      <c r="R5268" s="234">
        <v>0.84151799999999999</v>
      </c>
      <c r="S5268" s="234">
        <v>0.890625</v>
      </c>
      <c r="T5268" s="234">
        <v>0.83258900000000002</v>
      </c>
      <c r="U5268" s="234">
        <v>0.84430799999999995</v>
      </c>
      <c r="V5268" s="192">
        <v>0.72960000000000003</v>
      </c>
      <c r="W5268" s="234">
        <v>464161600</v>
      </c>
      <c r="X5268" s="194">
        <f t="shared" si="165"/>
        <v>-5.2586586534725272E-3</v>
      </c>
      <c r="Y5268" s="193"/>
      <c r="Z5268" s="197">
        <v>5266</v>
      </c>
    </row>
    <row r="5269" spans="1:26" ht="14.4" x14ac:dyDescent="0.3">
      <c r="A5269" s="7">
        <v>36490</v>
      </c>
      <c r="B5269" s="191">
        <v>1417.079956</v>
      </c>
      <c r="C5269" s="191">
        <v>1425.23999</v>
      </c>
      <c r="D5269" s="191">
        <v>1416.1400149999999</v>
      </c>
      <c r="E5269" s="191">
        <v>1416.619995</v>
      </c>
      <c r="F5269" s="192">
        <v>1416.619995</v>
      </c>
      <c r="G5269" s="191">
        <v>312120000</v>
      </c>
      <c r="H5269" s="194">
        <f t="shared" si="164"/>
        <v>-3.2458366096600207E-4</v>
      </c>
      <c r="I5269" s="193"/>
      <c r="J5269" s="197">
        <v>5267</v>
      </c>
      <c r="K5269" s="234"/>
      <c r="L5269" s="234"/>
      <c r="M5269" s="234"/>
      <c r="N5269" s="234"/>
      <c r="O5269" s="234"/>
      <c r="P5269" s="234"/>
      <c r="Q5269" s="7">
        <v>36490</v>
      </c>
      <c r="R5269" s="234">
        <v>0.84598200000000001</v>
      </c>
      <c r="S5269" s="234">
        <v>0.85267899999999996</v>
      </c>
      <c r="T5269" s="234">
        <v>0.84040199999999998</v>
      </c>
      <c r="U5269" s="234">
        <v>0.84877199999999997</v>
      </c>
      <c r="V5269" s="192">
        <v>0.73345700000000003</v>
      </c>
      <c r="W5269" s="234">
        <v>132070400</v>
      </c>
      <c r="X5269" s="194">
        <f t="shared" si="165"/>
        <v>3.9599542271451021E-3</v>
      </c>
      <c r="Y5269" s="193"/>
      <c r="Z5269" s="197">
        <v>5267</v>
      </c>
    </row>
    <row r="5270" spans="1:26" ht="14.4" x14ac:dyDescent="0.3">
      <c r="A5270" s="7">
        <v>36488</v>
      </c>
      <c r="B5270" s="191">
        <v>1404.6400149999999</v>
      </c>
      <c r="C5270" s="191">
        <v>1419.709961</v>
      </c>
      <c r="D5270" s="191">
        <v>1399.170044</v>
      </c>
      <c r="E5270" s="191">
        <v>1417.079956</v>
      </c>
      <c r="F5270" s="192">
        <v>1417.079956</v>
      </c>
      <c r="G5270" s="191">
        <v>734800000</v>
      </c>
      <c r="H5270" s="194">
        <f t="shared" si="164"/>
        <v>8.8563196741907498E-3</v>
      </c>
      <c r="I5270" s="193"/>
      <c r="J5270" s="197">
        <v>5268</v>
      </c>
      <c r="K5270" s="234"/>
      <c r="L5270" s="234"/>
      <c r="M5270" s="234"/>
      <c r="N5270" s="234"/>
      <c r="O5270" s="234"/>
      <c r="P5270" s="234"/>
      <c r="Q5270" s="7">
        <v>36488</v>
      </c>
      <c r="R5270" s="234">
        <v>0.83035700000000001</v>
      </c>
      <c r="S5270" s="234">
        <v>0.84821400000000002</v>
      </c>
      <c r="T5270" s="234">
        <v>0.81863799999999998</v>
      </c>
      <c r="U5270" s="234">
        <v>0.84542399999999995</v>
      </c>
      <c r="V5270" s="192">
        <v>0.73056399999999999</v>
      </c>
      <c r="W5270" s="234">
        <v>215107200</v>
      </c>
      <c r="X5270" s="194">
        <f t="shared" si="165"/>
        <v>2.0202570322177035E-2</v>
      </c>
      <c r="Y5270" s="193"/>
      <c r="Z5270" s="197">
        <v>5268</v>
      </c>
    </row>
    <row r="5271" spans="1:26" ht="14.4" x14ac:dyDescent="0.3">
      <c r="A5271" s="7">
        <v>36487</v>
      </c>
      <c r="B5271" s="191">
        <v>1420.9399410000001</v>
      </c>
      <c r="C5271" s="191">
        <v>1423.910034</v>
      </c>
      <c r="D5271" s="191">
        <v>1402.1999510000001</v>
      </c>
      <c r="E5271" s="191">
        <v>1404.6400149999999</v>
      </c>
      <c r="F5271" s="192">
        <v>1404.6400149999999</v>
      </c>
      <c r="G5271" s="191">
        <v>926100000</v>
      </c>
      <c r="H5271" s="194">
        <f t="shared" si="164"/>
        <v>-1.1471227973596768E-2</v>
      </c>
      <c r="I5271" s="193"/>
      <c r="J5271" s="197">
        <v>5269</v>
      </c>
      <c r="K5271" s="234"/>
      <c r="L5271" s="234"/>
      <c r="M5271" s="234"/>
      <c r="N5271" s="234"/>
      <c r="O5271" s="234"/>
      <c r="P5271" s="234"/>
      <c r="Q5271" s="7">
        <v>36487</v>
      </c>
      <c r="R5271" s="234">
        <v>0.81919600000000004</v>
      </c>
      <c r="S5271" s="234">
        <v>0.85044600000000004</v>
      </c>
      <c r="T5271" s="234">
        <v>0.79017899999999996</v>
      </c>
      <c r="U5271" s="234">
        <v>0.82868299999999995</v>
      </c>
      <c r="V5271" s="192">
        <v>0.71609699999999998</v>
      </c>
      <c r="W5271" s="234">
        <v>543312000</v>
      </c>
      <c r="X5271" s="194">
        <f t="shared" si="165"/>
        <v>2.4136895397728942E-2</v>
      </c>
      <c r="Y5271" s="193"/>
      <c r="Z5271" s="197">
        <v>5269</v>
      </c>
    </row>
    <row r="5272" spans="1:26" ht="14.4" x14ac:dyDescent="0.3">
      <c r="A5272" s="7">
        <v>36486</v>
      </c>
      <c r="B5272" s="191">
        <v>1422</v>
      </c>
      <c r="C5272" s="191">
        <v>1425</v>
      </c>
      <c r="D5272" s="191">
        <v>1412.400024</v>
      </c>
      <c r="E5272" s="191">
        <v>1420.9399410000001</v>
      </c>
      <c r="F5272" s="192">
        <v>1420.9399410000001</v>
      </c>
      <c r="G5272" s="191">
        <v>873500000</v>
      </c>
      <c r="H5272" s="194">
        <f t="shared" si="164"/>
        <v>-7.4547046413495793E-4</v>
      </c>
      <c r="I5272" s="193"/>
      <c r="J5272" s="197">
        <v>5270</v>
      </c>
      <c r="K5272" s="234"/>
      <c r="L5272" s="234"/>
      <c r="M5272" s="234"/>
      <c r="N5272" s="234"/>
      <c r="O5272" s="234"/>
      <c r="P5272" s="234"/>
      <c r="Q5272" s="7">
        <v>36486</v>
      </c>
      <c r="R5272" s="234">
        <v>0.81919600000000004</v>
      </c>
      <c r="S5272" s="234">
        <v>0.81919600000000004</v>
      </c>
      <c r="T5272" s="234">
        <v>0.796875</v>
      </c>
      <c r="U5272" s="234">
        <v>0.80915199999999998</v>
      </c>
      <c r="V5272" s="192">
        <v>0.69921999999999995</v>
      </c>
      <c r="W5272" s="234">
        <v>202361600</v>
      </c>
      <c r="X5272" s="194">
        <f t="shared" si="165"/>
        <v>-1.9607293284950724E-2</v>
      </c>
      <c r="Y5272" s="193"/>
      <c r="Z5272" s="197">
        <v>5270</v>
      </c>
    </row>
    <row r="5273" spans="1:26" ht="14.4" x14ac:dyDescent="0.3">
      <c r="A5273" s="7">
        <v>36483</v>
      </c>
      <c r="B5273" s="191">
        <v>1424.9399410000001</v>
      </c>
      <c r="C5273" s="191">
        <v>1424.9399410000001</v>
      </c>
      <c r="D5273" s="191">
        <v>1417.540039</v>
      </c>
      <c r="E5273" s="191">
        <v>1422</v>
      </c>
      <c r="F5273" s="192">
        <v>1422</v>
      </c>
      <c r="G5273" s="191">
        <v>893800000</v>
      </c>
      <c r="H5273" s="194">
        <f t="shared" si="164"/>
        <v>-2.0632034483761374E-3</v>
      </c>
      <c r="I5273" s="193"/>
      <c r="J5273" s="197">
        <v>5271</v>
      </c>
      <c r="K5273" s="234"/>
      <c r="L5273" s="234"/>
      <c r="M5273" s="234"/>
      <c r="N5273" s="234"/>
      <c r="O5273" s="234"/>
      <c r="P5273" s="234"/>
      <c r="Q5273" s="7">
        <v>36483</v>
      </c>
      <c r="R5273" s="234">
        <v>0.79910700000000001</v>
      </c>
      <c r="S5273" s="234">
        <v>0.82924100000000001</v>
      </c>
      <c r="T5273" s="234">
        <v>0.78627199999999997</v>
      </c>
      <c r="U5273" s="234">
        <v>0.82533500000000004</v>
      </c>
      <c r="V5273" s="192">
        <v>0.71320399999999995</v>
      </c>
      <c r="W5273" s="234">
        <v>312513600</v>
      </c>
      <c r="X5273" s="194">
        <f t="shared" si="165"/>
        <v>3.1380874152571701E-2</v>
      </c>
      <c r="Y5273" s="193"/>
      <c r="Z5273" s="197">
        <v>5271</v>
      </c>
    </row>
    <row r="5274" spans="1:26" ht="14.4" x14ac:dyDescent="0.3">
      <c r="A5274" s="7">
        <v>36482</v>
      </c>
      <c r="B5274" s="191">
        <v>1410.709961</v>
      </c>
      <c r="C5274" s="191">
        <v>1425.3100589999999</v>
      </c>
      <c r="D5274" s="191">
        <v>1410.709961</v>
      </c>
      <c r="E5274" s="191">
        <v>1424.9399410000001</v>
      </c>
      <c r="F5274" s="192">
        <v>1424.9399410000001</v>
      </c>
      <c r="G5274" s="191">
        <v>1022800000</v>
      </c>
      <c r="H5274" s="194">
        <f t="shared" si="164"/>
        <v>1.0087105353614264E-2</v>
      </c>
      <c r="I5274" s="193"/>
      <c r="J5274" s="197">
        <v>5272</v>
      </c>
      <c r="K5274" s="234"/>
      <c r="L5274" s="234"/>
      <c r="M5274" s="234"/>
      <c r="N5274" s="234"/>
      <c r="O5274" s="234"/>
      <c r="P5274" s="234"/>
      <c r="Q5274" s="7">
        <v>36482</v>
      </c>
      <c r="R5274" s="234">
        <v>0.81305799999999995</v>
      </c>
      <c r="S5274" s="234">
        <v>0.81361600000000001</v>
      </c>
      <c r="T5274" s="234">
        <v>0.78962100000000002</v>
      </c>
      <c r="U5274" s="234">
        <v>0.80022300000000002</v>
      </c>
      <c r="V5274" s="192">
        <v>0.69150400000000001</v>
      </c>
      <c r="W5274" s="234">
        <v>364784000</v>
      </c>
      <c r="X5274" s="194">
        <f t="shared" si="165"/>
        <v>-6.9249173519299765E-3</v>
      </c>
      <c r="Y5274" s="193"/>
      <c r="Z5274" s="197">
        <v>5272</v>
      </c>
    </row>
    <row r="5275" spans="1:26" ht="14.4" x14ac:dyDescent="0.3">
      <c r="A5275" s="7">
        <v>36481</v>
      </c>
      <c r="B5275" s="191">
        <v>1420.0699460000001</v>
      </c>
      <c r="C5275" s="191">
        <v>1423.4399410000001</v>
      </c>
      <c r="D5275" s="191">
        <v>1410.6899410000001</v>
      </c>
      <c r="E5275" s="191">
        <v>1410.709961</v>
      </c>
      <c r="F5275" s="192">
        <v>1410.709961</v>
      </c>
      <c r="G5275" s="191">
        <v>960000000</v>
      </c>
      <c r="H5275" s="194">
        <f t="shared" si="164"/>
        <v>-6.5912140640430475E-3</v>
      </c>
      <c r="I5275" s="193"/>
      <c r="J5275" s="197">
        <v>5273</v>
      </c>
      <c r="K5275" s="234"/>
      <c r="L5275" s="234"/>
      <c r="M5275" s="234"/>
      <c r="N5275" s="234"/>
      <c r="O5275" s="234"/>
      <c r="P5275" s="234"/>
      <c r="Q5275" s="7">
        <v>36481</v>
      </c>
      <c r="R5275" s="234">
        <v>0.80971000000000004</v>
      </c>
      <c r="S5275" s="234">
        <v>0.84598200000000001</v>
      </c>
      <c r="T5275" s="234">
        <v>0.80357100000000004</v>
      </c>
      <c r="U5275" s="234">
        <v>0.80580399999999996</v>
      </c>
      <c r="V5275" s="192">
        <v>0.696326</v>
      </c>
      <c r="W5275" s="234">
        <v>364571200</v>
      </c>
      <c r="X5275" s="194">
        <f t="shared" si="165"/>
        <v>-1.028199442833584E-2</v>
      </c>
      <c r="Y5275" s="193"/>
      <c r="Z5275" s="197">
        <v>5273</v>
      </c>
    </row>
    <row r="5276" spans="1:26" ht="14.4" x14ac:dyDescent="0.3">
      <c r="A5276" s="7">
        <v>36480</v>
      </c>
      <c r="B5276" s="191">
        <v>1394.3900149999999</v>
      </c>
      <c r="C5276" s="191">
        <v>1420.3599850000001</v>
      </c>
      <c r="D5276" s="191">
        <v>1394.3900149999999</v>
      </c>
      <c r="E5276" s="191">
        <v>1420.0699460000001</v>
      </c>
      <c r="F5276" s="192">
        <v>1420.0699460000001</v>
      </c>
      <c r="G5276" s="191">
        <v>942200000</v>
      </c>
      <c r="H5276" s="194">
        <f t="shared" si="164"/>
        <v>1.8416605629523332E-2</v>
      </c>
      <c r="I5276" s="193"/>
      <c r="J5276" s="197">
        <v>5274</v>
      </c>
      <c r="K5276" s="234"/>
      <c r="L5276" s="234"/>
      <c r="M5276" s="234"/>
      <c r="N5276" s="234"/>
      <c r="O5276" s="234"/>
      <c r="P5276" s="234"/>
      <c r="Q5276" s="7">
        <v>36480</v>
      </c>
      <c r="R5276" s="234">
        <v>0.80357100000000004</v>
      </c>
      <c r="S5276" s="234">
        <v>0.81919600000000004</v>
      </c>
      <c r="T5276" s="234">
        <v>0.79017899999999996</v>
      </c>
      <c r="U5276" s="234">
        <v>0.81417399999999995</v>
      </c>
      <c r="V5276" s="192">
        <v>0.70355999999999996</v>
      </c>
      <c r="W5276" s="234">
        <v>233856000</v>
      </c>
      <c r="X5276" s="194">
        <f t="shared" si="165"/>
        <v>1.9567948734669646E-2</v>
      </c>
      <c r="Y5276" s="193"/>
      <c r="Z5276" s="197">
        <v>5274</v>
      </c>
    </row>
    <row r="5277" spans="1:26" ht="14.4" x14ac:dyDescent="0.3">
      <c r="A5277" s="7">
        <v>36479</v>
      </c>
      <c r="B5277" s="191">
        <v>1396.0600589999999</v>
      </c>
      <c r="C5277" s="191">
        <v>1398.579956</v>
      </c>
      <c r="D5277" s="191">
        <v>1392.280029</v>
      </c>
      <c r="E5277" s="191">
        <v>1394.3900149999999</v>
      </c>
      <c r="F5277" s="192">
        <v>1394.3900149999999</v>
      </c>
      <c r="G5277" s="191">
        <v>795700000</v>
      </c>
      <c r="H5277" s="194">
        <f t="shared" si="164"/>
        <v>-1.1962551247230845E-3</v>
      </c>
      <c r="I5277" s="193"/>
      <c r="J5277" s="197">
        <v>5275</v>
      </c>
      <c r="K5277" s="234"/>
      <c r="L5277" s="234"/>
      <c r="M5277" s="234"/>
      <c r="N5277" s="234"/>
      <c r="O5277" s="234"/>
      <c r="P5277" s="234"/>
      <c r="Q5277" s="7">
        <v>36479</v>
      </c>
      <c r="R5277" s="234">
        <v>0.80022300000000002</v>
      </c>
      <c r="S5277" s="234">
        <v>0.82924100000000001</v>
      </c>
      <c r="T5277" s="234">
        <v>0.79017899999999996</v>
      </c>
      <c r="U5277" s="234">
        <v>0.79854899999999995</v>
      </c>
      <c r="V5277" s="192">
        <v>0.69005700000000003</v>
      </c>
      <c r="W5277" s="234">
        <v>259907200</v>
      </c>
      <c r="X5277" s="194">
        <f t="shared" si="165"/>
        <v>-1.3104602271101974E-2</v>
      </c>
      <c r="Y5277" s="193"/>
      <c r="Z5277" s="197">
        <v>5275</v>
      </c>
    </row>
    <row r="5278" spans="1:26" ht="14.4" x14ac:dyDescent="0.3">
      <c r="A5278" s="7">
        <v>36476</v>
      </c>
      <c r="B5278" s="191">
        <v>1381.459961</v>
      </c>
      <c r="C5278" s="191">
        <v>1396.119995</v>
      </c>
      <c r="D5278" s="191">
        <v>1368.540039</v>
      </c>
      <c r="E5278" s="191">
        <v>1396.0600589999999</v>
      </c>
      <c r="F5278" s="192">
        <v>1396.0600589999999</v>
      </c>
      <c r="G5278" s="191">
        <v>900200000</v>
      </c>
      <c r="H5278" s="194">
        <f t="shared" si="164"/>
        <v>1.0568600185438084E-2</v>
      </c>
      <c r="I5278" s="193"/>
      <c r="J5278" s="197">
        <v>5276</v>
      </c>
      <c r="K5278" s="234"/>
      <c r="L5278" s="234"/>
      <c r="M5278" s="234"/>
      <c r="N5278" s="234"/>
      <c r="O5278" s="234"/>
      <c r="P5278" s="234"/>
      <c r="Q5278" s="7">
        <v>36476</v>
      </c>
      <c r="R5278" s="234">
        <v>0.82087100000000002</v>
      </c>
      <c r="S5278" s="234">
        <v>0.82142899999999996</v>
      </c>
      <c r="T5278" s="234">
        <v>0.78013399999999999</v>
      </c>
      <c r="U5278" s="234">
        <v>0.80915199999999998</v>
      </c>
      <c r="V5278" s="192">
        <v>0.69921999999999995</v>
      </c>
      <c r="W5278" s="234">
        <v>279059200</v>
      </c>
      <c r="X5278" s="194">
        <f t="shared" si="165"/>
        <v>-1.7615537865398139E-2</v>
      </c>
      <c r="Y5278" s="193"/>
      <c r="Z5278" s="197">
        <v>5276</v>
      </c>
    </row>
    <row r="5279" spans="1:26" ht="14.4" x14ac:dyDescent="0.3">
      <c r="A5279" s="7">
        <v>36475</v>
      </c>
      <c r="B5279" s="191">
        <v>1373.459961</v>
      </c>
      <c r="C5279" s="191">
        <v>1382.119995</v>
      </c>
      <c r="D5279" s="191">
        <v>1372.1899410000001</v>
      </c>
      <c r="E5279" s="191">
        <v>1381.459961</v>
      </c>
      <c r="F5279" s="192">
        <v>1381.459961</v>
      </c>
      <c r="G5279" s="191">
        <v>891300000</v>
      </c>
      <c r="H5279" s="194">
        <f t="shared" si="164"/>
        <v>5.8247056537238219E-3</v>
      </c>
      <c r="I5279" s="193"/>
      <c r="J5279" s="197">
        <v>5277</v>
      </c>
      <c r="K5279" s="234"/>
      <c r="L5279" s="234"/>
      <c r="M5279" s="234"/>
      <c r="N5279" s="234"/>
      <c r="O5279" s="234"/>
      <c r="P5279" s="234"/>
      <c r="Q5279" s="7">
        <v>36475</v>
      </c>
      <c r="R5279" s="234">
        <v>0.817801</v>
      </c>
      <c r="S5279" s="234">
        <v>0.82700899999999999</v>
      </c>
      <c r="T5279" s="234">
        <v>0.80245500000000003</v>
      </c>
      <c r="U5279" s="234">
        <v>0.82366099999999998</v>
      </c>
      <c r="V5279" s="192">
        <v>0.711758</v>
      </c>
      <c r="W5279" s="234">
        <v>269875200</v>
      </c>
      <c r="X5279" s="194">
        <f t="shared" si="165"/>
        <v>8.886035076379601E-3</v>
      </c>
      <c r="Y5279" s="193"/>
      <c r="Z5279" s="197">
        <v>5277</v>
      </c>
    </row>
    <row r="5280" spans="1:26" ht="14.4" x14ac:dyDescent="0.3">
      <c r="A5280" s="7">
        <v>36474</v>
      </c>
      <c r="B5280" s="191">
        <v>1365.280029</v>
      </c>
      <c r="C5280" s="191">
        <v>1379.1800539999999</v>
      </c>
      <c r="D5280" s="191">
        <v>1359.9799800000001</v>
      </c>
      <c r="E5280" s="191">
        <v>1373.459961</v>
      </c>
      <c r="F5280" s="192">
        <v>1373.459961</v>
      </c>
      <c r="G5280" s="191">
        <v>984700000</v>
      </c>
      <c r="H5280" s="194">
        <f t="shared" si="164"/>
        <v>5.9913950444227936E-3</v>
      </c>
      <c r="I5280" s="193"/>
      <c r="J5280" s="197">
        <v>5278</v>
      </c>
      <c r="K5280" s="234"/>
      <c r="L5280" s="234"/>
      <c r="M5280" s="234"/>
      <c r="N5280" s="234"/>
      <c r="O5280" s="234"/>
      <c r="P5280" s="234"/>
      <c r="Q5280" s="7">
        <v>36474</v>
      </c>
      <c r="R5280" s="234">
        <v>0.78794600000000004</v>
      </c>
      <c r="S5280" s="234">
        <v>0.83258900000000002</v>
      </c>
      <c r="T5280" s="234">
        <v>0.78683000000000003</v>
      </c>
      <c r="U5280" s="234">
        <v>0.81640599999999997</v>
      </c>
      <c r="V5280" s="192">
        <v>0.70548900000000003</v>
      </c>
      <c r="W5280" s="234">
        <v>577897600</v>
      </c>
      <c r="X5280" s="194">
        <f t="shared" si="165"/>
        <v>2.0224033411231208E-2</v>
      </c>
      <c r="Y5280" s="193"/>
      <c r="Z5280" s="197">
        <v>5278</v>
      </c>
    </row>
    <row r="5281" spans="1:26" ht="14.4" x14ac:dyDescent="0.3">
      <c r="A5281" s="7">
        <v>36473</v>
      </c>
      <c r="B5281" s="191">
        <v>1377.01001</v>
      </c>
      <c r="C5281" s="191">
        <v>1383.8100589999999</v>
      </c>
      <c r="D5281" s="191">
        <v>1361.4499510000001</v>
      </c>
      <c r="E5281" s="191">
        <v>1365.280029</v>
      </c>
      <c r="F5281" s="192">
        <v>1365.280029</v>
      </c>
      <c r="G5281" s="191">
        <v>854300000</v>
      </c>
      <c r="H5281" s="194">
        <f t="shared" si="164"/>
        <v>-8.5184427962146422E-3</v>
      </c>
      <c r="I5281" s="193"/>
      <c r="J5281" s="197">
        <v>5279</v>
      </c>
      <c r="K5281" s="234"/>
      <c r="L5281" s="234"/>
      <c r="M5281" s="234"/>
      <c r="N5281" s="234"/>
      <c r="O5281" s="234"/>
      <c r="P5281" s="234"/>
      <c r="Q5281" s="7">
        <v>36473</v>
      </c>
      <c r="R5281" s="234">
        <v>0.84263399999999999</v>
      </c>
      <c r="S5281" s="234">
        <v>0.84375</v>
      </c>
      <c r="T5281" s="234">
        <v>0.78571400000000002</v>
      </c>
      <c r="U5281" s="234">
        <v>0.80022300000000002</v>
      </c>
      <c r="V5281" s="192">
        <v>0.69150400000000001</v>
      </c>
      <c r="W5281" s="234">
        <v>809177600</v>
      </c>
      <c r="X5281" s="194">
        <f t="shared" si="165"/>
        <v>-7.0039161681800591E-2</v>
      </c>
      <c r="Y5281" s="193"/>
      <c r="Z5281" s="197">
        <v>5279</v>
      </c>
    </row>
    <row r="5282" spans="1:26" ht="14.4" x14ac:dyDescent="0.3">
      <c r="A5282" s="7">
        <v>36472</v>
      </c>
      <c r="B5282" s="191">
        <v>1370.2299800000001</v>
      </c>
      <c r="C5282" s="191">
        <v>1380.780029</v>
      </c>
      <c r="D5282" s="191">
        <v>1365.869995</v>
      </c>
      <c r="E5282" s="191">
        <v>1377.01001</v>
      </c>
      <c r="F5282" s="192">
        <v>1377.01001</v>
      </c>
      <c r="G5282" s="191">
        <v>806800000</v>
      </c>
      <c r="H5282" s="194">
        <f t="shared" si="164"/>
        <v>4.948096377222674E-3</v>
      </c>
      <c r="I5282" s="193"/>
      <c r="J5282" s="197">
        <v>5280</v>
      </c>
      <c r="K5282" s="234"/>
      <c r="L5282" s="234"/>
      <c r="M5282" s="234"/>
      <c r="N5282" s="234"/>
      <c r="O5282" s="234"/>
      <c r="P5282" s="234"/>
      <c r="Q5282" s="7">
        <v>36472</v>
      </c>
      <c r="R5282" s="234">
        <v>0.78348200000000001</v>
      </c>
      <c r="S5282" s="234">
        <v>0.87262799999999996</v>
      </c>
      <c r="T5282" s="234">
        <v>0.77455399999999996</v>
      </c>
      <c r="U5282" s="234">
        <v>0.86049100000000001</v>
      </c>
      <c r="V5282" s="192">
        <v>0.74358400000000002</v>
      </c>
      <c r="W5282" s="234">
        <v>950924800</v>
      </c>
      <c r="X5282" s="194">
        <f t="shared" si="165"/>
        <v>9.1294406335396774E-2</v>
      </c>
      <c r="Y5282" s="193"/>
      <c r="Z5282" s="197">
        <v>5280</v>
      </c>
    </row>
    <row r="5283" spans="1:26" ht="14.4" x14ac:dyDescent="0.3">
      <c r="A5283" s="7">
        <v>36469</v>
      </c>
      <c r="B5283" s="191">
        <v>1362.6400149999999</v>
      </c>
      <c r="C5283" s="191">
        <v>1387.4799800000001</v>
      </c>
      <c r="D5283" s="191">
        <v>1362.6400149999999</v>
      </c>
      <c r="E5283" s="191">
        <v>1370.2299800000001</v>
      </c>
      <c r="F5283" s="192">
        <v>1370.2299800000001</v>
      </c>
      <c r="G5283" s="191">
        <v>1007300000</v>
      </c>
      <c r="H5283" s="194">
        <f t="shared" si="164"/>
        <v>5.5700441176315526E-3</v>
      </c>
      <c r="I5283" s="193"/>
      <c r="J5283" s="197">
        <v>5281</v>
      </c>
      <c r="K5283" s="234"/>
      <c r="L5283" s="234"/>
      <c r="M5283" s="234"/>
      <c r="N5283" s="234"/>
      <c r="O5283" s="234"/>
      <c r="P5283" s="234"/>
      <c r="Q5283" s="7">
        <v>36469</v>
      </c>
      <c r="R5283" s="234">
        <v>0.75558000000000003</v>
      </c>
      <c r="S5283" s="234">
        <v>0.78906299999999996</v>
      </c>
      <c r="T5283" s="234">
        <v>0.75</v>
      </c>
      <c r="U5283" s="234">
        <v>0.78850399999999998</v>
      </c>
      <c r="V5283" s="192">
        <v>0.68137800000000004</v>
      </c>
      <c r="W5283" s="234">
        <v>416808000</v>
      </c>
      <c r="X5283" s="194">
        <f t="shared" si="165"/>
        <v>5.605453099838667E-2</v>
      </c>
      <c r="Y5283" s="193"/>
      <c r="Z5283" s="197">
        <v>5281</v>
      </c>
    </row>
    <row r="5284" spans="1:26" ht="14.4" x14ac:dyDescent="0.3">
      <c r="A5284" s="7">
        <v>36468</v>
      </c>
      <c r="B5284" s="191">
        <v>1354.9300539999999</v>
      </c>
      <c r="C5284" s="191">
        <v>1369.410034</v>
      </c>
      <c r="D5284" s="191">
        <v>1354.9300539999999</v>
      </c>
      <c r="E5284" s="191">
        <v>1362.6400149999999</v>
      </c>
      <c r="F5284" s="192">
        <v>1362.6400149999999</v>
      </c>
      <c r="G5284" s="191">
        <v>981700000</v>
      </c>
      <c r="H5284" s="194">
        <f t="shared" si="164"/>
        <v>5.690301855242501E-3</v>
      </c>
      <c r="I5284" s="193"/>
      <c r="J5284" s="197">
        <v>5282</v>
      </c>
      <c r="K5284" s="234"/>
      <c r="L5284" s="234"/>
      <c r="M5284" s="234"/>
      <c r="N5284" s="234"/>
      <c r="O5284" s="234"/>
      <c r="P5284" s="234"/>
      <c r="Q5284" s="7">
        <v>36468</v>
      </c>
      <c r="R5284" s="234">
        <v>0.73270100000000005</v>
      </c>
      <c r="S5284" s="234">
        <v>0.76227699999999998</v>
      </c>
      <c r="T5284" s="234">
        <v>0.71986600000000001</v>
      </c>
      <c r="U5284" s="234">
        <v>0.74665199999999998</v>
      </c>
      <c r="V5284" s="192">
        <v>0.64521099999999998</v>
      </c>
      <c r="W5284" s="234">
        <v>379086400</v>
      </c>
      <c r="X5284" s="194">
        <f t="shared" si="165"/>
        <v>2.6074441608422136E-2</v>
      </c>
      <c r="Y5284" s="193"/>
      <c r="Z5284" s="197">
        <v>5282</v>
      </c>
    </row>
    <row r="5285" spans="1:26" ht="14.4" x14ac:dyDescent="0.3">
      <c r="A5285" s="7">
        <v>36467</v>
      </c>
      <c r="B5285" s="191">
        <v>1347.73999</v>
      </c>
      <c r="C5285" s="191">
        <v>1360.329956</v>
      </c>
      <c r="D5285" s="191">
        <v>1347.73999</v>
      </c>
      <c r="E5285" s="191">
        <v>1354.9300539999999</v>
      </c>
      <c r="F5285" s="192">
        <v>1354.9300539999999</v>
      </c>
      <c r="G5285" s="191">
        <v>914400000</v>
      </c>
      <c r="H5285" s="194">
        <f t="shared" si="164"/>
        <v>5.3349043979914051E-3</v>
      </c>
      <c r="I5285" s="193"/>
      <c r="J5285" s="197">
        <v>5283</v>
      </c>
      <c r="K5285" s="234"/>
      <c r="L5285" s="234"/>
      <c r="M5285" s="234"/>
      <c r="N5285" s="234"/>
      <c r="O5285" s="234"/>
      <c r="P5285" s="234"/>
      <c r="Q5285" s="7">
        <v>36467</v>
      </c>
      <c r="R5285" s="234">
        <v>0.72879499999999997</v>
      </c>
      <c r="S5285" s="234">
        <v>0.74330399999999996</v>
      </c>
      <c r="T5285" s="234">
        <v>0.72321400000000002</v>
      </c>
      <c r="U5285" s="234">
        <v>0.72767899999999996</v>
      </c>
      <c r="V5285" s="192">
        <v>0.62881500000000001</v>
      </c>
      <c r="W5285" s="234">
        <v>328462400</v>
      </c>
      <c r="X5285" s="194">
        <f t="shared" si="165"/>
        <v>1.5575664880945628E-2</v>
      </c>
      <c r="Y5285" s="193"/>
      <c r="Z5285" s="197">
        <v>5283</v>
      </c>
    </row>
    <row r="5286" spans="1:26" ht="14.4" x14ac:dyDescent="0.3">
      <c r="A5286" s="7">
        <v>36466</v>
      </c>
      <c r="B5286" s="191">
        <v>1354.119995</v>
      </c>
      <c r="C5286" s="191">
        <v>1369.3199460000001</v>
      </c>
      <c r="D5286" s="191">
        <v>1346.410034</v>
      </c>
      <c r="E5286" s="191">
        <v>1347.73999</v>
      </c>
      <c r="F5286" s="192">
        <v>1347.73999</v>
      </c>
      <c r="G5286" s="191">
        <v>904500000</v>
      </c>
      <c r="H5286" s="194">
        <f t="shared" si="164"/>
        <v>-4.7115506923741885E-3</v>
      </c>
      <c r="I5286" s="193"/>
      <c r="J5286" s="197">
        <v>5284</v>
      </c>
      <c r="K5286" s="234"/>
      <c r="L5286" s="234"/>
      <c r="M5286" s="234"/>
      <c r="N5286" s="234"/>
      <c r="O5286" s="234"/>
      <c r="P5286" s="234"/>
      <c r="Q5286" s="7">
        <v>36466</v>
      </c>
      <c r="R5286" s="234">
        <v>0.69642899999999996</v>
      </c>
      <c r="S5286" s="234">
        <v>0.72935300000000003</v>
      </c>
      <c r="T5286" s="234">
        <v>0.69028999999999996</v>
      </c>
      <c r="U5286" s="234">
        <v>0.71651799999999999</v>
      </c>
      <c r="V5286" s="192">
        <v>0.61917100000000003</v>
      </c>
      <c r="W5286" s="234">
        <v>399235200</v>
      </c>
      <c r="X5286" s="194">
        <f t="shared" si="165"/>
        <v>3.3815981486614327E-2</v>
      </c>
      <c r="Y5286" s="193"/>
      <c r="Z5286" s="197">
        <v>5284</v>
      </c>
    </row>
    <row r="5287" spans="1:26" ht="14.4" x14ac:dyDescent="0.3">
      <c r="A5287" s="7">
        <v>36465</v>
      </c>
      <c r="B5287" s="191">
        <v>1362.9300539999999</v>
      </c>
      <c r="C5287" s="191">
        <v>1367.3000489999999</v>
      </c>
      <c r="D5287" s="191">
        <v>1354.0500489999999</v>
      </c>
      <c r="E5287" s="191">
        <v>1354.119995</v>
      </c>
      <c r="F5287" s="192">
        <v>1354.119995</v>
      </c>
      <c r="G5287" s="191">
        <v>861000000</v>
      </c>
      <c r="H5287" s="194">
        <f t="shared" si="164"/>
        <v>-6.4640580594313539E-3</v>
      </c>
      <c r="I5287" s="193"/>
      <c r="J5287" s="197">
        <v>5285</v>
      </c>
      <c r="K5287" s="234"/>
      <c r="L5287" s="234"/>
      <c r="M5287" s="234"/>
      <c r="N5287" s="234"/>
      <c r="O5287" s="234"/>
      <c r="P5287" s="234"/>
      <c r="Q5287" s="7">
        <v>36465</v>
      </c>
      <c r="R5287" s="234">
        <v>0.71428599999999998</v>
      </c>
      <c r="S5287" s="234">
        <v>0.72042399999999995</v>
      </c>
      <c r="T5287" s="234">
        <v>0.69084800000000002</v>
      </c>
      <c r="U5287" s="234">
        <v>0.69308000000000003</v>
      </c>
      <c r="V5287" s="192">
        <v>0.59891799999999995</v>
      </c>
      <c r="W5287" s="234">
        <v>278577600</v>
      </c>
      <c r="X5287" s="194">
        <f t="shared" si="165"/>
        <v>-3.1201523114426078E-2</v>
      </c>
      <c r="Y5287" s="193"/>
      <c r="Z5287" s="197">
        <v>5285</v>
      </c>
    </row>
    <row r="5288" spans="1:26" ht="14.4" x14ac:dyDescent="0.3">
      <c r="A5288" s="7">
        <v>36462</v>
      </c>
      <c r="B5288" s="191">
        <v>1342.4399410000001</v>
      </c>
      <c r="C5288" s="191">
        <v>1373.170044</v>
      </c>
      <c r="D5288" s="191">
        <v>1342.4399410000001</v>
      </c>
      <c r="E5288" s="191">
        <v>1362.9300539999999</v>
      </c>
      <c r="F5288" s="192">
        <v>1362.9300539999999</v>
      </c>
      <c r="G5288" s="191">
        <v>1120500000</v>
      </c>
      <c r="H5288" s="194">
        <f t="shared" si="164"/>
        <v>1.5263336834820706E-2</v>
      </c>
      <c r="I5288" s="193"/>
      <c r="J5288" s="197">
        <v>5286</v>
      </c>
      <c r="K5288" s="234"/>
      <c r="L5288" s="234"/>
      <c r="M5288" s="234"/>
      <c r="N5288" s="234"/>
      <c r="O5288" s="234"/>
      <c r="P5288" s="234"/>
      <c r="Q5288" s="7">
        <v>36462</v>
      </c>
      <c r="R5288" s="234">
        <v>0.70368299999999995</v>
      </c>
      <c r="S5288" s="234">
        <v>0.72377199999999997</v>
      </c>
      <c r="T5288" s="234">
        <v>0.70368299999999995</v>
      </c>
      <c r="U5288" s="234">
        <v>0.71540199999999998</v>
      </c>
      <c r="V5288" s="192">
        <v>0.61820699999999995</v>
      </c>
      <c r="W5288" s="234">
        <v>523051200</v>
      </c>
      <c r="X5288" s="194">
        <f t="shared" si="165"/>
        <v>2.8892546688258292E-2</v>
      </c>
      <c r="Y5288" s="193"/>
      <c r="Z5288" s="197">
        <v>5286</v>
      </c>
    </row>
    <row r="5289" spans="1:26" ht="14.4" x14ac:dyDescent="0.3">
      <c r="A5289" s="7">
        <v>36461</v>
      </c>
      <c r="B5289" s="191">
        <v>1296.709961</v>
      </c>
      <c r="C5289" s="191">
        <v>1342.469971</v>
      </c>
      <c r="D5289" s="191">
        <v>1296.709961</v>
      </c>
      <c r="E5289" s="191">
        <v>1342.4399410000001</v>
      </c>
      <c r="F5289" s="192">
        <v>1342.4399410000001</v>
      </c>
      <c r="G5289" s="191">
        <v>1135100000</v>
      </c>
      <c r="H5289" s="194">
        <f t="shared" si="164"/>
        <v>3.5266159261037766E-2</v>
      </c>
      <c r="I5289" s="193"/>
      <c r="J5289" s="197">
        <v>5287</v>
      </c>
      <c r="K5289" s="234"/>
      <c r="L5289" s="234"/>
      <c r="M5289" s="234"/>
      <c r="N5289" s="234"/>
      <c r="O5289" s="234"/>
      <c r="P5289" s="234"/>
      <c r="Q5289" s="7">
        <v>36461</v>
      </c>
      <c r="R5289" s="234">
        <v>0.68805799999999995</v>
      </c>
      <c r="S5289" s="234">
        <v>0.70535700000000001</v>
      </c>
      <c r="T5289" s="234">
        <v>0.67912899999999998</v>
      </c>
      <c r="U5289" s="234">
        <v>0.69531299999999996</v>
      </c>
      <c r="V5289" s="192">
        <v>0.60084700000000002</v>
      </c>
      <c r="W5289" s="234">
        <v>504089600</v>
      </c>
      <c r="X5289" s="194">
        <f t="shared" si="165"/>
        <v>1.9639420710908774E-2</v>
      </c>
      <c r="Y5289" s="193"/>
      <c r="Z5289" s="197">
        <v>5287</v>
      </c>
    </row>
    <row r="5290" spans="1:26" ht="14.4" x14ac:dyDescent="0.3">
      <c r="A5290" s="7">
        <v>36460</v>
      </c>
      <c r="B5290" s="191">
        <v>1281.910034</v>
      </c>
      <c r="C5290" s="191">
        <v>1299.3900149999999</v>
      </c>
      <c r="D5290" s="191">
        <v>1280.4799800000001</v>
      </c>
      <c r="E5290" s="191">
        <v>1296.709961</v>
      </c>
      <c r="F5290" s="192">
        <v>1296.709961</v>
      </c>
      <c r="G5290" s="191">
        <v>950100000</v>
      </c>
      <c r="H5290" s="194">
        <f t="shared" si="164"/>
        <v>1.1545215036517941E-2</v>
      </c>
      <c r="I5290" s="193"/>
      <c r="J5290" s="197">
        <v>5288</v>
      </c>
      <c r="K5290" s="234"/>
      <c r="L5290" s="234"/>
      <c r="M5290" s="234"/>
      <c r="N5290" s="234"/>
      <c r="O5290" s="234"/>
      <c r="P5290" s="234"/>
      <c r="Q5290" s="7">
        <v>36460</v>
      </c>
      <c r="R5290" s="234">
        <v>0.66406299999999996</v>
      </c>
      <c r="S5290" s="234">
        <v>0.68415199999999998</v>
      </c>
      <c r="T5290" s="234">
        <v>0.65569200000000005</v>
      </c>
      <c r="U5290" s="234">
        <v>0.68191999999999997</v>
      </c>
      <c r="V5290" s="192">
        <v>0.58927399999999996</v>
      </c>
      <c r="W5290" s="234">
        <v>443072000</v>
      </c>
      <c r="X5290" s="194">
        <f t="shared" si="165"/>
        <v>1.7486061397192765E-2</v>
      </c>
      <c r="Y5290" s="193"/>
      <c r="Z5290" s="197">
        <v>5288</v>
      </c>
    </row>
    <row r="5291" spans="1:26" ht="14.4" x14ac:dyDescent="0.3">
      <c r="A5291" s="7">
        <v>36459</v>
      </c>
      <c r="B5291" s="191">
        <v>1293.630005</v>
      </c>
      <c r="C5291" s="191">
        <v>1303.459961</v>
      </c>
      <c r="D5291" s="191">
        <v>1281.8599850000001</v>
      </c>
      <c r="E5291" s="191">
        <v>1281.910034</v>
      </c>
      <c r="F5291" s="192">
        <v>1281.910034</v>
      </c>
      <c r="G5291" s="191">
        <v>878300000</v>
      </c>
      <c r="H5291" s="194">
        <f t="shared" si="164"/>
        <v>-9.0597550727033321E-3</v>
      </c>
      <c r="I5291" s="193"/>
      <c r="J5291" s="197">
        <v>5289</v>
      </c>
      <c r="K5291" s="234"/>
      <c r="L5291" s="234"/>
      <c r="M5291" s="234"/>
      <c r="N5291" s="234"/>
      <c r="O5291" s="234"/>
      <c r="P5291" s="234"/>
      <c r="Q5291" s="7">
        <v>36459</v>
      </c>
      <c r="R5291" s="234">
        <v>0.66908500000000004</v>
      </c>
      <c r="S5291" s="234">
        <v>0.67410700000000001</v>
      </c>
      <c r="T5291" s="234">
        <v>0.65457600000000005</v>
      </c>
      <c r="U5291" s="234">
        <v>0.67020100000000005</v>
      </c>
      <c r="V5291" s="192">
        <v>0.57914699999999997</v>
      </c>
      <c r="W5291" s="234">
        <v>361435200</v>
      </c>
      <c r="X5291" s="194">
        <f t="shared" si="165"/>
        <v>7.5503603818325299E-3</v>
      </c>
      <c r="Y5291" s="193"/>
      <c r="Z5291" s="197">
        <v>5289</v>
      </c>
    </row>
    <row r="5292" spans="1:26" ht="14.4" x14ac:dyDescent="0.3">
      <c r="A5292" s="7">
        <v>36458</v>
      </c>
      <c r="B5292" s="191">
        <v>1301.650024</v>
      </c>
      <c r="C5292" s="191">
        <v>1301.6800539999999</v>
      </c>
      <c r="D5292" s="191">
        <v>1286.0699460000001</v>
      </c>
      <c r="E5292" s="191">
        <v>1293.630005</v>
      </c>
      <c r="F5292" s="192">
        <v>1293.630005</v>
      </c>
      <c r="G5292" s="191">
        <v>777000000</v>
      </c>
      <c r="H5292" s="194">
        <f t="shared" si="164"/>
        <v>-6.1614250006728748E-3</v>
      </c>
      <c r="I5292" s="193"/>
      <c r="J5292" s="197">
        <v>5290</v>
      </c>
      <c r="K5292" s="234"/>
      <c r="L5292" s="234"/>
      <c r="M5292" s="234"/>
      <c r="N5292" s="234"/>
      <c r="O5292" s="234"/>
      <c r="P5292" s="234"/>
      <c r="Q5292" s="7">
        <v>36458</v>
      </c>
      <c r="R5292" s="234">
        <v>0.66294600000000004</v>
      </c>
      <c r="S5292" s="234">
        <v>0.67968799999999996</v>
      </c>
      <c r="T5292" s="234">
        <v>0.65848200000000001</v>
      </c>
      <c r="U5292" s="234">
        <v>0.66517899999999996</v>
      </c>
      <c r="V5292" s="192">
        <v>0.57480699999999996</v>
      </c>
      <c r="W5292" s="234">
        <v>326592000</v>
      </c>
      <c r="X5292" s="194">
        <f t="shared" si="165"/>
        <v>7.6078020288640903E-3</v>
      </c>
      <c r="Y5292" s="193"/>
      <c r="Z5292" s="197">
        <v>5290</v>
      </c>
    </row>
    <row r="5293" spans="1:26" ht="14.4" x14ac:dyDescent="0.3">
      <c r="A5293" s="7">
        <v>36455</v>
      </c>
      <c r="B5293" s="191">
        <v>1283.6099850000001</v>
      </c>
      <c r="C5293" s="191">
        <v>1308.8100589999999</v>
      </c>
      <c r="D5293" s="191">
        <v>1283.6099850000001</v>
      </c>
      <c r="E5293" s="191">
        <v>1301.650024</v>
      </c>
      <c r="F5293" s="192">
        <v>1301.650024</v>
      </c>
      <c r="G5293" s="191">
        <v>959200000</v>
      </c>
      <c r="H5293" s="194">
        <f t="shared" si="164"/>
        <v>1.405414355669723E-2</v>
      </c>
      <c r="I5293" s="193"/>
      <c r="J5293" s="197">
        <v>5291</v>
      </c>
      <c r="K5293" s="234"/>
      <c r="L5293" s="234"/>
      <c r="M5293" s="234"/>
      <c r="N5293" s="234"/>
      <c r="O5293" s="234"/>
      <c r="P5293" s="234"/>
      <c r="Q5293" s="7">
        <v>36455</v>
      </c>
      <c r="R5293" s="234">
        <v>0.68861600000000001</v>
      </c>
      <c r="S5293" s="234">
        <v>0.68973200000000001</v>
      </c>
      <c r="T5293" s="234">
        <v>0.65513399999999999</v>
      </c>
      <c r="U5293" s="234">
        <v>0.66015599999999997</v>
      </c>
      <c r="V5293" s="192">
        <v>0.57046699999999995</v>
      </c>
      <c r="W5293" s="234">
        <v>419507200</v>
      </c>
      <c r="X5293" s="194">
        <f t="shared" si="165"/>
        <v>-2.8736092075356153E-2</v>
      </c>
      <c r="Y5293" s="193"/>
      <c r="Z5293" s="197">
        <v>5291</v>
      </c>
    </row>
    <row r="5294" spans="1:26" ht="14.4" x14ac:dyDescent="0.3">
      <c r="A5294" s="7">
        <v>36454</v>
      </c>
      <c r="B5294" s="191">
        <v>1289.4300539999999</v>
      </c>
      <c r="C5294" s="191">
        <v>1289.4300539999999</v>
      </c>
      <c r="D5294" s="191">
        <v>1265.6099850000001</v>
      </c>
      <c r="E5294" s="191">
        <v>1283.6099850000001</v>
      </c>
      <c r="F5294" s="192">
        <v>1283.6099850000001</v>
      </c>
      <c r="G5294" s="191">
        <v>1012500000</v>
      </c>
      <c r="H5294" s="194">
        <f t="shared" si="164"/>
        <v>-4.5136756212135537E-3</v>
      </c>
      <c r="I5294" s="193"/>
      <c r="J5294" s="197">
        <v>5292</v>
      </c>
      <c r="K5294" s="234"/>
      <c r="L5294" s="234"/>
      <c r="M5294" s="234"/>
      <c r="N5294" s="234"/>
      <c r="O5294" s="234"/>
      <c r="P5294" s="234"/>
      <c r="Q5294" s="7">
        <v>36454</v>
      </c>
      <c r="R5294" s="234">
        <v>0.64787899999999998</v>
      </c>
      <c r="S5294" s="234">
        <v>0.68805799999999995</v>
      </c>
      <c r="T5294" s="234">
        <v>0.64620500000000003</v>
      </c>
      <c r="U5294" s="234">
        <v>0.67968799999999996</v>
      </c>
      <c r="V5294" s="192">
        <v>0.58734500000000001</v>
      </c>
      <c r="W5294" s="234">
        <v>793452800</v>
      </c>
      <c r="X5294" s="194">
        <f t="shared" si="165"/>
        <v>1.3311963342068904E-2</v>
      </c>
      <c r="Y5294" s="193"/>
      <c r="Z5294" s="197">
        <v>5292</v>
      </c>
    </row>
    <row r="5295" spans="1:26" ht="14.4" x14ac:dyDescent="0.3">
      <c r="A5295" s="7">
        <v>36453</v>
      </c>
      <c r="B5295" s="191">
        <v>1261.3199460000001</v>
      </c>
      <c r="C5295" s="191">
        <v>1289.4399410000001</v>
      </c>
      <c r="D5295" s="191">
        <v>1261.3199460000001</v>
      </c>
      <c r="E5295" s="191">
        <v>1289.4300539999999</v>
      </c>
      <c r="F5295" s="192">
        <v>1289.4300539999999</v>
      </c>
      <c r="G5295" s="191">
        <v>928800000</v>
      </c>
      <c r="H5295" s="194">
        <f t="shared" si="164"/>
        <v>2.2286262965352212E-2</v>
      </c>
      <c r="I5295" s="193"/>
      <c r="J5295" s="197">
        <v>5293</v>
      </c>
      <c r="K5295" s="234"/>
      <c r="L5295" s="234"/>
      <c r="M5295" s="234"/>
      <c r="N5295" s="234"/>
      <c r="O5295" s="234"/>
      <c r="P5295" s="234"/>
      <c r="Q5295" s="7">
        <v>36453</v>
      </c>
      <c r="R5295" s="234">
        <v>0.625</v>
      </c>
      <c r="S5295" s="234">
        <v>0.671875</v>
      </c>
      <c r="T5295" s="234">
        <v>0.625</v>
      </c>
      <c r="U5295" s="234">
        <v>0.67075899999999999</v>
      </c>
      <c r="V5295" s="192">
        <v>0.57962899999999995</v>
      </c>
      <c r="W5295" s="234">
        <v>1081404800</v>
      </c>
      <c r="X5295" s="194">
        <f t="shared" si="165"/>
        <v>9.6714561960515533E-2</v>
      </c>
      <c r="Y5295" s="193"/>
      <c r="Z5295" s="197">
        <v>5293</v>
      </c>
    </row>
    <row r="5296" spans="1:26" ht="14.4" x14ac:dyDescent="0.3">
      <c r="A5296" s="7">
        <v>36452</v>
      </c>
      <c r="B5296" s="191">
        <v>1254.130005</v>
      </c>
      <c r="C5296" s="191">
        <v>1279.3199460000001</v>
      </c>
      <c r="D5296" s="191">
        <v>1254.130005</v>
      </c>
      <c r="E5296" s="191">
        <v>1261.3199460000001</v>
      </c>
      <c r="F5296" s="192">
        <v>1261.3199460000001</v>
      </c>
      <c r="G5296" s="191">
        <v>905700000</v>
      </c>
      <c r="H5296" s="194">
        <f t="shared" si="164"/>
        <v>5.733010909024611E-3</v>
      </c>
      <c r="I5296" s="193"/>
      <c r="J5296" s="197">
        <v>5294</v>
      </c>
      <c r="K5296" s="234"/>
      <c r="L5296" s="234"/>
      <c r="M5296" s="234"/>
      <c r="N5296" s="234"/>
      <c r="O5296" s="234"/>
      <c r="P5296" s="234"/>
      <c r="Q5296" s="7">
        <v>36452</v>
      </c>
      <c r="R5296" s="234">
        <v>0.63950899999999999</v>
      </c>
      <c r="S5296" s="234">
        <v>0.66964299999999999</v>
      </c>
      <c r="T5296" s="234">
        <v>0.61104899999999995</v>
      </c>
      <c r="U5296" s="234">
        <v>0.61160700000000001</v>
      </c>
      <c r="V5296" s="192">
        <v>0.52851400000000004</v>
      </c>
      <c r="W5296" s="234">
        <v>1022582400</v>
      </c>
      <c r="X5296" s="194">
        <f t="shared" si="165"/>
        <v>-6.4845124052926431E-2</v>
      </c>
      <c r="Y5296" s="193"/>
      <c r="Z5296" s="197">
        <v>5294</v>
      </c>
    </row>
    <row r="5297" spans="1:26" ht="14.4" x14ac:dyDescent="0.3">
      <c r="A5297" s="7">
        <v>36451</v>
      </c>
      <c r="B5297" s="191">
        <v>1247.410034</v>
      </c>
      <c r="C5297" s="191">
        <v>1254.130005</v>
      </c>
      <c r="D5297" s="191">
        <v>1233.6999510000001</v>
      </c>
      <c r="E5297" s="191">
        <v>1254.130005</v>
      </c>
      <c r="F5297" s="192">
        <v>1254.130005</v>
      </c>
      <c r="G5297" s="191">
        <v>818700000</v>
      </c>
      <c r="H5297" s="194">
        <f t="shared" si="164"/>
        <v>5.3871388050739273E-3</v>
      </c>
      <c r="I5297" s="193"/>
      <c r="J5297" s="197">
        <v>5295</v>
      </c>
      <c r="K5297" s="234"/>
      <c r="L5297" s="234"/>
      <c r="M5297" s="234"/>
      <c r="N5297" s="234"/>
      <c r="O5297" s="234"/>
      <c r="P5297" s="234"/>
      <c r="Q5297" s="7">
        <v>36451</v>
      </c>
      <c r="R5297" s="234">
        <v>0.65959800000000002</v>
      </c>
      <c r="S5297" s="234">
        <v>0.66294600000000004</v>
      </c>
      <c r="T5297" s="234">
        <v>0.63504499999999997</v>
      </c>
      <c r="U5297" s="234">
        <v>0.65401799999999999</v>
      </c>
      <c r="V5297" s="192">
        <v>0.56516200000000005</v>
      </c>
      <c r="W5297" s="234">
        <v>776406400</v>
      </c>
      <c r="X5297" s="194">
        <f t="shared" si="165"/>
        <v>-1.7603326328158538E-2</v>
      </c>
      <c r="Y5297" s="193"/>
      <c r="Z5297" s="197">
        <v>5295</v>
      </c>
    </row>
    <row r="5298" spans="1:26" ht="14.4" x14ac:dyDescent="0.3">
      <c r="A5298" s="7">
        <v>36448</v>
      </c>
      <c r="B5298" s="191">
        <v>1283.420044</v>
      </c>
      <c r="C5298" s="191">
        <v>1283.420044</v>
      </c>
      <c r="D5298" s="191">
        <v>1245.3900149999999</v>
      </c>
      <c r="E5298" s="191">
        <v>1247.410034</v>
      </c>
      <c r="F5298" s="192">
        <v>1247.410034</v>
      </c>
      <c r="G5298" s="191">
        <v>912600000</v>
      </c>
      <c r="H5298" s="194">
        <f t="shared" si="164"/>
        <v>-2.8057852273966798E-2</v>
      </c>
      <c r="I5298" s="193"/>
      <c r="J5298" s="197">
        <v>5296</v>
      </c>
      <c r="K5298" s="234"/>
      <c r="L5298" s="234"/>
      <c r="M5298" s="234"/>
      <c r="N5298" s="234"/>
      <c r="O5298" s="234"/>
      <c r="P5298" s="234"/>
      <c r="Q5298" s="7">
        <v>36448</v>
      </c>
      <c r="R5298" s="234">
        <v>0.63504499999999997</v>
      </c>
      <c r="S5298" s="234">
        <v>0.67689699999999997</v>
      </c>
      <c r="T5298" s="234">
        <v>0.62667399999999995</v>
      </c>
      <c r="U5298" s="234">
        <v>0.66573700000000002</v>
      </c>
      <c r="V5298" s="192">
        <v>0.57528900000000005</v>
      </c>
      <c r="W5298" s="234">
        <v>1173177600</v>
      </c>
      <c r="X5298" s="194">
        <f t="shared" si="165"/>
        <v>1.878763193313043E-2</v>
      </c>
      <c r="Y5298" s="193"/>
      <c r="Z5298" s="197">
        <v>5296</v>
      </c>
    </row>
    <row r="5299" spans="1:26" ht="14.4" x14ac:dyDescent="0.3">
      <c r="A5299" s="7">
        <v>36447</v>
      </c>
      <c r="B5299" s="191">
        <v>1285.5500489999999</v>
      </c>
      <c r="C5299" s="191">
        <v>1289.630005</v>
      </c>
      <c r="D5299" s="191">
        <v>1267.619995</v>
      </c>
      <c r="E5299" s="191">
        <v>1283.420044</v>
      </c>
      <c r="F5299" s="192">
        <v>1283.420044</v>
      </c>
      <c r="G5299" s="191">
        <v>892300000</v>
      </c>
      <c r="H5299" s="194">
        <f t="shared" si="164"/>
        <v>-1.6568822051361322E-3</v>
      </c>
      <c r="I5299" s="193"/>
      <c r="J5299" s="197">
        <v>5297</v>
      </c>
      <c r="K5299" s="234"/>
      <c r="L5299" s="234"/>
      <c r="M5299" s="234"/>
      <c r="N5299" s="234"/>
      <c r="O5299" s="234"/>
      <c r="P5299" s="234"/>
      <c r="Q5299" s="7">
        <v>36447</v>
      </c>
      <c r="R5299" s="234">
        <v>0.61830399999999996</v>
      </c>
      <c r="S5299" s="234">
        <v>0.65457600000000005</v>
      </c>
      <c r="T5299" s="234">
        <v>0.61607100000000004</v>
      </c>
      <c r="U5299" s="234">
        <v>0.65346000000000004</v>
      </c>
      <c r="V5299" s="192">
        <v>0.56467999999999996</v>
      </c>
      <c r="W5299" s="234">
        <v>1898803200</v>
      </c>
      <c r="X5299" s="194">
        <f t="shared" si="165"/>
        <v>0.14299594158308612</v>
      </c>
      <c r="Y5299" s="193"/>
      <c r="Z5299" s="197">
        <v>5297</v>
      </c>
    </row>
    <row r="5300" spans="1:26" ht="14.4" x14ac:dyDescent="0.3">
      <c r="A5300" s="7">
        <v>36446</v>
      </c>
      <c r="B5300" s="191">
        <v>1313.040039</v>
      </c>
      <c r="C5300" s="191">
        <v>1313.040039</v>
      </c>
      <c r="D5300" s="191">
        <v>1282.8000489999999</v>
      </c>
      <c r="E5300" s="191">
        <v>1285.5500489999999</v>
      </c>
      <c r="F5300" s="192">
        <v>1285.5500489999999</v>
      </c>
      <c r="G5300" s="191">
        <v>821500000</v>
      </c>
      <c r="H5300" s="194">
        <f t="shared" si="164"/>
        <v>-2.0936139937466167E-2</v>
      </c>
      <c r="I5300" s="193"/>
      <c r="J5300" s="197">
        <v>5298</v>
      </c>
      <c r="K5300" s="234"/>
      <c r="L5300" s="234"/>
      <c r="M5300" s="234"/>
      <c r="N5300" s="234"/>
      <c r="O5300" s="234"/>
      <c r="P5300" s="234"/>
      <c r="Q5300" s="7">
        <v>36446</v>
      </c>
      <c r="R5300" s="234">
        <v>0.59486600000000001</v>
      </c>
      <c r="S5300" s="234">
        <v>0.62053599999999998</v>
      </c>
      <c r="T5300" s="234">
        <v>0.56919600000000004</v>
      </c>
      <c r="U5300" s="234">
        <v>0.57170799999999999</v>
      </c>
      <c r="V5300" s="192">
        <v>0.494035</v>
      </c>
      <c r="W5300" s="234">
        <v>636731200</v>
      </c>
      <c r="X5300" s="194">
        <f t="shared" si="165"/>
        <v>-5.4016792884565595E-2</v>
      </c>
      <c r="Y5300" s="193"/>
      <c r="Z5300" s="197">
        <v>5298</v>
      </c>
    </row>
    <row r="5301" spans="1:26" ht="14.4" x14ac:dyDescent="0.3">
      <c r="A5301" s="7">
        <v>36445</v>
      </c>
      <c r="B5301" s="191">
        <v>1335.209961</v>
      </c>
      <c r="C5301" s="191">
        <v>1335.209961</v>
      </c>
      <c r="D5301" s="191">
        <v>1311.8000489999999</v>
      </c>
      <c r="E5301" s="191">
        <v>1313.040039</v>
      </c>
      <c r="F5301" s="192">
        <v>1313.040039</v>
      </c>
      <c r="G5301" s="191">
        <v>778300000</v>
      </c>
      <c r="H5301" s="194">
        <f t="shared" si="164"/>
        <v>-1.6604071754674425E-2</v>
      </c>
      <c r="I5301" s="193"/>
      <c r="J5301" s="197">
        <v>5299</v>
      </c>
      <c r="K5301" s="234"/>
      <c r="L5301" s="234"/>
      <c r="M5301" s="234"/>
      <c r="N5301" s="234"/>
      <c r="O5301" s="234"/>
      <c r="P5301" s="234"/>
      <c r="Q5301" s="7">
        <v>36445</v>
      </c>
      <c r="R5301" s="234">
        <v>0.60602699999999998</v>
      </c>
      <c r="S5301" s="234">
        <v>0.62165199999999998</v>
      </c>
      <c r="T5301" s="234">
        <v>0.59821400000000002</v>
      </c>
      <c r="U5301" s="234">
        <v>0.60435300000000003</v>
      </c>
      <c r="V5301" s="192">
        <v>0.52224499999999996</v>
      </c>
      <c r="W5301" s="234">
        <v>563752000</v>
      </c>
      <c r="X5301" s="194">
        <f t="shared" si="165"/>
        <v>1.4994266612247908E-2</v>
      </c>
      <c r="Y5301" s="193"/>
      <c r="Z5301" s="197">
        <v>5299</v>
      </c>
    </row>
    <row r="5302" spans="1:26" ht="14.4" x14ac:dyDescent="0.3">
      <c r="A5302" s="7">
        <v>36444</v>
      </c>
      <c r="B5302" s="191">
        <v>1336.0200199999999</v>
      </c>
      <c r="C5302" s="191">
        <v>1339.2299800000001</v>
      </c>
      <c r="D5302" s="191">
        <v>1332.959961</v>
      </c>
      <c r="E5302" s="191">
        <v>1335.209961</v>
      </c>
      <c r="F5302" s="192">
        <v>1335.209961</v>
      </c>
      <c r="G5302" s="191">
        <v>655900000</v>
      </c>
      <c r="H5302" s="194">
        <f t="shared" si="164"/>
        <v>-6.0632250106544821E-4</v>
      </c>
      <c r="I5302" s="193"/>
      <c r="J5302" s="197">
        <v>5300</v>
      </c>
      <c r="K5302" s="234"/>
      <c r="L5302" s="234"/>
      <c r="M5302" s="234"/>
      <c r="N5302" s="234"/>
      <c r="O5302" s="234"/>
      <c r="P5302" s="234"/>
      <c r="Q5302" s="7">
        <v>36444</v>
      </c>
      <c r="R5302" s="234">
        <v>0.58928599999999998</v>
      </c>
      <c r="S5302" s="234">
        <v>0.609375</v>
      </c>
      <c r="T5302" s="234">
        <v>0.58928599999999998</v>
      </c>
      <c r="U5302" s="234">
        <v>0.59542399999999995</v>
      </c>
      <c r="V5302" s="192">
        <v>0.51453000000000004</v>
      </c>
      <c r="W5302" s="234">
        <v>263121600</v>
      </c>
      <c r="X5302" s="194">
        <f t="shared" si="165"/>
        <v>1.7161247724123304E-2</v>
      </c>
      <c r="Y5302" s="193"/>
      <c r="Z5302" s="197">
        <v>5300</v>
      </c>
    </row>
    <row r="5303" spans="1:26" ht="14.4" x14ac:dyDescent="0.3">
      <c r="A5303" s="7">
        <v>36441</v>
      </c>
      <c r="B5303" s="191">
        <v>1317.6400149999999</v>
      </c>
      <c r="C5303" s="191">
        <v>1336.6099850000001</v>
      </c>
      <c r="D5303" s="191">
        <v>1311.880005</v>
      </c>
      <c r="E5303" s="191">
        <v>1336.0200199999999</v>
      </c>
      <c r="F5303" s="192">
        <v>1336.0200199999999</v>
      </c>
      <c r="G5303" s="191">
        <v>897300000</v>
      </c>
      <c r="H5303" s="194">
        <f t="shared" si="164"/>
        <v>1.3949185506482956E-2</v>
      </c>
      <c r="I5303" s="193"/>
      <c r="J5303" s="197">
        <v>5301</v>
      </c>
      <c r="K5303" s="234"/>
      <c r="L5303" s="234"/>
      <c r="M5303" s="234"/>
      <c r="N5303" s="234"/>
      <c r="O5303" s="234"/>
      <c r="P5303" s="234"/>
      <c r="Q5303" s="7">
        <v>36441</v>
      </c>
      <c r="R5303" s="234">
        <v>0.59096000000000004</v>
      </c>
      <c r="S5303" s="234">
        <v>0.59207600000000005</v>
      </c>
      <c r="T5303" s="234">
        <v>0.56696400000000002</v>
      </c>
      <c r="U5303" s="234">
        <v>0.58537899999999998</v>
      </c>
      <c r="V5303" s="192">
        <v>0.50584899999999999</v>
      </c>
      <c r="W5303" s="234">
        <v>382804800</v>
      </c>
      <c r="X5303" s="194">
        <f t="shared" si="165"/>
        <v>-1.2241319383423292E-2</v>
      </c>
      <c r="Y5303" s="193"/>
      <c r="Z5303" s="197">
        <v>5301</v>
      </c>
    </row>
    <row r="5304" spans="1:26" ht="14.4" x14ac:dyDescent="0.3">
      <c r="A5304" s="7">
        <v>36440</v>
      </c>
      <c r="B5304" s="191">
        <v>1325.400024</v>
      </c>
      <c r="C5304" s="191">
        <v>1328.0500489999999</v>
      </c>
      <c r="D5304" s="191">
        <v>1314.130005</v>
      </c>
      <c r="E5304" s="191">
        <v>1317.6400149999999</v>
      </c>
      <c r="F5304" s="192">
        <v>1317.6400149999999</v>
      </c>
      <c r="G5304" s="191">
        <v>827800000</v>
      </c>
      <c r="H5304" s="194">
        <f t="shared" si="164"/>
        <v>-5.8548429602262343E-3</v>
      </c>
      <c r="I5304" s="193"/>
      <c r="J5304" s="197">
        <v>5302</v>
      </c>
      <c r="K5304" s="234"/>
      <c r="L5304" s="234"/>
      <c r="M5304" s="234"/>
      <c r="N5304" s="234"/>
      <c r="O5304" s="234"/>
      <c r="P5304" s="234"/>
      <c r="Q5304" s="7">
        <v>36440</v>
      </c>
      <c r="R5304" s="234">
        <v>0.61104899999999995</v>
      </c>
      <c r="S5304" s="234">
        <v>0.61272300000000002</v>
      </c>
      <c r="T5304" s="234">
        <v>0.57924100000000001</v>
      </c>
      <c r="U5304" s="234">
        <v>0.59263399999999999</v>
      </c>
      <c r="V5304" s="192">
        <v>0.51211799999999996</v>
      </c>
      <c r="W5304" s="234">
        <v>605886400</v>
      </c>
      <c r="X5304" s="194">
        <f t="shared" si="165"/>
        <v>-1.2093281660226973E-2</v>
      </c>
      <c r="Y5304" s="193"/>
      <c r="Z5304" s="197">
        <v>5302</v>
      </c>
    </row>
    <row r="5305" spans="1:26" ht="14.4" x14ac:dyDescent="0.3">
      <c r="A5305" s="7">
        <v>36439</v>
      </c>
      <c r="B5305" s="191">
        <v>1301.349976</v>
      </c>
      <c r="C5305" s="191">
        <v>1325.459961</v>
      </c>
      <c r="D5305" s="191">
        <v>1301.349976</v>
      </c>
      <c r="E5305" s="191">
        <v>1325.400024</v>
      </c>
      <c r="F5305" s="192">
        <v>1325.400024</v>
      </c>
      <c r="G5305" s="191">
        <v>895200000</v>
      </c>
      <c r="H5305" s="194">
        <f t="shared" si="164"/>
        <v>1.8480845616890427E-2</v>
      </c>
      <c r="I5305" s="193"/>
      <c r="J5305" s="197">
        <v>5303</v>
      </c>
      <c r="K5305" s="234"/>
      <c r="L5305" s="234"/>
      <c r="M5305" s="234"/>
      <c r="N5305" s="234"/>
      <c r="O5305" s="234"/>
      <c r="P5305" s="234"/>
      <c r="Q5305" s="7">
        <v>36439</v>
      </c>
      <c r="R5305" s="234">
        <v>0.61941999999999997</v>
      </c>
      <c r="S5305" s="234">
        <v>0.62165199999999998</v>
      </c>
      <c r="T5305" s="234">
        <v>0.59821400000000002</v>
      </c>
      <c r="U5305" s="234">
        <v>0.59988799999999998</v>
      </c>
      <c r="V5305" s="192">
        <v>0.51838700000000004</v>
      </c>
      <c r="W5305" s="234">
        <v>804272000</v>
      </c>
      <c r="X5305" s="194">
        <f t="shared" si="165"/>
        <v>-1.104022710016137E-2</v>
      </c>
      <c r="Y5305" s="193"/>
      <c r="Z5305" s="197">
        <v>5303</v>
      </c>
    </row>
    <row r="5306" spans="1:26" ht="14.4" x14ac:dyDescent="0.3">
      <c r="A5306" s="7">
        <v>36438</v>
      </c>
      <c r="B5306" s="191">
        <v>1304.599976</v>
      </c>
      <c r="C5306" s="191">
        <v>1316.410034</v>
      </c>
      <c r="D5306" s="191">
        <v>1286.4399410000001</v>
      </c>
      <c r="E5306" s="191">
        <v>1301.349976</v>
      </c>
      <c r="F5306" s="192">
        <v>1301.349976</v>
      </c>
      <c r="G5306" s="191">
        <v>965700000</v>
      </c>
      <c r="H5306" s="194">
        <f t="shared" si="164"/>
        <v>-2.4911850833883504E-3</v>
      </c>
      <c r="I5306" s="193"/>
      <c r="J5306" s="197">
        <v>5304</v>
      </c>
      <c r="K5306" s="234"/>
      <c r="L5306" s="234"/>
      <c r="M5306" s="234"/>
      <c r="N5306" s="234"/>
      <c r="O5306" s="234"/>
      <c r="P5306" s="234"/>
      <c r="Q5306" s="7">
        <v>36438</v>
      </c>
      <c r="R5306" s="234">
        <v>0.58593799999999996</v>
      </c>
      <c r="S5306" s="234">
        <v>0.60825899999999999</v>
      </c>
      <c r="T5306" s="234">
        <v>0.578125</v>
      </c>
      <c r="U5306" s="234">
        <v>0.60658500000000004</v>
      </c>
      <c r="V5306" s="192">
        <v>0.52417400000000003</v>
      </c>
      <c r="W5306" s="234">
        <v>814206400</v>
      </c>
      <c r="X5306" s="194">
        <f t="shared" si="165"/>
        <v>5.2275090638262009E-2</v>
      </c>
      <c r="Y5306" s="193"/>
      <c r="Z5306" s="197">
        <v>5304</v>
      </c>
    </row>
    <row r="5307" spans="1:26" ht="14.4" x14ac:dyDescent="0.3">
      <c r="A5307" s="7">
        <v>36437</v>
      </c>
      <c r="B5307" s="191">
        <v>1282.8100589999999</v>
      </c>
      <c r="C5307" s="191">
        <v>1304.599976</v>
      </c>
      <c r="D5307" s="191">
        <v>1282.8100589999999</v>
      </c>
      <c r="E5307" s="191">
        <v>1304.599976</v>
      </c>
      <c r="F5307" s="192">
        <v>1304.599976</v>
      </c>
      <c r="G5307" s="191">
        <v>803300000</v>
      </c>
      <c r="H5307" s="194">
        <f t="shared" si="164"/>
        <v>1.6986082114904946E-2</v>
      </c>
      <c r="I5307" s="193"/>
      <c r="J5307" s="197">
        <v>5305</v>
      </c>
      <c r="K5307" s="234"/>
      <c r="L5307" s="234"/>
      <c r="M5307" s="234"/>
      <c r="N5307" s="234"/>
      <c r="O5307" s="234"/>
      <c r="P5307" s="234"/>
      <c r="Q5307" s="7">
        <v>36437</v>
      </c>
      <c r="R5307" s="234">
        <v>0.55691999999999997</v>
      </c>
      <c r="S5307" s="234">
        <v>0.57924100000000001</v>
      </c>
      <c r="T5307" s="234">
        <v>0.55691999999999997</v>
      </c>
      <c r="U5307" s="234">
        <v>0.57645100000000005</v>
      </c>
      <c r="V5307" s="192">
        <v>0.49813400000000002</v>
      </c>
      <c r="W5307" s="234">
        <v>459356800</v>
      </c>
      <c r="X5307" s="194">
        <f t="shared" si="165"/>
        <v>4.6075855797964367E-2</v>
      </c>
      <c r="Y5307" s="193"/>
      <c r="Z5307" s="197">
        <v>5305</v>
      </c>
    </row>
    <row r="5308" spans="1:26" ht="14.4" x14ac:dyDescent="0.3">
      <c r="A5308" s="7">
        <v>36434</v>
      </c>
      <c r="B5308" s="191">
        <v>1282.709961</v>
      </c>
      <c r="C5308" s="191">
        <v>1283.170044</v>
      </c>
      <c r="D5308" s="191">
        <v>1265.780029</v>
      </c>
      <c r="E5308" s="191">
        <v>1282.8100589999999</v>
      </c>
      <c r="F5308" s="192">
        <v>1282.8100589999999</v>
      </c>
      <c r="G5308" s="191">
        <v>896200000</v>
      </c>
      <c r="H5308" s="194">
        <f t="shared" si="164"/>
        <v>7.803634729853712E-5</v>
      </c>
      <c r="I5308" s="193"/>
      <c r="J5308" s="197">
        <v>5306</v>
      </c>
      <c r="K5308" s="234"/>
      <c r="L5308" s="234"/>
      <c r="M5308" s="234"/>
      <c r="N5308" s="234"/>
      <c r="O5308" s="234"/>
      <c r="P5308" s="234"/>
      <c r="Q5308" s="7">
        <v>36434</v>
      </c>
      <c r="R5308" s="234">
        <v>0.55468799999999996</v>
      </c>
      <c r="S5308" s="234">
        <v>0.55747800000000003</v>
      </c>
      <c r="T5308" s="234">
        <v>0.53125</v>
      </c>
      <c r="U5308" s="234">
        <v>0.55105999999999999</v>
      </c>
      <c r="V5308" s="192">
        <v>0.47619299999999998</v>
      </c>
      <c r="W5308" s="234">
        <v>614790400</v>
      </c>
      <c r="X5308" s="194">
        <f t="shared" si="165"/>
        <v>-2.5171498232304166E-2</v>
      </c>
      <c r="Y5308" s="193"/>
      <c r="Z5308" s="197">
        <v>5306</v>
      </c>
    </row>
    <row r="5309" spans="1:26" ht="14.4" x14ac:dyDescent="0.3">
      <c r="A5309" s="7">
        <v>36433</v>
      </c>
      <c r="B5309" s="191">
        <v>1268.369995</v>
      </c>
      <c r="C5309" s="191">
        <v>1291.3100589999999</v>
      </c>
      <c r="D5309" s="191">
        <v>1268.369995</v>
      </c>
      <c r="E5309" s="191">
        <v>1282.709961</v>
      </c>
      <c r="F5309" s="192">
        <v>1282.709961</v>
      </c>
      <c r="G5309" s="191">
        <v>1017600000</v>
      </c>
      <c r="H5309" s="194">
        <f t="shared" si="164"/>
        <v>1.1305822478085351E-2</v>
      </c>
      <c r="I5309" s="193"/>
      <c r="J5309" s="197">
        <v>5307</v>
      </c>
      <c r="K5309" s="234"/>
      <c r="L5309" s="234"/>
      <c r="M5309" s="234"/>
      <c r="N5309" s="234"/>
      <c r="O5309" s="234"/>
      <c r="P5309" s="234"/>
      <c r="Q5309" s="7">
        <v>36433</v>
      </c>
      <c r="R5309" s="234">
        <v>0.53180799999999995</v>
      </c>
      <c r="S5309" s="234">
        <v>0.57310300000000003</v>
      </c>
      <c r="T5309" s="234">
        <v>0.52901799999999999</v>
      </c>
      <c r="U5309" s="234">
        <v>0.56528999999999996</v>
      </c>
      <c r="V5309" s="192">
        <v>0.48848900000000001</v>
      </c>
      <c r="W5309" s="234">
        <v>908084800</v>
      </c>
      <c r="X5309" s="194">
        <f t="shared" si="165"/>
        <v>7.1957743944454478E-2</v>
      </c>
      <c r="Y5309" s="193"/>
      <c r="Z5309" s="197">
        <v>5307</v>
      </c>
    </row>
    <row r="5310" spans="1:26" ht="14.4" x14ac:dyDescent="0.3">
      <c r="A5310" s="7">
        <v>36432</v>
      </c>
      <c r="B5310" s="191">
        <v>1282.1999510000001</v>
      </c>
      <c r="C5310" s="191">
        <v>1288.829956</v>
      </c>
      <c r="D5310" s="191">
        <v>1268.160034</v>
      </c>
      <c r="E5310" s="191">
        <v>1268.369995</v>
      </c>
      <c r="F5310" s="192">
        <v>1268.369995</v>
      </c>
      <c r="G5310" s="191">
        <v>856000000</v>
      </c>
      <c r="H5310" s="194">
        <f t="shared" si="164"/>
        <v>-1.0786114902916602E-2</v>
      </c>
      <c r="I5310" s="193"/>
      <c r="J5310" s="197">
        <v>5308</v>
      </c>
      <c r="K5310" s="234"/>
      <c r="L5310" s="234"/>
      <c r="M5310" s="234"/>
      <c r="N5310" s="234"/>
      <c r="O5310" s="234"/>
      <c r="P5310" s="234"/>
      <c r="Q5310" s="7">
        <v>36432</v>
      </c>
      <c r="R5310" s="234">
        <v>0.53794600000000004</v>
      </c>
      <c r="S5310" s="234">
        <v>0.546875</v>
      </c>
      <c r="T5310" s="234">
        <v>0.51785700000000001</v>
      </c>
      <c r="U5310" s="234">
        <v>0.52734400000000003</v>
      </c>
      <c r="V5310" s="192">
        <v>0.45569799999999999</v>
      </c>
      <c r="W5310" s="234">
        <v>657283200</v>
      </c>
      <c r="X5310" s="194">
        <f t="shared" si="165"/>
        <v>-9.4340032779901013E-3</v>
      </c>
      <c r="Y5310" s="193"/>
      <c r="Z5310" s="197">
        <v>5308</v>
      </c>
    </row>
    <row r="5311" spans="1:26" ht="14.4" x14ac:dyDescent="0.3">
      <c r="A5311" s="7">
        <v>36431</v>
      </c>
      <c r="B5311" s="191">
        <v>1283.3100589999999</v>
      </c>
      <c r="C5311" s="191">
        <v>1285.5500489999999</v>
      </c>
      <c r="D5311" s="191">
        <v>1256.26001</v>
      </c>
      <c r="E5311" s="191">
        <v>1282.1999510000001</v>
      </c>
      <c r="F5311" s="192">
        <v>1282.1999510000001</v>
      </c>
      <c r="G5311" s="191">
        <v>885400000</v>
      </c>
      <c r="H5311" s="194">
        <f t="shared" si="164"/>
        <v>-8.6503490891740508E-4</v>
      </c>
      <c r="I5311" s="193"/>
      <c r="J5311" s="197">
        <v>5309</v>
      </c>
      <c r="K5311" s="234"/>
      <c r="L5311" s="234"/>
      <c r="M5311" s="234"/>
      <c r="N5311" s="234"/>
      <c r="O5311" s="234"/>
      <c r="P5311" s="234"/>
      <c r="Q5311" s="7">
        <v>36431</v>
      </c>
      <c r="R5311" s="234">
        <v>0.54910700000000001</v>
      </c>
      <c r="S5311" s="234">
        <v>0.55357100000000004</v>
      </c>
      <c r="T5311" s="234">
        <v>0.51283500000000004</v>
      </c>
      <c r="U5311" s="234">
        <v>0.53236600000000001</v>
      </c>
      <c r="V5311" s="192">
        <v>0.460038</v>
      </c>
      <c r="W5311" s="234">
        <v>1414963200</v>
      </c>
      <c r="X5311" s="194">
        <f t="shared" si="165"/>
        <v>-2.7523052141597809E-2</v>
      </c>
      <c r="Y5311" s="193"/>
      <c r="Z5311" s="197">
        <v>5309</v>
      </c>
    </row>
    <row r="5312" spans="1:26" ht="14.4" x14ac:dyDescent="0.3">
      <c r="A5312" s="7">
        <v>36430</v>
      </c>
      <c r="B5312" s="191">
        <v>1277.3599850000001</v>
      </c>
      <c r="C5312" s="191">
        <v>1295.030029</v>
      </c>
      <c r="D5312" s="191">
        <v>1277.3599850000001</v>
      </c>
      <c r="E5312" s="191">
        <v>1283.3100589999999</v>
      </c>
      <c r="F5312" s="192">
        <v>1283.3100589999999</v>
      </c>
      <c r="G5312" s="191">
        <v>780600000</v>
      </c>
      <c r="H5312" s="194">
        <f t="shared" si="164"/>
        <v>4.6581027039138525E-3</v>
      </c>
      <c r="I5312" s="193"/>
      <c r="J5312" s="197">
        <v>5310</v>
      </c>
      <c r="K5312" s="234"/>
      <c r="L5312" s="234"/>
      <c r="M5312" s="234"/>
      <c r="N5312" s="234"/>
      <c r="O5312" s="234"/>
      <c r="P5312" s="234"/>
      <c r="Q5312" s="7">
        <v>36430</v>
      </c>
      <c r="R5312" s="234">
        <v>0.59263399999999999</v>
      </c>
      <c r="S5312" s="234">
        <v>0.59598200000000001</v>
      </c>
      <c r="T5312" s="234">
        <v>0.54631700000000005</v>
      </c>
      <c r="U5312" s="234">
        <v>0.54743299999999995</v>
      </c>
      <c r="V5312" s="192">
        <v>0.47305799999999998</v>
      </c>
      <c r="W5312" s="234">
        <v>948192000</v>
      </c>
      <c r="X5312" s="194">
        <f t="shared" si="165"/>
        <v>-5.5823338861977538E-2</v>
      </c>
      <c r="Y5312" s="193"/>
      <c r="Z5312" s="197">
        <v>5310</v>
      </c>
    </row>
    <row r="5313" spans="1:26" ht="14.4" x14ac:dyDescent="0.3">
      <c r="A5313" s="7">
        <v>36427</v>
      </c>
      <c r="B5313" s="191">
        <v>1280.410034</v>
      </c>
      <c r="C5313" s="191">
        <v>1281.170044</v>
      </c>
      <c r="D5313" s="191">
        <v>1263.839966</v>
      </c>
      <c r="E5313" s="191">
        <v>1277.3599850000001</v>
      </c>
      <c r="F5313" s="192">
        <v>1277.3599850000001</v>
      </c>
      <c r="G5313" s="191">
        <v>872800000</v>
      </c>
      <c r="H5313" s="194">
        <f t="shared" si="164"/>
        <v>-2.3820877055075818E-3</v>
      </c>
      <c r="I5313" s="193"/>
      <c r="J5313" s="197">
        <v>5311</v>
      </c>
      <c r="K5313" s="234"/>
      <c r="L5313" s="234"/>
      <c r="M5313" s="234"/>
      <c r="N5313" s="234"/>
      <c r="O5313" s="234"/>
      <c r="P5313" s="234"/>
      <c r="Q5313" s="7">
        <v>36427</v>
      </c>
      <c r="R5313" s="234">
        <v>0.56584800000000002</v>
      </c>
      <c r="S5313" s="234">
        <v>0.59835400000000005</v>
      </c>
      <c r="T5313" s="234">
        <v>0.5625</v>
      </c>
      <c r="U5313" s="234">
        <v>0.57979899999999995</v>
      </c>
      <c r="V5313" s="192">
        <v>0.501027</v>
      </c>
      <c r="W5313" s="234">
        <v>1179875200</v>
      </c>
      <c r="X5313" s="194">
        <f t="shared" si="165"/>
        <v>2.5666903451254774E-2</v>
      </c>
      <c r="Y5313" s="193"/>
      <c r="Z5313" s="197">
        <v>5311</v>
      </c>
    </row>
    <row r="5314" spans="1:26" ht="14.4" x14ac:dyDescent="0.3">
      <c r="A5314" s="7">
        <v>36426</v>
      </c>
      <c r="B5314" s="191">
        <v>1310.51001</v>
      </c>
      <c r="C5314" s="191">
        <v>1315.25</v>
      </c>
      <c r="D5314" s="191">
        <v>1277.3000489999999</v>
      </c>
      <c r="E5314" s="191">
        <v>1280.410034</v>
      </c>
      <c r="F5314" s="192">
        <v>1280.410034</v>
      </c>
      <c r="G5314" s="191">
        <v>890800000</v>
      </c>
      <c r="H5314" s="194">
        <f t="shared" si="164"/>
        <v>-2.2968138946149651E-2</v>
      </c>
      <c r="I5314" s="193"/>
      <c r="J5314" s="197">
        <v>5312</v>
      </c>
      <c r="K5314" s="234"/>
      <c r="L5314" s="234"/>
      <c r="M5314" s="234"/>
      <c r="N5314" s="234"/>
      <c r="O5314" s="234"/>
      <c r="P5314" s="234"/>
      <c r="Q5314" s="7">
        <v>36426</v>
      </c>
      <c r="R5314" s="234">
        <v>0.63504499999999997</v>
      </c>
      <c r="S5314" s="234">
        <v>0.63616099999999998</v>
      </c>
      <c r="T5314" s="234">
        <v>0.5625</v>
      </c>
      <c r="U5314" s="234">
        <v>0.56528999999999996</v>
      </c>
      <c r="V5314" s="192">
        <v>0.48848900000000001</v>
      </c>
      <c r="W5314" s="234">
        <v>1143755200</v>
      </c>
      <c r="X5314" s="194">
        <f t="shared" si="165"/>
        <v>-9.9556127395861421E-2</v>
      </c>
      <c r="Y5314" s="193"/>
      <c r="Z5314" s="197">
        <v>5312</v>
      </c>
    </row>
    <row r="5315" spans="1:26" ht="14.4" x14ac:dyDescent="0.3">
      <c r="A5315" s="7">
        <v>36425</v>
      </c>
      <c r="B5315" s="191">
        <v>1307.579956</v>
      </c>
      <c r="C5315" s="191">
        <v>1316.1800539999999</v>
      </c>
      <c r="D5315" s="191">
        <v>1297.8100589999999</v>
      </c>
      <c r="E5315" s="191">
        <v>1310.51001</v>
      </c>
      <c r="F5315" s="192">
        <v>1310.51001</v>
      </c>
      <c r="G5315" s="191">
        <v>822200000</v>
      </c>
      <c r="H5315" s="194">
        <f t="shared" si="164"/>
        <v>2.2408220518791181E-3</v>
      </c>
      <c r="I5315" s="193"/>
      <c r="J5315" s="197">
        <v>5313</v>
      </c>
      <c r="K5315" s="234"/>
      <c r="L5315" s="234"/>
      <c r="M5315" s="234"/>
      <c r="N5315" s="234"/>
      <c r="O5315" s="234"/>
      <c r="P5315" s="234"/>
      <c r="Q5315" s="7">
        <v>36425</v>
      </c>
      <c r="R5315" s="234">
        <v>0.62276799999999999</v>
      </c>
      <c r="S5315" s="234">
        <v>0.63950899999999999</v>
      </c>
      <c r="T5315" s="234">
        <v>0.61621099999999995</v>
      </c>
      <c r="U5315" s="234">
        <v>0.62778999999999996</v>
      </c>
      <c r="V5315" s="192">
        <v>0.54249800000000004</v>
      </c>
      <c r="W5315" s="234">
        <v>1123169600</v>
      </c>
      <c r="X5315" s="194">
        <f t="shared" si="165"/>
        <v>1.5343440014972934E-2</v>
      </c>
      <c r="Y5315" s="193"/>
      <c r="Z5315" s="197">
        <v>5313</v>
      </c>
    </row>
    <row r="5316" spans="1:26" ht="14.4" x14ac:dyDescent="0.3">
      <c r="A5316" s="7">
        <v>36424</v>
      </c>
      <c r="B5316" s="191">
        <v>1335.5200199999999</v>
      </c>
      <c r="C5316" s="191">
        <v>1335.530029</v>
      </c>
      <c r="D5316" s="191">
        <v>1301.969971</v>
      </c>
      <c r="E5316" s="191">
        <v>1307.579956</v>
      </c>
      <c r="F5316" s="192">
        <v>1307.579956</v>
      </c>
      <c r="G5316" s="191">
        <v>817300000</v>
      </c>
      <c r="H5316" s="194">
        <f t="shared" ref="H5316:H5379" si="166">(F5316-F5317)/F5317</f>
        <v>-2.0928075290772796E-2</v>
      </c>
      <c r="I5316" s="193"/>
      <c r="J5316" s="197">
        <v>5314</v>
      </c>
      <c r="K5316" s="234"/>
      <c r="L5316" s="234"/>
      <c r="M5316" s="234"/>
      <c r="N5316" s="234"/>
      <c r="O5316" s="234"/>
      <c r="P5316" s="234"/>
      <c r="Q5316" s="7">
        <v>36424</v>
      </c>
      <c r="R5316" s="234">
        <v>0.65346000000000004</v>
      </c>
      <c r="S5316" s="234">
        <v>0.65401799999999999</v>
      </c>
      <c r="T5316" s="234">
        <v>0.61607100000000004</v>
      </c>
      <c r="U5316" s="234">
        <v>0.61830399999999996</v>
      </c>
      <c r="V5316" s="192">
        <v>0.5343</v>
      </c>
      <c r="W5316" s="234">
        <v>3357558400</v>
      </c>
      <c r="X5316" s="194">
        <f t="shared" ref="X5316:X5379" si="167">(V5316-V5317)/V5317</f>
        <v>-0.12411128360401244</v>
      </c>
      <c r="Y5316" s="193"/>
      <c r="Z5316" s="197">
        <v>5314</v>
      </c>
    </row>
    <row r="5317" spans="1:26" ht="14.4" x14ac:dyDescent="0.3">
      <c r="A5317" s="7">
        <v>36423</v>
      </c>
      <c r="B5317" s="191">
        <v>1335.420044</v>
      </c>
      <c r="C5317" s="191">
        <v>1338.380005</v>
      </c>
      <c r="D5317" s="191">
        <v>1330.6099850000001</v>
      </c>
      <c r="E5317" s="191">
        <v>1335.530029</v>
      </c>
      <c r="F5317" s="192">
        <v>1335.530029</v>
      </c>
      <c r="G5317" s="191">
        <v>568000000</v>
      </c>
      <c r="H5317" s="194">
        <f t="shared" si="166"/>
        <v>8.2359854110480545E-5</v>
      </c>
      <c r="I5317" s="193"/>
      <c r="J5317" s="197">
        <v>5315</v>
      </c>
      <c r="K5317" s="234"/>
      <c r="L5317" s="234"/>
      <c r="M5317" s="234"/>
      <c r="N5317" s="234"/>
      <c r="O5317" s="234"/>
      <c r="P5317" s="234"/>
      <c r="Q5317" s="7">
        <v>36423</v>
      </c>
      <c r="R5317" s="234">
        <v>0.6875</v>
      </c>
      <c r="S5317" s="234">
        <v>0.71540199999999998</v>
      </c>
      <c r="T5317" s="234">
        <v>0.68638399999999999</v>
      </c>
      <c r="U5317" s="234">
        <v>0.70591499999999996</v>
      </c>
      <c r="V5317" s="192">
        <v>0.61000900000000002</v>
      </c>
      <c r="W5317" s="234">
        <v>456668800</v>
      </c>
      <c r="X5317" s="194">
        <f t="shared" si="167"/>
        <v>2.7618957773907032E-2</v>
      </c>
      <c r="Y5317" s="193"/>
      <c r="Z5317" s="197">
        <v>5315</v>
      </c>
    </row>
    <row r="5318" spans="1:26" ht="14.4" x14ac:dyDescent="0.3">
      <c r="A5318" s="7">
        <v>36420</v>
      </c>
      <c r="B5318" s="191">
        <v>1318.4799800000001</v>
      </c>
      <c r="C5318" s="191">
        <v>1337.589966</v>
      </c>
      <c r="D5318" s="191">
        <v>1318.4799800000001</v>
      </c>
      <c r="E5318" s="191">
        <v>1335.420044</v>
      </c>
      <c r="F5318" s="192">
        <v>1335.420044</v>
      </c>
      <c r="G5318" s="191">
        <v>861900000</v>
      </c>
      <c r="H5318" s="194">
        <f t="shared" si="166"/>
        <v>1.2848176883201437E-2</v>
      </c>
      <c r="I5318" s="193"/>
      <c r="J5318" s="197">
        <v>5316</v>
      </c>
      <c r="K5318" s="234"/>
      <c r="L5318" s="234"/>
      <c r="M5318" s="234"/>
      <c r="N5318" s="234"/>
      <c r="O5318" s="234"/>
      <c r="P5318" s="234"/>
      <c r="Q5318" s="7">
        <v>36420</v>
      </c>
      <c r="R5318" s="234">
        <v>0.69028999999999996</v>
      </c>
      <c r="S5318" s="234">
        <v>0.69419600000000004</v>
      </c>
      <c r="T5318" s="234">
        <v>0.68080399999999996</v>
      </c>
      <c r="U5318" s="234">
        <v>0.68694200000000005</v>
      </c>
      <c r="V5318" s="192">
        <v>0.59361399999999998</v>
      </c>
      <c r="W5318" s="234">
        <v>277278400</v>
      </c>
      <c r="X5318" s="194">
        <f t="shared" si="167"/>
        <v>1.6282825078587726E-3</v>
      </c>
      <c r="Y5318" s="193"/>
      <c r="Z5318" s="197">
        <v>5316</v>
      </c>
    </row>
    <row r="5319" spans="1:26" ht="14.4" x14ac:dyDescent="0.3">
      <c r="A5319" s="7">
        <v>36419</v>
      </c>
      <c r="B5319" s="191">
        <v>1317.969971</v>
      </c>
      <c r="C5319" s="191">
        <v>1322.51001</v>
      </c>
      <c r="D5319" s="191">
        <v>1299.969971</v>
      </c>
      <c r="E5319" s="191">
        <v>1318.4799800000001</v>
      </c>
      <c r="F5319" s="192">
        <v>1318.4799800000001</v>
      </c>
      <c r="G5319" s="191">
        <v>739000000</v>
      </c>
      <c r="H5319" s="194">
        <f t="shared" si="166"/>
        <v>3.869655691875258E-4</v>
      </c>
      <c r="I5319" s="193"/>
      <c r="J5319" s="197">
        <v>5317</v>
      </c>
      <c r="K5319" s="234"/>
      <c r="L5319" s="234"/>
      <c r="M5319" s="234"/>
      <c r="N5319" s="234"/>
      <c r="O5319" s="234"/>
      <c r="P5319" s="234"/>
      <c r="Q5319" s="7">
        <v>36419</v>
      </c>
      <c r="R5319" s="234">
        <v>0.67912899999999998</v>
      </c>
      <c r="S5319" s="234">
        <v>0.69698700000000002</v>
      </c>
      <c r="T5319" s="234">
        <v>0.65959800000000002</v>
      </c>
      <c r="U5319" s="234">
        <v>0.68582600000000005</v>
      </c>
      <c r="V5319" s="192">
        <v>0.59264899999999998</v>
      </c>
      <c r="W5319" s="234">
        <v>441884800</v>
      </c>
      <c r="X5319" s="194">
        <f t="shared" si="167"/>
        <v>1.9071184645383543E-2</v>
      </c>
      <c r="Y5319" s="193"/>
      <c r="Z5319" s="197">
        <v>5317</v>
      </c>
    </row>
    <row r="5320" spans="1:26" ht="14.4" x14ac:dyDescent="0.3">
      <c r="A5320" s="7">
        <v>36418</v>
      </c>
      <c r="B5320" s="191">
        <v>1336.290039</v>
      </c>
      <c r="C5320" s="191">
        <v>1347.209961</v>
      </c>
      <c r="D5320" s="191">
        <v>1317.969971</v>
      </c>
      <c r="E5320" s="191">
        <v>1317.969971</v>
      </c>
      <c r="F5320" s="192">
        <v>1317.969971</v>
      </c>
      <c r="G5320" s="191">
        <v>787300000</v>
      </c>
      <c r="H5320" s="194">
        <f t="shared" si="166"/>
        <v>-1.3709649451334413E-2</v>
      </c>
      <c r="I5320" s="193"/>
      <c r="J5320" s="197">
        <v>5318</v>
      </c>
      <c r="K5320" s="234"/>
      <c r="L5320" s="234"/>
      <c r="M5320" s="234"/>
      <c r="N5320" s="234"/>
      <c r="O5320" s="234"/>
      <c r="P5320" s="234"/>
      <c r="Q5320" s="7">
        <v>36418</v>
      </c>
      <c r="R5320" s="234">
        <v>0.70424100000000001</v>
      </c>
      <c r="S5320" s="234">
        <v>0.70647300000000002</v>
      </c>
      <c r="T5320" s="234">
        <v>0.671875</v>
      </c>
      <c r="U5320" s="234">
        <v>0.67299100000000001</v>
      </c>
      <c r="V5320" s="192">
        <v>0.58155800000000002</v>
      </c>
      <c r="W5320" s="234">
        <v>359576000</v>
      </c>
      <c r="X5320" s="194">
        <f t="shared" si="167"/>
        <v>-3.1325943384441161E-2</v>
      </c>
      <c r="Y5320" s="193"/>
      <c r="Z5320" s="197">
        <v>5318</v>
      </c>
    </row>
    <row r="5321" spans="1:26" ht="14.4" x14ac:dyDescent="0.3">
      <c r="A5321" s="7">
        <v>36417</v>
      </c>
      <c r="B5321" s="191">
        <v>1344.130005</v>
      </c>
      <c r="C5321" s="191">
        <v>1344.1800539999999</v>
      </c>
      <c r="D5321" s="191">
        <v>1330.6099850000001</v>
      </c>
      <c r="E5321" s="191">
        <v>1336.290039</v>
      </c>
      <c r="F5321" s="192">
        <v>1336.290039</v>
      </c>
      <c r="G5321" s="191">
        <v>734500000</v>
      </c>
      <c r="H5321" s="194">
        <f t="shared" si="166"/>
        <v>-5.8327438349239169E-3</v>
      </c>
      <c r="I5321" s="193"/>
      <c r="J5321" s="197">
        <v>5319</v>
      </c>
      <c r="K5321" s="234"/>
      <c r="L5321" s="234"/>
      <c r="M5321" s="234"/>
      <c r="N5321" s="234"/>
      <c r="O5321" s="234"/>
      <c r="P5321" s="234"/>
      <c r="Q5321" s="7">
        <v>36417</v>
      </c>
      <c r="R5321" s="234">
        <v>0.66713199999999995</v>
      </c>
      <c r="S5321" s="234">
        <v>0.70089299999999999</v>
      </c>
      <c r="T5321" s="234">
        <v>0.66685300000000003</v>
      </c>
      <c r="U5321" s="234">
        <v>0.69475399999999998</v>
      </c>
      <c r="V5321" s="192">
        <v>0.60036500000000004</v>
      </c>
      <c r="W5321" s="234">
        <v>388292800</v>
      </c>
      <c r="X5321" s="194">
        <f t="shared" si="167"/>
        <v>3.7500108007223615E-2</v>
      </c>
      <c r="Y5321" s="193"/>
      <c r="Z5321" s="197">
        <v>5319</v>
      </c>
    </row>
    <row r="5322" spans="1:26" ht="14.4" x14ac:dyDescent="0.3">
      <c r="A5322" s="7">
        <v>36416</v>
      </c>
      <c r="B5322" s="191">
        <v>1351.660034</v>
      </c>
      <c r="C5322" s="191">
        <v>1351.660034</v>
      </c>
      <c r="D5322" s="191">
        <v>1341.6999510000001</v>
      </c>
      <c r="E5322" s="191">
        <v>1344.130005</v>
      </c>
      <c r="F5322" s="192">
        <v>1344.130005</v>
      </c>
      <c r="G5322" s="191">
        <v>657900000</v>
      </c>
      <c r="H5322" s="194">
        <f t="shared" si="166"/>
        <v>-5.5709489151027254E-3</v>
      </c>
      <c r="I5322" s="193"/>
      <c r="J5322" s="197">
        <v>5320</v>
      </c>
      <c r="K5322" s="234"/>
      <c r="L5322" s="234"/>
      <c r="M5322" s="234"/>
      <c r="N5322" s="234"/>
      <c r="O5322" s="234"/>
      <c r="P5322" s="234"/>
      <c r="Q5322" s="7">
        <v>36416</v>
      </c>
      <c r="R5322" s="234">
        <v>0.68805799999999995</v>
      </c>
      <c r="S5322" s="234">
        <v>0.68805799999999995</v>
      </c>
      <c r="T5322" s="234">
        <v>0.66796900000000003</v>
      </c>
      <c r="U5322" s="234">
        <v>0.66964299999999999</v>
      </c>
      <c r="V5322" s="192">
        <v>0.57866499999999998</v>
      </c>
      <c r="W5322" s="234">
        <v>252000000</v>
      </c>
      <c r="X5322" s="194">
        <f t="shared" si="167"/>
        <v>-3.1476004693114797E-2</v>
      </c>
      <c r="Y5322" s="193"/>
      <c r="Z5322" s="197">
        <v>5320</v>
      </c>
    </row>
    <row r="5323" spans="1:26" ht="14.4" x14ac:dyDescent="0.3">
      <c r="A5323" s="7">
        <v>36413</v>
      </c>
      <c r="B5323" s="191">
        <v>1347.660034</v>
      </c>
      <c r="C5323" s="191">
        <v>1357.619995</v>
      </c>
      <c r="D5323" s="191">
        <v>1346.1999510000001</v>
      </c>
      <c r="E5323" s="191">
        <v>1351.660034</v>
      </c>
      <c r="F5323" s="192">
        <v>1351.660034</v>
      </c>
      <c r="G5323" s="191">
        <v>808500000</v>
      </c>
      <c r="H5323" s="194">
        <f t="shared" si="166"/>
        <v>2.9681076080646019E-3</v>
      </c>
      <c r="I5323" s="193"/>
      <c r="J5323" s="197">
        <v>5321</v>
      </c>
      <c r="K5323" s="234"/>
      <c r="L5323" s="234"/>
      <c r="M5323" s="234"/>
      <c r="N5323" s="234"/>
      <c r="O5323" s="234"/>
      <c r="P5323" s="234"/>
      <c r="Q5323" s="7">
        <v>36413</v>
      </c>
      <c r="R5323" s="234">
        <v>0.67857100000000004</v>
      </c>
      <c r="S5323" s="234">
        <v>0.69363799999999998</v>
      </c>
      <c r="T5323" s="234">
        <v>0.66685300000000003</v>
      </c>
      <c r="U5323" s="234">
        <v>0.69140599999999997</v>
      </c>
      <c r="V5323" s="192">
        <v>0.59747099999999997</v>
      </c>
      <c r="W5323" s="234">
        <v>458763200</v>
      </c>
      <c r="X5323" s="194">
        <f t="shared" si="167"/>
        <v>2.48145810320341E-2</v>
      </c>
      <c r="Y5323" s="193"/>
      <c r="Z5323" s="197">
        <v>5321</v>
      </c>
    </row>
    <row r="5324" spans="1:26" ht="14.4" x14ac:dyDescent="0.3">
      <c r="A5324" s="7">
        <v>36412</v>
      </c>
      <c r="B5324" s="191">
        <v>1344.150024</v>
      </c>
      <c r="C5324" s="191">
        <v>1347.660034</v>
      </c>
      <c r="D5324" s="191">
        <v>1333.910034</v>
      </c>
      <c r="E5324" s="191">
        <v>1347.660034</v>
      </c>
      <c r="F5324" s="192">
        <v>1347.660034</v>
      </c>
      <c r="G5324" s="191">
        <v>773900000</v>
      </c>
      <c r="H5324" s="194">
        <f t="shared" si="166"/>
        <v>2.6113230943928963E-3</v>
      </c>
      <c r="I5324" s="193"/>
      <c r="J5324" s="197">
        <v>5322</v>
      </c>
      <c r="K5324" s="234"/>
      <c r="L5324" s="234"/>
      <c r="M5324" s="234"/>
      <c r="N5324" s="234"/>
      <c r="O5324" s="234"/>
      <c r="P5324" s="234"/>
      <c r="Q5324" s="7">
        <v>36412</v>
      </c>
      <c r="R5324" s="234">
        <v>0.67410700000000001</v>
      </c>
      <c r="S5324" s="234">
        <v>0.67801299999999998</v>
      </c>
      <c r="T5324" s="234">
        <v>0.65959800000000002</v>
      </c>
      <c r="U5324" s="234">
        <v>0.67466499999999996</v>
      </c>
      <c r="V5324" s="192">
        <v>0.58300399999999997</v>
      </c>
      <c r="W5324" s="234">
        <v>534083200</v>
      </c>
      <c r="X5324" s="194">
        <f t="shared" si="167"/>
        <v>1.4260438721170776E-2</v>
      </c>
      <c r="Y5324" s="193"/>
      <c r="Z5324" s="197">
        <v>5322</v>
      </c>
    </row>
    <row r="5325" spans="1:26" ht="14.4" x14ac:dyDescent="0.3">
      <c r="A5325" s="7">
        <v>36411</v>
      </c>
      <c r="B5325" s="191">
        <v>1350.4499510000001</v>
      </c>
      <c r="C5325" s="191">
        <v>1355.1800539999999</v>
      </c>
      <c r="D5325" s="191">
        <v>1337.3599850000001</v>
      </c>
      <c r="E5325" s="191">
        <v>1344.150024</v>
      </c>
      <c r="F5325" s="192">
        <v>1344.150024</v>
      </c>
      <c r="G5325" s="191">
        <v>791200000</v>
      </c>
      <c r="H5325" s="194">
        <f t="shared" si="166"/>
        <v>-4.6650577426693724E-3</v>
      </c>
      <c r="I5325" s="193"/>
      <c r="J5325" s="197">
        <v>5323</v>
      </c>
      <c r="K5325" s="234"/>
      <c r="L5325" s="234"/>
      <c r="M5325" s="234"/>
      <c r="N5325" s="234"/>
      <c r="O5325" s="234"/>
      <c r="P5325" s="234"/>
      <c r="Q5325" s="7">
        <v>36411</v>
      </c>
      <c r="R5325" s="234">
        <v>0.68024600000000002</v>
      </c>
      <c r="S5325" s="234">
        <v>0.69363799999999998</v>
      </c>
      <c r="T5325" s="234">
        <v>0.66517899999999996</v>
      </c>
      <c r="U5325" s="234">
        <v>0.66517899999999996</v>
      </c>
      <c r="V5325" s="192">
        <v>0.57480699999999996</v>
      </c>
      <c r="W5325" s="234">
        <v>762204800</v>
      </c>
      <c r="X5325" s="194">
        <f t="shared" si="167"/>
        <v>-2.4550548641209365E-2</v>
      </c>
      <c r="Y5325" s="193"/>
      <c r="Z5325" s="197">
        <v>5323</v>
      </c>
    </row>
    <row r="5326" spans="1:26" ht="14.4" x14ac:dyDescent="0.3">
      <c r="A5326" s="7">
        <v>36410</v>
      </c>
      <c r="B5326" s="191">
        <v>1357.23999</v>
      </c>
      <c r="C5326" s="191">
        <v>1361.3900149999999</v>
      </c>
      <c r="D5326" s="191">
        <v>1349.589966</v>
      </c>
      <c r="E5326" s="191">
        <v>1350.4499510000001</v>
      </c>
      <c r="F5326" s="192">
        <v>1350.4499510000001</v>
      </c>
      <c r="G5326" s="191">
        <v>715300000</v>
      </c>
      <c r="H5326" s="194">
        <f t="shared" si="166"/>
        <v>-5.0028285712388851E-3</v>
      </c>
      <c r="I5326" s="193"/>
      <c r="J5326" s="197">
        <v>5324</v>
      </c>
      <c r="K5326" s="234"/>
      <c r="L5326" s="234"/>
      <c r="M5326" s="234"/>
      <c r="N5326" s="234"/>
      <c r="O5326" s="234"/>
      <c r="P5326" s="234"/>
      <c r="Q5326" s="7">
        <v>36410</v>
      </c>
      <c r="R5326" s="234">
        <v>0.65848200000000001</v>
      </c>
      <c r="S5326" s="234">
        <v>0.69587100000000002</v>
      </c>
      <c r="T5326" s="234">
        <v>0.65625</v>
      </c>
      <c r="U5326" s="234">
        <v>0.68191999999999997</v>
      </c>
      <c r="V5326" s="192">
        <v>0.58927399999999996</v>
      </c>
      <c r="W5326" s="234">
        <v>984793600</v>
      </c>
      <c r="X5326" s="194">
        <f t="shared" si="167"/>
        <v>3.9117178724402173E-2</v>
      </c>
      <c r="Y5326" s="193"/>
      <c r="Z5326" s="197">
        <v>5324</v>
      </c>
    </row>
    <row r="5327" spans="1:26" ht="14.4" x14ac:dyDescent="0.3">
      <c r="A5327" s="7">
        <v>36406</v>
      </c>
      <c r="B5327" s="191">
        <v>1319.1099850000001</v>
      </c>
      <c r="C5327" s="191">
        <v>1357.73999</v>
      </c>
      <c r="D5327" s="191">
        <v>1319.1099850000001</v>
      </c>
      <c r="E5327" s="191">
        <v>1357.23999</v>
      </c>
      <c r="F5327" s="192">
        <v>1357.23999</v>
      </c>
      <c r="G5327" s="191">
        <v>663200000</v>
      </c>
      <c r="H5327" s="194">
        <f t="shared" si="166"/>
        <v>2.8905857308024228E-2</v>
      </c>
      <c r="I5327" s="193"/>
      <c r="J5327" s="197">
        <v>5325</v>
      </c>
      <c r="K5327" s="234"/>
      <c r="L5327" s="234"/>
      <c r="M5327" s="234"/>
      <c r="N5327" s="234"/>
      <c r="O5327" s="234"/>
      <c r="P5327" s="234"/>
      <c r="Q5327" s="7">
        <v>36406</v>
      </c>
      <c r="R5327" s="234">
        <v>0.64229899999999995</v>
      </c>
      <c r="S5327" s="234">
        <v>0.671875</v>
      </c>
      <c r="T5327" s="234">
        <v>0.62946400000000002</v>
      </c>
      <c r="U5327" s="234">
        <v>0.65625</v>
      </c>
      <c r="V5327" s="192">
        <v>0.56709100000000001</v>
      </c>
      <c r="W5327" s="234">
        <v>1635267200</v>
      </c>
      <c r="X5327" s="194">
        <f t="shared" si="167"/>
        <v>4.1629088932033161E-2</v>
      </c>
      <c r="Y5327" s="193"/>
      <c r="Z5327" s="197">
        <v>5325</v>
      </c>
    </row>
    <row r="5328" spans="1:26" ht="14.4" x14ac:dyDescent="0.3">
      <c r="A5328" s="7">
        <v>36405</v>
      </c>
      <c r="B5328" s="191">
        <v>1331.0699460000001</v>
      </c>
      <c r="C5328" s="191">
        <v>1331.0699460000001</v>
      </c>
      <c r="D5328" s="191">
        <v>1304.880005</v>
      </c>
      <c r="E5328" s="191">
        <v>1319.1099850000001</v>
      </c>
      <c r="F5328" s="192">
        <v>1319.1099850000001</v>
      </c>
      <c r="G5328" s="191">
        <v>687100000</v>
      </c>
      <c r="H5328" s="194">
        <f t="shared" si="166"/>
        <v>-8.9852235308451774E-3</v>
      </c>
      <c r="I5328" s="193"/>
      <c r="J5328" s="197">
        <v>5326</v>
      </c>
      <c r="K5328" s="234"/>
      <c r="L5328" s="234"/>
      <c r="M5328" s="234"/>
      <c r="N5328" s="234"/>
      <c r="O5328" s="234"/>
      <c r="P5328" s="234"/>
      <c r="Q5328" s="7">
        <v>36405</v>
      </c>
      <c r="R5328" s="234">
        <v>0.60379499999999997</v>
      </c>
      <c r="S5328" s="234">
        <v>0.63783500000000004</v>
      </c>
      <c r="T5328" s="234">
        <v>0.59709800000000002</v>
      </c>
      <c r="U5328" s="234">
        <v>0.63002199999999997</v>
      </c>
      <c r="V5328" s="192">
        <v>0.54442699999999999</v>
      </c>
      <c r="W5328" s="234">
        <v>895148800</v>
      </c>
      <c r="X5328" s="194">
        <f t="shared" si="167"/>
        <v>2.8233467679488082E-2</v>
      </c>
      <c r="Y5328" s="193"/>
      <c r="Z5328" s="197">
        <v>5326</v>
      </c>
    </row>
    <row r="5329" spans="1:26" ht="14.4" x14ac:dyDescent="0.3">
      <c r="A5329" s="7">
        <v>36404</v>
      </c>
      <c r="B5329" s="191">
        <v>1320.410034</v>
      </c>
      <c r="C5329" s="191">
        <v>1331.1800539999999</v>
      </c>
      <c r="D5329" s="191">
        <v>1320.3900149999999</v>
      </c>
      <c r="E5329" s="191">
        <v>1331.0699460000001</v>
      </c>
      <c r="F5329" s="192">
        <v>1331.0699460000001</v>
      </c>
      <c r="G5329" s="191">
        <v>708200000</v>
      </c>
      <c r="H5329" s="194">
        <f t="shared" si="166"/>
        <v>8.0731831215394081E-3</v>
      </c>
      <c r="I5329" s="193"/>
      <c r="J5329" s="197">
        <v>5327</v>
      </c>
      <c r="K5329" s="234"/>
      <c r="L5329" s="234"/>
      <c r="M5329" s="234"/>
      <c r="N5329" s="234"/>
      <c r="O5329" s="234"/>
      <c r="P5329" s="234"/>
      <c r="Q5329" s="7">
        <v>36404</v>
      </c>
      <c r="R5329" s="234">
        <v>0.59821400000000002</v>
      </c>
      <c r="S5329" s="234">
        <v>0.61439699999999997</v>
      </c>
      <c r="T5329" s="234">
        <v>0.58928599999999998</v>
      </c>
      <c r="U5329" s="234">
        <v>0.61272300000000002</v>
      </c>
      <c r="V5329" s="192">
        <v>0.529478</v>
      </c>
      <c r="W5329" s="234">
        <v>788625600</v>
      </c>
      <c r="X5329" s="194">
        <f t="shared" si="167"/>
        <v>5.1724343414680553E-2</v>
      </c>
      <c r="Y5329" s="193"/>
      <c r="Z5329" s="197">
        <v>5327</v>
      </c>
    </row>
    <row r="5330" spans="1:26" ht="14.4" x14ac:dyDescent="0.3">
      <c r="A5330" s="7">
        <v>36403</v>
      </c>
      <c r="B5330" s="191">
        <v>1324.0200199999999</v>
      </c>
      <c r="C5330" s="191">
        <v>1333.2700199999999</v>
      </c>
      <c r="D5330" s="191">
        <v>1306.959961</v>
      </c>
      <c r="E5330" s="191">
        <v>1320.410034</v>
      </c>
      <c r="F5330" s="192">
        <v>1320.410034</v>
      </c>
      <c r="G5330" s="191">
        <v>861700000</v>
      </c>
      <c r="H5330" s="194">
        <f t="shared" si="166"/>
        <v>-2.7265343011957897E-3</v>
      </c>
      <c r="I5330" s="193"/>
      <c r="J5330" s="197">
        <v>5328</v>
      </c>
      <c r="K5330" s="234"/>
      <c r="L5330" s="234"/>
      <c r="M5330" s="234"/>
      <c r="N5330" s="234"/>
      <c r="O5330" s="234"/>
      <c r="P5330" s="234"/>
      <c r="Q5330" s="7">
        <v>36403</v>
      </c>
      <c r="R5330" s="234">
        <v>0.55887299999999995</v>
      </c>
      <c r="S5330" s="234">
        <v>0.58816999999999997</v>
      </c>
      <c r="T5330" s="234">
        <v>0.55412899999999998</v>
      </c>
      <c r="U5330" s="234">
        <v>0.58258900000000002</v>
      </c>
      <c r="V5330" s="192">
        <v>0.50343800000000005</v>
      </c>
      <c r="W5330" s="234">
        <v>634547200</v>
      </c>
      <c r="X5330" s="194">
        <f t="shared" si="167"/>
        <v>5.1358999258632812E-2</v>
      </c>
      <c r="Y5330" s="193"/>
      <c r="Z5330" s="197">
        <v>5328</v>
      </c>
    </row>
    <row r="5331" spans="1:26" ht="14.4" x14ac:dyDescent="0.3">
      <c r="A5331" s="7">
        <v>36402</v>
      </c>
      <c r="B5331" s="191">
        <v>1348.2700199999999</v>
      </c>
      <c r="C5331" s="191">
        <v>1350.6999510000001</v>
      </c>
      <c r="D5331" s="191">
        <v>1322.8000489999999</v>
      </c>
      <c r="E5331" s="191">
        <v>1324.0200199999999</v>
      </c>
      <c r="F5331" s="192">
        <v>1324.0200199999999</v>
      </c>
      <c r="G5331" s="191">
        <v>597900000</v>
      </c>
      <c r="H5331" s="194">
        <f t="shared" si="166"/>
        <v>-1.7986011437085874E-2</v>
      </c>
      <c r="I5331" s="193"/>
      <c r="J5331" s="197">
        <v>5329</v>
      </c>
      <c r="K5331" s="234"/>
      <c r="L5331" s="234"/>
      <c r="M5331" s="234"/>
      <c r="N5331" s="234"/>
      <c r="O5331" s="234"/>
      <c r="P5331" s="234"/>
      <c r="Q5331" s="7">
        <v>36402</v>
      </c>
      <c r="R5331" s="234">
        <v>0.58035700000000001</v>
      </c>
      <c r="S5331" s="234">
        <v>0.58035700000000001</v>
      </c>
      <c r="T5331" s="234">
        <v>0.55357100000000004</v>
      </c>
      <c r="U5331" s="234">
        <v>0.55412899999999998</v>
      </c>
      <c r="V5331" s="192">
        <v>0.47884500000000002</v>
      </c>
      <c r="W5331" s="234">
        <v>336593600</v>
      </c>
      <c r="X5331" s="194">
        <f t="shared" si="167"/>
        <v>-4.1504864085832101E-2</v>
      </c>
      <c r="Y5331" s="193"/>
      <c r="Z5331" s="197">
        <v>5329</v>
      </c>
    </row>
    <row r="5332" spans="1:26" ht="14.4" x14ac:dyDescent="0.3">
      <c r="A5332" s="7">
        <v>36399</v>
      </c>
      <c r="B5332" s="191">
        <v>1362.01001</v>
      </c>
      <c r="C5332" s="191">
        <v>1365.630005</v>
      </c>
      <c r="D5332" s="191">
        <v>1347.349976</v>
      </c>
      <c r="E5332" s="191">
        <v>1348.2700199999999</v>
      </c>
      <c r="F5332" s="192">
        <v>1348.2700199999999</v>
      </c>
      <c r="G5332" s="191">
        <v>570050000</v>
      </c>
      <c r="H5332" s="194">
        <f t="shared" si="166"/>
        <v>-1.0088024242934921E-2</v>
      </c>
      <c r="I5332" s="193"/>
      <c r="J5332" s="197">
        <v>5330</v>
      </c>
      <c r="K5332" s="234"/>
      <c r="L5332" s="234"/>
      <c r="M5332" s="234"/>
      <c r="N5332" s="234"/>
      <c r="O5332" s="234"/>
      <c r="P5332" s="234"/>
      <c r="Q5332" s="7">
        <v>36399</v>
      </c>
      <c r="R5332" s="234">
        <v>0.56026799999999999</v>
      </c>
      <c r="S5332" s="234">
        <v>0.58035700000000001</v>
      </c>
      <c r="T5332" s="234">
        <v>0.55971000000000004</v>
      </c>
      <c r="U5332" s="234">
        <v>0.578125</v>
      </c>
      <c r="V5332" s="192">
        <v>0.49958000000000002</v>
      </c>
      <c r="W5332" s="234">
        <v>446835200</v>
      </c>
      <c r="X5332" s="194">
        <f t="shared" si="167"/>
        <v>4.22529922161698E-2</v>
      </c>
      <c r="Y5332" s="193"/>
      <c r="Z5332" s="197">
        <v>5330</v>
      </c>
    </row>
    <row r="5333" spans="1:26" ht="14.4" x14ac:dyDescent="0.3">
      <c r="A5333" s="7">
        <v>36398</v>
      </c>
      <c r="B5333" s="191">
        <v>1381.790039</v>
      </c>
      <c r="C5333" s="191">
        <v>1381.790039</v>
      </c>
      <c r="D5333" s="191">
        <v>1361.530029</v>
      </c>
      <c r="E5333" s="191">
        <v>1362.01001</v>
      </c>
      <c r="F5333" s="192">
        <v>1362.01001</v>
      </c>
      <c r="G5333" s="191">
        <v>719000000</v>
      </c>
      <c r="H5333" s="194">
        <f t="shared" si="166"/>
        <v>-1.4314786213334407E-2</v>
      </c>
      <c r="I5333" s="193"/>
      <c r="J5333" s="197">
        <v>5331</v>
      </c>
      <c r="K5333" s="234"/>
      <c r="L5333" s="234"/>
      <c r="M5333" s="234"/>
      <c r="N5333" s="234"/>
      <c r="O5333" s="234"/>
      <c r="P5333" s="234"/>
      <c r="Q5333" s="7">
        <v>36398</v>
      </c>
      <c r="R5333" s="234">
        <v>0.54575899999999999</v>
      </c>
      <c r="S5333" s="234">
        <v>0.56361600000000001</v>
      </c>
      <c r="T5333" s="234">
        <v>0.54575899999999999</v>
      </c>
      <c r="U5333" s="234">
        <v>0.55468799999999996</v>
      </c>
      <c r="V5333" s="192">
        <v>0.479327</v>
      </c>
      <c r="W5333" s="234">
        <v>404488000</v>
      </c>
      <c r="X5333" s="194">
        <f t="shared" si="167"/>
        <v>1.2218582973807998E-2</v>
      </c>
      <c r="Y5333" s="193"/>
      <c r="Z5333" s="197">
        <v>5331</v>
      </c>
    </row>
    <row r="5334" spans="1:26" ht="14.4" x14ac:dyDescent="0.3">
      <c r="A5334" s="7">
        <v>36397</v>
      </c>
      <c r="B5334" s="191">
        <v>1363.5</v>
      </c>
      <c r="C5334" s="191">
        <v>1382.839966</v>
      </c>
      <c r="D5334" s="191">
        <v>1359.1999510000001</v>
      </c>
      <c r="E5334" s="191">
        <v>1381.790039</v>
      </c>
      <c r="F5334" s="192">
        <v>1381.790039</v>
      </c>
      <c r="G5334" s="191">
        <v>864600000</v>
      </c>
      <c r="H5334" s="194">
        <f t="shared" si="166"/>
        <v>1.3414036670333685E-2</v>
      </c>
      <c r="I5334" s="193"/>
      <c r="J5334" s="197">
        <v>5332</v>
      </c>
      <c r="K5334" s="234"/>
      <c r="L5334" s="234"/>
      <c r="M5334" s="234"/>
      <c r="N5334" s="234"/>
      <c r="O5334" s="234"/>
      <c r="P5334" s="234"/>
      <c r="Q5334" s="7">
        <v>36397</v>
      </c>
      <c r="R5334" s="234">
        <v>0.54185300000000003</v>
      </c>
      <c r="S5334" s="234">
        <v>0.54910700000000001</v>
      </c>
      <c r="T5334" s="234">
        <v>0.53683000000000003</v>
      </c>
      <c r="U5334" s="234">
        <v>0.54799100000000001</v>
      </c>
      <c r="V5334" s="192">
        <v>0.47354099999999999</v>
      </c>
      <c r="W5334" s="234">
        <v>295164800</v>
      </c>
      <c r="X5334" s="194">
        <f t="shared" si="167"/>
        <v>1.6564160360650462E-2</v>
      </c>
      <c r="Y5334" s="193"/>
      <c r="Z5334" s="197">
        <v>5332</v>
      </c>
    </row>
    <row r="5335" spans="1:26" ht="14.4" x14ac:dyDescent="0.3">
      <c r="A5335" s="7">
        <v>36396</v>
      </c>
      <c r="B5335" s="191">
        <v>1360.219971</v>
      </c>
      <c r="C5335" s="191">
        <v>1373.3199460000001</v>
      </c>
      <c r="D5335" s="191">
        <v>1353.630005</v>
      </c>
      <c r="E5335" s="191">
        <v>1363.5</v>
      </c>
      <c r="F5335" s="192">
        <v>1363.5</v>
      </c>
      <c r="G5335" s="191">
        <v>732700000</v>
      </c>
      <c r="H5335" s="194">
        <f t="shared" si="166"/>
        <v>2.411396002066208E-3</v>
      </c>
      <c r="I5335" s="193"/>
      <c r="J5335" s="197">
        <v>5333</v>
      </c>
      <c r="K5335" s="234"/>
      <c r="L5335" s="234"/>
      <c r="M5335" s="234"/>
      <c r="N5335" s="234"/>
      <c r="O5335" s="234"/>
      <c r="P5335" s="234"/>
      <c r="Q5335" s="7">
        <v>36396</v>
      </c>
      <c r="R5335" s="234">
        <v>0.53906299999999996</v>
      </c>
      <c r="S5335" s="234">
        <v>0.54241099999999998</v>
      </c>
      <c r="T5335" s="234">
        <v>0.53515599999999997</v>
      </c>
      <c r="U5335" s="234">
        <v>0.53906299999999996</v>
      </c>
      <c r="V5335" s="192">
        <v>0.46582499999999999</v>
      </c>
      <c r="W5335" s="234">
        <v>502264000</v>
      </c>
      <c r="X5335" s="194">
        <f t="shared" si="167"/>
        <v>-6.172154685759954E-3</v>
      </c>
      <c r="Y5335" s="193"/>
      <c r="Z5335" s="197">
        <v>5333</v>
      </c>
    </row>
    <row r="5336" spans="1:26" ht="14.4" x14ac:dyDescent="0.3">
      <c r="A5336" s="7">
        <v>36395</v>
      </c>
      <c r="B5336" s="191">
        <v>1336.6099850000001</v>
      </c>
      <c r="C5336" s="191">
        <v>1360.23999</v>
      </c>
      <c r="D5336" s="191">
        <v>1336.6099850000001</v>
      </c>
      <c r="E5336" s="191">
        <v>1360.219971</v>
      </c>
      <c r="F5336" s="192">
        <v>1360.219971</v>
      </c>
      <c r="G5336" s="191">
        <v>682600000</v>
      </c>
      <c r="H5336" s="194">
        <f t="shared" si="166"/>
        <v>1.7664080221576329E-2</v>
      </c>
      <c r="I5336" s="193"/>
      <c r="J5336" s="197">
        <v>5334</v>
      </c>
      <c r="K5336" s="234"/>
      <c r="L5336" s="234"/>
      <c r="M5336" s="234"/>
      <c r="N5336" s="234"/>
      <c r="O5336" s="234"/>
      <c r="P5336" s="234"/>
      <c r="Q5336" s="7">
        <v>36395</v>
      </c>
      <c r="R5336" s="234">
        <v>0.53013399999999999</v>
      </c>
      <c r="S5336" s="234">
        <v>0.54799100000000001</v>
      </c>
      <c r="T5336" s="234">
        <v>0.52957600000000005</v>
      </c>
      <c r="U5336" s="234">
        <v>0.54241099999999998</v>
      </c>
      <c r="V5336" s="192">
        <v>0.46871800000000002</v>
      </c>
      <c r="W5336" s="234">
        <v>355566400</v>
      </c>
      <c r="X5336" s="194">
        <f t="shared" si="167"/>
        <v>2.6398022173900752E-2</v>
      </c>
      <c r="Y5336" s="193"/>
      <c r="Z5336" s="197">
        <v>5334</v>
      </c>
    </row>
    <row r="5337" spans="1:26" ht="14.4" x14ac:dyDescent="0.3">
      <c r="A5337" s="7">
        <v>36392</v>
      </c>
      <c r="B5337" s="191">
        <v>1323.589966</v>
      </c>
      <c r="C5337" s="191">
        <v>1336.6099850000001</v>
      </c>
      <c r="D5337" s="191">
        <v>1323.589966</v>
      </c>
      <c r="E5337" s="191">
        <v>1336.6099850000001</v>
      </c>
      <c r="F5337" s="192">
        <v>1336.6099850000001</v>
      </c>
      <c r="G5337" s="191">
        <v>661200000</v>
      </c>
      <c r="H5337" s="194">
        <f t="shared" si="166"/>
        <v>9.836897630274153E-3</v>
      </c>
      <c r="I5337" s="193"/>
      <c r="J5337" s="197">
        <v>5335</v>
      </c>
      <c r="K5337" s="234"/>
      <c r="L5337" s="234"/>
      <c r="M5337" s="234"/>
      <c r="N5337" s="234"/>
      <c r="O5337" s="234"/>
      <c r="P5337" s="234"/>
      <c r="Q5337" s="7">
        <v>36392</v>
      </c>
      <c r="R5337" s="234">
        <v>0.52901799999999999</v>
      </c>
      <c r="S5337" s="234">
        <v>0.53013399999999999</v>
      </c>
      <c r="T5337" s="234">
        <v>0.51953099999999997</v>
      </c>
      <c r="U5337" s="234">
        <v>0.52846000000000004</v>
      </c>
      <c r="V5337" s="192">
        <v>0.45666299999999999</v>
      </c>
      <c r="W5337" s="234">
        <v>327947200</v>
      </c>
      <c r="X5337" s="194">
        <f t="shared" si="167"/>
        <v>7.4478200345476269E-3</v>
      </c>
      <c r="Y5337" s="193"/>
      <c r="Z5337" s="197">
        <v>5335</v>
      </c>
    </row>
    <row r="5338" spans="1:26" ht="14.4" x14ac:dyDescent="0.3">
      <c r="A5338" s="7">
        <v>36391</v>
      </c>
      <c r="B5338" s="191">
        <v>1332.839966</v>
      </c>
      <c r="C5338" s="191">
        <v>1332.839966</v>
      </c>
      <c r="D5338" s="191">
        <v>1315.349976</v>
      </c>
      <c r="E5338" s="191">
        <v>1323.589966</v>
      </c>
      <c r="F5338" s="192">
        <v>1323.589966</v>
      </c>
      <c r="G5338" s="191">
        <v>684200000</v>
      </c>
      <c r="H5338" s="194">
        <f t="shared" si="166"/>
        <v>-6.9400680021325231E-3</v>
      </c>
      <c r="I5338" s="193"/>
      <c r="J5338" s="197">
        <v>5336</v>
      </c>
      <c r="K5338" s="234"/>
      <c r="L5338" s="234"/>
      <c r="M5338" s="234"/>
      <c r="N5338" s="234"/>
      <c r="O5338" s="234"/>
      <c r="P5338" s="234"/>
      <c r="Q5338" s="7">
        <v>36391</v>
      </c>
      <c r="R5338" s="234">
        <v>0.53403999999999996</v>
      </c>
      <c r="S5338" s="234">
        <v>0.54017899999999996</v>
      </c>
      <c r="T5338" s="234">
        <v>0.52287899999999998</v>
      </c>
      <c r="U5338" s="234">
        <v>0.52455399999999996</v>
      </c>
      <c r="V5338" s="192">
        <v>0.453287</v>
      </c>
      <c r="W5338" s="234">
        <v>550020800</v>
      </c>
      <c r="X5338" s="194">
        <f t="shared" si="167"/>
        <v>-2.2869350026730087E-2</v>
      </c>
      <c r="Y5338" s="193"/>
      <c r="Z5338" s="197">
        <v>5336</v>
      </c>
    </row>
    <row r="5339" spans="1:26" ht="14.4" x14ac:dyDescent="0.3">
      <c r="A5339" s="7">
        <v>36390</v>
      </c>
      <c r="B5339" s="191">
        <v>1344.160034</v>
      </c>
      <c r="C5339" s="191">
        <v>1344.160034</v>
      </c>
      <c r="D5339" s="191">
        <v>1332.130005</v>
      </c>
      <c r="E5339" s="191">
        <v>1332.839966</v>
      </c>
      <c r="F5339" s="192">
        <v>1332.839966</v>
      </c>
      <c r="G5339" s="191">
        <v>682800000</v>
      </c>
      <c r="H5339" s="194">
        <f t="shared" si="166"/>
        <v>-8.4216668504220622E-3</v>
      </c>
      <c r="I5339" s="193"/>
      <c r="J5339" s="197">
        <v>5337</v>
      </c>
      <c r="K5339" s="234"/>
      <c r="L5339" s="234"/>
      <c r="M5339" s="234"/>
      <c r="N5339" s="234"/>
      <c r="O5339" s="234"/>
      <c r="P5339" s="234"/>
      <c r="Q5339" s="7">
        <v>36390</v>
      </c>
      <c r="R5339" s="234">
        <v>0.53627199999999997</v>
      </c>
      <c r="S5339" s="234">
        <v>0.55357100000000004</v>
      </c>
      <c r="T5339" s="234">
        <v>0.53236600000000001</v>
      </c>
      <c r="U5339" s="234">
        <v>0.53683000000000003</v>
      </c>
      <c r="V5339" s="192">
        <v>0.46389599999999998</v>
      </c>
      <c r="W5339" s="234">
        <v>468574400</v>
      </c>
      <c r="X5339" s="194">
        <f t="shared" si="167"/>
        <v>-3.1095342575262366E-3</v>
      </c>
      <c r="Y5339" s="193"/>
      <c r="Z5339" s="197">
        <v>5337</v>
      </c>
    </row>
    <row r="5340" spans="1:26" ht="14.4" x14ac:dyDescent="0.3">
      <c r="A5340" s="7">
        <v>36389</v>
      </c>
      <c r="B5340" s="191">
        <v>1330.7700199999999</v>
      </c>
      <c r="C5340" s="191">
        <v>1344.160034</v>
      </c>
      <c r="D5340" s="191">
        <v>1328.76001</v>
      </c>
      <c r="E5340" s="191">
        <v>1344.160034</v>
      </c>
      <c r="F5340" s="192">
        <v>1344.160034</v>
      </c>
      <c r="G5340" s="191">
        <v>691500000</v>
      </c>
      <c r="H5340" s="194">
        <f t="shared" si="166"/>
        <v>1.0061854263894573E-2</v>
      </c>
      <c r="I5340" s="193"/>
      <c r="J5340" s="197">
        <v>5338</v>
      </c>
      <c r="K5340" s="234"/>
      <c r="L5340" s="234"/>
      <c r="M5340" s="234"/>
      <c r="N5340" s="234"/>
      <c r="O5340" s="234"/>
      <c r="P5340" s="234"/>
      <c r="Q5340" s="7">
        <v>36389</v>
      </c>
      <c r="R5340" s="234">
        <v>0.53850399999999998</v>
      </c>
      <c r="S5340" s="234">
        <v>0.53906299999999996</v>
      </c>
      <c r="T5340" s="234">
        <v>0.52622800000000003</v>
      </c>
      <c r="U5340" s="234">
        <v>0.53850399999999998</v>
      </c>
      <c r="V5340" s="192">
        <v>0.46534300000000001</v>
      </c>
      <c r="W5340" s="234">
        <v>320936000</v>
      </c>
      <c r="X5340" s="194">
        <f t="shared" si="167"/>
        <v>-3.0998950277426169E-3</v>
      </c>
      <c r="Y5340" s="193"/>
      <c r="Z5340" s="197">
        <v>5338</v>
      </c>
    </row>
    <row r="5341" spans="1:26" ht="14.4" x14ac:dyDescent="0.3">
      <c r="A5341" s="7">
        <v>36388</v>
      </c>
      <c r="B5341" s="191">
        <v>1327.6800539999999</v>
      </c>
      <c r="C5341" s="191">
        <v>1331.0500489999999</v>
      </c>
      <c r="D5341" s="191">
        <v>1320.51001</v>
      </c>
      <c r="E5341" s="191">
        <v>1330.7700199999999</v>
      </c>
      <c r="F5341" s="192">
        <v>1330.7700199999999</v>
      </c>
      <c r="G5341" s="191">
        <v>583550000</v>
      </c>
      <c r="H5341" s="194">
        <f t="shared" si="166"/>
        <v>2.3273423372525896E-3</v>
      </c>
      <c r="I5341" s="193"/>
      <c r="J5341" s="197">
        <v>5339</v>
      </c>
      <c r="K5341" s="234"/>
      <c r="L5341" s="234"/>
      <c r="M5341" s="234"/>
      <c r="N5341" s="234"/>
      <c r="O5341" s="234"/>
      <c r="P5341" s="234"/>
      <c r="Q5341" s="7">
        <v>36388</v>
      </c>
      <c r="R5341" s="234">
        <v>0.53403999999999996</v>
      </c>
      <c r="S5341" s="234">
        <v>0.54185300000000003</v>
      </c>
      <c r="T5341" s="234">
        <v>0.53125</v>
      </c>
      <c r="U5341" s="234">
        <v>0.54017899999999996</v>
      </c>
      <c r="V5341" s="192">
        <v>0.46678999999999998</v>
      </c>
      <c r="W5341" s="234">
        <v>276931200</v>
      </c>
      <c r="X5341" s="194">
        <f t="shared" si="167"/>
        <v>7.2850626006119587E-3</v>
      </c>
      <c r="Y5341" s="193"/>
      <c r="Z5341" s="197">
        <v>5339</v>
      </c>
    </row>
    <row r="5342" spans="1:26" ht="14.4" x14ac:dyDescent="0.3">
      <c r="A5342" s="7">
        <v>36385</v>
      </c>
      <c r="B5342" s="191">
        <v>1298.160034</v>
      </c>
      <c r="C5342" s="191">
        <v>1327.719971</v>
      </c>
      <c r="D5342" s="191">
        <v>1298.160034</v>
      </c>
      <c r="E5342" s="191">
        <v>1327.6800539999999</v>
      </c>
      <c r="F5342" s="192">
        <v>1327.6800539999999</v>
      </c>
      <c r="G5342" s="191">
        <v>691700000</v>
      </c>
      <c r="H5342" s="194">
        <f t="shared" si="166"/>
        <v>2.2739892791985253E-2</v>
      </c>
      <c r="I5342" s="193"/>
      <c r="J5342" s="197">
        <v>5340</v>
      </c>
      <c r="K5342" s="234"/>
      <c r="L5342" s="234"/>
      <c r="M5342" s="234"/>
      <c r="N5342" s="234"/>
      <c r="O5342" s="234"/>
      <c r="P5342" s="234"/>
      <c r="Q5342" s="7">
        <v>36385</v>
      </c>
      <c r="R5342" s="234">
        <v>0.54129499999999997</v>
      </c>
      <c r="S5342" s="234">
        <v>0.55357100000000004</v>
      </c>
      <c r="T5342" s="234">
        <v>0.53459800000000002</v>
      </c>
      <c r="U5342" s="234">
        <v>0.53627199999999997</v>
      </c>
      <c r="V5342" s="192">
        <v>0.46341399999999999</v>
      </c>
      <c r="W5342" s="234">
        <v>298435200</v>
      </c>
      <c r="X5342" s="194">
        <f t="shared" si="167"/>
        <v>1.0411896347627351E-3</v>
      </c>
      <c r="Y5342" s="193"/>
      <c r="Z5342" s="197">
        <v>5340</v>
      </c>
    </row>
    <row r="5343" spans="1:26" ht="14.4" x14ac:dyDescent="0.3">
      <c r="A5343" s="7">
        <v>36384</v>
      </c>
      <c r="B5343" s="191">
        <v>1301.9300539999999</v>
      </c>
      <c r="C5343" s="191">
        <v>1313.6099850000001</v>
      </c>
      <c r="D5343" s="191">
        <v>1298.0600589999999</v>
      </c>
      <c r="E5343" s="191">
        <v>1298.160034</v>
      </c>
      <c r="F5343" s="192">
        <v>1298.160034</v>
      </c>
      <c r="G5343" s="191">
        <v>745600000</v>
      </c>
      <c r="H5343" s="194">
        <f t="shared" si="166"/>
        <v>-2.8957162394531617E-3</v>
      </c>
      <c r="I5343" s="193"/>
      <c r="J5343" s="197">
        <v>5341</v>
      </c>
      <c r="K5343" s="234"/>
      <c r="L5343" s="234"/>
      <c r="M5343" s="234"/>
      <c r="N5343" s="234"/>
      <c r="O5343" s="234"/>
      <c r="P5343" s="234"/>
      <c r="Q5343" s="7">
        <v>36384</v>
      </c>
      <c r="R5343" s="234">
        <v>0.52734400000000003</v>
      </c>
      <c r="S5343" s="234">
        <v>0.54799100000000001</v>
      </c>
      <c r="T5343" s="234">
        <v>0.52343799999999996</v>
      </c>
      <c r="U5343" s="234">
        <v>0.53571400000000002</v>
      </c>
      <c r="V5343" s="192">
        <v>0.46293200000000001</v>
      </c>
      <c r="W5343" s="234">
        <v>666108800</v>
      </c>
      <c r="X5343" s="194">
        <f t="shared" si="167"/>
        <v>5.2353747168967244E-3</v>
      </c>
      <c r="Y5343" s="193"/>
      <c r="Z5343" s="197">
        <v>5341</v>
      </c>
    </row>
    <row r="5344" spans="1:26" ht="14.4" x14ac:dyDescent="0.3">
      <c r="A5344" s="7">
        <v>36383</v>
      </c>
      <c r="B5344" s="191">
        <v>1281.4300539999999</v>
      </c>
      <c r="C5344" s="191">
        <v>1301.9300539999999</v>
      </c>
      <c r="D5344" s="191">
        <v>1281.4300539999999</v>
      </c>
      <c r="E5344" s="191">
        <v>1301.9300539999999</v>
      </c>
      <c r="F5344" s="192">
        <v>1301.9300539999999</v>
      </c>
      <c r="G5344" s="191">
        <v>792300000</v>
      </c>
      <c r="H5344" s="194">
        <f t="shared" si="166"/>
        <v>1.5997751836714764E-2</v>
      </c>
      <c r="I5344" s="193"/>
      <c r="J5344" s="197">
        <v>5342</v>
      </c>
      <c r="K5344" s="234"/>
      <c r="L5344" s="234"/>
      <c r="M5344" s="234"/>
      <c r="N5344" s="234"/>
      <c r="O5344" s="234"/>
      <c r="P5344" s="234"/>
      <c r="Q5344" s="7">
        <v>36383</v>
      </c>
      <c r="R5344" s="234">
        <v>0.5</v>
      </c>
      <c r="S5344" s="234">
        <v>0.53348200000000001</v>
      </c>
      <c r="T5344" s="234">
        <v>0.499442</v>
      </c>
      <c r="U5344" s="234">
        <v>0.53292399999999995</v>
      </c>
      <c r="V5344" s="192">
        <v>0.46052100000000001</v>
      </c>
      <c r="W5344" s="234">
        <v>850337600</v>
      </c>
      <c r="X5344" s="194">
        <f t="shared" si="167"/>
        <v>7.7880008519661995E-2</v>
      </c>
      <c r="Y5344" s="193"/>
      <c r="Z5344" s="197">
        <v>5342</v>
      </c>
    </row>
    <row r="5345" spans="1:26" ht="14.4" x14ac:dyDescent="0.3">
      <c r="A5345" s="7">
        <v>36382</v>
      </c>
      <c r="B5345" s="191">
        <v>1297.8000489999999</v>
      </c>
      <c r="C5345" s="191">
        <v>1298.619995</v>
      </c>
      <c r="D5345" s="191">
        <v>1267.7299800000001</v>
      </c>
      <c r="E5345" s="191">
        <v>1281.4300539999999</v>
      </c>
      <c r="F5345" s="192">
        <v>1281.4300539999999</v>
      </c>
      <c r="G5345" s="191">
        <v>836200000</v>
      </c>
      <c r="H5345" s="194">
        <f t="shared" si="166"/>
        <v>-1.2613649546872547E-2</v>
      </c>
      <c r="I5345" s="193"/>
      <c r="J5345" s="197">
        <v>5343</v>
      </c>
      <c r="K5345" s="234"/>
      <c r="L5345" s="234"/>
      <c r="M5345" s="234"/>
      <c r="N5345" s="234"/>
      <c r="O5345" s="234"/>
      <c r="P5345" s="234"/>
      <c r="Q5345" s="7">
        <v>36382</v>
      </c>
      <c r="R5345" s="234">
        <v>0.48214299999999999</v>
      </c>
      <c r="S5345" s="234">
        <v>0.5</v>
      </c>
      <c r="T5345" s="234">
        <v>0.47879500000000003</v>
      </c>
      <c r="U5345" s="234">
        <v>0.49442000000000003</v>
      </c>
      <c r="V5345" s="192">
        <v>0.42724699999999999</v>
      </c>
      <c r="W5345" s="234">
        <v>416225600</v>
      </c>
      <c r="X5345" s="194">
        <f t="shared" si="167"/>
        <v>1.7220854542943781E-2</v>
      </c>
      <c r="Y5345" s="193"/>
      <c r="Z5345" s="197">
        <v>5343</v>
      </c>
    </row>
    <row r="5346" spans="1:26" ht="14.4" x14ac:dyDescent="0.3">
      <c r="A5346" s="7">
        <v>36381</v>
      </c>
      <c r="B5346" s="191">
        <v>1300.290039</v>
      </c>
      <c r="C5346" s="191">
        <v>1306.6800539999999</v>
      </c>
      <c r="D5346" s="191">
        <v>1295.98999</v>
      </c>
      <c r="E5346" s="191">
        <v>1297.8000489999999</v>
      </c>
      <c r="F5346" s="192">
        <v>1297.8000489999999</v>
      </c>
      <c r="G5346" s="191">
        <v>684300000</v>
      </c>
      <c r="H5346" s="194">
        <f t="shared" si="166"/>
        <v>-1.9149496845449836E-3</v>
      </c>
      <c r="I5346" s="193"/>
      <c r="J5346" s="197">
        <v>5344</v>
      </c>
      <c r="K5346" s="234"/>
      <c r="L5346" s="234"/>
      <c r="M5346" s="234"/>
      <c r="N5346" s="234"/>
      <c r="O5346" s="234"/>
      <c r="P5346" s="234"/>
      <c r="Q5346" s="7">
        <v>36381</v>
      </c>
      <c r="R5346" s="234">
        <v>0.48521199999999998</v>
      </c>
      <c r="S5346" s="234">
        <v>0.49274600000000002</v>
      </c>
      <c r="T5346" s="234">
        <v>0.484375</v>
      </c>
      <c r="U5346" s="234">
        <v>0.48604900000000001</v>
      </c>
      <c r="V5346" s="192">
        <v>0.420014</v>
      </c>
      <c r="W5346" s="234">
        <v>233284800</v>
      </c>
      <c r="X5346" s="194">
        <f t="shared" si="167"/>
        <v>5.773425957188996E-3</v>
      </c>
      <c r="Y5346" s="193"/>
      <c r="Z5346" s="197">
        <v>5344</v>
      </c>
    </row>
    <row r="5347" spans="1:26" ht="14.4" x14ac:dyDescent="0.3">
      <c r="A5347" s="7">
        <v>36378</v>
      </c>
      <c r="B5347" s="191">
        <v>1313.709961</v>
      </c>
      <c r="C5347" s="191">
        <v>1316.73999</v>
      </c>
      <c r="D5347" s="191">
        <v>1293.1899410000001</v>
      </c>
      <c r="E5347" s="191">
        <v>1300.290039</v>
      </c>
      <c r="F5347" s="192">
        <v>1300.290039</v>
      </c>
      <c r="G5347" s="191">
        <v>698900000</v>
      </c>
      <c r="H5347" s="194">
        <f t="shared" si="166"/>
        <v>-1.0215285259605368E-2</v>
      </c>
      <c r="I5347" s="193"/>
      <c r="J5347" s="197">
        <v>5345</v>
      </c>
      <c r="K5347" s="234"/>
      <c r="L5347" s="234"/>
      <c r="M5347" s="234"/>
      <c r="N5347" s="234"/>
      <c r="O5347" s="234"/>
      <c r="P5347" s="234"/>
      <c r="Q5347" s="7">
        <v>36378</v>
      </c>
      <c r="R5347" s="234">
        <v>0.48270099999999999</v>
      </c>
      <c r="S5347" s="234">
        <v>0.49386200000000002</v>
      </c>
      <c r="T5347" s="234">
        <v>0.47767900000000002</v>
      </c>
      <c r="U5347" s="234">
        <v>0.48325899999999999</v>
      </c>
      <c r="V5347" s="192">
        <v>0.417603</v>
      </c>
      <c r="W5347" s="234">
        <v>435556800</v>
      </c>
      <c r="X5347" s="194">
        <f t="shared" si="167"/>
        <v>-1.1415044090666966E-2</v>
      </c>
      <c r="Y5347" s="193"/>
      <c r="Z5347" s="197">
        <v>5345</v>
      </c>
    </row>
    <row r="5348" spans="1:26" ht="14.4" x14ac:dyDescent="0.3">
      <c r="A5348" s="7">
        <v>36377</v>
      </c>
      <c r="B5348" s="191">
        <v>1305.329956</v>
      </c>
      <c r="C5348" s="191">
        <v>1313.709961</v>
      </c>
      <c r="D5348" s="191">
        <v>1287.2299800000001</v>
      </c>
      <c r="E5348" s="191">
        <v>1313.709961</v>
      </c>
      <c r="F5348" s="192">
        <v>1313.709961</v>
      </c>
      <c r="G5348" s="191">
        <v>859300000</v>
      </c>
      <c r="H5348" s="194">
        <f t="shared" si="166"/>
        <v>6.4198365796180219E-3</v>
      </c>
      <c r="I5348" s="193"/>
      <c r="J5348" s="197">
        <v>5346</v>
      </c>
      <c r="K5348" s="234"/>
      <c r="L5348" s="234"/>
      <c r="M5348" s="234"/>
      <c r="N5348" s="234"/>
      <c r="O5348" s="234"/>
      <c r="P5348" s="234"/>
      <c r="Q5348" s="7">
        <v>36377</v>
      </c>
      <c r="R5348" s="234">
        <v>0.47767900000000002</v>
      </c>
      <c r="S5348" s="234">
        <v>0.48995499999999997</v>
      </c>
      <c r="T5348" s="234">
        <v>0.46540199999999998</v>
      </c>
      <c r="U5348" s="234">
        <v>0.48883900000000002</v>
      </c>
      <c r="V5348" s="192">
        <v>0.42242499999999999</v>
      </c>
      <c r="W5348" s="234">
        <v>322537600</v>
      </c>
      <c r="X5348" s="194">
        <f t="shared" si="167"/>
        <v>1.7420855893177108E-2</v>
      </c>
      <c r="Y5348" s="193"/>
      <c r="Z5348" s="197">
        <v>5346</v>
      </c>
    </row>
    <row r="5349" spans="1:26" ht="14.4" x14ac:dyDescent="0.3">
      <c r="A5349" s="7">
        <v>36376</v>
      </c>
      <c r="B5349" s="191">
        <v>1322.1800539999999</v>
      </c>
      <c r="C5349" s="191">
        <v>1330.160034</v>
      </c>
      <c r="D5349" s="191">
        <v>1304.5</v>
      </c>
      <c r="E5349" s="191">
        <v>1305.329956</v>
      </c>
      <c r="F5349" s="192">
        <v>1305.329956</v>
      </c>
      <c r="G5349" s="191">
        <v>789300000</v>
      </c>
      <c r="H5349" s="194">
        <f t="shared" si="166"/>
        <v>-1.2744178033107652E-2</v>
      </c>
      <c r="I5349" s="193"/>
      <c r="J5349" s="197">
        <v>5347</v>
      </c>
      <c r="K5349" s="234"/>
      <c r="L5349" s="234"/>
      <c r="M5349" s="234"/>
      <c r="N5349" s="234"/>
      <c r="O5349" s="234"/>
      <c r="P5349" s="234"/>
      <c r="Q5349" s="7">
        <v>36376</v>
      </c>
      <c r="R5349" s="234">
        <v>0.49274600000000002</v>
      </c>
      <c r="S5349" s="234">
        <v>0.49888399999999999</v>
      </c>
      <c r="T5349" s="234">
        <v>0.47544599999999998</v>
      </c>
      <c r="U5349" s="234">
        <v>0.48046899999999998</v>
      </c>
      <c r="V5349" s="192">
        <v>0.41519200000000001</v>
      </c>
      <c r="W5349" s="234">
        <v>371425600</v>
      </c>
      <c r="X5349" s="194">
        <f t="shared" si="167"/>
        <v>-2.6017927057846588E-2</v>
      </c>
      <c r="Y5349" s="193"/>
      <c r="Z5349" s="197">
        <v>5347</v>
      </c>
    </row>
    <row r="5350" spans="1:26" ht="14.4" x14ac:dyDescent="0.3">
      <c r="A5350" s="7">
        <v>36375</v>
      </c>
      <c r="B5350" s="191">
        <v>1328.0500489999999</v>
      </c>
      <c r="C5350" s="191">
        <v>1336.130005</v>
      </c>
      <c r="D5350" s="191">
        <v>1314.910034</v>
      </c>
      <c r="E5350" s="191">
        <v>1322.1800539999999</v>
      </c>
      <c r="F5350" s="192">
        <v>1322.1800539999999</v>
      </c>
      <c r="G5350" s="191">
        <v>739600000</v>
      </c>
      <c r="H5350" s="194">
        <f t="shared" si="166"/>
        <v>-4.4200103786901914E-3</v>
      </c>
      <c r="I5350" s="193"/>
      <c r="J5350" s="197">
        <v>5348</v>
      </c>
      <c r="K5350" s="234"/>
      <c r="L5350" s="234"/>
      <c r="M5350" s="234"/>
      <c r="N5350" s="234"/>
      <c r="O5350" s="234"/>
      <c r="P5350" s="234"/>
      <c r="Q5350" s="7">
        <v>36375</v>
      </c>
      <c r="R5350" s="234">
        <v>0.50669600000000004</v>
      </c>
      <c r="S5350" s="234">
        <v>0.51283500000000004</v>
      </c>
      <c r="T5350" s="234">
        <v>0.47879500000000003</v>
      </c>
      <c r="U5350" s="234">
        <v>0.49330400000000002</v>
      </c>
      <c r="V5350" s="192">
        <v>0.42628300000000002</v>
      </c>
      <c r="W5350" s="234">
        <v>368379200</v>
      </c>
      <c r="X5350" s="194">
        <f t="shared" si="167"/>
        <v>-8.9691519757474237E-3</v>
      </c>
      <c r="Y5350" s="193"/>
      <c r="Z5350" s="197">
        <v>5348</v>
      </c>
    </row>
    <row r="5351" spans="1:26" ht="14.4" x14ac:dyDescent="0.3">
      <c r="A5351" s="7">
        <v>36374</v>
      </c>
      <c r="B5351" s="191">
        <v>1328.719971</v>
      </c>
      <c r="C5351" s="191">
        <v>1344.6899410000001</v>
      </c>
      <c r="D5351" s="191">
        <v>1325.209961</v>
      </c>
      <c r="E5351" s="191">
        <v>1328.0500489999999</v>
      </c>
      <c r="F5351" s="192">
        <v>1328.0500489999999</v>
      </c>
      <c r="G5351" s="191">
        <v>649550000</v>
      </c>
      <c r="H5351" s="194">
        <f t="shared" si="166"/>
        <v>-5.0418599450707162E-4</v>
      </c>
      <c r="I5351" s="193"/>
      <c r="J5351" s="197">
        <v>5349</v>
      </c>
      <c r="K5351" s="234"/>
      <c r="L5351" s="234"/>
      <c r="M5351" s="234"/>
      <c r="N5351" s="234"/>
      <c r="O5351" s="234"/>
      <c r="P5351" s="234"/>
      <c r="Q5351" s="7">
        <v>36374</v>
      </c>
      <c r="R5351" s="234">
        <v>0.49665199999999998</v>
      </c>
      <c r="S5351" s="234">
        <v>0.51785700000000001</v>
      </c>
      <c r="T5351" s="234">
        <v>0.49553599999999998</v>
      </c>
      <c r="U5351" s="234">
        <v>0.49776799999999999</v>
      </c>
      <c r="V5351" s="192">
        <v>0.430141</v>
      </c>
      <c r="W5351" s="234">
        <v>362443200</v>
      </c>
      <c r="X5351" s="194">
        <f t="shared" si="167"/>
        <v>1.1241499052735227E-3</v>
      </c>
      <c r="Y5351" s="193"/>
      <c r="Z5351" s="197">
        <v>5349</v>
      </c>
    </row>
    <row r="5352" spans="1:26" ht="14.4" x14ac:dyDescent="0.3">
      <c r="A5352" s="7">
        <v>36371</v>
      </c>
      <c r="B5352" s="191">
        <v>1341.030029</v>
      </c>
      <c r="C5352" s="191">
        <v>1350.920044</v>
      </c>
      <c r="D5352" s="191">
        <v>1328.48999</v>
      </c>
      <c r="E5352" s="191">
        <v>1328.719971</v>
      </c>
      <c r="F5352" s="192">
        <v>1328.719971</v>
      </c>
      <c r="G5352" s="191">
        <v>736800000</v>
      </c>
      <c r="H5352" s="194">
        <f t="shared" si="166"/>
        <v>-9.1795543230151089E-3</v>
      </c>
      <c r="I5352" s="193"/>
      <c r="J5352" s="197">
        <v>5350</v>
      </c>
      <c r="K5352" s="234"/>
      <c r="L5352" s="234"/>
      <c r="M5352" s="234"/>
      <c r="N5352" s="234"/>
      <c r="O5352" s="234"/>
      <c r="P5352" s="234"/>
      <c r="Q5352" s="7">
        <v>36371</v>
      </c>
      <c r="R5352" s="234">
        <v>0.48660700000000001</v>
      </c>
      <c r="S5352" s="234">
        <v>0.50111600000000001</v>
      </c>
      <c r="T5352" s="234">
        <v>0.48660700000000001</v>
      </c>
      <c r="U5352" s="234">
        <v>0.49720999999999999</v>
      </c>
      <c r="V5352" s="192">
        <v>0.42965799999999998</v>
      </c>
      <c r="W5352" s="234">
        <v>383140800</v>
      </c>
      <c r="X5352" s="194">
        <f t="shared" si="167"/>
        <v>3.3641748100675044E-2</v>
      </c>
      <c r="Y5352" s="193"/>
      <c r="Z5352" s="197">
        <v>5350</v>
      </c>
    </row>
    <row r="5353" spans="1:26" ht="14.4" x14ac:dyDescent="0.3">
      <c r="A5353" s="7">
        <v>36370</v>
      </c>
      <c r="B5353" s="191">
        <v>1365.400024</v>
      </c>
      <c r="C5353" s="191">
        <v>1365.400024</v>
      </c>
      <c r="D5353" s="191">
        <v>1332.8199460000001</v>
      </c>
      <c r="E5353" s="191">
        <v>1341.030029</v>
      </c>
      <c r="F5353" s="192">
        <v>1341.030029</v>
      </c>
      <c r="G5353" s="191">
        <v>770100000</v>
      </c>
      <c r="H5353" s="194">
        <f t="shared" si="166"/>
        <v>-1.7848245621533705E-2</v>
      </c>
      <c r="I5353" s="193"/>
      <c r="J5353" s="197">
        <v>5351</v>
      </c>
      <c r="K5353" s="234"/>
      <c r="L5353" s="234"/>
      <c r="M5353" s="234"/>
      <c r="N5353" s="234"/>
      <c r="O5353" s="234"/>
      <c r="P5353" s="234"/>
      <c r="Q5353" s="7">
        <v>36370</v>
      </c>
      <c r="R5353" s="234">
        <v>0.47656300000000001</v>
      </c>
      <c r="S5353" s="234">
        <v>0.49330400000000002</v>
      </c>
      <c r="T5353" s="234">
        <v>0.47432999999999997</v>
      </c>
      <c r="U5353" s="234">
        <v>0.48102699999999998</v>
      </c>
      <c r="V5353" s="192">
        <v>0.41567399999999999</v>
      </c>
      <c r="W5353" s="234">
        <v>275475200</v>
      </c>
      <c r="X5353" s="194">
        <f t="shared" si="167"/>
        <v>-9.1959612139241535E-3</v>
      </c>
      <c r="Y5353" s="193"/>
      <c r="Z5353" s="197">
        <v>5351</v>
      </c>
    </row>
    <row r="5354" spans="1:26" ht="14.4" x14ac:dyDescent="0.3">
      <c r="A5354" s="7">
        <v>36369</v>
      </c>
      <c r="B5354" s="191">
        <v>1362.839966</v>
      </c>
      <c r="C5354" s="191">
        <v>1370.530029</v>
      </c>
      <c r="D5354" s="191">
        <v>1355.540039</v>
      </c>
      <c r="E5354" s="191">
        <v>1365.400024</v>
      </c>
      <c r="F5354" s="192">
        <v>1365.400024</v>
      </c>
      <c r="G5354" s="191">
        <v>690900000</v>
      </c>
      <c r="H5354" s="194">
        <f t="shared" si="166"/>
        <v>1.8784729417012315E-3</v>
      </c>
      <c r="I5354" s="193"/>
      <c r="J5354" s="197">
        <v>5352</v>
      </c>
      <c r="K5354" s="234"/>
      <c r="L5354" s="234"/>
      <c r="M5354" s="234"/>
      <c r="N5354" s="234"/>
      <c r="O5354" s="234"/>
      <c r="P5354" s="234"/>
      <c r="Q5354" s="7">
        <v>36369</v>
      </c>
      <c r="R5354" s="234">
        <v>0.48102699999999998</v>
      </c>
      <c r="S5354" s="234">
        <v>0.49442000000000003</v>
      </c>
      <c r="T5354" s="234">
        <v>0.47321400000000002</v>
      </c>
      <c r="U5354" s="234">
        <v>0.48549100000000001</v>
      </c>
      <c r="V5354" s="192">
        <v>0.41953200000000002</v>
      </c>
      <c r="W5354" s="234">
        <v>328910400</v>
      </c>
      <c r="X5354" s="194">
        <f t="shared" si="167"/>
        <v>1.2806987473052225E-2</v>
      </c>
      <c r="Y5354" s="193"/>
      <c r="Z5354" s="197">
        <v>5352</v>
      </c>
    </row>
    <row r="5355" spans="1:26" ht="14.4" x14ac:dyDescent="0.3">
      <c r="A5355" s="7">
        <v>36368</v>
      </c>
      <c r="B5355" s="191">
        <v>1347.75</v>
      </c>
      <c r="C5355" s="191">
        <v>1368.6999510000001</v>
      </c>
      <c r="D5355" s="191">
        <v>1347.75</v>
      </c>
      <c r="E5355" s="191">
        <v>1362.839966</v>
      </c>
      <c r="F5355" s="192">
        <v>1362.839966</v>
      </c>
      <c r="G5355" s="191">
        <v>723800000</v>
      </c>
      <c r="H5355" s="194">
        <f t="shared" si="166"/>
        <v>1.1188902985777148E-2</v>
      </c>
      <c r="I5355" s="193"/>
      <c r="J5355" s="197">
        <v>5353</v>
      </c>
      <c r="K5355" s="234"/>
      <c r="L5355" s="234"/>
      <c r="M5355" s="234"/>
      <c r="N5355" s="234"/>
      <c r="O5355" s="234"/>
      <c r="P5355" s="234"/>
      <c r="Q5355" s="7">
        <v>36368</v>
      </c>
      <c r="R5355" s="234">
        <v>0.46986600000000001</v>
      </c>
      <c r="S5355" s="234">
        <v>0.48158499999999999</v>
      </c>
      <c r="T5355" s="234">
        <v>0.46875</v>
      </c>
      <c r="U5355" s="234">
        <v>0.47935299999999997</v>
      </c>
      <c r="V5355" s="192">
        <v>0.41422700000000001</v>
      </c>
      <c r="W5355" s="234">
        <v>395908800</v>
      </c>
      <c r="X5355" s="194">
        <f t="shared" si="167"/>
        <v>5.3985903666573333E-2</v>
      </c>
      <c r="Y5355" s="193"/>
      <c r="Z5355" s="197">
        <v>5353</v>
      </c>
    </row>
    <row r="5356" spans="1:26" ht="14.4" x14ac:dyDescent="0.3">
      <c r="A5356" s="7">
        <v>36367</v>
      </c>
      <c r="B5356" s="191">
        <v>1356.9399410000001</v>
      </c>
      <c r="C5356" s="191">
        <v>1358.6099850000001</v>
      </c>
      <c r="D5356" s="191">
        <v>1346.1999510000001</v>
      </c>
      <c r="E5356" s="191">
        <v>1347.76001</v>
      </c>
      <c r="F5356" s="192">
        <v>1347.76001</v>
      </c>
      <c r="G5356" s="191">
        <v>613450000</v>
      </c>
      <c r="H5356" s="194">
        <f t="shared" si="166"/>
        <v>-6.7651711933801231E-3</v>
      </c>
      <c r="I5356" s="193"/>
      <c r="J5356" s="197">
        <v>5354</v>
      </c>
      <c r="K5356" s="234"/>
      <c r="L5356" s="234"/>
      <c r="M5356" s="234"/>
      <c r="N5356" s="234"/>
      <c r="O5356" s="234"/>
      <c r="P5356" s="234"/>
      <c r="Q5356" s="7">
        <v>36367</v>
      </c>
      <c r="R5356" s="234">
        <v>0.47209800000000002</v>
      </c>
      <c r="S5356" s="234">
        <v>0.47321400000000002</v>
      </c>
      <c r="T5356" s="234">
        <v>0.45424100000000001</v>
      </c>
      <c r="U5356" s="234">
        <v>0.45479900000000001</v>
      </c>
      <c r="V5356" s="192">
        <v>0.39301000000000003</v>
      </c>
      <c r="W5356" s="234">
        <v>351187200</v>
      </c>
      <c r="X5356" s="194">
        <f t="shared" si="167"/>
        <v>-4.4547739792966182E-2</v>
      </c>
      <c r="Y5356" s="193"/>
      <c r="Z5356" s="197">
        <v>5354</v>
      </c>
    </row>
    <row r="5357" spans="1:26" ht="14.4" x14ac:dyDescent="0.3">
      <c r="A5357" s="7">
        <v>36364</v>
      </c>
      <c r="B5357" s="191">
        <v>1360.969971</v>
      </c>
      <c r="C5357" s="191">
        <v>1367.410034</v>
      </c>
      <c r="D5357" s="191">
        <v>1349.910034</v>
      </c>
      <c r="E5357" s="191">
        <v>1356.9399410000001</v>
      </c>
      <c r="F5357" s="192">
        <v>1356.9399410000001</v>
      </c>
      <c r="G5357" s="191">
        <v>630580000</v>
      </c>
      <c r="H5357" s="194">
        <f t="shared" si="166"/>
        <v>-2.9611454226567187E-3</v>
      </c>
      <c r="I5357" s="193"/>
      <c r="J5357" s="197">
        <v>5355</v>
      </c>
      <c r="K5357" s="234"/>
      <c r="L5357" s="234"/>
      <c r="M5357" s="234"/>
      <c r="N5357" s="234"/>
      <c r="O5357" s="234"/>
      <c r="P5357" s="234"/>
      <c r="Q5357" s="7">
        <v>36364</v>
      </c>
      <c r="R5357" s="234">
        <v>0.47154000000000001</v>
      </c>
      <c r="S5357" s="234">
        <v>0.47991099999999998</v>
      </c>
      <c r="T5357" s="234">
        <v>0.47042400000000001</v>
      </c>
      <c r="U5357" s="234">
        <v>0.47600399999999998</v>
      </c>
      <c r="V5357" s="192">
        <v>0.41133399999999998</v>
      </c>
      <c r="W5357" s="234">
        <v>229051200</v>
      </c>
      <c r="X5357" s="194">
        <f t="shared" si="167"/>
        <v>1.7898990598884907E-2</v>
      </c>
      <c r="Y5357" s="193"/>
      <c r="Z5357" s="197">
        <v>5355</v>
      </c>
    </row>
    <row r="5358" spans="1:26" ht="14.4" x14ac:dyDescent="0.3">
      <c r="A5358" s="7">
        <v>36363</v>
      </c>
      <c r="B5358" s="191">
        <v>1379.290039</v>
      </c>
      <c r="C5358" s="191">
        <v>1379.290039</v>
      </c>
      <c r="D5358" s="191">
        <v>1353.9799800000001</v>
      </c>
      <c r="E5358" s="191">
        <v>1360.969971</v>
      </c>
      <c r="F5358" s="192">
        <v>1360.969971</v>
      </c>
      <c r="G5358" s="191">
        <v>771700000</v>
      </c>
      <c r="H5358" s="194">
        <f t="shared" si="166"/>
        <v>-1.3282244837555876E-2</v>
      </c>
      <c r="I5358" s="193"/>
      <c r="J5358" s="197">
        <v>5356</v>
      </c>
      <c r="K5358" s="234"/>
      <c r="L5358" s="234"/>
      <c r="M5358" s="234"/>
      <c r="N5358" s="234"/>
      <c r="O5358" s="234"/>
      <c r="P5358" s="234"/>
      <c r="Q5358" s="7">
        <v>36363</v>
      </c>
      <c r="R5358" s="234">
        <v>0.47879500000000003</v>
      </c>
      <c r="S5358" s="234">
        <v>0.48102699999999998</v>
      </c>
      <c r="T5358" s="234">
        <v>0.45647300000000002</v>
      </c>
      <c r="U5358" s="234">
        <v>0.46763399999999999</v>
      </c>
      <c r="V5358" s="192">
        <v>0.40410099999999999</v>
      </c>
      <c r="W5358" s="234">
        <v>406728000</v>
      </c>
      <c r="X5358" s="194">
        <f t="shared" si="167"/>
        <v>-3.1213964293334621E-2</v>
      </c>
      <c r="Y5358" s="193"/>
      <c r="Z5358" s="197">
        <v>5356</v>
      </c>
    </row>
    <row r="5359" spans="1:26" ht="14.4" x14ac:dyDescent="0.3">
      <c r="A5359" s="7">
        <v>36362</v>
      </c>
      <c r="B5359" s="191">
        <v>1377.099976</v>
      </c>
      <c r="C5359" s="191">
        <v>1386.660034</v>
      </c>
      <c r="D5359" s="191">
        <v>1372.630005</v>
      </c>
      <c r="E5359" s="191">
        <v>1379.290039</v>
      </c>
      <c r="F5359" s="192">
        <v>1379.290039</v>
      </c>
      <c r="G5359" s="191">
        <v>785500000</v>
      </c>
      <c r="H5359" s="194">
        <f t="shared" si="166"/>
        <v>1.5903442292994486E-3</v>
      </c>
      <c r="I5359" s="193"/>
      <c r="J5359" s="197">
        <v>5357</v>
      </c>
      <c r="K5359" s="234"/>
      <c r="L5359" s="234"/>
      <c r="M5359" s="234"/>
      <c r="N5359" s="234"/>
      <c r="O5359" s="234"/>
      <c r="P5359" s="234"/>
      <c r="Q5359" s="7">
        <v>36362</v>
      </c>
      <c r="R5359" s="234">
        <v>0.48270099999999999</v>
      </c>
      <c r="S5359" s="234">
        <v>0.49497799999999997</v>
      </c>
      <c r="T5359" s="234">
        <v>0.47209800000000002</v>
      </c>
      <c r="U5359" s="234">
        <v>0.48270099999999999</v>
      </c>
      <c r="V5359" s="192">
        <v>0.41712100000000002</v>
      </c>
      <c r="W5359" s="234">
        <v>718166400</v>
      </c>
      <c r="X5359" s="194">
        <f t="shared" si="167"/>
        <v>2.2458139175750513E-2</v>
      </c>
      <c r="Y5359" s="193"/>
      <c r="Z5359" s="197">
        <v>5357</v>
      </c>
    </row>
    <row r="5360" spans="1:26" ht="14.4" x14ac:dyDescent="0.3">
      <c r="A5360" s="7">
        <v>36361</v>
      </c>
      <c r="B5360" s="191">
        <v>1407.650024</v>
      </c>
      <c r="C5360" s="191">
        <v>1407.650024</v>
      </c>
      <c r="D5360" s="191">
        <v>1375.150024</v>
      </c>
      <c r="E5360" s="191">
        <v>1377.099976</v>
      </c>
      <c r="F5360" s="192">
        <v>1377.099976</v>
      </c>
      <c r="G5360" s="191">
        <v>754800000</v>
      </c>
      <c r="H5360" s="194">
        <f t="shared" si="166"/>
        <v>-2.1702871792797312E-2</v>
      </c>
      <c r="I5360" s="193"/>
      <c r="J5360" s="197">
        <v>5358</v>
      </c>
      <c r="K5360" s="234"/>
      <c r="L5360" s="234"/>
      <c r="M5360" s="234"/>
      <c r="N5360" s="234"/>
      <c r="O5360" s="234"/>
      <c r="P5360" s="234"/>
      <c r="Q5360" s="7">
        <v>36361</v>
      </c>
      <c r="R5360" s="234">
        <v>0.48716500000000001</v>
      </c>
      <c r="S5360" s="234">
        <v>0.49553599999999998</v>
      </c>
      <c r="T5360" s="234">
        <v>0.47098200000000001</v>
      </c>
      <c r="U5360" s="234">
        <v>0.47209800000000002</v>
      </c>
      <c r="V5360" s="192">
        <v>0.40795900000000002</v>
      </c>
      <c r="W5360" s="234">
        <v>442075200</v>
      </c>
      <c r="X5360" s="194">
        <f t="shared" si="167"/>
        <v>-2.8701424238239636E-2</v>
      </c>
      <c r="Y5360" s="193"/>
      <c r="Z5360" s="197">
        <v>5358</v>
      </c>
    </row>
    <row r="5361" spans="1:26" ht="14.4" x14ac:dyDescent="0.3">
      <c r="A5361" s="7">
        <v>36360</v>
      </c>
      <c r="B5361" s="191">
        <v>1418.780029</v>
      </c>
      <c r="C5361" s="191">
        <v>1420.329956</v>
      </c>
      <c r="D5361" s="191">
        <v>1404.5600589999999</v>
      </c>
      <c r="E5361" s="191">
        <v>1407.650024</v>
      </c>
      <c r="F5361" s="192">
        <v>1407.650024</v>
      </c>
      <c r="G5361" s="191">
        <v>642330000</v>
      </c>
      <c r="H5361" s="194">
        <f t="shared" si="166"/>
        <v>-7.8447714039538274E-3</v>
      </c>
      <c r="I5361" s="193"/>
      <c r="J5361" s="197">
        <v>5359</v>
      </c>
      <c r="K5361" s="234"/>
      <c r="L5361" s="234"/>
      <c r="M5361" s="234"/>
      <c r="N5361" s="234"/>
      <c r="O5361" s="234"/>
      <c r="P5361" s="234"/>
      <c r="Q5361" s="7">
        <v>36360</v>
      </c>
      <c r="R5361" s="234">
        <v>0.48158499999999999</v>
      </c>
      <c r="S5361" s="234">
        <v>0.49832599999999999</v>
      </c>
      <c r="T5361" s="234">
        <v>0.46707599999999999</v>
      </c>
      <c r="U5361" s="234">
        <v>0.48604900000000001</v>
      </c>
      <c r="V5361" s="192">
        <v>0.420014</v>
      </c>
      <c r="W5361" s="234">
        <v>561299200</v>
      </c>
      <c r="X5361" s="194">
        <f t="shared" si="167"/>
        <v>2.5913215520083972E-2</v>
      </c>
      <c r="Y5361" s="193"/>
      <c r="Z5361" s="197">
        <v>5359</v>
      </c>
    </row>
    <row r="5362" spans="1:26" ht="14.4" x14ac:dyDescent="0.3">
      <c r="A5362" s="7">
        <v>36357</v>
      </c>
      <c r="B5362" s="191">
        <v>1409.619995</v>
      </c>
      <c r="C5362" s="191">
        <v>1418.780029</v>
      </c>
      <c r="D5362" s="191">
        <v>1407.0699460000001</v>
      </c>
      <c r="E5362" s="191">
        <v>1418.780029</v>
      </c>
      <c r="F5362" s="192">
        <v>1418.780029</v>
      </c>
      <c r="G5362" s="191">
        <v>714100000</v>
      </c>
      <c r="H5362" s="194">
        <f t="shared" si="166"/>
        <v>6.4982293330763915E-3</v>
      </c>
      <c r="I5362" s="193"/>
      <c r="J5362" s="197">
        <v>5360</v>
      </c>
      <c r="K5362" s="234"/>
      <c r="L5362" s="234"/>
      <c r="M5362" s="234"/>
      <c r="N5362" s="234"/>
      <c r="O5362" s="234"/>
      <c r="P5362" s="234"/>
      <c r="Q5362" s="7">
        <v>36357</v>
      </c>
      <c r="R5362" s="234">
        <v>0.47879500000000003</v>
      </c>
      <c r="S5362" s="234">
        <v>0.48660700000000001</v>
      </c>
      <c r="T5362" s="234">
        <v>0.47321400000000002</v>
      </c>
      <c r="U5362" s="234">
        <v>0.47377200000000003</v>
      </c>
      <c r="V5362" s="192">
        <v>0.40940500000000002</v>
      </c>
      <c r="W5362" s="234">
        <v>411499200</v>
      </c>
      <c r="X5362" s="194">
        <f t="shared" si="167"/>
        <v>-3.5219495097990909E-3</v>
      </c>
      <c r="Y5362" s="193"/>
      <c r="Z5362" s="197">
        <v>5360</v>
      </c>
    </row>
    <row r="5363" spans="1:26" ht="14.4" x14ac:dyDescent="0.3">
      <c r="A5363" s="7">
        <v>36356</v>
      </c>
      <c r="B5363" s="191">
        <v>1398.170044</v>
      </c>
      <c r="C5363" s="191">
        <v>1409.839966</v>
      </c>
      <c r="D5363" s="191">
        <v>1398.170044</v>
      </c>
      <c r="E5363" s="191">
        <v>1409.619995</v>
      </c>
      <c r="F5363" s="192">
        <v>1409.619995</v>
      </c>
      <c r="G5363" s="191">
        <v>818800000</v>
      </c>
      <c r="H5363" s="194">
        <f t="shared" si="166"/>
        <v>8.1892406786538592E-3</v>
      </c>
      <c r="I5363" s="193"/>
      <c r="J5363" s="197">
        <v>5361</v>
      </c>
      <c r="K5363" s="234"/>
      <c r="L5363" s="234"/>
      <c r="M5363" s="234"/>
      <c r="N5363" s="234"/>
      <c r="O5363" s="234"/>
      <c r="P5363" s="234"/>
      <c r="Q5363" s="7">
        <v>36356</v>
      </c>
      <c r="R5363" s="234">
        <v>0.49888399999999999</v>
      </c>
      <c r="S5363" s="234">
        <v>0.499442</v>
      </c>
      <c r="T5363" s="234">
        <v>0.45814700000000003</v>
      </c>
      <c r="U5363" s="234">
        <v>0.47544599999999998</v>
      </c>
      <c r="V5363" s="192">
        <v>0.41085199999999999</v>
      </c>
      <c r="W5363" s="234">
        <v>1691804800</v>
      </c>
      <c r="X5363" s="194">
        <f t="shared" si="167"/>
        <v>-4.8043615771559391E-2</v>
      </c>
      <c r="Y5363" s="193"/>
      <c r="Z5363" s="197">
        <v>5361</v>
      </c>
    </row>
    <row r="5364" spans="1:26" ht="14.4" x14ac:dyDescent="0.3">
      <c r="A5364" s="7">
        <v>36355</v>
      </c>
      <c r="B5364" s="191">
        <v>1393.5600589999999</v>
      </c>
      <c r="C5364" s="191">
        <v>1400.0500489999999</v>
      </c>
      <c r="D5364" s="191">
        <v>1386.51001</v>
      </c>
      <c r="E5364" s="191">
        <v>1398.170044</v>
      </c>
      <c r="F5364" s="192">
        <v>1398.170044</v>
      </c>
      <c r="G5364" s="191">
        <v>756100000</v>
      </c>
      <c r="H5364" s="194">
        <f t="shared" si="166"/>
        <v>3.3080633807114962E-3</v>
      </c>
      <c r="I5364" s="193"/>
      <c r="J5364" s="197">
        <v>5362</v>
      </c>
      <c r="K5364" s="234"/>
      <c r="L5364" s="234"/>
      <c r="M5364" s="234"/>
      <c r="N5364" s="234"/>
      <c r="O5364" s="234"/>
      <c r="P5364" s="234"/>
      <c r="Q5364" s="7">
        <v>36355</v>
      </c>
      <c r="R5364" s="234">
        <v>0.48660700000000001</v>
      </c>
      <c r="S5364" s="234">
        <v>0.50558000000000003</v>
      </c>
      <c r="T5364" s="234">
        <v>0.48660700000000001</v>
      </c>
      <c r="U5364" s="234">
        <v>0.499442</v>
      </c>
      <c r="V5364" s="192">
        <v>0.431587</v>
      </c>
      <c r="W5364" s="234">
        <v>624556800</v>
      </c>
      <c r="X5364" s="194">
        <f t="shared" si="167"/>
        <v>4.1909387847725972E-2</v>
      </c>
      <c r="Y5364" s="193"/>
      <c r="Z5364" s="197">
        <v>5362</v>
      </c>
    </row>
    <row r="5365" spans="1:26" ht="14.4" x14ac:dyDescent="0.3">
      <c r="A5365" s="7">
        <v>36354</v>
      </c>
      <c r="B5365" s="191">
        <v>1399.099976</v>
      </c>
      <c r="C5365" s="191">
        <v>1399.099976</v>
      </c>
      <c r="D5365" s="191">
        <v>1386.839966</v>
      </c>
      <c r="E5365" s="191">
        <v>1393.5600589999999</v>
      </c>
      <c r="F5365" s="192">
        <v>1393.5600589999999</v>
      </c>
      <c r="G5365" s="191">
        <v>736000000</v>
      </c>
      <c r="H5365" s="194">
        <f t="shared" si="166"/>
        <v>-3.9596291151677209E-3</v>
      </c>
      <c r="I5365" s="193"/>
      <c r="J5365" s="197">
        <v>5363</v>
      </c>
      <c r="K5365" s="234"/>
      <c r="L5365" s="234"/>
      <c r="M5365" s="234"/>
      <c r="N5365" s="234"/>
      <c r="O5365" s="234"/>
      <c r="P5365" s="234"/>
      <c r="Q5365" s="7">
        <v>36354</v>
      </c>
      <c r="R5365" s="234">
        <v>0.47767900000000002</v>
      </c>
      <c r="S5365" s="234">
        <v>0.483817</v>
      </c>
      <c r="T5365" s="234">
        <v>0.47209800000000002</v>
      </c>
      <c r="U5365" s="234">
        <v>0.47935299999999997</v>
      </c>
      <c r="V5365" s="192">
        <v>0.41422700000000001</v>
      </c>
      <c r="W5365" s="234">
        <v>283259200</v>
      </c>
      <c r="X5365" s="194">
        <f t="shared" si="167"/>
        <v>-1.4908584148243906E-2</v>
      </c>
      <c r="Y5365" s="193"/>
      <c r="Z5365" s="197">
        <v>5363</v>
      </c>
    </row>
    <row r="5366" spans="1:26" ht="14.4" x14ac:dyDescent="0.3">
      <c r="A5366" s="7">
        <v>36353</v>
      </c>
      <c r="B5366" s="191">
        <v>1403.280029</v>
      </c>
      <c r="C5366" s="191">
        <v>1406.8199460000001</v>
      </c>
      <c r="D5366" s="191">
        <v>1394.6999510000001</v>
      </c>
      <c r="E5366" s="191">
        <v>1399.099976</v>
      </c>
      <c r="F5366" s="192">
        <v>1399.099976</v>
      </c>
      <c r="G5366" s="191">
        <v>685300000</v>
      </c>
      <c r="H5366" s="194">
        <f t="shared" si="166"/>
        <v>-2.9787732409894104E-3</v>
      </c>
      <c r="I5366" s="193"/>
      <c r="J5366" s="197">
        <v>5364</v>
      </c>
      <c r="K5366" s="234"/>
      <c r="L5366" s="234"/>
      <c r="M5366" s="234"/>
      <c r="N5366" s="234"/>
      <c r="O5366" s="234"/>
      <c r="P5366" s="234"/>
      <c r="Q5366" s="7">
        <v>36353</v>
      </c>
      <c r="R5366" s="234">
        <v>0.49553599999999998</v>
      </c>
      <c r="S5366" s="234">
        <v>0.49665199999999998</v>
      </c>
      <c r="T5366" s="234">
        <v>0.483817</v>
      </c>
      <c r="U5366" s="234">
        <v>0.48660700000000001</v>
      </c>
      <c r="V5366" s="192">
        <v>0.42049599999999998</v>
      </c>
      <c r="W5366" s="234">
        <v>303912000</v>
      </c>
      <c r="X5366" s="194">
        <f t="shared" si="167"/>
        <v>-2.0224802878073381E-2</v>
      </c>
      <c r="Y5366" s="193"/>
      <c r="Z5366" s="197">
        <v>5364</v>
      </c>
    </row>
    <row r="5367" spans="1:26" ht="14.4" x14ac:dyDescent="0.3">
      <c r="A5367" s="7">
        <v>36350</v>
      </c>
      <c r="B5367" s="191">
        <v>1394.420044</v>
      </c>
      <c r="C5367" s="191">
        <v>1403.280029</v>
      </c>
      <c r="D5367" s="191">
        <v>1394.420044</v>
      </c>
      <c r="E5367" s="191">
        <v>1403.280029</v>
      </c>
      <c r="F5367" s="192">
        <v>1403.280029</v>
      </c>
      <c r="G5367" s="191">
        <v>701000000</v>
      </c>
      <c r="H5367" s="194">
        <f t="shared" si="166"/>
        <v>6.3538852859461991E-3</v>
      </c>
      <c r="I5367" s="193"/>
      <c r="J5367" s="197">
        <v>5365</v>
      </c>
      <c r="K5367" s="234"/>
      <c r="L5367" s="234"/>
      <c r="M5367" s="234"/>
      <c r="N5367" s="234"/>
      <c r="O5367" s="234"/>
      <c r="P5367" s="234"/>
      <c r="Q5367" s="7">
        <v>36350</v>
      </c>
      <c r="R5367" s="234">
        <v>0.48660700000000001</v>
      </c>
      <c r="S5367" s="234">
        <v>0.49665199999999998</v>
      </c>
      <c r="T5367" s="234">
        <v>0.47321400000000002</v>
      </c>
      <c r="U5367" s="234">
        <v>0.49665199999999998</v>
      </c>
      <c r="V5367" s="192">
        <v>0.429176</v>
      </c>
      <c r="W5367" s="234">
        <v>608697600</v>
      </c>
      <c r="X5367" s="194">
        <f t="shared" si="167"/>
        <v>2.0642289106198444E-2</v>
      </c>
      <c r="Y5367" s="193"/>
      <c r="Z5367" s="197">
        <v>5365</v>
      </c>
    </row>
    <row r="5368" spans="1:26" ht="14.4" x14ac:dyDescent="0.3">
      <c r="A5368" s="7">
        <v>36349</v>
      </c>
      <c r="B5368" s="191">
        <v>1395.8599850000001</v>
      </c>
      <c r="C5368" s="191">
        <v>1403.25</v>
      </c>
      <c r="D5368" s="191">
        <v>1386.6899410000001</v>
      </c>
      <c r="E5368" s="191">
        <v>1394.420044</v>
      </c>
      <c r="F5368" s="192">
        <v>1394.420044</v>
      </c>
      <c r="G5368" s="191">
        <v>830600000</v>
      </c>
      <c r="H5368" s="194">
        <f t="shared" si="166"/>
        <v>-1.0315798256800733E-3</v>
      </c>
      <c r="I5368" s="193"/>
      <c r="J5368" s="197">
        <v>5366</v>
      </c>
      <c r="K5368" s="234"/>
      <c r="L5368" s="234"/>
      <c r="M5368" s="234"/>
      <c r="N5368" s="234"/>
      <c r="O5368" s="234"/>
      <c r="P5368" s="234"/>
      <c r="Q5368" s="7">
        <v>36349</v>
      </c>
      <c r="R5368" s="234">
        <v>0.45647300000000002</v>
      </c>
      <c r="S5368" s="234">
        <v>0.49162899999999998</v>
      </c>
      <c r="T5368" s="234">
        <v>0.45424100000000001</v>
      </c>
      <c r="U5368" s="234">
        <v>0.48660700000000001</v>
      </c>
      <c r="V5368" s="192">
        <v>0.42049599999999998</v>
      </c>
      <c r="W5368" s="234">
        <v>1625041600</v>
      </c>
      <c r="X5368" s="194">
        <f t="shared" si="167"/>
        <v>9.2730995914888301E-2</v>
      </c>
      <c r="Y5368" s="193"/>
      <c r="Z5368" s="197">
        <v>5366</v>
      </c>
    </row>
    <row r="5369" spans="1:26" ht="14.4" x14ac:dyDescent="0.3">
      <c r="A5369" s="7">
        <v>36348</v>
      </c>
      <c r="B5369" s="191">
        <v>1388.119995</v>
      </c>
      <c r="C5369" s="191">
        <v>1395.880005</v>
      </c>
      <c r="D5369" s="191">
        <v>1384.9499510000001</v>
      </c>
      <c r="E5369" s="191">
        <v>1395.8599850000001</v>
      </c>
      <c r="F5369" s="192">
        <v>1395.8599850000001</v>
      </c>
      <c r="G5369" s="191">
        <v>791200000</v>
      </c>
      <c r="H5369" s="194">
        <f t="shared" si="166"/>
        <v>5.5758796270347182E-3</v>
      </c>
      <c r="I5369" s="193"/>
      <c r="J5369" s="197">
        <v>5367</v>
      </c>
      <c r="K5369" s="234"/>
      <c r="L5369" s="234"/>
      <c r="M5369" s="234"/>
      <c r="N5369" s="234"/>
      <c r="O5369" s="234"/>
      <c r="P5369" s="234"/>
      <c r="Q5369" s="7">
        <v>36348</v>
      </c>
      <c r="R5369" s="234">
        <v>0.42299100000000001</v>
      </c>
      <c r="S5369" s="234">
        <v>0.453125</v>
      </c>
      <c r="T5369" s="234">
        <v>0.41964299999999999</v>
      </c>
      <c r="U5369" s="234">
        <v>0.44531300000000001</v>
      </c>
      <c r="V5369" s="192">
        <v>0.38481199999999999</v>
      </c>
      <c r="W5369" s="234">
        <v>1099156800</v>
      </c>
      <c r="X5369" s="194">
        <f t="shared" si="167"/>
        <v>5.2770961061273852E-2</v>
      </c>
      <c r="Y5369" s="193"/>
      <c r="Z5369" s="197">
        <v>5367</v>
      </c>
    </row>
    <row r="5370" spans="1:26" ht="14.4" x14ac:dyDescent="0.3">
      <c r="A5370" s="7">
        <v>36347</v>
      </c>
      <c r="B5370" s="191">
        <v>1391.219971</v>
      </c>
      <c r="C5370" s="191">
        <v>1405.290039</v>
      </c>
      <c r="D5370" s="191">
        <v>1387.079956</v>
      </c>
      <c r="E5370" s="191">
        <v>1388.119995</v>
      </c>
      <c r="F5370" s="192">
        <v>1388.119995</v>
      </c>
      <c r="G5370" s="191">
        <v>722900000</v>
      </c>
      <c r="H5370" s="194">
        <f t="shared" si="166"/>
        <v>-2.2282428836697381E-3</v>
      </c>
      <c r="I5370" s="193"/>
      <c r="J5370" s="197">
        <v>5368</v>
      </c>
      <c r="K5370" s="234"/>
      <c r="L5370" s="234"/>
      <c r="M5370" s="234"/>
      <c r="N5370" s="234"/>
      <c r="O5370" s="234"/>
      <c r="P5370" s="234"/>
      <c r="Q5370" s="7">
        <v>36347</v>
      </c>
      <c r="R5370" s="234">
        <v>0.41015600000000002</v>
      </c>
      <c r="S5370" s="234">
        <v>0.42522300000000002</v>
      </c>
      <c r="T5370" s="234">
        <v>0.40904000000000001</v>
      </c>
      <c r="U5370" s="234">
        <v>0.42299100000000001</v>
      </c>
      <c r="V5370" s="192">
        <v>0.36552299999999999</v>
      </c>
      <c r="W5370" s="234">
        <v>453812800</v>
      </c>
      <c r="X5370" s="194">
        <f t="shared" si="167"/>
        <v>2.2942699223396021E-2</v>
      </c>
      <c r="Y5370" s="193"/>
      <c r="Z5370" s="197">
        <v>5368</v>
      </c>
    </row>
    <row r="5371" spans="1:26" ht="14.4" x14ac:dyDescent="0.3">
      <c r="A5371" s="7">
        <v>36343</v>
      </c>
      <c r="B5371" s="191">
        <v>1380.959961</v>
      </c>
      <c r="C5371" s="191">
        <v>1391.219971</v>
      </c>
      <c r="D5371" s="191">
        <v>1379.5699460000001</v>
      </c>
      <c r="E5371" s="191">
        <v>1391.219971</v>
      </c>
      <c r="F5371" s="192">
        <v>1391.219971</v>
      </c>
      <c r="G5371" s="191">
        <v>613570000</v>
      </c>
      <c r="H5371" s="194">
        <f t="shared" si="166"/>
        <v>7.4296216325999368E-3</v>
      </c>
      <c r="I5371" s="193"/>
      <c r="J5371" s="197">
        <v>5369</v>
      </c>
      <c r="K5371" s="234"/>
      <c r="L5371" s="234"/>
      <c r="M5371" s="234"/>
      <c r="N5371" s="234"/>
      <c r="O5371" s="234"/>
      <c r="P5371" s="234"/>
      <c r="Q5371" s="7">
        <v>36343</v>
      </c>
      <c r="R5371" s="234">
        <v>0.40652899999999997</v>
      </c>
      <c r="S5371" s="234">
        <v>0.41852699999999998</v>
      </c>
      <c r="T5371" s="234">
        <v>0.40345999999999999</v>
      </c>
      <c r="U5371" s="234">
        <v>0.41350399999999998</v>
      </c>
      <c r="V5371" s="192">
        <v>0.357325</v>
      </c>
      <c r="W5371" s="234">
        <v>123681600</v>
      </c>
      <c r="X5371" s="194">
        <f t="shared" si="167"/>
        <v>2.2067446583335797E-2</v>
      </c>
      <c r="Y5371" s="193"/>
      <c r="Z5371" s="197">
        <v>5369</v>
      </c>
    </row>
    <row r="5372" spans="1:26" ht="14.4" x14ac:dyDescent="0.3">
      <c r="A5372" s="7">
        <v>36342</v>
      </c>
      <c r="B5372" s="191">
        <v>1372.709961</v>
      </c>
      <c r="C5372" s="191">
        <v>1382.8000489999999</v>
      </c>
      <c r="D5372" s="191">
        <v>1360.8000489999999</v>
      </c>
      <c r="E5372" s="191">
        <v>1380.959961</v>
      </c>
      <c r="F5372" s="192">
        <v>1380.959961</v>
      </c>
      <c r="G5372" s="191">
        <v>843400000</v>
      </c>
      <c r="H5372" s="194">
        <f t="shared" si="166"/>
        <v>6.0100095682193424E-3</v>
      </c>
      <c r="I5372" s="193"/>
      <c r="J5372" s="197">
        <v>5370</v>
      </c>
      <c r="K5372" s="234"/>
      <c r="L5372" s="234"/>
      <c r="M5372" s="234"/>
      <c r="N5372" s="234"/>
      <c r="O5372" s="234"/>
      <c r="P5372" s="234"/>
      <c r="Q5372" s="7">
        <v>36342</v>
      </c>
      <c r="R5372" s="234">
        <v>0.41350399999999998</v>
      </c>
      <c r="S5372" s="234">
        <v>0.41573700000000002</v>
      </c>
      <c r="T5372" s="234">
        <v>0.40401799999999999</v>
      </c>
      <c r="U5372" s="234">
        <v>0.40457599999999999</v>
      </c>
      <c r="V5372" s="192">
        <v>0.34960999999999998</v>
      </c>
      <c r="W5372" s="234">
        <v>149217600</v>
      </c>
      <c r="X5372" s="194">
        <f t="shared" si="167"/>
        <v>-2.1590988595816211E-2</v>
      </c>
      <c r="Y5372" s="193"/>
      <c r="Z5372" s="197">
        <v>5370</v>
      </c>
    </row>
    <row r="5373" spans="1:26" ht="14.4" x14ac:dyDescent="0.3">
      <c r="A5373" s="7">
        <v>36341</v>
      </c>
      <c r="B5373" s="191">
        <v>1351.4499510000001</v>
      </c>
      <c r="C5373" s="191">
        <v>1372.9300539999999</v>
      </c>
      <c r="D5373" s="191">
        <v>1338.780029</v>
      </c>
      <c r="E5373" s="191">
        <v>1372.709961</v>
      </c>
      <c r="F5373" s="192">
        <v>1372.709961</v>
      </c>
      <c r="G5373" s="191">
        <v>1117000000</v>
      </c>
      <c r="H5373" s="194">
        <f t="shared" si="166"/>
        <v>1.5731259588465489E-2</v>
      </c>
      <c r="I5373" s="193"/>
      <c r="J5373" s="197">
        <v>5371</v>
      </c>
      <c r="K5373" s="234"/>
      <c r="L5373" s="234"/>
      <c r="M5373" s="234"/>
      <c r="N5373" s="234"/>
      <c r="O5373" s="234"/>
      <c r="P5373" s="234"/>
      <c r="Q5373" s="7">
        <v>36341</v>
      </c>
      <c r="R5373" s="234">
        <v>0.40792400000000001</v>
      </c>
      <c r="S5373" s="234">
        <v>0.41908499999999999</v>
      </c>
      <c r="T5373" s="234">
        <v>0.40122799999999997</v>
      </c>
      <c r="U5373" s="234">
        <v>0.41350399999999998</v>
      </c>
      <c r="V5373" s="192">
        <v>0.357325</v>
      </c>
      <c r="W5373" s="234">
        <v>343268800</v>
      </c>
      <c r="X5373" s="194">
        <f t="shared" si="167"/>
        <v>2.0660283582601115E-2</v>
      </c>
      <c r="Y5373" s="193"/>
      <c r="Z5373" s="197">
        <v>5371</v>
      </c>
    </row>
    <row r="5374" spans="1:26" ht="14.4" x14ac:dyDescent="0.3">
      <c r="A5374" s="7">
        <v>36340</v>
      </c>
      <c r="B5374" s="191">
        <v>1331.349976</v>
      </c>
      <c r="C5374" s="191">
        <v>1351.51001</v>
      </c>
      <c r="D5374" s="191">
        <v>1328.400024</v>
      </c>
      <c r="E5374" s="191">
        <v>1351.4499510000001</v>
      </c>
      <c r="F5374" s="192">
        <v>1351.4499510000001</v>
      </c>
      <c r="G5374" s="191">
        <v>820100000</v>
      </c>
      <c r="H5374" s="194">
        <f t="shared" si="166"/>
        <v>1.5097438962210254E-2</v>
      </c>
      <c r="I5374" s="193"/>
      <c r="J5374" s="197">
        <v>5372</v>
      </c>
      <c r="K5374" s="234"/>
      <c r="L5374" s="234"/>
      <c r="M5374" s="234"/>
      <c r="N5374" s="234"/>
      <c r="O5374" s="234"/>
      <c r="P5374" s="234"/>
      <c r="Q5374" s="7">
        <v>36340</v>
      </c>
      <c r="R5374" s="234">
        <v>0.38141700000000001</v>
      </c>
      <c r="S5374" s="234">
        <v>0.406808</v>
      </c>
      <c r="T5374" s="234">
        <v>0.38057999999999997</v>
      </c>
      <c r="U5374" s="234">
        <v>0.40513399999999999</v>
      </c>
      <c r="V5374" s="192">
        <v>0.35009200000000001</v>
      </c>
      <c r="W5374" s="234">
        <v>380385600</v>
      </c>
      <c r="X5374" s="194">
        <f t="shared" si="167"/>
        <v>6.607956344856146E-2</v>
      </c>
      <c r="Y5374" s="193"/>
      <c r="Z5374" s="197">
        <v>5372</v>
      </c>
    </row>
    <row r="5375" spans="1:26" ht="14.4" x14ac:dyDescent="0.3">
      <c r="A5375" s="7">
        <v>36339</v>
      </c>
      <c r="B5375" s="191">
        <v>1315.3100589999999</v>
      </c>
      <c r="C5375" s="191">
        <v>1333.6800539999999</v>
      </c>
      <c r="D5375" s="191">
        <v>1315.3100589999999</v>
      </c>
      <c r="E5375" s="191">
        <v>1331.349976</v>
      </c>
      <c r="F5375" s="192">
        <v>1331.349976</v>
      </c>
      <c r="G5375" s="191">
        <v>652910000</v>
      </c>
      <c r="H5375" s="194">
        <f t="shared" si="166"/>
        <v>1.2194780151073155E-2</v>
      </c>
      <c r="I5375" s="193"/>
      <c r="J5375" s="197">
        <v>5373</v>
      </c>
      <c r="K5375" s="234"/>
      <c r="L5375" s="234"/>
      <c r="M5375" s="234"/>
      <c r="N5375" s="234"/>
      <c r="O5375" s="234"/>
      <c r="P5375" s="234"/>
      <c r="Q5375" s="7">
        <v>36339</v>
      </c>
      <c r="R5375" s="234">
        <v>0.37890600000000002</v>
      </c>
      <c r="S5375" s="234">
        <v>0.38337100000000002</v>
      </c>
      <c r="T5375" s="234">
        <v>0.37834800000000002</v>
      </c>
      <c r="U5375" s="234">
        <v>0.38002200000000003</v>
      </c>
      <c r="V5375" s="192">
        <v>0.32839200000000002</v>
      </c>
      <c r="W5375" s="234">
        <v>277692800</v>
      </c>
      <c r="X5375" s="194">
        <f t="shared" si="167"/>
        <v>8.8878921287009627E-3</v>
      </c>
      <c r="Y5375" s="193"/>
      <c r="Z5375" s="197">
        <v>5373</v>
      </c>
    </row>
    <row r="5376" spans="1:26" ht="14.4" x14ac:dyDescent="0.3">
      <c r="A5376" s="7">
        <v>36336</v>
      </c>
      <c r="B5376" s="191">
        <v>1315.780029</v>
      </c>
      <c r="C5376" s="191">
        <v>1329.130005</v>
      </c>
      <c r="D5376" s="191">
        <v>1312.6400149999999</v>
      </c>
      <c r="E5376" s="191">
        <v>1315.3100589999999</v>
      </c>
      <c r="F5376" s="192">
        <v>1315.3100589999999</v>
      </c>
      <c r="G5376" s="191">
        <v>623460000</v>
      </c>
      <c r="H5376" s="194">
        <f t="shared" si="166"/>
        <v>-3.5717976382213581E-4</v>
      </c>
      <c r="I5376" s="193"/>
      <c r="J5376" s="197">
        <v>5374</v>
      </c>
      <c r="K5376" s="234"/>
      <c r="L5376" s="234"/>
      <c r="M5376" s="234"/>
      <c r="N5376" s="234"/>
      <c r="O5376" s="234"/>
      <c r="P5376" s="234"/>
      <c r="Q5376" s="7">
        <v>36336</v>
      </c>
      <c r="R5376" s="234">
        <v>0.37946400000000002</v>
      </c>
      <c r="S5376" s="234">
        <v>0.38113799999999998</v>
      </c>
      <c r="T5376" s="234">
        <v>0.375558</v>
      </c>
      <c r="U5376" s="234">
        <v>0.37667400000000001</v>
      </c>
      <c r="V5376" s="192">
        <v>0.32549899999999998</v>
      </c>
      <c r="W5376" s="234">
        <v>294134400</v>
      </c>
      <c r="X5376" s="194">
        <f t="shared" si="167"/>
        <v>-2.9528614268692637E-3</v>
      </c>
      <c r="Y5376" s="193"/>
      <c r="Z5376" s="197">
        <v>5374</v>
      </c>
    </row>
    <row r="5377" spans="1:26" ht="14.4" x14ac:dyDescent="0.3">
      <c r="A5377" s="7">
        <v>36335</v>
      </c>
      <c r="B5377" s="191">
        <v>1333.0600589999999</v>
      </c>
      <c r="C5377" s="191">
        <v>1333.0600589999999</v>
      </c>
      <c r="D5377" s="191">
        <v>1308.469971</v>
      </c>
      <c r="E5377" s="191">
        <v>1315.780029</v>
      </c>
      <c r="F5377" s="192">
        <v>1315.780029</v>
      </c>
      <c r="G5377" s="191">
        <v>690400000</v>
      </c>
      <c r="H5377" s="194">
        <f t="shared" si="166"/>
        <v>-1.2962679275652875E-2</v>
      </c>
      <c r="I5377" s="193"/>
      <c r="J5377" s="197">
        <v>5375</v>
      </c>
      <c r="K5377" s="234"/>
      <c r="L5377" s="234"/>
      <c r="M5377" s="234"/>
      <c r="N5377" s="234"/>
      <c r="O5377" s="234"/>
      <c r="P5377" s="234"/>
      <c r="Q5377" s="7">
        <v>36335</v>
      </c>
      <c r="R5377" s="234">
        <v>0.38950899999999999</v>
      </c>
      <c r="S5377" s="234">
        <v>0.38950899999999999</v>
      </c>
      <c r="T5377" s="234">
        <v>0.37723200000000001</v>
      </c>
      <c r="U5377" s="234">
        <v>0.37779000000000001</v>
      </c>
      <c r="V5377" s="192">
        <v>0.326463</v>
      </c>
      <c r="W5377" s="234">
        <v>433361600</v>
      </c>
      <c r="X5377" s="194">
        <f t="shared" si="167"/>
        <v>-3.1473987753358273E-2</v>
      </c>
      <c r="Y5377" s="193"/>
      <c r="Z5377" s="197">
        <v>5375</v>
      </c>
    </row>
    <row r="5378" spans="1:26" ht="14.4" x14ac:dyDescent="0.3">
      <c r="A5378" s="7">
        <v>36334</v>
      </c>
      <c r="B5378" s="191">
        <v>1335.869995</v>
      </c>
      <c r="C5378" s="191">
        <v>1335.880005</v>
      </c>
      <c r="D5378" s="191">
        <v>1322.5500489999999</v>
      </c>
      <c r="E5378" s="191">
        <v>1333.0600589999999</v>
      </c>
      <c r="F5378" s="192">
        <v>1333.0600589999999</v>
      </c>
      <c r="G5378" s="191">
        <v>731800000</v>
      </c>
      <c r="H5378" s="194">
        <f t="shared" si="166"/>
        <v>-2.110927620329247E-3</v>
      </c>
      <c r="I5378" s="193"/>
      <c r="J5378" s="197">
        <v>5376</v>
      </c>
      <c r="K5378" s="234"/>
      <c r="L5378" s="234"/>
      <c r="M5378" s="234"/>
      <c r="N5378" s="234"/>
      <c r="O5378" s="234"/>
      <c r="P5378" s="234"/>
      <c r="Q5378" s="7">
        <v>36334</v>
      </c>
      <c r="R5378" s="234">
        <v>0.40234399999999998</v>
      </c>
      <c r="S5378" s="234">
        <v>0.40262300000000001</v>
      </c>
      <c r="T5378" s="234">
        <v>0.38895099999999999</v>
      </c>
      <c r="U5378" s="234">
        <v>0.390067</v>
      </c>
      <c r="V5378" s="192">
        <v>0.33707199999999998</v>
      </c>
      <c r="W5378" s="234">
        <v>531496000</v>
      </c>
      <c r="X5378" s="194">
        <f t="shared" si="167"/>
        <v>-3.7190224283902604E-2</v>
      </c>
      <c r="Y5378" s="193"/>
      <c r="Z5378" s="197">
        <v>5376</v>
      </c>
    </row>
    <row r="5379" spans="1:26" ht="14.4" x14ac:dyDescent="0.3">
      <c r="A5379" s="7">
        <v>36333</v>
      </c>
      <c r="B5379" s="191">
        <v>1349</v>
      </c>
      <c r="C5379" s="191">
        <v>1351.119995</v>
      </c>
      <c r="D5379" s="191">
        <v>1335.5200199999999</v>
      </c>
      <c r="E5379" s="191">
        <v>1335.880005</v>
      </c>
      <c r="F5379" s="192">
        <v>1335.880005</v>
      </c>
      <c r="G5379" s="191">
        <v>716500000</v>
      </c>
      <c r="H5379" s="194">
        <f t="shared" si="166"/>
        <v>-9.7257190511490128E-3</v>
      </c>
      <c r="I5379" s="193"/>
      <c r="J5379" s="197">
        <v>5377</v>
      </c>
      <c r="K5379" s="234"/>
      <c r="L5379" s="234"/>
      <c r="M5379" s="234"/>
      <c r="N5379" s="234"/>
      <c r="O5379" s="234"/>
      <c r="P5379" s="234"/>
      <c r="Q5379" s="7">
        <v>36333</v>
      </c>
      <c r="R5379" s="234">
        <v>0.41350399999999998</v>
      </c>
      <c r="S5379" s="234">
        <v>0.41908499999999999</v>
      </c>
      <c r="T5379" s="234">
        <v>0.40513399999999999</v>
      </c>
      <c r="U5379" s="234">
        <v>0.40513399999999999</v>
      </c>
      <c r="V5379" s="192">
        <v>0.35009200000000001</v>
      </c>
      <c r="W5379" s="234">
        <v>151076800</v>
      </c>
      <c r="X5379" s="194">
        <f t="shared" si="167"/>
        <v>-2.4193638299532756E-2</v>
      </c>
      <c r="Y5379" s="193"/>
      <c r="Z5379" s="197">
        <v>5377</v>
      </c>
    </row>
    <row r="5380" spans="1:26" ht="14.4" x14ac:dyDescent="0.3">
      <c r="A5380" s="7">
        <v>36332</v>
      </c>
      <c r="B5380" s="191">
        <v>1342.839966</v>
      </c>
      <c r="C5380" s="191">
        <v>1349.0600589999999</v>
      </c>
      <c r="D5380" s="191">
        <v>1337.630005</v>
      </c>
      <c r="E5380" s="191">
        <v>1349</v>
      </c>
      <c r="F5380" s="192">
        <v>1349</v>
      </c>
      <c r="G5380" s="191">
        <v>686600000</v>
      </c>
      <c r="H5380" s="194">
        <f t="shared" ref="H5380:H5443" si="168">(F5380-F5381)/F5381</f>
        <v>4.5873180393559984E-3</v>
      </c>
      <c r="I5380" s="193"/>
      <c r="J5380" s="197">
        <v>5378</v>
      </c>
      <c r="K5380" s="234"/>
      <c r="L5380" s="234"/>
      <c r="M5380" s="234"/>
      <c r="N5380" s="234"/>
      <c r="O5380" s="234"/>
      <c r="P5380" s="234"/>
      <c r="Q5380" s="7">
        <v>36332</v>
      </c>
      <c r="R5380" s="234">
        <v>0.41964299999999999</v>
      </c>
      <c r="S5380" s="234">
        <v>0.421875</v>
      </c>
      <c r="T5380" s="234">
        <v>0.41071400000000002</v>
      </c>
      <c r="U5380" s="234">
        <v>0.41517900000000002</v>
      </c>
      <c r="V5380" s="192">
        <v>0.35877199999999998</v>
      </c>
      <c r="W5380" s="234">
        <v>135150400</v>
      </c>
      <c r="X5380" s="194">
        <f t="shared" ref="X5380:X5443" si="169">(V5380-V5381)/V5381</f>
        <v>-1.3262045028245772E-2</v>
      </c>
      <c r="Y5380" s="193"/>
      <c r="Z5380" s="197">
        <v>5378</v>
      </c>
    </row>
    <row r="5381" spans="1:26" ht="14.4" x14ac:dyDescent="0.3">
      <c r="A5381" s="7">
        <v>36329</v>
      </c>
      <c r="B5381" s="191">
        <v>1339.900024</v>
      </c>
      <c r="C5381" s="191">
        <v>1344.4799800000001</v>
      </c>
      <c r="D5381" s="191">
        <v>1333.5200199999999</v>
      </c>
      <c r="E5381" s="191">
        <v>1342.839966</v>
      </c>
      <c r="F5381" s="192">
        <v>1342.839966</v>
      </c>
      <c r="G5381" s="191">
        <v>914500000</v>
      </c>
      <c r="H5381" s="194">
        <f t="shared" si="168"/>
        <v>2.1941502704234399E-3</v>
      </c>
      <c r="I5381" s="193"/>
      <c r="J5381" s="197">
        <v>5379</v>
      </c>
      <c r="K5381" s="234"/>
      <c r="L5381" s="234"/>
      <c r="M5381" s="234"/>
      <c r="N5381" s="234"/>
      <c r="O5381" s="234"/>
      <c r="P5381" s="234"/>
      <c r="Q5381" s="7">
        <v>36329</v>
      </c>
      <c r="R5381" s="234">
        <v>0.40513399999999999</v>
      </c>
      <c r="S5381" s="234">
        <v>0.421875</v>
      </c>
      <c r="T5381" s="234">
        <v>0.40345999999999999</v>
      </c>
      <c r="U5381" s="234">
        <v>0.42075899999999999</v>
      </c>
      <c r="V5381" s="192">
        <v>0.36359399999999997</v>
      </c>
      <c r="W5381" s="234">
        <v>208062400</v>
      </c>
      <c r="X5381" s="194">
        <f t="shared" si="169"/>
        <v>1.6170683718642283E-2</v>
      </c>
      <c r="Y5381" s="193"/>
      <c r="Z5381" s="197">
        <v>5379</v>
      </c>
    </row>
    <row r="5382" spans="1:26" ht="14.4" x14ac:dyDescent="0.3">
      <c r="A5382" s="7">
        <v>36328</v>
      </c>
      <c r="B5382" s="191">
        <v>1330.410034</v>
      </c>
      <c r="C5382" s="191">
        <v>1343.540039</v>
      </c>
      <c r="D5382" s="191">
        <v>1322.75</v>
      </c>
      <c r="E5382" s="191">
        <v>1339.900024</v>
      </c>
      <c r="F5382" s="192">
        <v>1339.900024</v>
      </c>
      <c r="G5382" s="191">
        <v>700300000</v>
      </c>
      <c r="H5382" s="194">
        <f t="shared" si="168"/>
        <v>7.1331317093779783E-3</v>
      </c>
      <c r="I5382" s="193"/>
      <c r="J5382" s="197">
        <v>5380</v>
      </c>
      <c r="K5382" s="234"/>
      <c r="L5382" s="234"/>
      <c r="M5382" s="234"/>
      <c r="N5382" s="234"/>
      <c r="O5382" s="234"/>
      <c r="P5382" s="234"/>
      <c r="Q5382" s="7">
        <v>36328</v>
      </c>
      <c r="R5382" s="234">
        <v>0.42522300000000002</v>
      </c>
      <c r="S5382" s="234">
        <v>0.42857099999999998</v>
      </c>
      <c r="T5382" s="234">
        <v>0.40848200000000001</v>
      </c>
      <c r="U5382" s="234">
        <v>0.41406300000000001</v>
      </c>
      <c r="V5382" s="192">
        <v>0.35780800000000001</v>
      </c>
      <c r="W5382" s="234">
        <v>224403200</v>
      </c>
      <c r="X5382" s="194">
        <f t="shared" si="169"/>
        <v>-3.2593149355301783E-2</v>
      </c>
      <c r="Y5382" s="193"/>
      <c r="Z5382" s="197">
        <v>5380</v>
      </c>
    </row>
    <row r="5383" spans="1:26" ht="14.4" x14ac:dyDescent="0.3">
      <c r="A5383" s="7">
        <v>36327</v>
      </c>
      <c r="B5383" s="191">
        <v>1301.160034</v>
      </c>
      <c r="C5383" s="191">
        <v>1332.829956</v>
      </c>
      <c r="D5383" s="191">
        <v>1301.160034</v>
      </c>
      <c r="E5383" s="191">
        <v>1330.410034</v>
      </c>
      <c r="F5383" s="192">
        <v>1330.410034</v>
      </c>
      <c r="G5383" s="191">
        <v>806800000</v>
      </c>
      <c r="H5383" s="194">
        <f t="shared" si="168"/>
        <v>2.2479940388331971E-2</v>
      </c>
      <c r="I5383" s="193"/>
      <c r="J5383" s="197">
        <v>5381</v>
      </c>
      <c r="K5383" s="234"/>
      <c r="L5383" s="234"/>
      <c r="M5383" s="234"/>
      <c r="N5383" s="234"/>
      <c r="O5383" s="234"/>
      <c r="P5383" s="234"/>
      <c r="Q5383" s="7">
        <v>36327</v>
      </c>
      <c r="R5383" s="234">
        <v>0.41406300000000001</v>
      </c>
      <c r="S5383" s="234">
        <v>0.42912899999999998</v>
      </c>
      <c r="T5383" s="234">
        <v>0.41406300000000001</v>
      </c>
      <c r="U5383" s="234">
        <v>0.42801299999999998</v>
      </c>
      <c r="V5383" s="192">
        <v>0.369863</v>
      </c>
      <c r="W5383" s="234">
        <v>225019200</v>
      </c>
      <c r="X5383" s="194">
        <f t="shared" si="169"/>
        <v>4.0703776340261677E-2</v>
      </c>
      <c r="Y5383" s="193"/>
      <c r="Z5383" s="197">
        <v>5381</v>
      </c>
    </row>
    <row r="5384" spans="1:26" ht="14.4" x14ac:dyDescent="0.3">
      <c r="A5384" s="7">
        <v>36326</v>
      </c>
      <c r="B5384" s="191">
        <v>1294</v>
      </c>
      <c r="C5384" s="191">
        <v>1310.76001</v>
      </c>
      <c r="D5384" s="191">
        <v>1294</v>
      </c>
      <c r="E5384" s="191">
        <v>1301.160034</v>
      </c>
      <c r="F5384" s="192">
        <v>1301.160034</v>
      </c>
      <c r="G5384" s="191">
        <v>696600000</v>
      </c>
      <c r="H5384" s="194">
        <f t="shared" si="168"/>
        <v>5.5332565687789765E-3</v>
      </c>
      <c r="I5384" s="193"/>
      <c r="J5384" s="197">
        <v>5382</v>
      </c>
      <c r="K5384" s="234"/>
      <c r="L5384" s="234"/>
      <c r="M5384" s="234"/>
      <c r="N5384" s="234"/>
      <c r="O5384" s="234"/>
      <c r="P5384" s="234"/>
      <c r="Q5384" s="7">
        <v>36326</v>
      </c>
      <c r="R5384" s="234">
        <v>0.40345999999999999</v>
      </c>
      <c r="S5384" s="234">
        <v>0.41741099999999998</v>
      </c>
      <c r="T5384" s="234">
        <v>0.40290199999999998</v>
      </c>
      <c r="U5384" s="234">
        <v>0.41127200000000003</v>
      </c>
      <c r="V5384" s="192">
        <v>0.35539700000000002</v>
      </c>
      <c r="W5384" s="234">
        <v>130390400</v>
      </c>
      <c r="X5384" s="194">
        <f t="shared" si="169"/>
        <v>1.3757437802004774E-2</v>
      </c>
      <c r="Y5384" s="193"/>
      <c r="Z5384" s="197">
        <v>5382</v>
      </c>
    </row>
    <row r="5385" spans="1:26" ht="14.4" x14ac:dyDescent="0.3">
      <c r="A5385" s="7">
        <v>36325</v>
      </c>
      <c r="B5385" s="191">
        <v>1293.6400149999999</v>
      </c>
      <c r="C5385" s="191">
        <v>1301.98999</v>
      </c>
      <c r="D5385" s="191">
        <v>1292.1999510000001</v>
      </c>
      <c r="E5385" s="191">
        <v>1294</v>
      </c>
      <c r="F5385" s="192">
        <v>1294</v>
      </c>
      <c r="G5385" s="191">
        <v>669400000</v>
      </c>
      <c r="H5385" s="194">
        <f t="shared" si="168"/>
        <v>2.7827293205679907E-4</v>
      </c>
      <c r="I5385" s="193"/>
      <c r="J5385" s="197">
        <v>5383</v>
      </c>
      <c r="K5385" s="234"/>
      <c r="L5385" s="234"/>
      <c r="M5385" s="234"/>
      <c r="N5385" s="234"/>
      <c r="O5385" s="234"/>
      <c r="P5385" s="234"/>
      <c r="Q5385" s="7">
        <v>36325</v>
      </c>
      <c r="R5385" s="234">
        <v>0.41517900000000002</v>
      </c>
      <c r="S5385" s="234">
        <v>0.41629500000000003</v>
      </c>
      <c r="T5385" s="234">
        <v>0.40290199999999998</v>
      </c>
      <c r="U5385" s="234">
        <v>0.405692</v>
      </c>
      <c r="V5385" s="192">
        <v>0.350574</v>
      </c>
      <c r="W5385" s="234">
        <v>157080000</v>
      </c>
      <c r="X5385" s="194">
        <f t="shared" si="169"/>
        <v>-2.1535627564263589E-2</v>
      </c>
      <c r="Y5385" s="193"/>
      <c r="Z5385" s="197">
        <v>5383</v>
      </c>
    </row>
    <row r="5386" spans="1:26" ht="14.4" x14ac:dyDescent="0.3">
      <c r="A5386" s="7">
        <v>36322</v>
      </c>
      <c r="B5386" s="191">
        <v>1302.8199460000001</v>
      </c>
      <c r="C5386" s="191">
        <v>1311.969971</v>
      </c>
      <c r="D5386" s="191">
        <v>1287.880005</v>
      </c>
      <c r="E5386" s="191">
        <v>1293.6400149999999</v>
      </c>
      <c r="F5386" s="192">
        <v>1293.6400149999999</v>
      </c>
      <c r="G5386" s="191">
        <v>698200000</v>
      </c>
      <c r="H5386" s="194">
        <f t="shared" si="168"/>
        <v>-7.0462008416319749E-3</v>
      </c>
      <c r="I5386" s="193"/>
      <c r="J5386" s="197">
        <v>5384</v>
      </c>
      <c r="K5386" s="234"/>
      <c r="L5386" s="234"/>
      <c r="M5386" s="234"/>
      <c r="N5386" s="234"/>
      <c r="O5386" s="234"/>
      <c r="P5386" s="234"/>
      <c r="Q5386" s="7">
        <v>36322</v>
      </c>
      <c r="R5386" s="234">
        <v>0.42968800000000001</v>
      </c>
      <c r="S5386" s="234">
        <v>0.43303599999999998</v>
      </c>
      <c r="T5386" s="234">
        <v>0.41294599999999998</v>
      </c>
      <c r="U5386" s="234">
        <v>0.41462100000000002</v>
      </c>
      <c r="V5386" s="192">
        <v>0.35829</v>
      </c>
      <c r="W5386" s="234">
        <v>185046400</v>
      </c>
      <c r="X5386" s="194">
        <f t="shared" si="169"/>
        <v>-3.5065039993536336E-2</v>
      </c>
      <c r="Y5386" s="193"/>
      <c r="Z5386" s="197">
        <v>5384</v>
      </c>
    </row>
    <row r="5387" spans="1:26" ht="14.4" x14ac:dyDescent="0.3">
      <c r="A5387" s="7">
        <v>36321</v>
      </c>
      <c r="B5387" s="191">
        <v>1318.6400149999999</v>
      </c>
      <c r="C5387" s="191">
        <v>1318.6400149999999</v>
      </c>
      <c r="D5387" s="191">
        <v>1293.280029</v>
      </c>
      <c r="E5387" s="191">
        <v>1302.8199460000001</v>
      </c>
      <c r="F5387" s="192">
        <v>1302.8199460000001</v>
      </c>
      <c r="G5387" s="191">
        <v>716500000</v>
      </c>
      <c r="H5387" s="194">
        <f t="shared" si="168"/>
        <v>-1.1997261436056054E-2</v>
      </c>
      <c r="I5387" s="193"/>
      <c r="J5387" s="197">
        <v>5385</v>
      </c>
      <c r="K5387" s="234"/>
      <c r="L5387" s="234"/>
      <c r="M5387" s="234"/>
      <c r="N5387" s="234"/>
      <c r="O5387" s="234"/>
      <c r="P5387" s="234"/>
      <c r="Q5387" s="7">
        <v>36321</v>
      </c>
      <c r="R5387" s="234">
        <v>0.42745499999999997</v>
      </c>
      <c r="S5387" s="234">
        <v>0.43080400000000002</v>
      </c>
      <c r="T5387" s="234">
        <v>0.422433</v>
      </c>
      <c r="U5387" s="234">
        <v>0.42968800000000001</v>
      </c>
      <c r="V5387" s="192">
        <v>0.37130999999999997</v>
      </c>
      <c r="W5387" s="234">
        <v>317049600</v>
      </c>
      <c r="X5387" s="194">
        <f t="shared" si="169"/>
        <v>-6.451336692345498E-3</v>
      </c>
      <c r="Y5387" s="193"/>
      <c r="Z5387" s="197">
        <v>5385</v>
      </c>
    </row>
    <row r="5388" spans="1:26" ht="14.4" x14ac:dyDescent="0.3">
      <c r="A5388" s="7">
        <v>36320</v>
      </c>
      <c r="B5388" s="191">
        <v>1317.329956</v>
      </c>
      <c r="C5388" s="191">
        <v>1326.01001</v>
      </c>
      <c r="D5388" s="191">
        <v>1314.7299800000001</v>
      </c>
      <c r="E5388" s="191">
        <v>1318.6400149999999</v>
      </c>
      <c r="F5388" s="192">
        <v>1318.6400149999999</v>
      </c>
      <c r="G5388" s="191">
        <v>662000000</v>
      </c>
      <c r="H5388" s="194">
        <f t="shared" si="168"/>
        <v>9.9448053544446248E-4</v>
      </c>
      <c r="I5388" s="193"/>
      <c r="J5388" s="197">
        <v>5386</v>
      </c>
      <c r="K5388" s="234"/>
      <c r="L5388" s="234"/>
      <c r="M5388" s="234"/>
      <c r="N5388" s="234"/>
      <c r="O5388" s="234"/>
      <c r="P5388" s="234"/>
      <c r="Q5388" s="7">
        <v>36320</v>
      </c>
      <c r="R5388" s="234">
        <v>0.42354900000000001</v>
      </c>
      <c r="S5388" s="234">
        <v>0.43303599999999998</v>
      </c>
      <c r="T5388" s="234">
        <v>0.42354900000000001</v>
      </c>
      <c r="U5388" s="234">
        <v>0.43247799999999997</v>
      </c>
      <c r="V5388" s="192">
        <v>0.37372100000000003</v>
      </c>
      <c r="W5388" s="234">
        <v>353785600</v>
      </c>
      <c r="X5388" s="194">
        <f t="shared" si="169"/>
        <v>1.5728364326210793E-2</v>
      </c>
      <c r="Y5388" s="193"/>
      <c r="Z5388" s="197">
        <v>5386</v>
      </c>
    </row>
    <row r="5389" spans="1:26" ht="14.4" x14ac:dyDescent="0.3">
      <c r="A5389" s="7">
        <v>36319</v>
      </c>
      <c r="B5389" s="191">
        <v>1334.5200199999999</v>
      </c>
      <c r="C5389" s="191">
        <v>1334.5200199999999</v>
      </c>
      <c r="D5389" s="191">
        <v>1312.829956</v>
      </c>
      <c r="E5389" s="191">
        <v>1317.329956</v>
      </c>
      <c r="F5389" s="192">
        <v>1317.329956</v>
      </c>
      <c r="G5389" s="191">
        <v>685900000</v>
      </c>
      <c r="H5389" s="194">
        <f t="shared" si="168"/>
        <v>-1.2881083642341981E-2</v>
      </c>
      <c r="I5389" s="193"/>
      <c r="J5389" s="197">
        <v>5387</v>
      </c>
      <c r="K5389" s="234"/>
      <c r="L5389" s="234"/>
      <c r="M5389" s="234"/>
      <c r="N5389" s="234"/>
      <c r="O5389" s="234"/>
      <c r="P5389" s="234"/>
      <c r="Q5389" s="7">
        <v>36319</v>
      </c>
      <c r="R5389" s="234">
        <v>0.43526799999999999</v>
      </c>
      <c r="S5389" s="234">
        <v>0.43582599999999999</v>
      </c>
      <c r="T5389" s="234">
        <v>0.42466500000000001</v>
      </c>
      <c r="U5389" s="234">
        <v>0.42578100000000002</v>
      </c>
      <c r="V5389" s="192">
        <v>0.36793399999999998</v>
      </c>
      <c r="W5389" s="234">
        <v>313656000</v>
      </c>
      <c r="X5389" s="194">
        <f t="shared" si="169"/>
        <v>-2.5544323174752873E-2</v>
      </c>
      <c r="Y5389" s="193"/>
      <c r="Z5389" s="197">
        <v>5387</v>
      </c>
    </row>
    <row r="5390" spans="1:26" ht="14.4" x14ac:dyDescent="0.3">
      <c r="A5390" s="7">
        <v>36318</v>
      </c>
      <c r="B5390" s="191">
        <v>1327.75</v>
      </c>
      <c r="C5390" s="191">
        <v>1336.420044</v>
      </c>
      <c r="D5390" s="191">
        <v>1325.8900149999999</v>
      </c>
      <c r="E5390" s="191">
        <v>1334.5200199999999</v>
      </c>
      <c r="F5390" s="192">
        <v>1334.5200199999999</v>
      </c>
      <c r="G5390" s="191">
        <v>664300000</v>
      </c>
      <c r="H5390" s="194">
        <f t="shared" si="168"/>
        <v>5.0988665034832851E-3</v>
      </c>
      <c r="I5390" s="193"/>
      <c r="J5390" s="197">
        <v>5388</v>
      </c>
      <c r="K5390" s="234"/>
      <c r="L5390" s="234"/>
      <c r="M5390" s="234"/>
      <c r="N5390" s="234"/>
      <c r="O5390" s="234"/>
      <c r="P5390" s="234"/>
      <c r="Q5390" s="7">
        <v>36318</v>
      </c>
      <c r="R5390" s="234">
        <v>0.42968800000000001</v>
      </c>
      <c r="S5390" s="234">
        <v>0.4375</v>
      </c>
      <c r="T5390" s="234">
        <v>0.42410700000000001</v>
      </c>
      <c r="U5390" s="234">
        <v>0.436942</v>
      </c>
      <c r="V5390" s="192">
        <v>0.377579</v>
      </c>
      <c r="W5390" s="234">
        <v>418286400</v>
      </c>
      <c r="X5390" s="194">
        <f t="shared" si="169"/>
        <v>1.6883466645121394E-2</v>
      </c>
      <c r="Y5390" s="193"/>
      <c r="Z5390" s="197">
        <v>5388</v>
      </c>
    </row>
    <row r="5391" spans="1:26" ht="14.4" x14ac:dyDescent="0.3">
      <c r="A5391" s="7">
        <v>36315</v>
      </c>
      <c r="B5391" s="191">
        <v>1299.540039</v>
      </c>
      <c r="C5391" s="191">
        <v>1327.75</v>
      </c>
      <c r="D5391" s="191">
        <v>1299.540039</v>
      </c>
      <c r="E5391" s="191">
        <v>1327.75</v>
      </c>
      <c r="F5391" s="192">
        <v>1327.75</v>
      </c>
      <c r="G5391" s="191">
        <v>694500000</v>
      </c>
      <c r="H5391" s="194">
        <f t="shared" si="168"/>
        <v>2.1707650517415127E-2</v>
      </c>
      <c r="I5391" s="193"/>
      <c r="J5391" s="197">
        <v>5389</v>
      </c>
      <c r="K5391" s="234"/>
      <c r="L5391" s="234"/>
      <c r="M5391" s="234"/>
      <c r="N5391" s="234"/>
      <c r="O5391" s="234"/>
      <c r="P5391" s="234"/>
      <c r="Q5391" s="7">
        <v>36315</v>
      </c>
      <c r="R5391" s="234">
        <v>0.42522300000000002</v>
      </c>
      <c r="S5391" s="234">
        <v>0.43024600000000002</v>
      </c>
      <c r="T5391" s="234">
        <v>0.421875</v>
      </c>
      <c r="U5391" s="234">
        <v>0.42968800000000001</v>
      </c>
      <c r="V5391" s="192">
        <v>0.37130999999999997</v>
      </c>
      <c r="W5391" s="234">
        <v>368681600</v>
      </c>
      <c r="X5391" s="194">
        <f t="shared" si="169"/>
        <v>1.4494337509050282E-2</v>
      </c>
      <c r="Y5391" s="193"/>
      <c r="Z5391" s="197">
        <v>5389</v>
      </c>
    </row>
    <row r="5392" spans="1:26" ht="14.4" x14ac:dyDescent="0.3">
      <c r="A5392" s="7">
        <v>36314</v>
      </c>
      <c r="B5392" s="191">
        <v>1294.8100589999999</v>
      </c>
      <c r="C5392" s="191">
        <v>1304.150024</v>
      </c>
      <c r="D5392" s="191">
        <v>1294.1999510000001</v>
      </c>
      <c r="E5392" s="191">
        <v>1299.540039</v>
      </c>
      <c r="F5392" s="192">
        <v>1299.540039</v>
      </c>
      <c r="G5392" s="191">
        <v>719600000</v>
      </c>
      <c r="H5392" s="194">
        <f t="shared" si="168"/>
        <v>3.653030007855437E-3</v>
      </c>
      <c r="I5392" s="193"/>
      <c r="J5392" s="197">
        <v>5390</v>
      </c>
      <c r="K5392" s="234"/>
      <c r="L5392" s="234"/>
      <c r="M5392" s="234"/>
      <c r="N5392" s="234"/>
      <c r="O5392" s="234"/>
      <c r="P5392" s="234"/>
      <c r="Q5392" s="7">
        <v>36314</v>
      </c>
      <c r="R5392" s="234">
        <v>0.41852699999999998</v>
      </c>
      <c r="S5392" s="234">
        <v>0.42857099999999998</v>
      </c>
      <c r="T5392" s="234">
        <v>0.41796899999999998</v>
      </c>
      <c r="U5392" s="234">
        <v>0.42354900000000001</v>
      </c>
      <c r="V5392" s="192">
        <v>0.36600500000000002</v>
      </c>
      <c r="W5392" s="234">
        <v>488510400</v>
      </c>
      <c r="X5392" s="194">
        <f t="shared" si="169"/>
        <v>1.8791718394228059E-2</v>
      </c>
      <c r="Y5392" s="193"/>
      <c r="Z5392" s="197">
        <v>5390</v>
      </c>
    </row>
    <row r="5393" spans="1:26" ht="14.4" x14ac:dyDescent="0.3">
      <c r="A5393" s="7">
        <v>36313</v>
      </c>
      <c r="B5393" s="191">
        <v>1294.26001</v>
      </c>
      <c r="C5393" s="191">
        <v>1297.099976</v>
      </c>
      <c r="D5393" s="191">
        <v>1277.469971</v>
      </c>
      <c r="E5393" s="191">
        <v>1294.8100589999999</v>
      </c>
      <c r="F5393" s="192">
        <v>1294.8100589999999</v>
      </c>
      <c r="G5393" s="191">
        <v>728000000</v>
      </c>
      <c r="H5393" s="194">
        <f t="shared" si="168"/>
        <v>4.2499111133005222E-4</v>
      </c>
      <c r="I5393" s="193"/>
      <c r="J5393" s="197">
        <v>5391</v>
      </c>
      <c r="K5393" s="234"/>
      <c r="L5393" s="234"/>
      <c r="M5393" s="234"/>
      <c r="N5393" s="234"/>
      <c r="O5393" s="234"/>
      <c r="P5393" s="234"/>
      <c r="Q5393" s="7">
        <v>36313</v>
      </c>
      <c r="R5393" s="234">
        <v>0.39732099999999998</v>
      </c>
      <c r="S5393" s="234">
        <v>0.42801299999999998</v>
      </c>
      <c r="T5393" s="234">
        <v>0.39285700000000001</v>
      </c>
      <c r="U5393" s="234">
        <v>0.41573700000000002</v>
      </c>
      <c r="V5393" s="192">
        <v>0.35925400000000002</v>
      </c>
      <c r="W5393" s="234">
        <v>521057600</v>
      </c>
      <c r="X5393" s="194">
        <f t="shared" si="169"/>
        <v>3.9051111779541445E-2</v>
      </c>
      <c r="Y5393" s="193"/>
      <c r="Z5393" s="197">
        <v>5391</v>
      </c>
    </row>
    <row r="5394" spans="1:26" ht="14.4" x14ac:dyDescent="0.3">
      <c r="A5394" s="7">
        <v>36312</v>
      </c>
      <c r="B5394" s="191">
        <v>1301.839966</v>
      </c>
      <c r="C5394" s="191">
        <v>1301.839966</v>
      </c>
      <c r="D5394" s="191">
        <v>1281.4399410000001</v>
      </c>
      <c r="E5394" s="191">
        <v>1294.26001</v>
      </c>
      <c r="F5394" s="192">
        <v>1294.26001</v>
      </c>
      <c r="G5394" s="191">
        <v>683800000</v>
      </c>
      <c r="H5394" s="194">
        <f t="shared" si="168"/>
        <v>-5.8224944678031479E-3</v>
      </c>
      <c r="I5394" s="193"/>
      <c r="J5394" s="197">
        <v>5392</v>
      </c>
      <c r="K5394" s="234"/>
      <c r="L5394" s="234"/>
      <c r="M5394" s="234"/>
      <c r="N5394" s="234"/>
      <c r="O5394" s="234"/>
      <c r="P5394" s="234"/>
      <c r="Q5394" s="7">
        <v>36312</v>
      </c>
      <c r="R5394" s="234">
        <v>0.40178599999999998</v>
      </c>
      <c r="S5394" s="234">
        <v>0.40457599999999999</v>
      </c>
      <c r="T5394" s="234">
        <v>0.39620499999999997</v>
      </c>
      <c r="U5394" s="234">
        <v>0.40011200000000002</v>
      </c>
      <c r="V5394" s="192">
        <v>0.345752</v>
      </c>
      <c r="W5394" s="234">
        <v>461025600</v>
      </c>
      <c r="X5394" s="194">
        <f t="shared" si="169"/>
        <v>1.7022340535055039E-2</v>
      </c>
      <c r="Y5394" s="193"/>
      <c r="Z5394" s="197">
        <v>5392</v>
      </c>
    </row>
    <row r="5395" spans="1:26" ht="14.4" x14ac:dyDescent="0.3">
      <c r="A5395" s="7">
        <v>36308</v>
      </c>
      <c r="B5395" s="191">
        <v>1281.410034</v>
      </c>
      <c r="C5395" s="191">
        <v>1304</v>
      </c>
      <c r="D5395" s="191">
        <v>1281.410034</v>
      </c>
      <c r="E5395" s="191">
        <v>1301.839966</v>
      </c>
      <c r="F5395" s="192">
        <v>1301.839966</v>
      </c>
      <c r="G5395" s="191">
        <v>649960000</v>
      </c>
      <c r="H5395" s="194">
        <f t="shared" si="168"/>
        <v>1.5943321386540671E-2</v>
      </c>
      <c r="I5395" s="193"/>
      <c r="J5395" s="197">
        <v>5393</v>
      </c>
      <c r="K5395" s="234"/>
      <c r="L5395" s="234"/>
      <c r="M5395" s="234"/>
      <c r="N5395" s="234"/>
      <c r="O5395" s="234"/>
      <c r="P5395" s="234"/>
      <c r="Q5395" s="7">
        <v>36308</v>
      </c>
      <c r="R5395" s="234">
        <v>0.38671899999999998</v>
      </c>
      <c r="S5395" s="234">
        <v>0.39564700000000003</v>
      </c>
      <c r="T5395" s="234">
        <v>0.38504500000000003</v>
      </c>
      <c r="U5395" s="234">
        <v>0.39341500000000001</v>
      </c>
      <c r="V5395" s="192">
        <v>0.33996500000000002</v>
      </c>
      <c r="W5395" s="234">
        <v>201129600</v>
      </c>
      <c r="X5395" s="194">
        <f t="shared" si="169"/>
        <v>1.2931098696461855E-2</v>
      </c>
      <c r="Y5395" s="193"/>
      <c r="Z5395" s="197">
        <v>5393</v>
      </c>
    </row>
    <row r="5396" spans="1:26" ht="14.4" x14ac:dyDescent="0.3">
      <c r="A5396" s="7">
        <v>36307</v>
      </c>
      <c r="B5396" s="191">
        <v>1304.76001</v>
      </c>
      <c r="C5396" s="191">
        <v>1304.76001</v>
      </c>
      <c r="D5396" s="191">
        <v>1277.3100589999999</v>
      </c>
      <c r="E5396" s="191">
        <v>1281.410034</v>
      </c>
      <c r="F5396" s="192">
        <v>1281.410034</v>
      </c>
      <c r="G5396" s="191">
        <v>811400000</v>
      </c>
      <c r="H5396" s="194">
        <f t="shared" si="168"/>
        <v>-1.7895992995677398E-2</v>
      </c>
      <c r="I5396" s="193"/>
      <c r="J5396" s="197">
        <v>5394</v>
      </c>
      <c r="K5396" s="234"/>
      <c r="L5396" s="234"/>
      <c r="M5396" s="234"/>
      <c r="N5396" s="234"/>
      <c r="O5396" s="234"/>
      <c r="P5396" s="234"/>
      <c r="Q5396" s="7">
        <v>36307</v>
      </c>
      <c r="R5396" s="234">
        <v>0.38560299999999997</v>
      </c>
      <c r="S5396" s="234">
        <v>0.390625</v>
      </c>
      <c r="T5396" s="234">
        <v>0.38113799999999998</v>
      </c>
      <c r="U5396" s="234">
        <v>0.38839299999999999</v>
      </c>
      <c r="V5396" s="192">
        <v>0.33562500000000001</v>
      </c>
      <c r="W5396" s="234">
        <v>336761600</v>
      </c>
      <c r="X5396" s="194">
        <f t="shared" si="169"/>
        <v>-1.2766020031473858E-2</v>
      </c>
      <c r="Y5396" s="193"/>
      <c r="Z5396" s="197">
        <v>5394</v>
      </c>
    </row>
    <row r="5397" spans="1:26" ht="14.4" x14ac:dyDescent="0.3">
      <c r="A5397" s="7">
        <v>36306</v>
      </c>
      <c r="B5397" s="191">
        <v>1284.400024</v>
      </c>
      <c r="C5397" s="191">
        <v>1304.849976</v>
      </c>
      <c r="D5397" s="191">
        <v>1278.4300539999999</v>
      </c>
      <c r="E5397" s="191">
        <v>1304.76001</v>
      </c>
      <c r="F5397" s="192">
        <v>1304.76001</v>
      </c>
      <c r="G5397" s="191">
        <v>870800000</v>
      </c>
      <c r="H5397" s="194">
        <f t="shared" si="168"/>
        <v>1.5851748380222651E-2</v>
      </c>
      <c r="I5397" s="193"/>
      <c r="J5397" s="197">
        <v>5395</v>
      </c>
      <c r="K5397" s="234"/>
      <c r="L5397" s="234"/>
      <c r="M5397" s="234"/>
      <c r="N5397" s="234"/>
      <c r="O5397" s="234"/>
      <c r="P5397" s="234"/>
      <c r="Q5397" s="7">
        <v>36306</v>
      </c>
      <c r="R5397" s="234">
        <v>0.37276799999999999</v>
      </c>
      <c r="S5397" s="234">
        <v>0.39620499999999997</v>
      </c>
      <c r="T5397" s="234">
        <v>0.36830400000000002</v>
      </c>
      <c r="U5397" s="234">
        <v>0.39341500000000001</v>
      </c>
      <c r="V5397" s="192">
        <v>0.33996500000000002</v>
      </c>
      <c r="W5397" s="234">
        <v>437550400</v>
      </c>
      <c r="X5397" s="194">
        <f t="shared" si="169"/>
        <v>6.174694091706915E-2</v>
      </c>
      <c r="Y5397" s="193"/>
      <c r="Z5397" s="197">
        <v>5395</v>
      </c>
    </row>
    <row r="5398" spans="1:26" ht="14.4" x14ac:dyDescent="0.3">
      <c r="A5398" s="7">
        <v>36305</v>
      </c>
      <c r="B5398" s="191">
        <v>1306.650024</v>
      </c>
      <c r="C5398" s="191">
        <v>1317.5200199999999</v>
      </c>
      <c r="D5398" s="191">
        <v>1284.380005</v>
      </c>
      <c r="E5398" s="191">
        <v>1284.400024</v>
      </c>
      <c r="F5398" s="192">
        <v>1284.400024</v>
      </c>
      <c r="G5398" s="191">
        <v>826700000</v>
      </c>
      <c r="H5398" s="194">
        <f t="shared" si="168"/>
        <v>-1.7028278109150367E-2</v>
      </c>
      <c r="I5398" s="193"/>
      <c r="J5398" s="197">
        <v>5396</v>
      </c>
      <c r="K5398" s="234"/>
      <c r="L5398" s="234"/>
      <c r="M5398" s="234"/>
      <c r="N5398" s="234"/>
      <c r="O5398" s="234"/>
      <c r="P5398" s="234"/>
      <c r="Q5398" s="7">
        <v>36305</v>
      </c>
      <c r="R5398" s="234">
        <v>0.37109399999999998</v>
      </c>
      <c r="S5398" s="234">
        <v>0.37890600000000002</v>
      </c>
      <c r="T5398" s="234">
        <v>0.36551299999999998</v>
      </c>
      <c r="U5398" s="234">
        <v>0.37053599999999998</v>
      </c>
      <c r="V5398" s="192">
        <v>0.32019399999999998</v>
      </c>
      <c r="W5398" s="234">
        <v>366508800</v>
      </c>
      <c r="X5398" s="194">
        <f t="shared" si="169"/>
        <v>-1.0433600148345165E-2</v>
      </c>
      <c r="Y5398" s="193"/>
      <c r="Z5398" s="197">
        <v>5396</v>
      </c>
    </row>
    <row r="5399" spans="1:26" ht="14.4" x14ac:dyDescent="0.3">
      <c r="A5399" s="7">
        <v>36304</v>
      </c>
      <c r="B5399" s="191">
        <v>1330.290039</v>
      </c>
      <c r="C5399" s="191">
        <v>1333.0200199999999</v>
      </c>
      <c r="D5399" s="191">
        <v>1303.530029</v>
      </c>
      <c r="E5399" s="191">
        <v>1306.650024</v>
      </c>
      <c r="F5399" s="192">
        <v>1306.650024</v>
      </c>
      <c r="G5399" s="191">
        <v>754700000</v>
      </c>
      <c r="H5399" s="194">
        <f t="shared" si="168"/>
        <v>-1.7770572060939824E-2</v>
      </c>
      <c r="I5399" s="193"/>
      <c r="J5399" s="197">
        <v>5397</v>
      </c>
      <c r="K5399" s="234"/>
      <c r="L5399" s="234"/>
      <c r="M5399" s="234"/>
      <c r="N5399" s="234"/>
      <c r="O5399" s="234"/>
      <c r="P5399" s="234"/>
      <c r="Q5399" s="7">
        <v>36304</v>
      </c>
      <c r="R5399" s="234">
        <v>0.38950899999999999</v>
      </c>
      <c r="S5399" s="234">
        <v>0.39564700000000003</v>
      </c>
      <c r="T5399" s="234">
        <v>0.37388399999999999</v>
      </c>
      <c r="U5399" s="234">
        <v>0.374442</v>
      </c>
      <c r="V5399" s="192">
        <v>0.32357000000000002</v>
      </c>
      <c r="W5399" s="234">
        <v>260926400</v>
      </c>
      <c r="X5399" s="194">
        <f t="shared" si="169"/>
        <v>-4.5519039766844266E-2</v>
      </c>
      <c r="Y5399" s="193"/>
      <c r="Z5399" s="197">
        <v>5397</v>
      </c>
    </row>
    <row r="5400" spans="1:26" ht="14.4" x14ac:dyDescent="0.3">
      <c r="A5400" s="7">
        <v>36301</v>
      </c>
      <c r="B5400" s="191">
        <v>1338.829956</v>
      </c>
      <c r="C5400" s="191">
        <v>1340.880005</v>
      </c>
      <c r="D5400" s="191">
        <v>1326.1899410000001</v>
      </c>
      <c r="E5400" s="191">
        <v>1330.290039</v>
      </c>
      <c r="F5400" s="192">
        <v>1330.290039</v>
      </c>
      <c r="G5400" s="191">
        <v>686600000</v>
      </c>
      <c r="H5400" s="194">
        <f t="shared" si="168"/>
        <v>-6.3786420088138953E-3</v>
      </c>
      <c r="I5400" s="193"/>
      <c r="J5400" s="197">
        <v>5398</v>
      </c>
      <c r="K5400" s="234"/>
      <c r="L5400" s="234"/>
      <c r="M5400" s="234"/>
      <c r="N5400" s="234"/>
      <c r="O5400" s="234"/>
      <c r="P5400" s="234"/>
      <c r="Q5400" s="7">
        <v>36301</v>
      </c>
      <c r="R5400" s="234">
        <v>0.38392900000000002</v>
      </c>
      <c r="S5400" s="234">
        <v>0.39564700000000003</v>
      </c>
      <c r="T5400" s="234">
        <v>0.38002200000000003</v>
      </c>
      <c r="U5400" s="234">
        <v>0.39229900000000001</v>
      </c>
      <c r="V5400" s="192">
        <v>0.339001</v>
      </c>
      <c r="W5400" s="234">
        <v>463187200</v>
      </c>
      <c r="X5400" s="194">
        <f t="shared" si="169"/>
        <v>3.3823305175200567E-2</v>
      </c>
      <c r="Y5400" s="193"/>
      <c r="Z5400" s="197">
        <v>5398</v>
      </c>
    </row>
    <row r="5401" spans="1:26" ht="14.4" x14ac:dyDescent="0.3">
      <c r="A5401" s="7">
        <v>36300</v>
      </c>
      <c r="B5401" s="191">
        <v>1344.2299800000001</v>
      </c>
      <c r="C5401" s="191">
        <v>1350.48999</v>
      </c>
      <c r="D5401" s="191">
        <v>1338.829956</v>
      </c>
      <c r="E5401" s="191">
        <v>1338.829956</v>
      </c>
      <c r="F5401" s="192">
        <v>1338.829956</v>
      </c>
      <c r="G5401" s="191">
        <v>752200000</v>
      </c>
      <c r="H5401" s="194">
        <f t="shared" si="168"/>
        <v>-4.0171875946406355E-3</v>
      </c>
      <c r="I5401" s="193"/>
      <c r="J5401" s="197">
        <v>5399</v>
      </c>
      <c r="K5401" s="234"/>
      <c r="L5401" s="234"/>
      <c r="M5401" s="234"/>
      <c r="N5401" s="234"/>
      <c r="O5401" s="234"/>
      <c r="P5401" s="234"/>
      <c r="Q5401" s="7">
        <v>36300</v>
      </c>
      <c r="R5401" s="234">
        <v>0.405692</v>
      </c>
      <c r="S5401" s="234">
        <v>0.40848200000000001</v>
      </c>
      <c r="T5401" s="234">
        <v>0.37946400000000002</v>
      </c>
      <c r="U5401" s="234">
        <v>0.37946400000000002</v>
      </c>
      <c r="V5401" s="192">
        <v>0.32790999999999998</v>
      </c>
      <c r="W5401" s="234">
        <v>417715200</v>
      </c>
      <c r="X5401" s="194">
        <f t="shared" si="169"/>
        <v>-5.947580066887339E-2</v>
      </c>
      <c r="Y5401" s="193"/>
      <c r="Z5401" s="197">
        <v>5399</v>
      </c>
    </row>
    <row r="5402" spans="1:26" ht="14.4" x14ac:dyDescent="0.3">
      <c r="A5402" s="7">
        <v>36299</v>
      </c>
      <c r="B5402" s="191">
        <v>1333.3199460000001</v>
      </c>
      <c r="C5402" s="191">
        <v>1344.2299800000001</v>
      </c>
      <c r="D5402" s="191">
        <v>1327.0500489999999</v>
      </c>
      <c r="E5402" s="191">
        <v>1344.2299800000001</v>
      </c>
      <c r="F5402" s="192">
        <v>1344.2299800000001</v>
      </c>
      <c r="G5402" s="191">
        <v>801100000</v>
      </c>
      <c r="H5402" s="194">
        <f t="shared" si="168"/>
        <v>8.1826076574721806E-3</v>
      </c>
      <c r="I5402" s="193"/>
      <c r="J5402" s="197">
        <v>5400</v>
      </c>
      <c r="K5402" s="234"/>
      <c r="L5402" s="234"/>
      <c r="M5402" s="234"/>
      <c r="N5402" s="234"/>
      <c r="O5402" s="234"/>
      <c r="P5402" s="234"/>
      <c r="Q5402" s="7">
        <v>36299</v>
      </c>
      <c r="R5402" s="234">
        <v>0.40625</v>
      </c>
      <c r="S5402" s="234">
        <v>0.40848200000000001</v>
      </c>
      <c r="T5402" s="234">
        <v>0.38839299999999999</v>
      </c>
      <c r="U5402" s="234">
        <v>0.40345999999999999</v>
      </c>
      <c r="V5402" s="192">
        <v>0.34864600000000001</v>
      </c>
      <c r="W5402" s="234">
        <v>298278400</v>
      </c>
      <c r="X5402" s="194">
        <f t="shared" si="169"/>
        <v>-1.3805824797781399E-3</v>
      </c>
      <c r="Y5402" s="193"/>
      <c r="Z5402" s="197">
        <v>5400</v>
      </c>
    </row>
    <row r="5403" spans="1:26" ht="14.4" x14ac:dyDescent="0.3">
      <c r="A5403" s="7">
        <v>36298</v>
      </c>
      <c r="B5403" s="191">
        <v>1339.48999</v>
      </c>
      <c r="C5403" s="191">
        <v>1345.4399410000001</v>
      </c>
      <c r="D5403" s="191">
        <v>1323.459961</v>
      </c>
      <c r="E5403" s="191">
        <v>1333.3199460000001</v>
      </c>
      <c r="F5403" s="192">
        <v>1333.3199460000001</v>
      </c>
      <c r="G5403" s="191">
        <v>753400000</v>
      </c>
      <c r="H5403" s="194">
        <f t="shared" si="168"/>
        <v>-4.606263612317074E-3</v>
      </c>
      <c r="I5403" s="193"/>
      <c r="J5403" s="197">
        <v>5401</v>
      </c>
      <c r="K5403" s="234"/>
      <c r="L5403" s="234"/>
      <c r="M5403" s="234"/>
      <c r="N5403" s="234"/>
      <c r="O5403" s="234"/>
      <c r="P5403" s="234"/>
      <c r="Q5403" s="7">
        <v>36298</v>
      </c>
      <c r="R5403" s="234">
        <v>0.40011200000000002</v>
      </c>
      <c r="S5403" s="234">
        <v>0.41071400000000002</v>
      </c>
      <c r="T5403" s="234">
        <v>0.39620499999999997</v>
      </c>
      <c r="U5403" s="234">
        <v>0.40401799999999999</v>
      </c>
      <c r="V5403" s="192">
        <v>0.34912799999999999</v>
      </c>
      <c r="W5403" s="234">
        <v>418376000</v>
      </c>
      <c r="X5403" s="194">
        <f t="shared" si="169"/>
        <v>1.9718030124687137E-2</v>
      </c>
      <c r="Y5403" s="193"/>
      <c r="Z5403" s="197">
        <v>5401</v>
      </c>
    </row>
    <row r="5404" spans="1:26" ht="14.4" x14ac:dyDescent="0.3">
      <c r="A5404" s="7">
        <v>36297</v>
      </c>
      <c r="B5404" s="191">
        <v>1337.8000489999999</v>
      </c>
      <c r="C5404" s="191">
        <v>1339.9499510000001</v>
      </c>
      <c r="D5404" s="191">
        <v>1321.1899410000001</v>
      </c>
      <c r="E5404" s="191">
        <v>1339.48999</v>
      </c>
      <c r="F5404" s="192">
        <v>1339.48999</v>
      </c>
      <c r="G5404" s="191">
        <v>665500000</v>
      </c>
      <c r="H5404" s="194">
        <f t="shared" si="168"/>
        <v>1.2632239034998645E-3</v>
      </c>
      <c r="I5404" s="193"/>
      <c r="J5404" s="197">
        <v>5402</v>
      </c>
      <c r="K5404" s="234"/>
      <c r="L5404" s="234"/>
      <c r="M5404" s="234"/>
      <c r="N5404" s="234"/>
      <c r="O5404" s="234"/>
      <c r="P5404" s="234"/>
      <c r="Q5404" s="7">
        <v>36297</v>
      </c>
      <c r="R5404" s="234">
        <v>0.390625</v>
      </c>
      <c r="S5404" s="234">
        <v>0.39899600000000002</v>
      </c>
      <c r="T5404" s="234">
        <v>0.38392900000000002</v>
      </c>
      <c r="U5404" s="234">
        <v>0.39620499999999997</v>
      </c>
      <c r="V5404" s="192">
        <v>0.34237699999999999</v>
      </c>
      <c r="W5404" s="234">
        <v>210761600</v>
      </c>
      <c r="X5404" s="194">
        <f t="shared" si="169"/>
        <v>0</v>
      </c>
      <c r="Y5404" s="193"/>
      <c r="Z5404" s="197">
        <v>5402</v>
      </c>
    </row>
    <row r="5405" spans="1:26" ht="14.4" x14ac:dyDescent="0.3">
      <c r="A5405" s="7">
        <v>36294</v>
      </c>
      <c r="B5405" s="191">
        <v>1367.5600589999999</v>
      </c>
      <c r="C5405" s="191">
        <v>1367.5600589999999</v>
      </c>
      <c r="D5405" s="191">
        <v>1332.630005</v>
      </c>
      <c r="E5405" s="191">
        <v>1337.8000489999999</v>
      </c>
      <c r="F5405" s="192">
        <v>1337.8000489999999</v>
      </c>
      <c r="G5405" s="191">
        <v>727800000</v>
      </c>
      <c r="H5405" s="194">
        <f t="shared" si="168"/>
        <v>-2.1761391614318833E-2</v>
      </c>
      <c r="I5405" s="193"/>
      <c r="J5405" s="197">
        <v>5403</v>
      </c>
      <c r="K5405" s="234"/>
      <c r="L5405" s="234"/>
      <c r="M5405" s="234"/>
      <c r="N5405" s="234"/>
      <c r="O5405" s="234"/>
      <c r="P5405" s="234"/>
      <c r="Q5405" s="7">
        <v>36294</v>
      </c>
      <c r="R5405" s="234">
        <v>0.40290199999999998</v>
      </c>
      <c r="S5405" s="234">
        <v>0.40904000000000001</v>
      </c>
      <c r="T5405" s="234">
        <v>0.39620499999999997</v>
      </c>
      <c r="U5405" s="234">
        <v>0.39620499999999997</v>
      </c>
      <c r="V5405" s="192">
        <v>0.34237699999999999</v>
      </c>
      <c r="W5405" s="234">
        <v>226632000</v>
      </c>
      <c r="X5405" s="194">
        <f t="shared" si="169"/>
        <v>-3.9241106630635778E-2</v>
      </c>
      <c r="Y5405" s="193"/>
      <c r="Z5405" s="197">
        <v>5403</v>
      </c>
    </row>
    <row r="5406" spans="1:26" ht="14.4" x14ac:dyDescent="0.3">
      <c r="A5406" s="7">
        <v>36293</v>
      </c>
      <c r="B5406" s="191">
        <v>1364</v>
      </c>
      <c r="C5406" s="191">
        <v>1375.9799800000001</v>
      </c>
      <c r="D5406" s="191">
        <v>1364</v>
      </c>
      <c r="E5406" s="191">
        <v>1367.5600589999999</v>
      </c>
      <c r="F5406" s="192">
        <v>1367.5600589999999</v>
      </c>
      <c r="G5406" s="191">
        <v>796900000</v>
      </c>
      <c r="H5406" s="194">
        <f t="shared" si="168"/>
        <v>2.6100139296187023E-3</v>
      </c>
      <c r="I5406" s="193"/>
      <c r="J5406" s="197">
        <v>5404</v>
      </c>
      <c r="K5406" s="234"/>
      <c r="L5406" s="234"/>
      <c r="M5406" s="234"/>
      <c r="N5406" s="234"/>
      <c r="O5406" s="234"/>
      <c r="P5406" s="234"/>
      <c r="Q5406" s="7">
        <v>36293</v>
      </c>
      <c r="R5406" s="234">
        <v>0.41462100000000002</v>
      </c>
      <c r="S5406" s="234">
        <v>0.41796899999999998</v>
      </c>
      <c r="T5406" s="234">
        <v>0.40625</v>
      </c>
      <c r="U5406" s="234">
        <v>0.41238799999999998</v>
      </c>
      <c r="V5406" s="192">
        <v>0.35636099999999998</v>
      </c>
      <c r="W5406" s="234">
        <v>295523200</v>
      </c>
      <c r="X5406" s="194">
        <f t="shared" si="169"/>
        <v>-6.7201453848126291E-3</v>
      </c>
      <c r="Y5406" s="193"/>
      <c r="Z5406" s="197">
        <v>5404</v>
      </c>
    </row>
    <row r="5407" spans="1:26" ht="14.4" x14ac:dyDescent="0.3">
      <c r="A5407" s="7">
        <v>36292</v>
      </c>
      <c r="B5407" s="191">
        <v>1355.6099850000001</v>
      </c>
      <c r="C5407" s="191">
        <v>1367.3599850000001</v>
      </c>
      <c r="D5407" s="191">
        <v>1333.099976</v>
      </c>
      <c r="E5407" s="191">
        <v>1364</v>
      </c>
      <c r="F5407" s="192">
        <v>1364</v>
      </c>
      <c r="G5407" s="191">
        <v>825500000</v>
      </c>
      <c r="H5407" s="194">
        <f t="shared" si="168"/>
        <v>6.1891068174744586E-3</v>
      </c>
      <c r="I5407" s="193"/>
      <c r="J5407" s="197">
        <v>5405</v>
      </c>
      <c r="K5407" s="234"/>
      <c r="L5407" s="234"/>
      <c r="M5407" s="234"/>
      <c r="N5407" s="234"/>
      <c r="O5407" s="234"/>
      <c r="P5407" s="234"/>
      <c r="Q5407" s="7">
        <v>36292</v>
      </c>
      <c r="R5407" s="234">
        <v>0.40067000000000003</v>
      </c>
      <c r="S5407" s="234">
        <v>0.41517900000000002</v>
      </c>
      <c r="T5407" s="234">
        <v>0.39397300000000002</v>
      </c>
      <c r="U5407" s="234">
        <v>0.41517900000000002</v>
      </c>
      <c r="V5407" s="192">
        <v>0.35877199999999998</v>
      </c>
      <c r="W5407" s="234">
        <v>395124800</v>
      </c>
      <c r="X5407" s="194">
        <f t="shared" si="169"/>
        <v>3.910562747994311E-2</v>
      </c>
      <c r="Y5407" s="193"/>
      <c r="Z5407" s="197">
        <v>5405</v>
      </c>
    </row>
    <row r="5408" spans="1:26" ht="14.4" x14ac:dyDescent="0.3">
      <c r="A5408" s="7">
        <v>36291</v>
      </c>
      <c r="B5408" s="191">
        <v>1340.3000489999999</v>
      </c>
      <c r="C5408" s="191">
        <v>1360</v>
      </c>
      <c r="D5408" s="191">
        <v>1340.3000489999999</v>
      </c>
      <c r="E5408" s="191">
        <v>1355.6099850000001</v>
      </c>
      <c r="F5408" s="192">
        <v>1355.6099850000001</v>
      </c>
      <c r="G5408" s="191">
        <v>836100000</v>
      </c>
      <c r="H5408" s="194">
        <f t="shared" si="168"/>
        <v>1.1422767619401995E-2</v>
      </c>
      <c r="I5408" s="193"/>
      <c r="J5408" s="197">
        <v>5406</v>
      </c>
      <c r="K5408" s="234"/>
      <c r="L5408" s="234"/>
      <c r="M5408" s="234"/>
      <c r="N5408" s="234"/>
      <c r="O5408" s="234"/>
      <c r="P5408" s="234"/>
      <c r="Q5408" s="7">
        <v>36291</v>
      </c>
      <c r="R5408" s="234">
        <v>0.40067000000000003</v>
      </c>
      <c r="S5408" s="234">
        <v>0.41238799999999998</v>
      </c>
      <c r="T5408" s="234">
        <v>0.38895099999999999</v>
      </c>
      <c r="U5408" s="234">
        <v>0.39955400000000002</v>
      </c>
      <c r="V5408" s="192">
        <v>0.34527000000000002</v>
      </c>
      <c r="W5408" s="234">
        <v>458595200</v>
      </c>
      <c r="X5408" s="194">
        <f t="shared" si="169"/>
        <v>-1.1050388396232822E-2</v>
      </c>
      <c r="Y5408" s="193"/>
      <c r="Z5408" s="197">
        <v>5406</v>
      </c>
    </row>
    <row r="5409" spans="1:26" ht="14.4" x14ac:dyDescent="0.3">
      <c r="A5409" s="7">
        <v>36290</v>
      </c>
      <c r="B5409" s="191">
        <v>1345</v>
      </c>
      <c r="C5409" s="191">
        <v>1352.01001</v>
      </c>
      <c r="D5409" s="191">
        <v>1334</v>
      </c>
      <c r="E5409" s="191">
        <v>1340.3000489999999</v>
      </c>
      <c r="F5409" s="192">
        <v>1340.3000489999999</v>
      </c>
      <c r="G5409" s="191">
        <v>773300000</v>
      </c>
      <c r="H5409" s="194">
        <f t="shared" si="168"/>
        <v>-3.4943873605948368E-3</v>
      </c>
      <c r="I5409" s="193"/>
      <c r="J5409" s="197">
        <v>5407</v>
      </c>
      <c r="K5409" s="234"/>
      <c r="L5409" s="234"/>
      <c r="M5409" s="234"/>
      <c r="N5409" s="234"/>
      <c r="O5409" s="234"/>
      <c r="P5409" s="234"/>
      <c r="Q5409" s="7">
        <v>36290</v>
      </c>
      <c r="R5409" s="234">
        <v>0.41741099999999998</v>
      </c>
      <c r="S5409" s="234">
        <v>0.41908499999999999</v>
      </c>
      <c r="T5409" s="234">
        <v>0.39843800000000001</v>
      </c>
      <c r="U5409" s="234">
        <v>0.40401799999999999</v>
      </c>
      <c r="V5409" s="192">
        <v>0.34912799999999999</v>
      </c>
      <c r="W5409" s="234">
        <v>392996800</v>
      </c>
      <c r="X5409" s="194">
        <f t="shared" si="169"/>
        <v>-1.3623393134623515E-2</v>
      </c>
      <c r="Y5409" s="193"/>
      <c r="Z5409" s="197">
        <v>5407</v>
      </c>
    </row>
    <row r="5410" spans="1:26" ht="14.4" x14ac:dyDescent="0.3">
      <c r="A5410" s="7">
        <v>36287</v>
      </c>
      <c r="B5410" s="191">
        <v>1332.0500489999999</v>
      </c>
      <c r="C5410" s="191">
        <v>1345.98999</v>
      </c>
      <c r="D5410" s="191">
        <v>1332.0500489999999</v>
      </c>
      <c r="E5410" s="191">
        <v>1345</v>
      </c>
      <c r="F5410" s="192">
        <v>1345</v>
      </c>
      <c r="G5410" s="191">
        <v>814900000</v>
      </c>
      <c r="H5410" s="194">
        <f t="shared" si="168"/>
        <v>9.7218201446123403E-3</v>
      </c>
      <c r="I5410" s="193"/>
      <c r="J5410" s="197">
        <v>5408</v>
      </c>
      <c r="K5410" s="234"/>
      <c r="L5410" s="234"/>
      <c r="M5410" s="234"/>
      <c r="N5410" s="234"/>
      <c r="O5410" s="234"/>
      <c r="P5410" s="234"/>
      <c r="Q5410" s="7">
        <v>36287</v>
      </c>
      <c r="R5410" s="234">
        <v>0.39843800000000001</v>
      </c>
      <c r="S5410" s="234">
        <v>0.40959800000000002</v>
      </c>
      <c r="T5410" s="234">
        <v>0.38169599999999998</v>
      </c>
      <c r="U5410" s="234">
        <v>0.40959800000000002</v>
      </c>
      <c r="V5410" s="192">
        <v>0.35394999999999999</v>
      </c>
      <c r="W5410" s="234">
        <v>434716800</v>
      </c>
      <c r="X5410" s="194">
        <f t="shared" si="169"/>
        <v>3.0899310015407362E-2</v>
      </c>
      <c r="Y5410" s="193"/>
      <c r="Z5410" s="197">
        <v>5408</v>
      </c>
    </row>
    <row r="5411" spans="1:26" ht="14.4" x14ac:dyDescent="0.3">
      <c r="A5411" s="7">
        <v>36286</v>
      </c>
      <c r="B5411" s="191">
        <v>1347.3100589999999</v>
      </c>
      <c r="C5411" s="191">
        <v>1348.3599850000001</v>
      </c>
      <c r="D5411" s="191">
        <v>1322.5600589999999</v>
      </c>
      <c r="E5411" s="191">
        <v>1332.0500489999999</v>
      </c>
      <c r="F5411" s="192">
        <v>1332.0500489999999</v>
      </c>
      <c r="G5411" s="191">
        <v>875400000</v>
      </c>
      <c r="H5411" s="194">
        <f t="shared" si="168"/>
        <v>-1.1326279276298319E-2</v>
      </c>
      <c r="I5411" s="193"/>
      <c r="J5411" s="197">
        <v>5409</v>
      </c>
      <c r="K5411" s="234"/>
      <c r="L5411" s="234"/>
      <c r="M5411" s="234"/>
      <c r="N5411" s="234"/>
      <c r="O5411" s="234"/>
      <c r="P5411" s="234"/>
      <c r="Q5411" s="7">
        <v>36286</v>
      </c>
      <c r="R5411" s="234">
        <v>0.41573700000000002</v>
      </c>
      <c r="S5411" s="234">
        <v>0.41852699999999998</v>
      </c>
      <c r="T5411" s="234">
        <v>0.39285700000000001</v>
      </c>
      <c r="U5411" s="234">
        <v>0.39732099999999998</v>
      </c>
      <c r="V5411" s="192">
        <v>0.34334100000000001</v>
      </c>
      <c r="W5411" s="234">
        <v>433148800</v>
      </c>
      <c r="X5411" s="194">
        <f t="shared" si="169"/>
        <v>-5.3191958745829084E-2</v>
      </c>
      <c r="Y5411" s="193"/>
      <c r="Z5411" s="197">
        <v>5409</v>
      </c>
    </row>
    <row r="5412" spans="1:26" ht="14.4" x14ac:dyDescent="0.3">
      <c r="A5412" s="7">
        <v>36285</v>
      </c>
      <c r="B5412" s="191">
        <v>1332</v>
      </c>
      <c r="C5412" s="191">
        <v>1347.3199460000001</v>
      </c>
      <c r="D5412" s="191">
        <v>1317.4399410000001</v>
      </c>
      <c r="E5412" s="191">
        <v>1347.3100589999999</v>
      </c>
      <c r="F5412" s="192">
        <v>1347.3100589999999</v>
      </c>
      <c r="G5412" s="191">
        <v>913500000</v>
      </c>
      <c r="H5412" s="194">
        <f t="shared" si="168"/>
        <v>1.1494038288288221E-2</v>
      </c>
      <c r="I5412" s="193"/>
      <c r="J5412" s="197">
        <v>5410</v>
      </c>
      <c r="K5412" s="234"/>
      <c r="L5412" s="234"/>
      <c r="M5412" s="234"/>
      <c r="N5412" s="234"/>
      <c r="O5412" s="234"/>
      <c r="P5412" s="234"/>
      <c r="Q5412" s="7">
        <v>36285</v>
      </c>
      <c r="R5412" s="234">
        <v>0.41350399999999998</v>
      </c>
      <c r="S5412" s="234">
        <v>0.41964299999999999</v>
      </c>
      <c r="T5412" s="234">
        <v>0.39843800000000001</v>
      </c>
      <c r="U5412" s="234">
        <v>0.41964299999999999</v>
      </c>
      <c r="V5412" s="192">
        <v>0.36263000000000001</v>
      </c>
      <c r="W5412" s="234">
        <v>579297600</v>
      </c>
      <c r="X5412" s="194">
        <f t="shared" si="169"/>
        <v>1.0753347529907652E-2</v>
      </c>
      <c r="Y5412" s="193"/>
      <c r="Z5412" s="197">
        <v>5410</v>
      </c>
    </row>
    <row r="5413" spans="1:26" ht="14.4" x14ac:dyDescent="0.3">
      <c r="A5413" s="7">
        <v>36284</v>
      </c>
      <c r="B5413" s="191">
        <v>1354.630005</v>
      </c>
      <c r="C5413" s="191">
        <v>1354.6400149999999</v>
      </c>
      <c r="D5413" s="191">
        <v>1330.6400149999999</v>
      </c>
      <c r="E5413" s="191">
        <v>1332</v>
      </c>
      <c r="F5413" s="192">
        <v>1332</v>
      </c>
      <c r="G5413" s="191">
        <v>933100000</v>
      </c>
      <c r="H5413" s="194">
        <f t="shared" si="168"/>
        <v>-1.6705672335967474E-2</v>
      </c>
      <c r="I5413" s="193"/>
      <c r="J5413" s="197">
        <v>5411</v>
      </c>
      <c r="K5413" s="234"/>
      <c r="L5413" s="234"/>
      <c r="M5413" s="234"/>
      <c r="N5413" s="234"/>
      <c r="O5413" s="234"/>
      <c r="P5413" s="234"/>
      <c r="Q5413" s="7">
        <v>36284</v>
      </c>
      <c r="R5413" s="234">
        <v>0.43080400000000002</v>
      </c>
      <c r="S5413" s="234">
        <v>0.43415199999999998</v>
      </c>
      <c r="T5413" s="234">
        <v>0.41238799999999998</v>
      </c>
      <c r="U5413" s="234">
        <v>0.41517900000000002</v>
      </c>
      <c r="V5413" s="192">
        <v>0.35877199999999998</v>
      </c>
      <c r="W5413" s="234">
        <v>811238400</v>
      </c>
      <c r="X5413" s="194">
        <f t="shared" si="169"/>
        <v>-6.1791156403879728E-2</v>
      </c>
      <c r="Y5413" s="193"/>
      <c r="Z5413" s="197">
        <v>5411</v>
      </c>
    </row>
    <row r="5414" spans="1:26" ht="14.4" x14ac:dyDescent="0.3">
      <c r="A5414" s="7">
        <v>36283</v>
      </c>
      <c r="B5414" s="191">
        <v>1335.1800539999999</v>
      </c>
      <c r="C5414" s="191">
        <v>1354.630005</v>
      </c>
      <c r="D5414" s="191">
        <v>1329.01001</v>
      </c>
      <c r="E5414" s="191">
        <v>1354.630005</v>
      </c>
      <c r="F5414" s="192">
        <v>1354.630005</v>
      </c>
      <c r="G5414" s="191">
        <v>811400000</v>
      </c>
      <c r="H5414" s="194">
        <f t="shared" si="168"/>
        <v>1.456728696757483E-2</v>
      </c>
      <c r="I5414" s="193"/>
      <c r="J5414" s="197">
        <v>5412</v>
      </c>
      <c r="K5414" s="234"/>
      <c r="L5414" s="234"/>
      <c r="M5414" s="234"/>
      <c r="N5414" s="234"/>
      <c r="O5414" s="234"/>
      <c r="P5414" s="234"/>
      <c r="Q5414" s="7">
        <v>36283</v>
      </c>
      <c r="R5414" s="234">
        <v>0.41127200000000003</v>
      </c>
      <c r="S5414" s="234">
        <v>0.44642900000000002</v>
      </c>
      <c r="T5414" s="234">
        <v>0.40848200000000001</v>
      </c>
      <c r="U5414" s="234">
        <v>0.44252200000000003</v>
      </c>
      <c r="V5414" s="192">
        <v>0.38240099999999999</v>
      </c>
      <c r="W5414" s="234">
        <v>1470436800</v>
      </c>
      <c r="X5414" s="194">
        <f t="shared" si="169"/>
        <v>7.7446930805772612E-2</v>
      </c>
      <c r="Y5414" s="193"/>
      <c r="Z5414" s="197">
        <v>5412</v>
      </c>
    </row>
    <row r="5415" spans="1:26" ht="14.4" x14ac:dyDescent="0.3">
      <c r="A5415" s="7">
        <v>36280</v>
      </c>
      <c r="B5415" s="191">
        <v>1342.829956</v>
      </c>
      <c r="C5415" s="191">
        <v>1351.829956</v>
      </c>
      <c r="D5415" s="191">
        <v>1314.579956</v>
      </c>
      <c r="E5415" s="191">
        <v>1335.1800539999999</v>
      </c>
      <c r="F5415" s="192">
        <v>1335.1800539999999</v>
      </c>
      <c r="G5415" s="191">
        <v>936500000</v>
      </c>
      <c r="H5415" s="194">
        <f t="shared" si="168"/>
        <v>-5.6968508676910326E-3</v>
      </c>
      <c r="I5415" s="193"/>
      <c r="J5415" s="197">
        <v>5413</v>
      </c>
      <c r="K5415" s="234"/>
      <c r="L5415" s="234"/>
      <c r="M5415" s="234"/>
      <c r="N5415" s="234"/>
      <c r="O5415" s="234"/>
      <c r="P5415" s="234"/>
      <c r="Q5415" s="7">
        <v>36280</v>
      </c>
      <c r="R5415" s="234">
        <v>0.39285700000000001</v>
      </c>
      <c r="S5415" s="234">
        <v>0.42075899999999999</v>
      </c>
      <c r="T5415" s="234">
        <v>0.39285700000000001</v>
      </c>
      <c r="U5415" s="234">
        <v>0.41071400000000002</v>
      </c>
      <c r="V5415" s="192">
        <v>0.35491400000000001</v>
      </c>
      <c r="W5415" s="234">
        <v>1472329600</v>
      </c>
      <c r="X5415" s="194">
        <f t="shared" si="169"/>
        <v>6.9765619348460373E-2</v>
      </c>
      <c r="Y5415" s="193"/>
      <c r="Z5415" s="197">
        <v>5413</v>
      </c>
    </row>
    <row r="5416" spans="1:26" ht="14.4" x14ac:dyDescent="0.3">
      <c r="A5416" s="7">
        <v>36279</v>
      </c>
      <c r="B5416" s="191">
        <v>1350.910034</v>
      </c>
      <c r="C5416" s="191">
        <v>1356.75</v>
      </c>
      <c r="D5416" s="191">
        <v>1336.8100589999999</v>
      </c>
      <c r="E5416" s="191">
        <v>1342.829956</v>
      </c>
      <c r="F5416" s="192">
        <v>1342.829956</v>
      </c>
      <c r="G5416" s="191">
        <v>1003600000</v>
      </c>
      <c r="H5416" s="194">
        <f t="shared" si="168"/>
        <v>-5.9812110330360888E-3</v>
      </c>
      <c r="I5416" s="193"/>
      <c r="J5416" s="197">
        <v>5414</v>
      </c>
      <c r="K5416" s="234"/>
      <c r="L5416" s="234"/>
      <c r="M5416" s="234"/>
      <c r="N5416" s="234"/>
      <c r="O5416" s="234"/>
      <c r="P5416" s="234"/>
      <c r="Q5416" s="7">
        <v>36279</v>
      </c>
      <c r="R5416" s="234">
        <v>0.38616099999999998</v>
      </c>
      <c r="S5416" s="234">
        <v>0.39620499999999997</v>
      </c>
      <c r="T5416" s="234">
        <v>0.37304700000000002</v>
      </c>
      <c r="U5416" s="234">
        <v>0.38392900000000002</v>
      </c>
      <c r="V5416" s="192">
        <v>0.33176800000000001</v>
      </c>
      <c r="W5416" s="234">
        <v>789308800</v>
      </c>
      <c r="X5416" s="194">
        <f t="shared" si="169"/>
        <v>-2.4111305575573984E-2</v>
      </c>
      <c r="Y5416" s="193"/>
      <c r="Z5416" s="197">
        <v>5414</v>
      </c>
    </row>
    <row r="5417" spans="1:26" ht="14.4" x14ac:dyDescent="0.3">
      <c r="A5417" s="7">
        <v>36278</v>
      </c>
      <c r="B5417" s="191">
        <v>1362.8000489999999</v>
      </c>
      <c r="C5417" s="191">
        <v>1368.619995</v>
      </c>
      <c r="D5417" s="191">
        <v>1348.290039</v>
      </c>
      <c r="E5417" s="191">
        <v>1350.910034</v>
      </c>
      <c r="F5417" s="192">
        <v>1350.910034</v>
      </c>
      <c r="G5417" s="191">
        <v>951700000</v>
      </c>
      <c r="H5417" s="194">
        <f t="shared" si="168"/>
        <v>-8.7246951661945158E-3</v>
      </c>
      <c r="I5417" s="193"/>
      <c r="J5417" s="197">
        <v>5415</v>
      </c>
      <c r="K5417" s="234"/>
      <c r="L5417" s="234"/>
      <c r="M5417" s="234"/>
      <c r="N5417" s="234"/>
      <c r="O5417" s="234"/>
      <c r="P5417" s="234"/>
      <c r="Q5417" s="7">
        <v>36278</v>
      </c>
      <c r="R5417" s="234">
        <v>0.39843800000000001</v>
      </c>
      <c r="S5417" s="234">
        <v>0.40792400000000001</v>
      </c>
      <c r="T5417" s="234">
        <v>0.38950899999999999</v>
      </c>
      <c r="U5417" s="234">
        <v>0.39341500000000001</v>
      </c>
      <c r="V5417" s="192">
        <v>0.33996500000000002</v>
      </c>
      <c r="W5417" s="234">
        <v>954990400</v>
      </c>
      <c r="X5417" s="194">
        <f t="shared" si="169"/>
        <v>-3.6885420060342441E-2</v>
      </c>
      <c r="Y5417" s="193"/>
      <c r="Z5417" s="197">
        <v>5415</v>
      </c>
    </row>
    <row r="5418" spans="1:26" ht="14.4" x14ac:dyDescent="0.3">
      <c r="A5418" s="7">
        <v>36277</v>
      </c>
      <c r="B5418" s="191">
        <v>1360.040039</v>
      </c>
      <c r="C5418" s="191">
        <v>1371.5600589999999</v>
      </c>
      <c r="D5418" s="191">
        <v>1356.5500489999999</v>
      </c>
      <c r="E5418" s="191">
        <v>1362.8000489999999</v>
      </c>
      <c r="F5418" s="192">
        <v>1362.8000489999999</v>
      </c>
      <c r="G5418" s="191">
        <v>891700000</v>
      </c>
      <c r="H5418" s="194">
        <f t="shared" si="168"/>
        <v>2.0293593724118042E-3</v>
      </c>
      <c r="I5418" s="193"/>
      <c r="J5418" s="197">
        <v>5416</v>
      </c>
      <c r="K5418" s="234"/>
      <c r="L5418" s="234"/>
      <c r="M5418" s="234"/>
      <c r="N5418" s="234"/>
      <c r="O5418" s="234"/>
      <c r="P5418" s="234"/>
      <c r="Q5418" s="7">
        <v>36277</v>
      </c>
      <c r="R5418" s="234">
        <v>0.38392900000000002</v>
      </c>
      <c r="S5418" s="234">
        <v>0.40904000000000001</v>
      </c>
      <c r="T5418" s="234">
        <v>0.38392900000000002</v>
      </c>
      <c r="U5418" s="234">
        <v>0.40848200000000001</v>
      </c>
      <c r="V5418" s="192">
        <v>0.35298499999999999</v>
      </c>
      <c r="W5418" s="234">
        <v>2106048000</v>
      </c>
      <c r="X5418" s="194">
        <f t="shared" si="169"/>
        <v>0.11755747908843948</v>
      </c>
      <c r="Y5418" s="193"/>
      <c r="Z5418" s="197">
        <v>5416</v>
      </c>
    </row>
    <row r="5419" spans="1:26" ht="14.4" x14ac:dyDescent="0.3">
      <c r="A5419" s="7">
        <v>36276</v>
      </c>
      <c r="B5419" s="191">
        <v>1356.849976</v>
      </c>
      <c r="C5419" s="191">
        <v>1363.5600589999999</v>
      </c>
      <c r="D5419" s="191">
        <v>1353.719971</v>
      </c>
      <c r="E5419" s="191">
        <v>1360.040039</v>
      </c>
      <c r="F5419" s="192">
        <v>1360.040039</v>
      </c>
      <c r="G5419" s="191">
        <v>712000000</v>
      </c>
      <c r="H5419" s="194">
        <f t="shared" si="168"/>
        <v>2.3510801167600931E-3</v>
      </c>
      <c r="I5419" s="193"/>
      <c r="J5419" s="197">
        <v>5417</v>
      </c>
      <c r="K5419" s="234"/>
      <c r="L5419" s="234"/>
      <c r="M5419" s="234"/>
      <c r="N5419" s="234"/>
      <c r="O5419" s="234"/>
      <c r="P5419" s="234"/>
      <c r="Q5419" s="7">
        <v>36276</v>
      </c>
      <c r="R5419" s="234">
        <v>0.35267900000000002</v>
      </c>
      <c r="S5419" s="234">
        <v>0.36830400000000002</v>
      </c>
      <c r="T5419" s="234">
        <v>0.35044599999999998</v>
      </c>
      <c r="U5419" s="234">
        <v>0.36551299999999998</v>
      </c>
      <c r="V5419" s="192">
        <v>0.31585400000000002</v>
      </c>
      <c r="W5419" s="234">
        <v>927931200</v>
      </c>
      <c r="X5419" s="194">
        <f t="shared" si="169"/>
        <v>4.4656559242207801E-2</v>
      </c>
      <c r="Y5419" s="193"/>
      <c r="Z5419" s="197">
        <v>5417</v>
      </c>
    </row>
    <row r="5420" spans="1:26" ht="14.4" x14ac:dyDescent="0.3">
      <c r="A5420" s="7">
        <v>36273</v>
      </c>
      <c r="B5420" s="191">
        <v>1358.829956</v>
      </c>
      <c r="C5420" s="191">
        <v>1363.650024</v>
      </c>
      <c r="D5420" s="191">
        <v>1348.4499510000001</v>
      </c>
      <c r="E5420" s="191">
        <v>1356.849976</v>
      </c>
      <c r="F5420" s="192">
        <v>1356.849976</v>
      </c>
      <c r="G5420" s="191">
        <v>744900000</v>
      </c>
      <c r="H5420" s="194">
        <f t="shared" si="168"/>
        <v>-1.4497652950997402E-3</v>
      </c>
      <c r="I5420" s="193"/>
      <c r="J5420" s="197">
        <v>5418</v>
      </c>
      <c r="K5420" s="234"/>
      <c r="L5420" s="234"/>
      <c r="M5420" s="234"/>
      <c r="N5420" s="234"/>
      <c r="O5420" s="234"/>
      <c r="P5420" s="234"/>
      <c r="Q5420" s="7">
        <v>36273</v>
      </c>
      <c r="R5420" s="234">
        <v>0.32366099999999998</v>
      </c>
      <c r="S5420" s="234">
        <v>0.35212100000000002</v>
      </c>
      <c r="T5420" s="234">
        <v>0.32366099999999998</v>
      </c>
      <c r="U5420" s="234">
        <v>0.34988799999999998</v>
      </c>
      <c r="V5420" s="192">
        <v>0.30235200000000001</v>
      </c>
      <c r="W5420" s="234">
        <v>1046841600</v>
      </c>
      <c r="X5420" s="194">
        <f t="shared" si="169"/>
        <v>7.7319954962017004E-2</v>
      </c>
      <c r="Y5420" s="193"/>
      <c r="Z5420" s="197">
        <v>5418</v>
      </c>
    </row>
    <row r="5421" spans="1:26" ht="14.4" x14ac:dyDescent="0.3">
      <c r="A5421" s="7">
        <v>36272</v>
      </c>
      <c r="B5421" s="191">
        <v>1336.119995</v>
      </c>
      <c r="C5421" s="191">
        <v>1358.839966</v>
      </c>
      <c r="D5421" s="191">
        <v>1336.119995</v>
      </c>
      <c r="E5421" s="191">
        <v>1358.8199460000001</v>
      </c>
      <c r="F5421" s="192">
        <v>1358.8199460000001</v>
      </c>
      <c r="G5421" s="191">
        <v>927900000</v>
      </c>
      <c r="H5421" s="194">
        <f t="shared" si="168"/>
        <v>1.6989455352024768E-2</v>
      </c>
      <c r="I5421" s="193"/>
      <c r="J5421" s="197">
        <v>5419</v>
      </c>
      <c r="K5421" s="234"/>
      <c r="L5421" s="234"/>
      <c r="M5421" s="234"/>
      <c r="N5421" s="234"/>
      <c r="O5421" s="234"/>
      <c r="P5421" s="234"/>
      <c r="Q5421" s="7">
        <v>36272</v>
      </c>
      <c r="R5421" s="234">
        <v>0.313058</v>
      </c>
      <c r="S5421" s="234">
        <v>0.32700899999999999</v>
      </c>
      <c r="T5421" s="234">
        <v>0.313058</v>
      </c>
      <c r="U5421" s="234">
        <v>0.32477699999999998</v>
      </c>
      <c r="V5421" s="192">
        <v>0.28065200000000001</v>
      </c>
      <c r="W5421" s="234">
        <v>740174400</v>
      </c>
      <c r="X5421" s="194">
        <f t="shared" si="169"/>
        <v>5.8181667364198268E-2</v>
      </c>
      <c r="Y5421" s="193"/>
      <c r="Z5421" s="197">
        <v>5419</v>
      </c>
    </row>
    <row r="5422" spans="1:26" ht="14.4" x14ac:dyDescent="0.3">
      <c r="A5422" s="7">
        <v>36271</v>
      </c>
      <c r="B5422" s="191">
        <v>1306.170044</v>
      </c>
      <c r="C5422" s="191">
        <v>1336.119995</v>
      </c>
      <c r="D5422" s="191">
        <v>1301.839966</v>
      </c>
      <c r="E5422" s="191">
        <v>1336.119995</v>
      </c>
      <c r="F5422" s="192">
        <v>1336.119995</v>
      </c>
      <c r="G5422" s="191">
        <v>920000000</v>
      </c>
      <c r="H5422" s="194">
        <f t="shared" si="168"/>
        <v>2.2929595681341515E-2</v>
      </c>
      <c r="I5422" s="193"/>
      <c r="J5422" s="197">
        <v>5420</v>
      </c>
      <c r="K5422" s="234"/>
      <c r="L5422" s="234"/>
      <c r="M5422" s="234"/>
      <c r="N5422" s="234"/>
      <c r="O5422" s="234"/>
      <c r="P5422" s="234"/>
      <c r="Q5422" s="7">
        <v>36271</v>
      </c>
      <c r="R5422" s="234">
        <v>0.30357099999999998</v>
      </c>
      <c r="S5422" s="234">
        <v>0.30692000000000003</v>
      </c>
      <c r="T5422" s="234">
        <v>0.29910700000000001</v>
      </c>
      <c r="U5422" s="234">
        <v>0.30692000000000003</v>
      </c>
      <c r="V5422" s="192">
        <v>0.26522099999999998</v>
      </c>
      <c r="W5422" s="234">
        <v>351400000</v>
      </c>
      <c r="X5422" s="194">
        <f t="shared" si="169"/>
        <v>9.173927932727052E-3</v>
      </c>
      <c r="Y5422" s="193"/>
      <c r="Z5422" s="197">
        <v>5420</v>
      </c>
    </row>
    <row r="5423" spans="1:26" ht="14.4" x14ac:dyDescent="0.3">
      <c r="A5423" s="7">
        <v>36270</v>
      </c>
      <c r="B5423" s="191">
        <v>1289.4799800000001</v>
      </c>
      <c r="C5423" s="191">
        <v>1306.3000489999999</v>
      </c>
      <c r="D5423" s="191">
        <v>1284.209961</v>
      </c>
      <c r="E5423" s="191">
        <v>1306.170044</v>
      </c>
      <c r="F5423" s="192">
        <v>1306.170044</v>
      </c>
      <c r="G5423" s="191">
        <v>985400000</v>
      </c>
      <c r="H5423" s="194">
        <f t="shared" si="168"/>
        <v>1.2943251744009156E-2</v>
      </c>
      <c r="I5423" s="193"/>
      <c r="J5423" s="197">
        <v>5421</v>
      </c>
      <c r="K5423" s="234"/>
      <c r="L5423" s="234"/>
      <c r="M5423" s="234"/>
      <c r="N5423" s="234"/>
      <c r="O5423" s="234"/>
      <c r="P5423" s="234"/>
      <c r="Q5423" s="7">
        <v>36270</v>
      </c>
      <c r="R5423" s="234">
        <v>0.30245499999999997</v>
      </c>
      <c r="S5423" s="234">
        <v>0.31026799999999999</v>
      </c>
      <c r="T5423" s="234">
        <v>0.29910700000000001</v>
      </c>
      <c r="U5423" s="234">
        <v>0.30412899999999998</v>
      </c>
      <c r="V5423" s="192">
        <v>0.26280999999999999</v>
      </c>
      <c r="W5423" s="234">
        <v>523857600</v>
      </c>
      <c r="X5423" s="194">
        <f t="shared" si="169"/>
        <v>5.5363613059230881E-3</v>
      </c>
      <c r="Y5423" s="193"/>
      <c r="Z5423" s="197">
        <v>5421</v>
      </c>
    </row>
    <row r="5424" spans="1:26" ht="14.4" x14ac:dyDescent="0.3">
      <c r="A5424" s="7">
        <v>36269</v>
      </c>
      <c r="B5424" s="191">
        <v>1319</v>
      </c>
      <c r="C5424" s="191">
        <v>1340.099976</v>
      </c>
      <c r="D5424" s="191">
        <v>1284.4799800000001</v>
      </c>
      <c r="E5424" s="191">
        <v>1289.4799800000001</v>
      </c>
      <c r="F5424" s="192">
        <v>1289.4799800000001</v>
      </c>
      <c r="G5424" s="191">
        <v>1214400000</v>
      </c>
      <c r="H5424" s="194">
        <f t="shared" si="168"/>
        <v>-2.2380606520090926E-2</v>
      </c>
      <c r="I5424" s="193"/>
      <c r="J5424" s="197">
        <v>5422</v>
      </c>
      <c r="K5424" s="234"/>
      <c r="L5424" s="234"/>
      <c r="M5424" s="234"/>
      <c r="N5424" s="234"/>
      <c r="O5424" s="234"/>
      <c r="P5424" s="234"/>
      <c r="Q5424" s="7">
        <v>36269</v>
      </c>
      <c r="R5424" s="234">
        <v>0.31863799999999998</v>
      </c>
      <c r="S5424" s="234">
        <v>0.32142900000000002</v>
      </c>
      <c r="T5424" s="234">
        <v>0.29910700000000001</v>
      </c>
      <c r="U5424" s="234">
        <v>0.30245499999999997</v>
      </c>
      <c r="V5424" s="192">
        <v>0.26136300000000001</v>
      </c>
      <c r="W5424" s="234">
        <v>921816000</v>
      </c>
      <c r="X5424" s="194">
        <f t="shared" si="169"/>
        <v>-4.4093497525775495E-2</v>
      </c>
      <c r="Y5424" s="193"/>
      <c r="Z5424" s="197">
        <v>5422</v>
      </c>
    </row>
    <row r="5425" spans="1:26" ht="14.4" x14ac:dyDescent="0.3">
      <c r="A5425" s="7">
        <v>36266</v>
      </c>
      <c r="B5425" s="191">
        <v>1322.8599850000001</v>
      </c>
      <c r="C5425" s="191">
        <v>1325.030029</v>
      </c>
      <c r="D5425" s="191">
        <v>1311.400024</v>
      </c>
      <c r="E5425" s="191">
        <v>1319</v>
      </c>
      <c r="F5425" s="192">
        <v>1319</v>
      </c>
      <c r="G5425" s="191">
        <v>1002300000</v>
      </c>
      <c r="H5425" s="194">
        <f t="shared" si="168"/>
        <v>-2.9103647955918848E-3</v>
      </c>
      <c r="I5425" s="193"/>
      <c r="J5425" s="197">
        <v>5423</v>
      </c>
      <c r="K5425" s="234"/>
      <c r="L5425" s="234"/>
      <c r="M5425" s="234"/>
      <c r="N5425" s="234"/>
      <c r="O5425" s="234"/>
      <c r="P5425" s="234"/>
      <c r="Q5425" s="7">
        <v>36266</v>
      </c>
      <c r="R5425" s="234">
        <v>0.32031300000000001</v>
      </c>
      <c r="S5425" s="234">
        <v>0.32198700000000002</v>
      </c>
      <c r="T5425" s="234">
        <v>0.31473200000000001</v>
      </c>
      <c r="U5425" s="234">
        <v>0.31640600000000002</v>
      </c>
      <c r="V5425" s="192">
        <v>0.27341900000000002</v>
      </c>
      <c r="W5425" s="234">
        <v>502219200</v>
      </c>
      <c r="X5425" s="194">
        <f t="shared" si="169"/>
        <v>-8.7408911285936849E-3</v>
      </c>
      <c r="Y5425" s="193"/>
      <c r="Z5425" s="197">
        <v>5423</v>
      </c>
    </row>
    <row r="5426" spans="1:26" ht="14.4" x14ac:dyDescent="0.3">
      <c r="A5426" s="7">
        <v>36265</v>
      </c>
      <c r="B5426" s="191">
        <v>1328.4399410000001</v>
      </c>
      <c r="C5426" s="191">
        <v>1332.410034</v>
      </c>
      <c r="D5426" s="191">
        <v>1308.380005</v>
      </c>
      <c r="E5426" s="191">
        <v>1322.849976</v>
      </c>
      <c r="F5426" s="192">
        <v>1322.849976</v>
      </c>
      <c r="G5426" s="191">
        <v>1089800000</v>
      </c>
      <c r="H5426" s="194">
        <f t="shared" si="168"/>
        <v>-4.2079169915594395E-3</v>
      </c>
      <c r="I5426" s="193"/>
      <c r="J5426" s="197">
        <v>5424</v>
      </c>
      <c r="K5426" s="234"/>
      <c r="L5426" s="234"/>
      <c r="M5426" s="234"/>
      <c r="N5426" s="234"/>
      <c r="O5426" s="234"/>
      <c r="P5426" s="234"/>
      <c r="Q5426" s="7">
        <v>36265</v>
      </c>
      <c r="R5426" s="234">
        <v>0.31584800000000002</v>
      </c>
      <c r="S5426" s="234">
        <v>0.32310299999999997</v>
      </c>
      <c r="T5426" s="234">
        <v>0.30636200000000002</v>
      </c>
      <c r="U5426" s="234">
        <v>0.31919599999999998</v>
      </c>
      <c r="V5426" s="192">
        <v>0.27583000000000002</v>
      </c>
      <c r="W5426" s="234">
        <v>1734476800</v>
      </c>
      <c r="X5426" s="194">
        <f t="shared" si="169"/>
        <v>6.1573928839799182E-3</v>
      </c>
      <c r="Y5426" s="193"/>
      <c r="Z5426" s="197">
        <v>5424</v>
      </c>
    </row>
    <row r="5427" spans="1:26" ht="14.4" x14ac:dyDescent="0.3">
      <c r="A5427" s="7">
        <v>36264</v>
      </c>
      <c r="B5427" s="191">
        <v>1349.8199460000001</v>
      </c>
      <c r="C5427" s="191">
        <v>1357.23999</v>
      </c>
      <c r="D5427" s="191">
        <v>1326.410034</v>
      </c>
      <c r="E5427" s="191">
        <v>1328.4399410000001</v>
      </c>
      <c r="F5427" s="192">
        <v>1328.4399410000001</v>
      </c>
      <c r="G5427" s="191">
        <v>952000000</v>
      </c>
      <c r="H5427" s="194">
        <f t="shared" si="168"/>
        <v>-1.5839153261408379E-2</v>
      </c>
      <c r="I5427" s="193"/>
      <c r="J5427" s="197">
        <v>5425</v>
      </c>
      <c r="K5427" s="234"/>
      <c r="L5427" s="234"/>
      <c r="M5427" s="234"/>
      <c r="N5427" s="234"/>
      <c r="O5427" s="234"/>
      <c r="P5427" s="234"/>
      <c r="Q5427" s="7">
        <v>36264</v>
      </c>
      <c r="R5427" s="234">
        <v>0.31473200000000001</v>
      </c>
      <c r="S5427" s="234">
        <v>0.33091500000000001</v>
      </c>
      <c r="T5427" s="234">
        <v>0.3125</v>
      </c>
      <c r="U5427" s="234">
        <v>0.317243</v>
      </c>
      <c r="V5427" s="192">
        <v>0.274142</v>
      </c>
      <c r="W5427" s="234">
        <v>681027200</v>
      </c>
      <c r="X5427" s="194">
        <f t="shared" si="169"/>
        <v>2.6172562230956386E-2</v>
      </c>
      <c r="Y5427" s="193"/>
      <c r="Z5427" s="197">
        <v>5425</v>
      </c>
    </row>
    <row r="5428" spans="1:26" ht="14.4" x14ac:dyDescent="0.3">
      <c r="A5428" s="7">
        <v>36263</v>
      </c>
      <c r="B5428" s="191">
        <v>1358.6400149999999</v>
      </c>
      <c r="C5428" s="191">
        <v>1362.380005</v>
      </c>
      <c r="D5428" s="191">
        <v>1344.030029</v>
      </c>
      <c r="E5428" s="191">
        <v>1349.8199460000001</v>
      </c>
      <c r="F5428" s="192">
        <v>1349.8199460000001</v>
      </c>
      <c r="G5428" s="191">
        <v>810900000</v>
      </c>
      <c r="H5428" s="194">
        <f t="shared" si="168"/>
        <v>-6.484516731985402E-3</v>
      </c>
      <c r="I5428" s="193"/>
      <c r="J5428" s="197">
        <v>5426</v>
      </c>
      <c r="K5428" s="234"/>
      <c r="L5428" s="234"/>
      <c r="M5428" s="234"/>
      <c r="N5428" s="234"/>
      <c r="O5428" s="234"/>
      <c r="P5428" s="234"/>
      <c r="Q5428" s="7">
        <v>36263</v>
      </c>
      <c r="R5428" s="234">
        <v>0.32421899999999998</v>
      </c>
      <c r="S5428" s="234">
        <v>0.328683</v>
      </c>
      <c r="T5428" s="234">
        <v>0.30803599999999998</v>
      </c>
      <c r="U5428" s="234">
        <v>0.30915199999999998</v>
      </c>
      <c r="V5428" s="192">
        <v>0.26715</v>
      </c>
      <c r="W5428" s="234">
        <v>412384000</v>
      </c>
      <c r="X5428" s="194">
        <f t="shared" si="169"/>
        <v>-4.4828523211578597E-2</v>
      </c>
      <c r="Y5428" s="193"/>
      <c r="Z5428" s="197">
        <v>5426</v>
      </c>
    </row>
    <row r="5429" spans="1:26" ht="14.4" x14ac:dyDescent="0.3">
      <c r="A5429" s="7">
        <v>36262</v>
      </c>
      <c r="B5429" s="191">
        <v>1348.349976</v>
      </c>
      <c r="C5429" s="191">
        <v>1358.6899410000001</v>
      </c>
      <c r="D5429" s="191">
        <v>1333.4799800000001</v>
      </c>
      <c r="E5429" s="191">
        <v>1358.630005</v>
      </c>
      <c r="F5429" s="192">
        <v>1358.630005</v>
      </c>
      <c r="G5429" s="191">
        <v>810800000</v>
      </c>
      <c r="H5429" s="194">
        <f t="shared" si="168"/>
        <v>7.6241548433119959E-3</v>
      </c>
      <c r="I5429" s="193"/>
      <c r="J5429" s="197">
        <v>5427</v>
      </c>
      <c r="K5429" s="234"/>
      <c r="L5429" s="234"/>
      <c r="M5429" s="234"/>
      <c r="N5429" s="234"/>
      <c r="O5429" s="234"/>
      <c r="P5429" s="234"/>
      <c r="Q5429" s="7">
        <v>36262</v>
      </c>
      <c r="R5429" s="234">
        <v>0.3125</v>
      </c>
      <c r="S5429" s="234">
        <v>0.32924100000000001</v>
      </c>
      <c r="T5429" s="234">
        <v>0.31138399999999999</v>
      </c>
      <c r="U5429" s="234">
        <v>0.32366099999999998</v>
      </c>
      <c r="V5429" s="192">
        <v>0.27968799999999999</v>
      </c>
      <c r="W5429" s="234">
        <v>395819200</v>
      </c>
      <c r="X5429" s="194">
        <f t="shared" si="169"/>
        <v>-1.3606257891135927E-2</v>
      </c>
      <c r="Y5429" s="193"/>
      <c r="Z5429" s="197">
        <v>5427</v>
      </c>
    </row>
    <row r="5430" spans="1:26" ht="14.4" x14ac:dyDescent="0.3">
      <c r="A5430" s="7">
        <v>36259</v>
      </c>
      <c r="B5430" s="191">
        <v>1343.9799800000001</v>
      </c>
      <c r="C5430" s="191">
        <v>1351.219971</v>
      </c>
      <c r="D5430" s="191">
        <v>1335.23999</v>
      </c>
      <c r="E5430" s="191">
        <v>1348.349976</v>
      </c>
      <c r="F5430" s="192">
        <v>1348.349976</v>
      </c>
      <c r="G5430" s="191">
        <v>716100000</v>
      </c>
      <c r="H5430" s="194">
        <f t="shared" si="168"/>
        <v>3.2515335533494336E-3</v>
      </c>
      <c r="I5430" s="193"/>
      <c r="J5430" s="197">
        <v>5428</v>
      </c>
      <c r="K5430" s="234"/>
      <c r="L5430" s="234"/>
      <c r="M5430" s="234"/>
      <c r="N5430" s="234"/>
      <c r="O5430" s="234"/>
      <c r="P5430" s="234"/>
      <c r="Q5430" s="7">
        <v>36259</v>
      </c>
      <c r="R5430" s="234">
        <v>0.32366099999999998</v>
      </c>
      <c r="S5430" s="234">
        <v>0.33258900000000002</v>
      </c>
      <c r="T5430" s="234">
        <v>0.32087100000000002</v>
      </c>
      <c r="U5430" s="234">
        <v>0.328125</v>
      </c>
      <c r="V5430" s="192">
        <v>0.28354600000000002</v>
      </c>
      <c r="W5430" s="234">
        <v>268542400</v>
      </c>
      <c r="X5430" s="194">
        <f t="shared" si="169"/>
        <v>-3.3882816069732698E-3</v>
      </c>
      <c r="Y5430" s="193"/>
      <c r="Z5430" s="197">
        <v>5428</v>
      </c>
    </row>
    <row r="5431" spans="1:26" ht="14.4" x14ac:dyDescent="0.3">
      <c r="A5431" s="7">
        <v>36258</v>
      </c>
      <c r="B5431" s="191">
        <v>1326.8900149999999</v>
      </c>
      <c r="C5431" s="191">
        <v>1344.079956</v>
      </c>
      <c r="D5431" s="191">
        <v>1321.599976</v>
      </c>
      <c r="E5431" s="191">
        <v>1343.9799800000001</v>
      </c>
      <c r="F5431" s="192">
        <v>1343.9799800000001</v>
      </c>
      <c r="G5431" s="191">
        <v>850500000</v>
      </c>
      <c r="H5431" s="194">
        <f t="shared" si="168"/>
        <v>1.28797148270048E-2</v>
      </c>
      <c r="I5431" s="193"/>
      <c r="J5431" s="197">
        <v>5429</v>
      </c>
      <c r="K5431" s="234"/>
      <c r="L5431" s="234"/>
      <c r="M5431" s="234"/>
      <c r="N5431" s="234"/>
      <c r="O5431" s="234"/>
      <c r="P5431" s="234"/>
      <c r="Q5431" s="7">
        <v>36258</v>
      </c>
      <c r="R5431" s="234">
        <v>0.32924100000000001</v>
      </c>
      <c r="S5431" s="234">
        <v>0.33091500000000001</v>
      </c>
      <c r="T5431" s="234">
        <v>0.32142900000000002</v>
      </c>
      <c r="U5431" s="234">
        <v>0.32924100000000001</v>
      </c>
      <c r="V5431" s="192">
        <v>0.28450999999999999</v>
      </c>
      <c r="W5431" s="234">
        <v>296408000</v>
      </c>
      <c r="X5431" s="194">
        <f t="shared" si="169"/>
        <v>-6.7344181483667172E-3</v>
      </c>
      <c r="Y5431" s="193"/>
      <c r="Z5431" s="197">
        <v>5429</v>
      </c>
    </row>
    <row r="5432" spans="1:26" ht="14.4" x14ac:dyDescent="0.3">
      <c r="A5432" s="7">
        <v>36257</v>
      </c>
      <c r="B5432" s="191">
        <v>1317.8900149999999</v>
      </c>
      <c r="C5432" s="191">
        <v>1329.579956</v>
      </c>
      <c r="D5432" s="191">
        <v>1312.589966</v>
      </c>
      <c r="E5432" s="191">
        <v>1326.8900149999999</v>
      </c>
      <c r="F5432" s="192">
        <v>1326.8900149999999</v>
      </c>
      <c r="G5432" s="191">
        <v>816400000</v>
      </c>
      <c r="H5432" s="194">
        <f t="shared" si="168"/>
        <v>6.8290979501806157E-3</v>
      </c>
      <c r="I5432" s="193"/>
      <c r="J5432" s="197">
        <v>5430</v>
      </c>
      <c r="K5432" s="234"/>
      <c r="L5432" s="234"/>
      <c r="M5432" s="234"/>
      <c r="N5432" s="234"/>
      <c r="O5432" s="234"/>
      <c r="P5432" s="234"/>
      <c r="Q5432" s="7">
        <v>36257</v>
      </c>
      <c r="R5432" s="234">
        <v>0.33984399999999998</v>
      </c>
      <c r="S5432" s="234">
        <v>0.34151799999999999</v>
      </c>
      <c r="T5432" s="234">
        <v>0.32477699999999998</v>
      </c>
      <c r="U5432" s="234">
        <v>0.33147300000000002</v>
      </c>
      <c r="V5432" s="192">
        <v>0.286439</v>
      </c>
      <c r="W5432" s="234">
        <v>411812800</v>
      </c>
      <c r="X5432" s="194">
        <f t="shared" si="169"/>
        <v>-2.3026024079948179E-2</v>
      </c>
      <c r="Y5432" s="193"/>
      <c r="Z5432" s="197">
        <v>5430</v>
      </c>
    </row>
    <row r="5433" spans="1:26" ht="14.4" x14ac:dyDescent="0.3">
      <c r="A5433" s="7">
        <v>36256</v>
      </c>
      <c r="B5433" s="191">
        <v>1321.119995</v>
      </c>
      <c r="C5433" s="191">
        <v>1326.76001</v>
      </c>
      <c r="D5433" s="191">
        <v>1311.0699460000001</v>
      </c>
      <c r="E5433" s="191">
        <v>1317.8900149999999</v>
      </c>
      <c r="F5433" s="192">
        <v>1317.8900149999999</v>
      </c>
      <c r="G5433" s="191">
        <v>787500000</v>
      </c>
      <c r="H5433" s="194">
        <f t="shared" si="168"/>
        <v>-2.4448801109849742E-3</v>
      </c>
      <c r="I5433" s="193"/>
      <c r="J5433" s="197">
        <v>5431</v>
      </c>
      <c r="K5433" s="234"/>
      <c r="L5433" s="234"/>
      <c r="M5433" s="234"/>
      <c r="N5433" s="234"/>
      <c r="O5433" s="234"/>
      <c r="P5433" s="234"/>
      <c r="Q5433" s="7">
        <v>36256</v>
      </c>
      <c r="R5433" s="234">
        <v>0.328683</v>
      </c>
      <c r="S5433" s="234">
        <v>0.34207599999999999</v>
      </c>
      <c r="T5433" s="234">
        <v>0.328683</v>
      </c>
      <c r="U5433" s="234">
        <v>0.33928599999999998</v>
      </c>
      <c r="V5433" s="192">
        <v>0.29319000000000001</v>
      </c>
      <c r="W5433" s="234">
        <v>628588800</v>
      </c>
      <c r="X5433" s="194">
        <f t="shared" si="169"/>
        <v>2.5294012736180576E-2</v>
      </c>
      <c r="Y5433" s="193"/>
      <c r="Z5433" s="197">
        <v>5431</v>
      </c>
    </row>
    <row r="5434" spans="1:26" ht="14.4" x14ac:dyDescent="0.3">
      <c r="A5434" s="7">
        <v>36255</v>
      </c>
      <c r="B5434" s="191">
        <v>1293.719971</v>
      </c>
      <c r="C5434" s="191">
        <v>1321.119995</v>
      </c>
      <c r="D5434" s="191">
        <v>1293.719971</v>
      </c>
      <c r="E5434" s="191">
        <v>1321.119995</v>
      </c>
      <c r="F5434" s="192">
        <v>1321.119995</v>
      </c>
      <c r="G5434" s="191">
        <v>695800000</v>
      </c>
      <c r="H5434" s="194">
        <f t="shared" si="168"/>
        <v>2.1179254099958567E-2</v>
      </c>
      <c r="I5434" s="193"/>
      <c r="J5434" s="197">
        <v>5432</v>
      </c>
      <c r="K5434" s="234"/>
      <c r="L5434" s="234"/>
      <c r="M5434" s="234"/>
      <c r="N5434" s="234"/>
      <c r="O5434" s="234"/>
      <c r="P5434" s="234"/>
      <c r="Q5434" s="7">
        <v>36255</v>
      </c>
      <c r="R5434" s="234">
        <v>0.32142900000000002</v>
      </c>
      <c r="S5434" s="234">
        <v>0.33817000000000003</v>
      </c>
      <c r="T5434" s="234">
        <v>0.32142900000000002</v>
      </c>
      <c r="U5434" s="234">
        <v>0.33091500000000001</v>
      </c>
      <c r="V5434" s="192">
        <v>0.28595700000000002</v>
      </c>
      <c r="W5434" s="234">
        <v>460936000</v>
      </c>
      <c r="X5434" s="194">
        <f t="shared" si="169"/>
        <v>2.7731355192081687E-2</v>
      </c>
      <c r="Y5434" s="193"/>
      <c r="Z5434" s="197">
        <v>5432</v>
      </c>
    </row>
    <row r="5435" spans="1:26" ht="14.4" x14ac:dyDescent="0.3">
      <c r="A5435" s="7">
        <v>36251</v>
      </c>
      <c r="B5435" s="191">
        <v>1286.369995</v>
      </c>
      <c r="C5435" s="191">
        <v>1294.540039</v>
      </c>
      <c r="D5435" s="191">
        <v>1282.5600589999999</v>
      </c>
      <c r="E5435" s="191">
        <v>1293.719971</v>
      </c>
      <c r="F5435" s="192">
        <v>1293.719971</v>
      </c>
      <c r="G5435" s="191">
        <v>703000000</v>
      </c>
      <c r="H5435" s="194">
        <f t="shared" si="168"/>
        <v>5.7137340178709389E-3</v>
      </c>
      <c r="I5435" s="193"/>
      <c r="J5435" s="197">
        <v>5433</v>
      </c>
      <c r="K5435" s="234"/>
      <c r="L5435" s="234"/>
      <c r="M5435" s="234"/>
      <c r="N5435" s="234"/>
      <c r="O5435" s="234"/>
      <c r="P5435" s="234"/>
      <c r="Q5435" s="7">
        <v>36251</v>
      </c>
      <c r="R5435" s="234">
        <v>0.32198700000000002</v>
      </c>
      <c r="S5435" s="234">
        <v>0.327567</v>
      </c>
      <c r="T5435" s="234">
        <v>0.31919599999999998</v>
      </c>
      <c r="U5435" s="234">
        <v>0.32198700000000002</v>
      </c>
      <c r="V5435" s="192">
        <v>0.27824100000000002</v>
      </c>
      <c r="W5435" s="234">
        <v>262057600</v>
      </c>
      <c r="X5435" s="194">
        <f t="shared" si="169"/>
        <v>3.476667736595608E-3</v>
      </c>
      <c r="Y5435" s="193"/>
      <c r="Z5435" s="197">
        <v>5433</v>
      </c>
    </row>
    <row r="5436" spans="1:26" ht="14.4" x14ac:dyDescent="0.3">
      <c r="A5436" s="7">
        <v>36250</v>
      </c>
      <c r="B5436" s="191">
        <v>1300.75</v>
      </c>
      <c r="C5436" s="191">
        <v>1313.599976</v>
      </c>
      <c r="D5436" s="191">
        <v>1285.869995</v>
      </c>
      <c r="E5436" s="191">
        <v>1286.369995</v>
      </c>
      <c r="F5436" s="192">
        <v>1286.369995</v>
      </c>
      <c r="G5436" s="191">
        <v>924300000</v>
      </c>
      <c r="H5436" s="194">
        <f t="shared" si="168"/>
        <v>-1.1055164328272138E-2</v>
      </c>
      <c r="I5436" s="193"/>
      <c r="J5436" s="197">
        <v>5434</v>
      </c>
      <c r="K5436" s="234"/>
      <c r="L5436" s="234"/>
      <c r="M5436" s="234"/>
      <c r="N5436" s="234"/>
      <c r="O5436" s="234"/>
      <c r="P5436" s="234"/>
      <c r="Q5436" s="7">
        <v>36250</v>
      </c>
      <c r="R5436" s="234">
        <v>0.32477699999999998</v>
      </c>
      <c r="S5436" s="234">
        <v>0.33147300000000002</v>
      </c>
      <c r="T5436" s="234">
        <v>0.32031300000000001</v>
      </c>
      <c r="U5436" s="234">
        <v>0.32087100000000002</v>
      </c>
      <c r="V5436" s="192">
        <v>0.277277</v>
      </c>
      <c r="W5436" s="234">
        <v>422352000</v>
      </c>
      <c r="X5436" s="194">
        <f t="shared" si="169"/>
        <v>1.7413609349879241E-3</v>
      </c>
      <c r="Y5436" s="193"/>
      <c r="Z5436" s="197">
        <v>5434</v>
      </c>
    </row>
    <row r="5437" spans="1:26" ht="14.4" x14ac:dyDescent="0.3">
      <c r="A5437" s="7">
        <v>36249</v>
      </c>
      <c r="B5437" s="191">
        <v>1310.170044</v>
      </c>
      <c r="C5437" s="191">
        <v>1310.170044</v>
      </c>
      <c r="D5437" s="191">
        <v>1295.469971</v>
      </c>
      <c r="E5437" s="191">
        <v>1300.75</v>
      </c>
      <c r="F5437" s="192">
        <v>1300.75</v>
      </c>
      <c r="G5437" s="191">
        <v>729000000</v>
      </c>
      <c r="H5437" s="194">
        <f t="shared" si="168"/>
        <v>-7.1899399953003059E-3</v>
      </c>
      <c r="I5437" s="193"/>
      <c r="J5437" s="197">
        <v>5435</v>
      </c>
      <c r="K5437" s="234"/>
      <c r="L5437" s="234"/>
      <c r="M5437" s="234"/>
      <c r="N5437" s="234"/>
      <c r="O5437" s="234"/>
      <c r="P5437" s="234"/>
      <c r="Q5437" s="7">
        <v>36249</v>
      </c>
      <c r="R5437" s="234">
        <v>0.3125</v>
      </c>
      <c r="S5437" s="234">
        <v>0.32477699999999998</v>
      </c>
      <c r="T5437" s="234">
        <v>0.3125</v>
      </c>
      <c r="U5437" s="234">
        <v>0.32031300000000001</v>
      </c>
      <c r="V5437" s="192">
        <v>0.27679500000000001</v>
      </c>
      <c r="W5437" s="234">
        <v>554523200</v>
      </c>
      <c r="X5437" s="194">
        <f t="shared" si="169"/>
        <v>1.4135130084964765E-2</v>
      </c>
      <c r="Y5437" s="193"/>
      <c r="Z5437" s="197">
        <v>5435</v>
      </c>
    </row>
    <row r="5438" spans="1:26" ht="14.4" x14ac:dyDescent="0.3">
      <c r="A5438" s="7">
        <v>36248</v>
      </c>
      <c r="B5438" s="191">
        <v>1282.8000489999999</v>
      </c>
      <c r="C5438" s="191">
        <v>1311.76001</v>
      </c>
      <c r="D5438" s="191">
        <v>1282.8000489999999</v>
      </c>
      <c r="E5438" s="191">
        <v>1310.170044</v>
      </c>
      <c r="F5438" s="192">
        <v>1310.170044</v>
      </c>
      <c r="G5438" s="191">
        <v>747900000</v>
      </c>
      <c r="H5438" s="194">
        <f t="shared" si="168"/>
        <v>2.1336134981703621E-2</v>
      </c>
      <c r="I5438" s="193"/>
      <c r="J5438" s="197">
        <v>5436</v>
      </c>
      <c r="K5438" s="234"/>
      <c r="L5438" s="234"/>
      <c r="M5438" s="234"/>
      <c r="N5438" s="234"/>
      <c r="O5438" s="234"/>
      <c r="P5438" s="234"/>
      <c r="Q5438" s="7">
        <v>36248</v>
      </c>
      <c r="R5438" s="234">
        <v>0.29910700000000001</v>
      </c>
      <c r="S5438" s="234">
        <v>0.31640600000000002</v>
      </c>
      <c r="T5438" s="234">
        <v>0.29854900000000001</v>
      </c>
      <c r="U5438" s="234">
        <v>0.31584800000000002</v>
      </c>
      <c r="V5438" s="192">
        <v>0.27293699999999999</v>
      </c>
      <c r="W5438" s="234">
        <v>568870400</v>
      </c>
      <c r="X5438" s="194">
        <f t="shared" si="169"/>
        <v>6.3911811367383636E-2</v>
      </c>
      <c r="Y5438" s="193"/>
      <c r="Z5438" s="197">
        <v>5436</v>
      </c>
    </row>
    <row r="5439" spans="1:26" ht="14.4" x14ac:dyDescent="0.3">
      <c r="A5439" s="7">
        <v>36245</v>
      </c>
      <c r="B5439" s="191">
        <v>1289.98999</v>
      </c>
      <c r="C5439" s="191">
        <v>1289.98999</v>
      </c>
      <c r="D5439" s="191">
        <v>1277.25</v>
      </c>
      <c r="E5439" s="191">
        <v>1282.8000489999999</v>
      </c>
      <c r="F5439" s="192">
        <v>1282.8000489999999</v>
      </c>
      <c r="G5439" s="191">
        <v>707200000</v>
      </c>
      <c r="H5439" s="194">
        <f t="shared" si="168"/>
        <v>-5.5736409241439848E-3</v>
      </c>
      <c r="I5439" s="193"/>
      <c r="J5439" s="197">
        <v>5437</v>
      </c>
      <c r="K5439" s="234"/>
      <c r="L5439" s="234"/>
      <c r="M5439" s="234"/>
      <c r="N5439" s="234"/>
      <c r="O5439" s="234"/>
      <c r="P5439" s="234"/>
      <c r="Q5439" s="7">
        <v>36245</v>
      </c>
      <c r="R5439" s="234">
        <v>0.30133900000000002</v>
      </c>
      <c r="S5439" s="234">
        <v>0.30189700000000003</v>
      </c>
      <c r="T5439" s="234">
        <v>0.29464299999999999</v>
      </c>
      <c r="U5439" s="234">
        <v>0.296875</v>
      </c>
      <c r="V5439" s="192">
        <v>0.25654100000000002</v>
      </c>
      <c r="W5439" s="234">
        <v>253836800</v>
      </c>
      <c r="X5439" s="194">
        <f t="shared" si="169"/>
        <v>-1.6635937458074585E-2</v>
      </c>
      <c r="Y5439" s="193"/>
      <c r="Z5439" s="197">
        <v>5437</v>
      </c>
    </row>
    <row r="5440" spans="1:26" ht="14.4" x14ac:dyDescent="0.3">
      <c r="A5440" s="7">
        <v>36244</v>
      </c>
      <c r="B5440" s="191">
        <v>1268.589966</v>
      </c>
      <c r="C5440" s="191">
        <v>1289.98999</v>
      </c>
      <c r="D5440" s="191">
        <v>1268.589966</v>
      </c>
      <c r="E5440" s="191">
        <v>1289.98999</v>
      </c>
      <c r="F5440" s="192">
        <v>1289.98999</v>
      </c>
      <c r="G5440" s="191">
        <v>784200000</v>
      </c>
      <c r="H5440" s="194">
        <f t="shared" si="168"/>
        <v>1.6869141782254984E-2</v>
      </c>
      <c r="I5440" s="193"/>
      <c r="J5440" s="197">
        <v>5438</v>
      </c>
      <c r="K5440" s="234"/>
      <c r="L5440" s="234"/>
      <c r="M5440" s="234"/>
      <c r="N5440" s="234"/>
      <c r="O5440" s="234"/>
      <c r="P5440" s="234"/>
      <c r="Q5440" s="7">
        <v>36244</v>
      </c>
      <c r="R5440" s="234">
        <v>0.30692000000000003</v>
      </c>
      <c r="S5440" s="234">
        <v>0.31138399999999999</v>
      </c>
      <c r="T5440" s="234">
        <v>0.29799100000000001</v>
      </c>
      <c r="U5440" s="234">
        <v>0.30189700000000003</v>
      </c>
      <c r="V5440" s="192">
        <v>0.26088099999999997</v>
      </c>
      <c r="W5440" s="234">
        <v>399963200</v>
      </c>
      <c r="X5440" s="194">
        <f t="shared" si="169"/>
        <v>3.7088762951248471E-3</v>
      </c>
      <c r="Y5440" s="193"/>
      <c r="Z5440" s="197">
        <v>5438</v>
      </c>
    </row>
    <row r="5441" spans="1:26" ht="14.4" x14ac:dyDescent="0.3">
      <c r="A5441" s="7">
        <v>36243</v>
      </c>
      <c r="B5441" s="191">
        <v>1262.1400149999999</v>
      </c>
      <c r="C5441" s="191">
        <v>1269.0200199999999</v>
      </c>
      <c r="D5441" s="191">
        <v>1256.4300539999999</v>
      </c>
      <c r="E5441" s="191">
        <v>1268.589966</v>
      </c>
      <c r="F5441" s="192">
        <v>1268.589966</v>
      </c>
      <c r="G5441" s="191">
        <v>761900000</v>
      </c>
      <c r="H5441" s="194">
        <f t="shared" si="168"/>
        <v>5.1103292212790318E-3</v>
      </c>
      <c r="I5441" s="193"/>
      <c r="J5441" s="197">
        <v>5439</v>
      </c>
      <c r="K5441" s="234"/>
      <c r="L5441" s="234"/>
      <c r="M5441" s="234"/>
      <c r="N5441" s="234"/>
      <c r="O5441" s="234"/>
      <c r="P5441" s="234"/>
      <c r="Q5441" s="7">
        <v>36243</v>
      </c>
      <c r="R5441" s="234">
        <v>0.296875</v>
      </c>
      <c r="S5441" s="234">
        <v>0.30133900000000002</v>
      </c>
      <c r="T5441" s="234">
        <v>0.29017900000000002</v>
      </c>
      <c r="U5441" s="234">
        <v>0.30078100000000002</v>
      </c>
      <c r="V5441" s="192">
        <v>0.25991700000000001</v>
      </c>
      <c r="W5441" s="234">
        <v>400153600</v>
      </c>
      <c r="X5441" s="194">
        <f t="shared" si="169"/>
        <v>2.0831615039295055E-2</v>
      </c>
      <c r="Y5441" s="193"/>
      <c r="Z5441" s="197">
        <v>5439</v>
      </c>
    </row>
    <row r="5442" spans="1:26" ht="14.4" x14ac:dyDescent="0.3">
      <c r="A5442" s="7">
        <v>36242</v>
      </c>
      <c r="B5442" s="191">
        <v>1297.01001</v>
      </c>
      <c r="C5442" s="191">
        <v>1297.01001</v>
      </c>
      <c r="D5442" s="191">
        <v>1257.459961</v>
      </c>
      <c r="E5442" s="191">
        <v>1262.1400149999999</v>
      </c>
      <c r="F5442" s="192">
        <v>1262.1400149999999</v>
      </c>
      <c r="G5442" s="191">
        <v>811300000</v>
      </c>
      <c r="H5442" s="194">
        <f t="shared" si="168"/>
        <v>-2.6884908158881532E-2</v>
      </c>
      <c r="I5442" s="193"/>
      <c r="J5442" s="197">
        <v>5440</v>
      </c>
      <c r="K5442" s="234"/>
      <c r="L5442" s="234"/>
      <c r="M5442" s="234"/>
      <c r="N5442" s="234"/>
      <c r="O5442" s="234"/>
      <c r="P5442" s="234"/>
      <c r="Q5442" s="7">
        <v>36242</v>
      </c>
      <c r="R5442" s="234">
        <v>0.30747799999999997</v>
      </c>
      <c r="S5442" s="234">
        <v>0.30747799999999997</v>
      </c>
      <c r="T5442" s="234">
        <v>0.29241099999999998</v>
      </c>
      <c r="U5442" s="234">
        <v>0.29464299999999999</v>
      </c>
      <c r="V5442" s="192">
        <v>0.25461299999999998</v>
      </c>
      <c r="W5442" s="234">
        <v>415553600</v>
      </c>
      <c r="X5442" s="194">
        <f t="shared" si="169"/>
        <v>-5.8822442205185496E-2</v>
      </c>
      <c r="Y5442" s="193"/>
      <c r="Z5442" s="197">
        <v>5440</v>
      </c>
    </row>
    <row r="5443" spans="1:26" ht="14.4" x14ac:dyDescent="0.3">
      <c r="A5443" s="7">
        <v>36241</v>
      </c>
      <c r="B5443" s="191">
        <v>1299.290039</v>
      </c>
      <c r="C5443" s="191">
        <v>1303.839966</v>
      </c>
      <c r="D5443" s="191">
        <v>1294.26001</v>
      </c>
      <c r="E5443" s="191">
        <v>1297.01001</v>
      </c>
      <c r="F5443" s="192">
        <v>1297.01001</v>
      </c>
      <c r="G5443" s="191">
        <v>658200000</v>
      </c>
      <c r="H5443" s="194">
        <f t="shared" si="168"/>
        <v>-1.7548268143076353E-3</v>
      </c>
      <c r="I5443" s="193"/>
      <c r="J5443" s="197">
        <v>5441</v>
      </c>
      <c r="K5443" s="234"/>
      <c r="L5443" s="234"/>
      <c r="M5443" s="234"/>
      <c r="N5443" s="234"/>
      <c r="O5443" s="234"/>
      <c r="P5443" s="234"/>
      <c r="Q5443" s="7">
        <v>36241</v>
      </c>
      <c r="R5443" s="234">
        <v>0.30357099999999998</v>
      </c>
      <c r="S5443" s="234">
        <v>0.31417400000000001</v>
      </c>
      <c r="T5443" s="234">
        <v>0.29408499999999999</v>
      </c>
      <c r="U5443" s="234">
        <v>0.313058</v>
      </c>
      <c r="V5443" s="192">
        <v>0.27052599999999999</v>
      </c>
      <c r="W5443" s="234">
        <v>593611200</v>
      </c>
      <c r="X5443" s="194">
        <f t="shared" si="169"/>
        <v>4.6643711068982907E-2</v>
      </c>
      <c r="Y5443" s="193"/>
      <c r="Z5443" s="197">
        <v>5441</v>
      </c>
    </row>
    <row r="5444" spans="1:26" ht="14.4" x14ac:dyDescent="0.3">
      <c r="A5444" s="7">
        <v>36238</v>
      </c>
      <c r="B5444" s="191">
        <v>1316.5500489999999</v>
      </c>
      <c r="C5444" s="191">
        <v>1323.8199460000001</v>
      </c>
      <c r="D5444" s="191">
        <v>1298.920044</v>
      </c>
      <c r="E5444" s="191">
        <v>1299.290039</v>
      </c>
      <c r="F5444" s="192">
        <v>1299.290039</v>
      </c>
      <c r="G5444" s="191">
        <v>914700000</v>
      </c>
      <c r="H5444" s="194">
        <f t="shared" ref="H5444:H5507" si="170">(F5444-F5445)/F5445</f>
        <v>-1.3110029514722966E-2</v>
      </c>
      <c r="I5444" s="193"/>
      <c r="J5444" s="197">
        <v>5442</v>
      </c>
      <c r="K5444" s="234"/>
      <c r="L5444" s="234"/>
      <c r="M5444" s="234"/>
      <c r="N5444" s="234"/>
      <c r="O5444" s="234"/>
      <c r="P5444" s="234"/>
      <c r="Q5444" s="7">
        <v>36238</v>
      </c>
      <c r="R5444" s="234">
        <v>0.32087100000000002</v>
      </c>
      <c r="S5444" s="234">
        <v>0.32142900000000002</v>
      </c>
      <c r="T5444" s="234">
        <v>0.29352699999999998</v>
      </c>
      <c r="U5444" s="234">
        <v>0.29910700000000001</v>
      </c>
      <c r="V5444" s="192">
        <v>0.25846999999999998</v>
      </c>
      <c r="W5444" s="234">
        <v>536502400</v>
      </c>
      <c r="X5444" s="194">
        <f t="shared" ref="X5444:X5507" si="171">(V5444-V5445)/V5445</f>
        <v>-5.6337873903344743E-2</v>
      </c>
      <c r="Y5444" s="193"/>
      <c r="Z5444" s="197">
        <v>5442</v>
      </c>
    </row>
    <row r="5445" spans="1:26" ht="14.4" x14ac:dyDescent="0.3">
      <c r="A5445" s="7">
        <v>36237</v>
      </c>
      <c r="B5445" s="191">
        <v>1297.8199460000001</v>
      </c>
      <c r="C5445" s="191">
        <v>1317.619995</v>
      </c>
      <c r="D5445" s="191">
        <v>1294.75</v>
      </c>
      <c r="E5445" s="191">
        <v>1316.5500489999999</v>
      </c>
      <c r="F5445" s="192">
        <v>1316.5500489999999</v>
      </c>
      <c r="G5445" s="191">
        <v>831000000</v>
      </c>
      <c r="H5445" s="194">
        <f t="shared" si="170"/>
        <v>1.4431973447262669E-2</v>
      </c>
      <c r="I5445" s="193"/>
      <c r="J5445" s="197">
        <v>5443</v>
      </c>
      <c r="K5445" s="234"/>
      <c r="L5445" s="234"/>
      <c r="M5445" s="234"/>
      <c r="N5445" s="234"/>
      <c r="O5445" s="234"/>
      <c r="P5445" s="234"/>
      <c r="Q5445" s="7">
        <v>36237</v>
      </c>
      <c r="R5445" s="234">
        <v>0.30692000000000003</v>
      </c>
      <c r="S5445" s="234">
        <v>0.31807999999999997</v>
      </c>
      <c r="T5445" s="234">
        <v>0.30580400000000002</v>
      </c>
      <c r="U5445" s="234">
        <v>0.31696400000000002</v>
      </c>
      <c r="V5445" s="192">
        <v>0.27390100000000001</v>
      </c>
      <c r="W5445" s="234">
        <v>227080000</v>
      </c>
      <c r="X5445" s="194">
        <f t="shared" si="171"/>
        <v>4.2201590502644562E-2</v>
      </c>
      <c r="Y5445" s="193"/>
      <c r="Z5445" s="197">
        <v>5443</v>
      </c>
    </row>
    <row r="5446" spans="1:26" ht="14.4" x14ac:dyDescent="0.3">
      <c r="A5446" s="7">
        <v>36236</v>
      </c>
      <c r="B5446" s="191">
        <v>1306.380005</v>
      </c>
      <c r="C5446" s="191">
        <v>1306.5500489999999</v>
      </c>
      <c r="D5446" s="191">
        <v>1292.630005</v>
      </c>
      <c r="E5446" s="191">
        <v>1297.8199460000001</v>
      </c>
      <c r="F5446" s="192">
        <v>1297.8199460000001</v>
      </c>
      <c r="G5446" s="191">
        <v>752300000</v>
      </c>
      <c r="H5446" s="194">
        <f t="shared" si="170"/>
        <v>-6.552503075091011E-3</v>
      </c>
      <c r="I5446" s="193"/>
      <c r="J5446" s="197">
        <v>5444</v>
      </c>
      <c r="K5446" s="234"/>
      <c r="L5446" s="234"/>
      <c r="M5446" s="234"/>
      <c r="N5446" s="234"/>
      <c r="O5446" s="234"/>
      <c r="P5446" s="234"/>
      <c r="Q5446" s="7">
        <v>36236</v>
      </c>
      <c r="R5446" s="234">
        <v>0.32087100000000002</v>
      </c>
      <c r="S5446" s="234">
        <v>0.32198700000000002</v>
      </c>
      <c r="T5446" s="234">
        <v>0.30301299999999998</v>
      </c>
      <c r="U5446" s="234">
        <v>0.30412899999999998</v>
      </c>
      <c r="V5446" s="192">
        <v>0.26280999999999999</v>
      </c>
      <c r="W5446" s="234">
        <v>366318400</v>
      </c>
      <c r="X5446" s="194">
        <f t="shared" si="171"/>
        <v>-4.0492732775710992E-2</v>
      </c>
      <c r="Y5446" s="193"/>
      <c r="Z5446" s="197">
        <v>5444</v>
      </c>
    </row>
    <row r="5447" spans="1:26" ht="14.4" x14ac:dyDescent="0.3">
      <c r="A5447" s="7">
        <v>36235</v>
      </c>
      <c r="B5447" s="191">
        <v>1307.26001</v>
      </c>
      <c r="C5447" s="191">
        <v>1311.1099850000001</v>
      </c>
      <c r="D5447" s="191">
        <v>1302.290039</v>
      </c>
      <c r="E5447" s="191">
        <v>1306.380005</v>
      </c>
      <c r="F5447" s="192">
        <v>1306.380005</v>
      </c>
      <c r="G5447" s="191">
        <v>751900000</v>
      </c>
      <c r="H5447" s="194">
        <f t="shared" si="170"/>
        <v>-6.7316753612005841E-4</v>
      </c>
      <c r="I5447" s="193"/>
      <c r="J5447" s="197">
        <v>5445</v>
      </c>
      <c r="K5447" s="234"/>
      <c r="L5447" s="234"/>
      <c r="M5447" s="234"/>
      <c r="N5447" s="234"/>
      <c r="O5447" s="234"/>
      <c r="P5447" s="234"/>
      <c r="Q5447" s="7">
        <v>36235</v>
      </c>
      <c r="R5447" s="234">
        <v>0.3125</v>
      </c>
      <c r="S5447" s="234">
        <v>0.31752200000000003</v>
      </c>
      <c r="T5447" s="234">
        <v>0.311942</v>
      </c>
      <c r="U5447" s="234">
        <v>0.31696400000000002</v>
      </c>
      <c r="V5447" s="192">
        <v>0.27390100000000001</v>
      </c>
      <c r="W5447" s="234">
        <v>399828800</v>
      </c>
      <c r="X5447" s="194">
        <f t="shared" si="171"/>
        <v>4.2201590502644562E-2</v>
      </c>
      <c r="Y5447" s="193"/>
      <c r="Z5447" s="197">
        <v>5445</v>
      </c>
    </row>
    <row r="5448" spans="1:26" ht="14.4" x14ac:dyDescent="0.3">
      <c r="A5448" s="7">
        <v>36234</v>
      </c>
      <c r="B5448" s="191">
        <v>1294.589966</v>
      </c>
      <c r="C5448" s="191">
        <v>1307.469971</v>
      </c>
      <c r="D5448" s="191">
        <v>1291.030029</v>
      </c>
      <c r="E5448" s="191">
        <v>1307.26001</v>
      </c>
      <c r="F5448" s="192">
        <v>1307.26001</v>
      </c>
      <c r="G5448" s="191">
        <v>727200000</v>
      </c>
      <c r="H5448" s="194">
        <f t="shared" si="170"/>
        <v>9.7869165780325243E-3</v>
      </c>
      <c r="I5448" s="193"/>
      <c r="J5448" s="197">
        <v>5446</v>
      </c>
      <c r="K5448" s="234"/>
      <c r="L5448" s="234"/>
      <c r="M5448" s="234"/>
      <c r="N5448" s="234"/>
      <c r="O5448" s="234"/>
      <c r="P5448" s="234"/>
      <c r="Q5448" s="7">
        <v>36234</v>
      </c>
      <c r="R5448" s="234">
        <v>0.297433</v>
      </c>
      <c r="S5448" s="234">
        <v>0.3125</v>
      </c>
      <c r="T5448" s="234">
        <v>0.296875</v>
      </c>
      <c r="U5448" s="234">
        <v>0.30412899999999998</v>
      </c>
      <c r="V5448" s="192">
        <v>0.26280999999999999</v>
      </c>
      <c r="W5448" s="234">
        <v>352161600</v>
      </c>
      <c r="X5448" s="194">
        <f t="shared" si="171"/>
        <v>2.6365017437387506E-2</v>
      </c>
      <c r="Y5448" s="193"/>
      <c r="Z5448" s="197">
        <v>5446</v>
      </c>
    </row>
    <row r="5449" spans="1:26" ht="14.4" x14ac:dyDescent="0.3">
      <c r="A5449" s="7">
        <v>36231</v>
      </c>
      <c r="B5449" s="191">
        <v>1297.6800539999999</v>
      </c>
      <c r="C5449" s="191">
        <v>1304.420044</v>
      </c>
      <c r="D5449" s="191">
        <v>1289.170044</v>
      </c>
      <c r="E5449" s="191">
        <v>1294.589966</v>
      </c>
      <c r="F5449" s="192">
        <v>1294.589966</v>
      </c>
      <c r="G5449" s="191">
        <v>825800000</v>
      </c>
      <c r="H5449" s="194">
        <f t="shared" si="170"/>
        <v>-2.3812402683349894E-3</v>
      </c>
      <c r="I5449" s="193"/>
      <c r="J5449" s="197">
        <v>5447</v>
      </c>
      <c r="K5449" s="234"/>
      <c r="L5449" s="234"/>
      <c r="M5449" s="234"/>
      <c r="N5449" s="234"/>
      <c r="O5449" s="234"/>
      <c r="P5449" s="234"/>
      <c r="Q5449" s="7">
        <v>36231</v>
      </c>
      <c r="R5449" s="234">
        <v>0.28850399999999998</v>
      </c>
      <c r="S5449" s="234">
        <v>0.29910700000000001</v>
      </c>
      <c r="T5449" s="234">
        <v>0.28850399999999998</v>
      </c>
      <c r="U5449" s="234">
        <v>0.296317</v>
      </c>
      <c r="V5449" s="192">
        <v>0.25605899999999998</v>
      </c>
      <c r="W5449" s="234">
        <v>271398400</v>
      </c>
      <c r="X5449" s="194">
        <f t="shared" si="171"/>
        <v>3.1065779724897609E-2</v>
      </c>
      <c r="Y5449" s="193"/>
      <c r="Z5449" s="197">
        <v>5447</v>
      </c>
    </row>
    <row r="5450" spans="1:26" ht="14.4" x14ac:dyDescent="0.3">
      <c r="A5450" s="7">
        <v>36230</v>
      </c>
      <c r="B5450" s="191">
        <v>1286.839966</v>
      </c>
      <c r="C5450" s="191">
        <v>1306.4300539999999</v>
      </c>
      <c r="D5450" s="191">
        <v>1286.839966</v>
      </c>
      <c r="E5450" s="191">
        <v>1297.6800539999999</v>
      </c>
      <c r="F5450" s="192">
        <v>1297.6800539999999</v>
      </c>
      <c r="G5450" s="191">
        <v>904800000</v>
      </c>
      <c r="H5450" s="194">
        <f t="shared" si="170"/>
        <v>8.4238042696910785E-3</v>
      </c>
      <c r="I5450" s="193"/>
      <c r="J5450" s="197">
        <v>5448</v>
      </c>
      <c r="K5450" s="234"/>
      <c r="L5450" s="234"/>
      <c r="M5450" s="234"/>
      <c r="N5450" s="234"/>
      <c r="O5450" s="234"/>
      <c r="P5450" s="234"/>
      <c r="Q5450" s="7">
        <v>36230</v>
      </c>
      <c r="R5450" s="234">
        <v>0.28794599999999998</v>
      </c>
      <c r="S5450" s="234">
        <v>0.30245499999999997</v>
      </c>
      <c r="T5450" s="234">
        <v>0.28571400000000002</v>
      </c>
      <c r="U5450" s="234">
        <v>0.28738799999999998</v>
      </c>
      <c r="V5450" s="192">
        <v>0.24834400000000001</v>
      </c>
      <c r="W5450" s="234">
        <v>473659200</v>
      </c>
      <c r="X5450" s="194">
        <f t="shared" si="171"/>
        <v>-1.1515023662915808E-2</v>
      </c>
      <c r="Y5450" s="193"/>
      <c r="Z5450" s="197">
        <v>5448</v>
      </c>
    </row>
    <row r="5451" spans="1:26" ht="14.4" x14ac:dyDescent="0.3">
      <c r="A5451" s="7">
        <v>36229</v>
      </c>
      <c r="B5451" s="191">
        <v>1279.839966</v>
      </c>
      <c r="C5451" s="191">
        <v>1287.0200199999999</v>
      </c>
      <c r="D5451" s="191">
        <v>1275.160034</v>
      </c>
      <c r="E5451" s="191">
        <v>1286.839966</v>
      </c>
      <c r="F5451" s="192">
        <v>1286.839966</v>
      </c>
      <c r="G5451" s="191">
        <v>841900000</v>
      </c>
      <c r="H5451" s="194">
        <f t="shared" si="170"/>
        <v>5.4694338245098997E-3</v>
      </c>
      <c r="I5451" s="193"/>
      <c r="J5451" s="197">
        <v>5449</v>
      </c>
      <c r="K5451" s="234"/>
      <c r="L5451" s="234"/>
      <c r="M5451" s="234"/>
      <c r="N5451" s="234"/>
      <c r="O5451" s="234"/>
      <c r="P5451" s="234"/>
      <c r="Q5451" s="7">
        <v>36229</v>
      </c>
      <c r="R5451" s="234">
        <v>0.30524600000000002</v>
      </c>
      <c r="S5451" s="234">
        <v>0.30524600000000002</v>
      </c>
      <c r="T5451" s="234">
        <v>0.28962100000000002</v>
      </c>
      <c r="U5451" s="234">
        <v>0.29073700000000002</v>
      </c>
      <c r="V5451" s="192">
        <v>0.25123699999999999</v>
      </c>
      <c r="W5451" s="234">
        <v>546280000</v>
      </c>
      <c r="X5451" s="194">
        <f t="shared" si="171"/>
        <v>-4.5785667623779058E-2</v>
      </c>
      <c r="Y5451" s="193"/>
      <c r="Z5451" s="197">
        <v>5449</v>
      </c>
    </row>
    <row r="5452" spans="1:26" ht="14.4" x14ac:dyDescent="0.3">
      <c r="A5452" s="7">
        <v>36228</v>
      </c>
      <c r="B5452" s="191">
        <v>1282.7299800000001</v>
      </c>
      <c r="C5452" s="191">
        <v>1293.73999</v>
      </c>
      <c r="D5452" s="191">
        <v>1275.1099850000001</v>
      </c>
      <c r="E5452" s="191">
        <v>1279.839966</v>
      </c>
      <c r="F5452" s="192">
        <v>1279.839966</v>
      </c>
      <c r="G5452" s="191">
        <v>803700000</v>
      </c>
      <c r="H5452" s="194">
        <f t="shared" si="170"/>
        <v>-2.2530182073081852E-3</v>
      </c>
      <c r="I5452" s="193"/>
      <c r="J5452" s="197">
        <v>5450</v>
      </c>
      <c r="K5452" s="234"/>
      <c r="L5452" s="234"/>
      <c r="M5452" s="234"/>
      <c r="N5452" s="234"/>
      <c r="O5452" s="234"/>
      <c r="P5452" s="234"/>
      <c r="Q5452" s="7">
        <v>36228</v>
      </c>
      <c r="R5452" s="234">
        <v>0.30636200000000002</v>
      </c>
      <c r="S5452" s="234">
        <v>0.30692000000000003</v>
      </c>
      <c r="T5452" s="234">
        <v>0.29910700000000001</v>
      </c>
      <c r="U5452" s="234">
        <v>0.30468800000000001</v>
      </c>
      <c r="V5452" s="192">
        <v>0.26329200000000003</v>
      </c>
      <c r="W5452" s="234">
        <v>319692800</v>
      </c>
      <c r="X5452" s="194">
        <f t="shared" si="171"/>
        <v>-7.2731797255871844E-3</v>
      </c>
      <c r="Y5452" s="193"/>
      <c r="Z5452" s="197">
        <v>5450</v>
      </c>
    </row>
    <row r="5453" spans="1:26" ht="14.4" x14ac:dyDescent="0.3">
      <c r="A5453" s="7">
        <v>36227</v>
      </c>
      <c r="B5453" s="191">
        <v>1275.469971</v>
      </c>
      <c r="C5453" s="191">
        <v>1282.73999</v>
      </c>
      <c r="D5453" s="191">
        <v>1271.579956</v>
      </c>
      <c r="E5453" s="191">
        <v>1282.7299800000001</v>
      </c>
      <c r="F5453" s="192">
        <v>1282.7299800000001</v>
      </c>
      <c r="G5453" s="191">
        <v>714600000</v>
      </c>
      <c r="H5453" s="194">
        <f t="shared" si="170"/>
        <v>5.6920265980923528E-3</v>
      </c>
      <c r="I5453" s="193"/>
      <c r="J5453" s="197">
        <v>5451</v>
      </c>
      <c r="K5453" s="234"/>
      <c r="L5453" s="234"/>
      <c r="M5453" s="234"/>
      <c r="N5453" s="234"/>
      <c r="O5453" s="234"/>
      <c r="P5453" s="234"/>
      <c r="Q5453" s="7">
        <v>36227</v>
      </c>
      <c r="R5453" s="234">
        <v>0.296875</v>
      </c>
      <c r="S5453" s="234">
        <v>0.30970999999999999</v>
      </c>
      <c r="T5453" s="234">
        <v>0.296317</v>
      </c>
      <c r="U5453" s="234">
        <v>0.30692000000000003</v>
      </c>
      <c r="V5453" s="192">
        <v>0.26522099999999998</v>
      </c>
      <c r="W5453" s="234">
        <v>550670400</v>
      </c>
      <c r="X5453" s="194">
        <f t="shared" si="171"/>
        <v>3.5780816140030244E-2</v>
      </c>
      <c r="Y5453" s="193"/>
      <c r="Z5453" s="197">
        <v>5451</v>
      </c>
    </row>
    <row r="5454" spans="1:26" ht="14.4" x14ac:dyDescent="0.3">
      <c r="A5454" s="7">
        <v>36224</v>
      </c>
      <c r="B5454" s="191">
        <v>1246.6400149999999</v>
      </c>
      <c r="C5454" s="191">
        <v>1275.7299800000001</v>
      </c>
      <c r="D5454" s="191">
        <v>1246.6400149999999</v>
      </c>
      <c r="E5454" s="191">
        <v>1275.469971</v>
      </c>
      <c r="F5454" s="192">
        <v>1275.469971</v>
      </c>
      <c r="G5454" s="191">
        <v>834900000</v>
      </c>
      <c r="H5454" s="194">
        <f t="shared" si="170"/>
        <v>2.3126127553349904E-2</v>
      </c>
      <c r="I5454" s="193"/>
      <c r="J5454" s="197">
        <v>5452</v>
      </c>
      <c r="K5454" s="234"/>
      <c r="L5454" s="234"/>
      <c r="M5454" s="234"/>
      <c r="N5454" s="234"/>
      <c r="O5454" s="234"/>
      <c r="P5454" s="234"/>
      <c r="Q5454" s="7">
        <v>36224</v>
      </c>
      <c r="R5454" s="234">
        <v>0.30636200000000002</v>
      </c>
      <c r="S5454" s="234">
        <v>0.30636200000000002</v>
      </c>
      <c r="T5454" s="234">
        <v>0.28906300000000001</v>
      </c>
      <c r="U5454" s="234">
        <v>0.296317</v>
      </c>
      <c r="V5454" s="192">
        <v>0.25605899999999998</v>
      </c>
      <c r="W5454" s="234">
        <v>468036800</v>
      </c>
      <c r="X5454" s="194">
        <f t="shared" si="171"/>
        <v>-7.4770919577655318E-3</v>
      </c>
      <c r="Y5454" s="193"/>
      <c r="Z5454" s="197">
        <v>5452</v>
      </c>
    </row>
    <row r="5455" spans="1:26" ht="14.4" x14ac:dyDescent="0.3">
      <c r="A5455" s="7">
        <v>36223</v>
      </c>
      <c r="B5455" s="191">
        <v>1227.6999510000001</v>
      </c>
      <c r="C5455" s="191">
        <v>1247.73999</v>
      </c>
      <c r="D5455" s="191">
        <v>1227.6999510000001</v>
      </c>
      <c r="E5455" s="191">
        <v>1246.6400149999999</v>
      </c>
      <c r="F5455" s="192">
        <v>1246.6400149999999</v>
      </c>
      <c r="G5455" s="191">
        <v>770900000</v>
      </c>
      <c r="H5455" s="194">
        <f t="shared" si="170"/>
        <v>1.5427274379682608E-2</v>
      </c>
      <c r="I5455" s="193"/>
      <c r="J5455" s="197">
        <v>5453</v>
      </c>
      <c r="K5455" s="234"/>
      <c r="L5455" s="234"/>
      <c r="M5455" s="234"/>
      <c r="N5455" s="234"/>
      <c r="O5455" s="234"/>
      <c r="P5455" s="234"/>
      <c r="Q5455" s="7">
        <v>36223</v>
      </c>
      <c r="R5455" s="234">
        <v>0.30803599999999998</v>
      </c>
      <c r="S5455" s="234">
        <v>0.30803599999999998</v>
      </c>
      <c r="T5455" s="234">
        <v>0.28906300000000001</v>
      </c>
      <c r="U5455" s="234">
        <v>0.29854900000000001</v>
      </c>
      <c r="V5455" s="192">
        <v>0.257988</v>
      </c>
      <c r="W5455" s="234">
        <v>367270400</v>
      </c>
      <c r="X5455" s="194">
        <f t="shared" si="171"/>
        <v>-2.1939152686949057E-2</v>
      </c>
      <c r="Y5455" s="193"/>
      <c r="Z5455" s="197">
        <v>5453</v>
      </c>
    </row>
    <row r="5456" spans="1:26" ht="14.4" x14ac:dyDescent="0.3">
      <c r="A5456" s="7">
        <v>36222</v>
      </c>
      <c r="B5456" s="191">
        <v>1225.5</v>
      </c>
      <c r="C5456" s="191">
        <v>1231.630005</v>
      </c>
      <c r="D5456" s="191">
        <v>1216.030029</v>
      </c>
      <c r="E5456" s="191">
        <v>1227.6999510000001</v>
      </c>
      <c r="F5456" s="192">
        <v>1227.6999510000001</v>
      </c>
      <c r="G5456" s="191">
        <v>751700000</v>
      </c>
      <c r="H5456" s="194">
        <f t="shared" si="170"/>
        <v>1.7951456548348065E-3</v>
      </c>
      <c r="I5456" s="193"/>
      <c r="J5456" s="197">
        <v>5454</v>
      </c>
      <c r="K5456" s="234"/>
      <c r="L5456" s="234"/>
      <c r="M5456" s="234"/>
      <c r="N5456" s="234"/>
      <c r="O5456" s="234"/>
      <c r="P5456" s="234"/>
      <c r="Q5456" s="7">
        <v>36222</v>
      </c>
      <c r="R5456" s="234">
        <v>0.31026799999999999</v>
      </c>
      <c r="S5456" s="234">
        <v>0.31361600000000001</v>
      </c>
      <c r="T5456" s="234">
        <v>0.29910700000000001</v>
      </c>
      <c r="U5456" s="234">
        <v>0.30524600000000002</v>
      </c>
      <c r="V5456" s="192">
        <v>0.26377499999999998</v>
      </c>
      <c r="W5456" s="234">
        <v>293350400</v>
      </c>
      <c r="X5456" s="194">
        <f t="shared" si="171"/>
        <v>-1.2633352049410507E-2</v>
      </c>
      <c r="Y5456" s="193"/>
      <c r="Z5456" s="197">
        <v>5454</v>
      </c>
    </row>
    <row r="5457" spans="1:26" ht="14.4" x14ac:dyDescent="0.3">
      <c r="A5457" s="7">
        <v>36221</v>
      </c>
      <c r="B5457" s="191">
        <v>1236.160034</v>
      </c>
      <c r="C5457" s="191">
        <v>1248.3100589999999</v>
      </c>
      <c r="D5457" s="191">
        <v>1221.869995</v>
      </c>
      <c r="E5457" s="191">
        <v>1225.5</v>
      </c>
      <c r="F5457" s="192">
        <v>1225.5</v>
      </c>
      <c r="G5457" s="191">
        <v>753600000</v>
      </c>
      <c r="H5457" s="194">
        <f t="shared" si="170"/>
        <v>-8.6235064286182828E-3</v>
      </c>
      <c r="I5457" s="193"/>
      <c r="J5457" s="197">
        <v>5455</v>
      </c>
      <c r="K5457" s="234"/>
      <c r="L5457" s="234"/>
      <c r="M5457" s="234"/>
      <c r="N5457" s="234"/>
      <c r="O5457" s="234"/>
      <c r="P5457" s="234"/>
      <c r="Q5457" s="7">
        <v>36221</v>
      </c>
      <c r="R5457" s="234">
        <v>0.30468800000000001</v>
      </c>
      <c r="S5457" s="234">
        <v>0.31529000000000001</v>
      </c>
      <c r="T5457" s="234">
        <v>0.30133900000000002</v>
      </c>
      <c r="U5457" s="234">
        <v>0.30915199999999998</v>
      </c>
      <c r="V5457" s="192">
        <v>0.26715</v>
      </c>
      <c r="W5457" s="234">
        <v>683054400</v>
      </c>
      <c r="X5457" s="194">
        <f t="shared" si="171"/>
        <v>2.5925598792622118E-2</v>
      </c>
      <c r="Y5457" s="193"/>
      <c r="Z5457" s="197">
        <v>5455</v>
      </c>
    </row>
    <row r="5458" spans="1:26" ht="14.4" x14ac:dyDescent="0.3">
      <c r="A5458" s="7">
        <v>36220</v>
      </c>
      <c r="B5458" s="191">
        <v>1238.329956</v>
      </c>
      <c r="C5458" s="191">
        <v>1238.6999510000001</v>
      </c>
      <c r="D5458" s="191">
        <v>1221.880005</v>
      </c>
      <c r="E5458" s="191">
        <v>1236.160034</v>
      </c>
      <c r="F5458" s="192">
        <v>1236.160034</v>
      </c>
      <c r="G5458" s="191">
        <v>699500000</v>
      </c>
      <c r="H5458" s="194">
        <f t="shared" si="170"/>
        <v>-1.7522971074762906E-3</v>
      </c>
      <c r="I5458" s="193"/>
      <c r="J5458" s="197">
        <v>5456</v>
      </c>
      <c r="K5458" s="234"/>
      <c r="L5458" s="234"/>
      <c r="M5458" s="234"/>
      <c r="N5458" s="234"/>
      <c r="O5458" s="234"/>
      <c r="P5458" s="234"/>
      <c r="Q5458" s="7">
        <v>36220</v>
      </c>
      <c r="R5458" s="234">
        <v>0.31082599999999999</v>
      </c>
      <c r="S5458" s="234">
        <v>0.31082599999999999</v>
      </c>
      <c r="T5458" s="234">
        <v>0.30022300000000002</v>
      </c>
      <c r="U5458" s="234">
        <v>0.30133900000000002</v>
      </c>
      <c r="V5458" s="192">
        <v>0.26039899999999999</v>
      </c>
      <c r="W5458" s="234">
        <v>487827200</v>
      </c>
      <c r="X5458" s="194">
        <f t="shared" si="171"/>
        <v>-3.0521562042762889E-2</v>
      </c>
      <c r="Y5458" s="193"/>
      <c r="Z5458" s="197">
        <v>5456</v>
      </c>
    </row>
    <row r="5459" spans="1:26" ht="14.4" x14ac:dyDescent="0.3">
      <c r="A5459" s="7">
        <v>36217</v>
      </c>
      <c r="B5459" s="191">
        <v>1245.0200199999999</v>
      </c>
      <c r="C5459" s="191">
        <v>1246.7299800000001</v>
      </c>
      <c r="D5459" s="191">
        <v>1226.23999</v>
      </c>
      <c r="E5459" s="191">
        <v>1238.329956</v>
      </c>
      <c r="F5459" s="192">
        <v>1238.329956</v>
      </c>
      <c r="G5459" s="191">
        <v>784600000</v>
      </c>
      <c r="H5459" s="194">
        <f t="shared" si="170"/>
        <v>-5.3734589745792951E-3</v>
      </c>
      <c r="I5459" s="193"/>
      <c r="J5459" s="197">
        <v>5457</v>
      </c>
      <c r="K5459" s="234"/>
      <c r="L5459" s="234"/>
      <c r="M5459" s="234"/>
      <c r="N5459" s="234"/>
      <c r="O5459" s="234"/>
      <c r="P5459" s="234"/>
      <c r="Q5459" s="7">
        <v>36217</v>
      </c>
      <c r="R5459" s="234">
        <v>0.32589299999999999</v>
      </c>
      <c r="S5459" s="234">
        <v>0.33035700000000001</v>
      </c>
      <c r="T5459" s="234">
        <v>0.30803599999999998</v>
      </c>
      <c r="U5459" s="234">
        <v>0.31082599999999999</v>
      </c>
      <c r="V5459" s="192">
        <v>0.26859699999999997</v>
      </c>
      <c r="W5459" s="234">
        <v>667251200</v>
      </c>
      <c r="X5459" s="194">
        <f t="shared" si="171"/>
        <v>-5.7527930608578651E-2</v>
      </c>
      <c r="Y5459" s="193"/>
      <c r="Z5459" s="197">
        <v>5457</v>
      </c>
    </row>
    <row r="5460" spans="1:26" ht="14.4" x14ac:dyDescent="0.3">
      <c r="A5460" s="7">
        <v>36216</v>
      </c>
      <c r="B5460" s="191">
        <v>1253.410034</v>
      </c>
      <c r="C5460" s="191">
        <v>1253.410034</v>
      </c>
      <c r="D5460" s="191">
        <v>1225.01001</v>
      </c>
      <c r="E5460" s="191">
        <v>1245.0200199999999</v>
      </c>
      <c r="F5460" s="192">
        <v>1245.0200199999999</v>
      </c>
      <c r="G5460" s="191">
        <v>740500000</v>
      </c>
      <c r="H5460" s="194">
        <f t="shared" si="170"/>
        <v>-6.6937504666569987E-3</v>
      </c>
      <c r="I5460" s="193"/>
      <c r="J5460" s="197">
        <v>5458</v>
      </c>
      <c r="K5460" s="234"/>
      <c r="L5460" s="234"/>
      <c r="M5460" s="234"/>
      <c r="N5460" s="234"/>
      <c r="O5460" s="234"/>
      <c r="P5460" s="234"/>
      <c r="Q5460" s="7">
        <v>36216</v>
      </c>
      <c r="R5460" s="234">
        <v>0.33314700000000003</v>
      </c>
      <c r="S5460" s="234">
        <v>0.33649600000000002</v>
      </c>
      <c r="T5460" s="234">
        <v>0.32589299999999999</v>
      </c>
      <c r="U5460" s="234">
        <v>0.32979900000000001</v>
      </c>
      <c r="V5460" s="192">
        <v>0.28499200000000002</v>
      </c>
      <c r="W5460" s="234">
        <v>264600000</v>
      </c>
      <c r="X5460" s="194">
        <f t="shared" si="171"/>
        <v>-1.3356413363337278E-2</v>
      </c>
      <c r="Y5460" s="193"/>
      <c r="Z5460" s="197">
        <v>5458</v>
      </c>
    </row>
    <row r="5461" spans="1:26" ht="14.4" x14ac:dyDescent="0.3">
      <c r="A5461" s="7">
        <v>36215</v>
      </c>
      <c r="B5461" s="191">
        <v>1271.1800539999999</v>
      </c>
      <c r="C5461" s="191">
        <v>1283.839966</v>
      </c>
      <c r="D5461" s="191">
        <v>1251.9399410000001</v>
      </c>
      <c r="E5461" s="191">
        <v>1253.410034</v>
      </c>
      <c r="F5461" s="192">
        <v>1253.410034</v>
      </c>
      <c r="G5461" s="191">
        <v>782000000</v>
      </c>
      <c r="H5461" s="194">
        <f t="shared" si="170"/>
        <v>-1.3979152633872222E-2</v>
      </c>
      <c r="I5461" s="193"/>
      <c r="J5461" s="197">
        <v>5459</v>
      </c>
      <c r="K5461" s="234"/>
      <c r="L5461" s="234"/>
      <c r="M5461" s="234"/>
      <c r="N5461" s="234"/>
      <c r="O5461" s="234"/>
      <c r="P5461" s="234"/>
      <c r="Q5461" s="7">
        <v>36215</v>
      </c>
      <c r="R5461" s="234">
        <v>0.34654000000000001</v>
      </c>
      <c r="S5461" s="234">
        <v>0.34821400000000002</v>
      </c>
      <c r="T5461" s="234">
        <v>0.33370499999999997</v>
      </c>
      <c r="U5461" s="234">
        <v>0.33426299999999998</v>
      </c>
      <c r="V5461" s="192">
        <v>0.28885</v>
      </c>
      <c r="W5461" s="234">
        <v>212755200</v>
      </c>
      <c r="X5461" s="194">
        <f t="shared" si="171"/>
        <v>-2.6017817281819226E-2</v>
      </c>
      <c r="Y5461" s="193"/>
      <c r="Z5461" s="197">
        <v>5459</v>
      </c>
    </row>
    <row r="5462" spans="1:26" ht="14.4" x14ac:dyDescent="0.3">
      <c r="A5462" s="7">
        <v>36214</v>
      </c>
      <c r="B5462" s="191">
        <v>1272.1400149999999</v>
      </c>
      <c r="C5462" s="191">
        <v>1280.380005</v>
      </c>
      <c r="D5462" s="191">
        <v>1263.3599850000001</v>
      </c>
      <c r="E5462" s="191">
        <v>1271.1800539999999</v>
      </c>
      <c r="F5462" s="192">
        <v>1271.1800539999999</v>
      </c>
      <c r="G5462" s="191">
        <v>781100000</v>
      </c>
      <c r="H5462" s="194">
        <f t="shared" si="170"/>
        <v>-7.5460325803840169E-4</v>
      </c>
      <c r="I5462" s="193"/>
      <c r="J5462" s="197">
        <v>5460</v>
      </c>
      <c r="K5462" s="234"/>
      <c r="L5462" s="234"/>
      <c r="M5462" s="234"/>
      <c r="N5462" s="234"/>
      <c r="O5462" s="234"/>
      <c r="P5462" s="234"/>
      <c r="Q5462" s="7">
        <v>36214</v>
      </c>
      <c r="R5462" s="234">
        <v>0.344308</v>
      </c>
      <c r="S5462" s="234">
        <v>0.35323700000000002</v>
      </c>
      <c r="T5462" s="234">
        <v>0.33872799999999997</v>
      </c>
      <c r="U5462" s="234">
        <v>0.343192</v>
      </c>
      <c r="V5462" s="192">
        <v>0.296566</v>
      </c>
      <c r="W5462" s="234">
        <v>322179200</v>
      </c>
      <c r="X5462" s="194">
        <f t="shared" si="171"/>
        <v>0</v>
      </c>
      <c r="Y5462" s="193"/>
      <c r="Z5462" s="197">
        <v>5460</v>
      </c>
    </row>
    <row r="5463" spans="1:26" ht="14.4" x14ac:dyDescent="0.3">
      <c r="A5463" s="7">
        <v>36213</v>
      </c>
      <c r="B5463" s="191">
        <v>1239.219971</v>
      </c>
      <c r="C5463" s="191">
        <v>1272.219971</v>
      </c>
      <c r="D5463" s="191">
        <v>1239.219971</v>
      </c>
      <c r="E5463" s="191">
        <v>1272.1400149999999</v>
      </c>
      <c r="F5463" s="192">
        <v>1272.1400149999999</v>
      </c>
      <c r="G5463" s="191">
        <v>718500000</v>
      </c>
      <c r="H5463" s="194">
        <f t="shared" si="170"/>
        <v>2.6565133527855292E-2</v>
      </c>
      <c r="I5463" s="193"/>
      <c r="J5463" s="197">
        <v>5461</v>
      </c>
      <c r="K5463" s="234"/>
      <c r="L5463" s="234"/>
      <c r="M5463" s="234"/>
      <c r="N5463" s="234"/>
      <c r="O5463" s="234"/>
      <c r="P5463" s="234"/>
      <c r="Q5463" s="7">
        <v>36213</v>
      </c>
      <c r="R5463" s="234">
        <v>0.33370499999999997</v>
      </c>
      <c r="S5463" s="234">
        <v>0.34709800000000002</v>
      </c>
      <c r="T5463" s="234">
        <v>0.33258900000000002</v>
      </c>
      <c r="U5463" s="234">
        <v>0.343192</v>
      </c>
      <c r="V5463" s="192">
        <v>0.296566</v>
      </c>
      <c r="W5463" s="234">
        <v>298670400</v>
      </c>
      <c r="X5463" s="194">
        <f t="shared" si="171"/>
        <v>3.3615524830876847E-2</v>
      </c>
      <c r="Y5463" s="193"/>
      <c r="Z5463" s="197">
        <v>5461</v>
      </c>
    </row>
    <row r="5464" spans="1:26" ht="14.4" x14ac:dyDescent="0.3">
      <c r="A5464" s="7">
        <v>36210</v>
      </c>
      <c r="B5464" s="191">
        <v>1237.280029</v>
      </c>
      <c r="C5464" s="191">
        <v>1247.910034</v>
      </c>
      <c r="D5464" s="191">
        <v>1232.030029</v>
      </c>
      <c r="E5464" s="191">
        <v>1239.219971</v>
      </c>
      <c r="F5464" s="192">
        <v>1239.219971</v>
      </c>
      <c r="G5464" s="191">
        <v>700000000</v>
      </c>
      <c r="H5464" s="194">
        <f t="shared" si="170"/>
        <v>1.567908601553912E-3</v>
      </c>
      <c r="I5464" s="193"/>
      <c r="J5464" s="197">
        <v>5462</v>
      </c>
      <c r="K5464" s="234"/>
      <c r="L5464" s="234"/>
      <c r="M5464" s="234"/>
      <c r="N5464" s="234"/>
      <c r="O5464" s="234"/>
      <c r="P5464" s="234"/>
      <c r="Q5464" s="7">
        <v>36210</v>
      </c>
      <c r="R5464" s="234">
        <v>0.32366099999999998</v>
      </c>
      <c r="S5464" s="234">
        <v>0.33649600000000002</v>
      </c>
      <c r="T5464" s="234">
        <v>0.32310299999999997</v>
      </c>
      <c r="U5464" s="234">
        <v>0.33203100000000002</v>
      </c>
      <c r="V5464" s="192">
        <v>0.28692099999999998</v>
      </c>
      <c r="W5464" s="234">
        <v>361692800</v>
      </c>
      <c r="X5464" s="194">
        <f t="shared" si="171"/>
        <v>3.2985429815055513E-2</v>
      </c>
      <c r="Y5464" s="193"/>
      <c r="Z5464" s="197">
        <v>5462</v>
      </c>
    </row>
    <row r="5465" spans="1:26" ht="14.4" x14ac:dyDescent="0.3">
      <c r="A5465" s="7">
        <v>36209</v>
      </c>
      <c r="B5465" s="191">
        <v>1224.030029</v>
      </c>
      <c r="C5465" s="191">
        <v>1239.130005</v>
      </c>
      <c r="D5465" s="191">
        <v>1220.6999510000001</v>
      </c>
      <c r="E5465" s="191">
        <v>1237.280029</v>
      </c>
      <c r="F5465" s="192">
        <v>1237.280029</v>
      </c>
      <c r="G5465" s="191">
        <v>742400000</v>
      </c>
      <c r="H5465" s="194">
        <f t="shared" si="170"/>
        <v>1.0824897826097369E-2</v>
      </c>
      <c r="I5465" s="193"/>
      <c r="J5465" s="197">
        <v>5463</v>
      </c>
      <c r="K5465" s="234"/>
      <c r="L5465" s="234"/>
      <c r="M5465" s="234"/>
      <c r="N5465" s="234"/>
      <c r="O5465" s="234"/>
      <c r="P5465" s="234"/>
      <c r="Q5465" s="7">
        <v>36209</v>
      </c>
      <c r="R5465" s="234">
        <v>0.33537899999999998</v>
      </c>
      <c r="S5465" s="234">
        <v>0.33817000000000003</v>
      </c>
      <c r="T5465" s="234">
        <v>0.31752200000000003</v>
      </c>
      <c r="U5465" s="234">
        <v>0.32142900000000002</v>
      </c>
      <c r="V5465" s="192">
        <v>0.27775899999999998</v>
      </c>
      <c r="W5465" s="234">
        <v>500169600</v>
      </c>
      <c r="X5465" s="194">
        <f t="shared" si="171"/>
        <v>-2.7028636483054563E-2</v>
      </c>
      <c r="Y5465" s="193"/>
      <c r="Z5465" s="197">
        <v>5463</v>
      </c>
    </row>
    <row r="5466" spans="1:26" ht="14.4" x14ac:dyDescent="0.3">
      <c r="A5466" s="7">
        <v>36208</v>
      </c>
      <c r="B5466" s="191">
        <v>1241.869995</v>
      </c>
      <c r="C5466" s="191">
        <v>1249.3100589999999</v>
      </c>
      <c r="D5466" s="191">
        <v>1220.920044</v>
      </c>
      <c r="E5466" s="191">
        <v>1224.030029</v>
      </c>
      <c r="F5466" s="192">
        <v>1224.030029</v>
      </c>
      <c r="G5466" s="191">
        <v>735100000</v>
      </c>
      <c r="H5466" s="194">
        <f t="shared" si="170"/>
        <v>-1.436540545453794E-2</v>
      </c>
      <c r="I5466" s="193"/>
      <c r="J5466" s="197">
        <v>5464</v>
      </c>
      <c r="K5466" s="234"/>
      <c r="L5466" s="234"/>
      <c r="M5466" s="234"/>
      <c r="N5466" s="234"/>
      <c r="O5466" s="234"/>
      <c r="P5466" s="234"/>
      <c r="Q5466" s="7">
        <v>36208</v>
      </c>
      <c r="R5466" s="234">
        <v>0.34040199999999998</v>
      </c>
      <c r="S5466" s="234">
        <v>0.34542400000000001</v>
      </c>
      <c r="T5466" s="234">
        <v>0.32979900000000001</v>
      </c>
      <c r="U5466" s="234">
        <v>0.33035700000000001</v>
      </c>
      <c r="V5466" s="192">
        <v>0.28547499999999998</v>
      </c>
      <c r="W5466" s="234">
        <v>296060800</v>
      </c>
      <c r="X5466" s="194">
        <f t="shared" si="171"/>
        <v>-3.4255635129786514E-2</v>
      </c>
      <c r="Y5466" s="193"/>
      <c r="Z5466" s="197">
        <v>5464</v>
      </c>
    </row>
    <row r="5467" spans="1:26" ht="14.4" x14ac:dyDescent="0.3">
      <c r="A5467" s="7">
        <v>36207</v>
      </c>
      <c r="B5467" s="191">
        <v>1230.130005</v>
      </c>
      <c r="C5467" s="191">
        <v>1252.170044</v>
      </c>
      <c r="D5467" s="191">
        <v>1230.130005</v>
      </c>
      <c r="E5467" s="191">
        <v>1241.869995</v>
      </c>
      <c r="F5467" s="192">
        <v>1241.869995</v>
      </c>
      <c r="G5467" s="191">
        <v>653760000</v>
      </c>
      <c r="H5467" s="194">
        <f t="shared" si="170"/>
        <v>9.5436985946863676E-3</v>
      </c>
      <c r="I5467" s="193"/>
      <c r="J5467" s="197">
        <v>5465</v>
      </c>
      <c r="K5467" s="234"/>
      <c r="L5467" s="234"/>
      <c r="M5467" s="234"/>
      <c r="N5467" s="234"/>
      <c r="O5467" s="234"/>
      <c r="P5467" s="234"/>
      <c r="Q5467" s="7">
        <v>36207</v>
      </c>
      <c r="R5467" s="234">
        <v>0.34709800000000002</v>
      </c>
      <c r="S5467" s="234">
        <v>0.34709800000000002</v>
      </c>
      <c r="T5467" s="234">
        <v>0.33817000000000003</v>
      </c>
      <c r="U5467" s="234">
        <v>0.34207599999999999</v>
      </c>
      <c r="V5467" s="192">
        <v>0.295601</v>
      </c>
      <c r="W5467" s="234">
        <v>300227200</v>
      </c>
      <c r="X5467" s="194">
        <f t="shared" si="171"/>
        <v>1.6583040728525764E-2</v>
      </c>
      <c r="Y5467" s="193"/>
      <c r="Z5467" s="197">
        <v>5465</v>
      </c>
    </row>
    <row r="5468" spans="1:26" ht="14.4" x14ac:dyDescent="0.3">
      <c r="A5468" s="7">
        <v>36203</v>
      </c>
      <c r="B5468" s="191">
        <v>1254.040039</v>
      </c>
      <c r="C5468" s="191">
        <v>1254.040039</v>
      </c>
      <c r="D5468" s="191">
        <v>1225.530029</v>
      </c>
      <c r="E5468" s="191">
        <v>1230.130005</v>
      </c>
      <c r="F5468" s="192">
        <v>1230.130005</v>
      </c>
      <c r="G5468" s="191">
        <v>691500000</v>
      </c>
      <c r="H5468" s="194">
        <f t="shared" si="170"/>
        <v>-1.9066403987440785E-2</v>
      </c>
      <c r="I5468" s="193"/>
      <c r="J5468" s="197">
        <v>5466</v>
      </c>
      <c r="K5468" s="234"/>
      <c r="L5468" s="234"/>
      <c r="M5468" s="234"/>
      <c r="N5468" s="234"/>
      <c r="O5468" s="234"/>
      <c r="P5468" s="234"/>
      <c r="Q5468" s="7">
        <v>36203</v>
      </c>
      <c r="R5468" s="234">
        <v>0.34932999999999997</v>
      </c>
      <c r="S5468" s="234">
        <v>0.34932999999999997</v>
      </c>
      <c r="T5468" s="234">
        <v>0.33035700000000001</v>
      </c>
      <c r="U5468" s="234">
        <v>0.33649600000000002</v>
      </c>
      <c r="V5468" s="192">
        <v>0.29077900000000001</v>
      </c>
      <c r="W5468" s="234">
        <v>428904000</v>
      </c>
      <c r="X5468" s="194">
        <f t="shared" si="171"/>
        <v>-4.8896404647268125E-2</v>
      </c>
      <c r="Y5468" s="193"/>
      <c r="Z5468" s="197">
        <v>5466</v>
      </c>
    </row>
    <row r="5469" spans="1:26" ht="14.4" x14ac:dyDescent="0.3">
      <c r="A5469" s="7">
        <v>36202</v>
      </c>
      <c r="B5469" s="191">
        <v>1223.5500489999999</v>
      </c>
      <c r="C5469" s="191">
        <v>1254.0500489999999</v>
      </c>
      <c r="D5469" s="191">
        <v>1223.1899410000001</v>
      </c>
      <c r="E5469" s="191">
        <v>1254.040039</v>
      </c>
      <c r="F5469" s="192">
        <v>1254.040039</v>
      </c>
      <c r="G5469" s="191">
        <v>815800000</v>
      </c>
      <c r="H5469" s="194">
        <f t="shared" si="170"/>
        <v>2.4919283052556224E-2</v>
      </c>
      <c r="I5469" s="193"/>
      <c r="J5469" s="197">
        <v>5467</v>
      </c>
      <c r="K5469" s="234"/>
      <c r="L5469" s="234"/>
      <c r="M5469" s="234"/>
      <c r="N5469" s="234"/>
      <c r="O5469" s="234"/>
      <c r="P5469" s="234"/>
      <c r="Q5469" s="7">
        <v>36202</v>
      </c>
      <c r="R5469" s="234">
        <v>0.34598200000000001</v>
      </c>
      <c r="S5469" s="234">
        <v>0.35491099999999998</v>
      </c>
      <c r="T5469" s="234">
        <v>0.344308</v>
      </c>
      <c r="U5469" s="234">
        <v>0.35379500000000003</v>
      </c>
      <c r="V5469" s="192">
        <v>0.305728</v>
      </c>
      <c r="W5469" s="234">
        <v>565196800</v>
      </c>
      <c r="X5469" s="194">
        <f t="shared" si="171"/>
        <v>3.4259018068274458E-2</v>
      </c>
      <c r="Y5469" s="193"/>
      <c r="Z5469" s="197">
        <v>5467</v>
      </c>
    </row>
    <row r="5470" spans="1:26" ht="14.4" x14ac:dyDescent="0.3">
      <c r="A5470" s="7">
        <v>36201</v>
      </c>
      <c r="B5470" s="191">
        <v>1216.1400149999999</v>
      </c>
      <c r="C5470" s="191">
        <v>1226.780029</v>
      </c>
      <c r="D5470" s="191">
        <v>1211.8900149999999</v>
      </c>
      <c r="E5470" s="191">
        <v>1223.5500489999999</v>
      </c>
      <c r="F5470" s="192">
        <v>1223.5500489999999</v>
      </c>
      <c r="G5470" s="191">
        <v>721400000</v>
      </c>
      <c r="H5470" s="194">
        <f t="shared" si="170"/>
        <v>6.0930763798607481E-3</v>
      </c>
      <c r="I5470" s="193"/>
      <c r="J5470" s="197">
        <v>5468</v>
      </c>
      <c r="K5470" s="234"/>
      <c r="L5470" s="234"/>
      <c r="M5470" s="234"/>
      <c r="N5470" s="234"/>
      <c r="O5470" s="234"/>
      <c r="P5470" s="234"/>
      <c r="Q5470" s="7">
        <v>36201</v>
      </c>
      <c r="R5470" s="234">
        <v>0.32924100000000001</v>
      </c>
      <c r="S5470" s="234">
        <v>0.34542400000000001</v>
      </c>
      <c r="T5470" s="234">
        <v>0.32142900000000002</v>
      </c>
      <c r="U5470" s="234">
        <v>0.34207599999999999</v>
      </c>
      <c r="V5470" s="192">
        <v>0.295601</v>
      </c>
      <c r="W5470" s="234">
        <v>563628800</v>
      </c>
      <c r="X5470" s="194">
        <f t="shared" si="171"/>
        <v>3.0252229707829058E-2</v>
      </c>
      <c r="Y5470" s="193"/>
      <c r="Z5470" s="197">
        <v>5468</v>
      </c>
    </row>
    <row r="5471" spans="1:26" ht="14.4" x14ac:dyDescent="0.3">
      <c r="A5471" s="7">
        <v>36200</v>
      </c>
      <c r="B5471" s="191">
        <v>1243.7700199999999</v>
      </c>
      <c r="C5471" s="191">
        <v>1243.969971</v>
      </c>
      <c r="D5471" s="191">
        <v>1215.630005</v>
      </c>
      <c r="E5471" s="191">
        <v>1216.1400149999999</v>
      </c>
      <c r="F5471" s="192">
        <v>1216.1400149999999</v>
      </c>
      <c r="G5471" s="191">
        <v>736000000</v>
      </c>
      <c r="H5471" s="194">
        <f t="shared" si="170"/>
        <v>-2.2214721818105878E-2</v>
      </c>
      <c r="I5471" s="193"/>
      <c r="J5471" s="197">
        <v>5469</v>
      </c>
      <c r="K5471" s="234"/>
      <c r="L5471" s="234"/>
      <c r="M5471" s="234"/>
      <c r="N5471" s="234"/>
      <c r="O5471" s="234"/>
      <c r="P5471" s="234"/>
      <c r="Q5471" s="7">
        <v>36200</v>
      </c>
      <c r="R5471" s="234">
        <v>0.33872799999999997</v>
      </c>
      <c r="S5471" s="234">
        <v>0.34877200000000003</v>
      </c>
      <c r="T5471" s="234">
        <v>0.33091500000000001</v>
      </c>
      <c r="U5471" s="234">
        <v>0.33203100000000002</v>
      </c>
      <c r="V5471" s="192">
        <v>0.28692099999999998</v>
      </c>
      <c r="W5471" s="234">
        <v>701153600</v>
      </c>
      <c r="X5471" s="194">
        <f t="shared" si="171"/>
        <v>-1.4900724779493344E-2</v>
      </c>
      <c r="Y5471" s="193"/>
      <c r="Z5471" s="197">
        <v>5469</v>
      </c>
    </row>
    <row r="5472" spans="1:26" ht="14.4" x14ac:dyDescent="0.3">
      <c r="A5472" s="7">
        <v>36199</v>
      </c>
      <c r="B5472" s="191">
        <v>1239.400024</v>
      </c>
      <c r="C5472" s="191">
        <v>1246.9300539999999</v>
      </c>
      <c r="D5472" s="191">
        <v>1231.9799800000001</v>
      </c>
      <c r="E5472" s="191">
        <v>1243.7700199999999</v>
      </c>
      <c r="F5472" s="192">
        <v>1243.7700199999999</v>
      </c>
      <c r="G5472" s="191">
        <v>705400000</v>
      </c>
      <c r="H5472" s="194">
        <f t="shared" si="170"/>
        <v>3.5258963332083174E-3</v>
      </c>
      <c r="I5472" s="193"/>
      <c r="J5472" s="197">
        <v>5470</v>
      </c>
      <c r="K5472" s="234"/>
      <c r="L5472" s="234"/>
      <c r="M5472" s="234"/>
      <c r="N5472" s="234"/>
      <c r="O5472" s="234"/>
      <c r="P5472" s="234"/>
      <c r="Q5472" s="7">
        <v>36199</v>
      </c>
      <c r="R5472" s="234">
        <v>0.327567</v>
      </c>
      <c r="S5472" s="234">
        <v>0.33872799999999997</v>
      </c>
      <c r="T5472" s="234">
        <v>0.32366099999999998</v>
      </c>
      <c r="U5472" s="234">
        <v>0.33705400000000002</v>
      </c>
      <c r="V5472" s="192">
        <v>0.29126099999999999</v>
      </c>
      <c r="W5472" s="234">
        <v>468227200</v>
      </c>
      <c r="X5472" s="194">
        <f t="shared" si="171"/>
        <v>3.9586679516008201E-2</v>
      </c>
      <c r="Y5472" s="193"/>
      <c r="Z5472" s="197">
        <v>5470</v>
      </c>
    </row>
    <row r="5473" spans="1:26" ht="14.4" x14ac:dyDescent="0.3">
      <c r="A5473" s="7">
        <v>36196</v>
      </c>
      <c r="B5473" s="191">
        <v>1248.48999</v>
      </c>
      <c r="C5473" s="191">
        <v>1251.8599850000001</v>
      </c>
      <c r="D5473" s="191">
        <v>1232.280029</v>
      </c>
      <c r="E5473" s="191">
        <v>1239.400024</v>
      </c>
      <c r="F5473" s="192">
        <v>1239.400024</v>
      </c>
      <c r="G5473" s="191">
        <v>872000000</v>
      </c>
      <c r="H5473" s="194">
        <f t="shared" si="170"/>
        <v>-7.2807680260215816E-3</v>
      </c>
      <c r="I5473" s="193"/>
      <c r="J5473" s="197">
        <v>5471</v>
      </c>
      <c r="K5473" s="234"/>
      <c r="L5473" s="234"/>
      <c r="M5473" s="234"/>
      <c r="N5473" s="234"/>
      <c r="O5473" s="234"/>
      <c r="P5473" s="234"/>
      <c r="Q5473" s="7">
        <v>36196</v>
      </c>
      <c r="R5473" s="234">
        <v>0.34151799999999999</v>
      </c>
      <c r="S5473" s="234">
        <v>0.34263399999999999</v>
      </c>
      <c r="T5473" s="234">
        <v>0.31696400000000002</v>
      </c>
      <c r="U5473" s="234">
        <v>0.32421899999999998</v>
      </c>
      <c r="V5473" s="192">
        <v>0.28016999999999997</v>
      </c>
      <c r="W5473" s="234">
        <v>777201600</v>
      </c>
      <c r="X5473" s="194">
        <f t="shared" si="171"/>
        <v>-4.1255740420085861E-2</v>
      </c>
      <c r="Y5473" s="193"/>
      <c r="Z5473" s="197">
        <v>5471</v>
      </c>
    </row>
    <row r="5474" spans="1:26" ht="14.4" x14ac:dyDescent="0.3">
      <c r="A5474" s="7">
        <v>36195</v>
      </c>
      <c r="B5474" s="191">
        <v>1272.0699460000001</v>
      </c>
      <c r="C5474" s="191">
        <v>1272.2299800000001</v>
      </c>
      <c r="D5474" s="191">
        <v>1248.3599850000001</v>
      </c>
      <c r="E5474" s="191">
        <v>1248.48999</v>
      </c>
      <c r="F5474" s="192">
        <v>1248.48999</v>
      </c>
      <c r="G5474" s="191">
        <v>854400000</v>
      </c>
      <c r="H5474" s="194">
        <f t="shared" si="170"/>
        <v>-1.8536681944374807E-2</v>
      </c>
      <c r="I5474" s="193"/>
      <c r="J5474" s="197">
        <v>5472</v>
      </c>
      <c r="K5474" s="234"/>
      <c r="L5474" s="234"/>
      <c r="M5474" s="234"/>
      <c r="N5474" s="234"/>
      <c r="O5474" s="234"/>
      <c r="P5474" s="234"/>
      <c r="Q5474" s="7">
        <v>36195</v>
      </c>
      <c r="R5474" s="234">
        <v>0.358817</v>
      </c>
      <c r="S5474" s="234">
        <v>0.359375</v>
      </c>
      <c r="T5474" s="234">
        <v>0.33705400000000002</v>
      </c>
      <c r="U5474" s="234">
        <v>0.33817000000000003</v>
      </c>
      <c r="V5474" s="192">
        <v>0.29222599999999999</v>
      </c>
      <c r="W5474" s="234">
        <v>463780800</v>
      </c>
      <c r="X5474" s="194">
        <f t="shared" si="171"/>
        <v>-5.754221654604804E-2</v>
      </c>
      <c r="Y5474" s="193"/>
      <c r="Z5474" s="197">
        <v>5472</v>
      </c>
    </row>
    <row r="5475" spans="1:26" ht="14.4" x14ac:dyDescent="0.3">
      <c r="A5475" s="7">
        <v>36194</v>
      </c>
      <c r="B5475" s="191">
        <v>1261.98999</v>
      </c>
      <c r="C5475" s="191">
        <v>1276.040039</v>
      </c>
      <c r="D5475" s="191">
        <v>1255.2700199999999</v>
      </c>
      <c r="E5475" s="191">
        <v>1272.0699460000001</v>
      </c>
      <c r="F5475" s="192">
        <v>1272.0699460000001</v>
      </c>
      <c r="G5475" s="191">
        <v>876500000</v>
      </c>
      <c r="H5475" s="194">
        <f t="shared" si="170"/>
        <v>7.987350200773017E-3</v>
      </c>
      <c r="I5475" s="193"/>
      <c r="J5475" s="197">
        <v>5473</v>
      </c>
      <c r="K5475" s="234"/>
      <c r="L5475" s="234"/>
      <c r="M5475" s="234"/>
      <c r="N5475" s="234"/>
      <c r="O5475" s="234"/>
      <c r="P5475" s="234"/>
      <c r="Q5475" s="7">
        <v>36194</v>
      </c>
      <c r="R5475" s="234">
        <v>0.34821400000000002</v>
      </c>
      <c r="S5475" s="234">
        <v>0.36216500000000001</v>
      </c>
      <c r="T5475" s="234">
        <v>0.34598200000000001</v>
      </c>
      <c r="U5475" s="234">
        <v>0.358817</v>
      </c>
      <c r="V5475" s="192">
        <v>0.31006800000000001</v>
      </c>
      <c r="W5475" s="234">
        <v>338744000</v>
      </c>
      <c r="X5475" s="194">
        <f t="shared" si="171"/>
        <v>2.5519923797428165E-2</v>
      </c>
      <c r="Y5475" s="193"/>
      <c r="Z5475" s="197">
        <v>5473</v>
      </c>
    </row>
    <row r="5476" spans="1:26" ht="14.4" x14ac:dyDescent="0.3">
      <c r="A5476" s="7">
        <v>36193</v>
      </c>
      <c r="B5476" s="191">
        <v>1273</v>
      </c>
      <c r="C5476" s="191">
        <v>1273.48999</v>
      </c>
      <c r="D5476" s="191">
        <v>1247.5600589999999</v>
      </c>
      <c r="E5476" s="191">
        <v>1261.98999</v>
      </c>
      <c r="F5476" s="192">
        <v>1261.98999</v>
      </c>
      <c r="G5476" s="191">
        <v>845500000</v>
      </c>
      <c r="H5476" s="194">
        <f t="shared" si="170"/>
        <v>-8.6488688138255821E-3</v>
      </c>
      <c r="I5476" s="193"/>
      <c r="J5476" s="197">
        <v>5474</v>
      </c>
      <c r="K5476" s="234"/>
      <c r="L5476" s="234"/>
      <c r="M5476" s="234"/>
      <c r="N5476" s="234"/>
      <c r="O5476" s="234"/>
      <c r="P5476" s="234"/>
      <c r="Q5476" s="7">
        <v>36193</v>
      </c>
      <c r="R5476" s="234">
        <v>0.36049100000000001</v>
      </c>
      <c r="S5476" s="234">
        <v>0.36383900000000002</v>
      </c>
      <c r="T5476" s="234">
        <v>0.34821400000000002</v>
      </c>
      <c r="U5476" s="234">
        <v>0.34988799999999998</v>
      </c>
      <c r="V5476" s="192">
        <v>0.30235200000000001</v>
      </c>
      <c r="W5476" s="234">
        <v>307160000</v>
      </c>
      <c r="X5476" s="194">
        <f t="shared" si="171"/>
        <v>-4.2747598574024749E-2</v>
      </c>
      <c r="Y5476" s="193"/>
      <c r="Z5476" s="197">
        <v>5474</v>
      </c>
    </row>
    <row r="5477" spans="1:26" ht="14.4" x14ac:dyDescent="0.3">
      <c r="A5477" s="7">
        <v>36192</v>
      </c>
      <c r="B5477" s="191">
        <v>1279.6400149999999</v>
      </c>
      <c r="C5477" s="191">
        <v>1283.75</v>
      </c>
      <c r="D5477" s="191">
        <v>1271.3100589999999</v>
      </c>
      <c r="E5477" s="191">
        <v>1273</v>
      </c>
      <c r="F5477" s="192">
        <v>1273</v>
      </c>
      <c r="G5477" s="191">
        <v>799400000</v>
      </c>
      <c r="H5477" s="194">
        <f t="shared" si="170"/>
        <v>-5.1889710560512198E-3</v>
      </c>
      <c r="I5477" s="193"/>
      <c r="J5477" s="197">
        <v>5475</v>
      </c>
      <c r="K5477" s="234"/>
      <c r="L5477" s="234"/>
      <c r="M5477" s="234"/>
      <c r="N5477" s="234"/>
      <c r="O5477" s="234"/>
      <c r="P5477" s="234"/>
      <c r="Q5477" s="7">
        <v>36192</v>
      </c>
      <c r="R5477" s="234">
        <v>0.37220999999999999</v>
      </c>
      <c r="S5477" s="234">
        <v>0.374442</v>
      </c>
      <c r="T5477" s="234">
        <v>0.359933</v>
      </c>
      <c r="U5477" s="234">
        <v>0.36551299999999998</v>
      </c>
      <c r="V5477" s="192">
        <v>0.31585400000000002</v>
      </c>
      <c r="W5477" s="234">
        <v>278913600</v>
      </c>
      <c r="X5477" s="194">
        <f t="shared" si="171"/>
        <v>-6.0701799655738624E-3</v>
      </c>
      <c r="Y5477" s="193"/>
      <c r="Z5477" s="197">
        <v>5475</v>
      </c>
    </row>
    <row r="5478" spans="1:26" ht="14.4" x14ac:dyDescent="0.3">
      <c r="A5478" s="7">
        <v>36189</v>
      </c>
      <c r="B5478" s="191">
        <v>1265.369995</v>
      </c>
      <c r="C5478" s="191">
        <v>1280.369995</v>
      </c>
      <c r="D5478" s="191">
        <v>1255.1800539999999</v>
      </c>
      <c r="E5478" s="191">
        <v>1279.6400149999999</v>
      </c>
      <c r="F5478" s="192">
        <v>1279.6400149999999</v>
      </c>
      <c r="G5478" s="191">
        <v>917000000</v>
      </c>
      <c r="H5478" s="194">
        <f t="shared" si="170"/>
        <v>1.1277349752551964E-2</v>
      </c>
      <c r="I5478" s="193"/>
      <c r="J5478" s="197">
        <v>5476</v>
      </c>
      <c r="K5478" s="234"/>
      <c r="L5478" s="234"/>
      <c r="M5478" s="234"/>
      <c r="N5478" s="234"/>
      <c r="O5478" s="234"/>
      <c r="P5478" s="234"/>
      <c r="Q5478" s="7">
        <v>36189</v>
      </c>
      <c r="R5478" s="234">
        <v>0.36774600000000002</v>
      </c>
      <c r="S5478" s="234">
        <v>0.37109399999999998</v>
      </c>
      <c r="T5478" s="234">
        <v>0.35714299999999999</v>
      </c>
      <c r="U5478" s="234">
        <v>0.36774600000000002</v>
      </c>
      <c r="V5478" s="192">
        <v>0.31778299999999998</v>
      </c>
      <c r="W5478" s="234">
        <v>242715200</v>
      </c>
      <c r="X5478" s="194">
        <f t="shared" si="171"/>
        <v>7.6449399439392106E-3</v>
      </c>
      <c r="Y5478" s="193"/>
      <c r="Z5478" s="197">
        <v>5476</v>
      </c>
    </row>
    <row r="5479" spans="1:26" ht="14.4" x14ac:dyDescent="0.3">
      <c r="A5479" s="7">
        <v>36188</v>
      </c>
      <c r="B5479" s="191">
        <v>1243.170044</v>
      </c>
      <c r="C5479" s="191">
        <v>1266.400024</v>
      </c>
      <c r="D5479" s="191">
        <v>1243.170044</v>
      </c>
      <c r="E5479" s="191">
        <v>1265.369995</v>
      </c>
      <c r="F5479" s="192">
        <v>1265.369995</v>
      </c>
      <c r="G5479" s="191">
        <v>848800000</v>
      </c>
      <c r="H5479" s="194">
        <f t="shared" si="170"/>
        <v>1.7857533735746979E-2</v>
      </c>
      <c r="I5479" s="193"/>
      <c r="J5479" s="197">
        <v>5477</v>
      </c>
      <c r="K5479" s="234"/>
      <c r="L5479" s="234"/>
      <c r="M5479" s="234"/>
      <c r="N5479" s="234"/>
      <c r="O5479" s="234"/>
      <c r="P5479" s="234"/>
      <c r="Q5479" s="7">
        <v>36188</v>
      </c>
      <c r="R5479" s="234">
        <v>0.36495499999999997</v>
      </c>
      <c r="S5479" s="234">
        <v>0.36830400000000002</v>
      </c>
      <c r="T5479" s="234">
        <v>0.359933</v>
      </c>
      <c r="U5479" s="234">
        <v>0.36495499999999997</v>
      </c>
      <c r="V5479" s="192">
        <v>0.31537199999999999</v>
      </c>
      <c r="W5479" s="234">
        <v>336280000</v>
      </c>
      <c r="X5479" s="194">
        <f t="shared" si="171"/>
        <v>1.8689475622282705E-2</v>
      </c>
      <c r="Y5479" s="193"/>
      <c r="Z5479" s="197">
        <v>5477</v>
      </c>
    </row>
    <row r="5480" spans="1:26" ht="14.4" x14ac:dyDescent="0.3">
      <c r="A5480" s="7">
        <v>36187</v>
      </c>
      <c r="B5480" s="191">
        <v>1252.3100589999999</v>
      </c>
      <c r="C5480" s="191">
        <v>1262.6099850000001</v>
      </c>
      <c r="D5480" s="191">
        <v>1242.8199460000001</v>
      </c>
      <c r="E5480" s="191">
        <v>1243.170044</v>
      </c>
      <c r="F5480" s="192">
        <v>1243.170044</v>
      </c>
      <c r="G5480" s="191">
        <v>893800000</v>
      </c>
      <c r="H5480" s="194">
        <f t="shared" si="170"/>
        <v>-7.2985239831886949E-3</v>
      </c>
      <c r="I5480" s="193"/>
      <c r="J5480" s="197">
        <v>5478</v>
      </c>
      <c r="K5480" s="234"/>
      <c r="L5480" s="234"/>
      <c r="M5480" s="234"/>
      <c r="N5480" s="234"/>
      <c r="O5480" s="234"/>
      <c r="P5480" s="234"/>
      <c r="Q5480" s="7">
        <v>36187</v>
      </c>
      <c r="R5480" s="234">
        <v>0.36607099999999998</v>
      </c>
      <c r="S5480" s="234">
        <v>0.36942000000000003</v>
      </c>
      <c r="T5480" s="234">
        <v>0.35658499999999999</v>
      </c>
      <c r="U5480" s="234">
        <v>0.35825899999999999</v>
      </c>
      <c r="V5480" s="192">
        <v>0.30958599999999997</v>
      </c>
      <c r="W5480" s="234">
        <v>364952000</v>
      </c>
      <c r="X5480" s="194">
        <f t="shared" si="171"/>
        <v>-9.2582221525287604E-3</v>
      </c>
      <c r="Y5480" s="193"/>
      <c r="Z5480" s="197">
        <v>5478</v>
      </c>
    </row>
    <row r="5481" spans="1:26" ht="14.4" x14ac:dyDescent="0.3">
      <c r="A5481" s="7">
        <v>36186</v>
      </c>
      <c r="B5481" s="191">
        <v>1233.9799800000001</v>
      </c>
      <c r="C5481" s="191">
        <v>1253.25</v>
      </c>
      <c r="D5481" s="191">
        <v>1233.9799800000001</v>
      </c>
      <c r="E5481" s="191">
        <v>1252.3100589999999</v>
      </c>
      <c r="F5481" s="192">
        <v>1252.3100589999999</v>
      </c>
      <c r="G5481" s="191">
        <v>896400000</v>
      </c>
      <c r="H5481" s="194">
        <f t="shared" si="170"/>
        <v>1.4854437913976401E-2</v>
      </c>
      <c r="I5481" s="193"/>
      <c r="J5481" s="197">
        <v>5479</v>
      </c>
      <c r="K5481" s="234"/>
      <c r="L5481" s="234"/>
      <c r="M5481" s="234"/>
      <c r="N5481" s="234"/>
      <c r="O5481" s="234"/>
      <c r="P5481" s="234"/>
      <c r="Q5481" s="7">
        <v>36186</v>
      </c>
      <c r="R5481" s="234">
        <v>0.35658499999999999</v>
      </c>
      <c r="S5481" s="234">
        <v>0.36495499999999997</v>
      </c>
      <c r="T5481" s="234">
        <v>0.35379500000000003</v>
      </c>
      <c r="U5481" s="234">
        <v>0.36160700000000001</v>
      </c>
      <c r="V5481" s="192">
        <v>0.31247900000000001</v>
      </c>
      <c r="W5481" s="234">
        <v>560044800</v>
      </c>
      <c r="X5481" s="194">
        <f t="shared" si="171"/>
        <v>2.8571522618573535E-2</v>
      </c>
      <c r="Y5481" s="193"/>
      <c r="Z5481" s="197">
        <v>5479</v>
      </c>
    </row>
    <row r="5482" spans="1:26" ht="14.4" x14ac:dyDescent="0.3">
      <c r="A5482" s="7">
        <v>36185</v>
      </c>
      <c r="B5482" s="191">
        <v>1225.1899410000001</v>
      </c>
      <c r="C5482" s="191">
        <v>1233.9799800000001</v>
      </c>
      <c r="D5482" s="191">
        <v>1219.459961</v>
      </c>
      <c r="E5482" s="191">
        <v>1233.9799800000001</v>
      </c>
      <c r="F5482" s="192">
        <v>1233.9799800000001</v>
      </c>
      <c r="G5482" s="191">
        <v>723900000</v>
      </c>
      <c r="H5482" s="194">
        <f t="shared" si="170"/>
        <v>7.1744296176848698E-3</v>
      </c>
      <c r="I5482" s="193"/>
      <c r="J5482" s="197">
        <v>5480</v>
      </c>
      <c r="K5482" s="234"/>
      <c r="L5482" s="234"/>
      <c r="M5482" s="234"/>
      <c r="N5482" s="234"/>
      <c r="O5482" s="234"/>
      <c r="P5482" s="234"/>
      <c r="Q5482" s="7">
        <v>36185</v>
      </c>
      <c r="R5482" s="234">
        <v>0.35044599999999998</v>
      </c>
      <c r="S5482" s="234">
        <v>0.35323700000000002</v>
      </c>
      <c r="T5482" s="234">
        <v>0.34654000000000001</v>
      </c>
      <c r="U5482" s="234">
        <v>0.35156300000000001</v>
      </c>
      <c r="V5482" s="192">
        <v>0.30379899999999999</v>
      </c>
      <c r="W5482" s="234">
        <v>385336000</v>
      </c>
      <c r="X5482" s="194">
        <f t="shared" si="171"/>
        <v>1.6128330941845001E-2</v>
      </c>
      <c r="Y5482" s="193"/>
      <c r="Z5482" s="197">
        <v>5480</v>
      </c>
    </row>
    <row r="5483" spans="1:26" ht="14.4" x14ac:dyDescent="0.3">
      <c r="A5483" s="7">
        <v>36182</v>
      </c>
      <c r="B5483" s="191">
        <v>1235.160034</v>
      </c>
      <c r="C5483" s="191">
        <v>1236.410034</v>
      </c>
      <c r="D5483" s="191">
        <v>1217.969971</v>
      </c>
      <c r="E5483" s="191">
        <v>1225.1899410000001</v>
      </c>
      <c r="F5483" s="192">
        <v>1225.1899410000001</v>
      </c>
      <c r="G5483" s="191">
        <v>785900000</v>
      </c>
      <c r="H5483" s="194">
        <f t="shared" si="170"/>
        <v>-8.0719038226263612E-3</v>
      </c>
      <c r="I5483" s="193"/>
      <c r="J5483" s="197">
        <v>5481</v>
      </c>
      <c r="K5483" s="234"/>
      <c r="L5483" s="234"/>
      <c r="M5483" s="234"/>
      <c r="N5483" s="234"/>
      <c r="O5483" s="234"/>
      <c r="P5483" s="234"/>
      <c r="Q5483" s="7">
        <v>36182</v>
      </c>
      <c r="R5483" s="234">
        <v>0.33649600000000002</v>
      </c>
      <c r="S5483" s="234">
        <v>0.35267900000000002</v>
      </c>
      <c r="T5483" s="234">
        <v>0.33091500000000001</v>
      </c>
      <c r="U5483" s="234">
        <v>0.34598200000000001</v>
      </c>
      <c r="V5483" s="192">
        <v>0.29897699999999999</v>
      </c>
      <c r="W5483" s="234">
        <v>345766400</v>
      </c>
      <c r="X5483" s="194">
        <f t="shared" si="171"/>
        <v>-1.6095692565592701E-3</v>
      </c>
      <c r="Y5483" s="193"/>
      <c r="Z5483" s="197">
        <v>5481</v>
      </c>
    </row>
    <row r="5484" spans="1:26" ht="14.4" x14ac:dyDescent="0.3">
      <c r="A5484" s="7">
        <v>36181</v>
      </c>
      <c r="B5484" s="191">
        <v>1256.619995</v>
      </c>
      <c r="C5484" s="191">
        <v>1256.9399410000001</v>
      </c>
      <c r="D5484" s="191">
        <v>1232.1899410000001</v>
      </c>
      <c r="E5484" s="191">
        <v>1235.160034</v>
      </c>
      <c r="F5484" s="192">
        <v>1235.160034</v>
      </c>
      <c r="G5484" s="191">
        <v>871800000</v>
      </c>
      <c r="H5484" s="194">
        <f t="shared" si="170"/>
        <v>-1.7077526289083138E-2</v>
      </c>
      <c r="I5484" s="193"/>
      <c r="J5484" s="197">
        <v>5482</v>
      </c>
      <c r="K5484" s="234"/>
      <c r="L5484" s="234"/>
      <c r="M5484" s="234"/>
      <c r="N5484" s="234"/>
      <c r="O5484" s="234"/>
      <c r="P5484" s="234"/>
      <c r="Q5484" s="7">
        <v>36181</v>
      </c>
      <c r="R5484" s="234">
        <v>0.36104900000000001</v>
      </c>
      <c r="S5484" s="234">
        <v>0.36216500000000001</v>
      </c>
      <c r="T5484" s="234">
        <v>0.33482099999999998</v>
      </c>
      <c r="U5484" s="234">
        <v>0.34654000000000001</v>
      </c>
      <c r="V5484" s="192">
        <v>0.29945899999999998</v>
      </c>
      <c r="W5484" s="234">
        <v>600488000</v>
      </c>
      <c r="X5484" s="194">
        <f t="shared" si="171"/>
        <v>-4.3142755806634098E-2</v>
      </c>
      <c r="Y5484" s="193"/>
      <c r="Z5484" s="197">
        <v>5482</v>
      </c>
    </row>
    <row r="5485" spans="1:26" ht="14.4" x14ac:dyDescent="0.3">
      <c r="A5485" s="7">
        <v>36180</v>
      </c>
      <c r="B5485" s="191">
        <v>1252</v>
      </c>
      <c r="C5485" s="191">
        <v>1274.0699460000001</v>
      </c>
      <c r="D5485" s="191">
        <v>1251.540039</v>
      </c>
      <c r="E5485" s="191">
        <v>1256.619995</v>
      </c>
      <c r="F5485" s="192">
        <v>1256.619995</v>
      </c>
      <c r="G5485" s="191">
        <v>905700000</v>
      </c>
      <c r="H5485" s="194">
        <f t="shared" si="170"/>
        <v>3.6900918530351576E-3</v>
      </c>
      <c r="I5485" s="193"/>
      <c r="J5485" s="197">
        <v>5483</v>
      </c>
      <c r="K5485" s="234"/>
      <c r="L5485" s="234"/>
      <c r="M5485" s="234"/>
      <c r="N5485" s="234"/>
      <c r="O5485" s="234"/>
      <c r="P5485" s="234"/>
      <c r="Q5485" s="7">
        <v>36180</v>
      </c>
      <c r="R5485" s="234">
        <v>0.36662899999999998</v>
      </c>
      <c r="S5485" s="234">
        <v>0.375</v>
      </c>
      <c r="T5485" s="234">
        <v>0.36160700000000001</v>
      </c>
      <c r="U5485" s="234">
        <v>0.36216500000000001</v>
      </c>
      <c r="V5485" s="192">
        <v>0.31296099999999999</v>
      </c>
      <c r="W5485" s="234">
        <v>778120000</v>
      </c>
      <c r="X5485" s="194">
        <f t="shared" si="171"/>
        <v>-7.6449399439392106E-3</v>
      </c>
      <c r="Y5485" s="193"/>
      <c r="Z5485" s="197">
        <v>5483</v>
      </c>
    </row>
    <row r="5486" spans="1:26" ht="14.4" x14ac:dyDescent="0.3">
      <c r="A5486" s="7">
        <v>36179</v>
      </c>
      <c r="B5486" s="191">
        <v>1243.26001</v>
      </c>
      <c r="C5486" s="191">
        <v>1253.2700199999999</v>
      </c>
      <c r="D5486" s="191">
        <v>1234.910034</v>
      </c>
      <c r="E5486" s="191">
        <v>1252</v>
      </c>
      <c r="F5486" s="192">
        <v>1252</v>
      </c>
      <c r="G5486" s="191">
        <v>785500000</v>
      </c>
      <c r="H5486" s="194">
        <f t="shared" si="170"/>
        <v>7.0298971491892792E-3</v>
      </c>
      <c r="I5486" s="193"/>
      <c r="J5486" s="197">
        <v>5484</v>
      </c>
      <c r="K5486" s="234"/>
      <c r="L5486" s="234"/>
      <c r="M5486" s="234"/>
      <c r="N5486" s="234"/>
      <c r="O5486" s="234"/>
      <c r="P5486" s="234"/>
      <c r="Q5486" s="7">
        <v>36179</v>
      </c>
      <c r="R5486" s="234">
        <v>0.374442</v>
      </c>
      <c r="S5486" s="234">
        <v>0.37779000000000001</v>
      </c>
      <c r="T5486" s="234">
        <v>0.36049100000000001</v>
      </c>
      <c r="U5486" s="234">
        <v>0.36495499999999997</v>
      </c>
      <c r="V5486" s="192">
        <v>0.31537199999999999</v>
      </c>
      <c r="W5486" s="234">
        <v>534889600</v>
      </c>
      <c r="X5486" s="194">
        <f t="shared" si="171"/>
        <v>-1.0591439005107452E-2</v>
      </c>
      <c r="Y5486" s="193"/>
      <c r="Z5486" s="197">
        <v>5484</v>
      </c>
    </row>
    <row r="5487" spans="1:26" ht="14.4" x14ac:dyDescent="0.3">
      <c r="A5487" s="7">
        <v>36175</v>
      </c>
      <c r="B5487" s="191">
        <v>1212.1899410000001</v>
      </c>
      <c r="C5487" s="191">
        <v>1243.26001</v>
      </c>
      <c r="D5487" s="191">
        <v>1212.1899410000001</v>
      </c>
      <c r="E5487" s="191">
        <v>1243.26001</v>
      </c>
      <c r="F5487" s="192">
        <v>1243.26001</v>
      </c>
      <c r="G5487" s="191">
        <v>798100000</v>
      </c>
      <c r="H5487" s="194">
        <f t="shared" si="170"/>
        <v>2.5631353593289611E-2</v>
      </c>
      <c r="I5487" s="193"/>
      <c r="J5487" s="197">
        <v>5485</v>
      </c>
      <c r="K5487" s="234"/>
      <c r="L5487" s="234"/>
      <c r="M5487" s="234"/>
      <c r="N5487" s="234"/>
      <c r="O5487" s="234"/>
      <c r="P5487" s="234"/>
      <c r="Q5487" s="7">
        <v>36175</v>
      </c>
      <c r="R5487" s="234">
        <v>0.37332599999999999</v>
      </c>
      <c r="S5487" s="234">
        <v>0.37611600000000001</v>
      </c>
      <c r="T5487" s="234">
        <v>0.35714299999999999</v>
      </c>
      <c r="U5487" s="234">
        <v>0.36886200000000002</v>
      </c>
      <c r="V5487" s="192">
        <v>0.31874799999999998</v>
      </c>
      <c r="W5487" s="234">
        <v>1006006400</v>
      </c>
      <c r="X5487" s="194">
        <f t="shared" si="171"/>
        <v>-1.5098831563450739E-3</v>
      </c>
      <c r="Y5487" s="193"/>
      <c r="Z5487" s="197">
        <v>5485</v>
      </c>
    </row>
    <row r="5488" spans="1:26" ht="14.4" x14ac:dyDescent="0.3">
      <c r="A5488" s="7">
        <v>36174</v>
      </c>
      <c r="B5488" s="191">
        <v>1234.400024</v>
      </c>
      <c r="C5488" s="191">
        <v>1236.8100589999999</v>
      </c>
      <c r="D5488" s="191">
        <v>1209.540039</v>
      </c>
      <c r="E5488" s="191">
        <v>1212.1899410000001</v>
      </c>
      <c r="F5488" s="192">
        <v>1212.1899410000001</v>
      </c>
      <c r="G5488" s="191">
        <v>797200000</v>
      </c>
      <c r="H5488" s="194">
        <f t="shared" si="170"/>
        <v>-1.7992613875710634E-2</v>
      </c>
      <c r="I5488" s="193"/>
      <c r="J5488" s="197">
        <v>5486</v>
      </c>
      <c r="K5488" s="234"/>
      <c r="L5488" s="234"/>
      <c r="M5488" s="234"/>
      <c r="N5488" s="234"/>
      <c r="O5488" s="234"/>
      <c r="P5488" s="234"/>
      <c r="Q5488" s="7">
        <v>36174</v>
      </c>
      <c r="R5488" s="234">
        <v>0.40625</v>
      </c>
      <c r="S5488" s="234">
        <v>0.41071400000000002</v>
      </c>
      <c r="T5488" s="234">
        <v>0.36662899999999998</v>
      </c>
      <c r="U5488" s="234">
        <v>0.36942000000000003</v>
      </c>
      <c r="V5488" s="192">
        <v>0.31923000000000001</v>
      </c>
      <c r="W5488" s="234">
        <v>1723859200</v>
      </c>
      <c r="X5488" s="194">
        <f t="shared" si="171"/>
        <v>-0.11021484396775659</v>
      </c>
      <c r="Y5488" s="193"/>
      <c r="Z5488" s="197">
        <v>5486</v>
      </c>
    </row>
    <row r="5489" spans="1:26" ht="14.4" x14ac:dyDescent="0.3">
      <c r="A5489" s="7">
        <v>36173</v>
      </c>
      <c r="B5489" s="191">
        <v>1239.51001</v>
      </c>
      <c r="C5489" s="191">
        <v>1247.75</v>
      </c>
      <c r="D5489" s="191">
        <v>1205.459961</v>
      </c>
      <c r="E5489" s="191">
        <v>1234.400024</v>
      </c>
      <c r="F5489" s="192">
        <v>1234.400024</v>
      </c>
      <c r="G5489" s="191">
        <v>931500000</v>
      </c>
      <c r="H5489" s="194">
        <f t="shared" si="170"/>
        <v>-4.1225855045736465E-3</v>
      </c>
      <c r="I5489" s="193"/>
      <c r="J5489" s="197">
        <v>5487</v>
      </c>
      <c r="K5489" s="234"/>
      <c r="L5489" s="234"/>
      <c r="M5489" s="234"/>
      <c r="N5489" s="234"/>
      <c r="O5489" s="234"/>
      <c r="P5489" s="234"/>
      <c r="Q5489" s="7">
        <v>36173</v>
      </c>
      <c r="R5489" s="234">
        <v>0.38281300000000001</v>
      </c>
      <c r="S5489" s="234">
        <v>0.422433</v>
      </c>
      <c r="T5489" s="234">
        <v>0.37723200000000001</v>
      </c>
      <c r="U5489" s="234">
        <v>0.41517900000000002</v>
      </c>
      <c r="V5489" s="192">
        <v>0.35877199999999998</v>
      </c>
      <c r="W5489" s="234">
        <v>1047816000</v>
      </c>
      <c r="X5489" s="194">
        <f t="shared" si="171"/>
        <v>8.1291674979416563E-3</v>
      </c>
      <c r="Y5489" s="193"/>
      <c r="Z5489" s="197">
        <v>5487</v>
      </c>
    </row>
    <row r="5490" spans="1:26" ht="14.4" x14ac:dyDescent="0.3">
      <c r="A5490" s="7">
        <v>36172</v>
      </c>
      <c r="B5490" s="191">
        <v>1263.880005</v>
      </c>
      <c r="C5490" s="191">
        <v>1264.4499510000001</v>
      </c>
      <c r="D5490" s="191">
        <v>1238.290039</v>
      </c>
      <c r="E5490" s="191">
        <v>1239.51001</v>
      </c>
      <c r="F5490" s="192">
        <v>1239.51001</v>
      </c>
      <c r="G5490" s="191">
        <v>800200000</v>
      </c>
      <c r="H5490" s="194">
        <f t="shared" si="170"/>
        <v>-1.928188981832972E-2</v>
      </c>
      <c r="I5490" s="193"/>
      <c r="J5490" s="197">
        <v>5488</v>
      </c>
      <c r="K5490" s="234"/>
      <c r="L5490" s="234"/>
      <c r="M5490" s="234"/>
      <c r="N5490" s="234"/>
      <c r="O5490" s="234"/>
      <c r="P5490" s="234"/>
      <c r="Q5490" s="7">
        <v>36172</v>
      </c>
      <c r="R5490" s="234">
        <v>0.41350399999999998</v>
      </c>
      <c r="S5490" s="234">
        <v>0.41629500000000003</v>
      </c>
      <c r="T5490" s="234">
        <v>0.39397300000000002</v>
      </c>
      <c r="U5490" s="234">
        <v>0.41182999999999997</v>
      </c>
      <c r="V5490" s="192">
        <v>0.355879</v>
      </c>
      <c r="W5490" s="234">
        <v>820736000</v>
      </c>
      <c r="X5490" s="194">
        <f t="shared" si="171"/>
        <v>5.4499223054104082E-3</v>
      </c>
      <c r="Y5490" s="193"/>
      <c r="Z5490" s="197">
        <v>5488</v>
      </c>
    </row>
    <row r="5491" spans="1:26" ht="14.4" x14ac:dyDescent="0.3">
      <c r="A5491" s="7">
        <v>36171</v>
      </c>
      <c r="B5491" s="191">
        <v>1275.089966</v>
      </c>
      <c r="C5491" s="191">
        <v>1276.219971</v>
      </c>
      <c r="D5491" s="191">
        <v>1253.339966</v>
      </c>
      <c r="E5491" s="191">
        <v>1263.880005</v>
      </c>
      <c r="F5491" s="192">
        <v>1263.880005</v>
      </c>
      <c r="G5491" s="191">
        <v>818000000</v>
      </c>
      <c r="H5491" s="194">
        <f t="shared" si="170"/>
        <v>-8.7915059320606559E-3</v>
      </c>
      <c r="I5491" s="193"/>
      <c r="J5491" s="197">
        <v>5489</v>
      </c>
      <c r="K5491" s="234"/>
      <c r="L5491" s="234"/>
      <c r="M5491" s="234"/>
      <c r="N5491" s="234"/>
      <c r="O5491" s="234"/>
      <c r="P5491" s="234"/>
      <c r="Q5491" s="7">
        <v>36171</v>
      </c>
      <c r="R5491" s="234">
        <v>0.40848200000000001</v>
      </c>
      <c r="S5491" s="234">
        <v>0.41127200000000003</v>
      </c>
      <c r="T5491" s="234">
        <v>0.40067000000000003</v>
      </c>
      <c r="U5491" s="234">
        <v>0.40959800000000002</v>
      </c>
      <c r="V5491" s="192">
        <v>0.35394999999999999</v>
      </c>
      <c r="W5491" s="234">
        <v>560974400</v>
      </c>
      <c r="X5491" s="194">
        <f t="shared" si="171"/>
        <v>1.9444180426786965E-2</v>
      </c>
      <c r="Y5491" s="193"/>
      <c r="Z5491" s="197">
        <v>5489</v>
      </c>
    </row>
    <row r="5492" spans="1:26" ht="14.4" x14ac:dyDescent="0.3">
      <c r="A5492" s="7">
        <v>36168</v>
      </c>
      <c r="B5492" s="191">
        <v>1269.7299800000001</v>
      </c>
      <c r="C5492" s="191">
        <v>1278.23999</v>
      </c>
      <c r="D5492" s="191">
        <v>1261.8199460000001</v>
      </c>
      <c r="E5492" s="191">
        <v>1275.089966</v>
      </c>
      <c r="F5492" s="192">
        <v>1275.089966</v>
      </c>
      <c r="G5492" s="191">
        <v>937800000</v>
      </c>
      <c r="H5492" s="194">
        <f t="shared" si="170"/>
        <v>4.2213589380632995E-3</v>
      </c>
      <c r="I5492" s="193"/>
      <c r="J5492" s="197">
        <v>5490</v>
      </c>
      <c r="K5492" s="234"/>
      <c r="L5492" s="234"/>
      <c r="M5492" s="234"/>
      <c r="N5492" s="234"/>
      <c r="O5492" s="234"/>
      <c r="P5492" s="234"/>
      <c r="Q5492" s="7">
        <v>36168</v>
      </c>
      <c r="R5492" s="234">
        <v>0.41573700000000002</v>
      </c>
      <c r="S5492" s="234">
        <v>0.41852699999999998</v>
      </c>
      <c r="T5492" s="234">
        <v>0.39285700000000001</v>
      </c>
      <c r="U5492" s="234">
        <v>0.40178599999999998</v>
      </c>
      <c r="V5492" s="192">
        <v>0.34719899999999998</v>
      </c>
      <c r="W5492" s="234">
        <v>678832000</v>
      </c>
      <c r="X5492" s="194">
        <f t="shared" si="171"/>
        <v>0</v>
      </c>
      <c r="Y5492" s="193"/>
      <c r="Z5492" s="197">
        <v>5490</v>
      </c>
    </row>
    <row r="5493" spans="1:26" ht="14.4" x14ac:dyDescent="0.3">
      <c r="A5493" s="7">
        <v>36167</v>
      </c>
      <c r="B5493" s="191">
        <v>1272.339966</v>
      </c>
      <c r="C5493" s="191">
        <v>1272.339966</v>
      </c>
      <c r="D5493" s="191">
        <v>1257.6800539999999</v>
      </c>
      <c r="E5493" s="191">
        <v>1269.7299800000001</v>
      </c>
      <c r="F5493" s="192">
        <v>1269.7299800000001</v>
      </c>
      <c r="G5493" s="191">
        <v>863000000</v>
      </c>
      <c r="H5493" s="194">
        <f t="shared" si="170"/>
        <v>-2.0513275301767384E-3</v>
      </c>
      <c r="I5493" s="193"/>
      <c r="J5493" s="197">
        <v>5491</v>
      </c>
      <c r="K5493" s="234"/>
      <c r="L5493" s="234"/>
      <c r="M5493" s="234"/>
      <c r="N5493" s="234"/>
      <c r="O5493" s="234"/>
      <c r="P5493" s="234"/>
      <c r="Q5493" s="7">
        <v>36167</v>
      </c>
      <c r="R5493" s="234">
        <v>0.37723200000000001</v>
      </c>
      <c r="S5493" s="234">
        <v>0.40234399999999998</v>
      </c>
      <c r="T5493" s="234">
        <v>0.37611600000000001</v>
      </c>
      <c r="U5493" s="234">
        <v>0.40178599999999998</v>
      </c>
      <c r="V5493" s="192">
        <v>0.34719899999999998</v>
      </c>
      <c r="W5493" s="234">
        <v>1429019200</v>
      </c>
      <c r="X5493" s="194">
        <f t="shared" si="171"/>
        <v>7.7846040177199358E-2</v>
      </c>
      <c r="Y5493" s="193"/>
      <c r="Z5493" s="197">
        <v>5491</v>
      </c>
    </row>
    <row r="5494" spans="1:26" ht="14.4" x14ac:dyDescent="0.3">
      <c r="A5494" s="7">
        <v>36166</v>
      </c>
      <c r="B5494" s="191">
        <v>1244.780029</v>
      </c>
      <c r="C5494" s="191">
        <v>1272.5</v>
      </c>
      <c r="D5494" s="191">
        <v>1244.780029</v>
      </c>
      <c r="E5494" s="191">
        <v>1272.339966</v>
      </c>
      <c r="F5494" s="192">
        <v>1272.339966</v>
      </c>
      <c r="G5494" s="191">
        <v>986900000</v>
      </c>
      <c r="H5494" s="194">
        <f t="shared" si="170"/>
        <v>2.2140407427760869E-2</v>
      </c>
      <c r="I5494" s="193"/>
      <c r="J5494" s="197">
        <v>5492</v>
      </c>
      <c r="K5494" s="234"/>
      <c r="L5494" s="234"/>
      <c r="M5494" s="234"/>
      <c r="N5494" s="234"/>
      <c r="O5494" s="234"/>
      <c r="P5494" s="234"/>
      <c r="Q5494" s="7">
        <v>36166</v>
      </c>
      <c r="R5494" s="234">
        <v>0.39397300000000002</v>
      </c>
      <c r="S5494" s="234">
        <v>0.39397300000000002</v>
      </c>
      <c r="T5494" s="234">
        <v>0.36607099999999998</v>
      </c>
      <c r="U5494" s="234">
        <v>0.37276799999999999</v>
      </c>
      <c r="V5494" s="192">
        <v>0.32212299999999999</v>
      </c>
      <c r="W5494" s="234">
        <v>1348569600</v>
      </c>
      <c r="X5494" s="194">
        <f t="shared" si="171"/>
        <v>-3.6076473985498819E-2</v>
      </c>
      <c r="Y5494" s="193"/>
      <c r="Z5494" s="197">
        <v>5492</v>
      </c>
    </row>
    <row r="5495" spans="1:26" ht="14.4" x14ac:dyDescent="0.3">
      <c r="A5495" s="7">
        <v>36165</v>
      </c>
      <c r="B5495" s="191">
        <v>1228.099976</v>
      </c>
      <c r="C5495" s="191">
        <v>1246.1099850000001</v>
      </c>
      <c r="D5495" s="191">
        <v>1228.099976</v>
      </c>
      <c r="E5495" s="191">
        <v>1244.780029</v>
      </c>
      <c r="F5495" s="192">
        <v>1244.780029</v>
      </c>
      <c r="G5495" s="191">
        <v>775000000</v>
      </c>
      <c r="H5495" s="194">
        <f t="shared" si="170"/>
        <v>1.3581999288305535E-2</v>
      </c>
      <c r="I5495" s="193"/>
      <c r="J5495" s="197">
        <v>5493</v>
      </c>
      <c r="K5495" s="234"/>
      <c r="L5495" s="234"/>
      <c r="M5495" s="234"/>
      <c r="N5495" s="234"/>
      <c r="O5495" s="234"/>
      <c r="P5495" s="234"/>
      <c r="Q5495" s="7">
        <v>36165</v>
      </c>
      <c r="R5495" s="234">
        <v>0.374442</v>
      </c>
      <c r="S5495" s="234">
        <v>0.39229900000000001</v>
      </c>
      <c r="T5495" s="234">
        <v>0.37053599999999998</v>
      </c>
      <c r="U5495" s="234">
        <v>0.38671899999999998</v>
      </c>
      <c r="V5495" s="192">
        <v>0.334179</v>
      </c>
      <c r="W5495" s="234">
        <v>1410113600</v>
      </c>
      <c r="X5495" s="194">
        <f t="shared" si="171"/>
        <v>4.9999057392244257E-2</v>
      </c>
      <c r="Y5495" s="193"/>
      <c r="Z5495" s="197">
        <v>5493</v>
      </c>
    </row>
    <row r="5496" spans="1:26" ht="14.4" x14ac:dyDescent="0.3">
      <c r="A5496" s="7">
        <v>36164</v>
      </c>
      <c r="B5496" s="191">
        <v>1229.2299800000001</v>
      </c>
      <c r="C5496" s="191">
        <v>1248.8100589999999</v>
      </c>
      <c r="D5496" s="191">
        <v>1219.099976</v>
      </c>
      <c r="E5496" s="191">
        <v>1228.099976</v>
      </c>
      <c r="F5496" s="192">
        <v>1228.099976</v>
      </c>
      <c r="G5496" s="191">
        <v>877000000</v>
      </c>
      <c r="H5496" s="194">
        <f t="shared" si="170"/>
        <v>-9.1927793690819266E-4</v>
      </c>
      <c r="I5496" s="193"/>
      <c r="J5496" s="197">
        <v>5494</v>
      </c>
      <c r="K5496" s="234"/>
      <c r="L5496" s="234"/>
      <c r="M5496" s="234"/>
      <c r="N5496" s="234"/>
      <c r="O5496" s="234"/>
      <c r="P5496" s="234"/>
      <c r="Q5496" s="7">
        <v>36164</v>
      </c>
      <c r="R5496" s="234">
        <v>0.37611600000000001</v>
      </c>
      <c r="S5496" s="234">
        <v>0.37723200000000001</v>
      </c>
      <c r="T5496" s="234">
        <v>0.35714299999999999</v>
      </c>
      <c r="U5496" s="234">
        <v>0.36830400000000002</v>
      </c>
      <c r="V5496" s="192">
        <v>0.31826599999999999</v>
      </c>
      <c r="W5496" s="234">
        <v>952884800</v>
      </c>
      <c r="X5496" s="194">
        <f t="shared" si="171"/>
        <v>7.636439620837379E-3</v>
      </c>
      <c r="Y5496" s="193"/>
      <c r="Z5496" s="197">
        <v>5494</v>
      </c>
    </row>
    <row r="5497" spans="1:26" ht="14.4" x14ac:dyDescent="0.3">
      <c r="A5497" s="7">
        <v>36160</v>
      </c>
      <c r="B5497" s="191">
        <v>1231.9300539999999</v>
      </c>
      <c r="C5497" s="191">
        <v>1237.1800539999999</v>
      </c>
      <c r="D5497" s="191">
        <v>1224.959961</v>
      </c>
      <c r="E5497" s="191">
        <v>1229.2299800000001</v>
      </c>
      <c r="F5497" s="192">
        <v>1229.2299800000001</v>
      </c>
      <c r="G5497" s="191">
        <v>719200000</v>
      </c>
      <c r="H5497" s="194">
        <f t="shared" si="170"/>
        <v>-2.1917429412756733E-3</v>
      </c>
      <c r="I5497" s="193"/>
      <c r="J5497" s="197">
        <v>5495</v>
      </c>
      <c r="K5497" s="234"/>
      <c r="L5497" s="234"/>
      <c r="M5497" s="234"/>
      <c r="N5497" s="234"/>
      <c r="O5497" s="234"/>
      <c r="P5497" s="234"/>
      <c r="Q5497" s="7">
        <v>36160</v>
      </c>
      <c r="R5497" s="234">
        <v>0.36160700000000001</v>
      </c>
      <c r="S5497" s="234">
        <v>0.36942000000000003</v>
      </c>
      <c r="T5497" s="234">
        <v>0.35267900000000002</v>
      </c>
      <c r="U5497" s="234">
        <v>0.36551299999999998</v>
      </c>
      <c r="V5497" s="192">
        <v>0.31585400000000002</v>
      </c>
      <c r="W5497" s="234">
        <v>271689600</v>
      </c>
      <c r="X5497" s="194">
        <f t="shared" si="171"/>
        <v>2.1840616234717898E-2</v>
      </c>
      <c r="Y5497" s="193"/>
      <c r="Z5497" s="197">
        <v>5495</v>
      </c>
    </row>
    <row r="5498" spans="1:26" ht="14.4" x14ac:dyDescent="0.3">
      <c r="A5498" s="7">
        <v>36159</v>
      </c>
      <c r="B5498" s="191">
        <v>1241.8100589999999</v>
      </c>
      <c r="C5498" s="191">
        <v>1244.9300539999999</v>
      </c>
      <c r="D5498" s="191">
        <v>1231.1999510000001</v>
      </c>
      <c r="E5498" s="191">
        <v>1231.9300539999999</v>
      </c>
      <c r="F5498" s="192">
        <v>1231.9300539999999</v>
      </c>
      <c r="G5498" s="191">
        <v>594220000</v>
      </c>
      <c r="H5498" s="194">
        <f t="shared" si="170"/>
        <v>-7.9561322026623915E-3</v>
      </c>
      <c r="I5498" s="193"/>
      <c r="J5498" s="197">
        <v>5496</v>
      </c>
      <c r="K5498" s="234"/>
      <c r="L5498" s="234"/>
      <c r="M5498" s="234"/>
      <c r="N5498" s="234"/>
      <c r="O5498" s="234"/>
      <c r="P5498" s="234"/>
      <c r="Q5498" s="7">
        <v>36159</v>
      </c>
      <c r="R5498" s="234">
        <v>0.35825899999999999</v>
      </c>
      <c r="S5498" s="234">
        <v>0.36718800000000001</v>
      </c>
      <c r="T5498" s="234">
        <v>0.35714299999999999</v>
      </c>
      <c r="U5498" s="234">
        <v>0.35770099999999999</v>
      </c>
      <c r="V5498" s="192">
        <v>0.30910300000000002</v>
      </c>
      <c r="W5498" s="234">
        <v>237361600</v>
      </c>
      <c r="X5498" s="194">
        <f t="shared" si="171"/>
        <v>-1.8377846232017488E-2</v>
      </c>
      <c r="Y5498" s="193"/>
      <c r="Z5498" s="197">
        <v>5496</v>
      </c>
    </row>
    <row r="5499" spans="1:26" ht="14.4" x14ac:dyDescent="0.3">
      <c r="A5499" s="7">
        <v>36158</v>
      </c>
      <c r="B5499" s="191">
        <v>1225.48999</v>
      </c>
      <c r="C5499" s="191">
        <v>1241.8599850000001</v>
      </c>
      <c r="D5499" s="191">
        <v>1220.780029</v>
      </c>
      <c r="E5499" s="191">
        <v>1241.8100589999999</v>
      </c>
      <c r="F5499" s="192">
        <v>1241.8100589999999</v>
      </c>
      <c r="G5499" s="191">
        <v>586490000</v>
      </c>
      <c r="H5499" s="194">
        <f t="shared" si="170"/>
        <v>1.3317178543416642E-2</v>
      </c>
      <c r="I5499" s="193"/>
      <c r="J5499" s="197">
        <v>5497</v>
      </c>
      <c r="K5499" s="234"/>
      <c r="L5499" s="234"/>
      <c r="M5499" s="234"/>
      <c r="N5499" s="234"/>
      <c r="O5499" s="234"/>
      <c r="P5499" s="234"/>
      <c r="Q5499" s="7">
        <v>36158</v>
      </c>
      <c r="R5499" s="234">
        <v>0.36718800000000001</v>
      </c>
      <c r="S5499" s="234">
        <v>0.37053599999999998</v>
      </c>
      <c r="T5499" s="234">
        <v>0.359375</v>
      </c>
      <c r="U5499" s="234">
        <v>0.36439700000000003</v>
      </c>
      <c r="V5499" s="192">
        <v>0.31489</v>
      </c>
      <c r="W5499" s="234">
        <v>387352000</v>
      </c>
      <c r="X5499" s="194">
        <f t="shared" si="171"/>
        <v>-1.5283538170794569E-3</v>
      </c>
      <c r="Y5499" s="193"/>
      <c r="Z5499" s="197">
        <v>5497</v>
      </c>
    </row>
    <row r="5500" spans="1:26" ht="14.4" x14ac:dyDescent="0.3">
      <c r="A5500" s="7">
        <v>36157</v>
      </c>
      <c r="B5500" s="191">
        <v>1226.2700199999999</v>
      </c>
      <c r="C5500" s="191">
        <v>1231.5200199999999</v>
      </c>
      <c r="D5500" s="191">
        <v>1221.170044</v>
      </c>
      <c r="E5500" s="191">
        <v>1225.48999</v>
      </c>
      <c r="F5500" s="192">
        <v>1225.48999</v>
      </c>
      <c r="G5500" s="191">
        <v>531560000</v>
      </c>
      <c r="H5500" s="194">
        <f t="shared" si="170"/>
        <v>-6.3609970665343108E-4</v>
      </c>
      <c r="I5500" s="193"/>
      <c r="J5500" s="197">
        <v>5498</v>
      </c>
      <c r="K5500" s="234"/>
      <c r="L5500" s="234"/>
      <c r="M5500" s="234"/>
      <c r="N5500" s="234"/>
      <c r="O5500" s="234"/>
      <c r="P5500" s="234"/>
      <c r="Q5500" s="7">
        <v>36157</v>
      </c>
      <c r="R5500" s="234">
        <v>0.34821400000000002</v>
      </c>
      <c r="S5500" s="234">
        <v>0.36718800000000001</v>
      </c>
      <c r="T5500" s="234">
        <v>0.34821400000000002</v>
      </c>
      <c r="U5500" s="234">
        <v>0.36495499999999997</v>
      </c>
      <c r="V5500" s="192">
        <v>0.31537199999999999</v>
      </c>
      <c r="W5500" s="234">
        <v>725312000</v>
      </c>
      <c r="X5500" s="194">
        <f t="shared" si="171"/>
        <v>4.1402220358348119E-2</v>
      </c>
      <c r="Y5500" s="193"/>
      <c r="Z5500" s="197">
        <v>5498</v>
      </c>
    </row>
    <row r="5501" spans="1:26" ht="14.4" x14ac:dyDescent="0.3">
      <c r="A5501" s="7">
        <v>36153</v>
      </c>
      <c r="B5501" s="191">
        <v>1228.540039</v>
      </c>
      <c r="C5501" s="191">
        <v>1229.719971</v>
      </c>
      <c r="D5501" s="191">
        <v>1224.849976</v>
      </c>
      <c r="E5501" s="191">
        <v>1226.2700199999999</v>
      </c>
      <c r="F5501" s="192">
        <v>1226.2700199999999</v>
      </c>
      <c r="G5501" s="191">
        <v>246980000</v>
      </c>
      <c r="H5501" s="194">
        <f t="shared" si="170"/>
        <v>-1.8477370927591295E-3</v>
      </c>
      <c r="I5501" s="193"/>
      <c r="J5501" s="197">
        <v>5499</v>
      </c>
      <c r="K5501" s="234"/>
      <c r="L5501" s="234"/>
      <c r="M5501" s="234"/>
      <c r="N5501" s="234"/>
      <c r="O5501" s="234"/>
      <c r="P5501" s="234"/>
      <c r="Q5501" s="7">
        <v>36153</v>
      </c>
      <c r="R5501" s="234">
        <v>0.35602699999999998</v>
      </c>
      <c r="S5501" s="234">
        <v>0.35714299999999999</v>
      </c>
      <c r="T5501" s="234">
        <v>0.34988799999999998</v>
      </c>
      <c r="U5501" s="234">
        <v>0.35044599999999998</v>
      </c>
      <c r="V5501" s="192">
        <v>0.30283399999999999</v>
      </c>
      <c r="W5501" s="234">
        <v>199987200</v>
      </c>
      <c r="X5501" s="194">
        <f t="shared" si="171"/>
        <v>-1.4128799963538614E-2</v>
      </c>
      <c r="Y5501" s="193"/>
      <c r="Z5501" s="197">
        <v>5499</v>
      </c>
    </row>
    <row r="5502" spans="1:26" ht="14.4" x14ac:dyDescent="0.3">
      <c r="A5502" s="7">
        <v>36152</v>
      </c>
      <c r="B5502" s="191">
        <v>1203.5699460000001</v>
      </c>
      <c r="C5502" s="191">
        <v>1229.8900149999999</v>
      </c>
      <c r="D5502" s="191">
        <v>1203.5699460000001</v>
      </c>
      <c r="E5502" s="191">
        <v>1228.540039</v>
      </c>
      <c r="F5502" s="192">
        <v>1228.540039</v>
      </c>
      <c r="G5502" s="191">
        <v>697500000</v>
      </c>
      <c r="H5502" s="194">
        <f t="shared" si="170"/>
        <v>2.0746690363104087E-2</v>
      </c>
      <c r="I5502" s="193"/>
      <c r="J5502" s="197">
        <v>5500</v>
      </c>
      <c r="K5502" s="234"/>
      <c r="L5502" s="234"/>
      <c r="M5502" s="234"/>
      <c r="N5502" s="234"/>
      <c r="O5502" s="234"/>
      <c r="P5502" s="234"/>
      <c r="Q5502" s="7">
        <v>36152</v>
      </c>
      <c r="R5502" s="234">
        <v>0.34486600000000001</v>
      </c>
      <c r="S5502" s="234">
        <v>0.36160700000000001</v>
      </c>
      <c r="T5502" s="234">
        <v>0.34263399999999999</v>
      </c>
      <c r="U5502" s="234">
        <v>0.35546899999999998</v>
      </c>
      <c r="V5502" s="192">
        <v>0.307174</v>
      </c>
      <c r="W5502" s="234">
        <v>1235035200</v>
      </c>
      <c r="X5502" s="194">
        <f t="shared" si="171"/>
        <v>4.7696033288993474E-2</v>
      </c>
      <c r="Y5502" s="193"/>
      <c r="Z5502" s="197">
        <v>5500</v>
      </c>
    </row>
    <row r="5503" spans="1:26" ht="14.4" x14ac:dyDescent="0.3">
      <c r="A5503" s="7">
        <v>36151</v>
      </c>
      <c r="B5503" s="191">
        <v>1202.839966</v>
      </c>
      <c r="C5503" s="191">
        <v>1209.219971</v>
      </c>
      <c r="D5503" s="191">
        <v>1192.719971</v>
      </c>
      <c r="E5503" s="191">
        <v>1203.5699460000001</v>
      </c>
      <c r="F5503" s="192">
        <v>1203.5699460000001</v>
      </c>
      <c r="G5503" s="191">
        <v>680500000</v>
      </c>
      <c r="H5503" s="194">
        <f t="shared" si="170"/>
        <v>6.0688040024774886E-4</v>
      </c>
      <c r="I5503" s="193"/>
      <c r="J5503" s="197">
        <v>5501</v>
      </c>
      <c r="K5503" s="234"/>
      <c r="L5503" s="234"/>
      <c r="M5503" s="234"/>
      <c r="N5503" s="234"/>
      <c r="O5503" s="234"/>
      <c r="P5503" s="234"/>
      <c r="Q5503" s="7">
        <v>36151</v>
      </c>
      <c r="R5503" s="234">
        <v>0.32477699999999998</v>
      </c>
      <c r="S5503" s="234">
        <v>0.34040199999999998</v>
      </c>
      <c r="T5503" s="234">
        <v>0.32142900000000002</v>
      </c>
      <c r="U5503" s="234">
        <v>0.33928599999999998</v>
      </c>
      <c r="V5503" s="192">
        <v>0.29319000000000001</v>
      </c>
      <c r="W5503" s="234">
        <v>1150800000</v>
      </c>
      <c r="X5503" s="194">
        <f t="shared" si="171"/>
        <v>8.3777529701396611E-2</v>
      </c>
      <c r="Y5503" s="193"/>
      <c r="Z5503" s="197">
        <v>5501</v>
      </c>
    </row>
    <row r="5504" spans="1:26" ht="14.4" x14ac:dyDescent="0.3">
      <c r="A5504" s="7">
        <v>36150</v>
      </c>
      <c r="B5504" s="191">
        <v>1188.030029</v>
      </c>
      <c r="C5504" s="191">
        <v>1210.880005</v>
      </c>
      <c r="D5504" s="191">
        <v>1188.030029</v>
      </c>
      <c r="E5504" s="191">
        <v>1202.839966</v>
      </c>
      <c r="F5504" s="192">
        <v>1202.839966</v>
      </c>
      <c r="G5504" s="191">
        <v>744800000</v>
      </c>
      <c r="H5504" s="194">
        <f t="shared" si="170"/>
        <v>1.2465961834707119E-2</v>
      </c>
      <c r="I5504" s="193"/>
      <c r="J5504" s="197">
        <v>5502</v>
      </c>
      <c r="K5504" s="234"/>
      <c r="L5504" s="234"/>
      <c r="M5504" s="234"/>
      <c r="N5504" s="234"/>
      <c r="O5504" s="234"/>
      <c r="P5504" s="234"/>
      <c r="Q5504" s="7">
        <v>36150</v>
      </c>
      <c r="R5504" s="234">
        <v>0.31584800000000002</v>
      </c>
      <c r="S5504" s="234">
        <v>0.31807999999999997</v>
      </c>
      <c r="T5504" s="234">
        <v>0.30580400000000002</v>
      </c>
      <c r="U5504" s="234">
        <v>0.313058</v>
      </c>
      <c r="V5504" s="192">
        <v>0.27052599999999999</v>
      </c>
      <c r="W5504" s="234">
        <v>357448000</v>
      </c>
      <c r="X5504" s="194">
        <f t="shared" si="171"/>
        <v>-3.5507753508417267E-3</v>
      </c>
      <c r="Y5504" s="193"/>
      <c r="Z5504" s="197">
        <v>5502</v>
      </c>
    </row>
    <row r="5505" spans="1:26" ht="14.4" x14ac:dyDescent="0.3">
      <c r="A5505" s="7">
        <v>36147</v>
      </c>
      <c r="B5505" s="191">
        <v>1179.9799800000001</v>
      </c>
      <c r="C5505" s="191">
        <v>1188.8900149999999</v>
      </c>
      <c r="D5505" s="191">
        <v>1178.2700199999999</v>
      </c>
      <c r="E5505" s="191">
        <v>1188.030029</v>
      </c>
      <c r="F5505" s="192">
        <v>1188.030029</v>
      </c>
      <c r="G5505" s="191">
        <v>839600000</v>
      </c>
      <c r="H5505" s="194">
        <f t="shared" si="170"/>
        <v>6.8221911697179333E-3</v>
      </c>
      <c r="I5505" s="193"/>
      <c r="J5505" s="197">
        <v>5503</v>
      </c>
      <c r="K5505" s="234"/>
      <c r="L5505" s="234"/>
      <c r="M5505" s="234"/>
      <c r="N5505" s="234"/>
      <c r="O5505" s="234"/>
      <c r="P5505" s="234"/>
      <c r="Q5505" s="7">
        <v>36147</v>
      </c>
      <c r="R5505" s="234">
        <v>0.29799100000000001</v>
      </c>
      <c r="S5505" s="234">
        <v>0.31584800000000002</v>
      </c>
      <c r="T5505" s="234">
        <v>0.296875</v>
      </c>
      <c r="U5505" s="234">
        <v>0.31417400000000001</v>
      </c>
      <c r="V5505" s="192">
        <v>0.27149000000000001</v>
      </c>
      <c r="W5505" s="234">
        <v>791492800</v>
      </c>
      <c r="X5505" s="194">
        <f t="shared" si="171"/>
        <v>5.233576755508014E-2</v>
      </c>
      <c r="Y5505" s="193"/>
      <c r="Z5505" s="197">
        <v>5503</v>
      </c>
    </row>
    <row r="5506" spans="1:26" ht="14.4" x14ac:dyDescent="0.3">
      <c r="A5506" s="7">
        <v>36146</v>
      </c>
      <c r="B5506" s="191">
        <v>1161.9399410000001</v>
      </c>
      <c r="C5506" s="191">
        <v>1180.030029</v>
      </c>
      <c r="D5506" s="191">
        <v>1161.9399410000001</v>
      </c>
      <c r="E5506" s="191">
        <v>1179.9799800000001</v>
      </c>
      <c r="F5506" s="192">
        <v>1179.9799800000001</v>
      </c>
      <c r="G5506" s="191">
        <v>739400000</v>
      </c>
      <c r="H5506" s="194">
        <f t="shared" si="170"/>
        <v>1.5525792997936006E-2</v>
      </c>
      <c r="I5506" s="193"/>
      <c r="J5506" s="197">
        <v>5504</v>
      </c>
      <c r="K5506" s="234"/>
      <c r="L5506" s="234"/>
      <c r="M5506" s="234"/>
      <c r="N5506" s="234"/>
      <c r="O5506" s="234"/>
      <c r="P5506" s="234"/>
      <c r="Q5506" s="7">
        <v>36146</v>
      </c>
      <c r="R5506" s="234">
        <v>0.29408499999999999</v>
      </c>
      <c r="S5506" s="234">
        <v>0.30133900000000002</v>
      </c>
      <c r="T5506" s="234">
        <v>0.29241099999999998</v>
      </c>
      <c r="U5506" s="234">
        <v>0.29854900000000001</v>
      </c>
      <c r="V5506" s="192">
        <v>0.257988</v>
      </c>
      <c r="W5506" s="234">
        <v>330612800</v>
      </c>
      <c r="X5506" s="194">
        <f t="shared" si="171"/>
        <v>1.9046791433288801E-2</v>
      </c>
      <c r="Y5506" s="193"/>
      <c r="Z5506" s="197">
        <v>5504</v>
      </c>
    </row>
    <row r="5507" spans="1:26" ht="14.4" x14ac:dyDescent="0.3">
      <c r="A5507" s="7">
        <v>36145</v>
      </c>
      <c r="B5507" s="191">
        <v>1162.829956</v>
      </c>
      <c r="C5507" s="191">
        <v>1166.290039</v>
      </c>
      <c r="D5507" s="191">
        <v>1154.6899410000001</v>
      </c>
      <c r="E5507" s="191">
        <v>1161.9399410000001</v>
      </c>
      <c r="F5507" s="192">
        <v>1161.9399410000001</v>
      </c>
      <c r="G5507" s="191">
        <v>725500000</v>
      </c>
      <c r="H5507" s="194">
        <f t="shared" si="170"/>
        <v>-7.6538705887961187E-4</v>
      </c>
      <c r="I5507" s="193"/>
      <c r="J5507" s="197">
        <v>5505</v>
      </c>
      <c r="K5507" s="234"/>
      <c r="L5507" s="234"/>
      <c r="M5507" s="234"/>
      <c r="N5507" s="234"/>
      <c r="O5507" s="234"/>
      <c r="P5507" s="234"/>
      <c r="Q5507" s="7">
        <v>36145</v>
      </c>
      <c r="R5507" s="234">
        <v>0.30133900000000002</v>
      </c>
      <c r="S5507" s="234">
        <v>0.30524600000000002</v>
      </c>
      <c r="T5507" s="234">
        <v>0.29129500000000003</v>
      </c>
      <c r="U5507" s="234">
        <v>0.29296899999999998</v>
      </c>
      <c r="V5507" s="192">
        <v>0.253166</v>
      </c>
      <c r="W5507" s="234">
        <v>374348800</v>
      </c>
      <c r="X5507" s="194">
        <f t="shared" si="171"/>
        <v>-2.2343909295931344E-2</v>
      </c>
      <c r="Y5507" s="193"/>
      <c r="Z5507" s="197">
        <v>5505</v>
      </c>
    </row>
    <row r="5508" spans="1:26" ht="14.4" x14ac:dyDescent="0.3">
      <c r="A5508" s="7">
        <v>36144</v>
      </c>
      <c r="B5508" s="191">
        <v>1141.1999510000001</v>
      </c>
      <c r="C5508" s="191">
        <v>1162.829956</v>
      </c>
      <c r="D5508" s="191">
        <v>1141.1999510000001</v>
      </c>
      <c r="E5508" s="191">
        <v>1162.829956</v>
      </c>
      <c r="F5508" s="192">
        <v>1162.829956</v>
      </c>
      <c r="G5508" s="191">
        <v>777900000</v>
      </c>
      <c r="H5508" s="194">
        <f t="shared" ref="H5508:H5571" si="172">(F5508-F5509)/F5509</f>
        <v>1.8953738107897959E-2</v>
      </c>
      <c r="I5508" s="193"/>
      <c r="J5508" s="197">
        <v>5506</v>
      </c>
      <c r="K5508" s="234"/>
      <c r="L5508" s="234"/>
      <c r="M5508" s="234"/>
      <c r="N5508" s="234"/>
      <c r="O5508" s="234"/>
      <c r="P5508" s="234"/>
      <c r="Q5508" s="7">
        <v>36144</v>
      </c>
      <c r="R5508" s="234">
        <v>0.29241099999999998</v>
      </c>
      <c r="S5508" s="234">
        <v>0.30022300000000002</v>
      </c>
      <c r="T5508" s="234">
        <v>0.29241099999999998</v>
      </c>
      <c r="U5508" s="234">
        <v>0.29966500000000001</v>
      </c>
      <c r="V5508" s="192">
        <v>0.25895200000000002</v>
      </c>
      <c r="W5508" s="234">
        <v>264712000</v>
      </c>
      <c r="X5508" s="194">
        <f t="shared" ref="X5508:X5571" si="173">(V5508-V5509)/V5509</f>
        <v>3.268927837929457E-2</v>
      </c>
      <c r="Y5508" s="193"/>
      <c r="Z5508" s="197">
        <v>5506</v>
      </c>
    </row>
    <row r="5509" spans="1:26" ht="14.4" x14ac:dyDescent="0.3">
      <c r="A5509" s="7">
        <v>36143</v>
      </c>
      <c r="B5509" s="191">
        <v>1166.459961</v>
      </c>
      <c r="C5509" s="191">
        <v>1166.459961</v>
      </c>
      <c r="D5509" s="191">
        <v>1136.8900149999999</v>
      </c>
      <c r="E5509" s="191">
        <v>1141.1999510000001</v>
      </c>
      <c r="F5509" s="192">
        <v>1141.1999510000001</v>
      </c>
      <c r="G5509" s="191">
        <v>741800000</v>
      </c>
      <c r="H5509" s="194">
        <f t="shared" si="172"/>
        <v>-2.165527394386061E-2</v>
      </c>
      <c r="I5509" s="193"/>
      <c r="J5509" s="197">
        <v>5507</v>
      </c>
      <c r="K5509" s="234"/>
      <c r="L5509" s="234"/>
      <c r="M5509" s="234"/>
      <c r="N5509" s="234"/>
      <c r="O5509" s="234"/>
      <c r="P5509" s="234"/>
      <c r="Q5509" s="7">
        <v>36143</v>
      </c>
      <c r="R5509" s="234">
        <v>0.29352699999999998</v>
      </c>
      <c r="S5509" s="234">
        <v>0.297433</v>
      </c>
      <c r="T5509" s="234">
        <v>0.28794599999999998</v>
      </c>
      <c r="U5509" s="234">
        <v>0.29017900000000002</v>
      </c>
      <c r="V5509" s="192">
        <v>0.25075500000000001</v>
      </c>
      <c r="W5509" s="234">
        <v>501446400</v>
      </c>
      <c r="X5509" s="194">
        <f t="shared" si="173"/>
        <v>-3.7035472486453426E-2</v>
      </c>
      <c r="Y5509" s="193"/>
      <c r="Z5509" s="197">
        <v>5507</v>
      </c>
    </row>
    <row r="5510" spans="1:26" ht="14.4" x14ac:dyDescent="0.3">
      <c r="A5510" s="7">
        <v>36140</v>
      </c>
      <c r="B5510" s="191">
        <v>1165.0200199999999</v>
      </c>
      <c r="C5510" s="191">
        <v>1167.8900149999999</v>
      </c>
      <c r="D5510" s="191">
        <v>1153.1899410000001</v>
      </c>
      <c r="E5510" s="191">
        <v>1166.459961</v>
      </c>
      <c r="F5510" s="192">
        <v>1166.459961</v>
      </c>
      <c r="G5510" s="191">
        <v>688900000</v>
      </c>
      <c r="H5510" s="194">
        <f t="shared" si="172"/>
        <v>1.2359796186164165E-3</v>
      </c>
      <c r="I5510" s="193"/>
      <c r="J5510" s="197">
        <v>5508</v>
      </c>
      <c r="K5510" s="234"/>
      <c r="L5510" s="234"/>
      <c r="M5510" s="234"/>
      <c r="N5510" s="234"/>
      <c r="O5510" s="234"/>
      <c r="P5510" s="234"/>
      <c r="Q5510" s="7">
        <v>36140</v>
      </c>
      <c r="R5510" s="234">
        <v>0.28794599999999998</v>
      </c>
      <c r="S5510" s="234">
        <v>0.30357099999999998</v>
      </c>
      <c r="T5510" s="234">
        <v>0.28571400000000002</v>
      </c>
      <c r="U5510" s="234">
        <v>0.30133900000000002</v>
      </c>
      <c r="V5510" s="192">
        <v>0.26039899999999999</v>
      </c>
      <c r="W5510" s="234">
        <v>689998400</v>
      </c>
      <c r="X5510" s="194">
        <f t="shared" si="173"/>
        <v>5.4686772216754297E-2</v>
      </c>
      <c r="Y5510" s="193"/>
      <c r="Z5510" s="197">
        <v>5508</v>
      </c>
    </row>
    <row r="5511" spans="1:26" ht="14.4" x14ac:dyDescent="0.3">
      <c r="A5511" s="7">
        <v>36139</v>
      </c>
      <c r="B5511" s="191">
        <v>1183.48999</v>
      </c>
      <c r="C5511" s="191">
        <v>1183.7700199999999</v>
      </c>
      <c r="D5511" s="191">
        <v>1163.75</v>
      </c>
      <c r="E5511" s="191">
        <v>1165.0200199999999</v>
      </c>
      <c r="F5511" s="192">
        <v>1165.0200199999999</v>
      </c>
      <c r="G5511" s="191">
        <v>748600000</v>
      </c>
      <c r="H5511" s="194">
        <f t="shared" si="172"/>
        <v>-1.560635928995065E-2</v>
      </c>
      <c r="I5511" s="193"/>
      <c r="J5511" s="197">
        <v>5509</v>
      </c>
      <c r="K5511" s="234"/>
      <c r="L5511" s="234"/>
      <c r="M5511" s="234"/>
      <c r="N5511" s="234"/>
      <c r="O5511" s="234"/>
      <c r="P5511" s="234"/>
      <c r="Q5511" s="7">
        <v>36139</v>
      </c>
      <c r="R5511" s="234">
        <v>0.29185299999999997</v>
      </c>
      <c r="S5511" s="234">
        <v>0.29408499999999999</v>
      </c>
      <c r="T5511" s="234">
        <v>0.28459800000000002</v>
      </c>
      <c r="U5511" s="234">
        <v>0.28571400000000002</v>
      </c>
      <c r="V5511" s="192">
        <v>0.24689700000000001</v>
      </c>
      <c r="W5511" s="234">
        <v>391249600</v>
      </c>
      <c r="X5511" s="194">
        <f t="shared" si="173"/>
        <v>0</v>
      </c>
      <c r="Y5511" s="193"/>
      <c r="Z5511" s="197">
        <v>5509</v>
      </c>
    </row>
    <row r="5512" spans="1:26" ht="14.4" x14ac:dyDescent="0.3">
      <c r="A5512" s="7">
        <v>36138</v>
      </c>
      <c r="B5512" s="191">
        <v>1181.380005</v>
      </c>
      <c r="C5512" s="191">
        <v>1185.219971</v>
      </c>
      <c r="D5512" s="191">
        <v>1175.8900149999999</v>
      </c>
      <c r="E5512" s="191">
        <v>1183.48999</v>
      </c>
      <c r="F5512" s="192">
        <v>1183.48999</v>
      </c>
      <c r="G5512" s="191">
        <v>694200000</v>
      </c>
      <c r="H5512" s="194">
        <f t="shared" si="172"/>
        <v>1.7860341220182169E-3</v>
      </c>
      <c r="I5512" s="193"/>
      <c r="J5512" s="197">
        <v>5510</v>
      </c>
      <c r="K5512" s="234"/>
      <c r="L5512" s="234"/>
      <c r="M5512" s="234"/>
      <c r="N5512" s="234"/>
      <c r="O5512" s="234"/>
      <c r="P5512" s="234"/>
      <c r="Q5512" s="7">
        <v>36138</v>
      </c>
      <c r="R5512" s="234">
        <v>0.29185299999999997</v>
      </c>
      <c r="S5512" s="234">
        <v>0.29352699999999998</v>
      </c>
      <c r="T5512" s="234">
        <v>0.28236600000000001</v>
      </c>
      <c r="U5512" s="234">
        <v>0.28571400000000002</v>
      </c>
      <c r="V5512" s="192">
        <v>0.24689700000000001</v>
      </c>
      <c r="W5512" s="234">
        <v>592916800</v>
      </c>
      <c r="X5512" s="194">
        <f t="shared" si="173"/>
        <v>-1.9484273119382909E-3</v>
      </c>
      <c r="Y5512" s="193"/>
      <c r="Z5512" s="197">
        <v>5510</v>
      </c>
    </row>
    <row r="5513" spans="1:26" ht="14.4" x14ac:dyDescent="0.3">
      <c r="A5513" s="7">
        <v>36137</v>
      </c>
      <c r="B5513" s="191">
        <v>1187.6999510000001</v>
      </c>
      <c r="C5513" s="191">
        <v>1193.530029</v>
      </c>
      <c r="D5513" s="191">
        <v>1172.780029</v>
      </c>
      <c r="E5513" s="191">
        <v>1181.380005</v>
      </c>
      <c r="F5513" s="192">
        <v>1181.380005</v>
      </c>
      <c r="G5513" s="191">
        <v>727700000</v>
      </c>
      <c r="H5513" s="194">
        <f t="shared" si="172"/>
        <v>-5.3211638130311522E-3</v>
      </c>
      <c r="I5513" s="193"/>
      <c r="J5513" s="197">
        <v>5511</v>
      </c>
      <c r="K5513" s="234"/>
      <c r="L5513" s="234"/>
      <c r="M5513" s="234"/>
      <c r="N5513" s="234"/>
      <c r="O5513" s="234"/>
      <c r="P5513" s="234"/>
      <c r="Q5513" s="7">
        <v>36137</v>
      </c>
      <c r="R5513" s="234">
        <v>0.30301299999999998</v>
      </c>
      <c r="S5513" s="234">
        <v>0.30301299999999998</v>
      </c>
      <c r="T5513" s="234">
        <v>0.28571400000000002</v>
      </c>
      <c r="U5513" s="234">
        <v>0.28627200000000003</v>
      </c>
      <c r="V5513" s="192">
        <v>0.24737899999999999</v>
      </c>
      <c r="W5513" s="234">
        <v>680108800</v>
      </c>
      <c r="X5513" s="194">
        <f t="shared" si="173"/>
        <v>-5.0000192013026183E-2</v>
      </c>
      <c r="Y5513" s="193"/>
      <c r="Z5513" s="197">
        <v>5511</v>
      </c>
    </row>
    <row r="5514" spans="1:26" ht="14.4" x14ac:dyDescent="0.3">
      <c r="A5514" s="7">
        <v>36136</v>
      </c>
      <c r="B5514" s="191">
        <v>1176.73999</v>
      </c>
      <c r="C5514" s="191">
        <v>1188.959961</v>
      </c>
      <c r="D5514" s="191">
        <v>1176.709961</v>
      </c>
      <c r="E5514" s="191">
        <v>1187.6999510000001</v>
      </c>
      <c r="F5514" s="192">
        <v>1187.6999510000001</v>
      </c>
      <c r="G5514" s="191">
        <v>671200000</v>
      </c>
      <c r="H5514" s="194">
        <f t="shared" si="172"/>
        <v>9.3138340611676005E-3</v>
      </c>
      <c r="I5514" s="193"/>
      <c r="J5514" s="197">
        <v>5512</v>
      </c>
      <c r="K5514" s="234"/>
      <c r="L5514" s="234"/>
      <c r="M5514" s="234"/>
      <c r="N5514" s="234"/>
      <c r="O5514" s="234"/>
      <c r="P5514" s="234"/>
      <c r="Q5514" s="7">
        <v>36136</v>
      </c>
      <c r="R5514" s="234">
        <v>0.29799100000000001</v>
      </c>
      <c r="S5514" s="234">
        <v>0.30133900000000002</v>
      </c>
      <c r="T5514" s="234">
        <v>0.29241099999999998</v>
      </c>
      <c r="U5514" s="234">
        <v>0.30133900000000002</v>
      </c>
      <c r="V5514" s="192">
        <v>0.26039899999999999</v>
      </c>
      <c r="W5514" s="234">
        <v>566596800</v>
      </c>
      <c r="X5514" s="194">
        <f t="shared" si="173"/>
        <v>3.0532206233873024E-2</v>
      </c>
      <c r="Y5514" s="193"/>
      <c r="Z5514" s="197">
        <v>5512</v>
      </c>
    </row>
    <row r="5515" spans="1:26" ht="14.4" x14ac:dyDescent="0.3">
      <c r="A5515" s="7">
        <v>36133</v>
      </c>
      <c r="B5515" s="191">
        <v>1150.1400149999999</v>
      </c>
      <c r="C5515" s="191">
        <v>1176.73999</v>
      </c>
      <c r="D5515" s="191">
        <v>1150.1400149999999</v>
      </c>
      <c r="E5515" s="191">
        <v>1176.73999</v>
      </c>
      <c r="F5515" s="192">
        <v>1176.73999</v>
      </c>
      <c r="G5515" s="191">
        <v>709700000</v>
      </c>
      <c r="H5515" s="194">
        <f t="shared" si="172"/>
        <v>2.3127597208240848E-2</v>
      </c>
      <c r="I5515" s="193"/>
      <c r="J5515" s="197">
        <v>5513</v>
      </c>
      <c r="K5515" s="234"/>
      <c r="L5515" s="234"/>
      <c r="M5515" s="234"/>
      <c r="N5515" s="234"/>
      <c r="O5515" s="234"/>
      <c r="P5515" s="234"/>
      <c r="Q5515" s="7">
        <v>36133</v>
      </c>
      <c r="R5515" s="234">
        <v>0.30636200000000002</v>
      </c>
      <c r="S5515" s="234">
        <v>0.30747799999999997</v>
      </c>
      <c r="T5515" s="234">
        <v>0.28571400000000002</v>
      </c>
      <c r="U5515" s="234">
        <v>0.29241099999999998</v>
      </c>
      <c r="V5515" s="192">
        <v>0.25268400000000002</v>
      </c>
      <c r="W5515" s="234">
        <v>721369600</v>
      </c>
      <c r="X5515" s="194">
        <f t="shared" si="173"/>
        <v>-2.7828114359583978E-2</v>
      </c>
      <c r="Y5515" s="193"/>
      <c r="Z5515" s="197">
        <v>5513</v>
      </c>
    </row>
    <row r="5516" spans="1:26" ht="14.4" x14ac:dyDescent="0.3">
      <c r="A5516" s="7">
        <v>36132</v>
      </c>
      <c r="B5516" s="191">
        <v>1171.25</v>
      </c>
      <c r="C5516" s="191">
        <v>1176.98999</v>
      </c>
      <c r="D5516" s="191">
        <v>1149.6099850000001</v>
      </c>
      <c r="E5516" s="191">
        <v>1150.1400149999999</v>
      </c>
      <c r="F5516" s="192">
        <v>1150.1400149999999</v>
      </c>
      <c r="G5516" s="191">
        <v>799100000</v>
      </c>
      <c r="H5516" s="194">
        <f t="shared" si="172"/>
        <v>-1.8023466382070481E-2</v>
      </c>
      <c r="I5516" s="193"/>
      <c r="J5516" s="197">
        <v>5514</v>
      </c>
      <c r="K5516" s="234"/>
      <c r="L5516" s="234"/>
      <c r="M5516" s="234"/>
      <c r="N5516" s="234"/>
      <c r="O5516" s="234"/>
      <c r="P5516" s="234"/>
      <c r="Q5516" s="7">
        <v>36132</v>
      </c>
      <c r="R5516" s="234">
        <v>0.32421899999999998</v>
      </c>
      <c r="S5516" s="234">
        <v>0.32589299999999999</v>
      </c>
      <c r="T5516" s="234">
        <v>0.30022300000000002</v>
      </c>
      <c r="U5516" s="234">
        <v>0.30078100000000002</v>
      </c>
      <c r="V5516" s="192">
        <v>0.25991700000000001</v>
      </c>
      <c r="W5516" s="234">
        <v>626046400</v>
      </c>
      <c r="X5516" s="194">
        <f t="shared" si="173"/>
        <v>-6.4235542322660905E-2</v>
      </c>
      <c r="Y5516" s="193"/>
      <c r="Z5516" s="197">
        <v>5514</v>
      </c>
    </row>
    <row r="5517" spans="1:26" ht="14.4" x14ac:dyDescent="0.3">
      <c r="A5517" s="7">
        <v>36131</v>
      </c>
      <c r="B5517" s="191">
        <v>1175.280029</v>
      </c>
      <c r="C5517" s="191">
        <v>1175.280029</v>
      </c>
      <c r="D5517" s="191">
        <v>1157.76001</v>
      </c>
      <c r="E5517" s="191">
        <v>1171.25</v>
      </c>
      <c r="F5517" s="192">
        <v>1171.25</v>
      </c>
      <c r="G5517" s="191">
        <v>727400000</v>
      </c>
      <c r="H5517" s="194">
        <f t="shared" si="172"/>
        <v>-3.4289947081199089E-3</v>
      </c>
      <c r="I5517" s="193"/>
      <c r="J5517" s="197">
        <v>5515</v>
      </c>
      <c r="K5517" s="234"/>
      <c r="L5517" s="234"/>
      <c r="M5517" s="234"/>
      <c r="N5517" s="234"/>
      <c r="O5517" s="234"/>
      <c r="P5517" s="234"/>
      <c r="Q5517" s="7">
        <v>36131</v>
      </c>
      <c r="R5517" s="234">
        <v>0.30468800000000001</v>
      </c>
      <c r="S5517" s="234">
        <v>0.32924100000000001</v>
      </c>
      <c r="T5517" s="234">
        <v>0.29910700000000001</v>
      </c>
      <c r="U5517" s="234">
        <v>0.32142900000000002</v>
      </c>
      <c r="V5517" s="192">
        <v>0.27775899999999998</v>
      </c>
      <c r="W5517" s="234">
        <v>962483200</v>
      </c>
      <c r="X5517" s="194">
        <f t="shared" si="173"/>
        <v>5.4946599213040848E-2</v>
      </c>
      <c r="Y5517" s="193"/>
      <c r="Z5517" s="197">
        <v>5515</v>
      </c>
    </row>
    <row r="5518" spans="1:26" ht="14.4" x14ac:dyDescent="0.3">
      <c r="A5518" s="7">
        <v>36130</v>
      </c>
      <c r="B5518" s="191">
        <v>1163.630005</v>
      </c>
      <c r="C5518" s="191">
        <v>1175.8900149999999</v>
      </c>
      <c r="D5518" s="191">
        <v>1150.3100589999999</v>
      </c>
      <c r="E5518" s="191">
        <v>1175.280029</v>
      </c>
      <c r="F5518" s="192">
        <v>1175.280029</v>
      </c>
      <c r="G5518" s="191">
        <v>789200000</v>
      </c>
      <c r="H5518" s="194">
        <f t="shared" si="172"/>
        <v>1.0011794083979494E-2</v>
      </c>
      <c r="I5518" s="193"/>
      <c r="J5518" s="197">
        <v>5516</v>
      </c>
      <c r="K5518" s="234"/>
      <c r="L5518" s="234"/>
      <c r="M5518" s="234"/>
      <c r="N5518" s="234"/>
      <c r="O5518" s="234"/>
      <c r="P5518" s="234"/>
      <c r="Q5518" s="7">
        <v>36130</v>
      </c>
      <c r="R5518" s="234">
        <v>0.28571400000000002</v>
      </c>
      <c r="S5518" s="234">
        <v>0.31082599999999999</v>
      </c>
      <c r="T5518" s="234">
        <v>0.28236600000000001</v>
      </c>
      <c r="U5518" s="234">
        <v>0.30468800000000001</v>
      </c>
      <c r="V5518" s="192">
        <v>0.26329200000000003</v>
      </c>
      <c r="W5518" s="234">
        <v>865737600</v>
      </c>
      <c r="X5518" s="194">
        <f t="shared" si="173"/>
        <v>6.8490148732828895E-2</v>
      </c>
      <c r="Y5518" s="193"/>
      <c r="Z5518" s="197">
        <v>5516</v>
      </c>
    </row>
    <row r="5519" spans="1:26" ht="14.4" x14ac:dyDescent="0.3">
      <c r="A5519" s="7">
        <v>36129</v>
      </c>
      <c r="B5519" s="191">
        <v>1192.329956</v>
      </c>
      <c r="C5519" s="191">
        <v>1192.719971</v>
      </c>
      <c r="D5519" s="191">
        <v>1163.630005</v>
      </c>
      <c r="E5519" s="191">
        <v>1163.630005</v>
      </c>
      <c r="F5519" s="192">
        <v>1163.630005</v>
      </c>
      <c r="G5519" s="191">
        <v>687900000</v>
      </c>
      <c r="H5519" s="194">
        <f t="shared" si="172"/>
        <v>-2.4070477182576176E-2</v>
      </c>
      <c r="I5519" s="193"/>
      <c r="J5519" s="197">
        <v>5517</v>
      </c>
      <c r="K5519" s="234"/>
      <c r="L5519" s="234"/>
      <c r="M5519" s="234"/>
      <c r="N5519" s="234"/>
      <c r="O5519" s="234"/>
      <c r="P5519" s="234"/>
      <c r="Q5519" s="7">
        <v>36129</v>
      </c>
      <c r="R5519" s="234">
        <v>0.30859399999999998</v>
      </c>
      <c r="S5519" s="234">
        <v>0.31082599999999999</v>
      </c>
      <c r="T5519" s="234">
        <v>0.28348200000000001</v>
      </c>
      <c r="U5519" s="234">
        <v>0.28515600000000002</v>
      </c>
      <c r="V5519" s="192">
        <v>0.246415</v>
      </c>
      <c r="W5519" s="234">
        <v>561489600</v>
      </c>
      <c r="X5519" s="194">
        <f t="shared" si="173"/>
        <v>-8.912636863000227E-2</v>
      </c>
      <c r="Y5519" s="193"/>
      <c r="Z5519" s="197">
        <v>5517</v>
      </c>
    </row>
    <row r="5520" spans="1:26" ht="14.4" x14ac:dyDescent="0.3">
      <c r="A5520" s="7">
        <v>36126</v>
      </c>
      <c r="B5520" s="191">
        <v>1186.869995</v>
      </c>
      <c r="C5520" s="191">
        <v>1192.969971</v>
      </c>
      <c r="D5520" s="191">
        <v>1186.829956</v>
      </c>
      <c r="E5520" s="191">
        <v>1192.329956</v>
      </c>
      <c r="F5520" s="192">
        <v>1192.329956</v>
      </c>
      <c r="G5520" s="191">
        <v>256950000</v>
      </c>
      <c r="H5520" s="194">
        <f t="shared" si="172"/>
        <v>4.6003024956410843E-3</v>
      </c>
      <c r="I5520" s="193"/>
      <c r="J5520" s="197">
        <v>5518</v>
      </c>
      <c r="K5520" s="234"/>
      <c r="L5520" s="234"/>
      <c r="M5520" s="234"/>
      <c r="N5520" s="234"/>
      <c r="O5520" s="234"/>
      <c r="P5520" s="234"/>
      <c r="Q5520" s="7">
        <v>36126</v>
      </c>
      <c r="R5520" s="234">
        <v>0.313058</v>
      </c>
      <c r="S5520" s="234">
        <v>0.31361600000000001</v>
      </c>
      <c r="T5520" s="234">
        <v>0.31026799999999999</v>
      </c>
      <c r="U5520" s="234">
        <v>0.313058</v>
      </c>
      <c r="V5520" s="192">
        <v>0.27052599999999999</v>
      </c>
      <c r="W5520" s="234">
        <v>153104000</v>
      </c>
      <c r="X5520" s="194">
        <f t="shared" si="173"/>
        <v>-1.7785452827962197E-3</v>
      </c>
      <c r="Y5520" s="193"/>
      <c r="Z5520" s="197">
        <v>5518</v>
      </c>
    </row>
    <row r="5521" spans="1:26" ht="14.4" x14ac:dyDescent="0.3">
      <c r="A5521" s="7">
        <v>36124</v>
      </c>
      <c r="B5521" s="191">
        <v>1182.98999</v>
      </c>
      <c r="C5521" s="191">
        <v>1187.160034</v>
      </c>
      <c r="D5521" s="191">
        <v>1179.369995</v>
      </c>
      <c r="E5521" s="191">
        <v>1186.869995</v>
      </c>
      <c r="F5521" s="192">
        <v>1186.869995</v>
      </c>
      <c r="G5521" s="191">
        <v>583580000</v>
      </c>
      <c r="H5521" s="194">
        <f t="shared" si="172"/>
        <v>3.279829104893764E-3</v>
      </c>
      <c r="I5521" s="193"/>
      <c r="J5521" s="197">
        <v>5519</v>
      </c>
      <c r="K5521" s="234"/>
      <c r="L5521" s="234"/>
      <c r="M5521" s="234"/>
      <c r="N5521" s="234"/>
      <c r="O5521" s="234"/>
      <c r="P5521" s="234"/>
      <c r="Q5521" s="7">
        <v>36124</v>
      </c>
      <c r="R5521" s="234">
        <v>0.32031300000000001</v>
      </c>
      <c r="S5521" s="234">
        <v>0.32198700000000002</v>
      </c>
      <c r="T5521" s="234">
        <v>0.311942</v>
      </c>
      <c r="U5521" s="234">
        <v>0.31361600000000001</v>
      </c>
      <c r="V5521" s="192">
        <v>0.27100800000000003</v>
      </c>
      <c r="W5521" s="234">
        <v>303800000</v>
      </c>
      <c r="X5521" s="194">
        <f t="shared" si="173"/>
        <v>-2.2609159793275206E-2</v>
      </c>
      <c r="Y5521" s="193"/>
      <c r="Z5521" s="197">
        <v>5519</v>
      </c>
    </row>
    <row r="5522" spans="1:26" ht="14.4" x14ac:dyDescent="0.3">
      <c r="A5522" s="7">
        <v>36123</v>
      </c>
      <c r="B5522" s="191">
        <v>1188.209961</v>
      </c>
      <c r="C5522" s="191">
        <v>1191.3000489999999</v>
      </c>
      <c r="D5522" s="191">
        <v>1181.8100589999999</v>
      </c>
      <c r="E5522" s="191">
        <v>1182.98999</v>
      </c>
      <c r="F5522" s="192">
        <v>1182.98999</v>
      </c>
      <c r="G5522" s="191">
        <v>766200000</v>
      </c>
      <c r="H5522" s="194">
        <f t="shared" si="172"/>
        <v>-4.3931385624867581E-3</v>
      </c>
      <c r="I5522" s="193"/>
      <c r="J5522" s="197">
        <v>5520</v>
      </c>
      <c r="K5522" s="234"/>
      <c r="L5522" s="234"/>
      <c r="M5522" s="234"/>
      <c r="N5522" s="234"/>
      <c r="O5522" s="234"/>
      <c r="P5522" s="234"/>
      <c r="Q5522" s="7">
        <v>36123</v>
      </c>
      <c r="R5522" s="234">
        <v>0.32254500000000003</v>
      </c>
      <c r="S5522" s="234">
        <v>0.328125</v>
      </c>
      <c r="T5522" s="234">
        <v>0.31919599999999998</v>
      </c>
      <c r="U5522" s="234">
        <v>0.32087100000000002</v>
      </c>
      <c r="V5522" s="192">
        <v>0.277277</v>
      </c>
      <c r="W5522" s="234">
        <v>319748800</v>
      </c>
      <c r="X5522" s="194">
        <f t="shared" si="173"/>
        <v>-8.6203197849031663E-3</v>
      </c>
      <c r="Y5522" s="193"/>
      <c r="Z5522" s="197">
        <v>5520</v>
      </c>
    </row>
    <row r="5523" spans="1:26" ht="14.4" x14ac:dyDescent="0.3">
      <c r="A5523" s="7">
        <v>36122</v>
      </c>
      <c r="B5523" s="191">
        <v>1163.5500489999999</v>
      </c>
      <c r="C5523" s="191">
        <v>1188.209961</v>
      </c>
      <c r="D5523" s="191">
        <v>1163.5500489999999</v>
      </c>
      <c r="E5523" s="191">
        <v>1188.209961</v>
      </c>
      <c r="F5523" s="192">
        <v>1188.209961</v>
      </c>
      <c r="G5523" s="191">
        <v>774100000</v>
      </c>
      <c r="H5523" s="194">
        <f t="shared" si="172"/>
        <v>2.119368395127804E-2</v>
      </c>
      <c r="I5523" s="193"/>
      <c r="J5523" s="197">
        <v>5521</v>
      </c>
      <c r="K5523" s="234"/>
      <c r="L5523" s="234"/>
      <c r="M5523" s="234"/>
      <c r="N5523" s="234"/>
      <c r="O5523" s="234"/>
      <c r="P5523" s="234"/>
      <c r="Q5523" s="7">
        <v>36122</v>
      </c>
      <c r="R5523" s="234">
        <v>0.31752200000000003</v>
      </c>
      <c r="S5523" s="234">
        <v>0.328683</v>
      </c>
      <c r="T5523" s="234">
        <v>0.31417400000000001</v>
      </c>
      <c r="U5523" s="234">
        <v>0.32366099999999998</v>
      </c>
      <c r="V5523" s="192">
        <v>0.27968799999999999</v>
      </c>
      <c r="W5523" s="234">
        <v>577953600</v>
      </c>
      <c r="X5523" s="194">
        <f t="shared" si="173"/>
        <v>2.6547503257418618E-2</v>
      </c>
      <c r="Y5523" s="193"/>
      <c r="Z5523" s="197">
        <v>5521</v>
      </c>
    </row>
    <row r="5524" spans="1:26" ht="14.4" x14ac:dyDescent="0.3">
      <c r="A5524" s="7">
        <v>36119</v>
      </c>
      <c r="B5524" s="191">
        <v>1152.6099850000001</v>
      </c>
      <c r="C5524" s="191">
        <v>1163.5500489999999</v>
      </c>
      <c r="D5524" s="191">
        <v>1152.6099850000001</v>
      </c>
      <c r="E5524" s="191">
        <v>1163.5500489999999</v>
      </c>
      <c r="F5524" s="192">
        <v>1163.5500489999999</v>
      </c>
      <c r="G5524" s="191">
        <v>721200000</v>
      </c>
      <c r="H5524" s="194">
        <f t="shared" si="172"/>
        <v>9.4915575453737647E-3</v>
      </c>
      <c r="I5524" s="193"/>
      <c r="J5524" s="197">
        <v>5522</v>
      </c>
      <c r="K5524" s="234"/>
      <c r="L5524" s="234"/>
      <c r="M5524" s="234"/>
      <c r="N5524" s="234"/>
      <c r="O5524" s="234"/>
      <c r="P5524" s="234"/>
      <c r="Q5524" s="7">
        <v>36119</v>
      </c>
      <c r="R5524" s="234">
        <v>0.32533499999999999</v>
      </c>
      <c r="S5524" s="234">
        <v>0.328125</v>
      </c>
      <c r="T5524" s="234">
        <v>0.31026799999999999</v>
      </c>
      <c r="U5524" s="234">
        <v>0.31529000000000001</v>
      </c>
      <c r="V5524" s="192">
        <v>0.272455</v>
      </c>
      <c r="W5524" s="234">
        <v>399224000</v>
      </c>
      <c r="X5524" s="194">
        <f t="shared" si="173"/>
        <v>-1.2235797411449142E-2</v>
      </c>
      <c r="Y5524" s="193"/>
      <c r="Z5524" s="197">
        <v>5522</v>
      </c>
    </row>
    <row r="5525" spans="1:26" ht="14.4" x14ac:dyDescent="0.3">
      <c r="A5525" s="7">
        <v>36118</v>
      </c>
      <c r="B5525" s="191">
        <v>1144.4799800000001</v>
      </c>
      <c r="C5525" s="191">
        <v>1155.099976</v>
      </c>
      <c r="D5525" s="191">
        <v>1144.420044</v>
      </c>
      <c r="E5525" s="191">
        <v>1152.6099850000001</v>
      </c>
      <c r="F5525" s="192">
        <v>1152.6099850000001</v>
      </c>
      <c r="G5525" s="191">
        <v>671000000</v>
      </c>
      <c r="H5525" s="194">
        <f t="shared" si="172"/>
        <v>7.1036672917598629E-3</v>
      </c>
      <c r="I5525" s="193"/>
      <c r="J5525" s="197">
        <v>5523</v>
      </c>
      <c r="K5525" s="234"/>
      <c r="L5525" s="234"/>
      <c r="M5525" s="234"/>
      <c r="N5525" s="234"/>
      <c r="O5525" s="234"/>
      <c r="P5525" s="234"/>
      <c r="Q5525" s="7">
        <v>36118</v>
      </c>
      <c r="R5525" s="234">
        <v>0.31696400000000002</v>
      </c>
      <c r="S5525" s="234">
        <v>0.33203100000000002</v>
      </c>
      <c r="T5525" s="234">
        <v>0.31640600000000002</v>
      </c>
      <c r="U5525" s="234">
        <v>0.31919599999999998</v>
      </c>
      <c r="V5525" s="192">
        <v>0.27583000000000002</v>
      </c>
      <c r="W5525" s="234">
        <v>346528000</v>
      </c>
      <c r="X5525" s="194">
        <f t="shared" si="173"/>
        <v>8.8179680270939337E-3</v>
      </c>
      <c r="Y5525" s="193"/>
      <c r="Z5525" s="197">
        <v>5523</v>
      </c>
    </row>
    <row r="5526" spans="1:26" ht="14.4" x14ac:dyDescent="0.3">
      <c r="A5526" s="7">
        <v>36117</v>
      </c>
      <c r="B5526" s="191">
        <v>1139.3199460000001</v>
      </c>
      <c r="C5526" s="191">
        <v>1144.5200199999999</v>
      </c>
      <c r="D5526" s="191">
        <v>1133.0699460000001</v>
      </c>
      <c r="E5526" s="191">
        <v>1144.4799800000001</v>
      </c>
      <c r="F5526" s="192">
        <v>1144.4799800000001</v>
      </c>
      <c r="G5526" s="191">
        <v>652510000</v>
      </c>
      <c r="H5526" s="194">
        <f t="shared" si="172"/>
        <v>4.5290473655939974E-3</v>
      </c>
      <c r="I5526" s="193"/>
      <c r="J5526" s="197">
        <v>5524</v>
      </c>
      <c r="K5526" s="234"/>
      <c r="L5526" s="234"/>
      <c r="M5526" s="234"/>
      <c r="N5526" s="234"/>
      <c r="O5526" s="234"/>
      <c r="P5526" s="234"/>
      <c r="Q5526" s="7">
        <v>36117</v>
      </c>
      <c r="R5526" s="234">
        <v>0.31417400000000001</v>
      </c>
      <c r="S5526" s="234">
        <v>0.32142900000000002</v>
      </c>
      <c r="T5526" s="234">
        <v>0.31138399999999999</v>
      </c>
      <c r="U5526" s="234">
        <v>0.31640600000000002</v>
      </c>
      <c r="V5526" s="192">
        <v>0.27341900000000002</v>
      </c>
      <c r="W5526" s="234">
        <v>329660800</v>
      </c>
      <c r="X5526" s="194">
        <f t="shared" si="173"/>
        <v>1.7952546007587757E-2</v>
      </c>
      <c r="Y5526" s="193"/>
      <c r="Z5526" s="197">
        <v>5524</v>
      </c>
    </row>
    <row r="5527" spans="1:26" ht="14.4" x14ac:dyDescent="0.3">
      <c r="A5527" s="7">
        <v>36116</v>
      </c>
      <c r="B5527" s="191">
        <v>1135.869995</v>
      </c>
      <c r="C5527" s="191">
        <v>1151.709961</v>
      </c>
      <c r="D5527" s="191">
        <v>1129.670044</v>
      </c>
      <c r="E5527" s="191">
        <v>1139.3199460000001</v>
      </c>
      <c r="F5527" s="192">
        <v>1139.3199460000001</v>
      </c>
      <c r="G5527" s="191">
        <v>705200000</v>
      </c>
      <c r="H5527" s="194">
        <f t="shared" si="172"/>
        <v>3.0372762861827821E-3</v>
      </c>
      <c r="I5527" s="193"/>
      <c r="J5527" s="197">
        <v>5525</v>
      </c>
      <c r="K5527" s="234"/>
      <c r="L5527" s="234"/>
      <c r="M5527" s="234"/>
      <c r="N5527" s="234"/>
      <c r="O5527" s="234"/>
      <c r="P5527" s="234"/>
      <c r="Q5527" s="7">
        <v>36116</v>
      </c>
      <c r="R5527" s="234">
        <v>0.31919599999999998</v>
      </c>
      <c r="S5527" s="234">
        <v>0.31975399999999998</v>
      </c>
      <c r="T5527" s="234">
        <v>0.31026799999999999</v>
      </c>
      <c r="U5527" s="234">
        <v>0.31082599999999999</v>
      </c>
      <c r="V5527" s="192">
        <v>0.26859699999999997</v>
      </c>
      <c r="W5527" s="234">
        <v>210728000</v>
      </c>
      <c r="X5527" s="194">
        <f t="shared" si="173"/>
        <v>-3.2985429815055513E-2</v>
      </c>
      <c r="Y5527" s="193"/>
      <c r="Z5527" s="197">
        <v>5525</v>
      </c>
    </row>
    <row r="5528" spans="1:26" ht="14.4" x14ac:dyDescent="0.3">
      <c r="A5528" s="7">
        <v>36115</v>
      </c>
      <c r="B5528" s="191">
        <v>1125.719971</v>
      </c>
      <c r="C5528" s="191">
        <v>1138.719971</v>
      </c>
      <c r="D5528" s="191">
        <v>1125.719971</v>
      </c>
      <c r="E5528" s="191">
        <v>1135.869995</v>
      </c>
      <c r="F5528" s="192">
        <v>1135.869995</v>
      </c>
      <c r="G5528" s="191">
        <v>615580000</v>
      </c>
      <c r="H5528" s="194">
        <f t="shared" si="172"/>
        <v>9.01647324510336E-3</v>
      </c>
      <c r="I5528" s="193"/>
      <c r="J5528" s="197">
        <v>5526</v>
      </c>
      <c r="K5528" s="234"/>
      <c r="L5528" s="234"/>
      <c r="M5528" s="234"/>
      <c r="N5528" s="234"/>
      <c r="O5528" s="234"/>
      <c r="P5528" s="234"/>
      <c r="Q5528" s="7">
        <v>36115</v>
      </c>
      <c r="R5528" s="234">
        <v>0.32087100000000002</v>
      </c>
      <c r="S5528" s="234">
        <v>0.328125</v>
      </c>
      <c r="T5528" s="234">
        <v>0.31640600000000002</v>
      </c>
      <c r="U5528" s="234">
        <v>0.32142900000000002</v>
      </c>
      <c r="V5528" s="192">
        <v>0.27775899999999998</v>
      </c>
      <c r="W5528" s="234">
        <v>384529600</v>
      </c>
      <c r="X5528" s="194">
        <f t="shared" si="173"/>
        <v>8.7561921640977834E-3</v>
      </c>
      <c r="Y5528" s="193"/>
      <c r="Z5528" s="197">
        <v>5526</v>
      </c>
    </row>
    <row r="5529" spans="1:26" ht="14.4" x14ac:dyDescent="0.3">
      <c r="A5529" s="7">
        <v>36112</v>
      </c>
      <c r="B5529" s="191">
        <v>1117.6899410000001</v>
      </c>
      <c r="C5529" s="191">
        <v>1126.339966</v>
      </c>
      <c r="D5529" s="191">
        <v>1116.76001</v>
      </c>
      <c r="E5529" s="191">
        <v>1125.719971</v>
      </c>
      <c r="F5529" s="192">
        <v>1125.719971</v>
      </c>
      <c r="G5529" s="191">
        <v>602270000</v>
      </c>
      <c r="H5529" s="194">
        <f t="shared" si="172"/>
        <v>7.1844880278831248E-3</v>
      </c>
      <c r="I5529" s="193"/>
      <c r="J5529" s="197">
        <v>5527</v>
      </c>
      <c r="K5529" s="234"/>
      <c r="L5529" s="234"/>
      <c r="M5529" s="234"/>
      <c r="N5529" s="234"/>
      <c r="O5529" s="234"/>
      <c r="P5529" s="234"/>
      <c r="Q5529" s="7">
        <v>36112</v>
      </c>
      <c r="R5529" s="234">
        <v>0.311942</v>
      </c>
      <c r="S5529" s="234">
        <v>0.32198700000000002</v>
      </c>
      <c r="T5529" s="234">
        <v>0.30970999999999999</v>
      </c>
      <c r="U5529" s="234">
        <v>0.31863799999999998</v>
      </c>
      <c r="V5529" s="192">
        <v>0.27534799999999998</v>
      </c>
      <c r="W5529" s="234">
        <v>791817600</v>
      </c>
      <c r="X5529" s="194">
        <f t="shared" si="173"/>
        <v>4.9632521118599525E-2</v>
      </c>
      <c r="Y5529" s="193"/>
      <c r="Z5529" s="197">
        <v>5527</v>
      </c>
    </row>
    <row r="5530" spans="1:26" ht="14.4" x14ac:dyDescent="0.3">
      <c r="A5530" s="7">
        <v>36111</v>
      </c>
      <c r="B5530" s="191">
        <v>1120.969971</v>
      </c>
      <c r="C5530" s="191">
        <v>1126.5699460000001</v>
      </c>
      <c r="D5530" s="191">
        <v>1115.5500489999999</v>
      </c>
      <c r="E5530" s="191">
        <v>1117.6899410000001</v>
      </c>
      <c r="F5530" s="192">
        <v>1117.6899410000001</v>
      </c>
      <c r="G5530" s="191">
        <v>662300000</v>
      </c>
      <c r="H5530" s="194">
        <f t="shared" si="172"/>
        <v>-2.9260641095263532E-3</v>
      </c>
      <c r="I5530" s="193"/>
      <c r="J5530" s="197">
        <v>5528</v>
      </c>
      <c r="K5530" s="234"/>
      <c r="L5530" s="234"/>
      <c r="M5530" s="234"/>
      <c r="N5530" s="234"/>
      <c r="O5530" s="234"/>
      <c r="P5530" s="234"/>
      <c r="Q5530" s="7">
        <v>36111</v>
      </c>
      <c r="R5530" s="234">
        <v>0.29575899999999999</v>
      </c>
      <c r="S5530" s="234">
        <v>0.30747799999999997</v>
      </c>
      <c r="T5530" s="234">
        <v>0.29352699999999998</v>
      </c>
      <c r="U5530" s="234">
        <v>0.30357099999999998</v>
      </c>
      <c r="V5530" s="192">
        <v>0.26232800000000001</v>
      </c>
      <c r="W5530" s="234">
        <v>595100800</v>
      </c>
      <c r="X5530" s="194">
        <f t="shared" si="173"/>
        <v>1.3037165188915281E-2</v>
      </c>
      <c r="Y5530" s="193"/>
      <c r="Z5530" s="197">
        <v>5528</v>
      </c>
    </row>
    <row r="5531" spans="1:26" ht="14.4" x14ac:dyDescent="0.3">
      <c r="A5531" s="7">
        <v>36110</v>
      </c>
      <c r="B5531" s="191">
        <v>1128.26001</v>
      </c>
      <c r="C5531" s="191">
        <v>1136.25</v>
      </c>
      <c r="D5531" s="191">
        <v>1117.400024</v>
      </c>
      <c r="E5531" s="191">
        <v>1120.969971</v>
      </c>
      <c r="F5531" s="192">
        <v>1120.969971</v>
      </c>
      <c r="G5531" s="191">
        <v>715700000</v>
      </c>
      <c r="H5531" s="194">
        <f t="shared" si="172"/>
        <v>-6.4613111653225915E-3</v>
      </c>
      <c r="I5531" s="193"/>
      <c r="J5531" s="197">
        <v>5529</v>
      </c>
      <c r="K5531" s="234"/>
      <c r="L5531" s="234"/>
      <c r="M5531" s="234"/>
      <c r="N5531" s="234"/>
      <c r="O5531" s="234"/>
      <c r="P5531" s="234"/>
      <c r="Q5531" s="7">
        <v>36110</v>
      </c>
      <c r="R5531" s="234">
        <v>0.31919599999999998</v>
      </c>
      <c r="S5531" s="234">
        <v>0.31975399999999998</v>
      </c>
      <c r="T5531" s="234">
        <v>0.29241099999999998</v>
      </c>
      <c r="U5531" s="234">
        <v>0.29966500000000001</v>
      </c>
      <c r="V5531" s="192">
        <v>0.25895200000000002</v>
      </c>
      <c r="W5531" s="234">
        <v>948505600</v>
      </c>
      <c r="X5531" s="194">
        <f t="shared" si="173"/>
        <v>-4.4485771637737669E-2</v>
      </c>
      <c r="Y5531" s="193"/>
      <c r="Z5531" s="197">
        <v>5529</v>
      </c>
    </row>
    <row r="5532" spans="1:26" ht="14.4" x14ac:dyDescent="0.3">
      <c r="A5532" s="7">
        <v>36109</v>
      </c>
      <c r="B5532" s="191">
        <v>1130.1999510000001</v>
      </c>
      <c r="C5532" s="191">
        <v>1135.369995</v>
      </c>
      <c r="D5532" s="191">
        <v>1122.8000489999999</v>
      </c>
      <c r="E5532" s="191">
        <v>1128.26001</v>
      </c>
      <c r="F5532" s="192">
        <v>1128.26001</v>
      </c>
      <c r="G5532" s="191">
        <v>671300000</v>
      </c>
      <c r="H5532" s="194">
        <f t="shared" si="172"/>
        <v>-1.7164582234175745E-3</v>
      </c>
      <c r="I5532" s="193"/>
      <c r="J5532" s="197">
        <v>5530</v>
      </c>
      <c r="K5532" s="234"/>
      <c r="L5532" s="234"/>
      <c r="M5532" s="234"/>
      <c r="N5532" s="234"/>
      <c r="O5532" s="234"/>
      <c r="P5532" s="234"/>
      <c r="Q5532" s="7">
        <v>36109</v>
      </c>
      <c r="R5532" s="234">
        <v>0.32310299999999997</v>
      </c>
      <c r="S5532" s="234">
        <v>0.32366099999999998</v>
      </c>
      <c r="T5532" s="234">
        <v>0.3125</v>
      </c>
      <c r="U5532" s="234">
        <v>0.31361600000000001</v>
      </c>
      <c r="V5532" s="192">
        <v>0.27100800000000003</v>
      </c>
      <c r="W5532" s="234">
        <v>883982400</v>
      </c>
      <c r="X5532" s="194">
        <f t="shared" si="173"/>
        <v>-4.0954628938251331E-2</v>
      </c>
      <c r="Y5532" s="193"/>
      <c r="Z5532" s="197">
        <v>5530</v>
      </c>
    </row>
    <row r="5533" spans="1:26" ht="14.4" x14ac:dyDescent="0.3">
      <c r="A5533" s="7">
        <v>36108</v>
      </c>
      <c r="B5533" s="191">
        <v>1141.01001</v>
      </c>
      <c r="C5533" s="191">
        <v>1141.01001</v>
      </c>
      <c r="D5533" s="191">
        <v>1123.170044</v>
      </c>
      <c r="E5533" s="191">
        <v>1130.1999510000001</v>
      </c>
      <c r="F5533" s="192">
        <v>1130.1999510000001</v>
      </c>
      <c r="G5533" s="191">
        <v>592990000</v>
      </c>
      <c r="H5533" s="194">
        <f t="shared" si="172"/>
        <v>-9.474114078981577E-3</v>
      </c>
      <c r="I5533" s="193"/>
      <c r="J5533" s="197">
        <v>5531</v>
      </c>
      <c r="K5533" s="234"/>
      <c r="L5533" s="234"/>
      <c r="M5533" s="234"/>
      <c r="N5533" s="234"/>
      <c r="O5533" s="234"/>
      <c r="P5533" s="234"/>
      <c r="Q5533" s="7">
        <v>36108</v>
      </c>
      <c r="R5533" s="234">
        <v>0.33649600000000002</v>
      </c>
      <c r="S5533" s="234">
        <v>0.34040199999999998</v>
      </c>
      <c r="T5533" s="234">
        <v>0.31696400000000002</v>
      </c>
      <c r="U5533" s="234">
        <v>0.32700899999999999</v>
      </c>
      <c r="V5533" s="192">
        <v>0.28258100000000003</v>
      </c>
      <c r="W5533" s="234">
        <v>660788800</v>
      </c>
      <c r="X5533" s="194">
        <f t="shared" si="173"/>
        <v>-3.7766623988667501E-2</v>
      </c>
      <c r="Y5533" s="193"/>
      <c r="Z5533" s="197">
        <v>5531</v>
      </c>
    </row>
    <row r="5534" spans="1:26" ht="14.4" x14ac:dyDescent="0.3">
      <c r="A5534" s="7">
        <v>36105</v>
      </c>
      <c r="B5534" s="191">
        <v>1133.849976</v>
      </c>
      <c r="C5534" s="191">
        <v>1141.3000489999999</v>
      </c>
      <c r="D5534" s="191">
        <v>1131.1800539999999</v>
      </c>
      <c r="E5534" s="191">
        <v>1141.01001</v>
      </c>
      <c r="F5534" s="192">
        <v>1141.01001</v>
      </c>
      <c r="G5534" s="191">
        <v>683100000</v>
      </c>
      <c r="H5534" s="194">
        <f t="shared" si="172"/>
        <v>6.3147983874014711E-3</v>
      </c>
      <c r="I5534" s="193"/>
      <c r="J5534" s="197">
        <v>5532</v>
      </c>
      <c r="K5534" s="234"/>
      <c r="L5534" s="234"/>
      <c r="M5534" s="234"/>
      <c r="N5534" s="234"/>
      <c r="O5534" s="234"/>
      <c r="P5534" s="234"/>
      <c r="Q5534" s="7">
        <v>36105</v>
      </c>
      <c r="R5534" s="234">
        <v>0.33817000000000003</v>
      </c>
      <c r="S5534" s="234">
        <v>0.34151799999999999</v>
      </c>
      <c r="T5534" s="234">
        <v>0.33258900000000002</v>
      </c>
      <c r="U5534" s="234">
        <v>0.33984399999999998</v>
      </c>
      <c r="V5534" s="192">
        <v>0.29367199999999999</v>
      </c>
      <c r="W5534" s="234">
        <v>797339200</v>
      </c>
      <c r="X5534" s="194">
        <f t="shared" si="173"/>
        <v>-3.2752166224879892E-3</v>
      </c>
      <c r="Y5534" s="193"/>
      <c r="Z5534" s="197">
        <v>5532</v>
      </c>
    </row>
    <row r="5535" spans="1:26" ht="14.4" x14ac:dyDescent="0.3">
      <c r="A5535" s="7">
        <v>36104</v>
      </c>
      <c r="B5535" s="191">
        <v>1118.670044</v>
      </c>
      <c r="C5535" s="191">
        <v>1133.880005</v>
      </c>
      <c r="D5535" s="191">
        <v>1109.5500489999999</v>
      </c>
      <c r="E5535" s="191">
        <v>1133.849976</v>
      </c>
      <c r="F5535" s="192">
        <v>1133.849976</v>
      </c>
      <c r="G5535" s="191">
        <v>770200000</v>
      </c>
      <c r="H5535" s="194">
        <f t="shared" si="172"/>
        <v>1.3569624109823762E-2</v>
      </c>
      <c r="I5535" s="193"/>
      <c r="J5535" s="197">
        <v>5533</v>
      </c>
      <c r="K5535" s="234"/>
      <c r="L5535" s="234"/>
      <c r="M5535" s="234"/>
      <c r="N5535" s="234"/>
      <c r="O5535" s="234"/>
      <c r="P5535" s="234"/>
      <c r="Q5535" s="7">
        <v>36104</v>
      </c>
      <c r="R5535" s="234">
        <v>0.34263399999999999</v>
      </c>
      <c r="S5535" s="234">
        <v>0.35156300000000001</v>
      </c>
      <c r="T5535" s="234">
        <v>0.33984399999999998</v>
      </c>
      <c r="U5535" s="234">
        <v>0.34095999999999999</v>
      </c>
      <c r="V5535" s="192">
        <v>0.29463699999999998</v>
      </c>
      <c r="W5535" s="234">
        <v>607118400</v>
      </c>
      <c r="X5535" s="194">
        <f t="shared" si="173"/>
        <v>-1.2924839612053898E-2</v>
      </c>
      <c r="Y5535" s="193"/>
      <c r="Z5535" s="197">
        <v>5533</v>
      </c>
    </row>
    <row r="5536" spans="1:26" ht="14.4" x14ac:dyDescent="0.3">
      <c r="A5536" s="7">
        <v>36103</v>
      </c>
      <c r="B5536" s="191">
        <v>1110.839966</v>
      </c>
      <c r="C5536" s="191">
        <v>1127.1800539999999</v>
      </c>
      <c r="D5536" s="191">
        <v>1110.589966</v>
      </c>
      <c r="E5536" s="191">
        <v>1118.670044</v>
      </c>
      <c r="F5536" s="192">
        <v>1118.670044</v>
      </c>
      <c r="G5536" s="191">
        <v>861100000</v>
      </c>
      <c r="H5536" s="194">
        <f t="shared" si="172"/>
        <v>7.0487903205311555E-3</v>
      </c>
      <c r="I5536" s="193"/>
      <c r="J5536" s="197">
        <v>5534</v>
      </c>
      <c r="K5536" s="234"/>
      <c r="L5536" s="234"/>
      <c r="M5536" s="234"/>
      <c r="N5536" s="234"/>
      <c r="O5536" s="234"/>
      <c r="P5536" s="234"/>
      <c r="Q5536" s="7">
        <v>36103</v>
      </c>
      <c r="R5536" s="234">
        <v>0.344308</v>
      </c>
      <c r="S5536" s="234">
        <v>0.34932999999999997</v>
      </c>
      <c r="T5536" s="234">
        <v>0.34040199999999998</v>
      </c>
      <c r="U5536" s="234">
        <v>0.34542400000000001</v>
      </c>
      <c r="V5536" s="192">
        <v>0.29849500000000001</v>
      </c>
      <c r="W5536" s="234">
        <v>627883200</v>
      </c>
      <c r="X5536" s="194">
        <f t="shared" si="173"/>
        <v>2.3143657259985798E-2</v>
      </c>
      <c r="Y5536" s="193"/>
      <c r="Z5536" s="197">
        <v>5534</v>
      </c>
    </row>
    <row r="5537" spans="1:26" ht="14.4" x14ac:dyDescent="0.3">
      <c r="A5537" s="7">
        <v>36102</v>
      </c>
      <c r="B5537" s="191">
        <v>1111.599976</v>
      </c>
      <c r="C5537" s="191">
        <v>1115.0200199999999</v>
      </c>
      <c r="D5537" s="191">
        <v>1106.420044</v>
      </c>
      <c r="E5537" s="191">
        <v>1110.839966</v>
      </c>
      <c r="F5537" s="192">
        <v>1110.839966</v>
      </c>
      <c r="G5537" s="191">
        <v>704300000</v>
      </c>
      <c r="H5537" s="194">
        <f t="shared" si="172"/>
        <v>-6.8370818316747218E-4</v>
      </c>
      <c r="I5537" s="193"/>
      <c r="J5537" s="197">
        <v>5535</v>
      </c>
      <c r="K5537" s="234"/>
      <c r="L5537" s="234"/>
      <c r="M5537" s="234"/>
      <c r="N5537" s="234"/>
      <c r="O5537" s="234"/>
      <c r="P5537" s="234"/>
      <c r="Q5537" s="7">
        <v>36102</v>
      </c>
      <c r="R5537" s="234">
        <v>0.33370499999999997</v>
      </c>
      <c r="S5537" s="234">
        <v>0.34151799999999999</v>
      </c>
      <c r="T5537" s="234">
        <v>0.33314700000000003</v>
      </c>
      <c r="U5537" s="234">
        <v>0.33761200000000002</v>
      </c>
      <c r="V5537" s="192">
        <v>0.29174299999999997</v>
      </c>
      <c r="W5537" s="234">
        <v>370451200</v>
      </c>
      <c r="X5537" s="194">
        <f t="shared" si="173"/>
        <v>4.9811055574117101E-3</v>
      </c>
      <c r="Y5537" s="193"/>
      <c r="Z5537" s="197">
        <v>5535</v>
      </c>
    </row>
    <row r="5538" spans="1:26" ht="14.4" x14ac:dyDescent="0.3">
      <c r="A5538" s="7">
        <v>36101</v>
      </c>
      <c r="B5538" s="191">
        <v>1098.670044</v>
      </c>
      <c r="C5538" s="191">
        <v>1114.4399410000001</v>
      </c>
      <c r="D5538" s="191">
        <v>1098.670044</v>
      </c>
      <c r="E5538" s="191">
        <v>1111.599976</v>
      </c>
      <c r="F5538" s="192">
        <v>1111.599976</v>
      </c>
      <c r="G5538" s="191">
        <v>753800000</v>
      </c>
      <c r="H5538" s="194">
        <f t="shared" si="172"/>
        <v>1.1768712609042437E-2</v>
      </c>
      <c r="I5538" s="193"/>
      <c r="J5538" s="197">
        <v>5536</v>
      </c>
      <c r="K5538" s="234"/>
      <c r="L5538" s="234"/>
      <c r="M5538" s="234"/>
      <c r="N5538" s="234"/>
      <c r="O5538" s="234"/>
      <c r="P5538" s="234"/>
      <c r="Q5538" s="7">
        <v>36101</v>
      </c>
      <c r="R5538" s="234">
        <v>0.33482099999999998</v>
      </c>
      <c r="S5538" s="234">
        <v>0.33705400000000002</v>
      </c>
      <c r="T5538" s="234">
        <v>0.33258900000000002</v>
      </c>
      <c r="U5538" s="234">
        <v>0.33593800000000001</v>
      </c>
      <c r="V5538" s="192">
        <v>0.29029700000000003</v>
      </c>
      <c r="W5538" s="234">
        <v>253769600</v>
      </c>
      <c r="X5538" s="194">
        <f t="shared" si="173"/>
        <v>1.3468836296733434E-2</v>
      </c>
      <c r="Y5538" s="193"/>
      <c r="Z5538" s="197">
        <v>5536</v>
      </c>
    </row>
    <row r="5539" spans="1:26" ht="14.4" x14ac:dyDescent="0.3">
      <c r="A5539" s="7">
        <v>36098</v>
      </c>
      <c r="B5539" s="191">
        <v>1085.9300539999999</v>
      </c>
      <c r="C5539" s="191">
        <v>1103.780029</v>
      </c>
      <c r="D5539" s="191">
        <v>1085.9300539999999</v>
      </c>
      <c r="E5539" s="191">
        <v>1098.670044</v>
      </c>
      <c r="F5539" s="192">
        <v>1098.670044</v>
      </c>
      <c r="G5539" s="191">
        <v>785000000</v>
      </c>
      <c r="H5539" s="194">
        <f t="shared" si="172"/>
        <v>1.1731869794995135E-2</v>
      </c>
      <c r="I5539" s="193"/>
      <c r="J5539" s="197">
        <v>5537</v>
      </c>
      <c r="K5539" s="234"/>
      <c r="L5539" s="234"/>
      <c r="M5539" s="234"/>
      <c r="N5539" s="234"/>
      <c r="O5539" s="234"/>
      <c r="P5539" s="234"/>
      <c r="Q5539" s="7">
        <v>36098</v>
      </c>
      <c r="R5539" s="234">
        <v>0.328683</v>
      </c>
      <c r="S5539" s="234">
        <v>0.33482099999999998</v>
      </c>
      <c r="T5539" s="234">
        <v>0.32366099999999998</v>
      </c>
      <c r="U5539" s="234">
        <v>0.33147300000000002</v>
      </c>
      <c r="V5539" s="192">
        <v>0.286439</v>
      </c>
      <c r="W5539" s="234">
        <v>317643200</v>
      </c>
      <c r="X5539" s="194">
        <f t="shared" si="173"/>
        <v>1.8866380920198392E-2</v>
      </c>
      <c r="Y5539" s="193"/>
      <c r="Z5539" s="197">
        <v>5537</v>
      </c>
    </row>
    <row r="5540" spans="1:26" ht="14.4" x14ac:dyDescent="0.3">
      <c r="A5540" s="7">
        <v>36097</v>
      </c>
      <c r="B5540" s="191">
        <v>1068.089966</v>
      </c>
      <c r="C5540" s="191">
        <v>1086.1099850000001</v>
      </c>
      <c r="D5540" s="191">
        <v>1065.9499510000001</v>
      </c>
      <c r="E5540" s="191">
        <v>1085.9300539999999</v>
      </c>
      <c r="F5540" s="192">
        <v>1085.9300539999999</v>
      </c>
      <c r="G5540" s="191">
        <v>699400000</v>
      </c>
      <c r="H5540" s="194">
        <f t="shared" si="172"/>
        <v>1.6702795240003149E-2</v>
      </c>
      <c r="I5540" s="193"/>
      <c r="J5540" s="197">
        <v>5538</v>
      </c>
      <c r="K5540" s="234"/>
      <c r="L5540" s="234"/>
      <c r="M5540" s="234"/>
      <c r="N5540" s="234"/>
      <c r="O5540" s="234"/>
      <c r="P5540" s="234"/>
      <c r="Q5540" s="7">
        <v>36097</v>
      </c>
      <c r="R5540" s="234">
        <v>0.32533499999999999</v>
      </c>
      <c r="S5540" s="234">
        <v>0.33426299999999998</v>
      </c>
      <c r="T5540" s="234">
        <v>0.31975399999999998</v>
      </c>
      <c r="U5540" s="234">
        <v>0.32533499999999999</v>
      </c>
      <c r="V5540" s="192">
        <v>0.28113500000000002</v>
      </c>
      <c r="W5540" s="234">
        <v>344579200</v>
      </c>
      <c r="X5540" s="194">
        <f t="shared" si="173"/>
        <v>-1.0185615502696843E-2</v>
      </c>
      <c r="Y5540" s="193"/>
      <c r="Z5540" s="197">
        <v>5538</v>
      </c>
    </row>
    <row r="5541" spans="1:26" ht="14.4" x14ac:dyDescent="0.3">
      <c r="A5541" s="7">
        <v>36096</v>
      </c>
      <c r="B5541" s="191">
        <v>1065.339966</v>
      </c>
      <c r="C5541" s="191">
        <v>1072.790039</v>
      </c>
      <c r="D5541" s="191">
        <v>1059.650024</v>
      </c>
      <c r="E5541" s="191">
        <v>1068.089966</v>
      </c>
      <c r="F5541" s="192">
        <v>1068.089966</v>
      </c>
      <c r="G5541" s="191">
        <v>677500000</v>
      </c>
      <c r="H5541" s="194">
        <f t="shared" si="172"/>
        <v>2.5813356184555269E-3</v>
      </c>
      <c r="I5541" s="193"/>
      <c r="J5541" s="197">
        <v>5539</v>
      </c>
      <c r="K5541" s="234"/>
      <c r="L5541" s="234"/>
      <c r="M5541" s="234"/>
      <c r="N5541" s="234"/>
      <c r="O5541" s="234"/>
      <c r="P5541" s="234"/>
      <c r="Q5541" s="7">
        <v>36096</v>
      </c>
      <c r="R5541" s="234">
        <v>0.31473200000000001</v>
      </c>
      <c r="S5541" s="234">
        <v>0.33035700000000001</v>
      </c>
      <c r="T5541" s="234">
        <v>0.31361600000000001</v>
      </c>
      <c r="U5541" s="234">
        <v>0.328683</v>
      </c>
      <c r="V5541" s="192">
        <v>0.284028</v>
      </c>
      <c r="W5541" s="234">
        <v>363708800</v>
      </c>
      <c r="X5541" s="194">
        <f t="shared" si="173"/>
        <v>4.432809259776746E-2</v>
      </c>
      <c r="Y5541" s="193"/>
      <c r="Z5541" s="197">
        <v>5539</v>
      </c>
    </row>
    <row r="5542" spans="1:26" ht="14.4" x14ac:dyDescent="0.3">
      <c r="A5542" s="7">
        <v>36095</v>
      </c>
      <c r="B5542" s="191">
        <v>1072.3199460000001</v>
      </c>
      <c r="C5542" s="191">
        <v>1087.079956</v>
      </c>
      <c r="D5542" s="191">
        <v>1063.0600589999999</v>
      </c>
      <c r="E5542" s="191">
        <v>1065.339966</v>
      </c>
      <c r="F5542" s="192">
        <v>1065.339966</v>
      </c>
      <c r="G5542" s="191">
        <v>764500000</v>
      </c>
      <c r="H5542" s="194">
        <f t="shared" si="172"/>
        <v>-6.5092326465034985E-3</v>
      </c>
      <c r="I5542" s="193"/>
      <c r="J5542" s="197">
        <v>5540</v>
      </c>
      <c r="K5542" s="234"/>
      <c r="L5542" s="234"/>
      <c r="M5542" s="234"/>
      <c r="N5542" s="234"/>
      <c r="O5542" s="234"/>
      <c r="P5542" s="234"/>
      <c r="Q5542" s="7">
        <v>36095</v>
      </c>
      <c r="R5542" s="234">
        <v>0.33928599999999998</v>
      </c>
      <c r="S5542" s="234">
        <v>0.34765600000000002</v>
      </c>
      <c r="T5542" s="234">
        <v>0.313058</v>
      </c>
      <c r="U5542" s="234">
        <v>0.31473200000000001</v>
      </c>
      <c r="V5542" s="192">
        <v>0.27197199999999999</v>
      </c>
      <c r="W5542" s="234">
        <v>538193600</v>
      </c>
      <c r="X5542" s="194">
        <f t="shared" si="173"/>
        <v>-5.8431711961225562E-2</v>
      </c>
      <c r="Y5542" s="193"/>
      <c r="Z5542" s="197">
        <v>5540</v>
      </c>
    </row>
    <row r="5543" spans="1:26" ht="14.4" x14ac:dyDescent="0.3">
      <c r="A5543" s="7">
        <v>36094</v>
      </c>
      <c r="B5543" s="191">
        <v>1070.670044</v>
      </c>
      <c r="C5543" s="191">
        <v>1081.2299800000001</v>
      </c>
      <c r="D5543" s="191">
        <v>1068.170044</v>
      </c>
      <c r="E5543" s="191">
        <v>1072.3199460000001</v>
      </c>
      <c r="F5543" s="192">
        <v>1072.3199460000001</v>
      </c>
      <c r="G5543" s="191">
        <v>609910000</v>
      </c>
      <c r="H5543" s="194">
        <f t="shared" si="172"/>
        <v>1.5409994976940916E-3</v>
      </c>
      <c r="I5543" s="193"/>
      <c r="J5543" s="197">
        <v>5541</v>
      </c>
      <c r="K5543" s="234"/>
      <c r="L5543" s="234"/>
      <c r="M5543" s="234"/>
      <c r="N5543" s="234"/>
      <c r="O5543" s="234"/>
      <c r="P5543" s="234"/>
      <c r="Q5543" s="7">
        <v>36094</v>
      </c>
      <c r="R5543" s="234">
        <v>0.32198700000000002</v>
      </c>
      <c r="S5543" s="234">
        <v>0.33705400000000002</v>
      </c>
      <c r="T5543" s="234">
        <v>0.31696400000000002</v>
      </c>
      <c r="U5543" s="234">
        <v>0.33426299999999998</v>
      </c>
      <c r="V5543" s="192">
        <v>0.28885</v>
      </c>
      <c r="W5543" s="234">
        <v>475843200</v>
      </c>
      <c r="X5543" s="194">
        <f t="shared" si="173"/>
        <v>5.457811399009127E-2</v>
      </c>
      <c r="Y5543" s="193"/>
      <c r="Z5543" s="197">
        <v>5541</v>
      </c>
    </row>
    <row r="5544" spans="1:26" ht="14.4" x14ac:dyDescent="0.3">
      <c r="A5544" s="7">
        <v>36091</v>
      </c>
      <c r="B5544" s="191">
        <v>1078.4799800000001</v>
      </c>
      <c r="C5544" s="191">
        <v>1078.4799800000001</v>
      </c>
      <c r="D5544" s="191">
        <v>1067.4300539999999</v>
      </c>
      <c r="E5544" s="191">
        <v>1070.670044</v>
      </c>
      <c r="F5544" s="192">
        <v>1070.670044</v>
      </c>
      <c r="G5544" s="191">
        <v>637640000</v>
      </c>
      <c r="H5544" s="194">
        <f t="shared" si="172"/>
        <v>-7.241614257874408E-3</v>
      </c>
      <c r="I5544" s="193"/>
      <c r="J5544" s="197">
        <v>5542</v>
      </c>
      <c r="K5544" s="234"/>
      <c r="L5544" s="234"/>
      <c r="M5544" s="234"/>
      <c r="N5544" s="234"/>
      <c r="O5544" s="234"/>
      <c r="P5544" s="234"/>
      <c r="Q5544" s="7">
        <v>36091</v>
      </c>
      <c r="R5544" s="234">
        <v>0.328125</v>
      </c>
      <c r="S5544" s="234">
        <v>0.32924100000000001</v>
      </c>
      <c r="T5544" s="234">
        <v>0.31361600000000001</v>
      </c>
      <c r="U5544" s="234">
        <v>0.31696400000000002</v>
      </c>
      <c r="V5544" s="192">
        <v>0.27390100000000001</v>
      </c>
      <c r="W5544" s="234">
        <v>355980800</v>
      </c>
      <c r="X5544" s="194">
        <f t="shared" si="173"/>
        <v>-3.4015644727839627E-2</v>
      </c>
      <c r="Y5544" s="193"/>
      <c r="Z5544" s="197">
        <v>5542</v>
      </c>
    </row>
    <row r="5545" spans="1:26" ht="14.4" x14ac:dyDescent="0.3">
      <c r="A5545" s="7">
        <v>36090</v>
      </c>
      <c r="B5545" s="191">
        <v>1069.920044</v>
      </c>
      <c r="C5545" s="191">
        <v>1080.4300539999999</v>
      </c>
      <c r="D5545" s="191">
        <v>1061.469971</v>
      </c>
      <c r="E5545" s="191">
        <v>1078.4799800000001</v>
      </c>
      <c r="F5545" s="192">
        <v>1078.4799800000001</v>
      </c>
      <c r="G5545" s="191">
        <v>754900000</v>
      </c>
      <c r="H5545" s="194">
        <f t="shared" si="172"/>
        <v>8.0005380289894894E-3</v>
      </c>
      <c r="I5545" s="193"/>
      <c r="J5545" s="197">
        <v>5543</v>
      </c>
      <c r="K5545" s="234"/>
      <c r="L5545" s="234"/>
      <c r="M5545" s="234"/>
      <c r="N5545" s="234"/>
      <c r="O5545" s="234"/>
      <c r="P5545" s="234"/>
      <c r="Q5545" s="7">
        <v>36090</v>
      </c>
      <c r="R5545" s="234">
        <v>0.32924100000000001</v>
      </c>
      <c r="S5545" s="234">
        <v>0.33593800000000001</v>
      </c>
      <c r="T5545" s="234">
        <v>0.32366099999999998</v>
      </c>
      <c r="U5545" s="234">
        <v>0.328125</v>
      </c>
      <c r="V5545" s="192">
        <v>0.28354600000000002</v>
      </c>
      <c r="W5545" s="234">
        <v>317374400</v>
      </c>
      <c r="X5545" s="194">
        <f t="shared" si="173"/>
        <v>-1.0099881650194209E-2</v>
      </c>
      <c r="Y5545" s="193"/>
      <c r="Z5545" s="197">
        <v>5543</v>
      </c>
    </row>
    <row r="5546" spans="1:26" ht="14.4" x14ac:dyDescent="0.3">
      <c r="A5546" s="7">
        <v>36089</v>
      </c>
      <c r="B5546" s="191">
        <v>1063.9300539999999</v>
      </c>
      <c r="C5546" s="191">
        <v>1073.6099850000001</v>
      </c>
      <c r="D5546" s="191">
        <v>1058.079956</v>
      </c>
      <c r="E5546" s="191">
        <v>1069.920044</v>
      </c>
      <c r="F5546" s="192">
        <v>1069.920044</v>
      </c>
      <c r="G5546" s="191">
        <v>745100000</v>
      </c>
      <c r="H5546" s="194">
        <f t="shared" si="172"/>
        <v>5.6300599625697147E-3</v>
      </c>
      <c r="I5546" s="193"/>
      <c r="J5546" s="197">
        <v>5544</v>
      </c>
      <c r="K5546" s="234"/>
      <c r="L5546" s="234"/>
      <c r="M5546" s="234"/>
      <c r="N5546" s="234"/>
      <c r="O5546" s="234"/>
      <c r="P5546" s="234"/>
      <c r="Q5546" s="7">
        <v>36089</v>
      </c>
      <c r="R5546" s="234">
        <v>0.328125</v>
      </c>
      <c r="S5546" s="234">
        <v>0.33426299999999998</v>
      </c>
      <c r="T5546" s="234">
        <v>0.31919599999999998</v>
      </c>
      <c r="U5546" s="234">
        <v>0.33147300000000002</v>
      </c>
      <c r="V5546" s="192">
        <v>0.286439</v>
      </c>
      <c r="W5546" s="234">
        <v>430617600</v>
      </c>
      <c r="X5546" s="194">
        <f t="shared" si="173"/>
        <v>2.9463666389928093E-2</v>
      </c>
      <c r="Y5546" s="193"/>
      <c r="Z5546" s="197">
        <v>5544</v>
      </c>
    </row>
    <row r="5547" spans="1:26" ht="14.4" x14ac:dyDescent="0.3">
      <c r="A5547" s="7">
        <v>36088</v>
      </c>
      <c r="B5547" s="191">
        <v>1062.3900149999999</v>
      </c>
      <c r="C5547" s="191">
        <v>1084.0600589999999</v>
      </c>
      <c r="D5547" s="191">
        <v>1060.6099850000001</v>
      </c>
      <c r="E5547" s="191">
        <v>1063.9300539999999</v>
      </c>
      <c r="F5547" s="192">
        <v>1063.9300539999999</v>
      </c>
      <c r="G5547" s="191">
        <v>958200000</v>
      </c>
      <c r="H5547" s="194">
        <f t="shared" si="172"/>
        <v>1.4495985262060081E-3</v>
      </c>
      <c r="I5547" s="193"/>
      <c r="J5547" s="197">
        <v>5545</v>
      </c>
      <c r="K5547" s="234"/>
      <c r="L5547" s="234"/>
      <c r="M5547" s="234"/>
      <c r="N5547" s="234"/>
      <c r="O5547" s="234"/>
      <c r="P5547" s="234"/>
      <c r="Q5547" s="7">
        <v>36088</v>
      </c>
      <c r="R5547" s="234">
        <v>0.33872799999999997</v>
      </c>
      <c r="S5547" s="234">
        <v>0.34095999999999999</v>
      </c>
      <c r="T5547" s="234">
        <v>0.32142900000000002</v>
      </c>
      <c r="U5547" s="234">
        <v>0.32198700000000002</v>
      </c>
      <c r="V5547" s="192">
        <v>0.27824100000000002</v>
      </c>
      <c r="W5547" s="234">
        <v>382088000</v>
      </c>
      <c r="X5547" s="194">
        <f t="shared" si="173"/>
        <v>-3.8333125959105672E-2</v>
      </c>
      <c r="Y5547" s="193"/>
      <c r="Z5547" s="197">
        <v>5545</v>
      </c>
    </row>
    <row r="5548" spans="1:26" ht="14.4" x14ac:dyDescent="0.3">
      <c r="A5548" s="7">
        <v>36087</v>
      </c>
      <c r="B5548" s="191">
        <v>1056.420044</v>
      </c>
      <c r="C5548" s="191">
        <v>1065.209961</v>
      </c>
      <c r="D5548" s="191">
        <v>1054.2299800000001</v>
      </c>
      <c r="E5548" s="191">
        <v>1062.3900149999999</v>
      </c>
      <c r="F5548" s="192">
        <v>1062.3900149999999</v>
      </c>
      <c r="G5548" s="191">
        <v>738600000</v>
      </c>
      <c r="H5548" s="194">
        <f t="shared" si="172"/>
        <v>5.651133783296511E-3</v>
      </c>
      <c r="I5548" s="193"/>
      <c r="J5548" s="197">
        <v>5546</v>
      </c>
      <c r="K5548" s="234"/>
      <c r="L5548" s="234"/>
      <c r="M5548" s="234"/>
      <c r="N5548" s="234"/>
      <c r="O5548" s="234"/>
      <c r="P5548" s="234"/>
      <c r="Q5548" s="7">
        <v>36087</v>
      </c>
      <c r="R5548" s="234">
        <v>0.327567</v>
      </c>
      <c r="S5548" s="234">
        <v>0.33984399999999998</v>
      </c>
      <c r="T5548" s="234">
        <v>0.32031300000000001</v>
      </c>
      <c r="U5548" s="234">
        <v>0.33482099999999998</v>
      </c>
      <c r="V5548" s="192">
        <v>0.28933199999999998</v>
      </c>
      <c r="W5548" s="234">
        <v>475776000</v>
      </c>
      <c r="X5548" s="194">
        <f t="shared" si="173"/>
        <v>2.2147013209073488E-2</v>
      </c>
      <c r="Y5548" s="193"/>
      <c r="Z5548" s="197">
        <v>5546</v>
      </c>
    </row>
    <row r="5549" spans="1:26" ht="14.4" x14ac:dyDescent="0.3">
      <c r="A5549" s="7">
        <v>36084</v>
      </c>
      <c r="B5549" s="191">
        <v>1047.48999</v>
      </c>
      <c r="C5549" s="191">
        <v>1062.650024</v>
      </c>
      <c r="D5549" s="191">
        <v>1047.48999</v>
      </c>
      <c r="E5549" s="191">
        <v>1056.420044</v>
      </c>
      <c r="F5549" s="192">
        <v>1056.420044</v>
      </c>
      <c r="G5549" s="191">
        <v>1042200000</v>
      </c>
      <c r="H5549" s="194">
        <f t="shared" si="172"/>
        <v>8.5251926846574705E-3</v>
      </c>
      <c r="I5549" s="193"/>
      <c r="J5549" s="197">
        <v>5547</v>
      </c>
      <c r="K5549" s="234"/>
      <c r="L5549" s="234"/>
      <c r="M5549" s="234"/>
      <c r="N5549" s="234"/>
      <c r="O5549" s="234"/>
      <c r="P5549" s="234"/>
      <c r="Q5549" s="7">
        <v>36084</v>
      </c>
      <c r="R5549" s="234">
        <v>0.33147300000000002</v>
      </c>
      <c r="S5549" s="234">
        <v>0.33984399999999998</v>
      </c>
      <c r="T5549" s="234">
        <v>0.32589299999999999</v>
      </c>
      <c r="U5549" s="234">
        <v>0.327567</v>
      </c>
      <c r="V5549" s="192">
        <v>0.28306300000000001</v>
      </c>
      <c r="W5549" s="234">
        <v>615563200</v>
      </c>
      <c r="X5549" s="194">
        <f t="shared" si="173"/>
        <v>1.7057056206892269E-3</v>
      </c>
      <c r="Y5549" s="193"/>
      <c r="Z5549" s="197">
        <v>5547</v>
      </c>
    </row>
    <row r="5550" spans="1:26" ht="14.4" x14ac:dyDescent="0.3">
      <c r="A5550" s="7">
        <v>36083</v>
      </c>
      <c r="B5550" s="191">
        <v>1005.530029</v>
      </c>
      <c r="C5550" s="191">
        <v>1053.089966</v>
      </c>
      <c r="D5550" s="191">
        <v>1000.119995</v>
      </c>
      <c r="E5550" s="191">
        <v>1047.48999</v>
      </c>
      <c r="F5550" s="192">
        <v>1047.48999</v>
      </c>
      <c r="G5550" s="191">
        <v>937600000</v>
      </c>
      <c r="H5550" s="194">
        <f t="shared" si="172"/>
        <v>4.1729197328625997E-2</v>
      </c>
      <c r="I5550" s="193"/>
      <c r="J5550" s="197">
        <v>5548</v>
      </c>
      <c r="K5550" s="234"/>
      <c r="L5550" s="234"/>
      <c r="M5550" s="234"/>
      <c r="N5550" s="234"/>
      <c r="O5550" s="234"/>
      <c r="P5550" s="234"/>
      <c r="Q5550" s="7">
        <v>36083</v>
      </c>
      <c r="R5550" s="234">
        <v>0.32366099999999998</v>
      </c>
      <c r="S5550" s="234">
        <v>0.33258900000000002</v>
      </c>
      <c r="T5550" s="234">
        <v>0.31696400000000002</v>
      </c>
      <c r="U5550" s="234">
        <v>0.32700899999999999</v>
      </c>
      <c r="V5550" s="192">
        <v>0.28258100000000003</v>
      </c>
      <c r="W5550" s="234">
        <v>840672000</v>
      </c>
      <c r="X5550" s="194">
        <f t="shared" si="173"/>
        <v>-2.0068107418298793E-2</v>
      </c>
      <c r="Y5550" s="193"/>
      <c r="Z5550" s="197">
        <v>5548</v>
      </c>
    </row>
    <row r="5551" spans="1:26" ht="14.4" x14ac:dyDescent="0.3">
      <c r="A5551" s="7">
        <v>36082</v>
      </c>
      <c r="B5551" s="191">
        <v>994.79998799999998</v>
      </c>
      <c r="C5551" s="191">
        <v>1014.419983</v>
      </c>
      <c r="D5551" s="191">
        <v>987.79998799999998</v>
      </c>
      <c r="E5551" s="191">
        <v>1005.530029</v>
      </c>
      <c r="F5551" s="192">
        <v>1005.530029</v>
      </c>
      <c r="G5551" s="191">
        <v>791200000</v>
      </c>
      <c r="H5551" s="194">
        <f t="shared" si="172"/>
        <v>1.0786129000234797E-2</v>
      </c>
      <c r="I5551" s="193"/>
      <c r="J5551" s="197">
        <v>5549</v>
      </c>
      <c r="K5551" s="234"/>
      <c r="L5551" s="234"/>
      <c r="M5551" s="234"/>
      <c r="N5551" s="234"/>
      <c r="O5551" s="234"/>
      <c r="P5551" s="234"/>
      <c r="Q5551" s="7">
        <v>36082</v>
      </c>
      <c r="R5551" s="234">
        <v>0.35491099999999998</v>
      </c>
      <c r="S5551" s="234">
        <v>0.36886200000000002</v>
      </c>
      <c r="T5551" s="234">
        <v>0.328683</v>
      </c>
      <c r="U5551" s="234">
        <v>0.33370499999999997</v>
      </c>
      <c r="V5551" s="192">
        <v>0.28836800000000001</v>
      </c>
      <c r="W5551" s="234">
        <v>2280017600</v>
      </c>
      <c r="X5551" s="194">
        <f t="shared" si="173"/>
        <v>-3.5484334915394759E-2</v>
      </c>
      <c r="Y5551" s="193"/>
      <c r="Z5551" s="197">
        <v>5549</v>
      </c>
    </row>
    <row r="5552" spans="1:26" ht="14.4" x14ac:dyDescent="0.3">
      <c r="A5552" s="7">
        <v>36081</v>
      </c>
      <c r="B5552" s="191">
        <v>997.71002199999998</v>
      </c>
      <c r="C5552" s="191">
        <v>1000.780029</v>
      </c>
      <c r="D5552" s="191">
        <v>987.54998799999998</v>
      </c>
      <c r="E5552" s="191">
        <v>994.79998799999998</v>
      </c>
      <c r="F5552" s="192">
        <v>994.79998799999998</v>
      </c>
      <c r="G5552" s="191">
        <v>733300000</v>
      </c>
      <c r="H5552" s="194">
        <f t="shared" si="172"/>
        <v>-2.916713209081101E-3</v>
      </c>
      <c r="I5552" s="193"/>
      <c r="J5552" s="197">
        <v>5550</v>
      </c>
      <c r="K5552" s="234"/>
      <c r="L5552" s="234"/>
      <c r="M5552" s="234"/>
      <c r="N5552" s="234"/>
      <c r="O5552" s="234"/>
      <c r="P5552" s="234"/>
      <c r="Q5552" s="7">
        <v>36081</v>
      </c>
      <c r="R5552" s="234">
        <v>0.33984399999999998</v>
      </c>
      <c r="S5552" s="234">
        <v>0.34988799999999998</v>
      </c>
      <c r="T5552" s="234">
        <v>0.32142900000000002</v>
      </c>
      <c r="U5552" s="234">
        <v>0.34598200000000001</v>
      </c>
      <c r="V5552" s="192">
        <v>0.29897699999999999</v>
      </c>
      <c r="W5552" s="234">
        <v>941628800</v>
      </c>
      <c r="X5552" s="194">
        <f t="shared" si="173"/>
        <v>3.5059719577635443E-2</v>
      </c>
      <c r="Y5552" s="193"/>
      <c r="Z5552" s="197">
        <v>5550</v>
      </c>
    </row>
    <row r="5553" spans="1:26" ht="14.4" x14ac:dyDescent="0.3">
      <c r="A5553" s="7">
        <v>36080</v>
      </c>
      <c r="B5553" s="191">
        <v>984.39001499999995</v>
      </c>
      <c r="C5553" s="191">
        <v>1010.710022</v>
      </c>
      <c r="D5553" s="191">
        <v>984.39001499999995</v>
      </c>
      <c r="E5553" s="191">
        <v>997.71002199999998</v>
      </c>
      <c r="F5553" s="192">
        <v>997.71002199999998</v>
      </c>
      <c r="G5553" s="191">
        <v>691100000</v>
      </c>
      <c r="H5553" s="194">
        <f t="shared" si="172"/>
        <v>1.3531229286189004E-2</v>
      </c>
      <c r="I5553" s="193"/>
      <c r="J5553" s="197">
        <v>5551</v>
      </c>
      <c r="K5553" s="234"/>
      <c r="L5553" s="234"/>
      <c r="M5553" s="234"/>
      <c r="N5553" s="234"/>
      <c r="O5553" s="234"/>
      <c r="P5553" s="234"/>
      <c r="Q5553" s="7">
        <v>36080</v>
      </c>
      <c r="R5553" s="234">
        <v>0.33482099999999998</v>
      </c>
      <c r="S5553" s="234">
        <v>0.343192</v>
      </c>
      <c r="T5553" s="234">
        <v>0.32645099999999999</v>
      </c>
      <c r="U5553" s="234">
        <v>0.33426299999999998</v>
      </c>
      <c r="V5553" s="192">
        <v>0.28885</v>
      </c>
      <c r="W5553" s="234">
        <v>622899200</v>
      </c>
      <c r="X5553" s="194">
        <f t="shared" si="173"/>
        <v>6.5835694887235674E-2</v>
      </c>
      <c r="Y5553" s="193"/>
      <c r="Z5553" s="197">
        <v>5551</v>
      </c>
    </row>
    <row r="5554" spans="1:26" ht="14.4" x14ac:dyDescent="0.3">
      <c r="A5554" s="7">
        <v>36077</v>
      </c>
      <c r="B5554" s="191">
        <v>959.44000200000005</v>
      </c>
      <c r="C5554" s="191">
        <v>984.419983</v>
      </c>
      <c r="D5554" s="191">
        <v>953.03997800000002</v>
      </c>
      <c r="E5554" s="191">
        <v>984.39001499999995</v>
      </c>
      <c r="F5554" s="192">
        <v>984.39001499999995</v>
      </c>
      <c r="G5554" s="191">
        <v>878100000</v>
      </c>
      <c r="H5554" s="194">
        <f t="shared" si="172"/>
        <v>2.6004766267812854E-2</v>
      </c>
      <c r="I5554" s="193"/>
      <c r="J5554" s="197">
        <v>5552</v>
      </c>
      <c r="K5554" s="234"/>
      <c r="L5554" s="234"/>
      <c r="M5554" s="234"/>
      <c r="N5554" s="234"/>
      <c r="O5554" s="234"/>
      <c r="P5554" s="234"/>
      <c r="Q5554" s="7">
        <v>36077</v>
      </c>
      <c r="R5554" s="234">
        <v>0.28348200000000001</v>
      </c>
      <c r="S5554" s="234">
        <v>0.31473200000000001</v>
      </c>
      <c r="T5554" s="234">
        <v>0.27455400000000002</v>
      </c>
      <c r="U5554" s="234">
        <v>0.31361600000000001</v>
      </c>
      <c r="V5554" s="192">
        <v>0.27100800000000003</v>
      </c>
      <c r="W5554" s="234">
        <v>668236800</v>
      </c>
      <c r="X5554" s="194">
        <f t="shared" si="173"/>
        <v>0.13995835699413223</v>
      </c>
      <c r="Y5554" s="193"/>
      <c r="Z5554" s="197">
        <v>5552</v>
      </c>
    </row>
    <row r="5555" spans="1:26" ht="14.4" x14ac:dyDescent="0.3">
      <c r="A5555" s="7">
        <v>36076</v>
      </c>
      <c r="B5555" s="191">
        <v>970.67999299999997</v>
      </c>
      <c r="C5555" s="191">
        <v>970.67999299999997</v>
      </c>
      <c r="D5555" s="191">
        <v>923.32000700000003</v>
      </c>
      <c r="E5555" s="191">
        <v>959.44000200000005</v>
      </c>
      <c r="F5555" s="192">
        <v>959.44000200000005</v>
      </c>
      <c r="G5555" s="191">
        <v>1114600000</v>
      </c>
      <c r="H5555" s="194">
        <f t="shared" si="172"/>
        <v>-1.1579502082103715E-2</v>
      </c>
      <c r="I5555" s="193"/>
      <c r="J5555" s="197">
        <v>5553</v>
      </c>
      <c r="K5555" s="234"/>
      <c r="L5555" s="234"/>
      <c r="M5555" s="234"/>
      <c r="N5555" s="234"/>
      <c r="O5555" s="234"/>
      <c r="P5555" s="234"/>
      <c r="Q5555" s="7">
        <v>36076</v>
      </c>
      <c r="R5555" s="234">
        <v>0.27678599999999998</v>
      </c>
      <c r="S5555" s="234">
        <v>0.27845999999999999</v>
      </c>
      <c r="T5555" s="234">
        <v>0.25446400000000002</v>
      </c>
      <c r="U5555" s="234">
        <v>0.27511200000000002</v>
      </c>
      <c r="V5555" s="192">
        <v>0.237735</v>
      </c>
      <c r="W5555" s="234">
        <v>689214400</v>
      </c>
      <c r="X5555" s="194">
        <f t="shared" si="173"/>
        <v>-3.5225128340401327E-2</v>
      </c>
      <c r="Y5555" s="193"/>
      <c r="Z5555" s="197">
        <v>5553</v>
      </c>
    </row>
    <row r="5556" spans="1:26" ht="14.4" x14ac:dyDescent="0.3">
      <c r="A5556" s="7">
        <v>36075</v>
      </c>
      <c r="B5556" s="191">
        <v>984.59002699999996</v>
      </c>
      <c r="C5556" s="191">
        <v>995.65997300000004</v>
      </c>
      <c r="D5556" s="191">
        <v>957.15002400000003</v>
      </c>
      <c r="E5556" s="191">
        <v>970.67999299999997</v>
      </c>
      <c r="F5556" s="192">
        <v>970.67999299999997</v>
      </c>
      <c r="G5556" s="191">
        <v>977000000</v>
      </c>
      <c r="H5556" s="194">
        <f t="shared" si="172"/>
        <v>-1.412774212469247E-2</v>
      </c>
      <c r="I5556" s="193"/>
      <c r="J5556" s="197">
        <v>5554</v>
      </c>
      <c r="K5556" s="234"/>
      <c r="L5556" s="234"/>
      <c r="M5556" s="234"/>
      <c r="N5556" s="234"/>
      <c r="O5556" s="234"/>
      <c r="P5556" s="234"/>
      <c r="Q5556" s="7">
        <v>36075</v>
      </c>
      <c r="R5556" s="234">
        <v>0.28906300000000001</v>
      </c>
      <c r="S5556" s="234">
        <v>0.297433</v>
      </c>
      <c r="T5556" s="234">
        <v>0.28459800000000002</v>
      </c>
      <c r="U5556" s="234">
        <v>0.28515600000000002</v>
      </c>
      <c r="V5556" s="192">
        <v>0.246415</v>
      </c>
      <c r="W5556" s="234">
        <v>473356800</v>
      </c>
      <c r="X5556" s="194">
        <f t="shared" si="173"/>
        <v>-1.9193032873342675E-2</v>
      </c>
      <c r="Y5556" s="193"/>
      <c r="Z5556" s="197">
        <v>5554</v>
      </c>
    </row>
    <row r="5557" spans="1:26" ht="14.4" x14ac:dyDescent="0.3">
      <c r="A5557" s="7">
        <v>36074</v>
      </c>
      <c r="B5557" s="191">
        <v>988.55999799999995</v>
      </c>
      <c r="C5557" s="191">
        <v>1008.77002</v>
      </c>
      <c r="D5557" s="191">
        <v>974.80999799999995</v>
      </c>
      <c r="E5557" s="191">
        <v>984.59002699999996</v>
      </c>
      <c r="F5557" s="192">
        <v>984.59002699999996</v>
      </c>
      <c r="G5557" s="191">
        <v>845700000</v>
      </c>
      <c r="H5557" s="194">
        <f t="shared" si="172"/>
        <v>-4.0159130533622776E-3</v>
      </c>
      <c r="I5557" s="193"/>
      <c r="J5557" s="197">
        <v>5555</v>
      </c>
      <c r="K5557" s="234"/>
      <c r="L5557" s="234"/>
      <c r="M5557" s="234"/>
      <c r="N5557" s="234"/>
      <c r="O5557" s="234"/>
      <c r="P5557" s="234"/>
      <c r="Q5557" s="7">
        <v>36074</v>
      </c>
      <c r="R5557" s="234">
        <v>0.30078100000000002</v>
      </c>
      <c r="S5557" s="234">
        <v>0.30636200000000002</v>
      </c>
      <c r="T5557" s="234">
        <v>0.29017900000000002</v>
      </c>
      <c r="U5557" s="234">
        <v>0.29073700000000002</v>
      </c>
      <c r="V5557" s="192">
        <v>0.25123699999999999</v>
      </c>
      <c r="W5557" s="234">
        <v>399862400</v>
      </c>
      <c r="X5557" s="194">
        <f t="shared" si="173"/>
        <v>1.1649164062751582E-2</v>
      </c>
      <c r="Y5557" s="193"/>
      <c r="Z5557" s="197">
        <v>5555</v>
      </c>
    </row>
    <row r="5558" spans="1:26" ht="14.4" x14ac:dyDescent="0.3">
      <c r="A5558" s="7">
        <v>36073</v>
      </c>
      <c r="B5558" s="191">
        <v>1002.599976</v>
      </c>
      <c r="C5558" s="191">
        <v>1002.599976</v>
      </c>
      <c r="D5558" s="191">
        <v>964.71997099999999</v>
      </c>
      <c r="E5558" s="191">
        <v>988.55999799999995</v>
      </c>
      <c r="F5558" s="192">
        <v>988.55999799999995</v>
      </c>
      <c r="G5558" s="191">
        <v>817500000</v>
      </c>
      <c r="H5558" s="194">
        <f t="shared" si="172"/>
        <v>-1.4003569056538677E-2</v>
      </c>
      <c r="I5558" s="193"/>
      <c r="J5558" s="197">
        <v>5556</v>
      </c>
      <c r="K5558" s="234"/>
      <c r="L5558" s="234"/>
      <c r="M5558" s="234"/>
      <c r="N5558" s="234"/>
      <c r="O5558" s="234"/>
      <c r="P5558" s="234"/>
      <c r="Q5558" s="7">
        <v>36073</v>
      </c>
      <c r="R5558" s="234">
        <v>0.30357099999999998</v>
      </c>
      <c r="S5558" s="234">
        <v>0.30859399999999998</v>
      </c>
      <c r="T5558" s="234">
        <v>0.28125</v>
      </c>
      <c r="U5558" s="234">
        <v>0.28738799999999998</v>
      </c>
      <c r="V5558" s="192">
        <v>0.24834400000000001</v>
      </c>
      <c r="W5558" s="234">
        <v>551880000</v>
      </c>
      <c r="X5558" s="194">
        <f t="shared" si="173"/>
        <v>-8.1995815559317703E-2</v>
      </c>
      <c r="Y5558" s="193"/>
      <c r="Z5558" s="197">
        <v>5556</v>
      </c>
    </row>
    <row r="5559" spans="1:26" ht="14.4" x14ac:dyDescent="0.3">
      <c r="A5559" s="7">
        <v>36070</v>
      </c>
      <c r="B5559" s="191">
        <v>986.39001499999995</v>
      </c>
      <c r="C5559" s="191">
        <v>1005.450012</v>
      </c>
      <c r="D5559" s="191">
        <v>971.69000200000005</v>
      </c>
      <c r="E5559" s="191">
        <v>1002.599976</v>
      </c>
      <c r="F5559" s="192">
        <v>1002.599976</v>
      </c>
      <c r="G5559" s="191">
        <v>902900000</v>
      </c>
      <c r="H5559" s="194">
        <f t="shared" si="172"/>
        <v>1.643362235372995E-2</v>
      </c>
      <c r="I5559" s="193"/>
      <c r="J5559" s="197">
        <v>5557</v>
      </c>
      <c r="K5559" s="234"/>
      <c r="L5559" s="234"/>
      <c r="M5559" s="234"/>
      <c r="N5559" s="234"/>
      <c r="O5559" s="234"/>
      <c r="P5559" s="234"/>
      <c r="Q5559" s="7">
        <v>36070</v>
      </c>
      <c r="R5559" s="234">
        <v>0.31696400000000002</v>
      </c>
      <c r="S5559" s="234">
        <v>0.32366099999999998</v>
      </c>
      <c r="T5559" s="234">
        <v>0.30468800000000001</v>
      </c>
      <c r="U5559" s="234">
        <v>0.313058</v>
      </c>
      <c r="V5559" s="192">
        <v>0.27052599999999999</v>
      </c>
      <c r="W5559" s="234">
        <v>475574400</v>
      </c>
      <c r="X5559" s="194">
        <f t="shared" si="173"/>
        <v>-1.7512384328195567E-2</v>
      </c>
      <c r="Y5559" s="193"/>
      <c r="Z5559" s="197">
        <v>5557</v>
      </c>
    </row>
    <row r="5560" spans="1:26" ht="14.4" x14ac:dyDescent="0.3">
      <c r="A5560" s="7">
        <v>36069</v>
      </c>
      <c r="B5560" s="191">
        <v>1017.01001</v>
      </c>
      <c r="C5560" s="191">
        <v>1017.01001</v>
      </c>
      <c r="D5560" s="191">
        <v>981.28997800000002</v>
      </c>
      <c r="E5560" s="191">
        <v>986.39001499999995</v>
      </c>
      <c r="F5560" s="192">
        <v>986.39001499999995</v>
      </c>
      <c r="G5560" s="191">
        <v>899700000</v>
      </c>
      <c r="H5560" s="194">
        <f t="shared" si="172"/>
        <v>-3.0107860000316043E-2</v>
      </c>
      <c r="I5560" s="193"/>
      <c r="J5560" s="197">
        <v>5558</v>
      </c>
      <c r="K5560" s="234"/>
      <c r="L5560" s="234"/>
      <c r="M5560" s="234"/>
      <c r="N5560" s="234"/>
      <c r="O5560" s="234"/>
      <c r="P5560" s="234"/>
      <c r="Q5560" s="7">
        <v>36069</v>
      </c>
      <c r="R5560" s="234">
        <v>0.328125</v>
      </c>
      <c r="S5560" s="234">
        <v>0.33928599999999998</v>
      </c>
      <c r="T5560" s="234">
        <v>0.31584800000000002</v>
      </c>
      <c r="U5560" s="234">
        <v>0.31863799999999998</v>
      </c>
      <c r="V5560" s="192">
        <v>0.27534799999999998</v>
      </c>
      <c r="W5560" s="234">
        <v>370216000</v>
      </c>
      <c r="X5560" s="194">
        <f t="shared" si="173"/>
        <v>-6.3932497943254354E-2</v>
      </c>
      <c r="Y5560" s="193"/>
      <c r="Z5560" s="197">
        <v>5558</v>
      </c>
    </row>
    <row r="5561" spans="1:26" ht="14.4" x14ac:dyDescent="0.3">
      <c r="A5561" s="7">
        <v>36068</v>
      </c>
      <c r="B5561" s="191">
        <v>1049.0200199999999</v>
      </c>
      <c r="C5561" s="191">
        <v>1049.0200199999999</v>
      </c>
      <c r="D5561" s="191">
        <v>1015.72998</v>
      </c>
      <c r="E5561" s="191">
        <v>1017.01001</v>
      </c>
      <c r="F5561" s="192">
        <v>1017.01001</v>
      </c>
      <c r="G5561" s="191">
        <v>800100000</v>
      </c>
      <c r="H5561" s="194">
        <f t="shared" si="172"/>
        <v>-3.0514203151242023E-2</v>
      </c>
      <c r="I5561" s="193"/>
      <c r="J5561" s="197">
        <v>5559</v>
      </c>
      <c r="K5561" s="234"/>
      <c r="L5561" s="234"/>
      <c r="M5561" s="234"/>
      <c r="N5561" s="234"/>
      <c r="O5561" s="234"/>
      <c r="P5561" s="234"/>
      <c r="Q5561" s="7">
        <v>36068</v>
      </c>
      <c r="R5561" s="234">
        <v>0.34598200000000001</v>
      </c>
      <c r="S5561" s="234">
        <v>0.35044599999999998</v>
      </c>
      <c r="T5561" s="234">
        <v>0.33928599999999998</v>
      </c>
      <c r="U5561" s="234">
        <v>0.34040199999999998</v>
      </c>
      <c r="V5561" s="192">
        <v>0.29415400000000003</v>
      </c>
      <c r="W5561" s="234">
        <v>167182400</v>
      </c>
      <c r="X5561" s="194">
        <f t="shared" si="173"/>
        <v>-3.4810656149204394E-2</v>
      </c>
      <c r="Y5561" s="193"/>
      <c r="Z5561" s="197">
        <v>5559</v>
      </c>
    </row>
    <row r="5562" spans="1:26" ht="14.4" x14ac:dyDescent="0.3">
      <c r="A5562" s="7">
        <v>36067</v>
      </c>
      <c r="B5562" s="191">
        <v>1048.6899410000001</v>
      </c>
      <c r="C5562" s="191">
        <v>1056.3100589999999</v>
      </c>
      <c r="D5562" s="191">
        <v>1039.880005</v>
      </c>
      <c r="E5562" s="191">
        <v>1049.0200199999999</v>
      </c>
      <c r="F5562" s="192">
        <v>1049.0200199999999</v>
      </c>
      <c r="G5562" s="191">
        <v>760100000</v>
      </c>
      <c r="H5562" s="194">
        <f t="shared" si="172"/>
        <v>3.1475366273189174E-4</v>
      </c>
      <c r="I5562" s="193"/>
      <c r="J5562" s="197">
        <v>5560</v>
      </c>
      <c r="K5562" s="234"/>
      <c r="L5562" s="234"/>
      <c r="M5562" s="234"/>
      <c r="N5562" s="234"/>
      <c r="O5562" s="234"/>
      <c r="P5562" s="234"/>
      <c r="Q5562" s="7">
        <v>36067</v>
      </c>
      <c r="R5562" s="234">
        <v>0.34877200000000003</v>
      </c>
      <c r="S5562" s="234">
        <v>0.35714299999999999</v>
      </c>
      <c r="T5562" s="234">
        <v>0.34040199999999998</v>
      </c>
      <c r="U5562" s="234">
        <v>0.35267900000000002</v>
      </c>
      <c r="V5562" s="192">
        <v>0.30476300000000001</v>
      </c>
      <c r="W5562" s="234">
        <v>305132800</v>
      </c>
      <c r="X5562" s="194">
        <f t="shared" si="173"/>
        <v>1.1198189708946664E-2</v>
      </c>
      <c r="Y5562" s="193"/>
      <c r="Z5562" s="197">
        <v>5560</v>
      </c>
    </row>
    <row r="5563" spans="1:26" ht="14.4" x14ac:dyDescent="0.3">
      <c r="A5563" s="7">
        <v>36066</v>
      </c>
      <c r="B5563" s="191">
        <v>1044.75</v>
      </c>
      <c r="C5563" s="191">
        <v>1061.459961</v>
      </c>
      <c r="D5563" s="191">
        <v>1042.2299800000001</v>
      </c>
      <c r="E5563" s="191">
        <v>1048.6899410000001</v>
      </c>
      <c r="F5563" s="192">
        <v>1048.6899410000001</v>
      </c>
      <c r="G5563" s="191">
        <v>690500000</v>
      </c>
      <c r="H5563" s="194">
        <f t="shared" si="172"/>
        <v>3.7711806652310025E-3</v>
      </c>
      <c r="I5563" s="193"/>
      <c r="J5563" s="197">
        <v>5561</v>
      </c>
      <c r="K5563" s="234"/>
      <c r="L5563" s="234"/>
      <c r="M5563" s="234"/>
      <c r="N5563" s="234"/>
      <c r="O5563" s="234"/>
      <c r="P5563" s="234"/>
      <c r="Q5563" s="7">
        <v>36066</v>
      </c>
      <c r="R5563" s="234">
        <v>0.35491099999999998</v>
      </c>
      <c r="S5563" s="234">
        <v>0.358817</v>
      </c>
      <c r="T5563" s="234">
        <v>0.33928599999999998</v>
      </c>
      <c r="U5563" s="234">
        <v>0.34877200000000003</v>
      </c>
      <c r="V5563" s="192">
        <v>0.30138799999999999</v>
      </c>
      <c r="W5563" s="234">
        <v>405417600</v>
      </c>
      <c r="X5563" s="194">
        <f t="shared" si="173"/>
        <v>8.0641654709225005E-3</v>
      </c>
      <c r="Y5563" s="193"/>
      <c r="Z5563" s="197">
        <v>5561</v>
      </c>
    </row>
    <row r="5564" spans="1:26" ht="14.4" x14ac:dyDescent="0.3">
      <c r="A5564" s="7">
        <v>36063</v>
      </c>
      <c r="B5564" s="191">
        <v>1042.719971</v>
      </c>
      <c r="C5564" s="191">
        <v>1051.8900149999999</v>
      </c>
      <c r="D5564" s="191">
        <v>1028.48999</v>
      </c>
      <c r="E5564" s="191">
        <v>1044.75</v>
      </c>
      <c r="F5564" s="192">
        <v>1044.75</v>
      </c>
      <c r="G5564" s="191">
        <v>736800000</v>
      </c>
      <c r="H5564" s="194">
        <f t="shared" si="172"/>
        <v>1.946859230147049E-3</v>
      </c>
      <c r="I5564" s="193"/>
      <c r="J5564" s="197">
        <v>5562</v>
      </c>
      <c r="K5564" s="234"/>
      <c r="L5564" s="234"/>
      <c r="M5564" s="234"/>
      <c r="N5564" s="234"/>
      <c r="O5564" s="234"/>
      <c r="P5564" s="234"/>
      <c r="Q5564" s="7">
        <v>36063</v>
      </c>
      <c r="R5564" s="234">
        <v>0.34095999999999999</v>
      </c>
      <c r="S5564" s="234">
        <v>0.34988799999999998</v>
      </c>
      <c r="T5564" s="234">
        <v>0.33593800000000001</v>
      </c>
      <c r="U5564" s="234">
        <v>0.34598200000000001</v>
      </c>
      <c r="V5564" s="192">
        <v>0.29897699999999999</v>
      </c>
      <c r="W5564" s="234">
        <v>228289600</v>
      </c>
      <c r="X5564" s="194">
        <f t="shared" si="173"/>
        <v>6.493899975761541E-3</v>
      </c>
      <c r="Y5564" s="193"/>
      <c r="Z5564" s="197">
        <v>5562</v>
      </c>
    </row>
    <row r="5565" spans="1:26" ht="14.4" x14ac:dyDescent="0.3">
      <c r="A5565" s="7">
        <v>36062</v>
      </c>
      <c r="B5565" s="191">
        <v>1066.089966</v>
      </c>
      <c r="C5565" s="191">
        <v>1066.1099850000001</v>
      </c>
      <c r="D5565" s="191">
        <v>1033.040039</v>
      </c>
      <c r="E5565" s="191">
        <v>1042.719971</v>
      </c>
      <c r="F5565" s="192">
        <v>1042.719971</v>
      </c>
      <c r="G5565" s="191">
        <v>805900000</v>
      </c>
      <c r="H5565" s="194">
        <f t="shared" si="172"/>
        <v>-2.1921222171975698E-2</v>
      </c>
      <c r="I5565" s="193"/>
      <c r="J5565" s="197">
        <v>5563</v>
      </c>
      <c r="K5565" s="234"/>
      <c r="L5565" s="234"/>
      <c r="M5565" s="234"/>
      <c r="N5565" s="234"/>
      <c r="O5565" s="234"/>
      <c r="P5565" s="234"/>
      <c r="Q5565" s="7">
        <v>36062</v>
      </c>
      <c r="R5565" s="234">
        <v>0.33817000000000003</v>
      </c>
      <c r="S5565" s="234">
        <v>0.35323700000000002</v>
      </c>
      <c r="T5565" s="234">
        <v>0.33705400000000002</v>
      </c>
      <c r="U5565" s="234">
        <v>0.34375</v>
      </c>
      <c r="V5565" s="192">
        <v>0.29704799999999998</v>
      </c>
      <c r="W5565" s="234">
        <v>482843200</v>
      </c>
      <c r="X5565" s="194">
        <f t="shared" si="173"/>
        <v>4.8951119921785656E-3</v>
      </c>
      <c r="Y5565" s="193"/>
      <c r="Z5565" s="197">
        <v>5563</v>
      </c>
    </row>
    <row r="5566" spans="1:26" ht="14.4" x14ac:dyDescent="0.3">
      <c r="A5566" s="7">
        <v>36061</v>
      </c>
      <c r="B5566" s="191">
        <v>1029.630005</v>
      </c>
      <c r="C5566" s="191">
        <v>1066.089966</v>
      </c>
      <c r="D5566" s="191">
        <v>1029.630005</v>
      </c>
      <c r="E5566" s="191">
        <v>1066.089966</v>
      </c>
      <c r="F5566" s="192">
        <v>1066.089966</v>
      </c>
      <c r="G5566" s="191">
        <v>899700000</v>
      </c>
      <c r="H5566" s="194">
        <f t="shared" si="172"/>
        <v>3.5410740579573552E-2</v>
      </c>
      <c r="I5566" s="193"/>
      <c r="J5566" s="197">
        <v>5564</v>
      </c>
      <c r="K5566" s="234"/>
      <c r="L5566" s="234"/>
      <c r="M5566" s="234"/>
      <c r="N5566" s="234"/>
      <c r="O5566" s="234"/>
      <c r="P5566" s="234"/>
      <c r="Q5566" s="7">
        <v>36061</v>
      </c>
      <c r="R5566" s="234">
        <v>0.33258900000000002</v>
      </c>
      <c r="S5566" s="234">
        <v>0.34263399999999999</v>
      </c>
      <c r="T5566" s="234">
        <v>0.32645099999999999</v>
      </c>
      <c r="U5566" s="234">
        <v>0.34207599999999999</v>
      </c>
      <c r="V5566" s="192">
        <v>0.295601</v>
      </c>
      <c r="W5566" s="234">
        <v>287918400</v>
      </c>
      <c r="X5566" s="194">
        <f t="shared" si="173"/>
        <v>3.5470706716875466E-2</v>
      </c>
      <c r="Y5566" s="193"/>
      <c r="Z5566" s="197">
        <v>5564</v>
      </c>
    </row>
    <row r="5567" spans="1:26" ht="14.4" x14ac:dyDescent="0.3">
      <c r="A5567" s="7">
        <v>36060</v>
      </c>
      <c r="B5567" s="191">
        <v>1023.8900149999999</v>
      </c>
      <c r="C5567" s="191">
        <v>1033.8900149999999</v>
      </c>
      <c r="D5567" s="191">
        <v>1021.960022</v>
      </c>
      <c r="E5567" s="191">
        <v>1029.630005</v>
      </c>
      <c r="F5567" s="192">
        <v>1029.630005</v>
      </c>
      <c r="G5567" s="191">
        <v>694900000</v>
      </c>
      <c r="H5567" s="194">
        <f t="shared" si="172"/>
        <v>5.6060611158514273E-3</v>
      </c>
      <c r="I5567" s="193"/>
      <c r="J5567" s="197">
        <v>5565</v>
      </c>
      <c r="K5567" s="234"/>
      <c r="L5567" s="234"/>
      <c r="M5567" s="234"/>
      <c r="N5567" s="234"/>
      <c r="O5567" s="234"/>
      <c r="P5567" s="234"/>
      <c r="Q5567" s="7">
        <v>36060</v>
      </c>
      <c r="R5567" s="234">
        <v>0.33147300000000002</v>
      </c>
      <c r="S5567" s="234">
        <v>0.33593800000000001</v>
      </c>
      <c r="T5567" s="234">
        <v>0.32477699999999998</v>
      </c>
      <c r="U5567" s="234">
        <v>0.33035700000000001</v>
      </c>
      <c r="V5567" s="192">
        <v>0.28547499999999998</v>
      </c>
      <c r="W5567" s="234">
        <v>257936000</v>
      </c>
      <c r="X5567" s="194">
        <f t="shared" si="173"/>
        <v>1.6947844150009671E-3</v>
      </c>
      <c r="Y5567" s="193"/>
      <c r="Z5567" s="197">
        <v>5565</v>
      </c>
    </row>
    <row r="5568" spans="1:26" ht="14.4" x14ac:dyDescent="0.3">
      <c r="A5568" s="7">
        <v>36059</v>
      </c>
      <c r="B5568" s="191">
        <v>1020.090027</v>
      </c>
      <c r="C5568" s="191">
        <v>1026.0200199999999</v>
      </c>
      <c r="D5568" s="191">
        <v>993.82000700000003</v>
      </c>
      <c r="E5568" s="191">
        <v>1023.8900149999999</v>
      </c>
      <c r="F5568" s="192">
        <v>1023.8900149999999</v>
      </c>
      <c r="G5568" s="191">
        <v>609880000</v>
      </c>
      <c r="H5568" s="194">
        <f t="shared" si="172"/>
        <v>3.7251496430912414E-3</v>
      </c>
      <c r="I5568" s="193"/>
      <c r="J5568" s="197">
        <v>5566</v>
      </c>
      <c r="K5568" s="234"/>
      <c r="L5568" s="234"/>
      <c r="M5568" s="234"/>
      <c r="N5568" s="234"/>
      <c r="O5568" s="234"/>
      <c r="P5568" s="234"/>
      <c r="Q5568" s="7">
        <v>36059</v>
      </c>
      <c r="R5568" s="234">
        <v>0.31863799999999998</v>
      </c>
      <c r="S5568" s="234">
        <v>0.32979900000000001</v>
      </c>
      <c r="T5568" s="234">
        <v>0.31529000000000001</v>
      </c>
      <c r="U5568" s="234">
        <v>0.32979900000000001</v>
      </c>
      <c r="V5568" s="192">
        <v>0.28499200000000002</v>
      </c>
      <c r="W5568" s="234">
        <v>295870400</v>
      </c>
      <c r="X5568" s="194">
        <f t="shared" si="173"/>
        <v>5.0997016357134392E-3</v>
      </c>
      <c r="Y5568" s="193"/>
      <c r="Z5568" s="197">
        <v>5566</v>
      </c>
    </row>
    <row r="5569" spans="1:26" ht="14.4" x14ac:dyDescent="0.3">
      <c r="A5569" s="7">
        <v>36056</v>
      </c>
      <c r="B5569" s="191">
        <v>1018.869995</v>
      </c>
      <c r="C5569" s="191">
        <v>1022.01001</v>
      </c>
      <c r="D5569" s="191">
        <v>1011.8599850000001</v>
      </c>
      <c r="E5569" s="191">
        <v>1020.090027</v>
      </c>
      <c r="F5569" s="192">
        <v>1020.090027</v>
      </c>
      <c r="G5569" s="191">
        <v>794700000</v>
      </c>
      <c r="H5569" s="194">
        <f t="shared" si="172"/>
        <v>1.1974363814688119E-3</v>
      </c>
      <c r="I5569" s="193"/>
      <c r="J5569" s="197">
        <v>5567</v>
      </c>
      <c r="K5569" s="234"/>
      <c r="L5569" s="234"/>
      <c r="M5569" s="234"/>
      <c r="N5569" s="234"/>
      <c r="O5569" s="234"/>
      <c r="P5569" s="234"/>
      <c r="Q5569" s="7">
        <v>36056</v>
      </c>
      <c r="R5569" s="234">
        <v>0.32198700000000002</v>
      </c>
      <c r="S5569" s="234">
        <v>0.328125</v>
      </c>
      <c r="T5569" s="234">
        <v>0.31752200000000003</v>
      </c>
      <c r="U5569" s="234">
        <v>0.328125</v>
      </c>
      <c r="V5569" s="192">
        <v>0.28354600000000002</v>
      </c>
      <c r="W5569" s="234">
        <v>305076800</v>
      </c>
      <c r="X5569" s="194">
        <f t="shared" si="173"/>
        <v>2.0834608419529315E-2</v>
      </c>
      <c r="Y5569" s="193"/>
      <c r="Z5569" s="197">
        <v>5567</v>
      </c>
    </row>
    <row r="5570" spans="1:26" ht="14.4" x14ac:dyDescent="0.3">
      <c r="A5570" s="7">
        <v>36055</v>
      </c>
      <c r="B5570" s="191">
        <v>1045.4799800000001</v>
      </c>
      <c r="C5570" s="191">
        <v>1045.4799800000001</v>
      </c>
      <c r="D5570" s="191">
        <v>1016.049988</v>
      </c>
      <c r="E5570" s="191">
        <v>1018.869995</v>
      </c>
      <c r="F5570" s="192">
        <v>1018.869995</v>
      </c>
      <c r="G5570" s="191">
        <v>694500000</v>
      </c>
      <c r="H5570" s="194">
        <f t="shared" si="172"/>
        <v>-2.5452409906500599E-2</v>
      </c>
      <c r="I5570" s="193"/>
      <c r="J5570" s="197">
        <v>5568</v>
      </c>
      <c r="K5570" s="234"/>
      <c r="L5570" s="234"/>
      <c r="M5570" s="234"/>
      <c r="N5570" s="234"/>
      <c r="O5570" s="234"/>
      <c r="P5570" s="234"/>
      <c r="Q5570" s="7">
        <v>36055</v>
      </c>
      <c r="R5570" s="234">
        <v>0.32198700000000002</v>
      </c>
      <c r="S5570" s="234">
        <v>0.33147300000000002</v>
      </c>
      <c r="T5570" s="234">
        <v>0.32031300000000001</v>
      </c>
      <c r="U5570" s="234">
        <v>0.32142900000000002</v>
      </c>
      <c r="V5570" s="192">
        <v>0.27775899999999998</v>
      </c>
      <c r="W5570" s="234">
        <v>269292800</v>
      </c>
      <c r="X5570" s="194">
        <f t="shared" si="173"/>
        <v>-3.5177118720604673E-2</v>
      </c>
      <c r="Y5570" s="193"/>
      <c r="Z5570" s="197">
        <v>5568</v>
      </c>
    </row>
    <row r="5571" spans="1:26" ht="14.4" x14ac:dyDescent="0.3">
      <c r="A5571" s="7">
        <v>36054</v>
      </c>
      <c r="B5571" s="191">
        <v>1037.6800539999999</v>
      </c>
      <c r="C5571" s="191">
        <v>1046.0699460000001</v>
      </c>
      <c r="D5571" s="191">
        <v>1029.3100589999999</v>
      </c>
      <c r="E5571" s="191">
        <v>1045.4799800000001</v>
      </c>
      <c r="F5571" s="192">
        <v>1045.4799800000001</v>
      </c>
      <c r="G5571" s="191">
        <v>797500000</v>
      </c>
      <c r="H5571" s="194">
        <f t="shared" si="172"/>
        <v>7.5166964710686648E-3</v>
      </c>
      <c r="I5571" s="193"/>
      <c r="J5571" s="197">
        <v>5569</v>
      </c>
      <c r="K5571" s="234"/>
      <c r="L5571" s="234"/>
      <c r="M5571" s="234"/>
      <c r="N5571" s="234"/>
      <c r="O5571" s="234"/>
      <c r="P5571" s="234"/>
      <c r="Q5571" s="7">
        <v>36054</v>
      </c>
      <c r="R5571" s="234">
        <v>0.34486600000000001</v>
      </c>
      <c r="S5571" s="234">
        <v>0.34598200000000001</v>
      </c>
      <c r="T5571" s="234">
        <v>0.33035700000000001</v>
      </c>
      <c r="U5571" s="234">
        <v>0.33314700000000003</v>
      </c>
      <c r="V5571" s="192">
        <v>0.28788599999999998</v>
      </c>
      <c r="W5571" s="234">
        <v>258876800</v>
      </c>
      <c r="X5571" s="194">
        <f t="shared" si="173"/>
        <v>-2.2912940329965371E-2</v>
      </c>
      <c r="Y5571" s="193"/>
      <c r="Z5571" s="197">
        <v>5569</v>
      </c>
    </row>
    <row r="5572" spans="1:26" ht="14.4" x14ac:dyDescent="0.3">
      <c r="A5572" s="7">
        <v>36053</v>
      </c>
      <c r="B5572" s="191">
        <v>1029.719971</v>
      </c>
      <c r="C5572" s="191">
        <v>1037.900024</v>
      </c>
      <c r="D5572" s="191">
        <v>1021.419983</v>
      </c>
      <c r="E5572" s="191">
        <v>1037.6800539999999</v>
      </c>
      <c r="F5572" s="192">
        <v>1037.6800539999999</v>
      </c>
      <c r="G5572" s="191">
        <v>724600000</v>
      </c>
      <c r="H5572" s="194">
        <f t="shared" ref="H5572:H5635" si="174">(F5572-F5573)/F5573</f>
        <v>7.7303375909759265E-3</v>
      </c>
      <c r="I5572" s="193"/>
      <c r="J5572" s="197">
        <v>5570</v>
      </c>
      <c r="K5572" s="234"/>
      <c r="L5572" s="234"/>
      <c r="M5572" s="234"/>
      <c r="N5572" s="234"/>
      <c r="O5572" s="234"/>
      <c r="P5572" s="234"/>
      <c r="Q5572" s="7">
        <v>36053</v>
      </c>
      <c r="R5572" s="234">
        <v>0.328125</v>
      </c>
      <c r="S5572" s="234">
        <v>0.344308</v>
      </c>
      <c r="T5572" s="234">
        <v>0.32589299999999999</v>
      </c>
      <c r="U5572" s="234">
        <v>0.34095999999999999</v>
      </c>
      <c r="V5572" s="192">
        <v>0.29463699999999998</v>
      </c>
      <c r="W5572" s="234">
        <v>433652800</v>
      </c>
      <c r="X5572" s="194">
        <f t="shared" ref="X5572:X5635" si="175">(V5572-V5573)/V5573</f>
        <v>2.6892419864701436E-2</v>
      </c>
      <c r="Y5572" s="193"/>
      <c r="Z5572" s="197">
        <v>5570</v>
      </c>
    </row>
    <row r="5573" spans="1:26" ht="14.4" x14ac:dyDescent="0.3">
      <c r="A5573" s="7">
        <v>36052</v>
      </c>
      <c r="B5573" s="191">
        <v>1009.059998</v>
      </c>
      <c r="C5573" s="191">
        <v>1038.380005</v>
      </c>
      <c r="D5573" s="191">
        <v>1009.059998</v>
      </c>
      <c r="E5573" s="191">
        <v>1029.719971</v>
      </c>
      <c r="F5573" s="192">
        <v>1029.719971</v>
      </c>
      <c r="G5573" s="191">
        <v>714400000</v>
      </c>
      <c r="H5573" s="194">
        <f t="shared" si="174"/>
        <v>2.047447430375695E-2</v>
      </c>
      <c r="I5573" s="193"/>
      <c r="J5573" s="197">
        <v>5571</v>
      </c>
      <c r="K5573" s="234"/>
      <c r="L5573" s="234"/>
      <c r="M5573" s="234"/>
      <c r="N5573" s="234"/>
      <c r="O5573" s="234"/>
      <c r="P5573" s="234"/>
      <c r="Q5573" s="7">
        <v>36052</v>
      </c>
      <c r="R5573" s="234">
        <v>0.34151799999999999</v>
      </c>
      <c r="S5573" s="234">
        <v>0.34654000000000001</v>
      </c>
      <c r="T5573" s="234">
        <v>0.33147300000000002</v>
      </c>
      <c r="U5573" s="234">
        <v>0.33203100000000002</v>
      </c>
      <c r="V5573" s="192">
        <v>0.28692099999999998</v>
      </c>
      <c r="W5573" s="234">
        <v>247072000</v>
      </c>
      <c r="X5573" s="194">
        <f t="shared" si="175"/>
        <v>-1.1629469129891268E-2</v>
      </c>
      <c r="Y5573" s="193"/>
      <c r="Z5573" s="197">
        <v>5571</v>
      </c>
    </row>
    <row r="5574" spans="1:26" ht="14.4" x14ac:dyDescent="0.3">
      <c r="A5574" s="7">
        <v>36049</v>
      </c>
      <c r="B5574" s="191">
        <v>980.19000200000005</v>
      </c>
      <c r="C5574" s="191">
        <v>1009.059998</v>
      </c>
      <c r="D5574" s="191">
        <v>969.71002199999998</v>
      </c>
      <c r="E5574" s="191">
        <v>1009.059998</v>
      </c>
      <c r="F5574" s="192">
        <v>1009.059998</v>
      </c>
      <c r="G5574" s="191">
        <v>819100000</v>
      </c>
      <c r="H5574" s="194">
        <f t="shared" si="174"/>
        <v>2.9453469165256697E-2</v>
      </c>
      <c r="I5574" s="193"/>
      <c r="J5574" s="197">
        <v>5572</v>
      </c>
      <c r="K5574" s="234"/>
      <c r="L5574" s="234"/>
      <c r="M5574" s="234"/>
      <c r="N5574" s="234"/>
      <c r="O5574" s="234"/>
      <c r="P5574" s="234"/>
      <c r="Q5574" s="7">
        <v>36049</v>
      </c>
      <c r="R5574" s="234">
        <v>0.34375</v>
      </c>
      <c r="S5574" s="234">
        <v>0.35379500000000003</v>
      </c>
      <c r="T5574" s="234">
        <v>0.32924100000000001</v>
      </c>
      <c r="U5574" s="234">
        <v>0.33593800000000001</v>
      </c>
      <c r="V5574" s="192">
        <v>0.29029700000000003</v>
      </c>
      <c r="W5574" s="234">
        <v>352284800</v>
      </c>
      <c r="X5574" s="194">
        <f t="shared" si="175"/>
        <v>-1.3112179334634235E-2</v>
      </c>
      <c r="Y5574" s="193"/>
      <c r="Z5574" s="197">
        <v>5572</v>
      </c>
    </row>
    <row r="5575" spans="1:26" ht="14.4" x14ac:dyDescent="0.3">
      <c r="A5575" s="7">
        <v>36048</v>
      </c>
      <c r="B5575" s="191">
        <v>1006.200012</v>
      </c>
      <c r="C5575" s="191">
        <v>1006.200012</v>
      </c>
      <c r="D5575" s="191">
        <v>968.64001499999995</v>
      </c>
      <c r="E5575" s="191">
        <v>980.19000200000005</v>
      </c>
      <c r="F5575" s="192">
        <v>980.19000200000005</v>
      </c>
      <c r="G5575" s="191">
        <v>880300000</v>
      </c>
      <c r="H5575" s="194">
        <f t="shared" si="174"/>
        <v>-2.5849741293781623E-2</v>
      </c>
      <c r="I5575" s="193"/>
      <c r="J5575" s="197">
        <v>5573</v>
      </c>
      <c r="K5575" s="234"/>
      <c r="L5575" s="234"/>
      <c r="M5575" s="234"/>
      <c r="N5575" s="234"/>
      <c r="O5575" s="234"/>
      <c r="P5575" s="234"/>
      <c r="Q5575" s="7">
        <v>36048</v>
      </c>
      <c r="R5575" s="234">
        <v>0.32366099999999998</v>
      </c>
      <c r="S5575" s="234">
        <v>0.34151799999999999</v>
      </c>
      <c r="T5575" s="234">
        <v>0.31919599999999998</v>
      </c>
      <c r="U5575" s="234">
        <v>0.34040199999999998</v>
      </c>
      <c r="V5575" s="192">
        <v>0.29415400000000003</v>
      </c>
      <c r="W5575" s="234">
        <v>526881600</v>
      </c>
      <c r="X5575" s="194">
        <f t="shared" si="175"/>
        <v>2.0064639627143142E-2</v>
      </c>
      <c r="Y5575" s="193"/>
      <c r="Z5575" s="197">
        <v>5573</v>
      </c>
    </row>
    <row r="5576" spans="1:26" ht="14.4" x14ac:dyDescent="0.3">
      <c r="A5576" s="7">
        <v>36047</v>
      </c>
      <c r="B5576" s="191">
        <v>1023.460022</v>
      </c>
      <c r="C5576" s="191">
        <v>1027.719971</v>
      </c>
      <c r="D5576" s="191">
        <v>1004.559998</v>
      </c>
      <c r="E5576" s="191">
        <v>1006.200012</v>
      </c>
      <c r="F5576" s="192">
        <v>1006.200012</v>
      </c>
      <c r="G5576" s="191">
        <v>704300000</v>
      </c>
      <c r="H5576" s="194">
        <f t="shared" si="174"/>
        <v>-1.6864371474199082E-2</v>
      </c>
      <c r="I5576" s="193"/>
      <c r="J5576" s="197">
        <v>5574</v>
      </c>
      <c r="K5576" s="234"/>
      <c r="L5576" s="234"/>
      <c r="M5576" s="234"/>
      <c r="N5576" s="234"/>
      <c r="O5576" s="234"/>
      <c r="P5576" s="234"/>
      <c r="Q5576" s="7">
        <v>36047</v>
      </c>
      <c r="R5576" s="234">
        <v>0.33984399999999998</v>
      </c>
      <c r="S5576" s="234">
        <v>0.34040199999999998</v>
      </c>
      <c r="T5576" s="234">
        <v>0.33035700000000001</v>
      </c>
      <c r="U5576" s="234">
        <v>0.33370499999999997</v>
      </c>
      <c r="V5576" s="192">
        <v>0.28836800000000001</v>
      </c>
      <c r="W5576" s="234">
        <v>354692800</v>
      </c>
      <c r="X5576" s="194">
        <f t="shared" si="175"/>
        <v>-2.2875518011378482E-2</v>
      </c>
      <c r="Y5576" s="193"/>
      <c r="Z5576" s="197">
        <v>5574</v>
      </c>
    </row>
    <row r="5577" spans="1:26" ht="14.4" x14ac:dyDescent="0.3">
      <c r="A5577" s="7">
        <v>36046</v>
      </c>
      <c r="B5577" s="191">
        <v>973.89001499999995</v>
      </c>
      <c r="C5577" s="191">
        <v>1023.460022</v>
      </c>
      <c r="D5577" s="191">
        <v>973.89001499999995</v>
      </c>
      <c r="E5577" s="191">
        <v>1023.460022</v>
      </c>
      <c r="F5577" s="192">
        <v>1023.460022</v>
      </c>
      <c r="G5577" s="191">
        <v>814800000</v>
      </c>
      <c r="H5577" s="194">
        <f t="shared" si="174"/>
        <v>5.0898978566897041E-2</v>
      </c>
      <c r="I5577" s="193"/>
      <c r="J5577" s="197">
        <v>5575</v>
      </c>
      <c r="K5577" s="234"/>
      <c r="L5577" s="234"/>
      <c r="M5577" s="234"/>
      <c r="N5577" s="234"/>
      <c r="O5577" s="234"/>
      <c r="P5577" s="234"/>
      <c r="Q5577" s="7">
        <v>36046</v>
      </c>
      <c r="R5577" s="234">
        <v>0.33928599999999998</v>
      </c>
      <c r="S5577" s="234">
        <v>0.34151799999999999</v>
      </c>
      <c r="T5577" s="234">
        <v>0.328125</v>
      </c>
      <c r="U5577" s="234">
        <v>0.34151799999999999</v>
      </c>
      <c r="V5577" s="192">
        <v>0.29511900000000002</v>
      </c>
      <c r="W5577" s="234">
        <v>402796800</v>
      </c>
      <c r="X5577" s="194">
        <f t="shared" si="175"/>
        <v>8.8967853347502623E-2</v>
      </c>
      <c r="Y5577" s="193"/>
      <c r="Z5577" s="197">
        <v>5575</v>
      </c>
    </row>
    <row r="5578" spans="1:26" ht="14.4" x14ac:dyDescent="0.3">
      <c r="A5578" s="7">
        <v>36042</v>
      </c>
      <c r="B5578" s="191">
        <v>982.26000999999997</v>
      </c>
      <c r="C5578" s="191">
        <v>991.40997300000004</v>
      </c>
      <c r="D5578" s="191">
        <v>956.51000999999997</v>
      </c>
      <c r="E5578" s="191">
        <v>973.89001499999995</v>
      </c>
      <c r="F5578" s="192">
        <v>973.89001499999995</v>
      </c>
      <c r="G5578" s="191">
        <v>780300000</v>
      </c>
      <c r="H5578" s="194">
        <f t="shared" si="174"/>
        <v>-8.5211602984835121E-3</v>
      </c>
      <c r="I5578" s="193"/>
      <c r="J5578" s="197">
        <v>5576</v>
      </c>
      <c r="K5578" s="234"/>
      <c r="L5578" s="234"/>
      <c r="M5578" s="234"/>
      <c r="N5578" s="234"/>
      <c r="O5578" s="234"/>
      <c r="P5578" s="234"/>
      <c r="Q5578" s="7">
        <v>36042</v>
      </c>
      <c r="R5578" s="234">
        <v>0.31696400000000002</v>
      </c>
      <c r="S5578" s="234">
        <v>0.32533499999999999</v>
      </c>
      <c r="T5578" s="234">
        <v>0.30133900000000002</v>
      </c>
      <c r="U5578" s="234">
        <v>0.31361600000000001</v>
      </c>
      <c r="V5578" s="192">
        <v>0.27100800000000003</v>
      </c>
      <c r="W5578" s="234">
        <v>377272000</v>
      </c>
      <c r="X5578" s="194">
        <f t="shared" si="175"/>
        <v>1.444132509825951E-2</v>
      </c>
      <c r="Y5578" s="193"/>
      <c r="Z5578" s="197">
        <v>5576</v>
      </c>
    </row>
    <row r="5579" spans="1:26" ht="14.4" x14ac:dyDescent="0.3">
      <c r="A5579" s="7">
        <v>36041</v>
      </c>
      <c r="B5579" s="191">
        <v>990.46997099999999</v>
      </c>
      <c r="C5579" s="191">
        <v>990.46997099999999</v>
      </c>
      <c r="D5579" s="191">
        <v>969.32000700000003</v>
      </c>
      <c r="E5579" s="191">
        <v>982.26000999999997</v>
      </c>
      <c r="F5579" s="192">
        <v>982.26000999999997</v>
      </c>
      <c r="G5579" s="191">
        <v>880500000</v>
      </c>
      <c r="H5579" s="194">
        <f t="shared" si="174"/>
        <v>-8.2989764215123159E-3</v>
      </c>
      <c r="I5579" s="193"/>
      <c r="J5579" s="197">
        <v>5577</v>
      </c>
      <c r="K5579" s="234"/>
      <c r="L5579" s="234"/>
      <c r="M5579" s="234"/>
      <c r="N5579" s="234"/>
      <c r="O5579" s="234"/>
      <c r="P5579" s="234"/>
      <c r="Q5579" s="7">
        <v>36041</v>
      </c>
      <c r="R5579" s="234">
        <v>0.3125</v>
      </c>
      <c r="S5579" s="234">
        <v>0.31361600000000001</v>
      </c>
      <c r="T5579" s="234">
        <v>0.30357099999999998</v>
      </c>
      <c r="U5579" s="234">
        <v>0.30915199999999998</v>
      </c>
      <c r="V5579" s="192">
        <v>0.26715</v>
      </c>
      <c r="W5579" s="234">
        <v>409752000</v>
      </c>
      <c r="X5579" s="194">
        <f t="shared" si="175"/>
        <v>-2.6364511050207075E-2</v>
      </c>
      <c r="Y5579" s="193"/>
      <c r="Z5579" s="197">
        <v>5577</v>
      </c>
    </row>
    <row r="5580" spans="1:26" ht="14.4" x14ac:dyDescent="0.3">
      <c r="A5580" s="7">
        <v>36040</v>
      </c>
      <c r="B5580" s="191">
        <v>994.26000999999997</v>
      </c>
      <c r="C5580" s="191">
        <v>1013.190002</v>
      </c>
      <c r="D5580" s="191">
        <v>988.40002400000003</v>
      </c>
      <c r="E5580" s="191">
        <v>990.47997999999995</v>
      </c>
      <c r="F5580" s="192">
        <v>990.47997999999995</v>
      </c>
      <c r="G5580" s="191">
        <v>894600000</v>
      </c>
      <c r="H5580" s="194">
        <f t="shared" si="174"/>
        <v>-3.8018525958818466E-3</v>
      </c>
      <c r="I5580" s="193"/>
      <c r="J5580" s="197">
        <v>5578</v>
      </c>
      <c r="K5580" s="234"/>
      <c r="L5580" s="234"/>
      <c r="M5580" s="234"/>
      <c r="N5580" s="234"/>
      <c r="O5580" s="234"/>
      <c r="P5580" s="234"/>
      <c r="Q5580" s="7">
        <v>36040</v>
      </c>
      <c r="R5580" s="234">
        <v>0.31696400000000002</v>
      </c>
      <c r="S5580" s="234">
        <v>0.33370499999999997</v>
      </c>
      <c r="T5580" s="234">
        <v>0.31473200000000001</v>
      </c>
      <c r="U5580" s="234">
        <v>0.31752200000000003</v>
      </c>
      <c r="V5580" s="192">
        <v>0.27438400000000002</v>
      </c>
      <c r="W5580" s="234">
        <v>843001600</v>
      </c>
      <c r="X5580" s="194">
        <f t="shared" si="175"/>
        <v>4.2128131504185429E-2</v>
      </c>
      <c r="Y5580" s="193"/>
      <c r="Z5580" s="197">
        <v>5578</v>
      </c>
    </row>
    <row r="5581" spans="1:26" ht="14.4" x14ac:dyDescent="0.3">
      <c r="A5581" s="7">
        <v>36039</v>
      </c>
      <c r="B5581" s="191">
        <v>957.28002900000001</v>
      </c>
      <c r="C5581" s="191">
        <v>1000.710022</v>
      </c>
      <c r="D5581" s="191">
        <v>939.97997999999995</v>
      </c>
      <c r="E5581" s="191">
        <v>994.26000999999997</v>
      </c>
      <c r="F5581" s="192">
        <v>994.26000999999997</v>
      </c>
      <c r="G5581" s="191">
        <v>1216600000</v>
      </c>
      <c r="H5581" s="194">
        <f t="shared" si="174"/>
        <v>3.8630264791620295E-2</v>
      </c>
      <c r="I5581" s="193"/>
      <c r="J5581" s="197">
        <v>5579</v>
      </c>
      <c r="K5581" s="234"/>
      <c r="L5581" s="234"/>
      <c r="M5581" s="234"/>
      <c r="N5581" s="234"/>
      <c r="O5581" s="234"/>
      <c r="P5581" s="234"/>
      <c r="Q5581" s="7">
        <v>36039</v>
      </c>
      <c r="R5581" s="234">
        <v>0.28013399999999999</v>
      </c>
      <c r="S5581" s="234">
        <v>0.31584800000000002</v>
      </c>
      <c r="T5581" s="234">
        <v>0.27343800000000001</v>
      </c>
      <c r="U5581" s="234">
        <v>0.30468800000000001</v>
      </c>
      <c r="V5581" s="192">
        <v>0.26329200000000003</v>
      </c>
      <c r="W5581" s="234">
        <v>869075200</v>
      </c>
      <c r="X5581" s="194">
        <f t="shared" si="175"/>
        <v>9.4186877670096647E-2</v>
      </c>
      <c r="Y5581" s="193"/>
      <c r="Z5581" s="197">
        <v>5579</v>
      </c>
    </row>
    <row r="5582" spans="1:26" ht="14.4" x14ac:dyDescent="0.3">
      <c r="A5582" s="7">
        <v>36038</v>
      </c>
      <c r="B5582" s="191">
        <v>1027.1400149999999</v>
      </c>
      <c r="C5582" s="191">
        <v>1033.469971</v>
      </c>
      <c r="D5582" s="191">
        <v>957.28002900000001</v>
      </c>
      <c r="E5582" s="191">
        <v>957.28002900000001</v>
      </c>
      <c r="F5582" s="192">
        <v>957.28002900000001</v>
      </c>
      <c r="G5582" s="191">
        <v>917500000</v>
      </c>
      <c r="H5582" s="194">
        <f t="shared" si="174"/>
        <v>-6.8014082773320772E-2</v>
      </c>
      <c r="I5582" s="193"/>
      <c r="J5582" s="197">
        <v>5580</v>
      </c>
      <c r="K5582" s="234"/>
      <c r="L5582" s="234"/>
      <c r="M5582" s="234"/>
      <c r="N5582" s="234"/>
      <c r="O5582" s="234"/>
      <c r="P5582" s="234"/>
      <c r="Q5582" s="7">
        <v>36038</v>
      </c>
      <c r="R5582" s="234">
        <v>0.31026799999999999</v>
      </c>
      <c r="S5582" s="234">
        <v>0.31138399999999999</v>
      </c>
      <c r="T5582" s="234">
        <v>0.27678599999999998</v>
      </c>
      <c r="U5582" s="234">
        <v>0.27845999999999999</v>
      </c>
      <c r="V5582" s="192">
        <v>0.24062800000000001</v>
      </c>
      <c r="W5582" s="234">
        <v>868224000</v>
      </c>
      <c r="X5582" s="194">
        <f t="shared" si="175"/>
        <v>-8.7752819637948912E-2</v>
      </c>
      <c r="Y5582" s="193"/>
      <c r="Z5582" s="197">
        <v>5580</v>
      </c>
    </row>
    <row r="5583" spans="1:26" ht="14.4" x14ac:dyDescent="0.3">
      <c r="A5583" s="7">
        <v>36035</v>
      </c>
      <c r="B5583" s="191">
        <v>1042.589966</v>
      </c>
      <c r="C5583" s="191">
        <v>1051.8000489999999</v>
      </c>
      <c r="D5583" s="191">
        <v>1021.039978</v>
      </c>
      <c r="E5583" s="191">
        <v>1027.1400149999999</v>
      </c>
      <c r="F5583" s="192">
        <v>1027.1400149999999</v>
      </c>
      <c r="G5583" s="191">
        <v>840300000</v>
      </c>
      <c r="H5583" s="194">
        <f t="shared" si="174"/>
        <v>-1.4818818043372629E-2</v>
      </c>
      <c r="I5583" s="193"/>
      <c r="J5583" s="197">
        <v>5581</v>
      </c>
      <c r="K5583" s="234"/>
      <c r="L5583" s="234"/>
      <c r="M5583" s="234"/>
      <c r="N5583" s="234"/>
      <c r="O5583" s="234"/>
      <c r="P5583" s="234"/>
      <c r="Q5583" s="7">
        <v>36035</v>
      </c>
      <c r="R5583" s="234">
        <v>0.33147300000000002</v>
      </c>
      <c r="S5583" s="234">
        <v>0.34375</v>
      </c>
      <c r="T5583" s="234">
        <v>0.30468800000000001</v>
      </c>
      <c r="U5583" s="234">
        <v>0.30524600000000002</v>
      </c>
      <c r="V5583" s="192">
        <v>0.26377499999999998</v>
      </c>
      <c r="W5583" s="234">
        <v>932254400</v>
      </c>
      <c r="X5583" s="194">
        <f t="shared" si="175"/>
        <v>-8.8331052216830491E-2</v>
      </c>
      <c r="Y5583" s="193"/>
      <c r="Z5583" s="197">
        <v>5581</v>
      </c>
    </row>
    <row r="5584" spans="1:26" ht="14.4" x14ac:dyDescent="0.3">
      <c r="A5584" s="7">
        <v>36034</v>
      </c>
      <c r="B5584" s="191">
        <v>1084.1899410000001</v>
      </c>
      <c r="C5584" s="191">
        <v>1084.1899410000001</v>
      </c>
      <c r="D5584" s="191">
        <v>1037.6099850000001</v>
      </c>
      <c r="E5584" s="191">
        <v>1042.589966</v>
      </c>
      <c r="F5584" s="192">
        <v>1042.589966</v>
      </c>
      <c r="G5584" s="191">
        <v>938600000</v>
      </c>
      <c r="H5584" s="194">
        <f t="shared" si="174"/>
        <v>-3.836963748402835E-2</v>
      </c>
      <c r="I5584" s="193"/>
      <c r="J5584" s="197">
        <v>5582</v>
      </c>
      <c r="K5584" s="234"/>
      <c r="L5584" s="234"/>
      <c r="M5584" s="234"/>
      <c r="N5584" s="234"/>
      <c r="O5584" s="234"/>
      <c r="P5584" s="234"/>
      <c r="Q5584" s="7">
        <v>36034</v>
      </c>
      <c r="R5584" s="234">
        <v>0.35044599999999998</v>
      </c>
      <c r="S5584" s="234">
        <v>0.35044599999999998</v>
      </c>
      <c r="T5584" s="234">
        <v>0.31807999999999997</v>
      </c>
      <c r="U5584" s="234">
        <v>0.33482099999999998</v>
      </c>
      <c r="V5584" s="192">
        <v>0.28933199999999998</v>
      </c>
      <c r="W5584" s="234">
        <v>1114243200</v>
      </c>
      <c r="X5584" s="194">
        <f t="shared" si="175"/>
        <v>-7.1210054090493261E-2</v>
      </c>
      <c r="Y5584" s="193"/>
      <c r="Z5584" s="197">
        <v>5582</v>
      </c>
    </row>
    <row r="5585" spans="1:26" ht="14.4" x14ac:dyDescent="0.3">
      <c r="A5585" s="7">
        <v>36033</v>
      </c>
      <c r="B5585" s="191">
        <v>1092.849976</v>
      </c>
      <c r="C5585" s="191">
        <v>1092.849976</v>
      </c>
      <c r="D5585" s="191">
        <v>1075.910034</v>
      </c>
      <c r="E5585" s="191">
        <v>1084.1899410000001</v>
      </c>
      <c r="F5585" s="192">
        <v>1084.1899410000001</v>
      </c>
      <c r="G5585" s="191">
        <v>674100000</v>
      </c>
      <c r="H5585" s="194">
        <f t="shared" si="174"/>
        <v>-7.9242669992975138E-3</v>
      </c>
      <c r="I5585" s="193"/>
      <c r="J5585" s="197">
        <v>5583</v>
      </c>
      <c r="K5585" s="234"/>
      <c r="L5585" s="234"/>
      <c r="M5585" s="234"/>
      <c r="N5585" s="234"/>
      <c r="O5585" s="234"/>
      <c r="P5585" s="234"/>
      <c r="Q5585" s="7">
        <v>36033</v>
      </c>
      <c r="R5585" s="234">
        <v>0.35602699999999998</v>
      </c>
      <c r="S5585" s="234">
        <v>0.36718800000000001</v>
      </c>
      <c r="T5585" s="234">
        <v>0.35267900000000002</v>
      </c>
      <c r="U5585" s="234">
        <v>0.36049100000000001</v>
      </c>
      <c r="V5585" s="192">
        <v>0.31151499999999999</v>
      </c>
      <c r="W5585" s="234">
        <v>406481600</v>
      </c>
      <c r="X5585" s="194">
        <f t="shared" si="175"/>
        <v>-1.0718028517895191E-2</v>
      </c>
      <c r="Y5585" s="193"/>
      <c r="Z5585" s="197">
        <v>5583</v>
      </c>
    </row>
    <row r="5586" spans="1:26" ht="14.4" x14ac:dyDescent="0.3">
      <c r="A5586" s="7">
        <v>36032</v>
      </c>
      <c r="B5586" s="191">
        <v>1088.1400149999999</v>
      </c>
      <c r="C5586" s="191">
        <v>1106.6400149999999</v>
      </c>
      <c r="D5586" s="191">
        <v>1085.530029</v>
      </c>
      <c r="E5586" s="191">
        <v>1092.849976</v>
      </c>
      <c r="F5586" s="192">
        <v>1092.849976</v>
      </c>
      <c r="G5586" s="191">
        <v>664900000</v>
      </c>
      <c r="H5586" s="194">
        <f t="shared" si="174"/>
        <v>4.3284512425544996E-3</v>
      </c>
      <c r="I5586" s="193"/>
      <c r="J5586" s="197">
        <v>5584</v>
      </c>
      <c r="K5586" s="234"/>
      <c r="L5586" s="234"/>
      <c r="M5586" s="234"/>
      <c r="N5586" s="234"/>
      <c r="O5586" s="234"/>
      <c r="P5586" s="234"/>
      <c r="Q5586" s="7">
        <v>36032</v>
      </c>
      <c r="R5586" s="234">
        <v>0.37834800000000002</v>
      </c>
      <c r="S5586" s="234">
        <v>0.37834800000000002</v>
      </c>
      <c r="T5586" s="234">
        <v>0.359933</v>
      </c>
      <c r="U5586" s="234">
        <v>0.36439700000000003</v>
      </c>
      <c r="V5586" s="192">
        <v>0.31489</v>
      </c>
      <c r="W5586" s="234">
        <v>495566400</v>
      </c>
      <c r="X5586" s="194">
        <f t="shared" si="175"/>
        <v>-9.1036965476440808E-3</v>
      </c>
      <c r="Y5586" s="193"/>
      <c r="Z5586" s="197">
        <v>5584</v>
      </c>
    </row>
    <row r="5587" spans="1:26" ht="14.4" x14ac:dyDescent="0.3">
      <c r="A5587" s="7">
        <v>36031</v>
      </c>
      <c r="B5587" s="191">
        <v>1081.23999</v>
      </c>
      <c r="C5587" s="191">
        <v>1093.8199460000001</v>
      </c>
      <c r="D5587" s="191">
        <v>1081.23999</v>
      </c>
      <c r="E5587" s="191">
        <v>1088.1400149999999</v>
      </c>
      <c r="F5587" s="192">
        <v>1088.1400149999999</v>
      </c>
      <c r="G5587" s="191">
        <v>558100000</v>
      </c>
      <c r="H5587" s="194">
        <f t="shared" si="174"/>
        <v>6.3815850910212022E-3</v>
      </c>
      <c r="I5587" s="193"/>
      <c r="J5587" s="197">
        <v>5585</v>
      </c>
      <c r="K5587" s="234"/>
      <c r="L5587" s="234"/>
      <c r="M5587" s="234"/>
      <c r="N5587" s="234"/>
      <c r="O5587" s="234"/>
      <c r="P5587" s="234"/>
      <c r="Q5587" s="7">
        <v>36031</v>
      </c>
      <c r="R5587" s="234">
        <v>0.38783499999999999</v>
      </c>
      <c r="S5587" s="234">
        <v>0.38839299999999999</v>
      </c>
      <c r="T5587" s="234">
        <v>0.35825899999999999</v>
      </c>
      <c r="U5587" s="234">
        <v>0.36774600000000002</v>
      </c>
      <c r="V5587" s="192">
        <v>0.31778299999999998</v>
      </c>
      <c r="W5587" s="234">
        <v>610176000</v>
      </c>
      <c r="X5587" s="194">
        <f t="shared" si="175"/>
        <v>-4.2152950254394715E-2</v>
      </c>
      <c r="Y5587" s="193"/>
      <c r="Z5587" s="197">
        <v>5585</v>
      </c>
    </row>
    <row r="5588" spans="1:26" ht="14.4" x14ac:dyDescent="0.3">
      <c r="A5588" s="7">
        <v>36028</v>
      </c>
      <c r="B5588" s="191">
        <v>1091.599976</v>
      </c>
      <c r="C5588" s="191">
        <v>1091.599976</v>
      </c>
      <c r="D5588" s="191">
        <v>1054.920044</v>
      </c>
      <c r="E5588" s="191">
        <v>1081.23999</v>
      </c>
      <c r="F5588" s="192">
        <v>1081.23999</v>
      </c>
      <c r="G5588" s="191">
        <v>725700000</v>
      </c>
      <c r="H5588" s="194">
        <f t="shared" si="174"/>
        <v>-9.4906433013698926E-3</v>
      </c>
      <c r="I5588" s="193"/>
      <c r="J5588" s="197">
        <v>5586</v>
      </c>
      <c r="K5588" s="234"/>
      <c r="L5588" s="234"/>
      <c r="M5588" s="234"/>
      <c r="N5588" s="234"/>
      <c r="O5588" s="234"/>
      <c r="P5588" s="234"/>
      <c r="Q5588" s="7">
        <v>36028</v>
      </c>
      <c r="R5588" s="234">
        <v>0.35714299999999999</v>
      </c>
      <c r="S5588" s="234">
        <v>0.38895099999999999</v>
      </c>
      <c r="T5588" s="234">
        <v>0.34821400000000002</v>
      </c>
      <c r="U5588" s="234">
        <v>0.38392900000000002</v>
      </c>
      <c r="V5588" s="192">
        <v>0.33176800000000001</v>
      </c>
      <c r="W5588" s="234">
        <v>813377600</v>
      </c>
      <c r="X5588" s="194">
        <f t="shared" si="175"/>
        <v>5.8463580300086387E-2</v>
      </c>
      <c r="Y5588" s="193"/>
      <c r="Z5588" s="197">
        <v>5586</v>
      </c>
    </row>
    <row r="5589" spans="1:26" ht="14.4" x14ac:dyDescent="0.3">
      <c r="A5589" s="7">
        <v>36027</v>
      </c>
      <c r="B5589" s="191">
        <v>1098.0600589999999</v>
      </c>
      <c r="C5589" s="191">
        <v>1098.790039</v>
      </c>
      <c r="D5589" s="191">
        <v>1089.5500489999999</v>
      </c>
      <c r="E5589" s="191">
        <v>1091.599976</v>
      </c>
      <c r="F5589" s="192">
        <v>1091.599976</v>
      </c>
      <c r="G5589" s="191">
        <v>621630000</v>
      </c>
      <c r="H5589" s="194">
        <f t="shared" si="174"/>
        <v>-5.8831781987254131E-3</v>
      </c>
      <c r="I5589" s="193"/>
      <c r="J5589" s="197">
        <v>5587</v>
      </c>
      <c r="K5589" s="234"/>
      <c r="L5589" s="234"/>
      <c r="M5589" s="234"/>
      <c r="N5589" s="234"/>
      <c r="O5589" s="234"/>
      <c r="P5589" s="234"/>
      <c r="Q5589" s="7">
        <v>36027</v>
      </c>
      <c r="R5589" s="234">
        <v>0.36607099999999998</v>
      </c>
      <c r="S5589" s="234">
        <v>0.36718800000000001</v>
      </c>
      <c r="T5589" s="234">
        <v>0.359375</v>
      </c>
      <c r="U5589" s="234">
        <v>0.36272300000000002</v>
      </c>
      <c r="V5589" s="192">
        <v>0.31344300000000003</v>
      </c>
      <c r="W5589" s="234">
        <v>391921600</v>
      </c>
      <c r="X5589" s="194">
        <f t="shared" si="175"/>
        <v>-9.1484714086558089E-3</v>
      </c>
      <c r="Y5589" s="193"/>
      <c r="Z5589" s="197">
        <v>5587</v>
      </c>
    </row>
    <row r="5590" spans="1:26" ht="14.4" x14ac:dyDescent="0.3">
      <c r="A5590" s="7">
        <v>36026</v>
      </c>
      <c r="B5590" s="191">
        <v>1101.1999510000001</v>
      </c>
      <c r="C5590" s="191">
        <v>1106.3199460000001</v>
      </c>
      <c r="D5590" s="191">
        <v>1094.9300539999999</v>
      </c>
      <c r="E5590" s="191">
        <v>1098.0600589999999</v>
      </c>
      <c r="F5590" s="192">
        <v>1098.0600589999999</v>
      </c>
      <c r="G5590" s="191">
        <v>633630000</v>
      </c>
      <c r="H5590" s="194">
        <f t="shared" si="174"/>
        <v>-2.8513368504501009E-3</v>
      </c>
      <c r="I5590" s="193"/>
      <c r="J5590" s="197">
        <v>5588</v>
      </c>
      <c r="K5590" s="234"/>
      <c r="L5590" s="234"/>
      <c r="M5590" s="234"/>
      <c r="N5590" s="234"/>
      <c r="O5590" s="234"/>
      <c r="P5590" s="234"/>
      <c r="Q5590" s="7">
        <v>36026</v>
      </c>
      <c r="R5590" s="234">
        <v>0.38839299999999999</v>
      </c>
      <c r="S5590" s="234">
        <v>0.390625</v>
      </c>
      <c r="T5590" s="234">
        <v>0.36607099999999998</v>
      </c>
      <c r="U5590" s="234">
        <v>0.36607099999999998</v>
      </c>
      <c r="V5590" s="192">
        <v>0.31633699999999998</v>
      </c>
      <c r="W5590" s="234">
        <v>485990400</v>
      </c>
      <c r="X5590" s="194">
        <f t="shared" si="175"/>
        <v>-3.6709176837438295E-2</v>
      </c>
      <c r="Y5590" s="193"/>
      <c r="Z5590" s="197">
        <v>5588</v>
      </c>
    </row>
    <row r="5591" spans="1:26" ht="14.4" x14ac:dyDescent="0.3">
      <c r="A5591" s="7">
        <v>36025</v>
      </c>
      <c r="B5591" s="191">
        <v>1083.670044</v>
      </c>
      <c r="C5591" s="191">
        <v>1101.719971</v>
      </c>
      <c r="D5591" s="191">
        <v>1083.670044</v>
      </c>
      <c r="E5591" s="191">
        <v>1101.1999510000001</v>
      </c>
      <c r="F5591" s="192">
        <v>1101.1999510000001</v>
      </c>
      <c r="G5591" s="191">
        <v>690600000</v>
      </c>
      <c r="H5591" s="194">
        <f t="shared" si="174"/>
        <v>1.6176424823274062E-2</v>
      </c>
      <c r="I5591" s="193"/>
      <c r="J5591" s="197">
        <v>5589</v>
      </c>
      <c r="K5591" s="234"/>
      <c r="L5591" s="234"/>
      <c r="M5591" s="234"/>
      <c r="N5591" s="234"/>
      <c r="O5591" s="234"/>
      <c r="P5591" s="234"/>
      <c r="Q5591" s="7">
        <v>36025</v>
      </c>
      <c r="R5591" s="234">
        <v>0.37890600000000002</v>
      </c>
      <c r="S5591" s="234">
        <v>0.38727699999999998</v>
      </c>
      <c r="T5591" s="234">
        <v>0.37723200000000001</v>
      </c>
      <c r="U5591" s="234">
        <v>0.38002200000000003</v>
      </c>
      <c r="V5591" s="192">
        <v>0.32839200000000002</v>
      </c>
      <c r="W5591" s="234">
        <v>605953600</v>
      </c>
      <c r="X5591" s="194">
        <f t="shared" si="175"/>
        <v>1.4902494050746338E-2</v>
      </c>
      <c r="Y5591" s="193"/>
      <c r="Z5591" s="197">
        <v>5589</v>
      </c>
    </row>
    <row r="5592" spans="1:26" ht="14.4" x14ac:dyDescent="0.3">
      <c r="A5592" s="7">
        <v>36024</v>
      </c>
      <c r="B5592" s="191">
        <v>1062.75</v>
      </c>
      <c r="C5592" s="191">
        <v>1083.670044</v>
      </c>
      <c r="D5592" s="191">
        <v>1055.079956</v>
      </c>
      <c r="E5592" s="191">
        <v>1083.670044</v>
      </c>
      <c r="F5592" s="192">
        <v>1083.670044</v>
      </c>
      <c r="G5592" s="191">
        <v>584380000</v>
      </c>
      <c r="H5592" s="194">
        <f t="shared" si="174"/>
        <v>1.9684821453775547E-2</v>
      </c>
      <c r="I5592" s="193"/>
      <c r="J5592" s="197">
        <v>5590</v>
      </c>
      <c r="K5592" s="234"/>
      <c r="L5592" s="234"/>
      <c r="M5592" s="234"/>
      <c r="N5592" s="234"/>
      <c r="O5592" s="234"/>
      <c r="P5592" s="234"/>
      <c r="Q5592" s="7">
        <v>36024</v>
      </c>
      <c r="R5592" s="234">
        <v>0.36607099999999998</v>
      </c>
      <c r="S5592" s="234">
        <v>0.38225399999999998</v>
      </c>
      <c r="T5592" s="234">
        <v>0.35602699999999998</v>
      </c>
      <c r="U5592" s="234">
        <v>0.374442</v>
      </c>
      <c r="V5592" s="192">
        <v>0.32357000000000002</v>
      </c>
      <c r="W5592" s="234">
        <v>930876800</v>
      </c>
      <c r="X5592" s="194">
        <f t="shared" si="175"/>
        <v>3.5493585168923404E-2</v>
      </c>
      <c r="Y5592" s="193"/>
      <c r="Z5592" s="197">
        <v>5590</v>
      </c>
    </row>
    <row r="5593" spans="1:26" ht="14.4" x14ac:dyDescent="0.3">
      <c r="A5593" s="7">
        <v>36021</v>
      </c>
      <c r="B5593" s="191">
        <v>1074.910034</v>
      </c>
      <c r="C5593" s="191">
        <v>1083.920044</v>
      </c>
      <c r="D5593" s="191">
        <v>1057.219971</v>
      </c>
      <c r="E5593" s="191">
        <v>1062.75</v>
      </c>
      <c r="F5593" s="192">
        <v>1062.75</v>
      </c>
      <c r="G5593" s="191">
        <v>644030000</v>
      </c>
      <c r="H5593" s="194">
        <f t="shared" si="174"/>
        <v>-1.1312606279010692E-2</v>
      </c>
      <c r="I5593" s="193"/>
      <c r="J5593" s="197">
        <v>5591</v>
      </c>
      <c r="K5593" s="234"/>
      <c r="L5593" s="234"/>
      <c r="M5593" s="234"/>
      <c r="N5593" s="234"/>
      <c r="O5593" s="234"/>
      <c r="P5593" s="234"/>
      <c r="Q5593" s="7">
        <v>36021</v>
      </c>
      <c r="R5593" s="234">
        <v>0.36328100000000002</v>
      </c>
      <c r="S5593" s="234">
        <v>0.36383900000000002</v>
      </c>
      <c r="T5593" s="234">
        <v>0.35267900000000002</v>
      </c>
      <c r="U5593" s="234">
        <v>0.36160700000000001</v>
      </c>
      <c r="V5593" s="192">
        <v>0.31247900000000001</v>
      </c>
      <c r="W5593" s="234">
        <v>450777600</v>
      </c>
      <c r="X5593" s="194">
        <f t="shared" si="175"/>
        <v>2.6942201451947319E-2</v>
      </c>
      <c r="Y5593" s="193"/>
      <c r="Z5593" s="197">
        <v>5591</v>
      </c>
    </row>
    <row r="5594" spans="1:26" ht="14.4" x14ac:dyDescent="0.3">
      <c r="A5594" s="7">
        <v>36020</v>
      </c>
      <c r="B5594" s="191">
        <v>1084.219971</v>
      </c>
      <c r="C5594" s="191">
        <v>1091.5</v>
      </c>
      <c r="D5594" s="191">
        <v>1074.910034</v>
      </c>
      <c r="E5594" s="191">
        <v>1074.910034</v>
      </c>
      <c r="F5594" s="192">
        <v>1074.910034</v>
      </c>
      <c r="G5594" s="191">
        <v>660700000</v>
      </c>
      <c r="H5594" s="194">
        <f t="shared" si="174"/>
        <v>-8.5867602968180256E-3</v>
      </c>
      <c r="I5594" s="193"/>
      <c r="J5594" s="197">
        <v>5592</v>
      </c>
      <c r="K5594" s="234"/>
      <c r="L5594" s="234"/>
      <c r="M5594" s="234"/>
      <c r="N5594" s="234"/>
      <c r="O5594" s="234"/>
      <c r="P5594" s="234"/>
      <c r="Q5594" s="7">
        <v>36020</v>
      </c>
      <c r="R5594" s="234">
        <v>0.35658499999999999</v>
      </c>
      <c r="S5594" s="234">
        <v>0.36383900000000002</v>
      </c>
      <c r="T5594" s="234">
        <v>0.35156300000000001</v>
      </c>
      <c r="U5594" s="234">
        <v>0.35212100000000002</v>
      </c>
      <c r="V5594" s="192">
        <v>0.30428100000000002</v>
      </c>
      <c r="W5594" s="234">
        <v>390779200</v>
      </c>
      <c r="X5594" s="194">
        <f t="shared" si="175"/>
        <v>-1.5599978000860531E-2</v>
      </c>
      <c r="Y5594" s="193"/>
      <c r="Z5594" s="197">
        <v>5592</v>
      </c>
    </row>
    <row r="5595" spans="1:26" ht="14.4" x14ac:dyDescent="0.3">
      <c r="A5595" s="7">
        <v>36019</v>
      </c>
      <c r="B5595" s="191">
        <v>1068.9799800000001</v>
      </c>
      <c r="C5595" s="191">
        <v>1084.6999510000001</v>
      </c>
      <c r="D5595" s="191">
        <v>1068.9799800000001</v>
      </c>
      <c r="E5595" s="191">
        <v>1084.219971</v>
      </c>
      <c r="F5595" s="192">
        <v>1084.219971</v>
      </c>
      <c r="G5595" s="191">
        <v>711700000</v>
      </c>
      <c r="H5595" s="194">
        <f t="shared" si="174"/>
        <v>1.4256572887361199E-2</v>
      </c>
      <c r="I5595" s="193"/>
      <c r="J5595" s="197">
        <v>5593</v>
      </c>
      <c r="K5595" s="234"/>
      <c r="L5595" s="234"/>
      <c r="M5595" s="234"/>
      <c r="N5595" s="234"/>
      <c r="O5595" s="234"/>
      <c r="P5595" s="234"/>
      <c r="Q5595" s="7">
        <v>36019</v>
      </c>
      <c r="R5595" s="234">
        <v>0.35491099999999998</v>
      </c>
      <c r="S5595" s="234">
        <v>0.36551299999999998</v>
      </c>
      <c r="T5595" s="234">
        <v>0.35253899999999999</v>
      </c>
      <c r="U5595" s="234">
        <v>0.35770099999999999</v>
      </c>
      <c r="V5595" s="192">
        <v>0.30910300000000002</v>
      </c>
      <c r="W5595" s="234">
        <v>689774400</v>
      </c>
      <c r="X5595" s="194">
        <f t="shared" si="175"/>
        <v>2.7241065316078807E-2</v>
      </c>
      <c r="Y5595" s="193"/>
      <c r="Z5595" s="197">
        <v>5593</v>
      </c>
    </row>
    <row r="5596" spans="1:26" ht="14.4" x14ac:dyDescent="0.3">
      <c r="A5596" s="7">
        <v>36018</v>
      </c>
      <c r="B5596" s="191">
        <v>1083.1400149999999</v>
      </c>
      <c r="C5596" s="191">
        <v>1083.1400149999999</v>
      </c>
      <c r="D5596" s="191">
        <v>1054</v>
      </c>
      <c r="E5596" s="191">
        <v>1068.9799800000001</v>
      </c>
      <c r="F5596" s="192">
        <v>1068.9799800000001</v>
      </c>
      <c r="G5596" s="191">
        <v>774400000</v>
      </c>
      <c r="H5596" s="194">
        <f t="shared" si="174"/>
        <v>-1.3073134409127966E-2</v>
      </c>
      <c r="I5596" s="193"/>
      <c r="J5596" s="197">
        <v>5594</v>
      </c>
      <c r="K5596" s="234"/>
      <c r="L5596" s="234"/>
      <c r="M5596" s="234"/>
      <c r="N5596" s="234"/>
      <c r="O5596" s="234"/>
      <c r="P5596" s="234"/>
      <c r="Q5596" s="7">
        <v>36018</v>
      </c>
      <c r="R5596" s="234">
        <v>0.33705400000000002</v>
      </c>
      <c r="S5596" s="234">
        <v>0.36607099999999998</v>
      </c>
      <c r="T5596" s="234">
        <v>0.33370499999999997</v>
      </c>
      <c r="U5596" s="234">
        <v>0.34821400000000002</v>
      </c>
      <c r="V5596" s="192">
        <v>0.30090600000000001</v>
      </c>
      <c r="W5596" s="234">
        <v>1759475200</v>
      </c>
      <c r="X5596" s="194">
        <f t="shared" si="175"/>
        <v>2.8007434029818052E-2</v>
      </c>
      <c r="Y5596" s="193"/>
      <c r="Z5596" s="197">
        <v>5594</v>
      </c>
    </row>
    <row r="5597" spans="1:26" ht="14.4" x14ac:dyDescent="0.3">
      <c r="A5597" s="7">
        <v>36017</v>
      </c>
      <c r="B5597" s="191">
        <v>1089.4499510000001</v>
      </c>
      <c r="C5597" s="191">
        <v>1092.8199460000001</v>
      </c>
      <c r="D5597" s="191">
        <v>1081.76001</v>
      </c>
      <c r="E5597" s="191">
        <v>1083.1400149999999</v>
      </c>
      <c r="F5597" s="192">
        <v>1083.1400149999999</v>
      </c>
      <c r="G5597" s="191">
        <v>579180000</v>
      </c>
      <c r="H5597" s="194">
        <f t="shared" si="174"/>
        <v>-5.791854866034233E-3</v>
      </c>
      <c r="I5597" s="193"/>
      <c r="J5597" s="197">
        <v>5595</v>
      </c>
      <c r="K5597" s="234"/>
      <c r="L5597" s="234"/>
      <c r="M5597" s="234"/>
      <c r="N5597" s="234"/>
      <c r="O5597" s="234"/>
      <c r="P5597" s="234"/>
      <c r="Q5597" s="7">
        <v>36017</v>
      </c>
      <c r="R5597" s="234">
        <v>0.32421899999999998</v>
      </c>
      <c r="S5597" s="234">
        <v>0.33984399999999998</v>
      </c>
      <c r="T5597" s="234">
        <v>0.32366099999999998</v>
      </c>
      <c r="U5597" s="234">
        <v>0.33872799999999997</v>
      </c>
      <c r="V5597" s="192">
        <v>0.29270800000000002</v>
      </c>
      <c r="W5597" s="234">
        <v>488600000</v>
      </c>
      <c r="X5597" s="194">
        <f t="shared" si="175"/>
        <v>3.938327586757908E-2</v>
      </c>
      <c r="Y5597" s="193"/>
      <c r="Z5597" s="197">
        <v>5595</v>
      </c>
    </row>
    <row r="5598" spans="1:26" ht="14.4" x14ac:dyDescent="0.3">
      <c r="A5598" s="7">
        <v>36014</v>
      </c>
      <c r="B5598" s="191">
        <v>1089.630005</v>
      </c>
      <c r="C5598" s="191">
        <v>1102.540039</v>
      </c>
      <c r="D5598" s="191">
        <v>1084.719971</v>
      </c>
      <c r="E5598" s="191">
        <v>1089.4499510000001</v>
      </c>
      <c r="F5598" s="192">
        <v>1089.4499510000001</v>
      </c>
      <c r="G5598" s="191">
        <v>759100000</v>
      </c>
      <c r="H5598" s="194">
        <f t="shared" si="174"/>
        <v>-1.6524324694961693E-4</v>
      </c>
      <c r="I5598" s="193"/>
      <c r="J5598" s="197">
        <v>5596</v>
      </c>
      <c r="K5598" s="234"/>
      <c r="L5598" s="234"/>
      <c r="M5598" s="234"/>
      <c r="N5598" s="234"/>
      <c r="O5598" s="234"/>
      <c r="P5598" s="234"/>
      <c r="Q5598" s="7">
        <v>36014</v>
      </c>
      <c r="R5598" s="234">
        <v>0.33203100000000002</v>
      </c>
      <c r="S5598" s="234">
        <v>0.33370499999999997</v>
      </c>
      <c r="T5598" s="234">
        <v>0.32142900000000002</v>
      </c>
      <c r="U5598" s="234">
        <v>0.32589299999999999</v>
      </c>
      <c r="V5598" s="192">
        <v>0.28161700000000001</v>
      </c>
      <c r="W5598" s="234">
        <v>298020800</v>
      </c>
      <c r="X5598" s="194">
        <f t="shared" si="175"/>
        <v>-1.0168359635865099E-2</v>
      </c>
      <c r="Y5598" s="193"/>
      <c r="Z5598" s="197">
        <v>5596</v>
      </c>
    </row>
    <row r="5599" spans="1:26" ht="14.4" x14ac:dyDescent="0.3">
      <c r="A5599" s="7">
        <v>36013</v>
      </c>
      <c r="B5599" s="191">
        <v>1081.4300539999999</v>
      </c>
      <c r="C5599" s="191">
        <v>1090.9499510000001</v>
      </c>
      <c r="D5599" s="191">
        <v>1074.9399410000001</v>
      </c>
      <c r="E5599" s="191">
        <v>1089.630005</v>
      </c>
      <c r="F5599" s="192">
        <v>1089.630005</v>
      </c>
      <c r="G5599" s="191">
        <v>768400000</v>
      </c>
      <c r="H5599" s="194">
        <f t="shared" si="174"/>
        <v>7.582507042105985E-3</v>
      </c>
      <c r="I5599" s="193"/>
      <c r="J5599" s="197">
        <v>5597</v>
      </c>
      <c r="K5599" s="234"/>
      <c r="L5599" s="234"/>
      <c r="M5599" s="234"/>
      <c r="N5599" s="234"/>
      <c r="O5599" s="234"/>
      <c r="P5599" s="234"/>
      <c r="Q5599" s="7">
        <v>36013</v>
      </c>
      <c r="R5599" s="234">
        <v>0.313058</v>
      </c>
      <c r="S5599" s="234">
        <v>0.32924100000000001</v>
      </c>
      <c r="T5599" s="234">
        <v>0.31138399999999999</v>
      </c>
      <c r="U5599" s="234">
        <v>0.32924100000000001</v>
      </c>
      <c r="V5599" s="192">
        <v>0.28450999999999999</v>
      </c>
      <c r="W5599" s="234">
        <v>438614400</v>
      </c>
      <c r="X5599" s="194">
        <f t="shared" si="175"/>
        <v>2.4305243034429155E-2</v>
      </c>
      <c r="Y5599" s="193"/>
      <c r="Z5599" s="197">
        <v>5597</v>
      </c>
    </row>
    <row r="5600" spans="1:26" ht="14.4" x14ac:dyDescent="0.3">
      <c r="A5600" s="7">
        <v>36012</v>
      </c>
      <c r="B5600" s="191">
        <v>1072.119995</v>
      </c>
      <c r="C5600" s="191">
        <v>1084.8000489999999</v>
      </c>
      <c r="D5600" s="191">
        <v>1057.349976</v>
      </c>
      <c r="E5600" s="191">
        <v>1081.4300539999999</v>
      </c>
      <c r="F5600" s="192">
        <v>1081.4300539999999</v>
      </c>
      <c r="G5600" s="191">
        <v>851600000</v>
      </c>
      <c r="H5600" s="194">
        <f t="shared" si="174"/>
        <v>8.683784504923733E-3</v>
      </c>
      <c r="I5600" s="193"/>
      <c r="J5600" s="197">
        <v>5598</v>
      </c>
      <c r="K5600" s="234"/>
      <c r="L5600" s="234"/>
      <c r="M5600" s="234"/>
      <c r="N5600" s="234"/>
      <c r="O5600" s="234"/>
      <c r="P5600" s="234"/>
      <c r="Q5600" s="7">
        <v>36012</v>
      </c>
      <c r="R5600" s="234">
        <v>0.30133900000000002</v>
      </c>
      <c r="S5600" s="234">
        <v>0.32142900000000002</v>
      </c>
      <c r="T5600" s="234">
        <v>0.29910700000000001</v>
      </c>
      <c r="U5600" s="234">
        <v>0.32142900000000002</v>
      </c>
      <c r="V5600" s="192">
        <v>0.27775899999999998</v>
      </c>
      <c r="W5600" s="234">
        <v>454081600</v>
      </c>
      <c r="X5600" s="194">
        <f t="shared" si="175"/>
        <v>5.3014880106151067E-2</v>
      </c>
      <c r="Y5600" s="193"/>
      <c r="Z5600" s="197">
        <v>5598</v>
      </c>
    </row>
    <row r="5601" spans="1:26" ht="14.4" x14ac:dyDescent="0.3">
      <c r="A5601" s="7">
        <v>36011</v>
      </c>
      <c r="B5601" s="191">
        <v>1112.4399410000001</v>
      </c>
      <c r="C5601" s="191">
        <v>1119.7299800000001</v>
      </c>
      <c r="D5601" s="191">
        <v>1071.8199460000001</v>
      </c>
      <c r="E5601" s="191">
        <v>1072.119995</v>
      </c>
      <c r="F5601" s="192">
        <v>1072.119995</v>
      </c>
      <c r="G5601" s="191">
        <v>852600000</v>
      </c>
      <c r="H5601" s="194">
        <f t="shared" si="174"/>
        <v>-3.6244604777274952E-2</v>
      </c>
      <c r="I5601" s="193"/>
      <c r="J5601" s="197">
        <v>5599</v>
      </c>
      <c r="K5601" s="234"/>
      <c r="L5601" s="234"/>
      <c r="M5601" s="234"/>
      <c r="N5601" s="234"/>
      <c r="O5601" s="234"/>
      <c r="P5601" s="234"/>
      <c r="Q5601" s="7">
        <v>36011</v>
      </c>
      <c r="R5601" s="234">
        <v>0.31696400000000002</v>
      </c>
      <c r="S5601" s="234">
        <v>0.32142900000000002</v>
      </c>
      <c r="T5601" s="234">
        <v>0.30357099999999998</v>
      </c>
      <c r="U5601" s="234">
        <v>0.30524600000000002</v>
      </c>
      <c r="V5601" s="192">
        <v>0.26377499999999998</v>
      </c>
      <c r="W5601" s="234">
        <v>293921600</v>
      </c>
      <c r="X5601" s="194">
        <f t="shared" si="175"/>
        <v>-2.6689249025859178E-2</v>
      </c>
      <c r="Y5601" s="193"/>
      <c r="Z5601" s="197">
        <v>5599</v>
      </c>
    </row>
    <row r="5602" spans="1:26" ht="14.4" x14ac:dyDescent="0.3">
      <c r="A5602" s="7">
        <v>36010</v>
      </c>
      <c r="B5602" s="191">
        <v>1120.670044</v>
      </c>
      <c r="C5602" s="191">
        <v>1121.790039</v>
      </c>
      <c r="D5602" s="191">
        <v>1110.3900149999999</v>
      </c>
      <c r="E5602" s="191">
        <v>1112.4399410000001</v>
      </c>
      <c r="F5602" s="192">
        <v>1112.4399410000001</v>
      </c>
      <c r="G5602" s="191">
        <v>620400000</v>
      </c>
      <c r="H5602" s="194">
        <f t="shared" si="174"/>
        <v>-7.3439127279821105E-3</v>
      </c>
      <c r="I5602" s="193"/>
      <c r="J5602" s="197">
        <v>5600</v>
      </c>
      <c r="K5602" s="234"/>
      <c r="L5602" s="234"/>
      <c r="M5602" s="234"/>
      <c r="N5602" s="234"/>
      <c r="O5602" s="234"/>
      <c r="P5602" s="234"/>
      <c r="Q5602" s="7">
        <v>36010</v>
      </c>
      <c r="R5602" s="234">
        <v>0.30580400000000002</v>
      </c>
      <c r="S5602" s="234">
        <v>0.31752200000000003</v>
      </c>
      <c r="T5602" s="234">
        <v>0.296875</v>
      </c>
      <c r="U5602" s="234">
        <v>0.31361600000000001</v>
      </c>
      <c r="V5602" s="192">
        <v>0.27100800000000003</v>
      </c>
      <c r="W5602" s="234">
        <v>301761600</v>
      </c>
      <c r="X5602" s="194">
        <f t="shared" si="175"/>
        <v>1.444132509825951E-2</v>
      </c>
      <c r="Y5602" s="193"/>
      <c r="Z5602" s="197">
        <v>5600</v>
      </c>
    </row>
    <row r="5603" spans="1:26" ht="14.4" x14ac:dyDescent="0.3">
      <c r="A5603" s="7">
        <v>36007</v>
      </c>
      <c r="B5603" s="191">
        <v>1142.9499510000001</v>
      </c>
      <c r="C5603" s="191">
        <v>1142.969971</v>
      </c>
      <c r="D5603" s="191">
        <v>1114.3000489999999</v>
      </c>
      <c r="E5603" s="191">
        <v>1120.670044</v>
      </c>
      <c r="F5603" s="192">
        <v>1120.670044</v>
      </c>
      <c r="G5603" s="191">
        <v>645910000</v>
      </c>
      <c r="H5603" s="194">
        <f t="shared" si="174"/>
        <v>-1.9493335627257132E-2</v>
      </c>
      <c r="I5603" s="193"/>
      <c r="J5603" s="197">
        <v>5601</v>
      </c>
      <c r="K5603" s="234"/>
      <c r="L5603" s="234"/>
      <c r="M5603" s="234"/>
      <c r="N5603" s="234"/>
      <c r="O5603" s="234"/>
      <c r="P5603" s="234"/>
      <c r="Q5603" s="7">
        <v>36007</v>
      </c>
      <c r="R5603" s="234">
        <v>0.32700899999999999</v>
      </c>
      <c r="S5603" s="234">
        <v>0.328125</v>
      </c>
      <c r="T5603" s="234">
        <v>0.30803599999999998</v>
      </c>
      <c r="U5603" s="234">
        <v>0.30915199999999998</v>
      </c>
      <c r="V5603" s="192">
        <v>0.26715</v>
      </c>
      <c r="W5603" s="234">
        <v>183108800</v>
      </c>
      <c r="X5603" s="194">
        <f t="shared" si="175"/>
        <v>-5.1371188529101608E-2</v>
      </c>
      <c r="Y5603" s="193"/>
      <c r="Z5603" s="197">
        <v>5601</v>
      </c>
    </row>
    <row r="5604" spans="1:26" ht="14.4" x14ac:dyDescent="0.3">
      <c r="A5604" s="7">
        <v>36006</v>
      </c>
      <c r="B5604" s="191">
        <v>1125.209961</v>
      </c>
      <c r="C5604" s="191">
        <v>1143.0699460000001</v>
      </c>
      <c r="D5604" s="191">
        <v>1125.209961</v>
      </c>
      <c r="E5604" s="191">
        <v>1142.9499510000001</v>
      </c>
      <c r="F5604" s="192">
        <v>1142.9499510000001</v>
      </c>
      <c r="G5604" s="191">
        <v>687400000</v>
      </c>
      <c r="H5604" s="194">
        <f t="shared" si="174"/>
        <v>1.5765937571539178E-2</v>
      </c>
      <c r="I5604" s="193"/>
      <c r="J5604" s="197">
        <v>5602</v>
      </c>
      <c r="K5604" s="234"/>
      <c r="L5604" s="234"/>
      <c r="M5604" s="234"/>
      <c r="N5604" s="234"/>
      <c r="O5604" s="234"/>
      <c r="P5604" s="234"/>
      <c r="Q5604" s="7">
        <v>36006</v>
      </c>
      <c r="R5604" s="234">
        <v>0.31975399999999998</v>
      </c>
      <c r="S5604" s="234">
        <v>0.328125</v>
      </c>
      <c r="T5604" s="234">
        <v>0.31696400000000002</v>
      </c>
      <c r="U5604" s="234">
        <v>0.32589299999999999</v>
      </c>
      <c r="V5604" s="192">
        <v>0.28161700000000001</v>
      </c>
      <c r="W5604" s="234">
        <v>362297600</v>
      </c>
      <c r="X5604" s="194">
        <f t="shared" si="175"/>
        <v>3.9146445861376708E-2</v>
      </c>
      <c r="Y5604" s="193"/>
      <c r="Z5604" s="197">
        <v>5602</v>
      </c>
    </row>
    <row r="5605" spans="1:26" ht="14.4" x14ac:dyDescent="0.3">
      <c r="A5605" s="7">
        <v>36005</v>
      </c>
      <c r="B5605" s="191">
        <v>1130.23999</v>
      </c>
      <c r="C5605" s="191">
        <v>1138.5600589999999</v>
      </c>
      <c r="D5605" s="191">
        <v>1121.9799800000001</v>
      </c>
      <c r="E5605" s="191">
        <v>1125.209961</v>
      </c>
      <c r="F5605" s="192">
        <v>1125.209961</v>
      </c>
      <c r="G5605" s="191">
        <v>644350000</v>
      </c>
      <c r="H5605" s="194">
        <f t="shared" si="174"/>
        <v>-4.4504079173486094E-3</v>
      </c>
      <c r="I5605" s="193"/>
      <c r="J5605" s="197">
        <v>5603</v>
      </c>
      <c r="K5605" s="234"/>
      <c r="L5605" s="234"/>
      <c r="M5605" s="234"/>
      <c r="N5605" s="234"/>
      <c r="O5605" s="234"/>
      <c r="P5605" s="234"/>
      <c r="Q5605" s="7">
        <v>36005</v>
      </c>
      <c r="R5605" s="234">
        <v>0.30133900000000002</v>
      </c>
      <c r="S5605" s="234">
        <v>0.32031300000000001</v>
      </c>
      <c r="T5605" s="234">
        <v>0.30078100000000002</v>
      </c>
      <c r="U5605" s="234">
        <v>0.31361600000000001</v>
      </c>
      <c r="V5605" s="192">
        <v>0.27100800000000003</v>
      </c>
      <c r="W5605" s="234">
        <v>447720000</v>
      </c>
      <c r="X5605" s="194">
        <f t="shared" si="175"/>
        <v>4.4608476111550097E-2</v>
      </c>
      <c r="Y5605" s="193"/>
      <c r="Z5605" s="197">
        <v>5603</v>
      </c>
    </row>
    <row r="5606" spans="1:26" ht="14.4" x14ac:dyDescent="0.3">
      <c r="A5606" s="7">
        <v>36004</v>
      </c>
      <c r="B5606" s="191">
        <v>1147.2700199999999</v>
      </c>
      <c r="C5606" s="191">
        <v>1147.2700199999999</v>
      </c>
      <c r="D5606" s="191">
        <v>1119.4399410000001</v>
      </c>
      <c r="E5606" s="191">
        <v>1130.23999</v>
      </c>
      <c r="F5606" s="192">
        <v>1130.23999</v>
      </c>
      <c r="G5606" s="191">
        <v>703600000</v>
      </c>
      <c r="H5606" s="194">
        <f t="shared" si="174"/>
        <v>-1.4843959750643444E-2</v>
      </c>
      <c r="I5606" s="193"/>
      <c r="J5606" s="197">
        <v>5604</v>
      </c>
      <c r="K5606" s="234"/>
      <c r="L5606" s="234"/>
      <c r="M5606" s="234"/>
      <c r="N5606" s="234"/>
      <c r="O5606" s="234"/>
      <c r="P5606" s="234"/>
      <c r="Q5606" s="7">
        <v>36004</v>
      </c>
      <c r="R5606" s="234">
        <v>0.30412899999999998</v>
      </c>
      <c r="S5606" s="234">
        <v>0.30915199999999998</v>
      </c>
      <c r="T5606" s="234">
        <v>0.29464299999999999</v>
      </c>
      <c r="U5606" s="234">
        <v>0.30022300000000002</v>
      </c>
      <c r="V5606" s="192">
        <v>0.25943500000000003</v>
      </c>
      <c r="W5606" s="234">
        <v>225377600</v>
      </c>
      <c r="X5606" s="194">
        <f t="shared" si="175"/>
        <v>-2.3590249263275142E-2</v>
      </c>
      <c r="Y5606" s="193"/>
      <c r="Z5606" s="197">
        <v>5604</v>
      </c>
    </row>
    <row r="5607" spans="1:26" ht="14.4" x14ac:dyDescent="0.3">
      <c r="A5607" s="7">
        <v>36003</v>
      </c>
      <c r="B5607" s="191">
        <v>1140.8000489999999</v>
      </c>
      <c r="C5607" s="191">
        <v>1147.2700199999999</v>
      </c>
      <c r="D5607" s="191">
        <v>1128.1899410000001</v>
      </c>
      <c r="E5607" s="191">
        <v>1147.2700199999999</v>
      </c>
      <c r="F5607" s="192">
        <v>1147.2700199999999</v>
      </c>
      <c r="G5607" s="191">
        <v>619990000</v>
      </c>
      <c r="H5607" s="194">
        <f t="shared" si="174"/>
        <v>5.6714329611674014E-3</v>
      </c>
      <c r="I5607" s="193"/>
      <c r="J5607" s="197">
        <v>5605</v>
      </c>
      <c r="K5607" s="234"/>
      <c r="L5607" s="234"/>
      <c r="M5607" s="234"/>
      <c r="N5607" s="234"/>
      <c r="O5607" s="234"/>
      <c r="P5607" s="234"/>
      <c r="Q5607" s="7">
        <v>36003</v>
      </c>
      <c r="R5607" s="234">
        <v>0.30580400000000002</v>
      </c>
      <c r="S5607" s="234">
        <v>0.31138399999999999</v>
      </c>
      <c r="T5607" s="234">
        <v>0.296875</v>
      </c>
      <c r="U5607" s="234">
        <v>0.30747799999999997</v>
      </c>
      <c r="V5607" s="192">
        <v>0.26570300000000002</v>
      </c>
      <c r="W5607" s="234">
        <v>214233600</v>
      </c>
      <c r="X5607" s="194">
        <f t="shared" si="175"/>
        <v>-7.2076582770369711E-3</v>
      </c>
      <c r="Y5607" s="193"/>
      <c r="Z5607" s="197">
        <v>5605</v>
      </c>
    </row>
    <row r="5608" spans="1:26" ht="14.4" x14ac:dyDescent="0.3">
      <c r="A5608" s="7">
        <v>36000</v>
      </c>
      <c r="B5608" s="191">
        <v>1139.75</v>
      </c>
      <c r="C5608" s="191">
        <v>1150.1400149999999</v>
      </c>
      <c r="D5608" s="191">
        <v>1129.1099850000001</v>
      </c>
      <c r="E5608" s="191">
        <v>1140.8000489999999</v>
      </c>
      <c r="F5608" s="192">
        <v>1140.8000489999999</v>
      </c>
      <c r="G5608" s="191">
        <v>698600000</v>
      </c>
      <c r="H5608" s="194">
        <f t="shared" si="174"/>
        <v>9.2129765299402892E-4</v>
      </c>
      <c r="I5608" s="193"/>
      <c r="J5608" s="197">
        <v>5606</v>
      </c>
      <c r="K5608" s="234"/>
      <c r="L5608" s="234"/>
      <c r="M5608" s="234"/>
      <c r="N5608" s="234"/>
      <c r="O5608" s="234"/>
      <c r="P5608" s="234"/>
      <c r="Q5608" s="7">
        <v>36000</v>
      </c>
      <c r="R5608" s="234">
        <v>0.31584800000000002</v>
      </c>
      <c r="S5608" s="234">
        <v>0.31696400000000002</v>
      </c>
      <c r="T5608" s="234">
        <v>0.30189700000000003</v>
      </c>
      <c r="U5608" s="234">
        <v>0.30970999999999999</v>
      </c>
      <c r="V5608" s="192">
        <v>0.26763199999999998</v>
      </c>
      <c r="W5608" s="234">
        <v>271286400</v>
      </c>
      <c r="X5608" s="194">
        <f t="shared" si="175"/>
        <v>-7.1560796999566483E-3</v>
      </c>
      <c r="Y5608" s="193"/>
      <c r="Z5608" s="197">
        <v>5606</v>
      </c>
    </row>
    <row r="5609" spans="1:26" ht="14.4" x14ac:dyDescent="0.3">
      <c r="A5609" s="7">
        <v>35999</v>
      </c>
      <c r="B5609" s="191">
        <v>1164.079956</v>
      </c>
      <c r="C5609" s="191">
        <v>1164.349976</v>
      </c>
      <c r="D5609" s="191">
        <v>1139.75</v>
      </c>
      <c r="E5609" s="191">
        <v>1139.75</v>
      </c>
      <c r="F5609" s="192">
        <v>1139.75</v>
      </c>
      <c r="G5609" s="191">
        <v>741600000</v>
      </c>
      <c r="H5609" s="194">
        <f t="shared" si="174"/>
        <v>-2.0900588378484235E-2</v>
      </c>
      <c r="I5609" s="193"/>
      <c r="J5609" s="197">
        <v>5607</v>
      </c>
      <c r="K5609" s="234"/>
      <c r="L5609" s="234"/>
      <c r="M5609" s="234"/>
      <c r="N5609" s="234"/>
      <c r="O5609" s="234"/>
      <c r="P5609" s="234"/>
      <c r="Q5609" s="7">
        <v>35999</v>
      </c>
      <c r="R5609" s="234">
        <v>0.31082599999999999</v>
      </c>
      <c r="S5609" s="234">
        <v>0.31807999999999997</v>
      </c>
      <c r="T5609" s="234">
        <v>0.31026799999999999</v>
      </c>
      <c r="U5609" s="234">
        <v>0.311942</v>
      </c>
      <c r="V5609" s="192">
        <v>0.269561</v>
      </c>
      <c r="W5609" s="234">
        <v>253131200</v>
      </c>
      <c r="X5609" s="194">
        <f t="shared" si="175"/>
        <v>-1.7885974137548369E-3</v>
      </c>
      <c r="Y5609" s="193"/>
      <c r="Z5609" s="197">
        <v>5607</v>
      </c>
    </row>
    <row r="5610" spans="1:26" ht="14.4" x14ac:dyDescent="0.3">
      <c r="A5610" s="7">
        <v>35998</v>
      </c>
      <c r="B5610" s="191">
        <v>1165.0699460000001</v>
      </c>
      <c r="C5610" s="191">
        <v>1167.670044</v>
      </c>
      <c r="D5610" s="191">
        <v>1155.1999510000001</v>
      </c>
      <c r="E5610" s="191">
        <v>1164.079956</v>
      </c>
      <c r="F5610" s="192">
        <v>1164.079956</v>
      </c>
      <c r="G5610" s="191">
        <v>739800000</v>
      </c>
      <c r="H5610" s="194">
        <f t="shared" si="174"/>
        <v>-8.4972580693454291E-4</v>
      </c>
      <c r="I5610" s="193"/>
      <c r="J5610" s="197">
        <v>5608</v>
      </c>
      <c r="K5610" s="234"/>
      <c r="L5610" s="234"/>
      <c r="M5610" s="234"/>
      <c r="N5610" s="234"/>
      <c r="O5610" s="234"/>
      <c r="P5610" s="234"/>
      <c r="Q5610" s="7">
        <v>35998</v>
      </c>
      <c r="R5610" s="234">
        <v>0.311942</v>
      </c>
      <c r="S5610" s="234">
        <v>0.31807999999999997</v>
      </c>
      <c r="T5610" s="234">
        <v>0.30580400000000002</v>
      </c>
      <c r="U5610" s="234">
        <v>0.3125</v>
      </c>
      <c r="V5610" s="192">
        <v>0.27004400000000001</v>
      </c>
      <c r="W5610" s="234">
        <v>280728000</v>
      </c>
      <c r="X5610" s="194">
        <f t="shared" si="175"/>
        <v>-1.7543093725669937E-2</v>
      </c>
      <c r="Y5610" s="193"/>
      <c r="Z5610" s="197">
        <v>5608</v>
      </c>
    </row>
    <row r="5611" spans="1:26" ht="14.4" x14ac:dyDescent="0.3">
      <c r="A5611" s="7">
        <v>35997</v>
      </c>
      <c r="B5611" s="191">
        <v>1184.099976</v>
      </c>
      <c r="C5611" s="191">
        <v>1187.369995</v>
      </c>
      <c r="D5611" s="191">
        <v>1163.0500489999999</v>
      </c>
      <c r="E5611" s="191">
        <v>1165.0699460000001</v>
      </c>
      <c r="F5611" s="192">
        <v>1165.0699460000001</v>
      </c>
      <c r="G5611" s="191">
        <v>659700000</v>
      </c>
      <c r="H5611" s="194">
        <f t="shared" si="174"/>
        <v>-1.6071303425142455E-2</v>
      </c>
      <c r="I5611" s="193"/>
      <c r="J5611" s="197">
        <v>5609</v>
      </c>
      <c r="K5611" s="234"/>
      <c r="L5611" s="234"/>
      <c r="M5611" s="234"/>
      <c r="N5611" s="234"/>
      <c r="O5611" s="234"/>
      <c r="P5611" s="234"/>
      <c r="Q5611" s="7">
        <v>35997</v>
      </c>
      <c r="R5611" s="234">
        <v>0.32254500000000003</v>
      </c>
      <c r="S5611" s="234">
        <v>0.33035700000000001</v>
      </c>
      <c r="T5611" s="234">
        <v>0.31752200000000003</v>
      </c>
      <c r="U5611" s="234">
        <v>0.31807999999999997</v>
      </c>
      <c r="V5611" s="192">
        <v>0.274866</v>
      </c>
      <c r="W5611" s="234">
        <v>329504000</v>
      </c>
      <c r="X5611" s="194">
        <f t="shared" si="175"/>
        <v>-1.7240639569806333E-2</v>
      </c>
      <c r="Y5611" s="193"/>
      <c r="Z5611" s="197">
        <v>5609</v>
      </c>
    </row>
    <row r="5612" spans="1:26" ht="14.4" x14ac:dyDescent="0.3">
      <c r="A5612" s="7">
        <v>35996</v>
      </c>
      <c r="B5612" s="191">
        <v>1186.75</v>
      </c>
      <c r="C5612" s="191">
        <v>1190.579956</v>
      </c>
      <c r="D5612" s="191">
        <v>1179.1899410000001</v>
      </c>
      <c r="E5612" s="191">
        <v>1184.099976</v>
      </c>
      <c r="F5612" s="192">
        <v>1184.099976</v>
      </c>
      <c r="G5612" s="191">
        <v>560580000</v>
      </c>
      <c r="H5612" s="194">
        <f t="shared" si="174"/>
        <v>-2.233009479671397E-3</v>
      </c>
      <c r="I5612" s="193"/>
      <c r="J5612" s="197">
        <v>5610</v>
      </c>
      <c r="K5612" s="234"/>
      <c r="L5612" s="234"/>
      <c r="M5612" s="234"/>
      <c r="N5612" s="234"/>
      <c r="O5612" s="234"/>
      <c r="P5612" s="234"/>
      <c r="Q5612" s="7">
        <v>35996</v>
      </c>
      <c r="R5612" s="234">
        <v>0.32645099999999999</v>
      </c>
      <c r="S5612" s="234">
        <v>0.32700899999999999</v>
      </c>
      <c r="T5612" s="234">
        <v>0.31696400000000002</v>
      </c>
      <c r="U5612" s="234">
        <v>0.32366099999999998</v>
      </c>
      <c r="V5612" s="192">
        <v>0.27968799999999999</v>
      </c>
      <c r="W5612" s="234">
        <v>383891200</v>
      </c>
      <c r="X5612" s="194">
        <f t="shared" si="175"/>
        <v>-1.6948437664756927E-2</v>
      </c>
      <c r="Y5612" s="193"/>
      <c r="Z5612" s="197">
        <v>5610</v>
      </c>
    </row>
    <row r="5613" spans="1:26" ht="14.4" x14ac:dyDescent="0.3">
      <c r="A5613" s="7">
        <v>35993</v>
      </c>
      <c r="B5613" s="191">
        <v>1183.98999</v>
      </c>
      <c r="C5613" s="191">
        <v>1188.099976</v>
      </c>
      <c r="D5613" s="191">
        <v>1182.420044</v>
      </c>
      <c r="E5613" s="191">
        <v>1186.75</v>
      </c>
      <c r="F5613" s="192">
        <v>1186.75</v>
      </c>
      <c r="G5613" s="191">
        <v>618030000</v>
      </c>
      <c r="H5613" s="194">
        <f t="shared" si="174"/>
        <v>2.3311092351380146E-3</v>
      </c>
      <c r="I5613" s="193"/>
      <c r="J5613" s="197">
        <v>5611</v>
      </c>
      <c r="K5613" s="234"/>
      <c r="L5613" s="234"/>
      <c r="M5613" s="234"/>
      <c r="N5613" s="234"/>
      <c r="O5613" s="234"/>
      <c r="P5613" s="234"/>
      <c r="Q5613" s="7">
        <v>35993</v>
      </c>
      <c r="R5613" s="234">
        <v>0.33258900000000002</v>
      </c>
      <c r="S5613" s="234">
        <v>0.33258900000000002</v>
      </c>
      <c r="T5613" s="234">
        <v>0.32310299999999997</v>
      </c>
      <c r="U5613" s="234">
        <v>0.32924100000000001</v>
      </c>
      <c r="V5613" s="192">
        <v>0.28450999999999999</v>
      </c>
      <c r="W5613" s="234">
        <v>629552000</v>
      </c>
      <c r="X5613" s="194">
        <f t="shared" si="175"/>
        <v>-1.666597541924154E-2</v>
      </c>
      <c r="Y5613" s="193"/>
      <c r="Z5613" s="197">
        <v>5611</v>
      </c>
    </row>
    <row r="5614" spans="1:26" ht="14.4" x14ac:dyDescent="0.3">
      <c r="A5614" s="7">
        <v>35992</v>
      </c>
      <c r="B5614" s="191">
        <v>1174.8100589999999</v>
      </c>
      <c r="C5614" s="191">
        <v>1184.0200199999999</v>
      </c>
      <c r="D5614" s="191">
        <v>1170.400024</v>
      </c>
      <c r="E5614" s="191">
        <v>1183.98999</v>
      </c>
      <c r="F5614" s="192">
        <v>1183.98999</v>
      </c>
      <c r="G5614" s="191">
        <v>677800000</v>
      </c>
      <c r="H5614" s="194">
        <f t="shared" si="174"/>
        <v>7.8139703773170751E-3</v>
      </c>
      <c r="I5614" s="193"/>
      <c r="J5614" s="197">
        <v>5612</v>
      </c>
      <c r="K5614" s="234"/>
      <c r="L5614" s="234"/>
      <c r="M5614" s="234"/>
      <c r="N5614" s="234"/>
      <c r="O5614" s="234"/>
      <c r="P5614" s="234"/>
      <c r="Q5614" s="7">
        <v>35992</v>
      </c>
      <c r="R5614" s="234">
        <v>0.33817000000000003</v>
      </c>
      <c r="S5614" s="234">
        <v>0.34040199999999998</v>
      </c>
      <c r="T5614" s="234">
        <v>0.31919599999999998</v>
      </c>
      <c r="U5614" s="234">
        <v>0.33482099999999998</v>
      </c>
      <c r="V5614" s="192">
        <v>0.28933199999999998</v>
      </c>
      <c r="W5614" s="234">
        <v>2561350400</v>
      </c>
      <c r="X5614" s="194">
        <f t="shared" si="175"/>
        <v>8.8930121225578765E-2</v>
      </c>
      <c r="Y5614" s="193"/>
      <c r="Z5614" s="197">
        <v>5612</v>
      </c>
    </row>
    <row r="5615" spans="1:26" ht="14.4" x14ac:dyDescent="0.3">
      <c r="A5615" s="7">
        <v>35991</v>
      </c>
      <c r="B5615" s="191">
        <v>1177.579956</v>
      </c>
      <c r="C5615" s="191">
        <v>1181.4799800000001</v>
      </c>
      <c r="D5615" s="191">
        <v>1174.7299800000001</v>
      </c>
      <c r="E5615" s="191">
        <v>1174.8100589999999</v>
      </c>
      <c r="F5615" s="192">
        <v>1174.8100589999999</v>
      </c>
      <c r="G5615" s="191">
        <v>723900000</v>
      </c>
      <c r="H5615" s="194">
        <f t="shared" si="174"/>
        <v>-2.3521944186354069E-3</v>
      </c>
      <c r="I5615" s="193"/>
      <c r="J5615" s="197">
        <v>5613</v>
      </c>
      <c r="K5615" s="234"/>
      <c r="L5615" s="234"/>
      <c r="M5615" s="234"/>
      <c r="N5615" s="234"/>
      <c r="O5615" s="234"/>
      <c r="P5615" s="234"/>
      <c r="Q5615" s="7">
        <v>35991</v>
      </c>
      <c r="R5615" s="234">
        <v>0.30078100000000002</v>
      </c>
      <c r="S5615" s="234">
        <v>0.30970999999999999</v>
      </c>
      <c r="T5615" s="234">
        <v>0.29910700000000001</v>
      </c>
      <c r="U5615" s="234">
        <v>0.30747799999999997</v>
      </c>
      <c r="V5615" s="192">
        <v>0.26570300000000002</v>
      </c>
      <c r="W5615" s="234">
        <v>594966400</v>
      </c>
      <c r="X5615" s="194">
        <f t="shared" si="175"/>
        <v>2.9904491681783756E-2</v>
      </c>
      <c r="Y5615" s="193"/>
      <c r="Z5615" s="197">
        <v>5613</v>
      </c>
    </row>
    <row r="5616" spans="1:26" ht="14.4" x14ac:dyDescent="0.3">
      <c r="A5616" s="7">
        <v>35990</v>
      </c>
      <c r="B5616" s="191">
        <v>1165.1899410000001</v>
      </c>
      <c r="C5616" s="191">
        <v>1179.76001</v>
      </c>
      <c r="D5616" s="191">
        <v>1165.1899410000001</v>
      </c>
      <c r="E5616" s="191">
        <v>1177.579956</v>
      </c>
      <c r="F5616" s="192">
        <v>1177.579956</v>
      </c>
      <c r="G5616" s="191">
        <v>700300000</v>
      </c>
      <c r="H5616" s="194">
        <f t="shared" si="174"/>
        <v>1.0633472332730983E-2</v>
      </c>
      <c r="I5616" s="193"/>
      <c r="J5616" s="197">
        <v>5614</v>
      </c>
      <c r="K5616" s="234"/>
      <c r="L5616" s="234"/>
      <c r="M5616" s="234"/>
      <c r="N5616" s="234"/>
      <c r="O5616" s="234"/>
      <c r="P5616" s="234"/>
      <c r="Q5616" s="7">
        <v>35990</v>
      </c>
      <c r="R5616" s="234">
        <v>0.30301299999999998</v>
      </c>
      <c r="S5616" s="234">
        <v>0.30357099999999998</v>
      </c>
      <c r="T5616" s="234">
        <v>0.29575899999999999</v>
      </c>
      <c r="U5616" s="234">
        <v>0.29854900000000001</v>
      </c>
      <c r="V5616" s="192">
        <v>0.257988</v>
      </c>
      <c r="W5616" s="234">
        <v>548531200</v>
      </c>
      <c r="X5616" s="194">
        <f t="shared" si="175"/>
        <v>-1.4733851194977306E-2</v>
      </c>
      <c r="Y5616" s="193"/>
      <c r="Z5616" s="197">
        <v>5614</v>
      </c>
    </row>
    <row r="5617" spans="1:26" ht="14.4" x14ac:dyDescent="0.3">
      <c r="A5617" s="7">
        <v>35989</v>
      </c>
      <c r="B5617" s="191">
        <v>1164.329956</v>
      </c>
      <c r="C5617" s="191">
        <v>1166.9799800000001</v>
      </c>
      <c r="D5617" s="191">
        <v>1160.209961</v>
      </c>
      <c r="E5617" s="191">
        <v>1165.1899410000001</v>
      </c>
      <c r="F5617" s="192">
        <v>1165.1899410000001</v>
      </c>
      <c r="G5617" s="191">
        <v>574880000</v>
      </c>
      <c r="H5617" s="194">
        <f t="shared" si="174"/>
        <v>7.3860935688238149E-4</v>
      </c>
      <c r="I5617" s="193"/>
      <c r="J5617" s="197">
        <v>5615</v>
      </c>
      <c r="K5617" s="234"/>
      <c r="L5617" s="234"/>
      <c r="M5617" s="234"/>
      <c r="N5617" s="234"/>
      <c r="O5617" s="234"/>
      <c r="P5617" s="234"/>
      <c r="Q5617" s="7">
        <v>35989</v>
      </c>
      <c r="R5617" s="234">
        <v>0.28515600000000002</v>
      </c>
      <c r="S5617" s="234">
        <v>0.30468800000000001</v>
      </c>
      <c r="T5617" s="234">
        <v>0.28459800000000002</v>
      </c>
      <c r="U5617" s="234">
        <v>0.30301299999999998</v>
      </c>
      <c r="V5617" s="192">
        <v>0.26184600000000002</v>
      </c>
      <c r="W5617" s="234">
        <v>715388800</v>
      </c>
      <c r="X5617" s="194">
        <f t="shared" si="175"/>
        <v>5.8481116020357576E-2</v>
      </c>
      <c r="Y5617" s="193"/>
      <c r="Z5617" s="197">
        <v>5615</v>
      </c>
    </row>
    <row r="5618" spans="1:26" ht="14.4" x14ac:dyDescent="0.3">
      <c r="A5618" s="7">
        <v>35986</v>
      </c>
      <c r="B5618" s="191">
        <v>1158.5699460000001</v>
      </c>
      <c r="C5618" s="191">
        <v>1166.9300539999999</v>
      </c>
      <c r="D5618" s="191">
        <v>1150.880005</v>
      </c>
      <c r="E5618" s="191">
        <v>1164.329956</v>
      </c>
      <c r="F5618" s="192">
        <v>1164.329956</v>
      </c>
      <c r="G5618" s="191">
        <v>576080000</v>
      </c>
      <c r="H5618" s="194">
        <f t="shared" si="174"/>
        <v>4.980231240649155E-3</v>
      </c>
      <c r="I5618" s="193"/>
      <c r="J5618" s="197">
        <v>5616</v>
      </c>
      <c r="K5618" s="234"/>
      <c r="L5618" s="234"/>
      <c r="M5618" s="234"/>
      <c r="N5618" s="234"/>
      <c r="O5618" s="234"/>
      <c r="P5618" s="234"/>
      <c r="Q5618" s="7">
        <v>35986</v>
      </c>
      <c r="R5618" s="234">
        <v>0.28738799999999998</v>
      </c>
      <c r="S5618" s="234">
        <v>0.29129500000000003</v>
      </c>
      <c r="T5618" s="234">
        <v>0.28348200000000001</v>
      </c>
      <c r="U5618" s="234">
        <v>0.28627200000000003</v>
      </c>
      <c r="V5618" s="192">
        <v>0.24737899999999999</v>
      </c>
      <c r="W5618" s="234">
        <v>302523200</v>
      </c>
      <c r="X5618" s="194">
        <f t="shared" si="175"/>
        <v>1.1832988391973278E-2</v>
      </c>
      <c r="Y5618" s="193"/>
      <c r="Z5618" s="197">
        <v>5616</v>
      </c>
    </row>
    <row r="5619" spans="1:26" ht="14.4" x14ac:dyDescent="0.3">
      <c r="A5619" s="7">
        <v>35985</v>
      </c>
      <c r="B5619" s="191">
        <v>1166.380005</v>
      </c>
      <c r="C5619" s="191">
        <v>1166.380005</v>
      </c>
      <c r="D5619" s="191">
        <v>1156.030029</v>
      </c>
      <c r="E5619" s="191">
        <v>1158.5600589999999</v>
      </c>
      <c r="F5619" s="192">
        <v>1158.5600589999999</v>
      </c>
      <c r="G5619" s="191">
        <v>663600000</v>
      </c>
      <c r="H5619" s="194">
        <f t="shared" si="174"/>
        <v>-6.7044582095695925E-3</v>
      </c>
      <c r="I5619" s="193"/>
      <c r="J5619" s="197">
        <v>5617</v>
      </c>
      <c r="K5619" s="234"/>
      <c r="L5619" s="234"/>
      <c r="M5619" s="234"/>
      <c r="N5619" s="234"/>
      <c r="O5619" s="234"/>
      <c r="P5619" s="234"/>
      <c r="Q5619" s="7">
        <v>35985</v>
      </c>
      <c r="R5619" s="234">
        <v>0.29408499999999999</v>
      </c>
      <c r="S5619" s="234">
        <v>0.30022300000000002</v>
      </c>
      <c r="T5619" s="234">
        <v>0.280692</v>
      </c>
      <c r="U5619" s="234">
        <v>0.28292400000000001</v>
      </c>
      <c r="V5619" s="192">
        <v>0.24448600000000001</v>
      </c>
      <c r="W5619" s="234">
        <v>566608000</v>
      </c>
      <c r="X5619" s="194">
        <f t="shared" si="175"/>
        <v>-2.6871042083769427E-2</v>
      </c>
      <c r="Y5619" s="193"/>
      <c r="Z5619" s="197">
        <v>5617</v>
      </c>
    </row>
    <row r="5620" spans="1:26" ht="14.4" x14ac:dyDescent="0.3">
      <c r="A5620" s="7">
        <v>35984</v>
      </c>
      <c r="B5620" s="191">
        <v>1154.660034</v>
      </c>
      <c r="C5620" s="191">
        <v>1166.8900149999999</v>
      </c>
      <c r="D5620" s="191">
        <v>1154.660034</v>
      </c>
      <c r="E5620" s="191">
        <v>1166.380005</v>
      </c>
      <c r="F5620" s="192">
        <v>1166.380005</v>
      </c>
      <c r="G5620" s="191">
        <v>607230000</v>
      </c>
      <c r="H5620" s="194">
        <f t="shared" si="174"/>
        <v>1.0150148662718838E-2</v>
      </c>
      <c r="I5620" s="193"/>
      <c r="J5620" s="197">
        <v>5618</v>
      </c>
      <c r="K5620" s="234"/>
      <c r="L5620" s="234"/>
      <c r="M5620" s="234"/>
      <c r="N5620" s="234"/>
      <c r="O5620" s="234"/>
      <c r="P5620" s="234"/>
      <c r="Q5620" s="7">
        <v>35984</v>
      </c>
      <c r="R5620" s="234">
        <v>0.27455400000000002</v>
      </c>
      <c r="S5620" s="234">
        <v>0.29408499999999999</v>
      </c>
      <c r="T5620" s="234">
        <v>0.27399600000000002</v>
      </c>
      <c r="U5620" s="234">
        <v>0.29073700000000002</v>
      </c>
      <c r="V5620" s="192">
        <v>0.25123699999999999</v>
      </c>
      <c r="W5620" s="234">
        <v>932814400</v>
      </c>
      <c r="X5620" s="194">
        <f t="shared" si="175"/>
        <v>6.7621662048919715E-2</v>
      </c>
      <c r="Y5620" s="193"/>
      <c r="Z5620" s="197">
        <v>5618</v>
      </c>
    </row>
    <row r="5621" spans="1:26" ht="14.4" x14ac:dyDescent="0.3">
      <c r="A5621" s="7">
        <v>35983</v>
      </c>
      <c r="B5621" s="191">
        <v>1157.329956</v>
      </c>
      <c r="C5621" s="191">
        <v>1159.8100589999999</v>
      </c>
      <c r="D5621" s="191">
        <v>1152.849976</v>
      </c>
      <c r="E5621" s="191">
        <v>1154.660034</v>
      </c>
      <c r="F5621" s="192">
        <v>1154.660034</v>
      </c>
      <c r="G5621" s="191">
        <v>624890000</v>
      </c>
      <c r="H5621" s="194">
        <f t="shared" si="174"/>
        <v>-2.3069669856536938E-3</v>
      </c>
      <c r="I5621" s="193"/>
      <c r="J5621" s="197">
        <v>5619</v>
      </c>
      <c r="K5621" s="234"/>
      <c r="L5621" s="234"/>
      <c r="M5621" s="234"/>
      <c r="N5621" s="234"/>
      <c r="O5621" s="234"/>
      <c r="P5621" s="234"/>
      <c r="Q5621" s="7">
        <v>35983</v>
      </c>
      <c r="R5621" s="234">
        <v>0.27120499999999997</v>
      </c>
      <c r="S5621" s="234">
        <v>0.27567000000000003</v>
      </c>
      <c r="T5621" s="234">
        <v>0.26785700000000001</v>
      </c>
      <c r="U5621" s="234">
        <v>0.27232099999999998</v>
      </c>
      <c r="V5621" s="192">
        <v>0.23532400000000001</v>
      </c>
      <c r="W5621" s="234">
        <v>241472000</v>
      </c>
      <c r="X5621" s="194">
        <f t="shared" si="175"/>
        <v>4.117614429145002E-3</v>
      </c>
      <c r="Y5621" s="193"/>
      <c r="Z5621" s="197">
        <v>5619</v>
      </c>
    </row>
    <row r="5622" spans="1:26" ht="14.4" x14ac:dyDescent="0.3">
      <c r="A5622" s="7">
        <v>35982</v>
      </c>
      <c r="B5622" s="191">
        <v>1146.420044</v>
      </c>
      <c r="C5622" s="191">
        <v>1157.329956</v>
      </c>
      <c r="D5622" s="191">
        <v>1145.030029</v>
      </c>
      <c r="E5622" s="191">
        <v>1157.329956</v>
      </c>
      <c r="F5622" s="192">
        <v>1157.329956</v>
      </c>
      <c r="G5622" s="191">
        <v>514750000</v>
      </c>
      <c r="H5622" s="194">
        <f t="shared" si="174"/>
        <v>9.5165049294969207E-3</v>
      </c>
      <c r="I5622" s="193"/>
      <c r="J5622" s="197">
        <v>5620</v>
      </c>
      <c r="K5622" s="234"/>
      <c r="L5622" s="234"/>
      <c r="M5622" s="234"/>
      <c r="N5622" s="234"/>
      <c r="O5622" s="234"/>
      <c r="P5622" s="234"/>
      <c r="Q5622" s="7">
        <v>35982</v>
      </c>
      <c r="R5622" s="234">
        <v>0.26339299999999999</v>
      </c>
      <c r="S5622" s="234">
        <v>0.27120499999999997</v>
      </c>
      <c r="T5622" s="234">
        <v>0.26004500000000003</v>
      </c>
      <c r="U5622" s="234">
        <v>0.27120499999999997</v>
      </c>
      <c r="V5622" s="192">
        <v>0.23435900000000001</v>
      </c>
      <c r="W5622" s="234">
        <v>270950400</v>
      </c>
      <c r="X5622" s="194">
        <f t="shared" si="175"/>
        <v>4.7414525139664834E-2</v>
      </c>
      <c r="Y5622" s="193"/>
      <c r="Z5622" s="197">
        <v>5620</v>
      </c>
    </row>
    <row r="5623" spans="1:26" ht="14.4" x14ac:dyDescent="0.3">
      <c r="A5623" s="7">
        <v>35978</v>
      </c>
      <c r="B5623" s="191">
        <v>1148.5600589999999</v>
      </c>
      <c r="C5623" s="191">
        <v>1148.5600589999999</v>
      </c>
      <c r="D5623" s="191">
        <v>1142.98999</v>
      </c>
      <c r="E5623" s="191">
        <v>1146.420044</v>
      </c>
      <c r="F5623" s="192">
        <v>1146.420044</v>
      </c>
      <c r="G5623" s="191">
        <v>510210000</v>
      </c>
      <c r="H5623" s="194">
        <f t="shared" si="174"/>
        <v>-1.863215583052021E-3</v>
      </c>
      <c r="I5623" s="193"/>
      <c r="J5623" s="197">
        <v>5621</v>
      </c>
      <c r="K5623" s="234"/>
      <c r="L5623" s="234"/>
      <c r="M5623" s="234"/>
      <c r="N5623" s="234"/>
      <c r="O5623" s="234"/>
      <c r="P5623" s="234"/>
      <c r="Q5623" s="7">
        <v>35978</v>
      </c>
      <c r="R5623" s="234">
        <v>0.265067</v>
      </c>
      <c r="S5623" s="234">
        <v>0.26841500000000001</v>
      </c>
      <c r="T5623" s="234">
        <v>0.25892900000000002</v>
      </c>
      <c r="U5623" s="234">
        <v>0.25892900000000002</v>
      </c>
      <c r="V5623" s="192">
        <v>0.22375</v>
      </c>
      <c r="W5623" s="234">
        <v>298110400</v>
      </c>
      <c r="X5623" s="194">
        <f t="shared" si="175"/>
        <v>-3.1318186541059077E-2</v>
      </c>
      <c r="Y5623" s="193"/>
      <c r="Z5623" s="197">
        <v>5621</v>
      </c>
    </row>
    <row r="5624" spans="1:26" ht="14.4" x14ac:dyDescent="0.3">
      <c r="A5624" s="7">
        <v>35977</v>
      </c>
      <c r="B5624" s="191">
        <v>1133.839966</v>
      </c>
      <c r="C5624" s="191">
        <v>1148.5600589999999</v>
      </c>
      <c r="D5624" s="191">
        <v>1133.839966</v>
      </c>
      <c r="E5624" s="191">
        <v>1148.5600589999999</v>
      </c>
      <c r="F5624" s="192">
        <v>1148.5600589999999</v>
      </c>
      <c r="G5624" s="191">
        <v>701600000</v>
      </c>
      <c r="H5624" s="194">
        <f t="shared" si="174"/>
        <v>1.2982513795072828E-2</v>
      </c>
      <c r="I5624" s="193"/>
      <c r="J5624" s="197">
        <v>5622</v>
      </c>
      <c r="K5624" s="234"/>
      <c r="L5624" s="234"/>
      <c r="M5624" s="234"/>
      <c r="N5624" s="234"/>
      <c r="O5624" s="234"/>
      <c r="P5624" s="234"/>
      <c r="Q5624" s="7">
        <v>35977</v>
      </c>
      <c r="R5624" s="234">
        <v>0.25781300000000001</v>
      </c>
      <c r="S5624" s="234">
        <v>0.26785700000000001</v>
      </c>
      <c r="T5624" s="234">
        <v>0.25446400000000002</v>
      </c>
      <c r="U5624" s="234">
        <v>0.26729900000000001</v>
      </c>
      <c r="V5624" s="192">
        <v>0.23098399999999999</v>
      </c>
      <c r="W5624" s="234">
        <v>314115200</v>
      </c>
      <c r="X5624" s="194">
        <f t="shared" si="175"/>
        <v>4.3575691586209331E-2</v>
      </c>
      <c r="Y5624" s="193"/>
      <c r="Z5624" s="197">
        <v>5622</v>
      </c>
    </row>
    <row r="5625" spans="1:26" ht="14.4" x14ac:dyDescent="0.3">
      <c r="A5625" s="7">
        <v>35976</v>
      </c>
      <c r="B5625" s="191">
        <v>1138.48999</v>
      </c>
      <c r="C5625" s="191">
        <v>1140.8000489999999</v>
      </c>
      <c r="D5625" s="191">
        <v>1131.9799800000001</v>
      </c>
      <c r="E5625" s="191">
        <v>1133.839966</v>
      </c>
      <c r="F5625" s="192">
        <v>1133.839966</v>
      </c>
      <c r="G5625" s="191">
        <v>757200000</v>
      </c>
      <c r="H5625" s="194">
        <f t="shared" si="174"/>
        <v>-4.0843784669551903E-3</v>
      </c>
      <c r="I5625" s="193"/>
      <c r="J5625" s="197">
        <v>5623</v>
      </c>
      <c r="K5625" s="234"/>
      <c r="L5625" s="234"/>
      <c r="M5625" s="234"/>
      <c r="N5625" s="234"/>
      <c r="O5625" s="234"/>
      <c r="P5625" s="234"/>
      <c r="Q5625" s="7">
        <v>35976</v>
      </c>
      <c r="R5625" s="234">
        <v>0.25557999999999997</v>
      </c>
      <c r="S5625" s="234">
        <v>0.25725399999999998</v>
      </c>
      <c r="T5625" s="234">
        <v>0.25111600000000001</v>
      </c>
      <c r="U5625" s="234">
        <v>0.25613799999999998</v>
      </c>
      <c r="V5625" s="192">
        <v>0.22133900000000001</v>
      </c>
      <c r="W5625" s="234">
        <v>131062400</v>
      </c>
      <c r="X5625" s="194">
        <f t="shared" si="175"/>
        <v>0</v>
      </c>
      <c r="Y5625" s="193"/>
      <c r="Z5625" s="197">
        <v>5623</v>
      </c>
    </row>
    <row r="5626" spans="1:26" ht="14.4" x14ac:dyDescent="0.3">
      <c r="A5626" s="7">
        <v>35975</v>
      </c>
      <c r="B5626" s="191">
        <v>1133.1999510000001</v>
      </c>
      <c r="C5626" s="191">
        <v>1145.150024</v>
      </c>
      <c r="D5626" s="191">
        <v>1133.1999510000001</v>
      </c>
      <c r="E5626" s="191">
        <v>1138.48999</v>
      </c>
      <c r="F5626" s="192">
        <v>1138.48999</v>
      </c>
      <c r="G5626" s="191">
        <v>564350000</v>
      </c>
      <c r="H5626" s="194">
        <f t="shared" si="174"/>
        <v>4.6682308760530285E-3</v>
      </c>
      <c r="I5626" s="193"/>
      <c r="J5626" s="197">
        <v>5624</v>
      </c>
      <c r="K5626" s="234"/>
      <c r="L5626" s="234"/>
      <c r="M5626" s="234"/>
      <c r="N5626" s="234"/>
      <c r="O5626" s="234"/>
      <c r="P5626" s="234"/>
      <c r="Q5626" s="7">
        <v>35975</v>
      </c>
      <c r="R5626" s="234">
        <v>0.25223200000000001</v>
      </c>
      <c r="S5626" s="234">
        <v>0.25725399999999998</v>
      </c>
      <c r="T5626" s="234">
        <v>0.250558</v>
      </c>
      <c r="U5626" s="234">
        <v>0.25613799999999998</v>
      </c>
      <c r="V5626" s="192">
        <v>0.22133900000000001</v>
      </c>
      <c r="W5626" s="234">
        <v>166185600</v>
      </c>
      <c r="X5626" s="194">
        <f t="shared" si="175"/>
        <v>1.7739480690267196E-2</v>
      </c>
      <c r="Y5626" s="193"/>
      <c r="Z5626" s="197">
        <v>5624</v>
      </c>
    </row>
    <row r="5627" spans="1:26" ht="14.4" x14ac:dyDescent="0.3">
      <c r="A5627" s="7">
        <v>35972</v>
      </c>
      <c r="B5627" s="191">
        <v>1129.280029</v>
      </c>
      <c r="C5627" s="191">
        <v>1136.829956</v>
      </c>
      <c r="D5627" s="191">
        <v>1129.280029</v>
      </c>
      <c r="E5627" s="191">
        <v>1133.1999510000001</v>
      </c>
      <c r="F5627" s="192">
        <v>1133.1999510000001</v>
      </c>
      <c r="G5627" s="191">
        <v>520050000</v>
      </c>
      <c r="H5627" s="194">
        <f t="shared" si="174"/>
        <v>3.4711691514382058E-3</v>
      </c>
      <c r="I5627" s="193"/>
      <c r="J5627" s="197">
        <v>5625</v>
      </c>
      <c r="K5627" s="234"/>
      <c r="L5627" s="234"/>
      <c r="M5627" s="234"/>
      <c r="N5627" s="234"/>
      <c r="O5627" s="234"/>
      <c r="P5627" s="234"/>
      <c r="Q5627" s="7">
        <v>35972</v>
      </c>
      <c r="R5627" s="234">
        <v>0.25446400000000002</v>
      </c>
      <c r="S5627" s="234">
        <v>0.25557999999999997</v>
      </c>
      <c r="T5627" s="234">
        <v>0.24776799999999999</v>
      </c>
      <c r="U5627" s="234">
        <v>0.25167400000000001</v>
      </c>
      <c r="V5627" s="192">
        <v>0.21748100000000001</v>
      </c>
      <c r="W5627" s="234">
        <v>111115200</v>
      </c>
      <c r="X5627" s="194">
        <f t="shared" si="175"/>
        <v>-1.3132161089052661E-2</v>
      </c>
      <c r="Y5627" s="193"/>
      <c r="Z5627" s="197">
        <v>5625</v>
      </c>
    </row>
    <row r="5628" spans="1:26" ht="14.4" x14ac:dyDescent="0.3">
      <c r="A5628" s="7">
        <v>35971</v>
      </c>
      <c r="B5628" s="191">
        <v>1132.880005</v>
      </c>
      <c r="C5628" s="191">
        <v>1142.040039</v>
      </c>
      <c r="D5628" s="191">
        <v>1127.599976</v>
      </c>
      <c r="E5628" s="191">
        <v>1129.280029</v>
      </c>
      <c r="F5628" s="192">
        <v>1129.280029</v>
      </c>
      <c r="G5628" s="191">
        <v>669900000</v>
      </c>
      <c r="H5628" s="194">
        <f t="shared" si="174"/>
        <v>-3.1777204859397001E-3</v>
      </c>
      <c r="I5628" s="193"/>
      <c r="J5628" s="197">
        <v>5626</v>
      </c>
      <c r="K5628" s="234"/>
      <c r="L5628" s="234"/>
      <c r="M5628" s="234"/>
      <c r="N5628" s="234"/>
      <c r="O5628" s="234"/>
      <c r="P5628" s="234"/>
      <c r="Q5628" s="7">
        <v>35971</v>
      </c>
      <c r="R5628" s="234">
        <v>0.25502200000000003</v>
      </c>
      <c r="S5628" s="234">
        <v>0.25725399999999998</v>
      </c>
      <c r="T5628" s="234">
        <v>0.25279000000000001</v>
      </c>
      <c r="U5628" s="234">
        <v>0.25502200000000003</v>
      </c>
      <c r="V5628" s="192">
        <v>0.22037499999999999</v>
      </c>
      <c r="W5628" s="234">
        <v>191811200</v>
      </c>
      <c r="X5628" s="194">
        <f t="shared" si="175"/>
        <v>1.106145969059109E-2</v>
      </c>
      <c r="Y5628" s="193"/>
      <c r="Z5628" s="197">
        <v>5626</v>
      </c>
    </row>
    <row r="5629" spans="1:26" ht="14.4" x14ac:dyDescent="0.3">
      <c r="A5629" s="7">
        <v>35970</v>
      </c>
      <c r="B5629" s="191">
        <v>1119.48999</v>
      </c>
      <c r="C5629" s="191">
        <v>1134.400024</v>
      </c>
      <c r="D5629" s="191">
        <v>1115.099976</v>
      </c>
      <c r="E5629" s="191">
        <v>1132.880005</v>
      </c>
      <c r="F5629" s="192">
        <v>1132.880005</v>
      </c>
      <c r="G5629" s="191">
        <v>714900000</v>
      </c>
      <c r="H5629" s="194">
        <f t="shared" si="174"/>
        <v>1.1960817086001769E-2</v>
      </c>
      <c r="I5629" s="193"/>
      <c r="J5629" s="197">
        <v>5627</v>
      </c>
      <c r="K5629" s="234"/>
      <c r="L5629" s="234"/>
      <c r="M5629" s="234"/>
      <c r="N5629" s="234"/>
      <c r="O5629" s="234"/>
      <c r="P5629" s="234"/>
      <c r="Q5629" s="7">
        <v>35970</v>
      </c>
      <c r="R5629" s="234">
        <v>0.24776799999999999</v>
      </c>
      <c r="S5629" s="234">
        <v>0.25557999999999997</v>
      </c>
      <c r="T5629" s="234">
        <v>0.243862</v>
      </c>
      <c r="U5629" s="234">
        <v>0.25223200000000001</v>
      </c>
      <c r="V5629" s="192">
        <v>0.21796399999999999</v>
      </c>
      <c r="W5629" s="234">
        <v>273795200</v>
      </c>
      <c r="X5629" s="194">
        <f t="shared" si="175"/>
        <v>1.5732473390869899E-2</v>
      </c>
      <c r="Y5629" s="193"/>
      <c r="Z5629" s="197">
        <v>5627</v>
      </c>
    </row>
    <row r="5630" spans="1:26" ht="14.4" x14ac:dyDescent="0.3">
      <c r="A5630" s="7">
        <v>35969</v>
      </c>
      <c r="B5630" s="191">
        <v>1103.209961</v>
      </c>
      <c r="C5630" s="191">
        <v>1119.48999</v>
      </c>
      <c r="D5630" s="191">
        <v>1103.209961</v>
      </c>
      <c r="E5630" s="191">
        <v>1119.48999</v>
      </c>
      <c r="F5630" s="192">
        <v>1119.48999</v>
      </c>
      <c r="G5630" s="191">
        <v>657100000</v>
      </c>
      <c r="H5630" s="194">
        <f t="shared" si="174"/>
        <v>1.4756963384597298E-2</v>
      </c>
      <c r="I5630" s="193"/>
      <c r="J5630" s="197">
        <v>5628</v>
      </c>
      <c r="K5630" s="234"/>
      <c r="L5630" s="234"/>
      <c r="M5630" s="234"/>
      <c r="N5630" s="234"/>
      <c r="O5630" s="234"/>
      <c r="P5630" s="234"/>
      <c r="Q5630" s="7">
        <v>35969</v>
      </c>
      <c r="R5630" s="234">
        <v>0.244978</v>
      </c>
      <c r="S5630" s="234">
        <v>0.25111600000000001</v>
      </c>
      <c r="T5630" s="234">
        <v>0.24330399999999999</v>
      </c>
      <c r="U5630" s="234">
        <v>0.24832599999999999</v>
      </c>
      <c r="V5630" s="192">
        <v>0.214588</v>
      </c>
      <c r="W5630" s="234">
        <v>231056000</v>
      </c>
      <c r="X5630" s="194">
        <f t="shared" si="175"/>
        <v>1.5979130072486015E-2</v>
      </c>
      <c r="Y5630" s="193"/>
      <c r="Z5630" s="197">
        <v>5628</v>
      </c>
    </row>
    <row r="5631" spans="1:26" ht="14.4" x14ac:dyDescent="0.3">
      <c r="A5631" s="7">
        <v>35968</v>
      </c>
      <c r="B5631" s="191">
        <v>1100.650024</v>
      </c>
      <c r="C5631" s="191">
        <v>1109.01001</v>
      </c>
      <c r="D5631" s="191">
        <v>1099.420044</v>
      </c>
      <c r="E5631" s="191">
        <v>1103.209961</v>
      </c>
      <c r="F5631" s="192">
        <v>1103.209961</v>
      </c>
      <c r="G5631" s="191">
        <v>531550000</v>
      </c>
      <c r="H5631" s="194">
        <f t="shared" si="174"/>
        <v>2.3258410431833969E-3</v>
      </c>
      <c r="I5631" s="193"/>
      <c r="J5631" s="197">
        <v>5629</v>
      </c>
      <c r="K5631" s="234"/>
      <c r="L5631" s="234"/>
      <c r="M5631" s="234"/>
      <c r="N5631" s="234"/>
      <c r="O5631" s="234"/>
      <c r="P5631" s="234"/>
      <c r="Q5631" s="7">
        <v>35968</v>
      </c>
      <c r="R5631" s="234">
        <v>0.24107100000000001</v>
      </c>
      <c r="S5631" s="234">
        <v>0.24609400000000001</v>
      </c>
      <c r="T5631" s="234">
        <v>0.238839</v>
      </c>
      <c r="U5631" s="234">
        <v>0.24442</v>
      </c>
      <c r="V5631" s="192">
        <v>0.21121300000000001</v>
      </c>
      <c r="W5631" s="234">
        <v>134568000</v>
      </c>
      <c r="X5631" s="194">
        <f t="shared" si="175"/>
        <v>1.1551668813846798E-2</v>
      </c>
      <c r="Y5631" s="193"/>
      <c r="Z5631" s="197">
        <v>5629</v>
      </c>
    </row>
    <row r="5632" spans="1:26" ht="14.4" x14ac:dyDescent="0.3">
      <c r="A5632" s="7">
        <v>35965</v>
      </c>
      <c r="B5632" s="191">
        <v>1106.369995</v>
      </c>
      <c r="C5632" s="191">
        <v>1111.25</v>
      </c>
      <c r="D5632" s="191">
        <v>1097.099976</v>
      </c>
      <c r="E5632" s="191">
        <v>1100.650024</v>
      </c>
      <c r="F5632" s="192">
        <v>1100.650024</v>
      </c>
      <c r="G5632" s="191">
        <v>715500000</v>
      </c>
      <c r="H5632" s="194">
        <f t="shared" si="174"/>
        <v>-5.1700344603072745E-3</v>
      </c>
      <c r="I5632" s="193"/>
      <c r="J5632" s="197">
        <v>5630</v>
      </c>
      <c r="K5632" s="234"/>
      <c r="L5632" s="234"/>
      <c r="M5632" s="234"/>
      <c r="N5632" s="234"/>
      <c r="O5632" s="234"/>
      <c r="P5632" s="234"/>
      <c r="Q5632" s="7">
        <v>35965</v>
      </c>
      <c r="R5632" s="234">
        <v>0.24442</v>
      </c>
      <c r="S5632" s="234">
        <v>0.244978</v>
      </c>
      <c r="T5632" s="234">
        <v>0.238839</v>
      </c>
      <c r="U5632" s="234">
        <v>0.24162900000000001</v>
      </c>
      <c r="V5632" s="192">
        <v>0.20880099999999999</v>
      </c>
      <c r="W5632" s="234">
        <v>137558400</v>
      </c>
      <c r="X5632" s="194">
        <f t="shared" si="175"/>
        <v>-9.1538936079343901E-3</v>
      </c>
      <c r="Y5632" s="193"/>
      <c r="Z5632" s="197">
        <v>5630</v>
      </c>
    </row>
    <row r="5633" spans="1:26" ht="14.4" x14ac:dyDescent="0.3">
      <c r="A5633" s="7">
        <v>35964</v>
      </c>
      <c r="B5633" s="191">
        <v>1107.1099850000001</v>
      </c>
      <c r="C5633" s="191">
        <v>1109.3599850000001</v>
      </c>
      <c r="D5633" s="191">
        <v>1103.709961</v>
      </c>
      <c r="E5633" s="191">
        <v>1106.369995</v>
      </c>
      <c r="F5633" s="192">
        <v>1106.369995</v>
      </c>
      <c r="G5633" s="191">
        <v>590440000</v>
      </c>
      <c r="H5633" s="194">
        <f t="shared" si="174"/>
        <v>-6.6839790989694158E-4</v>
      </c>
      <c r="I5633" s="193"/>
      <c r="J5633" s="197">
        <v>5631</v>
      </c>
      <c r="K5633" s="234"/>
      <c r="L5633" s="234"/>
      <c r="M5633" s="234"/>
      <c r="N5633" s="234"/>
      <c r="O5633" s="234"/>
      <c r="P5633" s="234"/>
      <c r="Q5633" s="7">
        <v>35964</v>
      </c>
      <c r="R5633" s="234">
        <v>0.24776799999999999</v>
      </c>
      <c r="S5633" s="234">
        <v>0.250558</v>
      </c>
      <c r="T5633" s="234">
        <v>0.24274599999999999</v>
      </c>
      <c r="U5633" s="234">
        <v>0.243862</v>
      </c>
      <c r="V5633" s="192">
        <v>0.21073</v>
      </c>
      <c r="W5633" s="234">
        <v>119996800</v>
      </c>
      <c r="X5633" s="194">
        <f t="shared" si="175"/>
        <v>-2.8889534053152303E-2</v>
      </c>
      <c r="Y5633" s="193"/>
      <c r="Z5633" s="197">
        <v>5631</v>
      </c>
    </row>
    <row r="5634" spans="1:26" ht="14.4" x14ac:dyDescent="0.3">
      <c r="A5634" s="7">
        <v>35963</v>
      </c>
      <c r="B5634" s="191">
        <v>1087.589966</v>
      </c>
      <c r="C5634" s="191">
        <v>1112.869995</v>
      </c>
      <c r="D5634" s="191">
        <v>1087.579956</v>
      </c>
      <c r="E5634" s="191">
        <v>1107.1099850000001</v>
      </c>
      <c r="F5634" s="192">
        <v>1107.1099850000001</v>
      </c>
      <c r="G5634" s="191">
        <v>744400000</v>
      </c>
      <c r="H5634" s="194">
        <f t="shared" si="174"/>
        <v>1.7947957971506376E-2</v>
      </c>
      <c r="I5634" s="193"/>
      <c r="J5634" s="197">
        <v>5632</v>
      </c>
      <c r="K5634" s="234"/>
      <c r="L5634" s="234"/>
      <c r="M5634" s="234"/>
      <c r="N5634" s="234"/>
      <c r="O5634" s="234"/>
      <c r="P5634" s="234"/>
      <c r="Q5634" s="7">
        <v>35963</v>
      </c>
      <c r="R5634" s="234">
        <v>0.25</v>
      </c>
      <c r="S5634" s="234">
        <v>0.25502200000000003</v>
      </c>
      <c r="T5634" s="234">
        <v>0.249442</v>
      </c>
      <c r="U5634" s="234">
        <v>0.25111600000000001</v>
      </c>
      <c r="V5634" s="192">
        <v>0.216999</v>
      </c>
      <c r="W5634" s="234">
        <v>187174400</v>
      </c>
      <c r="X5634" s="194">
        <f t="shared" si="175"/>
        <v>4.4622399148285816E-3</v>
      </c>
      <c r="Y5634" s="193"/>
      <c r="Z5634" s="197">
        <v>5632</v>
      </c>
    </row>
    <row r="5635" spans="1:26" ht="14.4" x14ac:dyDescent="0.3">
      <c r="A5635" s="7">
        <v>35962</v>
      </c>
      <c r="B5635" s="191">
        <v>1077.01001</v>
      </c>
      <c r="C5635" s="191">
        <v>1087.589966</v>
      </c>
      <c r="D5635" s="191">
        <v>1074.670044</v>
      </c>
      <c r="E5635" s="191">
        <v>1087.589966</v>
      </c>
      <c r="F5635" s="192">
        <v>1087.589966</v>
      </c>
      <c r="G5635" s="191">
        <v>664600000</v>
      </c>
      <c r="H5635" s="194">
        <f t="shared" si="174"/>
        <v>9.8234518730239452E-3</v>
      </c>
      <c r="I5635" s="193"/>
      <c r="J5635" s="197">
        <v>5633</v>
      </c>
      <c r="K5635" s="234"/>
      <c r="L5635" s="234"/>
      <c r="M5635" s="234"/>
      <c r="N5635" s="234"/>
      <c r="O5635" s="234"/>
      <c r="P5635" s="234"/>
      <c r="Q5635" s="7">
        <v>35962</v>
      </c>
      <c r="R5635" s="234">
        <v>0.24721000000000001</v>
      </c>
      <c r="S5635" s="234">
        <v>0.25111600000000001</v>
      </c>
      <c r="T5635" s="234">
        <v>0.243862</v>
      </c>
      <c r="U5635" s="234">
        <v>0.25</v>
      </c>
      <c r="V5635" s="192">
        <v>0.216035</v>
      </c>
      <c r="W5635" s="234">
        <v>129684800</v>
      </c>
      <c r="X5635" s="194">
        <f t="shared" si="175"/>
        <v>1.8182932174552378E-2</v>
      </c>
      <c r="Y5635" s="193"/>
      <c r="Z5635" s="197">
        <v>5633</v>
      </c>
    </row>
    <row r="5636" spans="1:26" ht="14.4" x14ac:dyDescent="0.3">
      <c r="A5636" s="7">
        <v>35961</v>
      </c>
      <c r="B5636" s="191">
        <v>1098.839966</v>
      </c>
      <c r="C5636" s="191">
        <v>1098.839966</v>
      </c>
      <c r="D5636" s="191">
        <v>1077.01001</v>
      </c>
      <c r="E5636" s="191">
        <v>1077.01001</v>
      </c>
      <c r="F5636" s="192">
        <v>1077.01001</v>
      </c>
      <c r="G5636" s="191">
        <v>595820000</v>
      </c>
      <c r="H5636" s="194">
        <f t="shared" ref="H5636:H5699" si="176">(F5636-F5637)/F5637</f>
        <v>-1.9866365144567411E-2</v>
      </c>
      <c r="I5636" s="193"/>
      <c r="J5636" s="197">
        <v>5634</v>
      </c>
      <c r="K5636" s="234"/>
      <c r="L5636" s="234"/>
      <c r="M5636" s="234"/>
      <c r="N5636" s="234"/>
      <c r="O5636" s="234"/>
      <c r="P5636" s="234"/>
      <c r="Q5636" s="7">
        <v>35961</v>
      </c>
      <c r="R5636" s="234">
        <v>0.24330399999999999</v>
      </c>
      <c r="S5636" s="234">
        <v>0.25223200000000001</v>
      </c>
      <c r="T5636" s="234">
        <v>0.24330399999999999</v>
      </c>
      <c r="U5636" s="234">
        <v>0.245536</v>
      </c>
      <c r="V5636" s="192">
        <v>0.212177</v>
      </c>
      <c r="W5636" s="234">
        <v>136662400</v>
      </c>
      <c r="X5636" s="194">
        <f t="shared" ref="X5636:X5699" si="177">(V5636-V5637)/V5637</f>
        <v>-2.2221300558988719E-2</v>
      </c>
      <c r="Y5636" s="193"/>
      <c r="Z5636" s="197">
        <v>5634</v>
      </c>
    </row>
    <row r="5637" spans="1:26" ht="14.4" x14ac:dyDescent="0.3">
      <c r="A5637" s="7">
        <v>35958</v>
      </c>
      <c r="B5637" s="191">
        <v>1094.579956</v>
      </c>
      <c r="C5637" s="191">
        <v>1098.839966</v>
      </c>
      <c r="D5637" s="191">
        <v>1080.829956</v>
      </c>
      <c r="E5637" s="191">
        <v>1098.839966</v>
      </c>
      <c r="F5637" s="192">
        <v>1098.839966</v>
      </c>
      <c r="G5637" s="191">
        <v>633300000</v>
      </c>
      <c r="H5637" s="194">
        <f t="shared" si="176"/>
        <v>3.8919130362734008E-3</v>
      </c>
      <c r="I5637" s="193"/>
      <c r="J5637" s="197">
        <v>5635</v>
      </c>
      <c r="K5637" s="234"/>
      <c r="L5637" s="234"/>
      <c r="M5637" s="234"/>
      <c r="N5637" s="234"/>
      <c r="O5637" s="234"/>
      <c r="P5637" s="234"/>
      <c r="Q5637" s="7">
        <v>35958</v>
      </c>
      <c r="R5637" s="234">
        <v>0.24665200000000001</v>
      </c>
      <c r="S5637" s="234">
        <v>0.25223200000000001</v>
      </c>
      <c r="T5637" s="234">
        <v>0.24442</v>
      </c>
      <c r="U5637" s="234">
        <v>0.25111600000000001</v>
      </c>
      <c r="V5637" s="192">
        <v>0.216999</v>
      </c>
      <c r="W5637" s="234">
        <v>223854400</v>
      </c>
      <c r="X5637" s="194">
        <f t="shared" si="177"/>
        <v>1.1235483810837495E-2</v>
      </c>
      <c r="Y5637" s="193"/>
      <c r="Z5637" s="197">
        <v>5635</v>
      </c>
    </row>
    <row r="5638" spans="1:26" ht="14.4" x14ac:dyDescent="0.3">
      <c r="A5638" s="7">
        <v>35957</v>
      </c>
      <c r="B5638" s="191">
        <v>1112.280029</v>
      </c>
      <c r="C5638" s="191">
        <v>1114.1999510000001</v>
      </c>
      <c r="D5638" s="191">
        <v>1094.280029</v>
      </c>
      <c r="E5638" s="191">
        <v>1094.579956</v>
      </c>
      <c r="F5638" s="192">
        <v>1094.579956</v>
      </c>
      <c r="G5638" s="191">
        <v>627470000</v>
      </c>
      <c r="H5638" s="194">
        <f t="shared" si="176"/>
        <v>-1.5913324467322586E-2</v>
      </c>
      <c r="I5638" s="193"/>
      <c r="J5638" s="197">
        <v>5636</v>
      </c>
      <c r="K5638" s="234"/>
      <c r="L5638" s="234"/>
      <c r="M5638" s="234"/>
      <c r="N5638" s="234"/>
      <c r="O5638" s="234"/>
      <c r="P5638" s="234"/>
      <c r="Q5638" s="7">
        <v>35957</v>
      </c>
      <c r="R5638" s="234">
        <v>0.25167400000000001</v>
      </c>
      <c r="S5638" s="234">
        <v>0.25557999999999997</v>
      </c>
      <c r="T5638" s="234">
        <v>0.24832599999999999</v>
      </c>
      <c r="U5638" s="234">
        <v>0.24832599999999999</v>
      </c>
      <c r="V5638" s="192">
        <v>0.214588</v>
      </c>
      <c r="W5638" s="234">
        <v>180118400</v>
      </c>
      <c r="X5638" s="194">
        <f t="shared" si="177"/>
        <v>-8.9092311458222051E-3</v>
      </c>
      <c r="Y5638" s="193"/>
      <c r="Z5638" s="197">
        <v>5636</v>
      </c>
    </row>
    <row r="5639" spans="1:26" ht="14.4" x14ac:dyDescent="0.3">
      <c r="A5639" s="7">
        <v>35956</v>
      </c>
      <c r="B5639" s="191">
        <v>1118.410034</v>
      </c>
      <c r="C5639" s="191">
        <v>1126</v>
      </c>
      <c r="D5639" s="191">
        <v>1110.2700199999999</v>
      </c>
      <c r="E5639" s="191">
        <v>1112.280029</v>
      </c>
      <c r="F5639" s="192">
        <v>1112.280029</v>
      </c>
      <c r="G5639" s="191">
        <v>609410000</v>
      </c>
      <c r="H5639" s="194">
        <f t="shared" si="176"/>
        <v>-5.4809996456093874E-3</v>
      </c>
      <c r="I5639" s="193"/>
      <c r="J5639" s="197">
        <v>5637</v>
      </c>
      <c r="K5639" s="234"/>
      <c r="L5639" s="234"/>
      <c r="M5639" s="234"/>
      <c r="N5639" s="234"/>
      <c r="O5639" s="234"/>
      <c r="P5639" s="234"/>
      <c r="Q5639" s="7">
        <v>35956</v>
      </c>
      <c r="R5639" s="234">
        <v>0.25</v>
      </c>
      <c r="S5639" s="234">
        <v>0.25892900000000002</v>
      </c>
      <c r="T5639" s="234">
        <v>0.24665200000000001</v>
      </c>
      <c r="U5639" s="234">
        <v>0.250558</v>
      </c>
      <c r="V5639" s="192">
        <v>0.21651699999999999</v>
      </c>
      <c r="W5639" s="234">
        <v>229230400</v>
      </c>
      <c r="X5639" s="194">
        <f t="shared" si="177"/>
        <v>-6.6387109797948467E-3</v>
      </c>
      <c r="Y5639" s="193"/>
      <c r="Z5639" s="197">
        <v>5637</v>
      </c>
    </row>
    <row r="5640" spans="1:26" ht="14.4" x14ac:dyDescent="0.3">
      <c r="A5640" s="7">
        <v>35955</v>
      </c>
      <c r="B5640" s="191">
        <v>1115.719971</v>
      </c>
      <c r="C5640" s="191">
        <v>1119.920044</v>
      </c>
      <c r="D5640" s="191">
        <v>1111.3100589999999</v>
      </c>
      <c r="E5640" s="191">
        <v>1118.410034</v>
      </c>
      <c r="F5640" s="192">
        <v>1118.410034</v>
      </c>
      <c r="G5640" s="191">
        <v>563610000</v>
      </c>
      <c r="H5640" s="194">
        <f t="shared" si="176"/>
        <v>2.4110557038689137E-3</v>
      </c>
      <c r="I5640" s="193"/>
      <c r="J5640" s="197">
        <v>5638</v>
      </c>
      <c r="K5640" s="234"/>
      <c r="L5640" s="234"/>
      <c r="M5640" s="234"/>
      <c r="N5640" s="234"/>
      <c r="O5640" s="234"/>
      <c r="P5640" s="234"/>
      <c r="Q5640" s="7">
        <v>35955</v>
      </c>
      <c r="R5640" s="234">
        <v>0.24442</v>
      </c>
      <c r="S5640" s="234">
        <v>0.25446400000000002</v>
      </c>
      <c r="T5640" s="234">
        <v>0.24442</v>
      </c>
      <c r="U5640" s="234">
        <v>0.25223200000000001</v>
      </c>
      <c r="V5640" s="192">
        <v>0.21796399999999999</v>
      </c>
      <c r="W5640" s="234">
        <v>275744000</v>
      </c>
      <c r="X5640" s="194">
        <f t="shared" si="177"/>
        <v>3.6699516761158256E-2</v>
      </c>
      <c r="Y5640" s="193"/>
      <c r="Z5640" s="197">
        <v>5638</v>
      </c>
    </row>
    <row r="5641" spans="1:26" ht="14.4" x14ac:dyDescent="0.3">
      <c r="A5641" s="7">
        <v>35954</v>
      </c>
      <c r="B5641" s="191">
        <v>1113.8599850000001</v>
      </c>
      <c r="C5641" s="191">
        <v>1119.6999510000001</v>
      </c>
      <c r="D5641" s="191">
        <v>1113.3100589999999</v>
      </c>
      <c r="E5641" s="191">
        <v>1115.719971</v>
      </c>
      <c r="F5641" s="192">
        <v>1115.719971</v>
      </c>
      <c r="G5641" s="191">
        <v>543390000</v>
      </c>
      <c r="H5641" s="194">
        <f t="shared" si="176"/>
        <v>1.6698561983083855E-3</v>
      </c>
      <c r="I5641" s="193"/>
      <c r="J5641" s="197">
        <v>5639</v>
      </c>
      <c r="K5641" s="234"/>
      <c r="L5641" s="234"/>
      <c r="M5641" s="234"/>
      <c r="N5641" s="234"/>
      <c r="O5641" s="234"/>
      <c r="P5641" s="234"/>
      <c r="Q5641" s="7">
        <v>35954</v>
      </c>
      <c r="R5641" s="234">
        <v>0.24107100000000001</v>
      </c>
      <c r="S5641" s="234">
        <v>0.24721000000000001</v>
      </c>
      <c r="T5641" s="234">
        <v>0.239397</v>
      </c>
      <c r="U5641" s="234">
        <v>0.24330399999999999</v>
      </c>
      <c r="V5641" s="192">
        <v>0.21024799999999999</v>
      </c>
      <c r="W5641" s="234">
        <v>126627200</v>
      </c>
      <c r="X5641" s="194">
        <f t="shared" si="177"/>
        <v>1.3951918207904217E-2</v>
      </c>
      <c r="Y5641" s="193"/>
      <c r="Z5641" s="197">
        <v>5639</v>
      </c>
    </row>
    <row r="5642" spans="1:26" ht="14.4" x14ac:dyDescent="0.3">
      <c r="A5642" s="7">
        <v>35951</v>
      </c>
      <c r="B5642" s="191">
        <v>1095.099976</v>
      </c>
      <c r="C5642" s="191">
        <v>1113.880005</v>
      </c>
      <c r="D5642" s="191">
        <v>1094.829956</v>
      </c>
      <c r="E5642" s="191">
        <v>1113.8599850000001</v>
      </c>
      <c r="F5642" s="192">
        <v>1113.8599850000001</v>
      </c>
      <c r="G5642" s="191">
        <v>558440000</v>
      </c>
      <c r="H5642" s="194">
        <f t="shared" si="176"/>
        <v>1.7381721148302241E-2</v>
      </c>
      <c r="I5642" s="193"/>
      <c r="J5642" s="197">
        <v>5640</v>
      </c>
      <c r="K5642" s="234"/>
      <c r="L5642" s="234"/>
      <c r="M5642" s="234"/>
      <c r="N5642" s="234"/>
      <c r="O5642" s="234"/>
      <c r="P5642" s="234"/>
      <c r="Q5642" s="7">
        <v>35951</v>
      </c>
      <c r="R5642" s="234">
        <v>0.239955</v>
      </c>
      <c r="S5642" s="234">
        <v>0.24330399999999999</v>
      </c>
      <c r="T5642" s="234">
        <v>0.23549100000000001</v>
      </c>
      <c r="U5642" s="234">
        <v>0.239955</v>
      </c>
      <c r="V5642" s="192">
        <v>0.20735500000000001</v>
      </c>
      <c r="W5642" s="234">
        <v>123323200</v>
      </c>
      <c r="X5642" s="194">
        <f t="shared" si="177"/>
        <v>2.3299318905802605E-3</v>
      </c>
      <c r="Y5642" s="193"/>
      <c r="Z5642" s="197">
        <v>5640</v>
      </c>
    </row>
    <row r="5643" spans="1:26" ht="14.4" x14ac:dyDescent="0.3">
      <c r="A5643" s="7">
        <v>35950</v>
      </c>
      <c r="B5643" s="191">
        <v>1082.7299800000001</v>
      </c>
      <c r="C5643" s="191">
        <v>1095.9300539999999</v>
      </c>
      <c r="D5643" s="191">
        <v>1078.099976</v>
      </c>
      <c r="E5643" s="191">
        <v>1094.829956</v>
      </c>
      <c r="F5643" s="192">
        <v>1094.829956</v>
      </c>
      <c r="G5643" s="191">
        <v>577470000</v>
      </c>
      <c r="H5643" s="194">
        <f t="shared" si="176"/>
        <v>1.1175432678053276E-2</v>
      </c>
      <c r="I5643" s="193"/>
      <c r="J5643" s="197">
        <v>5641</v>
      </c>
      <c r="K5643" s="234"/>
      <c r="L5643" s="234"/>
      <c r="M5643" s="234"/>
      <c r="N5643" s="234"/>
      <c r="O5643" s="234"/>
      <c r="P5643" s="234"/>
      <c r="Q5643" s="7">
        <v>35950</v>
      </c>
      <c r="R5643" s="234">
        <v>0.23772299999999999</v>
      </c>
      <c r="S5643" s="234">
        <v>0.239955</v>
      </c>
      <c r="T5643" s="234">
        <v>0.23046900000000001</v>
      </c>
      <c r="U5643" s="234">
        <v>0.239397</v>
      </c>
      <c r="V5643" s="192">
        <v>0.206873</v>
      </c>
      <c r="W5643" s="234">
        <v>156139200</v>
      </c>
      <c r="X5643" s="194">
        <f t="shared" si="177"/>
        <v>1.9003521907248234E-2</v>
      </c>
      <c r="Y5643" s="193"/>
      <c r="Z5643" s="197">
        <v>5641</v>
      </c>
    </row>
    <row r="5644" spans="1:26" ht="14.4" x14ac:dyDescent="0.3">
      <c r="A5644" s="7">
        <v>35949</v>
      </c>
      <c r="B5644" s="191">
        <v>1093.219971</v>
      </c>
      <c r="C5644" s="191">
        <v>1097.4300539999999</v>
      </c>
      <c r="D5644" s="191">
        <v>1081.089966</v>
      </c>
      <c r="E5644" s="191">
        <v>1082.7299800000001</v>
      </c>
      <c r="F5644" s="192">
        <v>1082.7299800000001</v>
      </c>
      <c r="G5644" s="191">
        <v>584480000</v>
      </c>
      <c r="H5644" s="194">
        <f t="shared" si="176"/>
        <v>-9.5954988733003288E-3</v>
      </c>
      <c r="I5644" s="193"/>
      <c r="J5644" s="197">
        <v>5642</v>
      </c>
      <c r="K5644" s="234"/>
      <c r="L5644" s="234"/>
      <c r="M5644" s="234"/>
      <c r="N5644" s="234"/>
      <c r="O5644" s="234"/>
      <c r="P5644" s="234"/>
      <c r="Q5644" s="7">
        <v>35949</v>
      </c>
      <c r="R5644" s="234">
        <v>0.24218799999999999</v>
      </c>
      <c r="S5644" s="234">
        <v>0.24330399999999999</v>
      </c>
      <c r="T5644" s="234">
        <v>0.233817</v>
      </c>
      <c r="U5644" s="234">
        <v>0.234933</v>
      </c>
      <c r="V5644" s="192">
        <v>0.203015</v>
      </c>
      <c r="W5644" s="234">
        <v>145140800</v>
      </c>
      <c r="X5644" s="194">
        <f t="shared" si="177"/>
        <v>-2.0930288635432039E-2</v>
      </c>
      <c r="Y5644" s="193"/>
      <c r="Z5644" s="197">
        <v>5642</v>
      </c>
    </row>
    <row r="5645" spans="1:26" ht="14.4" x14ac:dyDescent="0.3">
      <c r="A5645" s="7">
        <v>35948</v>
      </c>
      <c r="B5645" s="191">
        <v>1090.9799800000001</v>
      </c>
      <c r="C5645" s="191">
        <v>1098.709961</v>
      </c>
      <c r="D5645" s="191">
        <v>1089.670044</v>
      </c>
      <c r="E5645" s="191">
        <v>1093.219971</v>
      </c>
      <c r="F5645" s="192">
        <v>1093.219971</v>
      </c>
      <c r="G5645" s="191">
        <v>590930000</v>
      </c>
      <c r="H5645" s="194">
        <f t="shared" si="176"/>
        <v>2.0531916635169768E-3</v>
      </c>
      <c r="I5645" s="193"/>
      <c r="J5645" s="197">
        <v>5643</v>
      </c>
      <c r="K5645" s="234"/>
      <c r="L5645" s="234"/>
      <c r="M5645" s="234"/>
      <c r="N5645" s="234"/>
      <c r="O5645" s="234"/>
      <c r="P5645" s="234"/>
      <c r="Q5645" s="7">
        <v>35948</v>
      </c>
      <c r="R5645" s="234">
        <v>0.23604900000000001</v>
      </c>
      <c r="S5645" s="234">
        <v>0.243862</v>
      </c>
      <c r="T5645" s="234">
        <v>0.23214299999999999</v>
      </c>
      <c r="U5645" s="234">
        <v>0.239955</v>
      </c>
      <c r="V5645" s="192">
        <v>0.20735500000000001</v>
      </c>
      <c r="W5645" s="234">
        <v>179300800</v>
      </c>
      <c r="X5645" s="194">
        <f t="shared" si="177"/>
        <v>2.3808465780885194E-2</v>
      </c>
      <c r="Y5645" s="193"/>
      <c r="Z5645" s="197">
        <v>5643</v>
      </c>
    </row>
    <row r="5646" spans="1:26" ht="14.4" x14ac:dyDescent="0.3">
      <c r="A5646" s="7">
        <v>35947</v>
      </c>
      <c r="B5646" s="191">
        <v>1090.8199460000001</v>
      </c>
      <c r="C5646" s="191">
        <v>1097.849976</v>
      </c>
      <c r="D5646" s="191">
        <v>1084.219971</v>
      </c>
      <c r="E5646" s="191">
        <v>1090.9799800000001</v>
      </c>
      <c r="F5646" s="192">
        <v>1090.9799800000001</v>
      </c>
      <c r="G5646" s="191">
        <v>537660000</v>
      </c>
      <c r="H5646" s="194">
        <f t="shared" si="176"/>
        <v>1.467098218975875E-4</v>
      </c>
      <c r="I5646" s="193"/>
      <c r="J5646" s="197">
        <v>5644</v>
      </c>
      <c r="K5646" s="234"/>
      <c r="L5646" s="234"/>
      <c r="M5646" s="234"/>
      <c r="N5646" s="234"/>
      <c r="O5646" s="234"/>
      <c r="P5646" s="234"/>
      <c r="Q5646" s="7">
        <v>35947</v>
      </c>
      <c r="R5646" s="234">
        <v>0.23660700000000001</v>
      </c>
      <c r="S5646" s="234">
        <v>0.24665200000000001</v>
      </c>
      <c r="T5646" s="234">
        <v>0.228795</v>
      </c>
      <c r="U5646" s="234">
        <v>0.234375</v>
      </c>
      <c r="V5646" s="192">
        <v>0.20253299999999999</v>
      </c>
      <c r="W5646" s="234">
        <v>319692800</v>
      </c>
      <c r="X5646" s="194">
        <f t="shared" si="177"/>
        <v>-1.408293010621833E-2</v>
      </c>
      <c r="Y5646" s="193"/>
      <c r="Z5646" s="197">
        <v>5644</v>
      </c>
    </row>
    <row r="5647" spans="1:26" ht="14.4" x14ac:dyDescent="0.3">
      <c r="A5647" s="7">
        <v>35944</v>
      </c>
      <c r="B5647" s="191">
        <v>1097.599976</v>
      </c>
      <c r="C5647" s="191">
        <v>1104.160034</v>
      </c>
      <c r="D5647" s="191">
        <v>1090.8199460000001</v>
      </c>
      <c r="E5647" s="191">
        <v>1090.8199460000001</v>
      </c>
      <c r="F5647" s="192">
        <v>1090.8199460000001</v>
      </c>
      <c r="G5647" s="191">
        <v>556780000</v>
      </c>
      <c r="H5647" s="194">
        <f t="shared" si="176"/>
        <v>-6.1771411700540131E-3</v>
      </c>
      <c r="I5647" s="193"/>
      <c r="J5647" s="197">
        <v>5645</v>
      </c>
      <c r="K5647" s="234"/>
      <c r="L5647" s="234"/>
      <c r="M5647" s="234"/>
      <c r="N5647" s="234"/>
      <c r="O5647" s="234"/>
      <c r="P5647" s="234"/>
      <c r="Q5647" s="7">
        <v>35944</v>
      </c>
      <c r="R5647" s="234">
        <v>0.245536</v>
      </c>
      <c r="S5647" s="234">
        <v>0.24609400000000001</v>
      </c>
      <c r="T5647" s="234">
        <v>0.23604900000000001</v>
      </c>
      <c r="U5647" s="234">
        <v>0.23772299999999999</v>
      </c>
      <c r="V5647" s="192">
        <v>0.205426</v>
      </c>
      <c r="W5647" s="234">
        <v>216720000</v>
      </c>
      <c r="X5647" s="194">
        <f t="shared" si="177"/>
        <v>-2.9613358841729834E-2</v>
      </c>
      <c r="Y5647" s="193"/>
      <c r="Z5647" s="197">
        <v>5645</v>
      </c>
    </row>
    <row r="5648" spans="1:26" ht="14.4" x14ac:dyDescent="0.3">
      <c r="A5648" s="7">
        <v>35943</v>
      </c>
      <c r="B5648" s="191">
        <v>1092.2299800000001</v>
      </c>
      <c r="C5648" s="191">
        <v>1099.7299800000001</v>
      </c>
      <c r="D5648" s="191">
        <v>1089.0600589999999</v>
      </c>
      <c r="E5648" s="191">
        <v>1097.599976</v>
      </c>
      <c r="F5648" s="192">
        <v>1097.599976</v>
      </c>
      <c r="G5648" s="191">
        <v>588900000</v>
      </c>
      <c r="H5648" s="194">
        <f t="shared" si="176"/>
        <v>4.9165433089466198E-3</v>
      </c>
      <c r="I5648" s="193"/>
      <c r="J5648" s="197">
        <v>5646</v>
      </c>
      <c r="K5648" s="234"/>
      <c r="L5648" s="234"/>
      <c r="M5648" s="234"/>
      <c r="N5648" s="234"/>
      <c r="O5648" s="234"/>
      <c r="P5648" s="234"/>
      <c r="Q5648" s="7">
        <v>35943</v>
      </c>
      <c r="R5648" s="234">
        <v>0.238839</v>
      </c>
      <c r="S5648" s="234">
        <v>0.24888399999999999</v>
      </c>
      <c r="T5648" s="234">
        <v>0.238839</v>
      </c>
      <c r="U5648" s="234">
        <v>0.244978</v>
      </c>
      <c r="V5648" s="192">
        <v>0.21169499999999999</v>
      </c>
      <c r="W5648" s="234">
        <v>298491200</v>
      </c>
      <c r="X5648" s="194">
        <f t="shared" si="177"/>
        <v>2.5703764717282834E-2</v>
      </c>
      <c r="Y5648" s="193"/>
      <c r="Z5648" s="197">
        <v>5646</v>
      </c>
    </row>
    <row r="5649" spans="1:26" ht="14.4" x14ac:dyDescent="0.3">
      <c r="A5649" s="7">
        <v>35942</v>
      </c>
      <c r="B5649" s="191">
        <v>1094.0200199999999</v>
      </c>
      <c r="C5649" s="191">
        <v>1094.4399410000001</v>
      </c>
      <c r="D5649" s="191">
        <v>1074.3900149999999</v>
      </c>
      <c r="E5649" s="191">
        <v>1092.2299800000001</v>
      </c>
      <c r="F5649" s="192">
        <v>1092.2299800000001</v>
      </c>
      <c r="G5649" s="191">
        <v>682040000</v>
      </c>
      <c r="H5649" s="194">
        <f t="shared" si="176"/>
        <v>-1.636204061420981E-3</v>
      </c>
      <c r="I5649" s="193"/>
      <c r="J5649" s="197">
        <v>5647</v>
      </c>
      <c r="K5649" s="234"/>
      <c r="L5649" s="234"/>
      <c r="M5649" s="234"/>
      <c r="N5649" s="234"/>
      <c r="O5649" s="234"/>
      <c r="P5649" s="234"/>
      <c r="Q5649" s="7">
        <v>35942</v>
      </c>
      <c r="R5649" s="234">
        <v>0.229353</v>
      </c>
      <c r="S5649" s="234">
        <v>0.239397</v>
      </c>
      <c r="T5649" s="234">
        <v>0.228795</v>
      </c>
      <c r="U5649" s="234">
        <v>0.238839</v>
      </c>
      <c r="V5649" s="192">
        <v>0.20638999999999999</v>
      </c>
      <c r="W5649" s="234">
        <v>370193600</v>
      </c>
      <c r="X5649" s="194">
        <f t="shared" si="177"/>
        <v>2.3408512539579932E-3</v>
      </c>
      <c r="Y5649" s="193"/>
      <c r="Z5649" s="197">
        <v>5647</v>
      </c>
    </row>
    <row r="5650" spans="1:26" ht="14.4" x14ac:dyDescent="0.3">
      <c r="A5650" s="7">
        <v>35941</v>
      </c>
      <c r="B5650" s="191">
        <v>1110.469971</v>
      </c>
      <c r="C5650" s="191">
        <v>1116.790039</v>
      </c>
      <c r="D5650" s="191">
        <v>1094.01001</v>
      </c>
      <c r="E5650" s="191">
        <v>1094.0200199999999</v>
      </c>
      <c r="F5650" s="192">
        <v>1094.0200199999999</v>
      </c>
      <c r="G5650" s="191">
        <v>541410000</v>
      </c>
      <c r="H5650" s="194">
        <f t="shared" si="176"/>
        <v>-1.4813503678254849E-2</v>
      </c>
      <c r="I5650" s="193"/>
      <c r="J5650" s="197">
        <v>5648</v>
      </c>
      <c r="K5650" s="234"/>
      <c r="L5650" s="234"/>
      <c r="M5650" s="234"/>
      <c r="N5650" s="234"/>
      <c r="O5650" s="234"/>
      <c r="P5650" s="234"/>
      <c r="Q5650" s="7">
        <v>35941</v>
      </c>
      <c r="R5650" s="234">
        <v>0.250558</v>
      </c>
      <c r="S5650" s="234">
        <v>0.25223200000000001</v>
      </c>
      <c r="T5650" s="234">
        <v>0.23772299999999999</v>
      </c>
      <c r="U5650" s="234">
        <v>0.23828099999999999</v>
      </c>
      <c r="V5650" s="192">
        <v>0.20590800000000001</v>
      </c>
      <c r="W5650" s="234">
        <v>311774400</v>
      </c>
      <c r="X5650" s="194">
        <f t="shared" si="177"/>
        <v>-4.2600083693681144E-2</v>
      </c>
      <c r="Y5650" s="193"/>
      <c r="Z5650" s="197">
        <v>5648</v>
      </c>
    </row>
    <row r="5651" spans="1:26" ht="14.4" x14ac:dyDescent="0.3">
      <c r="A5651" s="7">
        <v>35937</v>
      </c>
      <c r="B5651" s="191">
        <v>1114.6400149999999</v>
      </c>
      <c r="C5651" s="191">
        <v>1116.8900149999999</v>
      </c>
      <c r="D5651" s="191">
        <v>1107.98999</v>
      </c>
      <c r="E5651" s="191">
        <v>1110.469971</v>
      </c>
      <c r="F5651" s="192">
        <v>1110.469971</v>
      </c>
      <c r="G5651" s="191">
        <v>444070000</v>
      </c>
      <c r="H5651" s="194">
        <f t="shared" si="176"/>
        <v>-3.7411576328523983E-3</v>
      </c>
      <c r="I5651" s="193"/>
      <c r="J5651" s="197">
        <v>5649</v>
      </c>
      <c r="K5651" s="234"/>
      <c r="L5651" s="234"/>
      <c r="M5651" s="234"/>
      <c r="N5651" s="234"/>
      <c r="O5651" s="234"/>
      <c r="P5651" s="234"/>
      <c r="Q5651" s="7">
        <v>35937</v>
      </c>
      <c r="R5651" s="234">
        <v>0.25669599999999998</v>
      </c>
      <c r="S5651" s="234">
        <v>0.25669599999999998</v>
      </c>
      <c r="T5651" s="234">
        <v>0.243862</v>
      </c>
      <c r="U5651" s="234">
        <v>0.24888399999999999</v>
      </c>
      <c r="V5651" s="192">
        <v>0.21507000000000001</v>
      </c>
      <c r="W5651" s="234">
        <v>266593600</v>
      </c>
      <c r="X5651" s="194">
        <f t="shared" si="177"/>
        <v>-3.46341332040613E-2</v>
      </c>
      <c r="Y5651" s="193"/>
      <c r="Z5651" s="197">
        <v>5649</v>
      </c>
    </row>
    <row r="5652" spans="1:26" ht="14.4" x14ac:dyDescent="0.3">
      <c r="A5652" s="7">
        <v>35936</v>
      </c>
      <c r="B5652" s="191">
        <v>1119.0600589999999</v>
      </c>
      <c r="C5652" s="191">
        <v>1124.4499510000001</v>
      </c>
      <c r="D5652" s="191">
        <v>1111.9399410000001</v>
      </c>
      <c r="E5652" s="191">
        <v>1114.6400149999999</v>
      </c>
      <c r="F5652" s="192">
        <v>1114.6400149999999</v>
      </c>
      <c r="G5652" s="191">
        <v>551970000</v>
      </c>
      <c r="H5652" s="194">
        <f t="shared" si="176"/>
        <v>-3.9497826452225852E-3</v>
      </c>
      <c r="I5652" s="193"/>
      <c r="J5652" s="197">
        <v>5650</v>
      </c>
      <c r="K5652" s="234"/>
      <c r="L5652" s="234"/>
      <c r="M5652" s="234"/>
      <c r="N5652" s="234"/>
      <c r="O5652" s="234"/>
      <c r="P5652" s="234"/>
      <c r="Q5652" s="7">
        <v>35936</v>
      </c>
      <c r="R5652" s="234">
        <v>0.26395099999999999</v>
      </c>
      <c r="S5652" s="234">
        <v>0.265067</v>
      </c>
      <c r="T5652" s="234">
        <v>0.25557999999999997</v>
      </c>
      <c r="U5652" s="234">
        <v>0.25781300000000001</v>
      </c>
      <c r="V5652" s="192">
        <v>0.22278600000000001</v>
      </c>
      <c r="W5652" s="234">
        <v>130995200</v>
      </c>
      <c r="X5652" s="194">
        <f t="shared" si="177"/>
        <v>-2.3253978692621226E-2</v>
      </c>
      <c r="Y5652" s="193"/>
      <c r="Z5652" s="197">
        <v>5650</v>
      </c>
    </row>
    <row r="5653" spans="1:26" ht="14.4" x14ac:dyDescent="0.3">
      <c r="A5653" s="7">
        <v>35935</v>
      </c>
      <c r="B5653" s="191">
        <v>1109.5200199999999</v>
      </c>
      <c r="C5653" s="191">
        <v>1119.079956</v>
      </c>
      <c r="D5653" s="191">
        <v>1107.51001</v>
      </c>
      <c r="E5653" s="191">
        <v>1119.0600589999999</v>
      </c>
      <c r="F5653" s="192">
        <v>1119.0600589999999</v>
      </c>
      <c r="G5653" s="191">
        <v>587240000</v>
      </c>
      <c r="H5653" s="194">
        <f t="shared" si="176"/>
        <v>8.5983477792496068E-3</v>
      </c>
      <c r="I5653" s="193"/>
      <c r="J5653" s="197">
        <v>5651</v>
      </c>
      <c r="K5653" s="234"/>
      <c r="L5653" s="234"/>
      <c r="M5653" s="234"/>
      <c r="N5653" s="234"/>
      <c r="O5653" s="234"/>
      <c r="P5653" s="234"/>
      <c r="Q5653" s="7">
        <v>35935</v>
      </c>
      <c r="R5653" s="234">
        <v>0.26450899999999999</v>
      </c>
      <c r="S5653" s="234">
        <v>0.26674100000000001</v>
      </c>
      <c r="T5653" s="234">
        <v>0.25669599999999998</v>
      </c>
      <c r="U5653" s="234">
        <v>0.26395099999999999</v>
      </c>
      <c r="V5653" s="192">
        <v>0.22808999999999999</v>
      </c>
      <c r="W5653" s="234">
        <v>190176000</v>
      </c>
      <c r="X5653" s="194">
        <f t="shared" si="177"/>
        <v>6.3800497696827408E-3</v>
      </c>
      <c r="Y5653" s="193"/>
      <c r="Z5653" s="197">
        <v>5651</v>
      </c>
    </row>
    <row r="5654" spans="1:26" ht="14.4" x14ac:dyDescent="0.3">
      <c r="A5654" s="7">
        <v>35934</v>
      </c>
      <c r="B5654" s="191">
        <v>1105.8199460000001</v>
      </c>
      <c r="C5654" s="191">
        <v>1113.5</v>
      </c>
      <c r="D5654" s="191">
        <v>1105.8199460000001</v>
      </c>
      <c r="E5654" s="191">
        <v>1109.5200199999999</v>
      </c>
      <c r="F5654" s="192">
        <v>1109.5200199999999</v>
      </c>
      <c r="G5654" s="191">
        <v>566020000</v>
      </c>
      <c r="H5654" s="194">
        <f t="shared" si="176"/>
        <v>3.3460004165993388E-3</v>
      </c>
      <c r="I5654" s="193"/>
      <c r="J5654" s="197">
        <v>5652</v>
      </c>
      <c r="K5654" s="234"/>
      <c r="L5654" s="234"/>
      <c r="M5654" s="234"/>
      <c r="N5654" s="234"/>
      <c r="O5654" s="234"/>
      <c r="P5654" s="234"/>
      <c r="Q5654" s="7">
        <v>35934</v>
      </c>
      <c r="R5654" s="234">
        <v>0.25837100000000002</v>
      </c>
      <c r="S5654" s="234">
        <v>0.26283499999999999</v>
      </c>
      <c r="T5654" s="234">
        <v>0.25725399999999998</v>
      </c>
      <c r="U5654" s="234">
        <v>0.26227699999999998</v>
      </c>
      <c r="V5654" s="192">
        <v>0.22664400000000001</v>
      </c>
      <c r="W5654" s="234">
        <v>218265600</v>
      </c>
      <c r="X5654" s="194">
        <f t="shared" si="177"/>
        <v>3.070129563014742E-2</v>
      </c>
      <c r="Y5654" s="193"/>
      <c r="Z5654" s="197">
        <v>5652</v>
      </c>
    </row>
    <row r="5655" spans="1:26" ht="14.4" x14ac:dyDescent="0.3">
      <c r="A5655" s="7">
        <v>35933</v>
      </c>
      <c r="B5655" s="191">
        <v>1108.7299800000001</v>
      </c>
      <c r="C5655" s="191">
        <v>1112.4399410000001</v>
      </c>
      <c r="D5655" s="191">
        <v>1097.98999</v>
      </c>
      <c r="E5655" s="191">
        <v>1105.8199460000001</v>
      </c>
      <c r="F5655" s="192">
        <v>1105.8199460000001</v>
      </c>
      <c r="G5655" s="191">
        <v>519100000</v>
      </c>
      <c r="H5655" s="194">
        <f t="shared" si="176"/>
        <v>-2.6246552835163671E-3</v>
      </c>
      <c r="I5655" s="193"/>
      <c r="J5655" s="197">
        <v>5653</v>
      </c>
      <c r="K5655" s="234"/>
      <c r="L5655" s="234"/>
      <c r="M5655" s="234"/>
      <c r="N5655" s="234"/>
      <c r="O5655" s="234"/>
      <c r="P5655" s="234"/>
      <c r="Q5655" s="7">
        <v>35933</v>
      </c>
      <c r="R5655" s="234">
        <v>0.26227699999999998</v>
      </c>
      <c r="S5655" s="234">
        <v>0.26395099999999999</v>
      </c>
      <c r="T5655" s="234">
        <v>0.25334800000000002</v>
      </c>
      <c r="U5655" s="234">
        <v>0.25446400000000002</v>
      </c>
      <c r="V5655" s="192">
        <v>0.21989300000000001</v>
      </c>
      <c r="W5655" s="234">
        <v>232388800</v>
      </c>
      <c r="X5655" s="194">
        <f t="shared" si="177"/>
        <v>-3.5937568503660762E-2</v>
      </c>
      <c r="Y5655" s="193"/>
      <c r="Z5655" s="197">
        <v>5653</v>
      </c>
    </row>
    <row r="5656" spans="1:26" ht="14.4" x14ac:dyDescent="0.3">
      <c r="A5656" s="7">
        <v>35930</v>
      </c>
      <c r="B5656" s="191">
        <v>1117.369995</v>
      </c>
      <c r="C5656" s="191">
        <v>1118.660034</v>
      </c>
      <c r="D5656" s="191">
        <v>1107.1099850000001</v>
      </c>
      <c r="E5656" s="191">
        <v>1108.7299800000001</v>
      </c>
      <c r="F5656" s="192">
        <v>1108.7299800000001</v>
      </c>
      <c r="G5656" s="191">
        <v>621990000</v>
      </c>
      <c r="H5656" s="194">
        <f t="shared" si="176"/>
        <v>-7.7324566067302966E-3</v>
      </c>
      <c r="I5656" s="193"/>
      <c r="J5656" s="197">
        <v>5654</v>
      </c>
      <c r="K5656" s="234"/>
      <c r="L5656" s="234"/>
      <c r="M5656" s="234"/>
      <c r="N5656" s="234"/>
      <c r="O5656" s="234"/>
      <c r="P5656" s="234"/>
      <c r="Q5656" s="7">
        <v>35930</v>
      </c>
      <c r="R5656" s="234">
        <v>0.26841500000000001</v>
      </c>
      <c r="S5656" s="234">
        <v>0.27120499999999997</v>
      </c>
      <c r="T5656" s="234">
        <v>0.26116099999999998</v>
      </c>
      <c r="U5656" s="234">
        <v>0.26395099999999999</v>
      </c>
      <c r="V5656" s="192">
        <v>0.22808999999999999</v>
      </c>
      <c r="W5656" s="234">
        <v>272585600</v>
      </c>
      <c r="X5656" s="194">
        <f t="shared" si="177"/>
        <v>-1.663303843965027E-2</v>
      </c>
      <c r="Y5656" s="193"/>
      <c r="Z5656" s="197">
        <v>5654</v>
      </c>
    </row>
    <row r="5657" spans="1:26" ht="14.4" x14ac:dyDescent="0.3">
      <c r="A5657" s="7">
        <v>35929</v>
      </c>
      <c r="B5657" s="191">
        <v>1118.8599850000001</v>
      </c>
      <c r="C5657" s="191">
        <v>1124.030029</v>
      </c>
      <c r="D5657" s="191">
        <v>1112.4300539999999</v>
      </c>
      <c r="E5657" s="191">
        <v>1117.369995</v>
      </c>
      <c r="F5657" s="192">
        <v>1117.369995</v>
      </c>
      <c r="G5657" s="191">
        <v>578380000</v>
      </c>
      <c r="H5657" s="194">
        <f t="shared" si="176"/>
        <v>-1.331703716260828E-3</v>
      </c>
      <c r="I5657" s="193"/>
      <c r="J5657" s="197">
        <v>5655</v>
      </c>
      <c r="K5657" s="234"/>
      <c r="L5657" s="234"/>
      <c r="M5657" s="234"/>
      <c r="N5657" s="234"/>
      <c r="O5657" s="234"/>
      <c r="P5657" s="234"/>
      <c r="Q5657" s="7">
        <v>35929</v>
      </c>
      <c r="R5657" s="234">
        <v>0.27120499999999997</v>
      </c>
      <c r="S5657" s="234">
        <v>0.27176299999999998</v>
      </c>
      <c r="T5657" s="234">
        <v>0.265625</v>
      </c>
      <c r="U5657" s="234">
        <v>0.26841500000000001</v>
      </c>
      <c r="V5657" s="192">
        <v>0.23194799999999999</v>
      </c>
      <c r="W5657" s="234">
        <v>162680000</v>
      </c>
      <c r="X5657" s="194">
        <f t="shared" si="177"/>
        <v>-1.2318973262760791E-2</v>
      </c>
      <c r="Y5657" s="193"/>
      <c r="Z5657" s="197">
        <v>5655</v>
      </c>
    </row>
    <row r="5658" spans="1:26" ht="14.4" x14ac:dyDescent="0.3">
      <c r="A5658" s="7">
        <v>35928</v>
      </c>
      <c r="B5658" s="191">
        <v>1115.790039</v>
      </c>
      <c r="C5658" s="191">
        <v>1122.219971</v>
      </c>
      <c r="D5658" s="191">
        <v>1114.9300539999999</v>
      </c>
      <c r="E5658" s="191">
        <v>1118.8599850000001</v>
      </c>
      <c r="F5658" s="192">
        <v>1118.8599850000001</v>
      </c>
      <c r="G5658" s="191">
        <v>600010000</v>
      </c>
      <c r="H5658" s="194">
        <f t="shared" si="176"/>
        <v>2.7513653041314457E-3</v>
      </c>
      <c r="I5658" s="193"/>
      <c r="J5658" s="197">
        <v>5656</v>
      </c>
      <c r="K5658" s="234"/>
      <c r="L5658" s="234"/>
      <c r="M5658" s="234"/>
      <c r="N5658" s="234"/>
      <c r="O5658" s="234"/>
      <c r="P5658" s="234"/>
      <c r="Q5658" s="7">
        <v>35928</v>
      </c>
      <c r="R5658" s="234">
        <v>0.26841500000000001</v>
      </c>
      <c r="S5658" s="234">
        <v>0.27511200000000002</v>
      </c>
      <c r="T5658" s="234">
        <v>0.26450899999999999</v>
      </c>
      <c r="U5658" s="234">
        <v>0.27176299999999998</v>
      </c>
      <c r="V5658" s="192">
        <v>0.23484099999999999</v>
      </c>
      <c r="W5658" s="234">
        <v>314417600</v>
      </c>
      <c r="X5658" s="194">
        <f t="shared" si="177"/>
        <v>1.0373015531557873E-2</v>
      </c>
      <c r="Y5658" s="193"/>
      <c r="Z5658" s="197">
        <v>5656</v>
      </c>
    </row>
    <row r="5659" spans="1:26" ht="14.4" x14ac:dyDescent="0.3">
      <c r="A5659" s="7">
        <v>35927</v>
      </c>
      <c r="B5659" s="191">
        <v>1106.6400149999999</v>
      </c>
      <c r="C5659" s="191">
        <v>1115.959961</v>
      </c>
      <c r="D5659" s="191">
        <v>1102.780029</v>
      </c>
      <c r="E5659" s="191">
        <v>1115.790039</v>
      </c>
      <c r="F5659" s="192">
        <v>1115.790039</v>
      </c>
      <c r="G5659" s="191">
        <v>604420000</v>
      </c>
      <c r="H5659" s="194">
        <f t="shared" si="176"/>
        <v>8.2682930998117139E-3</v>
      </c>
      <c r="I5659" s="193"/>
      <c r="J5659" s="197">
        <v>5657</v>
      </c>
      <c r="K5659" s="234"/>
      <c r="L5659" s="234"/>
      <c r="M5659" s="234"/>
      <c r="N5659" s="234"/>
      <c r="O5659" s="234"/>
      <c r="P5659" s="234"/>
      <c r="Q5659" s="7">
        <v>35927</v>
      </c>
      <c r="R5659" s="234">
        <v>0.27287899999999998</v>
      </c>
      <c r="S5659" s="234">
        <v>0.27455400000000002</v>
      </c>
      <c r="T5659" s="234">
        <v>0.26729900000000001</v>
      </c>
      <c r="U5659" s="234">
        <v>0.26897300000000002</v>
      </c>
      <c r="V5659" s="192">
        <v>0.23243</v>
      </c>
      <c r="W5659" s="234">
        <v>257812800</v>
      </c>
      <c r="X5659" s="194">
        <f t="shared" si="177"/>
        <v>-2.6263201772944157E-2</v>
      </c>
      <c r="Y5659" s="193"/>
      <c r="Z5659" s="197">
        <v>5657</v>
      </c>
    </row>
    <row r="5660" spans="1:26" ht="14.4" x14ac:dyDescent="0.3">
      <c r="A5660" s="7">
        <v>35926</v>
      </c>
      <c r="B5660" s="191">
        <v>1108.1400149999999</v>
      </c>
      <c r="C5660" s="191">
        <v>1119.130005</v>
      </c>
      <c r="D5660" s="191">
        <v>1103.719971</v>
      </c>
      <c r="E5660" s="191">
        <v>1106.6400149999999</v>
      </c>
      <c r="F5660" s="192">
        <v>1106.6400149999999</v>
      </c>
      <c r="G5660" s="191">
        <v>560840000</v>
      </c>
      <c r="H5660" s="194">
        <f t="shared" si="176"/>
        <v>-1.3536195604307278E-3</v>
      </c>
      <c r="I5660" s="193"/>
      <c r="J5660" s="197">
        <v>5658</v>
      </c>
      <c r="K5660" s="234"/>
      <c r="L5660" s="234"/>
      <c r="M5660" s="234"/>
      <c r="N5660" s="234"/>
      <c r="O5660" s="234"/>
      <c r="P5660" s="234"/>
      <c r="Q5660" s="7">
        <v>35926</v>
      </c>
      <c r="R5660" s="234">
        <v>0.27567000000000003</v>
      </c>
      <c r="S5660" s="234">
        <v>0.28236600000000001</v>
      </c>
      <c r="T5660" s="234">
        <v>0.27455400000000002</v>
      </c>
      <c r="U5660" s="234">
        <v>0.27622799999999997</v>
      </c>
      <c r="V5660" s="192">
        <v>0.23869899999999999</v>
      </c>
      <c r="W5660" s="234">
        <v>665022400</v>
      </c>
      <c r="X5660" s="194">
        <f t="shared" si="177"/>
        <v>1.6428136483833743E-2</v>
      </c>
      <c r="Y5660" s="193"/>
      <c r="Z5660" s="197">
        <v>5658</v>
      </c>
    </row>
    <row r="5661" spans="1:26" ht="14.4" x14ac:dyDescent="0.3">
      <c r="A5661" s="7">
        <v>35923</v>
      </c>
      <c r="B5661" s="191">
        <v>1095.1400149999999</v>
      </c>
      <c r="C5661" s="191">
        <v>1111.420044</v>
      </c>
      <c r="D5661" s="191">
        <v>1094.530029</v>
      </c>
      <c r="E5661" s="191">
        <v>1108.1400149999999</v>
      </c>
      <c r="F5661" s="192">
        <v>1108.1400149999999</v>
      </c>
      <c r="G5661" s="191">
        <v>567890000</v>
      </c>
      <c r="H5661" s="194">
        <f t="shared" si="176"/>
        <v>1.1870628250215112E-2</v>
      </c>
      <c r="I5661" s="193"/>
      <c r="J5661" s="197">
        <v>5659</v>
      </c>
      <c r="K5661" s="234"/>
      <c r="L5661" s="234"/>
      <c r="M5661" s="234"/>
      <c r="N5661" s="234"/>
      <c r="O5661" s="234"/>
      <c r="P5661" s="234"/>
      <c r="Q5661" s="7">
        <v>35923</v>
      </c>
      <c r="R5661" s="234">
        <v>0.26841500000000001</v>
      </c>
      <c r="S5661" s="234">
        <v>0.27232099999999998</v>
      </c>
      <c r="T5661" s="234">
        <v>0.26729900000000001</v>
      </c>
      <c r="U5661" s="234">
        <v>0.27176299999999998</v>
      </c>
      <c r="V5661" s="192">
        <v>0.23484099999999999</v>
      </c>
      <c r="W5661" s="234">
        <v>270816000</v>
      </c>
      <c r="X5661" s="194">
        <f t="shared" si="177"/>
        <v>8.2820979597443938E-3</v>
      </c>
      <c r="Y5661" s="193"/>
      <c r="Z5661" s="197">
        <v>5659</v>
      </c>
    </row>
    <row r="5662" spans="1:26" ht="14.4" x14ac:dyDescent="0.3">
      <c r="A5662" s="7">
        <v>35922</v>
      </c>
      <c r="B5662" s="191">
        <v>1104.920044</v>
      </c>
      <c r="C5662" s="191">
        <v>1105.579956</v>
      </c>
      <c r="D5662" s="191">
        <v>1094.589966</v>
      </c>
      <c r="E5662" s="191">
        <v>1095.1400149999999</v>
      </c>
      <c r="F5662" s="192">
        <v>1095.1400149999999</v>
      </c>
      <c r="G5662" s="191">
        <v>582240000</v>
      </c>
      <c r="H5662" s="194">
        <f t="shared" si="176"/>
        <v>-8.851345446313592E-3</v>
      </c>
      <c r="I5662" s="193"/>
      <c r="J5662" s="197">
        <v>5660</v>
      </c>
      <c r="K5662" s="234"/>
      <c r="L5662" s="234"/>
      <c r="M5662" s="234"/>
      <c r="N5662" s="234"/>
      <c r="O5662" s="234"/>
      <c r="P5662" s="234"/>
      <c r="Q5662" s="7">
        <v>35922</v>
      </c>
      <c r="R5662" s="234">
        <v>0.27287899999999998</v>
      </c>
      <c r="S5662" s="234">
        <v>0.27343800000000001</v>
      </c>
      <c r="T5662" s="234">
        <v>0.26674100000000001</v>
      </c>
      <c r="U5662" s="234">
        <v>0.26953100000000002</v>
      </c>
      <c r="V5662" s="192">
        <v>0.23291200000000001</v>
      </c>
      <c r="W5662" s="234">
        <v>552899200</v>
      </c>
      <c r="X5662" s="194">
        <f t="shared" si="177"/>
        <v>-4.1261004716153949E-3</v>
      </c>
      <c r="Y5662" s="193"/>
      <c r="Z5662" s="197">
        <v>5660</v>
      </c>
    </row>
    <row r="5663" spans="1:26" ht="14.4" x14ac:dyDescent="0.3">
      <c r="A5663" s="7">
        <v>35921</v>
      </c>
      <c r="B5663" s="191">
        <v>1115.5</v>
      </c>
      <c r="C5663" s="191">
        <v>1118.3900149999999</v>
      </c>
      <c r="D5663" s="191">
        <v>1104.6400149999999</v>
      </c>
      <c r="E5663" s="191">
        <v>1104.920044</v>
      </c>
      <c r="F5663" s="192">
        <v>1104.920044</v>
      </c>
      <c r="G5663" s="191">
        <v>606540000</v>
      </c>
      <c r="H5663" s="194">
        <f t="shared" si="176"/>
        <v>-9.4844966382788328E-3</v>
      </c>
      <c r="I5663" s="193"/>
      <c r="J5663" s="197">
        <v>5661</v>
      </c>
      <c r="K5663" s="234"/>
      <c r="L5663" s="234"/>
      <c r="M5663" s="234"/>
      <c r="N5663" s="234"/>
      <c r="O5663" s="234"/>
      <c r="P5663" s="234"/>
      <c r="Q5663" s="7">
        <v>35921</v>
      </c>
      <c r="R5663" s="234">
        <v>0.26674100000000001</v>
      </c>
      <c r="S5663" s="234">
        <v>0.27176299999999998</v>
      </c>
      <c r="T5663" s="234">
        <v>0.26116099999999998</v>
      </c>
      <c r="U5663" s="234">
        <v>0.27064700000000003</v>
      </c>
      <c r="V5663" s="192">
        <v>0.233877</v>
      </c>
      <c r="W5663" s="234">
        <v>897008000</v>
      </c>
      <c r="X5663" s="194">
        <f t="shared" si="177"/>
        <v>2.1051712470803924E-2</v>
      </c>
      <c r="Y5663" s="193"/>
      <c r="Z5663" s="197">
        <v>5661</v>
      </c>
    </row>
    <row r="5664" spans="1:26" ht="14.4" x14ac:dyDescent="0.3">
      <c r="A5664" s="7">
        <v>35920</v>
      </c>
      <c r="B5664" s="191">
        <v>1122.0699460000001</v>
      </c>
      <c r="C5664" s="191">
        <v>1122.0699460000001</v>
      </c>
      <c r="D5664" s="191">
        <v>1111.160034</v>
      </c>
      <c r="E5664" s="191">
        <v>1115.5</v>
      </c>
      <c r="F5664" s="192">
        <v>1115.5</v>
      </c>
      <c r="G5664" s="191">
        <v>583630000</v>
      </c>
      <c r="H5664" s="194">
        <f t="shared" si="176"/>
        <v>-5.8552018289241949E-3</v>
      </c>
      <c r="I5664" s="193"/>
      <c r="J5664" s="197">
        <v>5662</v>
      </c>
      <c r="K5664" s="234"/>
      <c r="L5664" s="234"/>
      <c r="M5664" s="234"/>
      <c r="N5664" s="234"/>
      <c r="O5664" s="234"/>
      <c r="P5664" s="234"/>
      <c r="Q5664" s="7">
        <v>35920</v>
      </c>
      <c r="R5664" s="234">
        <v>0.26116099999999998</v>
      </c>
      <c r="S5664" s="234">
        <v>0.26674100000000001</v>
      </c>
      <c r="T5664" s="234">
        <v>0.26004500000000003</v>
      </c>
      <c r="U5664" s="234">
        <v>0.265067</v>
      </c>
      <c r="V5664" s="192">
        <v>0.22905500000000001</v>
      </c>
      <c r="W5664" s="234">
        <v>419283200</v>
      </c>
      <c r="X5664" s="194">
        <f t="shared" si="177"/>
        <v>2.1504417280239843E-2</v>
      </c>
      <c r="Y5664" s="193"/>
      <c r="Z5664" s="197">
        <v>5662</v>
      </c>
    </row>
    <row r="5665" spans="1:26" ht="14.4" x14ac:dyDescent="0.3">
      <c r="A5665" s="7">
        <v>35919</v>
      </c>
      <c r="B5665" s="191">
        <v>1121</v>
      </c>
      <c r="C5665" s="191">
        <v>1130.5200199999999</v>
      </c>
      <c r="D5665" s="191">
        <v>1121</v>
      </c>
      <c r="E5665" s="191">
        <v>1122.0699460000001</v>
      </c>
      <c r="F5665" s="192">
        <v>1122.0699460000001</v>
      </c>
      <c r="G5665" s="191">
        <v>551700000</v>
      </c>
      <c r="H5665" s="194">
        <f t="shared" si="176"/>
        <v>9.5445673505804873E-4</v>
      </c>
      <c r="I5665" s="193"/>
      <c r="J5665" s="197">
        <v>5663</v>
      </c>
      <c r="K5665" s="234"/>
      <c r="L5665" s="234"/>
      <c r="M5665" s="234"/>
      <c r="N5665" s="234"/>
      <c r="O5665" s="234"/>
      <c r="P5665" s="234"/>
      <c r="Q5665" s="7">
        <v>35919</v>
      </c>
      <c r="R5665" s="234">
        <v>0.25781300000000001</v>
      </c>
      <c r="S5665" s="234">
        <v>0.26339299999999999</v>
      </c>
      <c r="T5665" s="234">
        <v>0.25781300000000001</v>
      </c>
      <c r="U5665" s="234">
        <v>0.25948700000000002</v>
      </c>
      <c r="V5665" s="192">
        <v>0.22423299999999999</v>
      </c>
      <c r="W5665" s="234">
        <v>571144000</v>
      </c>
      <c r="X5665" s="194">
        <f t="shared" si="177"/>
        <v>3.7947554794361946E-2</v>
      </c>
      <c r="Y5665" s="193"/>
      <c r="Z5665" s="197">
        <v>5663</v>
      </c>
    </row>
    <row r="5666" spans="1:26" ht="14.4" x14ac:dyDescent="0.3">
      <c r="A5666" s="7">
        <v>35916</v>
      </c>
      <c r="B5666" s="191">
        <v>1111.75</v>
      </c>
      <c r="C5666" s="191">
        <v>1121.0200199999999</v>
      </c>
      <c r="D5666" s="191">
        <v>1111.75</v>
      </c>
      <c r="E5666" s="191">
        <v>1121</v>
      </c>
      <c r="F5666" s="192">
        <v>1121</v>
      </c>
      <c r="G5666" s="191">
        <v>581970000</v>
      </c>
      <c r="H5666" s="194">
        <f t="shared" si="176"/>
        <v>8.3202158758713743E-3</v>
      </c>
      <c r="I5666" s="193"/>
      <c r="J5666" s="197">
        <v>5664</v>
      </c>
      <c r="K5666" s="234"/>
      <c r="L5666" s="234"/>
      <c r="M5666" s="234"/>
      <c r="N5666" s="234"/>
      <c r="O5666" s="234"/>
      <c r="P5666" s="234"/>
      <c r="Q5666" s="7">
        <v>35916</v>
      </c>
      <c r="R5666" s="234">
        <v>0.245536</v>
      </c>
      <c r="S5666" s="234">
        <v>0.25223200000000001</v>
      </c>
      <c r="T5666" s="234">
        <v>0.239955</v>
      </c>
      <c r="U5666" s="234">
        <v>0.25</v>
      </c>
      <c r="V5666" s="192">
        <v>0.216035</v>
      </c>
      <c r="W5666" s="234">
        <v>184072000</v>
      </c>
      <c r="X5666" s="194">
        <f t="shared" si="177"/>
        <v>2.2830034136156356E-2</v>
      </c>
      <c r="Y5666" s="193"/>
      <c r="Z5666" s="197">
        <v>5664</v>
      </c>
    </row>
    <row r="5667" spans="1:26" ht="14.4" x14ac:dyDescent="0.3">
      <c r="A5667" s="7">
        <v>35915</v>
      </c>
      <c r="B5667" s="191">
        <v>1094.630005</v>
      </c>
      <c r="C5667" s="191">
        <v>1116.969971</v>
      </c>
      <c r="D5667" s="191">
        <v>1094.630005</v>
      </c>
      <c r="E5667" s="191">
        <v>1111.75</v>
      </c>
      <c r="F5667" s="192">
        <v>1111.75</v>
      </c>
      <c r="G5667" s="191">
        <v>695600000</v>
      </c>
      <c r="H5667" s="194">
        <f t="shared" si="176"/>
        <v>1.5649271051366081E-2</v>
      </c>
      <c r="I5667" s="193"/>
      <c r="J5667" s="197">
        <v>5665</v>
      </c>
      <c r="K5667" s="234"/>
      <c r="L5667" s="234"/>
      <c r="M5667" s="234"/>
      <c r="N5667" s="234"/>
      <c r="O5667" s="234"/>
      <c r="P5667" s="234"/>
      <c r="Q5667" s="7">
        <v>35915</v>
      </c>
      <c r="R5667" s="234">
        <v>0.24442</v>
      </c>
      <c r="S5667" s="234">
        <v>0.24665200000000001</v>
      </c>
      <c r="T5667" s="234">
        <v>0.24162900000000001</v>
      </c>
      <c r="U5667" s="234">
        <v>0.24442</v>
      </c>
      <c r="V5667" s="192">
        <v>0.21121300000000001</v>
      </c>
      <c r="W5667" s="234">
        <v>179950400</v>
      </c>
      <c r="X5667" s="194">
        <f t="shared" si="177"/>
        <v>1.3892155780317722E-2</v>
      </c>
      <c r="Y5667" s="193"/>
      <c r="Z5667" s="197">
        <v>5665</v>
      </c>
    </row>
    <row r="5668" spans="1:26" ht="14.4" x14ac:dyDescent="0.3">
      <c r="A5668" s="7">
        <v>35914</v>
      </c>
      <c r="B5668" s="191">
        <v>1085.1099850000001</v>
      </c>
      <c r="C5668" s="191">
        <v>1098.23999</v>
      </c>
      <c r="D5668" s="191">
        <v>1084.650024</v>
      </c>
      <c r="E5668" s="191">
        <v>1094.619995</v>
      </c>
      <c r="F5668" s="192">
        <v>1094.619995</v>
      </c>
      <c r="G5668" s="191">
        <v>638790000</v>
      </c>
      <c r="H5668" s="194">
        <f t="shared" si="176"/>
        <v>8.7640977702365952E-3</v>
      </c>
      <c r="I5668" s="193"/>
      <c r="J5668" s="197">
        <v>5666</v>
      </c>
      <c r="K5668" s="234"/>
      <c r="L5668" s="234"/>
      <c r="M5668" s="234"/>
      <c r="N5668" s="234"/>
      <c r="O5668" s="234"/>
      <c r="P5668" s="234"/>
      <c r="Q5668" s="7">
        <v>35914</v>
      </c>
      <c r="R5668" s="234">
        <v>0.240513</v>
      </c>
      <c r="S5668" s="234">
        <v>0.244978</v>
      </c>
      <c r="T5668" s="234">
        <v>0.238839</v>
      </c>
      <c r="U5668" s="234">
        <v>0.24107100000000001</v>
      </c>
      <c r="V5668" s="192">
        <v>0.208319</v>
      </c>
      <c r="W5668" s="234">
        <v>189537600</v>
      </c>
      <c r="X5668" s="194">
        <f t="shared" si="177"/>
        <v>2.3191250835992157E-3</v>
      </c>
      <c r="Y5668" s="193"/>
      <c r="Z5668" s="197">
        <v>5666</v>
      </c>
    </row>
    <row r="5669" spans="1:26" ht="14.4" x14ac:dyDescent="0.3">
      <c r="A5669" s="7">
        <v>35913</v>
      </c>
      <c r="B5669" s="191">
        <v>1086.540039</v>
      </c>
      <c r="C5669" s="191">
        <v>1095.9399410000001</v>
      </c>
      <c r="D5669" s="191">
        <v>1081.48999</v>
      </c>
      <c r="E5669" s="191">
        <v>1085.1099850000001</v>
      </c>
      <c r="F5669" s="192">
        <v>1085.1099850000001</v>
      </c>
      <c r="G5669" s="191">
        <v>678600000</v>
      </c>
      <c r="H5669" s="194">
        <f t="shared" si="176"/>
        <v>-1.3161539829826072E-3</v>
      </c>
      <c r="I5669" s="193"/>
      <c r="J5669" s="197">
        <v>5667</v>
      </c>
      <c r="K5669" s="234"/>
      <c r="L5669" s="234"/>
      <c r="M5669" s="234"/>
      <c r="N5669" s="234"/>
      <c r="O5669" s="234"/>
      <c r="P5669" s="234"/>
      <c r="Q5669" s="7">
        <v>35913</v>
      </c>
      <c r="R5669" s="234">
        <v>0.24888399999999999</v>
      </c>
      <c r="S5669" s="234">
        <v>0.25</v>
      </c>
      <c r="T5669" s="234">
        <v>0.234375</v>
      </c>
      <c r="U5669" s="234">
        <v>0.240513</v>
      </c>
      <c r="V5669" s="192">
        <v>0.20783699999999999</v>
      </c>
      <c r="W5669" s="234">
        <v>237171200</v>
      </c>
      <c r="X5669" s="194">
        <f t="shared" si="177"/>
        <v>-2.9279889400577269E-2</v>
      </c>
      <c r="Y5669" s="193"/>
      <c r="Z5669" s="197">
        <v>5667</v>
      </c>
    </row>
    <row r="5670" spans="1:26" ht="14.4" x14ac:dyDescent="0.3">
      <c r="A5670" s="7">
        <v>35912</v>
      </c>
      <c r="B5670" s="191">
        <v>1107.900024</v>
      </c>
      <c r="C5670" s="191">
        <v>1107.900024</v>
      </c>
      <c r="D5670" s="191">
        <v>1076.6999510000001</v>
      </c>
      <c r="E5670" s="191">
        <v>1086.540039</v>
      </c>
      <c r="F5670" s="192">
        <v>1086.540039</v>
      </c>
      <c r="G5670" s="191">
        <v>685960000</v>
      </c>
      <c r="H5670" s="194">
        <f t="shared" si="176"/>
        <v>-1.9279704429359279E-2</v>
      </c>
      <c r="I5670" s="193"/>
      <c r="J5670" s="197">
        <v>5668</v>
      </c>
      <c r="K5670" s="234"/>
      <c r="L5670" s="234"/>
      <c r="M5670" s="234"/>
      <c r="N5670" s="234"/>
      <c r="O5670" s="234"/>
      <c r="P5670" s="234"/>
      <c r="Q5670" s="7">
        <v>35912</v>
      </c>
      <c r="R5670" s="234">
        <v>0.238839</v>
      </c>
      <c r="S5670" s="234">
        <v>0.24776799999999999</v>
      </c>
      <c r="T5670" s="234">
        <v>0.238839</v>
      </c>
      <c r="U5670" s="234">
        <v>0.24776799999999999</v>
      </c>
      <c r="V5670" s="192">
        <v>0.21410599999999999</v>
      </c>
      <c r="W5670" s="234">
        <v>409796800</v>
      </c>
      <c r="X5670" s="194">
        <f t="shared" si="177"/>
        <v>-6.712966184650661E-3</v>
      </c>
      <c r="Y5670" s="193"/>
      <c r="Z5670" s="197">
        <v>5668</v>
      </c>
    </row>
    <row r="5671" spans="1:26" ht="14.4" x14ac:dyDescent="0.3">
      <c r="A5671" s="7">
        <v>35909</v>
      </c>
      <c r="B5671" s="191">
        <v>1119.579956</v>
      </c>
      <c r="C5671" s="191">
        <v>1122.8100589999999</v>
      </c>
      <c r="D5671" s="191">
        <v>1104.7700199999999</v>
      </c>
      <c r="E5671" s="191">
        <v>1107.900024</v>
      </c>
      <c r="F5671" s="192">
        <v>1107.900024</v>
      </c>
      <c r="G5671" s="191">
        <v>633890000</v>
      </c>
      <c r="H5671" s="194">
        <f t="shared" si="176"/>
        <v>-1.0432423282861994E-2</v>
      </c>
      <c r="I5671" s="193"/>
      <c r="J5671" s="197">
        <v>5669</v>
      </c>
      <c r="K5671" s="234"/>
      <c r="L5671" s="234"/>
      <c r="M5671" s="234"/>
      <c r="N5671" s="234"/>
      <c r="O5671" s="234"/>
      <c r="P5671" s="234"/>
      <c r="Q5671" s="7">
        <v>35909</v>
      </c>
      <c r="R5671" s="234">
        <v>0.24776799999999999</v>
      </c>
      <c r="S5671" s="234">
        <v>0.25223200000000001</v>
      </c>
      <c r="T5671" s="234">
        <v>0.245536</v>
      </c>
      <c r="U5671" s="234">
        <v>0.249442</v>
      </c>
      <c r="V5671" s="192">
        <v>0.21555299999999999</v>
      </c>
      <c r="W5671" s="234">
        <v>215544000</v>
      </c>
      <c r="X5671" s="194">
        <f t="shared" si="177"/>
        <v>9.0298842826648049E-3</v>
      </c>
      <c r="Y5671" s="193"/>
      <c r="Z5671" s="197">
        <v>5669</v>
      </c>
    </row>
    <row r="5672" spans="1:26" ht="14.4" x14ac:dyDescent="0.3">
      <c r="A5672" s="7">
        <v>35908</v>
      </c>
      <c r="B5672" s="191">
        <v>1130.540039</v>
      </c>
      <c r="C5672" s="191">
        <v>1130.540039</v>
      </c>
      <c r="D5672" s="191">
        <v>1117.48999</v>
      </c>
      <c r="E5672" s="191">
        <v>1119.579956</v>
      </c>
      <c r="F5672" s="192">
        <v>1119.579956</v>
      </c>
      <c r="G5672" s="191">
        <v>653190000</v>
      </c>
      <c r="H5672" s="194">
        <f t="shared" si="176"/>
        <v>-9.6945553646153888E-3</v>
      </c>
      <c r="I5672" s="193"/>
      <c r="J5672" s="197">
        <v>5670</v>
      </c>
      <c r="K5672" s="234"/>
      <c r="L5672" s="234"/>
      <c r="M5672" s="234"/>
      <c r="N5672" s="234"/>
      <c r="O5672" s="234"/>
      <c r="P5672" s="234"/>
      <c r="Q5672" s="7">
        <v>35908</v>
      </c>
      <c r="R5672" s="234">
        <v>0.244978</v>
      </c>
      <c r="S5672" s="234">
        <v>0.25892900000000002</v>
      </c>
      <c r="T5672" s="234">
        <v>0.24274599999999999</v>
      </c>
      <c r="U5672" s="234">
        <v>0.24721000000000001</v>
      </c>
      <c r="V5672" s="192">
        <v>0.21362400000000001</v>
      </c>
      <c r="W5672" s="234">
        <v>475294400</v>
      </c>
      <c r="X5672" s="194">
        <f t="shared" si="177"/>
        <v>6.8197778270029444E-3</v>
      </c>
      <c r="Y5672" s="193"/>
      <c r="Z5672" s="197">
        <v>5670</v>
      </c>
    </row>
    <row r="5673" spans="1:26" ht="14.4" x14ac:dyDescent="0.3">
      <c r="A5673" s="7">
        <v>35907</v>
      </c>
      <c r="B5673" s="191">
        <v>1126.670044</v>
      </c>
      <c r="C5673" s="191">
        <v>1132.9799800000001</v>
      </c>
      <c r="D5673" s="191">
        <v>1126.290039</v>
      </c>
      <c r="E5673" s="191">
        <v>1130.540039</v>
      </c>
      <c r="F5673" s="192">
        <v>1130.540039</v>
      </c>
      <c r="G5673" s="191">
        <v>696740000</v>
      </c>
      <c r="H5673" s="194">
        <f t="shared" si="176"/>
        <v>3.4348965081741514E-3</v>
      </c>
      <c r="I5673" s="193"/>
      <c r="J5673" s="197">
        <v>5671</v>
      </c>
      <c r="K5673" s="234"/>
      <c r="L5673" s="234"/>
      <c r="M5673" s="234"/>
      <c r="N5673" s="234"/>
      <c r="O5673" s="234"/>
      <c r="P5673" s="234"/>
      <c r="Q5673" s="7">
        <v>35907</v>
      </c>
      <c r="R5673" s="234">
        <v>0.25669599999999998</v>
      </c>
      <c r="S5673" s="234">
        <v>0.25892900000000002</v>
      </c>
      <c r="T5673" s="234">
        <v>0.245536</v>
      </c>
      <c r="U5673" s="234">
        <v>0.245536</v>
      </c>
      <c r="V5673" s="192">
        <v>0.212177</v>
      </c>
      <c r="W5673" s="234">
        <v>284950400</v>
      </c>
      <c r="X5673" s="194">
        <f t="shared" si="177"/>
        <v>-5.1722905027932961E-2</v>
      </c>
      <c r="Y5673" s="193"/>
      <c r="Z5673" s="197">
        <v>5671</v>
      </c>
    </row>
    <row r="5674" spans="1:26" ht="14.4" x14ac:dyDescent="0.3">
      <c r="A5674" s="7">
        <v>35906</v>
      </c>
      <c r="B5674" s="191">
        <v>1123.650024</v>
      </c>
      <c r="C5674" s="191">
        <v>1129.650024</v>
      </c>
      <c r="D5674" s="191">
        <v>1119.540039</v>
      </c>
      <c r="E5674" s="191">
        <v>1126.670044</v>
      </c>
      <c r="F5674" s="192">
        <v>1126.670044</v>
      </c>
      <c r="G5674" s="191">
        <v>675640000</v>
      </c>
      <c r="H5674" s="194">
        <f t="shared" si="176"/>
        <v>2.687687389752533E-3</v>
      </c>
      <c r="I5674" s="193"/>
      <c r="J5674" s="197">
        <v>5672</v>
      </c>
      <c r="K5674" s="234"/>
      <c r="L5674" s="234"/>
      <c r="M5674" s="234"/>
      <c r="N5674" s="234"/>
      <c r="O5674" s="234"/>
      <c r="P5674" s="234"/>
      <c r="Q5674" s="7">
        <v>35906</v>
      </c>
      <c r="R5674" s="234">
        <v>0.25948700000000002</v>
      </c>
      <c r="S5674" s="234">
        <v>0.26004500000000003</v>
      </c>
      <c r="T5674" s="234">
        <v>0.25446400000000002</v>
      </c>
      <c r="U5674" s="234">
        <v>0.25892900000000002</v>
      </c>
      <c r="V5674" s="192">
        <v>0.22375</v>
      </c>
      <c r="W5674" s="234">
        <v>348028800</v>
      </c>
      <c r="X5674" s="194">
        <f t="shared" si="177"/>
        <v>0</v>
      </c>
      <c r="Y5674" s="193"/>
      <c r="Z5674" s="197">
        <v>5672</v>
      </c>
    </row>
    <row r="5675" spans="1:26" ht="14.4" x14ac:dyDescent="0.3">
      <c r="A5675" s="7">
        <v>35905</v>
      </c>
      <c r="B5675" s="191">
        <v>1122.719971</v>
      </c>
      <c r="C5675" s="191">
        <v>1124.880005</v>
      </c>
      <c r="D5675" s="191">
        <v>1118.4300539999999</v>
      </c>
      <c r="E5675" s="191">
        <v>1123.650024</v>
      </c>
      <c r="F5675" s="192">
        <v>1123.650024</v>
      </c>
      <c r="G5675" s="191">
        <v>595190000</v>
      </c>
      <c r="H5675" s="194">
        <f t="shared" si="176"/>
        <v>8.2839267495317718E-4</v>
      </c>
      <c r="I5675" s="193"/>
      <c r="J5675" s="197">
        <v>5673</v>
      </c>
      <c r="K5675" s="234"/>
      <c r="L5675" s="234"/>
      <c r="M5675" s="234"/>
      <c r="N5675" s="234"/>
      <c r="O5675" s="234"/>
      <c r="P5675" s="234"/>
      <c r="Q5675" s="7">
        <v>35905</v>
      </c>
      <c r="R5675" s="234">
        <v>0.24665200000000001</v>
      </c>
      <c r="S5675" s="234">
        <v>0.26339299999999999</v>
      </c>
      <c r="T5675" s="234">
        <v>0.24609400000000001</v>
      </c>
      <c r="U5675" s="234">
        <v>0.25892900000000002</v>
      </c>
      <c r="V5675" s="192">
        <v>0.22375</v>
      </c>
      <c r="W5675" s="234">
        <v>517776000</v>
      </c>
      <c r="X5675" s="194">
        <f t="shared" si="177"/>
        <v>3.8027770432329917E-2</v>
      </c>
      <c r="Y5675" s="193"/>
      <c r="Z5675" s="197">
        <v>5673</v>
      </c>
    </row>
    <row r="5676" spans="1:26" ht="14.4" x14ac:dyDescent="0.3">
      <c r="A5676" s="7">
        <v>35902</v>
      </c>
      <c r="B5676" s="191">
        <v>1108.170044</v>
      </c>
      <c r="C5676" s="191">
        <v>1122.719971</v>
      </c>
      <c r="D5676" s="191">
        <v>1104.9499510000001</v>
      </c>
      <c r="E5676" s="191">
        <v>1122.719971</v>
      </c>
      <c r="F5676" s="192">
        <v>1122.719971</v>
      </c>
      <c r="G5676" s="191">
        <v>672290000</v>
      </c>
      <c r="H5676" s="194">
        <f t="shared" si="176"/>
        <v>1.3129688064370764E-2</v>
      </c>
      <c r="I5676" s="193"/>
      <c r="J5676" s="197">
        <v>5674</v>
      </c>
      <c r="K5676" s="234"/>
      <c r="L5676" s="234"/>
      <c r="M5676" s="234"/>
      <c r="N5676" s="234"/>
      <c r="O5676" s="234"/>
      <c r="P5676" s="234"/>
      <c r="Q5676" s="7">
        <v>35902</v>
      </c>
      <c r="R5676" s="234">
        <v>0.25502200000000003</v>
      </c>
      <c r="S5676" s="234">
        <v>0.25557999999999997</v>
      </c>
      <c r="T5676" s="234">
        <v>0.24721000000000001</v>
      </c>
      <c r="U5676" s="234">
        <v>0.249442</v>
      </c>
      <c r="V5676" s="192">
        <v>0.21555299999999999</v>
      </c>
      <c r="W5676" s="234">
        <v>592166400</v>
      </c>
      <c r="X5676" s="194">
        <f t="shared" si="177"/>
        <v>-2.4015539466713771E-2</v>
      </c>
      <c r="Y5676" s="193"/>
      <c r="Z5676" s="197">
        <v>5674</v>
      </c>
    </row>
    <row r="5677" spans="1:26" ht="14.4" x14ac:dyDescent="0.3">
      <c r="A5677" s="7">
        <v>35901</v>
      </c>
      <c r="B5677" s="191">
        <v>1119.3199460000001</v>
      </c>
      <c r="C5677" s="191">
        <v>1119.3199460000001</v>
      </c>
      <c r="D5677" s="191">
        <v>1105.2700199999999</v>
      </c>
      <c r="E5677" s="191">
        <v>1108.170044</v>
      </c>
      <c r="F5677" s="192">
        <v>1108.170044</v>
      </c>
      <c r="G5677" s="191">
        <v>699570000</v>
      </c>
      <c r="H5677" s="194">
        <f t="shared" si="176"/>
        <v>-9.9613180662467271E-3</v>
      </c>
      <c r="I5677" s="193"/>
      <c r="J5677" s="197">
        <v>5675</v>
      </c>
      <c r="K5677" s="234"/>
      <c r="L5677" s="234"/>
      <c r="M5677" s="234"/>
      <c r="N5677" s="234"/>
      <c r="O5677" s="234"/>
      <c r="P5677" s="234"/>
      <c r="Q5677" s="7">
        <v>35901</v>
      </c>
      <c r="R5677" s="234">
        <v>0.26116099999999998</v>
      </c>
      <c r="S5677" s="234">
        <v>0.26450899999999999</v>
      </c>
      <c r="T5677" s="234">
        <v>0.25167400000000001</v>
      </c>
      <c r="U5677" s="234">
        <v>0.25557999999999997</v>
      </c>
      <c r="V5677" s="192">
        <v>0.220857</v>
      </c>
      <c r="W5677" s="234">
        <v>1837953600</v>
      </c>
      <c r="X5677" s="194">
        <f t="shared" si="177"/>
        <v>4.3279246085169719E-2</v>
      </c>
      <c r="Y5677" s="193"/>
      <c r="Z5677" s="197">
        <v>5675</v>
      </c>
    </row>
    <row r="5678" spans="1:26" ht="14.4" x14ac:dyDescent="0.3">
      <c r="A5678" s="7">
        <v>35900</v>
      </c>
      <c r="B5678" s="191">
        <v>1115.75</v>
      </c>
      <c r="C5678" s="191">
        <v>1119.900024</v>
      </c>
      <c r="D5678" s="191">
        <v>1112.23999</v>
      </c>
      <c r="E5678" s="191">
        <v>1119.3199460000001</v>
      </c>
      <c r="F5678" s="192">
        <v>1119.3199460000001</v>
      </c>
      <c r="G5678" s="191">
        <v>685020000</v>
      </c>
      <c r="H5678" s="194">
        <f t="shared" si="176"/>
        <v>3.199593098812523E-3</v>
      </c>
      <c r="I5678" s="193"/>
      <c r="J5678" s="197">
        <v>5676</v>
      </c>
      <c r="K5678" s="234"/>
      <c r="L5678" s="234"/>
      <c r="M5678" s="234"/>
      <c r="N5678" s="234"/>
      <c r="O5678" s="234"/>
      <c r="P5678" s="234"/>
      <c r="Q5678" s="7">
        <v>35900</v>
      </c>
      <c r="R5678" s="234">
        <v>0.24274599999999999</v>
      </c>
      <c r="S5678" s="234">
        <v>0.245536</v>
      </c>
      <c r="T5678" s="234">
        <v>0.23772299999999999</v>
      </c>
      <c r="U5678" s="234">
        <v>0.244978</v>
      </c>
      <c r="V5678" s="192">
        <v>0.21169499999999999</v>
      </c>
      <c r="W5678" s="234">
        <v>557513600</v>
      </c>
      <c r="X5678" s="194">
        <f t="shared" si="177"/>
        <v>1.8562623594451422E-2</v>
      </c>
      <c r="Y5678" s="193"/>
      <c r="Z5678" s="197">
        <v>5676</v>
      </c>
    </row>
    <row r="5679" spans="1:26" ht="14.4" x14ac:dyDescent="0.3">
      <c r="A5679" s="7">
        <v>35899</v>
      </c>
      <c r="B5679" s="191">
        <v>1109.6899410000001</v>
      </c>
      <c r="C5679" s="191">
        <v>1115.9499510000001</v>
      </c>
      <c r="D5679" s="191">
        <v>1109.4799800000001</v>
      </c>
      <c r="E5679" s="191">
        <v>1115.75</v>
      </c>
      <c r="F5679" s="192">
        <v>1115.75</v>
      </c>
      <c r="G5679" s="191">
        <v>613730000</v>
      </c>
      <c r="H5679" s="194">
        <f t="shared" si="176"/>
        <v>5.4610380576567827E-3</v>
      </c>
      <c r="I5679" s="193"/>
      <c r="J5679" s="197">
        <v>5677</v>
      </c>
      <c r="K5679" s="234"/>
      <c r="L5679" s="234"/>
      <c r="M5679" s="234"/>
      <c r="N5679" s="234"/>
      <c r="O5679" s="234"/>
      <c r="P5679" s="234"/>
      <c r="Q5679" s="7">
        <v>35899</v>
      </c>
      <c r="R5679" s="234">
        <v>0.23549100000000001</v>
      </c>
      <c r="S5679" s="234">
        <v>0.24330399999999999</v>
      </c>
      <c r="T5679" s="234">
        <v>0.23549100000000001</v>
      </c>
      <c r="U5679" s="234">
        <v>0.240513</v>
      </c>
      <c r="V5679" s="192">
        <v>0.20783699999999999</v>
      </c>
      <c r="W5679" s="234">
        <v>327846400</v>
      </c>
      <c r="X5679" s="194">
        <f t="shared" si="177"/>
        <v>1.8913711705616756E-2</v>
      </c>
      <c r="Y5679" s="193"/>
      <c r="Z5679" s="197">
        <v>5677</v>
      </c>
    </row>
    <row r="5680" spans="1:26" ht="14.4" x14ac:dyDescent="0.3">
      <c r="A5680" s="7">
        <v>35898</v>
      </c>
      <c r="B5680" s="191">
        <v>1110.670044</v>
      </c>
      <c r="C5680" s="191">
        <v>1110.75</v>
      </c>
      <c r="D5680" s="191">
        <v>1100.599976</v>
      </c>
      <c r="E5680" s="191">
        <v>1109.6899410000001</v>
      </c>
      <c r="F5680" s="192">
        <v>1109.6899410000001</v>
      </c>
      <c r="G5680" s="191">
        <v>564480000</v>
      </c>
      <c r="H5680" s="194">
        <f t="shared" si="176"/>
        <v>-8.8244299492412691E-4</v>
      </c>
      <c r="I5680" s="193"/>
      <c r="J5680" s="197">
        <v>5678</v>
      </c>
      <c r="K5680" s="234"/>
      <c r="L5680" s="234"/>
      <c r="M5680" s="234"/>
      <c r="N5680" s="234"/>
      <c r="O5680" s="234"/>
      <c r="P5680" s="234"/>
      <c r="Q5680" s="7">
        <v>35898</v>
      </c>
      <c r="R5680" s="234">
        <v>0.228795</v>
      </c>
      <c r="S5680" s="234">
        <v>0.23828099999999999</v>
      </c>
      <c r="T5680" s="234">
        <v>0.223214</v>
      </c>
      <c r="U5680" s="234">
        <v>0.23604900000000001</v>
      </c>
      <c r="V5680" s="192">
        <v>0.20397899999999999</v>
      </c>
      <c r="W5680" s="234">
        <v>288299200</v>
      </c>
      <c r="X5680" s="194">
        <f t="shared" si="177"/>
        <v>3.1708057255576336E-2</v>
      </c>
      <c r="Y5680" s="193"/>
      <c r="Z5680" s="197">
        <v>5678</v>
      </c>
    </row>
    <row r="5681" spans="1:26" ht="14.4" x14ac:dyDescent="0.3">
      <c r="A5681" s="7">
        <v>35894</v>
      </c>
      <c r="B5681" s="191">
        <v>1101.650024</v>
      </c>
      <c r="C5681" s="191">
        <v>1111.4499510000001</v>
      </c>
      <c r="D5681" s="191">
        <v>1101.650024</v>
      </c>
      <c r="E5681" s="191">
        <v>1110.670044</v>
      </c>
      <c r="F5681" s="192">
        <v>1110.670044</v>
      </c>
      <c r="G5681" s="191">
        <v>548940000</v>
      </c>
      <c r="H5681" s="194">
        <f t="shared" si="176"/>
        <v>8.1877363985787301E-3</v>
      </c>
      <c r="I5681" s="193"/>
      <c r="J5681" s="197">
        <v>5679</v>
      </c>
      <c r="K5681" s="234"/>
      <c r="L5681" s="234"/>
      <c r="M5681" s="234"/>
      <c r="N5681" s="234"/>
      <c r="O5681" s="234"/>
      <c r="P5681" s="234"/>
      <c r="Q5681" s="7">
        <v>35894</v>
      </c>
      <c r="R5681" s="234">
        <v>0.223772</v>
      </c>
      <c r="S5681" s="234">
        <v>0.23102700000000001</v>
      </c>
      <c r="T5681" s="234">
        <v>0.223214</v>
      </c>
      <c r="U5681" s="234">
        <v>0.228795</v>
      </c>
      <c r="V5681" s="192">
        <v>0.19771</v>
      </c>
      <c r="W5681" s="234">
        <v>170307200</v>
      </c>
      <c r="X5681" s="194">
        <f t="shared" si="177"/>
        <v>2.4998963128862309E-2</v>
      </c>
      <c r="Y5681" s="193"/>
      <c r="Z5681" s="197">
        <v>5679</v>
      </c>
    </row>
    <row r="5682" spans="1:26" ht="14.4" x14ac:dyDescent="0.3">
      <c r="A5682" s="7">
        <v>35893</v>
      </c>
      <c r="B5682" s="191">
        <v>1109.5500489999999</v>
      </c>
      <c r="C5682" s="191">
        <v>1111.599976</v>
      </c>
      <c r="D5682" s="191">
        <v>1098.209961</v>
      </c>
      <c r="E5682" s="191">
        <v>1101.650024</v>
      </c>
      <c r="F5682" s="192">
        <v>1101.650024</v>
      </c>
      <c r="G5682" s="191">
        <v>616330000</v>
      </c>
      <c r="H5682" s="194">
        <f t="shared" si="176"/>
        <v>-7.1200258222870981E-3</v>
      </c>
      <c r="I5682" s="193"/>
      <c r="J5682" s="197">
        <v>5680</v>
      </c>
      <c r="K5682" s="234"/>
      <c r="L5682" s="234"/>
      <c r="M5682" s="234"/>
      <c r="N5682" s="234"/>
      <c r="O5682" s="234"/>
      <c r="P5682" s="234"/>
      <c r="Q5682" s="7">
        <v>35893</v>
      </c>
      <c r="R5682" s="234">
        <v>0.22544600000000001</v>
      </c>
      <c r="S5682" s="234">
        <v>0.22656299999999999</v>
      </c>
      <c r="T5682" s="234">
        <v>0.22042400000000001</v>
      </c>
      <c r="U5682" s="234">
        <v>0.223214</v>
      </c>
      <c r="V5682" s="192">
        <v>0.192888</v>
      </c>
      <c r="W5682" s="234">
        <v>225198400</v>
      </c>
      <c r="X5682" s="194">
        <f t="shared" si="177"/>
        <v>-1.9609039065597269E-2</v>
      </c>
      <c r="Y5682" s="193"/>
      <c r="Z5682" s="197">
        <v>5680</v>
      </c>
    </row>
    <row r="5683" spans="1:26" ht="14.4" x14ac:dyDescent="0.3">
      <c r="A5683" s="7">
        <v>35892</v>
      </c>
      <c r="B5683" s="191">
        <v>1121.380005</v>
      </c>
      <c r="C5683" s="191">
        <v>1121.380005</v>
      </c>
      <c r="D5683" s="191">
        <v>1102.4399410000001</v>
      </c>
      <c r="E5683" s="191">
        <v>1109.5500489999999</v>
      </c>
      <c r="F5683" s="192">
        <v>1109.5500489999999</v>
      </c>
      <c r="G5683" s="191">
        <v>670760000</v>
      </c>
      <c r="H5683" s="194">
        <f t="shared" si="176"/>
        <v>-1.0549462222665579E-2</v>
      </c>
      <c r="I5683" s="193"/>
      <c r="J5683" s="197">
        <v>5681</v>
      </c>
      <c r="K5683" s="234"/>
      <c r="L5683" s="234"/>
      <c r="M5683" s="234"/>
      <c r="N5683" s="234"/>
      <c r="O5683" s="234"/>
      <c r="P5683" s="234"/>
      <c r="Q5683" s="7">
        <v>35892</v>
      </c>
      <c r="R5683" s="234">
        <v>0.23046900000000001</v>
      </c>
      <c r="S5683" s="234">
        <v>0.23214299999999999</v>
      </c>
      <c r="T5683" s="234">
        <v>0.22209799999999999</v>
      </c>
      <c r="U5683" s="234">
        <v>0.22767899999999999</v>
      </c>
      <c r="V5683" s="192">
        <v>0.196746</v>
      </c>
      <c r="W5683" s="234">
        <v>292700800</v>
      </c>
      <c r="X5683" s="194">
        <f t="shared" si="177"/>
        <v>-2.8573121417250456E-2</v>
      </c>
      <c r="Y5683" s="193"/>
      <c r="Z5683" s="197">
        <v>5681</v>
      </c>
    </row>
    <row r="5684" spans="1:26" ht="14.4" x14ac:dyDescent="0.3">
      <c r="A5684" s="7">
        <v>35891</v>
      </c>
      <c r="B5684" s="191">
        <v>1122.6999510000001</v>
      </c>
      <c r="C5684" s="191">
        <v>1131.98999</v>
      </c>
      <c r="D5684" s="191">
        <v>1121.369995</v>
      </c>
      <c r="E5684" s="191">
        <v>1121.380005</v>
      </c>
      <c r="F5684" s="192">
        <v>1121.380005</v>
      </c>
      <c r="G5684" s="191">
        <v>625810000</v>
      </c>
      <c r="H5684" s="194">
        <f t="shared" si="176"/>
        <v>-1.1756890154171501E-3</v>
      </c>
      <c r="I5684" s="193"/>
      <c r="J5684" s="197">
        <v>5682</v>
      </c>
      <c r="K5684" s="234"/>
      <c r="L5684" s="234"/>
      <c r="M5684" s="234"/>
      <c r="N5684" s="234"/>
      <c r="O5684" s="234"/>
      <c r="P5684" s="234"/>
      <c r="Q5684" s="7">
        <v>35891</v>
      </c>
      <c r="R5684" s="234">
        <v>0.24107100000000001</v>
      </c>
      <c r="S5684" s="234">
        <v>0.24107100000000001</v>
      </c>
      <c r="T5684" s="234">
        <v>0.233817</v>
      </c>
      <c r="U5684" s="234">
        <v>0.234375</v>
      </c>
      <c r="V5684" s="192">
        <v>0.20253299999999999</v>
      </c>
      <c r="W5684" s="234">
        <v>347592000</v>
      </c>
      <c r="X5684" s="194">
        <f t="shared" si="177"/>
        <v>-3.0019013318901711E-2</v>
      </c>
      <c r="Y5684" s="193"/>
      <c r="Z5684" s="197">
        <v>5682</v>
      </c>
    </row>
    <row r="5685" spans="1:26" ht="14.4" x14ac:dyDescent="0.3">
      <c r="A5685" s="7">
        <v>35888</v>
      </c>
      <c r="B5685" s="191">
        <v>1120.01001</v>
      </c>
      <c r="C5685" s="191">
        <v>1126.3599850000001</v>
      </c>
      <c r="D5685" s="191">
        <v>1118.119995</v>
      </c>
      <c r="E5685" s="191">
        <v>1122.6999510000001</v>
      </c>
      <c r="F5685" s="192">
        <v>1122.6999510000001</v>
      </c>
      <c r="G5685" s="191">
        <v>653880000</v>
      </c>
      <c r="H5685" s="194">
        <f t="shared" si="176"/>
        <v>2.4017115704172056E-3</v>
      </c>
      <c r="I5685" s="193"/>
      <c r="J5685" s="197">
        <v>5683</v>
      </c>
      <c r="K5685" s="234"/>
      <c r="L5685" s="234"/>
      <c r="M5685" s="234"/>
      <c r="N5685" s="234"/>
      <c r="O5685" s="234"/>
      <c r="P5685" s="234"/>
      <c r="Q5685" s="7">
        <v>35888</v>
      </c>
      <c r="R5685" s="234">
        <v>0.24218799999999999</v>
      </c>
      <c r="S5685" s="234">
        <v>0.24330399999999999</v>
      </c>
      <c r="T5685" s="234">
        <v>0.239397</v>
      </c>
      <c r="U5685" s="234">
        <v>0.24162900000000001</v>
      </c>
      <c r="V5685" s="192">
        <v>0.20880099999999999</v>
      </c>
      <c r="W5685" s="234">
        <v>203067200</v>
      </c>
      <c r="X5685" s="194">
        <f t="shared" si="177"/>
        <v>-9.1538936079343901E-3</v>
      </c>
      <c r="Y5685" s="193"/>
      <c r="Z5685" s="197">
        <v>5683</v>
      </c>
    </row>
    <row r="5686" spans="1:26" ht="14.4" x14ac:dyDescent="0.3">
      <c r="A5686" s="7">
        <v>35887</v>
      </c>
      <c r="B5686" s="191">
        <v>1108.150024</v>
      </c>
      <c r="C5686" s="191">
        <v>1121.01001</v>
      </c>
      <c r="D5686" s="191">
        <v>1107.8900149999999</v>
      </c>
      <c r="E5686" s="191">
        <v>1120.01001</v>
      </c>
      <c r="F5686" s="192">
        <v>1120.01001</v>
      </c>
      <c r="G5686" s="191">
        <v>674340000</v>
      </c>
      <c r="H5686" s="194">
        <f t="shared" si="176"/>
        <v>1.0702509356260173E-2</v>
      </c>
      <c r="I5686" s="193"/>
      <c r="J5686" s="197">
        <v>5684</v>
      </c>
      <c r="K5686" s="234"/>
      <c r="L5686" s="234"/>
      <c r="M5686" s="234"/>
      <c r="N5686" s="234"/>
      <c r="O5686" s="234"/>
      <c r="P5686" s="234"/>
      <c r="Q5686" s="7">
        <v>35887</v>
      </c>
      <c r="R5686" s="234">
        <v>0.243862</v>
      </c>
      <c r="S5686" s="234">
        <v>0.244978</v>
      </c>
      <c r="T5686" s="234">
        <v>0.240513</v>
      </c>
      <c r="U5686" s="234">
        <v>0.243862</v>
      </c>
      <c r="V5686" s="192">
        <v>0.21073</v>
      </c>
      <c r="W5686" s="234">
        <v>194308800</v>
      </c>
      <c r="X5686" s="194">
        <f t="shared" si="177"/>
        <v>-6.8197778270029444E-3</v>
      </c>
      <c r="Y5686" s="193"/>
      <c r="Z5686" s="197">
        <v>5684</v>
      </c>
    </row>
    <row r="5687" spans="1:26" ht="14.4" x14ac:dyDescent="0.3">
      <c r="A5687" s="7">
        <v>35886</v>
      </c>
      <c r="B5687" s="191">
        <v>1101.75</v>
      </c>
      <c r="C5687" s="191">
        <v>1109.1899410000001</v>
      </c>
      <c r="D5687" s="191">
        <v>1095.290039</v>
      </c>
      <c r="E5687" s="191">
        <v>1108.150024</v>
      </c>
      <c r="F5687" s="192">
        <v>1108.150024</v>
      </c>
      <c r="G5687" s="191">
        <v>677310000</v>
      </c>
      <c r="H5687" s="194">
        <f t="shared" si="176"/>
        <v>5.8089621057408943E-3</v>
      </c>
      <c r="I5687" s="193"/>
      <c r="J5687" s="197">
        <v>5685</v>
      </c>
      <c r="K5687" s="234"/>
      <c r="L5687" s="234"/>
      <c r="M5687" s="234"/>
      <c r="N5687" s="234"/>
      <c r="O5687" s="234"/>
      <c r="P5687" s="234"/>
      <c r="Q5687" s="7">
        <v>35886</v>
      </c>
      <c r="R5687" s="234">
        <v>0.244978</v>
      </c>
      <c r="S5687" s="234">
        <v>0.24832599999999999</v>
      </c>
      <c r="T5687" s="234">
        <v>0.24162900000000001</v>
      </c>
      <c r="U5687" s="234">
        <v>0.245536</v>
      </c>
      <c r="V5687" s="192">
        <v>0.212177</v>
      </c>
      <c r="W5687" s="234">
        <v>186883200</v>
      </c>
      <c r="X5687" s="194">
        <f t="shared" si="177"/>
        <v>0</v>
      </c>
      <c r="Y5687" s="193"/>
      <c r="Z5687" s="197">
        <v>5685</v>
      </c>
    </row>
    <row r="5688" spans="1:26" ht="14.4" x14ac:dyDescent="0.3">
      <c r="A5688" s="7">
        <v>35885</v>
      </c>
      <c r="B5688" s="191">
        <v>1093.5500489999999</v>
      </c>
      <c r="C5688" s="191">
        <v>1110.130005</v>
      </c>
      <c r="D5688" s="191">
        <v>1093.5500489999999</v>
      </c>
      <c r="E5688" s="191">
        <v>1101.75</v>
      </c>
      <c r="F5688" s="192">
        <v>1101.75</v>
      </c>
      <c r="G5688" s="191">
        <v>674930000</v>
      </c>
      <c r="H5688" s="194">
        <f t="shared" si="176"/>
        <v>7.4524727312174251E-3</v>
      </c>
      <c r="I5688" s="193"/>
      <c r="J5688" s="197">
        <v>5686</v>
      </c>
      <c r="K5688" s="234"/>
      <c r="L5688" s="234"/>
      <c r="M5688" s="234"/>
      <c r="N5688" s="234"/>
      <c r="O5688" s="234"/>
      <c r="P5688" s="234"/>
      <c r="Q5688" s="7">
        <v>35885</v>
      </c>
      <c r="R5688" s="234">
        <v>0.244978</v>
      </c>
      <c r="S5688" s="234">
        <v>0.24832599999999999</v>
      </c>
      <c r="T5688" s="234">
        <v>0.24330399999999999</v>
      </c>
      <c r="U5688" s="234">
        <v>0.245536</v>
      </c>
      <c r="V5688" s="192">
        <v>0.212177</v>
      </c>
      <c r="W5688" s="234">
        <v>266896000</v>
      </c>
      <c r="X5688" s="194">
        <f t="shared" si="177"/>
        <v>2.2768605777179914E-3</v>
      </c>
      <c r="Y5688" s="193"/>
      <c r="Z5688" s="197">
        <v>5686</v>
      </c>
    </row>
    <row r="5689" spans="1:26" ht="14.4" x14ac:dyDescent="0.3">
      <c r="A5689" s="7">
        <v>35884</v>
      </c>
      <c r="B5689" s="191">
        <v>1095.4399410000001</v>
      </c>
      <c r="C5689" s="191">
        <v>1099.099976</v>
      </c>
      <c r="D5689" s="191">
        <v>1090.0200199999999</v>
      </c>
      <c r="E5689" s="191">
        <v>1093.599976</v>
      </c>
      <c r="F5689" s="192">
        <v>1093.599976</v>
      </c>
      <c r="G5689" s="191">
        <v>497400000</v>
      </c>
      <c r="H5689" s="194">
        <f t="shared" si="176"/>
        <v>-1.6796584925691696E-3</v>
      </c>
      <c r="I5689" s="193"/>
      <c r="J5689" s="197">
        <v>5687</v>
      </c>
      <c r="K5689" s="234"/>
      <c r="L5689" s="234"/>
      <c r="M5689" s="234"/>
      <c r="N5689" s="234"/>
      <c r="O5689" s="234"/>
      <c r="P5689" s="234"/>
      <c r="Q5689" s="7">
        <v>35884</v>
      </c>
      <c r="R5689" s="234">
        <v>0.238839</v>
      </c>
      <c r="S5689" s="234">
        <v>0.245536</v>
      </c>
      <c r="T5689" s="234">
        <v>0.238839</v>
      </c>
      <c r="U5689" s="234">
        <v>0.244978</v>
      </c>
      <c r="V5689" s="192">
        <v>0.21169499999999999</v>
      </c>
      <c r="W5689" s="234">
        <v>250700800</v>
      </c>
      <c r="X5689" s="194">
        <f t="shared" si="177"/>
        <v>1.8562623594451422E-2</v>
      </c>
      <c r="Y5689" s="193"/>
      <c r="Z5689" s="197">
        <v>5687</v>
      </c>
    </row>
    <row r="5690" spans="1:26" ht="14.4" x14ac:dyDescent="0.3">
      <c r="A5690" s="7">
        <v>35881</v>
      </c>
      <c r="B5690" s="191">
        <v>1100.8000489999999</v>
      </c>
      <c r="C5690" s="191">
        <v>1107.1800539999999</v>
      </c>
      <c r="D5690" s="191">
        <v>1091.1400149999999</v>
      </c>
      <c r="E5690" s="191">
        <v>1095.4399410000001</v>
      </c>
      <c r="F5690" s="192">
        <v>1095.4399410000001</v>
      </c>
      <c r="G5690" s="191">
        <v>582190000</v>
      </c>
      <c r="H5690" s="194">
        <f t="shared" si="176"/>
        <v>-4.8692839402297797E-3</v>
      </c>
      <c r="I5690" s="193"/>
      <c r="J5690" s="197">
        <v>5688</v>
      </c>
      <c r="K5690" s="234"/>
      <c r="L5690" s="234"/>
      <c r="M5690" s="234"/>
      <c r="N5690" s="234"/>
      <c r="O5690" s="234"/>
      <c r="P5690" s="234"/>
      <c r="Q5690" s="7">
        <v>35881</v>
      </c>
      <c r="R5690" s="234">
        <v>0.23772299999999999</v>
      </c>
      <c r="S5690" s="234">
        <v>0.243862</v>
      </c>
      <c r="T5690" s="234">
        <v>0.23549100000000001</v>
      </c>
      <c r="U5690" s="234">
        <v>0.240513</v>
      </c>
      <c r="V5690" s="192">
        <v>0.20783699999999999</v>
      </c>
      <c r="W5690" s="234">
        <v>255595200</v>
      </c>
      <c r="X5690" s="194">
        <f t="shared" si="177"/>
        <v>1.4116051213990196E-2</v>
      </c>
      <c r="Y5690" s="193"/>
      <c r="Z5690" s="197">
        <v>5688</v>
      </c>
    </row>
    <row r="5691" spans="1:26" ht="14.4" x14ac:dyDescent="0.3">
      <c r="A5691" s="7">
        <v>35880</v>
      </c>
      <c r="B5691" s="191">
        <v>1101.9300539999999</v>
      </c>
      <c r="C5691" s="191">
        <v>1106.280029</v>
      </c>
      <c r="D5691" s="191">
        <v>1097</v>
      </c>
      <c r="E5691" s="191">
        <v>1100.8000489999999</v>
      </c>
      <c r="F5691" s="192">
        <v>1100.8000489999999</v>
      </c>
      <c r="G5691" s="191">
        <v>606770000</v>
      </c>
      <c r="H5691" s="194">
        <f t="shared" si="176"/>
        <v>-1.0254779746664236E-3</v>
      </c>
      <c r="I5691" s="193"/>
      <c r="J5691" s="197">
        <v>5689</v>
      </c>
      <c r="K5691" s="234"/>
      <c r="L5691" s="234"/>
      <c r="M5691" s="234"/>
      <c r="N5691" s="234"/>
      <c r="O5691" s="234"/>
      <c r="P5691" s="234"/>
      <c r="Q5691" s="7">
        <v>35880</v>
      </c>
      <c r="R5691" s="234">
        <v>0.238839</v>
      </c>
      <c r="S5691" s="234">
        <v>0.24107100000000001</v>
      </c>
      <c r="T5691" s="234">
        <v>0.23604900000000001</v>
      </c>
      <c r="U5691" s="234">
        <v>0.23716499999999999</v>
      </c>
      <c r="V5691" s="192">
        <v>0.20494399999999999</v>
      </c>
      <c r="W5691" s="234">
        <v>202966400</v>
      </c>
      <c r="X5691" s="194">
        <f t="shared" si="177"/>
        <v>-2.1863739410571539E-2</v>
      </c>
      <c r="Y5691" s="193"/>
      <c r="Z5691" s="197">
        <v>5689</v>
      </c>
    </row>
    <row r="5692" spans="1:26" ht="14.4" x14ac:dyDescent="0.3">
      <c r="A5692" s="7">
        <v>35879</v>
      </c>
      <c r="B5692" s="191">
        <v>1105.650024</v>
      </c>
      <c r="C5692" s="191">
        <v>1113.0699460000001</v>
      </c>
      <c r="D5692" s="191">
        <v>1092.839966</v>
      </c>
      <c r="E5692" s="191">
        <v>1101.9300539999999</v>
      </c>
      <c r="F5692" s="192">
        <v>1101.9300539999999</v>
      </c>
      <c r="G5692" s="191">
        <v>676550000</v>
      </c>
      <c r="H5692" s="194">
        <f t="shared" si="176"/>
        <v>-3.3645094914772984E-3</v>
      </c>
      <c r="I5692" s="193"/>
      <c r="J5692" s="197">
        <v>5690</v>
      </c>
      <c r="K5692" s="234"/>
      <c r="L5692" s="234"/>
      <c r="M5692" s="234"/>
      <c r="N5692" s="234"/>
      <c r="O5692" s="234"/>
      <c r="P5692" s="234"/>
      <c r="Q5692" s="7">
        <v>35879</v>
      </c>
      <c r="R5692" s="234">
        <v>0.24665200000000001</v>
      </c>
      <c r="S5692" s="234">
        <v>0.24776799999999999</v>
      </c>
      <c r="T5692" s="234">
        <v>0.23549100000000001</v>
      </c>
      <c r="U5692" s="234">
        <v>0.24246699999999999</v>
      </c>
      <c r="V5692" s="192">
        <v>0.20952499999999999</v>
      </c>
      <c r="W5692" s="234">
        <v>387374400</v>
      </c>
      <c r="X5692" s="194">
        <f t="shared" si="177"/>
        <v>-3.0134006063832323E-2</v>
      </c>
      <c r="Y5692" s="193"/>
      <c r="Z5692" s="197">
        <v>5690</v>
      </c>
    </row>
    <row r="5693" spans="1:26" ht="14.4" x14ac:dyDescent="0.3">
      <c r="A5693" s="7">
        <v>35878</v>
      </c>
      <c r="B5693" s="191">
        <v>1095.5500489999999</v>
      </c>
      <c r="C5693" s="191">
        <v>1106.75</v>
      </c>
      <c r="D5693" s="191">
        <v>1095.5500489999999</v>
      </c>
      <c r="E5693" s="191">
        <v>1105.650024</v>
      </c>
      <c r="F5693" s="192">
        <v>1105.650024</v>
      </c>
      <c r="G5693" s="191">
        <v>605720000</v>
      </c>
      <c r="H5693" s="194">
        <f t="shared" si="176"/>
        <v>9.2190904552641624E-3</v>
      </c>
      <c r="I5693" s="193"/>
      <c r="J5693" s="197">
        <v>5691</v>
      </c>
      <c r="K5693" s="234"/>
      <c r="L5693" s="234"/>
      <c r="M5693" s="234"/>
      <c r="N5693" s="234"/>
      <c r="O5693" s="234"/>
      <c r="P5693" s="234"/>
      <c r="Q5693" s="7">
        <v>35878</v>
      </c>
      <c r="R5693" s="234">
        <v>0.23549100000000001</v>
      </c>
      <c r="S5693" s="234">
        <v>0.25</v>
      </c>
      <c r="T5693" s="234">
        <v>0.234375</v>
      </c>
      <c r="U5693" s="234">
        <v>0.25</v>
      </c>
      <c r="V5693" s="192">
        <v>0.216035</v>
      </c>
      <c r="W5693" s="234">
        <v>675931200</v>
      </c>
      <c r="X5693" s="194">
        <f t="shared" si="177"/>
        <v>7.17723051277981E-2</v>
      </c>
      <c r="Y5693" s="193"/>
      <c r="Z5693" s="197">
        <v>5691</v>
      </c>
    </row>
    <row r="5694" spans="1:26" ht="14.4" x14ac:dyDescent="0.3">
      <c r="A5694" s="7">
        <v>35877</v>
      </c>
      <c r="B5694" s="191">
        <v>1099.160034</v>
      </c>
      <c r="C5694" s="191">
        <v>1101.160034</v>
      </c>
      <c r="D5694" s="191">
        <v>1094.25</v>
      </c>
      <c r="E5694" s="191">
        <v>1095.5500489999999</v>
      </c>
      <c r="F5694" s="192">
        <v>1095.5500489999999</v>
      </c>
      <c r="G5694" s="191">
        <v>631350000</v>
      </c>
      <c r="H5694" s="194">
        <f t="shared" si="176"/>
        <v>-3.2843124643668143E-3</v>
      </c>
      <c r="I5694" s="193"/>
      <c r="J5694" s="197">
        <v>5692</v>
      </c>
      <c r="K5694" s="234"/>
      <c r="L5694" s="234"/>
      <c r="M5694" s="234"/>
      <c r="N5694" s="234"/>
      <c r="O5694" s="234"/>
      <c r="P5694" s="234"/>
      <c r="Q5694" s="7">
        <v>35877</v>
      </c>
      <c r="R5694" s="234">
        <v>0.23158500000000001</v>
      </c>
      <c r="S5694" s="234">
        <v>0.234375</v>
      </c>
      <c r="T5694" s="234">
        <v>0.21986600000000001</v>
      </c>
      <c r="U5694" s="234">
        <v>0.23325899999999999</v>
      </c>
      <c r="V5694" s="192">
        <v>0.201568</v>
      </c>
      <c r="W5694" s="234">
        <v>414736000</v>
      </c>
      <c r="X5694" s="194">
        <f t="shared" si="177"/>
        <v>-9.4792552224357805E-3</v>
      </c>
      <c r="Y5694" s="193"/>
      <c r="Z5694" s="197">
        <v>5692</v>
      </c>
    </row>
    <row r="5695" spans="1:26" ht="14.4" x14ac:dyDescent="0.3">
      <c r="A5695" s="7">
        <v>35874</v>
      </c>
      <c r="B5695" s="191">
        <v>1089.73999</v>
      </c>
      <c r="C5695" s="191">
        <v>1101.040039</v>
      </c>
      <c r="D5695" s="191">
        <v>1089.3900149999999</v>
      </c>
      <c r="E5695" s="191">
        <v>1099.160034</v>
      </c>
      <c r="F5695" s="192">
        <v>1099.160034</v>
      </c>
      <c r="G5695" s="191">
        <v>717310000</v>
      </c>
      <c r="H5695" s="194">
        <f t="shared" si="176"/>
        <v>8.6443042252674976E-3</v>
      </c>
      <c r="I5695" s="193"/>
      <c r="J5695" s="197">
        <v>5693</v>
      </c>
      <c r="K5695" s="234"/>
      <c r="L5695" s="234"/>
      <c r="M5695" s="234"/>
      <c r="N5695" s="234"/>
      <c r="O5695" s="234"/>
      <c r="P5695" s="234"/>
      <c r="Q5695" s="7">
        <v>35874</v>
      </c>
      <c r="R5695" s="234">
        <v>0.23828099999999999</v>
      </c>
      <c r="S5695" s="234">
        <v>0.239955</v>
      </c>
      <c r="T5695" s="234">
        <v>0.23214299999999999</v>
      </c>
      <c r="U5695" s="234">
        <v>0.23549100000000001</v>
      </c>
      <c r="V5695" s="192">
        <v>0.20349700000000001</v>
      </c>
      <c r="W5695" s="234">
        <v>215476800</v>
      </c>
      <c r="X5695" s="194">
        <f t="shared" si="177"/>
        <v>-1.4017151993798048E-2</v>
      </c>
      <c r="Y5695" s="193"/>
      <c r="Z5695" s="197">
        <v>5693</v>
      </c>
    </row>
    <row r="5696" spans="1:26" ht="14.4" x14ac:dyDescent="0.3">
      <c r="A5696" s="7">
        <v>35873</v>
      </c>
      <c r="B5696" s="191">
        <v>1085.5200199999999</v>
      </c>
      <c r="C5696" s="191">
        <v>1089.73999</v>
      </c>
      <c r="D5696" s="191">
        <v>1084.3000489999999</v>
      </c>
      <c r="E5696" s="191">
        <v>1089.73999</v>
      </c>
      <c r="F5696" s="192">
        <v>1089.73999</v>
      </c>
      <c r="G5696" s="191">
        <v>598240000</v>
      </c>
      <c r="H5696" s="194">
        <f t="shared" si="176"/>
        <v>3.8875100617675419E-3</v>
      </c>
      <c r="I5696" s="193"/>
      <c r="J5696" s="197">
        <v>5694</v>
      </c>
      <c r="K5696" s="234"/>
      <c r="L5696" s="234"/>
      <c r="M5696" s="234"/>
      <c r="N5696" s="234"/>
      <c r="O5696" s="234"/>
      <c r="P5696" s="234"/>
      <c r="Q5696" s="7">
        <v>35873</v>
      </c>
      <c r="R5696" s="234">
        <v>0.239955</v>
      </c>
      <c r="S5696" s="234">
        <v>0.240513</v>
      </c>
      <c r="T5696" s="234">
        <v>0.23716499999999999</v>
      </c>
      <c r="U5696" s="234">
        <v>0.238839</v>
      </c>
      <c r="V5696" s="192">
        <v>0.20638999999999999</v>
      </c>
      <c r="W5696" s="234">
        <v>160059200</v>
      </c>
      <c r="X5696" s="194">
        <f t="shared" si="177"/>
        <v>-6.9621867136265628E-3</v>
      </c>
      <c r="Y5696" s="193"/>
      <c r="Z5696" s="197">
        <v>5694</v>
      </c>
    </row>
    <row r="5697" spans="1:26" ht="14.4" x14ac:dyDescent="0.3">
      <c r="A5697" s="7">
        <v>35872</v>
      </c>
      <c r="B5697" s="191">
        <v>1080.4499510000001</v>
      </c>
      <c r="C5697" s="191">
        <v>1085.5200199999999</v>
      </c>
      <c r="D5697" s="191">
        <v>1077.7700199999999</v>
      </c>
      <c r="E5697" s="191">
        <v>1085.5200199999999</v>
      </c>
      <c r="F5697" s="192">
        <v>1085.5200199999999</v>
      </c>
      <c r="G5697" s="191">
        <v>632690000</v>
      </c>
      <c r="H5697" s="194">
        <f t="shared" si="176"/>
        <v>4.6925533156878963E-3</v>
      </c>
      <c r="I5697" s="193"/>
      <c r="J5697" s="197">
        <v>5695</v>
      </c>
      <c r="K5697" s="234"/>
      <c r="L5697" s="234"/>
      <c r="M5697" s="234"/>
      <c r="N5697" s="234"/>
      <c r="O5697" s="234"/>
      <c r="P5697" s="234"/>
      <c r="Q5697" s="7">
        <v>35872</v>
      </c>
      <c r="R5697" s="234">
        <v>0.23214299999999999</v>
      </c>
      <c r="S5697" s="234">
        <v>0.240513</v>
      </c>
      <c r="T5697" s="234">
        <v>0.23214299999999999</v>
      </c>
      <c r="U5697" s="234">
        <v>0.240513</v>
      </c>
      <c r="V5697" s="192">
        <v>0.20783699999999999</v>
      </c>
      <c r="W5697" s="234">
        <v>276998400</v>
      </c>
      <c r="X5697" s="194">
        <f t="shared" si="177"/>
        <v>2.2538080056677304E-2</v>
      </c>
      <c r="Y5697" s="193"/>
      <c r="Z5697" s="197">
        <v>5695</v>
      </c>
    </row>
    <row r="5698" spans="1:26" ht="14.4" x14ac:dyDescent="0.3">
      <c r="A5698" s="7">
        <v>35871</v>
      </c>
      <c r="B5698" s="191">
        <v>1079.2700199999999</v>
      </c>
      <c r="C5698" s="191">
        <v>1080.5200199999999</v>
      </c>
      <c r="D5698" s="191">
        <v>1073.290039</v>
      </c>
      <c r="E5698" s="191">
        <v>1080.4499510000001</v>
      </c>
      <c r="F5698" s="192">
        <v>1080.4499510000001</v>
      </c>
      <c r="G5698" s="191">
        <v>680960000</v>
      </c>
      <c r="H5698" s="194">
        <f t="shared" si="176"/>
        <v>1.0932676514076841E-3</v>
      </c>
      <c r="I5698" s="193"/>
      <c r="J5698" s="197">
        <v>5696</v>
      </c>
      <c r="K5698" s="234"/>
      <c r="L5698" s="234"/>
      <c r="M5698" s="234"/>
      <c r="N5698" s="234"/>
      <c r="O5698" s="234"/>
      <c r="P5698" s="234"/>
      <c r="Q5698" s="7">
        <v>35871</v>
      </c>
      <c r="R5698" s="234">
        <v>0.23660700000000001</v>
      </c>
      <c r="S5698" s="234">
        <v>0.23828099999999999</v>
      </c>
      <c r="T5698" s="234">
        <v>0.23102700000000001</v>
      </c>
      <c r="U5698" s="234">
        <v>0.235212</v>
      </c>
      <c r="V5698" s="192">
        <v>0.20325599999999999</v>
      </c>
      <c r="W5698" s="234">
        <v>410256000</v>
      </c>
      <c r="X5698" s="194">
        <f t="shared" si="177"/>
        <v>-1.2879538434640788E-2</v>
      </c>
      <c r="Y5698" s="193"/>
      <c r="Z5698" s="197">
        <v>5696</v>
      </c>
    </row>
    <row r="5699" spans="1:26" ht="14.4" x14ac:dyDescent="0.3">
      <c r="A5699" s="7">
        <v>35870</v>
      </c>
      <c r="B5699" s="191">
        <v>1068.6099850000001</v>
      </c>
      <c r="C5699" s="191">
        <v>1079.459961</v>
      </c>
      <c r="D5699" s="191">
        <v>1068.6099850000001</v>
      </c>
      <c r="E5699" s="191">
        <v>1079.2700199999999</v>
      </c>
      <c r="F5699" s="192">
        <v>1079.2700199999999</v>
      </c>
      <c r="G5699" s="191">
        <v>548980000</v>
      </c>
      <c r="H5699" s="194">
        <f t="shared" si="176"/>
        <v>9.9756086407894445E-3</v>
      </c>
      <c r="I5699" s="193"/>
      <c r="J5699" s="197">
        <v>5697</v>
      </c>
      <c r="K5699" s="234"/>
      <c r="L5699" s="234"/>
      <c r="M5699" s="234"/>
      <c r="N5699" s="234"/>
      <c r="O5699" s="234"/>
      <c r="P5699" s="234"/>
      <c r="Q5699" s="7">
        <v>35870</v>
      </c>
      <c r="R5699" s="234">
        <v>0.24218799999999999</v>
      </c>
      <c r="S5699" s="234">
        <v>0.24330399999999999</v>
      </c>
      <c r="T5699" s="234">
        <v>0.233817</v>
      </c>
      <c r="U5699" s="234">
        <v>0.23828099999999999</v>
      </c>
      <c r="V5699" s="192">
        <v>0.20590800000000001</v>
      </c>
      <c r="W5699" s="234">
        <v>402360000</v>
      </c>
      <c r="X5699" s="194">
        <f t="shared" si="177"/>
        <v>-1.6131190153093358E-2</v>
      </c>
      <c r="Y5699" s="193"/>
      <c r="Z5699" s="197">
        <v>5697</v>
      </c>
    </row>
    <row r="5700" spans="1:26" ht="14.4" x14ac:dyDescent="0.3">
      <c r="A5700" s="7">
        <v>35867</v>
      </c>
      <c r="B5700" s="191">
        <v>1069.920044</v>
      </c>
      <c r="C5700" s="191">
        <v>1075.8599850000001</v>
      </c>
      <c r="D5700" s="191">
        <v>1066.5699460000001</v>
      </c>
      <c r="E5700" s="191">
        <v>1068.6099850000001</v>
      </c>
      <c r="F5700" s="192">
        <v>1068.6099850000001</v>
      </c>
      <c r="G5700" s="191">
        <v>597800000</v>
      </c>
      <c r="H5700" s="194">
        <f t="shared" ref="H5700:H5763" si="178">(F5700-F5701)/F5701</f>
        <v>-1.2244457025986047E-3</v>
      </c>
      <c r="I5700" s="193"/>
      <c r="J5700" s="197">
        <v>5698</v>
      </c>
      <c r="K5700" s="234"/>
      <c r="L5700" s="234"/>
      <c r="M5700" s="234"/>
      <c r="N5700" s="234"/>
      <c r="O5700" s="234"/>
      <c r="P5700" s="234"/>
      <c r="Q5700" s="7">
        <v>35867</v>
      </c>
      <c r="R5700" s="234">
        <v>0.24330399999999999</v>
      </c>
      <c r="S5700" s="234">
        <v>0.24330399999999999</v>
      </c>
      <c r="T5700" s="234">
        <v>0.234375</v>
      </c>
      <c r="U5700" s="234">
        <v>0.24218799999999999</v>
      </c>
      <c r="V5700" s="192">
        <v>0.209284</v>
      </c>
      <c r="W5700" s="234">
        <v>566160000</v>
      </c>
      <c r="X5700" s="194">
        <f t="shared" ref="X5700:X5763" si="179">(V5700-V5701)/V5701</f>
        <v>4.6323187035267723E-3</v>
      </c>
      <c r="Y5700" s="193"/>
      <c r="Z5700" s="197">
        <v>5698</v>
      </c>
    </row>
    <row r="5701" spans="1:26" ht="14.4" x14ac:dyDescent="0.3">
      <c r="A5701" s="7">
        <v>35866</v>
      </c>
      <c r="B5701" s="191">
        <v>1068.469971</v>
      </c>
      <c r="C5701" s="191">
        <v>1071.869995</v>
      </c>
      <c r="D5701" s="191">
        <v>1063.540039</v>
      </c>
      <c r="E5701" s="191">
        <v>1069.920044</v>
      </c>
      <c r="F5701" s="192">
        <v>1069.920044</v>
      </c>
      <c r="G5701" s="191">
        <v>594940000</v>
      </c>
      <c r="H5701" s="194">
        <f t="shared" si="178"/>
        <v>1.3571490442944557E-3</v>
      </c>
      <c r="I5701" s="193"/>
      <c r="J5701" s="197">
        <v>5699</v>
      </c>
      <c r="K5701" s="234"/>
      <c r="L5701" s="234"/>
      <c r="M5701" s="234"/>
      <c r="N5701" s="234"/>
      <c r="O5701" s="234"/>
      <c r="P5701" s="234"/>
      <c r="Q5701" s="7">
        <v>35866</v>
      </c>
      <c r="R5701" s="234">
        <v>0.23325899999999999</v>
      </c>
      <c r="S5701" s="234">
        <v>0.24107100000000001</v>
      </c>
      <c r="T5701" s="234">
        <v>0.228237</v>
      </c>
      <c r="U5701" s="234">
        <v>0.24107100000000001</v>
      </c>
      <c r="V5701" s="192">
        <v>0.208319</v>
      </c>
      <c r="W5701" s="234">
        <v>744363200</v>
      </c>
      <c r="X5701" s="194">
        <f t="shared" si="179"/>
        <v>3.3492419431655852E-2</v>
      </c>
      <c r="Y5701" s="193"/>
      <c r="Z5701" s="197">
        <v>5699</v>
      </c>
    </row>
    <row r="5702" spans="1:26" ht="14.4" x14ac:dyDescent="0.3">
      <c r="A5702" s="7">
        <v>35865</v>
      </c>
      <c r="B5702" s="191">
        <v>1064.25</v>
      </c>
      <c r="C5702" s="191">
        <v>1069.1800539999999</v>
      </c>
      <c r="D5702" s="191">
        <v>1064.219971</v>
      </c>
      <c r="E5702" s="191">
        <v>1068.469971</v>
      </c>
      <c r="F5702" s="192">
        <v>1068.469971</v>
      </c>
      <c r="G5702" s="191">
        <v>655260000</v>
      </c>
      <c r="H5702" s="194">
        <f t="shared" si="178"/>
        <v>3.965206483439029E-3</v>
      </c>
      <c r="I5702" s="193"/>
      <c r="J5702" s="197">
        <v>5700</v>
      </c>
      <c r="K5702" s="234"/>
      <c r="L5702" s="234"/>
      <c r="M5702" s="234"/>
      <c r="N5702" s="234"/>
      <c r="O5702" s="234"/>
      <c r="P5702" s="234"/>
      <c r="Q5702" s="7">
        <v>35865</v>
      </c>
      <c r="R5702" s="234">
        <v>0.22433</v>
      </c>
      <c r="S5702" s="234">
        <v>0.233817</v>
      </c>
      <c r="T5702" s="234">
        <v>0.219308</v>
      </c>
      <c r="U5702" s="234">
        <v>0.23325899999999999</v>
      </c>
      <c r="V5702" s="192">
        <v>0.201568</v>
      </c>
      <c r="W5702" s="234">
        <v>1214337600</v>
      </c>
      <c r="X5702" s="194">
        <f t="shared" si="179"/>
        <v>8.571274676146623E-2</v>
      </c>
      <c r="Y5702" s="193"/>
      <c r="Z5702" s="197">
        <v>5700</v>
      </c>
    </row>
    <row r="5703" spans="1:26" ht="14.4" x14ac:dyDescent="0.3">
      <c r="A5703" s="7">
        <v>35864</v>
      </c>
      <c r="B5703" s="191">
        <v>1052.3100589999999</v>
      </c>
      <c r="C5703" s="191">
        <v>1064.589966</v>
      </c>
      <c r="D5703" s="191">
        <v>1052.3100589999999</v>
      </c>
      <c r="E5703" s="191">
        <v>1064.25</v>
      </c>
      <c r="F5703" s="192">
        <v>1064.25</v>
      </c>
      <c r="G5703" s="191">
        <v>631920000</v>
      </c>
      <c r="H5703" s="194">
        <f t="shared" si="178"/>
        <v>1.1346409642179511E-2</v>
      </c>
      <c r="I5703" s="193"/>
      <c r="J5703" s="197">
        <v>5701</v>
      </c>
      <c r="K5703" s="234"/>
      <c r="L5703" s="234"/>
      <c r="M5703" s="234"/>
      <c r="N5703" s="234"/>
      <c r="O5703" s="234"/>
      <c r="P5703" s="234"/>
      <c r="Q5703" s="7">
        <v>35864</v>
      </c>
      <c r="R5703" s="234">
        <v>0.20535700000000001</v>
      </c>
      <c r="S5703" s="234">
        <v>0.21875</v>
      </c>
      <c r="T5703" s="234">
        <v>0.20479900000000001</v>
      </c>
      <c r="U5703" s="234">
        <v>0.21484400000000001</v>
      </c>
      <c r="V5703" s="192">
        <v>0.18565499999999999</v>
      </c>
      <c r="W5703" s="234">
        <v>712902400</v>
      </c>
      <c r="X5703" s="194">
        <f t="shared" si="179"/>
        <v>5.7694498883369021E-2</v>
      </c>
      <c r="Y5703" s="193"/>
      <c r="Z5703" s="197">
        <v>5701</v>
      </c>
    </row>
    <row r="5704" spans="1:26" ht="14.4" x14ac:dyDescent="0.3">
      <c r="A5704" s="7">
        <v>35863</v>
      </c>
      <c r="B5704" s="191">
        <v>1055.6899410000001</v>
      </c>
      <c r="C5704" s="191">
        <v>1058.5500489999999</v>
      </c>
      <c r="D5704" s="191">
        <v>1050.0200199999999</v>
      </c>
      <c r="E5704" s="191">
        <v>1052.3100589999999</v>
      </c>
      <c r="F5704" s="192">
        <v>1052.3100589999999</v>
      </c>
      <c r="G5704" s="191">
        <v>624700000</v>
      </c>
      <c r="H5704" s="194">
        <f t="shared" si="178"/>
        <v>-3.2015858716988375E-3</v>
      </c>
      <c r="I5704" s="193"/>
      <c r="J5704" s="197">
        <v>5702</v>
      </c>
      <c r="K5704" s="234"/>
      <c r="L5704" s="234"/>
      <c r="M5704" s="234"/>
      <c r="N5704" s="234"/>
      <c r="O5704" s="234"/>
      <c r="P5704" s="234"/>
      <c r="Q5704" s="7">
        <v>35863</v>
      </c>
      <c r="R5704" s="234">
        <v>0.21205399999999999</v>
      </c>
      <c r="S5704" s="234">
        <v>0.21707599999999999</v>
      </c>
      <c r="T5704" s="234">
        <v>0.20089299999999999</v>
      </c>
      <c r="U5704" s="234">
        <v>0.203125</v>
      </c>
      <c r="V5704" s="192">
        <v>0.17552799999999999</v>
      </c>
      <c r="W5704" s="234">
        <v>574929600</v>
      </c>
      <c r="X5704" s="194">
        <f t="shared" si="179"/>
        <v>-6.9054033986040708E-2</v>
      </c>
      <c r="Y5704" s="193"/>
      <c r="Z5704" s="197">
        <v>5702</v>
      </c>
    </row>
    <row r="5705" spans="1:26" ht="14.4" x14ac:dyDescent="0.3">
      <c r="A5705" s="7">
        <v>35860</v>
      </c>
      <c r="B5705" s="191">
        <v>1035.0500489999999</v>
      </c>
      <c r="C5705" s="191">
        <v>1055.6899410000001</v>
      </c>
      <c r="D5705" s="191">
        <v>1035.0500489999999</v>
      </c>
      <c r="E5705" s="191">
        <v>1055.6899410000001</v>
      </c>
      <c r="F5705" s="192">
        <v>1055.6899410000001</v>
      </c>
      <c r="G5705" s="191">
        <v>665500000</v>
      </c>
      <c r="H5705" s="194">
        <f t="shared" si="178"/>
        <v>1.9940960362198046E-2</v>
      </c>
      <c r="I5705" s="193"/>
      <c r="J5705" s="197">
        <v>5703</v>
      </c>
      <c r="K5705" s="234"/>
      <c r="L5705" s="234"/>
      <c r="M5705" s="234"/>
      <c r="N5705" s="234"/>
      <c r="O5705" s="234"/>
      <c r="P5705" s="234"/>
      <c r="Q5705" s="7">
        <v>35860</v>
      </c>
      <c r="R5705" s="234">
        <v>0.21317</v>
      </c>
      <c r="S5705" s="234">
        <v>0.21875</v>
      </c>
      <c r="T5705" s="234">
        <v>0.208705</v>
      </c>
      <c r="U5705" s="234">
        <v>0.218192</v>
      </c>
      <c r="V5705" s="192">
        <v>0.18854799999999999</v>
      </c>
      <c r="W5705" s="234">
        <v>666467200</v>
      </c>
      <c r="X5705" s="194">
        <f t="shared" si="179"/>
        <v>1.55826667743934E-2</v>
      </c>
      <c r="Y5705" s="193"/>
      <c r="Z5705" s="197">
        <v>5703</v>
      </c>
    </row>
    <row r="5706" spans="1:26" ht="14.4" x14ac:dyDescent="0.3">
      <c r="A5706" s="7">
        <v>35859</v>
      </c>
      <c r="B5706" s="191">
        <v>1047.329956</v>
      </c>
      <c r="C5706" s="191">
        <v>1047.329956</v>
      </c>
      <c r="D5706" s="191">
        <v>1030.869995</v>
      </c>
      <c r="E5706" s="191">
        <v>1035.0500489999999</v>
      </c>
      <c r="F5706" s="192">
        <v>1035.0500489999999</v>
      </c>
      <c r="G5706" s="191">
        <v>648270000</v>
      </c>
      <c r="H5706" s="194">
        <f t="shared" si="178"/>
        <v>-1.1724964925953187E-2</v>
      </c>
      <c r="I5706" s="193"/>
      <c r="J5706" s="197">
        <v>5704</v>
      </c>
      <c r="K5706" s="234"/>
      <c r="L5706" s="234"/>
      <c r="M5706" s="234"/>
      <c r="N5706" s="234"/>
      <c r="O5706" s="234"/>
      <c r="P5706" s="234"/>
      <c r="Q5706" s="7">
        <v>35859</v>
      </c>
      <c r="R5706" s="234">
        <v>0.207589</v>
      </c>
      <c r="S5706" s="234">
        <v>0.21651799999999999</v>
      </c>
      <c r="T5706" s="234">
        <v>0.20647299999999999</v>
      </c>
      <c r="U5706" s="234">
        <v>0.21484400000000001</v>
      </c>
      <c r="V5706" s="192">
        <v>0.18565499999999999</v>
      </c>
      <c r="W5706" s="234">
        <v>675124800</v>
      </c>
      <c r="X5706" s="194">
        <f t="shared" si="179"/>
        <v>-1.5343572989371442E-2</v>
      </c>
      <c r="Y5706" s="193"/>
      <c r="Z5706" s="197">
        <v>5704</v>
      </c>
    </row>
    <row r="5707" spans="1:26" ht="14.4" x14ac:dyDescent="0.3">
      <c r="A5707" s="7">
        <v>35858</v>
      </c>
      <c r="B5707" s="191">
        <v>1052.0200199999999</v>
      </c>
      <c r="C5707" s="191">
        <v>1052.0200199999999</v>
      </c>
      <c r="D5707" s="191">
        <v>1042.73999</v>
      </c>
      <c r="E5707" s="191">
        <v>1047.329956</v>
      </c>
      <c r="F5707" s="192">
        <v>1047.329956</v>
      </c>
      <c r="G5707" s="191">
        <v>644280000</v>
      </c>
      <c r="H5707" s="194">
        <f t="shared" si="178"/>
        <v>-4.4581509009684944E-3</v>
      </c>
      <c r="I5707" s="193"/>
      <c r="J5707" s="197">
        <v>5705</v>
      </c>
      <c r="K5707" s="234"/>
      <c r="L5707" s="234"/>
      <c r="M5707" s="234"/>
      <c r="N5707" s="234"/>
      <c r="O5707" s="234"/>
      <c r="P5707" s="234"/>
      <c r="Q5707" s="7">
        <v>35858</v>
      </c>
      <c r="R5707" s="234">
        <v>0.20424100000000001</v>
      </c>
      <c r="S5707" s="234">
        <v>0.22098200000000001</v>
      </c>
      <c r="T5707" s="234">
        <v>0.20424100000000001</v>
      </c>
      <c r="U5707" s="234">
        <v>0.218192</v>
      </c>
      <c r="V5707" s="192">
        <v>0.18854799999999999</v>
      </c>
      <c r="W5707" s="234">
        <v>817824000</v>
      </c>
      <c r="X5707" s="194">
        <f t="shared" si="179"/>
        <v>5.675309098653751E-2</v>
      </c>
      <c r="Y5707" s="193"/>
      <c r="Z5707" s="197">
        <v>5705</v>
      </c>
    </row>
    <row r="5708" spans="1:26" ht="14.4" x14ac:dyDescent="0.3">
      <c r="A5708" s="7">
        <v>35857</v>
      </c>
      <c r="B5708" s="191">
        <v>1047.6999510000001</v>
      </c>
      <c r="C5708" s="191">
        <v>1052.0200199999999</v>
      </c>
      <c r="D5708" s="191">
        <v>1043.410034</v>
      </c>
      <c r="E5708" s="191">
        <v>1052.0200199999999</v>
      </c>
      <c r="F5708" s="192">
        <v>1052.0200199999999</v>
      </c>
      <c r="G5708" s="191">
        <v>612360000</v>
      </c>
      <c r="H5708" s="194">
        <f t="shared" si="178"/>
        <v>4.1233837950230808E-3</v>
      </c>
      <c r="I5708" s="193"/>
      <c r="J5708" s="197">
        <v>5706</v>
      </c>
      <c r="K5708" s="234"/>
      <c r="L5708" s="234"/>
      <c r="M5708" s="234"/>
      <c r="N5708" s="234"/>
      <c r="O5708" s="234"/>
      <c r="P5708" s="234"/>
      <c r="Q5708" s="7">
        <v>35857</v>
      </c>
      <c r="R5708" s="234">
        <v>0.19531299999999999</v>
      </c>
      <c r="S5708" s="234">
        <v>0.20703099999999999</v>
      </c>
      <c r="T5708" s="234">
        <v>0.19308</v>
      </c>
      <c r="U5708" s="234">
        <v>0.20647299999999999</v>
      </c>
      <c r="V5708" s="192">
        <v>0.178422</v>
      </c>
      <c r="W5708" s="234">
        <v>334073600</v>
      </c>
      <c r="X5708" s="194">
        <f t="shared" si="179"/>
        <v>1.6487398021968049E-2</v>
      </c>
      <c r="Y5708" s="193"/>
      <c r="Z5708" s="197">
        <v>5706</v>
      </c>
    </row>
    <row r="5709" spans="1:26" ht="14.4" x14ac:dyDescent="0.3">
      <c r="A5709" s="7">
        <v>35856</v>
      </c>
      <c r="B5709" s="191">
        <v>1049.339966</v>
      </c>
      <c r="C5709" s="191">
        <v>1053.9799800000001</v>
      </c>
      <c r="D5709" s="191">
        <v>1044.6999510000001</v>
      </c>
      <c r="E5709" s="191">
        <v>1047.6999510000001</v>
      </c>
      <c r="F5709" s="192">
        <v>1047.6999510000001</v>
      </c>
      <c r="G5709" s="191">
        <v>591470000</v>
      </c>
      <c r="H5709" s="194">
        <f t="shared" si="178"/>
        <v>-1.5629014934516927E-3</v>
      </c>
      <c r="I5709" s="193"/>
      <c r="J5709" s="197">
        <v>5707</v>
      </c>
      <c r="K5709" s="234"/>
      <c r="L5709" s="234"/>
      <c r="M5709" s="234"/>
      <c r="N5709" s="234"/>
      <c r="O5709" s="234"/>
      <c r="P5709" s="234"/>
      <c r="Q5709" s="7">
        <v>35856</v>
      </c>
      <c r="R5709" s="234">
        <v>0.21037900000000001</v>
      </c>
      <c r="S5709" s="234">
        <v>0.21037900000000001</v>
      </c>
      <c r="T5709" s="234">
        <v>0.198661</v>
      </c>
      <c r="U5709" s="234">
        <v>0.203125</v>
      </c>
      <c r="V5709" s="192">
        <v>0.17552799999999999</v>
      </c>
      <c r="W5709" s="234">
        <v>400444800</v>
      </c>
      <c r="X5709" s="194">
        <f t="shared" si="179"/>
        <v>-3.7036630659593298E-2</v>
      </c>
      <c r="Y5709" s="193"/>
      <c r="Z5709" s="197">
        <v>5707</v>
      </c>
    </row>
    <row r="5710" spans="1:26" ht="14.4" x14ac:dyDescent="0.3">
      <c r="A5710" s="7">
        <v>35853</v>
      </c>
      <c r="B5710" s="191">
        <v>1048.670044</v>
      </c>
      <c r="C5710" s="191">
        <v>1051.660034</v>
      </c>
      <c r="D5710" s="191">
        <v>1044.400024</v>
      </c>
      <c r="E5710" s="191">
        <v>1049.339966</v>
      </c>
      <c r="F5710" s="192">
        <v>1049.339966</v>
      </c>
      <c r="G5710" s="191">
        <v>574480000</v>
      </c>
      <c r="H5710" s="194">
        <f t="shared" si="178"/>
        <v>6.3883011041749791E-4</v>
      </c>
      <c r="I5710" s="193"/>
      <c r="J5710" s="197">
        <v>5708</v>
      </c>
      <c r="K5710" s="234"/>
      <c r="L5710" s="234"/>
      <c r="M5710" s="234"/>
      <c r="N5710" s="234"/>
      <c r="O5710" s="234"/>
      <c r="P5710" s="234"/>
      <c r="Q5710" s="7">
        <v>35853</v>
      </c>
      <c r="R5710" s="234">
        <v>0.208147</v>
      </c>
      <c r="S5710" s="234">
        <v>0.21317</v>
      </c>
      <c r="T5710" s="234">
        <v>0.20145099999999999</v>
      </c>
      <c r="U5710" s="234">
        <v>0.21093799999999999</v>
      </c>
      <c r="V5710" s="192">
        <v>0.182279</v>
      </c>
      <c r="W5710" s="234">
        <v>519601600</v>
      </c>
      <c r="X5710" s="194">
        <f t="shared" si="179"/>
        <v>5.3167140060115968E-3</v>
      </c>
      <c r="Y5710" s="193"/>
      <c r="Z5710" s="197">
        <v>5708</v>
      </c>
    </row>
    <row r="5711" spans="1:26" ht="14.4" x14ac:dyDescent="0.3">
      <c r="A5711" s="7">
        <v>35852</v>
      </c>
      <c r="B5711" s="191">
        <v>1042.900024</v>
      </c>
      <c r="C5711" s="191">
        <v>1048.6800539999999</v>
      </c>
      <c r="D5711" s="191">
        <v>1039.849976</v>
      </c>
      <c r="E5711" s="191">
        <v>1048.670044</v>
      </c>
      <c r="F5711" s="192">
        <v>1048.670044</v>
      </c>
      <c r="G5711" s="191">
        <v>646280000</v>
      </c>
      <c r="H5711" s="194">
        <f t="shared" si="178"/>
        <v>5.5326683931497646E-3</v>
      </c>
      <c r="I5711" s="193"/>
      <c r="J5711" s="197">
        <v>5709</v>
      </c>
      <c r="K5711" s="234"/>
      <c r="L5711" s="234"/>
      <c r="M5711" s="234"/>
      <c r="N5711" s="234"/>
      <c r="O5711" s="234"/>
      <c r="P5711" s="234"/>
      <c r="Q5711" s="7">
        <v>35852</v>
      </c>
      <c r="R5711" s="234">
        <v>0.19921900000000001</v>
      </c>
      <c r="S5711" s="234">
        <v>0.21037900000000001</v>
      </c>
      <c r="T5711" s="234">
        <v>0.19531299999999999</v>
      </c>
      <c r="U5711" s="234">
        <v>0.20982100000000001</v>
      </c>
      <c r="V5711" s="192">
        <v>0.181315</v>
      </c>
      <c r="W5711" s="234">
        <v>595134400</v>
      </c>
      <c r="X5711" s="194">
        <f t="shared" si="179"/>
        <v>5.3220100724355679E-2</v>
      </c>
      <c r="Y5711" s="193"/>
      <c r="Z5711" s="197">
        <v>5709</v>
      </c>
    </row>
    <row r="5712" spans="1:26" ht="14.4" x14ac:dyDescent="0.3">
      <c r="A5712" s="7">
        <v>35851</v>
      </c>
      <c r="B5712" s="191">
        <v>1030.5600589999999</v>
      </c>
      <c r="C5712" s="191">
        <v>1045.790039</v>
      </c>
      <c r="D5712" s="191">
        <v>1030.5600589999999</v>
      </c>
      <c r="E5712" s="191">
        <v>1042.900024</v>
      </c>
      <c r="F5712" s="192">
        <v>1042.900024</v>
      </c>
      <c r="G5712" s="191">
        <v>611350000</v>
      </c>
      <c r="H5712" s="194">
        <f t="shared" si="178"/>
        <v>1.1974037701377791E-2</v>
      </c>
      <c r="I5712" s="193"/>
      <c r="J5712" s="197">
        <v>5710</v>
      </c>
      <c r="K5712" s="234"/>
      <c r="L5712" s="234"/>
      <c r="M5712" s="234"/>
      <c r="N5712" s="234"/>
      <c r="O5712" s="234"/>
      <c r="P5712" s="234"/>
      <c r="Q5712" s="7">
        <v>35851</v>
      </c>
      <c r="R5712" s="234">
        <v>0.19028999999999999</v>
      </c>
      <c r="S5712" s="234">
        <v>0.203125</v>
      </c>
      <c r="T5712" s="234">
        <v>0.186942</v>
      </c>
      <c r="U5712" s="234">
        <v>0.19921900000000001</v>
      </c>
      <c r="V5712" s="192">
        <v>0.172153</v>
      </c>
      <c r="W5712" s="234">
        <v>712667200</v>
      </c>
      <c r="X5712" s="194">
        <f t="shared" si="179"/>
        <v>4.6923745872279356E-2</v>
      </c>
      <c r="Y5712" s="193"/>
      <c r="Z5712" s="197">
        <v>5710</v>
      </c>
    </row>
    <row r="5713" spans="1:26" ht="14.4" x14ac:dyDescent="0.3">
      <c r="A5713" s="7">
        <v>35850</v>
      </c>
      <c r="B5713" s="191">
        <v>1038.1400149999999</v>
      </c>
      <c r="C5713" s="191">
        <v>1038.7299800000001</v>
      </c>
      <c r="D5713" s="191">
        <v>1028.8900149999999</v>
      </c>
      <c r="E5713" s="191">
        <v>1030.5600589999999</v>
      </c>
      <c r="F5713" s="192">
        <v>1030.5600589999999</v>
      </c>
      <c r="G5713" s="191">
        <v>589880000</v>
      </c>
      <c r="H5713" s="194">
        <f t="shared" si="178"/>
        <v>-7.3014775372087348E-3</v>
      </c>
      <c r="I5713" s="193"/>
      <c r="J5713" s="197">
        <v>5711</v>
      </c>
      <c r="K5713" s="234"/>
      <c r="L5713" s="234"/>
      <c r="M5713" s="234"/>
      <c r="N5713" s="234"/>
      <c r="O5713" s="234"/>
      <c r="P5713" s="234"/>
      <c r="Q5713" s="7">
        <v>35850</v>
      </c>
      <c r="R5713" s="234">
        <v>0.19028999999999999</v>
      </c>
      <c r="S5713" s="234">
        <v>0.19084799999999999</v>
      </c>
      <c r="T5713" s="234">
        <v>0.18526799999999999</v>
      </c>
      <c r="U5713" s="234">
        <v>0.19028999999999999</v>
      </c>
      <c r="V5713" s="192">
        <v>0.164437</v>
      </c>
      <c r="W5713" s="234">
        <v>456590400</v>
      </c>
      <c r="X5713" s="194">
        <f t="shared" si="179"/>
        <v>2.9398310512031363E-3</v>
      </c>
      <c r="Y5713" s="193"/>
      <c r="Z5713" s="197">
        <v>5711</v>
      </c>
    </row>
    <row r="5714" spans="1:26" ht="14.4" x14ac:dyDescent="0.3">
      <c r="A5714" s="7">
        <v>35849</v>
      </c>
      <c r="B5714" s="191">
        <v>1034.209961</v>
      </c>
      <c r="C5714" s="191">
        <v>1038.6800539999999</v>
      </c>
      <c r="D5714" s="191">
        <v>1031.76001</v>
      </c>
      <c r="E5714" s="191">
        <v>1038.1400149999999</v>
      </c>
      <c r="F5714" s="192">
        <v>1038.1400149999999</v>
      </c>
      <c r="G5714" s="191">
        <v>550730000</v>
      </c>
      <c r="H5714" s="194">
        <f t="shared" si="178"/>
        <v>3.8000542909100129E-3</v>
      </c>
      <c r="I5714" s="193"/>
      <c r="J5714" s="197">
        <v>5712</v>
      </c>
      <c r="K5714" s="234"/>
      <c r="L5714" s="234"/>
      <c r="M5714" s="234"/>
      <c r="N5714" s="234"/>
      <c r="O5714" s="234"/>
      <c r="P5714" s="234"/>
      <c r="Q5714" s="7">
        <v>35849</v>
      </c>
      <c r="R5714" s="234">
        <v>0.17968799999999999</v>
      </c>
      <c r="S5714" s="234">
        <v>0.19308</v>
      </c>
      <c r="T5714" s="234">
        <v>0.17857100000000001</v>
      </c>
      <c r="U5714" s="234">
        <v>0.18973200000000001</v>
      </c>
      <c r="V5714" s="192">
        <v>0.16395499999999999</v>
      </c>
      <c r="W5714" s="234">
        <v>477489600</v>
      </c>
      <c r="X5714" s="194">
        <f t="shared" si="179"/>
        <v>6.2497164816506828E-2</v>
      </c>
      <c r="Y5714" s="193"/>
      <c r="Z5714" s="197">
        <v>5712</v>
      </c>
    </row>
    <row r="5715" spans="1:26" ht="14.4" x14ac:dyDescent="0.3">
      <c r="A5715" s="7">
        <v>35846</v>
      </c>
      <c r="B5715" s="191">
        <v>1028.280029</v>
      </c>
      <c r="C5715" s="191">
        <v>1034.209961</v>
      </c>
      <c r="D5715" s="191">
        <v>1022.690002</v>
      </c>
      <c r="E5715" s="191">
        <v>1034.209961</v>
      </c>
      <c r="F5715" s="192">
        <v>1034.209961</v>
      </c>
      <c r="G5715" s="191">
        <v>594300000</v>
      </c>
      <c r="H5715" s="194">
        <f t="shared" si="178"/>
        <v>5.7668454436160289E-3</v>
      </c>
      <c r="I5715" s="193"/>
      <c r="J5715" s="197">
        <v>5713</v>
      </c>
      <c r="K5715" s="234"/>
      <c r="L5715" s="234"/>
      <c r="M5715" s="234"/>
      <c r="N5715" s="234"/>
      <c r="O5715" s="234"/>
      <c r="P5715" s="234"/>
      <c r="Q5715" s="7">
        <v>35846</v>
      </c>
      <c r="R5715" s="234">
        <v>0.183036</v>
      </c>
      <c r="S5715" s="234">
        <v>0.18359400000000001</v>
      </c>
      <c r="T5715" s="234">
        <v>0.176897</v>
      </c>
      <c r="U5715" s="234">
        <v>0.17857100000000001</v>
      </c>
      <c r="V5715" s="192">
        <v>0.154311</v>
      </c>
      <c r="W5715" s="234">
        <v>325416000</v>
      </c>
      <c r="X5715" s="194">
        <f t="shared" si="179"/>
        <v>-2.1403295156196423E-2</v>
      </c>
      <c r="Y5715" s="193"/>
      <c r="Z5715" s="197">
        <v>5713</v>
      </c>
    </row>
    <row r="5716" spans="1:26" ht="14.4" x14ac:dyDescent="0.3">
      <c r="A5716" s="7">
        <v>35845</v>
      </c>
      <c r="B5716" s="191">
        <v>1032.079956</v>
      </c>
      <c r="C5716" s="191">
        <v>1032.9300539999999</v>
      </c>
      <c r="D5716" s="191">
        <v>1026.619995</v>
      </c>
      <c r="E5716" s="191">
        <v>1028.280029</v>
      </c>
      <c r="F5716" s="192">
        <v>1028.280029</v>
      </c>
      <c r="G5716" s="191">
        <v>581820000</v>
      </c>
      <c r="H5716" s="194">
        <f t="shared" si="178"/>
        <v>-3.6818145511974512E-3</v>
      </c>
      <c r="I5716" s="193"/>
      <c r="J5716" s="197">
        <v>5714</v>
      </c>
      <c r="K5716" s="234"/>
      <c r="L5716" s="234"/>
      <c r="M5716" s="234"/>
      <c r="N5716" s="234"/>
      <c r="O5716" s="234"/>
      <c r="P5716" s="234"/>
      <c r="Q5716" s="7">
        <v>35845</v>
      </c>
      <c r="R5716" s="234">
        <v>0.18638399999999999</v>
      </c>
      <c r="S5716" s="234">
        <v>0.186942</v>
      </c>
      <c r="T5716" s="234">
        <v>0.17857100000000001</v>
      </c>
      <c r="U5716" s="234">
        <v>0.182478</v>
      </c>
      <c r="V5716" s="192">
        <v>0.15768599999999999</v>
      </c>
      <c r="W5716" s="234">
        <v>399660800</v>
      </c>
      <c r="X5716" s="194">
        <f t="shared" si="179"/>
        <v>-6.0825333593862866E-3</v>
      </c>
      <c r="Y5716" s="193"/>
      <c r="Z5716" s="197">
        <v>5714</v>
      </c>
    </row>
    <row r="5717" spans="1:26" ht="14.4" x14ac:dyDescent="0.3">
      <c r="A5717" s="7">
        <v>35844</v>
      </c>
      <c r="B5717" s="191">
        <v>1022.76001</v>
      </c>
      <c r="C5717" s="191">
        <v>1032.079956</v>
      </c>
      <c r="D5717" s="191">
        <v>1021.700012</v>
      </c>
      <c r="E5717" s="191">
        <v>1032.079956</v>
      </c>
      <c r="F5717" s="192">
        <v>1032.079956</v>
      </c>
      <c r="G5717" s="191">
        <v>606000000</v>
      </c>
      <c r="H5717" s="194">
        <f t="shared" si="178"/>
        <v>9.1125443983677782E-3</v>
      </c>
      <c r="I5717" s="193"/>
      <c r="J5717" s="197">
        <v>5715</v>
      </c>
      <c r="K5717" s="234"/>
      <c r="L5717" s="234"/>
      <c r="M5717" s="234"/>
      <c r="N5717" s="234"/>
      <c r="O5717" s="234"/>
      <c r="P5717" s="234"/>
      <c r="Q5717" s="7">
        <v>35844</v>
      </c>
      <c r="R5717" s="234">
        <v>0.17466499999999999</v>
      </c>
      <c r="S5717" s="234">
        <v>0.18526799999999999</v>
      </c>
      <c r="T5717" s="234">
        <v>0.17466499999999999</v>
      </c>
      <c r="U5717" s="234">
        <v>0.18359400000000001</v>
      </c>
      <c r="V5717" s="192">
        <v>0.15865099999999999</v>
      </c>
      <c r="W5717" s="234">
        <v>494592000</v>
      </c>
      <c r="X5717" s="194">
        <f t="shared" si="179"/>
        <v>4.7775348870998574E-2</v>
      </c>
      <c r="Y5717" s="193"/>
      <c r="Z5717" s="197">
        <v>5715</v>
      </c>
    </row>
    <row r="5718" spans="1:26" ht="14.4" x14ac:dyDescent="0.3">
      <c r="A5718" s="7">
        <v>35843</v>
      </c>
      <c r="B5718" s="191">
        <v>1020.090027</v>
      </c>
      <c r="C5718" s="191">
        <v>1028.0200199999999</v>
      </c>
      <c r="D5718" s="191">
        <v>1020.090027</v>
      </c>
      <c r="E5718" s="191">
        <v>1022.76001</v>
      </c>
      <c r="F5718" s="192">
        <v>1022.76001</v>
      </c>
      <c r="G5718" s="191">
        <v>605890000</v>
      </c>
      <c r="H5718" s="194">
        <f t="shared" si="178"/>
        <v>2.6173993758690107E-3</v>
      </c>
      <c r="I5718" s="193"/>
      <c r="J5718" s="197">
        <v>5716</v>
      </c>
      <c r="K5718" s="234"/>
      <c r="L5718" s="234"/>
      <c r="M5718" s="234"/>
      <c r="N5718" s="234"/>
      <c r="O5718" s="234"/>
      <c r="P5718" s="234"/>
      <c r="Q5718" s="7">
        <v>35843</v>
      </c>
      <c r="R5718" s="234">
        <v>0.17410700000000001</v>
      </c>
      <c r="S5718" s="234">
        <v>0.176339</v>
      </c>
      <c r="T5718" s="234">
        <v>0.17410700000000001</v>
      </c>
      <c r="U5718" s="234">
        <v>0.17522299999999999</v>
      </c>
      <c r="V5718" s="192">
        <v>0.151417</v>
      </c>
      <c r="W5718" s="234">
        <v>182750400</v>
      </c>
      <c r="X5718" s="194">
        <f t="shared" si="179"/>
        <v>6.4073165706233347E-3</v>
      </c>
      <c r="Y5718" s="193"/>
      <c r="Z5718" s="197">
        <v>5716</v>
      </c>
    </row>
    <row r="5719" spans="1:26" ht="14.4" x14ac:dyDescent="0.3">
      <c r="A5719" s="7">
        <v>35839</v>
      </c>
      <c r="B5719" s="191">
        <v>1024.1400149999999</v>
      </c>
      <c r="C5719" s="191">
        <v>1024.1400149999999</v>
      </c>
      <c r="D5719" s="191">
        <v>1017.710022</v>
      </c>
      <c r="E5719" s="191">
        <v>1020.090027</v>
      </c>
      <c r="F5719" s="192">
        <v>1020.090027</v>
      </c>
      <c r="G5719" s="191">
        <v>531940000</v>
      </c>
      <c r="H5719" s="194">
        <f t="shared" si="178"/>
        <v>-3.9545256905131132E-3</v>
      </c>
      <c r="I5719" s="193"/>
      <c r="J5719" s="197">
        <v>5717</v>
      </c>
      <c r="K5719" s="234"/>
      <c r="L5719" s="234"/>
      <c r="M5719" s="234"/>
      <c r="N5719" s="234"/>
      <c r="O5719" s="234"/>
      <c r="P5719" s="234"/>
      <c r="Q5719" s="7">
        <v>35839</v>
      </c>
      <c r="R5719" s="234">
        <v>0.171317</v>
      </c>
      <c r="S5719" s="234">
        <v>0.177455</v>
      </c>
      <c r="T5719" s="234">
        <v>0.16964299999999999</v>
      </c>
      <c r="U5719" s="234">
        <v>0.17410700000000001</v>
      </c>
      <c r="V5719" s="192">
        <v>0.150453</v>
      </c>
      <c r="W5719" s="234">
        <v>207995200</v>
      </c>
      <c r="X5719" s="194">
        <f t="shared" si="179"/>
        <v>6.4553676549287805E-3</v>
      </c>
      <c r="Y5719" s="193"/>
      <c r="Z5719" s="197">
        <v>5717</v>
      </c>
    </row>
    <row r="5720" spans="1:26" ht="14.4" x14ac:dyDescent="0.3">
      <c r="A5720" s="7">
        <v>35838</v>
      </c>
      <c r="B5720" s="191">
        <v>1020.01001</v>
      </c>
      <c r="C5720" s="191">
        <v>1026.3000489999999</v>
      </c>
      <c r="D5720" s="191">
        <v>1008.549988</v>
      </c>
      <c r="E5720" s="191">
        <v>1024.1400149999999</v>
      </c>
      <c r="F5720" s="192">
        <v>1024.1400149999999</v>
      </c>
      <c r="G5720" s="191">
        <v>611480000</v>
      </c>
      <c r="H5720" s="194">
        <f t="shared" si="178"/>
        <v>4.0489847741788168E-3</v>
      </c>
      <c r="I5720" s="193"/>
      <c r="J5720" s="197">
        <v>5718</v>
      </c>
      <c r="K5720" s="234"/>
      <c r="L5720" s="234"/>
      <c r="M5720" s="234"/>
      <c r="N5720" s="234"/>
      <c r="O5720" s="234"/>
      <c r="P5720" s="234"/>
      <c r="Q5720" s="7">
        <v>35838</v>
      </c>
      <c r="R5720" s="234">
        <v>0.17075899999999999</v>
      </c>
      <c r="S5720" s="234">
        <v>0.17354900000000001</v>
      </c>
      <c r="T5720" s="234">
        <v>0.17020099999999999</v>
      </c>
      <c r="U5720" s="234">
        <v>0.17299100000000001</v>
      </c>
      <c r="V5720" s="192">
        <v>0.14948800000000001</v>
      </c>
      <c r="W5720" s="234">
        <v>203750400</v>
      </c>
      <c r="X5720" s="194">
        <f t="shared" si="179"/>
        <v>1.9734643064224608E-2</v>
      </c>
      <c r="Y5720" s="193"/>
      <c r="Z5720" s="197">
        <v>5718</v>
      </c>
    </row>
    <row r="5721" spans="1:26" ht="14.4" x14ac:dyDescent="0.3">
      <c r="A5721" s="7">
        <v>35837</v>
      </c>
      <c r="B5721" s="191">
        <v>1019.01001</v>
      </c>
      <c r="C5721" s="191">
        <v>1020.710022</v>
      </c>
      <c r="D5721" s="191">
        <v>1016.380005</v>
      </c>
      <c r="E5721" s="191">
        <v>1020.01001</v>
      </c>
      <c r="F5721" s="192">
        <v>1020.01001</v>
      </c>
      <c r="G5721" s="191">
        <v>599300000</v>
      </c>
      <c r="H5721" s="194">
        <f t="shared" si="178"/>
        <v>9.8134462879319513E-4</v>
      </c>
      <c r="I5721" s="193"/>
      <c r="J5721" s="197">
        <v>5719</v>
      </c>
      <c r="K5721" s="234"/>
      <c r="L5721" s="234"/>
      <c r="M5721" s="234"/>
      <c r="N5721" s="234"/>
      <c r="O5721" s="234"/>
      <c r="P5721" s="234"/>
      <c r="Q5721" s="7">
        <v>35837</v>
      </c>
      <c r="R5721" s="234">
        <v>0.17410700000000001</v>
      </c>
      <c r="S5721" s="234">
        <v>0.17410700000000001</v>
      </c>
      <c r="T5721" s="234">
        <v>0.16852700000000001</v>
      </c>
      <c r="U5721" s="234">
        <v>0.16964299999999999</v>
      </c>
      <c r="V5721" s="192">
        <v>0.146595</v>
      </c>
      <c r="W5721" s="234">
        <v>211668800</v>
      </c>
      <c r="X5721" s="194">
        <f t="shared" si="179"/>
        <v>-2.251101879696735E-2</v>
      </c>
      <c r="Y5721" s="193"/>
      <c r="Z5721" s="197">
        <v>5719</v>
      </c>
    </row>
    <row r="5722" spans="1:26" ht="14.4" x14ac:dyDescent="0.3">
      <c r="A5722" s="7">
        <v>35836</v>
      </c>
      <c r="B5722" s="191">
        <v>1010.73999</v>
      </c>
      <c r="C5722" s="191">
        <v>1022.150024</v>
      </c>
      <c r="D5722" s="191">
        <v>1010.710022</v>
      </c>
      <c r="E5722" s="191">
        <v>1019.01001</v>
      </c>
      <c r="F5722" s="192">
        <v>1019.01001</v>
      </c>
      <c r="G5722" s="191">
        <v>642800000</v>
      </c>
      <c r="H5722" s="194">
        <f t="shared" si="178"/>
        <v>8.1821438567993444E-3</v>
      </c>
      <c r="I5722" s="193"/>
      <c r="J5722" s="197">
        <v>5720</v>
      </c>
      <c r="K5722" s="234"/>
      <c r="L5722" s="234"/>
      <c r="M5722" s="234"/>
      <c r="N5722" s="234"/>
      <c r="O5722" s="234"/>
      <c r="P5722" s="234"/>
      <c r="Q5722" s="7">
        <v>35836</v>
      </c>
      <c r="R5722" s="234">
        <v>0.17075899999999999</v>
      </c>
      <c r="S5722" s="234">
        <v>0.17466499999999999</v>
      </c>
      <c r="T5722" s="234">
        <v>0.17020099999999999</v>
      </c>
      <c r="U5722" s="234">
        <v>0.17354900000000001</v>
      </c>
      <c r="V5722" s="192">
        <v>0.14997099999999999</v>
      </c>
      <c r="W5722" s="234">
        <v>422016000</v>
      </c>
      <c r="X5722" s="194">
        <f t="shared" si="179"/>
        <v>1.3030086056659503E-2</v>
      </c>
      <c r="Y5722" s="193"/>
      <c r="Z5722" s="197">
        <v>5720</v>
      </c>
    </row>
    <row r="5723" spans="1:26" ht="14.4" x14ac:dyDescent="0.3">
      <c r="A5723" s="7">
        <v>35835</v>
      </c>
      <c r="B5723" s="191">
        <v>1012.460022</v>
      </c>
      <c r="C5723" s="191">
        <v>1015.330017</v>
      </c>
      <c r="D5723" s="191">
        <v>1006.280029</v>
      </c>
      <c r="E5723" s="191">
        <v>1010.73999</v>
      </c>
      <c r="F5723" s="192">
        <v>1010.73999</v>
      </c>
      <c r="G5723" s="191">
        <v>524810000</v>
      </c>
      <c r="H5723" s="194">
        <f t="shared" si="178"/>
        <v>-1.6988641157427808E-3</v>
      </c>
      <c r="I5723" s="193"/>
      <c r="J5723" s="197">
        <v>5721</v>
      </c>
      <c r="K5723" s="234"/>
      <c r="L5723" s="234"/>
      <c r="M5723" s="234"/>
      <c r="N5723" s="234"/>
      <c r="O5723" s="234"/>
      <c r="P5723" s="234"/>
      <c r="Q5723" s="7">
        <v>35835</v>
      </c>
      <c r="R5723" s="234">
        <v>0.16406299999999999</v>
      </c>
      <c r="S5723" s="234">
        <v>0.17410700000000001</v>
      </c>
      <c r="T5723" s="234">
        <v>0.16406299999999999</v>
      </c>
      <c r="U5723" s="234">
        <v>0.171317</v>
      </c>
      <c r="V5723" s="192">
        <v>0.14804200000000001</v>
      </c>
      <c r="W5723" s="234">
        <v>494670400</v>
      </c>
      <c r="X5723" s="194">
        <f t="shared" si="179"/>
        <v>3.716625682198732E-2</v>
      </c>
      <c r="Y5723" s="193"/>
      <c r="Z5723" s="197">
        <v>5721</v>
      </c>
    </row>
    <row r="5724" spans="1:26" ht="14.4" x14ac:dyDescent="0.3">
      <c r="A5724" s="7">
        <v>35832</v>
      </c>
      <c r="B5724" s="191">
        <v>1003.539978</v>
      </c>
      <c r="C5724" s="191">
        <v>1013.070007</v>
      </c>
      <c r="D5724" s="191">
        <v>1003.3599850000001</v>
      </c>
      <c r="E5724" s="191">
        <v>1012.460022</v>
      </c>
      <c r="F5724" s="192">
        <v>1012.460022</v>
      </c>
      <c r="G5724" s="191">
        <v>569650000</v>
      </c>
      <c r="H5724" s="194">
        <f t="shared" si="178"/>
        <v>8.8885786272083732E-3</v>
      </c>
      <c r="I5724" s="193"/>
      <c r="J5724" s="197">
        <v>5722</v>
      </c>
      <c r="K5724" s="234"/>
      <c r="L5724" s="234"/>
      <c r="M5724" s="234"/>
      <c r="N5724" s="234"/>
      <c r="O5724" s="234"/>
      <c r="P5724" s="234"/>
      <c r="Q5724" s="7">
        <v>35832</v>
      </c>
      <c r="R5724" s="234">
        <v>0.16406299999999999</v>
      </c>
      <c r="S5724" s="234">
        <v>0.166853</v>
      </c>
      <c r="T5724" s="234">
        <v>0.16294600000000001</v>
      </c>
      <c r="U5724" s="234">
        <v>0.16517899999999999</v>
      </c>
      <c r="V5724" s="192">
        <v>0.142737</v>
      </c>
      <c r="W5724" s="234">
        <v>202339200</v>
      </c>
      <c r="X5724" s="194">
        <f t="shared" si="179"/>
        <v>1.0234197507272245E-2</v>
      </c>
      <c r="Y5724" s="193"/>
      <c r="Z5724" s="197">
        <v>5722</v>
      </c>
    </row>
    <row r="5725" spans="1:26" ht="14.4" x14ac:dyDescent="0.3">
      <c r="A5725" s="7">
        <v>35831</v>
      </c>
      <c r="B5725" s="191">
        <v>1006.900024</v>
      </c>
      <c r="C5725" s="191">
        <v>1013.51001</v>
      </c>
      <c r="D5725" s="191">
        <v>1000.27002</v>
      </c>
      <c r="E5725" s="191">
        <v>1003.539978</v>
      </c>
      <c r="F5725" s="192">
        <v>1003.539978</v>
      </c>
      <c r="G5725" s="191">
        <v>703980000</v>
      </c>
      <c r="H5725" s="194">
        <f t="shared" si="178"/>
        <v>-3.3370204786091168E-3</v>
      </c>
      <c r="I5725" s="193"/>
      <c r="J5725" s="197">
        <v>5723</v>
      </c>
      <c r="K5725" s="234"/>
      <c r="L5725" s="234"/>
      <c r="M5725" s="234"/>
      <c r="N5725" s="234"/>
      <c r="O5725" s="234"/>
      <c r="P5725" s="234"/>
      <c r="Q5725" s="7">
        <v>35831</v>
      </c>
      <c r="R5725" s="234">
        <v>0.16294600000000001</v>
      </c>
      <c r="S5725" s="234">
        <v>0.16517899999999999</v>
      </c>
      <c r="T5725" s="234">
        <v>0.160714</v>
      </c>
      <c r="U5725" s="234">
        <v>0.16350400000000001</v>
      </c>
      <c r="V5725" s="192">
        <v>0.141291</v>
      </c>
      <c r="W5725" s="234">
        <v>238268800</v>
      </c>
      <c r="X5725" s="194">
        <f t="shared" si="179"/>
        <v>3.4302028293847738E-3</v>
      </c>
      <c r="Y5725" s="193"/>
      <c r="Z5725" s="197">
        <v>5723</v>
      </c>
    </row>
    <row r="5726" spans="1:26" ht="14.4" x14ac:dyDescent="0.3">
      <c r="A5726" s="7">
        <v>35830</v>
      </c>
      <c r="B5726" s="191">
        <v>1006</v>
      </c>
      <c r="C5726" s="191">
        <v>1009.52002</v>
      </c>
      <c r="D5726" s="191">
        <v>999.42999299999997</v>
      </c>
      <c r="E5726" s="191">
        <v>1006.900024</v>
      </c>
      <c r="F5726" s="192">
        <v>1006.900024</v>
      </c>
      <c r="G5726" s="191">
        <v>695420000</v>
      </c>
      <c r="H5726" s="194">
        <f t="shared" si="178"/>
        <v>8.9465606361832043E-4</v>
      </c>
      <c r="I5726" s="193"/>
      <c r="J5726" s="197">
        <v>5724</v>
      </c>
      <c r="K5726" s="234"/>
      <c r="L5726" s="234"/>
      <c r="M5726" s="234"/>
      <c r="N5726" s="234"/>
      <c r="O5726" s="234"/>
      <c r="P5726" s="234"/>
      <c r="Q5726" s="7">
        <v>35830</v>
      </c>
      <c r="R5726" s="234">
        <v>0.161272</v>
      </c>
      <c r="S5726" s="234">
        <v>0.16517899999999999</v>
      </c>
      <c r="T5726" s="234">
        <v>0.160714</v>
      </c>
      <c r="U5726" s="234">
        <v>0.16294600000000001</v>
      </c>
      <c r="V5726" s="192">
        <v>0.14080799999999999</v>
      </c>
      <c r="W5726" s="234">
        <v>170195200</v>
      </c>
      <c r="X5726" s="194">
        <f t="shared" si="179"/>
        <v>-3.4184767607279387E-3</v>
      </c>
      <c r="Y5726" s="193"/>
      <c r="Z5726" s="197">
        <v>5724</v>
      </c>
    </row>
    <row r="5727" spans="1:26" ht="14.4" x14ac:dyDescent="0.3">
      <c r="A5727" s="7">
        <v>35829</v>
      </c>
      <c r="B5727" s="191">
        <v>1001.27002</v>
      </c>
      <c r="C5727" s="191">
        <v>1006.130005</v>
      </c>
      <c r="D5727" s="191">
        <v>996.90002400000003</v>
      </c>
      <c r="E5727" s="191">
        <v>1006</v>
      </c>
      <c r="F5727" s="192">
        <v>1006</v>
      </c>
      <c r="G5727" s="191">
        <v>692120000</v>
      </c>
      <c r="H5727" s="194">
        <f t="shared" si="178"/>
        <v>4.7239804503484036E-3</v>
      </c>
      <c r="I5727" s="193"/>
      <c r="J5727" s="197">
        <v>5725</v>
      </c>
      <c r="K5727" s="234"/>
      <c r="L5727" s="234"/>
      <c r="M5727" s="234"/>
      <c r="N5727" s="234"/>
      <c r="O5727" s="234"/>
      <c r="P5727" s="234"/>
      <c r="Q5727" s="7">
        <v>35829</v>
      </c>
      <c r="R5727" s="234">
        <v>0.15792400000000001</v>
      </c>
      <c r="S5727" s="234">
        <v>0.166295</v>
      </c>
      <c r="T5727" s="234">
        <v>0.15792400000000001</v>
      </c>
      <c r="U5727" s="234">
        <v>0.16350400000000001</v>
      </c>
      <c r="V5727" s="192">
        <v>0.141291</v>
      </c>
      <c r="W5727" s="234">
        <v>402617600</v>
      </c>
      <c r="X5727" s="194">
        <f t="shared" si="179"/>
        <v>3.5341618547937929E-2</v>
      </c>
      <c r="Y5727" s="193"/>
      <c r="Z5727" s="197">
        <v>5725</v>
      </c>
    </row>
    <row r="5728" spans="1:26" ht="14.4" x14ac:dyDescent="0.3">
      <c r="A5728" s="7">
        <v>35828</v>
      </c>
      <c r="B5728" s="191">
        <v>980.28002900000001</v>
      </c>
      <c r="C5728" s="191">
        <v>1002.47998</v>
      </c>
      <c r="D5728" s="191">
        <v>980.28002900000001</v>
      </c>
      <c r="E5728" s="191">
        <v>1001.27002</v>
      </c>
      <c r="F5728" s="192">
        <v>1001.27002</v>
      </c>
      <c r="G5728" s="191">
        <v>724320000</v>
      </c>
      <c r="H5728" s="194">
        <f t="shared" si="178"/>
        <v>2.141223974685302E-2</v>
      </c>
      <c r="I5728" s="193"/>
      <c r="J5728" s="197">
        <v>5726</v>
      </c>
      <c r="K5728" s="234"/>
      <c r="L5728" s="234"/>
      <c r="M5728" s="234"/>
      <c r="N5728" s="234"/>
      <c r="O5728" s="234"/>
      <c r="P5728" s="234"/>
      <c r="Q5728" s="7">
        <v>35828</v>
      </c>
      <c r="R5728" s="234">
        <v>0.16517899999999999</v>
      </c>
      <c r="S5728" s="234">
        <v>0.16517899999999999</v>
      </c>
      <c r="T5728" s="234">
        <v>0.15513399999999999</v>
      </c>
      <c r="U5728" s="234">
        <v>0.15792400000000001</v>
      </c>
      <c r="V5728" s="192">
        <v>0.13646800000000001</v>
      </c>
      <c r="W5728" s="234">
        <v>636742400</v>
      </c>
      <c r="X5728" s="194">
        <f t="shared" si="179"/>
        <v>-3.413522446581873E-2</v>
      </c>
      <c r="Y5728" s="193"/>
      <c r="Z5728" s="197">
        <v>5726</v>
      </c>
    </row>
    <row r="5729" spans="1:26" ht="14.4" x14ac:dyDescent="0.3">
      <c r="A5729" s="7">
        <v>35825</v>
      </c>
      <c r="B5729" s="191">
        <v>985.48999000000003</v>
      </c>
      <c r="C5729" s="191">
        <v>987.40997300000004</v>
      </c>
      <c r="D5729" s="191">
        <v>979.63000499999998</v>
      </c>
      <c r="E5729" s="191">
        <v>980.28002900000001</v>
      </c>
      <c r="F5729" s="192">
        <v>980.28002900000001</v>
      </c>
      <c r="G5729" s="191">
        <v>613380000</v>
      </c>
      <c r="H5729" s="194">
        <f t="shared" si="178"/>
        <v>-5.2866706439098597E-3</v>
      </c>
      <c r="I5729" s="193"/>
      <c r="J5729" s="197">
        <v>5727</v>
      </c>
      <c r="K5729" s="234"/>
      <c r="L5729" s="234"/>
      <c r="M5729" s="234"/>
      <c r="N5729" s="234"/>
      <c r="O5729" s="234"/>
      <c r="P5729" s="234"/>
      <c r="Q5729" s="7">
        <v>35825</v>
      </c>
      <c r="R5729" s="234">
        <v>0.16350400000000001</v>
      </c>
      <c r="S5729" s="234">
        <v>0.16852700000000001</v>
      </c>
      <c r="T5729" s="234">
        <v>0.16294600000000001</v>
      </c>
      <c r="U5729" s="234">
        <v>0.16350400000000001</v>
      </c>
      <c r="V5729" s="192">
        <v>0.141291</v>
      </c>
      <c r="W5729" s="234">
        <v>162444800</v>
      </c>
      <c r="X5729" s="194">
        <f t="shared" si="179"/>
        <v>-1.0130519767124171E-2</v>
      </c>
      <c r="Y5729" s="193"/>
      <c r="Z5729" s="197">
        <v>5727</v>
      </c>
    </row>
    <row r="5730" spans="1:26" ht="14.4" x14ac:dyDescent="0.3">
      <c r="A5730" s="7">
        <v>35824</v>
      </c>
      <c r="B5730" s="191">
        <v>977.46002199999998</v>
      </c>
      <c r="C5730" s="191">
        <v>992.65002400000003</v>
      </c>
      <c r="D5730" s="191">
        <v>975.21002199999998</v>
      </c>
      <c r="E5730" s="191">
        <v>985.48999000000003</v>
      </c>
      <c r="F5730" s="192">
        <v>985.48999000000003</v>
      </c>
      <c r="G5730" s="191">
        <v>750760000</v>
      </c>
      <c r="H5730" s="194">
        <f t="shared" si="178"/>
        <v>8.2151370074141552E-3</v>
      </c>
      <c r="I5730" s="193"/>
      <c r="J5730" s="197">
        <v>5728</v>
      </c>
      <c r="K5730" s="234"/>
      <c r="L5730" s="234"/>
      <c r="M5730" s="234"/>
      <c r="N5730" s="234"/>
      <c r="O5730" s="234"/>
      <c r="P5730" s="234"/>
      <c r="Q5730" s="7">
        <v>35824</v>
      </c>
      <c r="R5730" s="234">
        <v>0.16908500000000001</v>
      </c>
      <c r="S5730" s="234">
        <v>0.17075899999999999</v>
      </c>
      <c r="T5730" s="234">
        <v>0.16517899999999999</v>
      </c>
      <c r="U5730" s="234">
        <v>0.16517899999999999</v>
      </c>
      <c r="V5730" s="192">
        <v>0.142737</v>
      </c>
      <c r="W5730" s="234">
        <v>211881600</v>
      </c>
      <c r="X5730" s="194">
        <f t="shared" si="179"/>
        <v>-3.5834425365774601E-2</v>
      </c>
      <c r="Y5730" s="193"/>
      <c r="Z5730" s="197">
        <v>5728</v>
      </c>
    </row>
    <row r="5731" spans="1:26" ht="14.4" x14ac:dyDescent="0.3">
      <c r="A5731" s="7">
        <v>35823</v>
      </c>
      <c r="B5731" s="191">
        <v>969.02002000000005</v>
      </c>
      <c r="C5731" s="191">
        <v>978.63000499999998</v>
      </c>
      <c r="D5731" s="191">
        <v>969.02002000000005</v>
      </c>
      <c r="E5731" s="191">
        <v>977.46002199999998</v>
      </c>
      <c r="F5731" s="192">
        <v>977.46002199999998</v>
      </c>
      <c r="G5731" s="191">
        <v>708470000</v>
      </c>
      <c r="H5731" s="194">
        <f t="shared" si="178"/>
        <v>8.7098324346280634E-3</v>
      </c>
      <c r="I5731" s="193"/>
      <c r="J5731" s="197">
        <v>5729</v>
      </c>
      <c r="K5731" s="234"/>
      <c r="L5731" s="234"/>
      <c r="M5731" s="234"/>
      <c r="N5731" s="234"/>
      <c r="O5731" s="234"/>
      <c r="P5731" s="234"/>
      <c r="Q5731" s="7">
        <v>35823</v>
      </c>
      <c r="R5731" s="234">
        <v>0.171317</v>
      </c>
      <c r="S5731" s="234">
        <v>0.17299100000000001</v>
      </c>
      <c r="T5731" s="234">
        <v>0.166295</v>
      </c>
      <c r="U5731" s="234">
        <v>0.171317</v>
      </c>
      <c r="V5731" s="192">
        <v>0.14804200000000001</v>
      </c>
      <c r="W5731" s="234">
        <v>151121600</v>
      </c>
      <c r="X5731" s="194">
        <f t="shared" si="179"/>
        <v>3.2732669644007562E-3</v>
      </c>
      <c r="Y5731" s="193"/>
      <c r="Z5731" s="197">
        <v>5729</v>
      </c>
    </row>
    <row r="5732" spans="1:26" ht="14.4" x14ac:dyDescent="0.3">
      <c r="A5732" s="7">
        <v>35822</v>
      </c>
      <c r="B5732" s="191">
        <v>956.95001200000002</v>
      </c>
      <c r="C5732" s="191">
        <v>973.22997999999995</v>
      </c>
      <c r="D5732" s="191">
        <v>956.26000999999997</v>
      </c>
      <c r="E5732" s="191">
        <v>969.02002000000005</v>
      </c>
      <c r="F5732" s="192">
        <v>969.02002000000005</v>
      </c>
      <c r="G5732" s="191">
        <v>679140000</v>
      </c>
      <c r="H5732" s="194">
        <f t="shared" si="178"/>
        <v>1.2612997386116371E-2</v>
      </c>
      <c r="I5732" s="193"/>
      <c r="J5732" s="197">
        <v>5730</v>
      </c>
      <c r="K5732" s="234"/>
      <c r="L5732" s="234"/>
      <c r="M5732" s="234"/>
      <c r="N5732" s="234"/>
      <c r="O5732" s="234"/>
      <c r="P5732" s="234"/>
      <c r="Q5732" s="7">
        <v>35822</v>
      </c>
      <c r="R5732" s="234">
        <v>0.171317</v>
      </c>
      <c r="S5732" s="234">
        <v>0.17578099999999999</v>
      </c>
      <c r="T5732" s="234">
        <v>0.16964299999999999</v>
      </c>
      <c r="U5732" s="234">
        <v>0.17075899999999999</v>
      </c>
      <c r="V5732" s="192">
        <v>0.147559</v>
      </c>
      <c r="W5732" s="234">
        <v>112235200</v>
      </c>
      <c r="X5732" s="194">
        <f t="shared" si="179"/>
        <v>-1.6083109401150875E-2</v>
      </c>
      <c r="Y5732" s="193"/>
      <c r="Z5732" s="197">
        <v>5730</v>
      </c>
    </row>
    <row r="5733" spans="1:26" ht="14.4" x14ac:dyDescent="0.3">
      <c r="A5733" s="7">
        <v>35821</v>
      </c>
      <c r="B5733" s="191">
        <v>957.59002699999996</v>
      </c>
      <c r="C5733" s="191">
        <v>963.03997800000002</v>
      </c>
      <c r="D5733" s="191">
        <v>954.23999000000003</v>
      </c>
      <c r="E5733" s="191">
        <v>956.95001200000002</v>
      </c>
      <c r="F5733" s="192">
        <v>956.95001200000002</v>
      </c>
      <c r="G5733" s="191">
        <v>555080000</v>
      </c>
      <c r="H5733" s="194">
        <f t="shared" si="178"/>
        <v>-6.6836013529195679E-4</v>
      </c>
      <c r="I5733" s="193"/>
      <c r="J5733" s="197">
        <v>5731</v>
      </c>
      <c r="K5733" s="234"/>
      <c r="L5733" s="234"/>
      <c r="M5733" s="234"/>
      <c r="N5733" s="234"/>
      <c r="O5733" s="234"/>
      <c r="P5733" s="234"/>
      <c r="Q5733" s="7">
        <v>35821</v>
      </c>
      <c r="R5733" s="234">
        <v>0.17354900000000001</v>
      </c>
      <c r="S5733" s="234">
        <v>0.17466499999999999</v>
      </c>
      <c r="T5733" s="234">
        <v>0.16796900000000001</v>
      </c>
      <c r="U5733" s="234">
        <v>0.17354900000000001</v>
      </c>
      <c r="V5733" s="192">
        <v>0.14997099999999999</v>
      </c>
      <c r="W5733" s="234">
        <v>146440000</v>
      </c>
      <c r="X5733" s="194">
        <f t="shared" si="179"/>
        <v>-3.2036582853117597E-3</v>
      </c>
      <c r="Y5733" s="193"/>
      <c r="Z5733" s="197">
        <v>5731</v>
      </c>
    </row>
    <row r="5734" spans="1:26" ht="14.4" x14ac:dyDescent="0.3">
      <c r="A5734" s="7">
        <v>35818</v>
      </c>
      <c r="B5734" s="191">
        <v>963.03997800000002</v>
      </c>
      <c r="C5734" s="191">
        <v>966.44000200000005</v>
      </c>
      <c r="D5734" s="191">
        <v>950.85998500000005</v>
      </c>
      <c r="E5734" s="191">
        <v>957.59002699999996</v>
      </c>
      <c r="F5734" s="192">
        <v>957.59002699999996</v>
      </c>
      <c r="G5734" s="191">
        <v>635770000</v>
      </c>
      <c r="H5734" s="194">
        <f t="shared" si="178"/>
        <v>-5.6591119003369713E-3</v>
      </c>
      <c r="I5734" s="193"/>
      <c r="J5734" s="197">
        <v>5732</v>
      </c>
      <c r="K5734" s="234"/>
      <c r="L5734" s="234"/>
      <c r="M5734" s="234"/>
      <c r="N5734" s="234"/>
      <c r="O5734" s="234"/>
      <c r="P5734" s="234"/>
      <c r="Q5734" s="7">
        <v>35818</v>
      </c>
      <c r="R5734" s="234">
        <v>0.17299100000000001</v>
      </c>
      <c r="S5734" s="234">
        <v>0.17578099999999999</v>
      </c>
      <c r="T5734" s="234">
        <v>0.171875</v>
      </c>
      <c r="U5734" s="234">
        <v>0.17410700000000001</v>
      </c>
      <c r="V5734" s="192">
        <v>0.150453</v>
      </c>
      <c r="W5734" s="234">
        <v>233161600</v>
      </c>
      <c r="X5734" s="194">
        <f t="shared" si="179"/>
        <v>1.2987799951523082E-2</v>
      </c>
      <c r="Y5734" s="193"/>
      <c r="Z5734" s="197">
        <v>5732</v>
      </c>
    </row>
    <row r="5735" spans="1:26" ht="14.4" x14ac:dyDescent="0.3">
      <c r="A5735" s="7">
        <v>35817</v>
      </c>
      <c r="B5735" s="191">
        <v>970.80999799999995</v>
      </c>
      <c r="C5735" s="191">
        <v>970.80999799999995</v>
      </c>
      <c r="D5735" s="191">
        <v>959.48999000000003</v>
      </c>
      <c r="E5735" s="191">
        <v>963.03997800000002</v>
      </c>
      <c r="F5735" s="192">
        <v>963.03997800000002</v>
      </c>
      <c r="G5735" s="191">
        <v>646570000</v>
      </c>
      <c r="H5735" s="194">
        <f t="shared" si="178"/>
        <v>-8.0036464560596047E-3</v>
      </c>
      <c r="I5735" s="193"/>
      <c r="J5735" s="197">
        <v>5733</v>
      </c>
      <c r="K5735" s="234"/>
      <c r="L5735" s="234"/>
      <c r="M5735" s="234"/>
      <c r="N5735" s="234"/>
      <c r="O5735" s="234"/>
      <c r="P5735" s="234"/>
      <c r="Q5735" s="7">
        <v>35817</v>
      </c>
      <c r="R5735" s="234">
        <v>0.166853</v>
      </c>
      <c r="S5735" s="234">
        <v>0.176339</v>
      </c>
      <c r="T5735" s="234">
        <v>0.166295</v>
      </c>
      <c r="U5735" s="234">
        <v>0.171875</v>
      </c>
      <c r="V5735" s="192">
        <v>0.14852399999999999</v>
      </c>
      <c r="W5735" s="234">
        <v>329728000</v>
      </c>
      <c r="X5735" s="194">
        <f t="shared" si="179"/>
        <v>1.8180322474498106E-2</v>
      </c>
      <c r="Y5735" s="193"/>
      <c r="Z5735" s="197">
        <v>5733</v>
      </c>
    </row>
    <row r="5736" spans="1:26" ht="14.4" x14ac:dyDescent="0.3">
      <c r="A5736" s="7">
        <v>35816</v>
      </c>
      <c r="B5736" s="191">
        <v>978.59997599999997</v>
      </c>
      <c r="C5736" s="191">
        <v>978.59997599999997</v>
      </c>
      <c r="D5736" s="191">
        <v>963.28997800000002</v>
      </c>
      <c r="E5736" s="191">
        <v>970.80999799999995</v>
      </c>
      <c r="F5736" s="192">
        <v>970.80999799999995</v>
      </c>
      <c r="G5736" s="191">
        <v>626160000</v>
      </c>
      <c r="H5736" s="194">
        <f t="shared" si="178"/>
        <v>-7.9603292367135918E-3</v>
      </c>
      <c r="I5736" s="193"/>
      <c r="J5736" s="197">
        <v>5734</v>
      </c>
      <c r="K5736" s="234"/>
      <c r="L5736" s="234"/>
      <c r="M5736" s="234"/>
      <c r="N5736" s="234"/>
      <c r="O5736" s="234"/>
      <c r="P5736" s="234"/>
      <c r="Q5736" s="7">
        <v>35816</v>
      </c>
      <c r="R5736" s="234">
        <v>0.167411</v>
      </c>
      <c r="S5736" s="234">
        <v>0.17020099999999999</v>
      </c>
      <c r="T5736" s="234">
        <v>0.165737</v>
      </c>
      <c r="U5736" s="234">
        <v>0.16880600000000001</v>
      </c>
      <c r="V5736" s="192">
        <v>0.145872</v>
      </c>
      <c r="W5736" s="234">
        <v>190209600</v>
      </c>
      <c r="X5736" s="194">
        <f t="shared" si="179"/>
        <v>-8.1929873467640191E-3</v>
      </c>
      <c r="Y5736" s="193"/>
      <c r="Z5736" s="197">
        <v>5734</v>
      </c>
    </row>
    <row r="5737" spans="1:26" ht="14.4" x14ac:dyDescent="0.3">
      <c r="A5737" s="7">
        <v>35815</v>
      </c>
      <c r="B5737" s="191">
        <v>961.51000999999997</v>
      </c>
      <c r="C5737" s="191">
        <v>978.59997599999997</v>
      </c>
      <c r="D5737" s="191">
        <v>961.47997999999995</v>
      </c>
      <c r="E5737" s="191">
        <v>978.59997599999997</v>
      </c>
      <c r="F5737" s="192">
        <v>978.59997599999997</v>
      </c>
      <c r="G5737" s="191">
        <v>644790000</v>
      </c>
      <c r="H5737" s="194">
        <f t="shared" si="178"/>
        <v>1.7774090568230282E-2</v>
      </c>
      <c r="I5737" s="193"/>
      <c r="J5737" s="197">
        <v>5735</v>
      </c>
      <c r="K5737" s="234"/>
      <c r="L5737" s="234"/>
      <c r="M5737" s="234"/>
      <c r="N5737" s="234"/>
      <c r="O5737" s="234"/>
      <c r="P5737" s="234"/>
      <c r="Q5737" s="7">
        <v>35815</v>
      </c>
      <c r="R5737" s="234">
        <v>0.17020099999999999</v>
      </c>
      <c r="S5737" s="234">
        <v>0.172433</v>
      </c>
      <c r="T5737" s="234">
        <v>0.166295</v>
      </c>
      <c r="U5737" s="234">
        <v>0.17020099999999999</v>
      </c>
      <c r="V5737" s="192">
        <v>0.14707700000000001</v>
      </c>
      <c r="W5737" s="234">
        <v>241561600</v>
      </c>
      <c r="X5737" s="194">
        <f t="shared" si="179"/>
        <v>1.3289883429327404E-2</v>
      </c>
      <c r="Y5737" s="193"/>
      <c r="Z5737" s="197">
        <v>5735</v>
      </c>
    </row>
    <row r="5738" spans="1:26" ht="14.4" x14ac:dyDescent="0.3">
      <c r="A5738" s="7">
        <v>35811</v>
      </c>
      <c r="B5738" s="191">
        <v>950.72997999999995</v>
      </c>
      <c r="C5738" s="191">
        <v>965.11999500000002</v>
      </c>
      <c r="D5738" s="191">
        <v>950.72997999999995</v>
      </c>
      <c r="E5738" s="191">
        <v>961.51000999999997</v>
      </c>
      <c r="F5738" s="192">
        <v>961.51000999999997</v>
      </c>
      <c r="G5738" s="191">
        <v>670080000</v>
      </c>
      <c r="H5738" s="194">
        <f t="shared" si="178"/>
        <v>1.1338687352638245E-2</v>
      </c>
      <c r="I5738" s="193"/>
      <c r="J5738" s="197">
        <v>5736</v>
      </c>
      <c r="K5738" s="234"/>
      <c r="L5738" s="234"/>
      <c r="M5738" s="234"/>
      <c r="N5738" s="234"/>
      <c r="O5738" s="234"/>
      <c r="P5738" s="234"/>
      <c r="Q5738" s="7">
        <v>35811</v>
      </c>
      <c r="R5738" s="234">
        <v>0.17354900000000001</v>
      </c>
      <c r="S5738" s="234">
        <v>0.17354900000000001</v>
      </c>
      <c r="T5738" s="234">
        <v>0.166853</v>
      </c>
      <c r="U5738" s="234">
        <v>0.16796900000000001</v>
      </c>
      <c r="V5738" s="192">
        <v>0.145148</v>
      </c>
      <c r="W5738" s="234">
        <v>246355200</v>
      </c>
      <c r="X5738" s="194">
        <f t="shared" si="179"/>
        <v>-1.9548506504910818E-2</v>
      </c>
      <c r="Y5738" s="193"/>
      <c r="Z5738" s="197">
        <v>5736</v>
      </c>
    </row>
    <row r="5739" spans="1:26" ht="14.4" x14ac:dyDescent="0.3">
      <c r="A5739" s="7">
        <v>35810</v>
      </c>
      <c r="B5739" s="191">
        <v>957.94000200000005</v>
      </c>
      <c r="C5739" s="191">
        <v>957.94000200000005</v>
      </c>
      <c r="D5739" s="191">
        <v>950.27002000000005</v>
      </c>
      <c r="E5739" s="191">
        <v>950.72997999999995</v>
      </c>
      <c r="F5739" s="192">
        <v>950.72997999999995</v>
      </c>
      <c r="G5739" s="191">
        <v>569050000</v>
      </c>
      <c r="H5739" s="194">
        <f t="shared" si="178"/>
        <v>-7.526590376168563E-3</v>
      </c>
      <c r="I5739" s="193"/>
      <c r="J5739" s="197">
        <v>5737</v>
      </c>
      <c r="K5739" s="234"/>
      <c r="L5739" s="234"/>
      <c r="M5739" s="234"/>
      <c r="N5739" s="234"/>
      <c r="O5739" s="234"/>
      <c r="P5739" s="234"/>
      <c r="Q5739" s="7">
        <v>35810</v>
      </c>
      <c r="R5739" s="234">
        <v>0.171317</v>
      </c>
      <c r="S5739" s="234">
        <v>0.176339</v>
      </c>
      <c r="T5739" s="234">
        <v>0.166295</v>
      </c>
      <c r="U5739" s="234">
        <v>0.171317</v>
      </c>
      <c r="V5739" s="192">
        <v>0.14804200000000001</v>
      </c>
      <c r="W5739" s="234">
        <v>559272000</v>
      </c>
      <c r="X5739" s="194">
        <f t="shared" si="179"/>
        <v>-2.8481054192752313E-2</v>
      </c>
      <c r="Y5739" s="193"/>
      <c r="Z5739" s="197">
        <v>5737</v>
      </c>
    </row>
    <row r="5740" spans="1:26" ht="14.4" x14ac:dyDescent="0.3">
      <c r="A5740" s="7">
        <v>35809</v>
      </c>
      <c r="B5740" s="191">
        <v>952.11999500000002</v>
      </c>
      <c r="C5740" s="191">
        <v>958.11999500000002</v>
      </c>
      <c r="D5740" s="191">
        <v>948</v>
      </c>
      <c r="E5740" s="191">
        <v>957.94000200000005</v>
      </c>
      <c r="F5740" s="192">
        <v>957.94000200000005</v>
      </c>
      <c r="G5740" s="191">
        <v>603280000</v>
      </c>
      <c r="H5740" s="194">
        <f t="shared" si="178"/>
        <v>6.1126822570300417E-3</v>
      </c>
      <c r="I5740" s="193"/>
      <c r="J5740" s="197">
        <v>5738</v>
      </c>
      <c r="K5740" s="234"/>
      <c r="L5740" s="234"/>
      <c r="M5740" s="234"/>
      <c r="N5740" s="234"/>
      <c r="O5740" s="234"/>
      <c r="P5740" s="234"/>
      <c r="Q5740" s="7">
        <v>35809</v>
      </c>
      <c r="R5740" s="234">
        <v>0.177455</v>
      </c>
      <c r="S5740" s="234">
        <v>0.178013</v>
      </c>
      <c r="T5740" s="234">
        <v>0.171875</v>
      </c>
      <c r="U5740" s="234">
        <v>0.176339</v>
      </c>
      <c r="V5740" s="192">
        <v>0.15238199999999999</v>
      </c>
      <c r="W5740" s="234">
        <v>589265600</v>
      </c>
      <c r="X5740" s="194">
        <f t="shared" si="179"/>
        <v>1.2821279735199606E-2</v>
      </c>
      <c r="Y5740" s="193"/>
      <c r="Z5740" s="197">
        <v>5738</v>
      </c>
    </row>
    <row r="5741" spans="1:26" ht="14.4" x14ac:dyDescent="0.3">
      <c r="A5741" s="7">
        <v>35808</v>
      </c>
      <c r="B5741" s="191">
        <v>939.21002199999998</v>
      </c>
      <c r="C5741" s="191">
        <v>952.14001499999995</v>
      </c>
      <c r="D5741" s="191">
        <v>939.21002199999998</v>
      </c>
      <c r="E5741" s="191">
        <v>952.11999500000002</v>
      </c>
      <c r="F5741" s="192">
        <v>952.11999500000002</v>
      </c>
      <c r="G5741" s="191">
        <v>646740000</v>
      </c>
      <c r="H5741" s="194">
        <f t="shared" si="178"/>
        <v>1.3745565632390619E-2</v>
      </c>
      <c r="I5741" s="193"/>
      <c r="J5741" s="197">
        <v>5739</v>
      </c>
      <c r="K5741" s="234"/>
      <c r="L5741" s="234"/>
      <c r="M5741" s="234"/>
      <c r="N5741" s="234"/>
      <c r="O5741" s="234"/>
      <c r="P5741" s="234"/>
      <c r="Q5741" s="7">
        <v>35808</v>
      </c>
      <c r="R5741" s="234">
        <v>0.166295</v>
      </c>
      <c r="S5741" s="234">
        <v>0.17522299999999999</v>
      </c>
      <c r="T5741" s="234">
        <v>0.16517899999999999</v>
      </c>
      <c r="U5741" s="234">
        <v>0.17410700000000001</v>
      </c>
      <c r="V5741" s="192">
        <v>0.150453</v>
      </c>
      <c r="W5741" s="234">
        <v>636854400</v>
      </c>
      <c r="X5741" s="194">
        <f t="shared" si="179"/>
        <v>6.8497528549514339E-2</v>
      </c>
      <c r="Y5741" s="193"/>
      <c r="Z5741" s="197">
        <v>5739</v>
      </c>
    </row>
    <row r="5742" spans="1:26" ht="14.4" x14ac:dyDescent="0.3">
      <c r="A5742" s="7">
        <v>35807</v>
      </c>
      <c r="B5742" s="191">
        <v>927.69000200000005</v>
      </c>
      <c r="C5742" s="191">
        <v>939.25</v>
      </c>
      <c r="D5742" s="191">
        <v>912.830017</v>
      </c>
      <c r="E5742" s="191">
        <v>939.21002199999998</v>
      </c>
      <c r="F5742" s="192">
        <v>939.21002199999998</v>
      </c>
      <c r="G5742" s="191">
        <v>705450000</v>
      </c>
      <c r="H5742" s="194">
        <f t="shared" si="178"/>
        <v>1.2417962870316598E-2</v>
      </c>
      <c r="I5742" s="193"/>
      <c r="J5742" s="197">
        <v>5740</v>
      </c>
      <c r="K5742" s="234"/>
      <c r="L5742" s="234"/>
      <c r="M5742" s="234"/>
      <c r="N5742" s="234"/>
      <c r="O5742" s="234"/>
      <c r="P5742" s="234"/>
      <c r="Q5742" s="7">
        <v>35807</v>
      </c>
      <c r="R5742" s="234">
        <v>0.155692</v>
      </c>
      <c r="S5742" s="234">
        <v>0.166295</v>
      </c>
      <c r="T5742" s="234">
        <v>0.15290200000000001</v>
      </c>
      <c r="U5742" s="234">
        <v>0.16294600000000001</v>
      </c>
      <c r="V5742" s="192">
        <v>0.14080799999999999</v>
      </c>
      <c r="W5742" s="234">
        <v>516398400</v>
      </c>
      <c r="X5742" s="194">
        <f t="shared" si="179"/>
        <v>3.4348588287272668E-3</v>
      </c>
      <c r="Y5742" s="193"/>
      <c r="Z5742" s="197">
        <v>5740</v>
      </c>
    </row>
    <row r="5743" spans="1:26" ht="14.4" x14ac:dyDescent="0.3">
      <c r="A5743" s="7">
        <v>35804</v>
      </c>
      <c r="B5743" s="191">
        <v>956.04998799999998</v>
      </c>
      <c r="C5743" s="191">
        <v>956.04998799999998</v>
      </c>
      <c r="D5743" s="191">
        <v>921.71997099999999</v>
      </c>
      <c r="E5743" s="191">
        <v>927.69000200000005</v>
      </c>
      <c r="F5743" s="192">
        <v>927.69000200000005</v>
      </c>
      <c r="G5743" s="191">
        <v>746420000</v>
      </c>
      <c r="H5743" s="194">
        <f t="shared" si="178"/>
        <v>-2.9663706245452028E-2</v>
      </c>
      <c r="I5743" s="193"/>
      <c r="J5743" s="197">
        <v>5741</v>
      </c>
      <c r="K5743" s="234"/>
      <c r="L5743" s="234"/>
      <c r="M5743" s="234"/>
      <c r="N5743" s="234"/>
      <c r="O5743" s="234"/>
      <c r="P5743" s="234"/>
      <c r="Q5743" s="7">
        <v>35804</v>
      </c>
      <c r="R5743" s="234">
        <v>0.16183</v>
      </c>
      <c r="S5743" s="234">
        <v>0.17299100000000001</v>
      </c>
      <c r="T5743" s="234">
        <v>0.15625</v>
      </c>
      <c r="U5743" s="234">
        <v>0.162388</v>
      </c>
      <c r="V5743" s="192">
        <v>0.14032600000000001</v>
      </c>
      <c r="W5743" s="234">
        <v>886547200</v>
      </c>
      <c r="X5743" s="194">
        <f t="shared" si="179"/>
        <v>0</v>
      </c>
      <c r="Y5743" s="193"/>
      <c r="Z5743" s="197">
        <v>5741</v>
      </c>
    </row>
    <row r="5744" spans="1:26" ht="14.4" x14ac:dyDescent="0.3">
      <c r="A5744" s="7">
        <v>35803</v>
      </c>
      <c r="B5744" s="191">
        <v>964</v>
      </c>
      <c r="C5744" s="191">
        <v>964</v>
      </c>
      <c r="D5744" s="191">
        <v>955.03997800000002</v>
      </c>
      <c r="E5744" s="191">
        <v>956.04998799999998</v>
      </c>
      <c r="F5744" s="192">
        <v>956.04998799999998</v>
      </c>
      <c r="G5744" s="191">
        <v>652140000</v>
      </c>
      <c r="H5744" s="194">
        <f t="shared" si="178"/>
        <v>-8.2469004149377748E-3</v>
      </c>
      <c r="I5744" s="193"/>
      <c r="J5744" s="197">
        <v>5742</v>
      </c>
      <c r="K5744" s="234"/>
      <c r="L5744" s="234"/>
      <c r="M5744" s="234"/>
      <c r="N5744" s="234"/>
      <c r="O5744" s="234"/>
      <c r="P5744" s="234"/>
      <c r="Q5744" s="7">
        <v>35803</v>
      </c>
      <c r="R5744" s="234">
        <v>0.155692</v>
      </c>
      <c r="S5744" s="234">
        <v>0.166295</v>
      </c>
      <c r="T5744" s="234">
        <v>0.151228</v>
      </c>
      <c r="U5744" s="234">
        <v>0.162388</v>
      </c>
      <c r="V5744" s="192">
        <v>0.14032600000000001</v>
      </c>
      <c r="W5744" s="234">
        <v>774020800</v>
      </c>
      <c r="X5744" s="194">
        <f t="shared" si="179"/>
        <v>3.9282487298366212E-2</v>
      </c>
      <c r="Y5744" s="193"/>
      <c r="Z5744" s="197">
        <v>5742</v>
      </c>
    </row>
    <row r="5745" spans="1:26" ht="14.4" x14ac:dyDescent="0.3">
      <c r="A5745" s="7">
        <v>35802</v>
      </c>
      <c r="B5745" s="191">
        <v>966.580017</v>
      </c>
      <c r="C5745" s="191">
        <v>966.580017</v>
      </c>
      <c r="D5745" s="191">
        <v>952.669983</v>
      </c>
      <c r="E5745" s="191">
        <v>964</v>
      </c>
      <c r="F5745" s="192">
        <v>964</v>
      </c>
      <c r="G5745" s="191">
        <v>667390000</v>
      </c>
      <c r="H5745" s="194">
        <f t="shared" si="178"/>
        <v>-2.6692223660982205E-3</v>
      </c>
      <c r="I5745" s="193"/>
      <c r="J5745" s="197">
        <v>5743</v>
      </c>
      <c r="K5745" s="234"/>
      <c r="L5745" s="234"/>
      <c r="M5745" s="234"/>
      <c r="N5745" s="234"/>
      <c r="O5745" s="234"/>
      <c r="P5745" s="234"/>
      <c r="Q5745" s="7">
        <v>35802</v>
      </c>
      <c r="R5745" s="234">
        <v>0.16796900000000001</v>
      </c>
      <c r="S5745" s="234">
        <v>0.16964299999999999</v>
      </c>
      <c r="T5745" s="234">
        <v>0.15457599999999999</v>
      </c>
      <c r="U5745" s="234">
        <v>0.15625</v>
      </c>
      <c r="V5745" s="192">
        <v>0.135022</v>
      </c>
      <c r="W5745" s="234">
        <v>1041622400</v>
      </c>
      <c r="X5745" s="194">
        <f t="shared" si="179"/>
        <v>-7.5907003483605087E-2</v>
      </c>
      <c r="Y5745" s="193"/>
      <c r="Z5745" s="197">
        <v>5743</v>
      </c>
    </row>
    <row r="5746" spans="1:26" ht="14.4" x14ac:dyDescent="0.3">
      <c r="A5746" s="7">
        <v>35801</v>
      </c>
      <c r="B5746" s="191">
        <v>977.07000700000003</v>
      </c>
      <c r="C5746" s="191">
        <v>977.07000700000003</v>
      </c>
      <c r="D5746" s="191">
        <v>962.67999299999997</v>
      </c>
      <c r="E5746" s="191">
        <v>966.580017</v>
      </c>
      <c r="F5746" s="192">
        <v>966.580017</v>
      </c>
      <c r="G5746" s="191">
        <v>618360000</v>
      </c>
      <c r="H5746" s="194">
        <f t="shared" si="178"/>
        <v>-1.0736170310056435E-2</v>
      </c>
      <c r="I5746" s="193"/>
      <c r="J5746" s="197">
        <v>5744</v>
      </c>
      <c r="K5746" s="234"/>
      <c r="L5746" s="234"/>
      <c r="M5746" s="234"/>
      <c r="N5746" s="234"/>
      <c r="O5746" s="234"/>
      <c r="P5746" s="234"/>
      <c r="Q5746" s="7">
        <v>35801</v>
      </c>
      <c r="R5746" s="234">
        <v>0.14229900000000001</v>
      </c>
      <c r="S5746" s="234">
        <v>0.17857100000000001</v>
      </c>
      <c r="T5746" s="234">
        <v>0.13169600000000001</v>
      </c>
      <c r="U5746" s="234">
        <v>0.16908500000000001</v>
      </c>
      <c r="V5746" s="192">
        <v>0.14611299999999999</v>
      </c>
      <c r="W5746" s="234">
        <v>1812473600</v>
      </c>
      <c r="X5746" s="194">
        <f t="shared" si="179"/>
        <v>0.19291499297867476</v>
      </c>
      <c r="Y5746" s="193"/>
      <c r="Z5746" s="197">
        <v>5744</v>
      </c>
    </row>
    <row r="5747" spans="1:26" ht="14.4" x14ac:dyDescent="0.3">
      <c r="A5747" s="7">
        <v>35800</v>
      </c>
      <c r="B5747" s="191">
        <v>975.03997800000002</v>
      </c>
      <c r="C5747" s="191">
        <v>982.63000499999998</v>
      </c>
      <c r="D5747" s="191">
        <v>969</v>
      </c>
      <c r="E5747" s="191">
        <v>977.07000700000003</v>
      </c>
      <c r="F5747" s="192">
        <v>977.07000700000003</v>
      </c>
      <c r="G5747" s="191">
        <v>628070000</v>
      </c>
      <c r="H5747" s="194">
        <f t="shared" si="178"/>
        <v>2.0819956574129445E-3</v>
      </c>
      <c r="I5747" s="193"/>
      <c r="J5747" s="197">
        <v>5745</v>
      </c>
      <c r="K5747" s="234"/>
      <c r="L5747" s="234"/>
      <c r="M5747" s="234"/>
      <c r="N5747" s="234"/>
      <c r="O5747" s="234"/>
      <c r="P5747" s="234"/>
      <c r="Q5747" s="7">
        <v>35800</v>
      </c>
      <c r="R5747" s="234">
        <v>0.14732100000000001</v>
      </c>
      <c r="S5747" s="234">
        <v>0.14787900000000001</v>
      </c>
      <c r="T5747" s="234">
        <v>0.135603</v>
      </c>
      <c r="U5747" s="234">
        <v>0.14174100000000001</v>
      </c>
      <c r="V5747" s="192">
        <v>0.122484</v>
      </c>
      <c r="W5747" s="234">
        <v>651873600</v>
      </c>
      <c r="X5747" s="194">
        <f t="shared" si="179"/>
        <v>-2.3074407586718401E-2</v>
      </c>
      <c r="Y5747" s="193"/>
      <c r="Z5747" s="197">
        <v>5745</v>
      </c>
    </row>
    <row r="5748" spans="1:26" ht="14.4" x14ac:dyDescent="0.3">
      <c r="A5748" s="7">
        <v>35797</v>
      </c>
      <c r="B5748" s="191">
        <v>970.42999299999997</v>
      </c>
      <c r="C5748" s="191">
        <v>975.03997800000002</v>
      </c>
      <c r="D5748" s="191">
        <v>965.72997999999995</v>
      </c>
      <c r="E5748" s="191">
        <v>975.03997800000002</v>
      </c>
      <c r="F5748" s="192">
        <v>975.03997800000002</v>
      </c>
      <c r="G5748" s="191">
        <v>366730000</v>
      </c>
      <c r="H5748" s="194">
        <f t="shared" si="178"/>
        <v>4.7504560176965301E-3</v>
      </c>
      <c r="I5748" s="193"/>
      <c r="J5748" s="197">
        <v>5746</v>
      </c>
      <c r="K5748" s="234"/>
      <c r="L5748" s="234"/>
      <c r="M5748" s="234"/>
      <c r="N5748" s="234"/>
      <c r="O5748" s="234"/>
      <c r="P5748" s="234"/>
      <c r="Q5748" s="7">
        <v>35797</v>
      </c>
      <c r="R5748" s="234">
        <v>0.121652</v>
      </c>
      <c r="S5748" s="234">
        <v>0.145089</v>
      </c>
      <c r="T5748" s="234">
        <v>0.120536</v>
      </c>
      <c r="U5748" s="234">
        <v>0.145089</v>
      </c>
      <c r="V5748" s="192">
        <v>0.12537699999999999</v>
      </c>
      <c r="W5748" s="234">
        <v>718110400</v>
      </c>
      <c r="X5748" s="194">
        <f t="shared" si="179"/>
        <v>0.23809570833251037</v>
      </c>
      <c r="Y5748" s="193"/>
      <c r="Z5748" s="197">
        <v>5746</v>
      </c>
    </row>
    <row r="5749" spans="1:26" ht="14.4" x14ac:dyDescent="0.3">
      <c r="A5749" s="7">
        <v>35795</v>
      </c>
      <c r="B5749" s="191">
        <v>970.84002699999996</v>
      </c>
      <c r="C5749" s="191">
        <v>975.02002000000005</v>
      </c>
      <c r="D5749" s="191">
        <v>967.40997300000004</v>
      </c>
      <c r="E5749" s="191">
        <v>970.42999299999997</v>
      </c>
      <c r="F5749" s="192">
        <v>970.42999299999997</v>
      </c>
      <c r="G5749" s="191">
        <v>467280000</v>
      </c>
      <c r="H5749" s="194">
        <f t="shared" si="178"/>
        <v>-4.2234970602422024E-4</v>
      </c>
      <c r="I5749" s="193"/>
      <c r="J5749" s="197">
        <v>5747</v>
      </c>
      <c r="K5749" s="234"/>
      <c r="L5749" s="234"/>
      <c r="M5749" s="234"/>
      <c r="N5749" s="234"/>
      <c r="O5749" s="234"/>
      <c r="P5749" s="234"/>
      <c r="Q5749" s="7">
        <v>35795</v>
      </c>
      <c r="R5749" s="234">
        <v>0.117188</v>
      </c>
      <c r="S5749" s="234">
        <v>0.121652</v>
      </c>
      <c r="T5749" s="234">
        <v>0.115513</v>
      </c>
      <c r="U5749" s="234">
        <v>0.117188</v>
      </c>
      <c r="V5749" s="192">
        <v>0.10126599999999999</v>
      </c>
      <c r="W5749" s="234">
        <v>406358400</v>
      </c>
      <c r="X5749" s="194">
        <f t="shared" si="179"/>
        <v>-4.7469754002497436E-3</v>
      </c>
      <c r="Y5749" s="193"/>
      <c r="Z5749" s="197">
        <v>5747</v>
      </c>
    </row>
    <row r="5750" spans="1:26" ht="14.4" x14ac:dyDescent="0.3">
      <c r="A5750" s="7">
        <v>35794</v>
      </c>
      <c r="B5750" s="191">
        <v>953.34997599999997</v>
      </c>
      <c r="C5750" s="191">
        <v>970.84002699999996</v>
      </c>
      <c r="D5750" s="191">
        <v>953.34997599999997</v>
      </c>
      <c r="E5750" s="191">
        <v>970.84002699999996</v>
      </c>
      <c r="F5750" s="192">
        <v>970.84002699999996</v>
      </c>
      <c r="G5750" s="191">
        <v>499500000</v>
      </c>
      <c r="H5750" s="194">
        <f t="shared" si="178"/>
        <v>1.8345887072220363E-2</v>
      </c>
      <c r="I5750" s="193"/>
      <c r="J5750" s="197">
        <v>5748</v>
      </c>
      <c r="K5750" s="234"/>
      <c r="L5750" s="234"/>
      <c r="M5750" s="234"/>
      <c r="N5750" s="234"/>
      <c r="O5750" s="234"/>
      <c r="P5750" s="234"/>
      <c r="Q5750" s="7">
        <v>35794</v>
      </c>
      <c r="R5750" s="234">
        <v>0.11607099999999999</v>
      </c>
      <c r="S5750" s="234">
        <v>0.119978</v>
      </c>
      <c r="T5750" s="234">
        <v>0.113839</v>
      </c>
      <c r="U5750" s="234">
        <v>0.117746</v>
      </c>
      <c r="V5750" s="192">
        <v>0.10174900000000001</v>
      </c>
      <c r="W5750" s="234">
        <v>342507200</v>
      </c>
      <c r="X5750" s="194">
        <f t="shared" si="179"/>
        <v>4.7696166531709678E-3</v>
      </c>
      <c r="Y5750" s="193"/>
      <c r="Z5750" s="197">
        <v>5748</v>
      </c>
    </row>
    <row r="5751" spans="1:26" ht="14.4" x14ac:dyDescent="0.3">
      <c r="A5751" s="7">
        <v>35793</v>
      </c>
      <c r="B5751" s="191">
        <v>936.46002199999998</v>
      </c>
      <c r="C5751" s="191">
        <v>953.95001200000002</v>
      </c>
      <c r="D5751" s="191">
        <v>936.46002199999998</v>
      </c>
      <c r="E5751" s="191">
        <v>953.34997599999997</v>
      </c>
      <c r="F5751" s="192">
        <v>953.34997599999997</v>
      </c>
      <c r="G5751" s="191">
        <v>443160000</v>
      </c>
      <c r="H5751" s="194">
        <f t="shared" si="178"/>
        <v>1.8035958399941165E-2</v>
      </c>
      <c r="I5751" s="193"/>
      <c r="J5751" s="197">
        <v>5749</v>
      </c>
      <c r="K5751" s="234"/>
      <c r="L5751" s="234"/>
      <c r="M5751" s="234"/>
      <c r="N5751" s="234"/>
      <c r="O5751" s="234"/>
      <c r="P5751" s="234"/>
      <c r="Q5751" s="7">
        <v>35793</v>
      </c>
      <c r="R5751" s="234">
        <v>0.118862</v>
      </c>
      <c r="S5751" s="234">
        <v>0.119978</v>
      </c>
      <c r="T5751" s="234">
        <v>0.114955</v>
      </c>
      <c r="U5751" s="234">
        <v>0.117188</v>
      </c>
      <c r="V5751" s="192">
        <v>0.10126599999999999</v>
      </c>
      <c r="W5751" s="234">
        <v>278196800</v>
      </c>
      <c r="X5751" s="194">
        <f t="shared" si="179"/>
        <v>-1.4087798039196634E-2</v>
      </c>
      <c r="Y5751" s="193"/>
      <c r="Z5751" s="197">
        <v>5749</v>
      </c>
    </row>
    <row r="5752" spans="1:26" ht="14.4" x14ac:dyDescent="0.3">
      <c r="A5752" s="7">
        <v>35790</v>
      </c>
      <c r="B5752" s="191">
        <v>932.70001200000002</v>
      </c>
      <c r="C5752" s="191">
        <v>939.98999000000003</v>
      </c>
      <c r="D5752" s="191">
        <v>932.70001200000002</v>
      </c>
      <c r="E5752" s="191">
        <v>936.46002199999998</v>
      </c>
      <c r="F5752" s="192">
        <v>936.46002199999998</v>
      </c>
      <c r="G5752" s="191">
        <v>154900000</v>
      </c>
      <c r="H5752" s="194">
        <f t="shared" si="178"/>
        <v>4.0313176279877282E-3</v>
      </c>
      <c r="I5752" s="193"/>
      <c r="J5752" s="197">
        <v>5750</v>
      </c>
      <c r="K5752" s="234"/>
      <c r="L5752" s="234"/>
      <c r="M5752" s="234"/>
      <c r="N5752" s="234"/>
      <c r="O5752" s="234"/>
      <c r="P5752" s="234"/>
      <c r="Q5752" s="7">
        <v>35790</v>
      </c>
      <c r="R5752" s="234">
        <v>0.116629</v>
      </c>
      <c r="S5752" s="234">
        <v>0.11942</v>
      </c>
      <c r="T5752" s="234">
        <v>0.11607099999999999</v>
      </c>
      <c r="U5752" s="234">
        <v>0.118862</v>
      </c>
      <c r="V5752" s="192">
        <v>0.102713</v>
      </c>
      <c r="W5752" s="234">
        <v>107878400</v>
      </c>
      <c r="X5752" s="194">
        <f t="shared" si="179"/>
        <v>1.4289099994075049E-2</v>
      </c>
      <c r="Y5752" s="193"/>
      <c r="Z5752" s="197">
        <v>5750</v>
      </c>
    </row>
    <row r="5753" spans="1:26" ht="14.4" x14ac:dyDescent="0.3">
      <c r="A5753" s="7">
        <v>35788</v>
      </c>
      <c r="B5753" s="191">
        <v>939.13000499999998</v>
      </c>
      <c r="C5753" s="191">
        <v>942.88000499999998</v>
      </c>
      <c r="D5753" s="191">
        <v>932.70001200000002</v>
      </c>
      <c r="E5753" s="191">
        <v>932.70001200000002</v>
      </c>
      <c r="F5753" s="192">
        <v>932.70001200000002</v>
      </c>
      <c r="G5753" s="191">
        <v>265980000</v>
      </c>
      <c r="H5753" s="194">
        <f t="shared" si="178"/>
        <v>-6.846754938896844E-3</v>
      </c>
      <c r="I5753" s="193"/>
      <c r="J5753" s="197">
        <v>5751</v>
      </c>
      <c r="K5753" s="234"/>
      <c r="L5753" s="234"/>
      <c r="M5753" s="234"/>
      <c r="N5753" s="234"/>
      <c r="O5753" s="234"/>
      <c r="P5753" s="234"/>
      <c r="Q5753" s="7">
        <v>35788</v>
      </c>
      <c r="R5753" s="234">
        <v>0.11607099999999999</v>
      </c>
      <c r="S5753" s="234">
        <v>0.11830400000000001</v>
      </c>
      <c r="T5753" s="234">
        <v>0.11607099999999999</v>
      </c>
      <c r="U5753" s="234">
        <v>0.117188</v>
      </c>
      <c r="V5753" s="192">
        <v>0.10126599999999999</v>
      </c>
      <c r="W5753" s="234">
        <v>97832000</v>
      </c>
      <c r="X5753" s="194">
        <f t="shared" si="179"/>
        <v>1.4486074934882678E-2</v>
      </c>
      <c r="Y5753" s="193"/>
      <c r="Z5753" s="197">
        <v>5751</v>
      </c>
    </row>
    <row r="5754" spans="1:26" ht="14.4" x14ac:dyDescent="0.3">
      <c r="A5754" s="7">
        <v>35787</v>
      </c>
      <c r="B5754" s="191">
        <v>953.70001200000002</v>
      </c>
      <c r="C5754" s="191">
        <v>954.51000999999997</v>
      </c>
      <c r="D5754" s="191">
        <v>938.90997300000004</v>
      </c>
      <c r="E5754" s="191">
        <v>939.13000499999998</v>
      </c>
      <c r="F5754" s="192">
        <v>939.13000499999998</v>
      </c>
      <c r="G5754" s="191">
        <v>515070000</v>
      </c>
      <c r="H5754" s="194">
        <f t="shared" si="178"/>
        <v>-1.5277348030483228E-2</v>
      </c>
      <c r="I5754" s="193"/>
      <c r="J5754" s="197">
        <v>5752</v>
      </c>
      <c r="K5754" s="234"/>
      <c r="L5754" s="234"/>
      <c r="M5754" s="234"/>
      <c r="N5754" s="234"/>
      <c r="O5754" s="234"/>
      <c r="P5754" s="234"/>
      <c r="Q5754" s="7">
        <v>35787</v>
      </c>
      <c r="R5754" s="234">
        <v>0.117188</v>
      </c>
      <c r="S5754" s="234">
        <v>0.118862</v>
      </c>
      <c r="T5754" s="234">
        <v>0.115513</v>
      </c>
      <c r="U5754" s="234">
        <v>0.115513</v>
      </c>
      <c r="V5754" s="192">
        <v>9.9820000000000006E-2</v>
      </c>
      <c r="W5754" s="234">
        <v>458830400</v>
      </c>
      <c r="X5754" s="194">
        <f t="shared" si="179"/>
        <v>-2.8165860212436524E-2</v>
      </c>
      <c r="Y5754" s="193"/>
      <c r="Z5754" s="197">
        <v>5752</v>
      </c>
    </row>
    <row r="5755" spans="1:26" ht="14.4" x14ac:dyDescent="0.3">
      <c r="A5755" s="7">
        <v>35786</v>
      </c>
      <c r="B5755" s="191">
        <v>946.78002900000001</v>
      </c>
      <c r="C5755" s="191">
        <v>956.72997999999995</v>
      </c>
      <c r="D5755" s="191">
        <v>946.25</v>
      </c>
      <c r="E5755" s="191">
        <v>953.70001200000002</v>
      </c>
      <c r="F5755" s="192">
        <v>953.70001200000002</v>
      </c>
      <c r="G5755" s="191">
        <v>530670000</v>
      </c>
      <c r="H5755" s="194">
        <f t="shared" si="178"/>
        <v>7.3089659562305806E-3</v>
      </c>
      <c r="I5755" s="193"/>
      <c r="J5755" s="197">
        <v>5753</v>
      </c>
      <c r="K5755" s="234"/>
      <c r="L5755" s="234"/>
      <c r="M5755" s="234"/>
      <c r="N5755" s="234"/>
      <c r="O5755" s="234"/>
      <c r="P5755" s="234"/>
      <c r="Q5755" s="7">
        <v>35786</v>
      </c>
      <c r="R5755" s="234">
        <v>0.12388399999999999</v>
      </c>
      <c r="S5755" s="234">
        <v>0.125</v>
      </c>
      <c r="T5755" s="234">
        <v>0.117746</v>
      </c>
      <c r="U5755" s="234">
        <v>0.118862</v>
      </c>
      <c r="V5755" s="192">
        <v>0.102713</v>
      </c>
      <c r="W5755" s="234">
        <v>159476800</v>
      </c>
      <c r="X5755" s="194">
        <f t="shared" si="179"/>
        <v>-2.7394276840331102E-2</v>
      </c>
      <c r="Y5755" s="193"/>
      <c r="Z5755" s="197">
        <v>5753</v>
      </c>
    </row>
    <row r="5756" spans="1:26" ht="14.4" x14ac:dyDescent="0.3">
      <c r="A5756" s="7">
        <v>35783</v>
      </c>
      <c r="B5756" s="191">
        <v>955.29998799999998</v>
      </c>
      <c r="C5756" s="191">
        <v>955.29998799999998</v>
      </c>
      <c r="D5756" s="191">
        <v>924.919983</v>
      </c>
      <c r="E5756" s="191">
        <v>946.78002900000001</v>
      </c>
      <c r="F5756" s="192">
        <v>946.78002900000001</v>
      </c>
      <c r="G5756" s="191">
        <v>793200000</v>
      </c>
      <c r="H5756" s="194">
        <f t="shared" si="178"/>
        <v>-8.9186214875153665E-3</v>
      </c>
      <c r="I5756" s="193"/>
      <c r="J5756" s="197">
        <v>5754</v>
      </c>
      <c r="K5756" s="234"/>
      <c r="L5756" s="234"/>
      <c r="M5756" s="234"/>
      <c r="N5756" s="234"/>
      <c r="O5756" s="234"/>
      <c r="P5756" s="234"/>
      <c r="Q5756" s="7">
        <v>35783</v>
      </c>
      <c r="R5756" s="234">
        <v>0.12109399999999999</v>
      </c>
      <c r="S5756" s="234">
        <v>0.12388399999999999</v>
      </c>
      <c r="T5756" s="234">
        <v>0.11830400000000001</v>
      </c>
      <c r="U5756" s="234">
        <v>0.12221</v>
      </c>
      <c r="V5756" s="192">
        <v>0.10560600000000001</v>
      </c>
      <c r="W5756" s="234">
        <v>190612800</v>
      </c>
      <c r="X5756" s="194">
        <f t="shared" si="179"/>
        <v>-9.0549961997165619E-3</v>
      </c>
      <c r="Y5756" s="193"/>
      <c r="Z5756" s="197">
        <v>5754</v>
      </c>
    </row>
    <row r="5757" spans="1:26" ht="14.4" x14ac:dyDescent="0.3">
      <c r="A5757" s="7">
        <v>35782</v>
      </c>
      <c r="B5757" s="191">
        <v>965.53997800000002</v>
      </c>
      <c r="C5757" s="191">
        <v>965.53997800000002</v>
      </c>
      <c r="D5757" s="191">
        <v>950.54998799999998</v>
      </c>
      <c r="E5757" s="191">
        <v>955.29998799999998</v>
      </c>
      <c r="F5757" s="192">
        <v>955.29998799999998</v>
      </c>
      <c r="G5757" s="191">
        <v>618870000</v>
      </c>
      <c r="H5757" s="194">
        <f t="shared" si="178"/>
        <v>-1.0605454184518534E-2</v>
      </c>
      <c r="I5757" s="193"/>
      <c r="J5757" s="197">
        <v>5755</v>
      </c>
      <c r="K5757" s="234"/>
      <c r="L5757" s="234"/>
      <c r="M5757" s="234"/>
      <c r="N5757" s="234"/>
      <c r="O5757" s="234"/>
      <c r="P5757" s="234"/>
      <c r="Q5757" s="7">
        <v>35782</v>
      </c>
      <c r="R5757" s="234">
        <v>0.125</v>
      </c>
      <c r="S5757" s="234">
        <v>0.125</v>
      </c>
      <c r="T5757" s="234">
        <v>0.122768</v>
      </c>
      <c r="U5757" s="234">
        <v>0.12332600000000001</v>
      </c>
      <c r="V5757" s="192">
        <v>0.106571</v>
      </c>
      <c r="W5757" s="234">
        <v>202048000</v>
      </c>
      <c r="X5757" s="194">
        <f t="shared" si="179"/>
        <v>-8.9645231785000831E-3</v>
      </c>
      <c r="Y5757" s="193"/>
      <c r="Z5757" s="197">
        <v>5755</v>
      </c>
    </row>
    <row r="5758" spans="1:26" ht="14.4" x14ac:dyDescent="0.3">
      <c r="A5758" s="7">
        <v>35781</v>
      </c>
      <c r="B5758" s="191">
        <v>968.03997800000002</v>
      </c>
      <c r="C5758" s="191">
        <v>974.29998799999998</v>
      </c>
      <c r="D5758" s="191">
        <v>964.25</v>
      </c>
      <c r="E5758" s="191">
        <v>965.53997800000002</v>
      </c>
      <c r="F5758" s="192">
        <v>965.53997800000002</v>
      </c>
      <c r="G5758" s="191">
        <v>618900000</v>
      </c>
      <c r="H5758" s="194">
        <f t="shared" si="178"/>
        <v>-2.5825379703481627E-3</v>
      </c>
      <c r="I5758" s="193"/>
      <c r="J5758" s="197">
        <v>5756</v>
      </c>
      <c r="K5758" s="234"/>
      <c r="L5758" s="234"/>
      <c r="M5758" s="234"/>
      <c r="N5758" s="234"/>
      <c r="O5758" s="234"/>
      <c r="P5758" s="234"/>
      <c r="Q5758" s="7">
        <v>35781</v>
      </c>
      <c r="R5758" s="234">
        <v>0.12778999999999999</v>
      </c>
      <c r="S5758" s="234">
        <v>0.130022</v>
      </c>
      <c r="T5758" s="234">
        <v>0.124442</v>
      </c>
      <c r="U5758" s="234">
        <v>0.124442</v>
      </c>
      <c r="V5758" s="192">
        <v>0.10753500000000001</v>
      </c>
      <c r="W5758" s="234">
        <v>265294400</v>
      </c>
      <c r="X5758" s="194">
        <f t="shared" si="179"/>
        <v>-2.6198065707972552E-2</v>
      </c>
      <c r="Y5758" s="193"/>
      <c r="Z5758" s="197">
        <v>5756</v>
      </c>
    </row>
    <row r="5759" spans="1:26" ht="14.4" x14ac:dyDescent="0.3">
      <c r="A5759" s="7">
        <v>35780</v>
      </c>
      <c r="B5759" s="191">
        <v>963.39001499999995</v>
      </c>
      <c r="C5759" s="191">
        <v>973</v>
      </c>
      <c r="D5759" s="191">
        <v>963.39001499999995</v>
      </c>
      <c r="E5759" s="191">
        <v>968.03997800000002</v>
      </c>
      <c r="F5759" s="192">
        <v>968.03997800000002</v>
      </c>
      <c r="G5759" s="191">
        <v>623320000</v>
      </c>
      <c r="H5759" s="194">
        <f t="shared" si="178"/>
        <v>4.8266672143161783E-3</v>
      </c>
      <c r="I5759" s="193"/>
      <c r="J5759" s="197">
        <v>5757</v>
      </c>
      <c r="K5759" s="234"/>
      <c r="L5759" s="234"/>
      <c r="M5759" s="234"/>
      <c r="N5759" s="234"/>
      <c r="O5759" s="234"/>
      <c r="P5759" s="234"/>
      <c r="Q5759" s="7">
        <v>35780</v>
      </c>
      <c r="R5759" s="234">
        <v>0.125</v>
      </c>
      <c r="S5759" s="234">
        <v>0.12834799999999999</v>
      </c>
      <c r="T5759" s="234">
        <v>0.125</v>
      </c>
      <c r="U5759" s="234">
        <v>0.12778999999999999</v>
      </c>
      <c r="V5759" s="192">
        <v>0.110428</v>
      </c>
      <c r="W5759" s="234">
        <v>185628800</v>
      </c>
      <c r="X5759" s="194">
        <f t="shared" si="179"/>
        <v>2.690286883340301E-2</v>
      </c>
      <c r="Y5759" s="193"/>
      <c r="Z5759" s="197">
        <v>5757</v>
      </c>
    </row>
    <row r="5760" spans="1:26" ht="14.4" x14ac:dyDescent="0.3">
      <c r="A5760" s="7">
        <v>35779</v>
      </c>
      <c r="B5760" s="191">
        <v>953.39001499999995</v>
      </c>
      <c r="C5760" s="191">
        <v>965.96002199999998</v>
      </c>
      <c r="D5760" s="191">
        <v>953.39001499999995</v>
      </c>
      <c r="E5760" s="191">
        <v>963.39001499999995</v>
      </c>
      <c r="F5760" s="192">
        <v>963.39001499999995</v>
      </c>
      <c r="G5760" s="191">
        <v>597150000</v>
      </c>
      <c r="H5760" s="194">
        <f t="shared" si="178"/>
        <v>1.0488886859172739E-2</v>
      </c>
      <c r="I5760" s="193"/>
      <c r="J5760" s="197">
        <v>5758</v>
      </c>
      <c r="K5760" s="234"/>
      <c r="L5760" s="234"/>
      <c r="M5760" s="234"/>
      <c r="N5760" s="234"/>
      <c r="O5760" s="234"/>
      <c r="P5760" s="234"/>
      <c r="Q5760" s="7">
        <v>35779</v>
      </c>
      <c r="R5760" s="234">
        <v>0.12611600000000001</v>
      </c>
      <c r="S5760" s="234">
        <v>0.12723200000000001</v>
      </c>
      <c r="T5760" s="234">
        <v>0.122768</v>
      </c>
      <c r="U5760" s="234">
        <v>0.124442</v>
      </c>
      <c r="V5760" s="192">
        <v>0.10753500000000001</v>
      </c>
      <c r="W5760" s="234">
        <v>165894400</v>
      </c>
      <c r="X5760" s="194">
        <f t="shared" si="179"/>
        <v>-1.3277421959589565E-2</v>
      </c>
      <c r="Y5760" s="193"/>
      <c r="Z5760" s="197">
        <v>5758</v>
      </c>
    </row>
    <row r="5761" spans="1:26" ht="14.4" x14ac:dyDescent="0.3">
      <c r="A5761" s="7">
        <v>35776</v>
      </c>
      <c r="B5761" s="191">
        <v>954.94000200000005</v>
      </c>
      <c r="C5761" s="191">
        <v>961.32000700000003</v>
      </c>
      <c r="D5761" s="191">
        <v>947</v>
      </c>
      <c r="E5761" s="191">
        <v>953.39001499999995</v>
      </c>
      <c r="F5761" s="192">
        <v>953.39001499999995</v>
      </c>
      <c r="G5761" s="191">
        <v>579280000</v>
      </c>
      <c r="H5761" s="194">
        <f t="shared" si="178"/>
        <v>-1.6231250096905051E-3</v>
      </c>
      <c r="I5761" s="193"/>
      <c r="J5761" s="197">
        <v>5759</v>
      </c>
      <c r="K5761" s="234"/>
      <c r="L5761" s="234"/>
      <c r="M5761" s="234"/>
      <c r="N5761" s="234"/>
      <c r="O5761" s="234"/>
      <c r="P5761" s="234"/>
      <c r="Q5761" s="7">
        <v>35776</v>
      </c>
      <c r="R5761" s="234">
        <v>0.13169600000000001</v>
      </c>
      <c r="S5761" s="234">
        <v>0.13281299999999999</v>
      </c>
      <c r="T5761" s="234">
        <v>0.125</v>
      </c>
      <c r="U5761" s="234">
        <v>0.12611600000000001</v>
      </c>
      <c r="V5761" s="192">
        <v>0.108982</v>
      </c>
      <c r="W5761" s="234">
        <v>160563200</v>
      </c>
      <c r="X5761" s="194">
        <f t="shared" si="179"/>
        <v>-3.0038181866728401E-2</v>
      </c>
      <c r="Y5761" s="193"/>
      <c r="Z5761" s="197">
        <v>5759</v>
      </c>
    </row>
    <row r="5762" spans="1:26" ht="14.4" x14ac:dyDescent="0.3">
      <c r="A5762" s="7">
        <v>35775</v>
      </c>
      <c r="B5762" s="191">
        <v>969.78997800000002</v>
      </c>
      <c r="C5762" s="191">
        <v>969.78997800000002</v>
      </c>
      <c r="D5762" s="191">
        <v>951.89001499999995</v>
      </c>
      <c r="E5762" s="191">
        <v>954.94000200000005</v>
      </c>
      <c r="F5762" s="192">
        <v>954.94000200000005</v>
      </c>
      <c r="G5762" s="191">
        <v>631770000</v>
      </c>
      <c r="H5762" s="194">
        <f t="shared" si="178"/>
        <v>-1.5312569047810854E-2</v>
      </c>
      <c r="I5762" s="193"/>
      <c r="J5762" s="197">
        <v>5760</v>
      </c>
      <c r="K5762" s="234"/>
      <c r="L5762" s="234"/>
      <c r="M5762" s="234"/>
      <c r="N5762" s="234"/>
      <c r="O5762" s="234"/>
      <c r="P5762" s="234"/>
      <c r="Q5762" s="7">
        <v>35775</v>
      </c>
      <c r="R5762" s="234">
        <v>0.12890599999999999</v>
      </c>
      <c r="S5762" s="234">
        <v>0.130022</v>
      </c>
      <c r="T5762" s="234">
        <v>0.12388399999999999</v>
      </c>
      <c r="U5762" s="234">
        <v>0.130022</v>
      </c>
      <c r="V5762" s="192">
        <v>0.112357</v>
      </c>
      <c r="W5762" s="234">
        <v>256939200</v>
      </c>
      <c r="X5762" s="194">
        <f t="shared" si="179"/>
        <v>-1.271484306351274E-2</v>
      </c>
      <c r="Y5762" s="193"/>
      <c r="Z5762" s="197">
        <v>5760</v>
      </c>
    </row>
    <row r="5763" spans="1:26" ht="14.4" x14ac:dyDescent="0.3">
      <c r="A5763" s="7">
        <v>35774</v>
      </c>
      <c r="B5763" s="191">
        <v>975.78002900000001</v>
      </c>
      <c r="C5763" s="191">
        <v>975.78002900000001</v>
      </c>
      <c r="D5763" s="191">
        <v>962.67999299999997</v>
      </c>
      <c r="E5763" s="191">
        <v>969.78997800000002</v>
      </c>
      <c r="F5763" s="192">
        <v>969.78997800000002</v>
      </c>
      <c r="G5763" s="191">
        <v>602290000</v>
      </c>
      <c r="H5763" s="194">
        <f t="shared" si="178"/>
        <v>-6.1387308839869629E-3</v>
      </c>
      <c r="I5763" s="193"/>
      <c r="J5763" s="197">
        <v>5761</v>
      </c>
      <c r="K5763" s="234"/>
      <c r="L5763" s="234"/>
      <c r="M5763" s="234"/>
      <c r="N5763" s="234"/>
      <c r="O5763" s="234"/>
      <c r="P5763" s="234"/>
      <c r="Q5763" s="7">
        <v>35774</v>
      </c>
      <c r="R5763" s="234">
        <v>0.134487</v>
      </c>
      <c r="S5763" s="234">
        <v>0.134487</v>
      </c>
      <c r="T5763" s="234">
        <v>0.129464</v>
      </c>
      <c r="U5763" s="234">
        <v>0.13169600000000001</v>
      </c>
      <c r="V5763" s="192">
        <v>0.113804</v>
      </c>
      <c r="W5763" s="234">
        <v>194880000</v>
      </c>
      <c r="X5763" s="194">
        <f t="shared" si="179"/>
        <v>-3.2788835817851136E-2</v>
      </c>
      <c r="Y5763" s="193"/>
      <c r="Z5763" s="197">
        <v>5761</v>
      </c>
    </row>
    <row r="5764" spans="1:26" ht="14.4" x14ac:dyDescent="0.3">
      <c r="A5764" s="7">
        <v>35773</v>
      </c>
      <c r="B5764" s="191">
        <v>982.36999500000002</v>
      </c>
      <c r="C5764" s="191">
        <v>982.36999500000002</v>
      </c>
      <c r="D5764" s="191">
        <v>973.80999799999995</v>
      </c>
      <c r="E5764" s="191">
        <v>975.78002900000001</v>
      </c>
      <c r="F5764" s="192">
        <v>975.78002900000001</v>
      </c>
      <c r="G5764" s="191">
        <v>539130000</v>
      </c>
      <c r="H5764" s="194">
        <f t="shared" ref="H5764:H5827" si="180">(F5764-F5765)/F5765</f>
        <v>-6.7082321666390105E-3</v>
      </c>
      <c r="I5764" s="193"/>
      <c r="J5764" s="197">
        <v>5762</v>
      </c>
      <c r="K5764" s="234"/>
      <c r="L5764" s="234"/>
      <c r="M5764" s="234"/>
      <c r="N5764" s="234"/>
      <c r="O5764" s="234"/>
      <c r="P5764" s="234"/>
      <c r="Q5764" s="7">
        <v>35773</v>
      </c>
      <c r="R5764" s="234">
        <v>0.13839299999999999</v>
      </c>
      <c r="S5764" s="234">
        <v>0.140067</v>
      </c>
      <c r="T5764" s="234">
        <v>0.13392899999999999</v>
      </c>
      <c r="U5764" s="234">
        <v>0.136161</v>
      </c>
      <c r="V5764" s="192">
        <v>0.117662</v>
      </c>
      <c r="W5764" s="234">
        <v>243051200</v>
      </c>
      <c r="X5764" s="194">
        <f t="shared" ref="X5764:X5827" si="181">(V5764-V5765)/V5765</f>
        <v>-2.0079451666902604E-2</v>
      </c>
      <c r="Y5764" s="193"/>
      <c r="Z5764" s="197">
        <v>5762</v>
      </c>
    </row>
    <row r="5765" spans="1:26" ht="14.4" x14ac:dyDescent="0.3">
      <c r="A5765" s="7">
        <v>35772</v>
      </c>
      <c r="B5765" s="191">
        <v>983.78997800000002</v>
      </c>
      <c r="C5765" s="191">
        <v>985.669983</v>
      </c>
      <c r="D5765" s="191">
        <v>979.57000700000003</v>
      </c>
      <c r="E5765" s="191">
        <v>982.36999500000002</v>
      </c>
      <c r="F5765" s="192">
        <v>982.36999500000002</v>
      </c>
      <c r="G5765" s="191">
        <v>490320000</v>
      </c>
      <c r="H5765" s="194">
        <f t="shared" si="180"/>
        <v>-1.4433802252049391E-3</v>
      </c>
      <c r="I5765" s="193"/>
      <c r="J5765" s="197">
        <v>5763</v>
      </c>
      <c r="K5765" s="234"/>
      <c r="L5765" s="234"/>
      <c r="M5765" s="234"/>
      <c r="N5765" s="234"/>
      <c r="O5765" s="234"/>
      <c r="P5765" s="234"/>
      <c r="Q5765" s="7">
        <v>35772</v>
      </c>
      <c r="R5765" s="234">
        <v>0.13895099999999999</v>
      </c>
      <c r="S5765" s="234">
        <v>0.140625</v>
      </c>
      <c r="T5765" s="234">
        <v>0.13727700000000001</v>
      </c>
      <c r="U5765" s="234">
        <v>0.13895099999999999</v>
      </c>
      <c r="V5765" s="192">
        <v>0.120073</v>
      </c>
      <c r="W5765" s="234">
        <v>133582400</v>
      </c>
      <c r="X5765" s="194">
        <f t="shared" si="181"/>
        <v>-1.5811216209570336E-2</v>
      </c>
      <c r="Y5765" s="193"/>
      <c r="Z5765" s="197">
        <v>5763</v>
      </c>
    </row>
    <row r="5766" spans="1:26" ht="14.4" x14ac:dyDescent="0.3">
      <c r="A5766" s="7">
        <v>35769</v>
      </c>
      <c r="B5766" s="191">
        <v>973.09997599999997</v>
      </c>
      <c r="C5766" s="191">
        <v>986.25</v>
      </c>
      <c r="D5766" s="191">
        <v>969.09997599999997</v>
      </c>
      <c r="E5766" s="191">
        <v>983.78997800000002</v>
      </c>
      <c r="F5766" s="192">
        <v>983.78997800000002</v>
      </c>
      <c r="G5766" s="191">
        <v>563590000</v>
      </c>
      <c r="H5766" s="194">
        <f t="shared" si="180"/>
        <v>1.0985512551281832E-2</v>
      </c>
      <c r="I5766" s="193"/>
      <c r="J5766" s="197">
        <v>5764</v>
      </c>
      <c r="K5766" s="234"/>
      <c r="L5766" s="234"/>
      <c r="M5766" s="234"/>
      <c r="N5766" s="234"/>
      <c r="O5766" s="234"/>
      <c r="P5766" s="234"/>
      <c r="Q5766" s="7">
        <v>35769</v>
      </c>
      <c r="R5766" s="234">
        <v>0.13895099999999999</v>
      </c>
      <c r="S5766" s="234">
        <v>0.14285700000000001</v>
      </c>
      <c r="T5766" s="234">
        <v>0.13895099999999999</v>
      </c>
      <c r="U5766" s="234">
        <v>0.141183</v>
      </c>
      <c r="V5766" s="192">
        <v>0.122002</v>
      </c>
      <c r="W5766" s="234">
        <v>221468800</v>
      </c>
      <c r="X5766" s="194">
        <f t="shared" si="181"/>
        <v>1.2002820289494454E-2</v>
      </c>
      <c r="Y5766" s="193"/>
      <c r="Z5766" s="197">
        <v>5764</v>
      </c>
    </row>
    <row r="5767" spans="1:26" ht="14.4" x14ac:dyDescent="0.3">
      <c r="A5767" s="7">
        <v>35768</v>
      </c>
      <c r="B5767" s="191">
        <v>976.77002000000005</v>
      </c>
      <c r="C5767" s="191">
        <v>983.35998500000005</v>
      </c>
      <c r="D5767" s="191">
        <v>971.36999500000002</v>
      </c>
      <c r="E5767" s="191">
        <v>973.09997599999997</v>
      </c>
      <c r="F5767" s="192">
        <v>973.09997599999997</v>
      </c>
      <c r="G5767" s="191">
        <v>633470000</v>
      </c>
      <c r="H5767" s="194">
        <f t="shared" si="180"/>
        <v>-3.7573266222893239E-3</v>
      </c>
      <c r="I5767" s="193"/>
      <c r="J5767" s="197">
        <v>5765</v>
      </c>
      <c r="K5767" s="234"/>
      <c r="L5767" s="234"/>
      <c r="M5767" s="234"/>
      <c r="N5767" s="234"/>
      <c r="O5767" s="234"/>
      <c r="P5767" s="234"/>
      <c r="Q5767" s="7">
        <v>35768</v>
      </c>
      <c r="R5767" s="234">
        <v>0.14285700000000001</v>
      </c>
      <c r="S5767" s="234">
        <v>0.14285700000000001</v>
      </c>
      <c r="T5767" s="234">
        <v>0.13950899999999999</v>
      </c>
      <c r="U5767" s="234">
        <v>0.13950899999999999</v>
      </c>
      <c r="V5767" s="192">
        <v>0.120555</v>
      </c>
      <c r="W5767" s="234">
        <v>199640000</v>
      </c>
      <c r="X5767" s="194">
        <f t="shared" si="181"/>
        <v>-7.9410796576695804E-3</v>
      </c>
      <c r="Y5767" s="193"/>
      <c r="Z5767" s="197">
        <v>5765</v>
      </c>
    </row>
    <row r="5768" spans="1:26" ht="14.4" x14ac:dyDescent="0.3">
      <c r="A5768" s="7">
        <v>35767</v>
      </c>
      <c r="B5768" s="191">
        <v>971.67999299999997</v>
      </c>
      <c r="C5768" s="191">
        <v>980.80999799999995</v>
      </c>
      <c r="D5768" s="191">
        <v>966.15997300000004</v>
      </c>
      <c r="E5768" s="191">
        <v>976.77002000000005</v>
      </c>
      <c r="F5768" s="192">
        <v>976.77002000000005</v>
      </c>
      <c r="G5768" s="191">
        <v>624610000</v>
      </c>
      <c r="H5768" s="194">
        <f t="shared" si="180"/>
        <v>5.2383778987616526E-3</v>
      </c>
      <c r="I5768" s="193"/>
      <c r="J5768" s="197">
        <v>5766</v>
      </c>
      <c r="K5768" s="234"/>
      <c r="L5768" s="234"/>
      <c r="M5768" s="234"/>
      <c r="N5768" s="234"/>
      <c r="O5768" s="234"/>
      <c r="P5768" s="234"/>
      <c r="Q5768" s="7">
        <v>35767</v>
      </c>
      <c r="R5768" s="234">
        <v>0.14341499999999999</v>
      </c>
      <c r="S5768" s="234">
        <v>0.14397299999999999</v>
      </c>
      <c r="T5768" s="234">
        <v>0.140067</v>
      </c>
      <c r="U5768" s="234">
        <v>0.140625</v>
      </c>
      <c r="V5768" s="192">
        <v>0.12152</v>
      </c>
      <c r="W5768" s="234">
        <v>343056000</v>
      </c>
      <c r="X5768" s="194">
        <f t="shared" si="181"/>
        <v>-7.8704157277684657E-3</v>
      </c>
      <c r="Y5768" s="193"/>
      <c r="Z5768" s="197">
        <v>5766</v>
      </c>
    </row>
    <row r="5769" spans="1:26" ht="14.4" x14ac:dyDescent="0.3">
      <c r="A5769" s="7">
        <v>35766</v>
      </c>
      <c r="B5769" s="191">
        <v>974.78002900000001</v>
      </c>
      <c r="C5769" s="191">
        <v>976.20001200000002</v>
      </c>
      <c r="D5769" s="191">
        <v>969.830017</v>
      </c>
      <c r="E5769" s="191">
        <v>971.67999299999997</v>
      </c>
      <c r="F5769" s="192">
        <v>971.67999299999997</v>
      </c>
      <c r="G5769" s="191">
        <v>576120000</v>
      </c>
      <c r="H5769" s="194">
        <f t="shared" si="180"/>
        <v>-3.170006192845444E-3</v>
      </c>
      <c r="I5769" s="193"/>
      <c r="J5769" s="197">
        <v>5767</v>
      </c>
      <c r="K5769" s="234"/>
      <c r="L5769" s="234"/>
      <c r="M5769" s="234"/>
      <c r="N5769" s="234"/>
      <c r="O5769" s="234"/>
      <c r="P5769" s="234"/>
      <c r="Q5769" s="7">
        <v>35766</v>
      </c>
      <c r="R5769" s="234">
        <v>0.15513399999999999</v>
      </c>
      <c r="S5769" s="234">
        <v>0.15625</v>
      </c>
      <c r="T5769" s="234">
        <v>0.14174100000000001</v>
      </c>
      <c r="U5769" s="234">
        <v>0.14174100000000001</v>
      </c>
      <c r="V5769" s="192">
        <v>0.122484</v>
      </c>
      <c r="W5769" s="234">
        <v>396816000</v>
      </c>
      <c r="X5769" s="194">
        <f t="shared" si="181"/>
        <v>-0.10563632248030314</v>
      </c>
      <c r="Y5769" s="193"/>
      <c r="Z5769" s="197">
        <v>5767</v>
      </c>
    </row>
    <row r="5770" spans="1:26" ht="14.4" x14ac:dyDescent="0.3">
      <c r="A5770" s="7">
        <v>35765</v>
      </c>
      <c r="B5770" s="191">
        <v>955.40002400000003</v>
      </c>
      <c r="C5770" s="191">
        <v>974.77002000000005</v>
      </c>
      <c r="D5770" s="191">
        <v>955.40002400000003</v>
      </c>
      <c r="E5770" s="191">
        <v>974.77002000000005</v>
      </c>
      <c r="F5770" s="192">
        <v>974.77002000000005</v>
      </c>
      <c r="G5770" s="191">
        <v>590300000</v>
      </c>
      <c r="H5770" s="194">
        <f t="shared" si="180"/>
        <v>2.0274225992692685E-2</v>
      </c>
      <c r="I5770" s="193"/>
      <c r="J5770" s="197">
        <v>5768</v>
      </c>
      <c r="K5770" s="234"/>
      <c r="L5770" s="234"/>
      <c r="M5770" s="234"/>
      <c r="N5770" s="234"/>
      <c r="O5770" s="234"/>
      <c r="P5770" s="234"/>
      <c r="Q5770" s="7">
        <v>35765</v>
      </c>
      <c r="R5770" s="234">
        <v>0.15792400000000001</v>
      </c>
      <c r="S5770" s="234">
        <v>0.16015599999999999</v>
      </c>
      <c r="T5770" s="234">
        <v>0.15401799999999999</v>
      </c>
      <c r="U5770" s="234">
        <v>0.15848200000000001</v>
      </c>
      <c r="V5770" s="192">
        <v>0.13695099999999999</v>
      </c>
      <c r="W5770" s="234">
        <v>87236800</v>
      </c>
      <c r="X5770" s="194">
        <f t="shared" si="181"/>
        <v>0</v>
      </c>
      <c r="Y5770" s="193"/>
      <c r="Z5770" s="197">
        <v>5768</v>
      </c>
    </row>
    <row r="5771" spans="1:26" ht="14.4" x14ac:dyDescent="0.3">
      <c r="A5771" s="7">
        <v>35762</v>
      </c>
      <c r="B5771" s="191">
        <v>951.64001499999995</v>
      </c>
      <c r="C5771" s="191">
        <v>959.13000499999998</v>
      </c>
      <c r="D5771" s="191">
        <v>951.64001499999995</v>
      </c>
      <c r="E5771" s="191">
        <v>955.40002400000003</v>
      </c>
      <c r="F5771" s="192">
        <v>955.40002400000003</v>
      </c>
      <c r="G5771" s="191">
        <v>189070000</v>
      </c>
      <c r="H5771" s="194">
        <f t="shared" si="180"/>
        <v>3.951083330601732E-3</v>
      </c>
      <c r="I5771" s="193"/>
      <c r="J5771" s="197">
        <v>5769</v>
      </c>
      <c r="K5771" s="234"/>
      <c r="L5771" s="234"/>
      <c r="M5771" s="234"/>
      <c r="N5771" s="234"/>
      <c r="O5771" s="234"/>
      <c r="P5771" s="234"/>
      <c r="Q5771" s="7">
        <v>35762</v>
      </c>
      <c r="R5771" s="234">
        <v>0.15736600000000001</v>
      </c>
      <c r="S5771" s="234">
        <v>0.15959799999999999</v>
      </c>
      <c r="T5771" s="234">
        <v>0.155692</v>
      </c>
      <c r="U5771" s="234">
        <v>0.15848200000000001</v>
      </c>
      <c r="V5771" s="192">
        <v>0.13695099999999999</v>
      </c>
      <c r="W5771" s="234">
        <v>41316800</v>
      </c>
      <c r="X5771" s="194">
        <f t="shared" si="181"/>
        <v>1.4286560708625159E-2</v>
      </c>
      <c r="Y5771" s="193"/>
      <c r="Z5771" s="197">
        <v>5769</v>
      </c>
    </row>
    <row r="5772" spans="1:26" ht="14.4" x14ac:dyDescent="0.3">
      <c r="A5772" s="7">
        <v>35760</v>
      </c>
      <c r="B5772" s="191">
        <v>950.82000700000003</v>
      </c>
      <c r="C5772" s="191">
        <v>956.46997099999999</v>
      </c>
      <c r="D5772" s="191">
        <v>950.82000700000003</v>
      </c>
      <c r="E5772" s="191">
        <v>951.64001499999995</v>
      </c>
      <c r="F5772" s="192">
        <v>951.64001499999995</v>
      </c>
      <c r="G5772" s="191">
        <v>487750000</v>
      </c>
      <c r="H5772" s="194">
        <f t="shared" si="180"/>
        <v>8.6242190316039081E-4</v>
      </c>
      <c r="I5772" s="193"/>
      <c r="J5772" s="197">
        <v>5770</v>
      </c>
      <c r="K5772" s="234"/>
      <c r="L5772" s="234"/>
      <c r="M5772" s="234"/>
      <c r="N5772" s="234"/>
      <c r="O5772" s="234"/>
      <c r="P5772" s="234"/>
      <c r="Q5772" s="7">
        <v>35760</v>
      </c>
      <c r="R5772" s="234">
        <v>0.15513399999999999</v>
      </c>
      <c r="S5772" s="234">
        <v>0.15792400000000001</v>
      </c>
      <c r="T5772" s="234">
        <v>0.15401799999999999</v>
      </c>
      <c r="U5772" s="234">
        <v>0.15625</v>
      </c>
      <c r="V5772" s="192">
        <v>0.135022</v>
      </c>
      <c r="W5772" s="234">
        <v>60412800</v>
      </c>
      <c r="X5772" s="194">
        <f t="shared" si="181"/>
        <v>7.1984305183615442E-3</v>
      </c>
      <c r="Y5772" s="193"/>
      <c r="Z5772" s="197">
        <v>5770</v>
      </c>
    </row>
    <row r="5773" spans="1:26" ht="14.4" x14ac:dyDescent="0.3">
      <c r="A5773" s="7">
        <v>35759</v>
      </c>
      <c r="B5773" s="191">
        <v>946.669983</v>
      </c>
      <c r="C5773" s="191">
        <v>954.46997099999999</v>
      </c>
      <c r="D5773" s="191">
        <v>944.71002199999998</v>
      </c>
      <c r="E5773" s="191">
        <v>950.82000700000003</v>
      </c>
      <c r="F5773" s="192">
        <v>950.82000700000003</v>
      </c>
      <c r="G5773" s="191">
        <v>587890000</v>
      </c>
      <c r="H5773" s="194">
        <f t="shared" si="180"/>
        <v>4.3838128117769104E-3</v>
      </c>
      <c r="I5773" s="193"/>
      <c r="J5773" s="197">
        <v>5771</v>
      </c>
      <c r="K5773" s="234"/>
      <c r="L5773" s="234"/>
      <c r="M5773" s="234"/>
      <c r="N5773" s="234"/>
      <c r="O5773" s="234"/>
      <c r="P5773" s="234"/>
      <c r="Q5773" s="7">
        <v>35759</v>
      </c>
      <c r="R5773" s="234">
        <v>0.15792400000000001</v>
      </c>
      <c r="S5773" s="234">
        <v>0.15959799999999999</v>
      </c>
      <c r="T5773" s="234">
        <v>0.15067</v>
      </c>
      <c r="U5773" s="234">
        <v>0.15513399999999999</v>
      </c>
      <c r="V5773" s="192">
        <v>0.13405700000000001</v>
      </c>
      <c r="W5773" s="234">
        <v>205430400</v>
      </c>
      <c r="X5773" s="194">
        <f t="shared" si="181"/>
        <v>-1.4185283779212465E-2</v>
      </c>
      <c r="Y5773" s="193"/>
      <c r="Z5773" s="197">
        <v>5771</v>
      </c>
    </row>
    <row r="5774" spans="1:26" ht="14.4" x14ac:dyDescent="0.3">
      <c r="A5774" s="7">
        <v>35758</v>
      </c>
      <c r="B5774" s="191">
        <v>963.09002699999996</v>
      </c>
      <c r="C5774" s="191">
        <v>963.09002699999996</v>
      </c>
      <c r="D5774" s="191">
        <v>945.21997099999999</v>
      </c>
      <c r="E5774" s="191">
        <v>946.669983</v>
      </c>
      <c r="F5774" s="192">
        <v>946.669983</v>
      </c>
      <c r="G5774" s="191">
        <v>514920000</v>
      </c>
      <c r="H5774" s="194">
        <f t="shared" si="180"/>
        <v>-1.7049334475145554E-2</v>
      </c>
      <c r="I5774" s="193"/>
      <c r="J5774" s="197">
        <v>5772</v>
      </c>
      <c r="K5774" s="234"/>
      <c r="L5774" s="234"/>
      <c r="M5774" s="234"/>
      <c r="N5774" s="234"/>
      <c r="O5774" s="234"/>
      <c r="P5774" s="234"/>
      <c r="Q5774" s="7">
        <v>35758</v>
      </c>
      <c r="R5774" s="234">
        <v>0.156808</v>
      </c>
      <c r="S5774" s="234">
        <v>0.160714</v>
      </c>
      <c r="T5774" s="234">
        <v>0.15625</v>
      </c>
      <c r="U5774" s="234">
        <v>0.15736600000000001</v>
      </c>
      <c r="V5774" s="192">
        <v>0.135986</v>
      </c>
      <c r="W5774" s="234">
        <v>157348800</v>
      </c>
      <c r="X5774" s="194">
        <f t="shared" si="181"/>
        <v>-3.0927981984806882E-2</v>
      </c>
      <c r="Y5774" s="193"/>
      <c r="Z5774" s="197">
        <v>5772</v>
      </c>
    </row>
    <row r="5775" spans="1:26" ht="14.4" x14ac:dyDescent="0.3">
      <c r="A5775" s="7">
        <v>35755</v>
      </c>
      <c r="B5775" s="191">
        <v>958.97997999999995</v>
      </c>
      <c r="C5775" s="191">
        <v>964.54998799999998</v>
      </c>
      <c r="D5775" s="191">
        <v>954.59997599999997</v>
      </c>
      <c r="E5775" s="191">
        <v>963.09002699999996</v>
      </c>
      <c r="F5775" s="192">
        <v>963.09002699999996</v>
      </c>
      <c r="G5775" s="191">
        <v>611000000</v>
      </c>
      <c r="H5775" s="194">
        <f t="shared" si="180"/>
        <v>4.2858527661860145E-3</v>
      </c>
      <c r="I5775" s="193"/>
      <c r="J5775" s="197">
        <v>5773</v>
      </c>
      <c r="K5775" s="234"/>
      <c r="L5775" s="234"/>
      <c r="M5775" s="234"/>
      <c r="N5775" s="234"/>
      <c r="O5775" s="234"/>
      <c r="P5775" s="234"/>
      <c r="Q5775" s="7">
        <v>35755</v>
      </c>
      <c r="R5775" s="234">
        <v>0.166295</v>
      </c>
      <c r="S5775" s="234">
        <v>0.166853</v>
      </c>
      <c r="T5775" s="234">
        <v>0.160714</v>
      </c>
      <c r="U5775" s="234">
        <v>0.162388</v>
      </c>
      <c r="V5775" s="192">
        <v>0.14032600000000001</v>
      </c>
      <c r="W5775" s="234">
        <v>97776000</v>
      </c>
      <c r="X5775" s="194">
        <f t="shared" si="181"/>
        <v>-1.6891205503828693E-2</v>
      </c>
      <c r="Y5775" s="193"/>
      <c r="Z5775" s="197">
        <v>5773</v>
      </c>
    </row>
    <row r="5776" spans="1:26" ht="14.4" x14ac:dyDescent="0.3">
      <c r="A5776" s="7">
        <v>35754</v>
      </c>
      <c r="B5776" s="191">
        <v>944.59002699999996</v>
      </c>
      <c r="C5776" s="191">
        <v>961.830017</v>
      </c>
      <c r="D5776" s="191">
        <v>944.59002699999996</v>
      </c>
      <c r="E5776" s="191">
        <v>958.97997999999995</v>
      </c>
      <c r="F5776" s="192">
        <v>958.97997999999995</v>
      </c>
      <c r="G5776" s="191">
        <v>602610000</v>
      </c>
      <c r="H5776" s="194">
        <f t="shared" si="180"/>
        <v>1.5234072548597839E-2</v>
      </c>
      <c r="I5776" s="193"/>
      <c r="J5776" s="197">
        <v>5774</v>
      </c>
      <c r="K5776" s="234"/>
      <c r="L5776" s="234"/>
      <c r="M5776" s="234"/>
      <c r="N5776" s="234"/>
      <c r="O5776" s="234"/>
      <c r="P5776" s="234"/>
      <c r="Q5776" s="7">
        <v>35754</v>
      </c>
      <c r="R5776" s="234">
        <v>0.162388</v>
      </c>
      <c r="S5776" s="234">
        <v>0.166295</v>
      </c>
      <c r="T5776" s="234">
        <v>0.16183</v>
      </c>
      <c r="U5776" s="234">
        <v>0.16517899999999999</v>
      </c>
      <c r="V5776" s="192">
        <v>0.142737</v>
      </c>
      <c r="W5776" s="234">
        <v>128172800</v>
      </c>
      <c r="X5776" s="194">
        <f t="shared" si="181"/>
        <v>1.3699505709902948E-2</v>
      </c>
      <c r="Y5776" s="193"/>
      <c r="Z5776" s="197">
        <v>5774</v>
      </c>
    </row>
    <row r="5777" spans="1:26" ht="14.4" x14ac:dyDescent="0.3">
      <c r="A5777" s="7">
        <v>35753</v>
      </c>
      <c r="B5777" s="191">
        <v>938.22997999999995</v>
      </c>
      <c r="C5777" s="191">
        <v>947.28002900000001</v>
      </c>
      <c r="D5777" s="191">
        <v>934.830017</v>
      </c>
      <c r="E5777" s="191">
        <v>944.59002699999996</v>
      </c>
      <c r="F5777" s="192">
        <v>944.59002699999996</v>
      </c>
      <c r="G5777" s="191">
        <v>542720000</v>
      </c>
      <c r="H5777" s="194">
        <f t="shared" si="180"/>
        <v>6.7787718742477283E-3</v>
      </c>
      <c r="I5777" s="193"/>
      <c r="J5777" s="197">
        <v>5775</v>
      </c>
      <c r="K5777" s="234"/>
      <c r="L5777" s="234"/>
      <c r="M5777" s="234"/>
      <c r="N5777" s="234"/>
      <c r="O5777" s="234"/>
      <c r="P5777" s="234"/>
      <c r="Q5777" s="7">
        <v>35753</v>
      </c>
      <c r="R5777" s="234">
        <v>0.15959799999999999</v>
      </c>
      <c r="S5777" s="234">
        <v>0.16350400000000001</v>
      </c>
      <c r="T5777" s="234">
        <v>0.15959799999999999</v>
      </c>
      <c r="U5777" s="234">
        <v>0.16294600000000001</v>
      </c>
      <c r="V5777" s="192">
        <v>0.14080799999999999</v>
      </c>
      <c r="W5777" s="234">
        <v>79587200</v>
      </c>
      <c r="X5777" s="194">
        <f t="shared" si="181"/>
        <v>1.0375855685193775E-2</v>
      </c>
      <c r="Y5777" s="193"/>
      <c r="Z5777" s="197">
        <v>5775</v>
      </c>
    </row>
    <row r="5778" spans="1:26" ht="14.4" x14ac:dyDescent="0.3">
      <c r="A5778" s="7">
        <v>35752</v>
      </c>
      <c r="B5778" s="191">
        <v>946.20001200000002</v>
      </c>
      <c r="C5778" s="191">
        <v>947.65002400000003</v>
      </c>
      <c r="D5778" s="191">
        <v>937.42999299999997</v>
      </c>
      <c r="E5778" s="191">
        <v>938.22997999999995</v>
      </c>
      <c r="F5778" s="192">
        <v>938.22997999999995</v>
      </c>
      <c r="G5778" s="191">
        <v>521380000</v>
      </c>
      <c r="H5778" s="194">
        <f t="shared" si="180"/>
        <v>-8.423200062271886E-3</v>
      </c>
      <c r="I5778" s="193"/>
      <c r="J5778" s="197">
        <v>5776</v>
      </c>
      <c r="K5778" s="234"/>
      <c r="L5778" s="234"/>
      <c r="M5778" s="234"/>
      <c r="N5778" s="234"/>
      <c r="O5778" s="234"/>
      <c r="P5778" s="234"/>
      <c r="Q5778" s="7">
        <v>35752</v>
      </c>
      <c r="R5778" s="234">
        <v>0.16517899999999999</v>
      </c>
      <c r="S5778" s="234">
        <v>0.16517899999999999</v>
      </c>
      <c r="T5778" s="234">
        <v>0.161272</v>
      </c>
      <c r="U5778" s="234">
        <v>0.161272</v>
      </c>
      <c r="V5778" s="192">
        <v>0.13936200000000001</v>
      </c>
      <c r="W5778" s="234">
        <v>146641600</v>
      </c>
      <c r="X5778" s="194">
        <f t="shared" si="181"/>
        <v>-2.3644885348578077E-2</v>
      </c>
      <c r="Y5778" s="193"/>
      <c r="Z5778" s="197">
        <v>5776</v>
      </c>
    </row>
    <row r="5779" spans="1:26" ht="14.4" x14ac:dyDescent="0.3">
      <c r="A5779" s="7">
        <v>35751</v>
      </c>
      <c r="B5779" s="191">
        <v>928.34997599999997</v>
      </c>
      <c r="C5779" s="191">
        <v>949.65997300000004</v>
      </c>
      <c r="D5779" s="191">
        <v>928.34997599999997</v>
      </c>
      <c r="E5779" s="191">
        <v>946.20001200000002</v>
      </c>
      <c r="F5779" s="192">
        <v>946.20001200000002</v>
      </c>
      <c r="G5779" s="191">
        <v>576540000</v>
      </c>
      <c r="H5779" s="194">
        <f t="shared" si="180"/>
        <v>1.922770125649257E-2</v>
      </c>
      <c r="I5779" s="193"/>
      <c r="J5779" s="197">
        <v>5777</v>
      </c>
      <c r="K5779" s="234"/>
      <c r="L5779" s="234"/>
      <c r="M5779" s="234"/>
      <c r="N5779" s="234"/>
      <c r="O5779" s="234"/>
      <c r="P5779" s="234"/>
      <c r="Q5779" s="7">
        <v>35751</v>
      </c>
      <c r="R5779" s="234">
        <v>0.16852700000000001</v>
      </c>
      <c r="S5779" s="234">
        <v>0.16908500000000001</v>
      </c>
      <c r="T5779" s="234">
        <v>0.16364400000000001</v>
      </c>
      <c r="U5779" s="234">
        <v>0.16517899999999999</v>
      </c>
      <c r="V5779" s="192">
        <v>0.142737</v>
      </c>
      <c r="W5779" s="234">
        <v>205027200</v>
      </c>
      <c r="X5779" s="194">
        <f t="shared" si="181"/>
        <v>3.3882816069734649E-3</v>
      </c>
      <c r="Y5779" s="193"/>
      <c r="Z5779" s="197">
        <v>5777</v>
      </c>
    </row>
    <row r="5780" spans="1:26" ht="14.4" x14ac:dyDescent="0.3">
      <c r="A5780" s="7">
        <v>35748</v>
      </c>
      <c r="B5780" s="191">
        <v>916.65997300000004</v>
      </c>
      <c r="C5780" s="191">
        <v>930.44000200000005</v>
      </c>
      <c r="D5780" s="191">
        <v>915.34002699999996</v>
      </c>
      <c r="E5780" s="191">
        <v>928.34997599999997</v>
      </c>
      <c r="F5780" s="192">
        <v>928.34997599999997</v>
      </c>
      <c r="G5780" s="191">
        <v>635760000</v>
      </c>
      <c r="H5780" s="194">
        <f t="shared" si="180"/>
        <v>1.2752823668891598E-2</v>
      </c>
      <c r="I5780" s="193"/>
      <c r="J5780" s="197">
        <v>5778</v>
      </c>
      <c r="K5780" s="234"/>
      <c r="L5780" s="234"/>
      <c r="M5780" s="234"/>
      <c r="N5780" s="234"/>
      <c r="O5780" s="234"/>
      <c r="P5780" s="234"/>
      <c r="Q5780" s="7">
        <v>35748</v>
      </c>
      <c r="R5780" s="234">
        <v>0.16294600000000001</v>
      </c>
      <c r="S5780" s="234">
        <v>0.16517899999999999</v>
      </c>
      <c r="T5780" s="234">
        <v>0.160714</v>
      </c>
      <c r="U5780" s="234">
        <v>0.16462099999999999</v>
      </c>
      <c r="V5780" s="192">
        <v>0.14225499999999999</v>
      </c>
      <c r="W5780" s="234">
        <v>135038400</v>
      </c>
      <c r="X5780" s="194">
        <f t="shared" si="181"/>
        <v>2.430155529953909E-2</v>
      </c>
      <c r="Y5780" s="193"/>
      <c r="Z5780" s="197">
        <v>5778</v>
      </c>
    </row>
    <row r="5781" spans="1:26" ht="14.4" x14ac:dyDescent="0.3">
      <c r="A5781" s="7">
        <v>35747</v>
      </c>
      <c r="B5781" s="191">
        <v>905.96002199999998</v>
      </c>
      <c r="C5781" s="191">
        <v>917.78997800000002</v>
      </c>
      <c r="D5781" s="191">
        <v>900.60998500000005</v>
      </c>
      <c r="E5781" s="191">
        <v>916.65997300000004</v>
      </c>
      <c r="F5781" s="192">
        <v>916.65997300000004</v>
      </c>
      <c r="G5781" s="191">
        <v>653960000</v>
      </c>
      <c r="H5781" s="194">
        <f t="shared" si="180"/>
        <v>1.1810621594956047E-2</v>
      </c>
      <c r="I5781" s="193"/>
      <c r="J5781" s="197">
        <v>5779</v>
      </c>
      <c r="K5781" s="234"/>
      <c r="L5781" s="234"/>
      <c r="M5781" s="234"/>
      <c r="N5781" s="234"/>
      <c r="O5781" s="234"/>
      <c r="P5781" s="234"/>
      <c r="Q5781" s="7">
        <v>35747</v>
      </c>
      <c r="R5781" s="234">
        <v>0.160714</v>
      </c>
      <c r="S5781" s="234">
        <v>0.161272</v>
      </c>
      <c r="T5781" s="234">
        <v>0.15625</v>
      </c>
      <c r="U5781" s="234">
        <v>0.160714</v>
      </c>
      <c r="V5781" s="192">
        <v>0.13888</v>
      </c>
      <c r="W5781" s="234">
        <v>257521600</v>
      </c>
      <c r="X5781" s="194">
        <f t="shared" si="181"/>
        <v>2.1281602517906312E-2</v>
      </c>
      <c r="Y5781" s="193"/>
      <c r="Z5781" s="197">
        <v>5779</v>
      </c>
    </row>
    <row r="5782" spans="1:26" ht="14.4" x14ac:dyDescent="0.3">
      <c r="A5782" s="7">
        <v>35746</v>
      </c>
      <c r="B5782" s="191">
        <v>923.78002900000001</v>
      </c>
      <c r="C5782" s="191">
        <v>923.88000499999998</v>
      </c>
      <c r="D5782" s="191">
        <v>905.34002699999996</v>
      </c>
      <c r="E5782" s="191">
        <v>905.96002199999998</v>
      </c>
      <c r="F5782" s="192">
        <v>905.96002199999998</v>
      </c>
      <c r="G5782" s="191">
        <v>585340000</v>
      </c>
      <c r="H5782" s="194">
        <f t="shared" si="180"/>
        <v>-1.9290314187989478E-2</v>
      </c>
      <c r="I5782" s="193"/>
      <c r="J5782" s="197">
        <v>5780</v>
      </c>
      <c r="K5782" s="234"/>
      <c r="L5782" s="234"/>
      <c r="M5782" s="234"/>
      <c r="N5782" s="234"/>
      <c r="O5782" s="234"/>
      <c r="P5782" s="234"/>
      <c r="Q5782" s="7">
        <v>35746</v>
      </c>
      <c r="R5782" s="234">
        <v>0.161272</v>
      </c>
      <c r="S5782" s="234">
        <v>0.16517899999999999</v>
      </c>
      <c r="T5782" s="234">
        <v>0.156808</v>
      </c>
      <c r="U5782" s="234">
        <v>0.15736600000000001</v>
      </c>
      <c r="V5782" s="192">
        <v>0.135986</v>
      </c>
      <c r="W5782" s="234">
        <v>208062400</v>
      </c>
      <c r="X5782" s="194">
        <f t="shared" si="181"/>
        <v>-4.0818773673407589E-2</v>
      </c>
      <c r="Y5782" s="193"/>
      <c r="Z5782" s="197">
        <v>5780</v>
      </c>
    </row>
    <row r="5783" spans="1:26" ht="14.4" x14ac:dyDescent="0.3">
      <c r="A5783" s="7">
        <v>35745</v>
      </c>
      <c r="B5783" s="191">
        <v>921.13000499999998</v>
      </c>
      <c r="C5783" s="191">
        <v>928.28997800000002</v>
      </c>
      <c r="D5783" s="191">
        <v>919.63000499999998</v>
      </c>
      <c r="E5783" s="191">
        <v>923.78002900000001</v>
      </c>
      <c r="F5783" s="192">
        <v>923.78002900000001</v>
      </c>
      <c r="G5783" s="191">
        <v>435660000</v>
      </c>
      <c r="H5783" s="194">
        <f t="shared" si="180"/>
        <v>2.8769272367802526E-3</v>
      </c>
      <c r="I5783" s="193"/>
      <c r="J5783" s="197">
        <v>5781</v>
      </c>
      <c r="K5783" s="234"/>
      <c r="L5783" s="234"/>
      <c r="M5783" s="234"/>
      <c r="N5783" s="234"/>
      <c r="O5783" s="234"/>
      <c r="P5783" s="234"/>
      <c r="Q5783" s="7">
        <v>35745</v>
      </c>
      <c r="R5783" s="234">
        <v>0.16964299999999999</v>
      </c>
      <c r="S5783" s="234">
        <v>0.16964299999999999</v>
      </c>
      <c r="T5783" s="234">
        <v>0.16183</v>
      </c>
      <c r="U5783" s="234">
        <v>0.16406299999999999</v>
      </c>
      <c r="V5783" s="192">
        <v>0.14177300000000001</v>
      </c>
      <c r="W5783" s="234">
        <v>332483200</v>
      </c>
      <c r="X5783" s="194">
        <f t="shared" si="181"/>
        <v>-1.6721688953004469E-2</v>
      </c>
      <c r="Y5783" s="193"/>
      <c r="Z5783" s="197">
        <v>5781</v>
      </c>
    </row>
    <row r="5784" spans="1:26" ht="14.4" x14ac:dyDescent="0.3">
      <c r="A5784" s="7">
        <v>35744</v>
      </c>
      <c r="B5784" s="191">
        <v>927.51000999999997</v>
      </c>
      <c r="C5784" s="191">
        <v>935.90002400000003</v>
      </c>
      <c r="D5784" s="191">
        <v>920.26000999999997</v>
      </c>
      <c r="E5784" s="191">
        <v>921.13000499999998</v>
      </c>
      <c r="F5784" s="192">
        <v>921.13000499999998</v>
      </c>
      <c r="G5784" s="191">
        <v>464140000</v>
      </c>
      <c r="H5784" s="194">
        <f t="shared" si="180"/>
        <v>-6.8786373529273106E-3</v>
      </c>
      <c r="I5784" s="193"/>
      <c r="J5784" s="197">
        <v>5782</v>
      </c>
      <c r="K5784" s="234"/>
      <c r="L5784" s="234"/>
      <c r="M5784" s="234"/>
      <c r="N5784" s="234"/>
      <c r="O5784" s="234"/>
      <c r="P5784" s="234"/>
      <c r="Q5784" s="7">
        <v>35744</v>
      </c>
      <c r="R5784" s="234">
        <v>0.1875</v>
      </c>
      <c r="S5784" s="234">
        <v>0.191964</v>
      </c>
      <c r="T5784" s="234">
        <v>0.16517899999999999</v>
      </c>
      <c r="U5784" s="234">
        <v>0.166853</v>
      </c>
      <c r="V5784" s="192">
        <v>0.14418400000000001</v>
      </c>
      <c r="W5784" s="234">
        <v>1398241600</v>
      </c>
      <c r="X5784" s="194">
        <f t="shared" si="181"/>
        <v>-5.3799005131839613E-2</v>
      </c>
      <c r="Y5784" s="193"/>
      <c r="Z5784" s="197">
        <v>5782</v>
      </c>
    </row>
    <row r="5785" spans="1:26" ht="14.4" x14ac:dyDescent="0.3">
      <c r="A5785" s="7">
        <v>35741</v>
      </c>
      <c r="B5785" s="191">
        <v>938.03002900000001</v>
      </c>
      <c r="C5785" s="191">
        <v>938.03002900000001</v>
      </c>
      <c r="D5785" s="191">
        <v>915.39001499999995</v>
      </c>
      <c r="E5785" s="191">
        <v>927.51000999999997</v>
      </c>
      <c r="F5785" s="192">
        <v>927.51000999999997</v>
      </c>
      <c r="G5785" s="191">
        <v>569980000</v>
      </c>
      <c r="H5785" s="194">
        <f t="shared" si="180"/>
        <v>-1.1215013032381342E-2</v>
      </c>
      <c r="I5785" s="193"/>
      <c r="J5785" s="197">
        <v>5783</v>
      </c>
      <c r="K5785" s="234"/>
      <c r="L5785" s="234"/>
      <c r="M5785" s="234"/>
      <c r="N5785" s="234"/>
      <c r="O5785" s="234"/>
      <c r="P5785" s="234"/>
      <c r="Q5785" s="7">
        <v>35741</v>
      </c>
      <c r="R5785" s="234">
        <v>0.16852700000000001</v>
      </c>
      <c r="S5785" s="234">
        <v>0.17857100000000001</v>
      </c>
      <c r="T5785" s="234">
        <v>0.167411</v>
      </c>
      <c r="U5785" s="234">
        <v>0.176339</v>
      </c>
      <c r="V5785" s="192">
        <v>0.15238199999999999</v>
      </c>
      <c r="W5785" s="234">
        <v>795614400</v>
      </c>
      <c r="X5785" s="194">
        <f t="shared" si="181"/>
        <v>3.9476107643507528E-2</v>
      </c>
      <c r="Y5785" s="193"/>
      <c r="Z5785" s="197">
        <v>5783</v>
      </c>
    </row>
    <row r="5786" spans="1:26" ht="14.4" x14ac:dyDescent="0.3">
      <c r="A5786" s="7">
        <v>35740</v>
      </c>
      <c r="B5786" s="191">
        <v>942.76000999999997</v>
      </c>
      <c r="C5786" s="191">
        <v>942.84997599999997</v>
      </c>
      <c r="D5786" s="191">
        <v>934.15997300000004</v>
      </c>
      <c r="E5786" s="191">
        <v>938.03002900000001</v>
      </c>
      <c r="F5786" s="192">
        <v>938.03002900000001</v>
      </c>
      <c r="G5786" s="191">
        <v>522890000</v>
      </c>
      <c r="H5786" s="194">
        <f t="shared" si="180"/>
        <v>-5.0171633818027056E-3</v>
      </c>
      <c r="I5786" s="193"/>
      <c r="J5786" s="197">
        <v>5784</v>
      </c>
      <c r="K5786" s="234"/>
      <c r="L5786" s="234"/>
      <c r="M5786" s="234"/>
      <c r="N5786" s="234"/>
      <c r="O5786" s="234"/>
      <c r="P5786" s="234"/>
      <c r="Q5786" s="7">
        <v>35740</v>
      </c>
      <c r="R5786" s="234">
        <v>0.16852700000000001</v>
      </c>
      <c r="S5786" s="234">
        <v>0.17410700000000001</v>
      </c>
      <c r="T5786" s="234">
        <v>0.16852700000000001</v>
      </c>
      <c r="U5786" s="234">
        <v>0.16964299999999999</v>
      </c>
      <c r="V5786" s="192">
        <v>0.146595</v>
      </c>
      <c r="W5786" s="234">
        <v>617086400</v>
      </c>
      <c r="X5786" s="194">
        <f t="shared" si="181"/>
        <v>3.4012117963222843E-2</v>
      </c>
      <c r="Y5786" s="193"/>
      <c r="Z5786" s="197">
        <v>5784</v>
      </c>
    </row>
    <row r="5787" spans="1:26" ht="14.4" x14ac:dyDescent="0.3">
      <c r="A5787" s="7">
        <v>35739</v>
      </c>
      <c r="B5787" s="191">
        <v>940.76000999999997</v>
      </c>
      <c r="C5787" s="191">
        <v>949.61999500000002</v>
      </c>
      <c r="D5787" s="191">
        <v>938.15997300000004</v>
      </c>
      <c r="E5787" s="191">
        <v>942.76000999999997</v>
      </c>
      <c r="F5787" s="192">
        <v>942.76000999999997</v>
      </c>
      <c r="G5787" s="191">
        <v>565680000</v>
      </c>
      <c r="H5787" s="194">
        <f t="shared" si="180"/>
        <v>2.1259407061743622E-3</v>
      </c>
      <c r="I5787" s="193"/>
      <c r="J5787" s="197">
        <v>5785</v>
      </c>
      <c r="K5787" s="234"/>
      <c r="L5787" s="234"/>
      <c r="M5787" s="234"/>
      <c r="N5787" s="234"/>
      <c r="O5787" s="234"/>
      <c r="P5787" s="234"/>
      <c r="Q5787" s="7">
        <v>35739</v>
      </c>
      <c r="R5787" s="234">
        <v>0.16294600000000001</v>
      </c>
      <c r="S5787" s="234">
        <v>0.166295</v>
      </c>
      <c r="T5787" s="234">
        <v>0.161272</v>
      </c>
      <c r="U5787" s="234">
        <v>0.16406299999999999</v>
      </c>
      <c r="V5787" s="192">
        <v>0.14177300000000001</v>
      </c>
      <c r="W5787" s="234">
        <v>387116800</v>
      </c>
      <c r="X5787" s="194">
        <f t="shared" si="181"/>
        <v>2.4393592346655044E-2</v>
      </c>
      <c r="Y5787" s="193"/>
      <c r="Z5787" s="197">
        <v>5785</v>
      </c>
    </row>
    <row r="5788" spans="1:26" ht="14.4" x14ac:dyDescent="0.3">
      <c r="A5788" s="7">
        <v>35738</v>
      </c>
      <c r="B5788" s="191">
        <v>938.98999000000003</v>
      </c>
      <c r="C5788" s="191">
        <v>941.40002400000003</v>
      </c>
      <c r="D5788" s="191">
        <v>932.65997300000004</v>
      </c>
      <c r="E5788" s="191">
        <v>940.76000999999997</v>
      </c>
      <c r="F5788" s="192">
        <v>940.76000999999997</v>
      </c>
      <c r="G5788" s="191">
        <v>541590000</v>
      </c>
      <c r="H5788" s="194">
        <f t="shared" si="180"/>
        <v>1.8850254197064777E-3</v>
      </c>
      <c r="I5788" s="193"/>
      <c r="J5788" s="197">
        <v>5786</v>
      </c>
      <c r="K5788" s="234"/>
      <c r="L5788" s="234"/>
      <c r="M5788" s="234"/>
      <c r="N5788" s="234"/>
      <c r="O5788" s="234"/>
      <c r="P5788" s="234"/>
      <c r="Q5788" s="7">
        <v>35738</v>
      </c>
      <c r="R5788" s="234">
        <v>0.15848200000000001</v>
      </c>
      <c r="S5788" s="234">
        <v>0.16183</v>
      </c>
      <c r="T5788" s="234">
        <v>0.15625</v>
      </c>
      <c r="U5788" s="234">
        <v>0.16015599999999999</v>
      </c>
      <c r="V5788" s="192">
        <v>0.13839699999999999</v>
      </c>
      <c r="W5788" s="234">
        <v>168593600</v>
      </c>
      <c r="X5788" s="194">
        <f t="shared" si="181"/>
        <v>3.2374288548900711E-2</v>
      </c>
      <c r="Y5788" s="193"/>
      <c r="Z5788" s="197">
        <v>5786</v>
      </c>
    </row>
    <row r="5789" spans="1:26" ht="14.4" x14ac:dyDescent="0.3">
      <c r="A5789" s="7">
        <v>35737</v>
      </c>
      <c r="B5789" s="191">
        <v>914.61999500000002</v>
      </c>
      <c r="C5789" s="191">
        <v>939.02002000000005</v>
      </c>
      <c r="D5789" s="191">
        <v>914.61999500000002</v>
      </c>
      <c r="E5789" s="191">
        <v>938.98999000000003</v>
      </c>
      <c r="F5789" s="192">
        <v>938.98999000000003</v>
      </c>
      <c r="G5789" s="191">
        <v>564740000</v>
      </c>
      <c r="H5789" s="194">
        <f t="shared" si="180"/>
        <v>2.6644940120732891E-2</v>
      </c>
      <c r="I5789" s="193"/>
      <c r="J5789" s="197">
        <v>5787</v>
      </c>
      <c r="K5789" s="234"/>
      <c r="L5789" s="234"/>
      <c r="M5789" s="234"/>
      <c r="N5789" s="234"/>
      <c r="O5789" s="234"/>
      <c r="P5789" s="234"/>
      <c r="Q5789" s="7">
        <v>35737</v>
      </c>
      <c r="R5789" s="234">
        <v>0.156808</v>
      </c>
      <c r="S5789" s="234">
        <v>0.15848200000000001</v>
      </c>
      <c r="T5789" s="234">
        <v>0.15234400000000001</v>
      </c>
      <c r="U5789" s="234">
        <v>0.15513399999999999</v>
      </c>
      <c r="V5789" s="192">
        <v>0.13405700000000001</v>
      </c>
      <c r="W5789" s="234">
        <v>126011200</v>
      </c>
      <c r="X5789" s="194">
        <f t="shared" si="181"/>
        <v>2.0181880445949665E-2</v>
      </c>
      <c r="Y5789" s="193"/>
      <c r="Z5789" s="197">
        <v>5787</v>
      </c>
    </row>
    <row r="5790" spans="1:26" ht="14.4" x14ac:dyDescent="0.3">
      <c r="A5790" s="7">
        <v>35734</v>
      </c>
      <c r="B5790" s="191">
        <v>903.67999299999997</v>
      </c>
      <c r="C5790" s="191">
        <v>919.92999299999997</v>
      </c>
      <c r="D5790" s="191">
        <v>903.67999299999997</v>
      </c>
      <c r="E5790" s="191">
        <v>914.61999500000002</v>
      </c>
      <c r="F5790" s="192">
        <v>914.61999500000002</v>
      </c>
      <c r="G5790" s="191">
        <v>638070000</v>
      </c>
      <c r="H5790" s="194">
        <f t="shared" si="180"/>
        <v>1.2106057547740851E-2</v>
      </c>
      <c r="I5790" s="193"/>
      <c r="J5790" s="197">
        <v>5788</v>
      </c>
      <c r="K5790" s="234"/>
      <c r="L5790" s="234"/>
      <c r="M5790" s="234"/>
      <c r="N5790" s="234"/>
      <c r="O5790" s="234"/>
      <c r="P5790" s="234"/>
      <c r="Q5790" s="7">
        <v>35734</v>
      </c>
      <c r="R5790" s="234">
        <v>0.15513399999999999</v>
      </c>
      <c r="S5790" s="234">
        <v>0.15513399999999999</v>
      </c>
      <c r="T5790" s="234">
        <v>0.14843799999999999</v>
      </c>
      <c r="U5790" s="234">
        <v>0.15206500000000001</v>
      </c>
      <c r="V5790" s="192">
        <v>0.13140499999999999</v>
      </c>
      <c r="W5790" s="234">
        <v>267086400</v>
      </c>
      <c r="X5790" s="194">
        <f t="shared" si="181"/>
        <v>3.2198011091386043E-2</v>
      </c>
      <c r="Y5790" s="193"/>
      <c r="Z5790" s="197">
        <v>5788</v>
      </c>
    </row>
    <row r="5791" spans="1:26" ht="14.4" x14ac:dyDescent="0.3">
      <c r="A5791" s="7">
        <v>35733</v>
      </c>
      <c r="B5791" s="191">
        <v>919.15997300000004</v>
      </c>
      <c r="C5791" s="191">
        <v>923.28002900000001</v>
      </c>
      <c r="D5791" s="191">
        <v>903.67999299999997</v>
      </c>
      <c r="E5791" s="191">
        <v>903.67999299999997</v>
      </c>
      <c r="F5791" s="192">
        <v>903.67999299999997</v>
      </c>
      <c r="G5791" s="191">
        <v>712230000</v>
      </c>
      <c r="H5791" s="194">
        <f t="shared" si="180"/>
        <v>-1.684144268105555E-2</v>
      </c>
      <c r="I5791" s="193"/>
      <c r="J5791" s="197">
        <v>5789</v>
      </c>
      <c r="K5791" s="234"/>
      <c r="L5791" s="234"/>
      <c r="M5791" s="234"/>
      <c r="N5791" s="234"/>
      <c r="O5791" s="234"/>
      <c r="P5791" s="234"/>
      <c r="Q5791" s="7">
        <v>35733</v>
      </c>
      <c r="R5791" s="234">
        <v>0.15234400000000001</v>
      </c>
      <c r="S5791" s="234">
        <v>0.156808</v>
      </c>
      <c r="T5791" s="234">
        <v>0.14732100000000001</v>
      </c>
      <c r="U5791" s="234">
        <v>0.14732100000000001</v>
      </c>
      <c r="V5791" s="192">
        <v>0.127306</v>
      </c>
      <c r="W5791" s="234">
        <v>188955200</v>
      </c>
      <c r="X5791" s="194">
        <f t="shared" si="181"/>
        <v>-5.7146242834501045E-2</v>
      </c>
      <c r="Y5791" s="193"/>
      <c r="Z5791" s="197">
        <v>5789</v>
      </c>
    </row>
    <row r="5792" spans="1:26" ht="14.4" x14ac:dyDescent="0.3">
      <c r="A5792" s="7">
        <v>35732</v>
      </c>
      <c r="B5792" s="191">
        <v>921.84997599999997</v>
      </c>
      <c r="C5792" s="191">
        <v>935.23999000000003</v>
      </c>
      <c r="D5792" s="191">
        <v>913.88000499999998</v>
      </c>
      <c r="E5792" s="191">
        <v>919.15997300000004</v>
      </c>
      <c r="F5792" s="192">
        <v>919.15997300000004</v>
      </c>
      <c r="G5792" s="191">
        <v>777660000</v>
      </c>
      <c r="H5792" s="194">
        <f t="shared" si="180"/>
        <v>-2.9180485654207288E-3</v>
      </c>
      <c r="I5792" s="193"/>
      <c r="J5792" s="197">
        <v>5790</v>
      </c>
      <c r="K5792" s="234"/>
      <c r="L5792" s="234"/>
      <c r="M5792" s="234"/>
      <c r="N5792" s="234"/>
      <c r="O5792" s="234"/>
      <c r="P5792" s="234"/>
      <c r="Q5792" s="7">
        <v>35732</v>
      </c>
      <c r="R5792" s="234">
        <v>0.16462099999999999</v>
      </c>
      <c r="S5792" s="234">
        <v>0.16517899999999999</v>
      </c>
      <c r="T5792" s="234">
        <v>0.15401799999999999</v>
      </c>
      <c r="U5792" s="234">
        <v>0.15625</v>
      </c>
      <c r="V5792" s="192">
        <v>0.135022</v>
      </c>
      <c r="W5792" s="234">
        <v>177587200</v>
      </c>
      <c r="X5792" s="194">
        <f t="shared" si="181"/>
        <v>-3.4481279139612665E-2</v>
      </c>
      <c r="Y5792" s="193"/>
      <c r="Z5792" s="197">
        <v>5790</v>
      </c>
    </row>
    <row r="5793" spans="1:26" ht="14.4" x14ac:dyDescent="0.3">
      <c r="A5793" s="7">
        <v>35731</v>
      </c>
      <c r="B5793" s="191">
        <v>876.98999000000003</v>
      </c>
      <c r="C5793" s="191">
        <v>923.09002699999996</v>
      </c>
      <c r="D5793" s="191">
        <v>855.27002000000005</v>
      </c>
      <c r="E5793" s="191">
        <v>921.84997599999997</v>
      </c>
      <c r="F5793" s="192">
        <v>921.84997599999997</v>
      </c>
      <c r="G5793" s="191">
        <v>1202550000</v>
      </c>
      <c r="H5793" s="194">
        <f t="shared" si="180"/>
        <v>5.1152221247131834E-2</v>
      </c>
      <c r="I5793" s="193"/>
      <c r="J5793" s="197">
        <v>5791</v>
      </c>
      <c r="K5793" s="234"/>
      <c r="L5793" s="234"/>
      <c r="M5793" s="234"/>
      <c r="N5793" s="234"/>
      <c r="O5793" s="234"/>
      <c r="P5793" s="234"/>
      <c r="Q5793" s="7">
        <v>35731</v>
      </c>
      <c r="R5793" s="234">
        <v>0.14285700000000001</v>
      </c>
      <c r="S5793" s="234">
        <v>0.16517899999999999</v>
      </c>
      <c r="T5793" s="234">
        <v>0.14174100000000001</v>
      </c>
      <c r="U5793" s="234">
        <v>0.16183</v>
      </c>
      <c r="V5793" s="192">
        <v>0.139844</v>
      </c>
      <c r="W5793" s="234">
        <v>343313600</v>
      </c>
      <c r="X5793" s="194">
        <f t="shared" si="181"/>
        <v>8.2090764885673448E-2</v>
      </c>
      <c r="Y5793" s="193"/>
      <c r="Z5793" s="197">
        <v>5791</v>
      </c>
    </row>
    <row r="5794" spans="1:26" ht="14.4" x14ac:dyDescent="0.3">
      <c r="A5794" s="7">
        <v>35730</v>
      </c>
      <c r="B5794" s="191">
        <v>941.64001499999995</v>
      </c>
      <c r="C5794" s="191">
        <v>941.64001499999995</v>
      </c>
      <c r="D5794" s="191">
        <v>876.72997999999995</v>
      </c>
      <c r="E5794" s="191">
        <v>876.98999000000003</v>
      </c>
      <c r="F5794" s="192">
        <v>876.98999000000003</v>
      </c>
      <c r="G5794" s="191">
        <v>693730000</v>
      </c>
      <c r="H5794" s="194">
        <f t="shared" si="180"/>
        <v>-6.8656836976070862E-2</v>
      </c>
      <c r="I5794" s="193"/>
      <c r="J5794" s="197">
        <v>5792</v>
      </c>
      <c r="K5794" s="234"/>
      <c r="L5794" s="234"/>
      <c r="M5794" s="234"/>
      <c r="N5794" s="234"/>
      <c r="O5794" s="234"/>
      <c r="P5794" s="234"/>
      <c r="Q5794" s="7">
        <v>35730</v>
      </c>
      <c r="R5794" s="234">
        <v>0.14955399999999999</v>
      </c>
      <c r="S5794" s="234">
        <v>0.16183</v>
      </c>
      <c r="T5794" s="234">
        <v>0.14955399999999999</v>
      </c>
      <c r="U5794" s="234">
        <v>0.14955399999999999</v>
      </c>
      <c r="V5794" s="192">
        <v>0.12923499999999999</v>
      </c>
      <c r="W5794" s="234">
        <v>329358400</v>
      </c>
      <c r="X5794" s="194">
        <f t="shared" si="181"/>
        <v>1.1323441950730709E-2</v>
      </c>
      <c r="Y5794" s="193"/>
      <c r="Z5794" s="197">
        <v>5792</v>
      </c>
    </row>
    <row r="5795" spans="1:26" ht="14.4" x14ac:dyDescent="0.3">
      <c r="A5795" s="7">
        <v>35727</v>
      </c>
      <c r="B5795" s="191">
        <v>950.69000200000005</v>
      </c>
      <c r="C5795" s="191">
        <v>960.03997800000002</v>
      </c>
      <c r="D5795" s="191">
        <v>937.54998799999998</v>
      </c>
      <c r="E5795" s="191">
        <v>941.64001499999995</v>
      </c>
      <c r="F5795" s="192">
        <v>941.64001499999995</v>
      </c>
      <c r="G5795" s="191">
        <v>677630000</v>
      </c>
      <c r="H5795" s="194">
        <f t="shared" si="180"/>
        <v>-9.5193880034094448E-3</v>
      </c>
      <c r="I5795" s="193"/>
      <c r="J5795" s="197">
        <v>5793</v>
      </c>
      <c r="K5795" s="234"/>
      <c r="L5795" s="234"/>
      <c r="M5795" s="234"/>
      <c r="N5795" s="234"/>
      <c r="O5795" s="234"/>
      <c r="P5795" s="234"/>
      <c r="Q5795" s="7">
        <v>35727</v>
      </c>
      <c r="R5795" s="234">
        <v>0.16183</v>
      </c>
      <c r="S5795" s="234">
        <v>0.16406299999999999</v>
      </c>
      <c r="T5795" s="234">
        <v>0.14732100000000001</v>
      </c>
      <c r="U5795" s="234">
        <v>0.14787900000000001</v>
      </c>
      <c r="V5795" s="192">
        <v>0.12778800000000001</v>
      </c>
      <c r="W5795" s="234">
        <v>388236800</v>
      </c>
      <c r="X5795" s="194">
        <f t="shared" si="181"/>
        <v>-6.6907141970485626E-2</v>
      </c>
      <c r="Y5795" s="193"/>
      <c r="Z5795" s="197">
        <v>5793</v>
      </c>
    </row>
    <row r="5796" spans="1:26" ht="14.4" x14ac:dyDescent="0.3">
      <c r="A5796" s="7">
        <v>35726</v>
      </c>
      <c r="B5796" s="191">
        <v>968.48999000000003</v>
      </c>
      <c r="C5796" s="191">
        <v>968.48999000000003</v>
      </c>
      <c r="D5796" s="191">
        <v>944.15997300000004</v>
      </c>
      <c r="E5796" s="191">
        <v>950.69000200000005</v>
      </c>
      <c r="F5796" s="192">
        <v>950.69000200000005</v>
      </c>
      <c r="G5796" s="191">
        <v>673270000</v>
      </c>
      <c r="H5796" s="194">
        <f t="shared" si="180"/>
        <v>-1.8379114068076206E-2</v>
      </c>
      <c r="I5796" s="193"/>
      <c r="J5796" s="197">
        <v>5794</v>
      </c>
      <c r="K5796" s="234"/>
      <c r="L5796" s="234"/>
      <c r="M5796" s="234"/>
      <c r="N5796" s="234"/>
      <c r="O5796" s="234"/>
      <c r="P5796" s="234"/>
      <c r="Q5796" s="7">
        <v>35726</v>
      </c>
      <c r="R5796" s="234">
        <v>0.160714</v>
      </c>
      <c r="S5796" s="234">
        <v>0.162388</v>
      </c>
      <c r="T5796" s="234">
        <v>0.15848200000000001</v>
      </c>
      <c r="U5796" s="234">
        <v>0.15848200000000001</v>
      </c>
      <c r="V5796" s="192">
        <v>0.13695099999999999</v>
      </c>
      <c r="W5796" s="234">
        <v>186782400</v>
      </c>
      <c r="X5796" s="194">
        <f t="shared" si="181"/>
        <v>-4.3765142893052063E-2</v>
      </c>
      <c r="Y5796" s="193"/>
      <c r="Z5796" s="197">
        <v>5794</v>
      </c>
    </row>
    <row r="5797" spans="1:26" ht="14.4" x14ac:dyDescent="0.3">
      <c r="A5797" s="7">
        <v>35725</v>
      </c>
      <c r="B5797" s="191">
        <v>972.28002900000001</v>
      </c>
      <c r="C5797" s="191">
        <v>972.60998500000005</v>
      </c>
      <c r="D5797" s="191">
        <v>965.65997300000004</v>
      </c>
      <c r="E5797" s="191">
        <v>968.48999000000003</v>
      </c>
      <c r="F5797" s="192">
        <v>968.48999000000003</v>
      </c>
      <c r="G5797" s="191">
        <v>613490000</v>
      </c>
      <c r="H5797" s="194">
        <f t="shared" si="180"/>
        <v>-3.8980940541358984E-3</v>
      </c>
      <c r="I5797" s="193"/>
      <c r="J5797" s="197">
        <v>5795</v>
      </c>
      <c r="K5797" s="234"/>
      <c r="L5797" s="234"/>
      <c r="M5797" s="234"/>
      <c r="N5797" s="234"/>
      <c r="O5797" s="234"/>
      <c r="P5797" s="234"/>
      <c r="Q5797" s="7">
        <v>35725</v>
      </c>
      <c r="R5797" s="234">
        <v>0.17020099999999999</v>
      </c>
      <c r="S5797" s="234">
        <v>0.171875</v>
      </c>
      <c r="T5797" s="234">
        <v>0.16517899999999999</v>
      </c>
      <c r="U5797" s="234">
        <v>0.165737</v>
      </c>
      <c r="V5797" s="192">
        <v>0.14321900000000001</v>
      </c>
      <c r="W5797" s="234">
        <v>151177600</v>
      </c>
      <c r="X5797" s="194">
        <f t="shared" si="181"/>
        <v>-2.6231157828892349E-2</v>
      </c>
      <c r="Y5797" s="193"/>
      <c r="Z5797" s="197">
        <v>5795</v>
      </c>
    </row>
    <row r="5798" spans="1:26" ht="14.4" x14ac:dyDescent="0.3">
      <c r="A5798" s="7">
        <v>35724</v>
      </c>
      <c r="B5798" s="191">
        <v>955.60998500000005</v>
      </c>
      <c r="C5798" s="191">
        <v>972.55999799999995</v>
      </c>
      <c r="D5798" s="191">
        <v>955.60998500000005</v>
      </c>
      <c r="E5798" s="191">
        <v>972.28002900000001</v>
      </c>
      <c r="F5798" s="192">
        <v>972.28002900000001</v>
      </c>
      <c r="G5798" s="191">
        <v>582310000</v>
      </c>
      <c r="H5798" s="194">
        <f t="shared" si="180"/>
        <v>1.7444401232370926E-2</v>
      </c>
      <c r="I5798" s="193"/>
      <c r="J5798" s="197">
        <v>5796</v>
      </c>
      <c r="K5798" s="234"/>
      <c r="L5798" s="234"/>
      <c r="M5798" s="234"/>
      <c r="N5798" s="234"/>
      <c r="O5798" s="234"/>
      <c r="P5798" s="234"/>
      <c r="Q5798" s="7">
        <v>35724</v>
      </c>
      <c r="R5798" s="234">
        <v>0.16852700000000001</v>
      </c>
      <c r="S5798" s="234">
        <v>0.172433</v>
      </c>
      <c r="T5798" s="234">
        <v>0.166853</v>
      </c>
      <c r="U5798" s="234">
        <v>0.17020099999999999</v>
      </c>
      <c r="V5798" s="192">
        <v>0.14707700000000001</v>
      </c>
      <c r="W5798" s="234">
        <v>475272000</v>
      </c>
      <c r="X5798" s="194">
        <f t="shared" si="181"/>
        <v>2.0064639627143142E-2</v>
      </c>
      <c r="Y5798" s="193"/>
      <c r="Z5798" s="197">
        <v>5796</v>
      </c>
    </row>
    <row r="5799" spans="1:26" ht="14.4" x14ac:dyDescent="0.3">
      <c r="A5799" s="7">
        <v>35723</v>
      </c>
      <c r="B5799" s="191">
        <v>944.15997300000004</v>
      </c>
      <c r="C5799" s="191">
        <v>955.71997099999999</v>
      </c>
      <c r="D5799" s="191">
        <v>941.42999299999997</v>
      </c>
      <c r="E5799" s="191">
        <v>955.60998500000005</v>
      </c>
      <c r="F5799" s="192">
        <v>955.60998500000005</v>
      </c>
      <c r="G5799" s="191">
        <v>483880000</v>
      </c>
      <c r="H5799" s="194">
        <f t="shared" si="180"/>
        <v>1.2127194890097311E-2</v>
      </c>
      <c r="I5799" s="193"/>
      <c r="J5799" s="197">
        <v>5797</v>
      </c>
      <c r="K5799" s="234"/>
      <c r="L5799" s="234"/>
      <c r="M5799" s="234"/>
      <c r="N5799" s="234"/>
      <c r="O5799" s="234"/>
      <c r="P5799" s="234"/>
      <c r="Q5799" s="7">
        <v>35723</v>
      </c>
      <c r="R5799" s="234">
        <v>0.17968799999999999</v>
      </c>
      <c r="S5799" s="234">
        <v>0.18024599999999999</v>
      </c>
      <c r="T5799" s="234">
        <v>0.166295</v>
      </c>
      <c r="U5799" s="234">
        <v>0.166853</v>
      </c>
      <c r="V5799" s="192">
        <v>0.14418400000000001</v>
      </c>
      <c r="W5799" s="234">
        <v>411835200</v>
      </c>
      <c r="X5799" s="194">
        <f t="shared" si="181"/>
        <v>-7.1428111415230977E-2</v>
      </c>
      <c r="Y5799" s="193"/>
      <c r="Z5799" s="197">
        <v>5797</v>
      </c>
    </row>
    <row r="5800" spans="1:26" ht="14.4" x14ac:dyDescent="0.3">
      <c r="A5800" s="7">
        <v>35720</v>
      </c>
      <c r="B5800" s="191">
        <v>955.22997999999995</v>
      </c>
      <c r="C5800" s="191">
        <v>955.22997999999995</v>
      </c>
      <c r="D5800" s="191">
        <v>931.580017</v>
      </c>
      <c r="E5800" s="191">
        <v>944.15997300000004</v>
      </c>
      <c r="F5800" s="192">
        <v>944.15997300000004</v>
      </c>
      <c r="G5800" s="191">
        <v>624980000</v>
      </c>
      <c r="H5800" s="194">
        <f t="shared" si="180"/>
        <v>-1.1609554566867275E-2</v>
      </c>
      <c r="I5800" s="193"/>
      <c r="J5800" s="197">
        <v>5798</v>
      </c>
      <c r="K5800" s="234"/>
      <c r="L5800" s="234"/>
      <c r="M5800" s="234"/>
      <c r="N5800" s="234"/>
      <c r="O5800" s="234"/>
      <c r="P5800" s="234"/>
      <c r="Q5800" s="7">
        <v>35720</v>
      </c>
      <c r="R5800" s="234">
        <v>0.18861600000000001</v>
      </c>
      <c r="S5800" s="234">
        <v>0.18861600000000001</v>
      </c>
      <c r="T5800" s="234">
        <v>0.177455</v>
      </c>
      <c r="U5800" s="234">
        <v>0.17968799999999999</v>
      </c>
      <c r="V5800" s="192">
        <v>0.155275</v>
      </c>
      <c r="W5800" s="234">
        <v>438670400</v>
      </c>
      <c r="X5800" s="194">
        <f t="shared" si="181"/>
        <v>-6.3954329531479878E-2</v>
      </c>
      <c r="Y5800" s="193"/>
      <c r="Z5800" s="197">
        <v>5798</v>
      </c>
    </row>
    <row r="5801" spans="1:26" ht="14.4" x14ac:dyDescent="0.3">
      <c r="A5801" s="7">
        <v>35719</v>
      </c>
      <c r="B5801" s="191">
        <v>965.71997099999999</v>
      </c>
      <c r="C5801" s="191">
        <v>973.38000499999998</v>
      </c>
      <c r="D5801" s="191">
        <v>950.77002000000005</v>
      </c>
      <c r="E5801" s="191">
        <v>955.25</v>
      </c>
      <c r="F5801" s="192">
        <v>955.25</v>
      </c>
      <c r="G5801" s="191">
        <v>597010000</v>
      </c>
      <c r="H5801" s="194">
        <f t="shared" si="180"/>
        <v>-1.0841622120704789E-2</v>
      </c>
      <c r="I5801" s="193"/>
      <c r="J5801" s="197">
        <v>5799</v>
      </c>
      <c r="K5801" s="234"/>
      <c r="L5801" s="234"/>
      <c r="M5801" s="234"/>
      <c r="N5801" s="234"/>
      <c r="O5801" s="234"/>
      <c r="P5801" s="234"/>
      <c r="Q5801" s="7">
        <v>35719</v>
      </c>
      <c r="R5801" s="234">
        <v>0.18861600000000001</v>
      </c>
      <c r="S5801" s="234">
        <v>0.196987</v>
      </c>
      <c r="T5801" s="234">
        <v>0.18638399999999999</v>
      </c>
      <c r="U5801" s="234">
        <v>0.191964</v>
      </c>
      <c r="V5801" s="192">
        <v>0.165884</v>
      </c>
      <c r="W5801" s="234">
        <v>739188800</v>
      </c>
      <c r="X5801" s="194">
        <f t="shared" si="181"/>
        <v>-9.7112003744706771E-2</v>
      </c>
      <c r="Y5801" s="193"/>
      <c r="Z5801" s="197">
        <v>5799</v>
      </c>
    </row>
    <row r="5802" spans="1:26" ht="14.4" x14ac:dyDescent="0.3">
      <c r="A5802" s="7">
        <v>35718</v>
      </c>
      <c r="B5802" s="191">
        <v>970.28002900000001</v>
      </c>
      <c r="C5802" s="191">
        <v>970.28002900000001</v>
      </c>
      <c r="D5802" s="191">
        <v>962.75</v>
      </c>
      <c r="E5802" s="191">
        <v>965.71997099999999</v>
      </c>
      <c r="F5802" s="192">
        <v>965.71997099999999</v>
      </c>
      <c r="G5802" s="191">
        <v>505310000</v>
      </c>
      <c r="H5802" s="194">
        <f t="shared" si="180"/>
        <v>-4.6997339569070182E-3</v>
      </c>
      <c r="I5802" s="193"/>
      <c r="J5802" s="197">
        <v>5800</v>
      </c>
      <c r="K5802" s="234"/>
      <c r="L5802" s="234"/>
      <c r="M5802" s="234"/>
      <c r="N5802" s="234"/>
      <c r="O5802" s="234"/>
      <c r="P5802" s="234"/>
      <c r="Q5802" s="7">
        <v>35718</v>
      </c>
      <c r="R5802" s="234">
        <v>0.197545</v>
      </c>
      <c r="S5802" s="234">
        <v>0.22098200000000001</v>
      </c>
      <c r="T5802" s="234">
        <v>0.197545</v>
      </c>
      <c r="U5802" s="234">
        <v>0.212612</v>
      </c>
      <c r="V5802" s="192">
        <v>0.183726</v>
      </c>
      <c r="W5802" s="234">
        <v>810868800</v>
      </c>
      <c r="X5802" s="194">
        <f t="shared" si="181"/>
        <v>4.9586965711869983E-2</v>
      </c>
      <c r="Y5802" s="193"/>
      <c r="Z5802" s="197">
        <v>5800</v>
      </c>
    </row>
    <row r="5803" spans="1:26" ht="14.4" x14ac:dyDescent="0.3">
      <c r="A5803" s="7">
        <v>35717</v>
      </c>
      <c r="B5803" s="191">
        <v>968.09997599999997</v>
      </c>
      <c r="C5803" s="191">
        <v>972.85998500000005</v>
      </c>
      <c r="D5803" s="191">
        <v>961.86999500000002</v>
      </c>
      <c r="E5803" s="191">
        <v>970.28002900000001</v>
      </c>
      <c r="F5803" s="192">
        <v>970.28002900000001</v>
      </c>
      <c r="G5803" s="191">
        <v>510330000</v>
      </c>
      <c r="H5803" s="194">
        <f t="shared" si="180"/>
        <v>2.2518882905127181E-3</v>
      </c>
      <c r="I5803" s="193"/>
      <c r="J5803" s="197">
        <v>5801</v>
      </c>
      <c r="K5803" s="234"/>
      <c r="L5803" s="234"/>
      <c r="M5803" s="234"/>
      <c r="N5803" s="234"/>
      <c r="O5803" s="234"/>
      <c r="P5803" s="234"/>
      <c r="Q5803" s="7">
        <v>35717</v>
      </c>
      <c r="R5803" s="234">
        <v>0.202567</v>
      </c>
      <c r="S5803" s="234">
        <v>0.203125</v>
      </c>
      <c r="T5803" s="234">
        <v>0.198103</v>
      </c>
      <c r="U5803" s="234">
        <v>0.202567</v>
      </c>
      <c r="V5803" s="192">
        <v>0.17504600000000001</v>
      </c>
      <c r="W5803" s="234">
        <v>165816000</v>
      </c>
      <c r="X5803" s="194">
        <f t="shared" si="181"/>
        <v>0</v>
      </c>
      <c r="Y5803" s="193"/>
      <c r="Z5803" s="197">
        <v>5801</v>
      </c>
    </row>
    <row r="5804" spans="1:26" ht="14.4" x14ac:dyDescent="0.3">
      <c r="A5804" s="7">
        <v>35716</v>
      </c>
      <c r="B5804" s="191">
        <v>966.97997999999995</v>
      </c>
      <c r="C5804" s="191">
        <v>973.46002199999998</v>
      </c>
      <c r="D5804" s="191">
        <v>966.95001200000002</v>
      </c>
      <c r="E5804" s="191">
        <v>968.09997599999997</v>
      </c>
      <c r="F5804" s="192">
        <v>968.09997599999997</v>
      </c>
      <c r="G5804" s="191">
        <v>354800000</v>
      </c>
      <c r="H5804" s="194">
        <f t="shared" si="180"/>
        <v>1.1582411457991247E-3</v>
      </c>
      <c r="I5804" s="193"/>
      <c r="J5804" s="197">
        <v>5802</v>
      </c>
      <c r="K5804" s="234"/>
      <c r="L5804" s="234"/>
      <c r="M5804" s="234"/>
      <c r="N5804" s="234"/>
      <c r="O5804" s="234"/>
      <c r="P5804" s="234"/>
      <c r="Q5804" s="7">
        <v>35716</v>
      </c>
      <c r="R5804" s="234">
        <v>0.203125</v>
      </c>
      <c r="S5804" s="234">
        <v>0.20424100000000001</v>
      </c>
      <c r="T5804" s="234">
        <v>0.198103</v>
      </c>
      <c r="U5804" s="234">
        <v>0.202567</v>
      </c>
      <c r="V5804" s="192">
        <v>0.17504600000000001</v>
      </c>
      <c r="W5804" s="234">
        <v>158625600</v>
      </c>
      <c r="X5804" s="194">
        <f t="shared" si="181"/>
        <v>0</v>
      </c>
      <c r="Y5804" s="193"/>
      <c r="Z5804" s="197">
        <v>5802</v>
      </c>
    </row>
    <row r="5805" spans="1:26" ht="14.4" x14ac:dyDescent="0.3">
      <c r="A5805" s="7">
        <v>35713</v>
      </c>
      <c r="B5805" s="191">
        <v>970.61999500000002</v>
      </c>
      <c r="C5805" s="191">
        <v>970.61999500000002</v>
      </c>
      <c r="D5805" s="191">
        <v>963.419983</v>
      </c>
      <c r="E5805" s="191">
        <v>966.97997999999995</v>
      </c>
      <c r="F5805" s="192">
        <v>966.97997999999995</v>
      </c>
      <c r="G5805" s="191">
        <v>500680000</v>
      </c>
      <c r="H5805" s="194">
        <f t="shared" si="180"/>
        <v>-3.7501957704879777E-3</v>
      </c>
      <c r="I5805" s="193"/>
      <c r="J5805" s="197">
        <v>5803</v>
      </c>
      <c r="K5805" s="234"/>
      <c r="L5805" s="234"/>
      <c r="M5805" s="234"/>
      <c r="N5805" s="234"/>
      <c r="O5805" s="234"/>
      <c r="P5805" s="234"/>
      <c r="Q5805" s="7">
        <v>35713</v>
      </c>
      <c r="R5805" s="234">
        <v>0.191964</v>
      </c>
      <c r="S5805" s="234">
        <v>0.203125</v>
      </c>
      <c r="T5805" s="234">
        <v>0.191964</v>
      </c>
      <c r="U5805" s="234">
        <v>0.202567</v>
      </c>
      <c r="V5805" s="192">
        <v>0.17504600000000001</v>
      </c>
      <c r="W5805" s="234">
        <v>270401600</v>
      </c>
      <c r="X5805" s="194">
        <f t="shared" si="181"/>
        <v>4.3101547555910551E-2</v>
      </c>
      <c r="Y5805" s="193"/>
      <c r="Z5805" s="197">
        <v>5803</v>
      </c>
    </row>
    <row r="5806" spans="1:26" ht="14.4" x14ac:dyDescent="0.3">
      <c r="A5806" s="7">
        <v>35712</v>
      </c>
      <c r="B5806" s="191">
        <v>973.84002699999996</v>
      </c>
      <c r="C5806" s="191">
        <v>974.71997099999999</v>
      </c>
      <c r="D5806" s="191">
        <v>963.34002699999996</v>
      </c>
      <c r="E5806" s="191">
        <v>970.61999500000002</v>
      </c>
      <c r="F5806" s="192">
        <v>970.61999500000002</v>
      </c>
      <c r="G5806" s="191">
        <v>551840000</v>
      </c>
      <c r="H5806" s="194">
        <f t="shared" si="180"/>
        <v>-3.3065307552817879E-3</v>
      </c>
      <c r="I5806" s="193"/>
      <c r="J5806" s="197">
        <v>5804</v>
      </c>
      <c r="K5806" s="234"/>
      <c r="L5806" s="234"/>
      <c r="M5806" s="234"/>
      <c r="N5806" s="234"/>
      <c r="O5806" s="234"/>
      <c r="P5806" s="234"/>
      <c r="Q5806" s="7">
        <v>35712</v>
      </c>
      <c r="R5806" s="234">
        <v>0.18973200000000001</v>
      </c>
      <c r="S5806" s="234">
        <v>0.20089299999999999</v>
      </c>
      <c r="T5806" s="234">
        <v>0.18917400000000001</v>
      </c>
      <c r="U5806" s="234">
        <v>0.19419600000000001</v>
      </c>
      <c r="V5806" s="192">
        <v>0.16781299999999999</v>
      </c>
      <c r="W5806" s="234">
        <v>187331200</v>
      </c>
      <c r="X5806" s="194">
        <f t="shared" si="181"/>
        <v>1.1628607942899775E-2</v>
      </c>
      <c r="Y5806" s="193"/>
      <c r="Z5806" s="197">
        <v>5804</v>
      </c>
    </row>
    <row r="5807" spans="1:26" ht="14.4" x14ac:dyDescent="0.3">
      <c r="A5807" s="7">
        <v>35711</v>
      </c>
      <c r="B5807" s="191">
        <v>983.11999500000002</v>
      </c>
      <c r="C5807" s="191">
        <v>983.11999500000002</v>
      </c>
      <c r="D5807" s="191">
        <v>968.65002400000003</v>
      </c>
      <c r="E5807" s="191">
        <v>973.84002699999996</v>
      </c>
      <c r="F5807" s="192">
        <v>973.84002699999996</v>
      </c>
      <c r="G5807" s="191">
        <v>573110000</v>
      </c>
      <c r="H5807" s="194">
        <f t="shared" si="180"/>
        <v>-9.4393034901096209E-3</v>
      </c>
      <c r="I5807" s="193"/>
      <c r="J5807" s="197">
        <v>5805</v>
      </c>
      <c r="K5807" s="234"/>
      <c r="L5807" s="234"/>
      <c r="M5807" s="234"/>
      <c r="N5807" s="234"/>
      <c r="O5807" s="234"/>
      <c r="P5807" s="234"/>
      <c r="Q5807" s="7">
        <v>35711</v>
      </c>
      <c r="R5807" s="234">
        <v>0.19419600000000001</v>
      </c>
      <c r="S5807" s="234">
        <v>0.19475400000000001</v>
      </c>
      <c r="T5807" s="234">
        <v>0.19028999999999999</v>
      </c>
      <c r="U5807" s="234">
        <v>0.191964</v>
      </c>
      <c r="V5807" s="192">
        <v>0.165884</v>
      </c>
      <c r="W5807" s="234">
        <v>108841600</v>
      </c>
      <c r="X5807" s="194">
        <f t="shared" si="181"/>
        <v>-1.4326034641552016E-2</v>
      </c>
      <c r="Y5807" s="193"/>
      <c r="Z5807" s="197">
        <v>5805</v>
      </c>
    </row>
    <row r="5808" spans="1:26" ht="14.4" x14ac:dyDescent="0.3">
      <c r="A5808" s="7">
        <v>35710</v>
      </c>
      <c r="B5808" s="191">
        <v>972.69000200000005</v>
      </c>
      <c r="C5808" s="191">
        <v>983.11999500000002</v>
      </c>
      <c r="D5808" s="191">
        <v>971.95001200000002</v>
      </c>
      <c r="E5808" s="191">
        <v>983.11999500000002</v>
      </c>
      <c r="F5808" s="192">
        <v>983.11999500000002</v>
      </c>
      <c r="G5808" s="191">
        <v>551970000</v>
      </c>
      <c r="H5808" s="194">
        <f t="shared" si="180"/>
        <v>1.0722833563164318E-2</v>
      </c>
      <c r="I5808" s="193"/>
      <c r="J5808" s="197">
        <v>5806</v>
      </c>
      <c r="K5808" s="234"/>
      <c r="L5808" s="234"/>
      <c r="M5808" s="234"/>
      <c r="N5808" s="234"/>
      <c r="O5808" s="234"/>
      <c r="P5808" s="234"/>
      <c r="Q5808" s="7">
        <v>35710</v>
      </c>
      <c r="R5808" s="234">
        <v>0.19531299999999999</v>
      </c>
      <c r="S5808" s="234">
        <v>0.19642899999999999</v>
      </c>
      <c r="T5808" s="234">
        <v>0.19475400000000001</v>
      </c>
      <c r="U5808" s="234">
        <v>0.19475400000000001</v>
      </c>
      <c r="V5808" s="192">
        <v>0.168295</v>
      </c>
      <c r="W5808" s="234">
        <v>109289600</v>
      </c>
      <c r="X5808" s="194">
        <f t="shared" si="181"/>
        <v>-5.6954135378325093E-3</v>
      </c>
      <c r="Y5808" s="193"/>
      <c r="Z5808" s="197">
        <v>5806</v>
      </c>
    </row>
    <row r="5809" spans="1:26" ht="14.4" x14ac:dyDescent="0.3">
      <c r="A5809" s="7">
        <v>35709</v>
      </c>
      <c r="B5809" s="191">
        <v>965.03002900000001</v>
      </c>
      <c r="C5809" s="191">
        <v>974.15997300000004</v>
      </c>
      <c r="D5809" s="191">
        <v>965.03002900000001</v>
      </c>
      <c r="E5809" s="191">
        <v>972.69000200000005</v>
      </c>
      <c r="F5809" s="192">
        <v>972.69000200000005</v>
      </c>
      <c r="G5809" s="191">
        <v>495620000</v>
      </c>
      <c r="H5809" s="194">
        <f t="shared" si="180"/>
        <v>7.9375488532077969E-3</v>
      </c>
      <c r="I5809" s="193"/>
      <c r="J5809" s="197">
        <v>5807</v>
      </c>
      <c r="K5809" s="234"/>
      <c r="L5809" s="234"/>
      <c r="M5809" s="234"/>
      <c r="N5809" s="234"/>
      <c r="O5809" s="234"/>
      <c r="P5809" s="234"/>
      <c r="Q5809" s="7">
        <v>35709</v>
      </c>
      <c r="R5809" s="234">
        <v>0.198103</v>
      </c>
      <c r="S5809" s="234">
        <v>0.198661</v>
      </c>
      <c r="T5809" s="234">
        <v>0.193638</v>
      </c>
      <c r="U5809" s="234">
        <v>0.19587099999999999</v>
      </c>
      <c r="V5809" s="192">
        <v>0.16925899999999999</v>
      </c>
      <c r="W5809" s="234">
        <v>93296000</v>
      </c>
      <c r="X5809" s="194">
        <f t="shared" si="181"/>
        <v>-8.4765620423418262E-3</v>
      </c>
      <c r="Y5809" s="193"/>
      <c r="Z5809" s="197">
        <v>5807</v>
      </c>
    </row>
    <row r="5810" spans="1:26" ht="14.4" x14ac:dyDescent="0.3">
      <c r="A5810" s="7">
        <v>35706</v>
      </c>
      <c r="B5810" s="191">
        <v>960.46002199999998</v>
      </c>
      <c r="C5810" s="191">
        <v>975.46997099999999</v>
      </c>
      <c r="D5810" s="191">
        <v>955.13000499999998</v>
      </c>
      <c r="E5810" s="191">
        <v>965.03002900000001</v>
      </c>
      <c r="F5810" s="192">
        <v>965.03002900000001</v>
      </c>
      <c r="G5810" s="191">
        <v>623370000</v>
      </c>
      <c r="H5810" s="194">
        <f t="shared" si="180"/>
        <v>4.7581439053379282E-3</v>
      </c>
      <c r="I5810" s="193"/>
      <c r="J5810" s="197">
        <v>5808</v>
      </c>
      <c r="K5810" s="234"/>
      <c r="L5810" s="234"/>
      <c r="M5810" s="234"/>
      <c r="N5810" s="234"/>
      <c r="O5810" s="234"/>
      <c r="P5810" s="234"/>
      <c r="Q5810" s="7">
        <v>35706</v>
      </c>
      <c r="R5810" s="234">
        <v>0.19642899999999999</v>
      </c>
      <c r="S5810" s="234">
        <v>0.198661</v>
      </c>
      <c r="T5810" s="234">
        <v>0.193638</v>
      </c>
      <c r="U5810" s="234">
        <v>0.197545</v>
      </c>
      <c r="V5810" s="192">
        <v>0.170706</v>
      </c>
      <c r="W5810" s="234">
        <v>162232000</v>
      </c>
      <c r="X5810" s="194">
        <f t="shared" si="181"/>
        <v>8.5490284120785538E-3</v>
      </c>
      <c r="Y5810" s="193"/>
      <c r="Z5810" s="197">
        <v>5808</v>
      </c>
    </row>
    <row r="5811" spans="1:26" ht="14.4" x14ac:dyDescent="0.3">
      <c r="A5811" s="7">
        <v>35705</v>
      </c>
      <c r="B5811" s="191">
        <v>955.40997300000004</v>
      </c>
      <c r="C5811" s="191">
        <v>960.46002199999998</v>
      </c>
      <c r="D5811" s="191">
        <v>952.94000200000005</v>
      </c>
      <c r="E5811" s="191">
        <v>960.46002199999998</v>
      </c>
      <c r="F5811" s="192">
        <v>960.46002199999998</v>
      </c>
      <c r="G5811" s="191">
        <v>474760000</v>
      </c>
      <c r="H5811" s="194">
        <f t="shared" si="180"/>
        <v>5.2857403028175676E-3</v>
      </c>
      <c r="I5811" s="193"/>
      <c r="J5811" s="197">
        <v>5809</v>
      </c>
      <c r="K5811" s="234"/>
      <c r="L5811" s="234"/>
      <c r="M5811" s="234"/>
      <c r="N5811" s="234"/>
      <c r="O5811" s="234"/>
      <c r="P5811" s="234"/>
      <c r="Q5811" s="7">
        <v>35705</v>
      </c>
      <c r="R5811" s="234">
        <v>0.19140599999999999</v>
      </c>
      <c r="S5811" s="234">
        <v>0.19642899999999999</v>
      </c>
      <c r="T5811" s="234">
        <v>0.19084799999999999</v>
      </c>
      <c r="U5811" s="234">
        <v>0.19587099999999999</v>
      </c>
      <c r="V5811" s="192">
        <v>0.16925899999999999</v>
      </c>
      <c r="W5811" s="234">
        <v>135408000</v>
      </c>
      <c r="X5811" s="194">
        <f t="shared" si="181"/>
        <v>1.8865312264860785E-2</v>
      </c>
      <c r="Y5811" s="193"/>
      <c r="Z5811" s="197">
        <v>5809</v>
      </c>
    </row>
    <row r="5812" spans="1:26" ht="14.4" x14ac:dyDescent="0.3">
      <c r="A5812" s="7">
        <v>35704</v>
      </c>
      <c r="B5812" s="191">
        <v>947.28002900000001</v>
      </c>
      <c r="C5812" s="191">
        <v>956.71002199999998</v>
      </c>
      <c r="D5812" s="191">
        <v>947.28002900000001</v>
      </c>
      <c r="E5812" s="191">
        <v>955.40997300000004</v>
      </c>
      <c r="F5812" s="192">
        <v>955.40997300000004</v>
      </c>
      <c r="G5812" s="191">
        <v>598660000</v>
      </c>
      <c r="H5812" s="194">
        <f t="shared" si="180"/>
        <v>8.5824083176148352E-3</v>
      </c>
      <c r="I5812" s="193"/>
      <c r="J5812" s="197">
        <v>5810</v>
      </c>
      <c r="K5812" s="234"/>
      <c r="L5812" s="234"/>
      <c r="M5812" s="234"/>
      <c r="N5812" s="234"/>
      <c r="O5812" s="234"/>
      <c r="P5812" s="234"/>
      <c r="Q5812" s="7">
        <v>35704</v>
      </c>
      <c r="R5812" s="234">
        <v>0.193638</v>
      </c>
      <c r="S5812" s="234">
        <v>0.19419600000000001</v>
      </c>
      <c r="T5812" s="234">
        <v>0.19084799999999999</v>
      </c>
      <c r="U5812" s="234">
        <v>0.192243</v>
      </c>
      <c r="V5812" s="192">
        <v>0.16612499999999999</v>
      </c>
      <c r="W5812" s="234">
        <v>130468800</v>
      </c>
      <c r="X5812" s="194">
        <f t="shared" si="181"/>
        <v>-7.2072718145472902E-3</v>
      </c>
      <c r="Y5812" s="193"/>
      <c r="Z5812" s="197">
        <v>5810</v>
      </c>
    </row>
    <row r="5813" spans="1:26" ht="14.4" x14ac:dyDescent="0.3">
      <c r="A5813" s="7">
        <v>35703</v>
      </c>
      <c r="B5813" s="191">
        <v>953.34002699999996</v>
      </c>
      <c r="C5813" s="191">
        <v>955.169983</v>
      </c>
      <c r="D5813" s="191">
        <v>947.28002900000001</v>
      </c>
      <c r="E5813" s="191">
        <v>947.28002900000001</v>
      </c>
      <c r="F5813" s="192">
        <v>947.28002900000001</v>
      </c>
      <c r="G5813" s="191">
        <v>587500000</v>
      </c>
      <c r="H5813" s="194">
        <f t="shared" si="180"/>
        <v>-6.3565966269870577E-3</v>
      </c>
      <c r="I5813" s="193"/>
      <c r="J5813" s="197">
        <v>5811</v>
      </c>
      <c r="K5813" s="234"/>
      <c r="L5813" s="234"/>
      <c r="M5813" s="234"/>
      <c r="N5813" s="234"/>
      <c r="O5813" s="234"/>
      <c r="P5813" s="234"/>
      <c r="Q5813" s="7">
        <v>35703</v>
      </c>
      <c r="R5813" s="234">
        <v>0.19642899999999999</v>
      </c>
      <c r="S5813" s="234">
        <v>0.19921900000000001</v>
      </c>
      <c r="T5813" s="234">
        <v>0.193638</v>
      </c>
      <c r="U5813" s="234">
        <v>0.193638</v>
      </c>
      <c r="V5813" s="192">
        <v>0.16733100000000001</v>
      </c>
      <c r="W5813" s="234">
        <v>140571200</v>
      </c>
      <c r="X5813" s="194">
        <f t="shared" si="181"/>
        <v>-1.6995253313281201E-2</v>
      </c>
      <c r="Y5813" s="193"/>
      <c r="Z5813" s="197">
        <v>5811</v>
      </c>
    </row>
    <row r="5814" spans="1:26" ht="14.4" x14ac:dyDescent="0.3">
      <c r="A5814" s="7">
        <v>35702</v>
      </c>
      <c r="B5814" s="191">
        <v>945.21997099999999</v>
      </c>
      <c r="C5814" s="191">
        <v>953.96002199999998</v>
      </c>
      <c r="D5814" s="191">
        <v>941.94000200000005</v>
      </c>
      <c r="E5814" s="191">
        <v>953.34002699999996</v>
      </c>
      <c r="F5814" s="192">
        <v>953.34002699999996</v>
      </c>
      <c r="G5814" s="191">
        <v>477100000</v>
      </c>
      <c r="H5814" s="194">
        <f t="shared" si="180"/>
        <v>8.5906521752913498E-3</v>
      </c>
      <c r="I5814" s="193"/>
      <c r="J5814" s="197">
        <v>5812</v>
      </c>
      <c r="K5814" s="234"/>
      <c r="L5814" s="234"/>
      <c r="M5814" s="234"/>
      <c r="N5814" s="234"/>
      <c r="O5814" s="234"/>
      <c r="P5814" s="234"/>
      <c r="Q5814" s="7">
        <v>35702</v>
      </c>
      <c r="R5814" s="234">
        <v>0.193638</v>
      </c>
      <c r="S5814" s="234">
        <v>0.198661</v>
      </c>
      <c r="T5814" s="234">
        <v>0.192522</v>
      </c>
      <c r="U5814" s="234">
        <v>0.196987</v>
      </c>
      <c r="V5814" s="192">
        <v>0.17022399999999999</v>
      </c>
      <c r="W5814" s="234">
        <v>167238400</v>
      </c>
      <c r="X5814" s="194">
        <f t="shared" si="181"/>
        <v>3.5192809404209435E-2</v>
      </c>
      <c r="Y5814" s="193"/>
      <c r="Z5814" s="197">
        <v>5812</v>
      </c>
    </row>
    <row r="5815" spans="1:26" ht="14.4" x14ac:dyDescent="0.3">
      <c r="A5815" s="7">
        <v>35699</v>
      </c>
      <c r="B5815" s="191">
        <v>937.90997300000004</v>
      </c>
      <c r="C5815" s="191">
        <v>946.44000200000005</v>
      </c>
      <c r="D5815" s="191">
        <v>937.90997300000004</v>
      </c>
      <c r="E5815" s="191">
        <v>945.21997099999999</v>
      </c>
      <c r="F5815" s="192">
        <v>945.21997099999999</v>
      </c>
      <c r="G5815" s="191">
        <v>505340000</v>
      </c>
      <c r="H5815" s="194">
        <f t="shared" si="180"/>
        <v>7.7939228821911144E-3</v>
      </c>
      <c r="I5815" s="193"/>
      <c r="J5815" s="197">
        <v>5813</v>
      </c>
      <c r="K5815" s="234"/>
      <c r="L5815" s="234"/>
      <c r="M5815" s="234"/>
      <c r="N5815" s="234"/>
      <c r="O5815" s="234"/>
      <c r="P5815" s="234"/>
      <c r="Q5815" s="7">
        <v>35699</v>
      </c>
      <c r="R5815" s="234">
        <v>0.191964</v>
      </c>
      <c r="S5815" s="234">
        <v>0.19587099999999999</v>
      </c>
      <c r="T5815" s="234">
        <v>0.18861600000000001</v>
      </c>
      <c r="U5815" s="234">
        <v>0.19028999999999999</v>
      </c>
      <c r="V5815" s="192">
        <v>0.164437</v>
      </c>
      <c r="W5815" s="234">
        <v>208320000</v>
      </c>
      <c r="X5815" s="194">
        <f t="shared" si="181"/>
        <v>8.8716554901804578E-3</v>
      </c>
      <c r="Y5815" s="193"/>
      <c r="Z5815" s="197">
        <v>5813</v>
      </c>
    </row>
    <row r="5816" spans="1:26" ht="14.4" x14ac:dyDescent="0.3">
      <c r="A5816" s="7">
        <v>35698</v>
      </c>
      <c r="B5816" s="191">
        <v>944.47997999999995</v>
      </c>
      <c r="C5816" s="191">
        <v>947</v>
      </c>
      <c r="D5816" s="191">
        <v>937.38000499999998</v>
      </c>
      <c r="E5816" s="191">
        <v>937.90997300000004</v>
      </c>
      <c r="F5816" s="192">
        <v>937.90997300000004</v>
      </c>
      <c r="G5816" s="191">
        <v>524880000</v>
      </c>
      <c r="H5816" s="194">
        <f t="shared" si="180"/>
        <v>-6.9562162662250597E-3</v>
      </c>
      <c r="I5816" s="193"/>
      <c r="J5816" s="197">
        <v>5814</v>
      </c>
      <c r="K5816" s="234"/>
      <c r="L5816" s="234"/>
      <c r="M5816" s="234"/>
      <c r="N5816" s="234"/>
      <c r="O5816" s="234"/>
      <c r="P5816" s="234"/>
      <c r="Q5816" s="7">
        <v>35698</v>
      </c>
      <c r="R5816" s="234">
        <v>0.19028999999999999</v>
      </c>
      <c r="S5816" s="234">
        <v>0.19419600000000001</v>
      </c>
      <c r="T5816" s="234">
        <v>0.1875</v>
      </c>
      <c r="U5816" s="234">
        <v>0.18861600000000001</v>
      </c>
      <c r="V5816" s="192">
        <v>0.162991</v>
      </c>
      <c r="W5816" s="234">
        <v>223384000</v>
      </c>
      <c r="X5816" s="194">
        <f t="shared" si="181"/>
        <v>-1.7439897759880439E-2</v>
      </c>
      <c r="Y5816" s="193"/>
      <c r="Z5816" s="197">
        <v>5814</v>
      </c>
    </row>
    <row r="5817" spans="1:26" ht="14.4" x14ac:dyDescent="0.3">
      <c r="A5817" s="7">
        <v>35697</v>
      </c>
      <c r="B5817" s="191">
        <v>951.92999299999997</v>
      </c>
      <c r="C5817" s="191">
        <v>959.78002900000001</v>
      </c>
      <c r="D5817" s="191">
        <v>944.07000700000003</v>
      </c>
      <c r="E5817" s="191">
        <v>944.47997999999995</v>
      </c>
      <c r="F5817" s="192">
        <v>944.47997999999995</v>
      </c>
      <c r="G5817" s="191">
        <v>639460000</v>
      </c>
      <c r="H5817" s="194">
        <f t="shared" si="180"/>
        <v>-7.8262194224192425E-3</v>
      </c>
      <c r="I5817" s="193"/>
      <c r="J5817" s="197">
        <v>5815</v>
      </c>
      <c r="K5817" s="234"/>
      <c r="L5817" s="234"/>
      <c r="M5817" s="234"/>
      <c r="N5817" s="234"/>
      <c r="O5817" s="234"/>
      <c r="P5817" s="234"/>
      <c r="Q5817" s="7">
        <v>35697</v>
      </c>
      <c r="R5817" s="234">
        <v>0.193638</v>
      </c>
      <c r="S5817" s="234">
        <v>0.19419600000000001</v>
      </c>
      <c r="T5817" s="234">
        <v>0.19084799999999999</v>
      </c>
      <c r="U5817" s="234">
        <v>0.191964</v>
      </c>
      <c r="V5817" s="192">
        <v>0.165884</v>
      </c>
      <c r="W5817" s="234">
        <v>222432000</v>
      </c>
      <c r="X5817" s="194">
        <f t="shared" si="181"/>
        <v>-1.1494937817689848E-2</v>
      </c>
      <c r="Y5817" s="193"/>
      <c r="Z5817" s="197">
        <v>5815</v>
      </c>
    </row>
    <row r="5818" spans="1:26" ht="14.4" x14ac:dyDescent="0.3">
      <c r="A5818" s="7">
        <v>35696</v>
      </c>
      <c r="B5818" s="191">
        <v>955.42999299999997</v>
      </c>
      <c r="C5818" s="191">
        <v>955.78002900000001</v>
      </c>
      <c r="D5818" s="191">
        <v>948.07000700000003</v>
      </c>
      <c r="E5818" s="191">
        <v>951.92999299999997</v>
      </c>
      <c r="F5818" s="192">
        <v>951.92999299999997</v>
      </c>
      <c r="G5818" s="191">
        <v>522930000</v>
      </c>
      <c r="H5818" s="194">
        <f t="shared" si="180"/>
        <v>-3.6632720614204121E-3</v>
      </c>
      <c r="I5818" s="193"/>
      <c r="J5818" s="197">
        <v>5816</v>
      </c>
      <c r="K5818" s="234"/>
      <c r="L5818" s="234"/>
      <c r="M5818" s="234"/>
      <c r="N5818" s="234"/>
      <c r="O5818" s="234"/>
      <c r="P5818" s="234"/>
      <c r="Q5818" s="7">
        <v>35696</v>
      </c>
      <c r="R5818" s="234">
        <v>0.198661</v>
      </c>
      <c r="S5818" s="234">
        <v>0.198661</v>
      </c>
      <c r="T5818" s="234">
        <v>0.193638</v>
      </c>
      <c r="U5818" s="234">
        <v>0.19419600000000001</v>
      </c>
      <c r="V5818" s="192">
        <v>0.16781299999999999</v>
      </c>
      <c r="W5818" s="234">
        <v>200536000</v>
      </c>
      <c r="X5818" s="194">
        <f t="shared" si="181"/>
        <v>-4.6571217544457755E-2</v>
      </c>
      <c r="Y5818" s="193"/>
      <c r="Z5818" s="197">
        <v>5816</v>
      </c>
    </row>
    <row r="5819" spans="1:26" ht="14.4" x14ac:dyDescent="0.3">
      <c r="A5819" s="7">
        <v>35695</v>
      </c>
      <c r="B5819" s="191">
        <v>950.51000999999997</v>
      </c>
      <c r="C5819" s="191">
        <v>960.59002699999996</v>
      </c>
      <c r="D5819" s="191">
        <v>950.51000999999997</v>
      </c>
      <c r="E5819" s="191">
        <v>955.42999299999997</v>
      </c>
      <c r="F5819" s="192">
        <v>955.42999299999997</v>
      </c>
      <c r="G5819" s="191">
        <v>490900000</v>
      </c>
      <c r="H5819" s="194">
        <f t="shared" si="180"/>
        <v>5.1761506435897527E-3</v>
      </c>
      <c r="I5819" s="193"/>
      <c r="J5819" s="197">
        <v>5817</v>
      </c>
      <c r="K5819" s="234"/>
      <c r="L5819" s="234"/>
      <c r="M5819" s="234"/>
      <c r="N5819" s="234"/>
      <c r="O5819" s="234"/>
      <c r="P5819" s="234"/>
      <c r="Q5819" s="7">
        <v>35695</v>
      </c>
      <c r="R5819" s="234">
        <v>0.197545</v>
      </c>
      <c r="S5819" s="234">
        <v>0.20591499999999999</v>
      </c>
      <c r="T5819" s="234">
        <v>0.19642899999999999</v>
      </c>
      <c r="U5819" s="234">
        <v>0.203683</v>
      </c>
      <c r="V5819" s="192">
        <v>0.17601</v>
      </c>
      <c r="W5819" s="234">
        <v>200368000</v>
      </c>
      <c r="X5819" s="194">
        <f t="shared" si="181"/>
        <v>3.9885619080817017E-2</v>
      </c>
      <c r="Y5819" s="193"/>
      <c r="Z5819" s="197">
        <v>5817</v>
      </c>
    </row>
    <row r="5820" spans="1:26" ht="14.4" x14ac:dyDescent="0.3">
      <c r="A5820" s="7">
        <v>35692</v>
      </c>
      <c r="B5820" s="191">
        <v>947.28997800000002</v>
      </c>
      <c r="C5820" s="191">
        <v>952.34997599999997</v>
      </c>
      <c r="D5820" s="191">
        <v>943.90002400000003</v>
      </c>
      <c r="E5820" s="191">
        <v>950.51000999999997</v>
      </c>
      <c r="F5820" s="192">
        <v>950.51000999999997</v>
      </c>
      <c r="G5820" s="191">
        <v>631040000</v>
      </c>
      <c r="H5820" s="194">
        <f t="shared" si="180"/>
        <v>3.3992041241672952E-3</v>
      </c>
      <c r="I5820" s="193"/>
      <c r="J5820" s="197">
        <v>5818</v>
      </c>
      <c r="K5820" s="234"/>
      <c r="L5820" s="234"/>
      <c r="M5820" s="234"/>
      <c r="N5820" s="234"/>
      <c r="O5820" s="234"/>
      <c r="P5820" s="234"/>
      <c r="Q5820" s="7">
        <v>35692</v>
      </c>
      <c r="R5820" s="234">
        <v>0.198103</v>
      </c>
      <c r="S5820" s="234">
        <v>0.198103</v>
      </c>
      <c r="T5820" s="234">
        <v>0.19419600000000001</v>
      </c>
      <c r="U5820" s="234">
        <v>0.19587099999999999</v>
      </c>
      <c r="V5820" s="192">
        <v>0.16925899999999999</v>
      </c>
      <c r="W5820" s="234">
        <v>94931200</v>
      </c>
      <c r="X5820" s="194">
        <f t="shared" si="181"/>
        <v>-1.6810627755543078E-2</v>
      </c>
      <c r="Y5820" s="193"/>
      <c r="Z5820" s="197">
        <v>5818</v>
      </c>
    </row>
    <row r="5821" spans="1:26" ht="14.4" x14ac:dyDescent="0.3">
      <c r="A5821" s="7">
        <v>35691</v>
      </c>
      <c r="B5821" s="191">
        <v>943</v>
      </c>
      <c r="C5821" s="191">
        <v>958.19000200000005</v>
      </c>
      <c r="D5821" s="191">
        <v>943</v>
      </c>
      <c r="E5821" s="191">
        <v>947.28997800000002</v>
      </c>
      <c r="F5821" s="192">
        <v>947.28997800000002</v>
      </c>
      <c r="G5821" s="191">
        <v>566830000</v>
      </c>
      <c r="H5821" s="194">
        <f t="shared" si="180"/>
        <v>4.5492873806999143E-3</v>
      </c>
      <c r="I5821" s="193"/>
      <c r="J5821" s="197">
        <v>5819</v>
      </c>
      <c r="K5821" s="234"/>
      <c r="L5821" s="234"/>
      <c r="M5821" s="234"/>
      <c r="N5821" s="234"/>
      <c r="O5821" s="234"/>
      <c r="P5821" s="234"/>
      <c r="Q5821" s="7">
        <v>35691</v>
      </c>
      <c r="R5821" s="234">
        <v>0.191964</v>
      </c>
      <c r="S5821" s="234">
        <v>0.20089299999999999</v>
      </c>
      <c r="T5821" s="234">
        <v>0.191964</v>
      </c>
      <c r="U5821" s="234">
        <v>0.19921900000000001</v>
      </c>
      <c r="V5821" s="192">
        <v>0.172153</v>
      </c>
      <c r="W5821" s="234">
        <v>169164800</v>
      </c>
      <c r="X5821" s="194">
        <f t="shared" si="181"/>
        <v>2.2924032205353696E-2</v>
      </c>
      <c r="Y5821" s="193"/>
      <c r="Z5821" s="197">
        <v>5819</v>
      </c>
    </row>
    <row r="5822" spans="1:26" ht="14.4" x14ac:dyDescent="0.3">
      <c r="A5822" s="7">
        <v>35690</v>
      </c>
      <c r="B5822" s="191">
        <v>945.64001499999995</v>
      </c>
      <c r="C5822" s="191">
        <v>950.28997800000002</v>
      </c>
      <c r="D5822" s="191">
        <v>941.98999000000003</v>
      </c>
      <c r="E5822" s="191">
        <v>943</v>
      </c>
      <c r="F5822" s="192">
        <v>943</v>
      </c>
      <c r="G5822" s="191">
        <v>590550000</v>
      </c>
      <c r="H5822" s="194">
        <f t="shared" si="180"/>
        <v>-2.7917758958200902E-3</v>
      </c>
      <c r="I5822" s="193"/>
      <c r="J5822" s="197">
        <v>5820</v>
      </c>
      <c r="K5822" s="234"/>
      <c r="L5822" s="234"/>
      <c r="M5822" s="234"/>
      <c r="N5822" s="234"/>
      <c r="O5822" s="234"/>
      <c r="P5822" s="234"/>
      <c r="Q5822" s="7">
        <v>35690</v>
      </c>
      <c r="R5822" s="234">
        <v>0.19642899999999999</v>
      </c>
      <c r="S5822" s="234">
        <v>0.19642899999999999</v>
      </c>
      <c r="T5822" s="234">
        <v>0.193638</v>
      </c>
      <c r="U5822" s="234">
        <v>0.19475400000000001</v>
      </c>
      <c r="V5822" s="192">
        <v>0.168295</v>
      </c>
      <c r="W5822" s="234">
        <v>86766400</v>
      </c>
      <c r="X5822" s="194">
        <f t="shared" si="181"/>
        <v>-5.6954135378325093E-3</v>
      </c>
      <c r="Y5822" s="193"/>
      <c r="Z5822" s="197">
        <v>5820</v>
      </c>
    </row>
    <row r="5823" spans="1:26" ht="14.4" x14ac:dyDescent="0.3">
      <c r="A5823" s="7">
        <v>35689</v>
      </c>
      <c r="B5823" s="191">
        <v>919.77002000000005</v>
      </c>
      <c r="C5823" s="191">
        <v>947.65997300000004</v>
      </c>
      <c r="D5823" s="191">
        <v>919.77002000000005</v>
      </c>
      <c r="E5823" s="191">
        <v>945.64001499999995</v>
      </c>
      <c r="F5823" s="192">
        <v>945.64001499999995</v>
      </c>
      <c r="G5823" s="191">
        <v>636380000</v>
      </c>
      <c r="H5823" s="194">
        <f t="shared" si="180"/>
        <v>2.812659081886568E-2</v>
      </c>
      <c r="I5823" s="193"/>
      <c r="J5823" s="197">
        <v>5821</v>
      </c>
      <c r="K5823" s="234"/>
      <c r="L5823" s="234"/>
      <c r="M5823" s="234"/>
      <c r="N5823" s="234"/>
      <c r="O5823" s="234"/>
      <c r="P5823" s="234"/>
      <c r="Q5823" s="7">
        <v>35689</v>
      </c>
      <c r="R5823" s="234">
        <v>0.196987</v>
      </c>
      <c r="S5823" s="234">
        <v>0.197684</v>
      </c>
      <c r="T5823" s="234">
        <v>0.19419600000000001</v>
      </c>
      <c r="U5823" s="234">
        <v>0.19587099999999999</v>
      </c>
      <c r="V5823" s="192">
        <v>0.16925899999999999</v>
      </c>
      <c r="W5823" s="234">
        <v>134220800</v>
      </c>
      <c r="X5823" s="194">
        <f t="shared" si="181"/>
        <v>2.0345542668370603E-2</v>
      </c>
      <c r="Y5823" s="193"/>
      <c r="Z5823" s="197">
        <v>5821</v>
      </c>
    </row>
    <row r="5824" spans="1:26" ht="14.4" x14ac:dyDescent="0.3">
      <c r="A5824" s="7">
        <v>35688</v>
      </c>
      <c r="B5824" s="191">
        <v>923.90997300000004</v>
      </c>
      <c r="C5824" s="191">
        <v>928.90002400000003</v>
      </c>
      <c r="D5824" s="191">
        <v>919.40997300000004</v>
      </c>
      <c r="E5824" s="191">
        <v>919.77002000000005</v>
      </c>
      <c r="F5824" s="192">
        <v>919.77002000000005</v>
      </c>
      <c r="G5824" s="191">
        <v>468030000</v>
      </c>
      <c r="H5824" s="194">
        <f t="shared" si="180"/>
        <v>-4.4809051974590937E-3</v>
      </c>
      <c r="I5824" s="193"/>
      <c r="J5824" s="197">
        <v>5822</v>
      </c>
      <c r="K5824" s="234"/>
      <c r="L5824" s="234"/>
      <c r="M5824" s="234"/>
      <c r="N5824" s="234"/>
      <c r="O5824" s="234"/>
      <c r="P5824" s="234"/>
      <c r="Q5824" s="7">
        <v>35688</v>
      </c>
      <c r="R5824" s="234">
        <v>0.19531299999999999</v>
      </c>
      <c r="S5824" s="234">
        <v>0.197545</v>
      </c>
      <c r="T5824" s="234">
        <v>0.191964</v>
      </c>
      <c r="U5824" s="234">
        <v>0.191964</v>
      </c>
      <c r="V5824" s="192">
        <v>0.165884</v>
      </c>
      <c r="W5824" s="234">
        <v>96913600</v>
      </c>
      <c r="X5824" s="194">
        <f t="shared" si="181"/>
        <v>-2.5495817276059683E-2</v>
      </c>
      <c r="Y5824" s="193"/>
      <c r="Z5824" s="197">
        <v>5822</v>
      </c>
    </row>
    <row r="5825" spans="1:26" ht="14.4" x14ac:dyDescent="0.3">
      <c r="A5825" s="7">
        <v>35685</v>
      </c>
      <c r="B5825" s="191">
        <v>912.59002699999996</v>
      </c>
      <c r="C5825" s="191">
        <v>925.04998799999998</v>
      </c>
      <c r="D5825" s="191">
        <v>906.70001200000002</v>
      </c>
      <c r="E5825" s="191">
        <v>923.90997300000004</v>
      </c>
      <c r="F5825" s="192">
        <v>923.90997300000004</v>
      </c>
      <c r="G5825" s="191">
        <v>544150000</v>
      </c>
      <c r="H5825" s="194">
        <f t="shared" si="180"/>
        <v>1.240419647934644E-2</v>
      </c>
      <c r="I5825" s="193"/>
      <c r="J5825" s="197">
        <v>5823</v>
      </c>
      <c r="K5825" s="234"/>
      <c r="L5825" s="234"/>
      <c r="M5825" s="234"/>
      <c r="N5825" s="234"/>
      <c r="O5825" s="234"/>
      <c r="P5825" s="234"/>
      <c r="Q5825" s="7">
        <v>35685</v>
      </c>
      <c r="R5825" s="234">
        <v>0.198103</v>
      </c>
      <c r="S5825" s="234">
        <v>0.198661</v>
      </c>
      <c r="T5825" s="234">
        <v>0.19140599999999999</v>
      </c>
      <c r="U5825" s="234">
        <v>0.196987</v>
      </c>
      <c r="V5825" s="192">
        <v>0.17022399999999999</v>
      </c>
      <c r="W5825" s="234">
        <v>113680000</v>
      </c>
      <c r="X5825" s="194">
        <f t="shared" si="181"/>
        <v>-1.3965881773684503E-2</v>
      </c>
      <c r="Y5825" s="193"/>
      <c r="Z5825" s="197">
        <v>5823</v>
      </c>
    </row>
    <row r="5826" spans="1:26" ht="14.4" x14ac:dyDescent="0.3">
      <c r="A5826" s="7">
        <v>35684</v>
      </c>
      <c r="B5826" s="191">
        <v>919.03002900000001</v>
      </c>
      <c r="C5826" s="191">
        <v>919.03002900000001</v>
      </c>
      <c r="D5826" s="191">
        <v>902.55999799999995</v>
      </c>
      <c r="E5826" s="191">
        <v>912.59002699999996</v>
      </c>
      <c r="F5826" s="192">
        <v>912.59002699999996</v>
      </c>
      <c r="G5826" s="191">
        <v>575020000</v>
      </c>
      <c r="H5826" s="194">
        <f t="shared" si="180"/>
        <v>-7.0073901796304083E-3</v>
      </c>
      <c r="I5826" s="193"/>
      <c r="J5826" s="197">
        <v>5824</v>
      </c>
      <c r="K5826" s="234"/>
      <c r="L5826" s="234"/>
      <c r="M5826" s="234"/>
      <c r="N5826" s="234"/>
      <c r="O5826" s="234"/>
      <c r="P5826" s="234"/>
      <c r="Q5826" s="7">
        <v>35684</v>
      </c>
      <c r="R5826" s="234">
        <v>0.20424100000000001</v>
      </c>
      <c r="S5826" s="234">
        <v>0.20535700000000001</v>
      </c>
      <c r="T5826" s="234">
        <v>0.196987</v>
      </c>
      <c r="U5826" s="234">
        <v>0.19977700000000001</v>
      </c>
      <c r="V5826" s="192">
        <v>0.17263500000000001</v>
      </c>
      <c r="W5826" s="234">
        <v>209876800</v>
      </c>
      <c r="X5826" s="194">
        <f t="shared" si="181"/>
        <v>-2.4523237745444175E-2</v>
      </c>
      <c r="Y5826" s="193"/>
      <c r="Z5826" s="197">
        <v>5824</v>
      </c>
    </row>
    <row r="5827" spans="1:26" ht="14.4" x14ac:dyDescent="0.3">
      <c r="A5827" s="7">
        <v>35683</v>
      </c>
      <c r="B5827" s="191">
        <v>933.61999500000002</v>
      </c>
      <c r="C5827" s="191">
        <v>933.61999500000002</v>
      </c>
      <c r="D5827" s="191">
        <v>918.76000999999997</v>
      </c>
      <c r="E5827" s="191">
        <v>919.03002900000001</v>
      </c>
      <c r="F5827" s="192">
        <v>919.03002900000001</v>
      </c>
      <c r="G5827" s="191">
        <v>517620000</v>
      </c>
      <c r="H5827" s="194">
        <f t="shared" si="180"/>
        <v>-1.5627306696660886E-2</v>
      </c>
      <c r="I5827" s="193"/>
      <c r="J5827" s="197">
        <v>5825</v>
      </c>
      <c r="K5827" s="234"/>
      <c r="L5827" s="234"/>
      <c r="M5827" s="234"/>
      <c r="N5827" s="234"/>
      <c r="O5827" s="234"/>
      <c r="P5827" s="234"/>
      <c r="Q5827" s="7">
        <v>35683</v>
      </c>
      <c r="R5827" s="234">
        <v>0.19419600000000001</v>
      </c>
      <c r="S5827" s="234">
        <v>0.20647299999999999</v>
      </c>
      <c r="T5827" s="234">
        <v>0.193638</v>
      </c>
      <c r="U5827" s="234">
        <v>0.20479900000000001</v>
      </c>
      <c r="V5827" s="192">
        <v>0.17697499999999999</v>
      </c>
      <c r="W5827" s="234">
        <v>274064000</v>
      </c>
      <c r="X5827" s="194">
        <f t="shared" si="181"/>
        <v>5.1576101488457725E-2</v>
      </c>
      <c r="Y5827" s="193"/>
      <c r="Z5827" s="197">
        <v>5825</v>
      </c>
    </row>
    <row r="5828" spans="1:26" ht="14.4" x14ac:dyDescent="0.3">
      <c r="A5828" s="7">
        <v>35682</v>
      </c>
      <c r="B5828" s="191">
        <v>931.20001200000002</v>
      </c>
      <c r="C5828" s="191">
        <v>938.90002400000003</v>
      </c>
      <c r="D5828" s="191">
        <v>927.28002900000001</v>
      </c>
      <c r="E5828" s="191">
        <v>933.61999500000002</v>
      </c>
      <c r="F5828" s="192">
        <v>933.61999500000002</v>
      </c>
      <c r="G5828" s="191">
        <v>502200000</v>
      </c>
      <c r="H5828" s="194">
        <f t="shared" ref="H5828:H5891" si="182">(F5828-F5829)/F5829</f>
        <v>2.5987789613559431E-3</v>
      </c>
      <c r="I5828" s="193"/>
      <c r="J5828" s="197">
        <v>5826</v>
      </c>
      <c r="K5828" s="234"/>
      <c r="L5828" s="234"/>
      <c r="M5828" s="234"/>
      <c r="N5828" s="234"/>
      <c r="O5828" s="234"/>
      <c r="P5828" s="234"/>
      <c r="Q5828" s="7">
        <v>35682</v>
      </c>
      <c r="R5828" s="234">
        <v>0.19028999999999999</v>
      </c>
      <c r="S5828" s="234">
        <v>0.19531299999999999</v>
      </c>
      <c r="T5828" s="234">
        <v>0.18973200000000001</v>
      </c>
      <c r="U5828" s="234">
        <v>0.19475400000000001</v>
      </c>
      <c r="V5828" s="192">
        <v>0.168295</v>
      </c>
      <c r="W5828" s="234">
        <v>159028800</v>
      </c>
      <c r="X5828" s="194">
        <f t="shared" ref="X5828:X5891" si="183">(V5828-V5829)/V5829</f>
        <v>1.4534252851390107E-2</v>
      </c>
      <c r="Y5828" s="193"/>
      <c r="Z5828" s="197">
        <v>5826</v>
      </c>
    </row>
    <row r="5829" spans="1:26" ht="14.4" x14ac:dyDescent="0.3">
      <c r="A5829" s="7">
        <v>35681</v>
      </c>
      <c r="B5829" s="191">
        <v>929.04998799999998</v>
      </c>
      <c r="C5829" s="191">
        <v>936.5</v>
      </c>
      <c r="D5829" s="191">
        <v>929.04998799999998</v>
      </c>
      <c r="E5829" s="191">
        <v>931.20001200000002</v>
      </c>
      <c r="F5829" s="192">
        <v>931.20001200000002</v>
      </c>
      <c r="G5829" s="191">
        <v>466430000</v>
      </c>
      <c r="H5829" s="194">
        <f t="shared" si="182"/>
        <v>2.3142177792052567E-3</v>
      </c>
      <c r="I5829" s="193"/>
      <c r="J5829" s="197">
        <v>5827</v>
      </c>
      <c r="K5829" s="234"/>
      <c r="L5829" s="234"/>
      <c r="M5829" s="234"/>
      <c r="N5829" s="234"/>
      <c r="O5829" s="234"/>
      <c r="P5829" s="234"/>
      <c r="Q5829" s="7">
        <v>35681</v>
      </c>
      <c r="R5829" s="234">
        <v>0.198661</v>
      </c>
      <c r="S5829" s="234">
        <v>0.198661</v>
      </c>
      <c r="T5829" s="234">
        <v>0.19140599999999999</v>
      </c>
      <c r="U5829" s="234">
        <v>0.191964</v>
      </c>
      <c r="V5829" s="192">
        <v>0.165884</v>
      </c>
      <c r="W5829" s="234">
        <v>175156800</v>
      </c>
      <c r="X5829" s="194">
        <f t="shared" si="183"/>
        <v>-3.0983480150477853E-2</v>
      </c>
      <c r="Y5829" s="193"/>
      <c r="Z5829" s="197">
        <v>5827</v>
      </c>
    </row>
    <row r="5830" spans="1:26" ht="14.4" x14ac:dyDescent="0.3">
      <c r="A5830" s="7">
        <v>35678</v>
      </c>
      <c r="B5830" s="191">
        <v>930.86999500000002</v>
      </c>
      <c r="C5830" s="191">
        <v>940.36999500000002</v>
      </c>
      <c r="D5830" s="191">
        <v>924.04998799999998</v>
      </c>
      <c r="E5830" s="191">
        <v>929.04998799999998</v>
      </c>
      <c r="F5830" s="192">
        <v>929.04998799999998</v>
      </c>
      <c r="G5830" s="191">
        <v>536400000</v>
      </c>
      <c r="H5830" s="194">
        <f t="shared" si="182"/>
        <v>-1.9551677568037116E-3</v>
      </c>
      <c r="I5830" s="193"/>
      <c r="J5830" s="197">
        <v>5828</v>
      </c>
      <c r="K5830" s="234"/>
      <c r="L5830" s="234"/>
      <c r="M5830" s="234"/>
      <c r="N5830" s="234"/>
      <c r="O5830" s="234"/>
      <c r="P5830" s="234"/>
      <c r="Q5830" s="7">
        <v>35678</v>
      </c>
      <c r="R5830" s="234">
        <v>0.20200899999999999</v>
      </c>
      <c r="S5830" s="234">
        <v>0.20424100000000001</v>
      </c>
      <c r="T5830" s="234">
        <v>0.19642899999999999</v>
      </c>
      <c r="U5830" s="234">
        <v>0.198103</v>
      </c>
      <c r="V5830" s="192">
        <v>0.17118800000000001</v>
      </c>
      <c r="W5830" s="234">
        <v>136707200</v>
      </c>
      <c r="X5830" s="194">
        <f t="shared" si="183"/>
        <v>-1.3888328849820542E-2</v>
      </c>
      <c r="Y5830" s="193"/>
      <c r="Z5830" s="197">
        <v>5828</v>
      </c>
    </row>
    <row r="5831" spans="1:26" ht="14.4" x14ac:dyDescent="0.3">
      <c r="A5831" s="7">
        <v>35677</v>
      </c>
      <c r="B5831" s="191">
        <v>927.85998500000005</v>
      </c>
      <c r="C5831" s="191">
        <v>933.35998500000005</v>
      </c>
      <c r="D5831" s="191">
        <v>925.59002699999996</v>
      </c>
      <c r="E5831" s="191">
        <v>930.86999500000002</v>
      </c>
      <c r="F5831" s="192">
        <v>930.86999500000002</v>
      </c>
      <c r="G5831" s="191">
        <v>559310000</v>
      </c>
      <c r="H5831" s="194">
        <f t="shared" si="182"/>
        <v>3.2440347128451343E-3</v>
      </c>
      <c r="I5831" s="193"/>
      <c r="J5831" s="197">
        <v>5829</v>
      </c>
      <c r="K5831" s="234"/>
      <c r="L5831" s="234"/>
      <c r="M5831" s="234"/>
      <c r="N5831" s="234"/>
      <c r="O5831" s="234"/>
      <c r="P5831" s="234"/>
      <c r="Q5831" s="7">
        <v>35677</v>
      </c>
      <c r="R5831" s="234">
        <v>0.20145099999999999</v>
      </c>
      <c r="S5831" s="234">
        <v>0.20424100000000001</v>
      </c>
      <c r="T5831" s="234">
        <v>0.198661</v>
      </c>
      <c r="U5831" s="234">
        <v>0.20089299999999999</v>
      </c>
      <c r="V5831" s="192">
        <v>0.173599</v>
      </c>
      <c r="W5831" s="234">
        <v>122539200</v>
      </c>
      <c r="X5831" s="194">
        <f t="shared" si="183"/>
        <v>0</v>
      </c>
      <c r="Y5831" s="193"/>
      <c r="Z5831" s="197">
        <v>5829</v>
      </c>
    </row>
    <row r="5832" spans="1:26" ht="14.4" x14ac:dyDescent="0.3">
      <c r="A5832" s="7">
        <v>35676</v>
      </c>
      <c r="B5832" s="191">
        <v>927.580017</v>
      </c>
      <c r="C5832" s="191">
        <v>935.90002400000003</v>
      </c>
      <c r="D5832" s="191">
        <v>926.86999500000002</v>
      </c>
      <c r="E5832" s="191">
        <v>927.85998500000005</v>
      </c>
      <c r="F5832" s="192">
        <v>927.85998500000005</v>
      </c>
      <c r="G5832" s="191">
        <v>549060000</v>
      </c>
      <c r="H5832" s="194">
        <f t="shared" si="182"/>
        <v>3.018262520418802E-4</v>
      </c>
      <c r="I5832" s="193"/>
      <c r="J5832" s="197">
        <v>5830</v>
      </c>
      <c r="K5832" s="234"/>
      <c r="L5832" s="234"/>
      <c r="M5832" s="234"/>
      <c r="N5832" s="234"/>
      <c r="O5832" s="234"/>
      <c r="P5832" s="234"/>
      <c r="Q5832" s="7">
        <v>35676</v>
      </c>
      <c r="R5832" s="234">
        <v>0.19977700000000001</v>
      </c>
      <c r="S5832" s="234">
        <v>0.207589</v>
      </c>
      <c r="T5832" s="234">
        <v>0.19921900000000001</v>
      </c>
      <c r="U5832" s="234">
        <v>0.20089299999999999</v>
      </c>
      <c r="V5832" s="192">
        <v>0.173599</v>
      </c>
      <c r="W5832" s="234">
        <v>284132800</v>
      </c>
      <c r="X5832" s="194">
        <f t="shared" si="183"/>
        <v>5.584035682219669E-3</v>
      </c>
      <c r="Y5832" s="193"/>
      <c r="Z5832" s="197">
        <v>5830</v>
      </c>
    </row>
    <row r="5833" spans="1:26" ht="14.4" x14ac:dyDescent="0.3">
      <c r="A5833" s="7">
        <v>35675</v>
      </c>
      <c r="B5833" s="191">
        <v>899.46997099999999</v>
      </c>
      <c r="C5833" s="191">
        <v>927.580017</v>
      </c>
      <c r="D5833" s="191">
        <v>899.46997099999999</v>
      </c>
      <c r="E5833" s="191">
        <v>927.580017</v>
      </c>
      <c r="F5833" s="192">
        <v>927.580017</v>
      </c>
      <c r="G5833" s="191">
        <v>491870000</v>
      </c>
      <c r="H5833" s="194">
        <f t="shared" si="182"/>
        <v>3.125178928291316E-2</v>
      </c>
      <c r="I5833" s="193"/>
      <c r="J5833" s="197">
        <v>5831</v>
      </c>
      <c r="K5833" s="234"/>
      <c r="L5833" s="234"/>
      <c r="M5833" s="234"/>
      <c r="N5833" s="234"/>
      <c r="O5833" s="234"/>
      <c r="P5833" s="234"/>
      <c r="Q5833" s="7">
        <v>35675</v>
      </c>
      <c r="R5833" s="234">
        <v>0.19642899999999999</v>
      </c>
      <c r="S5833" s="234">
        <v>0.20145099999999999</v>
      </c>
      <c r="T5833" s="234">
        <v>0.19587099999999999</v>
      </c>
      <c r="U5833" s="234">
        <v>0.19977700000000001</v>
      </c>
      <c r="V5833" s="192">
        <v>0.17263500000000001</v>
      </c>
      <c r="W5833" s="234">
        <v>186043200</v>
      </c>
      <c r="X5833" s="194">
        <f t="shared" si="183"/>
        <v>2.8734365037273758E-2</v>
      </c>
      <c r="Y5833" s="193"/>
      <c r="Z5833" s="197">
        <v>5831</v>
      </c>
    </row>
    <row r="5834" spans="1:26" ht="14.4" x14ac:dyDescent="0.3">
      <c r="A5834" s="7">
        <v>35671</v>
      </c>
      <c r="B5834" s="191">
        <v>903.669983</v>
      </c>
      <c r="C5834" s="191">
        <v>907.28002900000001</v>
      </c>
      <c r="D5834" s="191">
        <v>896.82000700000003</v>
      </c>
      <c r="E5834" s="191">
        <v>899.46997099999999</v>
      </c>
      <c r="F5834" s="192">
        <v>899.46997099999999</v>
      </c>
      <c r="G5834" s="191">
        <v>413910000</v>
      </c>
      <c r="H5834" s="194">
        <f t="shared" si="182"/>
        <v>-4.6477276871107658E-3</v>
      </c>
      <c r="I5834" s="193"/>
      <c r="J5834" s="197">
        <v>5832</v>
      </c>
      <c r="K5834" s="234"/>
      <c r="L5834" s="234"/>
      <c r="M5834" s="234"/>
      <c r="N5834" s="234"/>
      <c r="O5834" s="234"/>
      <c r="P5834" s="234"/>
      <c r="Q5834" s="7">
        <v>35671</v>
      </c>
      <c r="R5834" s="234">
        <v>0.19475400000000001</v>
      </c>
      <c r="S5834" s="234">
        <v>0.19642899999999999</v>
      </c>
      <c r="T5834" s="234">
        <v>0.191964</v>
      </c>
      <c r="U5834" s="234">
        <v>0.19419600000000001</v>
      </c>
      <c r="V5834" s="192">
        <v>0.16781299999999999</v>
      </c>
      <c r="W5834" s="234">
        <v>109670400</v>
      </c>
      <c r="X5834" s="194">
        <f t="shared" si="183"/>
        <v>-1.1364305828846214E-2</v>
      </c>
      <c r="Y5834" s="193"/>
      <c r="Z5834" s="197">
        <v>5832</v>
      </c>
    </row>
    <row r="5835" spans="1:26" ht="14.4" x14ac:dyDescent="0.3">
      <c r="A5835" s="7">
        <v>35670</v>
      </c>
      <c r="B5835" s="191">
        <v>913.70001200000002</v>
      </c>
      <c r="C5835" s="191">
        <v>915.90002400000003</v>
      </c>
      <c r="D5835" s="191">
        <v>898.65002400000003</v>
      </c>
      <c r="E5835" s="191">
        <v>903.669983</v>
      </c>
      <c r="F5835" s="192">
        <v>903.669983</v>
      </c>
      <c r="G5835" s="191">
        <v>486300000</v>
      </c>
      <c r="H5835" s="194">
        <f t="shared" si="182"/>
        <v>-1.097737645646437E-2</v>
      </c>
      <c r="I5835" s="193"/>
      <c r="J5835" s="197">
        <v>5833</v>
      </c>
      <c r="K5835" s="234"/>
      <c r="L5835" s="234"/>
      <c r="M5835" s="234"/>
      <c r="N5835" s="234"/>
      <c r="O5835" s="234"/>
      <c r="P5835" s="234"/>
      <c r="Q5835" s="7">
        <v>35670</v>
      </c>
      <c r="R5835" s="234">
        <v>0.197545</v>
      </c>
      <c r="S5835" s="234">
        <v>0.20089299999999999</v>
      </c>
      <c r="T5835" s="234">
        <v>0.19642899999999999</v>
      </c>
      <c r="U5835" s="234">
        <v>0.19642899999999999</v>
      </c>
      <c r="V5835" s="192">
        <v>0.169742</v>
      </c>
      <c r="W5835" s="234">
        <v>95670400</v>
      </c>
      <c r="X5835" s="194">
        <f t="shared" si="183"/>
        <v>-3.030060669766806E-2</v>
      </c>
      <c r="Y5835" s="193"/>
      <c r="Z5835" s="197">
        <v>5833</v>
      </c>
    </row>
    <row r="5836" spans="1:26" ht="14.4" x14ac:dyDescent="0.3">
      <c r="A5836" s="7">
        <v>35669</v>
      </c>
      <c r="B5836" s="191">
        <v>913.02002000000005</v>
      </c>
      <c r="C5836" s="191">
        <v>916.22997999999995</v>
      </c>
      <c r="D5836" s="191">
        <v>903.830017</v>
      </c>
      <c r="E5836" s="191">
        <v>913.70001200000002</v>
      </c>
      <c r="F5836" s="192">
        <v>913.70001200000002</v>
      </c>
      <c r="G5836" s="191">
        <v>492150000</v>
      </c>
      <c r="H5836" s="194">
        <f t="shared" si="182"/>
        <v>7.4477227783019493E-4</v>
      </c>
      <c r="I5836" s="193"/>
      <c r="J5836" s="197">
        <v>5834</v>
      </c>
      <c r="K5836" s="234"/>
      <c r="L5836" s="234"/>
      <c r="M5836" s="234"/>
      <c r="N5836" s="234"/>
      <c r="O5836" s="234"/>
      <c r="P5836" s="234"/>
      <c r="Q5836" s="7">
        <v>35669</v>
      </c>
      <c r="R5836" s="234">
        <v>0.19977700000000001</v>
      </c>
      <c r="S5836" s="234">
        <v>0.203125</v>
      </c>
      <c r="T5836" s="234">
        <v>0.19531299999999999</v>
      </c>
      <c r="U5836" s="234">
        <v>0.202567</v>
      </c>
      <c r="V5836" s="192">
        <v>0.17504600000000001</v>
      </c>
      <c r="W5836" s="234">
        <v>190635200</v>
      </c>
      <c r="X5836" s="194">
        <f t="shared" si="183"/>
        <v>1.965969791053828E-2</v>
      </c>
      <c r="Y5836" s="193"/>
      <c r="Z5836" s="197">
        <v>5834</v>
      </c>
    </row>
    <row r="5837" spans="1:26" ht="14.4" x14ac:dyDescent="0.3">
      <c r="A5837" s="7">
        <v>35668</v>
      </c>
      <c r="B5837" s="191">
        <v>920.15997300000004</v>
      </c>
      <c r="C5837" s="191">
        <v>922.46997099999999</v>
      </c>
      <c r="D5837" s="191">
        <v>911.71997099999999</v>
      </c>
      <c r="E5837" s="191">
        <v>913.02002000000005</v>
      </c>
      <c r="F5837" s="192">
        <v>913.02002000000005</v>
      </c>
      <c r="G5837" s="191">
        <v>449110000</v>
      </c>
      <c r="H5837" s="194">
        <f t="shared" si="182"/>
        <v>-7.7594692330743139E-3</v>
      </c>
      <c r="I5837" s="193"/>
      <c r="J5837" s="197">
        <v>5835</v>
      </c>
      <c r="K5837" s="234"/>
      <c r="L5837" s="234"/>
      <c r="M5837" s="234"/>
      <c r="N5837" s="234"/>
      <c r="O5837" s="234"/>
      <c r="P5837" s="234"/>
      <c r="Q5837" s="7">
        <v>35668</v>
      </c>
      <c r="R5837" s="234">
        <v>0.20200899999999999</v>
      </c>
      <c r="S5837" s="234">
        <v>0.20535700000000001</v>
      </c>
      <c r="T5837" s="234">
        <v>0.197545</v>
      </c>
      <c r="U5837" s="234">
        <v>0.198661</v>
      </c>
      <c r="V5837" s="192">
        <v>0.17167099999999999</v>
      </c>
      <c r="W5837" s="234">
        <v>226206400</v>
      </c>
      <c r="X5837" s="194">
        <f t="shared" si="183"/>
        <v>-3.5225554824968239E-2</v>
      </c>
      <c r="Y5837" s="193"/>
      <c r="Z5837" s="197">
        <v>5835</v>
      </c>
    </row>
    <row r="5838" spans="1:26" ht="14.4" x14ac:dyDescent="0.3">
      <c r="A5838" s="7">
        <v>35667</v>
      </c>
      <c r="B5838" s="191">
        <v>923.54998799999998</v>
      </c>
      <c r="C5838" s="191">
        <v>930.92999299999997</v>
      </c>
      <c r="D5838" s="191">
        <v>917.28997800000002</v>
      </c>
      <c r="E5838" s="191">
        <v>920.15997300000004</v>
      </c>
      <c r="F5838" s="192">
        <v>920.15997300000004</v>
      </c>
      <c r="G5838" s="191">
        <v>388990000</v>
      </c>
      <c r="H5838" s="194">
        <f t="shared" si="182"/>
        <v>-3.6598361527561104E-3</v>
      </c>
      <c r="I5838" s="193"/>
      <c r="J5838" s="197">
        <v>5836</v>
      </c>
      <c r="K5838" s="234"/>
      <c r="L5838" s="234"/>
      <c r="M5838" s="234"/>
      <c r="N5838" s="234"/>
      <c r="O5838" s="234"/>
      <c r="P5838" s="234"/>
      <c r="Q5838" s="7">
        <v>35667</v>
      </c>
      <c r="R5838" s="234">
        <v>0.21093799999999999</v>
      </c>
      <c r="S5838" s="234">
        <v>0.21149599999999999</v>
      </c>
      <c r="T5838" s="234">
        <v>0.20479900000000001</v>
      </c>
      <c r="U5838" s="234">
        <v>0.20591499999999999</v>
      </c>
      <c r="V5838" s="192">
        <v>0.17793900000000001</v>
      </c>
      <c r="W5838" s="234">
        <v>138633600</v>
      </c>
      <c r="X5838" s="194">
        <f t="shared" si="183"/>
        <v>-2.3809654430844929E-2</v>
      </c>
      <c r="Y5838" s="193"/>
      <c r="Z5838" s="197">
        <v>5836</v>
      </c>
    </row>
    <row r="5839" spans="1:26" ht="14.4" x14ac:dyDescent="0.3">
      <c r="A5839" s="7">
        <v>35664</v>
      </c>
      <c r="B5839" s="191">
        <v>925.04998799999998</v>
      </c>
      <c r="C5839" s="191">
        <v>925.04998799999998</v>
      </c>
      <c r="D5839" s="191">
        <v>905.419983</v>
      </c>
      <c r="E5839" s="191">
        <v>923.53997800000002</v>
      </c>
      <c r="F5839" s="192">
        <v>923.53997800000002</v>
      </c>
      <c r="G5839" s="191">
        <v>460160000</v>
      </c>
      <c r="H5839" s="194">
        <f t="shared" si="182"/>
        <v>-1.6323550290127302E-3</v>
      </c>
      <c r="I5839" s="193"/>
      <c r="J5839" s="197">
        <v>5837</v>
      </c>
      <c r="K5839" s="234"/>
      <c r="L5839" s="234"/>
      <c r="M5839" s="234"/>
      <c r="N5839" s="234"/>
      <c r="O5839" s="234"/>
      <c r="P5839" s="234"/>
      <c r="Q5839" s="7">
        <v>35664</v>
      </c>
      <c r="R5839" s="234">
        <v>0.209263</v>
      </c>
      <c r="S5839" s="234">
        <v>0.214286</v>
      </c>
      <c r="T5839" s="234">
        <v>0.208705</v>
      </c>
      <c r="U5839" s="234">
        <v>0.21093799999999999</v>
      </c>
      <c r="V5839" s="192">
        <v>0.182279</v>
      </c>
      <c r="W5839" s="234">
        <v>227628800</v>
      </c>
      <c r="X5839" s="194">
        <f t="shared" si="183"/>
        <v>-1.5628628363746375E-2</v>
      </c>
      <c r="Y5839" s="193"/>
      <c r="Z5839" s="197">
        <v>5837</v>
      </c>
    </row>
    <row r="5840" spans="1:26" ht="14.4" x14ac:dyDescent="0.3">
      <c r="A5840" s="7">
        <v>35663</v>
      </c>
      <c r="B5840" s="191">
        <v>939.34997599999997</v>
      </c>
      <c r="C5840" s="191">
        <v>939.46997099999999</v>
      </c>
      <c r="D5840" s="191">
        <v>921.34997599999997</v>
      </c>
      <c r="E5840" s="191">
        <v>925.04998799999998</v>
      </c>
      <c r="F5840" s="192">
        <v>925.04998799999998</v>
      </c>
      <c r="G5840" s="191">
        <v>499000000</v>
      </c>
      <c r="H5840" s="194">
        <f t="shared" si="182"/>
        <v>-1.5223280316557952E-2</v>
      </c>
      <c r="I5840" s="193"/>
      <c r="J5840" s="197">
        <v>5838</v>
      </c>
      <c r="K5840" s="234"/>
      <c r="L5840" s="234"/>
      <c r="M5840" s="234"/>
      <c r="N5840" s="234"/>
      <c r="O5840" s="234"/>
      <c r="P5840" s="234"/>
      <c r="Q5840" s="7">
        <v>35663</v>
      </c>
      <c r="R5840" s="234">
        <v>0.21875</v>
      </c>
      <c r="S5840" s="234">
        <v>0.22042400000000001</v>
      </c>
      <c r="T5840" s="234">
        <v>0.21317</v>
      </c>
      <c r="U5840" s="234">
        <v>0.214286</v>
      </c>
      <c r="V5840" s="192">
        <v>0.185173</v>
      </c>
      <c r="W5840" s="234">
        <v>259280000</v>
      </c>
      <c r="X5840" s="194">
        <f t="shared" si="183"/>
        <v>-2.537961525303294E-2</v>
      </c>
      <c r="Y5840" s="193"/>
      <c r="Z5840" s="197">
        <v>5838</v>
      </c>
    </row>
    <row r="5841" spans="1:26" ht="14.4" x14ac:dyDescent="0.3">
      <c r="A5841" s="7">
        <v>35662</v>
      </c>
      <c r="B5841" s="191">
        <v>926.01000999999997</v>
      </c>
      <c r="C5841" s="191">
        <v>939.34997599999997</v>
      </c>
      <c r="D5841" s="191">
        <v>924.580017</v>
      </c>
      <c r="E5841" s="191">
        <v>939.34997599999997</v>
      </c>
      <c r="F5841" s="192">
        <v>939.34997599999997</v>
      </c>
      <c r="G5841" s="191">
        <v>521270000</v>
      </c>
      <c r="H5841" s="194">
        <f t="shared" si="182"/>
        <v>1.4405855072776162E-2</v>
      </c>
      <c r="I5841" s="193"/>
      <c r="J5841" s="197">
        <v>5839</v>
      </c>
      <c r="K5841" s="234"/>
      <c r="L5841" s="234"/>
      <c r="M5841" s="234"/>
      <c r="N5841" s="234"/>
      <c r="O5841" s="234"/>
      <c r="P5841" s="234"/>
      <c r="Q5841" s="7">
        <v>35662</v>
      </c>
      <c r="R5841" s="234">
        <v>0.218192</v>
      </c>
      <c r="S5841" s="234">
        <v>0.22433</v>
      </c>
      <c r="T5841" s="234">
        <v>0.21596000000000001</v>
      </c>
      <c r="U5841" s="234">
        <v>0.21986600000000001</v>
      </c>
      <c r="V5841" s="192">
        <v>0.189995</v>
      </c>
      <c r="W5841" s="234">
        <v>324307200</v>
      </c>
      <c r="X5841" s="194">
        <f t="shared" si="183"/>
        <v>7.6744383393088436E-3</v>
      </c>
      <c r="Y5841" s="193"/>
      <c r="Z5841" s="197">
        <v>5839</v>
      </c>
    </row>
    <row r="5842" spans="1:26" ht="14.4" x14ac:dyDescent="0.3">
      <c r="A5842" s="7">
        <v>35661</v>
      </c>
      <c r="B5842" s="191">
        <v>912.48999000000003</v>
      </c>
      <c r="C5842" s="191">
        <v>926.01000999999997</v>
      </c>
      <c r="D5842" s="191">
        <v>912.48999000000003</v>
      </c>
      <c r="E5842" s="191">
        <v>926.01000999999997</v>
      </c>
      <c r="F5842" s="192">
        <v>926.01000999999997</v>
      </c>
      <c r="G5842" s="191">
        <v>545630000</v>
      </c>
      <c r="H5842" s="194">
        <f t="shared" si="182"/>
        <v>1.4816622810295081E-2</v>
      </c>
      <c r="I5842" s="193"/>
      <c r="J5842" s="197">
        <v>5840</v>
      </c>
      <c r="K5842" s="234"/>
      <c r="L5842" s="234"/>
      <c r="M5842" s="234"/>
      <c r="N5842" s="234"/>
      <c r="O5842" s="234"/>
      <c r="P5842" s="234"/>
      <c r="Q5842" s="7">
        <v>35661</v>
      </c>
      <c r="R5842" s="234">
        <v>0.21149599999999999</v>
      </c>
      <c r="S5842" s="234">
        <v>0.21875</v>
      </c>
      <c r="T5842" s="234">
        <v>0.208147</v>
      </c>
      <c r="U5842" s="234">
        <v>0.218192</v>
      </c>
      <c r="V5842" s="192">
        <v>0.18854799999999999</v>
      </c>
      <c r="W5842" s="234">
        <v>289161600</v>
      </c>
      <c r="X5842" s="194">
        <f t="shared" si="183"/>
        <v>3.4392332632941794E-2</v>
      </c>
      <c r="Y5842" s="193"/>
      <c r="Z5842" s="197">
        <v>5840</v>
      </c>
    </row>
    <row r="5843" spans="1:26" ht="14.4" x14ac:dyDescent="0.3">
      <c r="A5843" s="7">
        <v>35660</v>
      </c>
      <c r="B5843" s="191">
        <v>900.80999799999995</v>
      </c>
      <c r="C5843" s="191">
        <v>912.57000700000003</v>
      </c>
      <c r="D5843" s="191">
        <v>893.34002699999996</v>
      </c>
      <c r="E5843" s="191">
        <v>912.48999000000003</v>
      </c>
      <c r="F5843" s="192">
        <v>912.48999000000003</v>
      </c>
      <c r="G5843" s="191">
        <v>514330000</v>
      </c>
      <c r="H5843" s="194">
        <f t="shared" si="182"/>
        <v>1.2966099428217142E-2</v>
      </c>
      <c r="I5843" s="193"/>
      <c r="J5843" s="197">
        <v>5841</v>
      </c>
      <c r="K5843" s="234"/>
      <c r="L5843" s="234"/>
      <c r="M5843" s="234"/>
      <c r="N5843" s="234"/>
      <c r="O5843" s="234"/>
      <c r="P5843" s="234"/>
      <c r="Q5843" s="7">
        <v>35660</v>
      </c>
      <c r="R5843" s="234">
        <v>0.208147</v>
      </c>
      <c r="S5843" s="234">
        <v>0.21205399999999999</v>
      </c>
      <c r="T5843" s="234">
        <v>0.203125</v>
      </c>
      <c r="U5843" s="234">
        <v>0.21093799999999999</v>
      </c>
      <c r="V5843" s="192">
        <v>0.182279</v>
      </c>
      <c r="W5843" s="234">
        <v>217840000</v>
      </c>
      <c r="X5843" s="194">
        <f t="shared" si="183"/>
        <v>1.612723400934302E-2</v>
      </c>
      <c r="Y5843" s="193"/>
      <c r="Z5843" s="197">
        <v>5841</v>
      </c>
    </row>
    <row r="5844" spans="1:26" ht="14.4" x14ac:dyDescent="0.3">
      <c r="A5844" s="7">
        <v>35657</v>
      </c>
      <c r="B5844" s="191">
        <v>924.77002000000005</v>
      </c>
      <c r="C5844" s="191">
        <v>924.77002000000005</v>
      </c>
      <c r="D5844" s="191">
        <v>900.80999799999995</v>
      </c>
      <c r="E5844" s="191">
        <v>900.80999799999995</v>
      </c>
      <c r="F5844" s="192">
        <v>900.80999799999995</v>
      </c>
      <c r="G5844" s="191">
        <v>537820000</v>
      </c>
      <c r="H5844" s="194">
        <f t="shared" si="182"/>
        <v>-2.5909168205950375E-2</v>
      </c>
      <c r="I5844" s="193"/>
      <c r="J5844" s="197">
        <v>5842</v>
      </c>
      <c r="K5844" s="234"/>
      <c r="L5844" s="234"/>
      <c r="M5844" s="234"/>
      <c r="N5844" s="234"/>
      <c r="O5844" s="234"/>
      <c r="P5844" s="234"/>
      <c r="Q5844" s="7">
        <v>35657</v>
      </c>
      <c r="R5844" s="234">
        <v>0.20647299999999999</v>
      </c>
      <c r="S5844" s="234">
        <v>0.209263</v>
      </c>
      <c r="T5844" s="234">
        <v>0.203683</v>
      </c>
      <c r="U5844" s="234">
        <v>0.207589</v>
      </c>
      <c r="V5844" s="192">
        <v>0.17938599999999999</v>
      </c>
      <c r="W5844" s="234">
        <v>260960000</v>
      </c>
      <c r="X5844" s="194">
        <f t="shared" si="183"/>
        <v>1.0870238987472945E-2</v>
      </c>
      <c r="Y5844" s="193"/>
      <c r="Z5844" s="197">
        <v>5842</v>
      </c>
    </row>
    <row r="5845" spans="1:26" ht="14.4" x14ac:dyDescent="0.3">
      <c r="A5845" s="7">
        <v>35656</v>
      </c>
      <c r="B5845" s="191">
        <v>922.02002000000005</v>
      </c>
      <c r="C5845" s="191">
        <v>930.07000700000003</v>
      </c>
      <c r="D5845" s="191">
        <v>916.919983</v>
      </c>
      <c r="E5845" s="191">
        <v>924.77002000000005</v>
      </c>
      <c r="F5845" s="192">
        <v>924.77002000000005</v>
      </c>
      <c r="G5845" s="191">
        <v>530460000</v>
      </c>
      <c r="H5845" s="194">
        <f t="shared" si="182"/>
        <v>2.9825816580425226E-3</v>
      </c>
      <c r="I5845" s="193"/>
      <c r="J5845" s="197">
        <v>5843</v>
      </c>
      <c r="K5845" s="234"/>
      <c r="L5845" s="234"/>
      <c r="M5845" s="234"/>
      <c r="N5845" s="234"/>
      <c r="O5845" s="234"/>
      <c r="P5845" s="234"/>
      <c r="Q5845" s="7">
        <v>35656</v>
      </c>
      <c r="R5845" s="234">
        <v>0.21093799999999999</v>
      </c>
      <c r="S5845" s="234">
        <v>0.21651799999999999</v>
      </c>
      <c r="T5845" s="234">
        <v>0.202567</v>
      </c>
      <c r="U5845" s="234">
        <v>0.20535700000000001</v>
      </c>
      <c r="V5845" s="192">
        <v>0.177457</v>
      </c>
      <c r="W5845" s="234">
        <v>434448000</v>
      </c>
      <c r="X5845" s="194">
        <f t="shared" si="183"/>
        <v>-2.6453952457496436E-2</v>
      </c>
      <c r="Y5845" s="193"/>
      <c r="Z5845" s="197">
        <v>5843</v>
      </c>
    </row>
    <row r="5846" spans="1:26" ht="14.4" x14ac:dyDescent="0.3">
      <c r="A5846" s="7">
        <v>35655</v>
      </c>
      <c r="B5846" s="191">
        <v>926.53002900000001</v>
      </c>
      <c r="C5846" s="191">
        <v>935.77002000000005</v>
      </c>
      <c r="D5846" s="191">
        <v>916.53997800000002</v>
      </c>
      <c r="E5846" s="191">
        <v>922.02002000000005</v>
      </c>
      <c r="F5846" s="192">
        <v>922.02002000000005</v>
      </c>
      <c r="G5846" s="191">
        <v>587210000</v>
      </c>
      <c r="H5846" s="194">
        <f t="shared" si="182"/>
        <v>-4.8676339231741922E-3</v>
      </c>
      <c r="I5846" s="193"/>
      <c r="J5846" s="197">
        <v>5844</v>
      </c>
      <c r="K5846" s="234"/>
      <c r="L5846" s="234"/>
      <c r="M5846" s="234"/>
      <c r="N5846" s="234"/>
      <c r="O5846" s="234"/>
      <c r="P5846" s="234"/>
      <c r="Q5846" s="7">
        <v>35655</v>
      </c>
      <c r="R5846" s="234">
        <v>0.198661</v>
      </c>
      <c r="S5846" s="234">
        <v>0.21317</v>
      </c>
      <c r="T5846" s="234">
        <v>0.182478</v>
      </c>
      <c r="U5846" s="234">
        <v>0.21093799999999999</v>
      </c>
      <c r="V5846" s="192">
        <v>0.182279</v>
      </c>
      <c r="W5846" s="234">
        <v>1201424000</v>
      </c>
      <c r="X5846" s="194">
        <f t="shared" si="183"/>
        <v>7.0818450982235243E-2</v>
      </c>
      <c r="Y5846" s="193"/>
      <c r="Z5846" s="197">
        <v>5844</v>
      </c>
    </row>
    <row r="5847" spans="1:26" ht="14.4" x14ac:dyDescent="0.3">
      <c r="A5847" s="7">
        <v>35654</v>
      </c>
      <c r="B5847" s="191">
        <v>937</v>
      </c>
      <c r="C5847" s="191">
        <v>942.98999000000003</v>
      </c>
      <c r="D5847" s="191">
        <v>925.65997300000004</v>
      </c>
      <c r="E5847" s="191">
        <v>926.53002900000001</v>
      </c>
      <c r="F5847" s="192">
        <v>926.53002900000001</v>
      </c>
      <c r="G5847" s="191">
        <v>499310000</v>
      </c>
      <c r="H5847" s="194">
        <f t="shared" si="182"/>
        <v>-1.1173928495197424E-2</v>
      </c>
      <c r="I5847" s="193"/>
      <c r="J5847" s="197">
        <v>5845</v>
      </c>
      <c r="K5847" s="234"/>
      <c r="L5847" s="234"/>
      <c r="M5847" s="234"/>
      <c r="N5847" s="234"/>
      <c r="O5847" s="234"/>
      <c r="P5847" s="234"/>
      <c r="Q5847" s="7">
        <v>35654</v>
      </c>
      <c r="R5847" s="234">
        <v>0.21484400000000001</v>
      </c>
      <c r="S5847" s="234">
        <v>0.21651799999999999</v>
      </c>
      <c r="T5847" s="234">
        <v>0.19531299999999999</v>
      </c>
      <c r="U5847" s="234">
        <v>0.196987</v>
      </c>
      <c r="V5847" s="192">
        <v>0.17022399999999999</v>
      </c>
      <c r="W5847" s="234">
        <v>1048398400</v>
      </c>
      <c r="X5847" s="194">
        <f t="shared" si="183"/>
        <v>-0.10178193580387626</v>
      </c>
      <c r="Y5847" s="193"/>
      <c r="Z5847" s="197">
        <v>5845</v>
      </c>
    </row>
    <row r="5848" spans="1:26" ht="14.4" x14ac:dyDescent="0.3">
      <c r="A5848" s="7">
        <v>35653</v>
      </c>
      <c r="B5848" s="191">
        <v>933.53997800000002</v>
      </c>
      <c r="C5848" s="191">
        <v>938.5</v>
      </c>
      <c r="D5848" s="191">
        <v>925.39001499999995</v>
      </c>
      <c r="E5848" s="191">
        <v>937</v>
      </c>
      <c r="F5848" s="192">
        <v>937</v>
      </c>
      <c r="G5848" s="191">
        <v>480340000</v>
      </c>
      <c r="H5848" s="194">
        <f t="shared" si="182"/>
        <v>3.7063458250740076E-3</v>
      </c>
      <c r="I5848" s="193"/>
      <c r="J5848" s="197">
        <v>5846</v>
      </c>
      <c r="K5848" s="234"/>
      <c r="L5848" s="234"/>
      <c r="M5848" s="234"/>
      <c r="N5848" s="234"/>
      <c r="O5848" s="234"/>
      <c r="P5848" s="234"/>
      <c r="Q5848" s="7">
        <v>35653</v>
      </c>
      <c r="R5848" s="234">
        <v>0.234933</v>
      </c>
      <c r="S5848" s="234">
        <v>0.23604900000000001</v>
      </c>
      <c r="T5848" s="234">
        <v>0.20982100000000001</v>
      </c>
      <c r="U5848" s="234">
        <v>0.219308</v>
      </c>
      <c r="V5848" s="192">
        <v>0.18951299999999999</v>
      </c>
      <c r="W5848" s="234">
        <v>1550998400</v>
      </c>
      <c r="X5848" s="194">
        <f t="shared" si="183"/>
        <v>-8.3916219129610989E-2</v>
      </c>
      <c r="Y5848" s="193"/>
      <c r="Z5848" s="197">
        <v>5846</v>
      </c>
    </row>
    <row r="5849" spans="1:26" ht="14.4" x14ac:dyDescent="0.3">
      <c r="A5849" s="7">
        <v>35650</v>
      </c>
      <c r="B5849" s="191">
        <v>951.19000200000005</v>
      </c>
      <c r="C5849" s="191">
        <v>951.19000200000005</v>
      </c>
      <c r="D5849" s="191">
        <v>925.73999000000003</v>
      </c>
      <c r="E5849" s="191">
        <v>933.53997800000002</v>
      </c>
      <c r="F5849" s="192">
        <v>933.53997800000002</v>
      </c>
      <c r="G5849" s="191">
        <v>563420000</v>
      </c>
      <c r="H5849" s="194">
        <f t="shared" si="182"/>
        <v>-1.8555729100272891E-2</v>
      </c>
      <c r="I5849" s="193"/>
      <c r="J5849" s="197">
        <v>5847</v>
      </c>
      <c r="K5849" s="234"/>
      <c r="L5849" s="234"/>
      <c r="M5849" s="234"/>
      <c r="N5849" s="234"/>
      <c r="O5849" s="234"/>
      <c r="P5849" s="234"/>
      <c r="Q5849" s="7">
        <v>35650</v>
      </c>
      <c r="R5849" s="234">
        <v>0.24832599999999999</v>
      </c>
      <c r="S5849" s="234">
        <v>0.25334800000000002</v>
      </c>
      <c r="T5849" s="234">
        <v>0.23325899999999999</v>
      </c>
      <c r="U5849" s="234">
        <v>0.239397</v>
      </c>
      <c r="V5849" s="192">
        <v>0.206873</v>
      </c>
      <c r="W5849" s="234">
        <v>1814164800</v>
      </c>
      <c r="X5849" s="194">
        <f t="shared" si="183"/>
        <v>-8.1368757132643896E-2</v>
      </c>
      <c r="Y5849" s="193"/>
      <c r="Z5849" s="197">
        <v>5847</v>
      </c>
    </row>
    <row r="5850" spans="1:26" ht="14.4" x14ac:dyDescent="0.3">
      <c r="A5850" s="7">
        <v>35649</v>
      </c>
      <c r="B5850" s="191">
        <v>960.32000700000003</v>
      </c>
      <c r="C5850" s="191">
        <v>964.169983</v>
      </c>
      <c r="D5850" s="191">
        <v>950.86999500000002</v>
      </c>
      <c r="E5850" s="191">
        <v>951.19000200000005</v>
      </c>
      <c r="F5850" s="192">
        <v>951.19000200000005</v>
      </c>
      <c r="G5850" s="191">
        <v>576030000</v>
      </c>
      <c r="H5850" s="194">
        <f t="shared" si="182"/>
        <v>-9.5072527214357851E-3</v>
      </c>
      <c r="I5850" s="193"/>
      <c r="J5850" s="197">
        <v>5848</v>
      </c>
      <c r="K5850" s="234"/>
      <c r="L5850" s="234"/>
      <c r="M5850" s="234"/>
      <c r="N5850" s="234"/>
      <c r="O5850" s="234"/>
      <c r="P5850" s="234"/>
      <c r="Q5850" s="7">
        <v>35649</v>
      </c>
      <c r="R5850" s="234">
        <v>0.25669599999999998</v>
      </c>
      <c r="S5850" s="234">
        <v>0.26395099999999999</v>
      </c>
      <c r="T5850" s="234">
        <v>0.25334800000000002</v>
      </c>
      <c r="U5850" s="234">
        <v>0.26060299999999997</v>
      </c>
      <c r="V5850" s="192">
        <v>0.22519700000000001</v>
      </c>
      <c r="W5850" s="234">
        <v>3755438400</v>
      </c>
      <c r="X5850" s="194">
        <f t="shared" si="183"/>
        <v>0.1092628623500727</v>
      </c>
      <c r="Y5850" s="193"/>
      <c r="Z5850" s="197">
        <v>5848</v>
      </c>
    </row>
    <row r="5851" spans="1:26" ht="14.4" x14ac:dyDescent="0.3">
      <c r="A5851" s="7">
        <v>35648</v>
      </c>
      <c r="B5851" s="191">
        <v>952.36999500000002</v>
      </c>
      <c r="C5851" s="191">
        <v>962.42999299999997</v>
      </c>
      <c r="D5851" s="191">
        <v>949.45001200000002</v>
      </c>
      <c r="E5851" s="191">
        <v>960.32000700000003</v>
      </c>
      <c r="F5851" s="192">
        <v>960.32000700000003</v>
      </c>
      <c r="G5851" s="191">
        <v>565200000</v>
      </c>
      <c r="H5851" s="194">
        <f t="shared" si="182"/>
        <v>8.3476086413243368E-3</v>
      </c>
      <c r="I5851" s="193"/>
      <c r="J5851" s="197">
        <v>5849</v>
      </c>
      <c r="K5851" s="234"/>
      <c r="L5851" s="234"/>
      <c r="M5851" s="234"/>
      <c r="N5851" s="234"/>
      <c r="O5851" s="234"/>
      <c r="P5851" s="234"/>
      <c r="Q5851" s="7">
        <v>35648</v>
      </c>
      <c r="R5851" s="234">
        <v>0.22544600000000001</v>
      </c>
      <c r="S5851" s="234">
        <v>0.24776799999999999</v>
      </c>
      <c r="T5851" s="234">
        <v>0.223214</v>
      </c>
      <c r="U5851" s="234">
        <v>0.234933</v>
      </c>
      <c r="V5851" s="192">
        <v>0.203015</v>
      </c>
      <c r="W5851" s="234">
        <v>4190480000</v>
      </c>
      <c r="X5851" s="194">
        <f t="shared" si="183"/>
        <v>0.33227677809715067</v>
      </c>
      <c r="Y5851" s="193"/>
      <c r="Z5851" s="197">
        <v>5849</v>
      </c>
    </row>
    <row r="5852" spans="1:26" ht="14.4" x14ac:dyDescent="0.3">
      <c r="A5852" s="7">
        <v>35647</v>
      </c>
      <c r="B5852" s="191">
        <v>950.29998799999998</v>
      </c>
      <c r="C5852" s="191">
        <v>954.21002199999998</v>
      </c>
      <c r="D5852" s="191">
        <v>948.919983</v>
      </c>
      <c r="E5852" s="191">
        <v>952.36999500000002</v>
      </c>
      <c r="F5852" s="192">
        <v>952.36999500000002</v>
      </c>
      <c r="G5852" s="191">
        <v>525710000</v>
      </c>
      <c r="H5852" s="194">
        <f t="shared" si="182"/>
        <v>2.1782668906021626E-3</v>
      </c>
      <c r="I5852" s="193"/>
      <c r="J5852" s="197">
        <v>5850</v>
      </c>
      <c r="K5852" s="234"/>
      <c r="L5852" s="234"/>
      <c r="M5852" s="234"/>
      <c r="N5852" s="234"/>
      <c r="O5852" s="234"/>
      <c r="P5852" s="234"/>
      <c r="Q5852" s="7">
        <v>35647</v>
      </c>
      <c r="R5852" s="234">
        <v>0.178013</v>
      </c>
      <c r="S5852" s="234">
        <v>0.17857100000000001</v>
      </c>
      <c r="T5852" s="234">
        <v>0.17396800000000001</v>
      </c>
      <c r="U5852" s="234">
        <v>0.176339</v>
      </c>
      <c r="V5852" s="192">
        <v>0.15238199999999999</v>
      </c>
      <c r="W5852" s="234">
        <v>247128000</v>
      </c>
      <c r="X5852" s="194">
        <f t="shared" si="183"/>
        <v>0</v>
      </c>
      <c r="Y5852" s="193"/>
      <c r="Z5852" s="197">
        <v>5850</v>
      </c>
    </row>
    <row r="5853" spans="1:26" ht="14.4" x14ac:dyDescent="0.3">
      <c r="A5853" s="7">
        <v>35646</v>
      </c>
      <c r="B5853" s="191">
        <v>947.14001499999995</v>
      </c>
      <c r="C5853" s="191">
        <v>953.17999299999997</v>
      </c>
      <c r="D5853" s="191">
        <v>943.59997599999997</v>
      </c>
      <c r="E5853" s="191">
        <v>950.29998799999998</v>
      </c>
      <c r="F5853" s="192">
        <v>950.29998799999998</v>
      </c>
      <c r="G5853" s="191">
        <v>456000000</v>
      </c>
      <c r="H5853" s="194">
        <f t="shared" si="182"/>
        <v>3.3363314293083021E-3</v>
      </c>
      <c r="I5853" s="193"/>
      <c r="J5853" s="197">
        <v>5851</v>
      </c>
      <c r="K5853" s="234"/>
      <c r="L5853" s="234"/>
      <c r="M5853" s="234"/>
      <c r="N5853" s="234"/>
      <c r="O5853" s="234"/>
      <c r="P5853" s="234"/>
      <c r="Q5853" s="7">
        <v>35646</v>
      </c>
      <c r="R5853" s="234">
        <v>0.171317</v>
      </c>
      <c r="S5853" s="234">
        <v>0.176897</v>
      </c>
      <c r="T5853" s="234">
        <v>0.171317</v>
      </c>
      <c r="U5853" s="234">
        <v>0.176339</v>
      </c>
      <c r="V5853" s="192">
        <v>0.15238199999999999</v>
      </c>
      <c r="W5853" s="234">
        <v>611318400</v>
      </c>
      <c r="X5853" s="194">
        <f t="shared" si="183"/>
        <v>2.9316004917523286E-2</v>
      </c>
      <c r="Y5853" s="193"/>
      <c r="Z5853" s="197">
        <v>5851</v>
      </c>
    </row>
    <row r="5854" spans="1:26" ht="14.4" x14ac:dyDescent="0.3">
      <c r="A5854" s="7">
        <v>35643</v>
      </c>
      <c r="B5854" s="191">
        <v>954.28997800000002</v>
      </c>
      <c r="C5854" s="191">
        <v>955.34997599999997</v>
      </c>
      <c r="D5854" s="191">
        <v>939.03997800000002</v>
      </c>
      <c r="E5854" s="191">
        <v>947.14001499999995</v>
      </c>
      <c r="F5854" s="192">
        <v>947.14001499999995</v>
      </c>
      <c r="G5854" s="191">
        <v>513750000</v>
      </c>
      <c r="H5854" s="194">
        <f t="shared" si="182"/>
        <v>-7.5132640494457049E-3</v>
      </c>
      <c r="I5854" s="193"/>
      <c r="J5854" s="197">
        <v>5852</v>
      </c>
      <c r="K5854" s="234"/>
      <c r="L5854" s="234"/>
      <c r="M5854" s="234"/>
      <c r="N5854" s="234"/>
      <c r="O5854" s="234"/>
      <c r="P5854" s="234"/>
      <c r="Q5854" s="7">
        <v>35643</v>
      </c>
      <c r="R5854" s="234">
        <v>0.15736600000000001</v>
      </c>
      <c r="S5854" s="234">
        <v>0.171317</v>
      </c>
      <c r="T5854" s="234">
        <v>0.156808</v>
      </c>
      <c r="U5854" s="234">
        <v>0.171317</v>
      </c>
      <c r="V5854" s="192">
        <v>0.14804200000000001</v>
      </c>
      <c r="W5854" s="234">
        <v>481913600</v>
      </c>
      <c r="X5854" s="194">
        <f t="shared" si="183"/>
        <v>9.6428730132867263E-2</v>
      </c>
      <c r="Y5854" s="193"/>
      <c r="Z5854" s="197">
        <v>5852</v>
      </c>
    </row>
    <row r="5855" spans="1:26" ht="14.4" x14ac:dyDescent="0.3">
      <c r="A5855" s="7">
        <v>35642</v>
      </c>
      <c r="B5855" s="191">
        <v>952.28997800000002</v>
      </c>
      <c r="C5855" s="191">
        <v>957.72997999999995</v>
      </c>
      <c r="D5855" s="191">
        <v>948.89001499999995</v>
      </c>
      <c r="E5855" s="191">
        <v>954.30999799999995</v>
      </c>
      <c r="F5855" s="192">
        <v>954.30999799999995</v>
      </c>
      <c r="G5855" s="191">
        <v>547830000</v>
      </c>
      <c r="H5855" s="194">
        <f t="shared" si="182"/>
        <v>2.1212236258564628E-3</v>
      </c>
      <c r="I5855" s="193"/>
      <c r="J5855" s="197">
        <v>5853</v>
      </c>
      <c r="K5855" s="234"/>
      <c r="L5855" s="234"/>
      <c r="M5855" s="234"/>
      <c r="N5855" s="234"/>
      <c r="O5855" s="234"/>
      <c r="P5855" s="234"/>
      <c r="Q5855" s="7">
        <v>35642</v>
      </c>
      <c r="R5855" s="234">
        <v>0.15513399999999999</v>
      </c>
      <c r="S5855" s="234">
        <v>0.15848200000000001</v>
      </c>
      <c r="T5855" s="234">
        <v>0.15401799999999999</v>
      </c>
      <c r="U5855" s="234">
        <v>0.15625</v>
      </c>
      <c r="V5855" s="192">
        <v>0.135022</v>
      </c>
      <c r="W5855" s="234">
        <v>263816000</v>
      </c>
      <c r="X5855" s="194">
        <f t="shared" si="183"/>
        <v>7.1984305183615442E-3</v>
      </c>
      <c r="Y5855" s="193"/>
      <c r="Z5855" s="197">
        <v>5853</v>
      </c>
    </row>
    <row r="5856" spans="1:26" ht="14.4" x14ac:dyDescent="0.3">
      <c r="A5856" s="7">
        <v>35641</v>
      </c>
      <c r="B5856" s="191">
        <v>942.28997800000002</v>
      </c>
      <c r="C5856" s="191">
        <v>953.97997999999995</v>
      </c>
      <c r="D5856" s="191">
        <v>941.97997999999995</v>
      </c>
      <c r="E5856" s="191">
        <v>952.28997800000002</v>
      </c>
      <c r="F5856" s="192">
        <v>952.28997800000002</v>
      </c>
      <c r="G5856" s="191">
        <v>568470000</v>
      </c>
      <c r="H5856" s="194">
        <f t="shared" si="182"/>
        <v>1.0612444399785391E-2</v>
      </c>
      <c r="I5856" s="193"/>
      <c r="J5856" s="197">
        <v>5854</v>
      </c>
      <c r="K5856" s="234"/>
      <c r="L5856" s="234"/>
      <c r="M5856" s="234"/>
      <c r="N5856" s="234"/>
      <c r="O5856" s="234"/>
      <c r="P5856" s="234"/>
      <c r="Q5856" s="7">
        <v>35641</v>
      </c>
      <c r="R5856" s="234">
        <v>0.151228</v>
      </c>
      <c r="S5856" s="234">
        <v>0.15792400000000001</v>
      </c>
      <c r="T5856" s="234">
        <v>0.14955399999999999</v>
      </c>
      <c r="U5856" s="234">
        <v>0.15513399999999999</v>
      </c>
      <c r="V5856" s="192">
        <v>0.13405700000000001</v>
      </c>
      <c r="W5856" s="234">
        <v>374304000</v>
      </c>
      <c r="X5856" s="194">
        <f t="shared" si="183"/>
        <v>5.302970794777942E-2</v>
      </c>
      <c r="Y5856" s="193"/>
      <c r="Z5856" s="197">
        <v>5854</v>
      </c>
    </row>
    <row r="5857" spans="1:26" ht="14.4" x14ac:dyDescent="0.3">
      <c r="A5857" s="7">
        <v>35640</v>
      </c>
      <c r="B5857" s="191">
        <v>936.45001200000002</v>
      </c>
      <c r="C5857" s="191">
        <v>942.96002199999998</v>
      </c>
      <c r="D5857" s="191">
        <v>932.55999799999995</v>
      </c>
      <c r="E5857" s="191">
        <v>942.28997800000002</v>
      </c>
      <c r="F5857" s="192">
        <v>942.28997800000002</v>
      </c>
      <c r="G5857" s="191">
        <v>544540000</v>
      </c>
      <c r="H5857" s="194">
        <f t="shared" si="182"/>
        <v>6.2362816222591962E-3</v>
      </c>
      <c r="I5857" s="193"/>
      <c r="J5857" s="197">
        <v>5855</v>
      </c>
      <c r="K5857" s="234"/>
      <c r="L5857" s="234"/>
      <c r="M5857" s="234"/>
      <c r="N5857" s="234"/>
      <c r="O5857" s="234"/>
      <c r="P5857" s="234"/>
      <c r="Q5857" s="7">
        <v>35640</v>
      </c>
      <c r="R5857" s="234">
        <v>0.146763</v>
      </c>
      <c r="S5857" s="234">
        <v>0.14843799999999999</v>
      </c>
      <c r="T5857" s="234">
        <v>0.146205</v>
      </c>
      <c r="U5857" s="234">
        <v>0.14732100000000001</v>
      </c>
      <c r="V5857" s="192">
        <v>0.127306</v>
      </c>
      <c r="W5857" s="234">
        <v>71243200</v>
      </c>
      <c r="X5857" s="194">
        <f t="shared" si="183"/>
        <v>3.8005424840724961E-3</v>
      </c>
      <c r="Y5857" s="193"/>
      <c r="Z5857" s="197">
        <v>5855</v>
      </c>
    </row>
    <row r="5858" spans="1:26" ht="14.4" x14ac:dyDescent="0.3">
      <c r="A5858" s="7">
        <v>35639</v>
      </c>
      <c r="B5858" s="191">
        <v>938.78997800000002</v>
      </c>
      <c r="C5858" s="191">
        <v>942.96997099999999</v>
      </c>
      <c r="D5858" s="191">
        <v>935.19000200000005</v>
      </c>
      <c r="E5858" s="191">
        <v>936.45001200000002</v>
      </c>
      <c r="F5858" s="192">
        <v>936.45001200000002</v>
      </c>
      <c r="G5858" s="191">
        <v>466920000</v>
      </c>
      <c r="H5858" s="194">
        <f t="shared" si="182"/>
        <v>-2.4925340649514303E-3</v>
      </c>
      <c r="I5858" s="193"/>
      <c r="J5858" s="197">
        <v>5856</v>
      </c>
      <c r="K5858" s="234"/>
      <c r="L5858" s="234"/>
      <c r="M5858" s="234"/>
      <c r="N5858" s="234"/>
      <c r="O5858" s="234"/>
      <c r="P5858" s="234"/>
      <c r="Q5858" s="7">
        <v>35639</v>
      </c>
      <c r="R5858" s="234">
        <v>0.146763</v>
      </c>
      <c r="S5858" s="234">
        <v>0.14732100000000001</v>
      </c>
      <c r="T5858" s="234">
        <v>0.145089</v>
      </c>
      <c r="U5858" s="234">
        <v>0.146763</v>
      </c>
      <c r="V5858" s="192">
        <v>0.12682399999999999</v>
      </c>
      <c r="W5858" s="234">
        <v>110510400</v>
      </c>
      <c r="X5858" s="194">
        <f t="shared" si="183"/>
        <v>1.1541191765634878E-2</v>
      </c>
      <c r="Y5858" s="193"/>
      <c r="Z5858" s="197">
        <v>5856</v>
      </c>
    </row>
    <row r="5859" spans="1:26" ht="14.4" x14ac:dyDescent="0.3">
      <c r="A5859" s="7">
        <v>35636</v>
      </c>
      <c r="B5859" s="191">
        <v>940.29998799999998</v>
      </c>
      <c r="C5859" s="191">
        <v>945.65002400000003</v>
      </c>
      <c r="D5859" s="191">
        <v>936.09002699999996</v>
      </c>
      <c r="E5859" s="191">
        <v>938.78997800000002</v>
      </c>
      <c r="F5859" s="192">
        <v>938.78997800000002</v>
      </c>
      <c r="G5859" s="191">
        <v>521510000</v>
      </c>
      <c r="H5859" s="194">
        <f t="shared" si="182"/>
        <v>-1.6058811222700619E-3</v>
      </c>
      <c r="I5859" s="193"/>
      <c r="J5859" s="197">
        <v>5857</v>
      </c>
      <c r="K5859" s="234"/>
      <c r="L5859" s="234"/>
      <c r="M5859" s="234"/>
      <c r="N5859" s="234"/>
      <c r="O5859" s="234"/>
      <c r="P5859" s="234"/>
      <c r="Q5859" s="7">
        <v>35636</v>
      </c>
      <c r="R5859" s="234">
        <v>0.14174100000000001</v>
      </c>
      <c r="S5859" s="234">
        <v>0.14787900000000001</v>
      </c>
      <c r="T5859" s="234">
        <v>0.140625</v>
      </c>
      <c r="U5859" s="234">
        <v>0.145089</v>
      </c>
      <c r="V5859" s="192">
        <v>0.12537699999999999</v>
      </c>
      <c r="W5859" s="234">
        <v>217963200</v>
      </c>
      <c r="X5859" s="194">
        <f t="shared" si="183"/>
        <v>2.7663480926542097E-2</v>
      </c>
      <c r="Y5859" s="193"/>
      <c r="Z5859" s="197">
        <v>5857</v>
      </c>
    </row>
    <row r="5860" spans="1:26" ht="14.4" x14ac:dyDescent="0.3">
      <c r="A5860" s="7">
        <v>35635</v>
      </c>
      <c r="B5860" s="191">
        <v>936.55999799999995</v>
      </c>
      <c r="C5860" s="191">
        <v>941.51000999999997</v>
      </c>
      <c r="D5860" s="191">
        <v>926.90997300000004</v>
      </c>
      <c r="E5860" s="191">
        <v>940.29998799999998</v>
      </c>
      <c r="F5860" s="192">
        <v>940.29998799999998</v>
      </c>
      <c r="G5860" s="191">
        <v>571020000</v>
      </c>
      <c r="H5860" s="194">
        <f t="shared" si="182"/>
        <v>3.9933266507075765E-3</v>
      </c>
      <c r="I5860" s="193"/>
      <c r="J5860" s="197">
        <v>5858</v>
      </c>
      <c r="K5860" s="234"/>
      <c r="L5860" s="234"/>
      <c r="M5860" s="234"/>
      <c r="N5860" s="234"/>
      <c r="O5860" s="234"/>
      <c r="P5860" s="234"/>
      <c r="Q5860" s="7">
        <v>35635</v>
      </c>
      <c r="R5860" s="234">
        <v>0.14397299999999999</v>
      </c>
      <c r="S5860" s="234">
        <v>0.14397299999999999</v>
      </c>
      <c r="T5860" s="234">
        <v>0.13950899999999999</v>
      </c>
      <c r="U5860" s="234">
        <v>0.141183</v>
      </c>
      <c r="V5860" s="192">
        <v>0.122002</v>
      </c>
      <c r="W5860" s="234">
        <v>133492800</v>
      </c>
      <c r="X5860" s="194">
        <f t="shared" si="183"/>
        <v>-1.9379003801853475E-2</v>
      </c>
      <c r="Y5860" s="193"/>
      <c r="Z5860" s="197">
        <v>5858</v>
      </c>
    </row>
    <row r="5861" spans="1:26" ht="14.4" x14ac:dyDescent="0.3">
      <c r="A5861" s="7">
        <v>35634</v>
      </c>
      <c r="B5861" s="191">
        <v>933.97997999999995</v>
      </c>
      <c r="C5861" s="191">
        <v>941.79998799999998</v>
      </c>
      <c r="D5861" s="191">
        <v>933.97997999999995</v>
      </c>
      <c r="E5861" s="191">
        <v>936.55999799999995</v>
      </c>
      <c r="F5861" s="192">
        <v>936.55999799999995</v>
      </c>
      <c r="G5861" s="191">
        <v>616930000</v>
      </c>
      <c r="H5861" s="194">
        <f t="shared" si="182"/>
        <v>2.7623911167774661E-3</v>
      </c>
      <c r="I5861" s="193"/>
      <c r="J5861" s="197">
        <v>5859</v>
      </c>
      <c r="K5861" s="234"/>
      <c r="L5861" s="234"/>
      <c r="M5861" s="234"/>
      <c r="N5861" s="234"/>
      <c r="O5861" s="234"/>
      <c r="P5861" s="234"/>
      <c r="Q5861" s="7">
        <v>35634</v>
      </c>
      <c r="R5861" s="234">
        <v>0.14955399999999999</v>
      </c>
      <c r="S5861" s="234">
        <v>0.15067</v>
      </c>
      <c r="T5861" s="234">
        <v>0.14285700000000001</v>
      </c>
      <c r="U5861" s="234">
        <v>0.14397299999999999</v>
      </c>
      <c r="V5861" s="192">
        <v>0.124413</v>
      </c>
      <c r="W5861" s="234">
        <v>141288000</v>
      </c>
      <c r="X5861" s="194">
        <f t="shared" si="183"/>
        <v>-2.6410930603812693E-2</v>
      </c>
      <c r="Y5861" s="193"/>
      <c r="Z5861" s="197">
        <v>5859</v>
      </c>
    </row>
    <row r="5862" spans="1:26" ht="14.4" x14ac:dyDescent="0.3">
      <c r="A5862" s="7">
        <v>35633</v>
      </c>
      <c r="B5862" s="191">
        <v>912.94000200000005</v>
      </c>
      <c r="C5862" s="191">
        <v>934.38000499999998</v>
      </c>
      <c r="D5862" s="191">
        <v>912.94000200000005</v>
      </c>
      <c r="E5862" s="191">
        <v>933.97997999999995</v>
      </c>
      <c r="F5862" s="192">
        <v>933.97997999999995</v>
      </c>
      <c r="G5862" s="191">
        <v>579590000</v>
      </c>
      <c r="H5862" s="194">
        <f t="shared" si="182"/>
        <v>2.3046397303116424E-2</v>
      </c>
      <c r="I5862" s="193"/>
      <c r="J5862" s="197">
        <v>5860</v>
      </c>
      <c r="K5862" s="234"/>
      <c r="L5862" s="234"/>
      <c r="M5862" s="234"/>
      <c r="N5862" s="234"/>
      <c r="O5862" s="234"/>
      <c r="P5862" s="234"/>
      <c r="Q5862" s="7">
        <v>35633</v>
      </c>
      <c r="R5862" s="234">
        <v>0.146205</v>
      </c>
      <c r="S5862" s="234">
        <v>0.14899599999999999</v>
      </c>
      <c r="T5862" s="234">
        <v>0.145647</v>
      </c>
      <c r="U5862" s="234">
        <v>0.14787900000000001</v>
      </c>
      <c r="V5862" s="192">
        <v>0.12778800000000001</v>
      </c>
      <c r="W5862" s="234">
        <v>231336000</v>
      </c>
      <c r="X5862" s="194">
        <f t="shared" si="183"/>
        <v>2.5141591926452513E-2</v>
      </c>
      <c r="Y5862" s="193"/>
      <c r="Z5862" s="197">
        <v>5860</v>
      </c>
    </row>
    <row r="5863" spans="1:26" ht="14.4" x14ac:dyDescent="0.3">
      <c r="A5863" s="7">
        <v>35632</v>
      </c>
      <c r="B5863" s="191">
        <v>915.29998799999998</v>
      </c>
      <c r="C5863" s="191">
        <v>915.38000499999998</v>
      </c>
      <c r="D5863" s="191">
        <v>907.11999500000002</v>
      </c>
      <c r="E5863" s="191">
        <v>912.94000200000005</v>
      </c>
      <c r="F5863" s="192">
        <v>912.94000200000005</v>
      </c>
      <c r="G5863" s="191">
        <v>459500000</v>
      </c>
      <c r="H5863" s="194">
        <f t="shared" si="182"/>
        <v>-2.5783743373106387E-3</v>
      </c>
      <c r="I5863" s="193"/>
      <c r="J5863" s="197">
        <v>5861</v>
      </c>
      <c r="K5863" s="234"/>
      <c r="L5863" s="234"/>
      <c r="M5863" s="234"/>
      <c r="N5863" s="234"/>
      <c r="O5863" s="234"/>
      <c r="P5863" s="234"/>
      <c r="Q5863" s="7">
        <v>35632</v>
      </c>
      <c r="R5863" s="234">
        <v>0.156808</v>
      </c>
      <c r="S5863" s="234">
        <v>0.15792400000000001</v>
      </c>
      <c r="T5863" s="234">
        <v>0.14285700000000001</v>
      </c>
      <c r="U5863" s="234">
        <v>0.14425199999999999</v>
      </c>
      <c r="V5863" s="192">
        <v>0.124654</v>
      </c>
      <c r="W5863" s="234">
        <v>354916800</v>
      </c>
      <c r="X5863" s="194">
        <f t="shared" si="183"/>
        <v>-6.8467148920906246E-2</v>
      </c>
      <c r="Y5863" s="193"/>
      <c r="Z5863" s="197">
        <v>5861</v>
      </c>
    </row>
    <row r="5864" spans="1:26" ht="14.4" x14ac:dyDescent="0.3">
      <c r="A5864" s="7">
        <v>35629</v>
      </c>
      <c r="B5864" s="191">
        <v>931.60998500000005</v>
      </c>
      <c r="C5864" s="191">
        <v>931.60998500000005</v>
      </c>
      <c r="D5864" s="191">
        <v>912.90002400000003</v>
      </c>
      <c r="E5864" s="191">
        <v>915.29998799999998</v>
      </c>
      <c r="F5864" s="192">
        <v>915.29998799999998</v>
      </c>
      <c r="G5864" s="191">
        <v>589710000</v>
      </c>
      <c r="H5864" s="194">
        <f t="shared" si="182"/>
        <v>-1.7507323088642147E-2</v>
      </c>
      <c r="I5864" s="193"/>
      <c r="J5864" s="197">
        <v>5862</v>
      </c>
      <c r="K5864" s="234"/>
      <c r="L5864" s="234"/>
      <c r="M5864" s="234"/>
      <c r="N5864" s="234"/>
      <c r="O5864" s="234"/>
      <c r="P5864" s="234"/>
      <c r="Q5864" s="7">
        <v>35629</v>
      </c>
      <c r="R5864" s="234">
        <v>0.15959799999999999</v>
      </c>
      <c r="S5864" s="234">
        <v>0.16015599999999999</v>
      </c>
      <c r="T5864" s="234">
        <v>0.15234400000000001</v>
      </c>
      <c r="U5864" s="234">
        <v>0.15485499999999999</v>
      </c>
      <c r="V5864" s="192">
        <v>0.13381599999999999</v>
      </c>
      <c r="W5864" s="234">
        <v>317564800</v>
      </c>
      <c r="X5864" s="194">
        <f t="shared" si="183"/>
        <v>-8.9318777680675188E-3</v>
      </c>
      <c r="Y5864" s="193"/>
      <c r="Z5864" s="197">
        <v>5862</v>
      </c>
    </row>
    <row r="5865" spans="1:26" ht="14.4" x14ac:dyDescent="0.3">
      <c r="A5865" s="7">
        <v>35628</v>
      </c>
      <c r="B5865" s="191">
        <v>936.59002699999996</v>
      </c>
      <c r="C5865" s="191">
        <v>936.96002199999998</v>
      </c>
      <c r="D5865" s="191">
        <v>927.90002400000003</v>
      </c>
      <c r="E5865" s="191">
        <v>931.60998500000005</v>
      </c>
      <c r="F5865" s="192">
        <v>931.60998500000005</v>
      </c>
      <c r="G5865" s="191">
        <v>629250000</v>
      </c>
      <c r="H5865" s="194">
        <f t="shared" si="182"/>
        <v>-5.3172058813732298E-3</v>
      </c>
      <c r="I5865" s="193"/>
      <c r="J5865" s="197">
        <v>5863</v>
      </c>
      <c r="K5865" s="234"/>
      <c r="L5865" s="234"/>
      <c r="M5865" s="234"/>
      <c r="N5865" s="234"/>
      <c r="O5865" s="234"/>
      <c r="P5865" s="234"/>
      <c r="Q5865" s="7">
        <v>35628</v>
      </c>
      <c r="R5865" s="234">
        <v>0.151786</v>
      </c>
      <c r="S5865" s="234">
        <v>0.16183</v>
      </c>
      <c r="T5865" s="234">
        <v>0.146763</v>
      </c>
      <c r="U5865" s="234">
        <v>0.15625</v>
      </c>
      <c r="V5865" s="192">
        <v>0.135022</v>
      </c>
      <c r="W5865" s="234">
        <v>746267200</v>
      </c>
      <c r="X5865" s="194">
        <f t="shared" si="183"/>
        <v>6.4640762000883201E-2</v>
      </c>
      <c r="Y5865" s="193"/>
      <c r="Z5865" s="197">
        <v>5863</v>
      </c>
    </row>
    <row r="5866" spans="1:26" ht="14.4" x14ac:dyDescent="0.3">
      <c r="A5866" s="7">
        <v>35627</v>
      </c>
      <c r="B5866" s="191">
        <v>925.76000999999997</v>
      </c>
      <c r="C5866" s="191">
        <v>939.32000700000003</v>
      </c>
      <c r="D5866" s="191">
        <v>925.76000999999997</v>
      </c>
      <c r="E5866" s="191">
        <v>936.59002699999996</v>
      </c>
      <c r="F5866" s="192">
        <v>936.59002699999996</v>
      </c>
      <c r="G5866" s="191">
        <v>647390000</v>
      </c>
      <c r="H5866" s="194">
        <f t="shared" si="182"/>
        <v>1.16985146074737E-2</v>
      </c>
      <c r="I5866" s="193"/>
      <c r="J5866" s="197">
        <v>5864</v>
      </c>
      <c r="K5866" s="234"/>
      <c r="L5866" s="234"/>
      <c r="M5866" s="234"/>
      <c r="N5866" s="234"/>
      <c r="O5866" s="234"/>
      <c r="P5866" s="234"/>
      <c r="Q5866" s="7">
        <v>35627</v>
      </c>
      <c r="R5866" s="234">
        <v>0.141183</v>
      </c>
      <c r="S5866" s="234">
        <v>0.14732100000000001</v>
      </c>
      <c r="T5866" s="234">
        <v>0.13950899999999999</v>
      </c>
      <c r="U5866" s="234">
        <v>0.146763</v>
      </c>
      <c r="V5866" s="192">
        <v>0.12682399999999999</v>
      </c>
      <c r="W5866" s="234">
        <v>446252800</v>
      </c>
      <c r="X5866" s="194">
        <f t="shared" si="183"/>
        <v>3.1374526291820394E-2</v>
      </c>
      <c r="Y5866" s="193"/>
      <c r="Z5866" s="197">
        <v>5864</v>
      </c>
    </row>
    <row r="5867" spans="1:26" ht="14.4" x14ac:dyDescent="0.3">
      <c r="A5867" s="7">
        <v>35626</v>
      </c>
      <c r="B5867" s="191">
        <v>918.38000499999998</v>
      </c>
      <c r="C5867" s="191">
        <v>926.15002400000003</v>
      </c>
      <c r="D5867" s="191">
        <v>914.52002000000005</v>
      </c>
      <c r="E5867" s="191">
        <v>925.76000999999997</v>
      </c>
      <c r="F5867" s="192">
        <v>925.76000999999997</v>
      </c>
      <c r="G5867" s="191">
        <v>598370000</v>
      </c>
      <c r="H5867" s="194">
        <f t="shared" si="182"/>
        <v>8.0358946839222435E-3</v>
      </c>
      <c r="I5867" s="193"/>
      <c r="J5867" s="197">
        <v>5865</v>
      </c>
      <c r="K5867" s="234"/>
      <c r="L5867" s="234"/>
      <c r="M5867" s="234"/>
      <c r="N5867" s="234"/>
      <c r="O5867" s="234"/>
      <c r="P5867" s="234"/>
      <c r="Q5867" s="7">
        <v>35626</v>
      </c>
      <c r="R5867" s="234">
        <v>0.140625</v>
      </c>
      <c r="S5867" s="234">
        <v>0.14285700000000001</v>
      </c>
      <c r="T5867" s="234">
        <v>0.13950899999999999</v>
      </c>
      <c r="U5867" s="234">
        <v>0.14229900000000001</v>
      </c>
      <c r="V5867" s="192">
        <v>0.12296600000000001</v>
      </c>
      <c r="W5867" s="234">
        <v>418353600</v>
      </c>
      <c r="X5867" s="194">
        <f t="shared" si="183"/>
        <v>1.9999170503089962E-2</v>
      </c>
      <c r="Y5867" s="193"/>
      <c r="Z5867" s="197">
        <v>5865</v>
      </c>
    </row>
    <row r="5868" spans="1:26" ht="14.4" x14ac:dyDescent="0.3">
      <c r="A5868" s="7">
        <v>35625</v>
      </c>
      <c r="B5868" s="191">
        <v>916.67999299999997</v>
      </c>
      <c r="C5868" s="191">
        <v>921.78002900000001</v>
      </c>
      <c r="D5868" s="191">
        <v>912.02002000000005</v>
      </c>
      <c r="E5868" s="191">
        <v>918.38000499999998</v>
      </c>
      <c r="F5868" s="192">
        <v>918.38000499999998</v>
      </c>
      <c r="G5868" s="191">
        <v>485960000</v>
      </c>
      <c r="H5868" s="194">
        <f t="shared" si="182"/>
        <v>1.8545315846115725E-3</v>
      </c>
      <c r="I5868" s="193"/>
      <c r="J5868" s="197">
        <v>5866</v>
      </c>
      <c r="K5868" s="234"/>
      <c r="L5868" s="234"/>
      <c r="M5868" s="234"/>
      <c r="N5868" s="234"/>
      <c r="O5868" s="234"/>
      <c r="P5868" s="234"/>
      <c r="Q5868" s="7">
        <v>35625</v>
      </c>
      <c r="R5868" s="234">
        <v>0.136161</v>
      </c>
      <c r="S5868" s="234">
        <v>0.13950899999999999</v>
      </c>
      <c r="T5868" s="234">
        <v>0.13281299999999999</v>
      </c>
      <c r="U5868" s="234">
        <v>0.13950899999999999</v>
      </c>
      <c r="V5868" s="192">
        <v>0.120555</v>
      </c>
      <c r="W5868" s="234">
        <v>411006400</v>
      </c>
      <c r="X5868" s="194">
        <f t="shared" si="183"/>
        <v>2.8801843317972257E-2</v>
      </c>
      <c r="Y5868" s="193"/>
      <c r="Z5868" s="197">
        <v>5866</v>
      </c>
    </row>
    <row r="5869" spans="1:26" ht="14.4" x14ac:dyDescent="0.3">
      <c r="A5869" s="7">
        <v>35622</v>
      </c>
      <c r="B5869" s="191">
        <v>913.78002900000001</v>
      </c>
      <c r="C5869" s="191">
        <v>919.73999000000003</v>
      </c>
      <c r="D5869" s="191">
        <v>913.10998500000005</v>
      </c>
      <c r="E5869" s="191">
        <v>916.67999299999997</v>
      </c>
      <c r="F5869" s="192">
        <v>916.67999299999997</v>
      </c>
      <c r="G5869" s="191">
        <v>500050000</v>
      </c>
      <c r="H5869" s="194">
        <f t="shared" si="182"/>
        <v>3.1735909168134758E-3</v>
      </c>
      <c r="I5869" s="193"/>
      <c r="J5869" s="197">
        <v>5867</v>
      </c>
      <c r="K5869" s="234"/>
      <c r="L5869" s="234"/>
      <c r="M5869" s="234"/>
      <c r="N5869" s="234"/>
      <c r="O5869" s="234"/>
      <c r="P5869" s="234"/>
      <c r="Q5869" s="7">
        <v>35622</v>
      </c>
      <c r="R5869" s="234">
        <v>0.11942</v>
      </c>
      <c r="S5869" s="234">
        <v>0.13839299999999999</v>
      </c>
      <c r="T5869" s="234">
        <v>0.118862</v>
      </c>
      <c r="U5869" s="234">
        <v>0.135603</v>
      </c>
      <c r="V5869" s="192">
        <v>0.11718000000000001</v>
      </c>
      <c r="W5869" s="234">
        <v>734944000</v>
      </c>
      <c r="X5869" s="194">
        <f t="shared" si="183"/>
        <v>0.14622766088564138</v>
      </c>
      <c r="Y5869" s="193"/>
      <c r="Z5869" s="197">
        <v>5867</v>
      </c>
    </row>
    <row r="5870" spans="1:26" ht="14.4" x14ac:dyDescent="0.3">
      <c r="A5870" s="7">
        <v>35621</v>
      </c>
      <c r="B5870" s="191">
        <v>907.53997800000002</v>
      </c>
      <c r="C5870" s="191">
        <v>916.53997800000002</v>
      </c>
      <c r="D5870" s="191">
        <v>904.30999799999995</v>
      </c>
      <c r="E5870" s="191">
        <v>913.78002900000001</v>
      </c>
      <c r="F5870" s="192">
        <v>913.78002900000001</v>
      </c>
      <c r="G5870" s="191">
        <v>551340000</v>
      </c>
      <c r="H5870" s="194">
        <f t="shared" si="182"/>
        <v>6.8757863579206359E-3</v>
      </c>
      <c r="I5870" s="193"/>
      <c r="J5870" s="197">
        <v>5868</v>
      </c>
      <c r="K5870" s="234"/>
      <c r="L5870" s="234"/>
      <c r="M5870" s="234"/>
      <c r="N5870" s="234"/>
      <c r="O5870" s="234"/>
      <c r="P5870" s="234"/>
      <c r="Q5870" s="7">
        <v>35621</v>
      </c>
      <c r="R5870" s="234">
        <v>0.114955</v>
      </c>
      <c r="S5870" s="234">
        <v>0.11942</v>
      </c>
      <c r="T5870" s="234">
        <v>0.113839</v>
      </c>
      <c r="U5870" s="234">
        <v>0.11830400000000001</v>
      </c>
      <c r="V5870" s="192">
        <v>0.102231</v>
      </c>
      <c r="W5870" s="234">
        <v>492508800</v>
      </c>
      <c r="X5870" s="194">
        <f t="shared" si="183"/>
        <v>-3.1958411453894692E-2</v>
      </c>
      <c r="Y5870" s="193"/>
      <c r="Z5870" s="197">
        <v>5868</v>
      </c>
    </row>
    <row r="5871" spans="1:26" ht="14.4" x14ac:dyDescent="0.3">
      <c r="A5871" s="7">
        <v>35620</v>
      </c>
      <c r="B5871" s="191">
        <v>918.75</v>
      </c>
      <c r="C5871" s="191">
        <v>922.03002900000001</v>
      </c>
      <c r="D5871" s="191">
        <v>902.47997999999995</v>
      </c>
      <c r="E5871" s="191">
        <v>907.53997800000002</v>
      </c>
      <c r="F5871" s="192">
        <v>907.53997800000002</v>
      </c>
      <c r="G5871" s="191">
        <v>589110000</v>
      </c>
      <c r="H5871" s="194">
        <f t="shared" si="182"/>
        <v>-1.2201384489795897E-2</v>
      </c>
      <c r="I5871" s="193"/>
      <c r="J5871" s="197">
        <v>5869</v>
      </c>
      <c r="K5871" s="234"/>
      <c r="L5871" s="234"/>
      <c r="M5871" s="234"/>
      <c r="N5871" s="234"/>
      <c r="O5871" s="234"/>
      <c r="P5871" s="234"/>
      <c r="Q5871" s="7">
        <v>35620</v>
      </c>
      <c r="R5871" s="234">
        <v>0.12332600000000001</v>
      </c>
      <c r="S5871" s="234">
        <v>0.12388399999999999</v>
      </c>
      <c r="T5871" s="234">
        <v>0.121652</v>
      </c>
      <c r="U5871" s="234">
        <v>0.12221</v>
      </c>
      <c r="V5871" s="192">
        <v>0.10560600000000001</v>
      </c>
      <c r="W5871" s="234">
        <v>142016000</v>
      </c>
      <c r="X5871" s="194">
        <f t="shared" si="183"/>
        <v>-4.5527811554449309E-3</v>
      </c>
      <c r="Y5871" s="193"/>
      <c r="Z5871" s="197">
        <v>5869</v>
      </c>
    </row>
    <row r="5872" spans="1:26" ht="14.4" x14ac:dyDescent="0.3">
      <c r="A5872" s="7">
        <v>35619</v>
      </c>
      <c r="B5872" s="191">
        <v>912.20001200000002</v>
      </c>
      <c r="C5872" s="191">
        <v>918.76000999999997</v>
      </c>
      <c r="D5872" s="191">
        <v>911.55999799999995</v>
      </c>
      <c r="E5872" s="191">
        <v>918.75</v>
      </c>
      <c r="F5872" s="192">
        <v>918.75</v>
      </c>
      <c r="G5872" s="191">
        <v>526010000</v>
      </c>
      <c r="H5872" s="194">
        <f t="shared" si="182"/>
        <v>7.1804296358636581E-3</v>
      </c>
      <c r="I5872" s="193"/>
      <c r="J5872" s="197">
        <v>5870</v>
      </c>
      <c r="K5872" s="234"/>
      <c r="L5872" s="234"/>
      <c r="M5872" s="234"/>
      <c r="N5872" s="234"/>
      <c r="O5872" s="234"/>
      <c r="P5872" s="234"/>
      <c r="Q5872" s="7">
        <v>35619</v>
      </c>
      <c r="R5872" s="234">
        <v>0.12388399999999999</v>
      </c>
      <c r="S5872" s="234">
        <v>0.125</v>
      </c>
      <c r="T5872" s="234">
        <v>0.12221</v>
      </c>
      <c r="U5872" s="234">
        <v>0.122768</v>
      </c>
      <c r="V5872" s="192">
        <v>0.106089</v>
      </c>
      <c r="W5872" s="234">
        <v>95692800</v>
      </c>
      <c r="X5872" s="194">
        <f t="shared" si="183"/>
        <v>-4.5228063919827751E-3</v>
      </c>
      <c r="Y5872" s="193"/>
      <c r="Z5872" s="197">
        <v>5870</v>
      </c>
    </row>
    <row r="5873" spans="1:26" ht="14.4" x14ac:dyDescent="0.3">
      <c r="A5873" s="7">
        <v>35618</v>
      </c>
      <c r="B5873" s="191">
        <v>916.919983</v>
      </c>
      <c r="C5873" s="191">
        <v>923.26000999999997</v>
      </c>
      <c r="D5873" s="191">
        <v>909.69000200000005</v>
      </c>
      <c r="E5873" s="191">
        <v>912.20001200000002</v>
      </c>
      <c r="F5873" s="192">
        <v>912.20001200000002</v>
      </c>
      <c r="G5873" s="191">
        <v>518780000</v>
      </c>
      <c r="H5873" s="194">
        <f t="shared" si="182"/>
        <v>-5.1476367485820042E-3</v>
      </c>
      <c r="I5873" s="193"/>
      <c r="J5873" s="197">
        <v>5871</v>
      </c>
      <c r="K5873" s="234"/>
      <c r="L5873" s="234"/>
      <c r="M5873" s="234"/>
      <c r="N5873" s="234"/>
      <c r="O5873" s="234"/>
      <c r="P5873" s="234"/>
      <c r="Q5873" s="7">
        <v>35618</v>
      </c>
      <c r="R5873" s="234">
        <v>0.124442</v>
      </c>
      <c r="S5873" s="234">
        <v>0.12723200000000001</v>
      </c>
      <c r="T5873" s="234">
        <v>0.122768</v>
      </c>
      <c r="U5873" s="234">
        <v>0.12332600000000001</v>
      </c>
      <c r="V5873" s="192">
        <v>0.106571</v>
      </c>
      <c r="W5873" s="234">
        <v>191475200</v>
      </c>
      <c r="X5873" s="194">
        <f t="shared" si="183"/>
        <v>9.1377383860764879E-3</v>
      </c>
      <c r="Y5873" s="193"/>
      <c r="Z5873" s="197">
        <v>5871</v>
      </c>
    </row>
    <row r="5874" spans="1:26" ht="14.4" x14ac:dyDescent="0.3">
      <c r="A5874" s="7">
        <v>35614</v>
      </c>
      <c r="B5874" s="191">
        <v>904.03002900000001</v>
      </c>
      <c r="C5874" s="191">
        <v>917.82000700000003</v>
      </c>
      <c r="D5874" s="191">
        <v>904.03002900000001</v>
      </c>
      <c r="E5874" s="191">
        <v>916.919983</v>
      </c>
      <c r="F5874" s="192">
        <v>916.919983</v>
      </c>
      <c r="G5874" s="191">
        <v>374680000</v>
      </c>
      <c r="H5874" s="194">
        <f t="shared" si="182"/>
        <v>1.4258325040660777E-2</v>
      </c>
      <c r="I5874" s="193"/>
      <c r="J5874" s="197">
        <v>5872</v>
      </c>
      <c r="K5874" s="234"/>
      <c r="L5874" s="234"/>
      <c r="M5874" s="234"/>
      <c r="N5874" s="234"/>
      <c r="O5874" s="234"/>
      <c r="P5874" s="234"/>
      <c r="Q5874" s="7">
        <v>35614</v>
      </c>
      <c r="R5874" s="234">
        <v>0.117188</v>
      </c>
      <c r="S5874" s="234">
        <v>0.12388399999999999</v>
      </c>
      <c r="T5874" s="234">
        <v>0.11607099999999999</v>
      </c>
      <c r="U5874" s="234">
        <v>0.12221</v>
      </c>
      <c r="V5874" s="192">
        <v>0.10560600000000001</v>
      </c>
      <c r="W5874" s="234">
        <v>186782400</v>
      </c>
      <c r="X5874" s="194">
        <f t="shared" si="183"/>
        <v>4.7844896015240584E-2</v>
      </c>
      <c r="Y5874" s="193"/>
      <c r="Z5874" s="197">
        <v>5872</v>
      </c>
    </row>
    <row r="5875" spans="1:26" ht="14.4" x14ac:dyDescent="0.3">
      <c r="A5875" s="7">
        <v>35613</v>
      </c>
      <c r="B5875" s="191">
        <v>891.03002900000001</v>
      </c>
      <c r="C5875" s="191">
        <v>904.04998799999998</v>
      </c>
      <c r="D5875" s="191">
        <v>891.03002900000001</v>
      </c>
      <c r="E5875" s="191">
        <v>904.03002900000001</v>
      </c>
      <c r="F5875" s="192">
        <v>904.03002900000001</v>
      </c>
      <c r="G5875" s="191">
        <v>526970000</v>
      </c>
      <c r="H5875" s="194">
        <f t="shared" si="182"/>
        <v>1.4589856207865246E-2</v>
      </c>
      <c r="I5875" s="193"/>
      <c r="J5875" s="197">
        <v>5873</v>
      </c>
      <c r="K5875" s="234"/>
      <c r="L5875" s="234"/>
      <c r="M5875" s="234"/>
      <c r="N5875" s="234"/>
      <c r="O5875" s="234"/>
      <c r="P5875" s="234"/>
      <c r="Q5875" s="7">
        <v>35613</v>
      </c>
      <c r="R5875" s="234">
        <v>0.11830400000000001</v>
      </c>
      <c r="S5875" s="234">
        <v>0.11942</v>
      </c>
      <c r="T5875" s="234">
        <v>0.11607099999999999</v>
      </c>
      <c r="U5875" s="234">
        <v>0.116629</v>
      </c>
      <c r="V5875" s="192">
        <v>0.100784</v>
      </c>
      <c r="W5875" s="234">
        <v>249961600</v>
      </c>
      <c r="X5875" s="194">
        <f t="shared" si="183"/>
        <v>-9.4841226940806048E-3</v>
      </c>
      <c r="Y5875" s="193"/>
      <c r="Z5875" s="197">
        <v>5873</v>
      </c>
    </row>
    <row r="5876" spans="1:26" ht="14.4" x14ac:dyDescent="0.3">
      <c r="A5876" s="7">
        <v>35612</v>
      </c>
      <c r="B5876" s="191">
        <v>885.14001499999995</v>
      </c>
      <c r="C5876" s="191">
        <v>893.88000499999998</v>
      </c>
      <c r="D5876" s="191">
        <v>884.53997800000002</v>
      </c>
      <c r="E5876" s="191">
        <v>891.03002900000001</v>
      </c>
      <c r="F5876" s="192">
        <v>891.03002900000001</v>
      </c>
      <c r="G5876" s="191">
        <v>544190000</v>
      </c>
      <c r="H5876" s="194">
        <f t="shared" si="182"/>
        <v>6.6543302756457857E-3</v>
      </c>
      <c r="I5876" s="193"/>
      <c r="J5876" s="197">
        <v>5874</v>
      </c>
      <c r="K5876" s="234"/>
      <c r="L5876" s="234"/>
      <c r="M5876" s="234"/>
      <c r="N5876" s="234"/>
      <c r="O5876" s="234"/>
      <c r="P5876" s="234"/>
      <c r="Q5876" s="7">
        <v>35612</v>
      </c>
      <c r="R5876" s="234">
        <v>0.124442</v>
      </c>
      <c r="S5876" s="234">
        <v>0.125</v>
      </c>
      <c r="T5876" s="234">
        <v>0.117188</v>
      </c>
      <c r="U5876" s="234">
        <v>0.117746</v>
      </c>
      <c r="V5876" s="192">
        <v>0.10174900000000001</v>
      </c>
      <c r="W5876" s="234">
        <v>450676800</v>
      </c>
      <c r="X5876" s="194">
        <f t="shared" si="183"/>
        <v>-7.4554781438160508E-2</v>
      </c>
      <c r="Y5876" s="193"/>
      <c r="Z5876" s="197">
        <v>5874</v>
      </c>
    </row>
    <row r="5877" spans="1:26" ht="14.4" x14ac:dyDescent="0.3">
      <c r="A5877" s="7">
        <v>35611</v>
      </c>
      <c r="B5877" s="191">
        <v>887.29998799999998</v>
      </c>
      <c r="C5877" s="191">
        <v>892.61999500000002</v>
      </c>
      <c r="D5877" s="191">
        <v>879.82000700000003</v>
      </c>
      <c r="E5877" s="191">
        <v>885.14001499999995</v>
      </c>
      <c r="F5877" s="192">
        <v>885.14001499999995</v>
      </c>
      <c r="G5877" s="191">
        <v>561540000</v>
      </c>
      <c r="H5877" s="194">
        <f t="shared" si="182"/>
        <v>-2.4343210066627842E-3</v>
      </c>
      <c r="I5877" s="193"/>
      <c r="J5877" s="197">
        <v>5875</v>
      </c>
      <c r="K5877" s="234"/>
      <c r="L5877" s="234"/>
      <c r="M5877" s="234"/>
      <c r="N5877" s="234"/>
      <c r="O5877" s="234"/>
      <c r="P5877" s="234"/>
      <c r="Q5877" s="7">
        <v>35611</v>
      </c>
      <c r="R5877" s="234">
        <v>0.13169600000000001</v>
      </c>
      <c r="S5877" s="234">
        <v>0.13169600000000001</v>
      </c>
      <c r="T5877" s="234">
        <v>0.125</v>
      </c>
      <c r="U5877" s="234">
        <v>0.12723200000000001</v>
      </c>
      <c r="V5877" s="192">
        <v>0.109946</v>
      </c>
      <c r="W5877" s="234">
        <v>171180800</v>
      </c>
      <c r="X5877" s="194">
        <f t="shared" si="183"/>
        <v>-2.9791214415559236E-2</v>
      </c>
      <c r="Y5877" s="193"/>
      <c r="Z5877" s="197">
        <v>5875</v>
      </c>
    </row>
    <row r="5878" spans="1:26" ht="14.4" x14ac:dyDescent="0.3">
      <c r="A5878" s="7">
        <v>35608</v>
      </c>
      <c r="B5878" s="191">
        <v>883.67999299999997</v>
      </c>
      <c r="C5878" s="191">
        <v>894.70001200000002</v>
      </c>
      <c r="D5878" s="191">
        <v>883.67999299999997</v>
      </c>
      <c r="E5878" s="191">
        <v>887.29998799999998</v>
      </c>
      <c r="F5878" s="192">
        <v>887.29998799999998</v>
      </c>
      <c r="G5878" s="191">
        <v>472540000</v>
      </c>
      <c r="H5878" s="194">
        <f t="shared" si="182"/>
        <v>4.0964998966543506E-3</v>
      </c>
      <c r="I5878" s="193"/>
      <c r="J5878" s="197">
        <v>5876</v>
      </c>
      <c r="K5878" s="234"/>
      <c r="L5878" s="234"/>
      <c r="M5878" s="234"/>
      <c r="N5878" s="234"/>
      <c r="O5878" s="234"/>
      <c r="P5878" s="234"/>
      <c r="Q5878" s="7">
        <v>35608</v>
      </c>
      <c r="R5878" s="234">
        <v>0.131138</v>
      </c>
      <c r="S5878" s="234">
        <v>0.13225400000000001</v>
      </c>
      <c r="T5878" s="234">
        <v>0.13058</v>
      </c>
      <c r="U5878" s="234">
        <v>0.131138</v>
      </c>
      <c r="V5878" s="192">
        <v>0.11332200000000001</v>
      </c>
      <c r="W5878" s="234">
        <v>157953600</v>
      </c>
      <c r="X5878" s="194">
        <f t="shared" si="183"/>
        <v>0</v>
      </c>
      <c r="Y5878" s="193"/>
      <c r="Z5878" s="197">
        <v>5876</v>
      </c>
    </row>
    <row r="5879" spans="1:26" ht="14.4" x14ac:dyDescent="0.3">
      <c r="A5879" s="7">
        <v>35607</v>
      </c>
      <c r="B5879" s="191">
        <v>888.98999000000003</v>
      </c>
      <c r="C5879" s="191">
        <v>893.21002199999998</v>
      </c>
      <c r="D5879" s="191">
        <v>879.32000700000003</v>
      </c>
      <c r="E5879" s="191">
        <v>883.67999299999997</v>
      </c>
      <c r="F5879" s="192">
        <v>883.67999299999997</v>
      </c>
      <c r="G5879" s="191">
        <v>499780000</v>
      </c>
      <c r="H5879" s="194">
        <f t="shared" si="182"/>
        <v>-5.9730672557967348E-3</v>
      </c>
      <c r="I5879" s="193"/>
      <c r="J5879" s="197">
        <v>5877</v>
      </c>
      <c r="K5879" s="234"/>
      <c r="L5879" s="234"/>
      <c r="M5879" s="234"/>
      <c r="N5879" s="234"/>
      <c r="O5879" s="234"/>
      <c r="P5879" s="234"/>
      <c r="Q5879" s="7">
        <v>35607</v>
      </c>
      <c r="R5879" s="234">
        <v>0.135045</v>
      </c>
      <c r="S5879" s="234">
        <v>0.135045</v>
      </c>
      <c r="T5879" s="234">
        <v>0.13058</v>
      </c>
      <c r="U5879" s="234">
        <v>0.131138</v>
      </c>
      <c r="V5879" s="192">
        <v>0.11332200000000001</v>
      </c>
      <c r="W5879" s="234">
        <v>381987200</v>
      </c>
      <c r="X5879" s="194">
        <f t="shared" si="183"/>
        <v>-2.8921051955063021E-2</v>
      </c>
      <c r="Y5879" s="193"/>
      <c r="Z5879" s="197">
        <v>5877</v>
      </c>
    </row>
    <row r="5880" spans="1:26" ht="14.4" x14ac:dyDescent="0.3">
      <c r="A5880" s="7">
        <v>35606</v>
      </c>
      <c r="B5880" s="191">
        <v>896.34002699999996</v>
      </c>
      <c r="C5880" s="191">
        <v>902.09002699999996</v>
      </c>
      <c r="D5880" s="191">
        <v>882.23999000000003</v>
      </c>
      <c r="E5880" s="191">
        <v>888.98999000000003</v>
      </c>
      <c r="F5880" s="192">
        <v>888.98999000000003</v>
      </c>
      <c r="G5880" s="191">
        <v>603040000</v>
      </c>
      <c r="H5880" s="194">
        <f t="shared" si="182"/>
        <v>-8.2000544197497159E-3</v>
      </c>
      <c r="I5880" s="193"/>
      <c r="J5880" s="197">
        <v>5878</v>
      </c>
      <c r="K5880" s="234"/>
      <c r="L5880" s="234"/>
      <c r="M5880" s="234"/>
      <c r="N5880" s="234"/>
      <c r="O5880" s="234"/>
      <c r="P5880" s="234"/>
      <c r="Q5880" s="7">
        <v>35606</v>
      </c>
      <c r="R5880" s="234">
        <v>0.13671900000000001</v>
      </c>
      <c r="S5880" s="234">
        <v>0.13727700000000001</v>
      </c>
      <c r="T5880" s="234">
        <v>0.13392899999999999</v>
      </c>
      <c r="U5880" s="234">
        <v>0.135045</v>
      </c>
      <c r="V5880" s="192">
        <v>0.116697</v>
      </c>
      <c r="W5880" s="234">
        <v>198632000</v>
      </c>
      <c r="X5880" s="194">
        <f t="shared" si="183"/>
        <v>-1.2247765438786598E-2</v>
      </c>
      <c r="Y5880" s="193"/>
      <c r="Z5880" s="197">
        <v>5878</v>
      </c>
    </row>
    <row r="5881" spans="1:26" ht="14.4" x14ac:dyDescent="0.3">
      <c r="A5881" s="7">
        <v>35605</v>
      </c>
      <c r="B5881" s="191">
        <v>878.61999500000002</v>
      </c>
      <c r="C5881" s="191">
        <v>896.75</v>
      </c>
      <c r="D5881" s="191">
        <v>878.61999500000002</v>
      </c>
      <c r="E5881" s="191">
        <v>896.34002699999996</v>
      </c>
      <c r="F5881" s="192">
        <v>896.34002699999996</v>
      </c>
      <c r="G5881" s="191">
        <v>542650000</v>
      </c>
      <c r="H5881" s="194">
        <f t="shared" si="182"/>
        <v>2.0168027248230271E-2</v>
      </c>
      <c r="I5881" s="193"/>
      <c r="J5881" s="197">
        <v>5879</v>
      </c>
      <c r="K5881" s="234"/>
      <c r="L5881" s="234"/>
      <c r="M5881" s="234"/>
      <c r="N5881" s="234"/>
      <c r="O5881" s="234"/>
      <c r="P5881" s="234"/>
      <c r="Q5881" s="7">
        <v>35605</v>
      </c>
      <c r="R5881" s="234">
        <v>0.13783500000000001</v>
      </c>
      <c r="S5881" s="234">
        <v>0.13895099999999999</v>
      </c>
      <c r="T5881" s="234">
        <v>0.136161</v>
      </c>
      <c r="U5881" s="234">
        <v>0.13671900000000001</v>
      </c>
      <c r="V5881" s="192">
        <v>0.118144</v>
      </c>
      <c r="W5881" s="234">
        <v>111148800</v>
      </c>
      <c r="X5881" s="194">
        <f t="shared" si="183"/>
        <v>-4.0631901943924296E-3</v>
      </c>
      <c r="Y5881" s="193"/>
      <c r="Z5881" s="197">
        <v>5879</v>
      </c>
    </row>
    <row r="5882" spans="1:26" ht="14.4" x14ac:dyDescent="0.3">
      <c r="A5882" s="7">
        <v>35604</v>
      </c>
      <c r="B5882" s="191">
        <v>898.70001200000002</v>
      </c>
      <c r="C5882" s="191">
        <v>898.70001200000002</v>
      </c>
      <c r="D5882" s="191">
        <v>878.42999299999997</v>
      </c>
      <c r="E5882" s="191">
        <v>878.61999500000002</v>
      </c>
      <c r="F5882" s="192">
        <v>878.61999500000002</v>
      </c>
      <c r="G5882" s="191">
        <v>492940000</v>
      </c>
      <c r="H5882" s="194">
        <f t="shared" si="182"/>
        <v>-2.2343403507153841E-2</v>
      </c>
      <c r="I5882" s="193"/>
      <c r="J5882" s="197">
        <v>5880</v>
      </c>
      <c r="K5882" s="234"/>
      <c r="L5882" s="234"/>
      <c r="M5882" s="234"/>
      <c r="N5882" s="234"/>
      <c r="O5882" s="234"/>
      <c r="P5882" s="234"/>
      <c r="Q5882" s="7">
        <v>35604</v>
      </c>
      <c r="R5882" s="234">
        <v>0.13839299999999999</v>
      </c>
      <c r="S5882" s="234">
        <v>0.13950899999999999</v>
      </c>
      <c r="T5882" s="234">
        <v>0.13727700000000001</v>
      </c>
      <c r="U5882" s="234">
        <v>0.13727700000000001</v>
      </c>
      <c r="V5882" s="192">
        <v>0.118626</v>
      </c>
      <c r="W5882" s="234">
        <v>99545600</v>
      </c>
      <c r="X5882" s="194">
        <f t="shared" si="183"/>
        <v>-1.2051002306929983E-2</v>
      </c>
      <c r="Y5882" s="193"/>
      <c r="Z5882" s="197">
        <v>5880</v>
      </c>
    </row>
    <row r="5883" spans="1:26" ht="14.4" x14ac:dyDescent="0.3">
      <c r="A5883" s="7">
        <v>35601</v>
      </c>
      <c r="B5883" s="191">
        <v>897.98999000000003</v>
      </c>
      <c r="C5883" s="191">
        <v>901.77002000000005</v>
      </c>
      <c r="D5883" s="191">
        <v>897.77002000000005</v>
      </c>
      <c r="E5883" s="191">
        <v>898.70001200000002</v>
      </c>
      <c r="F5883" s="192">
        <v>898.70001200000002</v>
      </c>
      <c r="G5883" s="191">
        <v>653110000</v>
      </c>
      <c r="H5883" s="194">
        <f t="shared" si="182"/>
        <v>7.9067919231480609E-4</v>
      </c>
      <c r="I5883" s="193"/>
      <c r="J5883" s="197">
        <v>5881</v>
      </c>
      <c r="K5883" s="234"/>
      <c r="L5883" s="234"/>
      <c r="M5883" s="234"/>
      <c r="N5883" s="234"/>
      <c r="O5883" s="234"/>
      <c r="P5883" s="234"/>
      <c r="Q5883" s="7">
        <v>35601</v>
      </c>
      <c r="R5883" s="234">
        <v>0.140067</v>
      </c>
      <c r="S5883" s="234">
        <v>0.140625</v>
      </c>
      <c r="T5883" s="234">
        <v>0.13839299999999999</v>
      </c>
      <c r="U5883" s="234">
        <v>0.13895099999999999</v>
      </c>
      <c r="V5883" s="192">
        <v>0.120073</v>
      </c>
      <c r="W5883" s="234">
        <v>110185600</v>
      </c>
      <c r="X5883" s="194">
        <f t="shared" si="183"/>
        <v>-1.1907504937458886E-2</v>
      </c>
      <c r="Y5883" s="193"/>
      <c r="Z5883" s="197">
        <v>5881</v>
      </c>
    </row>
    <row r="5884" spans="1:26" ht="14.4" x14ac:dyDescent="0.3">
      <c r="A5884" s="7">
        <v>35600</v>
      </c>
      <c r="B5884" s="191">
        <v>889.05999799999995</v>
      </c>
      <c r="C5884" s="191">
        <v>900.09002699999996</v>
      </c>
      <c r="D5884" s="191">
        <v>888.98999000000003</v>
      </c>
      <c r="E5884" s="191">
        <v>897.98999000000003</v>
      </c>
      <c r="F5884" s="192">
        <v>897.98999000000003</v>
      </c>
      <c r="G5884" s="191">
        <v>536940000</v>
      </c>
      <c r="H5884" s="194">
        <f t="shared" si="182"/>
        <v>1.0044307493407305E-2</v>
      </c>
      <c r="I5884" s="193"/>
      <c r="J5884" s="197">
        <v>5882</v>
      </c>
      <c r="K5884" s="234"/>
      <c r="L5884" s="234"/>
      <c r="M5884" s="234"/>
      <c r="N5884" s="234"/>
      <c r="O5884" s="234"/>
      <c r="P5884" s="234"/>
      <c r="Q5884" s="7">
        <v>35600</v>
      </c>
      <c r="R5884" s="234">
        <v>0.14285700000000001</v>
      </c>
      <c r="S5884" s="234">
        <v>0.14285700000000001</v>
      </c>
      <c r="T5884" s="234">
        <v>0.140067</v>
      </c>
      <c r="U5884" s="234">
        <v>0.140625</v>
      </c>
      <c r="V5884" s="192">
        <v>0.12152</v>
      </c>
      <c r="W5884" s="234">
        <v>121027200</v>
      </c>
      <c r="X5884" s="194">
        <f t="shared" si="183"/>
        <v>-1.1759348112486401E-2</v>
      </c>
      <c r="Y5884" s="193"/>
      <c r="Z5884" s="197">
        <v>5882</v>
      </c>
    </row>
    <row r="5885" spans="1:26" ht="14.4" x14ac:dyDescent="0.3">
      <c r="A5885" s="7">
        <v>35599</v>
      </c>
      <c r="B5885" s="191">
        <v>894.419983</v>
      </c>
      <c r="C5885" s="191">
        <v>894.419983</v>
      </c>
      <c r="D5885" s="191">
        <v>887.03002900000001</v>
      </c>
      <c r="E5885" s="191">
        <v>889.05999799999995</v>
      </c>
      <c r="F5885" s="192">
        <v>889.05999799999995</v>
      </c>
      <c r="G5885" s="191">
        <v>491740000</v>
      </c>
      <c r="H5885" s="194">
        <f t="shared" si="182"/>
        <v>-5.9926937030431388E-3</v>
      </c>
      <c r="I5885" s="193"/>
      <c r="J5885" s="197">
        <v>5883</v>
      </c>
      <c r="K5885" s="234"/>
      <c r="L5885" s="234"/>
      <c r="M5885" s="234"/>
      <c r="N5885" s="234"/>
      <c r="O5885" s="234"/>
      <c r="P5885" s="234"/>
      <c r="Q5885" s="7">
        <v>35599</v>
      </c>
      <c r="R5885" s="234">
        <v>0.14397299999999999</v>
      </c>
      <c r="S5885" s="234">
        <v>0.145089</v>
      </c>
      <c r="T5885" s="234">
        <v>0.140625</v>
      </c>
      <c r="U5885" s="234">
        <v>0.14229900000000001</v>
      </c>
      <c r="V5885" s="192">
        <v>0.12296600000000001</v>
      </c>
      <c r="W5885" s="234">
        <v>109648000</v>
      </c>
      <c r="X5885" s="194">
        <f t="shared" si="183"/>
        <v>-2.4861024099729463E-2</v>
      </c>
      <c r="Y5885" s="193"/>
      <c r="Z5885" s="197">
        <v>5883</v>
      </c>
    </row>
    <row r="5886" spans="1:26" ht="14.4" x14ac:dyDescent="0.3">
      <c r="A5886" s="7">
        <v>35598</v>
      </c>
      <c r="B5886" s="191">
        <v>893.90002400000003</v>
      </c>
      <c r="C5886" s="191">
        <v>897.59997599999997</v>
      </c>
      <c r="D5886" s="191">
        <v>886.19000200000005</v>
      </c>
      <c r="E5886" s="191">
        <v>894.419983</v>
      </c>
      <c r="F5886" s="192">
        <v>894.419983</v>
      </c>
      <c r="G5886" s="191">
        <v>543010000</v>
      </c>
      <c r="H5886" s="194">
        <f t="shared" si="182"/>
        <v>5.816746683519181E-4</v>
      </c>
      <c r="I5886" s="193"/>
      <c r="J5886" s="197">
        <v>5884</v>
      </c>
      <c r="K5886" s="234"/>
      <c r="L5886" s="234"/>
      <c r="M5886" s="234"/>
      <c r="N5886" s="234"/>
      <c r="O5886" s="234"/>
      <c r="P5886" s="234"/>
      <c r="Q5886" s="7">
        <v>35598</v>
      </c>
      <c r="R5886" s="234">
        <v>0.13895099999999999</v>
      </c>
      <c r="S5886" s="234">
        <v>0.14732100000000001</v>
      </c>
      <c r="T5886" s="234">
        <v>0.13839299999999999</v>
      </c>
      <c r="U5886" s="234">
        <v>0.145926</v>
      </c>
      <c r="V5886" s="192">
        <v>0.12610099999999999</v>
      </c>
      <c r="W5886" s="234">
        <v>142251200</v>
      </c>
      <c r="X5886" s="194">
        <f t="shared" si="183"/>
        <v>5.4435534446571968E-2</v>
      </c>
      <c r="Y5886" s="193"/>
      <c r="Z5886" s="197">
        <v>5884</v>
      </c>
    </row>
    <row r="5887" spans="1:26" ht="14.4" x14ac:dyDescent="0.3">
      <c r="A5887" s="7">
        <v>35597</v>
      </c>
      <c r="B5887" s="191">
        <v>893.27002000000005</v>
      </c>
      <c r="C5887" s="191">
        <v>895.169983</v>
      </c>
      <c r="D5887" s="191">
        <v>891.21002199999998</v>
      </c>
      <c r="E5887" s="191">
        <v>893.90002400000003</v>
      </c>
      <c r="F5887" s="192">
        <v>893.90002400000003</v>
      </c>
      <c r="G5887" s="191">
        <v>414280000</v>
      </c>
      <c r="H5887" s="194">
        <f t="shared" si="182"/>
        <v>7.0527834349571629E-4</v>
      </c>
      <c r="I5887" s="193"/>
      <c r="J5887" s="197">
        <v>5885</v>
      </c>
      <c r="K5887" s="234"/>
      <c r="L5887" s="234"/>
      <c r="M5887" s="234"/>
      <c r="N5887" s="234"/>
      <c r="O5887" s="234"/>
      <c r="P5887" s="234"/>
      <c r="Q5887" s="7">
        <v>35597</v>
      </c>
      <c r="R5887" s="234">
        <v>0.14174100000000001</v>
      </c>
      <c r="S5887" s="234">
        <v>0.14174100000000001</v>
      </c>
      <c r="T5887" s="234">
        <v>0.13727700000000001</v>
      </c>
      <c r="U5887" s="234">
        <v>0.13839299999999999</v>
      </c>
      <c r="V5887" s="192">
        <v>0.119591</v>
      </c>
      <c r="W5887" s="234">
        <v>134008000</v>
      </c>
      <c r="X5887" s="194">
        <f t="shared" si="183"/>
        <v>-1.9761971115227591E-2</v>
      </c>
      <c r="Y5887" s="193"/>
      <c r="Z5887" s="197">
        <v>5885</v>
      </c>
    </row>
    <row r="5888" spans="1:26" ht="14.4" x14ac:dyDescent="0.3">
      <c r="A5888" s="7">
        <v>35594</v>
      </c>
      <c r="B5888" s="191">
        <v>883.47997999999995</v>
      </c>
      <c r="C5888" s="191">
        <v>894.69000200000005</v>
      </c>
      <c r="D5888" s="191">
        <v>883.47997999999995</v>
      </c>
      <c r="E5888" s="191">
        <v>893.27002000000005</v>
      </c>
      <c r="F5888" s="192">
        <v>893.27002000000005</v>
      </c>
      <c r="G5888" s="191">
        <v>575810000</v>
      </c>
      <c r="H5888" s="194">
        <f t="shared" si="182"/>
        <v>1.1104065555555003E-2</v>
      </c>
      <c r="I5888" s="193"/>
      <c r="J5888" s="197">
        <v>5886</v>
      </c>
      <c r="K5888" s="234"/>
      <c r="L5888" s="234"/>
      <c r="M5888" s="234"/>
      <c r="N5888" s="234"/>
      <c r="O5888" s="234"/>
      <c r="P5888" s="234"/>
      <c r="Q5888" s="7">
        <v>35594</v>
      </c>
      <c r="R5888" s="234">
        <v>0.14341499999999999</v>
      </c>
      <c r="S5888" s="234">
        <v>0.14397299999999999</v>
      </c>
      <c r="T5888" s="234">
        <v>0.140625</v>
      </c>
      <c r="U5888" s="234">
        <v>0.141183</v>
      </c>
      <c r="V5888" s="192">
        <v>0.122002</v>
      </c>
      <c r="W5888" s="234">
        <v>132070400</v>
      </c>
      <c r="X5888" s="194">
        <f t="shared" si="183"/>
        <v>-1.5565112845050877E-2</v>
      </c>
      <c r="Y5888" s="193"/>
      <c r="Z5888" s="197">
        <v>5886</v>
      </c>
    </row>
    <row r="5889" spans="1:26" ht="14.4" x14ac:dyDescent="0.3">
      <c r="A5889" s="7">
        <v>35593</v>
      </c>
      <c r="B5889" s="191">
        <v>869.57000700000003</v>
      </c>
      <c r="C5889" s="191">
        <v>884.34002699999996</v>
      </c>
      <c r="D5889" s="191">
        <v>869.01000999999997</v>
      </c>
      <c r="E5889" s="191">
        <v>883.46002199999998</v>
      </c>
      <c r="F5889" s="192">
        <v>883.46002199999998</v>
      </c>
      <c r="G5889" s="191">
        <v>592730000</v>
      </c>
      <c r="H5889" s="194">
        <f t="shared" si="182"/>
        <v>1.5973429267552863E-2</v>
      </c>
      <c r="I5889" s="193"/>
      <c r="J5889" s="197">
        <v>5887</v>
      </c>
      <c r="K5889" s="234"/>
      <c r="L5889" s="234"/>
      <c r="M5889" s="234"/>
      <c r="N5889" s="234"/>
      <c r="O5889" s="234"/>
      <c r="P5889" s="234"/>
      <c r="Q5889" s="7">
        <v>35593</v>
      </c>
      <c r="R5889" s="234">
        <v>0.146205</v>
      </c>
      <c r="S5889" s="234">
        <v>0.146205</v>
      </c>
      <c r="T5889" s="234">
        <v>0.14285700000000001</v>
      </c>
      <c r="U5889" s="234">
        <v>0.14341499999999999</v>
      </c>
      <c r="V5889" s="192">
        <v>0.123931</v>
      </c>
      <c r="W5889" s="234">
        <v>78691200</v>
      </c>
      <c r="X5889" s="194">
        <f t="shared" si="183"/>
        <v>-1.5326553313205149E-2</v>
      </c>
      <c r="Y5889" s="193"/>
      <c r="Z5889" s="197">
        <v>5887</v>
      </c>
    </row>
    <row r="5890" spans="1:26" ht="14.4" x14ac:dyDescent="0.3">
      <c r="A5890" s="7">
        <v>35592</v>
      </c>
      <c r="B5890" s="191">
        <v>865.27002000000005</v>
      </c>
      <c r="C5890" s="191">
        <v>870.65997300000004</v>
      </c>
      <c r="D5890" s="191">
        <v>865.15002400000003</v>
      </c>
      <c r="E5890" s="191">
        <v>869.57000700000003</v>
      </c>
      <c r="F5890" s="192">
        <v>869.57000700000003</v>
      </c>
      <c r="G5890" s="191">
        <v>513740000</v>
      </c>
      <c r="H5890" s="194">
        <f t="shared" si="182"/>
        <v>4.9695319387120188E-3</v>
      </c>
      <c r="I5890" s="193"/>
      <c r="J5890" s="197">
        <v>5888</v>
      </c>
      <c r="K5890" s="234"/>
      <c r="L5890" s="234"/>
      <c r="M5890" s="234"/>
      <c r="N5890" s="234"/>
      <c r="O5890" s="234"/>
      <c r="P5890" s="234"/>
      <c r="Q5890" s="7">
        <v>35592</v>
      </c>
      <c r="R5890" s="234">
        <v>0.145647</v>
      </c>
      <c r="S5890" s="234">
        <v>0.146763</v>
      </c>
      <c r="T5890" s="234">
        <v>0.145089</v>
      </c>
      <c r="U5890" s="234">
        <v>0.145647</v>
      </c>
      <c r="V5890" s="192">
        <v>0.12586</v>
      </c>
      <c r="W5890" s="234">
        <v>105403200</v>
      </c>
      <c r="X5890" s="194">
        <f t="shared" si="183"/>
        <v>3.8523812182458604E-3</v>
      </c>
      <c r="Y5890" s="193"/>
      <c r="Z5890" s="197">
        <v>5888</v>
      </c>
    </row>
    <row r="5891" spans="1:26" ht="14.4" x14ac:dyDescent="0.3">
      <c r="A5891" s="7">
        <v>35591</v>
      </c>
      <c r="B5891" s="191">
        <v>862.90997300000004</v>
      </c>
      <c r="C5891" s="191">
        <v>870.04998799999998</v>
      </c>
      <c r="D5891" s="191">
        <v>862.17999299999997</v>
      </c>
      <c r="E5891" s="191">
        <v>865.27002000000005</v>
      </c>
      <c r="F5891" s="192">
        <v>865.27002000000005</v>
      </c>
      <c r="G5891" s="191">
        <v>526980000</v>
      </c>
      <c r="H5891" s="194">
        <f t="shared" si="182"/>
        <v>2.7349863529738212E-3</v>
      </c>
      <c r="I5891" s="193"/>
      <c r="J5891" s="197">
        <v>5889</v>
      </c>
      <c r="K5891" s="234"/>
      <c r="L5891" s="234"/>
      <c r="M5891" s="234"/>
      <c r="N5891" s="234"/>
      <c r="O5891" s="234"/>
      <c r="P5891" s="234"/>
      <c r="Q5891" s="7">
        <v>35591</v>
      </c>
      <c r="R5891" s="234">
        <v>0.14955399999999999</v>
      </c>
      <c r="S5891" s="234">
        <v>0.14955399999999999</v>
      </c>
      <c r="T5891" s="234">
        <v>0.14341499999999999</v>
      </c>
      <c r="U5891" s="234">
        <v>0.145089</v>
      </c>
      <c r="V5891" s="192">
        <v>0.12537699999999999</v>
      </c>
      <c r="W5891" s="234">
        <v>139048000</v>
      </c>
      <c r="X5891" s="194">
        <f t="shared" si="183"/>
        <v>-2.2561607845888842E-2</v>
      </c>
      <c r="Y5891" s="193"/>
      <c r="Z5891" s="197">
        <v>5889</v>
      </c>
    </row>
    <row r="5892" spans="1:26" ht="14.4" x14ac:dyDescent="0.3">
      <c r="A5892" s="7">
        <v>35590</v>
      </c>
      <c r="B5892" s="191">
        <v>858.01000999999997</v>
      </c>
      <c r="C5892" s="191">
        <v>865.14001499999995</v>
      </c>
      <c r="D5892" s="191">
        <v>858.01000999999997</v>
      </c>
      <c r="E5892" s="191">
        <v>862.90997300000004</v>
      </c>
      <c r="F5892" s="192">
        <v>862.90997300000004</v>
      </c>
      <c r="G5892" s="191">
        <v>465810000</v>
      </c>
      <c r="H5892" s="194">
        <f t="shared" ref="H5892:H5955" si="184">(F5892-F5893)/F5893</f>
        <v>5.71084596087646E-3</v>
      </c>
      <c r="I5892" s="193"/>
      <c r="J5892" s="197">
        <v>5890</v>
      </c>
      <c r="K5892" s="234"/>
      <c r="L5892" s="234"/>
      <c r="M5892" s="234"/>
      <c r="N5892" s="234"/>
      <c r="O5892" s="234"/>
      <c r="P5892" s="234"/>
      <c r="Q5892" s="7">
        <v>35590</v>
      </c>
      <c r="R5892" s="234">
        <v>0.14899599999999999</v>
      </c>
      <c r="S5892" s="234">
        <v>0.151228</v>
      </c>
      <c r="T5892" s="234">
        <v>0.14843799999999999</v>
      </c>
      <c r="U5892" s="234">
        <v>0.14843799999999999</v>
      </c>
      <c r="V5892" s="192">
        <v>0.128271</v>
      </c>
      <c r="W5892" s="234">
        <v>74804800</v>
      </c>
      <c r="X5892" s="194">
        <f t="shared" ref="X5892:X5955" si="185">(V5892-V5893)/V5893</f>
        <v>-7.4592796069175744E-3</v>
      </c>
      <c r="Y5892" s="193"/>
      <c r="Z5892" s="197">
        <v>5890</v>
      </c>
    </row>
    <row r="5893" spans="1:26" ht="14.4" x14ac:dyDescent="0.3">
      <c r="A5893" s="7">
        <v>35587</v>
      </c>
      <c r="B5893" s="191">
        <v>843.42999299999997</v>
      </c>
      <c r="C5893" s="191">
        <v>859.23999000000003</v>
      </c>
      <c r="D5893" s="191">
        <v>843.35998500000005</v>
      </c>
      <c r="E5893" s="191">
        <v>858.01000999999997</v>
      </c>
      <c r="F5893" s="192">
        <v>858.01000999999997</v>
      </c>
      <c r="G5893" s="191">
        <v>488940000</v>
      </c>
      <c r="H5893" s="194">
        <f t="shared" si="184"/>
        <v>1.7286576385717883E-2</v>
      </c>
      <c r="I5893" s="193"/>
      <c r="J5893" s="197">
        <v>5891</v>
      </c>
      <c r="K5893" s="234"/>
      <c r="L5893" s="234"/>
      <c r="M5893" s="234"/>
      <c r="N5893" s="234"/>
      <c r="O5893" s="234"/>
      <c r="P5893" s="234"/>
      <c r="Q5893" s="7">
        <v>35587</v>
      </c>
      <c r="R5893" s="234">
        <v>0.14843799999999999</v>
      </c>
      <c r="S5893" s="234">
        <v>0.14955399999999999</v>
      </c>
      <c r="T5893" s="234">
        <v>0.14732100000000001</v>
      </c>
      <c r="U5893" s="234">
        <v>0.14955399999999999</v>
      </c>
      <c r="V5893" s="192">
        <v>0.12923499999999999</v>
      </c>
      <c r="W5893" s="234">
        <v>52875200</v>
      </c>
      <c r="X5893" s="194">
        <f t="shared" si="185"/>
        <v>3.7436020908249317E-3</v>
      </c>
      <c r="Y5893" s="193"/>
      <c r="Z5893" s="197">
        <v>5891</v>
      </c>
    </row>
    <row r="5894" spans="1:26" ht="14.4" x14ac:dyDescent="0.3">
      <c r="A5894" s="7">
        <v>35586</v>
      </c>
      <c r="B5894" s="191">
        <v>840.10998500000005</v>
      </c>
      <c r="C5894" s="191">
        <v>848.89001499999995</v>
      </c>
      <c r="D5894" s="191">
        <v>840.10998500000005</v>
      </c>
      <c r="E5894" s="191">
        <v>843.42999299999997</v>
      </c>
      <c r="F5894" s="192">
        <v>843.42999299999997</v>
      </c>
      <c r="G5894" s="191">
        <v>452610000</v>
      </c>
      <c r="H5894" s="194">
        <f t="shared" si="184"/>
        <v>3.9518730395757835E-3</v>
      </c>
      <c r="I5894" s="193"/>
      <c r="J5894" s="197">
        <v>5892</v>
      </c>
      <c r="K5894" s="234"/>
      <c r="L5894" s="234"/>
      <c r="M5894" s="234"/>
      <c r="N5894" s="234"/>
      <c r="O5894" s="234"/>
      <c r="P5894" s="234"/>
      <c r="Q5894" s="7">
        <v>35586</v>
      </c>
      <c r="R5894" s="234">
        <v>0.14843799999999999</v>
      </c>
      <c r="S5894" s="234">
        <v>0.15290200000000001</v>
      </c>
      <c r="T5894" s="234">
        <v>0.14787900000000001</v>
      </c>
      <c r="U5894" s="234">
        <v>0.14899599999999999</v>
      </c>
      <c r="V5894" s="192">
        <v>0.12875300000000001</v>
      </c>
      <c r="W5894" s="234">
        <v>64612800</v>
      </c>
      <c r="X5894" s="194">
        <f t="shared" si="185"/>
        <v>3.7576693095088538E-3</v>
      </c>
      <c r="Y5894" s="193"/>
      <c r="Z5894" s="197">
        <v>5892</v>
      </c>
    </row>
    <row r="5895" spans="1:26" ht="14.4" x14ac:dyDescent="0.3">
      <c r="A5895" s="7">
        <v>35585</v>
      </c>
      <c r="B5895" s="191">
        <v>845.47997999999995</v>
      </c>
      <c r="C5895" s="191">
        <v>845.54998799999998</v>
      </c>
      <c r="D5895" s="191">
        <v>838.82000700000003</v>
      </c>
      <c r="E5895" s="191">
        <v>840.10998500000005</v>
      </c>
      <c r="F5895" s="192">
        <v>840.10998500000005</v>
      </c>
      <c r="G5895" s="191">
        <v>466690000</v>
      </c>
      <c r="H5895" s="194">
        <f t="shared" si="184"/>
        <v>-6.3514159140703767E-3</v>
      </c>
      <c r="I5895" s="193"/>
      <c r="J5895" s="197">
        <v>5893</v>
      </c>
      <c r="K5895" s="234"/>
      <c r="L5895" s="234"/>
      <c r="M5895" s="234"/>
      <c r="N5895" s="234"/>
      <c r="O5895" s="234"/>
      <c r="P5895" s="234"/>
      <c r="Q5895" s="7">
        <v>35585</v>
      </c>
      <c r="R5895" s="234">
        <v>0.14843799999999999</v>
      </c>
      <c r="S5895" s="234">
        <v>0.14955399999999999</v>
      </c>
      <c r="T5895" s="234">
        <v>0.14732100000000001</v>
      </c>
      <c r="U5895" s="234">
        <v>0.14843799999999999</v>
      </c>
      <c r="V5895" s="192">
        <v>0.128271</v>
      </c>
      <c r="W5895" s="234">
        <v>80404800</v>
      </c>
      <c r="X5895" s="194">
        <f t="shared" si="185"/>
        <v>-3.7436020908251473E-3</v>
      </c>
      <c r="Y5895" s="193"/>
      <c r="Z5895" s="197">
        <v>5893</v>
      </c>
    </row>
    <row r="5896" spans="1:26" ht="14.4" x14ac:dyDescent="0.3">
      <c r="A5896" s="7">
        <v>35584</v>
      </c>
      <c r="B5896" s="191">
        <v>846.35998500000005</v>
      </c>
      <c r="C5896" s="191">
        <v>850.55999799999995</v>
      </c>
      <c r="D5896" s="191">
        <v>841.51000999999997</v>
      </c>
      <c r="E5896" s="191">
        <v>845.47997999999995</v>
      </c>
      <c r="F5896" s="192">
        <v>845.47997999999995</v>
      </c>
      <c r="G5896" s="191">
        <v>527120000</v>
      </c>
      <c r="H5896" s="194">
        <f t="shared" si="184"/>
        <v>-1.0397526059789989E-3</v>
      </c>
      <c r="I5896" s="193"/>
      <c r="J5896" s="197">
        <v>5894</v>
      </c>
      <c r="K5896" s="234"/>
      <c r="L5896" s="234"/>
      <c r="M5896" s="234"/>
      <c r="N5896" s="234"/>
      <c r="O5896" s="234"/>
      <c r="P5896" s="234"/>
      <c r="Q5896" s="7">
        <v>35584</v>
      </c>
      <c r="R5896" s="234">
        <v>0.14955399999999999</v>
      </c>
      <c r="S5896" s="234">
        <v>0.151228</v>
      </c>
      <c r="T5896" s="234">
        <v>0.14843799999999999</v>
      </c>
      <c r="U5896" s="234">
        <v>0.14899599999999999</v>
      </c>
      <c r="V5896" s="192">
        <v>0.12875300000000001</v>
      </c>
      <c r="W5896" s="234">
        <v>65240000</v>
      </c>
      <c r="X5896" s="194">
        <f t="shared" si="185"/>
        <v>-1.476102294118537E-2</v>
      </c>
      <c r="Y5896" s="193"/>
      <c r="Z5896" s="197">
        <v>5894</v>
      </c>
    </row>
    <row r="5897" spans="1:26" ht="14.4" x14ac:dyDescent="0.3">
      <c r="A5897" s="7">
        <v>35583</v>
      </c>
      <c r="B5897" s="191">
        <v>848.28002900000001</v>
      </c>
      <c r="C5897" s="191">
        <v>851.34002699999996</v>
      </c>
      <c r="D5897" s="191">
        <v>844.60998500000005</v>
      </c>
      <c r="E5897" s="191">
        <v>846.35998500000005</v>
      </c>
      <c r="F5897" s="192">
        <v>846.35998500000005</v>
      </c>
      <c r="G5897" s="191">
        <v>435950000</v>
      </c>
      <c r="H5897" s="194">
        <f t="shared" si="184"/>
        <v>-2.2634553854384821E-3</v>
      </c>
      <c r="I5897" s="193"/>
      <c r="J5897" s="197">
        <v>5895</v>
      </c>
      <c r="K5897" s="234"/>
      <c r="L5897" s="234"/>
      <c r="M5897" s="234"/>
      <c r="N5897" s="234"/>
      <c r="O5897" s="234"/>
      <c r="P5897" s="234"/>
      <c r="Q5897" s="7">
        <v>35583</v>
      </c>
      <c r="R5897" s="234">
        <v>0.151786</v>
      </c>
      <c r="S5897" s="234">
        <v>0.151786</v>
      </c>
      <c r="T5897" s="234">
        <v>0.14955399999999999</v>
      </c>
      <c r="U5897" s="234">
        <v>0.151228</v>
      </c>
      <c r="V5897" s="192">
        <v>0.13068199999999999</v>
      </c>
      <c r="W5897" s="234">
        <v>41585600</v>
      </c>
      <c r="X5897" s="194">
        <f t="shared" si="185"/>
        <v>1.8796142541961915E-2</v>
      </c>
      <c r="Y5897" s="193"/>
      <c r="Z5897" s="197">
        <v>5895</v>
      </c>
    </row>
    <row r="5898" spans="1:26" ht="14.4" x14ac:dyDescent="0.3">
      <c r="A5898" s="7">
        <v>35580</v>
      </c>
      <c r="B5898" s="191">
        <v>844.080017</v>
      </c>
      <c r="C5898" s="191">
        <v>851.86999500000002</v>
      </c>
      <c r="D5898" s="191">
        <v>831.86999500000002</v>
      </c>
      <c r="E5898" s="191">
        <v>848.28002900000001</v>
      </c>
      <c r="F5898" s="192">
        <v>848.28002900000001</v>
      </c>
      <c r="G5898" s="191">
        <v>537200000</v>
      </c>
      <c r="H5898" s="194">
        <f t="shared" si="184"/>
        <v>4.9758457911698376E-3</v>
      </c>
      <c r="I5898" s="193"/>
      <c r="J5898" s="197">
        <v>5896</v>
      </c>
      <c r="K5898" s="234"/>
      <c r="L5898" s="234"/>
      <c r="M5898" s="234"/>
      <c r="N5898" s="234"/>
      <c r="O5898" s="234"/>
      <c r="P5898" s="234"/>
      <c r="Q5898" s="7">
        <v>35580</v>
      </c>
      <c r="R5898" s="234">
        <v>0.14732100000000001</v>
      </c>
      <c r="S5898" s="234">
        <v>0.151786</v>
      </c>
      <c r="T5898" s="234">
        <v>0.146205</v>
      </c>
      <c r="U5898" s="234">
        <v>0.14843799999999999</v>
      </c>
      <c r="V5898" s="192">
        <v>0.128271</v>
      </c>
      <c r="W5898" s="234">
        <v>177329600</v>
      </c>
      <c r="X5898" s="194">
        <f t="shared" si="185"/>
        <v>0</v>
      </c>
      <c r="Y5898" s="193"/>
      <c r="Z5898" s="197">
        <v>5896</v>
      </c>
    </row>
    <row r="5899" spans="1:26" ht="14.4" x14ac:dyDescent="0.3">
      <c r="A5899" s="7">
        <v>35579</v>
      </c>
      <c r="B5899" s="191">
        <v>847.21002199999998</v>
      </c>
      <c r="C5899" s="191">
        <v>848.96002199999998</v>
      </c>
      <c r="D5899" s="191">
        <v>842.60998500000005</v>
      </c>
      <c r="E5899" s="191">
        <v>844.080017</v>
      </c>
      <c r="F5899" s="192">
        <v>844.080017</v>
      </c>
      <c r="G5899" s="191">
        <v>462600000</v>
      </c>
      <c r="H5899" s="194">
        <f t="shared" si="184"/>
        <v>-3.6944853327053571E-3</v>
      </c>
      <c r="I5899" s="193"/>
      <c r="J5899" s="197">
        <v>5897</v>
      </c>
      <c r="K5899" s="234"/>
      <c r="L5899" s="234"/>
      <c r="M5899" s="234"/>
      <c r="N5899" s="234"/>
      <c r="O5899" s="234"/>
      <c r="P5899" s="234"/>
      <c r="Q5899" s="7">
        <v>35579</v>
      </c>
      <c r="R5899" s="234">
        <v>0.15290200000000001</v>
      </c>
      <c r="S5899" s="234">
        <v>0.15290200000000001</v>
      </c>
      <c r="T5899" s="234">
        <v>0.14843799999999999</v>
      </c>
      <c r="U5899" s="234">
        <v>0.14843799999999999</v>
      </c>
      <c r="V5899" s="192">
        <v>0.128271</v>
      </c>
      <c r="W5899" s="234">
        <v>111182400</v>
      </c>
      <c r="X5899" s="194">
        <f t="shared" si="185"/>
        <v>-2.2056356927205686E-2</v>
      </c>
      <c r="Y5899" s="193"/>
      <c r="Z5899" s="197">
        <v>5897</v>
      </c>
    </row>
    <row r="5900" spans="1:26" ht="14.4" x14ac:dyDescent="0.3">
      <c r="A5900" s="7">
        <v>35578</v>
      </c>
      <c r="B5900" s="191">
        <v>849.71002199999998</v>
      </c>
      <c r="C5900" s="191">
        <v>850.95001200000002</v>
      </c>
      <c r="D5900" s="191">
        <v>843.21002199999998</v>
      </c>
      <c r="E5900" s="191">
        <v>847.21002199999998</v>
      </c>
      <c r="F5900" s="192">
        <v>847.21002199999998</v>
      </c>
      <c r="G5900" s="191">
        <v>487340000</v>
      </c>
      <c r="H5900" s="194">
        <f t="shared" si="184"/>
        <v>-2.9421801970931681E-3</v>
      </c>
      <c r="I5900" s="193"/>
      <c r="J5900" s="197">
        <v>5898</v>
      </c>
      <c r="K5900" s="234"/>
      <c r="L5900" s="234"/>
      <c r="M5900" s="234"/>
      <c r="N5900" s="234"/>
      <c r="O5900" s="234"/>
      <c r="P5900" s="234"/>
      <c r="Q5900" s="7">
        <v>35578</v>
      </c>
      <c r="R5900" s="234">
        <v>0.15513399999999999</v>
      </c>
      <c r="S5900" s="234">
        <v>0.15625</v>
      </c>
      <c r="T5900" s="234">
        <v>0.151786</v>
      </c>
      <c r="U5900" s="234">
        <v>0.151786</v>
      </c>
      <c r="V5900" s="192">
        <v>0.131164</v>
      </c>
      <c r="W5900" s="234">
        <v>87539200</v>
      </c>
      <c r="X5900" s="194">
        <f t="shared" si="185"/>
        <v>-1.4493624758627324E-2</v>
      </c>
      <c r="Y5900" s="193"/>
      <c r="Z5900" s="197">
        <v>5898</v>
      </c>
    </row>
    <row r="5901" spans="1:26" ht="14.4" x14ac:dyDescent="0.3">
      <c r="A5901" s="7">
        <v>35577</v>
      </c>
      <c r="B5901" s="191">
        <v>847.03002900000001</v>
      </c>
      <c r="C5901" s="191">
        <v>851.53002900000001</v>
      </c>
      <c r="D5901" s="191">
        <v>840.96002199999998</v>
      </c>
      <c r="E5901" s="191">
        <v>849.71002199999998</v>
      </c>
      <c r="F5901" s="192">
        <v>849.71002199999998</v>
      </c>
      <c r="G5901" s="191">
        <v>436150000</v>
      </c>
      <c r="H5901" s="194">
        <f t="shared" si="184"/>
        <v>3.163988180163997E-3</v>
      </c>
      <c r="I5901" s="193"/>
      <c r="J5901" s="197">
        <v>5899</v>
      </c>
      <c r="K5901" s="234"/>
      <c r="L5901" s="234"/>
      <c r="M5901" s="234"/>
      <c r="N5901" s="234"/>
      <c r="O5901" s="234"/>
      <c r="P5901" s="234"/>
      <c r="Q5901" s="7">
        <v>35577</v>
      </c>
      <c r="R5901" s="234">
        <v>0.14955399999999999</v>
      </c>
      <c r="S5901" s="234">
        <v>0.15513399999999999</v>
      </c>
      <c r="T5901" s="234">
        <v>0.14955399999999999</v>
      </c>
      <c r="U5901" s="234">
        <v>0.15401799999999999</v>
      </c>
      <c r="V5901" s="192">
        <v>0.13309299999999999</v>
      </c>
      <c r="W5901" s="234">
        <v>82084800</v>
      </c>
      <c r="X5901" s="194">
        <f t="shared" si="185"/>
        <v>2.2219662058371573E-2</v>
      </c>
      <c r="Y5901" s="193"/>
      <c r="Z5901" s="197">
        <v>5899</v>
      </c>
    </row>
    <row r="5902" spans="1:26" ht="14.4" x14ac:dyDescent="0.3">
      <c r="A5902" s="7">
        <v>35573</v>
      </c>
      <c r="B5902" s="191">
        <v>835.65997300000004</v>
      </c>
      <c r="C5902" s="191">
        <v>848.48999000000003</v>
      </c>
      <c r="D5902" s="191">
        <v>835.65997300000004</v>
      </c>
      <c r="E5902" s="191">
        <v>847.03002900000001</v>
      </c>
      <c r="F5902" s="192">
        <v>847.03002900000001</v>
      </c>
      <c r="G5902" s="191">
        <v>417030000</v>
      </c>
      <c r="H5902" s="194">
        <f t="shared" si="184"/>
        <v>1.360607946696518E-2</v>
      </c>
      <c r="I5902" s="193"/>
      <c r="J5902" s="197">
        <v>5900</v>
      </c>
      <c r="K5902" s="234"/>
      <c r="L5902" s="234"/>
      <c r="M5902" s="234"/>
      <c r="N5902" s="234"/>
      <c r="O5902" s="234"/>
      <c r="P5902" s="234"/>
      <c r="Q5902" s="7">
        <v>35573</v>
      </c>
      <c r="R5902" s="234">
        <v>0.14843799999999999</v>
      </c>
      <c r="S5902" s="234">
        <v>0.151786</v>
      </c>
      <c r="T5902" s="234">
        <v>0.14843799999999999</v>
      </c>
      <c r="U5902" s="234">
        <v>0.15067</v>
      </c>
      <c r="V5902" s="192">
        <v>0.13020000000000001</v>
      </c>
      <c r="W5902" s="234">
        <v>67032000</v>
      </c>
      <c r="X5902" s="194">
        <f t="shared" si="185"/>
        <v>1.5038473232453275E-2</v>
      </c>
      <c r="Y5902" s="193"/>
      <c r="Z5902" s="197">
        <v>5900</v>
      </c>
    </row>
    <row r="5903" spans="1:26" ht="14.4" x14ac:dyDescent="0.3">
      <c r="A5903" s="7">
        <v>35572</v>
      </c>
      <c r="B5903" s="191">
        <v>839.34997599999997</v>
      </c>
      <c r="C5903" s="191">
        <v>841.90997300000004</v>
      </c>
      <c r="D5903" s="191">
        <v>833.85998500000005</v>
      </c>
      <c r="E5903" s="191">
        <v>835.65997300000004</v>
      </c>
      <c r="F5903" s="192">
        <v>835.65997300000004</v>
      </c>
      <c r="G5903" s="191">
        <v>426940000</v>
      </c>
      <c r="H5903" s="194">
        <f t="shared" si="184"/>
        <v>-4.3962627098471894E-3</v>
      </c>
      <c r="I5903" s="193"/>
      <c r="J5903" s="197">
        <v>5901</v>
      </c>
      <c r="K5903" s="234"/>
      <c r="L5903" s="234"/>
      <c r="M5903" s="234"/>
      <c r="N5903" s="234"/>
      <c r="O5903" s="234"/>
      <c r="P5903" s="234"/>
      <c r="Q5903" s="7">
        <v>35572</v>
      </c>
      <c r="R5903" s="234">
        <v>0.14955399999999999</v>
      </c>
      <c r="S5903" s="234">
        <v>0.15067</v>
      </c>
      <c r="T5903" s="234">
        <v>0.14732100000000001</v>
      </c>
      <c r="U5903" s="234">
        <v>0.14843799999999999</v>
      </c>
      <c r="V5903" s="192">
        <v>0.128271</v>
      </c>
      <c r="W5903" s="234">
        <v>76764800</v>
      </c>
      <c r="X5903" s="194">
        <f t="shared" si="185"/>
        <v>-1.4815668202765083E-2</v>
      </c>
      <c r="Y5903" s="193"/>
      <c r="Z5903" s="197">
        <v>5901</v>
      </c>
    </row>
    <row r="5904" spans="1:26" ht="14.4" x14ac:dyDescent="0.3">
      <c r="A5904" s="7">
        <v>35571</v>
      </c>
      <c r="B5904" s="191">
        <v>841.65997300000004</v>
      </c>
      <c r="C5904" s="191">
        <v>846.86999500000002</v>
      </c>
      <c r="D5904" s="191">
        <v>835.21997099999999</v>
      </c>
      <c r="E5904" s="191">
        <v>839.34997599999997</v>
      </c>
      <c r="F5904" s="192">
        <v>839.34997599999997</v>
      </c>
      <c r="G5904" s="191">
        <v>540730000</v>
      </c>
      <c r="H5904" s="194">
        <f t="shared" si="184"/>
        <v>-2.7445727183227548E-3</v>
      </c>
      <c r="I5904" s="193"/>
      <c r="J5904" s="197">
        <v>5902</v>
      </c>
      <c r="K5904" s="234"/>
      <c r="L5904" s="234"/>
      <c r="M5904" s="234"/>
      <c r="N5904" s="234"/>
      <c r="O5904" s="234"/>
      <c r="P5904" s="234"/>
      <c r="Q5904" s="7">
        <v>35571</v>
      </c>
      <c r="R5904" s="234">
        <v>0.15290200000000001</v>
      </c>
      <c r="S5904" s="234">
        <v>0.15290200000000001</v>
      </c>
      <c r="T5904" s="234">
        <v>0.14732100000000001</v>
      </c>
      <c r="U5904" s="234">
        <v>0.15067</v>
      </c>
      <c r="V5904" s="192">
        <v>0.13020000000000001</v>
      </c>
      <c r="W5904" s="234">
        <v>122248000</v>
      </c>
      <c r="X5904" s="194">
        <f t="shared" si="185"/>
        <v>-2.1736680366360207E-2</v>
      </c>
      <c r="Y5904" s="193"/>
      <c r="Z5904" s="197">
        <v>5902</v>
      </c>
    </row>
    <row r="5905" spans="1:26" ht="14.4" x14ac:dyDescent="0.3">
      <c r="A5905" s="7">
        <v>35570</v>
      </c>
      <c r="B5905" s="191">
        <v>833.27002000000005</v>
      </c>
      <c r="C5905" s="191">
        <v>841.96002199999998</v>
      </c>
      <c r="D5905" s="191">
        <v>826.40997300000004</v>
      </c>
      <c r="E5905" s="191">
        <v>841.65997300000004</v>
      </c>
      <c r="F5905" s="192">
        <v>841.65997300000004</v>
      </c>
      <c r="G5905" s="191">
        <v>450850000</v>
      </c>
      <c r="H5905" s="194">
        <f t="shared" si="184"/>
        <v>1.0068708580203079E-2</v>
      </c>
      <c r="I5905" s="193"/>
      <c r="J5905" s="197">
        <v>5903</v>
      </c>
      <c r="K5905" s="234"/>
      <c r="L5905" s="234"/>
      <c r="M5905" s="234"/>
      <c r="N5905" s="234"/>
      <c r="O5905" s="234"/>
      <c r="P5905" s="234"/>
      <c r="Q5905" s="7">
        <v>35570</v>
      </c>
      <c r="R5905" s="234">
        <v>0.151786</v>
      </c>
      <c r="S5905" s="234">
        <v>0.155692</v>
      </c>
      <c r="T5905" s="234">
        <v>0.14955399999999999</v>
      </c>
      <c r="U5905" s="234">
        <v>0.15401799999999999</v>
      </c>
      <c r="V5905" s="192">
        <v>0.13309299999999999</v>
      </c>
      <c r="W5905" s="234">
        <v>84828800</v>
      </c>
      <c r="X5905" s="194">
        <f t="shared" si="185"/>
        <v>1.4706779299197845E-2</v>
      </c>
      <c r="Y5905" s="193"/>
      <c r="Z5905" s="197">
        <v>5903</v>
      </c>
    </row>
    <row r="5906" spans="1:26" ht="14.4" x14ac:dyDescent="0.3">
      <c r="A5906" s="7">
        <v>35569</v>
      </c>
      <c r="B5906" s="191">
        <v>829.75</v>
      </c>
      <c r="C5906" s="191">
        <v>835.919983</v>
      </c>
      <c r="D5906" s="191">
        <v>828.86999500000002</v>
      </c>
      <c r="E5906" s="191">
        <v>833.27002000000005</v>
      </c>
      <c r="F5906" s="192">
        <v>833.27002000000005</v>
      </c>
      <c r="G5906" s="191">
        <v>345140000</v>
      </c>
      <c r="H5906" s="194">
        <f t="shared" si="184"/>
        <v>4.2422657426936369E-3</v>
      </c>
      <c r="I5906" s="193"/>
      <c r="J5906" s="197">
        <v>5904</v>
      </c>
      <c r="K5906" s="234"/>
      <c r="L5906" s="234"/>
      <c r="M5906" s="234"/>
      <c r="N5906" s="234"/>
      <c r="O5906" s="234"/>
      <c r="P5906" s="234"/>
      <c r="Q5906" s="7">
        <v>35569</v>
      </c>
      <c r="R5906" s="234">
        <v>0.15625</v>
      </c>
      <c r="S5906" s="234">
        <v>0.15736600000000001</v>
      </c>
      <c r="T5906" s="234">
        <v>0.151786</v>
      </c>
      <c r="U5906" s="234">
        <v>0.151786</v>
      </c>
      <c r="V5906" s="192">
        <v>0.131164</v>
      </c>
      <c r="W5906" s="234">
        <v>52259200</v>
      </c>
      <c r="X5906" s="194">
        <f t="shared" si="185"/>
        <v>-1.4493624758627324E-2</v>
      </c>
      <c r="Y5906" s="193"/>
      <c r="Z5906" s="197">
        <v>5904</v>
      </c>
    </row>
    <row r="5907" spans="1:26" ht="14.4" x14ac:dyDescent="0.3">
      <c r="A5907" s="7">
        <v>35566</v>
      </c>
      <c r="B5907" s="191">
        <v>841.88000499999998</v>
      </c>
      <c r="C5907" s="191">
        <v>841.88000499999998</v>
      </c>
      <c r="D5907" s="191">
        <v>829.15002400000003</v>
      </c>
      <c r="E5907" s="191">
        <v>829.75</v>
      </c>
      <c r="F5907" s="192">
        <v>829.75</v>
      </c>
      <c r="G5907" s="191">
        <v>486780000</v>
      </c>
      <c r="H5907" s="194">
        <f t="shared" si="184"/>
        <v>-1.4408235054828251E-2</v>
      </c>
      <c r="I5907" s="193"/>
      <c r="J5907" s="197">
        <v>5905</v>
      </c>
      <c r="K5907" s="234"/>
      <c r="L5907" s="234"/>
      <c r="M5907" s="234"/>
      <c r="N5907" s="234"/>
      <c r="O5907" s="234"/>
      <c r="P5907" s="234"/>
      <c r="Q5907" s="7">
        <v>35566</v>
      </c>
      <c r="R5907" s="234">
        <v>0.15625</v>
      </c>
      <c r="S5907" s="234">
        <v>0.15736600000000001</v>
      </c>
      <c r="T5907" s="234">
        <v>0.15401799999999999</v>
      </c>
      <c r="U5907" s="234">
        <v>0.15401799999999999</v>
      </c>
      <c r="V5907" s="192">
        <v>0.13309299999999999</v>
      </c>
      <c r="W5907" s="234">
        <v>93296000</v>
      </c>
      <c r="X5907" s="194">
        <f t="shared" si="185"/>
        <v>-2.8170659578973505E-2</v>
      </c>
      <c r="Y5907" s="193"/>
      <c r="Z5907" s="197">
        <v>5905</v>
      </c>
    </row>
    <row r="5908" spans="1:26" ht="14.4" x14ac:dyDescent="0.3">
      <c r="A5908" s="7">
        <v>35565</v>
      </c>
      <c r="B5908" s="191">
        <v>836.03997800000002</v>
      </c>
      <c r="C5908" s="191">
        <v>842.45001200000002</v>
      </c>
      <c r="D5908" s="191">
        <v>833.34002699999996</v>
      </c>
      <c r="E5908" s="191">
        <v>841.88000499999998</v>
      </c>
      <c r="F5908" s="192">
        <v>841.88000499999998</v>
      </c>
      <c r="G5908" s="191">
        <v>458170000</v>
      </c>
      <c r="H5908" s="194">
        <f t="shared" si="184"/>
        <v>6.9853441864953063E-3</v>
      </c>
      <c r="I5908" s="193"/>
      <c r="J5908" s="197">
        <v>5906</v>
      </c>
      <c r="K5908" s="234"/>
      <c r="L5908" s="234"/>
      <c r="M5908" s="234"/>
      <c r="N5908" s="234"/>
      <c r="O5908" s="234"/>
      <c r="P5908" s="234"/>
      <c r="Q5908" s="7">
        <v>35565</v>
      </c>
      <c r="R5908" s="234">
        <v>0.15848200000000001</v>
      </c>
      <c r="S5908" s="234">
        <v>0.160714</v>
      </c>
      <c r="T5908" s="234">
        <v>0.15625</v>
      </c>
      <c r="U5908" s="234">
        <v>0.15848200000000001</v>
      </c>
      <c r="V5908" s="192">
        <v>0.13695099999999999</v>
      </c>
      <c r="W5908" s="234">
        <v>99008000</v>
      </c>
      <c r="X5908" s="194">
        <f t="shared" si="185"/>
        <v>3.5392912624203727E-3</v>
      </c>
      <c r="Y5908" s="193"/>
      <c r="Z5908" s="197">
        <v>5906</v>
      </c>
    </row>
    <row r="5909" spans="1:26" ht="14.4" x14ac:dyDescent="0.3">
      <c r="A5909" s="7">
        <v>35564</v>
      </c>
      <c r="B5909" s="191">
        <v>833.13000499999998</v>
      </c>
      <c r="C5909" s="191">
        <v>841.28997800000002</v>
      </c>
      <c r="D5909" s="191">
        <v>833.13000499999998</v>
      </c>
      <c r="E5909" s="191">
        <v>836.03997800000002</v>
      </c>
      <c r="F5909" s="192">
        <v>836.03997800000002</v>
      </c>
      <c r="G5909" s="191">
        <v>504960000</v>
      </c>
      <c r="H5909" s="194">
        <f t="shared" si="184"/>
        <v>3.4928198270809323E-3</v>
      </c>
      <c r="I5909" s="193"/>
      <c r="J5909" s="197">
        <v>5907</v>
      </c>
      <c r="K5909" s="234"/>
      <c r="L5909" s="234"/>
      <c r="M5909" s="234"/>
      <c r="N5909" s="234"/>
      <c r="O5909" s="234"/>
      <c r="P5909" s="234"/>
      <c r="Q5909" s="7">
        <v>35564</v>
      </c>
      <c r="R5909" s="234">
        <v>0.15959799999999999</v>
      </c>
      <c r="S5909" s="234">
        <v>0.160714</v>
      </c>
      <c r="T5909" s="234">
        <v>0.15625</v>
      </c>
      <c r="U5909" s="234">
        <v>0.15792400000000001</v>
      </c>
      <c r="V5909" s="192">
        <v>0.13646800000000001</v>
      </c>
      <c r="W5909" s="234">
        <v>135643200</v>
      </c>
      <c r="X5909" s="194">
        <f t="shared" si="185"/>
        <v>7.1141811311842646E-3</v>
      </c>
      <c r="Y5909" s="193"/>
      <c r="Z5909" s="197">
        <v>5907</v>
      </c>
    </row>
    <row r="5910" spans="1:26" ht="14.4" x14ac:dyDescent="0.3">
      <c r="A5910" s="7">
        <v>35563</v>
      </c>
      <c r="B5910" s="191">
        <v>837.65997300000004</v>
      </c>
      <c r="C5910" s="191">
        <v>838.48999000000003</v>
      </c>
      <c r="D5910" s="191">
        <v>829.11999500000002</v>
      </c>
      <c r="E5910" s="191">
        <v>833.13000499999998</v>
      </c>
      <c r="F5910" s="192">
        <v>833.13000499999998</v>
      </c>
      <c r="G5910" s="191">
        <v>489760000</v>
      </c>
      <c r="H5910" s="194">
        <f t="shared" si="184"/>
        <v>-5.4078840412732166E-3</v>
      </c>
      <c r="I5910" s="193"/>
      <c r="J5910" s="197">
        <v>5908</v>
      </c>
      <c r="K5910" s="234"/>
      <c r="L5910" s="234"/>
      <c r="M5910" s="234"/>
      <c r="N5910" s="234"/>
      <c r="O5910" s="234"/>
      <c r="P5910" s="234"/>
      <c r="Q5910" s="7">
        <v>35563</v>
      </c>
      <c r="R5910" s="234">
        <v>0.15625</v>
      </c>
      <c r="S5910" s="234">
        <v>0.15959799999999999</v>
      </c>
      <c r="T5910" s="234">
        <v>0.151786</v>
      </c>
      <c r="U5910" s="234">
        <v>0.156808</v>
      </c>
      <c r="V5910" s="192">
        <v>0.13550400000000001</v>
      </c>
      <c r="W5910" s="234">
        <v>197019200</v>
      </c>
      <c r="X5910" s="194">
        <f t="shared" si="185"/>
        <v>0</v>
      </c>
      <c r="Y5910" s="193"/>
      <c r="Z5910" s="197">
        <v>5908</v>
      </c>
    </row>
    <row r="5911" spans="1:26" ht="14.4" x14ac:dyDescent="0.3">
      <c r="A5911" s="7">
        <v>35562</v>
      </c>
      <c r="B5911" s="191">
        <v>824.78002900000001</v>
      </c>
      <c r="C5911" s="191">
        <v>838.55999799999995</v>
      </c>
      <c r="D5911" s="191">
        <v>824.78002900000001</v>
      </c>
      <c r="E5911" s="191">
        <v>837.65997300000004</v>
      </c>
      <c r="F5911" s="192">
        <v>837.65997300000004</v>
      </c>
      <c r="G5911" s="191">
        <v>459370000</v>
      </c>
      <c r="H5911" s="194">
        <f t="shared" si="184"/>
        <v>1.5616217108962058E-2</v>
      </c>
      <c r="I5911" s="193"/>
      <c r="J5911" s="197">
        <v>5909</v>
      </c>
      <c r="K5911" s="234"/>
      <c r="L5911" s="234"/>
      <c r="M5911" s="234"/>
      <c r="N5911" s="234"/>
      <c r="O5911" s="234"/>
      <c r="P5911" s="234"/>
      <c r="Q5911" s="7">
        <v>35562</v>
      </c>
      <c r="R5911" s="234">
        <v>0.15401799999999999</v>
      </c>
      <c r="S5911" s="234">
        <v>0.15736600000000001</v>
      </c>
      <c r="T5911" s="234">
        <v>0.151786</v>
      </c>
      <c r="U5911" s="234">
        <v>0.156808</v>
      </c>
      <c r="V5911" s="192">
        <v>0.13550400000000001</v>
      </c>
      <c r="W5911" s="234">
        <v>164976000</v>
      </c>
      <c r="X5911" s="194">
        <f t="shared" si="185"/>
        <v>2.9305865730823572E-2</v>
      </c>
      <c r="Y5911" s="193"/>
      <c r="Z5911" s="197">
        <v>5909</v>
      </c>
    </row>
    <row r="5912" spans="1:26" ht="14.4" x14ac:dyDescent="0.3">
      <c r="A5912" s="7">
        <v>35559</v>
      </c>
      <c r="B5912" s="191">
        <v>820.26000999999997</v>
      </c>
      <c r="C5912" s="191">
        <v>827.69000200000005</v>
      </c>
      <c r="D5912" s="191">
        <v>815.78002900000001</v>
      </c>
      <c r="E5912" s="191">
        <v>824.78002900000001</v>
      </c>
      <c r="F5912" s="192">
        <v>824.78002900000001</v>
      </c>
      <c r="G5912" s="191">
        <v>455690000</v>
      </c>
      <c r="H5912" s="194">
        <f t="shared" si="184"/>
        <v>5.510471002968983E-3</v>
      </c>
      <c r="I5912" s="193"/>
      <c r="J5912" s="197">
        <v>5910</v>
      </c>
      <c r="K5912" s="234"/>
      <c r="L5912" s="234"/>
      <c r="M5912" s="234"/>
      <c r="N5912" s="234"/>
      <c r="O5912" s="234"/>
      <c r="P5912" s="234"/>
      <c r="Q5912" s="7">
        <v>35559</v>
      </c>
      <c r="R5912" s="234">
        <v>0.151786</v>
      </c>
      <c r="S5912" s="234">
        <v>0.15625</v>
      </c>
      <c r="T5912" s="234">
        <v>0.151786</v>
      </c>
      <c r="U5912" s="234">
        <v>0.15234400000000001</v>
      </c>
      <c r="V5912" s="192">
        <v>0.13164600000000001</v>
      </c>
      <c r="W5912" s="234">
        <v>188372800</v>
      </c>
      <c r="X5912" s="194">
        <f t="shared" si="185"/>
        <v>3.6747888140039203E-3</v>
      </c>
      <c r="Y5912" s="193"/>
      <c r="Z5912" s="197">
        <v>5910</v>
      </c>
    </row>
    <row r="5913" spans="1:26" ht="14.4" x14ac:dyDescent="0.3">
      <c r="A5913" s="7">
        <v>35558</v>
      </c>
      <c r="B5913" s="191">
        <v>815.61999500000002</v>
      </c>
      <c r="C5913" s="191">
        <v>829.09002699999996</v>
      </c>
      <c r="D5913" s="191">
        <v>811.84002699999996</v>
      </c>
      <c r="E5913" s="191">
        <v>820.26000999999997</v>
      </c>
      <c r="F5913" s="192">
        <v>820.26000999999997</v>
      </c>
      <c r="G5913" s="191">
        <v>534120000</v>
      </c>
      <c r="H5913" s="194">
        <f t="shared" si="184"/>
        <v>5.6889421893095548E-3</v>
      </c>
      <c r="I5913" s="193"/>
      <c r="J5913" s="197">
        <v>5911</v>
      </c>
      <c r="K5913" s="234"/>
      <c r="L5913" s="234"/>
      <c r="M5913" s="234"/>
      <c r="N5913" s="234"/>
      <c r="O5913" s="234"/>
      <c r="P5913" s="234"/>
      <c r="Q5913" s="7">
        <v>35558</v>
      </c>
      <c r="R5913" s="234">
        <v>0.14843799999999999</v>
      </c>
      <c r="S5913" s="234">
        <v>0.15290200000000001</v>
      </c>
      <c r="T5913" s="234">
        <v>0.14732100000000001</v>
      </c>
      <c r="U5913" s="234">
        <v>0.151786</v>
      </c>
      <c r="V5913" s="192">
        <v>0.131164</v>
      </c>
      <c r="W5913" s="234">
        <v>82936000</v>
      </c>
      <c r="X5913" s="194">
        <f t="shared" si="185"/>
        <v>3.0304934567106031E-2</v>
      </c>
      <c r="Y5913" s="193"/>
      <c r="Z5913" s="197">
        <v>5911</v>
      </c>
    </row>
    <row r="5914" spans="1:26" ht="14.4" x14ac:dyDescent="0.3">
      <c r="A5914" s="7">
        <v>35557</v>
      </c>
      <c r="B5914" s="191">
        <v>827.76000999999997</v>
      </c>
      <c r="C5914" s="191">
        <v>827.76000999999997</v>
      </c>
      <c r="D5914" s="191">
        <v>814.70001200000002</v>
      </c>
      <c r="E5914" s="191">
        <v>815.61999500000002</v>
      </c>
      <c r="F5914" s="192">
        <v>815.61999500000002</v>
      </c>
      <c r="G5914" s="191">
        <v>500580000</v>
      </c>
      <c r="H5914" s="194">
        <f t="shared" si="184"/>
        <v>-1.4666104732457356E-2</v>
      </c>
      <c r="I5914" s="193"/>
      <c r="J5914" s="197">
        <v>5912</v>
      </c>
      <c r="K5914" s="234"/>
      <c r="L5914" s="234"/>
      <c r="M5914" s="234"/>
      <c r="N5914" s="234"/>
      <c r="O5914" s="234"/>
      <c r="P5914" s="234"/>
      <c r="Q5914" s="7">
        <v>35557</v>
      </c>
      <c r="R5914" s="234">
        <v>0.15067</v>
      </c>
      <c r="S5914" s="234">
        <v>0.151786</v>
      </c>
      <c r="T5914" s="234">
        <v>0.146205</v>
      </c>
      <c r="U5914" s="234">
        <v>0.14732100000000001</v>
      </c>
      <c r="V5914" s="192">
        <v>0.127306</v>
      </c>
      <c r="W5914" s="234">
        <v>114217600</v>
      </c>
      <c r="X5914" s="194">
        <f t="shared" si="185"/>
        <v>-2.2227342549923253E-2</v>
      </c>
      <c r="Y5914" s="193"/>
      <c r="Z5914" s="197">
        <v>5912</v>
      </c>
    </row>
    <row r="5915" spans="1:26" ht="14.4" x14ac:dyDescent="0.3">
      <c r="A5915" s="7">
        <v>35556</v>
      </c>
      <c r="B5915" s="191">
        <v>830.23999000000003</v>
      </c>
      <c r="C5915" s="191">
        <v>832.28997800000002</v>
      </c>
      <c r="D5915" s="191">
        <v>824.70001200000002</v>
      </c>
      <c r="E5915" s="191">
        <v>827.76000999999997</v>
      </c>
      <c r="F5915" s="192">
        <v>827.76000999999997</v>
      </c>
      <c r="G5915" s="191">
        <v>603680000</v>
      </c>
      <c r="H5915" s="194">
        <f t="shared" si="184"/>
        <v>-3.0470896518517937E-3</v>
      </c>
      <c r="I5915" s="193"/>
      <c r="J5915" s="197">
        <v>5913</v>
      </c>
      <c r="K5915" s="234"/>
      <c r="L5915" s="234"/>
      <c r="M5915" s="234"/>
      <c r="N5915" s="234"/>
      <c r="O5915" s="234"/>
      <c r="P5915" s="234"/>
      <c r="Q5915" s="7">
        <v>35556</v>
      </c>
      <c r="R5915" s="234">
        <v>0.151786</v>
      </c>
      <c r="S5915" s="234">
        <v>0.15290200000000001</v>
      </c>
      <c r="T5915" s="234">
        <v>0.14955399999999999</v>
      </c>
      <c r="U5915" s="234">
        <v>0.15067</v>
      </c>
      <c r="V5915" s="192">
        <v>0.13020000000000001</v>
      </c>
      <c r="W5915" s="234">
        <v>83148800</v>
      </c>
      <c r="X5915" s="194">
        <f t="shared" si="185"/>
        <v>-7.3495776280076289E-3</v>
      </c>
      <c r="Y5915" s="193"/>
      <c r="Z5915" s="197">
        <v>5913</v>
      </c>
    </row>
    <row r="5916" spans="1:26" ht="14.4" x14ac:dyDescent="0.3">
      <c r="A5916" s="7">
        <v>35555</v>
      </c>
      <c r="B5916" s="191">
        <v>812.96997099999999</v>
      </c>
      <c r="C5916" s="191">
        <v>830.28997800000002</v>
      </c>
      <c r="D5916" s="191">
        <v>811.79998799999998</v>
      </c>
      <c r="E5916" s="191">
        <v>830.28997800000002</v>
      </c>
      <c r="F5916" s="192">
        <v>830.28997800000002</v>
      </c>
      <c r="G5916" s="191">
        <v>549410000</v>
      </c>
      <c r="H5916" s="194">
        <f t="shared" si="184"/>
        <v>2.1304608556076708E-2</v>
      </c>
      <c r="I5916" s="193"/>
      <c r="J5916" s="197">
        <v>5914</v>
      </c>
      <c r="K5916" s="234"/>
      <c r="L5916" s="234"/>
      <c r="M5916" s="234"/>
      <c r="N5916" s="234"/>
      <c r="O5916" s="234"/>
      <c r="P5916" s="234"/>
      <c r="Q5916" s="7">
        <v>35555</v>
      </c>
      <c r="R5916" s="234">
        <v>0.151786</v>
      </c>
      <c r="S5916" s="234">
        <v>0.15290200000000001</v>
      </c>
      <c r="T5916" s="234">
        <v>0.14955399999999999</v>
      </c>
      <c r="U5916" s="234">
        <v>0.151786</v>
      </c>
      <c r="V5916" s="192">
        <v>0.131164</v>
      </c>
      <c r="W5916" s="234">
        <v>98492800</v>
      </c>
      <c r="X5916" s="194">
        <f t="shared" si="185"/>
        <v>0</v>
      </c>
      <c r="Y5916" s="193"/>
      <c r="Z5916" s="197">
        <v>5914</v>
      </c>
    </row>
    <row r="5917" spans="1:26" ht="14.4" x14ac:dyDescent="0.3">
      <c r="A5917" s="7">
        <v>35552</v>
      </c>
      <c r="B5917" s="191">
        <v>798.53002900000001</v>
      </c>
      <c r="C5917" s="191">
        <v>812.98999000000003</v>
      </c>
      <c r="D5917" s="191">
        <v>798.53002900000001</v>
      </c>
      <c r="E5917" s="191">
        <v>812.96997099999999</v>
      </c>
      <c r="F5917" s="192">
        <v>812.96997099999999</v>
      </c>
      <c r="G5917" s="191">
        <v>499770000</v>
      </c>
      <c r="H5917" s="194">
        <f t="shared" si="184"/>
        <v>1.8083154641138702E-2</v>
      </c>
      <c r="I5917" s="193"/>
      <c r="J5917" s="197">
        <v>5915</v>
      </c>
      <c r="K5917" s="234"/>
      <c r="L5917" s="234"/>
      <c r="M5917" s="234"/>
      <c r="N5917" s="234"/>
      <c r="O5917" s="234"/>
      <c r="P5917" s="234"/>
      <c r="Q5917" s="7">
        <v>35552</v>
      </c>
      <c r="R5917" s="234">
        <v>0.151786</v>
      </c>
      <c r="S5917" s="234">
        <v>0.15290200000000001</v>
      </c>
      <c r="T5917" s="234">
        <v>0.14955399999999999</v>
      </c>
      <c r="U5917" s="234">
        <v>0.151786</v>
      </c>
      <c r="V5917" s="192">
        <v>0.131164</v>
      </c>
      <c r="W5917" s="234">
        <v>101987200</v>
      </c>
      <c r="X5917" s="194">
        <f t="shared" si="185"/>
        <v>0</v>
      </c>
      <c r="Y5917" s="193"/>
      <c r="Z5917" s="197">
        <v>5915</v>
      </c>
    </row>
    <row r="5918" spans="1:26" ht="14.4" x14ac:dyDescent="0.3">
      <c r="A5918" s="7">
        <v>35551</v>
      </c>
      <c r="B5918" s="191">
        <v>801.34002699999996</v>
      </c>
      <c r="C5918" s="191">
        <v>802.95001200000002</v>
      </c>
      <c r="D5918" s="191">
        <v>793.21002199999998</v>
      </c>
      <c r="E5918" s="191">
        <v>798.53002900000001</v>
      </c>
      <c r="F5918" s="192">
        <v>798.53002900000001</v>
      </c>
      <c r="G5918" s="191">
        <v>460380000</v>
      </c>
      <c r="H5918" s="194">
        <f t="shared" si="184"/>
        <v>-3.5066237868084812E-3</v>
      </c>
      <c r="I5918" s="193"/>
      <c r="J5918" s="197">
        <v>5916</v>
      </c>
      <c r="K5918" s="234"/>
      <c r="L5918" s="234"/>
      <c r="M5918" s="234"/>
      <c r="N5918" s="234"/>
      <c r="O5918" s="234"/>
      <c r="P5918" s="234"/>
      <c r="Q5918" s="7">
        <v>35551</v>
      </c>
      <c r="R5918" s="234">
        <v>0.15067</v>
      </c>
      <c r="S5918" s="234">
        <v>0.15290200000000001</v>
      </c>
      <c r="T5918" s="234">
        <v>0.14955399999999999</v>
      </c>
      <c r="U5918" s="234">
        <v>0.151786</v>
      </c>
      <c r="V5918" s="192">
        <v>0.131164</v>
      </c>
      <c r="W5918" s="234">
        <v>72340800</v>
      </c>
      <c r="X5918" s="194">
        <f t="shared" si="185"/>
        <v>0</v>
      </c>
      <c r="Y5918" s="193"/>
      <c r="Z5918" s="197">
        <v>5916</v>
      </c>
    </row>
    <row r="5919" spans="1:26" ht="14.4" x14ac:dyDescent="0.3">
      <c r="A5919" s="7">
        <v>35550</v>
      </c>
      <c r="B5919" s="191">
        <v>794.04998799999998</v>
      </c>
      <c r="C5919" s="191">
        <v>804.13000499999998</v>
      </c>
      <c r="D5919" s="191">
        <v>791.21002199999998</v>
      </c>
      <c r="E5919" s="191">
        <v>801.34002699999996</v>
      </c>
      <c r="F5919" s="192">
        <v>801.34002699999996</v>
      </c>
      <c r="G5919" s="191">
        <v>556070000</v>
      </c>
      <c r="H5919" s="194">
        <f t="shared" si="184"/>
        <v>9.1808313206598515E-3</v>
      </c>
      <c r="I5919" s="193"/>
      <c r="J5919" s="197">
        <v>5917</v>
      </c>
      <c r="K5919" s="234"/>
      <c r="L5919" s="234"/>
      <c r="M5919" s="234"/>
      <c r="N5919" s="234"/>
      <c r="O5919" s="234"/>
      <c r="P5919" s="234"/>
      <c r="Q5919" s="7">
        <v>35550</v>
      </c>
      <c r="R5919" s="234">
        <v>0.151786</v>
      </c>
      <c r="S5919" s="234">
        <v>0.15401799999999999</v>
      </c>
      <c r="T5919" s="234">
        <v>0.14955399999999999</v>
      </c>
      <c r="U5919" s="234">
        <v>0.151786</v>
      </c>
      <c r="V5919" s="192">
        <v>0.131164</v>
      </c>
      <c r="W5919" s="234">
        <v>257633600</v>
      </c>
      <c r="X5919" s="194">
        <f t="shared" si="185"/>
        <v>-3.8866254359996501E-2</v>
      </c>
      <c r="Y5919" s="193"/>
      <c r="Z5919" s="197">
        <v>5917</v>
      </c>
    </row>
    <row r="5920" spans="1:26" ht="14.4" x14ac:dyDescent="0.3">
      <c r="A5920" s="7">
        <v>35549</v>
      </c>
      <c r="B5920" s="191">
        <v>772.96002199999998</v>
      </c>
      <c r="C5920" s="191">
        <v>794.44000200000005</v>
      </c>
      <c r="D5920" s="191">
        <v>772.96002199999998</v>
      </c>
      <c r="E5920" s="191">
        <v>794.04998799999998</v>
      </c>
      <c r="F5920" s="192">
        <v>794.04998799999998</v>
      </c>
      <c r="G5920" s="191">
        <v>547690000</v>
      </c>
      <c r="H5920" s="194">
        <f t="shared" si="184"/>
        <v>2.7284678896368594E-2</v>
      </c>
      <c r="I5920" s="193"/>
      <c r="J5920" s="197">
        <v>5918</v>
      </c>
      <c r="K5920" s="234"/>
      <c r="L5920" s="234"/>
      <c r="M5920" s="234"/>
      <c r="N5920" s="234"/>
      <c r="O5920" s="234"/>
      <c r="P5920" s="234"/>
      <c r="Q5920" s="7">
        <v>35549</v>
      </c>
      <c r="R5920" s="234">
        <v>0.160714</v>
      </c>
      <c r="S5920" s="234">
        <v>0.160714</v>
      </c>
      <c r="T5920" s="234">
        <v>0.15625</v>
      </c>
      <c r="U5920" s="234">
        <v>0.15792400000000001</v>
      </c>
      <c r="V5920" s="192">
        <v>0.13646800000000001</v>
      </c>
      <c r="W5920" s="234">
        <v>51755200</v>
      </c>
      <c r="X5920" s="194">
        <f t="shared" si="185"/>
        <v>3.5444825202595137E-3</v>
      </c>
      <c r="Y5920" s="193"/>
      <c r="Z5920" s="197">
        <v>5918</v>
      </c>
    </row>
    <row r="5921" spans="1:26" ht="14.4" x14ac:dyDescent="0.3">
      <c r="A5921" s="7">
        <v>35548</v>
      </c>
      <c r="B5921" s="191">
        <v>765.36999500000002</v>
      </c>
      <c r="C5921" s="191">
        <v>773.89001499999995</v>
      </c>
      <c r="D5921" s="191">
        <v>763.29998799999998</v>
      </c>
      <c r="E5921" s="191">
        <v>772.96002199999998</v>
      </c>
      <c r="F5921" s="192">
        <v>772.96002199999998</v>
      </c>
      <c r="G5921" s="191">
        <v>404470000</v>
      </c>
      <c r="H5921" s="194">
        <f t="shared" si="184"/>
        <v>9.9168076219135863E-3</v>
      </c>
      <c r="I5921" s="193"/>
      <c r="J5921" s="197">
        <v>5919</v>
      </c>
      <c r="K5921" s="234"/>
      <c r="L5921" s="234"/>
      <c r="M5921" s="234"/>
      <c r="N5921" s="234"/>
      <c r="O5921" s="234"/>
      <c r="P5921" s="234"/>
      <c r="Q5921" s="7">
        <v>35548</v>
      </c>
      <c r="R5921" s="234">
        <v>0.15848200000000001</v>
      </c>
      <c r="S5921" s="234">
        <v>0.15959799999999999</v>
      </c>
      <c r="T5921" s="234">
        <v>0.15625</v>
      </c>
      <c r="U5921" s="234">
        <v>0.15736600000000001</v>
      </c>
      <c r="V5921" s="192">
        <v>0.135986</v>
      </c>
      <c r="W5921" s="234">
        <v>46771200</v>
      </c>
      <c r="X5921" s="194">
        <f t="shared" si="185"/>
        <v>7.1395772540770591E-3</v>
      </c>
      <c r="Y5921" s="193"/>
      <c r="Z5921" s="197">
        <v>5919</v>
      </c>
    </row>
    <row r="5922" spans="1:26" ht="14.4" x14ac:dyDescent="0.3">
      <c r="A5922" s="7">
        <v>35545</v>
      </c>
      <c r="B5922" s="191">
        <v>771.17999299999997</v>
      </c>
      <c r="C5922" s="191">
        <v>771.17999299999997</v>
      </c>
      <c r="D5922" s="191">
        <v>764.63000499999998</v>
      </c>
      <c r="E5922" s="191">
        <v>765.36999500000002</v>
      </c>
      <c r="F5922" s="192">
        <v>765.36999500000002</v>
      </c>
      <c r="G5922" s="191">
        <v>414350000</v>
      </c>
      <c r="H5922" s="194">
        <f t="shared" si="184"/>
        <v>-7.533906549362401E-3</v>
      </c>
      <c r="I5922" s="193"/>
      <c r="J5922" s="197">
        <v>5920</v>
      </c>
      <c r="K5922" s="234"/>
      <c r="L5922" s="234"/>
      <c r="M5922" s="234"/>
      <c r="N5922" s="234"/>
      <c r="O5922" s="234"/>
      <c r="P5922" s="234"/>
      <c r="Q5922" s="7">
        <v>35545</v>
      </c>
      <c r="R5922" s="234">
        <v>0.15736600000000001</v>
      </c>
      <c r="S5922" s="234">
        <v>0.15959799999999999</v>
      </c>
      <c r="T5922" s="234">
        <v>0.15513399999999999</v>
      </c>
      <c r="U5922" s="234">
        <v>0.15625</v>
      </c>
      <c r="V5922" s="192">
        <v>0.135022</v>
      </c>
      <c r="W5922" s="234">
        <v>87382400</v>
      </c>
      <c r="X5922" s="194">
        <f t="shared" si="185"/>
        <v>-2.0976688540042827E-2</v>
      </c>
      <c r="Y5922" s="193"/>
      <c r="Z5922" s="197">
        <v>5920</v>
      </c>
    </row>
    <row r="5923" spans="1:26" ht="14.4" x14ac:dyDescent="0.3">
      <c r="A5923" s="7">
        <v>35544</v>
      </c>
      <c r="B5923" s="191">
        <v>773.64001499999995</v>
      </c>
      <c r="C5923" s="191">
        <v>779.89001499999995</v>
      </c>
      <c r="D5923" s="191">
        <v>769.71997099999999</v>
      </c>
      <c r="E5923" s="191">
        <v>771.17999299999997</v>
      </c>
      <c r="F5923" s="192">
        <v>771.17999299999997</v>
      </c>
      <c r="G5923" s="191">
        <v>493640000</v>
      </c>
      <c r="H5923" s="194">
        <f t="shared" si="184"/>
        <v>-3.1798019134260799E-3</v>
      </c>
      <c r="I5923" s="193"/>
      <c r="J5923" s="197">
        <v>5921</v>
      </c>
      <c r="K5923" s="234"/>
      <c r="L5923" s="234"/>
      <c r="M5923" s="234"/>
      <c r="N5923" s="234"/>
      <c r="O5923" s="234"/>
      <c r="P5923" s="234"/>
      <c r="Q5923" s="7">
        <v>35544</v>
      </c>
      <c r="R5923" s="234">
        <v>0.16517899999999999</v>
      </c>
      <c r="S5923" s="234">
        <v>0.16517899999999999</v>
      </c>
      <c r="T5923" s="234">
        <v>0.15848200000000001</v>
      </c>
      <c r="U5923" s="234">
        <v>0.15959799999999999</v>
      </c>
      <c r="V5923" s="192">
        <v>0.13791500000000001</v>
      </c>
      <c r="W5923" s="234">
        <v>74939200</v>
      </c>
      <c r="X5923" s="194">
        <f t="shared" si="185"/>
        <v>-1.3793941820886033E-2</v>
      </c>
      <c r="Y5923" s="193"/>
      <c r="Z5923" s="197">
        <v>5921</v>
      </c>
    </row>
    <row r="5924" spans="1:26" ht="14.4" x14ac:dyDescent="0.3">
      <c r="A5924" s="7">
        <v>35543</v>
      </c>
      <c r="B5924" s="191">
        <v>774.60998500000005</v>
      </c>
      <c r="C5924" s="191">
        <v>778.19000200000005</v>
      </c>
      <c r="D5924" s="191">
        <v>771.90002400000003</v>
      </c>
      <c r="E5924" s="191">
        <v>773.64001499999995</v>
      </c>
      <c r="F5924" s="192">
        <v>773.64001499999995</v>
      </c>
      <c r="G5924" s="191">
        <v>489350000</v>
      </c>
      <c r="H5924" s="194">
        <f t="shared" si="184"/>
        <v>-1.252204359333301E-3</v>
      </c>
      <c r="I5924" s="193"/>
      <c r="J5924" s="197">
        <v>5922</v>
      </c>
      <c r="K5924" s="234"/>
      <c r="L5924" s="234"/>
      <c r="M5924" s="234"/>
      <c r="N5924" s="234"/>
      <c r="O5924" s="234"/>
      <c r="P5924" s="234"/>
      <c r="Q5924" s="7">
        <v>35543</v>
      </c>
      <c r="R5924" s="234">
        <v>0.16406299999999999</v>
      </c>
      <c r="S5924" s="234">
        <v>0.16517899999999999</v>
      </c>
      <c r="T5924" s="234">
        <v>0.16183</v>
      </c>
      <c r="U5924" s="234">
        <v>0.16183</v>
      </c>
      <c r="V5924" s="192">
        <v>0.139844</v>
      </c>
      <c r="W5924" s="234">
        <v>54488000</v>
      </c>
      <c r="X5924" s="194">
        <f t="shared" si="185"/>
        <v>-2.0268045426203484E-2</v>
      </c>
      <c r="Y5924" s="193"/>
      <c r="Z5924" s="197">
        <v>5922</v>
      </c>
    </row>
    <row r="5925" spans="1:26" ht="14.4" x14ac:dyDescent="0.3">
      <c r="A5925" s="7">
        <v>35542</v>
      </c>
      <c r="B5925" s="191">
        <v>760.36999500000002</v>
      </c>
      <c r="C5925" s="191">
        <v>774.64001499999995</v>
      </c>
      <c r="D5925" s="191">
        <v>759.90002400000003</v>
      </c>
      <c r="E5925" s="191">
        <v>774.60998500000005</v>
      </c>
      <c r="F5925" s="192">
        <v>774.60998500000005</v>
      </c>
      <c r="G5925" s="191">
        <v>507500000</v>
      </c>
      <c r="H5925" s="194">
        <f t="shared" si="184"/>
        <v>1.87277116320194E-2</v>
      </c>
      <c r="I5925" s="193"/>
      <c r="J5925" s="197">
        <v>5923</v>
      </c>
      <c r="K5925" s="234"/>
      <c r="L5925" s="234"/>
      <c r="M5925" s="234"/>
      <c r="N5925" s="234"/>
      <c r="O5925" s="234"/>
      <c r="P5925" s="234"/>
      <c r="Q5925" s="7">
        <v>35542</v>
      </c>
      <c r="R5925" s="234">
        <v>0.16183</v>
      </c>
      <c r="S5925" s="234">
        <v>0.16517899999999999</v>
      </c>
      <c r="T5925" s="234">
        <v>0.15959799999999999</v>
      </c>
      <c r="U5925" s="234">
        <v>0.16517899999999999</v>
      </c>
      <c r="V5925" s="192">
        <v>0.142737</v>
      </c>
      <c r="W5925" s="234">
        <v>94651200</v>
      </c>
      <c r="X5925" s="194">
        <f t="shared" si="185"/>
        <v>2.7772177419354834E-2</v>
      </c>
      <c r="Y5925" s="193"/>
      <c r="Z5925" s="197">
        <v>5923</v>
      </c>
    </row>
    <row r="5926" spans="1:26" ht="14.4" x14ac:dyDescent="0.3">
      <c r="A5926" s="7">
        <v>35541</v>
      </c>
      <c r="B5926" s="191">
        <v>766.34002699999996</v>
      </c>
      <c r="C5926" s="191">
        <v>767.39001499999995</v>
      </c>
      <c r="D5926" s="191">
        <v>756.38000499999998</v>
      </c>
      <c r="E5926" s="191">
        <v>760.36999500000002</v>
      </c>
      <c r="F5926" s="192">
        <v>760.36999500000002</v>
      </c>
      <c r="G5926" s="191">
        <v>397300000</v>
      </c>
      <c r="H5926" s="194">
        <f t="shared" si="184"/>
        <v>-7.7903173391202056E-3</v>
      </c>
      <c r="I5926" s="193"/>
      <c r="J5926" s="197">
        <v>5924</v>
      </c>
      <c r="K5926" s="234"/>
      <c r="L5926" s="234"/>
      <c r="M5926" s="234"/>
      <c r="N5926" s="234"/>
      <c r="O5926" s="234"/>
      <c r="P5926" s="234"/>
      <c r="Q5926" s="7">
        <v>35541</v>
      </c>
      <c r="R5926" s="234">
        <v>0.166295</v>
      </c>
      <c r="S5926" s="234">
        <v>0.166295</v>
      </c>
      <c r="T5926" s="234">
        <v>0.160714</v>
      </c>
      <c r="U5926" s="234">
        <v>0.160714</v>
      </c>
      <c r="V5926" s="192">
        <v>0.13888</v>
      </c>
      <c r="W5926" s="234">
        <v>89152000</v>
      </c>
      <c r="X5926" s="194">
        <f t="shared" si="185"/>
        <v>-2.0405860072087115E-2</v>
      </c>
      <c r="Y5926" s="193"/>
      <c r="Z5926" s="197">
        <v>5924</v>
      </c>
    </row>
    <row r="5927" spans="1:26" ht="14.4" x14ac:dyDescent="0.3">
      <c r="A5927" s="7">
        <v>35538</v>
      </c>
      <c r="B5927" s="191">
        <v>761.77002000000005</v>
      </c>
      <c r="C5927" s="191">
        <v>767.92999299999997</v>
      </c>
      <c r="D5927" s="191">
        <v>761.77002000000005</v>
      </c>
      <c r="E5927" s="191">
        <v>766.34002699999996</v>
      </c>
      <c r="F5927" s="192">
        <v>766.34002699999996</v>
      </c>
      <c r="G5927" s="191">
        <v>468940000</v>
      </c>
      <c r="H5927" s="194">
        <f t="shared" si="184"/>
        <v>5.9991951376609943E-3</v>
      </c>
      <c r="I5927" s="193"/>
      <c r="J5927" s="197">
        <v>5925</v>
      </c>
      <c r="K5927" s="234"/>
      <c r="L5927" s="234"/>
      <c r="M5927" s="234"/>
      <c r="N5927" s="234"/>
      <c r="O5927" s="234"/>
      <c r="P5927" s="234"/>
      <c r="Q5927" s="7">
        <v>35538</v>
      </c>
      <c r="R5927" s="234">
        <v>0.17075899999999999</v>
      </c>
      <c r="S5927" s="234">
        <v>0.17075899999999999</v>
      </c>
      <c r="T5927" s="234">
        <v>0.16406299999999999</v>
      </c>
      <c r="U5927" s="234">
        <v>0.16406299999999999</v>
      </c>
      <c r="V5927" s="192">
        <v>0.14177300000000001</v>
      </c>
      <c r="W5927" s="234">
        <v>141444800</v>
      </c>
      <c r="X5927" s="194">
        <f t="shared" si="185"/>
        <v>-3.2893345612060393E-2</v>
      </c>
      <c r="Y5927" s="193"/>
      <c r="Z5927" s="197">
        <v>5925</v>
      </c>
    </row>
    <row r="5928" spans="1:26" ht="14.4" x14ac:dyDescent="0.3">
      <c r="A5928" s="7">
        <v>35537</v>
      </c>
      <c r="B5928" s="191">
        <v>763.53002900000001</v>
      </c>
      <c r="C5928" s="191">
        <v>768.54998799999998</v>
      </c>
      <c r="D5928" s="191">
        <v>760.48999000000003</v>
      </c>
      <c r="E5928" s="191">
        <v>761.77002000000005</v>
      </c>
      <c r="F5928" s="192">
        <v>761.77002000000005</v>
      </c>
      <c r="G5928" s="191">
        <v>503760000</v>
      </c>
      <c r="H5928" s="194">
        <f t="shared" si="184"/>
        <v>-2.3050946696949993E-3</v>
      </c>
      <c r="I5928" s="193"/>
      <c r="J5928" s="197">
        <v>5926</v>
      </c>
      <c r="K5928" s="234"/>
      <c r="L5928" s="234"/>
      <c r="M5928" s="234"/>
      <c r="N5928" s="234"/>
      <c r="O5928" s="234"/>
      <c r="P5928" s="234"/>
      <c r="Q5928" s="7">
        <v>35537</v>
      </c>
      <c r="R5928" s="234">
        <v>0.16294600000000001</v>
      </c>
      <c r="S5928" s="234">
        <v>0.17075899999999999</v>
      </c>
      <c r="T5928" s="234">
        <v>0.16183</v>
      </c>
      <c r="U5928" s="234">
        <v>0.16964299999999999</v>
      </c>
      <c r="V5928" s="192">
        <v>0.146595</v>
      </c>
      <c r="W5928" s="234">
        <v>219464000</v>
      </c>
      <c r="X5928" s="194">
        <f t="shared" si="185"/>
        <v>2.3572291385919396E-2</v>
      </c>
      <c r="Y5928" s="193"/>
      <c r="Z5928" s="197">
        <v>5926</v>
      </c>
    </row>
    <row r="5929" spans="1:26" ht="14.4" x14ac:dyDescent="0.3">
      <c r="A5929" s="7">
        <v>35536</v>
      </c>
      <c r="B5929" s="191">
        <v>754.71997099999999</v>
      </c>
      <c r="C5929" s="191">
        <v>763.53002900000001</v>
      </c>
      <c r="D5929" s="191">
        <v>751.98999000000003</v>
      </c>
      <c r="E5929" s="191">
        <v>763.53002900000001</v>
      </c>
      <c r="F5929" s="192">
        <v>763.53002900000001</v>
      </c>
      <c r="G5929" s="191">
        <v>498820000</v>
      </c>
      <c r="H5929" s="194">
        <f t="shared" si="184"/>
        <v>1.1673280605423421E-2</v>
      </c>
      <c r="I5929" s="193"/>
      <c r="J5929" s="197">
        <v>5927</v>
      </c>
      <c r="K5929" s="234"/>
      <c r="L5929" s="234"/>
      <c r="M5929" s="234"/>
      <c r="N5929" s="234"/>
      <c r="O5929" s="234"/>
      <c r="P5929" s="234"/>
      <c r="Q5929" s="7">
        <v>35536</v>
      </c>
      <c r="R5929" s="234">
        <v>0.166295</v>
      </c>
      <c r="S5929" s="234">
        <v>0.16964299999999999</v>
      </c>
      <c r="T5929" s="234">
        <v>0.16406299999999999</v>
      </c>
      <c r="U5929" s="234">
        <v>0.165737</v>
      </c>
      <c r="V5929" s="192">
        <v>0.14321900000000001</v>
      </c>
      <c r="W5929" s="234">
        <v>86217600</v>
      </c>
      <c r="X5929" s="194">
        <f t="shared" si="185"/>
        <v>6.7765632139469298E-3</v>
      </c>
      <c r="Y5929" s="193"/>
      <c r="Z5929" s="197">
        <v>5927</v>
      </c>
    </row>
    <row r="5930" spans="1:26" ht="14.4" x14ac:dyDescent="0.3">
      <c r="A5930" s="7">
        <v>35535</v>
      </c>
      <c r="B5930" s="191">
        <v>743.72997999999995</v>
      </c>
      <c r="C5930" s="191">
        <v>754.71997099999999</v>
      </c>
      <c r="D5930" s="191">
        <v>743.72997999999995</v>
      </c>
      <c r="E5930" s="191">
        <v>754.71997099999999</v>
      </c>
      <c r="F5930" s="192">
        <v>754.71997099999999</v>
      </c>
      <c r="G5930" s="191">
        <v>507370000</v>
      </c>
      <c r="H5930" s="194">
        <f t="shared" si="184"/>
        <v>1.4776856245596059E-2</v>
      </c>
      <c r="I5930" s="193"/>
      <c r="J5930" s="197">
        <v>5928</v>
      </c>
      <c r="K5930" s="234"/>
      <c r="L5930" s="234"/>
      <c r="M5930" s="234"/>
      <c r="N5930" s="234"/>
      <c r="O5930" s="234"/>
      <c r="P5930" s="234"/>
      <c r="Q5930" s="7">
        <v>35535</v>
      </c>
      <c r="R5930" s="234">
        <v>0.17075899999999999</v>
      </c>
      <c r="S5930" s="234">
        <v>0.171875</v>
      </c>
      <c r="T5930" s="234">
        <v>0.16183</v>
      </c>
      <c r="U5930" s="234">
        <v>0.16462099999999999</v>
      </c>
      <c r="V5930" s="192">
        <v>0.14225499999999999</v>
      </c>
      <c r="W5930" s="234">
        <v>136046400</v>
      </c>
      <c r="X5930" s="194">
        <f t="shared" si="185"/>
        <v>-1.666597541924154E-2</v>
      </c>
      <c r="Y5930" s="193"/>
      <c r="Z5930" s="197">
        <v>5928</v>
      </c>
    </row>
    <row r="5931" spans="1:26" ht="14.4" x14ac:dyDescent="0.3">
      <c r="A5931" s="7">
        <v>35534</v>
      </c>
      <c r="B5931" s="191">
        <v>737.65002400000003</v>
      </c>
      <c r="C5931" s="191">
        <v>743.72997999999995</v>
      </c>
      <c r="D5931" s="191">
        <v>733.53997800000002</v>
      </c>
      <c r="E5931" s="191">
        <v>743.72997999999995</v>
      </c>
      <c r="F5931" s="192">
        <v>743.72997999999995</v>
      </c>
      <c r="G5931" s="191">
        <v>406800000</v>
      </c>
      <c r="H5931" s="194">
        <f t="shared" si="184"/>
        <v>8.2423314609692527E-3</v>
      </c>
      <c r="I5931" s="193"/>
      <c r="J5931" s="197">
        <v>5929</v>
      </c>
      <c r="K5931" s="234"/>
      <c r="L5931" s="234"/>
      <c r="M5931" s="234"/>
      <c r="N5931" s="234"/>
      <c r="O5931" s="234"/>
      <c r="P5931" s="234"/>
      <c r="Q5931" s="7">
        <v>35534</v>
      </c>
      <c r="R5931" s="234">
        <v>0.16406299999999999</v>
      </c>
      <c r="S5931" s="234">
        <v>0.16852700000000001</v>
      </c>
      <c r="T5931" s="234">
        <v>0.160714</v>
      </c>
      <c r="U5931" s="234">
        <v>0.167411</v>
      </c>
      <c r="V5931" s="192">
        <v>0.14466599999999999</v>
      </c>
      <c r="W5931" s="234">
        <v>112358400</v>
      </c>
      <c r="X5931" s="194">
        <f t="shared" si="185"/>
        <v>2.7399011419805698E-2</v>
      </c>
      <c r="Y5931" s="193"/>
      <c r="Z5931" s="197">
        <v>5929</v>
      </c>
    </row>
    <row r="5932" spans="1:26" ht="14.4" x14ac:dyDescent="0.3">
      <c r="A5932" s="7">
        <v>35531</v>
      </c>
      <c r="B5932" s="191">
        <v>758.34002699999996</v>
      </c>
      <c r="C5932" s="191">
        <v>758.34002699999996</v>
      </c>
      <c r="D5932" s="191">
        <v>737.64001499999995</v>
      </c>
      <c r="E5932" s="191">
        <v>737.65002400000003</v>
      </c>
      <c r="F5932" s="192">
        <v>737.65002400000003</v>
      </c>
      <c r="G5932" s="191">
        <v>444380000</v>
      </c>
      <c r="H5932" s="194">
        <f t="shared" si="184"/>
        <v>-2.7283279615148065E-2</v>
      </c>
      <c r="I5932" s="193"/>
      <c r="J5932" s="197">
        <v>5930</v>
      </c>
      <c r="K5932" s="234"/>
      <c r="L5932" s="234"/>
      <c r="M5932" s="234"/>
      <c r="N5932" s="234"/>
      <c r="O5932" s="234"/>
      <c r="P5932" s="234"/>
      <c r="Q5932" s="7">
        <v>35531</v>
      </c>
      <c r="R5932" s="234">
        <v>0.16852700000000001</v>
      </c>
      <c r="S5932" s="234">
        <v>0.16852700000000001</v>
      </c>
      <c r="T5932" s="234">
        <v>0.16183</v>
      </c>
      <c r="U5932" s="234">
        <v>0.16294600000000001</v>
      </c>
      <c r="V5932" s="192">
        <v>0.14080799999999999</v>
      </c>
      <c r="W5932" s="234">
        <v>79564800</v>
      </c>
      <c r="X5932" s="194">
        <f t="shared" si="185"/>
        <v>-3.3117948788376247E-2</v>
      </c>
      <c r="Y5932" s="193"/>
      <c r="Z5932" s="197">
        <v>5930</v>
      </c>
    </row>
    <row r="5933" spans="1:26" ht="14.4" x14ac:dyDescent="0.3">
      <c r="A5933" s="7">
        <v>35530</v>
      </c>
      <c r="B5933" s="191">
        <v>760.59997599999997</v>
      </c>
      <c r="C5933" s="191">
        <v>763.72997999999995</v>
      </c>
      <c r="D5933" s="191">
        <v>757.65002400000003</v>
      </c>
      <c r="E5933" s="191">
        <v>758.34002699999996</v>
      </c>
      <c r="F5933" s="192">
        <v>758.34002699999996</v>
      </c>
      <c r="G5933" s="191">
        <v>421790000</v>
      </c>
      <c r="H5933" s="194">
        <f t="shared" si="184"/>
        <v>-2.971271458467685E-3</v>
      </c>
      <c r="I5933" s="193"/>
      <c r="J5933" s="197">
        <v>5931</v>
      </c>
      <c r="K5933" s="234"/>
      <c r="L5933" s="234"/>
      <c r="M5933" s="234"/>
      <c r="N5933" s="234"/>
      <c r="O5933" s="234"/>
      <c r="P5933" s="234"/>
      <c r="Q5933" s="7">
        <v>35530</v>
      </c>
      <c r="R5933" s="234">
        <v>0.16964299999999999</v>
      </c>
      <c r="S5933" s="234">
        <v>0.17075899999999999</v>
      </c>
      <c r="T5933" s="234">
        <v>0.16517899999999999</v>
      </c>
      <c r="U5933" s="234">
        <v>0.16852700000000001</v>
      </c>
      <c r="V5933" s="192">
        <v>0.14563100000000001</v>
      </c>
      <c r="W5933" s="234">
        <v>116984000</v>
      </c>
      <c r="X5933" s="194">
        <f t="shared" si="185"/>
        <v>-6.5759405163886399E-3</v>
      </c>
      <c r="Y5933" s="193"/>
      <c r="Z5933" s="197">
        <v>5931</v>
      </c>
    </row>
    <row r="5934" spans="1:26" ht="14.4" x14ac:dyDescent="0.3">
      <c r="A5934" s="7">
        <v>35529</v>
      </c>
      <c r="B5934" s="191">
        <v>766.11999500000002</v>
      </c>
      <c r="C5934" s="191">
        <v>769.53002900000001</v>
      </c>
      <c r="D5934" s="191">
        <v>759.15002400000003</v>
      </c>
      <c r="E5934" s="191">
        <v>760.59997599999997</v>
      </c>
      <c r="F5934" s="192">
        <v>760.59997599999997</v>
      </c>
      <c r="G5934" s="191">
        <v>451500000</v>
      </c>
      <c r="H5934" s="194">
        <f t="shared" si="184"/>
        <v>-7.205162423674959E-3</v>
      </c>
      <c r="I5934" s="193"/>
      <c r="J5934" s="197">
        <v>5932</v>
      </c>
      <c r="K5934" s="234"/>
      <c r="L5934" s="234"/>
      <c r="M5934" s="234"/>
      <c r="N5934" s="234"/>
      <c r="O5934" s="234"/>
      <c r="P5934" s="234"/>
      <c r="Q5934" s="7">
        <v>35529</v>
      </c>
      <c r="R5934" s="234">
        <v>0.171875</v>
      </c>
      <c r="S5934" s="234">
        <v>0.171875</v>
      </c>
      <c r="T5934" s="234">
        <v>0.16852700000000001</v>
      </c>
      <c r="U5934" s="234">
        <v>0.16964299999999999</v>
      </c>
      <c r="V5934" s="192">
        <v>0.146595</v>
      </c>
      <c r="W5934" s="234">
        <v>244988800</v>
      </c>
      <c r="X5934" s="194">
        <f t="shared" si="185"/>
        <v>-6.5329800283276023E-3</v>
      </c>
      <c r="Y5934" s="193"/>
      <c r="Z5934" s="197">
        <v>5932</v>
      </c>
    </row>
    <row r="5935" spans="1:26" ht="14.4" x14ac:dyDescent="0.3">
      <c r="A5935" s="7">
        <v>35528</v>
      </c>
      <c r="B5935" s="191">
        <v>762.13000499999998</v>
      </c>
      <c r="C5935" s="191">
        <v>766.25</v>
      </c>
      <c r="D5935" s="191">
        <v>758.35998500000005</v>
      </c>
      <c r="E5935" s="191">
        <v>766.11999500000002</v>
      </c>
      <c r="F5935" s="192">
        <v>766.11999500000002</v>
      </c>
      <c r="G5935" s="191">
        <v>450790000</v>
      </c>
      <c r="H5935" s="194">
        <f t="shared" si="184"/>
        <v>5.2353141508974374E-3</v>
      </c>
      <c r="I5935" s="193"/>
      <c r="J5935" s="197">
        <v>5933</v>
      </c>
      <c r="K5935" s="234"/>
      <c r="L5935" s="234"/>
      <c r="M5935" s="234"/>
      <c r="N5935" s="234"/>
      <c r="O5935" s="234"/>
      <c r="P5935" s="234"/>
      <c r="Q5935" s="7">
        <v>35528</v>
      </c>
      <c r="R5935" s="234">
        <v>0.17522299999999999</v>
      </c>
      <c r="S5935" s="234">
        <v>0.17522299999999999</v>
      </c>
      <c r="T5935" s="234">
        <v>0.166295</v>
      </c>
      <c r="U5935" s="234">
        <v>0.17075899999999999</v>
      </c>
      <c r="V5935" s="192">
        <v>0.147559</v>
      </c>
      <c r="W5935" s="234">
        <v>193827200</v>
      </c>
      <c r="X5935" s="194">
        <f t="shared" si="185"/>
        <v>-1.9235242899776059E-2</v>
      </c>
      <c r="Y5935" s="193"/>
      <c r="Z5935" s="197">
        <v>5933</v>
      </c>
    </row>
    <row r="5936" spans="1:26" ht="14.4" x14ac:dyDescent="0.3">
      <c r="A5936" s="7">
        <v>35527</v>
      </c>
      <c r="B5936" s="191">
        <v>757.90002400000003</v>
      </c>
      <c r="C5936" s="191">
        <v>764.82000700000003</v>
      </c>
      <c r="D5936" s="191">
        <v>757.90002400000003</v>
      </c>
      <c r="E5936" s="191">
        <v>762.13000499999998</v>
      </c>
      <c r="F5936" s="192">
        <v>762.13000499999998</v>
      </c>
      <c r="G5936" s="191">
        <v>453790000</v>
      </c>
      <c r="H5936" s="194">
        <f t="shared" si="184"/>
        <v>5.5811859955818555E-3</v>
      </c>
      <c r="I5936" s="193"/>
      <c r="J5936" s="197">
        <v>5934</v>
      </c>
      <c r="K5936" s="234"/>
      <c r="L5936" s="234"/>
      <c r="M5936" s="234"/>
      <c r="N5936" s="234"/>
      <c r="O5936" s="234"/>
      <c r="P5936" s="234"/>
      <c r="Q5936" s="7">
        <v>35527</v>
      </c>
      <c r="R5936" s="234">
        <v>0.176339</v>
      </c>
      <c r="S5936" s="234">
        <v>0.177455</v>
      </c>
      <c r="T5936" s="234">
        <v>0.171875</v>
      </c>
      <c r="U5936" s="234">
        <v>0.17410700000000001</v>
      </c>
      <c r="V5936" s="192">
        <v>0.150453</v>
      </c>
      <c r="W5936" s="234">
        <v>255259200</v>
      </c>
      <c r="X5936" s="194">
        <f t="shared" si="185"/>
        <v>1.2987799951523082E-2</v>
      </c>
      <c r="Y5936" s="193"/>
      <c r="Z5936" s="197">
        <v>5934</v>
      </c>
    </row>
    <row r="5937" spans="1:26" ht="14.4" x14ac:dyDescent="0.3">
      <c r="A5937" s="7">
        <v>35524</v>
      </c>
      <c r="B5937" s="191">
        <v>750.32000700000003</v>
      </c>
      <c r="C5937" s="191">
        <v>757.90002400000003</v>
      </c>
      <c r="D5937" s="191">
        <v>744.03997800000002</v>
      </c>
      <c r="E5937" s="191">
        <v>757.90002400000003</v>
      </c>
      <c r="F5937" s="192">
        <v>757.90002400000003</v>
      </c>
      <c r="G5937" s="191">
        <v>544580000</v>
      </c>
      <c r="H5937" s="194">
        <f t="shared" si="184"/>
        <v>1.0102378890717755E-2</v>
      </c>
      <c r="I5937" s="193"/>
      <c r="J5937" s="197">
        <v>5935</v>
      </c>
      <c r="K5937" s="234"/>
      <c r="L5937" s="234"/>
      <c r="M5937" s="234"/>
      <c r="N5937" s="234"/>
      <c r="O5937" s="234"/>
      <c r="P5937" s="234"/>
      <c r="Q5937" s="7">
        <v>35524</v>
      </c>
      <c r="R5937" s="234">
        <v>0.17075899999999999</v>
      </c>
      <c r="S5937" s="234">
        <v>0.17522299999999999</v>
      </c>
      <c r="T5937" s="234">
        <v>0.16964299999999999</v>
      </c>
      <c r="U5937" s="234">
        <v>0.171875</v>
      </c>
      <c r="V5937" s="192">
        <v>0.14852399999999999</v>
      </c>
      <c r="W5937" s="234">
        <v>475249600</v>
      </c>
      <c r="X5937" s="194">
        <f t="shared" si="185"/>
        <v>1.9865275937128623E-2</v>
      </c>
      <c r="Y5937" s="193"/>
      <c r="Z5937" s="197">
        <v>5935</v>
      </c>
    </row>
    <row r="5938" spans="1:26" ht="14.4" x14ac:dyDescent="0.3">
      <c r="A5938" s="7">
        <v>35523</v>
      </c>
      <c r="B5938" s="191">
        <v>750.10998500000005</v>
      </c>
      <c r="C5938" s="191">
        <v>751.03997800000002</v>
      </c>
      <c r="D5938" s="191">
        <v>744.40002400000003</v>
      </c>
      <c r="E5938" s="191">
        <v>750.32000700000003</v>
      </c>
      <c r="F5938" s="192">
        <v>750.32000700000003</v>
      </c>
      <c r="G5938" s="191">
        <v>498010000</v>
      </c>
      <c r="H5938" s="194">
        <f t="shared" si="184"/>
        <v>2.7998827398622195E-4</v>
      </c>
      <c r="I5938" s="193"/>
      <c r="J5938" s="197">
        <v>5936</v>
      </c>
      <c r="K5938" s="234"/>
      <c r="L5938" s="234"/>
      <c r="M5938" s="234"/>
      <c r="N5938" s="234"/>
      <c r="O5938" s="234"/>
      <c r="P5938" s="234"/>
      <c r="Q5938" s="7">
        <v>35523</v>
      </c>
      <c r="R5938" s="234">
        <v>0.16517899999999999</v>
      </c>
      <c r="S5938" s="234">
        <v>0.17075899999999999</v>
      </c>
      <c r="T5938" s="234">
        <v>0.16294600000000001</v>
      </c>
      <c r="U5938" s="234">
        <v>0.16852700000000001</v>
      </c>
      <c r="V5938" s="192">
        <v>0.14563100000000001</v>
      </c>
      <c r="W5938" s="234">
        <v>548856000</v>
      </c>
      <c r="X5938" s="194">
        <f t="shared" si="185"/>
        <v>4.8610311059907881E-2</v>
      </c>
      <c r="Y5938" s="193"/>
      <c r="Z5938" s="197">
        <v>5936</v>
      </c>
    </row>
    <row r="5939" spans="1:26" ht="14.4" x14ac:dyDescent="0.3">
      <c r="A5939" s="7">
        <v>35522</v>
      </c>
      <c r="B5939" s="191">
        <v>759.64001499999995</v>
      </c>
      <c r="C5939" s="191">
        <v>759.65002400000003</v>
      </c>
      <c r="D5939" s="191">
        <v>747.59002699999996</v>
      </c>
      <c r="E5939" s="191">
        <v>750.10998500000005</v>
      </c>
      <c r="F5939" s="192">
        <v>750.10998500000005</v>
      </c>
      <c r="G5939" s="191">
        <v>478210000</v>
      </c>
      <c r="H5939" s="194">
        <f t="shared" si="184"/>
        <v>-1.2545455494468519E-2</v>
      </c>
      <c r="I5939" s="193"/>
      <c r="J5939" s="197">
        <v>5937</v>
      </c>
      <c r="K5939" s="234"/>
      <c r="L5939" s="234"/>
      <c r="M5939" s="234"/>
      <c r="N5939" s="234"/>
      <c r="O5939" s="234"/>
      <c r="P5939" s="234"/>
      <c r="Q5939" s="7">
        <v>35522</v>
      </c>
      <c r="R5939" s="234">
        <v>0.15959799999999999</v>
      </c>
      <c r="S5939" s="234">
        <v>0.161272</v>
      </c>
      <c r="T5939" s="234">
        <v>0.15736600000000001</v>
      </c>
      <c r="U5939" s="234">
        <v>0.160714</v>
      </c>
      <c r="V5939" s="192">
        <v>0.13888</v>
      </c>
      <c r="W5939" s="234">
        <v>222432000</v>
      </c>
      <c r="X5939" s="194">
        <f t="shared" si="185"/>
        <v>2.8573121417250522E-2</v>
      </c>
      <c r="Y5939" s="193"/>
      <c r="Z5939" s="197">
        <v>5937</v>
      </c>
    </row>
    <row r="5940" spans="1:26" ht="14.4" x14ac:dyDescent="0.3">
      <c r="A5940" s="7">
        <v>35521</v>
      </c>
      <c r="B5940" s="191">
        <v>757.11999500000002</v>
      </c>
      <c r="C5940" s="191">
        <v>761.48999000000003</v>
      </c>
      <c r="D5940" s="191">
        <v>751.26000999999997</v>
      </c>
      <c r="E5940" s="191">
        <v>759.64001499999995</v>
      </c>
      <c r="F5940" s="192">
        <v>759.64001499999995</v>
      </c>
      <c r="G5940" s="191">
        <v>515770000</v>
      </c>
      <c r="H5940" s="194">
        <f t="shared" si="184"/>
        <v>3.3284288047364689E-3</v>
      </c>
      <c r="I5940" s="193"/>
      <c r="J5940" s="197">
        <v>5938</v>
      </c>
      <c r="K5940" s="234"/>
      <c r="L5940" s="234"/>
      <c r="M5940" s="234"/>
      <c r="N5940" s="234"/>
      <c r="O5940" s="234"/>
      <c r="P5940" s="234"/>
      <c r="Q5940" s="7">
        <v>35521</v>
      </c>
      <c r="R5940" s="234">
        <v>0.15736600000000001</v>
      </c>
      <c r="S5940" s="234">
        <v>0.15903999999999999</v>
      </c>
      <c r="T5940" s="234">
        <v>0.15513399999999999</v>
      </c>
      <c r="U5940" s="234">
        <v>0.15625</v>
      </c>
      <c r="V5940" s="192">
        <v>0.135022</v>
      </c>
      <c r="W5940" s="234">
        <v>220259200</v>
      </c>
      <c r="X5940" s="194">
        <f t="shared" si="185"/>
        <v>-4.1091415260496464E-2</v>
      </c>
      <c r="Y5940" s="193"/>
      <c r="Z5940" s="197">
        <v>5938</v>
      </c>
    </row>
    <row r="5941" spans="1:26" ht="14.4" x14ac:dyDescent="0.3">
      <c r="A5941" s="7">
        <v>35520</v>
      </c>
      <c r="B5941" s="191">
        <v>773.88000499999998</v>
      </c>
      <c r="C5941" s="191">
        <v>773.88000499999998</v>
      </c>
      <c r="D5941" s="191">
        <v>756.13000499999998</v>
      </c>
      <c r="E5941" s="191">
        <v>757.11999500000002</v>
      </c>
      <c r="F5941" s="192">
        <v>757.11999500000002</v>
      </c>
      <c r="G5941" s="191">
        <v>555880000</v>
      </c>
      <c r="H5941" s="194">
        <f t="shared" si="184"/>
        <v>-2.1657117242614331E-2</v>
      </c>
      <c r="I5941" s="193"/>
      <c r="J5941" s="197">
        <v>5939</v>
      </c>
      <c r="K5941" s="234"/>
      <c r="L5941" s="234"/>
      <c r="M5941" s="234"/>
      <c r="N5941" s="234"/>
      <c r="O5941" s="234"/>
      <c r="P5941" s="234"/>
      <c r="Q5941" s="7">
        <v>35520</v>
      </c>
      <c r="R5941" s="234">
        <v>0.166295</v>
      </c>
      <c r="S5941" s="234">
        <v>0.17299100000000001</v>
      </c>
      <c r="T5941" s="234">
        <v>0.15401799999999999</v>
      </c>
      <c r="U5941" s="234">
        <v>0.16294600000000001</v>
      </c>
      <c r="V5941" s="192">
        <v>0.14080799999999999</v>
      </c>
      <c r="W5941" s="234">
        <v>970244800</v>
      </c>
      <c r="X5941" s="194">
        <f t="shared" si="185"/>
        <v>-2.0138898553951984E-2</v>
      </c>
      <c r="Y5941" s="193"/>
      <c r="Z5941" s="197">
        <v>5939</v>
      </c>
    </row>
    <row r="5942" spans="1:26" ht="14.4" x14ac:dyDescent="0.3">
      <c r="A5942" s="7">
        <v>35516</v>
      </c>
      <c r="B5942" s="191">
        <v>790.5</v>
      </c>
      <c r="C5942" s="191">
        <v>792.580017</v>
      </c>
      <c r="D5942" s="191">
        <v>767.32000700000003</v>
      </c>
      <c r="E5942" s="191">
        <v>773.88000499999998</v>
      </c>
      <c r="F5942" s="192">
        <v>773.88000499999998</v>
      </c>
      <c r="G5942" s="191">
        <v>476790000</v>
      </c>
      <c r="H5942" s="194">
        <f t="shared" si="184"/>
        <v>-2.1024661606578138E-2</v>
      </c>
      <c r="I5942" s="193"/>
      <c r="J5942" s="197">
        <v>5940</v>
      </c>
      <c r="K5942" s="234"/>
      <c r="L5942" s="234"/>
      <c r="M5942" s="234"/>
      <c r="N5942" s="234"/>
      <c r="O5942" s="234"/>
      <c r="P5942" s="234"/>
      <c r="Q5942" s="7">
        <v>35516</v>
      </c>
      <c r="R5942" s="234">
        <v>0.15625</v>
      </c>
      <c r="S5942" s="234">
        <v>0.171875</v>
      </c>
      <c r="T5942" s="234">
        <v>0.15401799999999999</v>
      </c>
      <c r="U5942" s="234">
        <v>0.166295</v>
      </c>
      <c r="V5942" s="192">
        <v>0.143702</v>
      </c>
      <c r="W5942" s="234">
        <v>1138905600</v>
      </c>
      <c r="X5942" s="194">
        <f t="shared" si="185"/>
        <v>0.11194335899717575</v>
      </c>
      <c r="Y5942" s="193"/>
      <c r="Z5942" s="197">
        <v>5940</v>
      </c>
    </row>
    <row r="5943" spans="1:26" ht="14.4" x14ac:dyDescent="0.3">
      <c r="A5943" s="7">
        <v>35515</v>
      </c>
      <c r="B5943" s="191">
        <v>789.07000700000003</v>
      </c>
      <c r="C5943" s="191">
        <v>794.89001499999995</v>
      </c>
      <c r="D5943" s="191">
        <v>786.77002000000005</v>
      </c>
      <c r="E5943" s="191">
        <v>790.5</v>
      </c>
      <c r="F5943" s="192">
        <v>790.5</v>
      </c>
      <c r="G5943" s="191">
        <v>506670000</v>
      </c>
      <c r="H5943" s="194">
        <f t="shared" si="184"/>
        <v>1.8122511150014699E-3</v>
      </c>
      <c r="I5943" s="193"/>
      <c r="J5943" s="197">
        <v>5941</v>
      </c>
      <c r="K5943" s="234"/>
      <c r="L5943" s="234"/>
      <c r="M5943" s="234"/>
      <c r="N5943" s="234"/>
      <c r="O5943" s="234"/>
      <c r="P5943" s="234"/>
      <c r="Q5943" s="7">
        <v>35515</v>
      </c>
      <c r="R5943" s="234">
        <v>0.146205</v>
      </c>
      <c r="S5943" s="234">
        <v>0.15067</v>
      </c>
      <c r="T5943" s="234">
        <v>0.145089</v>
      </c>
      <c r="U5943" s="234">
        <v>0.14955399999999999</v>
      </c>
      <c r="V5943" s="192">
        <v>0.12923499999999999</v>
      </c>
      <c r="W5943" s="234">
        <v>106836800</v>
      </c>
      <c r="X5943" s="194">
        <f t="shared" si="185"/>
        <v>1.5152467283552906E-2</v>
      </c>
      <c r="Y5943" s="193"/>
      <c r="Z5943" s="197">
        <v>5941</v>
      </c>
    </row>
    <row r="5944" spans="1:26" ht="14.4" x14ac:dyDescent="0.3">
      <c r="A5944" s="7">
        <v>35514</v>
      </c>
      <c r="B5944" s="191">
        <v>790.89001499999995</v>
      </c>
      <c r="C5944" s="191">
        <v>798.10998500000005</v>
      </c>
      <c r="D5944" s="191">
        <v>788.39001499999995</v>
      </c>
      <c r="E5944" s="191">
        <v>789.07000700000003</v>
      </c>
      <c r="F5944" s="192">
        <v>789.07000700000003</v>
      </c>
      <c r="G5944" s="191">
        <v>487520000</v>
      </c>
      <c r="H5944" s="194">
        <f t="shared" si="184"/>
        <v>-2.3012150431560526E-3</v>
      </c>
      <c r="I5944" s="193"/>
      <c r="J5944" s="197">
        <v>5942</v>
      </c>
      <c r="K5944" s="234"/>
      <c r="L5944" s="234"/>
      <c r="M5944" s="234"/>
      <c r="N5944" s="234"/>
      <c r="O5944" s="234"/>
      <c r="P5944" s="234"/>
      <c r="Q5944" s="7">
        <v>35514</v>
      </c>
      <c r="R5944" s="234">
        <v>0.14843799999999999</v>
      </c>
      <c r="S5944" s="234">
        <v>0.14843799999999999</v>
      </c>
      <c r="T5944" s="234">
        <v>0.14355499999999999</v>
      </c>
      <c r="U5944" s="234">
        <v>0.14732100000000001</v>
      </c>
      <c r="V5944" s="192">
        <v>0.127306</v>
      </c>
      <c r="W5944" s="234">
        <v>112560000</v>
      </c>
      <c r="X5944" s="194">
        <f t="shared" si="185"/>
        <v>0</v>
      </c>
      <c r="Y5944" s="193"/>
      <c r="Z5944" s="197">
        <v>5942</v>
      </c>
    </row>
    <row r="5945" spans="1:26" ht="14.4" x14ac:dyDescent="0.3">
      <c r="A5945" s="7">
        <v>35513</v>
      </c>
      <c r="B5945" s="191">
        <v>784.09997599999997</v>
      </c>
      <c r="C5945" s="191">
        <v>791.01000999999997</v>
      </c>
      <c r="D5945" s="191">
        <v>780.78997800000002</v>
      </c>
      <c r="E5945" s="191">
        <v>790.89001499999995</v>
      </c>
      <c r="F5945" s="192">
        <v>790.89001499999995</v>
      </c>
      <c r="G5945" s="191">
        <v>451970000</v>
      </c>
      <c r="H5945" s="194">
        <f t="shared" si="184"/>
        <v>8.6596597472666913E-3</v>
      </c>
      <c r="I5945" s="193"/>
      <c r="J5945" s="197">
        <v>5943</v>
      </c>
      <c r="K5945" s="234"/>
      <c r="L5945" s="234"/>
      <c r="M5945" s="234"/>
      <c r="N5945" s="234"/>
      <c r="O5945" s="234"/>
      <c r="P5945" s="234"/>
      <c r="Q5945" s="7">
        <v>35513</v>
      </c>
      <c r="R5945" s="234">
        <v>0.14732100000000001</v>
      </c>
      <c r="S5945" s="234">
        <v>0.14843799999999999</v>
      </c>
      <c r="T5945" s="234">
        <v>0.145089</v>
      </c>
      <c r="U5945" s="234">
        <v>0.14732100000000001</v>
      </c>
      <c r="V5945" s="192">
        <v>0.127306</v>
      </c>
      <c r="W5945" s="234">
        <v>71220800</v>
      </c>
      <c r="X5945" s="194">
        <f t="shared" si="185"/>
        <v>-7.523134613435567E-3</v>
      </c>
      <c r="Y5945" s="193"/>
      <c r="Z5945" s="197">
        <v>5943</v>
      </c>
    </row>
    <row r="5946" spans="1:26" ht="14.4" x14ac:dyDescent="0.3">
      <c r="A5946" s="7">
        <v>35510</v>
      </c>
      <c r="B5946" s="191">
        <v>782.65002400000003</v>
      </c>
      <c r="C5946" s="191">
        <v>786.44000200000005</v>
      </c>
      <c r="D5946" s="191">
        <v>782.65002400000003</v>
      </c>
      <c r="E5946" s="191">
        <v>784.09997599999997</v>
      </c>
      <c r="F5946" s="192">
        <v>784.09997599999997</v>
      </c>
      <c r="G5946" s="191">
        <v>638760000</v>
      </c>
      <c r="H5946" s="194">
        <f t="shared" si="184"/>
        <v>1.8526186105373955E-3</v>
      </c>
      <c r="I5946" s="193"/>
      <c r="J5946" s="197">
        <v>5944</v>
      </c>
      <c r="K5946" s="234"/>
      <c r="L5946" s="234"/>
      <c r="M5946" s="234"/>
      <c r="N5946" s="234"/>
      <c r="O5946" s="234"/>
      <c r="P5946" s="234"/>
      <c r="Q5946" s="7">
        <v>35510</v>
      </c>
      <c r="R5946" s="234">
        <v>0.15625</v>
      </c>
      <c r="S5946" s="234">
        <v>0.15625</v>
      </c>
      <c r="T5946" s="234">
        <v>0.146205</v>
      </c>
      <c r="U5946" s="234">
        <v>0.14843799999999999</v>
      </c>
      <c r="V5946" s="192">
        <v>0.128271</v>
      </c>
      <c r="W5946" s="234">
        <v>136460800</v>
      </c>
      <c r="X5946" s="194">
        <f t="shared" si="185"/>
        <v>-3.623030512498774E-2</v>
      </c>
      <c r="Y5946" s="193"/>
      <c r="Z5946" s="197">
        <v>5944</v>
      </c>
    </row>
    <row r="5947" spans="1:26" ht="14.4" x14ac:dyDescent="0.3">
      <c r="A5947" s="7">
        <v>35509</v>
      </c>
      <c r="B5947" s="191">
        <v>785.77002000000005</v>
      </c>
      <c r="C5947" s="191">
        <v>786.28997800000002</v>
      </c>
      <c r="D5947" s="191">
        <v>778.03997800000002</v>
      </c>
      <c r="E5947" s="191">
        <v>782.65002400000003</v>
      </c>
      <c r="F5947" s="192">
        <v>782.65002400000003</v>
      </c>
      <c r="G5947" s="191">
        <v>497480000</v>
      </c>
      <c r="H5947" s="194">
        <f t="shared" si="184"/>
        <v>-3.9706223457087542E-3</v>
      </c>
      <c r="I5947" s="193"/>
      <c r="J5947" s="197">
        <v>5945</v>
      </c>
      <c r="K5947" s="234"/>
      <c r="L5947" s="234"/>
      <c r="M5947" s="234"/>
      <c r="N5947" s="234"/>
      <c r="O5947" s="234"/>
      <c r="P5947" s="234"/>
      <c r="Q5947" s="7">
        <v>35509</v>
      </c>
      <c r="R5947" s="234">
        <v>0.14285700000000001</v>
      </c>
      <c r="S5947" s="234">
        <v>0.15625</v>
      </c>
      <c r="T5947" s="234">
        <v>0.14174100000000001</v>
      </c>
      <c r="U5947" s="234">
        <v>0.15401799999999999</v>
      </c>
      <c r="V5947" s="192">
        <v>0.13309299999999999</v>
      </c>
      <c r="W5947" s="234">
        <v>317038400</v>
      </c>
      <c r="X5947" s="194">
        <f t="shared" si="185"/>
        <v>6.9767628784773245E-2</v>
      </c>
      <c r="Y5947" s="193"/>
      <c r="Z5947" s="197">
        <v>5945</v>
      </c>
    </row>
    <row r="5948" spans="1:26" ht="14.4" x14ac:dyDescent="0.3">
      <c r="A5948" s="7">
        <v>35508</v>
      </c>
      <c r="B5948" s="191">
        <v>789.65997300000004</v>
      </c>
      <c r="C5948" s="191">
        <v>791.59002699999996</v>
      </c>
      <c r="D5948" s="191">
        <v>780.03002900000001</v>
      </c>
      <c r="E5948" s="191">
        <v>785.77002000000005</v>
      </c>
      <c r="F5948" s="192">
        <v>785.77002000000005</v>
      </c>
      <c r="G5948" s="191">
        <v>535580000</v>
      </c>
      <c r="H5948" s="194">
        <f t="shared" si="184"/>
        <v>-4.9261114061811403E-3</v>
      </c>
      <c r="I5948" s="193"/>
      <c r="J5948" s="197">
        <v>5946</v>
      </c>
      <c r="K5948" s="234"/>
      <c r="L5948" s="234"/>
      <c r="M5948" s="234"/>
      <c r="N5948" s="234"/>
      <c r="O5948" s="234"/>
      <c r="P5948" s="234"/>
      <c r="Q5948" s="7">
        <v>35508</v>
      </c>
      <c r="R5948" s="234">
        <v>0.146205</v>
      </c>
      <c r="S5948" s="234">
        <v>0.146205</v>
      </c>
      <c r="T5948" s="234">
        <v>0.14174100000000001</v>
      </c>
      <c r="U5948" s="234">
        <v>0.14397299999999999</v>
      </c>
      <c r="V5948" s="192">
        <v>0.124413</v>
      </c>
      <c r="W5948" s="234">
        <v>208230400</v>
      </c>
      <c r="X5948" s="194">
        <f t="shared" si="185"/>
        <v>-7.6888105473890168E-3</v>
      </c>
      <c r="Y5948" s="193"/>
      <c r="Z5948" s="197">
        <v>5946</v>
      </c>
    </row>
    <row r="5949" spans="1:26" ht="14.4" x14ac:dyDescent="0.3">
      <c r="A5949" s="7">
        <v>35507</v>
      </c>
      <c r="B5949" s="191">
        <v>795.71002199999998</v>
      </c>
      <c r="C5949" s="191">
        <v>797.17999299999997</v>
      </c>
      <c r="D5949" s="191">
        <v>785.46997099999999</v>
      </c>
      <c r="E5949" s="191">
        <v>789.65997300000004</v>
      </c>
      <c r="F5949" s="192">
        <v>789.65997300000004</v>
      </c>
      <c r="G5949" s="191">
        <v>467330000</v>
      </c>
      <c r="H5949" s="194">
        <f t="shared" si="184"/>
        <v>-7.6033339190491487E-3</v>
      </c>
      <c r="I5949" s="193"/>
      <c r="J5949" s="197">
        <v>5947</v>
      </c>
      <c r="K5949" s="234"/>
      <c r="L5949" s="234"/>
      <c r="M5949" s="234"/>
      <c r="N5949" s="234"/>
      <c r="O5949" s="234"/>
      <c r="P5949" s="234"/>
      <c r="Q5949" s="7">
        <v>35507</v>
      </c>
      <c r="R5949" s="234">
        <v>0.146205</v>
      </c>
      <c r="S5949" s="234">
        <v>0.14732100000000001</v>
      </c>
      <c r="T5949" s="234">
        <v>0.14397299999999999</v>
      </c>
      <c r="U5949" s="234">
        <v>0.145089</v>
      </c>
      <c r="V5949" s="192">
        <v>0.12537699999999999</v>
      </c>
      <c r="W5949" s="234">
        <v>127075200</v>
      </c>
      <c r="X5949" s="194">
        <f t="shared" si="185"/>
        <v>-1.5152467283553125E-2</v>
      </c>
      <c r="Y5949" s="193"/>
      <c r="Z5949" s="197">
        <v>5947</v>
      </c>
    </row>
    <row r="5950" spans="1:26" ht="14.4" x14ac:dyDescent="0.3">
      <c r="A5950" s="7">
        <v>35506</v>
      </c>
      <c r="B5950" s="191">
        <v>793.169983</v>
      </c>
      <c r="C5950" s="191">
        <v>796.28002900000001</v>
      </c>
      <c r="D5950" s="191">
        <v>782.97997999999995</v>
      </c>
      <c r="E5950" s="191">
        <v>795.71002199999998</v>
      </c>
      <c r="F5950" s="192">
        <v>795.71002199999998</v>
      </c>
      <c r="G5950" s="191">
        <v>495260000</v>
      </c>
      <c r="H5950" s="194">
        <f t="shared" si="184"/>
        <v>3.2023892159821926E-3</v>
      </c>
      <c r="I5950" s="193"/>
      <c r="J5950" s="197">
        <v>5948</v>
      </c>
      <c r="K5950" s="234"/>
      <c r="L5950" s="234"/>
      <c r="M5950" s="234"/>
      <c r="N5950" s="234"/>
      <c r="O5950" s="234"/>
      <c r="P5950" s="234"/>
      <c r="Q5950" s="7">
        <v>35506</v>
      </c>
      <c r="R5950" s="234">
        <v>0.145089</v>
      </c>
      <c r="S5950" s="234">
        <v>0.14732100000000001</v>
      </c>
      <c r="T5950" s="234">
        <v>0.14285700000000001</v>
      </c>
      <c r="U5950" s="234">
        <v>0.14732100000000001</v>
      </c>
      <c r="V5950" s="192">
        <v>0.127306</v>
      </c>
      <c r="W5950" s="234">
        <v>192752000</v>
      </c>
      <c r="X5950" s="194">
        <f t="shared" si="185"/>
        <v>-3.771872163270496E-3</v>
      </c>
      <c r="Y5950" s="193"/>
      <c r="Z5950" s="197">
        <v>5948</v>
      </c>
    </row>
    <row r="5951" spans="1:26" ht="14.4" x14ac:dyDescent="0.3">
      <c r="A5951" s="7">
        <v>35503</v>
      </c>
      <c r="B5951" s="191">
        <v>789.55999799999995</v>
      </c>
      <c r="C5951" s="191">
        <v>796.88000499999998</v>
      </c>
      <c r="D5951" s="191">
        <v>789.55999799999995</v>
      </c>
      <c r="E5951" s="191">
        <v>793.169983</v>
      </c>
      <c r="F5951" s="192">
        <v>793.169983</v>
      </c>
      <c r="G5951" s="191">
        <v>491540000</v>
      </c>
      <c r="H5951" s="194">
        <f t="shared" si="184"/>
        <v>4.5721477900911231E-3</v>
      </c>
      <c r="I5951" s="193"/>
      <c r="J5951" s="197">
        <v>5949</v>
      </c>
      <c r="K5951" s="234"/>
      <c r="L5951" s="234"/>
      <c r="M5951" s="234"/>
      <c r="N5951" s="234"/>
      <c r="O5951" s="234"/>
      <c r="P5951" s="234"/>
      <c r="Q5951" s="7">
        <v>35503</v>
      </c>
      <c r="R5951" s="234">
        <v>0.146205</v>
      </c>
      <c r="S5951" s="234">
        <v>0.14955399999999999</v>
      </c>
      <c r="T5951" s="234">
        <v>0.145089</v>
      </c>
      <c r="U5951" s="234">
        <v>0.14787900000000001</v>
      </c>
      <c r="V5951" s="192">
        <v>0.12778800000000001</v>
      </c>
      <c r="W5951" s="234">
        <v>230417600</v>
      </c>
      <c r="X5951" s="194">
        <f t="shared" si="185"/>
        <v>1.1445125136534191E-2</v>
      </c>
      <c r="Y5951" s="193"/>
      <c r="Z5951" s="197">
        <v>5949</v>
      </c>
    </row>
    <row r="5952" spans="1:26" ht="14.4" x14ac:dyDescent="0.3">
      <c r="A5952" s="7">
        <v>35502</v>
      </c>
      <c r="B5952" s="191">
        <v>804.26000999999997</v>
      </c>
      <c r="C5952" s="191">
        <v>804.26000999999997</v>
      </c>
      <c r="D5952" s="191">
        <v>789.44000200000005</v>
      </c>
      <c r="E5952" s="191">
        <v>789.55999799999995</v>
      </c>
      <c r="F5952" s="192">
        <v>789.55999799999995</v>
      </c>
      <c r="G5952" s="191">
        <v>507560000</v>
      </c>
      <c r="H5952" s="194">
        <f t="shared" si="184"/>
        <v>-1.8277686093083275E-2</v>
      </c>
      <c r="I5952" s="193"/>
      <c r="J5952" s="197">
        <v>5950</v>
      </c>
      <c r="K5952" s="234"/>
      <c r="L5952" s="234"/>
      <c r="M5952" s="234"/>
      <c r="N5952" s="234"/>
      <c r="O5952" s="234"/>
      <c r="P5952" s="234"/>
      <c r="Q5952" s="7">
        <v>35502</v>
      </c>
      <c r="R5952" s="234">
        <v>0.146205</v>
      </c>
      <c r="S5952" s="234">
        <v>0.146205</v>
      </c>
      <c r="T5952" s="234">
        <v>0.14397299999999999</v>
      </c>
      <c r="U5952" s="234">
        <v>0.146205</v>
      </c>
      <c r="V5952" s="192">
        <v>0.12634200000000001</v>
      </c>
      <c r="W5952" s="234">
        <v>105089600</v>
      </c>
      <c r="X5952" s="194">
        <f t="shared" si="185"/>
        <v>7.6967864919404794E-3</v>
      </c>
      <c r="Y5952" s="193"/>
      <c r="Z5952" s="197">
        <v>5950</v>
      </c>
    </row>
    <row r="5953" spans="1:26" ht="14.4" x14ac:dyDescent="0.3">
      <c r="A5953" s="7">
        <v>35501</v>
      </c>
      <c r="B5953" s="191">
        <v>811.34002699999996</v>
      </c>
      <c r="C5953" s="191">
        <v>811.34002699999996</v>
      </c>
      <c r="D5953" s="191">
        <v>801.07000700000003</v>
      </c>
      <c r="E5953" s="191">
        <v>804.26000999999997</v>
      </c>
      <c r="F5953" s="192">
        <v>804.26000999999997</v>
      </c>
      <c r="G5953" s="191">
        <v>490200000</v>
      </c>
      <c r="H5953" s="194">
        <f t="shared" si="184"/>
        <v>-8.726325294437863E-3</v>
      </c>
      <c r="I5953" s="193"/>
      <c r="J5953" s="197">
        <v>5951</v>
      </c>
      <c r="K5953" s="234"/>
      <c r="L5953" s="234"/>
      <c r="M5953" s="234"/>
      <c r="N5953" s="234"/>
      <c r="O5953" s="234"/>
      <c r="P5953" s="234"/>
      <c r="Q5953" s="7">
        <v>35501</v>
      </c>
      <c r="R5953" s="234">
        <v>0.145089</v>
      </c>
      <c r="S5953" s="234">
        <v>0.14955399999999999</v>
      </c>
      <c r="T5953" s="234">
        <v>0.14397299999999999</v>
      </c>
      <c r="U5953" s="234">
        <v>0.145089</v>
      </c>
      <c r="V5953" s="192">
        <v>0.12537699999999999</v>
      </c>
      <c r="W5953" s="234">
        <v>70996800</v>
      </c>
      <c r="X5953" s="194">
        <f t="shared" si="185"/>
        <v>-7.6379984486554062E-3</v>
      </c>
      <c r="Y5953" s="193"/>
      <c r="Z5953" s="197">
        <v>5951</v>
      </c>
    </row>
    <row r="5954" spans="1:26" ht="14.4" x14ac:dyDescent="0.3">
      <c r="A5954" s="7">
        <v>35500</v>
      </c>
      <c r="B5954" s="191">
        <v>813.65002400000003</v>
      </c>
      <c r="C5954" s="191">
        <v>814.90002400000003</v>
      </c>
      <c r="D5954" s="191">
        <v>810.77002000000005</v>
      </c>
      <c r="E5954" s="191">
        <v>811.34002699999996</v>
      </c>
      <c r="F5954" s="192">
        <v>811.34002699999996</v>
      </c>
      <c r="G5954" s="191">
        <v>493250000</v>
      </c>
      <c r="H5954" s="194">
        <f t="shared" si="184"/>
        <v>-2.839054792432559E-3</v>
      </c>
      <c r="I5954" s="193"/>
      <c r="J5954" s="197">
        <v>5952</v>
      </c>
      <c r="K5954" s="234"/>
      <c r="L5954" s="234"/>
      <c r="M5954" s="234"/>
      <c r="N5954" s="234"/>
      <c r="O5954" s="234"/>
      <c r="P5954" s="234"/>
      <c r="Q5954" s="7">
        <v>35500</v>
      </c>
      <c r="R5954" s="234">
        <v>0.14843799999999999</v>
      </c>
      <c r="S5954" s="234">
        <v>0.14843799999999999</v>
      </c>
      <c r="T5954" s="234">
        <v>0.14285700000000001</v>
      </c>
      <c r="U5954" s="234">
        <v>0.146205</v>
      </c>
      <c r="V5954" s="192">
        <v>0.12634200000000001</v>
      </c>
      <c r="W5954" s="234">
        <v>98504000</v>
      </c>
      <c r="X5954" s="194">
        <f t="shared" si="185"/>
        <v>-1.5038473232453059E-2</v>
      </c>
      <c r="Y5954" s="193"/>
      <c r="Z5954" s="197">
        <v>5952</v>
      </c>
    </row>
    <row r="5955" spans="1:26" ht="14.4" x14ac:dyDescent="0.3">
      <c r="A5955" s="7">
        <v>35499</v>
      </c>
      <c r="B5955" s="191">
        <v>804.96997099999999</v>
      </c>
      <c r="C5955" s="191">
        <v>813.65997300000004</v>
      </c>
      <c r="D5955" s="191">
        <v>803.65997300000004</v>
      </c>
      <c r="E5955" s="191">
        <v>813.65002400000003</v>
      </c>
      <c r="F5955" s="192">
        <v>813.65002400000003</v>
      </c>
      <c r="G5955" s="191">
        <v>468780000</v>
      </c>
      <c r="H5955" s="194">
        <f t="shared" si="184"/>
        <v>1.078307677641312E-2</v>
      </c>
      <c r="I5955" s="193"/>
      <c r="J5955" s="197">
        <v>5953</v>
      </c>
      <c r="K5955" s="234"/>
      <c r="L5955" s="234"/>
      <c r="M5955" s="234"/>
      <c r="N5955" s="234"/>
      <c r="O5955" s="234"/>
      <c r="P5955" s="234"/>
      <c r="Q5955" s="7">
        <v>35499</v>
      </c>
      <c r="R5955" s="234">
        <v>0.14843799999999999</v>
      </c>
      <c r="S5955" s="234">
        <v>0.14955399999999999</v>
      </c>
      <c r="T5955" s="234">
        <v>0.146763</v>
      </c>
      <c r="U5955" s="234">
        <v>0.14843799999999999</v>
      </c>
      <c r="V5955" s="192">
        <v>0.128271</v>
      </c>
      <c r="W5955" s="234">
        <v>99187200</v>
      </c>
      <c r="X5955" s="194">
        <f t="shared" si="185"/>
        <v>7.5801611864326395E-3</v>
      </c>
      <c r="Y5955" s="193"/>
      <c r="Z5955" s="197">
        <v>5953</v>
      </c>
    </row>
    <row r="5956" spans="1:26" ht="14.4" x14ac:dyDescent="0.3">
      <c r="A5956" s="7">
        <v>35496</v>
      </c>
      <c r="B5956" s="191">
        <v>798.55999799999995</v>
      </c>
      <c r="C5956" s="191">
        <v>808.19000200000005</v>
      </c>
      <c r="D5956" s="191">
        <v>798.55999799999995</v>
      </c>
      <c r="E5956" s="191">
        <v>804.96997099999999</v>
      </c>
      <c r="F5956" s="192">
        <v>804.96997099999999</v>
      </c>
      <c r="G5956" s="191">
        <v>508270000</v>
      </c>
      <c r="H5956" s="194">
        <f t="shared" ref="H5956:H6019" si="186">(F5956-F5957)/F5957</f>
        <v>8.0269147165571361E-3</v>
      </c>
      <c r="I5956" s="193"/>
      <c r="J5956" s="197">
        <v>5954</v>
      </c>
      <c r="K5956" s="234"/>
      <c r="L5956" s="234"/>
      <c r="M5956" s="234"/>
      <c r="N5956" s="234"/>
      <c r="O5956" s="234"/>
      <c r="P5956" s="234"/>
      <c r="Q5956" s="7">
        <v>35496</v>
      </c>
      <c r="R5956" s="234">
        <v>0.14955399999999999</v>
      </c>
      <c r="S5956" s="234">
        <v>0.14955399999999999</v>
      </c>
      <c r="T5956" s="234">
        <v>0.146205</v>
      </c>
      <c r="U5956" s="234">
        <v>0.14732100000000001</v>
      </c>
      <c r="V5956" s="192">
        <v>0.127306</v>
      </c>
      <c r="W5956" s="234">
        <v>70616000</v>
      </c>
      <c r="X5956" s="194">
        <f t="shared" ref="X5956:X6019" si="187">(V5956-V5957)/V5957</f>
        <v>-7.523134613435567E-3</v>
      </c>
      <c r="Y5956" s="193"/>
      <c r="Z5956" s="197">
        <v>5954</v>
      </c>
    </row>
    <row r="5957" spans="1:26" ht="14.4" x14ac:dyDescent="0.3">
      <c r="A5957" s="7">
        <v>35495</v>
      </c>
      <c r="B5957" s="191">
        <v>801.98999000000003</v>
      </c>
      <c r="C5957" s="191">
        <v>804.10998500000005</v>
      </c>
      <c r="D5957" s="191">
        <v>797.5</v>
      </c>
      <c r="E5957" s="191">
        <v>798.55999799999995</v>
      </c>
      <c r="F5957" s="192">
        <v>798.55999799999995</v>
      </c>
      <c r="G5957" s="191">
        <v>540310000</v>
      </c>
      <c r="H5957" s="194">
        <f t="shared" si="186"/>
        <v>-4.2768513856389703E-3</v>
      </c>
      <c r="I5957" s="193"/>
      <c r="J5957" s="197">
        <v>5955</v>
      </c>
      <c r="K5957" s="234"/>
      <c r="L5957" s="234"/>
      <c r="M5957" s="234"/>
      <c r="N5957" s="234"/>
      <c r="O5957" s="234"/>
      <c r="P5957" s="234"/>
      <c r="Q5957" s="7">
        <v>35495</v>
      </c>
      <c r="R5957" s="234">
        <v>0.151786</v>
      </c>
      <c r="S5957" s="234">
        <v>0.151786</v>
      </c>
      <c r="T5957" s="234">
        <v>0.14732100000000001</v>
      </c>
      <c r="U5957" s="234">
        <v>0.14843799999999999</v>
      </c>
      <c r="V5957" s="192">
        <v>0.128271</v>
      </c>
      <c r="W5957" s="234">
        <v>116289600</v>
      </c>
      <c r="X5957" s="194">
        <f t="shared" si="187"/>
        <v>-2.2056356927205686E-2</v>
      </c>
      <c r="Y5957" s="193"/>
      <c r="Z5957" s="197">
        <v>5955</v>
      </c>
    </row>
    <row r="5958" spans="1:26" ht="14.4" x14ac:dyDescent="0.3">
      <c r="A5958" s="7">
        <v>35494</v>
      </c>
      <c r="B5958" s="191">
        <v>790.95001200000002</v>
      </c>
      <c r="C5958" s="191">
        <v>801.98999000000003</v>
      </c>
      <c r="D5958" s="191">
        <v>790.95001200000002</v>
      </c>
      <c r="E5958" s="191">
        <v>801.98999000000003</v>
      </c>
      <c r="F5958" s="192">
        <v>801.98999000000003</v>
      </c>
      <c r="G5958" s="191">
        <v>532500000</v>
      </c>
      <c r="H5958" s="194">
        <f t="shared" si="186"/>
        <v>1.395787070295919E-2</v>
      </c>
      <c r="I5958" s="193"/>
      <c r="J5958" s="197">
        <v>5956</v>
      </c>
      <c r="K5958" s="234"/>
      <c r="L5958" s="234"/>
      <c r="M5958" s="234"/>
      <c r="N5958" s="234"/>
      <c r="O5958" s="234"/>
      <c r="P5958" s="234"/>
      <c r="Q5958" s="7">
        <v>35494</v>
      </c>
      <c r="R5958" s="234">
        <v>0.14843799999999999</v>
      </c>
      <c r="S5958" s="234">
        <v>0.151786</v>
      </c>
      <c r="T5958" s="234">
        <v>0.14732100000000001</v>
      </c>
      <c r="U5958" s="234">
        <v>0.151786</v>
      </c>
      <c r="V5958" s="192">
        <v>0.131164</v>
      </c>
      <c r="W5958" s="234">
        <v>96163200</v>
      </c>
      <c r="X5958" s="194">
        <f t="shared" si="187"/>
        <v>3.0304934567106031E-2</v>
      </c>
      <c r="Y5958" s="193"/>
      <c r="Z5958" s="197">
        <v>5956</v>
      </c>
    </row>
    <row r="5959" spans="1:26" ht="14.4" x14ac:dyDescent="0.3">
      <c r="A5959" s="7">
        <v>35493</v>
      </c>
      <c r="B5959" s="191">
        <v>795.30999799999995</v>
      </c>
      <c r="C5959" s="191">
        <v>798.92999299999997</v>
      </c>
      <c r="D5959" s="191">
        <v>789.97997999999995</v>
      </c>
      <c r="E5959" s="191">
        <v>790.95001200000002</v>
      </c>
      <c r="F5959" s="192">
        <v>790.95001200000002</v>
      </c>
      <c r="G5959" s="191">
        <v>537890000</v>
      </c>
      <c r="H5959" s="194">
        <f t="shared" si="186"/>
        <v>-5.4821214507100105E-3</v>
      </c>
      <c r="I5959" s="193"/>
      <c r="J5959" s="197">
        <v>5957</v>
      </c>
      <c r="K5959" s="234"/>
      <c r="L5959" s="234"/>
      <c r="M5959" s="234"/>
      <c r="N5959" s="234"/>
      <c r="O5959" s="234"/>
      <c r="P5959" s="234"/>
      <c r="Q5959" s="7">
        <v>35493</v>
      </c>
      <c r="R5959" s="234">
        <v>0.145089</v>
      </c>
      <c r="S5959" s="234">
        <v>0.14732100000000001</v>
      </c>
      <c r="T5959" s="234">
        <v>0.14285700000000001</v>
      </c>
      <c r="U5959" s="234">
        <v>0.14732100000000001</v>
      </c>
      <c r="V5959" s="192">
        <v>0.127306</v>
      </c>
      <c r="W5959" s="234">
        <v>103196800</v>
      </c>
      <c r="X5959" s="194">
        <f t="shared" si="187"/>
        <v>2.325319701317392E-2</v>
      </c>
      <c r="Y5959" s="193"/>
      <c r="Z5959" s="197">
        <v>5957</v>
      </c>
    </row>
    <row r="5960" spans="1:26" ht="14.4" x14ac:dyDescent="0.3">
      <c r="A5960" s="7">
        <v>35492</v>
      </c>
      <c r="B5960" s="191">
        <v>790.82000700000003</v>
      </c>
      <c r="C5960" s="191">
        <v>795.30999799999995</v>
      </c>
      <c r="D5960" s="191">
        <v>785.65997300000004</v>
      </c>
      <c r="E5960" s="191">
        <v>795.30999799999995</v>
      </c>
      <c r="F5960" s="192">
        <v>795.30999799999995</v>
      </c>
      <c r="G5960" s="191">
        <v>437220000</v>
      </c>
      <c r="H5960" s="194">
        <f t="shared" si="186"/>
        <v>5.6776396149015463E-3</v>
      </c>
      <c r="I5960" s="193"/>
      <c r="J5960" s="197">
        <v>5958</v>
      </c>
      <c r="K5960" s="234"/>
      <c r="L5960" s="234"/>
      <c r="M5960" s="234"/>
      <c r="N5960" s="234"/>
      <c r="O5960" s="234"/>
      <c r="P5960" s="234"/>
      <c r="Q5960" s="7">
        <v>35492</v>
      </c>
      <c r="R5960" s="234">
        <v>0.14732100000000001</v>
      </c>
      <c r="S5960" s="234">
        <v>0.14732100000000001</v>
      </c>
      <c r="T5960" s="234">
        <v>0.14285700000000001</v>
      </c>
      <c r="U5960" s="234">
        <v>0.14397299999999999</v>
      </c>
      <c r="V5960" s="192">
        <v>0.124413</v>
      </c>
      <c r="W5960" s="234">
        <v>130457600</v>
      </c>
      <c r="X5960" s="194">
        <f t="shared" si="187"/>
        <v>-7.6888105473890168E-3</v>
      </c>
      <c r="Y5960" s="193"/>
      <c r="Z5960" s="197">
        <v>5958</v>
      </c>
    </row>
    <row r="5961" spans="1:26" ht="14.4" x14ac:dyDescent="0.3">
      <c r="A5961" s="7">
        <v>35489</v>
      </c>
      <c r="B5961" s="191">
        <v>795.07000700000003</v>
      </c>
      <c r="C5961" s="191">
        <v>795.70001200000002</v>
      </c>
      <c r="D5961" s="191">
        <v>788.5</v>
      </c>
      <c r="E5961" s="191">
        <v>790.82000700000003</v>
      </c>
      <c r="F5961" s="192">
        <v>790.82000700000003</v>
      </c>
      <c r="G5961" s="191">
        <v>508280000</v>
      </c>
      <c r="H5961" s="194">
        <f t="shared" si="186"/>
        <v>-5.3454412348370728E-3</v>
      </c>
      <c r="I5961" s="193"/>
      <c r="J5961" s="197">
        <v>5959</v>
      </c>
      <c r="K5961" s="234"/>
      <c r="L5961" s="234"/>
      <c r="M5961" s="234"/>
      <c r="N5961" s="234"/>
      <c r="O5961" s="234"/>
      <c r="P5961" s="234"/>
      <c r="Q5961" s="7">
        <v>35489</v>
      </c>
      <c r="R5961" s="234">
        <v>0.15067</v>
      </c>
      <c r="S5961" s="234">
        <v>0.15067</v>
      </c>
      <c r="T5961" s="234">
        <v>0.145089</v>
      </c>
      <c r="U5961" s="234">
        <v>0.145089</v>
      </c>
      <c r="V5961" s="192">
        <v>0.12537699999999999</v>
      </c>
      <c r="W5961" s="234">
        <v>121878400</v>
      </c>
      <c r="X5961" s="194">
        <f t="shared" si="187"/>
        <v>-4.412033789759396E-2</v>
      </c>
      <c r="Y5961" s="193"/>
      <c r="Z5961" s="197">
        <v>5959</v>
      </c>
    </row>
    <row r="5962" spans="1:26" ht="14.4" x14ac:dyDescent="0.3">
      <c r="A5962" s="7">
        <v>35488</v>
      </c>
      <c r="B5962" s="191">
        <v>805.67999299999997</v>
      </c>
      <c r="C5962" s="191">
        <v>805.67999299999997</v>
      </c>
      <c r="D5962" s="191">
        <v>795.05999799999995</v>
      </c>
      <c r="E5962" s="191">
        <v>795.07000700000003</v>
      </c>
      <c r="F5962" s="192">
        <v>795.07000700000003</v>
      </c>
      <c r="G5962" s="191">
        <v>464660000</v>
      </c>
      <c r="H5962" s="194">
        <f t="shared" si="186"/>
        <v>-1.3168982837085215E-2</v>
      </c>
      <c r="I5962" s="193"/>
      <c r="J5962" s="197">
        <v>5960</v>
      </c>
      <c r="K5962" s="234"/>
      <c r="L5962" s="234"/>
      <c r="M5962" s="234"/>
      <c r="N5962" s="234"/>
      <c r="O5962" s="234"/>
      <c r="P5962" s="234"/>
      <c r="Q5962" s="7">
        <v>35488</v>
      </c>
      <c r="R5962" s="234">
        <v>0.151786</v>
      </c>
      <c r="S5962" s="234">
        <v>0.15290200000000001</v>
      </c>
      <c r="T5962" s="234">
        <v>0.14955399999999999</v>
      </c>
      <c r="U5962" s="234">
        <v>0.151786</v>
      </c>
      <c r="V5962" s="192">
        <v>0.131164</v>
      </c>
      <c r="W5962" s="234">
        <v>102995200</v>
      </c>
      <c r="X5962" s="194">
        <f t="shared" si="187"/>
        <v>-7.2959554371517972E-3</v>
      </c>
      <c r="Y5962" s="193"/>
      <c r="Z5962" s="197">
        <v>5960</v>
      </c>
    </row>
    <row r="5963" spans="1:26" ht="14.4" x14ac:dyDescent="0.3">
      <c r="A5963" s="7">
        <v>35487</v>
      </c>
      <c r="B5963" s="191">
        <v>812.09997599999997</v>
      </c>
      <c r="C5963" s="191">
        <v>812.70001200000002</v>
      </c>
      <c r="D5963" s="191">
        <v>798.13000499999998</v>
      </c>
      <c r="E5963" s="191">
        <v>805.67999299999997</v>
      </c>
      <c r="F5963" s="192">
        <v>805.67999299999997</v>
      </c>
      <c r="G5963" s="191">
        <v>573920000</v>
      </c>
      <c r="H5963" s="194">
        <f t="shared" si="186"/>
        <v>-7.8199521855367802E-3</v>
      </c>
      <c r="I5963" s="193"/>
      <c r="J5963" s="197">
        <v>5961</v>
      </c>
      <c r="K5963" s="234"/>
      <c r="L5963" s="234"/>
      <c r="M5963" s="234"/>
      <c r="N5963" s="234"/>
      <c r="O5963" s="234"/>
      <c r="P5963" s="234"/>
      <c r="Q5963" s="7">
        <v>35487</v>
      </c>
      <c r="R5963" s="234">
        <v>0.151786</v>
      </c>
      <c r="S5963" s="234">
        <v>0.15290200000000001</v>
      </c>
      <c r="T5963" s="234">
        <v>0.14955399999999999</v>
      </c>
      <c r="U5963" s="234">
        <v>0.15290200000000001</v>
      </c>
      <c r="V5963" s="192">
        <v>0.132128</v>
      </c>
      <c r="W5963" s="234">
        <v>103174400</v>
      </c>
      <c r="X5963" s="194">
        <f t="shared" si="187"/>
        <v>1.4807987711213404E-2</v>
      </c>
      <c r="Y5963" s="193"/>
      <c r="Z5963" s="197">
        <v>5961</v>
      </c>
    </row>
    <row r="5964" spans="1:26" ht="14.4" x14ac:dyDescent="0.3">
      <c r="A5964" s="7">
        <v>35486</v>
      </c>
      <c r="B5964" s="191">
        <v>810.28002900000001</v>
      </c>
      <c r="C5964" s="191">
        <v>812.84997599999997</v>
      </c>
      <c r="D5964" s="191">
        <v>807.65002400000003</v>
      </c>
      <c r="E5964" s="191">
        <v>812.03002900000001</v>
      </c>
      <c r="F5964" s="192">
        <v>812.03002900000001</v>
      </c>
      <c r="G5964" s="191">
        <v>527450000</v>
      </c>
      <c r="H5964" s="194">
        <f t="shared" si="186"/>
        <v>2.1597471705673741E-3</v>
      </c>
      <c r="I5964" s="193"/>
      <c r="J5964" s="197">
        <v>5962</v>
      </c>
      <c r="K5964" s="234"/>
      <c r="L5964" s="234"/>
      <c r="M5964" s="234"/>
      <c r="N5964" s="234"/>
      <c r="O5964" s="234"/>
      <c r="P5964" s="234"/>
      <c r="Q5964" s="7">
        <v>35486</v>
      </c>
      <c r="R5964" s="234">
        <v>0.151786</v>
      </c>
      <c r="S5964" s="234">
        <v>0.15513399999999999</v>
      </c>
      <c r="T5964" s="234">
        <v>0.15067</v>
      </c>
      <c r="U5964" s="234">
        <v>0.15067</v>
      </c>
      <c r="V5964" s="192">
        <v>0.13020000000000001</v>
      </c>
      <c r="W5964" s="234">
        <v>138084800</v>
      </c>
      <c r="X5964" s="194">
        <f t="shared" si="187"/>
        <v>1.5038473232453275E-2</v>
      </c>
      <c r="Y5964" s="193"/>
      <c r="Z5964" s="197">
        <v>5962</v>
      </c>
    </row>
    <row r="5965" spans="1:26" ht="14.4" x14ac:dyDescent="0.3">
      <c r="A5965" s="7">
        <v>35485</v>
      </c>
      <c r="B5965" s="191">
        <v>801.77002000000005</v>
      </c>
      <c r="C5965" s="191">
        <v>810.64001499999995</v>
      </c>
      <c r="D5965" s="191">
        <v>798.419983</v>
      </c>
      <c r="E5965" s="191">
        <v>810.28002900000001</v>
      </c>
      <c r="F5965" s="192">
        <v>810.28002900000001</v>
      </c>
      <c r="G5965" s="191">
        <v>462450000</v>
      </c>
      <c r="H5965" s="194">
        <f t="shared" si="186"/>
        <v>1.0614027448918541E-2</v>
      </c>
      <c r="I5965" s="193"/>
      <c r="J5965" s="197">
        <v>5963</v>
      </c>
      <c r="K5965" s="234"/>
      <c r="L5965" s="234"/>
      <c r="M5965" s="234"/>
      <c r="N5965" s="234"/>
      <c r="O5965" s="234"/>
      <c r="P5965" s="234"/>
      <c r="Q5965" s="7">
        <v>35485</v>
      </c>
      <c r="R5965" s="234">
        <v>0.145089</v>
      </c>
      <c r="S5965" s="234">
        <v>0.15067</v>
      </c>
      <c r="T5965" s="234">
        <v>0.145089</v>
      </c>
      <c r="U5965" s="234">
        <v>0.14843799999999999</v>
      </c>
      <c r="V5965" s="192">
        <v>0.128271</v>
      </c>
      <c r="W5965" s="234">
        <v>117588800</v>
      </c>
      <c r="X5965" s="194">
        <f t="shared" si="187"/>
        <v>1.5268081873011241E-2</v>
      </c>
      <c r="Y5965" s="193"/>
      <c r="Z5965" s="197">
        <v>5963</v>
      </c>
    </row>
    <row r="5966" spans="1:26" ht="14.4" x14ac:dyDescent="0.3">
      <c r="A5966" s="7">
        <v>35482</v>
      </c>
      <c r="B5966" s="191">
        <v>802.79998799999998</v>
      </c>
      <c r="C5966" s="191">
        <v>804.94000200000005</v>
      </c>
      <c r="D5966" s="191">
        <v>799.98999000000003</v>
      </c>
      <c r="E5966" s="191">
        <v>801.77002000000005</v>
      </c>
      <c r="F5966" s="192">
        <v>801.77002000000005</v>
      </c>
      <c r="G5966" s="191">
        <v>478450000</v>
      </c>
      <c r="H5966" s="194">
        <f t="shared" si="186"/>
        <v>-1.2829696255550265E-3</v>
      </c>
      <c r="I5966" s="193"/>
      <c r="J5966" s="197">
        <v>5964</v>
      </c>
      <c r="K5966" s="234"/>
      <c r="L5966" s="234"/>
      <c r="M5966" s="234"/>
      <c r="N5966" s="234"/>
      <c r="O5966" s="234"/>
      <c r="P5966" s="234"/>
      <c r="Q5966" s="7">
        <v>35482</v>
      </c>
      <c r="R5966" s="234">
        <v>0.15067</v>
      </c>
      <c r="S5966" s="234">
        <v>0.151786</v>
      </c>
      <c r="T5966" s="234">
        <v>0.14285700000000001</v>
      </c>
      <c r="U5966" s="234">
        <v>0.146205</v>
      </c>
      <c r="V5966" s="192">
        <v>0.12634200000000001</v>
      </c>
      <c r="W5966" s="234">
        <v>211086400</v>
      </c>
      <c r="X5966" s="194">
        <f t="shared" si="187"/>
        <v>-3.676313622640353E-2</v>
      </c>
      <c r="Y5966" s="193"/>
      <c r="Z5966" s="197">
        <v>5964</v>
      </c>
    </row>
    <row r="5967" spans="1:26" ht="14.4" x14ac:dyDescent="0.3">
      <c r="A5967" s="7">
        <v>35481</v>
      </c>
      <c r="B5967" s="191">
        <v>812.48999000000003</v>
      </c>
      <c r="C5967" s="191">
        <v>812.48999000000003</v>
      </c>
      <c r="D5967" s="191">
        <v>800.34997599999997</v>
      </c>
      <c r="E5967" s="191">
        <v>802.79998799999998</v>
      </c>
      <c r="F5967" s="192">
        <v>802.79998799999998</v>
      </c>
      <c r="G5967" s="191">
        <v>492220000</v>
      </c>
      <c r="H5967" s="194">
        <f t="shared" si="186"/>
        <v>-1.1926303239748281E-2</v>
      </c>
      <c r="I5967" s="193"/>
      <c r="J5967" s="197">
        <v>5965</v>
      </c>
      <c r="K5967" s="234"/>
      <c r="L5967" s="234"/>
      <c r="M5967" s="234"/>
      <c r="N5967" s="234"/>
      <c r="O5967" s="234"/>
      <c r="P5967" s="234"/>
      <c r="Q5967" s="7">
        <v>35481</v>
      </c>
      <c r="R5967" s="234">
        <v>0.15736600000000001</v>
      </c>
      <c r="S5967" s="234">
        <v>0.15736600000000001</v>
      </c>
      <c r="T5967" s="234">
        <v>0.151786</v>
      </c>
      <c r="U5967" s="234">
        <v>0.151786</v>
      </c>
      <c r="V5967" s="192">
        <v>0.131164</v>
      </c>
      <c r="W5967" s="234">
        <v>124947200</v>
      </c>
      <c r="X5967" s="194">
        <f t="shared" si="187"/>
        <v>-3.5459532598943959E-2</v>
      </c>
      <c r="Y5967" s="193"/>
      <c r="Z5967" s="197">
        <v>5965</v>
      </c>
    </row>
    <row r="5968" spans="1:26" ht="14.4" x14ac:dyDescent="0.3">
      <c r="A5968" s="7">
        <v>35480</v>
      </c>
      <c r="B5968" s="191">
        <v>816.28997800000002</v>
      </c>
      <c r="C5968" s="191">
        <v>817.67999299999997</v>
      </c>
      <c r="D5968" s="191">
        <v>811.20001200000002</v>
      </c>
      <c r="E5968" s="191">
        <v>812.48999000000003</v>
      </c>
      <c r="F5968" s="192">
        <v>812.48999000000003</v>
      </c>
      <c r="G5968" s="191">
        <v>519350000</v>
      </c>
      <c r="H5968" s="194">
        <f t="shared" si="186"/>
        <v>-4.6551937453775585E-3</v>
      </c>
      <c r="I5968" s="193"/>
      <c r="J5968" s="197">
        <v>5966</v>
      </c>
      <c r="K5968" s="234"/>
      <c r="L5968" s="234"/>
      <c r="M5968" s="234"/>
      <c r="N5968" s="234"/>
      <c r="O5968" s="234"/>
      <c r="P5968" s="234"/>
      <c r="Q5968" s="7">
        <v>35480</v>
      </c>
      <c r="R5968" s="234">
        <v>0.15959799999999999</v>
      </c>
      <c r="S5968" s="234">
        <v>0.15959799999999999</v>
      </c>
      <c r="T5968" s="234">
        <v>0.15290200000000001</v>
      </c>
      <c r="U5968" s="234">
        <v>0.15736600000000001</v>
      </c>
      <c r="V5968" s="192">
        <v>0.135986</v>
      </c>
      <c r="W5968" s="234">
        <v>241292800</v>
      </c>
      <c r="X5968" s="194">
        <f t="shared" si="187"/>
        <v>-1.3986875974332116E-2</v>
      </c>
      <c r="Y5968" s="193"/>
      <c r="Z5968" s="197">
        <v>5966</v>
      </c>
    </row>
    <row r="5969" spans="1:26" ht="14.4" x14ac:dyDescent="0.3">
      <c r="A5969" s="7">
        <v>35479</v>
      </c>
      <c r="B5969" s="191">
        <v>808.47997999999995</v>
      </c>
      <c r="C5969" s="191">
        <v>816.28997800000002</v>
      </c>
      <c r="D5969" s="191">
        <v>806.34002699999996</v>
      </c>
      <c r="E5969" s="191">
        <v>816.28997800000002</v>
      </c>
      <c r="F5969" s="192">
        <v>816.28997800000002</v>
      </c>
      <c r="G5969" s="191">
        <v>474110000</v>
      </c>
      <c r="H5969" s="194">
        <f t="shared" si="186"/>
        <v>9.6601006743544399E-3</v>
      </c>
      <c r="I5969" s="193"/>
      <c r="J5969" s="197">
        <v>5967</v>
      </c>
      <c r="K5969" s="234"/>
      <c r="L5969" s="234"/>
      <c r="M5969" s="234"/>
      <c r="N5969" s="234"/>
      <c r="O5969" s="234"/>
      <c r="P5969" s="234"/>
      <c r="Q5969" s="7">
        <v>35479</v>
      </c>
      <c r="R5969" s="234">
        <v>0.14843799999999999</v>
      </c>
      <c r="S5969" s="234">
        <v>0.15959799999999999</v>
      </c>
      <c r="T5969" s="234">
        <v>0.145089</v>
      </c>
      <c r="U5969" s="234">
        <v>0.15959799999999999</v>
      </c>
      <c r="V5969" s="192">
        <v>0.13791500000000001</v>
      </c>
      <c r="W5969" s="234">
        <v>368278400</v>
      </c>
      <c r="X5969" s="194">
        <f t="shared" si="187"/>
        <v>9.5781026537422612E-2</v>
      </c>
      <c r="Y5969" s="193"/>
      <c r="Z5969" s="197">
        <v>5967</v>
      </c>
    </row>
    <row r="5970" spans="1:26" ht="14.4" x14ac:dyDescent="0.3">
      <c r="A5970" s="7">
        <v>35475</v>
      </c>
      <c r="B5970" s="191">
        <v>811.82000700000003</v>
      </c>
      <c r="C5970" s="191">
        <v>812.20001200000002</v>
      </c>
      <c r="D5970" s="191">
        <v>808.15002400000003</v>
      </c>
      <c r="E5970" s="191">
        <v>808.47997999999995</v>
      </c>
      <c r="F5970" s="192">
        <v>808.47997999999995</v>
      </c>
      <c r="G5970" s="191">
        <v>491540000</v>
      </c>
      <c r="H5970" s="194">
        <f t="shared" si="186"/>
        <v>-4.114245733291071E-3</v>
      </c>
      <c r="I5970" s="193"/>
      <c r="J5970" s="197">
        <v>5968</v>
      </c>
      <c r="K5970" s="234"/>
      <c r="L5970" s="234"/>
      <c r="M5970" s="234"/>
      <c r="N5970" s="234"/>
      <c r="O5970" s="234"/>
      <c r="P5970" s="234"/>
      <c r="Q5970" s="7">
        <v>35475</v>
      </c>
      <c r="R5970" s="234">
        <v>0.145089</v>
      </c>
      <c r="S5970" s="234">
        <v>0.146205</v>
      </c>
      <c r="T5970" s="234">
        <v>0.14285700000000001</v>
      </c>
      <c r="U5970" s="234">
        <v>0.145647</v>
      </c>
      <c r="V5970" s="192">
        <v>0.12586</v>
      </c>
      <c r="W5970" s="234">
        <v>237249600</v>
      </c>
      <c r="X5970" s="194">
        <f t="shared" si="187"/>
        <v>1.1630617379212815E-2</v>
      </c>
      <c r="Y5970" s="193"/>
      <c r="Z5970" s="197">
        <v>5968</v>
      </c>
    </row>
    <row r="5971" spans="1:26" ht="14.4" x14ac:dyDescent="0.3">
      <c r="A5971" s="7">
        <v>35474</v>
      </c>
      <c r="B5971" s="191">
        <v>802.77002000000005</v>
      </c>
      <c r="C5971" s="191">
        <v>812.92999299999997</v>
      </c>
      <c r="D5971" s="191">
        <v>802.77002000000005</v>
      </c>
      <c r="E5971" s="191">
        <v>811.82000700000003</v>
      </c>
      <c r="F5971" s="192">
        <v>811.82000700000003</v>
      </c>
      <c r="G5971" s="191">
        <v>593710000</v>
      </c>
      <c r="H5971" s="194">
        <f t="shared" si="186"/>
        <v>1.1273449150480216E-2</v>
      </c>
      <c r="I5971" s="193"/>
      <c r="J5971" s="197">
        <v>5969</v>
      </c>
      <c r="K5971" s="234"/>
      <c r="L5971" s="234"/>
      <c r="M5971" s="234"/>
      <c r="N5971" s="234"/>
      <c r="O5971" s="234"/>
      <c r="P5971" s="234"/>
      <c r="Q5971" s="7">
        <v>35474</v>
      </c>
      <c r="R5971" s="234">
        <v>0.140625</v>
      </c>
      <c r="S5971" s="234">
        <v>0.14397299999999999</v>
      </c>
      <c r="T5971" s="234">
        <v>0.13839299999999999</v>
      </c>
      <c r="U5971" s="234">
        <v>0.14397299999999999</v>
      </c>
      <c r="V5971" s="192">
        <v>0.124413</v>
      </c>
      <c r="W5971" s="234">
        <v>195832000</v>
      </c>
      <c r="X5971" s="194">
        <f t="shared" si="187"/>
        <v>2.38067807768268E-2</v>
      </c>
      <c r="Y5971" s="193"/>
      <c r="Z5971" s="197">
        <v>5969</v>
      </c>
    </row>
    <row r="5972" spans="1:26" ht="14.4" x14ac:dyDescent="0.3">
      <c r="A5972" s="7">
        <v>35473</v>
      </c>
      <c r="B5972" s="191">
        <v>789.59002699999996</v>
      </c>
      <c r="C5972" s="191">
        <v>802.77002000000005</v>
      </c>
      <c r="D5972" s="191">
        <v>789.59002699999996</v>
      </c>
      <c r="E5972" s="191">
        <v>802.77002000000005</v>
      </c>
      <c r="F5972" s="192">
        <v>802.77002000000005</v>
      </c>
      <c r="G5972" s="191">
        <v>563890000</v>
      </c>
      <c r="H5972" s="194">
        <f t="shared" si="186"/>
        <v>1.6692197911967906E-2</v>
      </c>
      <c r="I5972" s="193"/>
      <c r="J5972" s="197">
        <v>5970</v>
      </c>
      <c r="K5972" s="234"/>
      <c r="L5972" s="234"/>
      <c r="M5972" s="234"/>
      <c r="N5972" s="234"/>
      <c r="O5972" s="234"/>
      <c r="P5972" s="234"/>
      <c r="Q5972" s="7">
        <v>35473</v>
      </c>
      <c r="R5972" s="234">
        <v>0.140625</v>
      </c>
      <c r="S5972" s="234">
        <v>0.14174100000000001</v>
      </c>
      <c r="T5972" s="234">
        <v>0.13839299999999999</v>
      </c>
      <c r="U5972" s="234">
        <v>0.140625</v>
      </c>
      <c r="V5972" s="192">
        <v>0.12152</v>
      </c>
      <c r="W5972" s="234">
        <v>176265600</v>
      </c>
      <c r="X5972" s="194">
        <f t="shared" si="187"/>
        <v>3.9905152969752829E-3</v>
      </c>
      <c r="Y5972" s="193"/>
      <c r="Z5972" s="197">
        <v>5970</v>
      </c>
    </row>
    <row r="5973" spans="1:26" ht="14.4" x14ac:dyDescent="0.3">
      <c r="A5973" s="7">
        <v>35472</v>
      </c>
      <c r="B5973" s="191">
        <v>785.42999299999997</v>
      </c>
      <c r="C5973" s="191">
        <v>789.59997599999997</v>
      </c>
      <c r="D5973" s="191">
        <v>780.95001200000002</v>
      </c>
      <c r="E5973" s="191">
        <v>789.59002699999996</v>
      </c>
      <c r="F5973" s="192">
        <v>789.59002699999996</v>
      </c>
      <c r="G5973" s="191">
        <v>483090000</v>
      </c>
      <c r="H5973" s="194">
        <f t="shared" si="186"/>
        <v>5.296505146321801E-3</v>
      </c>
      <c r="I5973" s="193"/>
      <c r="J5973" s="197">
        <v>5971</v>
      </c>
      <c r="K5973" s="234"/>
      <c r="L5973" s="234"/>
      <c r="M5973" s="234"/>
      <c r="N5973" s="234"/>
      <c r="O5973" s="234"/>
      <c r="P5973" s="234"/>
      <c r="Q5973" s="7">
        <v>35472</v>
      </c>
      <c r="R5973" s="234">
        <v>0.14174100000000001</v>
      </c>
      <c r="S5973" s="234">
        <v>0.14285700000000001</v>
      </c>
      <c r="T5973" s="234">
        <v>0.13839299999999999</v>
      </c>
      <c r="U5973" s="234">
        <v>0.140067</v>
      </c>
      <c r="V5973" s="192">
        <v>0.12103700000000001</v>
      </c>
      <c r="W5973" s="234">
        <v>140078400</v>
      </c>
      <c r="X5973" s="194">
        <f t="shared" si="187"/>
        <v>3.9981751067978116E-3</v>
      </c>
      <c r="Y5973" s="193"/>
      <c r="Z5973" s="197">
        <v>5971</v>
      </c>
    </row>
    <row r="5974" spans="1:26" ht="14.4" x14ac:dyDescent="0.3">
      <c r="A5974" s="7">
        <v>35471</v>
      </c>
      <c r="B5974" s="191">
        <v>789.55999799999995</v>
      </c>
      <c r="C5974" s="191">
        <v>793.46002199999998</v>
      </c>
      <c r="D5974" s="191">
        <v>784.69000200000005</v>
      </c>
      <c r="E5974" s="191">
        <v>785.42999299999997</v>
      </c>
      <c r="F5974" s="192">
        <v>785.42999299999997</v>
      </c>
      <c r="G5974" s="191">
        <v>471590000</v>
      </c>
      <c r="H5974" s="194">
        <f t="shared" si="186"/>
        <v>-5.2307677826403552E-3</v>
      </c>
      <c r="I5974" s="193"/>
      <c r="J5974" s="197">
        <v>5972</v>
      </c>
      <c r="K5974" s="234"/>
      <c r="L5974" s="234"/>
      <c r="M5974" s="234"/>
      <c r="N5974" s="234"/>
      <c r="O5974" s="234"/>
      <c r="P5974" s="234"/>
      <c r="Q5974" s="7">
        <v>35471</v>
      </c>
      <c r="R5974" s="234">
        <v>0.14397299999999999</v>
      </c>
      <c r="S5974" s="234">
        <v>0.14397299999999999</v>
      </c>
      <c r="T5974" s="234">
        <v>0.13950899999999999</v>
      </c>
      <c r="U5974" s="234">
        <v>0.13950899999999999</v>
      </c>
      <c r="V5974" s="192">
        <v>0.120555</v>
      </c>
      <c r="W5974" s="234">
        <v>185404800</v>
      </c>
      <c r="X5974" s="194">
        <f t="shared" si="187"/>
        <v>-1.1860461303913081E-2</v>
      </c>
      <c r="Y5974" s="193"/>
      <c r="Z5974" s="197">
        <v>5972</v>
      </c>
    </row>
    <row r="5975" spans="1:26" ht="14.4" x14ac:dyDescent="0.3">
      <c r="A5975" s="7">
        <v>35468</v>
      </c>
      <c r="B5975" s="191">
        <v>780.15002400000003</v>
      </c>
      <c r="C5975" s="191">
        <v>789.71997099999999</v>
      </c>
      <c r="D5975" s="191">
        <v>778.19000200000005</v>
      </c>
      <c r="E5975" s="191">
        <v>789.55999799999995</v>
      </c>
      <c r="F5975" s="192">
        <v>789.55999799999995</v>
      </c>
      <c r="G5975" s="191">
        <v>540910000</v>
      </c>
      <c r="H5975" s="194">
        <f t="shared" si="186"/>
        <v>1.2061749292466752E-2</v>
      </c>
      <c r="I5975" s="193"/>
      <c r="J5975" s="197">
        <v>5973</v>
      </c>
      <c r="K5975" s="234"/>
      <c r="L5975" s="234"/>
      <c r="M5975" s="234"/>
      <c r="N5975" s="234"/>
      <c r="O5975" s="234"/>
      <c r="P5975" s="234"/>
      <c r="Q5975" s="7">
        <v>35468</v>
      </c>
      <c r="R5975" s="234">
        <v>0.14732100000000001</v>
      </c>
      <c r="S5975" s="234">
        <v>0.14732100000000001</v>
      </c>
      <c r="T5975" s="234">
        <v>0.140625</v>
      </c>
      <c r="U5975" s="234">
        <v>0.141183</v>
      </c>
      <c r="V5975" s="192">
        <v>0.122002</v>
      </c>
      <c r="W5975" s="234">
        <v>235267200</v>
      </c>
      <c r="X5975" s="194">
        <f t="shared" si="187"/>
        <v>-1.1713433996500574E-2</v>
      </c>
      <c r="Y5975" s="193"/>
      <c r="Z5975" s="197">
        <v>5973</v>
      </c>
    </row>
    <row r="5976" spans="1:26" ht="14.4" x14ac:dyDescent="0.3">
      <c r="A5976" s="7">
        <v>35467</v>
      </c>
      <c r="B5976" s="191">
        <v>778.28002900000001</v>
      </c>
      <c r="C5976" s="191">
        <v>780.34997599999997</v>
      </c>
      <c r="D5976" s="191">
        <v>774.45001200000002</v>
      </c>
      <c r="E5976" s="191">
        <v>780.15002400000003</v>
      </c>
      <c r="F5976" s="192">
        <v>780.15002400000003</v>
      </c>
      <c r="G5976" s="191">
        <v>519660000</v>
      </c>
      <c r="H5976" s="194">
        <f t="shared" si="186"/>
        <v>2.4027277205130714E-3</v>
      </c>
      <c r="I5976" s="193"/>
      <c r="J5976" s="197">
        <v>5974</v>
      </c>
      <c r="K5976" s="234"/>
      <c r="L5976" s="234"/>
      <c r="M5976" s="234"/>
      <c r="N5976" s="234"/>
      <c r="O5976" s="234"/>
      <c r="P5976" s="234"/>
      <c r="Q5976" s="7">
        <v>35467</v>
      </c>
      <c r="R5976" s="234">
        <v>0.136161</v>
      </c>
      <c r="S5976" s="234">
        <v>0.14397299999999999</v>
      </c>
      <c r="T5976" s="234">
        <v>0.136161</v>
      </c>
      <c r="U5976" s="234">
        <v>0.14285700000000001</v>
      </c>
      <c r="V5976" s="192">
        <v>0.123448</v>
      </c>
      <c r="W5976" s="234">
        <v>399504000</v>
      </c>
      <c r="X5976" s="194">
        <f t="shared" si="187"/>
        <v>4.9174754806139614E-2</v>
      </c>
      <c r="Y5976" s="193"/>
      <c r="Z5976" s="197">
        <v>5974</v>
      </c>
    </row>
    <row r="5977" spans="1:26" ht="14.4" x14ac:dyDescent="0.3">
      <c r="A5977" s="7">
        <v>35466</v>
      </c>
      <c r="B5977" s="191">
        <v>789.26000999999997</v>
      </c>
      <c r="C5977" s="191">
        <v>792.71002199999998</v>
      </c>
      <c r="D5977" s="191">
        <v>773.42999299999997</v>
      </c>
      <c r="E5977" s="191">
        <v>778.28002900000001</v>
      </c>
      <c r="F5977" s="192">
        <v>778.28002900000001</v>
      </c>
      <c r="G5977" s="191">
        <v>580520000</v>
      </c>
      <c r="H5977" s="194">
        <f t="shared" si="186"/>
        <v>-1.3911741201736489E-2</v>
      </c>
      <c r="I5977" s="193"/>
      <c r="J5977" s="197">
        <v>5975</v>
      </c>
      <c r="K5977" s="234"/>
      <c r="L5977" s="234"/>
      <c r="M5977" s="234"/>
      <c r="N5977" s="234"/>
      <c r="O5977" s="234"/>
      <c r="P5977" s="234"/>
      <c r="Q5977" s="7">
        <v>35466</v>
      </c>
      <c r="R5977" s="234">
        <v>0.136161</v>
      </c>
      <c r="S5977" s="234">
        <v>0.13950899999999999</v>
      </c>
      <c r="T5977" s="234">
        <v>0.136161</v>
      </c>
      <c r="U5977" s="234">
        <v>0.136161</v>
      </c>
      <c r="V5977" s="192">
        <v>0.117662</v>
      </c>
      <c r="W5977" s="234">
        <v>394486400</v>
      </c>
      <c r="X5977" s="194">
        <f t="shared" si="187"/>
        <v>-8.1263803887848592E-3</v>
      </c>
      <c r="Y5977" s="193"/>
      <c r="Z5977" s="197">
        <v>5975</v>
      </c>
    </row>
    <row r="5978" spans="1:26" ht="14.4" x14ac:dyDescent="0.3">
      <c r="A5978" s="7">
        <v>35465</v>
      </c>
      <c r="B5978" s="191">
        <v>786.72997999999995</v>
      </c>
      <c r="C5978" s="191">
        <v>789.28002900000001</v>
      </c>
      <c r="D5978" s="191">
        <v>783.67999299999997</v>
      </c>
      <c r="E5978" s="191">
        <v>789.26000999999997</v>
      </c>
      <c r="F5978" s="192">
        <v>789.26000999999997</v>
      </c>
      <c r="G5978" s="191">
        <v>506530000</v>
      </c>
      <c r="H5978" s="194">
        <f t="shared" si="186"/>
        <v>3.2158810065939154E-3</v>
      </c>
      <c r="I5978" s="193"/>
      <c r="J5978" s="197">
        <v>5976</v>
      </c>
      <c r="K5978" s="234"/>
      <c r="L5978" s="234"/>
      <c r="M5978" s="234"/>
      <c r="N5978" s="234"/>
      <c r="O5978" s="234"/>
      <c r="P5978" s="234"/>
      <c r="Q5978" s="7">
        <v>35465</v>
      </c>
      <c r="R5978" s="234">
        <v>0.145089</v>
      </c>
      <c r="S5978" s="234">
        <v>0.146205</v>
      </c>
      <c r="T5978" s="234">
        <v>0.135045</v>
      </c>
      <c r="U5978" s="234">
        <v>0.13727700000000001</v>
      </c>
      <c r="V5978" s="192">
        <v>0.118626</v>
      </c>
      <c r="W5978" s="234">
        <v>712644800</v>
      </c>
      <c r="X5978" s="194">
        <f t="shared" si="187"/>
        <v>-5.7476561258541274E-2</v>
      </c>
      <c r="Y5978" s="193"/>
      <c r="Z5978" s="197">
        <v>5976</v>
      </c>
    </row>
    <row r="5979" spans="1:26" ht="14.4" x14ac:dyDescent="0.3">
      <c r="A5979" s="7">
        <v>35464</v>
      </c>
      <c r="B5979" s="191">
        <v>786.15997300000004</v>
      </c>
      <c r="C5979" s="191">
        <v>787.14001499999995</v>
      </c>
      <c r="D5979" s="191">
        <v>783.11999500000002</v>
      </c>
      <c r="E5979" s="191">
        <v>786.72997999999995</v>
      </c>
      <c r="F5979" s="192">
        <v>786.72997999999995</v>
      </c>
      <c r="G5979" s="191">
        <v>463600000</v>
      </c>
      <c r="H5979" s="194">
        <f t="shared" si="186"/>
        <v>7.2505217713484207E-4</v>
      </c>
      <c r="I5979" s="193"/>
      <c r="J5979" s="197">
        <v>5977</v>
      </c>
      <c r="K5979" s="234"/>
      <c r="L5979" s="234"/>
      <c r="M5979" s="234"/>
      <c r="N5979" s="234"/>
      <c r="O5979" s="234"/>
      <c r="P5979" s="234"/>
      <c r="Q5979" s="7">
        <v>35464</v>
      </c>
      <c r="R5979" s="234">
        <v>0.15067</v>
      </c>
      <c r="S5979" s="234">
        <v>0.151786</v>
      </c>
      <c r="T5979" s="234">
        <v>0.145089</v>
      </c>
      <c r="U5979" s="234">
        <v>0.145647</v>
      </c>
      <c r="V5979" s="192">
        <v>0.12586</v>
      </c>
      <c r="W5979" s="234">
        <v>368110400</v>
      </c>
      <c r="X5979" s="194">
        <f t="shared" si="187"/>
        <v>-1.8796142541961915E-2</v>
      </c>
      <c r="Y5979" s="193"/>
      <c r="Z5979" s="197">
        <v>5977</v>
      </c>
    </row>
    <row r="5980" spans="1:26" ht="14.4" x14ac:dyDescent="0.3">
      <c r="A5980" s="7">
        <v>35461</v>
      </c>
      <c r="B5980" s="191">
        <v>784.169983</v>
      </c>
      <c r="C5980" s="191">
        <v>791.85998500000005</v>
      </c>
      <c r="D5980" s="191">
        <v>784.169983</v>
      </c>
      <c r="E5980" s="191">
        <v>786.15997300000004</v>
      </c>
      <c r="F5980" s="192">
        <v>786.15997300000004</v>
      </c>
      <c r="G5980" s="191">
        <v>578550000</v>
      </c>
      <c r="H5980" s="194">
        <f t="shared" si="186"/>
        <v>2.5377023389583559E-3</v>
      </c>
      <c r="I5980" s="193"/>
      <c r="J5980" s="197">
        <v>5978</v>
      </c>
      <c r="K5980" s="234"/>
      <c r="L5980" s="234"/>
      <c r="M5980" s="234"/>
      <c r="N5980" s="234"/>
      <c r="O5980" s="234"/>
      <c r="P5980" s="234"/>
      <c r="Q5980" s="7">
        <v>35461</v>
      </c>
      <c r="R5980" s="234">
        <v>0.14843799999999999</v>
      </c>
      <c r="S5980" s="234">
        <v>0.14843799999999999</v>
      </c>
      <c r="T5980" s="234">
        <v>0.14732100000000001</v>
      </c>
      <c r="U5980" s="234">
        <v>0.14843799999999999</v>
      </c>
      <c r="V5980" s="192">
        <v>0.128271</v>
      </c>
      <c r="W5980" s="234">
        <v>199628800</v>
      </c>
      <c r="X5980" s="194">
        <f t="shared" si="187"/>
        <v>-7.4592796069175744E-3</v>
      </c>
      <c r="Y5980" s="193"/>
      <c r="Z5980" s="197">
        <v>5978</v>
      </c>
    </row>
    <row r="5981" spans="1:26" ht="14.4" x14ac:dyDescent="0.3">
      <c r="A5981" s="7">
        <v>35460</v>
      </c>
      <c r="B5981" s="191">
        <v>772.5</v>
      </c>
      <c r="C5981" s="191">
        <v>784.169983</v>
      </c>
      <c r="D5981" s="191">
        <v>772.5</v>
      </c>
      <c r="E5981" s="191">
        <v>784.169983</v>
      </c>
      <c r="F5981" s="192">
        <v>784.169983</v>
      </c>
      <c r="G5981" s="191">
        <v>524160000</v>
      </c>
      <c r="H5981" s="194">
        <f t="shared" si="186"/>
        <v>1.5106774110032365E-2</v>
      </c>
      <c r="I5981" s="193"/>
      <c r="J5981" s="197">
        <v>5979</v>
      </c>
      <c r="K5981" s="234"/>
      <c r="L5981" s="234"/>
      <c r="M5981" s="234"/>
      <c r="N5981" s="234"/>
      <c r="O5981" s="234"/>
      <c r="P5981" s="234"/>
      <c r="Q5981" s="7">
        <v>35460</v>
      </c>
      <c r="R5981" s="234">
        <v>0.14955399999999999</v>
      </c>
      <c r="S5981" s="234">
        <v>0.14955399999999999</v>
      </c>
      <c r="T5981" s="234">
        <v>0.14732100000000001</v>
      </c>
      <c r="U5981" s="234">
        <v>0.14955399999999999</v>
      </c>
      <c r="V5981" s="192">
        <v>0.12923499999999999</v>
      </c>
      <c r="W5981" s="234">
        <v>139932800</v>
      </c>
      <c r="X5981" s="194">
        <f t="shared" si="187"/>
        <v>7.5153386190174917E-3</v>
      </c>
      <c r="Y5981" s="193"/>
      <c r="Z5981" s="197">
        <v>5979</v>
      </c>
    </row>
    <row r="5982" spans="1:26" ht="14.4" x14ac:dyDescent="0.3">
      <c r="A5982" s="7">
        <v>35459</v>
      </c>
      <c r="B5982" s="191">
        <v>765.02002000000005</v>
      </c>
      <c r="C5982" s="191">
        <v>772.70001200000002</v>
      </c>
      <c r="D5982" s="191">
        <v>765.02002000000005</v>
      </c>
      <c r="E5982" s="191">
        <v>772.5</v>
      </c>
      <c r="F5982" s="192">
        <v>772.5</v>
      </c>
      <c r="G5982" s="191">
        <v>498390000</v>
      </c>
      <c r="H5982" s="194">
        <f t="shared" si="186"/>
        <v>9.7774957575619461E-3</v>
      </c>
      <c r="I5982" s="193"/>
      <c r="J5982" s="197">
        <v>5980</v>
      </c>
      <c r="K5982" s="234"/>
      <c r="L5982" s="234"/>
      <c r="M5982" s="234"/>
      <c r="N5982" s="234"/>
      <c r="O5982" s="234"/>
      <c r="P5982" s="234"/>
      <c r="Q5982" s="7">
        <v>35459</v>
      </c>
      <c r="R5982" s="234">
        <v>0.14843799999999999</v>
      </c>
      <c r="S5982" s="234">
        <v>0.14955399999999999</v>
      </c>
      <c r="T5982" s="234">
        <v>0.14732100000000001</v>
      </c>
      <c r="U5982" s="234">
        <v>0.14843799999999999</v>
      </c>
      <c r="V5982" s="192">
        <v>0.128271</v>
      </c>
      <c r="W5982" s="234">
        <v>151704000</v>
      </c>
      <c r="X5982" s="194">
        <f t="shared" si="187"/>
        <v>0</v>
      </c>
      <c r="Y5982" s="193"/>
      <c r="Z5982" s="197">
        <v>5980</v>
      </c>
    </row>
    <row r="5983" spans="1:26" ht="14.4" x14ac:dyDescent="0.3">
      <c r="A5983" s="7">
        <v>35458</v>
      </c>
      <c r="B5983" s="191">
        <v>765.02002000000005</v>
      </c>
      <c r="C5983" s="191">
        <v>776.32000700000003</v>
      </c>
      <c r="D5983" s="191">
        <v>761.75</v>
      </c>
      <c r="E5983" s="191">
        <v>765.02002000000005</v>
      </c>
      <c r="F5983" s="192">
        <v>765.02002000000005</v>
      </c>
      <c r="G5983" s="191">
        <v>541580000</v>
      </c>
      <c r="H5983" s="194">
        <f t="shared" si="186"/>
        <v>0</v>
      </c>
      <c r="I5983" s="193"/>
      <c r="J5983" s="197">
        <v>5981</v>
      </c>
      <c r="K5983" s="234"/>
      <c r="L5983" s="234"/>
      <c r="M5983" s="234"/>
      <c r="N5983" s="234"/>
      <c r="O5983" s="234"/>
      <c r="P5983" s="234"/>
      <c r="Q5983" s="7">
        <v>35458</v>
      </c>
      <c r="R5983" s="234">
        <v>0.151786</v>
      </c>
      <c r="S5983" s="234">
        <v>0.151786</v>
      </c>
      <c r="T5983" s="234">
        <v>0.14732100000000001</v>
      </c>
      <c r="U5983" s="234">
        <v>0.14843799999999999</v>
      </c>
      <c r="V5983" s="192">
        <v>0.128271</v>
      </c>
      <c r="W5983" s="234">
        <v>210560000</v>
      </c>
      <c r="X5983" s="194">
        <f t="shared" si="187"/>
        <v>0</v>
      </c>
      <c r="Y5983" s="193"/>
      <c r="Z5983" s="197">
        <v>5981</v>
      </c>
    </row>
    <row r="5984" spans="1:26" ht="14.4" x14ac:dyDescent="0.3">
      <c r="A5984" s="7">
        <v>35457</v>
      </c>
      <c r="B5984" s="191">
        <v>770.52002000000005</v>
      </c>
      <c r="C5984" s="191">
        <v>771.42999299999997</v>
      </c>
      <c r="D5984" s="191">
        <v>764.17999299999997</v>
      </c>
      <c r="E5984" s="191">
        <v>765.02002000000005</v>
      </c>
      <c r="F5984" s="192">
        <v>765.02002000000005</v>
      </c>
      <c r="G5984" s="191">
        <v>445760000</v>
      </c>
      <c r="H5984" s="194">
        <f t="shared" si="186"/>
        <v>-7.1380364652952168E-3</v>
      </c>
      <c r="I5984" s="193"/>
      <c r="J5984" s="197">
        <v>5982</v>
      </c>
      <c r="K5984" s="234"/>
      <c r="L5984" s="234"/>
      <c r="M5984" s="234"/>
      <c r="N5984" s="234"/>
      <c r="O5984" s="234"/>
      <c r="P5984" s="234"/>
      <c r="Q5984" s="7">
        <v>35457</v>
      </c>
      <c r="R5984" s="234">
        <v>0.15290200000000001</v>
      </c>
      <c r="S5984" s="234">
        <v>0.15401799999999999</v>
      </c>
      <c r="T5984" s="234">
        <v>0.14843799999999999</v>
      </c>
      <c r="U5984" s="234">
        <v>0.14843799999999999</v>
      </c>
      <c r="V5984" s="192">
        <v>0.128271</v>
      </c>
      <c r="W5984" s="234">
        <v>214043200</v>
      </c>
      <c r="X5984" s="194">
        <f t="shared" si="187"/>
        <v>-1.4815668202765083E-2</v>
      </c>
      <c r="Y5984" s="193"/>
      <c r="Z5984" s="197">
        <v>5982</v>
      </c>
    </row>
    <row r="5985" spans="1:26" ht="14.4" x14ac:dyDescent="0.3">
      <c r="A5985" s="7">
        <v>35454</v>
      </c>
      <c r="B5985" s="191">
        <v>777.55999799999995</v>
      </c>
      <c r="C5985" s="191">
        <v>778.21002199999998</v>
      </c>
      <c r="D5985" s="191">
        <v>768.169983</v>
      </c>
      <c r="E5985" s="191">
        <v>770.52002000000005</v>
      </c>
      <c r="F5985" s="192">
        <v>770.52002000000005</v>
      </c>
      <c r="G5985" s="191">
        <v>542920000</v>
      </c>
      <c r="H5985" s="194">
        <f t="shared" si="186"/>
        <v>-9.053935410910768E-3</v>
      </c>
      <c r="I5985" s="193"/>
      <c r="J5985" s="197">
        <v>5983</v>
      </c>
      <c r="K5985" s="234"/>
      <c r="L5985" s="234"/>
      <c r="M5985" s="234"/>
      <c r="N5985" s="234"/>
      <c r="O5985" s="234"/>
      <c r="P5985" s="234"/>
      <c r="Q5985" s="7">
        <v>35454</v>
      </c>
      <c r="R5985" s="234">
        <v>0.15401799999999999</v>
      </c>
      <c r="S5985" s="234">
        <v>0.15401799999999999</v>
      </c>
      <c r="T5985" s="234">
        <v>0.15067</v>
      </c>
      <c r="U5985" s="234">
        <v>0.15067</v>
      </c>
      <c r="V5985" s="192">
        <v>0.13020000000000001</v>
      </c>
      <c r="W5985" s="234">
        <v>188283200</v>
      </c>
      <c r="X5985" s="194">
        <f t="shared" si="187"/>
        <v>-2.1736680366360207E-2</v>
      </c>
      <c r="Y5985" s="193"/>
      <c r="Z5985" s="197">
        <v>5983</v>
      </c>
    </row>
    <row r="5986" spans="1:26" ht="14.4" x14ac:dyDescent="0.3">
      <c r="A5986" s="7">
        <v>35453</v>
      </c>
      <c r="B5986" s="191">
        <v>786.22997999999995</v>
      </c>
      <c r="C5986" s="191">
        <v>794.669983</v>
      </c>
      <c r="D5986" s="191">
        <v>776.64001499999995</v>
      </c>
      <c r="E5986" s="191">
        <v>777.55999799999995</v>
      </c>
      <c r="F5986" s="192">
        <v>777.55999799999995</v>
      </c>
      <c r="G5986" s="191">
        <v>685070000</v>
      </c>
      <c r="H5986" s="194">
        <f t="shared" si="186"/>
        <v>-1.1027284917321526E-2</v>
      </c>
      <c r="I5986" s="193"/>
      <c r="J5986" s="197">
        <v>5984</v>
      </c>
      <c r="K5986" s="234"/>
      <c r="L5986" s="234"/>
      <c r="M5986" s="234"/>
      <c r="N5986" s="234"/>
      <c r="O5986" s="234"/>
      <c r="P5986" s="234"/>
      <c r="Q5986" s="7">
        <v>35453</v>
      </c>
      <c r="R5986" s="234">
        <v>0.15401799999999999</v>
      </c>
      <c r="S5986" s="234">
        <v>0.15513399999999999</v>
      </c>
      <c r="T5986" s="234">
        <v>0.15290200000000001</v>
      </c>
      <c r="U5986" s="234">
        <v>0.15401799999999999</v>
      </c>
      <c r="V5986" s="192">
        <v>0.13309299999999999</v>
      </c>
      <c r="W5986" s="234">
        <v>172345600</v>
      </c>
      <c r="X5986" s="194">
        <f t="shared" si="187"/>
        <v>3.6346909381573356E-3</v>
      </c>
      <c r="Y5986" s="193"/>
      <c r="Z5986" s="197">
        <v>5984</v>
      </c>
    </row>
    <row r="5987" spans="1:26" ht="14.4" x14ac:dyDescent="0.3">
      <c r="A5987" s="7">
        <v>35452</v>
      </c>
      <c r="B5987" s="191">
        <v>782.71997099999999</v>
      </c>
      <c r="C5987" s="191">
        <v>786.22997999999995</v>
      </c>
      <c r="D5987" s="191">
        <v>779.55999799999995</v>
      </c>
      <c r="E5987" s="191">
        <v>786.22997999999995</v>
      </c>
      <c r="F5987" s="192">
        <v>786.22997999999995</v>
      </c>
      <c r="G5987" s="191">
        <v>589230000</v>
      </c>
      <c r="H5987" s="194">
        <f t="shared" si="186"/>
        <v>4.4843738885512203E-3</v>
      </c>
      <c r="I5987" s="193"/>
      <c r="J5987" s="197">
        <v>5985</v>
      </c>
      <c r="K5987" s="234"/>
      <c r="L5987" s="234"/>
      <c r="M5987" s="234"/>
      <c r="N5987" s="234"/>
      <c r="O5987" s="234"/>
      <c r="P5987" s="234"/>
      <c r="Q5987" s="7">
        <v>35452</v>
      </c>
      <c r="R5987" s="234">
        <v>0.15513399999999999</v>
      </c>
      <c r="S5987" s="234">
        <v>0.15625</v>
      </c>
      <c r="T5987" s="234">
        <v>0.151786</v>
      </c>
      <c r="U5987" s="234">
        <v>0.15346000000000001</v>
      </c>
      <c r="V5987" s="192">
        <v>0.13261100000000001</v>
      </c>
      <c r="W5987" s="234">
        <v>205620800</v>
      </c>
      <c r="X5987" s="194">
        <f t="shared" si="187"/>
        <v>-3.6215278038663379E-3</v>
      </c>
      <c r="Y5987" s="193"/>
      <c r="Z5987" s="197">
        <v>5985</v>
      </c>
    </row>
    <row r="5988" spans="1:26" ht="14.4" x14ac:dyDescent="0.3">
      <c r="A5988" s="7">
        <v>35451</v>
      </c>
      <c r="B5988" s="191">
        <v>776.70001200000002</v>
      </c>
      <c r="C5988" s="191">
        <v>783.71997099999999</v>
      </c>
      <c r="D5988" s="191">
        <v>772</v>
      </c>
      <c r="E5988" s="191">
        <v>782.71997099999999</v>
      </c>
      <c r="F5988" s="192">
        <v>782.71997099999999</v>
      </c>
      <c r="G5988" s="191">
        <v>571280000</v>
      </c>
      <c r="H5988" s="194">
        <f t="shared" si="186"/>
        <v>7.7506874043925872E-3</v>
      </c>
      <c r="I5988" s="193"/>
      <c r="J5988" s="197">
        <v>5986</v>
      </c>
      <c r="K5988" s="234"/>
      <c r="L5988" s="234"/>
      <c r="M5988" s="234"/>
      <c r="N5988" s="234"/>
      <c r="O5988" s="234"/>
      <c r="P5988" s="234"/>
      <c r="Q5988" s="7">
        <v>35451</v>
      </c>
      <c r="R5988" s="234">
        <v>0.151786</v>
      </c>
      <c r="S5988" s="234">
        <v>0.15401799999999999</v>
      </c>
      <c r="T5988" s="234">
        <v>0.15067</v>
      </c>
      <c r="U5988" s="234">
        <v>0.15401799999999999</v>
      </c>
      <c r="V5988" s="192">
        <v>0.13309299999999999</v>
      </c>
      <c r="W5988" s="234">
        <v>284827200</v>
      </c>
      <c r="X5988" s="194">
        <f t="shared" si="187"/>
        <v>1.8449365635665176E-2</v>
      </c>
      <c r="Y5988" s="193"/>
      <c r="Z5988" s="197">
        <v>5986</v>
      </c>
    </row>
    <row r="5989" spans="1:26" ht="14.4" x14ac:dyDescent="0.3">
      <c r="A5989" s="7">
        <v>35450</v>
      </c>
      <c r="B5989" s="191">
        <v>776.169983</v>
      </c>
      <c r="C5989" s="191">
        <v>780.080017</v>
      </c>
      <c r="D5989" s="191">
        <v>774.19000200000005</v>
      </c>
      <c r="E5989" s="191">
        <v>776.70001200000002</v>
      </c>
      <c r="F5989" s="192">
        <v>776.70001200000002</v>
      </c>
      <c r="G5989" s="191">
        <v>440470000</v>
      </c>
      <c r="H5989" s="194">
        <f t="shared" si="186"/>
        <v>6.8287747736827027E-4</v>
      </c>
      <c r="I5989" s="193"/>
      <c r="J5989" s="197">
        <v>5987</v>
      </c>
      <c r="K5989" s="234"/>
      <c r="L5989" s="234"/>
      <c r="M5989" s="234"/>
      <c r="N5989" s="234"/>
      <c r="O5989" s="234"/>
      <c r="P5989" s="234"/>
      <c r="Q5989" s="7">
        <v>35450</v>
      </c>
      <c r="R5989" s="234">
        <v>0.15067</v>
      </c>
      <c r="S5989" s="234">
        <v>0.15290200000000001</v>
      </c>
      <c r="T5989" s="234">
        <v>0.14955399999999999</v>
      </c>
      <c r="U5989" s="234">
        <v>0.151228</v>
      </c>
      <c r="V5989" s="192">
        <v>0.13068199999999999</v>
      </c>
      <c r="W5989" s="234">
        <v>291625600</v>
      </c>
      <c r="X5989" s="194">
        <f t="shared" si="187"/>
        <v>1.1196657252292366E-2</v>
      </c>
      <c r="Y5989" s="193"/>
      <c r="Z5989" s="197">
        <v>5987</v>
      </c>
    </row>
    <row r="5990" spans="1:26" ht="14.4" x14ac:dyDescent="0.3">
      <c r="A5990" s="7">
        <v>35447</v>
      </c>
      <c r="B5990" s="191">
        <v>769.75</v>
      </c>
      <c r="C5990" s="191">
        <v>776.36999500000002</v>
      </c>
      <c r="D5990" s="191">
        <v>769.71997099999999</v>
      </c>
      <c r="E5990" s="191">
        <v>776.169983</v>
      </c>
      <c r="F5990" s="192">
        <v>776.169983</v>
      </c>
      <c r="G5990" s="191">
        <v>534640000</v>
      </c>
      <c r="H5990" s="194">
        <f t="shared" si="186"/>
        <v>8.3403481649886348E-3</v>
      </c>
      <c r="I5990" s="193"/>
      <c r="J5990" s="197">
        <v>5988</v>
      </c>
      <c r="K5990" s="234"/>
      <c r="L5990" s="234"/>
      <c r="M5990" s="234"/>
      <c r="N5990" s="234"/>
      <c r="O5990" s="234"/>
      <c r="P5990" s="234"/>
      <c r="Q5990" s="7">
        <v>35447</v>
      </c>
      <c r="R5990" s="234">
        <v>0.14955399999999999</v>
      </c>
      <c r="S5990" s="234">
        <v>0.15290200000000001</v>
      </c>
      <c r="T5990" s="234">
        <v>0.14843799999999999</v>
      </c>
      <c r="U5990" s="234">
        <v>0.14955399999999999</v>
      </c>
      <c r="V5990" s="192">
        <v>0.12923499999999999</v>
      </c>
      <c r="W5990" s="234">
        <v>325147200</v>
      </c>
      <c r="X5990" s="194">
        <f t="shared" si="187"/>
        <v>0</v>
      </c>
      <c r="Y5990" s="193"/>
      <c r="Z5990" s="197">
        <v>5988</v>
      </c>
    </row>
    <row r="5991" spans="1:26" ht="14.4" x14ac:dyDescent="0.3">
      <c r="A5991" s="7">
        <v>35446</v>
      </c>
      <c r="B5991" s="191">
        <v>767.20001200000002</v>
      </c>
      <c r="C5991" s="191">
        <v>772.04998799999998</v>
      </c>
      <c r="D5991" s="191">
        <v>765.25</v>
      </c>
      <c r="E5991" s="191">
        <v>769.75</v>
      </c>
      <c r="F5991" s="192">
        <v>769.75</v>
      </c>
      <c r="G5991" s="191">
        <v>537290000</v>
      </c>
      <c r="H5991" s="194">
        <f t="shared" si="186"/>
        <v>3.323759072099682E-3</v>
      </c>
      <c r="I5991" s="193"/>
      <c r="J5991" s="197">
        <v>5989</v>
      </c>
      <c r="K5991" s="234"/>
      <c r="L5991" s="234"/>
      <c r="M5991" s="234"/>
      <c r="N5991" s="234"/>
      <c r="O5991" s="234"/>
      <c r="P5991" s="234"/>
      <c r="Q5991" s="7">
        <v>35446</v>
      </c>
      <c r="R5991" s="234">
        <v>0.15290200000000001</v>
      </c>
      <c r="S5991" s="234">
        <v>0.15290200000000001</v>
      </c>
      <c r="T5991" s="234">
        <v>0.14843799999999999</v>
      </c>
      <c r="U5991" s="234">
        <v>0.14955399999999999</v>
      </c>
      <c r="V5991" s="192">
        <v>0.12923499999999999</v>
      </c>
      <c r="W5991" s="234">
        <v>671305600</v>
      </c>
      <c r="X5991" s="194">
        <f t="shared" si="187"/>
        <v>-2.8987249517254857E-2</v>
      </c>
      <c r="Y5991" s="193"/>
      <c r="Z5991" s="197">
        <v>5989</v>
      </c>
    </row>
    <row r="5992" spans="1:26" ht="14.4" x14ac:dyDescent="0.3">
      <c r="A5992" s="7">
        <v>35445</v>
      </c>
      <c r="B5992" s="191">
        <v>768.85998500000005</v>
      </c>
      <c r="C5992" s="191">
        <v>770.95001200000002</v>
      </c>
      <c r="D5992" s="191">
        <v>763.71997099999999</v>
      </c>
      <c r="E5992" s="191">
        <v>767.20001200000002</v>
      </c>
      <c r="F5992" s="192">
        <v>767.20001200000002</v>
      </c>
      <c r="G5992" s="191">
        <v>524990000</v>
      </c>
      <c r="H5992" s="194">
        <f t="shared" si="186"/>
        <v>-2.1590055827915614E-3</v>
      </c>
      <c r="I5992" s="193"/>
      <c r="J5992" s="197">
        <v>5990</v>
      </c>
      <c r="K5992" s="234"/>
      <c r="L5992" s="234"/>
      <c r="M5992" s="234"/>
      <c r="N5992" s="234"/>
      <c r="O5992" s="234"/>
      <c r="P5992" s="234"/>
      <c r="Q5992" s="7">
        <v>35445</v>
      </c>
      <c r="R5992" s="234">
        <v>0.160714</v>
      </c>
      <c r="S5992" s="234">
        <v>0.160714</v>
      </c>
      <c r="T5992" s="234">
        <v>0.15290200000000001</v>
      </c>
      <c r="U5992" s="234">
        <v>0.15401799999999999</v>
      </c>
      <c r="V5992" s="192">
        <v>0.13309299999999999</v>
      </c>
      <c r="W5992" s="234">
        <v>433092800</v>
      </c>
      <c r="X5992" s="194">
        <f t="shared" si="187"/>
        <v>-3.4963564514374941E-2</v>
      </c>
      <c r="Y5992" s="193"/>
      <c r="Z5992" s="197">
        <v>5990</v>
      </c>
    </row>
    <row r="5993" spans="1:26" ht="14.4" x14ac:dyDescent="0.3">
      <c r="A5993" s="7">
        <v>35444</v>
      </c>
      <c r="B5993" s="191">
        <v>759.51000999999997</v>
      </c>
      <c r="C5993" s="191">
        <v>772.03997800000002</v>
      </c>
      <c r="D5993" s="191">
        <v>759.51000999999997</v>
      </c>
      <c r="E5993" s="191">
        <v>768.85998500000005</v>
      </c>
      <c r="F5993" s="192">
        <v>768.85998500000005</v>
      </c>
      <c r="G5993" s="191">
        <v>531600000</v>
      </c>
      <c r="H5993" s="194">
        <f t="shared" si="186"/>
        <v>1.2310535578063133E-2</v>
      </c>
      <c r="I5993" s="193"/>
      <c r="J5993" s="197">
        <v>5991</v>
      </c>
      <c r="K5993" s="234"/>
      <c r="L5993" s="234"/>
      <c r="M5993" s="234"/>
      <c r="N5993" s="234"/>
      <c r="O5993" s="234"/>
      <c r="P5993" s="234"/>
      <c r="Q5993" s="7">
        <v>35444</v>
      </c>
      <c r="R5993" s="234">
        <v>0.16406299999999999</v>
      </c>
      <c r="S5993" s="234">
        <v>0.16406299999999999</v>
      </c>
      <c r="T5993" s="234">
        <v>0.15848200000000001</v>
      </c>
      <c r="U5993" s="234">
        <v>0.15959799999999999</v>
      </c>
      <c r="V5993" s="192">
        <v>0.13791500000000001</v>
      </c>
      <c r="W5993" s="234">
        <v>255774400</v>
      </c>
      <c r="X5993" s="194">
        <f t="shared" si="187"/>
        <v>-1.3793941820886033E-2</v>
      </c>
      <c r="Y5993" s="193"/>
      <c r="Z5993" s="197">
        <v>5991</v>
      </c>
    </row>
    <row r="5994" spans="1:26" ht="14.4" x14ac:dyDescent="0.3">
      <c r="A5994" s="7">
        <v>35443</v>
      </c>
      <c r="B5994" s="191">
        <v>759.5</v>
      </c>
      <c r="C5994" s="191">
        <v>762.84997599999997</v>
      </c>
      <c r="D5994" s="191">
        <v>756.69000200000005</v>
      </c>
      <c r="E5994" s="191">
        <v>759.51000999999997</v>
      </c>
      <c r="F5994" s="192">
        <v>759.51000999999997</v>
      </c>
      <c r="G5994" s="191">
        <v>445400000</v>
      </c>
      <c r="H5994" s="194">
        <f t="shared" si="186"/>
        <v>1.317972350225893E-5</v>
      </c>
      <c r="I5994" s="193"/>
      <c r="J5994" s="197">
        <v>5992</v>
      </c>
      <c r="K5994" s="234"/>
      <c r="L5994" s="234"/>
      <c r="M5994" s="234"/>
      <c r="N5994" s="234"/>
      <c r="O5994" s="234"/>
      <c r="P5994" s="234"/>
      <c r="Q5994" s="7">
        <v>35443</v>
      </c>
      <c r="R5994" s="234">
        <v>0.16517899999999999</v>
      </c>
      <c r="S5994" s="234">
        <v>0.16517899999999999</v>
      </c>
      <c r="T5994" s="234">
        <v>0.16183</v>
      </c>
      <c r="U5994" s="234">
        <v>0.16183</v>
      </c>
      <c r="V5994" s="192">
        <v>0.139844</v>
      </c>
      <c r="W5994" s="234">
        <v>305748800</v>
      </c>
      <c r="X5994" s="194">
        <f t="shared" si="187"/>
        <v>-6.8462019203453829E-3</v>
      </c>
      <c r="Y5994" s="193"/>
      <c r="Z5994" s="197">
        <v>5992</v>
      </c>
    </row>
    <row r="5995" spans="1:26" ht="14.4" x14ac:dyDescent="0.3">
      <c r="A5995" s="7">
        <v>35440</v>
      </c>
      <c r="B5995" s="191">
        <v>754.84997599999997</v>
      </c>
      <c r="C5995" s="191">
        <v>759.65002400000003</v>
      </c>
      <c r="D5995" s="191">
        <v>746.919983</v>
      </c>
      <c r="E5995" s="191">
        <v>759.5</v>
      </c>
      <c r="F5995" s="192">
        <v>759.5</v>
      </c>
      <c r="G5995" s="191">
        <v>545850000</v>
      </c>
      <c r="H5995" s="194">
        <f t="shared" si="186"/>
        <v>6.160196261303227E-3</v>
      </c>
      <c r="I5995" s="193"/>
      <c r="J5995" s="197">
        <v>5993</v>
      </c>
      <c r="K5995" s="234"/>
      <c r="L5995" s="234"/>
      <c r="M5995" s="234"/>
      <c r="N5995" s="234"/>
      <c r="O5995" s="234"/>
      <c r="P5995" s="234"/>
      <c r="Q5995" s="7">
        <v>35440</v>
      </c>
      <c r="R5995" s="234">
        <v>0.15736600000000001</v>
      </c>
      <c r="S5995" s="234">
        <v>0.16294600000000001</v>
      </c>
      <c r="T5995" s="234">
        <v>0.15736600000000001</v>
      </c>
      <c r="U5995" s="234">
        <v>0.16294600000000001</v>
      </c>
      <c r="V5995" s="192">
        <v>0.14080799999999999</v>
      </c>
      <c r="W5995" s="234">
        <v>353718400</v>
      </c>
      <c r="X5995" s="194">
        <f t="shared" si="187"/>
        <v>2.8163357697278586E-2</v>
      </c>
      <c r="Y5995" s="193"/>
      <c r="Z5995" s="197">
        <v>5993</v>
      </c>
    </row>
    <row r="5996" spans="1:26" ht="14.4" x14ac:dyDescent="0.3">
      <c r="A5996" s="7">
        <v>35439</v>
      </c>
      <c r="B5996" s="191">
        <v>748.40997300000004</v>
      </c>
      <c r="C5996" s="191">
        <v>757.67999299999997</v>
      </c>
      <c r="D5996" s="191">
        <v>748.40997300000004</v>
      </c>
      <c r="E5996" s="191">
        <v>754.84997599999997</v>
      </c>
      <c r="F5996" s="192">
        <v>754.84997599999997</v>
      </c>
      <c r="G5996" s="191">
        <v>555370000</v>
      </c>
      <c r="H5996" s="194">
        <f t="shared" si="186"/>
        <v>8.6049133928362727E-3</v>
      </c>
      <c r="I5996" s="193"/>
      <c r="J5996" s="197">
        <v>5994</v>
      </c>
      <c r="K5996" s="234"/>
      <c r="L5996" s="234"/>
      <c r="M5996" s="234"/>
      <c r="N5996" s="234"/>
      <c r="O5996" s="234"/>
      <c r="P5996" s="234"/>
      <c r="Q5996" s="7">
        <v>35439</v>
      </c>
      <c r="R5996" s="234">
        <v>0.15848200000000001</v>
      </c>
      <c r="S5996" s="234">
        <v>0.15959799999999999</v>
      </c>
      <c r="T5996" s="234">
        <v>0.15625</v>
      </c>
      <c r="U5996" s="234">
        <v>0.15848200000000001</v>
      </c>
      <c r="V5996" s="192">
        <v>0.13695099999999999</v>
      </c>
      <c r="W5996" s="234">
        <v>446656000</v>
      </c>
      <c r="X5996" s="194">
        <f t="shared" si="187"/>
        <v>7.0963187386936426E-3</v>
      </c>
      <c r="Y5996" s="193"/>
      <c r="Z5996" s="197">
        <v>5994</v>
      </c>
    </row>
    <row r="5997" spans="1:26" ht="14.4" x14ac:dyDescent="0.3">
      <c r="A5997" s="7">
        <v>35438</v>
      </c>
      <c r="B5997" s="191">
        <v>753.22997999999995</v>
      </c>
      <c r="C5997" s="191">
        <v>755.71997099999999</v>
      </c>
      <c r="D5997" s="191">
        <v>747.71002199999998</v>
      </c>
      <c r="E5997" s="191">
        <v>748.40997300000004</v>
      </c>
      <c r="F5997" s="192">
        <v>748.40997300000004</v>
      </c>
      <c r="G5997" s="191">
        <v>557510000</v>
      </c>
      <c r="H5997" s="194">
        <f t="shared" si="186"/>
        <v>-6.3991173054475589E-3</v>
      </c>
      <c r="I5997" s="193"/>
      <c r="J5997" s="197">
        <v>5995</v>
      </c>
      <c r="K5997" s="234"/>
      <c r="L5997" s="234"/>
      <c r="M5997" s="234"/>
      <c r="N5997" s="234"/>
      <c r="O5997" s="234"/>
      <c r="P5997" s="234"/>
      <c r="Q5997" s="7">
        <v>35438</v>
      </c>
      <c r="R5997" s="234">
        <v>0.16294600000000001</v>
      </c>
      <c r="S5997" s="234">
        <v>0.16406299999999999</v>
      </c>
      <c r="T5997" s="234">
        <v>0.15513399999999999</v>
      </c>
      <c r="U5997" s="234">
        <v>0.15736600000000001</v>
      </c>
      <c r="V5997" s="192">
        <v>0.135986</v>
      </c>
      <c r="W5997" s="234">
        <v>1100131200</v>
      </c>
      <c r="X5997" s="194">
        <f t="shared" si="187"/>
        <v>7.1395772540770591E-3</v>
      </c>
      <c r="Y5997" s="193"/>
      <c r="Z5997" s="197">
        <v>5995</v>
      </c>
    </row>
    <row r="5998" spans="1:26" ht="14.4" x14ac:dyDescent="0.3">
      <c r="A5998" s="7">
        <v>35437</v>
      </c>
      <c r="B5998" s="191">
        <v>747.65002400000003</v>
      </c>
      <c r="C5998" s="191">
        <v>753.26000999999997</v>
      </c>
      <c r="D5998" s="191">
        <v>742.17999299999997</v>
      </c>
      <c r="E5998" s="191">
        <v>753.22997999999995</v>
      </c>
      <c r="F5998" s="192">
        <v>753.22997999999995</v>
      </c>
      <c r="G5998" s="191">
        <v>538220000</v>
      </c>
      <c r="H5998" s="194">
        <f t="shared" si="186"/>
        <v>7.4633261832141992E-3</v>
      </c>
      <c r="I5998" s="193"/>
      <c r="J5998" s="197">
        <v>5996</v>
      </c>
      <c r="K5998" s="234"/>
      <c r="L5998" s="234"/>
      <c r="M5998" s="234"/>
      <c r="N5998" s="234"/>
      <c r="O5998" s="234"/>
      <c r="P5998" s="234"/>
      <c r="Q5998" s="7">
        <v>35437</v>
      </c>
      <c r="R5998" s="234">
        <v>0.16183</v>
      </c>
      <c r="S5998" s="234">
        <v>0.16294600000000001</v>
      </c>
      <c r="T5998" s="234">
        <v>0.15625</v>
      </c>
      <c r="U5998" s="234">
        <v>0.15625</v>
      </c>
      <c r="V5998" s="192">
        <v>0.135022</v>
      </c>
      <c r="W5998" s="234">
        <v>976931200</v>
      </c>
      <c r="X5998" s="194">
        <f t="shared" si="187"/>
        <v>-2.0976688540042827E-2</v>
      </c>
      <c r="Y5998" s="193"/>
      <c r="Z5998" s="197">
        <v>5996</v>
      </c>
    </row>
    <row r="5999" spans="1:26" ht="14.4" x14ac:dyDescent="0.3">
      <c r="A5999" s="7">
        <v>35436</v>
      </c>
      <c r="B5999" s="191">
        <v>748.03002900000001</v>
      </c>
      <c r="C5999" s="191">
        <v>753.30999799999995</v>
      </c>
      <c r="D5999" s="191">
        <v>743.82000700000003</v>
      </c>
      <c r="E5999" s="191">
        <v>747.65002400000003</v>
      </c>
      <c r="F5999" s="192">
        <v>747.65002400000003</v>
      </c>
      <c r="G5999" s="191">
        <v>531350000</v>
      </c>
      <c r="H5999" s="194">
        <f t="shared" si="186"/>
        <v>-5.0800768053120874E-4</v>
      </c>
      <c r="I5999" s="193"/>
      <c r="J5999" s="197">
        <v>5997</v>
      </c>
      <c r="K5999" s="234"/>
      <c r="L5999" s="234"/>
      <c r="M5999" s="234"/>
      <c r="N5999" s="234"/>
      <c r="O5999" s="234"/>
      <c r="P5999" s="234"/>
      <c r="Q5999" s="7">
        <v>35436</v>
      </c>
      <c r="R5999" s="234">
        <v>0.15736600000000001</v>
      </c>
      <c r="S5999" s="234">
        <v>0.16378300000000001</v>
      </c>
      <c r="T5999" s="234">
        <v>0.15401799999999999</v>
      </c>
      <c r="U5999" s="234">
        <v>0.15959799999999999</v>
      </c>
      <c r="V5999" s="192">
        <v>0.13791500000000001</v>
      </c>
      <c r="W5999" s="234">
        <v>1882832000</v>
      </c>
      <c r="X5999" s="194">
        <f t="shared" si="187"/>
        <v>-0.17816259765334022</v>
      </c>
      <c r="Y5999" s="193"/>
      <c r="Z5999" s="197">
        <v>5997</v>
      </c>
    </row>
    <row r="6000" spans="1:26" ht="14.4" x14ac:dyDescent="0.3">
      <c r="A6000" s="7">
        <v>35433</v>
      </c>
      <c r="B6000" s="191">
        <v>737.01000999999997</v>
      </c>
      <c r="C6000" s="191">
        <v>748.23999000000003</v>
      </c>
      <c r="D6000" s="191">
        <v>737.01000999999997</v>
      </c>
      <c r="E6000" s="191">
        <v>748.03002900000001</v>
      </c>
      <c r="F6000" s="192">
        <v>748.03002900000001</v>
      </c>
      <c r="G6000" s="191">
        <v>452970000</v>
      </c>
      <c r="H6000" s="194">
        <f t="shared" si="186"/>
        <v>1.4952332872656706E-2</v>
      </c>
      <c r="I6000" s="193"/>
      <c r="J6000" s="197">
        <v>5998</v>
      </c>
      <c r="K6000" s="234"/>
      <c r="L6000" s="234"/>
      <c r="M6000" s="234"/>
      <c r="N6000" s="234"/>
      <c r="O6000" s="234"/>
      <c r="P6000" s="234"/>
      <c r="Q6000" s="7">
        <v>35433</v>
      </c>
      <c r="R6000" s="234">
        <v>0.18861600000000001</v>
      </c>
      <c r="S6000" s="234">
        <v>0.198661</v>
      </c>
      <c r="T6000" s="234">
        <v>0.1875</v>
      </c>
      <c r="U6000" s="234">
        <v>0.19419600000000001</v>
      </c>
      <c r="V6000" s="192">
        <v>0.16781299999999999</v>
      </c>
      <c r="W6000" s="234">
        <v>119716800</v>
      </c>
      <c r="X6000" s="194">
        <f t="shared" si="187"/>
        <v>3.5716489946057958E-2</v>
      </c>
      <c r="Y6000" s="193"/>
      <c r="Z6000" s="197">
        <v>5998</v>
      </c>
    </row>
    <row r="6001" spans="1:26" ht="14.4" x14ac:dyDescent="0.3">
      <c r="A6001" s="7">
        <v>35432</v>
      </c>
      <c r="B6001" s="191">
        <v>740.73999000000003</v>
      </c>
      <c r="C6001" s="191">
        <v>742.80999799999995</v>
      </c>
      <c r="D6001" s="191">
        <v>729.54998799999998</v>
      </c>
      <c r="E6001" s="191">
        <v>737.01000999999997</v>
      </c>
      <c r="F6001" s="192">
        <v>737.01000999999997</v>
      </c>
      <c r="G6001" s="191">
        <v>463230000</v>
      </c>
      <c r="H6001" s="194">
        <f t="shared" si="186"/>
        <v>-5.0354781034571503E-3</v>
      </c>
      <c r="I6001" s="193"/>
      <c r="J6001" s="197">
        <v>5999</v>
      </c>
      <c r="K6001" s="234"/>
      <c r="L6001" s="234"/>
      <c r="M6001" s="234"/>
      <c r="N6001" s="234"/>
      <c r="O6001" s="234"/>
      <c r="P6001" s="234"/>
      <c r="Q6001" s="7">
        <v>35432</v>
      </c>
      <c r="R6001" s="234">
        <v>0.18861600000000001</v>
      </c>
      <c r="S6001" s="234">
        <v>0.18973200000000001</v>
      </c>
      <c r="T6001" s="234">
        <v>0.18526799999999999</v>
      </c>
      <c r="U6001" s="234">
        <v>0.1875</v>
      </c>
      <c r="V6001" s="192">
        <v>0.162026</v>
      </c>
      <c r="W6001" s="234">
        <v>143113600</v>
      </c>
      <c r="X6001" s="194">
        <f t="shared" si="187"/>
        <v>5.9852727521078376E-3</v>
      </c>
      <c r="Y6001" s="193"/>
      <c r="Z6001" s="197">
        <v>5999</v>
      </c>
    </row>
    <row r="6002" spans="1:26" ht="14.4" x14ac:dyDescent="0.3">
      <c r="A6002" s="7">
        <v>35430</v>
      </c>
      <c r="B6002" s="191">
        <v>753.84997599999997</v>
      </c>
      <c r="C6002" s="191">
        <v>753.95001200000002</v>
      </c>
      <c r="D6002" s="191">
        <v>740.73999000000003</v>
      </c>
      <c r="E6002" s="191">
        <v>740.73999000000003</v>
      </c>
      <c r="F6002" s="192">
        <v>740.73999000000003</v>
      </c>
      <c r="G6002" s="191">
        <v>399760000</v>
      </c>
      <c r="H6002" s="194">
        <f t="shared" si="186"/>
        <v>-1.7390709580655257E-2</v>
      </c>
      <c r="I6002" s="193"/>
      <c r="J6002" s="197">
        <v>6000</v>
      </c>
      <c r="K6002" s="234"/>
      <c r="L6002" s="234"/>
      <c r="M6002" s="234"/>
      <c r="N6002" s="234"/>
      <c r="O6002" s="234"/>
      <c r="P6002" s="234"/>
      <c r="Q6002" s="7">
        <v>35430</v>
      </c>
      <c r="R6002" s="234">
        <v>0.19084799999999999</v>
      </c>
      <c r="S6002" s="234">
        <v>0.191964</v>
      </c>
      <c r="T6002" s="234">
        <v>0.18526799999999999</v>
      </c>
      <c r="U6002" s="234">
        <v>0.18638399999999999</v>
      </c>
      <c r="V6002" s="192">
        <v>0.16106200000000001</v>
      </c>
      <c r="W6002" s="234">
        <v>383745600</v>
      </c>
      <c r="X6002" s="194">
        <f t="shared" si="187"/>
        <v>-4.0229302854963442E-2</v>
      </c>
      <c r="Y6002" s="193"/>
      <c r="Z6002" s="197">
        <v>6000</v>
      </c>
    </row>
    <row r="6003" spans="1:26" ht="14.4" x14ac:dyDescent="0.3">
      <c r="A6003" s="7">
        <v>35429</v>
      </c>
      <c r="B6003" s="191">
        <v>756.78997800000002</v>
      </c>
      <c r="C6003" s="191">
        <v>759.20001200000002</v>
      </c>
      <c r="D6003" s="191">
        <v>752.72997999999995</v>
      </c>
      <c r="E6003" s="191">
        <v>753.84997599999997</v>
      </c>
      <c r="F6003" s="192">
        <v>753.84997599999997</v>
      </c>
      <c r="G6003" s="191">
        <v>339060000</v>
      </c>
      <c r="H6003" s="194">
        <f t="shared" si="186"/>
        <v>-3.8848321006704047E-3</v>
      </c>
      <c r="I6003" s="193"/>
      <c r="J6003" s="197">
        <v>6001</v>
      </c>
      <c r="K6003" s="234"/>
      <c r="L6003" s="234"/>
      <c r="M6003" s="234"/>
      <c r="N6003" s="234"/>
      <c r="O6003" s="234"/>
      <c r="P6003" s="234"/>
      <c r="Q6003" s="7">
        <v>35429</v>
      </c>
      <c r="R6003" s="234">
        <v>0.20647299999999999</v>
      </c>
      <c r="S6003" s="234">
        <v>0.207589</v>
      </c>
      <c r="T6003" s="234">
        <v>0.19419600000000001</v>
      </c>
      <c r="U6003" s="234">
        <v>0.19419600000000001</v>
      </c>
      <c r="V6003" s="192">
        <v>0.16781299999999999</v>
      </c>
      <c r="W6003" s="234">
        <v>261800000</v>
      </c>
      <c r="X6003" s="194">
        <f t="shared" si="187"/>
        <v>-5.946015625875737E-2</v>
      </c>
      <c r="Y6003" s="193"/>
      <c r="Z6003" s="197">
        <v>6001</v>
      </c>
    </row>
    <row r="6004" spans="1:26" ht="14.4" x14ac:dyDescent="0.3">
      <c r="A6004" s="7">
        <v>35426</v>
      </c>
      <c r="B6004" s="191">
        <v>755.82000700000003</v>
      </c>
      <c r="C6004" s="191">
        <v>758.75</v>
      </c>
      <c r="D6004" s="191">
        <v>754.82000700000003</v>
      </c>
      <c r="E6004" s="191">
        <v>756.78997800000002</v>
      </c>
      <c r="F6004" s="192">
        <v>756.78997800000002</v>
      </c>
      <c r="G6004" s="191">
        <v>253810000</v>
      </c>
      <c r="H6004" s="194">
        <f t="shared" si="186"/>
        <v>1.2833359675804225E-3</v>
      </c>
      <c r="I6004" s="193"/>
      <c r="J6004" s="197">
        <v>6002</v>
      </c>
      <c r="K6004" s="234"/>
      <c r="L6004" s="234"/>
      <c r="M6004" s="234"/>
      <c r="N6004" s="234"/>
      <c r="O6004" s="234"/>
      <c r="P6004" s="234"/>
      <c r="Q6004" s="7">
        <v>35426</v>
      </c>
      <c r="R6004" s="234">
        <v>0.20424100000000001</v>
      </c>
      <c r="S6004" s="234">
        <v>0.21205399999999999</v>
      </c>
      <c r="T6004" s="234">
        <v>0.20424100000000001</v>
      </c>
      <c r="U6004" s="234">
        <v>0.20647299999999999</v>
      </c>
      <c r="V6004" s="192">
        <v>0.178422</v>
      </c>
      <c r="W6004" s="234">
        <v>136998400</v>
      </c>
      <c r="X6004" s="194">
        <f t="shared" si="187"/>
        <v>5.4379370777145651E-3</v>
      </c>
      <c r="Y6004" s="193"/>
      <c r="Z6004" s="197">
        <v>6002</v>
      </c>
    </row>
    <row r="6005" spans="1:26" ht="14.4" x14ac:dyDescent="0.3">
      <c r="A6005" s="7">
        <v>35425</v>
      </c>
      <c r="B6005" s="191">
        <v>751.03002900000001</v>
      </c>
      <c r="C6005" s="191">
        <v>757.07000700000003</v>
      </c>
      <c r="D6005" s="191">
        <v>751.02002000000005</v>
      </c>
      <c r="E6005" s="191">
        <v>755.82000700000003</v>
      </c>
      <c r="F6005" s="192">
        <v>755.82000700000003</v>
      </c>
      <c r="G6005" s="191">
        <v>254630000</v>
      </c>
      <c r="H6005" s="194">
        <f t="shared" si="186"/>
        <v>6.377878134084595E-3</v>
      </c>
      <c r="I6005" s="193"/>
      <c r="J6005" s="197">
        <v>6003</v>
      </c>
      <c r="K6005" s="234"/>
      <c r="L6005" s="234"/>
      <c r="M6005" s="234"/>
      <c r="N6005" s="234"/>
      <c r="O6005" s="234"/>
      <c r="P6005" s="234"/>
      <c r="Q6005" s="7">
        <v>35425</v>
      </c>
      <c r="R6005" s="234">
        <v>0.207589</v>
      </c>
      <c r="S6005" s="234">
        <v>0.207589</v>
      </c>
      <c r="T6005" s="234">
        <v>0.20424100000000001</v>
      </c>
      <c r="U6005" s="234">
        <v>0.20535700000000001</v>
      </c>
      <c r="V6005" s="192">
        <v>0.177457</v>
      </c>
      <c r="W6005" s="234">
        <v>84884800</v>
      </c>
      <c r="X6005" s="194">
        <f t="shared" si="187"/>
        <v>-5.4085258544349559E-3</v>
      </c>
      <c r="Y6005" s="193"/>
      <c r="Z6005" s="197">
        <v>6003</v>
      </c>
    </row>
    <row r="6006" spans="1:26" ht="14.4" x14ac:dyDescent="0.3">
      <c r="A6006" s="7">
        <v>35423</v>
      </c>
      <c r="B6006" s="191">
        <v>746.919983</v>
      </c>
      <c r="C6006" s="191">
        <v>751.03002900000001</v>
      </c>
      <c r="D6006" s="191">
        <v>746.919983</v>
      </c>
      <c r="E6006" s="191">
        <v>751.03002900000001</v>
      </c>
      <c r="F6006" s="192">
        <v>751.03002900000001</v>
      </c>
      <c r="G6006" s="191">
        <v>165140000</v>
      </c>
      <c r="H6006" s="194">
        <f t="shared" si="186"/>
        <v>5.5026590445365169E-3</v>
      </c>
      <c r="I6006" s="193"/>
      <c r="J6006" s="197">
        <v>6004</v>
      </c>
      <c r="K6006" s="234"/>
      <c r="L6006" s="234"/>
      <c r="M6006" s="234"/>
      <c r="N6006" s="234"/>
      <c r="O6006" s="234"/>
      <c r="P6006" s="234"/>
      <c r="Q6006" s="7">
        <v>35423</v>
      </c>
      <c r="R6006" s="234">
        <v>0.207589</v>
      </c>
      <c r="S6006" s="234">
        <v>0.208705</v>
      </c>
      <c r="T6006" s="234">
        <v>0.20424100000000001</v>
      </c>
      <c r="U6006" s="234">
        <v>0.20647299999999999</v>
      </c>
      <c r="V6006" s="192">
        <v>0.178422</v>
      </c>
      <c r="W6006" s="234">
        <v>57612800</v>
      </c>
      <c r="X6006" s="194">
        <f t="shared" si="187"/>
        <v>-5.3738864794353669E-3</v>
      </c>
      <c r="Y6006" s="193"/>
      <c r="Z6006" s="197">
        <v>6004</v>
      </c>
    </row>
    <row r="6007" spans="1:26" ht="14.4" x14ac:dyDescent="0.3">
      <c r="A6007" s="7">
        <v>35422</v>
      </c>
      <c r="B6007" s="191">
        <v>748.86999500000002</v>
      </c>
      <c r="C6007" s="191">
        <v>750.40002400000003</v>
      </c>
      <c r="D6007" s="191">
        <v>743.28002900000001</v>
      </c>
      <c r="E6007" s="191">
        <v>746.919983</v>
      </c>
      <c r="F6007" s="192">
        <v>746.919983</v>
      </c>
      <c r="G6007" s="191">
        <v>343280000</v>
      </c>
      <c r="H6007" s="194">
        <f t="shared" si="186"/>
        <v>-2.60393928588368E-3</v>
      </c>
      <c r="I6007" s="193"/>
      <c r="J6007" s="197">
        <v>6005</v>
      </c>
      <c r="K6007" s="234"/>
      <c r="L6007" s="234"/>
      <c r="M6007" s="234"/>
      <c r="N6007" s="234"/>
      <c r="O6007" s="234"/>
      <c r="P6007" s="234"/>
      <c r="Q6007" s="7">
        <v>35422</v>
      </c>
      <c r="R6007" s="234">
        <v>0.214286</v>
      </c>
      <c r="S6007" s="234">
        <v>0.21651799999999999</v>
      </c>
      <c r="T6007" s="234">
        <v>0.207589</v>
      </c>
      <c r="U6007" s="234">
        <v>0.207589</v>
      </c>
      <c r="V6007" s="192">
        <v>0.17938599999999999</v>
      </c>
      <c r="W6007" s="234">
        <v>332304000</v>
      </c>
      <c r="X6007" s="194">
        <f t="shared" si="187"/>
        <v>-1.0638943275515065E-2</v>
      </c>
      <c r="Y6007" s="193"/>
      <c r="Z6007" s="197">
        <v>6005</v>
      </c>
    </row>
    <row r="6008" spans="1:26" ht="14.4" x14ac:dyDescent="0.3">
      <c r="A6008" s="7">
        <v>35419</v>
      </c>
      <c r="B6008" s="191">
        <v>745.76000999999997</v>
      </c>
      <c r="C6008" s="191">
        <v>755.40997300000004</v>
      </c>
      <c r="D6008" s="191">
        <v>745.76000999999997</v>
      </c>
      <c r="E6008" s="191">
        <v>748.86999500000002</v>
      </c>
      <c r="F6008" s="192">
        <v>748.86999500000002</v>
      </c>
      <c r="G6008" s="191">
        <v>654340000</v>
      </c>
      <c r="H6008" s="194">
        <f t="shared" si="186"/>
        <v>4.1702222676166982E-3</v>
      </c>
      <c r="I6008" s="193"/>
      <c r="J6008" s="197">
        <v>6006</v>
      </c>
      <c r="K6008" s="234"/>
      <c r="L6008" s="234"/>
      <c r="M6008" s="234"/>
      <c r="N6008" s="234"/>
      <c r="O6008" s="234"/>
      <c r="P6008" s="234"/>
      <c r="Q6008" s="7">
        <v>35419</v>
      </c>
      <c r="R6008" s="234">
        <v>0.20089299999999999</v>
      </c>
      <c r="S6008" s="234">
        <v>0.21093799999999999</v>
      </c>
      <c r="T6008" s="234">
        <v>0.19084799999999999</v>
      </c>
      <c r="U6008" s="234">
        <v>0.20982100000000001</v>
      </c>
      <c r="V6008" s="192">
        <v>0.181315</v>
      </c>
      <c r="W6008" s="234">
        <v>546436800</v>
      </c>
      <c r="X6008" s="194">
        <f t="shared" si="187"/>
        <v>5.6177222710883108E-2</v>
      </c>
      <c r="Y6008" s="193"/>
      <c r="Z6008" s="197">
        <v>6006</v>
      </c>
    </row>
    <row r="6009" spans="1:26" ht="14.4" x14ac:dyDescent="0.3">
      <c r="A6009" s="7">
        <v>35418</v>
      </c>
      <c r="B6009" s="191">
        <v>731.53997800000002</v>
      </c>
      <c r="C6009" s="191">
        <v>746.05999799999995</v>
      </c>
      <c r="D6009" s="191">
        <v>731.53997800000002</v>
      </c>
      <c r="E6009" s="191">
        <v>745.76000999999997</v>
      </c>
      <c r="F6009" s="192">
        <v>745.76000999999997</v>
      </c>
      <c r="G6009" s="191">
        <v>526410000</v>
      </c>
      <c r="H6009" s="194">
        <f t="shared" si="186"/>
        <v>1.9438489252326201E-2</v>
      </c>
      <c r="I6009" s="193"/>
      <c r="J6009" s="197">
        <v>6007</v>
      </c>
      <c r="K6009" s="234"/>
      <c r="L6009" s="234"/>
      <c r="M6009" s="234"/>
      <c r="N6009" s="234"/>
      <c r="O6009" s="234"/>
      <c r="P6009" s="234"/>
      <c r="Q6009" s="7">
        <v>35418</v>
      </c>
      <c r="R6009" s="234">
        <v>0.20535700000000001</v>
      </c>
      <c r="S6009" s="234">
        <v>0.207589</v>
      </c>
      <c r="T6009" s="234">
        <v>0.198661</v>
      </c>
      <c r="U6009" s="234">
        <v>0.198661</v>
      </c>
      <c r="V6009" s="192">
        <v>0.17167099999999999</v>
      </c>
      <c r="W6009" s="234">
        <v>136886400</v>
      </c>
      <c r="X6009" s="194">
        <f t="shared" si="187"/>
        <v>-3.7837262221026596E-2</v>
      </c>
      <c r="Y6009" s="193"/>
      <c r="Z6009" s="197">
        <v>6007</v>
      </c>
    </row>
    <row r="6010" spans="1:26" ht="14.4" x14ac:dyDescent="0.3">
      <c r="A6010" s="7">
        <v>35417</v>
      </c>
      <c r="B6010" s="191">
        <v>726.03997800000002</v>
      </c>
      <c r="C6010" s="191">
        <v>732.76000999999997</v>
      </c>
      <c r="D6010" s="191">
        <v>726.03997800000002</v>
      </c>
      <c r="E6010" s="191">
        <v>731.53997800000002</v>
      </c>
      <c r="F6010" s="192">
        <v>731.53997800000002</v>
      </c>
      <c r="G6010" s="191">
        <v>500490000</v>
      </c>
      <c r="H6010" s="194">
        <f t="shared" si="186"/>
        <v>7.5753404311849062E-3</v>
      </c>
      <c r="I6010" s="193"/>
      <c r="J6010" s="197">
        <v>6008</v>
      </c>
      <c r="K6010" s="234"/>
      <c r="L6010" s="234"/>
      <c r="M6010" s="234"/>
      <c r="N6010" s="234"/>
      <c r="O6010" s="234"/>
      <c r="P6010" s="234"/>
      <c r="Q6010" s="7">
        <v>35417</v>
      </c>
      <c r="R6010" s="234">
        <v>0.203125</v>
      </c>
      <c r="S6010" s="234">
        <v>0.20647299999999999</v>
      </c>
      <c r="T6010" s="234">
        <v>0.20200899999999999</v>
      </c>
      <c r="U6010" s="234">
        <v>0.20647299999999999</v>
      </c>
      <c r="V6010" s="192">
        <v>0.178422</v>
      </c>
      <c r="W6010" s="234">
        <v>205072000</v>
      </c>
      <c r="X6010" s="194">
        <f t="shared" si="187"/>
        <v>2.7782418101486725E-2</v>
      </c>
      <c r="Y6010" s="193"/>
      <c r="Z6010" s="197">
        <v>6008</v>
      </c>
    </row>
    <row r="6011" spans="1:26" ht="14.4" x14ac:dyDescent="0.3">
      <c r="A6011" s="7">
        <v>35416</v>
      </c>
      <c r="B6011" s="191">
        <v>720.97997999999995</v>
      </c>
      <c r="C6011" s="191">
        <v>727.669983</v>
      </c>
      <c r="D6011" s="191">
        <v>716.69000200000005</v>
      </c>
      <c r="E6011" s="191">
        <v>726.03997800000002</v>
      </c>
      <c r="F6011" s="192">
        <v>726.03997800000002</v>
      </c>
      <c r="G6011" s="191">
        <v>519840000</v>
      </c>
      <c r="H6011" s="194">
        <f t="shared" si="186"/>
        <v>7.0182226141703189E-3</v>
      </c>
      <c r="I6011" s="193"/>
      <c r="J6011" s="197">
        <v>6009</v>
      </c>
      <c r="K6011" s="234"/>
      <c r="L6011" s="234"/>
      <c r="M6011" s="234"/>
      <c r="N6011" s="234"/>
      <c r="O6011" s="234"/>
      <c r="P6011" s="234"/>
      <c r="Q6011" s="7">
        <v>35416</v>
      </c>
      <c r="R6011" s="234">
        <v>0.19977700000000001</v>
      </c>
      <c r="S6011" s="234">
        <v>0.20089299999999999</v>
      </c>
      <c r="T6011" s="234">
        <v>0.198661</v>
      </c>
      <c r="U6011" s="234">
        <v>0.20089299999999999</v>
      </c>
      <c r="V6011" s="192">
        <v>0.173599</v>
      </c>
      <c r="W6011" s="234">
        <v>157248000</v>
      </c>
      <c r="X6011" s="194">
        <f t="shared" si="187"/>
        <v>-5.5280584771201027E-3</v>
      </c>
      <c r="Y6011" s="193"/>
      <c r="Z6011" s="197">
        <v>6009</v>
      </c>
    </row>
    <row r="6012" spans="1:26" ht="14.4" x14ac:dyDescent="0.3">
      <c r="A6012" s="7">
        <v>35415</v>
      </c>
      <c r="B6012" s="191">
        <v>728.64001499999995</v>
      </c>
      <c r="C6012" s="191">
        <v>732.67999299999997</v>
      </c>
      <c r="D6012" s="191">
        <v>719.40002400000003</v>
      </c>
      <c r="E6012" s="191">
        <v>720.97997999999995</v>
      </c>
      <c r="F6012" s="192">
        <v>720.97997999999995</v>
      </c>
      <c r="G6012" s="191">
        <v>447560000</v>
      </c>
      <c r="H6012" s="194">
        <f t="shared" si="186"/>
        <v>-1.0512783874489784E-2</v>
      </c>
      <c r="I6012" s="193"/>
      <c r="J6012" s="197">
        <v>6010</v>
      </c>
      <c r="K6012" s="234"/>
      <c r="L6012" s="234"/>
      <c r="M6012" s="234"/>
      <c r="N6012" s="234"/>
      <c r="O6012" s="234"/>
      <c r="P6012" s="234"/>
      <c r="Q6012" s="7">
        <v>35415</v>
      </c>
      <c r="R6012" s="234">
        <v>0.20982100000000001</v>
      </c>
      <c r="S6012" s="234">
        <v>0.20982100000000001</v>
      </c>
      <c r="T6012" s="234">
        <v>0.20089299999999999</v>
      </c>
      <c r="U6012" s="234">
        <v>0.20200899999999999</v>
      </c>
      <c r="V6012" s="192">
        <v>0.174564</v>
      </c>
      <c r="W6012" s="234">
        <v>149240000</v>
      </c>
      <c r="X6012" s="194">
        <f t="shared" si="187"/>
        <v>-2.6880581539250516E-2</v>
      </c>
      <c r="Y6012" s="193"/>
      <c r="Z6012" s="197">
        <v>6010</v>
      </c>
    </row>
    <row r="6013" spans="1:26" ht="14.4" x14ac:dyDescent="0.3">
      <c r="A6013" s="7">
        <v>35412</v>
      </c>
      <c r="B6013" s="191">
        <v>729.330017</v>
      </c>
      <c r="C6013" s="191">
        <v>731.40002400000003</v>
      </c>
      <c r="D6013" s="191">
        <v>721.96997099999999</v>
      </c>
      <c r="E6013" s="191">
        <v>728.64001499999995</v>
      </c>
      <c r="F6013" s="192">
        <v>728.64001499999995</v>
      </c>
      <c r="G6013" s="191">
        <v>458540000</v>
      </c>
      <c r="H6013" s="194">
        <f t="shared" si="186"/>
        <v>-9.0494036865394322E-4</v>
      </c>
      <c r="I6013" s="193"/>
      <c r="J6013" s="197">
        <v>6011</v>
      </c>
      <c r="K6013" s="234"/>
      <c r="L6013" s="234"/>
      <c r="M6013" s="234"/>
      <c r="N6013" s="234"/>
      <c r="O6013" s="234"/>
      <c r="P6013" s="234"/>
      <c r="Q6013" s="7">
        <v>35412</v>
      </c>
      <c r="R6013" s="234">
        <v>0.21205399999999999</v>
      </c>
      <c r="S6013" s="234">
        <v>0.21317</v>
      </c>
      <c r="T6013" s="234">
        <v>0.207589</v>
      </c>
      <c r="U6013" s="234">
        <v>0.207589</v>
      </c>
      <c r="V6013" s="192">
        <v>0.17938599999999999</v>
      </c>
      <c r="W6013" s="234">
        <v>89096000</v>
      </c>
      <c r="X6013" s="194">
        <f t="shared" si="187"/>
        <v>-2.617693042647453E-2</v>
      </c>
      <c r="Y6013" s="193"/>
      <c r="Z6013" s="197">
        <v>6011</v>
      </c>
    </row>
    <row r="6014" spans="1:26" ht="14.4" x14ac:dyDescent="0.3">
      <c r="A6014" s="7">
        <v>35411</v>
      </c>
      <c r="B6014" s="191">
        <v>740.72997999999995</v>
      </c>
      <c r="C6014" s="191">
        <v>744.85998500000005</v>
      </c>
      <c r="D6014" s="191">
        <v>729.29998799999998</v>
      </c>
      <c r="E6014" s="191">
        <v>729.29998799999998</v>
      </c>
      <c r="F6014" s="192">
        <v>729.29998799999998</v>
      </c>
      <c r="G6014" s="191">
        <v>492920000</v>
      </c>
      <c r="H6014" s="194">
        <f t="shared" si="186"/>
        <v>-1.5430713361972969E-2</v>
      </c>
      <c r="I6014" s="193"/>
      <c r="J6014" s="197">
        <v>6012</v>
      </c>
      <c r="K6014" s="234"/>
      <c r="L6014" s="234"/>
      <c r="M6014" s="234"/>
      <c r="N6014" s="234"/>
      <c r="O6014" s="234"/>
      <c r="P6014" s="234"/>
      <c r="Q6014" s="7">
        <v>35411</v>
      </c>
      <c r="R6014" s="234">
        <v>0.21540200000000001</v>
      </c>
      <c r="S6014" s="234">
        <v>0.21651799999999999</v>
      </c>
      <c r="T6014" s="234">
        <v>0.21317</v>
      </c>
      <c r="U6014" s="234">
        <v>0.21317</v>
      </c>
      <c r="V6014" s="192">
        <v>0.18420800000000001</v>
      </c>
      <c r="W6014" s="234">
        <v>87001600</v>
      </c>
      <c r="X6014" s="194">
        <f t="shared" si="187"/>
        <v>-5.211342906363204E-3</v>
      </c>
      <c r="Y6014" s="193"/>
      <c r="Z6014" s="197">
        <v>6012</v>
      </c>
    </row>
    <row r="6015" spans="1:26" ht="14.4" x14ac:dyDescent="0.3">
      <c r="A6015" s="7">
        <v>35410</v>
      </c>
      <c r="B6015" s="191">
        <v>747.53997800000002</v>
      </c>
      <c r="C6015" s="191">
        <v>747.53997800000002</v>
      </c>
      <c r="D6015" s="191">
        <v>732.75</v>
      </c>
      <c r="E6015" s="191">
        <v>740.72997999999995</v>
      </c>
      <c r="F6015" s="192">
        <v>740.72997999999995</v>
      </c>
      <c r="G6015" s="191">
        <v>494210000</v>
      </c>
      <c r="H6015" s="194">
        <f t="shared" si="186"/>
        <v>-9.1098780003978121E-3</v>
      </c>
      <c r="I6015" s="193"/>
      <c r="J6015" s="197">
        <v>6013</v>
      </c>
      <c r="K6015" s="234"/>
      <c r="L6015" s="234"/>
      <c r="M6015" s="234"/>
      <c r="N6015" s="234"/>
      <c r="O6015" s="234"/>
      <c r="P6015" s="234"/>
      <c r="Q6015" s="7">
        <v>35410</v>
      </c>
      <c r="R6015" s="234">
        <v>0.21205399999999999</v>
      </c>
      <c r="S6015" s="234">
        <v>0.21651799999999999</v>
      </c>
      <c r="T6015" s="234">
        <v>0.21205399999999999</v>
      </c>
      <c r="U6015" s="234">
        <v>0.214286</v>
      </c>
      <c r="V6015" s="192">
        <v>0.185173</v>
      </c>
      <c r="W6015" s="234">
        <v>163363200</v>
      </c>
      <c r="X6015" s="194">
        <f t="shared" si="187"/>
        <v>-2.0404168650478754E-2</v>
      </c>
      <c r="Y6015" s="193"/>
      <c r="Z6015" s="197">
        <v>6013</v>
      </c>
    </row>
    <row r="6016" spans="1:26" ht="14.4" x14ac:dyDescent="0.3">
      <c r="A6016" s="7">
        <v>35409</v>
      </c>
      <c r="B6016" s="191">
        <v>749.76000999999997</v>
      </c>
      <c r="C6016" s="191">
        <v>753.42999299999997</v>
      </c>
      <c r="D6016" s="191">
        <v>747.02002000000005</v>
      </c>
      <c r="E6016" s="191">
        <v>747.53997800000002</v>
      </c>
      <c r="F6016" s="192">
        <v>747.53997800000002</v>
      </c>
      <c r="G6016" s="191">
        <v>446120000</v>
      </c>
      <c r="H6016" s="194">
        <f t="shared" si="186"/>
        <v>-2.9609901440328175E-3</v>
      </c>
      <c r="I6016" s="193"/>
      <c r="J6016" s="197">
        <v>6014</v>
      </c>
      <c r="K6016" s="234"/>
      <c r="L6016" s="234"/>
      <c r="M6016" s="234"/>
      <c r="N6016" s="234"/>
      <c r="O6016" s="234"/>
      <c r="P6016" s="234"/>
      <c r="Q6016" s="7">
        <v>35409</v>
      </c>
      <c r="R6016" s="234">
        <v>0.22209799999999999</v>
      </c>
      <c r="S6016" s="234">
        <v>0.223214</v>
      </c>
      <c r="T6016" s="234">
        <v>0.21651799999999999</v>
      </c>
      <c r="U6016" s="234">
        <v>0.21875</v>
      </c>
      <c r="V6016" s="192">
        <v>0.18903</v>
      </c>
      <c r="W6016" s="234">
        <v>184284800</v>
      </c>
      <c r="X6016" s="194">
        <f t="shared" si="187"/>
        <v>-2.0001244245365188E-2</v>
      </c>
      <c r="Y6016" s="193"/>
      <c r="Z6016" s="197">
        <v>6014</v>
      </c>
    </row>
    <row r="6017" spans="1:26" ht="14.4" x14ac:dyDescent="0.3">
      <c r="A6017" s="7">
        <v>35408</v>
      </c>
      <c r="B6017" s="191">
        <v>739.59997599999997</v>
      </c>
      <c r="C6017" s="191">
        <v>749.76000999999997</v>
      </c>
      <c r="D6017" s="191">
        <v>739.59997599999997</v>
      </c>
      <c r="E6017" s="191">
        <v>749.76000999999997</v>
      </c>
      <c r="F6017" s="192">
        <v>749.76000999999997</v>
      </c>
      <c r="G6017" s="191">
        <v>381570000</v>
      </c>
      <c r="H6017" s="194">
        <f t="shared" si="186"/>
        <v>1.3737201635604159E-2</v>
      </c>
      <c r="I6017" s="193"/>
      <c r="J6017" s="197">
        <v>6015</v>
      </c>
      <c r="K6017" s="234"/>
      <c r="L6017" s="234"/>
      <c r="M6017" s="234"/>
      <c r="N6017" s="234"/>
      <c r="O6017" s="234"/>
      <c r="P6017" s="234"/>
      <c r="Q6017" s="7">
        <v>35408</v>
      </c>
      <c r="R6017" s="234">
        <v>0.22544600000000001</v>
      </c>
      <c r="S6017" s="234">
        <v>0.22656299999999999</v>
      </c>
      <c r="T6017" s="234">
        <v>0.22153999999999999</v>
      </c>
      <c r="U6017" s="234">
        <v>0.223214</v>
      </c>
      <c r="V6017" s="192">
        <v>0.192888</v>
      </c>
      <c r="W6017" s="234">
        <v>158648000</v>
      </c>
      <c r="X6017" s="194">
        <f t="shared" si="187"/>
        <v>-4.9779987928997415E-3</v>
      </c>
      <c r="Y6017" s="193"/>
      <c r="Z6017" s="197">
        <v>6015</v>
      </c>
    </row>
    <row r="6018" spans="1:26" ht="14.4" x14ac:dyDescent="0.3">
      <c r="A6018" s="7">
        <v>35405</v>
      </c>
      <c r="B6018" s="191">
        <v>744.38000499999998</v>
      </c>
      <c r="C6018" s="191">
        <v>744.38000499999998</v>
      </c>
      <c r="D6018" s="191">
        <v>726.89001499999995</v>
      </c>
      <c r="E6018" s="191">
        <v>739.59997599999997</v>
      </c>
      <c r="F6018" s="192">
        <v>739.59997599999997</v>
      </c>
      <c r="G6018" s="191">
        <v>500860000</v>
      </c>
      <c r="H6018" s="194">
        <f t="shared" si="186"/>
        <v>-6.4214903246897579E-3</v>
      </c>
      <c r="I6018" s="193"/>
      <c r="J6018" s="197">
        <v>6016</v>
      </c>
      <c r="K6018" s="234"/>
      <c r="L6018" s="234"/>
      <c r="M6018" s="234"/>
      <c r="N6018" s="234"/>
      <c r="O6018" s="234"/>
      <c r="P6018" s="234"/>
      <c r="Q6018" s="7">
        <v>35405</v>
      </c>
      <c r="R6018" s="234">
        <v>0.21763399999999999</v>
      </c>
      <c r="S6018" s="234">
        <v>0.22656299999999999</v>
      </c>
      <c r="T6018" s="234">
        <v>0.214286</v>
      </c>
      <c r="U6018" s="234">
        <v>0.22433</v>
      </c>
      <c r="V6018" s="192">
        <v>0.193853</v>
      </c>
      <c r="W6018" s="234">
        <v>229387200</v>
      </c>
      <c r="X6018" s="194">
        <f t="shared" si="187"/>
        <v>5.002903239185401E-3</v>
      </c>
      <c r="Y6018" s="193"/>
      <c r="Z6018" s="197">
        <v>6016</v>
      </c>
    </row>
    <row r="6019" spans="1:26" ht="14.4" x14ac:dyDescent="0.3">
      <c r="A6019" s="7">
        <v>35404</v>
      </c>
      <c r="B6019" s="191">
        <v>745.09997599999997</v>
      </c>
      <c r="C6019" s="191">
        <v>747.65002400000003</v>
      </c>
      <c r="D6019" s="191">
        <v>742.60998500000005</v>
      </c>
      <c r="E6019" s="191">
        <v>744.38000499999998</v>
      </c>
      <c r="F6019" s="192">
        <v>744.38000499999998</v>
      </c>
      <c r="G6019" s="191">
        <v>483710000</v>
      </c>
      <c r="H6019" s="194">
        <f t="shared" si="186"/>
        <v>-9.6627435671798603E-4</v>
      </c>
      <c r="I6019" s="193"/>
      <c r="J6019" s="197">
        <v>6017</v>
      </c>
      <c r="K6019" s="234"/>
      <c r="L6019" s="234"/>
      <c r="M6019" s="234"/>
      <c r="N6019" s="234"/>
      <c r="O6019" s="234"/>
      <c r="P6019" s="234"/>
      <c r="Q6019" s="7">
        <v>35404</v>
      </c>
      <c r="R6019" s="234">
        <v>0.223214</v>
      </c>
      <c r="S6019" s="234">
        <v>0.22544600000000001</v>
      </c>
      <c r="T6019" s="234">
        <v>0.223214</v>
      </c>
      <c r="U6019" s="234">
        <v>0.223214</v>
      </c>
      <c r="V6019" s="192">
        <v>0.192888</v>
      </c>
      <c r="W6019" s="234">
        <v>142139200</v>
      </c>
      <c r="X6019" s="194">
        <f t="shared" si="187"/>
        <v>0</v>
      </c>
      <c r="Y6019" s="193"/>
      <c r="Z6019" s="197">
        <v>6017</v>
      </c>
    </row>
    <row r="6020" spans="1:26" ht="14.4" x14ac:dyDescent="0.3">
      <c r="A6020" s="7">
        <v>35403</v>
      </c>
      <c r="B6020" s="191">
        <v>748.28002900000001</v>
      </c>
      <c r="C6020" s="191">
        <v>748.40002400000003</v>
      </c>
      <c r="D6020" s="191">
        <v>738.46002199999998</v>
      </c>
      <c r="E6020" s="191">
        <v>745.09997599999997</v>
      </c>
      <c r="F6020" s="192">
        <v>745.09997599999997</v>
      </c>
      <c r="G6020" s="191">
        <v>498240000</v>
      </c>
      <c r="H6020" s="194">
        <f t="shared" ref="H6020:H6083" si="188">(F6020-F6021)/F6021</f>
        <v>-4.2498167487509458E-3</v>
      </c>
      <c r="I6020" s="193"/>
      <c r="J6020" s="197">
        <v>6018</v>
      </c>
      <c r="K6020" s="234"/>
      <c r="L6020" s="234"/>
      <c r="M6020" s="234"/>
      <c r="N6020" s="234"/>
      <c r="O6020" s="234"/>
      <c r="P6020" s="234"/>
      <c r="Q6020" s="7">
        <v>35403</v>
      </c>
      <c r="R6020" s="234">
        <v>0.22433</v>
      </c>
      <c r="S6020" s="234">
        <v>0.22656299999999999</v>
      </c>
      <c r="T6020" s="234">
        <v>0.22209799999999999</v>
      </c>
      <c r="U6020" s="234">
        <v>0.223214</v>
      </c>
      <c r="V6020" s="192">
        <v>0.192888</v>
      </c>
      <c r="W6020" s="234">
        <v>190825600</v>
      </c>
      <c r="X6020" s="194">
        <f t="shared" ref="X6020:X6083" si="189">(V6020-V6021)/V6021</f>
        <v>-4.9779987928997415E-3</v>
      </c>
      <c r="Y6020" s="193"/>
      <c r="Z6020" s="197">
        <v>6018</v>
      </c>
    </row>
    <row r="6021" spans="1:26" ht="14.4" x14ac:dyDescent="0.3">
      <c r="A6021" s="7">
        <v>35402</v>
      </c>
      <c r="B6021" s="191">
        <v>756.55999799999995</v>
      </c>
      <c r="C6021" s="191">
        <v>761.75</v>
      </c>
      <c r="D6021" s="191">
        <v>747.580017</v>
      </c>
      <c r="E6021" s="191">
        <v>748.28002900000001</v>
      </c>
      <c r="F6021" s="192">
        <v>748.28002900000001</v>
      </c>
      <c r="G6021" s="191">
        <v>516160000</v>
      </c>
      <c r="H6021" s="194">
        <f t="shared" si="188"/>
        <v>-1.0944233136682358E-2</v>
      </c>
      <c r="I6021" s="193"/>
      <c r="J6021" s="197">
        <v>6019</v>
      </c>
      <c r="K6021" s="234"/>
      <c r="L6021" s="234"/>
      <c r="M6021" s="234"/>
      <c r="N6021" s="234"/>
      <c r="O6021" s="234"/>
      <c r="P6021" s="234"/>
      <c r="Q6021" s="7">
        <v>35402</v>
      </c>
      <c r="R6021" s="234">
        <v>0.22544600000000001</v>
      </c>
      <c r="S6021" s="234">
        <v>0.22767899999999999</v>
      </c>
      <c r="T6021" s="234">
        <v>0.223214</v>
      </c>
      <c r="U6021" s="234">
        <v>0.22433</v>
      </c>
      <c r="V6021" s="192">
        <v>0.193853</v>
      </c>
      <c r="W6021" s="234">
        <v>275531200</v>
      </c>
      <c r="X6021" s="194">
        <f t="shared" si="189"/>
        <v>0</v>
      </c>
      <c r="Y6021" s="193"/>
      <c r="Z6021" s="197">
        <v>6019</v>
      </c>
    </row>
    <row r="6022" spans="1:26" ht="14.4" x14ac:dyDescent="0.3">
      <c r="A6022" s="7">
        <v>35401</v>
      </c>
      <c r="B6022" s="191">
        <v>757.02002000000005</v>
      </c>
      <c r="C6022" s="191">
        <v>757.03002900000001</v>
      </c>
      <c r="D6022" s="191">
        <v>751.48999000000003</v>
      </c>
      <c r="E6022" s="191">
        <v>756.55999799999995</v>
      </c>
      <c r="F6022" s="192">
        <v>756.55999799999995</v>
      </c>
      <c r="G6022" s="191">
        <v>412520000</v>
      </c>
      <c r="H6022" s="194">
        <f t="shared" si="188"/>
        <v>-6.0767481420120764E-4</v>
      </c>
      <c r="I6022" s="193"/>
      <c r="J6022" s="197">
        <v>6020</v>
      </c>
      <c r="K6022" s="234"/>
      <c r="L6022" s="234"/>
      <c r="M6022" s="234"/>
      <c r="N6022" s="234"/>
      <c r="O6022" s="234"/>
      <c r="P6022" s="234"/>
      <c r="Q6022" s="7">
        <v>35401</v>
      </c>
      <c r="R6022" s="234">
        <v>0.21540200000000001</v>
      </c>
      <c r="S6022" s="234">
        <v>0.22433</v>
      </c>
      <c r="T6022" s="234">
        <v>0.21317</v>
      </c>
      <c r="U6022" s="234">
        <v>0.22433</v>
      </c>
      <c r="V6022" s="192">
        <v>0.193853</v>
      </c>
      <c r="W6022" s="234">
        <v>174977600</v>
      </c>
      <c r="X6022" s="194">
        <f t="shared" si="189"/>
        <v>4.1453338132665732E-2</v>
      </c>
      <c r="Y6022" s="193"/>
      <c r="Z6022" s="197">
        <v>6020</v>
      </c>
    </row>
    <row r="6023" spans="1:26" ht="14.4" x14ac:dyDescent="0.3">
      <c r="A6023" s="7">
        <v>35398</v>
      </c>
      <c r="B6023" s="191">
        <v>755</v>
      </c>
      <c r="C6023" s="191">
        <v>758.27002000000005</v>
      </c>
      <c r="D6023" s="191">
        <v>755</v>
      </c>
      <c r="E6023" s="191">
        <v>757.02002000000005</v>
      </c>
      <c r="F6023" s="192">
        <v>757.02002000000005</v>
      </c>
      <c r="G6023" s="191">
        <v>14990000</v>
      </c>
      <c r="H6023" s="194">
        <f t="shared" si="188"/>
        <v>2.6755231788080066E-3</v>
      </c>
      <c r="I6023" s="193"/>
      <c r="J6023" s="197">
        <v>6021</v>
      </c>
      <c r="K6023" s="234"/>
      <c r="L6023" s="234"/>
      <c r="M6023" s="234"/>
      <c r="N6023" s="234"/>
      <c r="O6023" s="234"/>
      <c r="P6023" s="234"/>
      <c r="Q6023" s="7">
        <v>35398</v>
      </c>
      <c r="R6023" s="234">
        <v>0.21875</v>
      </c>
      <c r="S6023" s="234">
        <v>0.21986600000000001</v>
      </c>
      <c r="T6023" s="234">
        <v>0.214286</v>
      </c>
      <c r="U6023" s="234">
        <v>0.21540200000000001</v>
      </c>
      <c r="V6023" s="192">
        <v>0.186137</v>
      </c>
      <c r="W6023" s="234">
        <v>42291200</v>
      </c>
      <c r="X6023" s="194">
        <f t="shared" si="189"/>
        <v>-1.530444902925465E-2</v>
      </c>
      <c r="Y6023" s="193"/>
      <c r="Z6023" s="197">
        <v>6021</v>
      </c>
    </row>
    <row r="6024" spans="1:26" ht="14.4" x14ac:dyDescent="0.3">
      <c r="A6024" s="7">
        <v>35396</v>
      </c>
      <c r="B6024" s="191">
        <v>755.96002199999998</v>
      </c>
      <c r="C6024" s="191">
        <v>757.29998799999998</v>
      </c>
      <c r="D6024" s="191">
        <v>753.17999299999997</v>
      </c>
      <c r="E6024" s="191">
        <v>755</v>
      </c>
      <c r="F6024" s="192">
        <v>755</v>
      </c>
      <c r="G6024" s="191">
        <v>377780000</v>
      </c>
      <c r="H6024" s="194">
        <f t="shared" si="188"/>
        <v>-1.2699375258761777E-3</v>
      </c>
      <c r="I6024" s="193"/>
      <c r="J6024" s="197">
        <v>6022</v>
      </c>
      <c r="K6024" s="234"/>
      <c r="L6024" s="234"/>
      <c r="M6024" s="234"/>
      <c r="N6024" s="234"/>
      <c r="O6024" s="234"/>
      <c r="P6024" s="234"/>
      <c r="Q6024" s="7">
        <v>35396</v>
      </c>
      <c r="R6024" s="234">
        <v>0.21540200000000001</v>
      </c>
      <c r="S6024" s="234">
        <v>0.21986600000000001</v>
      </c>
      <c r="T6024" s="234">
        <v>0.21540200000000001</v>
      </c>
      <c r="U6024" s="234">
        <v>0.21875</v>
      </c>
      <c r="V6024" s="192">
        <v>0.18903</v>
      </c>
      <c r="W6024" s="234">
        <v>89040000</v>
      </c>
      <c r="X6024" s="194">
        <f t="shared" si="189"/>
        <v>1.0304539769751328E-2</v>
      </c>
      <c r="Y6024" s="193"/>
      <c r="Z6024" s="197">
        <v>6022</v>
      </c>
    </row>
    <row r="6025" spans="1:26" ht="14.4" x14ac:dyDescent="0.3">
      <c r="A6025" s="7">
        <v>35395</v>
      </c>
      <c r="B6025" s="191">
        <v>757.03002900000001</v>
      </c>
      <c r="C6025" s="191">
        <v>762.11999500000002</v>
      </c>
      <c r="D6025" s="191">
        <v>752.830017</v>
      </c>
      <c r="E6025" s="191">
        <v>755.96002199999998</v>
      </c>
      <c r="F6025" s="192">
        <v>755.96002199999998</v>
      </c>
      <c r="G6025" s="191">
        <v>527380000</v>
      </c>
      <c r="H6025" s="194">
        <f t="shared" si="188"/>
        <v>-1.4134274190066936E-3</v>
      </c>
      <c r="I6025" s="193"/>
      <c r="J6025" s="197">
        <v>6023</v>
      </c>
      <c r="K6025" s="234"/>
      <c r="L6025" s="234"/>
      <c r="M6025" s="234"/>
      <c r="N6025" s="234"/>
      <c r="O6025" s="234"/>
      <c r="P6025" s="234"/>
      <c r="Q6025" s="7">
        <v>35395</v>
      </c>
      <c r="R6025" s="234">
        <v>0.22209799999999999</v>
      </c>
      <c r="S6025" s="234">
        <v>0.223214</v>
      </c>
      <c r="T6025" s="234">
        <v>0.214286</v>
      </c>
      <c r="U6025" s="234">
        <v>0.21651799999999999</v>
      </c>
      <c r="V6025" s="192">
        <v>0.18710199999999999</v>
      </c>
      <c r="W6025" s="234">
        <v>112985600</v>
      </c>
      <c r="X6025" s="194">
        <f t="shared" si="189"/>
        <v>-2.9996682012359572E-2</v>
      </c>
      <c r="Y6025" s="193"/>
      <c r="Z6025" s="197">
        <v>6023</v>
      </c>
    </row>
    <row r="6026" spans="1:26" ht="14.4" x14ac:dyDescent="0.3">
      <c r="A6026" s="7">
        <v>35394</v>
      </c>
      <c r="B6026" s="191">
        <v>748.72997999999995</v>
      </c>
      <c r="C6026" s="191">
        <v>757.04998799999998</v>
      </c>
      <c r="D6026" s="191">
        <v>747.98999000000003</v>
      </c>
      <c r="E6026" s="191">
        <v>757.03002900000001</v>
      </c>
      <c r="F6026" s="192">
        <v>757.03002900000001</v>
      </c>
      <c r="G6026" s="191">
        <v>475260000</v>
      </c>
      <c r="H6026" s="194">
        <f t="shared" si="188"/>
        <v>1.1085503748627854E-2</v>
      </c>
      <c r="I6026" s="193"/>
      <c r="J6026" s="197">
        <v>6024</v>
      </c>
      <c r="K6026" s="234"/>
      <c r="L6026" s="234"/>
      <c r="M6026" s="234"/>
      <c r="N6026" s="234"/>
      <c r="O6026" s="234"/>
      <c r="P6026" s="234"/>
      <c r="Q6026" s="7">
        <v>35394</v>
      </c>
      <c r="R6026" s="234">
        <v>0.22656299999999999</v>
      </c>
      <c r="S6026" s="234">
        <v>0.22767899999999999</v>
      </c>
      <c r="T6026" s="234">
        <v>0.223214</v>
      </c>
      <c r="U6026" s="234">
        <v>0.223214</v>
      </c>
      <c r="V6026" s="192">
        <v>0.192888</v>
      </c>
      <c r="W6026" s="234">
        <v>78948800</v>
      </c>
      <c r="X6026" s="194">
        <f t="shared" si="189"/>
        <v>-9.9015999630421691E-3</v>
      </c>
      <c r="Y6026" s="193"/>
      <c r="Z6026" s="197">
        <v>6024</v>
      </c>
    </row>
    <row r="6027" spans="1:26" ht="14.4" x14ac:dyDescent="0.3">
      <c r="A6027" s="7">
        <v>35391</v>
      </c>
      <c r="B6027" s="191">
        <v>742.75</v>
      </c>
      <c r="C6027" s="191">
        <v>748.72997999999995</v>
      </c>
      <c r="D6027" s="191">
        <v>742.75</v>
      </c>
      <c r="E6027" s="191">
        <v>748.72997999999995</v>
      </c>
      <c r="F6027" s="192">
        <v>748.72997999999995</v>
      </c>
      <c r="G6027" s="191">
        <v>525210000</v>
      </c>
      <c r="H6027" s="194">
        <f t="shared" si="188"/>
        <v>8.051134298216028E-3</v>
      </c>
      <c r="I6027" s="193"/>
      <c r="J6027" s="197">
        <v>6025</v>
      </c>
      <c r="K6027" s="234"/>
      <c r="L6027" s="234"/>
      <c r="M6027" s="234"/>
      <c r="N6027" s="234"/>
      <c r="O6027" s="234"/>
      <c r="P6027" s="234"/>
      <c r="Q6027" s="7">
        <v>35391</v>
      </c>
      <c r="R6027" s="234">
        <v>0.21875</v>
      </c>
      <c r="S6027" s="234">
        <v>0.22544600000000001</v>
      </c>
      <c r="T6027" s="234">
        <v>0.21875</v>
      </c>
      <c r="U6027" s="234">
        <v>0.22544600000000001</v>
      </c>
      <c r="V6027" s="192">
        <v>0.19481699999999999</v>
      </c>
      <c r="W6027" s="234">
        <v>103980800</v>
      </c>
      <c r="X6027" s="194">
        <f t="shared" si="189"/>
        <v>3.0614188224091343E-2</v>
      </c>
      <c r="Y6027" s="193"/>
      <c r="Z6027" s="197">
        <v>6025</v>
      </c>
    </row>
    <row r="6028" spans="1:26" ht="14.4" x14ac:dyDescent="0.3">
      <c r="A6028" s="7">
        <v>35390</v>
      </c>
      <c r="B6028" s="191">
        <v>743.95001200000002</v>
      </c>
      <c r="C6028" s="191">
        <v>745.20001200000002</v>
      </c>
      <c r="D6028" s="191">
        <v>741.080017</v>
      </c>
      <c r="E6028" s="191">
        <v>742.75</v>
      </c>
      <c r="F6028" s="192">
        <v>742.75</v>
      </c>
      <c r="G6028" s="191">
        <v>464430000</v>
      </c>
      <c r="H6028" s="194">
        <f t="shared" si="188"/>
        <v>-1.6130277312234457E-3</v>
      </c>
      <c r="I6028" s="193"/>
      <c r="J6028" s="197">
        <v>6026</v>
      </c>
      <c r="K6028" s="234"/>
      <c r="L6028" s="234"/>
      <c r="M6028" s="234"/>
      <c r="N6028" s="234"/>
      <c r="O6028" s="234"/>
      <c r="P6028" s="234"/>
      <c r="Q6028" s="7">
        <v>35390</v>
      </c>
      <c r="R6028" s="234">
        <v>0.22209799999999999</v>
      </c>
      <c r="S6028" s="234">
        <v>0.223214</v>
      </c>
      <c r="T6028" s="234">
        <v>0.21763399999999999</v>
      </c>
      <c r="U6028" s="234">
        <v>0.21875</v>
      </c>
      <c r="V6028" s="192">
        <v>0.18903</v>
      </c>
      <c r="W6028" s="234">
        <v>70604800</v>
      </c>
      <c r="X6028" s="194">
        <f t="shared" si="189"/>
        <v>-2.0001244245365188E-2</v>
      </c>
      <c r="Y6028" s="193"/>
      <c r="Z6028" s="197">
        <v>6026</v>
      </c>
    </row>
    <row r="6029" spans="1:26" ht="14.4" x14ac:dyDescent="0.3">
      <c r="A6029" s="7">
        <v>35389</v>
      </c>
      <c r="B6029" s="191">
        <v>742.15997300000004</v>
      </c>
      <c r="C6029" s="191">
        <v>746.98999000000003</v>
      </c>
      <c r="D6029" s="191">
        <v>740.40002400000003</v>
      </c>
      <c r="E6029" s="191">
        <v>743.95001200000002</v>
      </c>
      <c r="F6029" s="192">
        <v>743.95001200000002</v>
      </c>
      <c r="G6029" s="191">
        <v>497900000</v>
      </c>
      <c r="H6029" s="194">
        <f t="shared" si="188"/>
        <v>2.4119314772045497E-3</v>
      </c>
      <c r="I6029" s="193"/>
      <c r="J6029" s="197">
        <v>6027</v>
      </c>
      <c r="K6029" s="234"/>
      <c r="L6029" s="234"/>
      <c r="M6029" s="234"/>
      <c r="N6029" s="234"/>
      <c r="O6029" s="234"/>
      <c r="P6029" s="234"/>
      <c r="Q6029" s="7">
        <v>35389</v>
      </c>
      <c r="R6029" s="234">
        <v>0.22209799999999999</v>
      </c>
      <c r="S6029" s="234">
        <v>0.22656299999999999</v>
      </c>
      <c r="T6029" s="234">
        <v>0.22209799999999999</v>
      </c>
      <c r="U6029" s="234">
        <v>0.223214</v>
      </c>
      <c r="V6029" s="192">
        <v>0.192888</v>
      </c>
      <c r="W6029" s="234">
        <v>103096000</v>
      </c>
      <c r="X6029" s="194">
        <f t="shared" si="189"/>
        <v>5.0228215335236482E-3</v>
      </c>
      <c r="Y6029" s="193"/>
      <c r="Z6029" s="197">
        <v>6027</v>
      </c>
    </row>
    <row r="6030" spans="1:26" ht="14.4" x14ac:dyDescent="0.3">
      <c r="A6030" s="7">
        <v>35388</v>
      </c>
      <c r="B6030" s="191">
        <v>737.02002000000005</v>
      </c>
      <c r="C6030" s="191">
        <v>742.17999299999997</v>
      </c>
      <c r="D6030" s="191">
        <v>736.86999500000002</v>
      </c>
      <c r="E6030" s="191">
        <v>742.15997300000004</v>
      </c>
      <c r="F6030" s="192">
        <v>742.15997300000004</v>
      </c>
      <c r="G6030" s="191">
        <v>461980000</v>
      </c>
      <c r="H6030" s="194">
        <f t="shared" si="188"/>
        <v>6.9739665959141668E-3</v>
      </c>
      <c r="I6030" s="193"/>
      <c r="J6030" s="197">
        <v>6028</v>
      </c>
      <c r="K6030" s="234"/>
      <c r="L6030" s="234"/>
      <c r="M6030" s="234"/>
      <c r="N6030" s="234"/>
      <c r="O6030" s="234"/>
      <c r="P6030" s="234"/>
      <c r="Q6030" s="7">
        <v>35388</v>
      </c>
      <c r="R6030" s="234">
        <v>0.22209799999999999</v>
      </c>
      <c r="S6030" s="234">
        <v>0.22433</v>
      </c>
      <c r="T6030" s="234">
        <v>0.21986600000000001</v>
      </c>
      <c r="U6030" s="234">
        <v>0.22209799999999999</v>
      </c>
      <c r="V6030" s="192">
        <v>0.19192400000000001</v>
      </c>
      <c r="W6030" s="234">
        <v>124432000</v>
      </c>
      <c r="X6030" s="194">
        <f t="shared" si="189"/>
        <v>5.053440790955239E-3</v>
      </c>
      <c r="Y6030" s="193"/>
      <c r="Z6030" s="197">
        <v>6028</v>
      </c>
    </row>
    <row r="6031" spans="1:26" ht="14.4" x14ac:dyDescent="0.3">
      <c r="A6031" s="7">
        <v>35387</v>
      </c>
      <c r="B6031" s="191">
        <v>737.61999500000002</v>
      </c>
      <c r="C6031" s="191">
        <v>739.23999000000003</v>
      </c>
      <c r="D6031" s="191">
        <v>734.39001499999995</v>
      </c>
      <c r="E6031" s="191">
        <v>737.02002000000005</v>
      </c>
      <c r="F6031" s="192">
        <v>737.02002000000005</v>
      </c>
      <c r="G6031" s="191">
        <v>388520000</v>
      </c>
      <c r="H6031" s="194">
        <f t="shared" si="188"/>
        <v>-8.1339308053867516E-4</v>
      </c>
      <c r="I6031" s="193"/>
      <c r="J6031" s="197">
        <v>6029</v>
      </c>
      <c r="K6031" s="234"/>
      <c r="L6031" s="234"/>
      <c r="M6031" s="234"/>
      <c r="N6031" s="234"/>
      <c r="O6031" s="234"/>
      <c r="P6031" s="234"/>
      <c r="Q6031" s="7">
        <v>35387</v>
      </c>
      <c r="R6031" s="234">
        <v>0.223214</v>
      </c>
      <c r="S6031" s="234">
        <v>0.22433</v>
      </c>
      <c r="T6031" s="234">
        <v>0.21875</v>
      </c>
      <c r="U6031" s="234">
        <v>0.22098200000000001</v>
      </c>
      <c r="V6031" s="192">
        <v>0.19095899999999999</v>
      </c>
      <c r="W6031" s="234">
        <v>152835200</v>
      </c>
      <c r="X6031" s="194">
        <f t="shared" si="189"/>
        <v>-1.0000622122682665E-2</v>
      </c>
      <c r="Y6031" s="193"/>
      <c r="Z6031" s="197">
        <v>6029</v>
      </c>
    </row>
    <row r="6032" spans="1:26" ht="14.4" x14ac:dyDescent="0.3">
      <c r="A6032" s="7">
        <v>35384</v>
      </c>
      <c r="B6032" s="191">
        <v>735.88000499999998</v>
      </c>
      <c r="C6032" s="191">
        <v>741.919983</v>
      </c>
      <c r="D6032" s="191">
        <v>735.15002400000003</v>
      </c>
      <c r="E6032" s="191">
        <v>737.61999500000002</v>
      </c>
      <c r="F6032" s="192">
        <v>737.61999500000002</v>
      </c>
      <c r="G6032" s="191">
        <v>529100000</v>
      </c>
      <c r="H6032" s="194">
        <f t="shared" si="188"/>
        <v>2.3645023484501855E-3</v>
      </c>
      <c r="I6032" s="193"/>
      <c r="J6032" s="197">
        <v>6030</v>
      </c>
      <c r="K6032" s="234"/>
      <c r="L6032" s="234"/>
      <c r="M6032" s="234"/>
      <c r="N6032" s="234"/>
      <c r="O6032" s="234"/>
      <c r="P6032" s="234"/>
      <c r="Q6032" s="7">
        <v>35384</v>
      </c>
      <c r="R6032" s="234">
        <v>0.23102700000000001</v>
      </c>
      <c r="S6032" s="234">
        <v>0.23214299999999999</v>
      </c>
      <c r="T6032" s="234">
        <v>0.223214</v>
      </c>
      <c r="U6032" s="234">
        <v>0.223214</v>
      </c>
      <c r="V6032" s="192">
        <v>0.192888</v>
      </c>
      <c r="W6032" s="234">
        <v>130715200</v>
      </c>
      <c r="X6032" s="194">
        <f t="shared" si="189"/>
        <v>-2.4389256992564834E-2</v>
      </c>
      <c r="Y6032" s="193"/>
      <c r="Z6032" s="197">
        <v>6030</v>
      </c>
    </row>
    <row r="6033" spans="1:26" ht="14.4" x14ac:dyDescent="0.3">
      <c r="A6033" s="7">
        <v>35383</v>
      </c>
      <c r="B6033" s="191">
        <v>731.13000499999998</v>
      </c>
      <c r="C6033" s="191">
        <v>735.98999000000003</v>
      </c>
      <c r="D6033" s="191">
        <v>729.20001200000002</v>
      </c>
      <c r="E6033" s="191">
        <v>735.88000499999998</v>
      </c>
      <c r="F6033" s="192">
        <v>735.88000499999998</v>
      </c>
      <c r="G6033" s="191">
        <v>480350000</v>
      </c>
      <c r="H6033" s="194">
        <f t="shared" si="188"/>
        <v>6.4967925916267107E-3</v>
      </c>
      <c r="I6033" s="193"/>
      <c r="J6033" s="197">
        <v>6031</v>
      </c>
      <c r="K6033" s="234"/>
      <c r="L6033" s="234"/>
      <c r="M6033" s="234"/>
      <c r="N6033" s="234"/>
      <c r="O6033" s="234"/>
      <c r="P6033" s="234"/>
      <c r="Q6033" s="7">
        <v>35383</v>
      </c>
      <c r="R6033" s="234">
        <v>0.22767899999999999</v>
      </c>
      <c r="S6033" s="234">
        <v>0.229911</v>
      </c>
      <c r="T6033" s="234">
        <v>0.22656299999999999</v>
      </c>
      <c r="U6033" s="234">
        <v>0.228795</v>
      </c>
      <c r="V6033" s="192">
        <v>0.19771</v>
      </c>
      <c r="W6033" s="234">
        <v>48529600</v>
      </c>
      <c r="X6033" s="194">
        <f t="shared" si="189"/>
        <v>2.4438720668465441E-3</v>
      </c>
      <c r="Y6033" s="193"/>
      <c r="Z6033" s="197">
        <v>6031</v>
      </c>
    </row>
    <row r="6034" spans="1:26" ht="14.4" x14ac:dyDescent="0.3">
      <c r="A6034" s="7">
        <v>35382</v>
      </c>
      <c r="B6034" s="191">
        <v>729.55999799999995</v>
      </c>
      <c r="C6034" s="191">
        <v>732.10998500000005</v>
      </c>
      <c r="D6034" s="191">
        <v>728.03002900000001</v>
      </c>
      <c r="E6034" s="191">
        <v>731.13000499999998</v>
      </c>
      <c r="F6034" s="192">
        <v>731.13000499999998</v>
      </c>
      <c r="G6034" s="191">
        <v>429840000</v>
      </c>
      <c r="H6034" s="194">
        <f t="shared" si="188"/>
        <v>2.1519916172816709E-3</v>
      </c>
      <c r="I6034" s="193"/>
      <c r="J6034" s="197">
        <v>6032</v>
      </c>
      <c r="K6034" s="234"/>
      <c r="L6034" s="234"/>
      <c r="M6034" s="234"/>
      <c r="N6034" s="234"/>
      <c r="O6034" s="234"/>
      <c r="P6034" s="234"/>
      <c r="Q6034" s="7">
        <v>35382</v>
      </c>
      <c r="R6034" s="234">
        <v>0.22656299999999999</v>
      </c>
      <c r="S6034" s="234">
        <v>0.23102700000000001</v>
      </c>
      <c r="T6034" s="234">
        <v>0.223214</v>
      </c>
      <c r="U6034" s="234">
        <v>0.228237</v>
      </c>
      <c r="V6034" s="192">
        <v>0.19722799999999999</v>
      </c>
      <c r="W6034" s="234">
        <v>83608000</v>
      </c>
      <c r="X6034" s="194">
        <f t="shared" si="189"/>
        <v>1.2375716698234736E-2</v>
      </c>
      <c r="Y6034" s="193"/>
      <c r="Z6034" s="197">
        <v>6032</v>
      </c>
    </row>
    <row r="6035" spans="1:26" ht="14.4" x14ac:dyDescent="0.3">
      <c r="A6035" s="7">
        <v>35381</v>
      </c>
      <c r="B6035" s="191">
        <v>731.86999500000002</v>
      </c>
      <c r="C6035" s="191">
        <v>733.03997800000002</v>
      </c>
      <c r="D6035" s="191">
        <v>728.20001200000002</v>
      </c>
      <c r="E6035" s="191">
        <v>729.55999799999995</v>
      </c>
      <c r="F6035" s="192">
        <v>729.55999799999995</v>
      </c>
      <c r="G6035" s="191">
        <v>471740000</v>
      </c>
      <c r="H6035" s="194">
        <f t="shared" si="188"/>
        <v>-3.1562941721638236E-3</v>
      </c>
      <c r="I6035" s="193"/>
      <c r="J6035" s="197">
        <v>6033</v>
      </c>
      <c r="K6035" s="234"/>
      <c r="L6035" s="234"/>
      <c r="M6035" s="234"/>
      <c r="N6035" s="234"/>
      <c r="O6035" s="234"/>
      <c r="P6035" s="234"/>
      <c r="Q6035" s="7">
        <v>35381</v>
      </c>
      <c r="R6035" s="234">
        <v>0.23325899999999999</v>
      </c>
      <c r="S6035" s="234">
        <v>0.234375</v>
      </c>
      <c r="T6035" s="234">
        <v>0.22433</v>
      </c>
      <c r="U6035" s="234">
        <v>0.22544600000000001</v>
      </c>
      <c r="V6035" s="192">
        <v>0.19481699999999999</v>
      </c>
      <c r="W6035" s="234">
        <v>142956800</v>
      </c>
      <c r="X6035" s="194">
        <f t="shared" si="189"/>
        <v>-2.8847879404199389E-2</v>
      </c>
      <c r="Y6035" s="193"/>
      <c r="Z6035" s="197">
        <v>6033</v>
      </c>
    </row>
    <row r="6036" spans="1:26" ht="14.4" x14ac:dyDescent="0.3">
      <c r="A6036" s="7">
        <v>35380</v>
      </c>
      <c r="B6036" s="191">
        <v>730.82000700000003</v>
      </c>
      <c r="C6036" s="191">
        <v>732.59997599999997</v>
      </c>
      <c r="D6036" s="191">
        <v>729.94000200000005</v>
      </c>
      <c r="E6036" s="191">
        <v>731.86999500000002</v>
      </c>
      <c r="F6036" s="192">
        <v>731.86999500000002</v>
      </c>
      <c r="G6036" s="191">
        <v>353960000</v>
      </c>
      <c r="H6036" s="194">
        <f t="shared" si="188"/>
        <v>1.4367258558097805E-3</v>
      </c>
      <c r="I6036" s="193"/>
      <c r="J6036" s="197">
        <v>6034</v>
      </c>
      <c r="K6036" s="234"/>
      <c r="L6036" s="234"/>
      <c r="M6036" s="234"/>
      <c r="N6036" s="234"/>
      <c r="O6036" s="234"/>
      <c r="P6036" s="234"/>
      <c r="Q6036" s="7">
        <v>35380</v>
      </c>
      <c r="R6036" s="234">
        <v>0.23549100000000001</v>
      </c>
      <c r="S6036" s="234">
        <v>0.23549100000000001</v>
      </c>
      <c r="T6036" s="234">
        <v>0.23102700000000001</v>
      </c>
      <c r="U6036" s="234">
        <v>0.23214299999999999</v>
      </c>
      <c r="V6036" s="192">
        <v>0.200604</v>
      </c>
      <c r="W6036" s="234">
        <v>92534400</v>
      </c>
      <c r="X6036" s="194">
        <f t="shared" si="189"/>
        <v>-9.5243738057501064E-3</v>
      </c>
      <c r="Y6036" s="193"/>
      <c r="Z6036" s="197">
        <v>6034</v>
      </c>
    </row>
    <row r="6037" spans="1:26" ht="14.4" x14ac:dyDescent="0.3">
      <c r="A6037" s="7">
        <v>35377</v>
      </c>
      <c r="B6037" s="191">
        <v>727.65002400000003</v>
      </c>
      <c r="C6037" s="191">
        <v>730.82000700000003</v>
      </c>
      <c r="D6037" s="191">
        <v>725.21997099999999</v>
      </c>
      <c r="E6037" s="191">
        <v>730.82000700000003</v>
      </c>
      <c r="F6037" s="192">
        <v>730.82000700000003</v>
      </c>
      <c r="G6037" s="191">
        <v>402320000</v>
      </c>
      <c r="H6037" s="194">
        <f t="shared" si="188"/>
        <v>4.3564665642064236E-3</v>
      </c>
      <c r="I6037" s="193"/>
      <c r="J6037" s="197">
        <v>6035</v>
      </c>
      <c r="K6037" s="234"/>
      <c r="L6037" s="234"/>
      <c r="M6037" s="234"/>
      <c r="N6037" s="234"/>
      <c r="O6037" s="234"/>
      <c r="P6037" s="234"/>
      <c r="Q6037" s="7">
        <v>35377</v>
      </c>
      <c r="R6037" s="234">
        <v>0.23102700000000001</v>
      </c>
      <c r="S6037" s="234">
        <v>0.234375</v>
      </c>
      <c r="T6037" s="234">
        <v>0.229911</v>
      </c>
      <c r="U6037" s="234">
        <v>0.234375</v>
      </c>
      <c r="V6037" s="192">
        <v>0.20253299999999999</v>
      </c>
      <c r="W6037" s="234">
        <v>188708800</v>
      </c>
      <c r="X6037" s="194">
        <f t="shared" si="189"/>
        <v>1.449616557886976E-2</v>
      </c>
      <c r="Y6037" s="193"/>
      <c r="Z6037" s="197">
        <v>6035</v>
      </c>
    </row>
    <row r="6038" spans="1:26" ht="14.4" x14ac:dyDescent="0.3">
      <c r="A6038" s="7">
        <v>35376</v>
      </c>
      <c r="B6038" s="191">
        <v>724.59002699999996</v>
      </c>
      <c r="C6038" s="191">
        <v>729.48999000000003</v>
      </c>
      <c r="D6038" s="191">
        <v>722.22997999999995</v>
      </c>
      <c r="E6038" s="191">
        <v>727.65002400000003</v>
      </c>
      <c r="F6038" s="192">
        <v>727.65002400000003</v>
      </c>
      <c r="G6038" s="191">
        <v>502530000</v>
      </c>
      <c r="H6038" s="194">
        <f t="shared" si="188"/>
        <v>4.2230735808899932E-3</v>
      </c>
      <c r="I6038" s="193"/>
      <c r="J6038" s="197">
        <v>6036</v>
      </c>
      <c r="K6038" s="234"/>
      <c r="L6038" s="234"/>
      <c r="M6038" s="234"/>
      <c r="N6038" s="234"/>
      <c r="O6038" s="234"/>
      <c r="P6038" s="234"/>
      <c r="Q6038" s="7">
        <v>35376</v>
      </c>
      <c r="R6038" s="234">
        <v>0.22656299999999999</v>
      </c>
      <c r="S6038" s="234">
        <v>0.23214299999999999</v>
      </c>
      <c r="T6038" s="234">
        <v>0.22544600000000001</v>
      </c>
      <c r="U6038" s="234">
        <v>0.23102700000000001</v>
      </c>
      <c r="V6038" s="192">
        <v>0.19963900000000001</v>
      </c>
      <c r="W6038" s="234">
        <v>155075200</v>
      </c>
      <c r="X6038" s="194">
        <f t="shared" si="189"/>
        <v>1.4704237951470458E-2</v>
      </c>
      <c r="Y6038" s="193"/>
      <c r="Z6038" s="197">
        <v>6036</v>
      </c>
    </row>
    <row r="6039" spans="1:26" ht="14.4" x14ac:dyDescent="0.3">
      <c r="A6039" s="7">
        <v>35375</v>
      </c>
      <c r="B6039" s="191">
        <v>714.14001499999995</v>
      </c>
      <c r="C6039" s="191">
        <v>724.59997599999997</v>
      </c>
      <c r="D6039" s="191">
        <v>712.830017</v>
      </c>
      <c r="E6039" s="191">
        <v>724.59002699999996</v>
      </c>
      <c r="F6039" s="192">
        <v>724.59002699999996</v>
      </c>
      <c r="G6039" s="191">
        <v>509600000</v>
      </c>
      <c r="H6039" s="194">
        <f t="shared" si="188"/>
        <v>1.4633001625038496E-2</v>
      </c>
      <c r="I6039" s="193"/>
      <c r="J6039" s="197">
        <v>6037</v>
      </c>
      <c r="K6039" s="234"/>
      <c r="L6039" s="234"/>
      <c r="M6039" s="234"/>
      <c r="N6039" s="234"/>
      <c r="O6039" s="234"/>
      <c r="P6039" s="234"/>
      <c r="Q6039" s="7">
        <v>35375</v>
      </c>
      <c r="R6039" s="234">
        <v>0.228795</v>
      </c>
      <c r="S6039" s="234">
        <v>0.229911</v>
      </c>
      <c r="T6039" s="234">
        <v>0.22209799999999999</v>
      </c>
      <c r="U6039" s="234">
        <v>0.22767899999999999</v>
      </c>
      <c r="V6039" s="192">
        <v>0.196746</v>
      </c>
      <c r="W6039" s="234">
        <v>180308800</v>
      </c>
      <c r="X6039" s="194">
        <f t="shared" si="189"/>
        <v>0</v>
      </c>
      <c r="Y6039" s="193"/>
      <c r="Z6039" s="197">
        <v>6037</v>
      </c>
    </row>
    <row r="6040" spans="1:26" ht="14.4" x14ac:dyDescent="0.3">
      <c r="A6040" s="7">
        <v>35374</v>
      </c>
      <c r="B6040" s="191">
        <v>706.72997999999995</v>
      </c>
      <c r="C6040" s="191">
        <v>714.55999799999995</v>
      </c>
      <c r="D6040" s="191">
        <v>706.72997999999995</v>
      </c>
      <c r="E6040" s="191">
        <v>714.14001499999995</v>
      </c>
      <c r="F6040" s="192">
        <v>714.14001499999995</v>
      </c>
      <c r="G6040" s="191">
        <v>486660000</v>
      </c>
      <c r="H6040" s="194">
        <f t="shared" si="188"/>
        <v>1.0484959191910882E-2</v>
      </c>
      <c r="I6040" s="193"/>
      <c r="J6040" s="197">
        <v>6038</v>
      </c>
      <c r="K6040" s="234"/>
      <c r="L6040" s="234"/>
      <c r="M6040" s="234"/>
      <c r="N6040" s="234"/>
      <c r="O6040" s="234"/>
      <c r="P6040" s="234"/>
      <c r="Q6040" s="7">
        <v>35374</v>
      </c>
      <c r="R6040" s="234">
        <v>0.21875</v>
      </c>
      <c r="S6040" s="234">
        <v>0.23102700000000001</v>
      </c>
      <c r="T6040" s="234">
        <v>0.21875</v>
      </c>
      <c r="U6040" s="234">
        <v>0.22767899999999999</v>
      </c>
      <c r="V6040" s="192">
        <v>0.196746</v>
      </c>
      <c r="W6040" s="234">
        <v>378112000</v>
      </c>
      <c r="X6040" s="194">
        <f t="shared" si="189"/>
        <v>4.6154009762530139E-2</v>
      </c>
      <c r="Y6040" s="193"/>
      <c r="Z6040" s="197">
        <v>6038</v>
      </c>
    </row>
    <row r="6041" spans="1:26" ht="14.4" x14ac:dyDescent="0.3">
      <c r="A6041" s="7">
        <v>35373</v>
      </c>
      <c r="B6041" s="191">
        <v>703.77002000000005</v>
      </c>
      <c r="C6041" s="191">
        <v>707.02002000000005</v>
      </c>
      <c r="D6041" s="191">
        <v>702.84002699999996</v>
      </c>
      <c r="E6041" s="191">
        <v>706.72997999999995</v>
      </c>
      <c r="F6041" s="192">
        <v>706.72997999999995</v>
      </c>
      <c r="G6041" s="191">
        <v>398790000</v>
      </c>
      <c r="H6041" s="194">
        <f t="shared" si="188"/>
        <v>4.2058625913049125E-3</v>
      </c>
      <c r="I6041" s="193"/>
      <c r="J6041" s="197">
        <v>6039</v>
      </c>
      <c r="K6041" s="234"/>
      <c r="L6041" s="234"/>
      <c r="M6041" s="234"/>
      <c r="N6041" s="234"/>
      <c r="O6041" s="234"/>
      <c r="P6041" s="234"/>
      <c r="Q6041" s="7">
        <v>35373</v>
      </c>
      <c r="R6041" s="234">
        <v>0.21763399999999999</v>
      </c>
      <c r="S6041" s="234">
        <v>0.21875</v>
      </c>
      <c r="T6041" s="234">
        <v>0.21205399999999999</v>
      </c>
      <c r="U6041" s="234">
        <v>0.21763399999999999</v>
      </c>
      <c r="V6041" s="192">
        <v>0.18806600000000001</v>
      </c>
      <c r="W6041" s="234">
        <v>91268800</v>
      </c>
      <c r="X6041" s="194">
        <f t="shared" si="189"/>
        <v>5.1522698848757388E-3</v>
      </c>
      <c r="Y6041" s="193"/>
      <c r="Z6041" s="197">
        <v>6039</v>
      </c>
    </row>
    <row r="6042" spans="1:26" ht="14.4" x14ac:dyDescent="0.3">
      <c r="A6042" s="7">
        <v>35370</v>
      </c>
      <c r="B6042" s="191">
        <v>705.27002000000005</v>
      </c>
      <c r="C6042" s="191">
        <v>708.59997599999997</v>
      </c>
      <c r="D6042" s="191">
        <v>701.29998799999998</v>
      </c>
      <c r="E6042" s="191">
        <v>703.77002000000005</v>
      </c>
      <c r="F6042" s="192">
        <v>703.77002000000005</v>
      </c>
      <c r="G6042" s="191">
        <v>465510000</v>
      </c>
      <c r="H6042" s="194">
        <f t="shared" si="188"/>
        <v>-2.1268449777575968E-3</v>
      </c>
      <c r="I6042" s="193"/>
      <c r="J6042" s="197">
        <v>6040</v>
      </c>
      <c r="K6042" s="234"/>
      <c r="L6042" s="234"/>
      <c r="M6042" s="234"/>
      <c r="N6042" s="234"/>
      <c r="O6042" s="234"/>
      <c r="P6042" s="234"/>
      <c r="Q6042" s="7">
        <v>35370</v>
      </c>
      <c r="R6042" s="234">
        <v>0.208705</v>
      </c>
      <c r="S6042" s="234">
        <v>0.21651799999999999</v>
      </c>
      <c r="T6042" s="234">
        <v>0.20647299999999999</v>
      </c>
      <c r="U6042" s="234">
        <v>0.21651799999999999</v>
      </c>
      <c r="V6042" s="192">
        <v>0.18710199999999999</v>
      </c>
      <c r="W6042" s="234">
        <v>211332800</v>
      </c>
      <c r="X6042" s="194">
        <f t="shared" si="189"/>
        <v>5.4351194937365031E-2</v>
      </c>
      <c r="Y6042" s="193"/>
      <c r="Z6042" s="197">
        <v>6040</v>
      </c>
    </row>
    <row r="6043" spans="1:26" ht="14.4" x14ac:dyDescent="0.3">
      <c r="A6043" s="7">
        <v>35369</v>
      </c>
      <c r="B6043" s="191">
        <v>700.90002400000003</v>
      </c>
      <c r="C6043" s="191">
        <v>706.60998500000005</v>
      </c>
      <c r="D6043" s="191">
        <v>700.34997599999997</v>
      </c>
      <c r="E6043" s="191">
        <v>705.27002000000005</v>
      </c>
      <c r="F6043" s="192">
        <v>705.27002000000005</v>
      </c>
      <c r="G6043" s="191">
        <v>482840000</v>
      </c>
      <c r="H6043" s="194">
        <f t="shared" si="188"/>
        <v>6.2348349983791899E-3</v>
      </c>
      <c r="I6043" s="193"/>
      <c r="J6043" s="197">
        <v>6041</v>
      </c>
      <c r="K6043" s="234"/>
      <c r="L6043" s="234"/>
      <c r="M6043" s="234"/>
      <c r="N6043" s="234"/>
      <c r="O6043" s="234"/>
      <c r="P6043" s="234"/>
      <c r="Q6043" s="7">
        <v>35369</v>
      </c>
      <c r="R6043" s="234">
        <v>0.207589</v>
      </c>
      <c r="S6043" s="234">
        <v>0.208705</v>
      </c>
      <c r="T6043" s="234">
        <v>0.198661</v>
      </c>
      <c r="U6043" s="234">
        <v>0.20535700000000001</v>
      </c>
      <c r="V6043" s="192">
        <v>0.177457</v>
      </c>
      <c r="W6043" s="234">
        <v>194219200</v>
      </c>
      <c r="X6043" s="194">
        <f t="shared" si="189"/>
        <v>5.4619729960961204E-3</v>
      </c>
      <c r="Y6043" s="193"/>
      <c r="Z6043" s="197">
        <v>6041</v>
      </c>
    </row>
    <row r="6044" spans="1:26" ht="14.4" x14ac:dyDescent="0.3">
      <c r="A6044" s="7">
        <v>35368</v>
      </c>
      <c r="B6044" s="191">
        <v>701.5</v>
      </c>
      <c r="C6044" s="191">
        <v>703.44000200000005</v>
      </c>
      <c r="D6044" s="191">
        <v>700.04998799999998</v>
      </c>
      <c r="E6044" s="191">
        <v>700.90002400000003</v>
      </c>
      <c r="F6044" s="192">
        <v>700.90002400000003</v>
      </c>
      <c r="G6044" s="191">
        <v>437770000</v>
      </c>
      <c r="H6044" s="194">
        <f t="shared" si="188"/>
        <v>-8.5527583749104728E-4</v>
      </c>
      <c r="I6044" s="193"/>
      <c r="J6044" s="197">
        <v>6042</v>
      </c>
      <c r="K6044" s="234"/>
      <c r="L6044" s="234"/>
      <c r="M6044" s="234"/>
      <c r="N6044" s="234"/>
      <c r="O6044" s="234"/>
      <c r="P6044" s="234"/>
      <c r="Q6044" s="7">
        <v>35368</v>
      </c>
      <c r="R6044" s="234">
        <v>0.20982100000000001</v>
      </c>
      <c r="S6044" s="234">
        <v>0.214286</v>
      </c>
      <c r="T6044" s="234">
        <v>0.20424100000000001</v>
      </c>
      <c r="U6044" s="234">
        <v>0.20424100000000001</v>
      </c>
      <c r="V6044" s="192">
        <v>0.17649300000000001</v>
      </c>
      <c r="W6044" s="234">
        <v>257051200</v>
      </c>
      <c r="X6044" s="194">
        <f t="shared" si="189"/>
        <v>-1.6127234009342864E-2</v>
      </c>
      <c r="Y6044" s="193"/>
      <c r="Z6044" s="197">
        <v>6042</v>
      </c>
    </row>
    <row r="6045" spans="1:26" ht="14.4" x14ac:dyDescent="0.3">
      <c r="A6045" s="7">
        <v>35367</v>
      </c>
      <c r="B6045" s="191">
        <v>697.26000999999997</v>
      </c>
      <c r="C6045" s="191">
        <v>703.25</v>
      </c>
      <c r="D6045" s="191">
        <v>696.21997099999999</v>
      </c>
      <c r="E6045" s="191">
        <v>701.5</v>
      </c>
      <c r="F6045" s="192">
        <v>701.5</v>
      </c>
      <c r="G6045" s="191">
        <v>443890000</v>
      </c>
      <c r="H6045" s="194">
        <f t="shared" si="188"/>
        <v>6.0809309858456308E-3</v>
      </c>
      <c r="I6045" s="193"/>
      <c r="J6045" s="197">
        <v>6043</v>
      </c>
      <c r="K6045" s="234"/>
      <c r="L6045" s="234"/>
      <c r="M6045" s="234"/>
      <c r="N6045" s="234"/>
      <c r="O6045" s="234"/>
      <c r="P6045" s="234"/>
      <c r="Q6045" s="7">
        <v>35367</v>
      </c>
      <c r="R6045" s="234">
        <v>0.21986600000000001</v>
      </c>
      <c r="S6045" s="234">
        <v>0.22098200000000001</v>
      </c>
      <c r="T6045" s="234">
        <v>0.20647299999999999</v>
      </c>
      <c r="U6045" s="234">
        <v>0.207589</v>
      </c>
      <c r="V6045" s="192">
        <v>0.17938599999999999</v>
      </c>
      <c r="W6045" s="234">
        <v>199628800</v>
      </c>
      <c r="X6045" s="194">
        <f t="shared" si="189"/>
        <v>-5.1018356874570243E-2</v>
      </c>
      <c r="Y6045" s="193"/>
      <c r="Z6045" s="197">
        <v>6043</v>
      </c>
    </row>
    <row r="6046" spans="1:26" ht="14.4" x14ac:dyDescent="0.3">
      <c r="A6046" s="7">
        <v>35366</v>
      </c>
      <c r="B6046" s="191">
        <v>700.919983</v>
      </c>
      <c r="C6046" s="191">
        <v>705.40002400000003</v>
      </c>
      <c r="D6046" s="191">
        <v>697.25</v>
      </c>
      <c r="E6046" s="191">
        <v>697.26000999999997</v>
      </c>
      <c r="F6046" s="192">
        <v>697.26000999999997</v>
      </c>
      <c r="G6046" s="191">
        <v>383620000</v>
      </c>
      <c r="H6046" s="194">
        <f t="shared" si="188"/>
        <v>-5.2216702173834813E-3</v>
      </c>
      <c r="I6046" s="193"/>
      <c r="J6046" s="197">
        <v>6044</v>
      </c>
      <c r="K6046" s="234"/>
      <c r="L6046" s="234"/>
      <c r="M6046" s="234"/>
      <c r="N6046" s="234"/>
      <c r="O6046" s="234"/>
      <c r="P6046" s="234"/>
      <c r="Q6046" s="7">
        <v>35366</v>
      </c>
      <c r="R6046" s="234">
        <v>0.22433</v>
      </c>
      <c r="S6046" s="234">
        <v>0.22433</v>
      </c>
      <c r="T6046" s="234">
        <v>0.21875</v>
      </c>
      <c r="U6046" s="234">
        <v>0.21875</v>
      </c>
      <c r="V6046" s="192">
        <v>0.18903</v>
      </c>
      <c r="W6046" s="234">
        <v>119996800</v>
      </c>
      <c r="X6046" s="194">
        <f t="shared" si="189"/>
        <v>0</v>
      </c>
      <c r="Y6046" s="193"/>
      <c r="Z6046" s="197">
        <v>6044</v>
      </c>
    </row>
    <row r="6047" spans="1:26" ht="14.4" x14ac:dyDescent="0.3">
      <c r="A6047" s="7">
        <v>35363</v>
      </c>
      <c r="B6047" s="191">
        <v>702.28997800000002</v>
      </c>
      <c r="C6047" s="191">
        <v>704.10998500000005</v>
      </c>
      <c r="D6047" s="191">
        <v>700.53002900000001</v>
      </c>
      <c r="E6047" s="191">
        <v>700.919983</v>
      </c>
      <c r="F6047" s="192">
        <v>700.919983</v>
      </c>
      <c r="G6047" s="191">
        <v>367640000</v>
      </c>
      <c r="H6047" s="194">
        <f t="shared" si="188"/>
        <v>-1.9507540231479953E-3</v>
      </c>
      <c r="I6047" s="193"/>
      <c r="J6047" s="197">
        <v>6045</v>
      </c>
      <c r="K6047" s="234"/>
      <c r="L6047" s="234"/>
      <c r="M6047" s="234"/>
      <c r="N6047" s="234"/>
      <c r="O6047" s="234"/>
      <c r="P6047" s="234"/>
      <c r="Q6047" s="7">
        <v>35363</v>
      </c>
      <c r="R6047" s="234">
        <v>0.22209799999999999</v>
      </c>
      <c r="S6047" s="234">
        <v>0.223214</v>
      </c>
      <c r="T6047" s="234">
        <v>0.21875</v>
      </c>
      <c r="U6047" s="234">
        <v>0.21875</v>
      </c>
      <c r="V6047" s="192">
        <v>0.18903</v>
      </c>
      <c r="W6047" s="234">
        <v>77560000</v>
      </c>
      <c r="X6047" s="194">
        <f t="shared" si="189"/>
        <v>-1.0101644855701938E-2</v>
      </c>
      <c r="Y6047" s="193"/>
      <c r="Z6047" s="197">
        <v>6045</v>
      </c>
    </row>
    <row r="6048" spans="1:26" ht="14.4" x14ac:dyDescent="0.3">
      <c r="A6048" s="7">
        <v>35362</v>
      </c>
      <c r="B6048" s="191">
        <v>707.27002000000005</v>
      </c>
      <c r="C6048" s="191">
        <v>708.25</v>
      </c>
      <c r="D6048" s="191">
        <v>702.10998500000005</v>
      </c>
      <c r="E6048" s="191">
        <v>702.28997800000002</v>
      </c>
      <c r="F6048" s="192">
        <v>702.28997800000002</v>
      </c>
      <c r="G6048" s="191">
        <v>418970000</v>
      </c>
      <c r="H6048" s="194">
        <f t="shared" si="188"/>
        <v>-7.0412174405469997E-3</v>
      </c>
      <c r="I6048" s="193"/>
      <c r="J6048" s="197">
        <v>6046</v>
      </c>
      <c r="K6048" s="234"/>
      <c r="L6048" s="234"/>
      <c r="M6048" s="234"/>
      <c r="N6048" s="234"/>
      <c r="O6048" s="234"/>
      <c r="P6048" s="234"/>
      <c r="Q6048" s="7">
        <v>35362</v>
      </c>
      <c r="R6048" s="234">
        <v>0.223214</v>
      </c>
      <c r="S6048" s="234">
        <v>0.223214</v>
      </c>
      <c r="T6048" s="234">
        <v>0.21875</v>
      </c>
      <c r="U6048" s="234">
        <v>0.22098200000000001</v>
      </c>
      <c r="V6048" s="192">
        <v>0.19095899999999999</v>
      </c>
      <c r="W6048" s="234">
        <v>84369600</v>
      </c>
      <c r="X6048" s="194">
        <f t="shared" si="189"/>
        <v>0</v>
      </c>
      <c r="Y6048" s="193"/>
      <c r="Z6048" s="197">
        <v>6046</v>
      </c>
    </row>
    <row r="6049" spans="1:26" ht="14.4" x14ac:dyDescent="0.3">
      <c r="A6049" s="7">
        <v>35361</v>
      </c>
      <c r="B6049" s="191">
        <v>706.57000700000003</v>
      </c>
      <c r="C6049" s="191">
        <v>707.30999799999995</v>
      </c>
      <c r="D6049" s="191">
        <v>700.97997999999995</v>
      </c>
      <c r="E6049" s="191">
        <v>707.27002000000005</v>
      </c>
      <c r="F6049" s="192">
        <v>707.27002000000005</v>
      </c>
      <c r="G6049" s="191">
        <v>442170000</v>
      </c>
      <c r="H6049" s="194">
        <f t="shared" si="188"/>
        <v>9.9071994716018658E-4</v>
      </c>
      <c r="I6049" s="193"/>
      <c r="J6049" s="197">
        <v>6047</v>
      </c>
      <c r="K6049" s="234"/>
      <c r="L6049" s="234"/>
      <c r="M6049" s="234"/>
      <c r="N6049" s="234"/>
      <c r="O6049" s="234"/>
      <c r="P6049" s="234"/>
      <c r="Q6049" s="7">
        <v>35361</v>
      </c>
      <c r="R6049" s="234">
        <v>0.22098200000000001</v>
      </c>
      <c r="S6049" s="234">
        <v>0.22544600000000001</v>
      </c>
      <c r="T6049" s="234">
        <v>0.21763399999999999</v>
      </c>
      <c r="U6049" s="234">
        <v>0.22098200000000001</v>
      </c>
      <c r="V6049" s="192">
        <v>0.19095899999999999</v>
      </c>
      <c r="W6049" s="234">
        <v>160059200</v>
      </c>
      <c r="X6049" s="194">
        <f t="shared" si="189"/>
        <v>-5.0280319293054612E-3</v>
      </c>
      <c r="Y6049" s="193"/>
      <c r="Z6049" s="197">
        <v>6047</v>
      </c>
    </row>
    <row r="6050" spans="1:26" ht="14.4" x14ac:dyDescent="0.3">
      <c r="A6050" s="7">
        <v>35360</v>
      </c>
      <c r="B6050" s="191">
        <v>709.84997599999997</v>
      </c>
      <c r="C6050" s="191">
        <v>709.84997599999997</v>
      </c>
      <c r="D6050" s="191">
        <v>704.54998799999998</v>
      </c>
      <c r="E6050" s="191">
        <v>706.57000700000003</v>
      </c>
      <c r="F6050" s="192">
        <v>706.57000700000003</v>
      </c>
      <c r="G6050" s="191">
        <v>410790000</v>
      </c>
      <c r="H6050" s="194">
        <f t="shared" si="188"/>
        <v>-4.6206509979510616E-3</v>
      </c>
      <c r="I6050" s="193"/>
      <c r="J6050" s="197">
        <v>6048</v>
      </c>
      <c r="K6050" s="234"/>
      <c r="L6050" s="234"/>
      <c r="M6050" s="234"/>
      <c r="N6050" s="234"/>
      <c r="O6050" s="234"/>
      <c r="P6050" s="234"/>
      <c r="Q6050" s="7">
        <v>35360</v>
      </c>
      <c r="R6050" s="234">
        <v>0.228795</v>
      </c>
      <c r="S6050" s="234">
        <v>0.228795</v>
      </c>
      <c r="T6050" s="234">
        <v>0.21651799999999999</v>
      </c>
      <c r="U6050" s="234">
        <v>0.22209799999999999</v>
      </c>
      <c r="V6050" s="192">
        <v>0.19192400000000001</v>
      </c>
      <c r="W6050" s="234">
        <v>213718400</v>
      </c>
      <c r="X6050" s="194">
        <f t="shared" si="189"/>
        <v>-2.9265085225835749E-2</v>
      </c>
      <c r="Y6050" s="193"/>
      <c r="Z6050" s="197">
        <v>6048</v>
      </c>
    </row>
    <row r="6051" spans="1:26" ht="14.4" x14ac:dyDescent="0.3">
      <c r="A6051" s="7">
        <v>35359</v>
      </c>
      <c r="B6051" s="191">
        <v>710.82000700000003</v>
      </c>
      <c r="C6051" s="191">
        <v>714.09997599999997</v>
      </c>
      <c r="D6051" s="191">
        <v>707.71002199999998</v>
      </c>
      <c r="E6051" s="191">
        <v>709.84997599999997</v>
      </c>
      <c r="F6051" s="192">
        <v>709.84997599999997</v>
      </c>
      <c r="G6051" s="191">
        <v>414630000</v>
      </c>
      <c r="H6051" s="194">
        <f t="shared" si="188"/>
        <v>-1.3646647399445844E-3</v>
      </c>
      <c r="I6051" s="193"/>
      <c r="J6051" s="197">
        <v>6049</v>
      </c>
      <c r="K6051" s="234"/>
      <c r="L6051" s="234"/>
      <c r="M6051" s="234"/>
      <c r="N6051" s="234"/>
      <c r="O6051" s="234"/>
      <c r="P6051" s="234"/>
      <c r="Q6051" s="7">
        <v>35359</v>
      </c>
      <c r="R6051" s="234">
        <v>0.23660700000000001</v>
      </c>
      <c r="S6051" s="234">
        <v>0.23772299999999999</v>
      </c>
      <c r="T6051" s="234">
        <v>0.22767899999999999</v>
      </c>
      <c r="U6051" s="234">
        <v>0.228795</v>
      </c>
      <c r="V6051" s="192">
        <v>0.19771</v>
      </c>
      <c r="W6051" s="234">
        <v>187611200</v>
      </c>
      <c r="X6051" s="194">
        <f t="shared" si="189"/>
        <v>-3.5297447107502496E-2</v>
      </c>
      <c r="Y6051" s="193"/>
      <c r="Z6051" s="197">
        <v>6049</v>
      </c>
    </row>
    <row r="6052" spans="1:26" ht="14.4" x14ac:dyDescent="0.3">
      <c r="A6052" s="7">
        <v>35356</v>
      </c>
      <c r="B6052" s="191">
        <v>706.98999000000003</v>
      </c>
      <c r="C6052" s="191">
        <v>711.03997800000002</v>
      </c>
      <c r="D6052" s="191">
        <v>706.10998500000005</v>
      </c>
      <c r="E6052" s="191">
        <v>710.82000700000003</v>
      </c>
      <c r="F6052" s="192">
        <v>710.82000700000003</v>
      </c>
      <c r="G6052" s="191">
        <v>473020000</v>
      </c>
      <c r="H6052" s="194">
        <f t="shared" si="188"/>
        <v>5.4173567577668223E-3</v>
      </c>
      <c r="I6052" s="193"/>
      <c r="J6052" s="197">
        <v>6050</v>
      </c>
      <c r="K6052" s="234"/>
      <c r="L6052" s="234"/>
      <c r="M6052" s="234"/>
      <c r="N6052" s="234"/>
      <c r="O6052" s="234"/>
      <c r="P6052" s="234"/>
      <c r="Q6052" s="7">
        <v>35356</v>
      </c>
      <c r="R6052" s="234">
        <v>0.23660700000000001</v>
      </c>
      <c r="S6052" s="234">
        <v>0.23772299999999999</v>
      </c>
      <c r="T6052" s="234">
        <v>0.23214299999999999</v>
      </c>
      <c r="U6052" s="234">
        <v>0.23716499999999999</v>
      </c>
      <c r="V6052" s="192">
        <v>0.20494399999999999</v>
      </c>
      <c r="W6052" s="234">
        <v>382659200</v>
      </c>
      <c r="X6052" s="194">
        <f t="shared" si="189"/>
        <v>7.1106699361660171E-3</v>
      </c>
      <c r="Y6052" s="193"/>
      <c r="Z6052" s="197">
        <v>6050</v>
      </c>
    </row>
    <row r="6053" spans="1:26" ht="14.4" x14ac:dyDescent="0.3">
      <c r="A6053" s="7">
        <v>35355</v>
      </c>
      <c r="B6053" s="191">
        <v>705</v>
      </c>
      <c r="C6053" s="191">
        <v>708.52002000000005</v>
      </c>
      <c r="D6053" s="191">
        <v>704.76000999999997</v>
      </c>
      <c r="E6053" s="191">
        <v>706.98999000000003</v>
      </c>
      <c r="F6053" s="192">
        <v>706.98999000000003</v>
      </c>
      <c r="G6053" s="191">
        <v>478550000</v>
      </c>
      <c r="H6053" s="194">
        <f t="shared" si="188"/>
        <v>3.6626639299441009E-3</v>
      </c>
      <c r="I6053" s="193"/>
      <c r="J6053" s="197">
        <v>6051</v>
      </c>
      <c r="K6053" s="234"/>
      <c r="L6053" s="234"/>
      <c r="M6053" s="234"/>
      <c r="N6053" s="234"/>
      <c r="O6053" s="234"/>
      <c r="P6053" s="234"/>
      <c r="Q6053" s="7">
        <v>35355</v>
      </c>
      <c r="R6053" s="234">
        <v>0.245536</v>
      </c>
      <c r="S6053" s="234">
        <v>0.24776799999999999</v>
      </c>
      <c r="T6053" s="234">
        <v>0.23549100000000001</v>
      </c>
      <c r="U6053" s="234">
        <v>0.23549100000000001</v>
      </c>
      <c r="V6053" s="192">
        <v>0.20349700000000001</v>
      </c>
      <c r="W6053" s="234">
        <v>1026625600</v>
      </c>
      <c r="X6053" s="194">
        <f t="shared" si="189"/>
        <v>2.4270794010318463E-2</v>
      </c>
      <c r="Y6053" s="193"/>
      <c r="Z6053" s="197">
        <v>6051</v>
      </c>
    </row>
    <row r="6054" spans="1:26" ht="14.4" x14ac:dyDescent="0.3">
      <c r="A6054" s="7">
        <v>35354</v>
      </c>
      <c r="B6054" s="191">
        <v>702.57000700000003</v>
      </c>
      <c r="C6054" s="191">
        <v>704.419983</v>
      </c>
      <c r="D6054" s="191">
        <v>699.15002400000003</v>
      </c>
      <c r="E6054" s="191">
        <v>704.40997300000004</v>
      </c>
      <c r="F6054" s="192">
        <v>704.40997300000004</v>
      </c>
      <c r="G6054" s="191">
        <v>441410000</v>
      </c>
      <c r="H6054" s="194">
        <f t="shared" si="188"/>
        <v>2.6189076984039312E-3</v>
      </c>
      <c r="I6054" s="193"/>
      <c r="J6054" s="197">
        <v>6052</v>
      </c>
      <c r="K6054" s="234"/>
      <c r="L6054" s="234"/>
      <c r="M6054" s="234"/>
      <c r="N6054" s="234"/>
      <c r="O6054" s="234"/>
      <c r="P6054" s="234"/>
      <c r="Q6054" s="7">
        <v>35354</v>
      </c>
      <c r="R6054" s="234">
        <v>0.22544600000000001</v>
      </c>
      <c r="S6054" s="234">
        <v>0.23325899999999999</v>
      </c>
      <c r="T6054" s="234">
        <v>0.21986600000000001</v>
      </c>
      <c r="U6054" s="234">
        <v>0.229911</v>
      </c>
      <c r="V6054" s="192">
        <v>0.19867499999999999</v>
      </c>
      <c r="W6054" s="234">
        <v>334745600</v>
      </c>
      <c r="X6054" s="194">
        <f t="shared" si="189"/>
        <v>1.980319992608448E-2</v>
      </c>
      <c r="Y6054" s="193"/>
      <c r="Z6054" s="197">
        <v>6052</v>
      </c>
    </row>
    <row r="6055" spans="1:26" ht="14.4" x14ac:dyDescent="0.3">
      <c r="A6055" s="7">
        <v>35353</v>
      </c>
      <c r="B6055" s="191">
        <v>703.53997800000002</v>
      </c>
      <c r="C6055" s="191">
        <v>708.07000700000003</v>
      </c>
      <c r="D6055" s="191">
        <v>699.07000700000003</v>
      </c>
      <c r="E6055" s="191">
        <v>702.57000700000003</v>
      </c>
      <c r="F6055" s="192">
        <v>702.57000700000003</v>
      </c>
      <c r="G6055" s="191">
        <v>458980000</v>
      </c>
      <c r="H6055" s="194">
        <f t="shared" si="188"/>
        <v>-1.3787006145086283E-3</v>
      </c>
      <c r="I6055" s="193"/>
      <c r="J6055" s="197">
        <v>6053</v>
      </c>
      <c r="K6055" s="234"/>
      <c r="L6055" s="234"/>
      <c r="M6055" s="234"/>
      <c r="N6055" s="234"/>
      <c r="O6055" s="234"/>
      <c r="P6055" s="234"/>
      <c r="Q6055" s="7">
        <v>35353</v>
      </c>
      <c r="R6055" s="234">
        <v>0.229911</v>
      </c>
      <c r="S6055" s="234">
        <v>0.23102700000000001</v>
      </c>
      <c r="T6055" s="234">
        <v>0.223214</v>
      </c>
      <c r="U6055" s="234">
        <v>0.22544600000000001</v>
      </c>
      <c r="V6055" s="192">
        <v>0.19481699999999999</v>
      </c>
      <c r="W6055" s="234">
        <v>363059200</v>
      </c>
      <c r="X6055" s="194">
        <f t="shared" si="189"/>
        <v>0</v>
      </c>
      <c r="Y6055" s="193"/>
      <c r="Z6055" s="197">
        <v>6053</v>
      </c>
    </row>
    <row r="6056" spans="1:26" ht="14.4" x14ac:dyDescent="0.3">
      <c r="A6056" s="7">
        <v>35352</v>
      </c>
      <c r="B6056" s="191">
        <v>700.65997300000004</v>
      </c>
      <c r="C6056" s="191">
        <v>705.15997300000004</v>
      </c>
      <c r="D6056" s="191">
        <v>700.65997300000004</v>
      </c>
      <c r="E6056" s="191">
        <v>703.53997800000002</v>
      </c>
      <c r="F6056" s="192">
        <v>703.53997800000002</v>
      </c>
      <c r="G6056" s="191">
        <v>322000000</v>
      </c>
      <c r="H6056" s="194">
        <f t="shared" si="188"/>
        <v>4.1104174792071114E-3</v>
      </c>
      <c r="I6056" s="193"/>
      <c r="J6056" s="197">
        <v>6054</v>
      </c>
      <c r="K6056" s="234"/>
      <c r="L6056" s="234"/>
      <c r="M6056" s="234"/>
      <c r="N6056" s="234"/>
      <c r="O6056" s="234"/>
      <c r="P6056" s="234"/>
      <c r="Q6056" s="7">
        <v>35352</v>
      </c>
      <c r="R6056" s="234">
        <v>0.21875</v>
      </c>
      <c r="S6056" s="234">
        <v>0.22656299999999999</v>
      </c>
      <c r="T6056" s="234">
        <v>0.21651799999999999</v>
      </c>
      <c r="U6056" s="234">
        <v>0.22544600000000001</v>
      </c>
      <c r="V6056" s="192">
        <v>0.19481699999999999</v>
      </c>
      <c r="W6056" s="234">
        <v>269684800</v>
      </c>
      <c r="X6056" s="194">
        <f t="shared" si="189"/>
        <v>4.1234193113916476E-2</v>
      </c>
      <c r="Y6056" s="193"/>
      <c r="Z6056" s="197">
        <v>6054</v>
      </c>
    </row>
    <row r="6057" spans="1:26" ht="14.4" x14ac:dyDescent="0.3">
      <c r="A6057" s="7">
        <v>35349</v>
      </c>
      <c r="B6057" s="191">
        <v>694.60998500000005</v>
      </c>
      <c r="C6057" s="191">
        <v>700.669983</v>
      </c>
      <c r="D6057" s="191">
        <v>694.60998500000005</v>
      </c>
      <c r="E6057" s="191">
        <v>700.65997300000004</v>
      </c>
      <c r="F6057" s="192">
        <v>700.65997300000004</v>
      </c>
      <c r="G6057" s="191">
        <v>396050000</v>
      </c>
      <c r="H6057" s="194">
        <f t="shared" si="188"/>
        <v>8.7099064664323596E-3</v>
      </c>
      <c r="I6057" s="193"/>
      <c r="J6057" s="197">
        <v>6055</v>
      </c>
      <c r="K6057" s="234"/>
      <c r="L6057" s="234"/>
      <c r="M6057" s="234"/>
      <c r="N6057" s="234"/>
      <c r="O6057" s="234"/>
      <c r="P6057" s="234"/>
      <c r="Q6057" s="7">
        <v>35349</v>
      </c>
      <c r="R6057" s="234">
        <v>0.21763399999999999</v>
      </c>
      <c r="S6057" s="234">
        <v>0.21986600000000001</v>
      </c>
      <c r="T6057" s="234">
        <v>0.214286</v>
      </c>
      <c r="U6057" s="234">
        <v>0.21651799999999999</v>
      </c>
      <c r="V6057" s="192">
        <v>0.18710199999999999</v>
      </c>
      <c r="W6057" s="234">
        <v>120691200</v>
      </c>
      <c r="X6057" s="194">
        <f t="shared" si="189"/>
        <v>2.5881609053739619E-3</v>
      </c>
      <c r="Y6057" s="193"/>
      <c r="Z6057" s="197">
        <v>6055</v>
      </c>
    </row>
    <row r="6058" spans="1:26" ht="14.4" x14ac:dyDescent="0.3">
      <c r="A6058" s="7">
        <v>35348</v>
      </c>
      <c r="B6058" s="191">
        <v>696.73999000000003</v>
      </c>
      <c r="C6058" s="191">
        <v>696.82000700000003</v>
      </c>
      <c r="D6058" s="191">
        <v>693.34002699999996</v>
      </c>
      <c r="E6058" s="191">
        <v>694.60998500000005</v>
      </c>
      <c r="F6058" s="192">
        <v>694.60998500000005</v>
      </c>
      <c r="G6058" s="191">
        <v>394950000</v>
      </c>
      <c r="H6058" s="194">
        <f t="shared" si="188"/>
        <v>-3.0571016886801385E-3</v>
      </c>
      <c r="I6058" s="193"/>
      <c r="J6058" s="197">
        <v>6056</v>
      </c>
      <c r="K6058" s="234"/>
      <c r="L6058" s="234"/>
      <c r="M6058" s="234"/>
      <c r="N6058" s="234"/>
      <c r="O6058" s="234"/>
      <c r="P6058" s="234"/>
      <c r="Q6058" s="7">
        <v>35348</v>
      </c>
      <c r="R6058" s="234">
        <v>0.21317</v>
      </c>
      <c r="S6058" s="234">
        <v>0.21875</v>
      </c>
      <c r="T6058" s="234">
        <v>0.21205399999999999</v>
      </c>
      <c r="U6058" s="234">
        <v>0.21596000000000001</v>
      </c>
      <c r="V6058" s="192">
        <v>0.18661900000000001</v>
      </c>
      <c r="W6058" s="234">
        <v>276696000</v>
      </c>
      <c r="X6058" s="194">
        <f t="shared" si="189"/>
        <v>5.1629408814529737E-2</v>
      </c>
      <c r="Y6058" s="193"/>
      <c r="Z6058" s="197">
        <v>6056</v>
      </c>
    </row>
    <row r="6059" spans="1:26" ht="14.4" x14ac:dyDescent="0.3">
      <c r="A6059" s="7">
        <v>35347</v>
      </c>
      <c r="B6059" s="191">
        <v>700.64001499999995</v>
      </c>
      <c r="C6059" s="191">
        <v>702.35998500000005</v>
      </c>
      <c r="D6059" s="191">
        <v>694.419983</v>
      </c>
      <c r="E6059" s="191">
        <v>696.73999000000003</v>
      </c>
      <c r="F6059" s="192">
        <v>696.73999000000003</v>
      </c>
      <c r="G6059" s="191">
        <v>408450000</v>
      </c>
      <c r="H6059" s="194">
        <f t="shared" si="188"/>
        <v>-5.5663749093747012E-3</v>
      </c>
      <c r="I6059" s="193"/>
      <c r="J6059" s="197">
        <v>6057</v>
      </c>
      <c r="K6059" s="234"/>
      <c r="L6059" s="234"/>
      <c r="M6059" s="234"/>
      <c r="N6059" s="234"/>
      <c r="O6059" s="234"/>
      <c r="P6059" s="234"/>
      <c r="Q6059" s="7">
        <v>35347</v>
      </c>
      <c r="R6059" s="234">
        <v>0.208705</v>
      </c>
      <c r="S6059" s="234">
        <v>0.21093799999999999</v>
      </c>
      <c r="T6059" s="234">
        <v>0.20424100000000001</v>
      </c>
      <c r="U6059" s="234">
        <v>0.20535700000000001</v>
      </c>
      <c r="V6059" s="192">
        <v>0.177457</v>
      </c>
      <c r="W6059" s="234">
        <v>85209600</v>
      </c>
      <c r="X6059" s="194">
        <f t="shared" si="189"/>
        <v>-1.0753347529907498E-2</v>
      </c>
      <c r="Y6059" s="193"/>
      <c r="Z6059" s="197">
        <v>6057</v>
      </c>
    </row>
    <row r="6060" spans="1:26" ht="14.4" x14ac:dyDescent="0.3">
      <c r="A6060" s="7">
        <v>35346</v>
      </c>
      <c r="B6060" s="191">
        <v>703.34002699999996</v>
      </c>
      <c r="C6060" s="191">
        <v>705.76000999999997</v>
      </c>
      <c r="D6060" s="191">
        <v>699.88000499999998</v>
      </c>
      <c r="E6060" s="191">
        <v>700.64001499999995</v>
      </c>
      <c r="F6060" s="192">
        <v>700.64001499999995</v>
      </c>
      <c r="G6060" s="191">
        <v>435070000</v>
      </c>
      <c r="H6060" s="194">
        <f t="shared" si="188"/>
        <v>-3.8388430863469333E-3</v>
      </c>
      <c r="I6060" s="193"/>
      <c r="J6060" s="197">
        <v>6058</v>
      </c>
      <c r="K6060" s="234"/>
      <c r="L6060" s="234"/>
      <c r="M6060" s="234"/>
      <c r="N6060" s="234"/>
      <c r="O6060" s="234"/>
      <c r="P6060" s="234"/>
      <c r="Q6060" s="7">
        <v>35346</v>
      </c>
      <c r="R6060" s="234">
        <v>0.20982100000000001</v>
      </c>
      <c r="S6060" s="234">
        <v>0.21651799999999999</v>
      </c>
      <c r="T6060" s="234">
        <v>0.207589</v>
      </c>
      <c r="U6060" s="234">
        <v>0.207589</v>
      </c>
      <c r="V6060" s="192">
        <v>0.17938599999999999</v>
      </c>
      <c r="W6060" s="234">
        <v>190433600</v>
      </c>
      <c r="X6060" s="194">
        <f t="shared" si="189"/>
        <v>5.4029211644303545E-3</v>
      </c>
      <c r="Y6060" s="193"/>
      <c r="Z6060" s="197">
        <v>6058</v>
      </c>
    </row>
    <row r="6061" spans="1:26" ht="14.4" x14ac:dyDescent="0.3">
      <c r="A6061" s="7">
        <v>35345</v>
      </c>
      <c r="B6061" s="191">
        <v>701.46002199999998</v>
      </c>
      <c r="C6061" s="191">
        <v>704.169983</v>
      </c>
      <c r="D6061" s="191">
        <v>701.39001499999995</v>
      </c>
      <c r="E6061" s="191">
        <v>703.34002699999996</v>
      </c>
      <c r="F6061" s="192">
        <v>703.34002699999996</v>
      </c>
      <c r="G6061" s="191">
        <v>380750000</v>
      </c>
      <c r="H6061" s="194">
        <f t="shared" si="188"/>
        <v>2.6801313560817341E-3</v>
      </c>
      <c r="I6061" s="193"/>
      <c r="J6061" s="197">
        <v>6059</v>
      </c>
      <c r="K6061" s="234"/>
      <c r="L6061" s="234"/>
      <c r="M6061" s="234"/>
      <c r="N6061" s="234"/>
      <c r="O6061" s="234"/>
      <c r="P6061" s="234"/>
      <c r="Q6061" s="7">
        <v>35345</v>
      </c>
      <c r="R6061" s="234">
        <v>0.20535700000000001</v>
      </c>
      <c r="S6061" s="234">
        <v>0.208705</v>
      </c>
      <c r="T6061" s="234">
        <v>0.20424100000000001</v>
      </c>
      <c r="U6061" s="234">
        <v>0.20647299999999999</v>
      </c>
      <c r="V6061" s="192">
        <v>0.178422</v>
      </c>
      <c r="W6061" s="234">
        <v>95715200</v>
      </c>
      <c r="X6061" s="194">
        <f t="shared" si="189"/>
        <v>1.3703766831430018E-2</v>
      </c>
      <c r="Y6061" s="193"/>
      <c r="Z6061" s="197">
        <v>6059</v>
      </c>
    </row>
    <row r="6062" spans="1:26" ht="14.4" x14ac:dyDescent="0.3">
      <c r="A6062" s="7">
        <v>35342</v>
      </c>
      <c r="B6062" s="191">
        <v>692.78002900000001</v>
      </c>
      <c r="C6062" s="191">
        <v>701.73999000000003</v>
      </c>
      <c r="D6062" s="191">
        <v>692.78002900000001</v>
      </c>
      <c r="E6062" s="191">
        <v>701.46002199999998</v>
      </c>
      <c r="F6062" s="192">
        <v>701.46002199999998</v>
      </c>
      <c r="G6062" s="191">
        <v>463940000</v>
      </c>
      <c r="H6062" s="194">
        <f t="shared" si="188"/>
        <v>1.2529219429909356E-2</v>
      </c>
      <c r="I6062" s="193"/>
      <c r="J6062" s="197">
        <v>6060</v>
      </c>
      <c r="K6062" s="234"/>
      <c r="L6062" s="234"/>
      <c r="M6062" s="234"/>
      <c r="N6062" s="234"/>
      <c r="O6062" s="234"/>
      <c r="P6062" s="234"/>
      <c r="Q6062" s="7">
        <v>35342</v>
      </c>
      <c r="R6062" s="234">
        <v>0.20424100000000001</v>
      </c>
      <c r="S6062" s="234">
        <v>0.20647299999999999</v>
      </c>
      <c r="T6062" s="234">
        <v>0.197545</v>
      </c>
      <c r="U6062" s="234">
        <v>0.203683</v>
      </c>
      <c r="V6062" s="192">
        <v>0.17601</v>
      </c>
      <c r="W6062" s="234">
        <v>133459200</v>
      </c>
      <c r="X6062" s="194">
        <f t="shared" si="189"/>
        <v>1.9549917455904012E-2</v>
      </c>
      <c r="Y6062" s="193"/>
      <c r="Z6062" s="197">
        <v>6060</v>
      </c>
    </row>
    <row r="6063" spans="1:26" ht="14.4" x14ac:dyDescent="0.3">
      <c r="A6063" s="7">
        <v>35341</v>
      </c>
      <c r="B6063" s="191">
        <v>694.01000999999997</v>
      </c>
      <c r="C6063" s="191">
        <v>694.80999799999995</v>
      </c>
      <c r="D6063" s="191">
        <v>691.78002900000001</v>
      </c>
      <c r="E6063" s="191">
        <v>692.78002900000001</v>
      </c>
      <c r="F6063" s="192">
        <v>692.78002900000001</v>
      </c>
      <c r="G6063" s="191">
        <v>386500000</v>
      </c>
      <c r="H6063" s="194">
        <f t="shared" si="188"/>
        <v>-1.7722813536939512E-3</v>
      </c>
      <c r="I6063" s="193"/>
      <c r="J6063" s="197">
        <v>6061</v>
      </c>
      <c r="K6063" s="234"/>
      <c r="L6063" s="234"/>
      <c r="M6063" s="234"/>
      <c r="N6063" s="234"/>
      <c r="O6063" s="234"/>
      <c r="P6063" s="234"/>
      <c r="Q6063" s="7">
        <v>35341</v>
      </c>
      <c r="R6063" s="234">
        <v>0.21093799999999999</v>
      </c>
      <c r="S6063" s="234">
        <v>0.21205399999999999</v>
      </c>
      <c r="T6063" s="234">
        <v>0.19977700000000001</v>
      </c>
      <c r="U6063" s="234">
        <v>0.19977700000000001</v>
      </c>
      <c r="V6063" s="192">
        <v>0.17263500000000001</v>
      </c>
      <c r="W6063" s="234">
        <v>227718400</v>
      </c>
      <c r="X6063" s="194">
        <f t="shared" si="189"/>
        <v>-5.2907904914992872E-2</v>
      </c>
      <c r="Y6063" s="193"/>
      <c r="Z6063" s="197">
        <v>6061</v>
      </c>
    </row>
    <row r="6064" spans="1:26" ht="14.4" x14ac:dyDescent="0.3">
      <c r="A6064" s="7">
        <v>35340</v>
      </c>
      <c r="B6064" s="191">
        <v>689.080017</v>
      </c>
      <c r="C6064" s="191">
        <v>694.82000700000003</v>
      </c>
      <c r="D6064" s="191">
        <v>689.080017</v>
      </c>
      <c r="E6064" s="191">
        <v>694.01000999999997</v>
      </c>
      <c r="F6064" s="192">
        <v>694.01000999999997</v>
      </c>
      <c r="G6064" s="191">
        <v>440130000</v>
      </c>
      <c r="H6064" s="194">
        <f t="shared" si="188"/>
        <v>7.1544564903555574E-3</v>
      </c>
      <c r="I6064" s="193"/>
      <c r="J6064" s="197">
        <v>6062</v>
      </c>
      <c r="K6064" s="234"/>
      <c r="L6064" s="234"/>
      <c r="M6064" s="234"/>
      <c r="N6064" s="234"/>
      <c r="O6064" s="234"/>
      <c r="P6064" s="234"/>
      <c r="Q6064" s="7">
        <v>35340</v>
      </c>
      <c r="R6064" s="234">
        <v>0.21093799999999999</v>
      </c>
      <c r="S6064" s="234">
        <v>0.21986600000000001</v>
      </c>
      <c r="T6064" s="234">
        <v>0.20647299999999999</v>
      </c>
      <c r="U6064" s="234">
        <v>0.21093799999999999</v>
      </c>
      <c r="V6064" s="192">
        <v>0.182279</v>
      </c>
      <c r="W6064" s="234">
        <v>276819200</v>
      </c>
      <c r="X6064" s="194">
        <f t="shared" si="189"/>
        <v>-4.0611595041974792E-2</v>
      </c>
      <c r="Y6064" s="193"/>
      <c r="Z6064" s="197">
        <v>6062</v>
      </c>
    </row>
    <row r="6065" spans="1:26" ht="14.4" x14ac:dyDescent="0.3">
      <c r="A6065" s="7">
        <v>35339</v>
      </c>
      <c r="B6065" s="191">
        <v>687.30999799999995</v>
      </c>
      <c r="C6065" s="191">
        <v>689.53997800000002</v>
      </c>
      <c r="D6065" s="191">
        <v>684.44000200000005</v>
      </c>
      <c r="E6065" s="191">
        <v>689.080017</v>
      </c>
      <c r="F6065" s="192">
        <v>689.080017</v>
      </c>
      <c r="G6065" s="191">
        <v>421550000</v>
      </c>
      <c r="H6065" s="194">
        <f t="shared" si="188"/>
        <v>2.546084059646125E-3</v>
      </c>
      <c r="I6065" s="193"/>
      <c r="J6065" s="197">
        <v>6063</v>
      </c>
      <c r="K6065" s="234"/>
      <c r="L6065" s="234"/>
      <c r="M6065" s="234"/>
      <c r="N6065" s="234"/>
      <c r="O6065" s="234"/>
      <c r="P6065" s="234"/>
      <c r="Q6065" s="7">
        <v>35339</v>
      </c>
      <c r="R6065" s="234">
        <v>0.19642899999999999</v>
      </c>
      <c r="S6065" s="234">
        <v>0.22098200000000001</v>
      </c>
      <c r="T6065" s="234">
        <v>0.19642899999999999</v>
      </c>
      <c r="U6065" s="234">
        <v>0.21986600000000001</v>
      </c>
      <c r="V6065" s="192">
        <v>0.189995</v>
      </c>
      <c r="W6065" s="234">
        <v>539246400</v>
      </c>
      <c r="X6065" s="194">
        <f t="shared" si="189"/>
        <v>0.10986167254714109</v>
      </c>
      <c r="Y6065" s="193"/>
      <c r="Z6065" s="197">
        <v>6063</v>
      </c>
    </row>
    <row r="6066" spans="1:26" ht="14.4" x14ac:dyDescent="0.3">
      <c r="A6066" s="7">
        <v>35338</v>
      </c>
      <c r="B6066" s="191">
        <v>686.19000200000005</v>
      </c>
      <c r="C6066" s="191">
        <v>690.10998500000005</v>
      </c>
      <c r="D6066" s="191">
        <v>686.03002900000001</v>
      </c>
      <c r="E6066" s="191">
        <v>687.330017</v>
      </c>
      <c r="F6066" s="192">
        <v>687.330017</v>
      </c>
      <c r="G6066" s="191">
        <v>388570000</v>
      </c>
      <c r="H6066" s="194">
        <f t="shared" si="188"/>
        <v>1.6613692952057153E-3</v>
      </c>
      <c r="I6066" s="193"/>
      <c r="J6066" s="197">
        <v>6064</v>
      </c>
      <c r="K6066" s="234"/>
      <c r="L6066" s="234"/>
      <c r="M6066" s="234"/>
      <c r="N6066" s="234"/>
      <c r="O6066" s="234"/>
      <c r="P6066" s="234"/>
      <c r="Q6066" s="7">
        <v>35338</v>
      </c>
      <c r="R6066" s="234">
        <v>0.197545</v>
      </c>
      <c r="S6066" s="234">
        <v>0.19977700000000001</v>
      </c>
      <c r="T6066" s="234">
        <v>0.197545</v>
      </c>
      <c r="U6066" s="234">
        <v>0.198103</v>
      </c>
      <c r="V6066" s="192">
        <v>0.17118800000000001</v>
      </c>
      <c r="W6066" s="234">
        <v>85444800</v>
      </c>
      <c r="X6066" s="194">
        <f t="shared" si="189"/>
        <v>-5.6054788473043956E-3</v>
      </c>
      <c r="Y6066" s="193"/>
      <c r="Z6066" s="197">
        <v>6064</v>
      </c>
    </row>
    <row r="6067" spans="1:26" ht="14.4" x14ac:dyDescent="0.3">
      <c r="A6067" s="7">
        <v>35335</v>
      </c>
      <c r="B6067" s="191">
        <v>685.85998500000005</v>
      </c>
      <c r="C6067" s="191">
        <v>687.10998500000005</v>
      </c>
      <c r="D6067" s="191">
        <v>683.72997999999995</v>
      </c>
      <c r="E6067" s="191">
        <v>686.19000200000005</v>
      </c>
      <c r="F6067" s="192">
        <v>686.19000200000005</v>
      </c>
      <c r="G6067" s="191">
        <v>414760000</v>
      </c>
      <c r="H6067" s="194">
        <f t="shared" si="188"/>
        <v>4.8117255302479553E-4</v>
      </c>
      <c r="I6067" s="193"/>
      <c r="J6067" s="197">
        <v>6065</v>
      </c>
      <c r="K6067" s="234"/>
      <c r="L6067" s="234"/>
      <c r="M6067" s="234"/>
      <c r="N6067" s="234"/>
      <c r="O6067" s="234"/>
      <c r="P6067" s="234"/>
      <c r="Q6067" s="7">
        <v>35335</v>
      </c>
      <c r="R6067" s="234">
        <v>0.198661</v>
      </c>
      <c r="S6067" s="234">
        <v>0.19977700000000001</v>
      </c>
      <c r="T6067" s="234">
        <v>0.197545</v>
      </c>
      <c r="U6067" s="234">
        <v>0.19921900000000001</v>
      </c>
      <c r="V6067" s="192">
        <v>0.172153</v>
      </c>
      <c r="W6067" s="234">
        <v>81569600</v>
      </c>
      <c r="X6067" s="194">
        <f t="shared" si="189"/>
        <v>-2.7920178411099152E-3</v>
      </c>
      <c r="Y6067" s="193"/>
      <c r="Z6067" s="197">
        <v>6065</v>
      </c>
    </row>
    <row r="6068" spans="1:26" ht="14.4" x14ac:dyDescent="0.3">
      <c r="A6068" s="7">
        <v>35334</v>
      </c>
      <c r="B6068" s="191">
        <v>685.830017</v>
      </c>
      <c r="C6068" s="191">
        <v>690.15002400000003</v>
      </c>
      <c r="D6068" s="191">
        <v>683.77002000000005</v>
      </c>
      <c r="E6068" s="191">
        <v>685.85998500000005</v>
      </c>
      <c r="F6068" s="192">
        <v>685.85998500000005</v>
      </c>
      <c r="G6068" s="191">
        <v>500870000</v>
      </c>
      <c r="H6068" s="194">
        <f t="shared" si="188"/>
        <v>4.3695958557109211E-5</v>
      </c>
      <c r="I6068" s="193"/>
      <c r="J6068" s="197">
        <v>6066</v>
      </c>
      <c r="K6068" s="234"/>
      <c r="L6068" s="234"/>
      <c r="M6068" s="234"/>
      <c r="N6068" s="234"/>
      <c r="O6068" s="234"/>
      <c r="P6068" s="234"/>
      <c r="Q6068" s="7">
        <v>35334</v>
      </c>
      <c r="R6068" s="234">
        <v>0.19977700000000001</v>
      </c>
      <c r="S6068" s="234">
        <v>0.20089299999999999</v>
      </c>
      <c r="T6068" s="234">
        <v>0.198661</v>
      </c>
      <c r="U6068" s="234">
        <v>0.19977700000000001</v>
      </c>
      <c r="V6068" s="192">
        <v>0.17263500000000001</v>
      </c>
      <c r="W6068" s="234">
        <v>103286400</v>
      </c>
      <c r="X6068" s="194">
        <f t="shared" si="189"/>
        <v>0</v>
      </c>
      <c r="Y6068" s="193"/>
      <c r="Z6068" s="197">
        <v>6066</v>
      </c>
    </row>
    <row r="6069" spans="1:26" ht="14.4" x14ac:dyDescent="0.3">
      <c r="A6069" s="7">
        <v>35333</v>
      </c>
      <c r="B6069" s="191">
        <v>685.60998500000005</v>
      </c>
      <c r="C6069" s="191">
        <v>688.26000999999997</v>
      </c>
      <c r="D6069" s="191">
        <v>684.919983</v>
      </c>
      <c r="E6069" s="191">
        <v>685.830017</v>
      </c>
      <c r="F6069" s="192">
        <v>685.830017</v>
      </c>
      <c r="G6069" s="191">
        <v>451710000</v>
      </c>
      <c r="H6069" s="194">
        <f t="shared" si="188"/>
        <v>3.209288149441792E-4</v>
      </c>
      <c r="I6069" s="193"/>
      <c r="J6069" s="197">
        <v>6067</v>
      </c>
      <c r="K6069" s="234"/>
      <c r="L6069" s="234"/>
      <c r="M6069" s="234"/>
      <c r="N6069" s="234"/>
      <c r="O6069" s="234"/>
      <c r="P6069" s="234"/>
      <c r="Q6069" s="7">
        <v>35333</v>
      </c>
      <c r="R6069" s="234">
        <v>0.20089299999999999</v>
      </c>
      <c r="S6069" s="234">
        <v>0.20200899999999999</v>
      </c>
      <c r="T6069" s="234">
        <v>0.19642899999999999</v>
      </c>
      <c r="U6069" s="234">
        <v>0.19977700000000001</v>
      </c>
      <c r="V6069" s="192">
        <v>0.17263500000000001</v>
      </c>
      <c r="W6069" s="234">
        <v>109043200</v>
      </c>
      <c r="X6069" s="194">
        <f t="shared" si="189"/>
        <v>-5.5530273791899298E-3</v>
      </c>
      <c r="Y6069" s="193"/>
      <c r="Z6069" s="197">
        <v>6067</v>
      </c>
    </row>
    <row r="6070" spans="1:26" ht="14.4" x14ac:dyDescent="0.3">
      <c r="A6070" s="7">
        <v>35332</v>
      </c>
      <c r="B6070" s="191">
        <v>686.47997999999995</v>
      </c>
      <c r="C6070" s="191">
        <v>690.88000499999998</v>
      </c>
      <c r="D6070" s="191">
        <v>683.53997800000002</v>
      </c>
      <c r="E6070" s="191">
        <v>685.60998500000005</v>
      </c>
      <c r="F6070" s="192">
        <v>685.60998500000005</v>
      </c>
      <c r="G6070" s="191">
        <v>460150000</v>
      </c>
      <c r="H6070" s="194">
        <f t="shared" si="188"/>
        <v>-1.2673275628517287E-3</v>
      </c>
      <c r="I6070" s="193"/>
      <c r="J6070" s="197">
        <v>6068</v>
      </c>
      <c r="K6070" s="234"/>
      <c r="L6070" s="234"/>
      <c r="M6070" s="234"/>
      <c r="N6070" s="234"/>
      <c r="O6070" s="234"/>
      <c r="P6070" s="234"/>
      <c r="Q6070" s="7">
        <v>35332</v>
      </c>
      <c r="R6070" s="234">
        <v>0.19977700000000001</v>
      </c>
      <c r="S6070" s="234">
        <v>0.20424100000000001</v>
      </c>
      <c r="T6070" s="234">
        <v>0.19977700000000001</v>
      </c>
      <c r="U6070" s="234">
        <v>0.20089299999999999</v>
      </c>
      <c r="V6070" s="192">
        <v>0.173599</v>
      </c>
      <c r="W6070" s="234">
        <v>143785600</v>
      </c>
      <c r="X6070" s="194">
        <f t="shared" si="189"/>
        <v>5.584035682219669E-3</v>
      </c>
      <c r="Y6070" s="193"/>
      <c r="Z6070" s="197">
        <v>6068</v>
      </c>
    </row>
    <row r="6071" spans="1:26" ht="14.4" x14ac:dyDescent="0.3">
      <c r="A6071" s="7">
        <v>35331</v>
      </c>
      <c r="B6071" s="191">
        <v>687.03002900000001</v>
      </c>
      <c r="C6071" s="191">
        <v>687.03002900000001</v>
      </c>
      <c r="D6071" s="191">
        <v>681.01000999999997</v>
      </c>
      <c r="E6071" s="191">
        <v>686.47997999999995</v>
      </c>
      <c r="F6071" s="192">
        <v>686.47997999999995</v>
      </c>
      <c r="G6071" s="191">
        <v>297760000</v>
      </c>
      <c r="H6071" s="194">
        <f t="shared" si="188"/>
        <v>-8.0061857092429678E-4</v>
      </c>
      <c r="I6071" s="193"/>
      <c r="J6071" s="197">
        <v>6069</v>
      </c>
      <c r="K6071" s="234"/>
      <c r="L6071" s="234"/>
      <c r="M6071" s="234"/>
      <c r="N6071" s="234"/>
      <c r="O6071" s="234"/>
      <c r="P6071" s="234"/>
      <c r="Q6071" s="7">
        <v>35331</v>
      </c>
      <c r="R6071" s="234">
        <v>0.20424100000000001</v>
      </c>
      <c r="S6071" s="234">
        <v>0.20424100000000001</v>
      </c>
      <c r="T6071" s="234">
        <v>0.19977700000000001</v>
      </c>
      <c r="U6071" s="234">
        <v>0.19977700000000001</v>
      </c>
      <c r="V6071" s="192">
        <v>0.17263500000000001</v>
      </c>
      <c r="W6071" s="234">
        <v>45763200</v>
      </c>
      <c r="X6071" s="194">
        <f t="shared" si="189"/>
        <v>-2.1859223878567421E-2</v>
      </c>
      <c r="Y6071" s="193"/>
      <c r="Z6071" s="197">
        <v>6069</v>
      </c>
    </row>
    <row r="6072" spans="1:26" ht="14.4" x14ac:dyDescent="0.3">
      <c r="A6072" s="7">
        <v>35328</v>
      </c>
      <c r="B6072" s="191">
        <v>683</v>
      </c>
      <c r="C6072" s="191">
        <v>687.07000700000003</v>
      </c>
      <c r="D6072" s="191">
        <v>683</v>
      </c>
      <c r="E6072" s="191">
        <v>687.03002900000001</v>
      </c>
      <c r="F6072" s="192">
        <v>687.03002900000001</v>
      </c>
      <c r="G6072" s="191">
        <v>519420000</v>
      </c>
      <c r="H6072" s="194">
        <f t="shared" si="188"/>
        <v>5.9004816983894773E-3</v>
      </c>
      <c r="I6072" s="193"/>
      <c r="J6072" s="197">
        <v>6070</v>
      </c>
      <c r="K6072" s="234"/>
      <c r="L6072" s="234"/>
      <c r="M6072" s="234"/>
      <c r="N6072" s="234"/>
      <c r="O6072" s="234"/>
      <c r="P6072" s="234"/>
      <c r="Q6072" s="7">
        <v>35328</v>
      </c>
      <c r="R6072" s="234">
        <v>0.208705</v>
      </c>
      <c r="S6072" s="234">
        <v>0.20982100000000001</v>
      </c>
      <c r="T6072" s="234">
        <v>0.203125</v>
      </c>
      <c r="U6072" s="234">
        <v>0.20424100000000001</v>
      </c>
      <c r="V6072" s="192">
        <v>0.17649300000000001</v>
      </c>
      <c r="W6072" s="234">
        <v>149150400</v>
      </c>
      <c r="X6072" s="194">
        <f t="shared" si="189"/>
        <v>-2.1386193512614355E-2</v>
      </c>
      <c r="Y6072" s="193"/>
      <c r="Z6072" s="197">
        <v>6070</v>
      </c>
    </row>
    <row r="6073" spans="1:26" ht="14.4" x14ac:dyDescent="0.3">
      <c r="A6073" s="7">
        <v>35327</v>
      </c>
      <c r="B6073" s="191">
        <v>681.46997099999999</v>
      </c>
      <c r="C6073" s="191">
        <v>684.07000700000003</v>
      </c>
      <c r="D6073" s="191">
        <v>679.05999799999995</v>
      </c>
      <c r="E6073" s="191">
        <v>683</v>
      </c>
      <c r="F6073" s="192">
        <v>683</v>
      </c>
      <c r="G6073" s="191">
        <v>398580000</v>
      </c>
      <c r="H6073" s="194">
        <f t="shared" si="188"/>
        <v>2.2451891720992843E-3</v>
      </c>
      <c r="I6073" s="193"/>
      <c r="J6073" s="197">
        <v>6071</v>
      </c>
      <c r="K6073" s="234"/>
      <c r="L6073" s="234"/>
      <c r="M6073" s="234"/>
      <c r="N6073" s="234"/>
      <c r="O6073" s="234"/>
      <c r="P6073" s="234"/>
      <c r="Q6073" s="7">
        <v>35327</v>
      </c>
      <c r="R6073" s="234">
        <v>0.21093799999999999</v>
      </c>
      <c r="S6073" s="234">
        <v>0.21093799999999999</v>
      </c>
      <c r="T6073" s="234">
        <v>0.208705</v>
      </c>
      <c r="U6073" s="234">
        <v>0.208705</v>
      </c>
      <c r="V6073" s="192">
        <v>0.18035000000000001</v>
      </c>
      <c r="W6073" s="234">
        <v>119470400</v>
      </c>
      <c r="X6073" s="194">
        <f t="shared" si="189"/>
        <v>-5.322229269503315E-3</v>
      </c>
      <c r="Y6073" s="193"/>
      <c r="Z6073" s="197">
        <v>6071</v>
      </c>
    </row>
    <row r="6074" spans="1:26" ht="14.4" x14ac:dyDescent="0.3">
      <c r="A6074" s="7">
        <v>35326</v>
      </c>
      <c r="B6074" s="191">
        <v>682.94000200000005</v>
      </c>
      <c r="C6074" s="191">
        <v>683.77002000000005</v>
      </c>
      <c r="D6074" s="191">
        <v>679.75</v>
      </c>
      <c r="E6074" s="191">
        <v>681.46997099999999</v>
      </c>
      <c r="F6074" s="192">
        <v>681.46997099999999</v>
      </c>
      <c r="G6074" s="191">
        <v>396600000</v>
      </c>
      <c r="H6074" s="194">
        <f t="shared" si="188"/>
        <v>-2.1525038739787605E-3</v>
      </c>
      <c r="I6074" s="193"/>
      <c r="J6074" s="197">
        <v>6072</v>
      </c>
      <c r="K6074" s="234"/>
      <c r="L6074" s="234"/>
      <c r="M6074" s="234"/>
      <c r="N6074" s="234"/>
      <c r="O6074" s="234"/>
      <c r="P6074" s="234"/>
      <c r="Q6074" s="7">
        <v>35326</v>
      </c>
      <c r="R6074" s="234">
        <v>0.20535700000000001</v>
      </c>
      <c r="S6074" s="234">
        <v>0.21540200000000001</v>
      </c>
      <c r="T6074" s="234">
        <v>0.20424100000000001</v>
      </c>
      <c r="U6074" s="234">
        <v>0.20982100000000001</v>
      </c>
      <c r="V6074" s="192">
        <v>0.181315</v>
      </c>
      <c r="W6074" s="234">
        <v>353360000</v>
      </c>
      <c r="X6074" s="194">
        <f t="shared" si="189"/>
        <v>2.1740477974946045E-2</v>
      </c>
      <c r="Y6074" s="193"/>
      <c r="Z6074" s="197">
        <v>6072</v>
      </c>
    </row>
    <row r="6075" spans="1:26" ht="14.4" x14ac:dyDescent="0.3">
      <c r="A6075" s="7">
        <v>35325</v>
      </c>
      <c r="B6075" s="191">
        <v>683.97997999999995</v>
      </c>
      <c r="C6075" s="191">
        <v>685.79998799999998</v>
      </c>
      <c r="D6075" s="191">
        <v>679.96002199999998</v>
      </c>
      <c r="E6075" s="191">
        <v>682.94000200000005</v>
      </c>
      <c r="F6075" s="192">
        <v>682.94000200000005</v>
      </c>
      <c r="G6075" s="191">
        <v>449850000</v>
      </c>
      <c r="H6075" s="194">
        <f t="shared" si="188"/>
        <v>-1.5204801754576289E-3</v>
      </c>
      <c r="I6075" s="193"/>
      <c r="J6075" s="197">
        <v>6073</v>
      </c>
      <c r="K6075" s="234"/>
      <c r="L6075" s="234"/>
      <c r="M6075" s="234"/>
      <c r="N6075" s="234"/>
      <c r="O6075" s="234"/>
      <c r="P6075" s="234"/>
      <c r="Q6075" s="7">
        <v>35325</v>
      </c>
      <c r="R6075" s="234">
        <v>0.20424100000000001</v>
      </c>
      <c r="S6075" s="234">
        <v>0.20647299999999999</v>
      </c>
      <c r="T6075" s="234">
        <v>0.20089299999999999</v>
      </c>
      <c r="U6075" s="234">
        <v>0.20535700000000001</v>
      </c>
      <c r="V6075" s="192">
        <v>0.177457</v>
      </c>
      <c r="W6075" s="234">
        <v>209171200</v>
      </c>
      <c r="X6075" s="194">
        <f t="shared" si="189"/>
        <v>2.7931763547368683E-2</v>
      </c>
      <c r="Y6075" s="193"/>
      <c r="Z6075" s="197">
        <v>6073</v>
      </c>
    </row>
    <row r="6076" spans="1:26" ht="14.4" x14ac:dyDescent="0.3">
      <c r="A6076" s="7">
        <v>35324</v>
      </c>
      <c r="B6076" s="191">
        <v>680.53997800000002</v>
      </c>
      <c r="C6076" s="191">
        <v>686.47997999999995</v>
      </c>
      <c r="D6076" s="191">
        <v>680.53002900000001</v>
      </c>
      <c r="E6076" s="191">
        <v>683.97997999999995</v>
      </c>
      <c r="F6076" s="192">
        <v>683.97997999999995</v>
      </c>
      <c r="G6076" s="191">
        <v>430080000</v>
      </c>
      <c r="H6076" s="194">
        <f t="shared" si="188"/>
        <v>5.0548125183028344E-3</v>
      </c>
      <c r="I6076" s="193"/>
      <c r="J6076" s="197">
        <v>6074</v>
      </c>
      <c r="K6076" s="234"/>
      <c r="L6076" s="234"/>
      <c r="M6076" s="234"/>
      <c r="N6076" s="234"/>
      <c r="O6076" s="234"/>
      <c r="P6076" s="234"/>
      <c r="Q6076" s="7">
        <v>35324</v>
      </c>
      <c r="R6076" s="234">
        <v>0.191964</v>
      </c>
      <c r="S6076" s="234">
        <v>0.20535700000000001</v>
      </c>
      <c r="T6076" s="234">
        <v>0.19084799999999999</v>
      </c>
      <c r="U6076" s="234">
        <v>0.19977700000000001</v>
      </c>
      <c r="V6076" s="192">
        <v>0.17263500000000001</v>
      </c>
      <c r="W6076" s="234">
        <v>244652800</v>
      </c>
      <c r="X6076" s="194">
        <f t="shared" si="189"/>
        <v>6.5477145643291865E-2</v>
      </c>
      <c r="Y6076" s="193"/>
      <c r="Z6076" s="197">
        <v>6074</v>
      </c>
    </row>
    <row r="6077" spans="1:26" ht="14.4" x14ac:dyDescent="0.3">
      <c r="A6077" s="7">
        <v>35321</v>
      </c>
      <c r="B6077" s="191">
        <v>671.15002400000003</v>
      </c>
      <c r="C6077" s="191">
        <v>681.39001499999995</v>
      </c>
      <c r="D6077" s="191">
        <v>671.15002400000003</v>
      </c>
      <c r="E6077" s="191">
        <v>680.53997800000002</v>
      </c>
      <c r="F6077" s="192">
        <v>680.53997800000002</v>
      </c>
      <c r="G6077" s="191">
        <v>488360000</v>
      </c>
      <c r="H6077" s="194">
        <f t="shared" si="188"/>
        <v>1.3990842083319344E-2</v>
      </c>
      <c r="I6077" s="193"/>
      <c r="J6077" s="197">
        <v>6075</v>
      </c>
      <c r="K6077" s="234"/>
      <c r="L6077" s="234"/>
      <c r="M6077" s="234"/>
      <c r="N6077" s="234"/>
      <c r="O6077" s="234"/>
      <c r="P6077" s="234"/>
      <c r="Q6077" s="7">
        <v>35321</v>
      </c>
      <c r="R6077" s="234">
        <v>0.18192</v>
      </c>
      <c r="S6077" s="234">
        <v>0.18973200000000001</v>
      </c>
      <c r="T6077" s="234">
        <v>0.18192</v>
      </c>
      <c r="U6077" s="234">
        <v>0.1875</v>
      </c>
      <c r="V6077" s="192">
        <v>0.162026</v>
      </c>
      <c r="W6077" s="234">
        <v>166611200</v>
      </c>
      <c r="X6077" s="194">
        <f t="shared" si="189"/>
        <v>3.0673519757766932E-2</v>
      </c>
      <c r="Y6077" s="193"/>
      <c r="Z6077" s="197">
        <v>6075</v>
      </c>
    </row>
    <row r="6078" spans="1:26" ht="14.4" x14ac:dyDescent="0.3">
      <c r="A6078" s="7">
        <v>35320</v>
      </c>
      <c r="B6078" s="191">
        <v>667.28002900000001</v>
      </c>
      <c r="C6078" s="191">
        <v>673.07000700000003</v>
      </c>
      <c r="D6078" s="191">
        <v>667.28002900000001</v>
      </c>
      <c r="E6078" s="191">
        <v>671.15002400000003</v>
      </c>
      <c r="F6078" s="192">
        <v>671.15002400000003</v>
      </c>
      <c r="G6078" s="191">
        <v>398820000</v>
      </c>
      <c r="H6078" s="194">
        <f t="shared" si="188"/>
        <v>5.7996565636763827E-3</v>
      </c>
      <c r="I6078" s="193"/>
      <c r="J6078" s="197">
        <v>6076</v>
      </c>
      <c r="K6078" s="234"/>
      <c r="L6078" s="234"/>
      <c r="M6078" s="234"/>
      <c r="N6078" s="234"/>
      <c r="O6078" s="234"/>
      <c r="P6078" s="234"/>
      <c r="Q6078" s="7">
        <v>35320</v>
      </c>
      <c r="R6078" s="234">
        <v>0.1875</v>
      </c>
      <c r="S6078" s="234">
        <v>0.18861600000000001</v>
      </c>
      <c r="T6078" s="234">
        <v>0.18080399999999999</v>
      </c>
      <c r="U6078" s="234">
        <v>0.18192</v>
      </c>
      <c r="V6078" s="192">
        <v>0.15720400000000001</v>
      </c>
      <c r="W6078" s="234">
        <v>260915200</v>
      </c>
      <c r="X6078" s="194">
        <f t="shared" si="189"/>
        <v>-3.5505027884975164E-2</v>
      </c>
      <c r="Y6078" s="193"/>
      <c r="Z6078" s="197">
        <v>6076</v>
      </c>
    </row>
    <row r="6079" spans="1:26" ht="14.4" x14ac:dyDescent="0.3">
      <c r="A6079" s="7">
        <v>35319</v>
      </c>
      <c r="B6079" s="191">
        <v>663.80999799999995</v>
      </c>
      <c r="C6079" s="191">
        <v>667.72997999999995</v>
      </c>
      <c r="D6079" s="191">
        <v>661.78997800000002</v>
      </c>
      <c r="E6079" s="191">
        <v>667.28002900000001</v>
      </c>
      <c r="F6079" s="192">
        <v>667.28002900000001</v>
      </c>
      <c r="G6079" s="191">
        <v>376880000</v>
      </c>
      <c r="H6079" s="194">
        <f t="shared" si="188"/>
        <v>5.227446122316559E-3</v>
      </c>
      <c r="I6079" s="193"/>
      <c r="J6079" s="197">
        <v>6077</v>
      </c>
      <c r="K6079" s="234"/>
      <c r="L6079" s="234"/>
      <c r="M6079" s="234"/>
      <c r="N6079" s="234"/>
      <c r="O6079" s="234"/>
      <c r="P6079" s="234"/>
      <c r="Q6079" s="7">
        <v>35319</v>
      </c>
      <c r="R6079" s="234">
        <v>0.191964</v>
      </c>
      <c r="S6079" s="234">
        <v>0.19419600000000001</v>
      </c>
      <c r="T6079" s="234">
        <v>0.1875</v>
      </c>
      <c r="U6079" s="234">
        <v>0.18861600000000001</v>
      </c>
      <c r="V6079" s="192">
        <v>0.162991</v>
      </c>
      <c r="W6079" s="234">
        <v>147201600</v>
      </c>
      <c r="X6079" s="194">
        <f t="shared" si="189"/>
        <v>-1.7439897759880439E-2</v>
      </c>
      <c r="Y6079" s="193"/>
      <c r="Z6079" s="197">
        <v>6077</v>
      </c>
    </row>
    <row r="6080" spans="1:26" ht="14.4" x14ac:dyDescent="0.3">
      <c r="A6080" s="7">
        <v>35318</v>
      </c>
      <c r="B6080" s="191">
        <v>663.76000999999997</v>
      </c>
      <c r="C6080" s="191">
        <v>665.57000700000003</v>
      </c>
      <c r="D6080" s="191">
        <v>661.54998799999998</v>
      </c>
      <c r="E6080" s="191">
        <v>663.80999799999995</v>
      </c>
      <c r="F6080" s="192">
        <v>663.80999799999995</v>
      </c>
      <c r="G6080" s="191">
        <v>372960000</v>
      </c>
      <c r="H6080" s="194">
        <f t="shared" si="188"/>
        <v>7.5310352005064036E-5</v>
      </c>
      <c r="I6080" s="193"/>
      <c r="J6080" s="197">
        <v>6078</v>
      </c>
      <c r="K6080" s="234"/>
      <c r="L6080" s="234"/>
      <c r="M6080" s="234"/>
      <c r="N6080" s="234"/>
      <c r="O6080" s="234"/>
      <c r="P6080" s="234"/>
      <c r="Q6080" s="7">
        <v>35318</v>
      </c>
      <c r="R6080" s="234">
        <v>0.197545</v>
      </c>
      <c r="S6080" s="234">
        <v>0.197545</v>
      </c>
      <c r="T6080" s="234">
        <v>0.191964</v>
      </c>
      <c r="U6080" s="234">
        <v>0.191964</v>
      </c>
      <c r="V6080" s="192">
        <v>0.165884</v>
      </c>
      <c r="W6080" s="234">
        <v>155713600</v>
      </c>
      <c r="X6080" s="194">
        <f t="shared" si="189"/>
        <v>-2.2728611657692264E-2</v>
      </c>
      <c r="Y6080" s="193"/>
      <c r="Z6080" s="197">
        <v>6078</v>
      </c>
    </row>
    <row r="6081" spans="1:26" ht="14.4" x14ac:dyDescent="0.3">
      <c r="A6081" s="7">
        <v>35317</v>
      </c>
      <c r="B6081" s="191">
        <v>655.67999299999997</v>
      </c>
      <c r="C6081" s="191">
        <v>663.77002000000005</v>
      </c>
      <c r="D6081" s="191">
        <v>655.67999299999997</v>
      </c>
      <c r="E6081" s="191">
        <v>663.76000999999997</v>
      </c>
      <c r="F6081" s="192">
        <v>663.76000999999997</v>
      </c>
      <c r="G6081" s="191">
        <v>311530000</v>
      </c>
      <c r="H6081" s="194">
        <f t="shared" si="188"/>
        <v>1.2323110490272345E-2</v>
      </c>
      <c r="I6081" s="193"/>
      <c r="J6081" s="197">
        <v>6079</v>
      </c>
      <c r="K6081" s="234"/>
      <c r="L6081" s="234"/>
      <c r="M6081" s="234"/>
      <c r="N6081" s="234"/>
      <c r="O6081" s="234"/>
      <c r="P6081" s="234"/>
      <c r="Q6081" s="7">
        <v>35317</v>
      </c>
      <c r="R6081" s="234">
        <v>0.20200899999999999</v>
      </c>
      <c r="S6081" s="234">
        <v>0.203125</v>
      </c>
      <c r="T6081" s="234">
        <v>0.19531299999999999</v>
      </c>
      <c r="U6081" s="234">
        <v>0.19642899999999999</v>
      </c>
      <c r="V6081" s="192">
        <v>0.169742</v>
      </c>
      <c r="W6081" s="234">
        <v>148243200</v>
      </c>
      <c r="X6081" s="194">
        <f t="shared" si="189"/>
        <v>-4.3475320781935903E-2</v>
      </c>
      <c r="Y6081" s="193"/>
      <c r="Z6081" s="197">
        <v>6079</v>
      </c>
    </row>
    <row r="6082" spans="1:26" ht="14.4" x14ac:dyDescent="0.3">
      <c r="A6082" s="7">
        <v>35314</v>
      </c>
      <c r="B6082" s="191">
        <v>649.44000200000005</v>
      </c>
      <c r="C6082" s="191">
        <v>658.21002199999998</v>
      </c>
      <c r="D6082" s="191">
        <v>649.44000200000005</v>
      </c>
      <c r="E6082" s="191">
        <v>655.67999299999997</v>
      </c>
      <c r="F6082" s="192">
        <v>655.67999299999997</v>
      </c>
      <c r="G6082" s="191">
        <v>348710000</v>
      </c>
      <c r="H6082" s="194">
        <f t="shared" si="188"/>
        <v>9.6082640132781928E-3</v>
      </c>
      <c r="I6082" s="193"/>
      <c r="J6082" s="197">
        <v>6080</v>
      </c>
      <c r="K6082" s="234"/>
      <c r="L6082" s="234"/>
      <c r="M6082" s="234"/>
      <c r="N6082" s="234"/>
      <c r="O6082" s="234"/>
      <c r="P6082" s="234"/>
      <c r="Q6082" s="7">
        <v>35314</v>
      </c>
      <c r="R6082" s="234">
        <v>0.20647299999999999</v>
      </c>
      <c r="S6082" s="234">
        <v>0.207589</v>
      </c>
      <c r="T6082" s="234">
        <v>0.20200899999999999</v>
      </c>
      <c r="U6082" s="234">
        <v>0.20535700000000001</v>
      </c>
      <c r="V6082" s="192">
        <v>0.177457</v>
      </c>
      <c r="W6082" s="234">
        <v>240833600</v>
      </c>
      <c r="X6082" s="194">
        <f t="shared" si="189"/>
        <v>5.4619729960961204E-3</v>
      </c>
      <c r="Y6082" s="193"/>
      <c r="Z6082" s="197">
        <v>6080</v>
      </c>
    </row>
    <row r="6083" spans="1:26" ht="14.4" x14ac:dyDescent="0.3">
      <c r="A6083" s="7">
        <v>35313</v>
      </c>
      <c r="B6083" s="191">
        <v>655.60998500000005</v>
      </c>
      <c r="C6083" s="191">
        <v>655.60998500000005</v>
      </c>
      <c r="D6083" s="191">
        <v>648.89001499999995</v>
      </c>
      <c r="E6083" s="191">
        <v>649.44000200000005</v>
      </c>
      <c r="F6083" s="192">
        <v>649.44000200000005</v>
      </c>
      <c r="G6083" s="191">
        <v>361430000</v>
      </c>
      <c r="H6083" s="194">
        <f t="shared" si="188"/>
        <v>-9.4110570936469205E-3</v>
      </c>
      <c r="I6083" s="193"/>
      <c r="J6083" s="197">
        <v>6081</v>
      </c>
      <c r="K6083" s="234"/>
      <c r="L6083" s="234"/>
      <c r="M6083" s="234"/>
      <c r="N6083" s="234"/>
      <c r="O6083" s="234"/>
      <c r="P6083" s="234"/>
      <c r="Q6083" s="7">
        <v>35313</v>
      </c>
      <c r="R6083" s="234">
        <v>0.20982100000000001</v>
      </c>
      <c r="S6083" s="234">
        <v>0.21205399999999999</v>
      </c>
      <c r="T6083" s="234">
        <v>0.20424100000000001</v>
      </c>
      <c r="U6083" s="234">
        <v>0.20424100000000001</v>
      </c>
      <c r="V6083" s="192">
        <v>0.17649300000000001</v>
      </c>
      <c r="W6083" s="234">
        <v>279585600</v>
      </c>
      <c r="X6083" s="194">
        <f t="shared" si="189"/>
        <v>-5.1811300278826813E-2</v>
      </c>
      <c r="Y6083" s="193"/>
      <c r="Z6083" s="197">
        <v>6081</v>
      </c>
    </row>
    <row r="6084" spans="1:26" ht="14.4" x14ac:dyDescent="0.3">
      <c r="A6084" s="7">
        <v>35312</v>
      </c>
      <c r="B6084" s="191">
        <v>654.71997099999999</v>
      </c>
      <c r="C6084" s="191">
        <v>655.82000700000003</v>
      </c>
      <c r="D6084" s="191">
        <v>652.92999299999997</v>
      </c>
      <c r="E6084" s="191">
        <v>655.60998500000005</v>
      </c>
      <c r="F6084" s="192">
        <v>655.60998500000005</v>
      </c>
      <c r="G6084" s="191">
        <v>351290000</v>
      </c>
      <c r="H6084" s="194">
        <f t="shared" ref="H6084:H6147" si="190">(F6084-F6085)/F6085</f>
        <v>1.3593811696940962E-3</v>
      </c>
      <c r="I6084" s="193"/>
      <c r="J6084" s="197">
        <v>6082</v>
      </c>
      <c r="K6084" s="234"/>
      <c r="L6084" s="234"/>
      <c r="M6084" s="234"/>
      <c r="N6084" s="234"/>
      <c r="O6084" s="234"/>
      <c r="P6084" s="234"/>
      <c r="Q6084" s="7">
        <v>35312</v>
      </c>
      <c r="R6084" s="234">
        <v>0.21317</v>
      </c>
      <c r="S6084" s="234">
        <v>0.21986600000000001</v>
      </c>
      <c r="T6084" s="234">
        <v>0.21317</v>
      </c>
      <c r="U6084" s="234">
        <v>0.21540200000000001</v>
      </c>
      <c r="V6084" s="192">
        <v>0.186137</v>
      </c>
      <c r="W6084" s="234">
        <v>101449600</v>
      </c>
      <c r="X6084" s="194">
        <f t="shared" ref="X6084:X6147" si="191">(V6084-V6085)/V6085</f>
        <v>0</v>
      </c>
      <c r="Y6084" s="193"/>
      <c r="Z6084" s="197">
        <v>6082</v>
      </c>
    </row>
    <row r="6085" spans="1:26" ht="14.4" x14ac:dyDescent="0.3">
      <c r="A6085" s="7">
        <v>35311</v>
      </c>
      <c r="B6085" s="191">
        <v>651.98999000000003</v>
      </c>
      <c r="C6085" s="191">
        <v>655.13000499999998</v>
      </c>
      <c r="D6085" s="191">
        <v>643.96997099999999</v>
      </c>
      <c r="E6085" s="191">
        <v>654.71997099999999</v>
      </c>
      <c r="F6085" s="192">
        <v>654.71997099999999</v>
      </c>
      <c r="G6085" s="191">
        <v>345740000</v>
      </c>
      <c r="H6085" s="194">
        <f t="shared" si="190"/>
        <v>4.1871517076511443E-3</v>
      </c>
      <c r="I6085" s="193"/>
      <c r="J6085" s="197">
        <v>6083</v>
      </c>
      <c r="K6085" s="234"/>
      <c r="L6085" s="234"/>
      <c r="M6085" s="234"/>
      <c r="N6085" s="234"/>
      <c r="O6085" s="234"/>
      <c r="P6085" s="234"/>
      <c r="Q6085" s="7">
        <v>35311</v>
      </c>
      <c r="R6085" s="234">
        <v>0.21540200000000001</v>
      </c>
      <c r="S6085" s="234">
        <v>0.21763399999999999</v>
      </c>
      <c r="T6085" s="234">
        <v>0.21317</v>
      </c>
      <c r="U6085" s="234">
        <v>0.21540200000000001</v>
      </c>
      <c r="V6085" s="192">
        <v>0.186137</v>
      </c>
      <c r="W6085" s="234">
        <v>68297600</v>
      </c>
      <c r="X6085" s="194">
        <f t="shared" si="191"/>
        <v>-5.1576145631794081E-3</v>
      </c>
      <c r="Y6085" s="193"/>
      <c r="Z6085" s="197">
        <v>6083</v>
      </c>
    </row>
    <row r="6086" spans="1:26" ht="14.4" x14ac:dyDescent="0.3">
      <c r="A6086" s="7">
        <v>35307</v>
      </c>
      <c r="B6086" s="191">
        <v>657.40002400000003</v>
      </c>
      <c r="C6086" s="191">
        <v>657.71002199999998</v>
      </c>
      <c r="D6086" s="191">
        <v>650.52002000000005</v>
      </c>
      <c r="E6086" s="191">
        <v>651.98999000000003</v>
      </c>
      <c r="F6086" s="192">
        <v>651.98999000000003</v>
      </c>
      <c r="G6086" s="191">
        <v>258380000</v>
      </c>
      <c r="H6086" s="194">
        <f t="shared" si="190"/>
        <v>-8.2294399186088191E-3</v>
      </c>
      <c r="I6086" s="193"/>
      <c r="J6086" s="197">
        <v>6084</v>
      </c>
      <c r="K6086" s="234"/>
      <c r="L6086" s="234"/>
      <c r="M6086" s="234"/>
      <c r="N6086" s="234"/>
      <c r="O6086" s="234"/>
      <c r="P6086" s="234"/>
      <c r="Q6086" s="7">
        <v>35307</v>
      </c>
      <c r="R6086" s="234">
        <v>0.22098200000000001</v>
      </c>
      <c r="S6086" s="234">
        <v>0.22098200000000001</v>
      </c>
      <c r="T6086" s="234">
        <v>0.21651799999999999</v>
      </c>
      <c r="U6086" s="234">
        <v>0.21651799999999999</v>
      </c>
      <c r="V6086" s="192">
        <v>0.18710199999999999</v>
      </c>
      <c r="W6086" s="234">
        <v>105728000</v>
      </c>
      <c r="X6086" s="194">
        <f t="shared" si="191"/>
        <v>-1.0199439242448358E-2</v>
      </c>
      <c r="Y6086" s="193"/>
      <c r="Z6086" s="197">
        <v>6084</v>
      </c>
    </row>
    <row r="6087" spans="1:26" ht="14.4" x14ac:dyDescent="0.3">
      <c r="A6087" s="7">
        <v>35306</v>
      </c>
      <c r="B6087" s="191">
        <v>664.80999799999995</v>
      </c>
      <c r="C6087" s="191">
        <v>664.80999799999995</v>
      </c>
      <c r="D6087" s="191">
        <v>655.34997599999997</v>
      </c>
      <c r="E6087" s="191">
        <v>657.40002400000003</v>
      </c>
      <c r="F6087" s="192">
        <v>657.40002400000003</v>
      </c>
      <c r="G6087" s="191">
        <v>321120000</v>
      </c>
      <c r="H6087" s="194">
        <f t="shared" si="190"/>
        <v>-1.1146002650820424E-2</v>
      </c>
      <c r="I6087" s="193"/>
      <c r="J6087" s="197">
        <v>6085</v>
      </c>
      <c r="K6087" s="234"/>
      <c r="L6087" s="234"/>
      <c r="M6087" s="234"/>
      <c r="N6087" s="234"/>
      <c r="O6087" s="234"/>
      <c r="P6087" s="234"/>
      <c r="Q6087" s="7">
        <v>35306</v>
      </c>
      <c r="R6087" s="234">
        <v>0.22209799999999999</v>
      </c>
      <c r="S6087" s="234">
        <v>0.22209799999999999</v>
      </c>
      <c r="T6087" s="234">
        <v>0.21763399999999999</v>
      </c>
      <c r="U6087" s="234">
        <v>0.21875</v>
      </c>
      <c r="V6087" s="192">
        <v>0.18903</v>
      </c>
      <c r="W6087" s="234">
        <v>106926400</v>
      </c>
      <c r="X6087" s="194">
        <f t="shared" si="191"/>
        <v>-1.5078885392134426E-2</v>
      </c>
      <c r="Y6087" s="193"/>
      <c r="Z6087" s="197">
        <v>6085</v>
      </c>
    </row>
    <row r="6088" spans="1:26" ht="14.4" x14ac:dyDescent="0.3">
      <c r="A6088" s="7">
        <v>35305</v>
      </c>
      <c r="B6088" s="191">
        <v>666.40002400000003</v>
      </c>
      <c r="C6088" s="191">
        <v>667.40997300000004</v>
      </c>
      <c r="D6088" s="191">
        <v>664.39001499999995</v>
      </c>
      <c r="E6088" s="191">
        <v>664.80999799999995</v>
      </c>
      <c r="F6088" s="192">
        <v>664.80999799999995</v>
      </c>
      <c r="G6088" s="191">
        <v>296440000</v>
      </c>
      <c r="H6088" s="194">
        <f t="shared" si="190"/>
        <v>-2.385993311428932E-3</v>
      </c>
      <c r="I6088" s="193"/>
      <c r="J6088" s="197">
        <v>6086</v>
      </c>
      <c r="K6088" s="234"/>
      <c r="L6088" s="234"/>
      <c r="M6088" s="234"/>
      <c r="N6088" s="234"/>
      <c r="O6088" s="234"/>
      <c r="P6088" s="234"/>
      <c r="Q6088" s="7">
        <v>35305</v>
      </c>
      <c r="R6088" s="234">
        <v>0.22209799999999999</v>
      </c>
      <c r="S6088" s="234">
        <v>0.223214</v>
      </c>
      <c r="T6088" s="234">
        <v>0.21875</v>
      </c>
      <c r="U6088" s="234">
        <v>0.22209799999999999</v>
      </c>
      <c r="V6088" s="192">
        <v>0.19192400000000001</v>
      </c>
      <c r="W6088" s="234">
        <v>163598400</v>
      </c>
      <c r="X6088" s="194">
        <f t="shared" si="191"/>
        <v>6.3085561748257315E-4</v>
      </c>
      <c r="Y6088" s="193"/>
      <c r="Z6088" s="197">
        <v>6086</v>
      </c>
    </row>
    <row r="6089" spans="1:26" ht="14.4" x14ac:dyDescent="0.3">
      <c r="A6089" s="7">
        <v>35304</v>
      </c>
      <c r="B6089" s="191">
        <v>663.88000499999998</v>
      </c>
      <c r="C6089" s="191">
        <v>666.40002400000003</v>
      </c>
      <c r="D6089" s="191">
        <v>663.5</v>
      </c>
      <c r="E6089" s="191">
        <v>666.40002400000003</v>
      </c>
      <c r="F6089" s="192">
        <v>666.40002400000003</v>
      </c>
      <c r="G6089" s="191">
        <v>310520000</v>
      </c>
      <c r="H6089" s="194">
        <f t="shared" si="190"/>
        <v>3.7958953139431389E-3</v>
      </c>
      <c r="I6089" s="193"/>
      <c r="J6089" s="197">
        <v>6087</v>
      </c>
      <c r="K6089" s="234"/>
      <c r="L6089" s="234"/>
      <c r="M6089" s="234"/>
      <c r="N6089" s="234"/>
      <c r="O6089" s="234"/>
      <c r="P6089" s="234"/>
      <c r="Q6089" s="7">
        <v>35304</v>
      </c>
      <c r="R6089" s="234">
        <v>0.21540200000000001</v>
      </c>
      <c r="S6089" s="234">
        <v>0.223214</v>
      </c>
      <c r="T6089" s="234">
        <v>0.214286</v>
      </c>
      <c r="U6089" s="234">
        <v>0.22195899999999999</v>
      </c>
      <c r="V6089" s="192">
        <v>0.191803</v>
      </c>
      <c r="W6089" s="234">
        <v>289307200</v>
      </c>
      <c r="X6089" s="194">
        <f t="shared" si="191"/>
        <v>3.0439944771861609E-2</v>
      </c>
      <c r="Y6089" s="193"/>
      <c r="Z6089" s="197">
        <v>6087</v>
      </c>
    </row>
    <row r="6090" spans="1:26" ht="14.4" x14ac:dyDescent="0.3">
      <c r="A6090" s="7">
        <v>35303</v>
      </c>
      <c r="B6090" s="191">
        <v>667.03002900000001</v>
      </c>
      <c r="C6090" s="191">
        <v>667.03002900000001</v>
      </c>
      <c r="D6090" s="191">
        <v>662.35998500000005</v>
      </c>
      <c r="E6090" s="191">
        <v>663.88000499999998</v>
      </c>
      <c r="F6090" s="192">
        <v>663.88000499999998</v>
      </c>
      <c r="G6090" s="191">
        <v>281430000</v>
      </c>
      <c r="H6090" s="194">
        <f t="shared" si="190"/>
        <v>-4.7224620527541953E-3</v>
      </c>
      <c r="I6090" s="193"/>
      <c r="J6090" s="197">
        <v>6088</v>
      </c>
      <c r="K6090" s="234"/>
      <c r="L6090" s="234"/>
      <c r="M6090" s="234"/>
      <c r="N6090" s="234"/>
      <c r="O6090" s="234"/>
      <c r="P6090" s="234"/>
      <c r="Q6090" s="7">
        <v>35303</v>
      </c>
      <c r="R6090" s="234">
        <v>0.21317</v>
      </c>
      <c r="S6090" s="234">
        <v>0.21540200000000001</v>
      </c>
      <c r="T6090" s="234">
        <v>0.20982100000000001</v>
      </c>
      <c r="U6090" s="234">
        <v>0.21540200000000001</v>
      </c>
      <c r="V6090" s="192">
        <v>0.186137</v>
      </c>
      <c r="W6090" s="234">
        <v>89678400</v>
      </c>
      <c r="X6090" s="194">
        <f t="shared" si="191"/>
        <v>1.0471857899765407E-2</v>
      </c>
      <c r="Y6090" s="193"/>
      <c r="Z6090" s="197">
        <v>6088</v>
      </c>
    </row>
    <row r="6091" spans="1:26" ht="14.4" x14ac:dyDescent="0.3">
      <c r="A6091" s="7">
        <v>35300</v>
      </c>
      <c r="B6091" s="191">
        <v>670.67999299999997</v>
      </c>
      <c r="C6091" s="191">
        <v>670.67999299999997</v>
      </c>
      <c r="D6091" s="191">
        <v>664.92999299999997</v>
      </c>
      <c r="E6091" s="191">
        <v>667.03002900000001</v>
      </c>
      <c r="F6091" s="192">
        <v>667.03002900000001</v>
      </c>
      <c r="G6091" s="191">
        <v>308010000</v>
      </c>
      <c r="H6091" s="194">
        <f t="shared" si="190"/>
        <v>-5.4421841088078422E-3</v>
      </c>
      <c r="I6091" s="193"/>
      <c r="J6091" s="197">
        <v>6089</v>
      </c>
      <c r="K6091" s="234"/>
      <c r="L6091" s="234"/>
      <c r="M6091" s="234"/>
      <c r="N6091" s="234"/>
      <c r="O6091" s="234"/>
      <c r="P6091" s="234"/>
      <c r="Q6091" s="7">
        <v>35300</v>
      </c>
      <c r="R6091" s="234">
        <v>0.20535700000000001</v>
      </c>
      <c r="S6091" s="234">
        <v>0.214286</v>
      </c>
      <c r="T6091" s="234">
        <v>0.20535700000000001</v>
      </c>
      <c r="U6091" s="234">
        <v>0.21317</v>
      </c>
      <c r="V6091" s="192">
        <v>0.18420800000000001</v>
      </c>
      <c r="W6091" s="234">
        <v>203459200</v>
      </c>
      <c r="X6091" s="194">
        <f t="shared" si="191"/>
        <v>2.6880581539250673E-2</v>
      </c>
      <c r="Y6091" s="193"/>
      <c r="Z6091" s="197">
        <v>6089</v>
      </c>
    </row>
    <row r="6092" spans="1:26" ht="14.4" x14ac:dyDescent="0.3">
      <c r="A6092" s="7">
        <v>35299</v>
      </c>
      <c r="B6092" s="191">
        <v>665.07000700000003</v>
      </c>
      <c r="C6092" s="191">
        <v>670.67999299999997</v>
      </c>
      <c r="D6092" s="191">
        <v>664.88000499999998</v>
      </c>
      <c r="E6092" s="191">
        <v>670.67999299999997</v>
      </c>
      <c r="F6092" s="192">
        <v>670.67999299999997</v>
      </c>
      <c r="G6092" s="191">
        <v>354950000</v>
      </c>
      <c r="H6092" s="194">
        <f t="shared" si="190"/>
        <v>8.4351811703334487E-3</v>
      </c>
      <c r="I6092" s="193"/>
      <c r="J6092" s="197">
        <v>6090</v>
      </c>
      <c r="K6092" s="234"/>
      <c r="L6092" s="234"/>
      <c r="M6092" s="234"/>
      <c r="N6092" s="234"/>
      <c r="O6092" s="234"/>
      <c r="P6092" s="234"/>
      <c r="Q6092" s="7">
        <v>35299</v>
      </c>
      <c r="R6092" s="234">
        <v>0.20535700000000001</v>
      </c>
      <c r="S6092" s="234">
        <v>0.207589</v>
      </c>
      <c r="T6092" s="234">
        <v>0.20424100000000001</v>
      </c>
      <c r="U6092" s="234">
        <v>0.207589</v>
      </c>
      <c r="V6092" s="192">
        <v>0.17938599999999999</v>
      </c>
      <c r="W6092" s="234">
        <v>87684800</v>
      </c>
      <c r="X6092" s="194">
        <f t="shared" si="191"/>
        <v>1.0870238987472945E-2</v>
      </c>
      <c r="Y6092" s="193"/>
      <c r="Z6092" s="197">
        <v>6090</v>
      </c>
    </row>
    <row r="6093" spans="1:26" ht="14.4" x14ac:dyDescent="0.3">
      <c r="A6093" s="7">
        <v>35298</v>
      </c>
      <c r="B6093" s="191">
        <v>665.69000200000005</v>
      </c>
      <c r="C6093" s="191">
        <v>665.69000200000005</v>
      </c>
      <c r="D6093" s="191">
        <v>662.15997300000004</v>
      </c>
      <c r="E6093" s="191">
        <v>665.07000700000003</v>
      </c>
      <c r="F6093" s="192">
        <v>665.07000700000003</v>
      </c>
      <c r="G6093" s="191">
        <v>348820000</v>
      </c>
      <c r="H6093" s="194">
        <f t="shared" si="190"/>
        <v>-9.3135693511589969E-4</v>
      </c>
      <c r="I6093" s="193"/>
      <c r="J6093" s="197">
        <v>6091</v>
      </c>
      <c r="K6093" s="234"/>
      <c r="L6093" s="234"/>
      <c r="M6093" s="234"/>
      <c r="N6093" s="234"/>
      <c r="O6093" s="234"/>
      <c r="P6093" s="234"/>
      <c r="Q6093" s="7">
        <v>35298</v>
      </c>
      <c r="R6093" s="234">
        <v>0.20982100000000001</v>
      </c>
      <c r="S6093" s="234">
        <v>0.21093799999999999</v>
      </c>
      <c r="T6093" s="234">
        <v>0.20424100000000001</v>
      </c>
      <c r="U6093" s="234">
        <v>0.20535700000000001</v>
      </c>
      <c r="V6093" s="192">
        <v>0.177457</v>
      </c>
      <c r="W6093" s="234">
        <v>113344000</v>
      </c>
      <c r="X6093" s="194">
        <f t="shared" si="191"/>
        <v>-2.1277886551029978E-2</v>
      </c>
      <c r="Y6093" s="193"/>
      <c r="Z6093" s="197">
        <v>6091</v>
      </c>
    </row>
    <row r="6094" spans="1:26" ht="14.4" x14ac:dyDescent="0.3">
      <c r="A6094" s="7">
        <v>35297</v>
      </c>
      <c r="B6094" s="191">
        <v>666.580017</v>
      </c>
      <c r="C6094" s="191">
        <v>666.98999000000003</v>
      </c>
      <c r="D6094" s="191">
        <v>665.15002400000003</v>
      </c>
      <c r="E6094" s="191">
        <v>665.69000200000005</v>
      </c>
      <c r="F6094" s="192">
        <v>665.69000200000005</v>
      </c>
      <c r="G6094" s="191">
        <v>334960000</v>
      </c>
      <c r="H6094" s="194">
        <f t="shared" si="190"/>
        <v>-1.3351960414378105E-3</v>
      </c>
      <c r="I6094" s="193"/>
      <c r="J6094" s="197">
        <v>6092</v>
      </c>
      <c r="K6094" s="234"/>
      <c r="L6094" s="234"/>
      <c r="M6094" s="234"/>
      <c r="N6094" s="234"/>
      <c r="O6094" s="234"/>
      <c r="P6094" s="234"/>
      <c r="Q6094" s="7">
        <v>35297</v>
      </c>
      <c r="R6094" s="234">
        <v>0.21317</v>
      </c>
      <c r="S6094" s="234">
        <v>0.21317</v>
      </c>
      <c r="T6094" s="234">
        <v>0.208705</v>
      </c>
      <c r="U6094" s="234">
        <v>0.20982100000000001</v>
      </c>
      <c r="V6094" s="192">
        <v>0.181315</v>
      </c>
      <c r="W6094" s="234">
        <v>211758400</v>
      </c>
      <c r="X6094" s="194">
        <f t="shared" si="191"/>
        <v>-5.2885960533028634E-3</v>
      </c>
      <c r="Y6094" s="193"/>
      <c r="Z6094" s="197">
        <v>6092</v>
      </c>
    </row>
    <row r="6095" spans="1:26" ht="14.4" x14ac:dyDescent="0.3">
      <c r="A6095" s="7">
        <v>35296</v>
      </c>
      <c r="B6095" s="191">
        <v>665.21002199999998</v>
      </c>
      <c r="C6095" s="191">
        <v>667.11999500000002</v>
      </c>
      <c r="D6095" s="191">
        <v>665</v>
      </c>
      <c r="E6095" s="191">
        <v>666.580017</v>
      </c>
      <c r="F6095" s="192">
        <v>666.580017</v>
      </c>
      <c r="G6095" s="191">
        <v>294080000</v>
      </c>
      <c r="H6095" s="194">
        <f t="shared" si="190"/>
        <v>2.0594924229809892E-3</v>
      </c>
      <c r="I6095" s="193"/>
      <c r="J6095" s="197">
        <v>6093</v>
      </c>
      <c r="K6095" s="234"/>
      <c r="L6095" s="234"/>
      <c r="M6095" s="234"/>
      <c r="N6095" s="234"/>
      <c r="O6095" s="234"/>
      <c r="P6095" s="234"/>
      <c r="Q6095" s="7">
        <v>35296</v>
      </c>
      <c r="R6095" s="234">
        <v>0.19977700000000001</v>
      </c>
      <c r="S6095" s="234">
        <v>0.21093799999999999</v>
      </c>
      <c r="T6095" s="234">
        <v>0.19977700000000001</v>
      </c>
      <c r="U6095" s="234">
        <v>0.21093799999999999</v>
      </c>
      <c r="V6095" s="192">
        <v>0.182279</v>
      </c>
      <c r="W6095" s="234">
        <v>226318400</v>
      </c>
      <c r="X6095" s="194">
        <f t="shared" si="191"/>
        <v>5.0000288020092244E-2</v>
      </c>
      <c r="Y6095" s="193"/>
      <c r="Z6095" s="197">
        <v>6093</v>
      </c>
    </row>
    <row r="6096" spans="1:26" ht="14.4" x14ac:dyDescent="0.3">
      <c r="A6096" s="7">
        <v>35293</v>
      </c>
      <c r="B6096" s="191">
        <v>662.28002900000001</v>
      </c>
      <c r="C6096" s="191">
        <v>666.34002699999996</v>
      </c>
      <c r="D6096" s="191">
        <v>662.26000999999997</v>
      </c>
      <c r="E6096" s="191">
        <v>665.21002199999998</v>
      </c>
      <c r="F6096" s="192">
        <v>665.21002199999998</v>
      </c>
      <c r="G6096" s="191">
        <v>337650000</v>
      </c>
      <c r="H6096" s="194">
        <f t="shared" si="190"/>
        <v>4.4240998847935482E-3</v>
      </c>
      <c r="I6096" s="193"/>
      <c r="J6096" s="197">
        <v>6094</v>
      </c>
      <c r="K6096" s="234"/>
      <c r="L6096" s="234"/>
      <c r="M6096" s="234"/>
      <c r="N6096" s="234"/>
      <c r="O6096" s="234"/>
      <c r="P6096" s="234"/>
      <c r="Q6096" s="7">
        <v>35293</v>
      </c>
      <c r="R6096" s="234">
        <v>0.20200899999999999</v>
      </c>
      <c r="S6096" s="234">
        <v>0.20200899999999999</v>
      </c>
      <c r="T6096" s="234">
        <v>0.197545</v>
      </c>
      <c r="U6096" s="234">
        <v>0.20089299999999999</v>
      </c>
      <c r="V6096" s="192">
        <v>0.173599</v>
      </c>
      <c r="W6096" s="234">
        <v>141758400</v>
      </c>
      <c r="X6096" s="194">
        <f t="shared" si="191"/>
        <v>1.1230784465634925E-2</v>
      </c>
      <c r="Y6096" s="193"/>
      <c r="Z6096" s="197">
        <v>6094</v>
      </c>
    </row>
    <row r="6097" spans="1:26" ht="14.4" x14ac:dyDescent="0.3">
      <c r="A6097" s="7">
        <v>35292</v>
      </c>
      <c r="B6097" s="191">
        <v>662.04998799999998</v>
      </c>
      <c r="C6097" s="191">
        <v>664.17999299999997</v>
      </c>
      <c r="D6097" s="191">
        <v>660.64001499999995</v>
      </c>
      <c r="E6097" s="191">
        <v>662.28002900000001</v>
      </c>
      <c r="F6097" s="192">
        <v>662.28002900000001</v>
      </c>
      <c r="G6097" s="191">
        <v>323950000</v>
      </c>
      <c r="H6097" s="194">
        <f t="shared" si="190"/>
        <v>3.4746772021696399E-4</v>
      </c>
      <c r="I6097" s="193"/>
      <c r="J6097" s="197">
        <v>6095</v>
      </c>
      <c r="K6097" s="234"/>
      <c r="L6097" s="234"/>
      <c r="M6097" s="234"/>
      <c r="N6097" s="234"/>
      <c r="O6097" s="234"/>
      <c r="P6097" s="234"/>
      <c r="Q6097" s="7">
        <v>35292</v>
      </c>
      <c r="R6097" s="234">
        <v>0.20200899999999999</v>
      </c>
      <c r="S6097" s="234">
        <v>0.203125</v>
      </c>
      <c r="T6097" s="234">
        <v>0.198661</v>
      </c>
      <c r="U6097" s="234">
        <v>0.198661</v>
      </c>
      <c r="V6097" s="192">
        <v>0.17167099999999999</v>
      </c>
      <c r="W6097" s="234">
        <v>107620800</v>
      </c>
      <c r="X6097" s="194">
        <f t="shared" si="191"/>
        <v>-2.1973702201358185E-2</v>
      </c>
      <c r="Y6097" s="193"/>
      <c r="Z6097" s="197">
        <v>6095</v>
      </c>
    </row>
    <row r="6098" spans="1:26" ht="14.4" x14ac:dyDescent="0.3">
      <c r="A6098" s="7">
        <v>35291</v>
      </c>
      <c r="B6098" s="191">
        <v>660.20001200000002</v>
      </c>
      <c r="C6098" s="191">
        <v>662.419983</v>
      </c>
      <c r="D6098" s="191">
        <v>658.46997099999999</v>
      </c>
      <c r="E6098" s="191">
        <v>662.04998799999998</v>
      </c>
      <c r="F6098" s="192">
        <v>662.04998799999998</v>
      </c>
      <c r="G6098" s="191">
        <v>343460000</v>
      </c>
      <c r="H6098" s="194">
        <f t="shared" si="190"/>
        <v>2.8021447536719668E-3</v>
      </c>
      <c r="I6098" s="193"/>
      <c r="J6098" s="197">
        <v>6096</v>
      </c>
      <c r="K6098" s="234"/>
      <c r="L6098" s="234"/>
      <c r="M6098" s="234"/>
      <c r="N6098" s="234"/>
      <c r="O6098" s="234"/>
      <c r="P6098" s="234"/>
      <c r="Q6098" s="7">
        <v>35291</v>
      </c>
      <c r="R6098" s="234">
        <v>0.20200899999999999</v>
      </c>
      <c r="S6098" s="234">
        <v>0.20535700000000001</v>
      </c>
      <c r="T6098" s="234">
        <v>0.20200899999999999</v>
      </c>
      <c r="U6098" s="234">
        <v>0.203125</v>
      </c>
      <c r="V6098" s="192">
        <v>0.17552799999999999</v>
      </c>
      <c r="W6098" s="234">
        <v>71859200</v>
      </c>
      <c r="X6098" s="194">
        <f t="shared" si="191"/>
        <v>1.1111815160225498E-2</v>
      </c>
      <c r="Y6098" s="193"/>
      <c r="Z6098" s="197">
        <v>6096</v>
      </c>
    </row>
    <row r="6099" spans="1:26" ht="14.4" x14ac:dyDescent="0.3">
      <c r="A6099" s="7">
        <v>35290</v>
      </c>
      <c r="B6099" s="191">
        <v>665.77002000000005</v>
      </c>
      <c r="C6099" s="191">
        <v>665.77002000000005</v>
      </c>
      <c r="D6099" s="191">
        <v>659.13000499999998</v>
      </c>
      <c r="E6099" s="191">
        <v>660.20001200000002</v>
      </c>
      <c r="F6099" s="192">
        <v>660.20001200000002</v>
      </c>
      <c r="G6099" s="191">
        <v>362470000</v>
      </c>
      <c r="H6099" s="194">
        <f t="shared" si="190"/>
        <v>-8.3662643745959445E-3</v>
      </c>
      <c r="I6099" s="193"/>
      <c r="J6099" s="197">
        <v>6097</v>
      </c>
      <c r="K6099" s="234"/>
      <c r="L6099" s="234"/>
      <c r="M6099" s="234"/>
      <c r="N6099" s="234"/>
      <c r="O6099" s="234"/>
      <c r="P6099" s="234"/>
      <c r="Q6099" s="7">
        <v>35290</v>
      </c>
      <c r="R6099" s="234">
        <v>0.20424100000000001</v>
      </c>
      <c r="S6099" s="234">
        <v>0.20647299999999999</v>
      </c>
      <c r="T6099" s="234">
        <v>0.19977700000000001</v>
      </c>
      <c r="U6099" s="234">
        <v>0.20089299999999999</v>
      </c>
      <c r="V6099" s="192">
        <v>0.173599</v>
      </c>
      <c r="W6099" s="234">
        <v>103510400</v>
      </c>
      <c r="X6099" s="194">
        <f t="shared" si="191"/>
        <v>-2.1740477974946045E-2</v>
      </c>
      <c r="Y6099" s="193"/>
      <c r="Z6099" s="197">
        <v>6097</v>
      </c>
    </row>
    <row r="6100" spans="1:26" ht="14.4" x14ac:dyDescent="0.3">
      <c r="A6100" s="7">
        <v>35289</v>
      </c>
      <c r="B6100" s="191">
        <v>662.09997599999997</v>
      </c>
      <c r="C6100" s="191">
        <v>665.77002000000005</v>
      </c>
      <c r="D6100" s="191">
        <v>658.95001200000002</v>
      </c>
      <c r="E6100" s="191">
        <v>665.77002000000005</v>
      </c>
      <c r="F6100" s="192">
        <v>665.77002000000005</v>
      </c>
      <c r="G6100" s="191">
        <v>312170000</v>
      </c>
      <c r="H6100" s="194">
        <f t="shared" si="190"/>
        <v>5.5430359961228508E-3</v>
      </c>
      <c r="I6100" s="193"/>
      <c r="J6100" s="197">
        <v>6098</v>
      </c>
      <c r="K6100" s="234"/>
      <c r="L6100" s="234"/>
      <c r="M6100" s="234"/>
      <c r="N6100" s="234"/>
      <c r="O6100" s="234"/>
      <c r="P6100" s="234"/>
      <c r="Q6100" s="7">
        <v>35289</v>
      </c>
      <c r="R6100" s="234">
        <v>0.208705</v>
      </c>
      <c r="S6100" s="234">
        <v>0.21093799999999999</v>
      </c>
      <c r="T6100" s="234">
        <v>0.19977700000000001</v>
      </c>
      <c r="U6100" s="234">
        <v>0.20535700000000001</v>
      </c>
      <c r="V6100" s="192">
        <v>0.177457</v>
      </c>
      <c r="W6100" s="234">
        <v>151345600</v>
      </c>
      <c r="X6100" s="194">
        <f t="shared" si="191"/>
        <v>-5.4085258544349559E-3</v>
      </c>
      <c r="Y6100" s="193"/>
      <c r="Z6100" s="197">
        <v>6098</v>
      </c>
    </row>
    <row r="6101" spans="1:26" ht="14.4" x14ac:dyDescent="0.3">
      <c r="A6101" s="7">
        <v>35286</v>
      </c>
      <c r="B6101" s="191">
        <v>662.59002699999996</v>
      </c>
      <c r="C6101" s="191">
        <v>665.36999500000002</v>
      </c>
      <c r="D6101" s="191">
        <v>660.30999799999995</v>
      </c>
      <c r="E6101" s="191">
        <v>662.09997599999997</v>
      </c>
      <c r="F6101" s="192">
        <v>662.09997599999997</v>
      </c>
      <c r="G6101" s="191">
        <v>327280000</v>
      </c>
      <c r="H6101" s="194">
        <f t="shared" si="190"/>
        <v>-7.3959911865681318E-4</v>
      </c>
      <c r="I6101" s="193"/>
      <c r="J6101" s="197">
        <v>6099</v>
      </c>
      <c r="K6101" s="234"/>
      <c r="L6101" s="234"/>
      <c r="M6101" s="234"/>
      <c r="N6101" s="234"/>
      <c r="O6101" s="234"/>
      <c r="P6101" s="234"/>
      <c r="Q6101" s="7">
        <v>35286</v>
      </c>
      <c r="R6101" s="234">
        <v>0.198661</v>
      </c>
      <c r="S6101" s="234">
        <v>0.208705</v>
      </c>
      <c r="T6101" s="234">
        <v>0.197545</v>
      </c>
      <c r="U6101" s="234">
        <v>0.20647299999999999</v>
      </c>
      <c r="V6101" s="192">
        <v>0.178422</v>
      </c>
      <c r="W6101" s="234">
        <v>230787200</v>
      </c>
      <c r="X6101" s="194">
        <f t="shared" si="191"/>
        <v>4.5200520192611865E-2</v>
      </c>
      <c r="Y6101" s="193"/>
      <c r="Z6101" s="197">
        <v>6099</v>
      </c>
    </row>
    <row r="6102" spans="1:26" ht="14.4" x14ac:dyDescent="0.3">
      <c r="A6102" s="7">
        <v>35285</v>
      </c>
      <c r="B6102" s="191">
        <v>664.15997300000004</v>
      </c>
      <c r="C6102" s="191">
        <v>664.169983</v>
      </c>
      <c r="D6102" s="191">
        <v>661.28002900000001</v>
      </c>
      <c r="E6102" s="191">
        <v>662.59002699999996</v>
      </c>
      <c r="F6102" s="192">
        <v>662.59002699999996</v>
      </c>
      <c r="G6102" s="191">
        <v>334570000</v>
      </c>
      <c r="H6102" s="194">
        <f t="shared" si="190"/>
        <v>-2.3638070100922394E-3</v>
      </c>
      <c r="I6102" s="193"/>
      <c r="J6102" s="197">
        <v>6100</v>
      </c>
      <c r="K6102" s="234"/>
      <c r="L6102" s="234"/>
      <c r="M6102" s="234"/>
      <c r="N6102" s="234"/>
      <c r="O6102" s="234"/>
      <c r="P6102" s="234"/>
      <c r="Q6102" s="7">
        <v>35285</v>
      </c>
      <c r="R6102" s="234">
        <v>0.19977700000000001</v>
      </c>
      <c r="S6102" s="234">
        <v>0.19977700000000001</v>
      </c>
      <c r="T6102" s="234">
        <v>0.19531299999999999</v>
      </c>
      <c r="U6102" s="234">
        <v>0.197545</v>
      </c>
      <c r="V6102" s="192">
        <v>0.170706</v>
      </c>
      <c r="W6102" s="234">
        <v>101516800</v>
      </c>
      <c r="X6102" s="194">
        <f t="shared" si="191"/>
        <v>-1.1173863932574588E-2</v>
      </c>
      <c r="Y6102" s="193"/>
      <c r="Z6102" s="197">
        <v>6100</v>
      </c>
    </row>
    <row r="6103" spans="1:26" ht="14.4" x14ac:dyDescent="0.3">
      <c r="A6103" s="7">
        <v>35284</v>
      </c>
      <c r="B6103" s="191">
        <v>662.38000499999998</v>
      </c>
      <c r="C6103" s="191">
        <v>664.60998500000005</v>
      </c>
      <c r="D6103" s="191">
        <v>660</v>
      </c>
      <c r="E6103" s="191">
        <v>664.15997300000004</v>
      </c>
      <c r="F6103" s="192">
        <v>664.15997300000004</v>
      </c>
      <c r="G6103" s="191">
        <v>394340000</v>
      </c>
      <c r="H6103" s="194">
        <f t="shared" si="190"/>
        <v>2.6872308743680351E-3</v>
      </c>
      <c r="I6103" s="193"/>
      <c r="J6103" s="197">
        <v>6101</v>
      </c>
      <c r="K6103" s="234"/>
      <c r="L6103" s="234"/>
      <c r="M6103" s="234"/>
      <c r="N6103" s="234"/>
      <c r="O6103" s="234"/>
      <c r="P6103" s="234"/>
      <c r="Q6103" s="7">
        <v>35284</v>
      </c>
      <c r="R6103" s="234">
        <v>0.19419600000000001</v>
      </c>
      <c r="S6103" s="234">
        <v>0.20200899999999999</v>
      </c>
      <c r="T6103" s="234">
        <v>0.19308</v>
      </c>
      <c r="U6103" s="234">
        <v>0.19977700000000001</v>
      </c>
      <c r="V6103" s="192">
        <v>0.17263500000000001</v>
      </c>
      <c r="W6103" s="234">
        <v>248460800</v>
      </c>
      <c r="X6103" s="194">
        <f t="shared" si="191"/>
        <v>4.0697113645680155E-2</v>
      </c>
      <c r="Y6103" s="193"/>
      <c r="Z6103" s="197">
        <v>6101</v>
      </c>
    </row>
    <row r="6104" spans="1:26" ht="14.4" x14ac:dyDescent="0.3">
      <c r="A6104" s="7">
        <v>35283</v>
      </c>
      <c r="B6104" s="191">
        <v>660.22997999999995</v>
      </c>
      <c r="C6104" s="191">
        <v>662.75</v>
      </c>
      <c r="D6104" s="191">
        <v>656.830017</v>
      </c>
      <c r="E6104" s="191">
        <v>662.38000499999998</v>
      </c>
      <c r="F6104" s="192">
        <v>662.38000499999998</v>
      </c>
      <c r="G6104" s="191">
        <v>347290000</v>
      </c>
      <c r="H6104" s="194">
        <f t="shared" si="190"/>
        <v>3.2564789014882783E-3</v>
      </c>
      <c r="I6104" s="193"/>
      <c r="J6104" s="197">
        <v>6102</v>
      </c>
      <c r="K6104" s="234"/>
      <c r="L6104" s="234"/>
      <c r="M6104" s="234"/>
      <c r="N6104" s="234"/>
      <c r="O6104" s="234"/>
      <c r="P6104" s="234"/>
      <c r="Q6104" s="7">
        <v>35283</v>
      </c>
      <c r="R6104" s="234">
        <v>0.1875</v>
      </c>
      <c r="S6104" s="234">
        <v>0.191964</v>
      </c>
      <c r="T6104" s="234">
        <v>0.18526799999999999</v>
      </c>
      <c r="U6104" s="234">
        <v>0.191964</v>
      </c>
      <c r="V6104" s="192">
        <v>0.165884</v>
      </c>
      <c r="W6104" s="234">
        <v>93587200</v>
      </c>
      <c r="X6104" s="194">
        <f t="shared" si="191"/>
        <v>2.3810993297372029E-2</v>
      </c>
      <c r="Y6104" s="193"/>
      <c r="Z6104" s="197">
        <v>6102</v>
      </c>
    </row>
    <row r="6105" spans="1:26" ht="14.4" x14ac:dyDescent="0.3">
      <c r="A6105" s="7">
        <v>35282</v>
      </c>
      <c r="B6105" s="191">
        <v>662.48999000000003</v>
      </c>
      <c r="C6105" s="191">
        <v>663.64001499999995</v>
      </c>
      <c r="D6105" s="191">
        <v>659.03002900000001</v>
      </c>
      <c r="E6105" s="191">
        <v>660.22997999999995</v>
      </c>
      <c r="F6105" s="192">
        <v>660.22997999999995</v>
      </c>
      <c r="G6105" s="191">
        <v>307240000</v>
      </c>
      <c r="H6105" s="194">
        <f t="shared" si="190"/>
        <v>-3.4113873931892603E-3</v>
      </c>
      <c r="I6105" s="193"/>
      <c r="J6105" s="197">
        <v>6103</v>
      </c>
      <c r="K6105" s="234"/>
      <c r="L6105" s="234"/>
      <c r="M6105" s="234"/>
      <c r="N6105" s="234"/>
      <c r="O6105" s="234"/>
      <c r="P6105" s="234"/>
      <c r="Q6105" s="7">
        <v>35282</v>
      </c>
      <c r="R6105" s="234">
        <v>0.19308</v>
      </c>
      <c r="S6105" s="234">
        <v>0.19531299999999999</v>
      </c>
      <c r="T6105" s="234">
        <v>0.18638399999999999</v>
      </c>
      <c r="U6105" s="234">
        <v>0.1875</v>
      </c>
      <c r="V6105" s="192">
        <v>0.162026</v>
      </c>
      <c r="W6105" s="234">
        <v>101012800</v>
      </c>
      <c r="X6105" s="194">
        <f t="shared" si="191"/>
        <v>-2.8900556194859952E-2</v>
      </c>
      <c r="Y6105" s="193"/>
      <c r="Z6105" s="197">
        <v>6103</v>
      </c>
    </row>
    <row r="6106" spans="1:26" ht="14.4" x14ac:dyDescent="0.3">
      <c r="A6106" s="7">
        <v>35279</v>
      </c>
      <c r="B6106" s="191">
        <v>650.02002000000005</v>
      </c>
      <c r="C6106" s="191">
        <v>662.48999000000003</v>
      </c>
      <c r="D6106" s="191">
        <v>650.02002000000005</v>
      </c>
      <c r="E6106" s="191">
        <v>662.48999000000003</v>
      </c>
      <c r="F6106" s="192">
        <v>662.48999000000003</v>
      </c>
      <c r="G6106" s="191">
        <v>442080000</v>
      </c>
      <c r="H6106" s="194">
        <f t="shared" si="190"/>
        <v>1.9183978364235594E-2</v>
      </c>
      <c r="I6106" s="193"/>
      <c r="J6106" s="197">
        <v>6104</v>
      </c>
      <c r="K6106" s="234"/>
      <c r="L6106" s="234"/>
      <c r="M6106" s="234"/>
      <c r="N6106" s="234"/>
      <c r="O6106" s="234"/>
      <c r="P6106" s="234"/>
      <c r="Q6106" s="7">
        <v>35279</v>
      </c>
      <c r="R6106" s="234">
        <v>0.19308</v>
      </c>
      <c r="S6106" s="234">
        <v>0.19642899999999999</v>
      </c>
      <c r="T6106" s="234">
        <v>0.18973200000000001</v>
      </c>
      <c r="U6106" s="234">
        <v>0.19308</v>
      </c>
      <c r="V6106" s="192">
        <v>0.166848</v>
      </c>
      <c r="W6106" s="234">
        <v>127948800</v>
      </c>
      <c r="X6106" s="194">
        <f t="shared" si="191"/>
        <v>1.7645085541764551E-2</v>
      </c>
      <c r="Y6106" s="193"/>
      <c r="Z6106" s="197">
        <v>6104</v>
      </c>
    </row>
    <row r="6107" spans="1:26" ht="14.4" x14ac:dyDescent="0.3">
      <c r="A6107" s="7">
        <v>35278</v>
      </c>
      <c r="B6107" s="191">
        <v>639.95001200000002</v>
      </c>
      <c r="C6107" s="191">
        <v>650.65997300000004</v>
      </c>
      <c r="D6107" s="191">
        <v>639.48999000000003</v>
      </c>
      <c r="E6107" s="191">
        <v>650.02002000000005</v>
      </c>
      <c r="F6107" s="192">
        <v>650.02002000000005</v>
      </c>
      <c r="G6107" s="191">
        <v>439110000</v>
      </c>
      <c r="H6107" s="194">
        <f t="shared" si="190"/>
        <v>1.5735616550000206E-2</v>
      </c>
      <c r="I6107" s="193"/>
      <c r="J6107" s="197">
        <v>6105</v>
      </c>
      <c r="K6107" s="234"/>
      <c r="L6107" s="234"/>
      <c r="M6107" s="234"/>
      <c r="N6107" s="234"/>
      <c r="O6107" s="234"/>
      <c r="P6107" s="234"/>
      <c r="Q6107" s="7">
        <v>35278</v>
      </c>
      <c r="R6107" s="234">
        <v>0.19642899999999999</v>
      </c>
      <c r="S6107" s="234">
        <v>0.19642899999999999</v>
      </c>
      <c r="T6107" s="234">
        <v>0.18861600000000001</v>
      </c>
      <c r="U6107" s="234">
        <v>0.18973200000000001</v>
      </c>
      <c r="V6107" s="192">
        <v>0.16395499999999999</v>
      </c>
      <c r="W6107" s="234">
        <v>110163200</v>
      </c>
      <c r="X6107" s="194">
        <f t="shared" si="191"/>
        <v>-3.4092917486538477E-2</v>
      </c>
      <c r="Y6107" s="193"/>
      <c r="Z6107" s="197">
        <v>6105</v>
      </c>
    </row>
    <row r="6108" spans="1:26" ht="14.4" x14ac:dyDescent="0.3">
      <c r="A6108" s="7">
        <v>35277</v>
      </c>
      <c r="B6108" s="191">
        <v>635.26000999999997</v>
      </c>
      <c r="C6108" s="191">
        <v>640.53997800000002</v>
      </c>
      <c r="D6108" s="191">
        <v>633.73999000000003</v>
      </c>
      <c r="E6108" s="191">
        <v>639.95001200000002</v>
      </c>
      <c r="F6108" s="192">
        <v>639.95001200000002</v>
      </c>
      <c r="G6108" s="191">
        <v>403560000</v>
      </c>
      <c r="H6108" s="194">
        <f t="shared" si="190"/>
        <v>7.3828069234203016E-3</v>
      </c>
      <c r="I6108" s="193"/>
      <c r="J6108" s="197">
        <v>6106</v>
      </c>
      <c r="K6108" s="234"/>
      <c r="L6108" s="234"/>
      <c r="M6108" s="234"/>
      <c r="N6108" s="234"/>
      <c r="O6108" s="234"/>
      <c r="P6108" s="234"/>
      <c r="Q6108" s="7">
        <v>35277</v>
      </c>
      <c r="R6108" s="234">
        <v>0.18973200000000001</v>
      </c>
      <c r="S6108" s="234">
        <v>0.19642899999999999</v>
      </c>
      <c r="T6108" s="234">
        <v>0.18973200000000001</v>
      </c>
      <c r="U6108" s="234">
        <v>0.19642899999999999</v>
      </c>
      <c r="V6108" s="192">
        <v>0.169742</v>
      </c>
      <c r="W6108" s="234">
        <v>92780800</v>
      </c>
      <c r="X6108" s="194">
        <f t="shared" si="191"/>
        <v>2.9244659499511844E-2</v>
      </c>
      <c r="Y6108" s="193"/>
      <c r="Z6108" s="197">
        <v>6106</v>
      </c>
    </row>
    <row r="6109" spans="1:26" ht="14.4" x14ac:dyDescent="0.3">
      <c r="A6109" s="7">
        <v>35276</v>
      </c>
      <c r="B6109" s="191">
        <v>630.90997300000004</v>
      </c>
      <c r="C6109" s="191">
        <v>635.26000999999997</v>
      </c>
      <c r="D6109" s="191">
        <v>629.21997099999999</v>
      </c>
      <c r="E6109" s="191">
        <v>635.26000999999997</v>
      </c>
      <c r="F6109" s="192">
        <v>635.26000999999997</v>
      </c>
      <c r="G6109" s="191">
        <v>341090000</v>
      </c>
      <c r="H6109" s="194">
        <f t="shared" si="190"/>
        <v>6.8948616857573896E-3</v>
      </c>
      <c r="I6109" s="193"/>
      <c r="J6109" s="197">
        <v>6107</v>
      </c>
      <c r="K6109" s="234"/>
      <c r="L6109" s="234"/>
      <c r="M6109" s="234"/>
      <c r="N6109" s="234"/>
      <c r="O6109" s="234"/>
      <c r="P6109" s="234"/>
      <c r="Q6109" s="7">
        <v>35276</v>
      </c>
      <c r="R6109" s="234">
        <v>0.20200899999999999</v>
      </c>
      <c r="S6109" s="234">
        <v>0.203125</v>
      </c>
      <c r="T6109" s="234">
        <v>0.18973200000000001</v>
      </c>
      <c r="U6109" s="234">
        <v>0.19084799999999999</v>
      </c>
      <c r="V6109" s="192">
        <v>0.16491900000000001</v>
      </c>
      <c r="W6109" s="234">
        <v>189403200</v>
      </c>
      <c r="X6109" s="194">
        <f t="shared" si="191"/>
        <v>-3.9331046012430641E-2</v>
      </c>
      <c r="Y6109" s="193"/>
      <c r="Z6109" s="197">
        <v>6107</v>
      </c>
    </row>
    <row r="6110" spans="1:26" ht="14.4" x14ac:dyDescent="0.3">
      <c r="A6110" s="7">
        <v>35275</v>
      </c>
      <c r="B6110" s="191">
        <v>635.90002400000003</v>
      </c>
      <c r="C6110" s="191">
        <v>635.90002400000003</v>
      </c>
      <c r="D6110" s="191">
        <v>630.90002400000003</v>
      </c>
      <c r="E6110" s="191">
        <v>630.90997300000004</v>
      </c>
      <c r="F6110" s="192">
        <v>630.90997300000004</v>
      </c>
      <c r="G6110" s="191">
        <v>281560000</v>
      </c>
      <c r="H6110" s="194">
        <f t="shared" si="190"/>
        <v>-7.8472256827592027E-3</v>
      </c>
      <c r="I6110" s="193"/>
      <c r="J6110" s="197">
        <v>6108</v>
      </c>
      <c r="K6110" s="234"/>
      <c r="L6110" s="234"/>
      <c r="M6110" s="234"/>
      <c r="N6110" s="234"/>
      <c r="O6110" s="234"/>
      <c r="P6110" s="234"/>
      <c r="Q6110" s="7">
        <v>35275</v>
      </c>
      <c r="R6110" s="234">
        <v>0.19642899999999999</v>
      </c>
      <c r="S6110" s="234">
        <v>0.20089299999999999</v>
      </c>
      <c r="T6110" s="234">
        <v>0.19419600000000001</v>
      </c>
      <c r="U6110" s="234">
        <v>0.198661</v>
      </c>
      <c r="V6110" s="192">
        <v>0.17167099999999999</v>
      </c>
      <c r="W6110" s="234">
        <v>195697600</v>
      </c>
      <c r="X6110" s="194">
        <f t="shared" si="191"/>
        <v>1.1364305828846051E-2</v>
      </c>
      <c r="Y6110" s="193"/>
      <c r="Z6110" s="197">
        <v>6108</v>
      </c>
    </row>
    <row r="6111" spans="1:26" ht="14.4" x14ac:dyDescent="0.3">
      <c r="A6111" s="7">
        <v>35272</v>
      </c>
      <c r="B6111" s="191">
        <v>631.169983</v>
      </c>
      <c r="C6111" s="191">
        <v>636.22997999999995</v>
      </c>
      <c r="D6111" s="191">
        <v>631.169983</v>
      </c>
      <c r="E6111" s="191">
        <v>635.90002400000003</v>
      </c>
      <c r="F6111" s="192">
        <v>635.90002400000003</v>
      </c>
      <c r="G6111" s="191">
        <v>349900000</v>
      </c>
      <c r="H6111" s="194">
        <f t="shared" si="190"/>
        <v>7.4940842045716051E-3</v>
      </c>
      <c r="I6111" s="193"/>
      <c r="J6111" s="197">
        <v>6109</v>
      </c>
      <c r="K6111" s="234"/>
      <c r="L6111" s="234"/>
      <c r="M6111" s="234"/>
      <c r="N6111" s="234"/>
      <c r="O6111" s="234"/>
      <c r="P6111" s="234"/>
      <c r="Q6111" s="7">
        <v>35272</v>
      </c>
      <c r="R6111" s="234">
        <v>0.191964</v>
      </c>
      <c r="S6111" s="234">
        <v>0.19642899999999999</v>
      </c>
      <c r="T6111" s="234">
        <v>0.18861600000000001</v>
      </c>
      <c r="U6111" s="234">
        <v>0.19642899999999999</v>
      </c>
      <c r="V6111" s="192">
        <v>0.169742</v>
      </c>
      <c r="W6111" s="234">
        <v>123681600</v>
      </c>
      <c r="X6111" s="194">
        <f t="shared" si="191"/>
        <v>4.7621986594744058E-2</v>
      </c>
      <c r="Y6111" s="193"/>
      <c r="Z6111" s="197">
        <v>6109</v>
      </c>
    </row>
    <row r="6112" spans="1:26" ht="14.4" x14ac:dyDescent="0.3">
      <c r="A6112" s="7">
        <v>35271</v>
      </c>
      <c r="B6112" s="191">
        <v>626.65002400000003</v>
      </c>
      <c r="C6112" s="191">
        <v>633.57000700000003</v>
      </c>
      <c r="D6112" s="191">
        <v>626.65002400000003</v>
      </c>
      <c r="E6112" s="191">
        <v>631.169983</v>
      </c>
      <c r="F6112" s="192">
        <v>631.169983</v>
      </c>
      <c r="G6112" s="191">
        <v>405390000</v>
      </c>
      <c r="H6112" s="194">
        <f t="shared" si="190"/>
        <v>7.2128920879128084E-3</v>
      </c>
      <c r="I6112" s="193"/>
      <c r="J6112" s="197">
        <v>6110</v>
      </c>
      <c r="K6112" s="234"/>
      <c r="L6112" s="234"/>
      <c r="M6112" s="234"/>
      <c r="N6112" s="234"/>
      <c r="O6112" s="234"/>
      <c r="P6112" s="234"/>
      <c r="Q6112" s="7">
        <v>35271</v>
      </c>
      <c r="R6112" s="234">
        <v>0.18861600000000001</v>
      </c>
      <c r="S6112" s="234">
        <v>0.19084799999999999</v>
      </c>
      <c r="T6112" s="234">
        <v>0.18526799999999999</v>
      </c>
      <c r="U6112" s="234">
        <v>0.1875</v>
      </c>
      <c r="V6112" s="192">
        <v>0.162026</v>
      </c>
      <c r="W6112" s="234">
        <v>114430400</v>
      </c>
      <c r="X6112" s="194">
        <f t="shared" si="191"/>
        <v>9.011140933746031E-3</v>
      </c>
      <c r="Y6112" s="193"/>
      <c r="Z6112" s="197">
        <v>6110</v>
      </c>
    </row>
    <row r="6113" spans="1:26" ht="14.4" x14ac:dyDescent="0.3">
      <c r="A6113" s="7">
        <v>35270</v>
      </c>
      <c r="B6113" s="191">
        <v>626.19000200000005</v>
      </c>
      <c r="C6113" s="191">
        <v>629.09997599999997</v>
      </c>
      <c r="D6113" s="191">
        <v>616.42999299999997</v>
      </c>
      <c r="E6113" s="191">
        <v>626.65002400000003</v>
      </c>
      <c r="F6113" s="192">
        <v>626.65002400000003</v>
      </c>
      <c r="G6113" s="191">
        <v>463030000</v>
      </c>
      <c r="H6113" s="194">
        <f t="shared" si="190"/>
        <v>-3.5090369893998007E-4</v>
      </c>
      <c r="I6113" s="193"/>
      <c r="J6113" s="197">
        <v>6111</v>
      </c>
      <c r="K6113" s="234"/>
      <c r="L6113" s="234"/>
      <c r="M6113" s="234"/>
      <c r="N6113" s="234"/>
      <c r="O6113" s="234"/>
      <c r="P6113" s="234"/>
      <c r="Q6113" s="7">
        <v>35270</v>
      </c>
      <c r="R6113" s="234">
        <v>0.17857100000000001</v>
      </c>
      <c r="S6113" s="234">
        <v>0.1875</v>
      </c>
      <c r="T6113" s="234">
        <v>0.177455</v>
      </c>
      <c r="U6113" s="234">
        <v>0.18582599999999999</v>
      </c>
      <c r="V6113" s="192">
        <v>0.160579</v>
      </c>
      <c r="W6113" s="234">
        <v>264073600</v>
      </c>
      <c r="X6113" s="194">
        <f t="shared" si="191"/>
        <v>1.5243285620353019E-2</v>
      </c>
      <c r="Y6113" s="193"/>
      <c r="Z6113" s="197">
        <v>6111</v>
      </c>
    </row>
    <row r="6114" spans="1:26" ht="14.4" x14ac:dyDescent="0.3">
      <c r="A6114" s="7">
        <v>35269</v>
      </c>
      <c r="B6114" s="191">
        <v>633.78997800000002</v>
      </c>
      <c r="C6114" s="191">
        <v>637.70001200000002</v>
      </c>
      <c r="D6114" s="191">
        <v>625.65002400000003</v>
      </c>
      <c r="E6114" s="191">
        <v>626.86999500000002</v>
      </c>
      <c r="F6114" s="192">
        <v>626.86999500000002</v>
      </c>
      <c r="G6114" s="191">
        <v>421900000</v>
      </c>
      <c r="H6114" s="194">
        <f t="shared" si="190"/>
        <v>-1.0887269486177379E-2</v>
      </c>
      <c r="I6114" s="193"/>
      <c r="J6114" s="197">
        <v>6112</v>
      </c>
      <c r="K6114" s="234"/>
      <c r="L6114" s="234"/>
      <c r="M6114" s="234"/>
      <c r="N6114" s="234"/>
      <c r="O6114" s="234"/>
      <c r="P6114" s="234"/>
      <c r="Q6114" s="7">
        <v>35269</v>
      </c>
      <c r="R6114" s="234">
        <v>0.183036</v>
      </c>
      <c r="S6114" s="234">
        <v>0.18415200000000001</v>
      </c>
      <c r="T6114" s="234">
        <v>0.18080399999999999</v>
      </c>
      <c r="U6114" s="234">
        <v>0.183036</v>
      </c>
      <c r="V6114" s="192">
        <v>0.158168</v>
      </c>
      <c r="W6114" s="234">
        <v>130121600</v>
      </c>
      <c r="X6114" s="194">
        <f t="shared" si="191"/>
        <v>1.2346469191431167E-2</v>
      </c>
      <c r="Y6114" s="193"/>
      <c r="Z6114" s="197">
        <v>6112</v>
      </c>
    </row>
    <row r="6115" spans="1:26" ht="14.4" x14ac:dyDescent="0.3">
      <c r="A6115" s="7">
        <v>35268</v>
      </c>
      <c r="B6115" s="191">
        <v>638.72997999999995</v>
      </c>
      <c r="C6115" s="191">
        <v>638.72997999999995</v>
      </c>
      <c r="D6115" s="191">
        <v>630.38000499999998</v>
      </c>
      <c r="E6115" s="191">
        <v>633.77002000000005</v>
      </c>
      <c r="F6115" s="192">
        <v>633.77002000000005</v>
      </c>
      <c r="G6115" s="191">
        <v>327300000</v>
      </c>
      <c r="H6115" s="194">
        <f t="shared" si="190"/>
        <v>-7.7653471033251173E-3</v>
      </c>
      <c r="I6115" s="193"/>
      <c r="J6115" s="197">
        <v>6113</v>
      </c>
      <c r="K6115" s="234"/>
      <c r="L6115" s="234"/>
      <c r="M6115" s="234"/>
      <c r="N6115" s="234"/>
      <c r="O6115" s="234"/>
      <c r="P6115" s="234"/>
      <c r="Q6115" s="7">
        <v>35268</v>
      </c>
      <c r="R6115" s="234">
        <v>0.18638399999999999</v>
      </c>
      <c r="S6115" s="234">
        <v>0.18638399999999999</v>
      </c>
      <c r="T6115" s="234">
        <v>0.17857100000000001</v>
      </c>
      <c r="U6115" s="234">
        <v>0.18080399999999999</v>
      </c>
      <c r="V6115" s="192">
        <v>0.15623899999999999</v>
      </c>
      <c r="W6115" s="234">
        <v>152208000</v>
      </c>
      <c r="X6115" s="194">
        <f t="shared" si="191"/>
        <v>-2.4097890653791143E-2</v>
      </c>
      <c r="Y6115" s="193"/>
      <c r="Z6115" s="197">
        <v>6113</v>
      </c>
    </row>
    <row r="6116" spans="1:26" ht="14.4" x14ac:dyDescent="0.3">
      <c r="A6116" s="7">
        <v>35265</v>
      </c>
      <c r="B6116" s="191">
        <v>643.51000999999997</v>
      </c>
      <c r="C6116" s="191">
        <v>643.51000999999997</v>
      </c>
      <c r="D6116" s="191">
        <v>635.5</v>
      </c>
      <c r="E6116" s="191">
        <v>638.72997999999995</v>
      </c>
      <c r="F6116" s="192">
        <v>638.72997999999995</v>
      </c>
      <c r="G6116" s="191">
        <v>408070000</v>
      </c>
      <c r="H6116" s="194">
        <f t="shared" si="190"/>
        <v>-7.5051557197624271E-3</v>
      </c>
      <c r="I6116" s="193"/>
      <c r="J6116" s="197">
        <v>6114</v>
      </c>
      <c r="K6116" s="234"/>
      <c r="L6116" s="234"/>
      <c r="M6116" s="234"/>
      <c r="N6116" s="234"/>
      <c r="O6116" s="234"/>
      <c r="P6116" s="234"/>
      <c r="Q6116" s="7">
        <v>35265</v>
      </c>
      <c r="R6116" s="234">
        <v>0.18638399999999999</v>
      </c>
      <c r="S6116" s="234">
        <v>0.1875</v>
      </c>
      <c r="T6116" s="234">
        <v>0.18526799999999999</v>
      </c>
      <c r="U6116" s="234">
        <v>0.18526799999999999</v>
      </c>
      <c r="V6116" s="192">
        <v>0.16009699999999999</v>
      </c>
      <c r="W6116" s="234">
        <v>265977600</v>
      </c>
      <c r="X6116" s="194">
        <f t="shared" si="191"/>
        <v>-5.9914815412699541E-3</v>
      </c>
      <c r="Y6116" s="193"/>
      <c r="Z6116" s="197">
        <v>6114</v>
      </c>
    </row>
    <row r="6117" spans="1:26" ht="14.4" x14ac:dyDescent="0.3">
      <c r="A6117" s="7">
        <v>35264</v>
      </c>
      <c r="B6117" s="191">
        <v>634.07000700000003</v>
      </c>
      <c r="C6117" s="191">
        <v>644.44000200000005</v>
      </c>
      <c r="D6117" s="191">
        <v>633.28997800000002</v>
      </c>
      <c r="E6117" s="191">
        <v>643.55999799999995</v>
      </c>
      <c r="F6117" s="192">
        <v>643.55999799999995</v>
      </c>
      <c r="G6117" s="191">
        <v>474460000</v>
      </c>
      <c r="H6117" s="194">
        <f t="shared" si="190"/>
        <v>1.4966787413428179E-2</v>
      </c>
      <c r="I6117" s="193"/>
      <c r="J6117" s="197">
        <v>6115</v>
      </c>
      <c r="K6117" s="234"/>
      <c r="L6117" s="234"/>
      <c r="M6117" s="234"/>
      <c r="N6117" s="234"/>
      <c r="O6117" s="234"/>
      <c r="P6117" s="234"/>
      <c r="Q6117" s="7">
        <v>35264</v>
      </c>
      <c r="R6117" s="234">
        <v>0.191964</v>
      </c>
      <c r="S6117" s="234">
        <v>0.19419600000000001</v>
      </c>
      <c r="T6117" s="234">
        <v>0.18178</v>
      </c>
      <c r="U6117" s="234">
        <v>0.18638399999999999</v>
      </c>
      <c r="V6117" s="192">
        <v>0.16106200000000001</v>
      </c>
      <c r="W6117" s="234">
        <v>897052800</v>
      </c>
      <c r="X6117" s="194">
        <f t="shared" si="191"/>
        <v>0.23703533026113671</v>
      </c>
      <c r="Y6117" s="193"/>
      <c r="Z6117" s="197">
        <v>6115</v>
      </c>
    </row>
    <row r="6118" spans="1:26" ht="14.4" x14ac:dyDescent="0.3">
      <c r="A6118" s="7">
        <v>35263</v>
      </c>
      <c r="B6118" s="191">
        <v>628.36999500000002</v>
      </c>
      <c r="C6118" s="191">
        <v>636.60998500000005</v>
      </c>
      <c r="D6118" s="191">
        <v>628.36999500000002</v>
      </c>
      <c r="E6118" s="191">
        <v>634.07000700000003</v>
      </c>
      <c r="F6118" s="192">
        <v>634.07000700000003</v>
      </c>
      <c r="G6118" s="191">
        <v>513830000</v>
      </c>
      <c r="H6118" s="194">
        <f t="shared" si="190"/>
        <v>9.0711078589931961E-3</v>
      </c>
      <c r="I6118" s="193"/>
      <c r="J6118" s="197">
        <v>6116</v>
      </c>
      <c r="K6118" s="234"/>
      <c r="L6118" s="234"/>
      <c r="M6118" s="234"/>
      <c r="N6118" s="234"/>
      <c r="O6118" s="234"/>
      <c r="P6118" s="234"/>
      <c r="Q6118" s="7">
        <v>35263</v>
      </c>
      <c r="R6118" s="234">
        <v>0.15513399999999999</v>
      </c>
      <c r="S6118" s="234">
        <v>0.15625</v>
      </c>
      <c r="T6118" s="234">
        <v>0.14843799999999999</v>
      </c>
      <c r="U6118" s="234">
        <v>0.15067</v>
      </c>
      <c r="V6118" s="192">
        <v>0.13020000000000001</v>
      </c>
      <c r="W6118" s="234">
        <v>233598400</v>
      </c>
      <c r="X6118" s="194">
        <f t="shared" si="191"/>
        <v>0</v>
      </c>
      <c r="Y6118" s="193"/>
      <c r="Z6118" s="197">
        <v>6116</v>
      </c>
    </row>
    <row r="6119" spans="1:26" ht="14.4" x14ac:dyDescent="0.3">
      <c r="A6119" s="7">
        <v>35262</v>
      </c>
      <c r="B6119" s="191">
        <v>629.79998799999998</v>
      </c>
      <c r="C6119" s="191">
        <v>631.98999000000003</v>
      </c>
      <c r="D6119" s="191">
        <v>605.88000499999998</v>
      </c>
      <c r="E6119" s="191">
        <v>628.36999500000002</v>
      </c>
      <c r="F6119" s="192">
        <v>628.36999500000002</v>
      </c>
      <c r="G6119" s="191">
        <v>682980000</v>
      </c>
      <c r="H6119" s="194">
        <f t="shared" si="190"/>
        <v>-2.2705510118237217E-3</v>
      </c>
      <c r="I6119" s="193"/>
      <c r="J6119" s="197">
        <v>6117</v>
      </c>
      <c r="K6119" s="234"/>
      <c r="L6119" s="234"/>
      <c r="M6119" s="234"/>
      <c r="N6119" s="234"/>
      <c r="O6119" s="234"/>
      <c r="P6119" s="234"/>
      <c r="Q6119" s="7">
        <v>35262</v>
      </c>
      <c r="R6119" s="234">
        <v>0.15513399999999999</v>
      </c>
      <c r="S6119" s="234">
        <v>0.15513399999999999</v>
      </c>
      <c r="T6119" s="234">
        <v>0.14285700000000001</v>
      </c>
      <c r="U6119" s="234">
        <v>0.15067</v>
      </c>
      <c r="V6119" s="192">
        <v>0.13020000000000001</v>
      </c>
      <c r="W6119" s="234">
        <v>289217600</v>
      </c>
      <c r="X6119" s="194">
        <f t="shared" si="191"/>
        <v>-1.8180995543356105E-2</v>
      </c>
      <c r="Y6119" s="193"/>
      <c r="Z6119" s="197">
        <v>6117</v>
      </c>
    </row>
    <row r="6120" spans="1:26" ht="14.4" x14ac:dyDescent="0.3">
      <c r="A6120" s="7">
        <v>35261</v>
      </c>
      <c r="B6120" s="191">
        <v>646.19000200000005</v>
      </c>
      <c r="C6120" s="191">
        <v>646.19000200000005</v>
      </c>
      <c r="D6120" s="191">
        <v>629.69000200000005</v>
      </c>
      <c r="E6120" s="191">
        <v>629.79998799999998</v>
      </c>
      <c r="F6120" s="192">
        <v>629.79998799999998</v>
      </c>
      <c r="G6120" s="191">
        <v>419020000</v>
      </c>
      <c r="H6120" s="194">
        <f t="shared" si="190"/>
        <v>-2.5364078598046871E-2</v>
      </c>
      <c r="I6120" s="193"/>
      <c r="J6120" s="197">
        <v>6118</v>
      </c>
      <c r="K6120" s="234"/>
      <c r="L6120" s="234"/>
      <c r="M6120" s="234"/>
      <c r="N6120" s="234"/>
      <c r="O6120" s="234"/>
      <c r="P6120" s="234"/>
      <c r="Q6120" s="7">
        <v>35261</v>
      </c>
      <c r="R6120" s="234">
        <v>0.16183</v>
      </c>
      <c r="S6120" s="234">
        <v>0.16183</v>
      </c>
      <c r="T6120" s="234">
        <v>0.15290200000000001</v>
      </c>
      <c r="U6120" s="234">
        <v>0.15346000000000001</v>
      </c>
      <c r="V6120" s="192">
        <v>0.13261100000000001</v>
      </c>
      <c r="W6120" s="234">
        <v>133224000</v>
      </c>
      <c r="X6120" s="194">
        <f t="shared" si="191"/>
        <v>-4.8442186535784547E-2</v>
      </c>
      <c r="Y6120" s="193"/>
      <c r="Z6120" s="197">
        <v>6118</v>
      </c>
    </row>
    <row r="6121" spans="1:26" ht="14.4" x14ac:dyDescent="0.3">
      <c r="A6121" s="7">
        <v>35258</v>
      </c>
      <c r="B6121" s="191">
        <v>645.669983</v>
      </c>
      <c r="C6121" s="191">
        <v>647.64001499999995</v>
      </c>
      <c r="D6121" s="191">
        <v>640.21002199999998</v>
      </c>
      <c r="E6121" s="191">
        <v>646.19000200000005</v>
      </c>
      <c r="F6121" s="192">
        <v>646.19000200000005</v>
      </c>
      <c r="G6121" s="191">
        <v>396740000</v>
      </c>
      <c r="H6121" s="194">
        <f t="shared" si="190"/>
        <v>8.0539441772384127E-4</v>
      </c>
      <c r="I6121" s="193"/>
      <c r="J6121" s="197">
        <v>6119</v>
      </c>
      <c r="K6121" s="234"/>
      <c r="L6121" s="234"/>
      <c r="M6121" s="234"/>
      <c r="N6121" s="234"/>
      <c r="O6121" s="234"/>
      <c r="P6121" s="234"/>
      <c r="Q6121" s="7">
        <v>35258</v>
      </c>
      <c r="R6121" s="234">
        <v>0.16406299999999999</v>
      </c>
      <c r="S6121" s="234">
        <v>0.16406299999999999</v>
      </c>
      <c r="T6121" s="234">
        <v>0.15401799999999999</v>
      </c>
      <c r="U6121" s="234">
        <v>0.161272</v>
      </c>
      <c r="V6121" s="192">
        <v>0.13936200000000001</v>
      </c>
      <c r="W6121" s="234">
        <v>268990400</v>
      </c>
      <c r="X6121" s="194">
        <f t="shared" si="191"/>
        <v>1.0491969691476661E-2</v>
      </c>
      <c r="Y6121" s="193"/>
      <c r="Z6121" s="197">
        <v>6119</v>
      </c>
    </row>
    <row r="6122" spans="1:26" ht="14.4" x14ac:dyDescent="0.3">
      <c r="A6122" s="7">
        <v>35257</v>
      </c>
      <c r="B6122" s="191">
        <v>656.05999799999995</v>
      </c>
      <c r="C6122" s="191">
        <v>656.05999799999995</v>
      </c>
      <c r="D6122" s="191">
        <v>639.52002000000005</v>
      </c>
      <c r="E6122" s="191">
        <v>645.669983</v>
      </c>
      <c r="F6122" s="192">
        <v>645.669983</v>
      </c>
      <c r="G6122" s="191">
        <v>520470000</v>
      </c>
      <c r="H6122" s="194">
        <f t="shared" si="190"/>
        <v>-1.5836989043188011E-2</v>
      </c>
      <c r="I6122" s="193"/>
      <c r="J6122" s="197">
        <v>6120</v>
      </c>
      <c r="K6122" s="234"/>
      <c r="L6122" s="234"/>
      <c r="M6122" s="234"/>
      <c r="N6122" s="234"/>
      <c r="O6122" s="234"/>
      <c r="P6122" s="234"/>
      <c r="Q6122" s="7">
        <v>35257</v>
      </c>
      <c r="R6122" s="234">
        <v>0.167411</v>
      </c>
      <c r="S6122" s="234">
        <v>0.16852700000000001</v>
      </c>
      <c r="T6122" s="234">
        <v>0.15513399999999999</v>
      </c>
      <c r="U6122" s="234">
        <v>0.15959799999999999</v>
      </c>
      <c r="V6122" s="192">
        <v>0.13791500000000001</v>
      </c>
      <c r="W6122" s="234">
        <v>291155200</v>
      </c>
      <c r="X6122" s="194">
        <f t="shared" si="191"/>
        <v>-4.6666113668726444E-2</v>
      </c>
      <c r="Y6122" s="193"/>
      <c r="Z6122" s="197">
        <v>6120</v>
      </c>
    </row>
    <row r="6123" spans="1:26" ht="14.4" x14ac:dyDescent="0.3">
      <c r="A6123" s="7">
        <v>35256</v>
      </c>
      <c r="B6123" s="191">
        <v>654.75</v>
      </c>
      <c r="C6123" s="191">
        <v>656.27002000000005</v>
      </c>
      <c r="D6123" s="191">
        <v>648.39001499999995</v>
      </c>
      <c r="E6123" s="191">
        <v>656.05999799999995</v>
      </c>
      <c r="F6123" s="192">
        <v>656.05999799999995</v>
      </c>
      <c r="G6123" s="191">
        <v>421350000</v>
      </c>
      <c r="H6123" s="194">
        <f t="shared" si="190"/>
        <v>2.0007605956471179E-3</v>
      </c>
      <c r="I6123" s="193"/>
      <c r="J6123" s="197">
        <v>6121</v>
      </c>
      <c r="K6123" s="234"/>
      <c r="L6123" s="234"/>
      <c r="M6123" s="234"/>
      <c r="N6123" s="234"/>
      <c r="O6123" s="234"/>
      <c r="P6123" s="234"/>
      <c r="Q6123" s="7">
        <v>35256</v>
      </c>
      <c r="R6123" s="234">
        <v>0.17075899999999999</v>
      </c>
      <c r="S6123" s="234">
        <v>0.17410700000000001</v>
      </c>
      <c r="T6123" s="234">
        <v>0.167411</v>
      </c>
      <c r="U6123" s="234">
        <v>0.167411</v>
      </c>
      <c r="V6123" s="192">
        <v>0.14466599999999999</v>
      </c>
      <c r="W6123" s="234">
        <v>169388800</v>
      </c>
      <c r="X6123" s="194">
        <f t="shared" si="191"/>
        <v>-1.3158702547835971E-2</v>
      </c>
      <c r="Y6123" s="193"/>
      <c r="Z6123" s="197">
        <v>6121</v>
      </c>
    </row>
    <row r="6124" spans="1:26" ht="14.4" x14ac:dyDescent="0.3">
      <c r="A6124" s="7">
        <v>35255</v>
      </c>
      <c r="B6124" s="191">
        <v>652.53997800000002</v>
      </c>
      <c r="C6124" s="191">
        <v>656.59997599999997</v>
      </c>
      <c r="D6124" s="191">
        <v>652.53997800000002</v>
      </c>
      <c r="E6124" s="191">
        <v>654.75</v>
      </c>
      <c r="F6124" s="192">
        <v>654.75</v>
      </c>
      <c r="G6124" s="191">
        <v>400170000</v>
      </c>
      <c r="H6124" s="194">
        <f t="shared" si="190"/>
        <v>3.3867993908566025E-3</v>
      </c>
      <c r="I6124" s="193"/>
      <c r="J6124" s="197">
        <v>6122</v>
      </c>
      <c r="K6124" s="234"/>
      <c r="L6124" s="234"/>
      <c r="M6124" s="234"/>
      <c r="N6124" s="234"/>
      <c r="O6124" s="234"/>
      <c r="P6124" s="234"/>
      <c r="Q6124" s="7">
        <v>35255</v>
      </c>
      <c r="R6124" s="234">
        <v>0.17410700000000001</v>
      </c>
      <c r="S6124" s="234">
        <v>0.17522299999999999</v>
      </c>
      <c r="T6124" s="234">
        <v>0.16964299999999999</v>
      </c>
      <c r="U6124" s="234">
        <v>0.16964299999999999</v>
      </c>
      <c r="V6124" s="192">
        <v>0.146595</v>
      </c>
      <c r="W6124" s="234">
        <v>187824000</v>
      </c>
      <c r="X6124" s="194">
        <f t="shared" si="191"/>
        <v>-6.5329800283276023E-3</v>
      </c>
      <c r="Y6124" s="193"/>
      <c r="Z6124" s="197">
        <v>6122</v>
      </c>
    </row>
    <row r="6125" spans="1:26" ht="14.4" x14ac:dyDescent="0.3">
      <c r="A6125" s="7">
        <v>35254</v>
      </c>
      <c r="B6125" s="191">
        <v>657.44000200000005</v>
      </c>
      <c r="C6125" s="191">
        <v>657.65002400000003</v>
      </c>
      <c r="D6125" s="191">
        <v>651.13000499999998</v>
      </c>
      <c r="E6125" s="191">
        <v>652.53997800000002</v>
      </c>
      <c r="F6125" s="192">
        <v>652.53997800000002</v>
      </c>
      <c r="G6125" s="191">
        <v>367560000</v>
      </c>
      <c r="H6125" s="194">
        <f t="shared" si="190"/>
        <v>-7.4531881009577356E-3</v>
      </c>
      <c r="I6125" s="193"/>
      <c r="J6125" s="197">
        <v>6123</v>
      </c>
      <c r="K6125" s="234"/>
      <c r="L6125" s="234"/>
      <c r="M6125" s="234"/>
      <c r="N6125" s="234"/>
      <c r="O6125" s="234"/>
      <c r="P6125" s="234"/>
      <c r="Q6125" s="7">
        <v>35254</v>
      </c>
      <c r="R6125" s="234">
        <v>0.17522299999999999</v>
      </c>
      <c r="S6125" s="234">
        <v>0.177455</v>
      </c>
      <c r="T6125" s="234">
        <v>0.16964299999999999</v>
      </c>
      <c r="U6125" s="234">
        <v>0.17075899999999999</v>
      </c>
      <c r="V6125" s="192">
        <v>0.147559</v>
      </c>
      <c r="W6125" s="234">
        <v>188910400</v>
      </c>
      <c r="X6125" s="194">
        <f t="shared" si="191"/>
        <v>-1.9235242899776059E-2</v>
      </c>
      <c r="Y6125" s="193"/>
      <c r="Z6125" s="197">
        <v>6123</v>
      </c>
    </row>
    <row r="6126" spans="1:26" ht="14.4" x14ac:dyDescent="0.3">
      <c r="A6126" s="7">
        <v>35251</v>
      </c>
      <c r="B6126" s="191">
        <v>672.40002400000003</v>
      </c>
      <c r="C6126" s="191">
        <v>672.40002400000003</v>
      </c>
      <c r="D6126" s="191">
        <v>657.40997300000004</v>
      </c>
      <c r="E6126" s="191">
        <v>657.44000200000005</v>
      </c>
      <c r="F6126" s="192">
        <v>657.44000200000005</v>
      </c>
      <c r="G6126" s="191">
        <v>181470000</v>
      </c>
      <c r="H6126" s="194">
        <f t="shared" si="190"/>
        <v>-2.2248693435501694E-2</v>
      </c>
      <c r="I6126" s="193"/>
      <c r="J6126" s="197">
        <v>6124</v>
      </c>
      <c r="K6126" s="234"/>
      <c r="L6126" s="234"/>
      <c r="M6126" s="234"/>
      <c r="N6126" s="234"/>
      <c r="O6126" s="234"/>
      <c r="P6126" s="234"/>
      <c r="Q6126" s="7">
        <v>35251</v>
      </c>
      <c r="R6126" s="234">
        <v>0.17299100000000001</v>
      </c>
      <c r="S6126" s="234">
        <v>0.176339</v>
      </c>
      <c r="T6126" s="234">
        <v>0.171875</v>
      </c>
      <c r="U6126" s="234">
        <v>0.17410700000000001</v>
      </c>
      <c r="V6126" s="192">
        <v>0.150453</v>
      </c>
      <c r="W6126" s="234">
        <v>106153600</v>
      </c>
      <c r="X6126" s="194">
        <f t="shared" si="191"/>
        <v>6.4553676549287805E-3</v>
      </c>
      <c r="Y6126" s="193"/>
      <c r="Z6126" s="197">
        <v>6124</v>
      </c>
    </row>
    <row r="6127" spans="1:26" ht="14.4" x14ac:dyDescent="0.3">
      <c r="A6127" s="7">
        <v>35249</v>
      </c>
      <c r="B6127" s="191">
        <v>673.60998500000005</v>
      </c>
      <c r="C6127" s="191">
        <v>673.64001499999995</v>
      </c>
      <c r="D6127" s="191">
        <v>670.21002199999998</v>
      </c>
      <c r="E6127" s="191">
        <v>672.40002400000003</v>
      </c>
      <c r="F6127" s="192">
        <v>672.40002400000003</v>
      </c>
      <c r="G6127" s="191">
        <v>336260000</v>
      </c>
      <c r="H6127" s="194">
        <f t="shared" si="190"/>
        <v>-1.7962337657450565E-3</v>
      </c>
      <c r="I6127" s="193"/>
      <c r="J6127" s="197">
        <v>6125</v>
      </c>
      <c r="K6127" s="234"/>
      <c r="L6127" s="234"/>
      <c r="M6127" s="234"/>
      <c r="N6127" s="234"/>
      <c r="O6127" s="234"/>
      <c r="P6127" s="234"/>
      <c r="Q6127" s="7">
        <v>35249</v>
      </c>
      <c r="R6127" s="234">
        <v>0.18192</v>
      </c>
      <c r="S6127" s="234">
        <v>0.18192</v>
      </c>
      <c r="T6127" s="234">
        <v>0.17299100000000001</v>
      </c>
      <c r="U6127" s="234">
        <v>0.17299100000000001</v>
      </c>
      <c r="V6127" s="192">
        <v>0.14948800000000001</v>
      </c>
      <c r="W6127" s="234">
        <v>288612800</v>
      </c>
      <c r="X6127" s="194">
        <f t="shared" si="191"/>
        <v>-7.7382642291977791E-2</v>
      </c>
      <c r="Y6127" s="193"/>
      <c r="Z6127" s="197">
        <v>6125</v>
      </c>
    </row>
    <row r="6128" spans="1:26" ht="14.4" x14ac:dyDescent="0.3">
      <c r="A6128" s="7">
        <v>35248</v>
      </c>
      <c r="B6128" s="191">
        <v>675.88000499999998</v>
      </c>
      <c r="C6128" s="191">
        <v>675.88000499999998</v>
      </c>
      <c r="D6128" s="191">
        <v>672.54998799999998</v>
      </c>
      <c r="E6128" s="191">
        <v>673.60998500000005</v>
      </c>
      <c r="F6128" s="192">
        <v>673.60998500000005</v>
      </c>
      <c r="G6128" s="191">
        <v>388000000</v>
      </c>
      <c r="H6128" s="194">
        <f t="shared" si="190"/>
        <v>-3.3586139302936345E-3</v>
      </c>
      <c r="I6128" s="193"/>
      <c r="J6128" s="197">
        <v>6126</v>
      </c>
      <c r="K6128" s="234"/>
      <c r="L6128" s="234"/>
      <c r="M6128" s="234"/>
      <c r="N6128" s="234"/>
      <c r="O6128" s="234"/>
      <c r="P6128" s="234"/>
      <c r="Q6128" s="7">
        <v>35248</v>
      </c>
      <c r="R6128" s="234">
        <v>0.19084799999999999</v>
      </c>
      <c r="S6128" s="234">
        <v>0.191964</v>
      </c>
      <c r="T6128" s="234">
        <v>0.1875</v>
      </c>
      <c r="U6128" s="234">
        <v>0.1875</v>
      </c>
      <c r="V6128" s="192">
        <v>0.162026</v>
      </c>
      <c r="W6128" s="234">
        <v>89006400</v>
      </c>
      <c r="X6128" s="194">
        <f t="shared" si="191"/>
        <v>-2.3257215885799716E-2</v>
      </c>
      <c r="Y6128" s="193"/>
      <c r="Z6128" s="197">
        <v>6126</v>
      </c>
    </row>
    <row r="6129" spans="1:26" ht="14.4" x14ac:dyDescent="0.3">
      <c r="A6129" s="7">
        <v>35247</v>
      </c>
      <c r="B6129" s="191">
        <v>670.63000499999998</v>
      </c>
      <c r="C6129" s="191">
        <v>675.88000499999998</v>
      </c>
      <c r="D6129" s="191">
        <v>670.63000499999998</v>
      </c>
      <c r="E6129" s="191">
        <v>675.88000499999998</v>
      </c>
      <c r="F6129" s="192">
        <v>675.88000499999998</v>
      </c>
      <c r="G6129" s="191">
        <v>345750000</v>
      </c>
      <c r="H6129" s="194">
        <f t="shared" si="190"/>
        <v>7.8284597480841912E-3</v>
      </c>
      <c r="I6129" s="193"/>
      <c r="J6129" s="197">
        <v>6127</v>
      </c>
      <c r="K6129" s="234"/>
      <c r="L6129" s="234"/>
      <c r="M6129" s="234"/>
      <c r="N6129" s="234"/>
      <c r="O6129" s="234"/>
      <c r="P6129" s="234"/>
      <c r="Q6129" s="7">
        <v>35247</v>
      </c>
      <c r="R6129" s="234">
        <v>0.18861600000000001</v>
      </c>
      <c r="S6129" s="234">
        <v>0.191964</v>
      </c>
      <c r="T6129" s="234">
        <v>0.1875</v>
      </c>
      <c r="U6129" s="234">
        <v>0.191964</v>
      </c>
      <c r="V6129" s="192">
        <v>0.165884</v>
      </c>
      <c r="W6129" s="234">
        <v>131980800</v>
      </c>
      <c r="X6129" s="194">
        <f t="shared" si="191"/>
        <v>2.3810993297372029E-2</v>
      </c>
      <c r="Y6129" s="193"/>
      <c r="Z6129" s="197">
        <v>6127</v>
      </c>
    </row>
    <row r="6130" spans="1:26" ht="14.4" x14ac:dyDescent="0.3">
      <c r="A6130" s="7">
        <v>35244</v>
      </c>
      <c r="B6130" s="191">
        <v>668.54998799999998</v>
      </c>
      <c r="C6130" s="191">
        <v>672.67999299999997</v>
      </c>
      <c r="D6130" s="191">
        <v>668.54998799999998</v>
      </c>
      <c r="E6130" s="191">
        <v>670.63000499999998</v>
      </c>
      <c r="F6130" s="192">
        <v>670.63000499999998</v>
      </c>
      <c r="G6130" s="191">
        <v>470460000</v>
      </c>
      <c r="H6130" s="194">
        <f t="shared" si="190"/>
        <v>3.1112363134168483E-3</v>
      </c>
      <c r="I6130" s="193"/>
      <c r="J6130" s="197">
        <v>6128</v>
      </c>
      <c r="K6130" s="234"/>
      <c r="L6130" s="234"/>
      <c r="M6130" s="234"/>
      <c r="N6130" s="234"/>
      <c r="O6130" s="234"/>
      <c r="P6130" s="234"/>
      <c r="Q6130" s="7">
        <v>35244</v>
      </c>
      <c r="R6130" s="234">
        <v>0.18638399999999999</v>
      </c>
      <c r="S6130" s="234">
        <v>0.1875</v>
      </c>
      <c r="T6130" s="234">
        <v>0.18415200000000001</v>
      </c>
      <c r="U6130" s="234">
        <v>0.1875</v>
      </c>
      <c r="V6130" s="192">
        <v>0.162026</v>
      </c>
      <c r="W6130" s="234">
        <v>115684800</v>
      </c>
      <c r="X6130" s="194">
        <f t="shared" si="191"/>
        <v>1.8179761583078349E-2</v>
      </c>
      <c r="Y6130" s="193"/>
      <c r="Z6130" s="197">
        <v>6128</v>
      </c>
    </row>
    <row r="6131" spans="1:26" ht="14.4" x14ac:dyDescent="0.3">
      <c r="A6131" s="7">
        <v>35243</v>
      </c>
      <c r="B6131" s="191">
        <v>664.39001499999995</v>
      </c>
      <c r="C6131" s="191">
        <v>668.90002400000003</v>
      </c>
      <c r="D6131" s="191">
        <v>661.55999799999995</v>
      </c>
      <c r="E6131" s="191">
        <v>668.54998799999998</v>
      </c>
      <c r="F6131" s="192">
        <v>668.54998799999998</v>
      </c>
      <c r="G6131" s="191">
        <v>405580000</v>
      </c>
      <c r="H6131" s="194">
        <f t="shared" si="190"/>
        <v>6.2613418415086155E-3</v>
      </c>
      <c r="I6131" s="193"/>
      <c r="J6131" s="197">
        <v>6129</v>
      </c>
      <c r="K6131" s="234"/>
      <c r="L6131" s="234"/>
      <c r="M6131" s="234"/>
      <c r="N6131" s="234"/>
      <c r="O6131" s="234"/>
      <c r="P6131" s="234"/>
      <c r="Q6131" s="7">
        <v>35243</v>
      </c>
      <c r="R6131" s="234">
        <v>0.17857100000000001</v>
      </c>
      <c r="S6131" s="234">
        <v>0.1875</v>
      </c>
      <c r="T6131" s="234">
        <v>0.176339</v>
      </c>
      <c r="U6131" s="234">
        <v>0.18415200000000001</v>
      </c>
      <c r="V6131" s="192">
        <v>0.159133</v>
      </c>
      <c r="W6131" s="234">
        <v>229241600</v>
      </c>
      <c r="X6131" s="194">
        <f t="shared" si="191"/>
        <v>3.7738186845434417E-2</v>
      </c>
      <c r="Y6131" s="193"/>
      <c r="Z6131" s="197">
        <v>6129</v>
      </c>
    </row>
    <row r="6132" spans="1:26" ht="14.4" x14ac:dyDescent="0.3">
      <c r="A6132" s="7">
        <v>35242</v>
      </c>
      <c r="B6132" s="191">
        <v>668.47997999999995</v>
      </c>
      <c r="C6132" s="191">
        <v>668.48999000000003</v>
      </c>
      <c r="D6132" s="191">
        <v>663.669983</v>
      </c>
      <c r="E6132" s="191">
        <v>664.39001499999995</v>
      </c>
      <c r="F6132" s="192">
        <v>664.39001499999995</v>
      </c>
      <c r="G6132" s="191">
        <v>386520000</v>
      </c>
      <c r="H6132" s="194">
        <f t="shared" si="190"/>
        <v>-6.1183058915242408E-3</v>
      </c>
      <c r="I6132" s="193"/>
      <c r="J6132" s="197">
        <v>6130</v>
      </c>
      <c r="K6132" s="234"/>
      <c r="L6132" s="234"/>
      <c r="M6132" s="234"/>
      <c r="N6132" s="234"/>
      <c r="O6132" s="234"/>
      <c r="P6132" s="234"/>
      <c r="Q6132" s="7">
        <v>35242</v>
      </c>
      <c r="R6132" s="234">
        <v>0.18415200000000001</v>
      </c>
      <c r="S6132" s="234">
        <v>0.18526799999999999</v>
      </c>
      <c r="T6132" s="234">
        <v>0.17522299999999999</v>
      </c>
      <c r="U6132" s="234">
        <v>0.177455</v>
      </c>
      <c r="V6132" s="192">
        <v>0.15334600000000001</v>
      </c>
      <c r="W6132" s="234">
        <v>404331200</v>
      </c>
      <c r="X6132" s="194">
        <f t="shared" si="191"/>
        <v>-3.6365807217861708E-2</v>
      </c>
      <c r="Y6132" s="193"/>
      <c r="Z6132" s="197">
        <v>6130</v>
      </c>
    </row>
    <row r="6133" spans="1:26" ht="14.4" x14ac:dyDescent="0.3">
      <c r="A6133" s="7">
        <v>35241</v>
      </c>
      <c r="B6133" s="191">
        <v>668.84997599999997</v>
      </c>
      <c r="C6133" s="191">
        <v>670.65002400000003</v>
      </c>
      <c r="D6133" s="191">
        <v>667.28997800000002</v>
      </c>
      <c r="E6133" s="191">
        <v>668.47997999999995</v>
      </c>
      <c r="F6133" s="192">
        <v>668.47997999999995</v>
      </c>
      <c r="G6133" s="191">
        <v>391900000</v>
      </c>
      <c r="H6133" s="194">
        <f t="shared" si="190"/>
        <v>-5.5318234772578452E-4</v>
      </c>
      <c r="I6133" s="193"/>
      <c r="J6133" s="197">
        <v>6131</v>
      </c>
      <c r="K6133" s="234"/>
      <c r="L6133" s="234"/>
      <c r="M6133" s="234"/>
      <c r="N6133" s="234"/>
      <c r="O6133" s="234"/>
      <c r="P6133" s="234"/>
      <c r="Q6133" s="7">
        <v>35241</v>
      </c>
      <c r="R6133" s="234">
        <v>0.197545</v>
      </c>
      <c r="S6133" s="234">
        <v>0.198661</v>
      </c>
      <c r="T6133" s="234">
        <v>0.18192</v>
      </c>
      <c r="U6133" s="234">
        <v>0.18415200000000001</v>
      </c>
      <c r="V6133" s="192">
        <v>0.159133</v>
      </c>
      <c r="W6133" s="234">
        <v>246960000</v>
      </c>
      <c r="X6133" s="194">
        <f t="shared" si="191"/>
        <v>-7.3035049600689655E-2</v>
      </c>
      <c r="Y6133" s="193"/>
      <c r="Z6133" s="197">
        <v>6131</v>
      </c>
    </row>
    <row r="6134" spans="1:26" ht="14.4" x14ac:dyDescent="0.3">
      <c r="A6134" s="7">
        <v>35240</v>
      </c>
      <c r="B6134" s="191">
        <v>666.84002699999996</v>
      </c>
      <c r="C6134" s="191">
        <v>671.07000700000003</v>
      </c>
      <c r="D6134" s="191">
        <v>666.84002699999996</v>
      </c>
      <c r="E6134" s="191">
        <v>668.84997599999997</v>
      </c>
      <c r="F6134" s="192">
        <v>668.84997599999997</v>
      </c>
      <c r="G6134" s="191">
        <v>333840000</v>
      </c>
      <c r="H6134" s="194">
        <f t="shared" si="190"/>
        <v>3.0141397016049338E-3</v>
      </c>
      <c r="I6134" s="193"/>
      <c r="J6134" s="197">
        <v>6132</v>
      </c>
      <c r="K6134" s="234"/>
      <c r="L6134" s="234"/>
      <c r="M6134" s="234"/>
      <c r="N6134" s="234"/>
      <c r="O6134" s="234"/>
      <c r="P6134" s="234"/>
      <c r="Q6134" s="7">
        <v>35240</v>
      </c>
      <c r="R6134" s="234">
        <v>0.20200899999999999</v>
      </c>
      <c r="S6134" s="234">
        <v>0.20200899999999999</v>
      </c>
      <c r="T6134" s="234">
        <v>0.197545</v>
      </c>
      <c r="U6134" s="234">
        <v>0.198661</v>
      </c>
      <c r="V6134" s="192">
        <v>0.17167099999999999</v>
      </c>
      <c r="W6134" s="234">
        <v>122763200</v>
      </c>
      <c r="X6134" s="194">
        <f t="shared" si="191"/>
        <v>-1.6572718315345701E-2</v>
      </c>
      <c r="Y6134" s="193"/>
      <c r="Z6134" s="197">
        <v>6132</v>
      </c>
    </row>
    <row r="6135" spans="1:26" ht="14.4" x14ac:dyDescent="0.3">
      <c r="A6135" s="7">
        <v>35237</v>
      </c>
      <c r="B6135" s="191">
        <v>662.09997599999997</v>
      </c>
      <c r="C6135" s="191">
        <v>666.84002699999996</v>
      </c>
      <c r="D6135" s="191">
        <v>662.09997599999997</v>
      </c>
      <c r="E6135" s="191">
        <v>666.84002699999996</v>
      </c>
      <c r="F6135" s="192">
        <v>666.84002699999996</v>
      </c>
      <c r="G6135" s="191">
        <v>520340000</v>
      </c>
      <c r="H6135" s="194">
        <f t="shared" si="190"/>
        <v>7.1591167071723234E-3</v>
      </c>
      <c r="I6135" s="193"/>
      <c r="J6135" s="197">
        <v>6133</v>
      </c>
      <c r="K6135" s="234"/>
      <c r="L6135" s="234"/>
      <c r="M6135" s="234"/>
      <c r="N6135" s="234"/>
      <c r="O6135" s="234"/>
      <c r="P6135" s="234"/>
      <c r="Q6135" s="7">
        <v>35237</v>
      </c>
      <c r="R6135" s="234">
        <v>0.20424100000000001</v>
      </c>
      <c r="S6135" s="234">
        <v>0.20424100000000001</v>
      </c>
      <c r="T6135" s="234">
        <v>0.19977700000000001</v>
      </c>
      <c r="U6135" s="234">
        <v>0.20200899999999999</v>
      </c>
      <c r="V6135" s="192">
        <v>0.174564</v>
      </c>
      <c r="W6135" s="234">
        <v>161851200</v>
      </c>
      <c r="X6135" s="194">
        <f t="shared" si="191"/>
        <v>-5.4920012761496325E-3</v>
      </c>
      <c r="Y6135" s="193"/>
      <c r="Z6135" s="197">
        <v>6133</v>
      </c>
    </row>
    <row r="6136" spans="1:26" ht="14.4" x14ac:dyDescent="0.3">
      <c r="A6136" s="7">
        <v>35236</v>
      </c>
      <c r="B6136" s="191">
        <v>661.96002199999998</v>
      </c>
      <c r="C6136" s="191">
        <v>664.96002199999998</v>
      </c>
      <c r="D6136" s="191">
        <v>658.75</v>
      </c>
      <c r="E6136" s="191">
        <v>662.09997599999997</v>
      </c>
      <c r="F6136" s="192">
        <v>662.09997599999997</v>
      </c>
      <c r="G6136" s="191">
        <v>441060000</v>
      </c>
      <c r="H6136" s="194">
        <f t="shared" si="190"/>
        <v>2.1142364394928493E-4</v>
      </c>
      <c r="I6136" s="193"/>
      <c r="J6136" s="197">
        <v>6134</v>
      </c>
      <c r="K6136" s="234"/>
      <c r="L6136" s="234"/>
      <c r="M6136" s="234"/>
      <c r="N6136" s="234"/>
      <c r="O6136" s="234"/>
      <c r="P6136" s="234"/>
      <c r="Q6136" s="7">
        <v>35236</v>
      </c>
      <c r="R6136" s="234">
        <v>0.208705</v>
      </c>
      <c r="S6136" s="234">
        <v>0.208705</v>
      </c>
      <c r="T6136" s="234">
        <v>0.20089299999999999</v>
      </c>
      <c r="U6136" s="234">
        <v>0.203125</v>
      </c>
      <c r="V6136" s="192">
        <v>0.17552799999999999</v>
      </c>
      <c r="W6136" s="234">
        <v>147089600</v>
      </c>
      <c r="X6136" s="194">
        <f t="shared" si="191"/>
        <v>-1.6219972873300421E-2</v>
      </c>
      <c r="Y6136" s="193"/>
      <c r="Z6136" s="197">
        <v>6134</v>
      </c>
    </row>
    <row r="6137" spans="1:26" ht="14.4" x14ac:dyDescent="0.3">
      <c r="A6137" s="7">
        <v>35235</v>
      </c>
      <c r="B6137" s="191">
        <v>662.05999799999995</v>
      </c>
      <c r="C6137" s="191">
        <v>665.61999500000002</v>
      </c>
      <c r="D6137" s="191">
        <v>661.21002199999998</v>
      </c>
      <c r="E6137" s="191">
        <v>661.96002199999998</v>
      </c>
      <c r="F6137" s="192">
        <v>661.96002199999998</v>
      </c>
      <c r="G6137" s="191">
        <v>383610000</v>
      </c>
      <c r="H6137" s="194">
        <f t="shared" si="190"/>
        <v>-1.5100746201550399E-4</v>
      </c>
      <c r="I6137" s="193"/>
      <c r="J6137" s="197">
        <v>6135</v>
      </c>
      <c r="K6137" s="234"/>
      <c r="L6137" s="234"/>
      <c r="M6137" s="234"/>
      <c r="N6137" s="234"/>
      <c r="O6137" s="234"/>
      <c r="P6137" s="234"/>
      <c r="Q6137" s="7">
        <v>35235</v>
      </c>
      <c r="R6137" s="234">
        <v>0.20647299999999999</v>
      </c>
      <c r="S6137" s="234">
        <v>0.208705</v>
      </c>
      <c r="T6137" s="234">
        <v>0.20200899999999999</v>
      </c>
      <c r="U6137" s="234">
        <v>0.20647299999999999</v>
      </c>
      <c r="V6137" s="192">
        <v>0.178422</v>
      </c>
      <c r="W6137" s="234">
        <v>134467200</v>
      </c>
      <c r="X6137" s="194">
        <f t="shared" si="191"/>
        <v>1.6487398021968049E-2</v>
      </c>
      <c r="Y6137" s="193"/>
      <c r="Z6137" s="197">
        <v>6135</v>
      </c>
    </row>
    <row r="6138" spans="1:26" ht="14.4" x14ac:dyDescent="0.3">
      <c r="A6138" s="7">
        <v>35234</v>
      </c>
      <c r="B6138" s="191">
        <v>665.15997300000004</v>
      </c>
      <c r="C6138" s="191">
        <v>666.35998500000005</v>
      </c>
      <c r="D6138" s="191">
        <v>661.34002699999996</v>
      </c>
      <c r="E6138" s="191">
        <v>662.05999799999995</v>
      </c>
      <c r="F6138" s="192">
        <v>662.05999799999995</v>
      </c>
      <c r="G6138" s="191">
        <v>373290000</v>
      </c>
      <c r="H6138" s="194">
        <f t="shared" si="190"/>
        <v>-4.6604954083731154E-3</v>
      </c>
      <c r="I6138" s="193"/>
      <c r="J6138" s="197">
        <v>6136</v>
      </c>
      <c r="K6138" s="234"/>
      <c r="L6138" s="234"/>
      <c r="M6138" s="234"/>
      <c r="N6138" s="234"/>
      <c r="O6138" s="234"/>
      <c r="P6138" s="234"/>
      <c r="Q6138" s="7">
        <v>35234</v>
      </c>
      <c r="R6138" s="234">
        <v>0.21093799999999999</v>
      </c>
      <c r="S6138" s="234">
        <v>0.21205399999999999</v>
      </c>
      <c r="T6138" s="234">
        <v>0.20200899999999999</v>
      </c>
      <c r="U6138" s="234">
        <v>0.203125</v>
      </c>
      <c r="V6138" s="192">
        <v>0.17552799999999999</v>
      </c>
      <c r="W6138" s="234">
        <v>223227200</v>
      </c>
      <c r="X6138" s="194">
        <f t="shared" si="191"/>
        <v>-3.7036630659593298E-2</v>
      </c>
      <c r="Y6138" s="193"/>
      <c r="Z6138" s="197">
        <v>6136</v>
      </c>
    </row>
    <row r="6139" spans="1:26" ht="14.4" x14ac:dyDescent="0.3">
      <c r="A6139" s="7">
        <v>35233</v>
      </c>
      <c r="B6139" s="191">
        <v>665.84997599999997</v>
      </c>
      <c r="C6139" s="191">
        <v>668.27002000000005</v>
      </c>
      <c r="D6139" s="191">
        <v>664.09002699999996</v>
      </c>
      <c r="E6139" s="191">
        <v>665.15997300000004</v>
      </c>
      <c r="F6139" s="192">
        <v>665.15997300000004</v>
      </c>
      <c r="G6139" s="191">
        <v>298410000</v>
      </c>
      <c r="H6139" s="194">
        <f t="shared" si="190"/>
        <v>-1.0362739729225933E-3</v>
      </c>
      <c r="I6139" s="193"/>
      <c r="J6139" s="197">
        <v>6137</v>
      </c>
      <c r="K6139" s="234"/>
      <c r="L6139" s="234"/>
      <c r="M6139" s="234"/>
      <c r="N6139" s="234"/>
      <c r="O6139" s="234"/>
      <c r="P6139" s="234"/>
      <c r="Q6139" s="7">
        <v>35233</v>
      </c>
      <c r="R6139" s="234">
        <v>0.21540200000000001</v>
      </c>
      <c r="S6139" s="234">
        <v>0.21540200000000001</v>
      </c>
      <c r="T6139" s="234">
        <v>0.21093799999999999</v>
      </c>
      <c r="U6139" s="234">
        <v>0.21093799999999999</v>
      </c>
      <c r="V6139" s="192">
        <v>0.182279</v>
      </c>
      <c r="W6139" s="234">
        <v>112929600</v>
      </c>
      <c r="X6139" s="194">
        <f t="shared" si="191"/>
        <v>-1.3054307217499575E-2</v>
      </c>
      <c r="Y6139" s="193"/>
      <c r="Z6139" s="197">
        <v>6137</v>
      </c>
    </row>
    <row r="6140" spans="1:26" ht="14.4" x14ac:dyDescent="0.3">
      <c r="A6140" s="7">
        <v>35230</v>
      </c>
      <c r="B6140" s="191">
        <v>667.919983</v>
      </c>
      <c r="C6140" s="191">
        <v>668.40002400000003</v>
      </c>
      <c r="D6140" s="191">
        <v>664.34997599999997</v>
      </c>
      <c r="E6140" s="191">
        <v>665.84997599999997</v>
      </c>
      <c r="F6140" s="192">
        <v>665.84997599999997</v>
      </c>
      <c r="G6140" s="191">
        <v>390630000</v>
      </c>
      <c r="H6140" s="194">
        <f t="shared" si="190"/>
        <v>-3.0991841128969969E-3</v>
      </c>
      <c r="I6140" s="193"/>
      <c r="J6140" s="197">
        <v>6138</v>
      </c>
      <c r="K6140" s="234"/>
      <c r="L6140" s="234"/>
      <c r="M6140" s="234"/>
      <c r="N6140" s="234"/>
      <c r="O6140" s="234"/>
      <c r="P6140" s="234"/>
      <c r="Q6140" s="7">
        <v>35230</v>
      </c>
      <c r="R6140" s="234">
        <v>0.22098200000000001</v>
      </c>
      <c r="S6140" s="234">
        <v>0.22098200000000001</v>
      </c>
      <c r="T6140" s="234">
        <v>0.21317</v>
      </c>
      <c r="U6140" s="234">
        <v>0.213728</v>
      </c>
      <c r="V6140" s="192">
        <v>0.18468999999999999</v>
      </c>
      <c r="W6140" s="234">
        <v>144961600</v>
      </c>
      <c r="X6140" s="194">
        <f t="shared" si="191"/>
        <v>-2.7921787415458324E-2</v>
      </c>
      <c r="Y6140" s="193"/>
      <c r="Z6140" s="197">
        <v>6138</v>
      </c>
    </row>
    <row r="6141" spans="1:26" ht="14.4" x14ac:dyDescent="0.3">
      <c r="A6141" s="7">
        <v>35229</v>
      </c>
      <c r="B6141" s="191">
        <v>669.03997800000002</v>
      </c>
      <c r="C6141" s="191">
        <v>670.53997800000002</v>
      </c>
      <c r="D6141" s="191">
        <v>665.48999000000003</v>
      </c>
      <c r="E6141" s="191">
        <v>667.919983</v>
      </c>
      <c r="F6141" s="192">
        <v>667.919983</v>
      </c>
      <c r="G6141" s="191">
        <v>397620000</v>
      </c>
      <c r="H6141" s="194">
        <f t="shared" si="190"/>
        <v>-1.6740329977710498E-3</v>
      </c>
      <c r="I6141" s="193"/>
      <c r="J6141" s="197">
        <v>6139</v>
      </c>
      <c r="K6141" s="234"/>
      <c r="L6141" s="234"/>
      <c r="M6141" s="234"/>
      <c r="N6141" s="234"/>
      <c r="O6141" s="234"/>
      <c r="P6141" s="234"/>
      <c r="Q6141" s="7">
        <v>35229</v>
      </c>
      <c r="R6141" s="234">
        <v>0.21763399999999999</v>
      </c>
      <c r="S6141" s="234">
        <v>0.22251699999999999</v>
      </c>
      <c r="T6141" s="234">
        <v>0.214286</v>
      </c>
      <c r="U6141" s="234">
        <v>0.21986600000000001</v>
      </c>
      <c r="V6141" s="192">
        <v>0.189995</v>
      </c>
      <c r="W6141" s="234">
        <v>191419200</v>
      </c>
      <c r="X6141" s="194">
        <f t="shared" si="191"/>
        <v>1.5462154332930737E-2</v>
      </c>
      <c r="Y6141" s="193"/>
      <c r="Z6141" s="197">
        <v>6139</v>
      </c>
    </row>
    <row r="6142" spans="1:26" ht="14.4" x14ac:dyDescent="0.3">
      <c r="A6142" s="7">
        <v>35228</v>
      </c>
      <c r="B6142" s="191">
        <v>670.96997099999999</v>
      </c>
      <c r="C6142" s="191">
        <v>673.669983</v>
      </c>
      <c r="D6142" s="191">
        <v>668.77002000000005</v>
      </c>
      <c r="E6142" s="191">
        <v>669.03997800000002</v>
      </c>
      <c r="F6142" s="192">
        <v>669.03997800000002</v>
      </c>
      <c r="G6142" s="191">
        <v>397190000</v>
      </c>
      <c r="H6142" s="194">
        <f t="shared" si="190"/>
        <v>-2.8764223190548234E-3</v>
      </c>
      <c r="I6142" s="193"/>
      <c r="J6142" s="197">
        <v>6140</v>
      </c>
      <c r="K6142" s="234"/>
      <c r="L6142" s="234"/>
      <c r="M6142" s="234"/>
      <c r="N6142" s="234"/>
      <c r="O6142" s="234"/>
      <c r="P6142" s="234"/>
      <c r="Q6142" s="7">
        <v>35228</v>
      </c>
      <c r="R6142" s="234">
        <v>0.21875</v>
      </c>
      <c r="S6142" s="234">
        <v>0.21875</v>
      </c>
      <c r="T6142" s="234">
        <v>0.214286</v>
      </c>
      <c r="U6142" s="234">
        <v>0.21651799999999999</v>
      </c>
      <c r="V6142" s="192">
        <v>0.18710199999999999</v>
      </c>
      <c r="W6142" s="234">
        <v>151916800</v>
      </c>
      <c r="X6142" s="194">
        <f t="shared" si="191"/>
        <v>1.0417285457383022E-2</v>
      </c>
      <c r="Y6142" s="193"/>
      <c r="Z6142" s="197">
        <v>6140</v>
      </c>
    </row>
    <row r="6143" spans="1:26" ht="14.4" x14ac:dyDescent="0.3">
      <c r="A6143" s="7">
        <v>35227</v>
      </c>
      <c r="B6143" s="191">
        <v>672.15997300000004</v>
      </c>
      <c r="C6143" s="191">
        <v>676.71997099999999</v>
      </c>
      <c r="D6143" s="191">
        <v>669.94000200000005</v>
      </c>
      <c r="E6143" s="191">
        <v>670.96997099999999</v>
      </c>
      <c r="F6143" s="192">
        <v>670.96997099999999</v>
      </c>
      <c r="G6143" s="191">
        <v>405390000</v>
      </c>
      <c r="H6143" s="194">
        <f t="shared" si="190"/>
        <v>-1.7704148533105963E-3</v>
      </c>
      <c r="I6143" s="193"/>
      <c r="J6143" s="197">
        <v>6141</v>
      </c>
      <c r="K6143" s="234"/>
      <c r="L6143" s="234"/>
      <c r="M6143" s="234"/>
      <c r="N6143" s="234"/>
      <c r="O6143" s="234"/>
      <c r="P6143" s="234"/>
      <c r="Q6143" s="7">
        <v>35227</v>
      </c>
      <c r="R6143" s="234">
        <v>0.21651799999999999</v>
      </c>
      <c r="S6143" s="234">
        <v>0.21651799999999999</v>
      </c>
      <c r="T6143" s="234">
        <v>0.214286</v>
      </c>
      <c r="U6143" s="234">
        <v>0.214286</v>
      </c>
      <c r="V6143" s="192">
        <v>0.185173</v>
      </c>
      <c r="W6143" s="234">
        <v>153059200</v>
      </c>
      <c r="X6143" s="194">
        <f t="shared" si="191"/>
        <v>-5.1789810730805408E-3</v>
      </c>
      <c r="Y6143" s="193"/>
      <c r="Z6143" s="197">
        <v>6141</v>
      </c>
    </row>
    <row r="6144" spans="1:26" ht="14.4" x14ac:dyDescent="0.3">
      <c r="A6144" s="7">
        <v>35226</v>
      </c>
      <c r="B6144" s="191">
        <v>673.30999799999995</v>
      </c>
      <c r="C6144" s="191">
        <v>673.60998500000005</v>
      </c>
      <c r="D6144" s="191">
        <v>670.15002400000003</v>
      </c>
      <c r="E6144" s="191">
        <v>672.15997300000004</v>
      </c>
      <c r="F6144" s="192">
        <v>672.15997300000004</v>
      </c>
      <c r="G6144" s="191">
        <v>337480000</v>
      </c>
      <c r="H6144" s="194">
        <f t="shared" si="190"/>
        <v>-1.7080171145771612E-3</v>
      </c>
      <c r="I6144" s="193"/>
      <c r="J6144" s="197">
        <v>6142</v>
      </c>
      <c r="K6144" s="234"/>
      <c r="L6144" s="234"/>
      <c r="M6144" s="234"/>
      <c r="N6144" s="234"/>
      <c r="O6144" s="234"/>
      <c r="P6144" s="234"/>
      <c r="Q6144" s="7">
        <v>35226</v>
      </c>
      <c r="R6144" s="234">
        <v>0.21763399999999999</v>
      </c>
      <c r="S6144" s="234">
        <v>0.21875</v>
      </c>
      <c r="T6144" s="234">
        <v>0.214286</v>
      </c>
      <c r="U6144" s="234">
        <v>0.21540200000000001</v>
      </c>
      <c r="V6144" s="192">
        <v>0.186137</v>
      </c>
      <c r="W6144" s="234">
        <v>106366400</v>
      </c>
      <c r="X6144" s="194">
        <f t="shared" si="191"/>
        <v>-1.0257037423032413E-2</v>
      </c>
      <c r="Y6144" s="193"/>
      <c r="Z6144" s="197">
        <v>6142</v>
      </c>
    </row>
    <row r="6145" spans="1:26" ht="14.4" x14ac:dyDescent="0.3">
      <c r="A6145" s="7">
        <v>35223</v>
      </c>
      <c r="B6145" s="191">
        <v>673.03002900000001</v>
      </c>
      <c r="C6145" s="191">
        <v>673.30999799999995</v>
      </c>
      <c r="D6145" s="191">
        <v>662.47997999999995</v>
      </c>
      <c r="E6145" s="191">
        <v>673.30999799999995</v>
      </c>
      <c r="F6145" s="192">
        <v>673.30999799999995</v>
      </c>
      <c r="G6145" s="191">
        <v>445710000</v>
      </c>
      <c r="H6145" s="194">
        <f t="shared" si="190"/>
        <v>4.1598292488660607E-4</v>
      </c>
      <c r="I6145" s="193"/>
      <c r="J6145" s="197">
        <v>6143</v>
      </c>
      <c r="K6145" s="234"/>
      <c r="L6145" s="234"/>
      <c r="M6145" s="234"/>
      <c r="N6145" s="234"/>
      <c r="O6145" s="234"/>
      <c r="P6145" s="234"/>
      <c r="Q6145" s="7">
        <v>35223</v>
      </c>
      <c r="R6145" s="234">
        <v>0.214286</v>
      </c>
      <c r="S6145" s="234">
        <v>0.21763399999999999</v>
      </c>
      <c r="T6145" s="234">
        <v>0.20982100000000001</v>
      </c>
      <c r="U6145" s="234">
        <v>0.21763399999999999</v>
      </c>
      <c r="V6145" s="192">
        <v>0.18806600000000001</v>
      </c>
      <c r="W6145" s="234">
        <v>267769600</v>
      </c>
      <c r="X6145" s="194">
        <f t="shared" si="191"/>
        <v>5.1522698848757388E-3</v>
      </c>
      <c r="Y6145" s="193"/>
      <c r="Z6145" s="197">
        <v>6143</v>
      </c>
    </row>
    <row r="6146" spans="1:26" ht="14.4" x14ac:dyDescent="0.3">
      <c r="A6146" s="7">
        <v>35222</v>
      </c>
      <c r="B6146" s="191">
        <v>678.44000200000005</v>
      </c>
      <c r="C6146" s="191">
        <v>680.32000700000003</v>
      </c>
      <c r="D6146" s="191">
        <v>673.02002000000005</v>
      </c>
      <c r="E6146" s="191">
        <v>673.03002900000001</v>
      </c>
      <c r="F6146" s="192">
        <v>673.03002900000001</v>
      </c>
      <c r="G6146" s="191">
        <v>466940000</v>
      </c>
      <c r="H6146" s="194">
        <f t="shared" si="190"/>
        <v>-7.9741362302514062E-3</v>
      </c>
      <c r="I6146" s="193"/>
      <c r="J6146" s="197">
        <v>6144</v>
      </c>
      <c r="K6146" s="234"/>
      <c r="L6146" s="234"/>
      <c r="M6146" s="234"/>
      <c r="N6146" s="234"/>
      <c r="O6146" s="234"/>
      <c r="P6146" s="234"/>
      <c r="Q6146" s="7">
        <v>35222</v>
      </c>
      <c r="R6146" s="234">
        <v>0.223214</v>
      </c>
      <c r="S6146" s="234">
        <v>0.22544600000000001</v>
      </c>
      <c r="T6146" s="234">
        <v>0.21540200000000001</v>
      </c>
      <c r="U6146" s="234">
        <v>0.21651799999999999</v>
      </c>
      <c r="V6146" s="192">
        <v>0.18710199999999999</v>
      </c>
      <c r="W6146" s="234">
        <v>362096000</v>
      </c>
      <c r="X6146" s="194">
        <f t="shared" si="191"/>
        <v>-3.4825357358410788E-2</v>
      </c>
      <c r="Y6146" s="193"/>
      <c r="Z6146" s="197">
        <v>6144</v>
      </c>
    </row>
    <row r="6147" spans="1:26" ht="14.4" x14ac:dyDescent="0.3">
      <c r="A6147" s="7">
        <v>35221</v>
      </c>
      <c r="B6147" s="191">
        <v>672.55999799999995</v>
      </c>
      <c r="C6147" s="191">
        <v>678.45001200000002</v>
      </c>
      <c r="D6147" s="191">
        <v>672.09002699999996</v>
      </c>
      <c r="E6147" s="191">
        <v>678.44000200000005</v>
      </c>
      <c r="F6147" s="192">
        <v>678.44000200000005</v>
      </c>
      <c r="G6147" s="191">
        <v>380360000</v>
      </c>
      <c r="H6147" s="194">
        <f t="shared" si="190"/>
        <v>8.7427203780860302E-3</v>
      </c>
      <c r="I6147" s="193"/>
      <c r="J6147" s="197">
        <v>6145</v>
      </c>
      <c r="K6147" s="234"/>
      <c r="L6147" s="234"/>
      <c r="M6147" s="234"/>
      <c r="N6147" s="234"/>
      <c r="O6147" s="234"/>
      <c r="P6147" s="234"/>
      <c r="Q6147" s="7">
        <v>35221</v>
      </c>
      <c r="R6147" s="234">
        <v>0.22656299999999999</v>
      </c>
      <c r="S6147" s="234">
        <v>0.22767899999999999</v>
      </c>
      <c r="T6147" s="234">
        <v>0.21651799999999999</v>
      </c>
      <c r="U6147" s="234">
        <v>0.22433</v>
      </c>
      <c r="V6147" s="192">
        <v>0.193853</v>
      </c>
      <c r="W6147" s="234">
        <v>510104000</v>
      </c>
      <c r="X6147" s="194">
        <f t="shared" si="191"/>
        <v>3.8763469957506951E-2</v>
      </c>
      <c r="Y6147" s="193"/>
      <c r="Z6147" s="197">
        <v>6145</v>
      </c>
    </row>
    <row r="6148" spans="1:26" ht="14.4" x14ac:dyDescent="0.3">
      <c r="A6148" s="7">
        <v>35220</v>
      </c>
      <c r="B6148" s="191">
        <v>667.67999299999997</v>
      </c>
      <c r="C6148" s="191">
        <v>672.59997599999997</v>
      </c>
      <c r="D6148" s="191">
        <v>667.67999299999997</v>
      </c>
      <c r="E6148" s="191">
        <v>672.55999799999995</v>
      </c>
      <c r="F6148" s="192">
        <v>672.55999799999995</v>
      </c>
      <c r="G6148" s="191">
        <v>386040000</v>
      </c>
      <c r="H6148" s="194">
        <f t="shared" ref="H6148:H6211" si="192">(F6148-F6149)/F6149</f>
        <v>7.3088980517048126E-3</v>
      </c>
      <c r="I6148" s="193"/>
      <c r="J6148" s="197">
        <v>6146</v>
      </c>
      <c r="K6148" s="234"/>
      <c r="L6148" s="234"/>
      <c r="M6148" s="234"/>
      <c r="N6148" s="234"/>
      <c r="O6148" s="234"/>
      <c r="P6148" s="234"/>
      <c r="Q6148" s="7">
        <v>35220</v>
      </c>
      <c r="R6148" s="234">
        <v>0.214286</v>
      </c>
      <c r="S6148" s="234">
        <v>0.21763399999999999</v>
      </c>
      <c r="T6148" s="234">
        <v>0.21317</v>
      </c>
      <c r="U6148" s="234">
        <v>0.21596000000000001</v>
      </c>
      <c r="V6148" s="192">
        <v>0.18661900000000001</v>
      </c>
      <c r="W6148" s="234">
        <v>762238400</v>
      </c>
      <c r="X6148" s="194">
        <f t="shared" ref="X6148:X6211" si="193">(V6148-V6149)/V6149</f>
        <v>-2.2727391743777373E-2</v>
      </c>
      <c r="Y6148" s="193"/>
      <c r="Z6148" s="197">
        <v>6146</v>
      </c>
    </row>
    <row r="6149" spans="1:26" ht="14.4" x14ac:dyDescent="0.3">
      <c r="A6149" s="7">
        <v>35219</v>
      </c>
      <c r="B6149" s="191">
        <v>669.11999500000002</v>
      </c>
      <c r="C6149" s="191">
        <v>669.11999500000002</v>
      </c>
      <c r="D6149" s="191">
        <v>665.19000200000005</v>
      </c>
      <c r="E6149" s="191">
        <v>667.67999299999997</v>
      </c>
      <c r="F6149" s="192">
        <v>667.67999299999997</v>
      </c>
      <c r="G6149" s="191">
        <v>318470000</v>
      </c>
      <c r="H6149" s="194">
        <f t="shared" si="192"/>
        <v>-2.1520833494148529E-3</v>
      </c>
      <c r="I6149" s="193"/>
      <c r="J6149" s="197">
        <v>6147</v>
      </c>
      <c r="K6149" s="234"/>
      <c r="L6149" s="234"/>
      <c r="M6149" s="234"/>
      <c r="N6149" s="234"/>
      <c r="O6149" s="234"/>
      <c r="P6149" s="234"/>
      <c r="Q6149" s="7">
        <v>35219</v>
      </c>
      <c r="R6149" s="234">
        <v>0.23102700000000001</v>
      </c>
      <c r="S6149" s="234">
        <v>0.23214299999999999</v>
      </c>
      <c r="T6149" s="234">
        <v>0.22098200000000001</v>
      </c>
      <c r="U6149" s="234">
        <v>0.22098200000000001</v>
      </c>
      <c r="V6149" s="192">
        <v>0.19095899999999999</v>
      </c>
      <c r="W6149" s="234">
        <v>125462400</v>
      </c>
      <c r="X6149" s="194">
        <f t="shared" si="193"/>
        <v>-5.263236227972698E-2</v>
      </c>
      <c r="Y6149" s="193"/>
      <c r="Z6149" s="197">
        <v>6147</v>
      </c>
    </row>
    <row r="6150" spans="1:26" ht="14.4" x14ac:dyDescent="0.3">
      <c r="A6150" s="7">
        <v>35216</v>
      </c>
      <c r="B6150" s="191">
        <v>671.70001200000002</v>
      </c>
      <c r="C6150" s="191">
        <v>673.46002199999998</v>
      </c>
      <c r="D6150" s="191">
        <v>667</v>
      </c>
      <c r="E6150" s="191">
        <v>669.11999500000002</v>
      </c>
      <c r="F6150" s="192">
        <v>669.11999500000002</v>
      </c>
      <c r="G6150" s="191">
        <v>351750000</v>
      </c>
      <c r="H6150" s="194">
        <f t="shared" si="192"/>
        <v>-3.841025686925249E-3</v>
      </c>
      <c r="I6150" s="193"/>
      <c r="J6150" s="197">
        <v>6148</v>
      </c>
      <c r="K6150" s="234"/>
      <c r="L6150" s="234"/>
      <c r="M6150" s="234"/>
      <c r="N6150" s="234"/>
      <c r="O6150" s="234"/>
      <c r="P6150" s="234"/>
      <c r="Q6150" s="7">
        <v>35216</v>
      </c>
      <c r="R6150" s="234">
        <v>0.228795</v>
      </c>
      <c r="S6150" s="234">
        <v>0.23772299999999999</v>
      </c>
      <c r="T6150" s="234">
        <v>0.22767899999999999</v>
      </c>
      <c r="U6150" s="234">
        <v>0.23325899999999999</v>
      </c>
      <c r="V6150" s="192">
        <v>0.201568</v>
      </c>
      <c r="W6150" s="234">
        <v>162646400</v>
      </c>
      <c r="X6150" s="194">
        <f t="shared" si="193"/>
        <v>2.450875748426902E-2</v>
      </c>
      <c r="Y6150" s="193"/>
      <c r="Z6150" s="197">
        <v>6148</v>
      </c>
    </row>
    <row r="6151" spans="1:26" ht="14.4" x14ac:dyDescent="0.3">
      <c r="A6151" s="7">
        <v>35215</v>
      </c>
      <c r="B6151" s="191">
        <v>667.92999299999997</v>
      </c>
      <c r="C6151" s="191">
        <v>673.51000999999997</v>
      </c>
      <c r="D6151" s="191">
        <v>664.55999799999995</v>
      </c>
      <c r="E6151" s="191">
        <v>671.70001200000002</v>
      </c>
      <c r="F6151" s="192">
        <v>671.70001200000002</v>
      </c>
      <c r="G6151" s="191">
        <v>381960000</v>
      </c>
      <c r="H6151" s="194">
        <f t="shared" si="192"/>
        <v>5.6443325490850476E-3</v>
      </c>
      <c r="I6151" s="193"/>
      <c r="J6151" s="197">
        <v>6149</v>
      </c>
      <c r="K6151" s="234"/>
      <c r="L6151" s="234"/>
      <c r="M6151" s="234"/>
      <c r="N6151" s="234"/>
      <c r="O6151" s="234"/>
      <c r="P6151" s="234"/>
      <c r="Q6151" s="7">
        <v>35215</v>
      </c>
      <c r="R6151" s="234">
        <v>0.22209799999999999</v>
      </c>
      <c r="S6151" s="234">
        <v>0.229911</v>
      </c>
      <c r="T6151" s="234">
        <v>0.22098200000000001</v>
      </c>
      <c r="U6151" s="234">
        <v>0.22767899999999999</v>
      </c>
      <c r="V6151" s="192">
        <v>0.196746</v>
      </c>
      <c r="W6151" s="234">
        <v>103465600</v>
      </c>
      <c r="X6151" s="194">
        <f t="shared" si="193"/>
        <v>2.5124528459181721E-2</v>
      </c>
      <c r="Y6151" s="193"/>
      <c r="Z6151" s="197">
        <v>6149</v>
      </c>
    </row>
    <row r="6152" spans="1:26" ht="14.4" x14ac:dyDescent="0.3">
      <c r="A6152" s="7">
        <v>35214</v>
      </c>
      <c r="B6152" s="191">
        <v>672.22997999999995</v>
      </c>
      <c r="C6152" s="191">
        <v>673.72997999999995</v>
      </c>
      <c r="D6152" s="191">
        <v>666.09002699999996</v>
      </c>
      <c r="E6152" s="191">
        <v>667.92999299999997</v>
      </c>
      <c r="F6152" s="192">
        <v>667.92999299999997</v>
      </c>
      <c r="G6152" s="191">
        <v>346730000</v>
      </c>
      <c r="H6152" s="194">
        <f t="shared" si="192"/>
        <v>-6.3966010560849839E-3</v>
      </c>
      <c r="I6152" s="193"/>
      <c r="J6152" s="197">
        <v>6150</v>
      </c>
      <c r="K6152" s="234"/>
      <c r="L6152" s="234"/>
      <c r="M6152" s="234"/>
      <c r="N6152" s="234"/>
      <c r="O6152" s="234"/>
      <c r="P6152" s="234"/>
      <c r="Q6152" s="7">
        <v>35214</v>
      </c>
      <c r="R6152" s="234">
        <v>0.234375</v>
      </c>
      <c r="S6152" s="234">
        <v>0.234375</v>
      </c>
      <c r="T6152" s="234">
        <v>0.22098200000000001</v>
      </c>
      <c r="U6152" s="234">
        <v>0.22209799999999999</v>
      </c>
      <c r="V6152" s="192">
        <v>0.19192400000000001</v>
      </c>
      <c r="W6152" s="234">
        <v>219520000</v>
      </c>
      <c r="X6152" s="194">
        <f t="shared" si="193"/>
        <v>-5.687061725725686E-2</v>
      </c>
      <c r="Y6152" s="193"/>
      <c r="Z6152" s="197">
        <v>6150</v>
      </c>
    </row>
    <row r="6153" spans="1:26" ht="14.4" x14ac:dyDescent="0.3">
      <c r="A6153" s="7">
        <v>35213</v>
      </c>
      <c r="B6153" s="191">
        <v>678.51000999999997</v>
      </c>
      <c r="C6153" s="191">
        <v>679.97997999999995</v>
      </c>
      <c r="D6153" s="191">
        <v>671.52002000000005</v>
      </c>
      <c r="E6153" s="191">
        <v>672.22997999999995</v>
      </c>
      <c r="F6153" s="192">
        <v>672.22997999999995</v>
      </c>
      <c r="G6153" s="191">
        <v>341480000</v>
      </c>
      <c r="H6153" s="194">
        <f t="shared" si="192"/>
        <v>-9.2556187933027119E-3</v>
      </c>
      <c r="I6153" s="193"/>
      <c r="J6153" s="197">
        <v>6151</v>
      </c>
      <c r="K6153" s="234"/>
      <c r="L6153" s="234"/>
      <c r="M6153" s="234"/>
      <c r="N6153" s="234"/>
      <c r="O6153" s="234"/>
      <c r="P6153" s="234"/>
      <c r="Q6153" s="7">
        <v>35213</v>
      </c>
      <c r="R6153" s="234">
        <v>0.238839</v>
      </c>
      <c r="S6153" s="234">
        <v>0.24330399999999999</v>
      </c>
      <c r="T6153" s="234">
        <v>0.23549100000000001</v>
      </c>
      <c r="U6153" s="234">
        <v>0.23549100000000001</v>
      </c>
      <c r="V6153" s="192">
        <v>0.20349700000000001</v>
      </c>
      <c r="W6153" s="234">
        <v>101852800</v>
      </c>
      <c r="X6153" s="194">
        <f t="shared" si="193"/>
        <v>-1.4017151993798048E-2</v>
      </c>
      <c r="Y6153" s="193"/>
      <c r="Z6153" s="197">
        <v>6151</v>
      </c>
    </row>
    <row r="6154" spans="1:26" ht="14.4" x14ac:dyDescent="0.3">
      <c r="A6154" s="7">
        <v>35209</v>
      </c>
      <c r="B6154" s="191">
        <v>676</v>
      </c>
      <c r="C6154" s="191">
        <v>679.71997099999999</v>
      </c>
      <c r="D6154" s="191">
        <v>676</v>
      </c>
      <c r="E6154" s="191">
        <v>678.51000999999997</v>
      </c>
      <c r="F6154" s="192">
        <v>678.51000999999997</v>
      </c>
      <c r="G6154" s="191">
        <v>329150000</v>
      </c>
      <c r="H6154" s="194">
        <f t="shared" si="192"/>
        <v>3.7130325443786474E-3</v>
      </c>
      <c r="I6154" s="193"/>
      <c r="J6154" s="197">
        <v>6152</v>
      </c>
      <c r="K6154" s="234"/>
      <c r="L6154" s="234"/>
      <c r="M6154" s="234"/>
      <c r="N6154" s="234"/>
      <c r="O6154" s="234"/>
      <c r="P6154" s="234"/>
      <c r="Q6154" s="7">
        <v>35209</v>
      </c>
      <c r="R6154" s="234">
        <v>0.234375</v>
      </c>
      <c r="S6154" s="234">
        <v>0.239955</v>
      </c>
      <c r="T6154" s="234">
        <v>0.23325899999999999</v>
      </c>
      <c r="U6154" s="234">
        <v>0.238839</v>
      </c>
      <c r="V6154" s="192">
        <v>0.20638999999999999</v>
      </c>
      <c r="W6154" s="234">
        <v>113243200</v>
      </c>
      <c r="X6154" s="194">
        <f t="shared" si="193"/>
        <v>1.9043810144519654E-2</v>
      </c>
      <c r="Y6154" s="193"/>
      <c r="Z6154" s="197">
        <v>6152</v>
      </c>
    </row>
    <row r="6155" spans="1:26" ht="14.4" x14ac:dyDescent="0.3">
      <c r="A6155" s="7">
        <v>35208</v>
      </c>
      <c r="B6155" s="191">
        <v>678.419983</v>
      </c>
      <c r="C6155" s="191">
        <v>681.09997599999997</v>
      </c>
      <c r="D6155" s="191">
        <v>673.45001200000002</v>
      </c>
      <c r="E6155" s="191">
        <v>676</v>
      </c>
      <c r="F6155" s="192">
        <v>676</v>
      </c>
      <c r="G6155" s="191">
        <v>431850000</v>
      </c>
      <c r="H6155" s="194">
        <f t="shared" si="192"/>
        <v>-3.5670868497987653E-3</v>
      </c>
      <c r="I6155" s="193"/>
      <c r="J6155" s="197">
        <v>6153</v>
      </c>
      <c r="K6155" s="234"/>
      <c r="L6155" s="234"/>
      <c r="M6155" s="234"/>
      <c r="N6155" s="234"/>
      <c r="O6155" s="234"/>
      <c r="P6155" s="234"/>
      <c r="Q6155" s="7">
        <v>35208</v>
      </c>
      <c r="R6155" s="234">
        <v>0.23325899999999999</v>
      </c>
      <c r="S6155" s="234">
        <v>0.23772299999999999</v>
      </c>
      <c r="T6155" s="234">
        <v>0.229911</v>
      </c>
      <c r="U6155" s="234">
        <v>0.234375</v>
      </c>
      <c r="V6155" s="192">
        <v>0.20253299999999999</v>
      </c>
      <c r="W6155" s="234">
        <v>124051200</v>
      </c>
      <c r="X6155" s="194">
        <f t="shared" si="193"/>
        <v>7.1959261211621091E-3</v>
      </c>
      <c r="Y6155" s="193"/>
      <c r="Z6155" s="197">
        <v>6153</v>
      </c>
    </row>
    <row r="6156" spans="1:26" ht="14.4" x14ac:dyDescent="0.3">
      <c r="A6156" s="7">
        <v>35207</v>
      </c>
      <c r="B6156" s="191">
        <v>672.76000999999997</v>
      </c>
      <c r="C6156" s="191">
        <v>678.419983</v>
      </c>
      <c r="D6156" s="191">
        <v>671.22997999999995</v>
      </c>
      <c r="E6156" s="191">
        <v>678.419983</v>
      </c>
      <c r="F6156" s="192">
        <v>678.419983</v>
      </c>
      <c r="G6156" s="191">
        <v>423670000</v>
      </c>
      <c r="H6156" s="194">
        <f t="shared" si="192"/>
        <v>8.4130639691262811E-3</v>
      </c>
      <c r="I6156" s="193"/>
      <c r="J6156" s="197">
        <v>6154</v>
      </c>
      <c r="K6156" s="234"/>
      <c r="L6156" s="234"/>
      <c r="M6156" s="234"/>
      <c r="N6156" s="234"/>
      <c r="O6156" s="234"/>
      <c r="P6156" s="234"/>
      <c r="Q6156" s="7">
        <v>35207</v>
      </c>
      <c r="R6156" s="234">
        <v>0.24442</v>
      </c>
      <c r="S6156" s="234">
        <v>0.24442</v>
      </c>
      <c r="T6156" s="234">
        <v>0.229911</v>
      </c>
      <c r="U6156" s="234">
        <v>0.23270099999999999</v>
      </c>
      <c r="V6156" s="192">
        <v>0.20108599999999999</v>
      </c>
      <c r="W6156" s="234">
        <v>201880000</v>
      </c>
      <c r="X6156" s="194">
        <f t="shared" si="193"/>
        <v>-3.9171651917967981E-2</v>
      </c>
      <c r="Y6156" s="193"/>
      <c r="Z6156" s="197">
        <v>6154</v>
      </c>
    </row>
    <row r="6157" spans="1:26" ht="14.4" x14ac:dyDescent="0.3">
      <c r="A6157" s="7">
        <v>35206</v>
      </c>
      <c r="B6157" s="191">
        <v>673.15002400000003</v>
      </c>
      <c r="C6157" s="191">
        <v>675.55999799999995</v>
      </c>
      <c r="D6157" s="191">
        <v>672.26000999999997</v>
      </c>
      <c r="E6157" s="191">
        <v>672.76000999999997</v>
      </c>
      <c r="F6157" s="192">
        <v>672.76000999999997</v>
      </c>
      <c r="G6157" s="191">
        <v>409610000</v>
      </c>
      <c r="H6157" s="194">
        <f t="shared" si="192"/>
        <v>-5.7938644595526998E-4</v>
      </c>
      <c r="I6157" s="193"/>
      <c r="J6157" s="197">
        <v>6155</v>
      </c>
      <c r="K6157" s="234"/>
      <c r="L6157" s="234"/>
      <c r="M6157" s="234"/>
      <c r="N6157" s="234"/>
      <c r="O6157" s="234"/>
      <c r="P6157" s="234"/>
      <c r="Q6157" s="7">
        <v>35206</v>
      </c>
      <c r="R6157" s="234">
        <v>0.25</v>
      </c>
      <c r="S6157" s="234">
        <v>0.25111600000000001</v>
      </c>
      <c r="T6157" s="234">
        <v>0.24218799999999999</v>
      </c>
      <c r="U6157" s="234">
        <v>0.24218799999999999</v>
      </c>
      <c r="V6157" s="192">
        <v>0.209284</v>
      </c>
      <c r="W6157" s="234">
        <v>114385600</v>
      </c>
      <c r="X6157" s="194">
        <f t="shared" si="193"/>
        <v>-2.9083334493140885E-2</v>
      </c>
      <c r="Y6157" s="193"/>
      <c r="Z6157" s="197">
        <v>6155</v>
      </c>
    </row>
    <row r="6158" spans="1:26" ht="14.4" x14ac:dyDescent="0.3">
      <c r="A6158" s="7">
        <v>35205</v>
      </c>
      <c r="B6158" s="191">
        <v>668.90997300000004</v>
      </c>
      <c r="C6158" s="191">
        <v>673.65997300000004</v>
      </c>
      <c r="D6158" s="191">
        <v>667.64001499999995</v>
      </c>
      <c r="E6158" s="191">
        <v>673.15002400000003</v>
      </c>
      <c r="F6158" s="192">
        <v>673.15002400000003</v>
      </c>
      <c r="G6158" s="191">
        <v>385000000</v>
      </c>
      <c r="H6158" s="194">
        <f t="shared" si="192"/>
        <v>6.3387468734899454E-3</v>
      </c>
      <c r="I6158" s="193"/>
      <c r="J6158" s="197">
        <v>6156</v>
      </c>
      <c r="K6158" s="234"/>
      <c r="L6158" s="234"/>
      <c r="M6158" s="234"/>
      <c r="N6158" s="234"/>
      <c r="O6158" s="234"/>
      <c r="P6158" s="234"/>
      <c r="Q6158" s="7">
        <v>35205</v>
      </c>
      <c r="R6158" s="234">
        <v>0.24888399999999999</v>
      </c>
      <c r="S6158" s="234">
        <v>0.25111600000000001</v>
      </c>
      <c r="T6158" s="234">
        <v>0.24665200000000001</v>
      </c>
      <c r="U6158" s="234">
        <v>0.249442</v>
      </c>
      <c r="V6158" s="192">
        <v>0.21555299999999999</v>
      </c>
      <c r="W6158" s="234">
        <v>84515200</v>
      </c>
      <c r="X6158" s="194">
        <f t="shared" si="193"/>
        <v>1.1316452489197281E-2</v>
      </c>
      <c r="Y6158" s="193"/>
      <c r="Z6158" s="197">
        <v>6156</v>
      </c>
    </row>
    <row r="6159" spans="1:26" ht="14.4" x14ac:dyDescent="0.3">
      <c r="A6159" s="7">
        <v>35202</v>
      </c>
      <c r="B6159" s="191">
        <v>664.84997599999997</v>
      </c>
      <c r="C6159" s="191">
        <v>669.84002699999996</v>
      </c>
      <c r="D6159" s="191">
        <v>664.84997599999997</v>
      </c>
      <c r="E6159" s="191">
        <v>668.90997300000004</v>
      </c>
      <c r="F6159" s="192">
        <v>668.90997300000004</v>
      </c>
      <c r="G6159" s="191">
        <v>429140000</v>
      </c>
      <c r="H6159" s="194">
        <f t="shared" si="192"/>
        <v>6.1066363037667716E-3</v>
      </c>
      <c r="I6159" s="193"/>
      <c r="J6159" s="197">
        <v>6157</v>
      </c>
      <c r="K6159" s="234"/>
      <c r="L6159" s="234"/>
      <c r="M6159" s="234"/>
      <c r="N6159" s="234"/>
      <c r="O6159" s="234"/>
      <c r="P6159" s="234"/>
      <c r="Q6159" s="7">
        <v>35202</v>
      </c>
      <c r="R6159" s="234">
        <v>0.25334800000000002</v>
      </c>
      <c r="S6159" s="234">
        <v>0.25334800000000002</v>
      </c>
      <c r="T6159" s="234">
        <v>0.245536</v>
      </c>
      <c r="U6159" s="234">
        <v>0.24665200000000001</v>
      </c>
      <c r="V6159" s="192">
        <v>0.213141</v>
      </c>
      <c r="W6159" s="234">
        <v>123300800</v>
      </c>
      <c r="X6159" s="194">
        <f t="shared" si="193"/>
        <v>-2.6433347950011028E-2</v>
      </c>
      <c r="Y6159" s="193"/>
      <c r="Z6159" s="197">
        <v>6157</v>
      </c>
    </row>
    <row r="6160" spans="1:26" ht="14.4" x14ac:dyDescent="0.3">
      <c r="A6160" s="7">
        <v>35201</v>
      </c>
      <c r="B6160" s="191">
        <v>665.419983</v>
      </c>
      <c r="C6160" s="191">
        <v>667.10998500000005</v>
      </c>
      <c r="D6160" s="191">
        <v>662.78997800000002</v>
      </c>
      <c r="E6160" s="191">
        <v>664.84997599999997</v>
      </c>
      <c r="F6160" s="192">
        <v>664.84997599999997</v>
      </c>
      <c r="G6160" s="191">
        <v>392070000</v>
      </c>
      <c r="H6160" s="194">
        <f t="shared" si="192"/>
        <v>-8.5661238700736819E-4</v>
      </c>
      <c r="I6160" s="193"/>
      <c r="J6160" s="197">
        <v>6158</v>
      </c>
      <c r="K6160" s="234"/>
      <c r="L6160" s="234"/>
      <c r="M6160" s="234"/>
      <c r="N6160" s="234"/>
      <c r="O6160" s="234"/>
      <c r="P6160" s="234"/>
      <c r="Q6160" s="7">
        <v>35201</v>
      </c>
      <c r="R6160" s="234">
        <v>0.25223200000000001</v>
      </c>
      <c r="S6160" s="234">
        <v>0.25557999999999997</v>
      </c>
      <c r="T6160" s="234">
        <v>0.24888399999999999</v>
      </c>
      <c r="U6160" s="234">
        <v>0.25334800000000002</v>
      </c>
      <c r="V6160" s="192">
        <v>0.21892800000000001</v>
      </c>
      <c r="W6160" s="234">
        <v>130076800</v>
      </c>
      <c r="X6160" s="194">
        <f t="shared" si="193"/>
        <v>-4.3884980422296011E-3</v>
      </c>
      <c r="Y6160" s="193"/>
      <c r="Z6160" s="197">
        <v>6158</v>
      </c>
    </row>
    <row r="6161" spans="1:26" ht="14.4" x14ac:dyDescent="0.3">
      <c r="A6161" s="7">
        <v>35200</v>
      </c>
      <c r="B6161" s="191">
        <v>665.59997599999997</v>
      </c>
      <c r="C6161" s="191">
        <v>669.82000700000003</v>
      </c>
      <c r="D6161" s="191">
        <v>664.46002199999998</v>
      </c>
      <c r="E6161" s="191">
        <v>665.419983</v>
      </c>
      <c r="F6161" s="192">
        <v>665.419983</v>
      </c>
      <c r="G6161" s="191">
        <v>447790000</v>
      </c>
      <c r="H6161" s="194">
        <f t="shared" si="192"/>
        <v>-2.7042218523152059E-4</v>
      </c>
      <c r="I6161" s="193"/>
      <c r="J6161" s="197">
        <v>6159</v>
      </c>
      <c r="K6161" s="234"/>
      <c r="L6161" s="234"/>
      <c r="M6161" s="234"/>
      <c r="N6161" s="234"/>
      <c r="O6161" s="234"/>
      <c r="P6161" s="234"/>
      <c r="Q6161" s="7">
        <v>35200</v>
      </c>
      <c r="R6161" s="234">
        <v>0.24888399999999999</v>
      </c>
      <c r="S6161" s="234">
        <v>0.25781300000000001</v>
      </c>
      <c r="T6161" s="234">
        <v>0.24776799999999999</v>
      </c>
      <c r="U6161" s="234">
        <v>0.25446400000000002</v>
      </c>
      <c r="V6161" s="192">
        <v>0.21989300000000001</v>
      </c>
      <c r="W6161" s="234">
        <v>292364800</v>
      </c>
      <c r="X6161" s="194">
        <f t="shared" si="193"/>
        <v>3.6365864349104757E-2</v>
      </c>
      <c r="Y6161" s="193"/>
      <c r="Z6161" s="197">
        <v>6159</v>
      </c>
    </row>
    <row r="6162" spans="1:26" ht="14.4" x14ac:dyDescent="0.3">
      <c r="A6162" s="7">
        <v>35199</v>
      </c>
      <c r="B6162" s="191">
        <v>661.51000999999997</v>
      </c>
      <c r="C6162" s="191">
        <v>666.96002199999998</v>
      </c>
      <c r="D6162" s="191">
        <v>661.51000999999997</v>
      </c>
      <c r="E6162" s="191">
        <v>665.59997599999997</v>
      </c>
      <c r="F6162" s="192">
        <v>665.59997599999997</v>
      </c>
      <c r="G6162" s="191">
        <v>460440000</v>
      </c>
      <c r="H6162" s="194">
        <f t="shared" si="192"/>
        <v>6.182772653735057E-3</v>
      </c>
      <c r="I6162" s="193"/>
      <c r="J6162" s="197">
        <v>6160</v>
      </c>
      <c r="K6162" s="234"/>
      <c r="L6162" s="234"/>
      <c r="M6162" s="234"/>
      <c r="N6162" s="234"/>
      <c r="O6162" s="234"/>
      <c r="P6162" s="234"/>
      <c r="Q6162" s="7">
        <v>35199</v>
      </c>
      <c r="R6162" s="234">
        <v>0.24776799999999999</v>
      </c>
      <c r="S6162" s="234">
        <v>0.25</v>
      </c>
      <c r="T6162" s="234">
        <v>0.245536</v>
      </c>
      <c r="U6162" s="234">
        <v>0.245536</v>
      </c>
      <c r="V6162" s="192">
        <v>0.212177</v>
      </c>
      <c r="W6162" s="234">
        <v>197624000</v>
      </c>
      <c r="X6162" s="194">
        <f t="shared" si="193"/>
        <v>1.6168504940110528E-2</v>
      </c>
      <c r="Y6162" s="193"/>
      <c r="Z6162" s="197">
        <v>6160</v>
      </c>
    </row>
    <row r="6163" spans="1:26" ht="14.4" x14ac:dyDescent="0.3">
      <c r="A6163" s="7">
        <v>35198</v>
      </c>
      <c r="B6163" s="191">
        <v>652.09002699999996</v>
      </c>
      <c r="C6163" s="191">
        <v>662.15997300000004</v>
      </c>
      <c r="D6163" s="191">
        <v>652.09002699999996</v>
      </c>
      <c r="E6163" s="191">
        <v>661.51000999999997</v>
      </c>
      <c r="F6163" s="192">
        <v>661.51000999999997</v>
      </c>
      <c r="G6163" s="191">
        <v>394180000</v>
      </c>
      <c r="H6163" s="194">
        <f t="shared" si="192"/>
        <v>1.4445832032330718E-2</v>
      </c>
      <c r="I6163" s="193"/>
      <c r="J6163" s="197">
        <v>6161</v>
      </c>
      <c r="K6163" s="234"/>
      <c r="L6163" s="234"/>
      <c r="M6163" s="234"/>
      <c r="N6163" s="234"/>
      <c r="O6163" s="234"/>
      <c r="P6163" s="234"/>
      <c r="Q6163" s="7">
        <v>35198</v>
      </c>
      <c r="R6163" s="234">
        <v>0.24218799999999999</v>
      </c>
      <c r="S6163" s="234">
        <v>0.24665200000000001</v>
      </c>
      <c r="T6163" s="234">
        <v>0.23772299999999999</v>
      </c>
      <c r="U6163" s="234">
        <v>0.24162900000000001</v>
      </c>
      <c r="V6163" s="192">
        <v>0.20880099999999999</v>
      </c>
      <c r="W6163" s="234">
        <v>187017600</v>
      </c>
      <c r="X6163" s="194">
        <f t="shared" si="193"/>
        <v>-6.8823484646703126E-3</v>
      </c>
      <c r="Y6163" s="193"/>
      <c r="Z6163" s="197">
        <v>6161</v>
      </c>
    </row>
    <row r="6164" spans="1:26" ht="14.4" x14ac:dyDescent="0.3">
      <c r="A6164" s="7">
        <v>35195</v>
      </c>
      <c r="B6164" s="191">
        <v>645.44000200000005</v>
      </c>
      <c r="C6164" s="191">
        <v>653</v>
      </c>
      <c r="D6164" s="191">
        <v>645.44000200000005</v>
      </c>
      <c r="E6164" s="191">
        <v>652.09002699999996</v>
      </c>
      <c r="F6164" s="192">
        <v>652.09002699999996</v>
      </c>
      <c r="G6164" s="191">
        <v>428370000</v>
      </c>
      <c r="H6164" s="194">
        <f t="shared" si="192"/>
        <v>1.0303087784137547E-2</v>
      </c>
      <c r="I6164" s="193"/>
      <c r="J6164" s="197">
        <v>6162</v>
      </c>
      <c r="K6164" s="234"/>
      <c r="L6164" s="234"/>
      <c r="M6164" s="234"/>
      <c r="N6164" s="234"/>
      <c r="O6164" s="234"/>
      <c r="P6164" s="234"/>
      <c r="Q6164" s="7">
        <v>35195</v>
      </c>
      <c r="R6164" s="234">
        <v>0.234375</v>
      </c>
      <c r="S6164" s="234">
        <v>0.24442</v>
      </c>
      <c r="T6164" s="234">
        <v>0.23214299999999999</v>
      </c>
      <c r="U6164" s="234">
        <v>0.24330399999999999</v>
      </c>
      <c r="V6164" s="192">
        <v>0.21024799999999999</v>
      </c>
      <c r="W6164" s="234">
        <v>110588800</v>
      </c>
      <c r="X6164" s="194">
        <f t="shared" si="193"/>
        <v>4.306239085569135E-2</v>
      </c>
      <c r="Y6164" s="193"/>
      <c r="Z6164" s="197">
        <v>6162</v>
      </c>
    </row>
    <row r="6165" spans="1:26" ht="14.4" x14ac:dyDescent="0.3">
      <c r="A6165" s="7">
        <v>35194</v>
      </c>
      <c r="B6165" s="191">
        <v>644.77002000000005</v>
      </c>
      <c r="C6165" s="191">
        <v>647.95001200000002</v>
      </c>
      <c r="D6165" s="191">
        <v>643.17999299999997</v>
      </c>
      <c r="E6165" s="191">
        <v>645.44000200000005</v>
      </c>
      <c r="F6165" s="192">
        <v>645.44000200000005</v>
      </c>
      <c r="G6165" s="191">
        <v>404310000</v>
      </c>
      <c r="H6165" s="194">
        <f t="shared" si="192"/>
        <v>1.0391022833226714E-3</v>
      </c>
      <c r="I6165" s="193"/>
      <c r="J6165" s="197">
        <v>6163</v>
      </c>
      <c r="K6165" s="234"/>
      <c r="L6165" s="234"/>
      <c r="M6165" s="234"/>
      <c r="N6165" s="234"/>
      <c r="O6165" s="234"/>
      <c r="P6165" s="234"/>
      <c r="Q6165" s="7">
        <v>35194</v>
      </c>
      <c r="R6165" s="234">
        <v>0.23549100000000001</v>
      </c>
      <c r="S6165" s="234">
        <v>0.23660700000000001</v>
      </c>
      <c r="T6165" s="234">
        <v>0.229911</v>
      </c>
      <c r="U6165" s="234">
        <v>0.23325899999999999</v>
      </c>
      <c r="V6165" s="192">
        <v>0.201568</v>
      </c>
      <c r="W6165" s="234">
        <v>98078400</v>
      </c>
      <c r="X6165" s="194">
        <f t="shared" si="193"/>
        <v>-2.3363535054992942E-2</v>
      </c>
      <c r="Y6165" s="193"/>
      <c r="Z6165" s="197">
        <v>6163</v>
      </c>
    </row>
    <row r="6166" spans="1:26" ht="14.4" x14ac:dyDescent="0.3">
      <c r="A6166" s="7">
        <v>35193</v>
      </c>
      <c r="B6166" s="191">
        <v>638.26000999999997</v>
      </c>
      <c r="C6166" s="191">
        <v>644.78997800000002</v>
      </c>
      <c r="D6166" s="191">
        <v>630.07000700000003</v>
      </c>
      <c r="E6166" s="191">
        <v>644.77002000000005</v>
      </c>
      <c r="F6166" s="192">
        <v>644.77002000000005</v>
      </c>
      <c r="G6166" s="191">
        <v>495460000</v>
      </c>
      <c r="H6166" s="194">
        <f t="shared" si="192"/>
        <v>1.0199620684366674E-2</v>
      </c>
      <c r="I6166" s="193"/>
      <c r="J6166" s="197">
        <v>6164</v>
      </c>
      <c r="K6166" s="234"/>
      <c r="L6166" s="234"/>
      <c r="M6166" s="234"/>
      <c r="N6166" s="234"/>
      <c r="O6166" s="234"/>
      <c r="P6166" s="234"/>
      <c r="Q6166" s="7">
        <v>35193</v>
      </c>
      <c r="R6166" s="234">
        <v>0.24330399999999999</v>
      </c>
      <c r="S6166" s="234">
        <v>0.24330399999999999</v>
      </c>
      <c r="T6166" s="234">
        <v>0.228795</v>
      </c>
      <c r="U6166" s="234">
        <v>0.238839</v>
      </c>
      <c r="V6166" s="192">
        <v>0.20638999999999999</v>
      </c>
      <c r="W6166" s="234">
        <v>186793600</v>
      </c>
      <c r="X6166" s="194">
        <f t="shared" si="193"/>
        <v>-4.653854500735557E-3</v>
      </c>
      <c r="Y6166" s="193"/>
      <c r="Z6166" s="197">
        <v>6164</v>
      </c>
    </row>
    <row r="6167" spans="1:26" ht="14.4" x14ac:dyDescent="0.3">
      <c r="A6167" s="7">
        <v>35192</v>
      </c>
      <c r="B6167" s="191">
        <v>640.80999799999995</v>
      </c>
      <c r="C6167" s="191">
        <v>641.40002400000003</v>
      </c>
      <c r="D6167" s="191">
        <v>636.96002199999998</v>
      </c>
      <c r="E6167" s="191">
        <v>638.26000999999997</v>
      </c>
      <c r="F6167" s="192">
        <v>638.26000999999997</v>
      </c>
      <c r="G6167" s="191">
        <v>410770000</v>
      </c>
      <c r="H6167" s="194">
        <f t="shared" si="192"/>
        <v>-3.9793199356418047E-3</v>
      </c>
      <c r="I6167" s="193"/>
      <c r="J6167" s="197">
        <v>6165</v>
      </c>
      <c r="K6167" s="234"/>
      <c r="L6167" s="234"/>
      <c r="M6167" s="234"/>
      <c r="N6167" s="234"/>
      <c r="O6167" s="234"/>
      <c r="P6167" s="234"/>
      <c r="Q6167" s="7">
        <v>35192</v>
      </c>
      <c r="R6167" s="234">
        <v>0.23549100000000001</v>
      </c>
      <c r="S6167" s="234">
        <v>0.24442</v>
      </c>
      <c r="T6167" s="234">
        <v>0.234375</v>
      </c>
      <c r="U6167" s="234">
        <v>0.239955</v>
      </c>
      <c r="V6167" s="192">
        <v>0.20735500000000001</v>
      </c>
      <c r="W6167" s="234">
        <v>353539200</v>
      </c>
      <c r="X6167" s="194">
        <f t="shared" si="193"/>
        <v>4.8783571898234866E-2</v>
      </c>
      <c r="Y6167" s="193"/>
      <c r="Z6167" s="197">
        <v>6165</v>
      </c>
    </row>
    <row r="6168" spans="1:26" ht="14.4" x14ac:dyDescent="0.3">
      <c r="A6168" s="7">
        <v>35191</v>
      </c>
      <c r="B6168" s="191">
        <v>641.63000499999998</v>
      </c>
      <c r="C6168" s="191">
        <v>644.64001499999995</v>
      </c>
      <c r="D6168" s="191">
        <v>636.19000200000005</v>
      </c>
      <c r="E6168" s="191">
        <v>640.80999799999995</v>
      </c>
      <c r="F6168" s="192">
        <v>640.80999799999995</v>
      </c>
      <c r="G6168" s="191">
        <v>375820000</v>
      </c>
      <c r="H6168" s="194">
        <f t="shared" si="192"/>
        <v>-1.2780060059691758E-3</v>
      </c>
      <c r="I6168" s="193"/>
      <c r="J6168" s="197">
        <v>6166</v>
      </c>
      <c r="K6168" s="234"/>
      <c r="L6168" s="234"/>
      <c r="M6168" s="234"/>
      <c r="N6168" s="234"/>
      <c r="O6168" s="234"/>
      <c r="P6168" s="234"/>
      <c r="Q6168" s="7">
        <v>35191</v>
      </c>
      <c r="R6168" s="234">
        <v>0.22209799999999999</v>
      </c>
      <c r="S6168" s="234">
        <v>0.23102700000000001</v>
      </c>
      <c r="T6168" s="234">
        <v>0.22098200000000001</v>
      </c>
      <c r="U6168" s="234">
        <v>0.228795</v>
      </c>
      <c r="V6168" s="192">
        <v>0.19771</v>
      </c>
      <c r="W6168" s="234">
        <v>289486400</v>
      </c>
      <c r="X6168" s="194">
        <f t="shared" si="193"/>
        <v>7.3297576652479726E-2</v>
      </c>
      <c r="Y6168" s="193"/>
      <c r="Z6168" s="197">
        <v>6166</v>
      </c>
    </row>
    <row r="6169" spans="1:26" ht="14.4" x14ac:dyDescent="0.3">
      <c r="A6169" s="7">
        <v>35188</v>
      </c>
      <c r="B6169" s="191">
        <v>643.38000499999998</v>
      </c>
      <c r="C6169" s="191">
        <v>648.45001200000002</v>
      </c>
      <c r="D6169" s="191">
        <v>640.22997999999995</v>
      </c>
      <c r="E6169" s="191">
        <v>641.63000499999998</v>
      </c>
      <c r="F6169" s="192">
        <v>641.63000499999998</v>
      </c>
      <c r="G6169" s="191">
        <v>434010000</v>
      </c>
      <c r="H6169" s="194">
        <f t="shared" si="192"/>
        <v>-2.7200099263265105E-3</v>
      </c>
      <c r="I6169" s="193"/>
      <c r="J6169" s="197">
        <v>6167</v>
      </c>
      <c r="K6169" s="234"/>
      <c r="L6169" s="234"/>
      <c r="M6169" s="234"/>
      <c r="N6169" s="234"/>
      <c r="O6169" s="234"/>
      <c r="P6169" s="234"/>
      <c r="Q6169" s="7">
        <v>35188</v>
      </c>
      <c r="R6169" s="234">
        <v>0.21540200000000001</v>
      </c>
      <c r="S6169" s="234">
        <v>0.21540200000000001</v>
      </c>
      <c r="T6169" s="234">
        <v>0.20982100000000001</v>
      </c>
      <c r="U6169" s="234">
        <v>0.21317</v>
      </c>
      <c r="V6169" s="192">
        <v>0.18420800000000001</v>
      </c>
      <c r="W6169" s="234">
        <v>108460800</v>
      </c>
      <c r="X6169" s="194">
        <f t="shared" si="193"/>
        <v>5.2607452358604942E-3</v>
      </c>
      <c r="Y6169" s="193"/>
      <c r="Z6169" s="197">
        <v>6167</v>
      </c>
    </row>
    <row r="6170" spans="1:26" ht="14.4" x14ac:dyDescent="0.3">
      <c r="A6170" s="7">
        <v>35187</v>
      </c>
      <c r="B6170" s="191">
        <v>654.580017</v>
      </c>
      <c r="C6170" s="191">
        <v>654.580017</v>
      </c>
      <c r="D6170" s="191">
        <v>642.13000499999998</v>
      </c>
      <c r="E6170" s="191">
        <v>643.38000499999998</v>
      </c>
      <c r="F6170" s="192">
        <v>643.38000499999998</v>
      </c>
      <c r="G6170" s="191">
        <v>442960000</v>
      </c>
      <c r="H6170" s="194">
        <f t="shared" si="192"/>
        <v>-1.7110225960350414E-2</v>
      </c>
      <c r="I6170" s="193"/>
      <c r="J6170" s="197">
        <v>6168</v>
      </c>
      <c r="K6170" s="234"/>
      <c r="L6170" s="234"/>
      <c r="M6170" s="234"/>
      <c r="N6170" s="234"/>
      <c r="O6170" s="234"/>
      <c r="P6170" s="234"/>
      <c r="Q6170" s="7">
        <v>35187</v>
      </c>
      <c r="R6170" s="234">
        <v>0.21875</v>
      </c>
      <c r="S6170" s="234">
        <v>0.21875</v>
      </c>
      <c r="T6170" s="234">
        <v>0.20982100000000001</v>
      </c>
      <c r="U6170" s="234">
        <v>0.21205399999999999</v>
      </c>
      <c r="V6170" s="192">
        <v>0.18324399999999999</v>
      </c>
      <c r="W6170" s="234">
        <v>188305600</v>
      </c>
      <c r="X6170" s="194">
        <f t="shared" si="193"/>
        <v>-2.5639934916465604E-2</v>
      </c>
      <c r="Y6170" s="193"/>
      <c r="Z6170" s="197">
        <v>6168</v>
      </c>
    </row>
    <row r="6171" spans="1:26" ht="14.4" x14ac:dyDescent="0.3">
      <c r="A6171" s="7">
        <v>35186</v>
      </c>
      <c r="B6171" s="191">
        <v>654.169983</v>
      </c>
      <c r="C6171" s="191">
        <v>656.44000200000005</v>
      </c>
      <c r="D6171" s="191">
        <v>652.26000999999997</v>
      </c>
      <c r="E6171" s="191">
        <v>654.580017</v>
      </c>
      <c r="F6171" s="192">
        <v>654.580017</v>
      </c>
      <c r="G6171" s="191">
        <v>404620000</v>
      </c>
      <c r="H6171" s="194">
        <f t="shared" si="192"/>
        <v>6.2680038928046632E-4</v>
      </c>
      <c r="I6171" s="193"/>
      <c r="J6171" s="197">
        <v>6169</v>
      </c>
      <c r="K6171" s="234"/>
      <c r="L6171" s="234"/>
      <c r="M6171" s="234"/>
      <c r="N6171" s="234"/>
      <c r="O6171" s="234"/>
      <c r="P6171" s="234"/>
      <c r="Q6171" s="7">
        <v>35186</v>
      </c>
      <c r="R6171" s="234">
        <v>0.21763399999999999</v>
      </c>
      <c r="S6171" s="234">
        <v>0.22098200000000001</v>
      </c>
      <c r="T6171" s="234">
        <v>0.21540200000000001</v>
      </c>
      <c r="U6171" s="234">
        <v>0.21763399999999999</v>
      </c>
      <c r="V6171" s="192">
        <v>0.18806600000000001</v>
      </c>
      <c r="W6171" s="234">
        <v>112705600</v>
      </c>
      <c r="X6171" s="194">
        <f t="shared" si="193"/>
        <v>0</v>
      </c>
      <c r="Y6171" s="193"/>
      <c r="Z6171" s="197">
        <v>6169</v>
      </c>
    </row>
    <row r="6172" spans="1:26" ht="14.4" x14ac:dyDescent="0.3">
      <c r="A6172" s="7">
        <v>35185</v>
      </c>
      <c r="B6172" s="191">
        <v>654.15997300000004</v>
      </c>
      <c r="C6172" s="191">
        <v>654.59002699999996</v>
      </c>
      <c r="D6172" s="191">
        <v>651.04998799999998</v>
      </c>
      <c r="E6172" s="191">
        <v>654.169983</v>
      </c>
      <c r="F6172" s="192">
        <v>654.169983</v>
      </c>
      <c r="G6172" s="191">
        <v>393390000</v>
      </c>
      <c r="H6172" s="194">
        <f t="shared" si="192"/>
        <v>1.5302067404184722E-5</v>
      </c>
      <c r="I6172" s="193"/>
      <c r="J6172" s="197">
        <v>6170</v>
      </c>
      <c r="K6172" s="234"/>
      <c r="L6172" s="234"/>
      <c r="M6172" s="234"/>
      <c r="N6172" s="234"/>
      <c r="O6172" s="234"/>
      <c r="P6172" s="234"/>
      <c r="Q6172" s="7">
        <v>35185</v>
      </c>
      <c r="R6172" s="234">
        <v>0.22209799999999999</v>
      </c>
      <c r="S6172" s="234">
        <v>0.22209799999999999</v>
      </c>
      <c r="T6172" s="234">
        <v>0.21540200000000001</v>
      </c>
      <c r="U6172" s="234">
        <v>0.21763399999999999</v>
      </c>
      <c r="V6172" s="192">
        <v>0.18806600000000001</v>
      </c>
      <c r="W6172" s="234">
        <v>136662400</v>
      </c>
      <c r="X6172" s="194">
        <f t="shared" si="193"/>
        <v>-1.5149848920448782E-2</v>
      </c>
      <c r="Y6172" s="193"/>
      <c r="Z6172" s="197">
        <v>6170</v>
      </c>
    </row>
    <row r="6173" spans="1:26" ht="14.4" x14ac:dyDescent="0.3">
      <c r="A6173" s="7">
        <v>35184</v>
      </c>
      <c r="B6173" s="191">
        <v>653.46002199999998</v>
      </c>
      <c r="C6173" s="191">
        <v>654.71002199999998</v>
      </c>
      <c r="D6173" s="191">
        <v>651.59997599999997</v>
      </c>
      <c r="E6173" s="191">
        <v>654.15997300000004</v>
      </c>
      <c r="F6173" s="192">
        <v>654.15997300000004</v>
      </c>
      <c r="G6173" s="191">
        <v>344030000</v>
      </c>
      <c r="H6173" s="194">
        <f t="shared" si="192"/>
        <v>1.0711458642225179E-3</v>
      </c>
      <c r="I6173" s="193"/>
      <c r="J6173" s="197">
        <v>6171</v>
      </c>
      <c r="K6173" s="234"/>
      <c r="L6173" s="234"/>
      <c r="M6173" s="234"/>
      <c r="N6173" s="234"/>
      <c r="O6173" s="234"/>
      <c r="P6173" s="234"/>
      <c r="Q6173" s="7">
        <v>35184</v>
      </c>
      <c r="R6173" s="234">
        <v>0.223214</v>
      </c>
      <c r="S6173" s="234">
        <v>0.223214</v>
      </c>
      <c r="T6173" s="234">
        <v>0.21875</v>
      </c>
      <c r="U6173" s="234">
        <v>0.22098200000000001</v>
      </c>
      <c r="V6173" s="192">
        <v>0.19095899999999999</v>
      </c>
      <c r="W6173" s="234">
        <v>121049600</v>
      </c>
      <c r="X6173" s="194">
        <f t="shared" si="193"/>
        <v>0</v>
      </c>
      <c r="Y6173" s="193"/>
      <c r="Z6173" s="197">
        <v>6171</v>
      </c>
    </row>
    <row r="6174" spans="1:26" ht="14.4" x14ac:dyDescent="0.3">
      <c r="A6174" s="7">
        <v>35181</v>
      </c>
      <c r="B6174" s="191">
        <v>652.86999500000002</v>
      </c>
      <c r="C6174" s="191">
        <v>656.42999299999997</v>
      </c>
      <c r="D6174" s="191">
        <v>651.96002199999998</v>
      </c>
      <c r="E6174" s="191">
        <v>653.46002199999998</v>
      </c>
      <c r="F6174" s="192">
        <v>653.46002199999998</v>
      </c>
      <c r="G6174" s="191">
        <v>402530000</v>
      </c>
      <c r="H6174" s="194">
        <f t="shared" si="192"/>
        <v>9.0374347805639876E-4</v>
      </c>
      <c r="I6174" s="193"/>
      <c r="J6174" s="197">
        <v>6172</v>
      </c>
      <c r="K6174" s="234"/>
      <c r="L6174" s="234"/>
      <c r="M6174" s="234"/>
      <c r="N6174" s="234"/>
      <c r="O6174" s="234"/>
      <c r="P6174" s="234"/>
      <c r="Q6174" s="7">
        <v>35181</v>
      </c>
      <c r="R6174" s="234">
        <v>0.223214</v>
      </c>
      <c r="S6174" s="234">
        <v>0.22433</v>
      </c>
      <c r="T6174" s="234">
        <v>0.21986600000000001</v>
      </c>
      <c r="U6174" s="234">
        <v>0.22098200000000001</v>
      </c>
      <c r="V6174" s="192">
        <v>0.19095899999999999</v>
      </c>
      <c r="W6174" s="234">
        <v>188865600</v>
      </c>
      <c r="X6174" s="194">
        <f t="shared" si="193"/>
        <v>-5.0280319293054612E-3</v>
      </c>
      <c r="Y6174" s="193"/>
      <c r="Z6174" s="197">
        <v>6172</v>
      </c>
    </row>
    <row r="6175" spans="1:26" ht="14.4" x14ac:dyDescent="0.3">
      <c r="A6175" s="7">
        <v>35180</v>
      </c>
      <c r="B6175" s="191">
        <v>650.169983</v>
      </c>
      <c r="C6175" s="191">
        <v>654.17999299999997</v>
      </c>
      <c r="D6175" s="191">
        <v>647.05999799999995</v>
      </c>
      <c r="E6175" s="191">
        <v>652.86999500000002</v>
      </c>
      <c r="F6175" s="192">
        <v>652.86999500000002</v>
      </c>
      <c r="G6175" s="191">
        <v>462120000</v>
      </c>
      <c r="H6175" s="194">
        <f t="shared" si="192"/>
        <v>4.152778612666305E-3</v>
      </c>
      <c r="I6175" s="193"/>
      <c r="J6175" s="197">
        <v>6173</v>
      </c>
      <c r="K6175" s="234"/>
      <c r="L6175" s="234"/>
      <c r="M6175" s="234"/>
      <c r="N6175" s="234"/>
      <c r="O6175" s="234"/>
      <c r="P6175" s="234"/>
      <c r="Q6175" s="7">
        <v>35180</v>
      </c>
      <c r="R6175" s="234">
        <v>0.21763399999999999</v>
      </c>
      <c r="S6175" s="234">
        <v>0.22209799999999999</v>
      </c>
      <c r="T6175" s="234">
        <v>0.21540200000000001</v>
      </c>
      <c r="U6175" s="234">
        <v>0.22209799999999999</v>
      </c>
      <c r="V6175" s="192">
        <v>0.19192400000000001</v>
      </c>
      <c r="W6175" s="234">
        <v>174406400</v>
      </c>
      <c r="X6175" s="194">
        <f t="shared" si="193"/>
        <v>2.5772038780985884E-2</v>
      </c>
      <c r="Y6175" s="193"/>
      <c r="Z6175" s="197">
        <v>6173</v>
      </c>
    </row>
    <row r="6176" spans="1:26" ht="14.4" x14ac:dyDescent="0.3">
      <c r="A6176" s="7">
        <v>35179</v>
      </c>
      <c r="B6176" s="191">
        <v>651.580017</v>
      </c>
      <c r="C6176" s="191">
        <v>653.36999500000002</v>
      </c>
      <c r="D6176" s="191">
        <v>648.25</v>
      </c>
      <c r="E6176" s="191">
        <v>650.169983</v>
      </c>
      <c r="F6176" s="192">
        <v>650.169983</v>
      </c>
      <c r="G6176" s="191">
        <v>494220000</v>
      </c>
      <c r="H6176" s="194">
        <f t="shared" si="192"/>
        <v>-2.1640227803364264E-3</v>
      </c>
      <c r="I6176" s="193"/>
      <c r="J6176" s="197">
        <v>6174</v>
      </c>
      <c r="K6176" s="234"/>
      <c r="L6176" s="234"/>
      <c r="M6176" s="234"/>
      <c r="N6176" s="234"/>
      <c r="O6176" s="234"/>
      <c r="P6176" s="234"/>
      <c r="Q6176" s="7">
        <v>35179</v>
      </c>
      <c r="R6176" s="234">
        <v>0.21986600000000001</v>
      </c>
      <c r="S6176" s="234">
        <v>0.22098200000000001</v>
      </c>
      <c r="T6176" s="234">
        <v>0.21596000000000001</v>
      </c>
      <c r="U6176" s="234">
        <v>0.21651799999999999</v>
      </c>
      <c r="V6176" s="192">
        <v>0.18710199999999999</v>
      </c>
      <c r="W6176" s="234">
        <v>128340800</v>
      </c>
      <c r="X6176" s="194">
        <f t="shared" si="193"/>
        <v>-2.0198052985195773E-2</v>
      </c>
      <c r="Y6176" s="193"/>
      <c r="Z6176" s="197">
        <v>6174</v>
      </c>
    </row>
    <row r="6177" spans="1:26" ht="14.4" x14ac:dyDescent="0.3">
      <c r="A6177" s="7">
        <v>35178</v>
      </c>
      <c r="B6177" s="191">
        <v>647.89001499999995</v>
      </c>
      <c r="C6177" s="191">
        <v>651.59002699999996</v>
      </c>
      <c r="D6177" s="191">
        <v>647.70001200000002</v>
      </c>
      <c r="E6177" s="191">
        <v>651.580017</v>
      </c>
      <c r="F6177" s="192">
        <v>651.580017</v>
      </c>
      <c r="G6177" s="191">
        <v>452690000</v>
      </c>
      <c r="H6177" s="194">
        <f t="shared" si="192"/>
        <v>5.6954142131671066E-3</v>
      </c>
      <c r="I6177" s="193"/>
      <c r="J6177" s="197">
        <v>6175</v>
      </c>
      <c r="K6177" s="234"/>
      <c r="L6177" s="234"/>
      <c r="M6177" s="234"/>
      <c r="N6177" s="234"/>
      <c r="O6177" s="234"/>
      <c r="P6177" s="234"/>
      <c r="Q6177" s="7">
        <v>35178</v>
      </c>
      <c r="R6177" s="234">
        <v>0.22433</v>
      </c>
      <c r="S6177" s="234">
        <v>0.22544600000000001</v>
      </c>
      <c r="T6177" s="234">
        <v>0.21986600000000001</v>
      </c>
      <c r="U6177" s="234">
        <v>0.22098200000000001</v>
      </c>
      <c r="V6177" s="192">
        <v>0.19095899999999999</v>
      </c>
      <c r="W6177" s="234">
        <v>169948800</v>
      </c>
      <c r="X6177" s="194">
        <f t="shared" si="193"/>
        <v>-1.4928837830727447E-2</v>
      </c>
      <c r="Y6177" s="193"/>
      <c r="Z6177" s="197">
        <v>6175</v>
      </c>
    </row>
    <row r="6178" spans="1:26" ht="14.4" x14ac:dyDescent="0.3">
      <c r="A6178" s="7">
        <v>35177</v>
      </c>
      <c r="B6178" s="191">
        <v>645.07000700000003</v>
      </c>
      <c r="C6178" s="191">
        <v>650.90997300000004</v>
      </c>
      <c r="D6178" s="191">
        <v>645.07000700000003</v>
      </c>
      <c r="E6178" s="191">
        <v>647.89001499999995</v>
      </c>
      <c r="F6178" s="192">
        <v>647.89001499999995</v>
      </c>
      <c r="G6178" s="191">
        <v>395370000</v>
      </c>
      <c r="H6178" s="194">
        <f t="shared" si="192"/>
        <v>4.3716309383454496E-3</v>
      </c>
      <c r="I6178" s="193"/>
      <c r="J6178" s="197">
        <v>6176</v>
      </c>
      <c r="K6178" s="234"/>
      <c r="L6178" s="234"/>
      <c r="M6178" s="234"/>
      <c r="N6178" s="234"/>
      <c r="O6178" s="234"/>
      <c r="P6178" s="234"/>
      <c r="Q6178" s="7">
        <v>35177</v>
      </c>
      <c r="R6178" s="234">
        <v>0.22544600000000001</v>
      </c>
      <c r="S6178" s="234">
        <v>0.22767899999999999</v>
      </c>
      <c r="T6178" s="234">
        <v>0.22209799999999999</v>
      </c>
      <c r="U6178" s="234">
        <v>0.22433</v>
      </c>
      <c r="V6178" s="192">
        <v>0.193853</v>
      </c>
      <c r="W6178" s="234">
        <v>111115200</v>
      </c>
      <c r="X6178" s="194">
        <f t="shared" si="193"/>
        <v>2.4978021409733219E-3</v>
      </c>
      <c r="Y6178" s="193"/>
      <c r="Z6178" s="197">
        <v>6176</v>
      </c>
    </row>
    <row r="6179" spans="1:26" ht="14.4" x14ac:dyDescent="0.3">
      <c r="A6179" s="7">
        <v>35174</v>
      </c>
      <c r="B6179" s="191">
        <v>643.60998500000005</v>
      </c>
      <c r="C6179" s="191">
        <v>647.32000700000003</v>
      </c>
      <c r="D6179" s="191">
        <v>643.60998500000005</v>
      </c>
      <c r="E6179" s="191">
        <v>645.07000700000003</v>
      </c>
      <c r="F6179" s="192">
        <v>645.07000700000003</v>
      </c>
      <c r="G6179" s="191">
        <v>435690000</v>
      </c>
      <c r="H6179" s="194">
        <f t="shared" si="192"/>
        <v>2.268488733903003E-3</v>
      </c>
      <c r="I6179" s="193"/>
      <c r="J6179" s="197">
        <v>6177</v>
      </c>
      <c r="K6179" s="234"/>
      <c r="L6179" s="234"/>
      <c r="M6179" s="234"/>
      <c r="N6179" s="234"/>
      <c r="O6179" s="234"/>
      <c r="P6179" s="234"/>
      <c r="Q6179" s="7">
        <v>35174</v>
      </c>
      <c r="R6179" s="234">
        <v>0.21986600000000001</v>
      </c>
      <c r="S6179" s="234">
        <v>0.22433</v>
      </c>
      <c r="T6179" s="234">
        <v>0.21986600000000001</v>
      </c>
      <c r="U6179" s="234">
        <v>0.223772</v>
      </c>
      <c r="V6179" s="192">
        <v>0.19336999999999999</v>
      </c>
      <c r="W6179" s="234">
        <v>101796800</v>
      </c>
      <c r="X6179" s="194">
        <f t="shared" si="193"/>
        <v>1.2625746888075433E-2</v>
      </c>
      <c r="Y6179" s="193"/>
      <c r="Z6179" s="197">
        <v>6177</v>
      </c>
    </row>
    <row r="6180" spans="1:26" ht="14.4" x14ac:dyDescent="0.3">
      <c r="A6180" s="7">
        <v>35173</v>
      </c>
      <c r="B6180" s="191">
        <v>641.60998500000005</v>
      </c>
      <c r="C6180" s="191">
        <v>644.65997300000004</v>
      </c>
      <c r="D6180" s="191">
        <v>640.76000999999997</v>
      </c>
      <c r="E6180" s="191">
        <v>643.60998500000005</v>
      </c>
      <c r="F6180" s="192">
        <v>643.60998500000005</v>
      </c>
      <c r="G6180" s="191">
        <v>415150000</v>
      </c>
      <c r="H6180" s="194">
        <f t="shared" si="192"/>
        <v>3.1171584712790901E-3</v>
      </c>
      <c r="I6180" s="193"/>
      <c r="J6180" s="197">
        <v>6178</v>
      </c>
      <c r="K6180" s="234"/>
      <c r="L6180" s="234"/>
      <c r="M6180" s="234"/>
      <c r="N6180" s="234"/>
      <c r="O6180" s="234"/>
      <c r="P6180" s="234"/>
      <c r="Q6180" s="7">
        <v>35173</v>
      </c>
      <c r="R6180" s="234">
        <v>0.22656299999999999</v>
      </c>
      <c r="S6180" s="234">
        <v>0.22670199999999999</v>
      </c>
      <c r="T6180" s="234">
        <v>0.21651799999999999</v>
      </c>
      <c r="U6180" s="234">
        <v>0.22098200000000001</v>
      </c>
      <c r="V6180" s="192">
        <v>0.19095899999999999</v>
      </c>
      <c r="W6180" s="234">
        <v>217246400</v>
      </c>
      <c r="X6180" s="194">
        <f t="shared" si="193"/>
        <v>-1.980319992608448E-2</v>
      </c>
      <c r="Y6180" s="193"/>
      <c r="Z6180" s="197">
        <v>6178</v>
      </c>
    </row>
    <row r="6181" spans="1:26" ht="14.4" x14ac:dyDescent="0.3">
      <c r="A6181" s="7">
        <v>35172</v>
      </c>
      <c r="B6181" s="191">
        <v>645</v>
      </c>
      <c r="C6181" s="191">
        <v>645</v>
      </c>
      <c r="D6181" s="191">
        <v>638.71002199999998</v>
      </c>
      <c r="E6181" s="191">
        <v>641.60998500000005</v>
      </c>
      <c r="F6181" s="192">
        <v>641.60998500000005</v>
      </c>
      <c r="G6181" s="191">
        <v>465200000</v>
      </c>
      <c r="H6181" s="194">
        <f t="shared" si="192"/>
        <v>-5.2558372093022459E-3</v>
      </c>
      <c r="I6181" s="193"/>
      <c r="J6181" s="197">
        <v>6179</v>
      </c>
      <c r="K6181" s="234"/>
      <c r="L6181" s="234"/>
      <c r="M6181" s="234"/>
      <c r="N6181" s="234"/>
      <c r="O6181" s="234"/>
      <c r="P6181" s="234"/>
      <c r="Q6181" s="7">
        <v>35172</v>
      </c>
      <c r="R6181" s="234">
        <v>0.23102700000000001</v>
      </c>
      <c r="S6181" s="234">
        <v>0.23214299999999999</v>
      </c>
      <c r="T6181" s="234">
        <v>0.22433</v>
      </c>
      <c r="U6181" s="234">
        <v>0.22544600000000001</v>
      </c>
      <c r="V6181" s="192">
        <v>0.19481699999999999</v>
      </c>
      <c r="W6181" s="234">
        <v>85411200</v>
      </c>
      <c r="X6181" s="194">
        <f t="shared" si="193"/>
        <v>-2.415359724302376E-2</v>
      </c>
      <c r="Y6181" s="193"/>
      <c r="Z6181" s="197">
        <v>6179</v>
      </c>
    </row>
    <row r="6182" spans="1:26" ht="14.4" x14ac:dyDescent="0.3">
      <c r="A6182" s="7">
        <v>35171</v>
      </c>
      <c r="B6182" s="191">
        <v>642.48999000000003</v>
      </c>
      <c r="C6182" s="191">
        <v>645.57000700000003</v>
      </c>
      <c r="D6182" s="191">
        <v>642.15002400000003</v>
      </c>
      <c r="E6182" s="191">
        <v>645</v>
      </c>
      <c r="F6182" s="192">
        <v>645</v>
      </c>
      <c r="G6182" s="191">
        <v>453310000</v>
      </c>
      <c r="H6182" s="194">
        <f t="shared" si="192"/>
        <v>3.9066912155315686E-3</v>
      </c>
      <c r="I6182" s="193"/>
      <c r="J6182" s="197">
        <v>6180</v>
      </c>
      <c r="K6182" s="234"/>
      <c r="L6182" s="234"/>
      <c r="M6182" s="234"/>
      <c r="N6182" s="234"/>
      <c r="O6182" s="234"/>
      <c r="P6182" s="234"/>
      <c r="Q6182" s="7">
        <v>35171</v>
      </c>
      <c r="R6182" s="234">
        <v>0.23102700000000001</v>
      </c>
      <c r="S6182" s="234">
        <v>0.23214299999999999</v>
      </c>
      <c r="T6182" s="234">
        <v>0.228795</v>
      </c>
      <c r="U6182" s="234">
        <v>0.23102700000000001</v>
      </c>
      <c r="V6182" s="192">
        <v>0.19963900000000001</v>
      </c>
      <c r="W6182" s="234">
        <v>101416000</v>
      </c>
      <c r="X6182" s="194">
        <f t="shared" si="193"/>
        <v>4.8521454636970959E-3</v>
      </c>
      <c r="Y6182" s="193"/>
      <c r="Z6182" s="197">
        <v>6180</v>
      </c>
    </row>
    <row r="6183" spans="1:26" ht="14.4" x14ac:dyDescent="0.3">
      <c r="A6183" s="7">
        <v>35170</v>
      </c>
      <c r="B6183" s="191">
        <v>636.71002199999998</v>
      </c>
      <c r="C6183" s="191">
        <v>642.48999000000003</v>
      </c>
      <c r="D6183" s="191">
        <v>636.71002199999998</v>
      </c>
      <c r="E6183" s="191">
        <v>642.48999000000003</v>
      </c>
      <c r="F6183" s="192">
        <v>642.48999000000003</v>
      </c>
      <c r="G6183" s="191">
        <v>346370000</v>
      </c>
      <c r="H6183" s="194">
        <f t="shared" si="192"/>
        <v>9.0778655907509075E-3</v>
      </c>
      <c r="I6183" s="193"/>
      <c r="J6183" s="197">
        <v>6181</v>
      </c>
      <c r="K6183" s="234"/>
      <c r="L6183" s="234"/>
      <c r="M6183" s="234"/>
      <c r="N6183" s="234"/>
      <c r="O6183" s="234"/>
      <c r="P6183" s="234"/>
      <c r="Q6183" s="7">
        <v>35170</v>
      </c>
      <c r="R6183" s="234">
        <v>0.22767899999999999</v>
      </c>
      <c r="S6183" s="234">
        <v>0.229911</v>
      </c>
      <c r="T6183" s="234">
        <v>0.223214</v>
      </c>
      <c r="U6183" s="234">
        <v>0.229911</v>
      </c>
      <c r="V6183" s="192">
        <v>0.19867499999999999</v>
      </c>
      <c r="W6183" s="234">
        <v>154078400</v>
      </c>
      <c r="X6183" s="194">
        <f t="shared" si="193"/>
        <v>9.8045195327985633E-3</v>
      </c>
      <c r="Y6183" s="193"/>
      <c r="Z6183" s="197">
        <v>6181</v>
      </c>
    </row>
    <row r="6184" spans="1:26" ht="14.4" x14ac:dyDescent="0.3">
      <c r="A6184" s="7">
        <v>35167</v>
      </c>
      <c r="B6184" s="191">
        <v>631.17999299999997</v>
      </c>
      <c r="C6184" s="191">
        <v>637.14001499999995</v>
      </c>
      <c r="D6184" s="191">
        <v>631.17999299999997</v>
      </c>
      <c r="E6184" s="191">
        <v>636.71002199999998</v>
      </c>
      <c r="F6184" s="192">
        <v>636.71002199999998</v>
      </c>
      <c r="G6184" s="191">
        <v>413270000</v>
      </c>
      <c r="H6184" s="194">
        <f t="shared" si="192"/>
        <v>8.7614136400549908E-3</v>
      </c>
      <c r="I6184" s="193"/>
      <c r="J6184" s="197">
        <v>6182</v>
      </c>
      <c r="K6184" s="234"/>
      <c r="L6184" s="234"/>
      <c r="M6184" s="234"/>
      <c r="N6184" s="234"/>
      <c r="O6184" s="234"/>
      <c r="P6184" s="234"/>
      <c r="Q6184" s="7">
        <v>35167</v>
      </c>
      <c r="R6184" s="234">
        <v>0.23102700000000001</v>
      </c>
      <c r="S6184" s="234">
        <v>0.23102700000000001</v>
      </c>
      <c r="T6184" s="234">
        <v>0.22656299999999999</v>
      </c>
      <c r="U6184" s="234">
        <v>0.22767899999999999</v>
      </c>
      <c r="V6184" s="192">
        <v>0.196746</v>
      </c>
      <c r="W6184" s="234">
        <v>81435200</v>
      </c>
      <c r="X6184" s="194">
        <f t="shared" si="193"/>
        <v>-9.7093242733106155E-3</v>
      </c>
      <c r="Y6184" s="193"/>
      <c r="Z6184" s="197">
        <v>6182</v>
      </c>
    </row>
    <row r="6185" spans="1:26" ht="14.4" x14ac:dyDescent="0.3">
      <c r="A6185" s="7">
        <v>35166</v>
      </c>
      <c r="B6185" s="191">
        <v>633.5</v>
      </c>
      <c r="C6185" s="191">
        <v>635.26000999999997</v>
      </c>
      <c r="D6185" s="191">
        <v>624.14001499999995</v>
      </c>
      <c r="E6185" s="191">
        <v>631.17999299999997</v>
      </c>
      <c r="F6185" s="192">
        <v>631.17999299999997</v>
      </c>
      <c r="G6185" s="191">
        <v>519710000</v>
      </c>
      <c r="H6185" s="194">
        <f t="shared" si="192"/>
        <v>-3.6622052091555366E-3</v>
      </c>
      <c r="I6185" s="193"/>
      <c r="J6185" s="197">
        <v>6183</v>
      </c>
      <c r="K6185" s="234"/>
      <c r="L6185" s="234"/>
      <c r="M6185" s="234"/>
      <c r="N6185" s="234"/>
      <c r="O6185" s="234"/>
      <c r="P6185" s="234"/>
      <c r="Q6185" s="7">
        <v>35166</v>
      </c>
      <c r="R6185" s="234">
        <v>0.23325899999999999</v>
      </c>
      <c r="S6185" s="234">
        <v>0.234375</v>
      </c>
      <c r="T6185" s="234">
        <v>0.22767899999999999</v>
      </c>
      <c r="U6185" s="234">
        <v>0.229911</v>
      </c>
      <c r="V6185" s="192">
        <v>0.19867499999999999</v>
      </c>
      <c r="W6185" s="234">
        <v>98268800</v>
      </c>
      <c r="X6185" s="194">
        <f t="shared" si="193"/>
        <v>-9.6159598013998426E-3</v>
      </c>
      <c r="Y6185" s="193"/>
      <c r="Z6185" s="197">
        <v>6183</v>
      </c>
    </row>
    <row r="6186" spans="1:26" ht="14.4" x14ac:dyDescent="0.3">
      <c r="A6186" s="7">
        <v>35165</v>
      </c>
      <c r="B6186" s="191">
        <v>642.19000200000005</v>
      </c>
      <c r="C6186" s="191">
        <v>642.78002900000001</v>
      </c>
      <c r="D6186" s="191">
        <v>631.76000999999997</v>
      </c>
      <c r="E6186" s="191">
        <v>633.5</v>
      </c>
      <c r="F6186" s="192">
        <v>633.5</v>
      </c>
      <c r="G6186" s="191">
        <v>475150000</v>
      </c>
      <c r="H6186" s="194">
        <f t="shared" si="192"/>
        <v>-1.3531823872898054E-2</v>
      </c>
      <c r="I6186" s="193"/>
      <c r="J6186" s="197">
        <v>6184</v>
      </c>
      <c r="K6186" s="234"/>
      <c r="L6186" s="234"/>
      <c r="M6186" s="234"/>
      <c r="N6186" s="234"/>
      <c r="O6186" s="234"/>
      <c r="P6186" s="234"/>
      <c r="Q6186" s="7">
        <v>35165</v>
      </c>
      <c r="R6186" s="234">
        <v>0.23325899999999999</v>
      </c>
      <c r="S6186" s="234">
        <v>0.23660700000000001</v>
      </c>
      <c r="T6186" s="234">
        <v>0.23102700000000001</v>
      </c>
      <c r="U6186" s="234">
        <v>0.23214299999999999</v>
      </c>
      <c r="V6186" s="192">
        <v>0.200604</v>
      </c>
      <c r="W6186" s="234">
        <v>174764800</v>
      </c>
      <c r="X6186" s="194">
        <f t="shared" si="193"/>
        <v>0</v>
      </c>
      <c r="Y6186" s="193"/>
      <c r="Z6186" s="197">
        <v>6184</v>
      </c>
    </row>
    <row r="6187" spans="1:26" ht="14.4" x14ac:dyDescent="0.3">
      <c r="A6187" s="7">
        <v>35164</v>
      </c>
      <c r="B6187" s="191">
        <v>644.23999000000003</v>
      </c>
      <c r="C6187" s="191">
        <v>646.330017</v>
      </c>
      <c r="D6187" s="191">
        <v>640.84002699999996</v>
      </c>
      <c r="E6187" s="191">
        <v>642.19000200000005</v>
      </c>
      <c r="F6187" s="192">
        <v>642.19000200000005</v>
      </c>
      <c r="G6187" s="191">
        <v>426790000</v>
      </c>
      <c r="H6187" s="194">
        <f t="shared" si="192"/>
        <v>-3.1820253815662463E-3</v>
      </c>
      <c r="I6187" s="193"/>
      <c r="J6187" s="197">
        <v>6185</v>
      </c>
      <c r="K6187" s="234"/>
      <c r="L6187" s="234"/>
      <c r="M6187" s="234"/>
      <c r="N6187" s="234"/>
      <c r="O6187" s="234"/>
      <c r="P6187" s="234"/>
      <c r="Q6187" s="7">
        <v>35164</v>
      </c>
      <c r="R6187" s="234">
        <v>0.22209799999999999</v>
      </c>
      <c r="S6187" s="234">
        <v>0.23660700000000001</v>
      </c>
      <c r="T6187" s="234">
        <v>0.21763399999999999</v>
      </c>
      <c r="U6187" s="234">
        <v>0.23214299999999999</v>
      </c>
      <c r="V6187" s="192">
        <v>0.200604</v>
      </c>
      <c r="W6187" s="234">
        <v>235076800</v>
      </c>
      <c r="X6187" s="194">
        <f t="shared" si="193"/>
        <v>6.6668084608594816E-2</v>
      </c>
      <c r="Y6187" s="193"/>
      <c r="Z6187" s="197">
        <v>6185</v>
      </c>
    </row>
    <row r="6188" spans="1:26" ht="14.4" x14ac:dyDescent="0.3">
      <c r="A6188" s="7">
        <v>35163</v>
      </c>
      <c r="B6188" s="191">
        <v>655.85998500000005</v>
      </c>
      <c r="C6188" s="191">
        <v>655.85998500000005</v>
      </c>
      <c r="D6188" s="191">
        <v>638.03997800000002</v>
      </c>
      <c r="E6188" s="191">
        <v>644.23999000000003</v>
      </c>
      <c r="F6188" s="192">
        <v>644.23999000000003</v>
      </c>
      <c r="G6188" s="191">
        <v>411810000</v>
      </c>
      <c r="H6188" s="194">
        <f t="shared" si="192"/>
        <v>-1.7717188524620869E-2</v>
      </c>
      <c r="I6188" s="193"/>
      <c r="J6188" s="197">
        <v>6186</v>
      </c>
      <c r="K6188" s="234"/>
      <c r="L6188" s="234"/>
      <c r="M6188" s="234"/>
      <c r="N6188" s="234"/>
      <c r="O6188" s="234"/>
      <c r="P6188" s="234"/>
      <c r="Q6188" s="7">
        <v>35163</v>
      </c>
      <c r="R6188" s="234">
        <v>0.21317</v>
      </c>
      <c r="S6188" s="234">
        <v>0.21875</v>
      </c>
      <c r="T6188" s="234">
        <v>0.21205399999999999</v>
      </c>
      <c r="U6188" s="234">
        <v>0.21763399999999999</v>
      </c>
      <c r="V6188" s="192">
        <v>0.18806600000000001</v>
      </c>
      <c r="W6188" s="234">
        <v>168828800</v>
      </c>
      <c r="X6188" s="194">
        <f t="shared" si="193"/>
        <v>1.0363334533166508E-2</v>
      </c>
      <c r="Y6188" s="193"/>
      <c r="Z6188" s="197">
        <v>6186</v>
      </c>
    </row>
    <row r="6189" spans="1:26" ht="14.4" x14ac:dyDescent="0.3">
      <c r="A6189" s="7">
        <v>35159</v>
      </c>
      <c r="B6189" s="191">
        <v>655.88000499999998</v>
      </c>
      <c r="C6189" s="191">
        <v>656.67999299999997</v>
      </c>
      <c r="D6189" s="191">
        <v>654.89001499999995</v>
      </c>
      <c r="E6189" s="191">
        <v>655.85998500000005</v>
      </c>
      <c r="F6189" s="192">
        <v>655.85998500000005</v>
      </c>
      <c r="G6189" s="191">
        <v>383400000</v>
      </c>
      <c r="H6189" s="194">
        <f t="shared" si="192"/>
        <v>-3.052387608604003E-5</v>
      </c>
      <c r="I6189" s="193"/>
      <c r="J6189" s="197">
        <v>6187</v>
      </c>
      <c r="K6189" s="234"/>
      <c r="L6189" s="234"/>
      <c r="M6189" s="234"/>
      <c r="N6189" s="234"/>
      <c r="O6189" s="234"/>
      <c r="P6189" s="234"/>
      <c r="Q6189" s="7">
        <v>35159</v>
      </c>
      <c r="R6189" s="234">
        <v>0.21986600000000001</v>
      </c>
      <c r="S6189" s="234">
        <v>0.21986600000000001</v>
      </c>
      <c r="T6189" s="234">
        <v>0.214286</v>
      </c>
      <c r="U6189" s="234">
        <v>0.21540200000000001</v>
      </c>
      <c r="V6189" s="192">
        <v>0.186137</v>
      </c>
      <c r="W6189" s="234">
        <v>86049600</v>
      </c>
      <c r="X6189" s="194">
        <f t="shared" si="193"/>
        <v>-1.7814081355896377E-2</v>
      </c>
      <c r="Y6189" s="193"/>
      <c r="Z6189" s="197">
        <v>6187</v>
      </c>
    </row>
    <row r="6190" spans="1:26" ht="14.4" x14ac:dyDescent="0.3">
      <c r="A6190" s="7">
        <v>35158</v>
      </c>
      <c r="B6190" s="191">
        <v>655.26000999999997</v>
      </c>
      <c r="C6190" s="191">
        <v>655.89001499999995</v>
      </c>
      <c r="D6190" s="191">
        <v>651.80999799999995</v>
      </c>
      <c r="E6190" s="191">
        <v>655.88000499999998</v>
      </c>
      <c r="F6190" s="192">
        <v>655.88000499999998</v>
      </c>
      <c r="G6190" s="191">
        <v>386620000</v>
      </c>
      <c r="H6190" s="194">
        <f t="shared" si="192"/>
        <v>9.461816539056263E-4</v>
      </c>
      <c r="I6190" s="193"/>
      <c r="J6190" s="197">
        <v>6188</v>
      </c>
      <c r="K6190" s="234"/>
      <c r="L6190" s="234"/>
      <c r="M6190" s="234"/>
      <c r="N6190" s="234"/>
      <c r="O6190" s="234"/>
      <c r="P6190" s="234"/>
      <c r="Q6190" s="7">
        <v>35158</v>
      </c>
      <c r="R6190" s="234">
        <v>0.22433</v>
      </c>
      <c r="S6190" s="234">
        <v>0.22433</v>
      </c>
      <c r="T6190" s="234">
        <v>0.21721499999999999</v>
      </c>
      <c r="U6190" s="234">
        <v>0.219308</v>
      </c>
      <c r="V6190" s="192">
        <v>0.18951299999999999</v>
      </c>
      <c r="W6190" s="234">
        <v>72240000</v>
      </c>
      <c r="X6190" s="194">
        <f t="shared" si="193"/>
        <v>-1.7497200447928418E-2</v>
      </c>
      <c r="Y6190" s="193"/>
      <c r="Z6190" s="197">
        <v>6188</v>
      </c>
    </row>
    <row r="6191" spans="1:26" ht="14.4" x14ac:dyDescent="0.3">
      <c r="A6191" s="7">
        <v>35157</v>
      </c>
      <c r="B6191" s="191">
        <v>653.72997999999995</v>
      </c>
      <c r="C6191" s="191">
        <v>655.27002000000005</v>
      </c>
      <c r="D6191" s="191">
        <v>652.80999799999995</v>
      </c>
      <c r="E6191" s="191">
        <v>655.26000999999997</v>
      </c>
      <c r="F6191" s="192">
        <v>655.26000999999997</v>
      </c>
      <c r="G6191" s="191">
        <v>406640000</v>
      </c>
      <c r="H6191" s="194">
        <f t="shared" si="192"/>
        <v>2.3404617300861906E-3</v>
      </c>
      <c r="I6191" s="193"/>
      <c r="J6191" s="197">
        <v>6189</v>
      </c>
      <c r="K6191" s="234"/>
      <c r="L6191" s="234"/>
      <c r="M6191" s="234"/>
      <c r="N6191" s="234"/>
      <c r="O6191" s="234"/>
      <c r="P6191" s="234"/>
      <c r="Q6191" s="7">
        <v>35157</v>
      </c>
      <c r="R6191" s="234">
        <v>0.228795</v>
      </c>
      <c r="S6191" s="234">
        <v>0.228795</v>
      </c>
      <c r="T6191" s="234">
        <v>0.22209799999999999</v>
      </c>
      <c r="U6191" s="234">
        <v>0.223214</v>
      </c>
      <c r="V6191" s="192">
        <v>0.192888</v>
      </c>
      <c r="W6191" s="234">
        <v>101438400</v>
      </c>
      <c r="X6191" s="194">
        <f t="shared" si="193"/>
        <v>-1.9609039065597269E-2</v>
      </c>
      <c r="Y6191" s="193"/>
      <c r="Z6191" s="197">
        <v>6189</v>
      </c>
    </row>
    <row r="6192" spans="1:26" ht="14.4" x14ac:dyDescent="0.3">
      <c r="A6192" s="7">
        <v>35156</v>
      </c>
      <c r="B6192" s="191">
        <v>645.5</v>
      </c>
      <c r="C6192" s="191">
        <v>653.86999500000002</v>
      </c>
      <c r="D6192" s="191">
        <v>645.5</v>
      </c>
      <c r="E6192" s="191">
        <v>653.72997999999995</v>
      </c>
      <c r="F6192" s="192">
        <v>653.72997999999995</v>
      </c>
      <c r="G6192" s="191">
        <v>392120000</v>
      </c>
      <c r="H6192" s="194">
        <f t="shared" si="192"/>
        <v>1.2749775367931766E-2</v>
      </c>
      <c r="I6192" s="193"/>
      <c r="J6192" s="197">
        <v>6190</v>
      </c>
      <c r="K6192" s="234"/>
      <c r="L6192" s="234"/>
      <c r="M6192" s="234"/>
      <c r="N6192" s="234"/>
      <c r="O6192" s="234"/>
      <c r="P6192" s="234"/>
      <c r="Q6192" s="7">
        <v>35156</v>
      </c>
      <c r="R6192" s="234">
        <v>0.22433</v>
      </c>
      <c r="S6192" s="234">
        <v>0.23102700000000001</v>
      </c>
      <c r="T6192" s="234">
        <v>0.21889</v>
      </c>
      <c r="U6192" s="234">
        <v>0.22767899999999999</v>
      </c>
      <c r="V6192" s="192">
        <v>0.196746</v>
      </c>
      <c r="W6192" s="234">
        <v>158636800</v>
      </c>
      <c r="X6192" s="194">
        <f t="shared" si="193"/>
        <v>3.8166247170378906E-2</v>
      </c>
      <c r="Y6192" s="193"/>
      <c r="Z6192" s="197">
        <v>6190</v>
      </c>
    </row>
    <row r="6193" spans="1:26" ht="14.4" x14ac:dyDescent="0.3">
      <c r="A6193" s="7">
        <v>35153</v>
      </c>
      <c r="B6193" s="191">
        <v>648.94000200000005</v>
      </c>
      <c r="C6193" s="191">
        <v>650.96002199999998</v>
      </c>
      <c r="D6193" s="191">
        <v>644.89001499999995</v>
      </c>
      <c r="E6193" s="191">
        <v>645.5</v>
      </c>
      <c r="F6193" s="192">
        <v>645.5</v>
      </c>
      <c r="G6193" s="191">
        <v>413510000</v>
      </c>
      <c r="H6193" s="194">
        <f t="shared" si="192"/>
        <v>-5.3009553878604161E-3</v>
      </c>
      <c r="I6193" s="193"/>
      <c r="J6193" s="197">
        <v>6191</v>
      </c>
      <c r="K6193" s="234"/>
      <c r="L6193" s="234"/>
      <c r="M6193" s="234"/>
      <c r="N6193" s="234"/>
      <c r="O6193" s="234"/>
      <c r="P6193" s="234"/>
      <c r="Q6193" s="7">
        <v>35153</v>
      </c>
      <c r="R6193" s="234">
        <v>0.21651799999999999</v>
      </c>
      <c r="S6193" s="234">
        <v>0.22098200000000001</v>
      </c>
      <c r="T6193" s="234">
        <v>0.21205399999999999</v>
      </c>
      <c r="U6193" s="234">
        <v>0.219308</v>
      </c>
      <c r="V6193" s="192">
        <v>0.18951299999999999</v>
      </c>
      <c r="W6193" s="234">
        <v>166521600</v>
      </c>
      <c r="X6193" s="194">
        <f t="shared" si="193"/>
        <v>1.5507531387479194E-2</v>
      </c>
      <c r="Y6193" s="193"/>
      <c r="Z6193" s="197">
        <v>6191</v>
      </c>
    </row>
    <row r="6194" spans="1:26" ht="14.4" x14ac:dyDescent="0.3">
      <c r="A6194" s="7">
        <v>35152</v>
      </c>
      <c r="B6194" s="191">
        <v>648.90997300000004</v>
      </c>
      <c r="C6194" s="191">
        <v>649.580017</v>
      </c>
      <c r="D6194" s="191">
        <v>646.35998500000005</v>
      </c>
      <c r="E6194" s="191">
        <v>648.94000200000005</v>
      </c>
      <c r="F6194" s="192">
        <v>648.94000200000005</v>
      </c>
      <c r="G6194" s="191">
        <v>370750000</v>
      </c>
      <c r="H6194" s="194">
        <f t="shared" si="192"/>
        <v>4.6276064861794289E-5</v>
      </c>
      <c r="I6194" s="193"/>
      <c r="J6194" s="197">
        <v>6192</v>
      </c>
      <c r="K6194" s="234"/>
      <c r="L6194" s="234"/>
      <c r="M6194" s="234"/>
      <c r="N6194" s="234"/>
      <c r="O6194" s="234"/>
      <c r="P6194" s="234"/>
      <c r="Q6194" s="7">
        <v>35152</v>
      </c>
      <c r="R6194" s="234">
        <v>0.22098200000000001</v>
      </c>
      <c r="S6194" s="234">
        <v>0.228795</v>
      </c>
      <c r="T6194" s="234">
        <v>0.21540200000000001</v>
      </c>
      <c r="U6194" s="234">
        <v>0.21596000000000001</v>
      </c>
      <c r="V6194" s="192">
        <v>0.18661900000000001</v>
      </c>
      <c r="W6194" s="234">
        <v>295892800</v>
      </c>
      <c r="X6194" s="194">
        <f t="shared" si="193"/>
        <v>-4.2080516587361387E-2</v>
      </c>
      <c r="Y6194" s="193"/>
      <c r="Z6194" s="197">
        <v>6192</v>
      </c>
    </row>
    <row r="6195" spans="1:26" ht="14.4" x14ac:dyDescent="0.3">
      <c r="A6195" s="7">
        <v>35151</v>
      </c>
      <c r="B6195" s="191">
        <v>652.96997099999999</v>
      </c>
      <c r="C6195" s="191">
        <v>653.94000200000005</v>
      </c>
      <c r="D6195" s="191">
        <v>647.59997599999997</v>
      </c>
      <c r="E6195" s="191">
        <v>648.90997300000004</v>
      </c>
      <c r="F6195" s="192">
        <v>648.90997300000004</v>
      </c>
      <c r="G6195" s="191">
        <v>406280000</v>
      </c>
      <c r="H6195" s="194">
        <f t="shared" si="192"/>
        <v>-6.2177407542680866E-3</v>
      </c>
      <c r="I6195" s="193"/>
      <c r="J6195" s="197">
        <v>6193</v>
      </c>
      <c r="K6195" s="234"/>
      <c r="L6195" s="234"/>
      <c r="M6195" s="234"/>
      <c r="N6195" s="234"/>
      <c r="O6195" s="234"/>
      <c r="P6195" s="234"/>
      <c r="Q6195" s="7">
        <v>35151</v>
      </c>
      <c r="R6195" s="234">
        <v>0.207589</v>
      </c>
      <c r="S6195" s="234">
        <v>0.22544600000000001</v>
      </c>
      <c r="T6195" s="234">
        <v>0.20535700000000001</v>
      </c>
      <c r="U6195" s="234">
        <v>0.22544600000000001</v>
      </c>
      <c r="V6195" s="192">
        <v>0.19481699999999999</v>
      </c>
      <c r="W6195" s="234">
        <v>429296000</v>
      </c>
      <c r="X6195" s="194">
        <f t="shared" si="193"/>
        <v>5.7592504125770751E-2</v>
      </c>
      <c r="Y6195" s="193"/>
      <c r="Z6195" s="197">
        <v>6193</v>
      </c>
    </row>
    <row r="6196" spans="1:26" ht="14.4" x14ac:dyDescent="0.3">
      <c r="A6196" s="7">
        <v>35150</v>
      </c>
      <c r="B6196" s="191">
        <v>650.03997800000002</v>
      </c>
      <c r="C6196" s="191">
        <v>654.30999799999995</v>
      </c>
      <c r="D6196" s="191">
        <v>648.15002400000003</v>
      </c>
      <c r="E6196" s="191">
        <v>652.96997099999999</v>
      </c>
      <c r="F6196" s="192">
        <v>652.96997099999999</v>
      </c>
      <c r="G6196" s="191">
        <v>400090000</v>
      </c>
      <c r="H6196" s="194">
        <f t="shared" si="192"/>
        <v>4.5074043122928778E-3</v>
      </c>
      <c r="I6196" s="193"/>
      <c r="J6196" s="197">
        <v>6194</v>
      </c>
      <c r="K6196" s="234"/>
      <c r="L6196" s="234"/>
      <c r="M6196" s="234"/>
      <c r="N6196" s="234"/>
      <c r="O6196" s="234"/>
      <c r="P6196" s="234"/>
      <c r="Q6196" s="7">
        <v>35150</v>
      </c>
      <c r="R6196" s="234">
        <v>0.214286</v>
      </c>
      <c r="S6196" s="234">
        <v>0.21875</v>
      </c>
      <c r="T6196" s="234">
        <v>0.21093799999999999</v>
      </c>
      <c r="U6196" s="234">
        <v>0.21317</v>
      </c>
      <c r="V6196" s="192">
        <v>0.18420800000000001</v>
      </c>
      <c r="W6196" s="234">
        <v>160798400</v>
      </c>
      <c r="X6196" s="194">
        <f t="shared" si="193"/>
        <v>-5.211342906363204E-3</v>
      </c>
      <c r="Y6196" s="193"/>
      <c r="Z6196" s="197">
        <v>6194</v>
      </c>
    </row>
    <row r="6197" spans="1:26" ht="14.4" x14ac:dyDescent="0.3">
      <c r="A6197" s="7">
        <v>35149</v>
      </c>
      <c r="B6197" s="191">
        <v>650.61999500000002</v>
      </c>
      <c r="C6197" s="191">
        <v>655.5</v>
      </c>
      <c r="D6197" s="191">
        <v>648.82000700000003</v>
      </c>
      <c r="E6197" s="191">
        <v>650.03997800000002</v>
      </c>
      <c r="F6197" s="192">
        <v>650.03997800000002</v>
      </c>
      <c r="G6197" s="191">
        <v>336700000</v>
      </c>
      <c r="H6197" s="194">
        <f t="shared" si="192"/>
        <v>-8.9148351488951394E-4</v>
      </c>
      <c r="I6197" s="193"/>
      <c r="J6197" s="197">
        <v>6195</v>
      </c>
      <c r="K6197" s="234"/>
      <c r="L6197" s="234"/>
      <c r="M6197" s="234"/>
      <c r="N6197" s="234"/>
      <c r="O6197" s="234"/>
      <c r="P6197" s="234"/>
      <c r="Q6197" s="7">
        <v>35149</v>
      </c>
      <c r="R6197" s="234">
        <v>0.22767899999999999</v>
      </c>
      <c r="S6197" s="234">
        <v>0.229911</v>
      </c>
      <c r="T6197" s="234">
        <v>0.214286</v>
      </c>
      <c r="U6197" s="234">
        <v>0.214286</v>
      </c>
      <c r="V6197" s="192">
        <v>0.185173</v>
      </c>
      <c r="W6197" s="234">
        <v>164371200</v>
      </c>
      <c r="X6197" s="194">
        <f t="shared" si="193"/>
        <v>-5.41878211480116E-2</v>
      </c>
      <c r="Y6197" s="193"/>
      <c r="Z6197" s="197">
        <v>6195</v>
      </c>
    </row>
    <row r="6198" spans="1:26" ht="14.4" x14ac:dyDescent="0.3">
      <c r="A6198" s="7">
        <v>35146</v>
      </c>
      <c r="B6198" s="191">
        <v>649.19000200000005</v>
      </c>
      <c r="C6198" s="191">
        <v>652.080017</v>
      </c>
      <c r="D6198" s="191">
        <v>649.19000200000005</v>
      </c>
      <c r="E6198" s="191">
        <v>650.61999500000002</v>
      </c>
      <c r="F6198" s="192">
        <v>650.61999500000002</v>
      </c>
      <c r="G6198" s="191">
        <v>329390000</v>
      </c>
      <c r="H6198" s="194">
        <f t="shared" si="192"/>
        <v>2.2027341696490999E-3</v>
      </c>
      <c r="I6198" s="193"/>
      <c r="J6198" s="197">
        <v>6196</v>
      </c>
      <c r="K6198" s="234"/>
      <c r="L6198" s="234"/>
      <c r="M6198" s="234"/>
      <c r="N6198" s="234"/>
      <c r="O6198" s="234"/>
      <c r="P6198" s="234"/>
      <c r="Q6198" s="7">
        <v>35146</v>
      </c>
      <c r="R6198" s="234">
        <v>0.22544600000000001</v>
      </c>
      <c r="S6198" s="234">
        <v>0.22656299999999999</v>
      </c>
      <c r="T6198" s="234">
        <v>0.22209799999999999</v>
      </c>
      <c r="U6198" s="234">
        <v>0.22656299999999999</v>
      </c>
      <c r="V6198" s="192">
        <v>0.19578200000000001</v>
      </c>
      <c r="W6198" s="234">
        <v>107564800</v>
      </c>
      <c r="X6198" s="194">
        <f t="shared" si="193"/>
        <v>9.950839037827704E-3</v>
      </c>
      <c r="Y6198" s="193"/>
      <c r="Z6198" s="197">
        <v>6196</v>
      </c>
    </row>
    <row r="6199" spans="1:26" ht="14.4" x14ac:dyDescent="0.3">
      <c r="A6199" s="7">
        <v>35145</v>
      </c>
      <c r="B6199" s="191">
        <v>649.97997999999995</v>
      </c>
      <c r="C6199" s="191">
        <v>651.53997800000002</v>
      </c>
      <c r="D6199" s="191">
        <v>648.09997599999997</v>
      </c>
      <c r="E6199" s="191">
        <v>649.19000200000005</v>
      </c>
      <c r="F6199" s="192">
        <v>649.19000200000005</v>
      </c>
      <c r="G6199" s="191">
        <v>367180000</v>
      </c>
      <c r="H6199" s="194">
        <f t="shared" si="192"/>
        <v>-1.2153882031872821E-3</v>
      </c>
      <c r="I6199" s="193"/>
      <c r="J6199" s="197">
        <v>6197</v>
      </c>
      <c r="K6199" s="234"/>
      <c r="L6199" s="234"/>
      <c r="M6199" s="234"/>
      <c r="N6199" s="234"/>
      <c r="O6199" s="234"/>
      <c r="P6199" s="234"/>
      <c r="Q6199" s="7">
        <v>35145</v>
      </c>
      <c r="R6199" s="234">
        <v>0.22767899999999999</v>
      </c>
      <c r="S6199" s="234">
        <v>0.22767899999999999</v>
      </c>
      <c r="T6199" s="234">
        <v>0.223214</v>
      </c>
      <c r="U6199" s="234">
        <v>0.22433</v>
      </c>
      <c r="V6199" s="192">
        <v>0.193853</v>
      </c>
      <c r="W6199" s="234">
        <v>109984000</v>
      </c>
      <c r="X6199" s="194">
        <f t="shared" si="193"/>
        <v>-4.9482334703849903E-3</v>
      </c>
      <c r="Y6199" s="193"/>
      <c r="Z6199" s="197">
        <v>6197</v>
      </c>
    </row>
    <row r="6200" spans="1:26" ht="14.4" x14ac:dyDescent="0.3">
      <c r="A6200" s="7">
        <v>35144</v>
      </c>
      <c r="B6200" s="191">
        <v>651.69000200000005</v>
      </c>
      <c r="C6200" s="191">
        <v>653.13000499999998</v>
      </c>
      <c r="D6200" s="191">
        <v>645.57000700000003</v>
      </c>
      <c r="E6200" s="191">
        <v>649.97997999999995</v>
      </c>
      <c r="F6200" s="192">
        <v>649.97997999999995</v>
      </c>
      <c r="G6200" s="191">
        <v>409780000</v>
      </c>
      <c r="H6200" s="194">
        <f t="shared" si="192"/>
        <v>-2.623980718980087E-3</v>
      </c>
      <c r="I6200" s="193"/>
      <c r="J6200" s="197">
        <v>6198</v>
      </c>
      <c r="K6200" s="234"/>
      <c r="L6200" s="234"/>
      <c r="M6200" s="234"/>
      <c r="N6200" s="234"/>
      <c r="O6200" s="234"/>
      <c r="P6200" s="234"/>
      <c r="Q6200" s="7">
        <v>35144</v>
      </c>
      <c r="R6200" s="234">
        <v>0.229911</v>
      </c>
      <c r="S6200" s="234">
        <v>0.229911</v>
      </c>
      <c r="T6200" s="234">
        <v>0.22433</v>
      </c>
      <c r="U6200" s="234">
        <v>0.22544600000000001</v>
      </c>
      <c r="V6200" s="192">
        <v>0.19481699999999999</v>
      </c>
      <c r="W6200" s="234">
        <v>115987200</v>
      </c>
      <c r="X6200" s="194">
        <f t="shared" si="193"/>
        <v>-1.941864854662137E-2</v>
      </c>
      <c r="Y6200" s="193"/>
      <c r="Z6200" s="197">
        <v>6198</v>
      </c>
    </row>
    <row r="6201" spans="1:26" ht="14.4" x14ac:dyDescent="0.3">
      <c r="A6201" s="7">
        <v>35143</v>
      </c>
      <c r="B6201" s="191">
        <v>652.65002400000003</v>
      </c>
      <c r="C6201" s="191">
        <v>656.17999299999997</v>
      </c>
      <c r="D6201" s="191">
        <v>649.79998799999998</v>
      </c>
      <c r="E6201" s="191">
        <v>651.69000200000005</v>
      </c>
      <c r="F6201" s="192">
        <v>651.69000200000005</v>
      </c>
      <c r="G6201" s="191">
        <v>438300000</v>
      </c>
      <c r="H6201" s="194">
        <f t="shared" si="192"/>
        <v>-1.4709598784906821E-3</v>
      </c>
      <c r="I6201" s="193"/>
      <c r="J6201" s="197">
        <v>6199</v>
      </c>
      <c r="K6201" s="234"/>
      <c r="L6201" s="234"/>
      <c r="M6201" s="234"/>
      <c r="N6201" s="234"/>
      <c r="O6201" s="234"/>
      <c r="P6201" s="234"/>
      <c r="Q6201" s="7">
        <v>35143</v>
      </c>
      <c r="R6201" s="234">
        <v>0.23549100000000001</v>
      </c>
      <c r="S6201" s="234">
        <v>0.23660700000000001</v>
      </c>
      <c r="T6201" s="234">
        <v>0.228795</v>
      </c>
      <c r="U6201" s="234">
        <v>0.229911</v>
      </c>
      <c r="V6201" s="192">
        <v>0.19867499999999999</v>
      </c>
      <c r="W6201" s="234">
        <v>124364800</v>
      </c>
      <c r="X6201" s="194">
        <f t="shared" si="193"/>
        <v>-1.4352476583584729E-2</v>
      </c>
      <c r="Y6201" s="193"/>
      <c r="Z6201" s="197">
        <v>6199</v>
      </c>
    </row>
    <row r="6202" spans="1:26" ht="14.4" x14ac:dyDescent="0.3">
      <c r="A6202" s="7">
        <v>35142</v>
      </c>
      <c r="B6202" s="191">
        <v>641.42999299999997</v>
      </c>
      <c r="C6202" s="191">
        <v>652.65002400000003</v>
      </c>
      <c r="D6202" s="191">
        <v>641.42999299999997</v>
      </c>
      <c r="E6202" s="191">
        <v>652.65002400000003</v>
      </c>
      <c r="F6202" s="192">
        <v>652.65002400000003</v>
      </c>
      <c r="G6202" s="191">
        <v>437100000</v>
      </c>
      <c r="H6202" s="194">
        <f t="shared" si="192"/>
        <v>1.7492214462132366E-2</v>
      </c>
      <c r="I6202" s="193"/>
      <c r="J6202" s="197">
        <v>6200</v>
      </c>
      <c r="K6202" s="234"/>
      <c r="L6202" s="234"/>
      <c r="M6202" s="234"/>
      <c r="N6202" s="234"/>
      <c r="O6202" s="234"/>
      <c r="P6202" s="234"/>
      <c r="Q6202" s="7">
        <v>35142</v>
      </c>
      <c r="R6202" s="234">
        <v>0.23158500000000001</v>
      </c>
      <c r="S6202" s="234">
        <v>0.23325899999999999</v>
      </c>
      <c r="T6202" s="234">
        <v>0.229911</v>
      </c>
      <c r="U6202" s="234">
        <v>0.23325899999999999</v>
      </c>
      <c r="V6202" s="192">
        <v>0.201568</v>
      </c>
      <c r="W6202" s="234">
        <v>109132800</v>
      </c>
      <c r="X6202" s="194">
        <f t="shared" si="193"/>
        <v>9.6624407054733095E-3</v>
      </c>
      <c r="Y6202" s="193"/>
      <c r="Z6202" s="197">
        <v>6200</v>
      </c>
    </row>
    <row r="6203" spans="1:26" ht="14.4" x14ac:dyDescent="0.3">
      <c r="A6203" s="7">
        <v>35139</v>
      </c>
      <c r="B6203" s="191">
        <v>640.86999500000002</v>
      </c>
      <c r="C6203" s="191">
        <v>642.86999500000002</v>
      </c>
      <c r="D6203" s="191">
        <v>638.34997599999997</v>
      </c>
      <c r="E6203" s="191">
        <v>641.42999299999997</v>
      </c>
      <c r="F6203" s="192">
        <v>641.42999299999997</v>
      </c>
      <c r="G6203" s="191">
        <v>529970000</v>
      </c>
      <c r="H6203" s="194">
        <f t="shared" si="192"/>
        <v>8.7380904765240331E-4</v>
      </c>
      <c r="I6203" s="193"/>
      <c r="J6203" s="197">
        <v>6201</v>
      </c>
      <c r="K6203" s="234"/>
      <c r="L6203" s="234"/>
      <c r="M6203" s="234"/>
      <c r="N6203" s="234"/>
      <c r="O6203" s="234"/>
      <c r="P6203" s="234"/>
      <c r="Q6203" s="7">
        <v>35139</v>
      </c>
      <c r="R6203" s="234">
        <v>0.23214299999999999</v>
      </c>
      <c r="S6203" s="234">
        <v>0.23214299999999999</v>
      </c>
      <c r="T6203" s="234">
        <v>0.22767899999999999</v>
      </c>
      <c r="U6203" s="234">
        <v>0.23102700000000001</v>
      </c>
      <c r="V6203" s="192">
        <v>0.19963900000000001</v>
      </c>
      <c r="W6203" s="234">
        <v>101382400</v>
      </c>
      <c r="X6203" s="194">
        <f t="shared" si="193"/>
        <v>9.7567143796470288E-3</v>
      </c>
      <c r="Y6203" s="193"/>
      <c r="Z6203" s="197">
        <v>6201</v>
      </c>
    </row>
    <row r="6204" spans="1:26" ht="14.4" x14ac:dyDescent="0.3">
      <c r="A6204" s="7">
        <v>35138</v>
      </c>
      <c r="B6204" s="191">
        <v>638.54998799999998</v>
      </c>
      <c r="C6204" s="191">
        <v>644.169983</v>
      </c>
      <c r="D6204" s="191">
        <v>638.54998799999998</v>
      </c>
      <c r="E6204" s="191">
        <v>640.86999500000002</v>
      </c>
      <c r="F6204" s="192">
        <v>640.86999500000002</v>
      </c>
      <c r="G6204" s="191">
        <v>492630000</v>
      </c>
      <c r="H6204" s="194">
        <f t="shared" si="192"/>
        <v>3.6332425708228695E-3</v>
      </c>
      <c r="I6204" s="193"/>
      <c r="J6204" s="197">
        <v>6202</v>
      </c>
      <c r="K6204" s="234"/>
      <c r="L6204" s="234"/>
      <c r="M6204" s="234"/>
      <c r="N6204" s="234"/>
      <c r="O6204" s="234"/>
      <c r="P6204" s="234"/>
      <c r="Q6204" s="7">
        <v>35138</v>
      </c>
      <c r="R6204" s="234">
        <v>0.23102700000000001</v>
      </c>
      <c r="S6204" s="234">
        <v>0.23102700000000001</v>
      </c>
      <c r="T6204" s="234">
        <v>0.22767899999999999</v>
      </c>
      <c r="U6204" s="234">
        <v>0.228795</v>
      </c>
      <c r="V6204" s="192">
        <v>0.19771</v>
      </c>
      <c r="W6204" s="234">
        <v>93363200</v>
      </c>
      <c r="X6204" s="194">
        <f t="shared" si="193"/>
        <v>-4.8571788096136593E-3</v>
      </c>
      <c r="Y6204" s="193"/>
      <c r="Z6204" s="197">
        <v>6202</v>
      </c>
    </row>
    <row r="6205" spans="1:26" ht="14.4" x14ac:dyDescent="0.3">
      <c r="A6205" s="7">
        <v>35137</v>
      </c>
      <c r="B6205" s="191">
        <v>637.09002699999996</v>
      </c>
      <c r="C6205" s="191">
        <v>640.52002000000005</v>
      </c>
      <c r="D6205" s="191">
        <v>635.19000200000005</v>
      </c>
      <c r="E6205" s="191">
        <v>638.54998799999998</v>
      </c>
      <c r="F6205" s="192">
        <v>638.54998799999998</v>
      </c>
      <c r="G6205" s="191">
        <v>413030000</v>
      </c>
      <c r="H6205" s="194">
        <f t="shared" si="192"/>
        <v>2.2916086237840627E-3</v>
      </c>
      <c r="I6205" s="193"/>
      <c r="J6205" s="197">
        <v>6203</v>
      </c>
      <c r="K6205" s="234"/>
      <c r="L6205" s="234"/>
      <c r="M6205" s="234"/>
      <c r="N6205" s="234"/>
      <c r="O6205" s="234"/>
      <c r="P6205" s="234"/>
      <c r="Q6205" s="7">
        <v>35137</v>
      </c>
      <c r="R6205" s="234">
        <v>0.23102700000000001</v>
      </c>
      <c r="S6205" s="234">
        <v>0.23325899999999999</v>
      </c>
      <c r="T6205" s="234">
        <v>0.228795</v>
      </c>
      <c r="U6205" s="234">
        <v>0.229911</v>
      </c>
      <c r="V6205" s="192">
        <v>0.19867499999999999</v>
      </c>
      <c r="W6205" s="234">
        <v>99680000</v>
      </c>
      <c r="X6205" s="194">
        <f t="shared" si="193"/>
        <v>-2.420201147838189E-3</v>
      </c>
      <c r="Y6205" s="193"/>
      <c r="Z6205" s="197">
        <v>6203</v>
      </c>
    </row>
    <row r="6206" spans="1:26" ht="14.4" x14ac:dyDescent="0.3">
      <c r="A6206" s="7">
        <v>35136</v>
      </c>
      <c r="B6206" s="191">
        <v>640.02002000000005</v>
      </c>
      <c r="C6206" s="191">
        <v>640.02002000000005</v>
      </c>
      <c r="D6206" s="191">
        <v>628.82000700000003</v>
      </c>
      <c r="E6206" s="191">
        <v>637.09002699999996</v>
      </c>
      <c r="F6206" s="192">
        <v>637.09002699999996</v>
      </c>
      <c r="G6206" s="191">
        <v>454980000</v>
      </c>
      <c r="H6206" s="194">
        <f t="shared" si="192"/>
        <v>-4.5779708578492298E-3</v>
      </c>
      <c r="I6206" s="193"/>
      <c r="J6206" s="197">
        <v>6204</v>
      </c>
      <c r="K6206" s="234"/>
      <c r="L6206" s="234"/>
      <c r="M6206" s="234"/>
      <c r="N6206" s="234"/>
      <c r="O6206" s="234"/>
      <c r="P6206" s="234"/>
      <c r="Q6206" s="7">
        <v>35136</v>
      </c>
      <c r="R6206" s="234">
        <v>0.23214299999999999</v>
      </c>
      <c r="S6206" s="234">
        <v>0.23549100000000001</v>
      </c>
      <c r="T6206" s="234">
        <v>0.228795</v>
      </c>
      <c r="U6206" s="234">
        <v>0.23046900000000001</v>
      </c>
      <c r="V6206" s="192">
        <v>0.199157</v>
      </c>
      <c r="W6206" s="234">
        <v>96152000</v>
      </c>
      <c r="X6206" s="194">
        <f t="shared" si="193"/>
        <v>-2.4143579160385005E-3</v>
      </c>
      <c r="Y6206" s="193"/>
      <c r="Z6206" s="197">
        <v>6204</v>
      </c>
    </row>
    <row r="6207" spans="1:26" ht="14.4" x14ac:dyDescent="0.3">
      <c r="A6207" s="7">
        <v>35135</v>
      </c>
      <c r="B6207" s="191">
        <v>633.5</v>
      </c>
      <c r="C6207" s="191">
        <v>640.40997300000004</v>
      </c>
      <c r="D6207" s="191">
        <v>629.95001200000002</v>
      </c>
      <c r="E6207" s="191">
        <v>640.02002000000005</v>
      </c>
      <c r="F6207" s="192">
        <v>640.02002000000005</v>
      </c>
      <c r="G6207" s="191">
        <v>449500000</v>
      </c>
      <c r="H6207" s="194">
        <f t="shared" si="192"/>
        <v>1.0292059984214751E-2</v>
      </c>
      <c r="I6207" s="193"/>
      <c r="J6207" s="197">
        <v>6205</v>
      </c>
      <c r="K6207" s="234"/>
      <c r="L6207" s="234"/>
      <c r="M6207" s="234"/>
      <c r="N6207" s="234"/>
      <c r="O6207" s="234"/>
      <c r="P6207" s="234"/>
      <c r="Q6207" s="7">
        <v>35135</v>
      </c>
      <c r="R6207" s="234">
        <v>0.234375</v>
      </c>
      <c r="S6207" s="234">
        <v>0.23549100000000001</v>
      </c>
      <c r="T6207" s="234">
        <v>0.229911</v>
      </c>
      <c r="U6207" s="234">
        <v>0.23102700000000001</v>
      </c>
      <c r="V6207" s="192">
        <v>0.19963900000000001</v>
      </c>
      <c r="W6207" s="234">
        <v>127008000</v>
      </c>
      <c r="X6207" s="194">
        <f t="shared" si="193"/>
        <v>-4.8104723734322032E-3</v>
      </c>
      <c r="Y6207" s="193"/>
      <c r="Z6207" s="197">
        <v>6205</v>
      </c>
    </row>
    <row r="6208" spans="1:26" ht="14.4" x14ac:dyDescent="0.3">
      <c r="A6208" s="7">
        <v>35132</v>
      </c>
      <c r="B6208" s="191">
        <v>653.65002400000003</v>
      </c>
      <c r="C6208" s="191">
        <v>653.65002400000003</v>
      </c>
      <c r="D6208" s="191">
        <v>627.63000499999998</v>
      </c>
      <c r="E6208" s="191">
        <v>633.5</v>
      </c>
      <c r="F6208" s="192">
        <v>633.5</v>
      </c>
      <c r="G6208" s="191">
        <v>546550000</v>
      </c>
      <c r="H6208" s="194">
        <f t="shared" si="192"/>
        <v>-3.0826930712389951E-2</v>
      </c>
      <c r="I6208" s="193"/>
      <c r="J6208" s="197">
        <v>6206</v>
      </c>
      <c r="K6208" s="234"/>
      <c r="L6208" s="234"/>
      <c r="M6208" s="234"/>
      <c r="N6208" s="234"/>
      <c r="O6208" s="234"/>
      <c r="P6208" s="234"/>
      <c r="Q6208" s="7">
        <v>35132</v>
      </c>
      <c r="R6208" s="234">
        <v>0.229911</v>
      </c>
      <c r="S6208" s="234">
        <v>0.234375</v>
      </c>
      <c r="T6208" s="234">
        <v>0.223214</v>
      </c>
      <c r="U6208" s="234">
        <v>0.23214299999999999</v>
      </c>
      <c r="V6208" s="192">
        <v>0.200604</v>
      </c>
      <c r="W6208" s="234">
        <v>149004800</v>
      </c>
      <c r="X6208" s="194">
        <f t="shared" si="193"/>
        <v>7.2656246077215658E-3</v>
      </c>
      <c r="Y6208" s="193"/>
      <c r="Z6208" s="197">
        <v>6206</v>
      </c>
    </row>
    <row r="6209" spans="1:26" ht="14.4" x14ac:dyDescent="0.3">
      <c r="A6209" s="7">
        <v>35131</v>
      </c>
      <c r="B6209" s="191">
        <v>652</v>
      </c>
      <c r="C6209" s="191">
        <v>653.65002400000003</v>
      </c>
      <c r="D6209" s="191">
        <v>649.53997800000002</v>
      </c>
      <c r="E6209" s="191">
        <v>653.65002400000003</v>
      </c>
      <c r="F6209" s="192">
        <v>653.65002400000003</v>
      </c>
      <c r="G6209" s="191">
        <v>425790000</v>
      </c>
      <c r="H6209" s="194">
        <f t="shared" si="192"/>
        <v>2.5307116564417644E-3</v>
      </c>
      <c r="I6209" s="193"/>
      <c r="J6209" s="197">
        <v>6207</v>
      </c>
      <c r="K6209" s="234"/>
      <c r="L6209" s="234"/>
      <c r="M6209" s="234"/>
      <c r="N6209" s="234"/>
      <c r="O6209" s="234"/>
      <c r="P6209" s="234"/>
      <c r="Q6209" s="7">
        <v>35131</v>
      </c>
      <c r="R6209" s="234">
        <v>0.234375</v>
      </c>
      <c r="S6209" s="234">
        <v>0.23549100000000001</v>
      </c>
      <c r="T6209" s="234">
        <v>0.22656299999999999</v>
      </c>
      <c r="U6209" s="234">
        <v>0.23046900000000001</v>
      </c>
      <c r="V6209" s="192">
        <v>0.199157</v>
      </c>
      <c r="W6209" s="234">
        <v>260064000</v>
      </c>
      <c r="X6209" s="194">
        <f t="shared" si="193"/>
        <v>-1.4318238059886199E-2</v>
      </c>
      <c r="Y6209" s="193"/>
      <c r="Z6209" s="197">
        <v>6207</v>
      </c>
    </row>
    <row r="6210" spans="1:26" ht="14.4" x14ac:dyDescent="0.3">
      <c r="A6210" s="7">
        <v>35130</v>
      </c>
      <c r="B6210" s="191">
        <v>655.78997800000002</v>
      </c>
      <c r="C6210" s="191">
        <v>656.96997099999999</v>
      </c>
      <c r="D6210" s="191">
        <v>651.60998500000005</v>
      </c>
      <c r="E6210" s="191">
        <v>652</v>
      </c>
      <c r="F6210" s="192">
        <v>652</v>
      </c>
      <c r="G6210" s="191">
        <v>428220000</v>
      </c>
      <c r="H6210" s="194">
        <f t="shared" si="192"/>
        <v>-5.7792557482481367E-3</v>
      </c>
      <c r="I6210" s="193"/>
      <c r="J6210" s="197">
        <v>6208</v>
      </c>
      <c r="K6210" s="234"/>
      <c r="L6210" s="234"/>
      <c r="M6210" s="234"/>
      <c r="N6210" s="234"/>
      <c r="O6210" s="234"/>
      <c r="P6210" s="234"/>
      <c r="Q6210" s="7">
        <v>35130</v>
      </c>
      <c r="R6210" s="234">
        <v>0.238839</v>
      </c>
      <c r="S6210" s="234">
        <v>0.239955</v>
      </c>
      <c r="T6210" s="234">
        <v>0.23325899999999999</v>
      </c>
      <c r="U6210" s="234">
        <v>0.233817</v>
      </c>
      <c r="V6210" s="192">
        <v>0.20205000000000001</v>
      </c>
      <c r="W6210" s="234">
        <v>99052800</v>
      </c>
      <c r="X6210" s="194">
        <f t="shared" si="193"/>
        <v>-1.6434141734736549E-2</v>
      </c>
      <c r="Y6210" s="193"/>
      <c r="Z6210" s="197">
        <v>6208</v>
      </c>
    </row>
    <row r="6211" spans="1:26" ht="14.4" x14ac:dyDescent="0.3">
      <c r="A6211" s="7">
        <v>35129</v>
      </c>
      <c r="B6211" s="191">
        <v>650.80999799999995</v>
      </c>
      <c r="C6211" s="191">
        <v>655.79998799999998</v>
      </c>
      <c r="D6211" s="191">
        <v>648.77002000000005</v>
      </c>
      <c r="E6211" s="191">
        <v>655.78997800000002</v>
      </c>
      <c r="F6211" s="192">
        <v>655.78997800000002</v>
      </c>
      <c r="G6211" s="191">
        <v>445700000</v>
      </c>
      <c r="H6211" s="194">
        <f t="shared" si="192"/>
        <v>7.6519721812879542E-3</v>
      </c>
      <c r="I6211" s="193"/>
      <c r="J6211" s="197">
        <v>6209</v>
      </c>
      <c r="K6211" s="234"/>
      <c r="L6211" s="234"/>
      <c r="M6211" s="234"/>
      <c r="N6211" s="234"/>
      <c r="O6211" s="234"/>
      <c r="P6211" s="234"/>
      <c r="Q6211" s="7">
        <v>35129</v>
      </c>
      <c r="R6211" s="234">
        <v>0.23660700000000001</v>
      </c>
      <c r="S6211" s="234">
        <v>0.238839</v>
      </c>
      <c r="T6211" s="234">
        <v>0.234375</v>
      </c>
      <c r="U6211" s="234">
        <v>0.23772299999999999</v>
      </c>
      <c r="V6211" s="192">
        <v>0.205426</v>
      </c>
      <c r="W6211" s="234">
        <v>118440000</v>
      </c>
      <c r="X6211" s="194">
        <f t="shared" si="193"/>
        <v>1.4284091975134951E-2</v>
      </c>
      <c r="Y6211" s="193"/>
      <c r="Z6211" s="197">
        <v>6209</v>
      </c>
    </row>
    <row r="6212" spans="1:26" ht="14.4" x14ac:dyDescent="0.3">
      <c r="A6212" s="7">
        <v>35128</v>
      </c>
      <c r="B6212" s="191">
        <v>644.36999500000002</v>
      </c>
      <c r="C6212" s="191">
        <v>653.53997800000002</v>
      </c>
      <c r="D6212" s="191">
        <v>644.36999500000002</v>
      </c>
      <c r="E6212" s="191">
        <v>650.80999799999995</v>
      </c>
      <c r="F6212" s="192">
        <v>650.80999799999995</v>
      </c>
      <c r="G6212" s="191">
        <v>417270000</v>
      </c>
      <c r="H6212" s="194">
        <f t="shared" ref="H6212:H6275" si="194">(F6212-F6213)/F6213</f>
        <v>9.9942626906455081E-3</v>
      </c>
      <c r="I6212" s="193"/>
      <c r="J6212" s="197">
        <v>6210</v>
      </c>
      <c r="K6212" s="234"/>
      <c r="L6212" s="234"/>
      <c r="M6212" s="234"/>
      <c r="N6212" s="234"/>
      <c r="O6212" s="234"/>
      <c r="P6212" s="234"/>
      <c r="Q6212" s="7">
        <v>35128</v>
      </c>
      <c r="R6212" s="234">
        <v>0.24330399999999999</v>
      </c>
      <c r="S6212" s="234">
        <v>0.24442</v>
      </c>
      <c r="T6212" s="234">
        <v>0.234375</v>
      </c>
      <c r="U6212" s="234">
        <v>0.234375</v>
      </c>
      <c r="V6212" s="192">
        <v>0.20253299999999999</v>
      </c>
      <c r="W6212" s="234">
        <v>187555200</v>
      </c>
      <c r="X6212" s="194">
        <f t="shared" ref="X6212:X6275" si="195">(V6212-V6213)/V6213</f>
        <v>-2.3254804562224302E-2</v>
      </c>
      <c r="Y6212" s="193"/>
      <c r="Z6212" s="197">
        <v>6210</v>
      </c>
    </row>
    <row r="6213" spans="1:26" ht="14.4" x14ac:dyDescent="0.3">
      <c r="A6213" s="7">
        <v>35125</v>
      </c>
      <c r="B6213" s="191">
        <v>640.42999299999997</v>
      </c>
      <c r="C6213" s="191">
        <v>644.38000499999998</v>
      </c>
      <c r="D6213" s="191">
        <v>635</v>
      </c>
      <c r="E6213" s="191">
        <v>644.36999500000002</v>
      </c>
      <c r="F6213" s="192">
        <v>644.36999500000002</v>
      </c>
      <c r="G6213" s="191">
        <v>471480000</v>
      </c>
      <c r="H6213" s="194">
        <f t="shared" si="194"/>
        <v>6.1521197368406971E-3</v>
      </c>
      <c r="I6213" s="193"/>
      <c r="J6213" s="197">
        <v>6211</v>
      </c>
      <c r="K6213" s="234"/>
      <c r="L6213" s="234"/>
      <c r="M6213" s="234"/>
      <c r="N6213" s="234"/>
      <c r="O6213" s="234"/>
      <c r="P6213" s="234"/>
      <c r="Q6213" s="7">
        <v>35125</v>
      </c>
      <c r="R6213" s="234">
        <v>0.24665200000000001</v>
      </c>
      <c r="S6213" s="234">
        <v>0.24665200000000001</v>
      </c>
      <c r="T6213" s="234">
        <v>0.23772299999999999</v>
      </c>
      <c r="U6213" s="234">
        <v>0.239955</v>
      </c>
      <c r="V6213" s="192">
        <v>0.20735500000000001</v>
      </c>
      <c r="W6213" s="234">
        <v>231134400</v>
      </c>
      <c r="X6213" s="194">
        <f t="shared" si="195"/>
        <v>-2.2726308695098868E-2</v>
      </c>
      <c r="Y6213" s="193"/>
      <c r="Z6213" s="197">
        <v>6211</v>
      </c>
    </row>
    <row r="6214" spans="1:26" ht="14.4" x14ac:dyDescent="0.3">
      <c r="A6214" s="7">
        <v>35124</v>
      </c>
      <c r="B6214" s="191">
        <v>644.75</v>
      </c>
      <c r="C6214" s="191">
        <v>646.95001200000002</v>
      </c>
      <c r="D6214" s="191">
        <v>639.01000999999997</v>
      </c>
      <c r="E6214" s="191">
        <v>640.42999299999997</v>
      </c>
      <c r="F6214" s="192">
        <v>640.42999299999997</v>
      </c>
      <c r="G6214" s="191">
        <v>453170000</v>
      </c>
      <c r="H6214" s="194">
        <f t="shared" si="194"/>
        <v>-6.7002822799535205E-3</v>
      </c>
      <c r="I6214" s="193"/>
      <c r="J6214" s="197">
        <v>6212</v>
      </c>
      <c r="K6214" s="234"/>
      <c r="L6214" s="234"/>
      <c r="M6214" s="234"/>
      <c r="N6214" s="234"/>
      <c r="O6214" s="234"/>
      <c r="P6214" s="234"/>
      <c r="Q6214" s="7">
        <v>35124</v>
      </c>
      <c r="R6214" s="234">
        <v>0.245536</v>
      </c>
      <c r="S6214" s="234">
        <v>0.24776799999999999</v>
      </c>
      <c r="T6214" s="234">
        <v>0.24330399999999999</v>
      </c>
      <c r="U6214" s="234">
        <v>0.245536</v>
      </c>
      <c r="V6214" s="192">
        <v>0.212177</v>
      </c>
      <c r="W6214" s="234">
        <v>112884800</v>
      </c>
      <c r="X6214" s="194">
        <f t="shared" si="195"/>
        <v>-9.0095560143106049E-3</v>
      </c>
      <c r="Y6214" s="193"/>
      <c r="Z6214" s="197">
        <v>6212</v>
      </c>
    </row>
    <row r="6215" spans="1:26" ht="14.4" x14ac:dyDescent="0.3">
      <c r="A6215" s="7">
        <v>35123</v>
      </c>
      <c r="B6215" s="191">
        <v>647.23999000000003</v>
      </c>
      <c r="C6215" s="191">
        <v>654.39001499999995</v>
      </c>
      <c r="D6215" s="191">
        <v>643.98999000000003</v>
      </c>
      <c r="E6215" s="191">
        <v>644.75</v>
      </c>
      <c r="F6215" s="192">
        <v>644.75</v>
      </c>
      <c r="G6215" s="191">
        <v>447790000</v>
      </c>
      <c r="H6215" s="194">
        <f t="shared" si="194"/>
        <v>-3.8470892381047626E-3</v>
      </c>
      <c r="I6215" s="193"/>
      <c r="J6215" s="197">
        <v>6213</v>
      </c>
      <c r="K6215" s="234"/>
      <c r="L6215" s="234"/>
      <c r="M6215" s="234"/>
      <c r="N6215" s="234"/>
      <c r="O6215" s="234"/>
      <c r="P6215" s="234"/>
      <c r="Q6215" s="7">
        <v>35123</v>
      </c>
      <c r="R6215" s="234">
        <v>0.25781300000000001</v>
      </c>
      <c r="S6215" s="234">
        <v>0.25781300000000001</v>
      </c>
      <c r="T6215" s="234">
        <v>0.24665200000000001</v>
      </c>
      <c r="U6215" s="234">
        <v>0.24776799999999999</v>
      </c>
      <c r="V6215" s="192">
        <v>0.21410599999999999</v>
      </c>
      <c r="W6215" s="234">
        <v>187913600</v>
      </c>
      <c r="X6215" s="194">
        <f t="shared" si="195"/>
        <v>-3.0567290147018238E-2</v>
      </c>
      <c r="Y6215" s="193"/>
      <c r="Z6215" s="197">
        <v>6213</v>
      </c>
    </row>
    <row r="6216" spans="1:26" ht="14.4" x14ac:dyDescent="0.3">
      <c r="A6216" s="7">
        <v>35122</v>
      </c>
      <c r="B6216" s="191">
        <v>650.46002199999998</v>
      </c>
      <c r="C6216" s="191">
        <v>650.61999500000002</v>
      </c>
      <c r="D6216" s="191">
        <v>643.86999500000002</v>
      </c>
      <c r="E6216" s="191">
        <v>647.23999000000003</v>
      </c>
      <c r="F6216" s="192">
        <v>647.23999000000003</v>
      </c>
      <c r="G6216" s="191">
        <v>431340000</v>
      </c>
      <c r="H6216" s="194">
        <f t="shared" si="194"/>
        <v>-4.9503918628221958E-3</v>
      </c>
      <c r="I6216" s="193"/>
      <c r="J6216" s="197">
        <v>6214</v>
      </c>
      <c r="K6216" s="234"/>
      <c r="L6216" s="234"/>
      <c r="M6216" s="234"/>
      <c r="N6216" s="234"/>
      <c r="O6216" s="234"/>
      <c r="P6216" s="234"/>
      <c r="Q6216" s="7">
        <v>35122</v>
      </c>
      <c r="R6216" s="234">
        <v>0.26674100000000001</v>
      </c>
      <c r="S6216" s="234">
        <v>0.26674100000000001</v>
      </c>
      <c r="T6216" s="234">
        <v>0.25446400000000002</v>
      </c>
      <c r="U6216" s="234">
        <v>0.25557999999999997</v>
      </c>
      <c r="V6216" s="192">
        <v>0.220857</v>
      </c>
      <c r="W6216" s="234">
        <v>149161600</v>
      </c>
      <c r="X6216" s="194">
        <f t="shared" si="195"/>
        <v>-2.966064461706094E-2</v>
      </c>
      <c r="Y6216" s="193"/>
      <c r="Z6216" s="197">
        <v>6214</v>
      </c>
    </row>
    <row r="6217" spans="1:26" ht="14.4" x14ac:dyDescent="0.3">
      <c r="A6217" s="7">
        <v>35121</v>
      </c>
      <c r="B6217" s="191">
        <v>659.080017</v>
      </c>
      <c r="C6217" s="191">
        <v>659.080017</v>
      </c>
      <c r="D6217" s="191">
        <v>650.15997300000004</v>
      </c>
      <c r="E6217" s="191">
        <v>650.46002199999998</v>
      </c>
      <c r="F6217" s="192">
        <v>650.46002199999998</v>
      </c>
      <c r="G6217" s="191">
        <v>399330000</v>
      </c>
      <c r="H6217" s="194">
        <f t="shared" si="194"/>
        <v>-1.3078829243278389E-2</v>
      </c>
      <c r="I6217" s="193"/>
      <c r="J6217" s="197">
        <v>6215</v>
      </c>
      <c r="K6217" s="234"/>
      <c r="L6217" s="234"/>
      <c r="M6217" s="234"/>
      <c r="N6217" s="234"/>
      <c r="O6217" s="234"/>
      <c r="P6217" s="234"/>
      <c r="Q6217" s="7">
        <v>35121</v>
      </c>
      <c r="R6217" s="234">
        <v>0.26785700000000001</v>
      </c>
      <c r="S6217" s="234">
        <v>0.26897300000000002</v>
      </c>
      <c r="T6217" s="234">
        <v>0.26339299999999999</v>
      </c>
      <c r="U6217" s="234">
        <v>0.26339299999999999</v>
      </c>
      <c r="V6217" s="192">
        <v>0.227608</v>
      </c>
      <c r="W6217" s="234">
        <v>118283200</v>
      </c>
      <c r="X6217" s="194">
        <f t="shared" si="195"/>
        <v>-1.2550921687975352E-2</v>
      </c>
      <c r="Y6217" s="193"/>
      <c r="Z6217" s="197">
        <v>6215</v>
      </c>
    </row>
    <row r="6218" spans="1:26" ht="14.4" x14ac:dyDescent="0.3">
      <c r="A6218" s="7">
        <v>35118</v>
      </c>
      <c r="B6218" s="191">
        <v>658.85998500000005</v>
      </c>
      <c r="C6218" s="191">
        <v>663</v>
      </c>
      <c r="D6218" s="191">
        <v>652.25</v>
      </c>
      <c r="E6218" s="191">
        <v>659.080017</v>
      </c>
      <c r="F6218" s="192">
        <v>659.080017</v>
      </c>
      <c r="G6218" s="191">
        <v>443130000</v>
      </c>
      <c r="H6218" s="194">
        <f t="shared" si="194"/>
        <v>3.3395866346314307E-4</v>
      </c>
      <c r="I6218" s="193"/>
      <c r="J6218" s="197">
        <v>6216</v>
      </c>
      <c r="K6218" s="234"/>
      <c r="L6218" s="234"/>
      <c r="M6218" s="234"/>
      <c r="N6218" s="234"/>
      <c r="O6218" s="234"/>
      <c r="P6218" s="234"/>
      <c r="Q6218" s="7">
        <v>35118</v>
      </c>
      <c r="R6218" s="234">
        <v>0.26674100000000001</v>
      </c>
      <c r="S6218" s="234">
        <v>0.27008900000000002</v>
      </c>
      <c r="T6218" s="234">
        <v>0.26450899999999999</v>
      </c>
      <c r="U6218" s="234">
        <v>0.26674100000000001</v>
      </c>
      <c r="V6218" s="192">
        <v>0.23050100000000001</v>
      </c>
      <c r="W6218" s="234">
        <v>173286400</v>
      </c>
      <c r="X6218" s="194">
        <f t="shared" si="195"/>
        <v>0</v>
      </c>
      <c r="Y6218" s="193"/>
      <c r="Z6218" s="197">
        <v>6216</v>
      </c>
    </row>
    <row r="6219" spans="1:26" ht="14.4" x14ac:dyDescent="0.3">
      <c r="A6219" s="7">
        <v>35117</v>
      </c>
      <c r="B6219" s="191">
        <v>648.09997599999997</v>
      </c>
      <c r="C6219" s="191">
        <v>659.75</v>
      </c>
      <c r="D6219" s="191">
        <v>648.09997599999997</v>
      </c>
      <c r="E6219" s="191">
        <v>658.85998500000005</v>
      </c>
      <c r="F6219" s="192">
        <v>658.85998500000005</v>
      </c>
      <c r="G6219" s="191">
        <v>485470000</v>
      </c>
      <c r="H6219" s="194">
        <f t="shared" si="194"/>
        <v>1.6602390678070449E-2</v>
      </c>
      <c r="I6219" s="193"/>
      <c r="J6219" s="197">
        <v>6217</v>
      </c>
      <c r="K6219" s="234"/>
      <c r="L6219" s="234"/>
      <c r="M6219" s="234"/>
      <c r="N6219" s="234"/>
      <c r="O6219" s="234"/>
      <c r="P6219" s="234"/>
      <c r="Q6219" s="7">
        <v>35117</v>
      </c>
      <c r="R6219" s="234">
        <v>0.26785700000000001</v>
      </c>
      <c r="S6219" s="234">
        <v>0.26897300000000002</v>
      </c>
      <c r="T6219" s="234">
        <v>0.26450899999999999</v>
      </c>
      <c r="U6219" s="234">
        <v>0.26674100000000001</v>
      </c>
      <c r="V6219" s="192">
        <v>0.23050100000000001</v>
      </c>
      <c r="W6219" s="234">
        <v>184184000</v>
      </c>
      <c r="X6219" s="194">
        <f t="shared" si="195"/>
        <v>8.4349420097737399E-3</v>
      </c>
      <c r="Y6219" s="193"/>
      <c r="Z6219" s="197">
        <v>6217</v>
      </c>
    </row>
    <row r="6220" spans="1:26" ht="14.4" x14ac:dyDescent="0.3">
      <c r="A6220" s="7">
        <v>35116</v>
      </c>
      <c r="B6220" s="191">
        <v>640.65002400000003</v>
      </c>
      <c r="C6220" s="191">
        <v>648.10998500000005</v>
      </c>
      <c r="D6220" s="191">
        <v>640.65002400000003</v>
      </c>
      <c r="E6220" s="191">
        <v>648.09997599999997</v>
      </c>
      <c r="F6220" s="192">
        <v>648.09997599999997</v>
      </c>
      <c r="G6220" s="191">
        <v>431220000</v>
      </c>
      <c r="H6220" s="194">
        <f t="shared" si="194"/>
        <v>1.1628739125747601E-2</v>
      </c>
      <c r="I6220" s="193"/>
      <c r="J6220" s="197">
        <v>6218</v>
      </c>
      <c r="K6220" s="234"/>
      <c r="L6220" s="234"/>
      <c r="M6220" s="234"/>
      <c r="N6220" s="234"/>
      <c r="O6220" s="234"/>
      <c r="P6220" s="234"/>
      <c r="Q6220" s="7">
        <v>35116</v>
      </c>
      <c r="R6220" s="234">
        <v>0.26227699999999998</v>
      </c>
      <c r="S6220" s="234">
        <v>0.265625</v>
      </c>
      <c r="T6220" s="234">
        <v>0.26004500000000003</v>
      </c>
      <c r="U6220" s="234">
        <v>0.26450899999999999</v>
      </c>
      <c r="V6220" s="192">
        <v>0.228573</v>
      </c>
      <c r="W6220" s="234">
        <v>221838400</v>
      </c>
      <c r="X6220" s="194">
        <f t="shared" si="195"/>
        <v>2.1555307262569805E-2</v>
      </c>
      <c r="Y6220" s="193"/>
      <c r="Z6220" s="197">
        <v>6218</v>
      </c>
    </row>
    <row r="6221" spans="1:26" ht="14.4" x14ac:dyDescent="0.3">
      <c r="A6221" s="7">
        <v>35115</v>
      </c>
      <c r="B6221" s="191">
        <v>647.97997999999995</v>
      </c>
      <c r="C6221" s="191">
        <v>647.97997999999995</v>
      </c>
      <c r="D6221" s="191">
        <v>638.78997800000002</v>
      </c>
      <c r="E6221" s="191">
        <v>640.65002400000003</v>
      </c>
      <c r="F6221" s="192">
        <v>640.65002400000003</v>
      </c>
      <c r="G6221" s="191">
        <v>395910000</v>
      </c>
      <c r="H6221" s="194">
        <f t="shared" si="194"/>
        <v>-1.131200997907362E-2</v>
      </c>
      <c r="I6221" s="193"/>
      <c r="J6221" s="197">
        <v>6219</v>
      </c>
      <c r="K6221" s="234"/>
      <c r="L6221" s="234"/>
      <c r="M6221" s="234"/>
      <c r="N6221" s="234"/>
      <c r="O6221" s="234"/>
      <c r="P6221" s="234"/>
      <c r="Q6221" s="7">
        <v>35115</v>
      </c>
      <c r="R6221" s="234">
        <v>0.25</v>
      </c>
      <c r="S6221" s="234">
        <v>0.26339299999999999</v>
      </c>
      <c r="T6221" s="234">
        <v>0.25</v>
      </c>
      <c r="U6221" s="234">
        <v>0.25892900000000002</v>
      </c>
      <c r="V6221" s="192">
        <v>0.22375</v>
      </c>
      <c r="W6221" s="234">
        <v>376913600</v>
      </c>
      <c r="X6221" s="194">
        <f t="shared" si="195"/>
        <v>5.4544083477473991E-2</v>
      </c>
      <c r="Y6221" s="193"/>
      <c r="Z6221" s="197">
        <v>6219</v>
      </c>
    </row>
    <row r="6222" spans="1:26" ht="14.4" x14ac:dyDescent="0.3">
      <c r="A6222" s="7">
        <v>35111</v>
      </c>
      <c r="B6222" s="191">
        <v>651.32000700000003</v>
      </c>
      <c r="C6222" s="191">
        <v>651.419983</v>
      </c>
      <c r="D6222" s="191">
        <v>646.98999000000003</v>
      </c>
      <c r="E6222" s="191">
        <v>647.97997999999995</v>
      </c>
      <c r="F6222" s="192">
        <v>647.97997999999995</v>
      </c>
      <c r="G6222" s="191">
        <v>445570000</v>
      </c>
      <c r="H6222" s="194">
        <f t="shared" si="194"/>
        <v>-5.1280890562295858E-3</v>
      </c>
      <c r="I6222" s="193"/>
      <c r="J6222" s="197">
        <v>6220</v>
      </c>
      <c r="K6222" s="234"/>
      <c r="L6222" s="234"/>
      <c r="M6222" s="234"/>
      <c r="N6222" s="234"/>
      <c r="O6222" s="234"/>
      <c r="P6222" s="234"/>
      <c r="Q6222" s="7">
        <v>35111</v>
      </c>
      <c r="R6222" s="234">
        <v>0.25111600000000001</v>
      </c>
      <c r="S6222" s="234">
        <v>0.25334800000000002</v>
      </c>
      <c r="T6222" s="234">
        <v>0.245536</v>
      </c>
      <c r="U6222" s="234">
        <v>0.245536</v>
      </c>
      <c r="V6222" s="192">
        <v>0.212177</v>
      </c>
      <c r="W6222" s="234">
        <v>156441600</v>
      </c>
      <c r="X6222" s="194">
        <f t="shared" si="195"/>
        <v>-1.7858217418473859E-2</v>
      </c>
      <c r="Y6222" s="193"/>
      <c r="Z6222" s="197">
        <v>6220</v>
      </c>
    </row>
    <row r="6223" spans="1:26" ht="14.4" x14ac:dyDescent="0.3">
      <c r="A6223" s="7">
        <v>35110</v>
      </c>
      <c r="B6223" s="191">
        <v>655.580017</v>
      </c>
      <c r="C6223" s="191">
        <v>656.84002699999996</v>
      </c>
      <c r="D6223" s="191">
        <v>651.15002400000003</v>
      </c>
      <c r="E6223" s="191">
        <v>651.32000700000003</v>
      </c>
      <c r="F6223" s="192">
        <v>651.32000700000003</v>
      </c>
      <c r="G6223" s="191">
        <v>415320000</v>
      </c>
      <c r="H6223" s="194">
        <f t="shared" si="194"/>
        <v>-6.4980778692648369E-3</v>
      </c>
      <c r="I6223" s="193"/>
      <c r="J6223" s="197">
        <v>6221</v>
      </c>
      <c r="K6223" s="234"/>
      <c r="L6223" s="234"/>
      <c r="M6223" s="234"/>
      <c r="N6223" s="234"/>
      <c r="O6223" s="234"/>
      <c r="P6223" s="234"/>
      <c r="Q6223" s="7">
        <v>35110</v>
      </c>
      <c r="R6223" s="234">
        <v>0.24665200000000001</v>
      </c>
      <c r="S6223" s="234">
        <v>0.25111600000000001</v>
      </c>
      <c r="T6223" s="234">
        <v>0.24442</v>
      </c>
      <c r="U6223" s="234">
        <v>0.25</v>
      </c>
      <c r="V6223" s="192">
        <v>0.216035</v>
      </c>
      <c r="W6223" s="234">
        <v>122080000</v>
      </c>
      <c r="X6223" s="194">
        <f t="shared" si="195"/>
        <v>1.3577866295081696E-2</v>
      </c>
      <c r="Y6223" s="193"/>
      <c r="Z6223" s="197">
        <v>6221</v>
      </c>
    </row>
    <row r="6224" spans="1:26" ht="14.4" x14ac:dyDescent="0.3">
      <c r="A6224" s="7">
        <v>35109</v>
      </c>
      <c r="B6224" s="191">
        <v>660.51000999999997</v>
      </c>
      <c r="C6224" s="191">
        <v>661.53002900000001</v>
      </c>
      <c r="D6224" s="191">
        <v>654.35998500000005</v>
      </c>
      <c r="E6224" s="191">
        <v>655.580017</v>
      </c>
      <c r="F6224" s="192">
        <v>655.580017</v>
      </c>
      <c r="G6224" s="191">
        <v>421790000</v>
      </c>
      <c r="H6224" s="194">
        <f t="shared" si="194"/>
        <v>-7.4639186770234832E-3</v>
      </c>
      <c r="I6224" s="193"/>
      <c r="J6224" s="197">
        <v>6222</v>
      </c>
      <c r="K6224" s="234"/>
      <c r="L6224" s="234"/>
      <c r="M6224" s="234"/>
      <c r="N6224" s="234"/>
      <c r="O6224" s="234"/>
      <c r="P6224" s="234"/>
      <c r="Q6224" s="7">
        <v>35109</v>
      </c>
      <c r="R6224" s="234">
        <v>0.25223200000000001</v>
      </c>
      <c r="S6224" s="234">
        <v>0.25223200000000001</v>
      </c>
      <c r="T6224" s="234">
        <v>0.244978</v>
      </c>
      <c r="U6224" s="234">
        <v>0.24665200000000001</v>
      </c>
      <c r="V6224" s="192">
        <v>0.213141</v>
      </c>
      <c r="W6224" s="234">
        <v>163184000</v>
      </c>
      <c r="X6224" s="194">
        <f t="shared" si="195"/>
        <v>-1.7778883773657946E-2</v>
      </c>
      <c r="Y6224" s="193"/>
      <c r="Z6224" s="197">
        <v>6222</v>
      </c>
    </row>
    <row r="6225" spans="1:26" ht="14.4" x14ac:dyDescent="0.3">
      <c r="A6225" s="7">
        <v>35108</v>
      </c>
      <c r="B6225" s="191">
        <v>661.45001200000002</v>
      </c>
      <c r="C6225" s="191">
        <v>664.22997999999995</v>
      </c>
      <c r="D6225" s="191">
        <v>657.919983</v>
      </c>
      <c r="E6225" s="191">
        <v>660.51000999999997</v>
      </c>
      <c r="F6225" s="192">
        <v>660.51000999999997</v>
      </c>
      <c r="G6225" s="191">
        <v>441540000</v>
      </c>
      <c r="H6225" s="194">
        <f t="shared" si="194"/>
        <v>-1.4211232639603452E-3</v>
      </c>
      <c r="I6225" s="193"/>
      <c r="J6225" s="197">
        <v>6223</v>
      </c>
      <c r="K6225" s="234"/>
      <c r="L6225" s="234"/>
      <c r="M6225" s="234"/>
      <c r="N6225" s="234"/>
      <c r="O6225" s="234"/>
      <c r="P6225" s="234"/>
      <c r="Q6225" s="7">
        <v>35108</v>
      </c>
      <c r="R6225" s="234">
        <v>0.25</v>
      </c>
      <c r="S6225" s="234">
        <v>0.25781300000000001</v>
      </c>
      <c r="T6225" s="234">
        <v>0.24888399999999999</v>
      </c>
      <c r="U6225" s="234">
        <v>0.25111600000000001</v>
      </c>
      <c r="V6225" s="192">
        <v>0.216999</v>
      </c>
      <c r="W6225" s="234">
        <v>228502400</v>
      </c>
      <c r="X6225" s="194">
        <f t="shared" si="195"/>
        <v>-8.811115983337052E-3</v>
      </c>
      <c r="Y6225" s="193"/>
      <c r="Z6225" s="197">
        <v>6223</v>
      </c>
    </row>
    <row r="6226" spans="1:26" ht="14.4" x14ac:dyDescent="0.3">
      <c r="A6226" s="7">
        <v>35107</v>
      </c>
      <c r="B6226" s="191">
        <v>656.36999500000002</v>
      </c>
      <c r="C6226" s="191">
        <v>662.95001200000002</v>
      </c>
      <c r="D6226" s="191">
        <v>656.34002699999996</v>
      </c>
      <c r="E6226" s="191">
        <v>661.45001200000002</v>
      </c>
      <c r="F6226" s="192">
        <v>661.45001200000002</v>
      </c>
      <c r="G6226" s="191">
        <v>397890000</v>
      </c>
      <c r="H6226" s="194">
        <f t="shared" si="194"/>
        <v>7.7395631102850733E-3</v>
      </c>
      <c r="I6226" s="193"/>
      <c r="J6226" s="197">
        <v>6224</v>
      </c>
      <c r="K6226" s="234"/>
      <c r="L6226" s="234"/>
      <c r="M6226" s="234"/>
      <c r="N6226" s="234"/>
      <c r="O6226" s="234"/>
      <c r="P6226" s="234"/>
      <c r="Q6226" s="7">
        <v>35107</v>
      </c>
      <c r="R6226" s="234">
        <v>0.25111600000000001</v>
      </c>
      <c r="S6226" s="234">
        <v>0.25446400000000002</v>
      </c>
      <c r="T6226" s="234">
        <v>0.25</v>
      </c>
      <c r="U6226" s="234">
        <v>0.25334800000000002</v>
      </c>
      <c r="V6226" s="192">
        <v>0.21892800000000001</v>
      </c>
      <c r="W6226" s="234">
        <v>194275200</v>
      </c>
      <c r="X6226" s="194">
        <f t="shared" si="195"/>
        <v>2.252155474391199E-2</v>
      </c>
      <c r="Y6226" s="193"/>
      <c r="Z6226" s="197">
        <v>6224</v>
      </c>
    </row>
    <row r="6227" spans="1:26" ht="14.4" x14ac:dyDescent="0.3">
      <c r="A6227" s="7">
        <v>35104</v>
      </c>
      <c r="B6227" s="191">
        <v>656.07000700000003</v>
      </c>
      <c r="C6227" s="191">
        <v>661.080017</v>
      </c>
      <c r="D6227" s="191">
        <v>653.64001499999995</v>
      </c>
      <c r="E6227" s="191">
        <v>656.36999500000002</v>
      </c>
      <c r="F6227" s="192">
        <v>656.36999500000002</v>
      </c>
      <c r="G6227" s="191">
        <v>477640000</v>
      </c>
      <c r="H6227" s="194">
        <f t="shared" si="194"/>
        <v>4.5724998368959854E-4</v>
      </c>
      <c r="I6227" s="193"/>
      <c r="J6227" s="197">
        <v>6225</v>
      </c>
      <c r="K6227" s="234"/>
      <c r="L6227" s="234"/>
      <c r="M6227" s="234"/>
      <c r="N6227" s="234"/>
      <c r="O6227" s="234"/>
      <c r="P6227" s="234"/>
      <c r="Q6227" s="7">
        <v>35104</v>
      </c>
      <c r="R6227" s="234">
        <v>0.24888399999999999</v>
      </c>
      <c r="S6227" s="234">
        <v>0.25446400000000002</v>
      </c>
      <c r="T6227" s="234">
        <v>0.24665200000000001</v>
      </c>
      <c r="U6227" s="234">
        <v>0.24776799999999999</v>
      </c>
      <c r="V6227" s="192">
        <v>0.21410599999999999</v>
      </c>
      <c r="W6227" s="234">
        <v>205688000</v>
      </c>
      <c r="X6227" s="194">
        <f t="shared" si="195"/>
        <v>-4.4822615892501066E-3</v>
      </c>
      <c r="Y6227" s="193"/>
      <c r="Z6227" s="197">
        <v>6225</v>
      </c>
    </row>
    <row r="6228" spans="1:26" ht="14.4" x14ac:dyDescent="0.3">
      <c r="A6228" s="7">
        <v>35103</v>
      </c>
      <c r="B6228" s="191">
        <v>649.92999299999997</v>
      </c>
      <c r="C6228" s="191">
        <v>656.53997800000002</v>
      </c>
      <c r="D6228" s="191">
        <v>647.92999299999997</v>
      </c>
      <c r="E6228" s="191">
        <v>656.07000700000003</v>
      </c>
      <c r="F6228" s="192">
        <v>656.07000700000003</v>
      </c>
      <c r="G6228" s="191">
        <v>474970000</v>
      </c>
      <c r="H6228" s="194">
        <f t="shared" si="194"/>
        <v>9.4471928763565534E-3</v>
      </c>
      <c r="I6228" s="193"/>
      <c r="J6228" s="197">
        <v>6226</v>
      </c>
      <c r="K6228" s="234"/>
      <c r="L6228" s="234"/>
      <c r="M6228" s="234"/>
      <c r="N6228" s="234"/>
      <c r="O6228" s="234"/>
      <c r="P6228" s="234"/>
      <c r="Q6228" s="7">
        <v>35103</v>
      </c>
      <c r="R6228" s="234">
        <v>0.245536</v>
      </c>
      <c r="S6228" s="234">
        <v>0.25111600000000001</v>
      </c>
      <c r="T6228" s="234">
        <v>0.245536</v>
      </c>
      <c r="U6228" s="234">
        <v>0.24888399999999999</v>
      </c>
      <c r="V6228" s="192">
        <v>0.21507000000000001</v>
      </c>
      <c r="W6228" s="234">
        <v>263166400</v>
      </c>
      <c r="X6228" s="194">
        <f t="shared" si="195"/>
        <v>-1.3277421959589565E-2</v>
      </c>
      <c r="Y6228" s="193"/>
      <c r="Z6228" s="197">
        <v>6226</v>
      </c>
    </row>
    <row r="6229" spans="1:26" ht="14.4" x14ac:dyDescent="0.3">
      <c r="A6229" s="7">
        <v>35102</v>
      </c>
      <c r="B6229" s="191">
        <v>646.330017</v>
      </c>
      <c r="C6229" s="191">
        <v>649.92999299999997</v>
      </c>
      <c r="D6229" s="191">
        <v>645.59002699999996</v>
      </c>
      <c r="E6229" s="191">
        <v>649.92999299999997</v>
      </c>
      <c r="F6229" s="192">
        <v>649.92999299999997</v>
      </c>
      <c r="G6229" s="191">
        <v>462730000</v>
      </c>
      <c r="H6229" s="194">
        <f t="shared" si="194"/>
        <v>5.5698728286047864E-3</v>
      </c>
      <c r="I6229" s="193"/>
      <c r="J6229" s="197">
        <v>6227</v>
      </c>
      <c r="K6229" s="234"/>
      <c r="L6229" s="234"/>
      <c r="M6229" s="234"/>
      <c r="N6229" s="234"/>
      <c r="O6229" s="234"/>
      <c r="P6229" s="234"/>
      <c r="Q6229" s="7">
        <v>35102</v>
      </c>
      <c r="R6229" s="234">
        <v>0.265625</v>
      </c>
      <c r="S6229" s="234">
        <v>0.265625</v>
      </c>
      <c r="T6229" s="234">
        <v>0.24776799999999999</v>
      </c>
      <c r="U6229" s="234">
        <v>0.25223200000000001</v>
      </c>
      <c r="V6229" s="192">
        <v>0.21796399999999999</v>
      </c>
      <c r="W6229" s="234">
        <v>360326400</v>
      </c>
      <c r="X6229" s="194">
        <f t="shared" si="195"/>
        <v>-4.6414055903365697E-2</v>
      </c>
      <c r="Y6229" s="193"/>
      <c r="Z6229" s="197">
        <v>6227</v>
      </c>
    </row>
    <row r="6230" spans="1:26" ht="14.4" x14ac:dyDescent="0.3">
      <c r="A6230" s="7">
        <v>35101</v>
      </c>
      <c r="B6230" s="191">
        <v>641.42999299999997</v>
      </c>
      <c r="C6230" s="191">
        <v>646.669983</v>
      </c>
      <c r="D6230" s="191">
        <v>639.67999299999997</v>
      </c>
      <c r="E6230" s="191">
        <v>646.330017</v>
      </c>
      <c r="F6230" s="192">
        <v>646.330017</v>
      </c>
      <c r="G6230" s="191">
        <v>465940000</v>
      </c>
      <c r="H6230" s="194">
        <f t="shared" si="194"/>
        <v>7.6392187042616678E-3</v>
      </c>
      <c r="I6230" s="193"/>
      <c r="J6230" s="197">
        <v>6228</v>
      </c>
      <c r="K6230" s="234"/>
      <c r="L6230" s="234"/>
      <c r="M6230" s="234"/>
      <c r="N6230" s="234"/>
      <c r="O6230" s="234"/>
      <c r="P6230" s="234"/>
      <c r="Q6230" s="7">
        <v>35101</v>
      </c>
      <c r="R6230" s="234">
        <v>0.26116099999999998</v>
      </c>
      <c r="S6230" s="234">
        <v>0.26785700000000001</v>
      </c>
      <c r="T6230" s="234">
        <v>0.26116099999999998</v>
      </c>
      <c r="U6230" s="234">
        <v>0.26450899999999999</v>
      </c>
      <c r="V6230" s="192">
        <v>0.228573</v>
      </c>
      <c r="W6230" s="234">
        <v>226217600</v>
      </c>
      <c r="X6230" s="194">
        <f t="shared" si="195"/>
        <v>1.2823523677435684E-2</v>
      </c>
      <c r="Y6230" s="193"/>
      <c r="Z6230" s="197">
        <v>6228</v>
      </c>
    </row>
    <row r="6231" spans="1:26" ht="14.4" x14ac:dyDescent="0.3">
      <c r="A6231" s="7">
        <v>35100</v>
      </c>
      <c r="B6231" s="191">
        <v>635.84002699999996</v>
      </c>
      <c r="C6231" s="191">
        <v>641.42999299999997</v>
      </c>
      <c r="D6231" s="191">
        <v>633.71002199999998</v>
      </c>
      <c r="E6231" s="191">
        <v>641.42999299999997</v>
      </c>
      <c r="F6231" s="192">
        <v>641.42999299999997</v>
      </c>
      <c r="G6231" s="191">
        <v>377760000</v>
      </c>
      <c r="H6231" s="194">
        <f t="shared" si="194"/>
        <v>8.7914660333266569E-3</v>
      </c>
      <c r="I6231" s="193"/>
      <c r="J6231" s="197">
        <v>6229</v>
      </c>
      <c r="K6231" s="234"/>
      <c r="L6231" s="234"/>
      <c r="M6231" s="234"/>
      <c r="N6231" s="234"/>
      <c r="O6231" s="234"/>
      <c r="P6231" s="234"/>
      <c r="Q6231" s="7">
        <v>35100</v>
      </c>
      <c r="R6231" s="234">
        <v>0.265067</v>
      </c>
      <c r="S6231" s="234">
        <v>0.265625</v>
      </c>
      <c r="T6231" s="234">
        <v>0.25892900000000002</v>
      </c>
      <c r="U6231" s="234">
        <v>0.26116099999999998</v>
      </c>
      <c r="V6231" s="192">
        <v>0.22567899999999999</v>
      </c>
      <c r="W6231" s="234">
        <v>318729600</v>
      </c>
      <c r="X6231" s="194">
        <f t="shared" si="195"/>
        <v>0</v>
      </c>
      <c r="Y6231" s="193"/>
      <c r="Z6231" s="197">
        <v>6229</v>
      </c>
    </row>
    <row r="6232" spans="1:26" ht="14.4" x14ac:dyDescent="0.3">
      <c r="A6232" s="7">
        <v>35097</v>
      </c>
      <c r="B6232" s="191">
        <v>638.46002199999998</v>
      </c>
      <c r="C6232" s="191">
        <v>639.26000999999997</v>
      </c>
      <c r="D6232" s="191">
        <v>634.28997800000002</v>
      </c>
      <c r="E6232" s="191">
        <v>635.84002699999996</v>
      </c>
      <c r="F6232" s="192">
        <v>635.84002699999996</v>
      </c>
      <c r="G6232" s="191">
        <v>420020000</v>
      </c>
      <c r="H6232" s="194">
        <f t="shared" si="194"/>
        <v>-4.1036163733365553E-3</v>
      </c>
      <c r="I6232" s="193"/>
      <c r="J6232" s="197">
        <v>6230</v>
      </c>
      <c r="K6232" s="234"/>
      <c r="L6232" s="234"/>
      <c r="M6232" s="234"/>
      <c r="N6232" s="234"/>
      <c r="O6232" s="234"/>
      <c r="P6232" s="234"/>
      <c r="Q6232" s="7">
        <v>35097</v>
      </c>
      <c r="R6232" s="234">
        <v>0.25781300000000001</v>
      </c>
      <c r="S6232" s="234">
        <v>0.26450899999999999</v>
      </c>
      <c r="T6232" s="234">
        <v>0.25669599999999998</v>
      </c>
      <c r="U6232" s="234">
        <v>0.26116099999999998</v>
      </c>
      <c r="V6232" s="192">
        <v>0.22567899999999999</v>
      </c>
      <c r="W6232" s="234">
        <v>555979200</v>
      </c>
      <c r="X6232" s="194">
        <f t="shared" si="195"/>
        <v>3.0836622085799802E-2</v>
      </c>
      <c r="Y6232" s="193"/>
      <c r="Z6232" s="197">
        <v>6230</v>
      </c>
    </row>
    <row r="6233" spans="1:26" ht="14.4" x14ac:dyDescent="0.3">
      <c r="A6233" s="7">
        <v>35096</v>
      </c>
      <c r="B6233" s="191">
        <v>636.02002000000005</v>
      </c>
      <c r="C6233" s="191">
        <v>638.46002199999998</v>
      </c>
      <c r="D6233" s="191">
        <v>634.53997800000002</v>
      </c>
      <c r="E6233" s="191">
        <v>638.46002199999998</v>
      </c>
      <c r="F6233" s="192">
        <v>638.46002199999998</v>
      </c>
      <c r="G6233" s="191">
        <v>461430000</v>
      </c>
      <c r="H6233" s="194">
        <f t="shared" si="194"/>
        <v>3.8363603711718628E-3</v>
      </c>
      <c r="I6233" s="193"/>
      <c r="J6233" s="197">
        <v>6231</v>
      </c>
      <c r="K6233" s="234"/>
      <c r="L6233" s="234"/>
      <c r="M6233" s="234"/>
      <c r="N6233" s="234"/>
      <c r="O6233" s="234"/>
      <c r="P6233" s="234"/>
      <c r="Q6233" s="7">
        <v>35096</v>
      </c>
      <c r="R6233" s="234">
        <v>0.245536</v>
      </c>
      <c r="S6233" s="234">
        <v>0.25334800000000002</v>
      </c>
      <c r="T6233" s="234">
        <v>0.245536</v>
      </c>
      <c r="U6233" s="234">
        <v>0.25334800000000002</v>
      </c>
      <c r="V6233" s="192">
        <v>0.21892800000000001</v>
      </c>
      <c r="W6233" s="234">
        <v>333043200</v>
      </c>
      <c r="X6233" s="194">
        <f t="shared" si="195"/>
        <v>2.7151040860275661E-2</v>
      </c>
      <c r="Y6233" s="193"/>
      <c r="Z6233" s="197">
        <v>6231</v>
      </c>
    </row>
    <row r="6234" spans="1:26" ht="14.4" x14ac:dyDescent="0.3">
      <c r="A6234" s="7">
        <v>35095</v>
      </c>
      <c r="B6234" s="191">
        <v>630.15002400000003</v>
      </c>
      <c r="C6234" s="191">
        <v>636.17999299999997</v>
      </c>
      <c r="D6234" s="191">
        <v>629.47997999999995</v>
      </c>
      <c r="E6234" s="191">
        <v>636.02002000000005</v>
      </c>
      <c r="F6234" s="192">
        <v>636.02002000000005</v>
      </c>
      <c r="G6234" s="191">
        <v>472210000</v>
      </c>
      <c r="H6234" s="194">
        <f t="shared" si="194"/>
        <v>9.3152357001259345E-3</v>
      </c>
      <c r="I6234" s="193"/>
      <c r="J6234" s="197">
        <v>6232</v>
      </c>
      <c r="K6234" s="234"/>
      <c r="L6234" s="234"/>
      <c r="M6234" s="234"/>
      <c r="N6234" s="234"/>
      <c r="O6234" s="234"/>
      <c r="P6234" s="234"/>
      <c r="Q6234" s="7">
        <v>35095</v>
      </c>
      <c r="R6234" s="234">
        <v>0.24776799999999999</v>
      </c>
      <c r="S6234" s="234">
        <v>0.25</v>
      </c>
      <c r="T6234" s="234">
        <v>0.24442</v>
      </c>
      <c r="U6234" s="234">
        <v>0.24665200000000001</v>
      </c>
      <c r="V6234" s="192">
        <v>0.213141</v>
      </c>
      <c r="W6234" s="234">
        <v>328059200</v>
      </c>
      <c r="X6234" s="194">
        <f t="shared" si="195"/>
        <v>1.1441180657713646E-2</v>
      </c>
      <c r="Y6234" s="193"/>
      <c r="Z6234" s="197">
        <v>6232</v>
      </c>
    </row>
    <row r="6235" spans="1:26" ht="14.4" x14ac:dyDescent="0.3">
      <c r="A6235" s="7">
        <v>35094</v>
      </c>
      <c r="B6235" s="191">
        <v>624.21997099999999</v>
      </c>
      <c r="C6235" s="191">
        <v>630.28997800000002</v>
      </c>
      <c r="D6235" s="191">
        <v>624.21997099999999</v>
      </c>
      <c r="E6235" s="191">
        <v>630.15002400000003</v>
      </c>
      <c r="F6235" s="192">
        <v>630.15002400000003</v>
      </c>
      <c r="G6235" s="191">
        <v>464350000</v>
      </c>
      <c r="H6235" s="194">
        <f t="shared" si="194"/>
        <v>9.4999411673742234E-3</v>
      </c>
      <c r="I6235" s="193"/>
      <c r="J6235" s="197">
        <v>6233</v>
      </c>
      <c r="K6235" s="234"/>
      <c r="L6235" s="234"/>
      <c r="M6235" s="234"/>
      <c r="N6235" s="234"/>
      <c r="O6235" s="234"/>
      <c r="P6235" s="234"/>
      <c r="Q6235" s="7">
        <v>35094</v>
      </c>
      <c r="R6235" s="234">
        <v>0.24107100000000001</v>
      </c>
      <c r="S6235" s="234">
        <v>0.25111600000000001</v>
      </c>
      <c r="T6235" s="234">
        <v>0.239816</v>
      </c>
      <c r="U6235" s="234">
        <v>0.243862</v>
      </c>
      <c r="V6235" s="192">
        <v>0.21073</v>
      </c>
      <c r="W6235" s="234">
        <v>622843200</v>
      </c>
      <c r="X6235" s="194">
        <f t="shared" si="195"/>
        <v>-6.2234385777540431E-2</v>
      </c>
      <c r="Y6235" s="193"/>
      <c r="Z6235" s="197">
        <v>6233</v>
      </c>
    </row>
    <row r="6236" spans="1:26" ht="14.4" x14ac:dyDescent="0.3">
      <c r="A6236" s="7">
        <v>35093</v>
      </c>
      <c r="B6236" s="191">
        <v>621.61999500000002</v>
      </c>
      <c r="C6236" s="191">
        <v>624.21997099999999</v>
      </c>
      <c r="D6236" s="191">
        <v>621.419983</v>
      </c>
      <c r="E6236" s="191">
        <v>624.21997099999999</v>
      </c>
      <c r="F6236" s="192">
        <v>624.21997099999999</v>
      </c>
      <c r="G6236" s="191">
        <v>363330000</v>
      </c>
      <c r="H6236" s="194">
        <f t="shared" si="194"/>
        <v>4.1825810316799246E-3</v>
      </c>
      <c r="I6236" s="193"/>
      <c r="J6236" s="197">
        <v>6234</v>
      </c>
      <c r="K6236" s="234"/>
      <c r="L6236" s="234"/>
      <c r="M6236" s="234"/>
      <c r="N6236" s="234"/>
      <c r="O6236" s="234"/>
      <c r="P6236" s="234"/>
      <c r="Q6236" s="7">
        <v>35093</v>
      </c>
      <c r="R6236" s="234">
        <v>0.25892900000000002</v>
      </c>
      <c r="S6236" s="234">
        <v>0.265625</v>
      </c>
      <c r="T6236" s="234">
        <v>0.25669599999999998</v>
      </c>
      <c r="U6236" s="234">
        <v>0.26004500000000003</v>
      </c>
      <c r="V6236" s="192">
        <v>0.224715</v>
      </c>
      <c r="W6236" s="234">
        <v>332595200</v>
      </c>
      <c r="X6236" s="194">
        <f t="shared" si="195"/>
        <v>-4.8978365384615384E-2</v>
      </c>
      <c r="Y6236" s="193"/>
      <c r="Z6236" s="197">
        <v>6234</v>
      </c>
    </row>
    <row r="6237" spans="1:26" ht="14.4" x14ac:dyDescent="0.3">
      <c r="A6237" s="7">
        <v>35090</v>
      </c>
      <c r="B6237" s="191">
        <v>617.03002900000001</v>
      </c>
      <c r="C6237" s="191">
        <v>621.70001200000002</v>
      </c>
      <c r="D6237" s="191">
        <v>615.26000999999997</v>
      </c>
      <c r="E6237" s="191">
        <v>621.61999500000002</v>
      </c>
      <c r="F6237" s="192">
        <v>621.61999500000002</v>
      </c>
      <c r="G6237" s="191">
        <v>385700000</v>
      </c>
      <c r="H6237" s="194">
        <f t="shared" si="194"/>
        <v>7.4388048948586969E-3</v>
      </c>
      <c r="I6237" s="193"/>
      <c r="J6237" s="197">
        <v>6235</v>
      </c>
      <c r="K6237" s="234"/>
      <c r="L6237" s="234"/>
      <c r="M6237" s="234"/>
      <c r="N6237" s="234"/>
      <c r="O6237" s="234"/>
      <c r="P6237" s="234"/>
      <c r="Q6237" s="7">
        <v>35090</v>
      </c>
      <c r="R6237" s="234">
        <v>0.27120499999999997</v>
      </c>
      <c r="S6237" s="234">
        <v>0.27901799999999999</v>
      </c>
      <c r="T6237" s="234">
        <v>0.25557999999999997</v>
      </c>
      <c r="U6237" s="234">
        <v>0.27343800000000001</v>
      </c>
      <c r="V6237" s="192">
        <v>0.236288</v>
      </c>
      <c r="W6237" s="234">
        <v>735750400</v>
      </c>
      <c r="X6237" s="194">
        <f t="shared" si="195"/>
        <v>1.2395295529038784E-2</v>
      </c>
      <c r="Y6237" s="193"/>
      <c r="Z6237" s="197">
        <v>6235</v>
      </c>
    </row>
    <row r="6238" spans="1:26" ht="14.4" x14ac:dyDescent="0.3">
      <c r="A6238" s="7">
        <v>35089</v>
      </c>
      <c r="B6238" s="191">
        <v>619.96002199999998</v>
      </c>
      <c r="C6238" s="191">
        <v>620.15002400000003</v>
      </c>
      <c r="D6238" s="191">
        <v>616.61999500000002</v>
      </c>
      <c r="E6238" s="191">
        <v>617.03002900000001</v>
      </c>
      <c r="F6238" s="192">
        <v>617.03002900000001</v>
      </c>
      <c r="G6238" s="191">
        <v>453270000</v>
      </c>
      <c r="H6238" s="194">
        <f t="shared" si="194"/>
        <v>-4.7260999032611292E-3</v>
      </c>
      <c r="I6238" s="193"/>
      <c r="J6238" s="197">
        <v>6236</v>
      </c>
      <c r="K6238" s="234"/>
      <c r="L6238" s="234"/>
      <c r="M6238" s="234"/>
      <c r="N6238" s="234"/>
      <c r="O6238" s="234"/>
      <c r="P6238" s="234"/>
      <c r="Q6238" s="7">
        <v>35089</v>
      </c>
      <c r="R6238" s="234">
        <v>0.28348200000000001</v>
      </c>
      <c r="S6238" s="234">
        <v>0.28571400000000002</v>
      </c>
      <c r="T6238" s="234">
        <v>0.26897300000000002</v>
      </c>
      <c r="U6238" s="234">
        <v>0.27008900000000002</v>
      </c>
      <c r="V6238" s="192">
        <v>0.23339499999999999</v>
      </c>
      <c r="W6238" s="234">
        <v>445200000</v>
      </c>
      <c r="X6238" s="194">
        <f t="shared" si="195"/>
        <v>-6.2015223489506728E-2</v>
      </c>
      <c r="Y6238" s="193"/>
      <c r="Z6238" s="197">
        <v>6236</v>
      </c>
    </row>
    <row r="6239" spans="1:26" ht="14.4" x14ac:dyDescent="0.3">
      <c r="A6239" s="7">
        <v>35088</v>
      </c>
      <c r="B6239" s="191">
        <v>612.78997800000002</v>
      </c>
      <c r="C6239" s="191">
        <v>619.96002199999998</v>
      </c>
      <c r="D6239" s="191">
        <v>612.78997800000002</v>
      </c>
      <c r="E6239" s="191">
        <v>619.96002199999998</v>
      </c>
      <c r="F6239" s="192">
        <v>619.96002199999998</v>
      </c>
      <c r="G6239" s="191">
        <v>476380000</v>
      </c>
      <c r="H6239" s="194">
        <f t="shared" si="194"/>
        <v>1.1700654804116202E-2</v>
      </c>
      <c r="I6239" s="193"/>
      <c r="J6239" s="197">
        <v>6237</v>
      </c>
      <c r="K6239" s="234"/>
      <c r="L6239" s="234"/>
      <c r="M6239" s="234"/>
      <c r="N6239" s="234"/>
      <c r="O6239" s="234"/>
      <c r="P6239" s="234"/>
      <c r="Q6239" s="7">
        <v>35088</v>
      </c>
      <c r="R6239" s="234">
        <v>0.28682999999999997</v>
      </c>
      <c r="S6239" s="234">
        <v>0.28794599999999998</v>
      </c>
      <c r="T6239" s="234">
        <v>0.28348200000000001</v>
      </c>
      <c r="U6239" s="234">
        <v>0.28794599999999998</v>
      </c>
      <c r="V6239" s="192">
        <v>0.24882599999999999</v>
      </c>
      <c r="W6239" s="234">
        <v>655894400</v>
      </c>
      <c r="X6239" s="194">
        <f t="shared" si="195"/>
        <v>1.9761971115227591E-2</v>
      </c>
      <c r="Y6239" s="193"/>
      <c r="Z6239" s="197">
        <v>6237</v>
      </c>
    </row>
    <row r="6240" spans="1:26" ht="14.4" x14ac:dyDescent="0.3">
      <c r="A6240" s="7">
        <v>35087</v>
      </c>
      <c r="B6240" s="191">
        <v>613.40002400000003</v>
      </c>
      <c r="C6240" s="191">
        <v>613.40002400000003</v>
      </c>
      <c r="D6240" s="191">
        <v>610.65002400000003</v>
      </c>
      <c r="E6240" s="191">
        <v>612.78997800000002</v>
      </c>
      <c r="F6240" s="192">
        <v>612.78997800000002</v>
      </c>
      <c r="G6240" s="191">
        <v>416910000</v>
      </c>
      <c r="H6240" s="194">
        <f t="shared" si="194"/>
        <v>-9.9453207716211503E-4</v>
      </c>
      <c r="I6240" s="193"/>
      <c r="J6240" s="197">
        <v>6238</v>
      </c>
      <c r="K6240" s="234"/>
      <c r="L6240" s="234"/>
      <c r="M6240" s="234"/>
      <c r="N6240" s="234"/>
      <c r="O6240" s="234"/>
      <c r="P6240" s="234"/>
      <c r="Q6240" s="7">
        <v>35087</v>
      </c>
      <c r="R6240" s="234">
        <v>0.30133900000000002</v>
      </c>
      <c r="S6240" s="234">
        <v>0.30357099999999998</v>
      </c>
      <c r="T6240" s="234">
        <v>0.27678599999999998</v>
      </c>
      <c r="U6240" s="234">
        <v>0.28236600000000001</v>
      </c>
      <c r="V6240" s="192">
        <v>0.244004</v>
      </c>
      <c r="W6240" s="234">
        <v>988288000</v>
      </c>
      <c r="X6240" s="194">
        <f t="shared" si="195"/>
        <v>3.6885315564923228E-2</v>
      </c>
      <c r="Y6240" s="193"/>
      <c r="Z6240" s="197">
        <v>6238</v>
      </c>
    </row>
    <row r="6241" spans="1:26" ht="14.4" x14ac:dyDescent="0.3">
      <c r="A6241" s="7">
        <v>35086</v>
      </c>
      <c r="B6241" s="191">
        <v>611.830017</v>
      </c>
      <c r="C6241" s="191">
        <v>613.45001200000002</v>
      </c>
      <c r="D6241" s="191">
        <v>610.95001200000002</v>
      </c>
      <c r="E6241" s="191">
        <v>613.40002400000003</v>
      </c>
      <c r="F6241" s="192">
        <v>613.40002400000003</v>
      </c>
      <c r="G6241" s="191">
        <v>398040000</v>
      </c>
      <c r="H6241" s="194">
        <f t="shared" si="194"/>
        <v>2.5660836447650662E-3</v>
      </c>
      <c r="I6241" s="193"/>
      <c r="J6241" s="197">
        <v>6239</v>
      </c>
      <c r="K6241" s="234"/>
      <c r="L6241" s="234"/>
      <c r="M6241" s="234"/>
      <c r="N6241" s="234"/>
      <c r="O6241" s="234"/>
      <c r="P6241" s="234"/>
      <c r="Q6241" s="7">
        <v>35086</v>
      </c>
      <c r="R6241" s="234">
        <v>0.265625</v>
      </c>
      <c r="S6241" s="234">
        <v>0.27678599999999998</v>
      </c>
      <c r="T6241" s="234">
        <v>0.26116099999999998</v>
      </c>
      <c r="U6241" s="234">
        <v>0.27232099999999998</v>
      </c>
      <c r="V6241" s="192">
        <v>0.23532400000000001</v>
      </c>
      <c r="W6241" s="234">
        <v>499744000</v>
      </c>
      <c r="X6241" s="194">
        <f t="shared" si="195"/>
        <v>2.0923987314588631E-2</v>
      </c>
      <c r="Y6241" s="193"/>
      <c r="Z6241" s="197">
        <v>6239</v>
      </c>
    </row>
    <row r="6242" spans="1:26" ht="14.4" x14ac:dyDescent="0.3">
      <c r="A6242" s="7">
        <v>35083</v>
      </c>
      <c r="B6242" s="191">
        <v>608.23999000000003</v>
      </c>
      <c r="C6242" s="191">
        <v>612.919983</v>
      </c>
      <c r="D6242" s="191">
        <v>606.76000999999997</v>
      </c>
      <c r="E6242" s="191">
        <v>611.830017</v>
      </c>
      <c r="F6242" s="192">
        <v>611.830017</v>
      </c>
      <c r="G6242" s="191">
        <v>497720000</v>
      </c>
      <c r="H6242" s="194">
        <f t="shared" si="194"/>
        <v>5.9023199050098028E-3</v>
      </c>
      <c r="I6242" s="193"/>
      <c r="J6242" s="197">
        <v>6240</v>
      </c>
      <c r="K6242" s="234"/>
      <c r="L6242" s="234"/>
      <c r="M6242" s="234"/>
      <c r="N6242" s="234"/>
      <c r="O6242" s="234"/>
      <c r="P6242" s="234"/>
      <c r="Q6242" s="7">
        <v>35083</v>
      </c>
      <c r="R6242" s="234">
        <v>0.27678599999999998</v>
      </c>
      <c r="S6242" s="234">
        <v>0.28348200000000001</v>
      </c>
      <c r="T6242" s="234">
        <v>0.26227699999999998</v>
      </c>
      <c r="U6242" s="234">
        <v>0.26674100000000001</v>
      </c>
      <c r="V6242" s="192">
        <v>0.23050100000000001</v>
      </c>
      <c r="W6242" s="234">
        <v>829225600</v>
      </c>
      <c r="X6242" s="194">
        <f t="shared" si="195"/>
        <v>-6.4582107420408597E-2</v>
      </c>
      <c r="Y6242" s="193"/>
      <c r="Z6242" s="197">
        <v>6240</v>
      </c>
    </row>
    <row r="6243" spans="1:26" ht="14.4" x14ac:dyDescent="0.3">
      <c r="A6243" s="7">
        <v>35082</v>
      </c>
      <c r="B6243" s="191">
        <v>606.36999500000002</v>
      </c>
      <c r="C6243" s="191">
        <v>608.27002000000005</v>
      </c>
      <c r="D6243" s="191">
        <v>604.11999500000002</v>
      </c>
      <c r="E6243" s="191">
        <v>608.23999000000003</v>
      </c>
      <c r="F6243" s="192">
        <v>608.23999000000003</v>
      </c>
      <c r="G6243" s="191">
        <v>450410000</v>
      </c>
      <c r="H6243" s="194">
        <f t="shared" si="194"/>
        <v>3.0839174355914776E-3</v>
      </c>
      <c r="I6243" s="193"/>
      <c r="J6243" s="197">
        <v>6241</v>
      </c>
      <c r="K6243" s="234"/>
      <c r="L6243" s="234"/>
      <c r="M6243" s="234"/>
      <c r="N6243" s="234"/>
      <c r="O6243" s="234"/>
      <c r="P6243" s="234"/>
      <c r="Q6243" s="7">
        <v>35082</v>
      </c>
      <c r="R6243" s="234">
        <v>0.29352699999999998</v>
      </c>
      <c r="S6243" s="234">
        <v>0.29799100000000001</v>
      </c>
      <c r="T6243" s="234">
        <v>0.27120499999999997</v>
      </c>
      <c r="U6243" s="234">
        <v>0.28515600000000002</v>
      </c>
      <c r="V6243" s="192">
        <v>0.246415</v>
      </c>
      <c r="W6243" s="234">
        <v>698387200</v>
      </c>
      <c r="X6243" s="194">
        <f t="shared" si="195"/>
        <v>-6.0660699582202472E-2</v>
      </c>
      <c r="Y6243" s="193"/>
      <c r="Z6243" s="197">
        <v>6241</v>
      </c>
    </row>
    <row r="6244" spans="1:26" ht="14.4" x14ac:dyDescent="0.3">
      <c r="A6244" s="7">
        <v>35081</v>
      </c>
      <c r="B6244" s="191">
        <v>608.44000200000005</v>
      </c>
      <c r="C6244" s="191">
        <v>609.92999299999997</v>
      </c>
      <c r="D6244" s="191">
        <v>604.70001200000002</v>
      </c>
      <c r="E6244" s="191">
        <v>606.36999500000002</v>
      </c>
      <c r="F6244" s="192">
        <v>606.36999500000002</v>
      </c>
      <c r="G6244" s="191">
        <v>458720000</v>
      </c>
      <c r="H6244" s="194">
        <f t="shared" si="194"/>
        <v>-3.402154679501221E-3</v>
      </c>
      <c r="I6244" s="193"/>
      <c r="J6244" s="197">
        <v>6242</v>
      </c>
      <c r="K6244" s="234"/>
      <c r="L6244" s="234"/>
      <c r="M6244" s="234"/>
      <c r="N6244" s="234"/>
      <c r="O6244" s="234"/>
      <c r="P6244" s="234"/>
      <c r="Q6244" s="7">
        <v>35081</v>
      </c>
      <c r="R6244" s="234">
        <v>0.30692000000000003</v>
      </c>
      <c r="S6244" s="234">
        <v>0.30692000000000003</v>
      </c>
      <c r="T6244" s="234">
        <v>0.30133900000000002</v>
      </c>
      <c r="U6244" s="234">
        <v>0.30357099999999998</v>
      </c>
      <c r="V6244" s="192">
        <v>0.26232800000000001</v>
      </c>
      <c r="W6244" s="234">
        <v>236409600</v>
      </c>
      <c r="X6244" s="194">
        <f t="shared" si="195"/>
        <v>-1.6274918625406913E-2</v>
      </c>
      <c r="Y6244" s="193"/>
      <c r="Z6244" s="197">
        <v>6242</v>
      </c>
    </row>
    <row r="6245" spans="1:26" ht="14.4" x14ac:dyDescent="0.3">
      <c r="A6245" s="7">
        <v>35080</v>
      </c>
      <c r="B6245" s="191">
        <v>599.82000700000003</v>
      </c>
      <c r="C6245" s="191">
        <v>608.44000200000005</v>
      </c>
      <c r="D6245" s="191">
        <v>599.04998799999998</v>
      </c>
      <c r="E6245" s="191">
        <v>608.44000200000005</v>
      </c>
      <c r="F6245" s="192">
        <v>608.44000200000005</v>
      </c>
      <c r="G6245" s="191">
        <v>425220000</v>
      </c>
      <c r="H6245" s="194">
        <f t="shared" si="194"/>
        <v>1.4370969456509003E-2</v>
      </c>
      <c r="I6245" s="193"/>
      <c r="J6245" s="197">
        <v>6243</v>
      </c>
      <c r="K6245" s="234"/>
      <c r="L6245" s="234"/>
      <c r="M6245" s="234"/>
      <c r="N6245" s="234"/>
      <c r="O6245" s="234"/>
      <c r="P6245" s="234"/>
      <c r="Q6245" s="7">
        <v>35080</v>
      </c>
      <c r="R6245" s="234">
        <v>0.30692000000000003</v>
      </c>
      <c r="S6245" s="234">
        <v>0.31026799999999999</v>
      </c>
      <c r="T6245" s="234">
        <v>0.30022300000000002</v>
      </c>
      <c r="U6245" s="234">
        <v>0.30859399999999998</v>
      </c>
      <c r="V6245" s="192">
        <v>0.26666800000000002</v>
      </c>
      <c r="W6245" s="234">
        <v>352912000</v>
      </c>
      <c r="X6245" s="194">
        <f t="shared" si="195"/>
        <v>1.2822265773361857E-2</v>
      </c>
      <c r="Y6245" s="193"/>
      <c r="Z6245" s="197">
        <v>6243</v>
      </c>
    </row>
    <row r="6246" spans="1:26" ht="14.4" x14ac:dyDescent="0.3">
      <c r="A6246" s="7">
        <v>35079</v>
      </c>
      <c r="B6246" s="191">
        <v>601.80999799999995</v>
      </c>
      <c r="C6246" s="191">
        <v>603.42999299999997</v>
      </c>
      <c r="D6246" s="191">
        <v>598.46997099999999</v>
      </c>
      <c r="E6246" s="191">
        <v>599.82000700000003</v>
      </c>
      <c r="F6246" s="192">
        <v>599.82000700000003</v>
      </c>
      <c r="G6246" s="191">
        <v>306180000</v>
      </c>
      <c r="H6246" s="194">
        <f t="shared" si="194"/>
        <v>-3.3066765368027638E-3</v>
      </c>
      <c r="I6246" s="193"/>
      <c r="J6246" s="197">
        <v>6244</v>
      </c>
      <c r="K6246" s="234"/>
      <c r="L6246" s="234"/>
      <c r="M6246" s="234"/>
      <c r="N6246" s="234"/>
      <c r="O6246" s="234"/>
      <c r="P6246" s="234"/>
      <c r="Q6246" s="7">
        <v>35079</v>
      </c>
      <c r="R6246" s="234">
        <v>0.30133900000000002</v>
      </c>
      <c r="S6246" s="234">
        <v>0.30803599999999998</v>
      </c>
      <c r="T6246" s="234">
        <v>0.29799100000000001</v>
      </c>
      <c r="U6246" s="234">
        <v>0.30468800000000001</v>
      </c>
      <c r="V6246" s="192">
        <v>0.26329200000000003</v>
      </c>
      <c r="W6246" s="234">
        <v>363081600</v>
      </c>
      <c r="X6246" s="194">
        <f t="shared" si="195"/>
        <v>7.3805397091402146E-3</v>
      </c>
      <c r="Y6246" s="193"/>
      <c r="Z6246" s="197">
        <v>6244</v>
      </c>
    </row>
    <row r="6247" spans="1:26" ht="14.4" x14ac:dyDescent="0.3">
      <c r="A6247" s="7">
        <v>35076</v>
      </c>
      <c r="B6247" s="191">
        <v>602.69000200000005</v>
      </c>
      <c r="C6247" s="191">
        <v>604.79998799999998</v>
      </c>
      <c r="D6247" s="191">
        <v>597.46002199999998</v>
      </c>
      <c r="E6247" s="191">
        <v>601.80999799999995</v>
      </c>
      <c r="F6247" s="192">
        <v>601.80999799999995</v>
      </c>
      <c r="G6247" s="191">
        <v>383400000</v>
      </c>
      <c r="H6247" s="194">
        <f t="shared" si="194"/>
        <v>-1.4601270920039237E-3</v>
      </c>
      <c r="I6247" s="193"/>
      <c r="J6247" s="197">
        <v>6245</v>
      </c>
      <c r="K6247" s="234"/>
      <c r="L6247" s="234"/>
      <c r="M6247" s="234"/>
      <c r="N6247" s="234"/>
      <c r="O6247" s="234"/>
      <c r="P6247" s="234"/>
      <c r="Q6247" s="7">
        <v>35076</v>
      </c>
      <c r="R6247" s="234">
        <v>0.31026799999999999</v>
      </c>
      <c r="S6247" s="234">
        <v>0.31026799999999999</v>
      </c>
      <c r="T6247" s="234">
        <v>0.296875</v>
      </c>
      <c r="U6247" s="234">
        <v>0.30245499999999997</v>
      </c>
      <c r="V6247" s="192">
        <v>0.26136300000000001</v>
      </c>
      <c r="W6247" s="234">
        <v>401856000</v>
      </c>
      <c r="X6247" s="194">
        <f t="shared" si="195"/>
        <v>-3.2146613144524577E-2</v>
      </c>
      <c r="Y6247" s="193"/>
      <c r="Z6247" s="197">
        <v>6245</v>
      </c>
    </row>
    <row r="6248" spans="1:26" ht="14.4" x14ac:dyDescent="0.3">
      <c r="A6248" s="7">
        <v>35075</v>
      </c>
      <c r="B6248" s="191">
        <v>598.47997999999995</v>
      </c>
      <c r="C6248" s="191">
        <v>602.71002199999998</v>
      </c>
      <c r="D6248" s="191">
        <v>597.53997800000002</v>
      </c>
      <c r="E6248" s="191">
        <v>602.69000200000005</v>
      </c>
      <c r="F6248" s="192">
        <v>602.69000200000005</v>
      </c>
      <c r="G6248" s="191">
        <v>408800000</v>
      </c>
      <c r="H6248" s="194">
        <f t="shared" si="194"/>
        <v>7.0345243628702411E-3</v>
      </c>
      <c r="I6248" s="193"/>
      <c r="J6248" s="197">
        <v>6246</v>
      </c>
      <c r="K6248" s="234"/>
      <c r="L6248" s="234"/>
      <c r="M6248" s="234"/>
      <c r="N6248" s="234"/>
      <c r="O6248" s="234"/>
      <c r="P6248" s="234"/>
      <c r="Q6248" s="7">
        <v>35075</v>
      </c>
      <c r="R6248" s="234">
        <v>0.29129500000000003</v>
      </c>
      <c r="S6248" s="234">
        <v>0.3125</v>
      </c>
      <c r="T6248" s="234">
        <v>0.28906300000000001</v>
      </c>
      <c r="U6248" s="234">
        <v>0.3125</v>
      </c>
      <c r="V6248" s="192">
        <v>0.27004400000000001</v>
      </c>
      <c r="W6248" s="234">
        <v>756739200</v>
      </c>
      <c r="X6248" s="194">
        <f t="shared" si="195"/>
        <v>2.1899136068297097E-2</v>
      </c>
      <c r="Y6248" s="193"/>
      <c r="Z6248" s="197">
        <v>6246</v>
      </c>
    </row>
    <row r="6249" spans="1:26" ht="14.4" x14ac:dyDescent="0.3">
      <c r="A6249" s="7">
        <v>35074</v>
      </c>
      <c r="B6249" s="191">
        <v>609.45001200000002</v>
      </c>
      <c r="C6249" s="191">
        <v>609.45001200000002</v>
      </c>
      <c r="D6249" s="191">
        <v>597.28997800000002</v>
      </c>
      <c r="E6249" s="191">
        <v>598.47997999999995</v>
      </c>
      <c r="F6249" s="192">
        <v>598.47997999999995</v>
      </c>
      <c r="G6249" s="191">
        <v>496830000</v>
      </c>
      <c r="H6249" s="194">
        <f t="shared" si="194"/>
        <v>-1.7999888069573228E-2</v>
      </c>
      <c r="I6249" s="193"/>
      <c r="J6249" s="197">
        <v>6247</v>
      </c>
      <c r="K6249" s="234"/>
      <c r="L6249" s="234"/>
      <c r="M6249" s="234"/>
      <c r="N6249" s="234"/>
      <c r="O6249" s="234"/>
      <c r="P6249" s="234"/>
      <c r="Q6249" s="7">
        <v>35074</v>
      </c>
      <c r="R6249" s="234">
        <v>0.29017900000000002</v>
      </c>
      <c r="S6249" s="234">
        <v>0.31026799999999999</v>
      </c>
      <c r="T6249" s="234">
        <v>0.28794599999999998</v>
      </c>
      <c r="U6249" s="234">
        <v>0.30580400000000002</v>
      </c>
      <c r="V6249" s="192">
        <v>0.26425700000000002</v>
      </c>
      <c r="W6249" s="234">
        <v>365433600</v>
      </c>
      <c r="X6249" s="194">
        <f t="shared" si="195"/>
        <v>4.5800288106884482E-2</v>
      </c>
      <c r="Y6249" s="193"/>
      <c r="Z6249" s="197">
        <v>6247</v>
      </c>
    </row>
    <row r="6250" spans="1:26" ht="14.4" x14ac:dyDescent="0.3">
      <c r="A6250" s="7">
        <v>35073</v>
      </c>
      <c r="B6250" s="191">
        <v>618.46002199999998</v>
      </c>
      <c r="C6250" s="191">
        <v>619.15002400000003</v>
      </c>
      <c r="D6250" s="191">
        <v>608.21002199999998</v>
      </c>
      <c r="E6250" s="191">
        <v>609.45001200000002</v>
      </c>
      <c r="F6250" s="192">
        <v>609.45001200000002</v>
      </c>
      <c r="G6250" s="191">
        <v>417400000</v>
      </c>
      <c r="H6250" s="194">
        <f t="shared" si="194"/>
        <v>-1.4568459851071774E-2</v>
      </c>
      <c r="I6250" s="193"/>
      <c r="J6250" s="197">
        <v>6248</v>
      </c>
      <c r="K6250" s="234"/>
      <c r="L6250" s="234"/>
      <c r="M6250" s="234"/>
      <c r="N6250" s="234"/>
      <c r="O6250" s="234"/>
      <c r="P6250" s="234"/>
      <c r="Q6250" s="7">
        <v>35073</v>
      </c>
      <c r="R6250" s="234">
        <v>0.30915199999999998</v>
      </c>
      <c r="S6250" s="234">
        <v>0.30915199999999998</v>
      </c>
      <c r="T6250" s="234">
        <v>0.29241099999999998</v>
      </c>
      <c r="U6250" s="234">
        <v>0.29241099999999998</v>
      </c>
      <c r="V6250" s="192">
        <v>0.25268400000000002</v>
      </c>
      <c r="W6250" s="234">
        <v>251216000</v>
      </c>
      <c r="X6250" s="194">
        <f t="shared" si="195"/>
        <v>-5.4149354295339618E-2</v>
      </c>
      <c r="Y6250" s="193"/>
      <c r="Z6250" s="197">
        <v>6248</v>
      </c>
    </row>
    <row r="6251" spans="1:26" ht="14.4" x14ac:dyDescent="0.3">
      <c r="A6251" s="7">
        <v>35072</v>
      </c>
      <c r="B6251" s="191">
        <v>616.71002199999998</v>
      </c>
      <c r="C6251" s="191">
        <v>618.46002199999998</v>
      </c>
      <c r="D6251" s="191">
        <v>616.48999000000003</v>
      </c>
      <c r="E6251" s="191">
        <v>618.46002199999998</v>
      </c>
      <c r="F6251" s="192">
        <v>618.46002199999998</v>
      </c>
      <c r="G6251" s="191">
        <v>130360000</v>
      </c>
      <c r="H6251" s="194">
        <f t="shared" si="194"/>
        <v>2.8376383349904438E-3</v>
      </c>
      <c r="I6251" s="193"/>
      <c r="J6251" s="197">
        <v>6249</v>
      </c>
      <c r="K6251" s="234"/>
      <c r="L6251" s="234"/>
      <c r="M6251" s="234"/>
      <c r="N6251" s="234"/>
      <c r="O6251" s="234"/>
      <c r="P6251" s="234"/>
      <c r="Q6251" s="7">
        <v>35072</v>
      </c>
      <c r="R6251" s="234">
        <v>0.30803599999999998</v>
      </c>
      <c r="S6251" s="234">
        <v>0.31696400000000002</v>
      </c>
      <c r="T6251" s="234">
        <v>0.30357099999999998</v>
      </c>
      <c r="U6251" s="234">
        <v>0.30915199999999998</v>
      </c>
      <c r="V6251" s="192">
        <v>0.26715</v>
      </c>
      <c r="W6251" s="234">
        <v>121340800</v>
      </c>
      <c r="X6251" s="194">
        <f t="shared" si="195"/>
        <v>1.094767593668277E-2</v>
      </c>
      <c r="Y6251" s="193"/>
      <c r="Z6251" s="197">
        <v>6249</v>
      </c>
    </row>
    <row r="6252" spans="1:26" ht="14.4" x14ac:dyDescent="0.3">
      <c r="A6252" s="7">
        <v>35069</v>
      </c>
      <c r="B6252" s="191">
        <v>617.70001200000002</v>
      </c>
      <c r="C6252" s="191">
        <v>617.70001200000002</v>
      </c>
      <c r="D6252" s="191">
        <v>612.02002000000005</v>
      </c>
      <c r="E6252" s="191">
        <v>616.71002199999998</v>
      </c>
      <c r="F6252" s="192">
        <v>616.71002199999998</v>
      </c>
      <c r="G6252" s="191">
        <v>437110000</v>
      </c>
      <c r="H6252" s="194">
        <f t="shared" si="194"/>
        <v>-1.6027035466530544E-3</v>
      </c>
      <c r="I6252" s="193"/>
      <c r="J6252" s="197">
        <v>6250</v>
      </c>
      <c r="K6252" s="234"/>
      <c r="L6252" s="234"/>
      <c r="M6252" s="234"/>
      <c r="N6252" s="234"/>
      <c r="O6252" s="234"/>
      <c r="P6252" s="234"/>
      <c r="Q6252" s="7">
        <v>35069</v>
      </c>
      <c r="R6252" s="234">
        <v>0.28236600000000001</v>
      </c>
      <c r="S6252" s="234">
        <v>0.30580400000000002</v>
      </c>
      <c r="T6252" s="234">
        <v>0.28013399999999999</v>
      </c>
      <c r="U6252" s="234">
        <v>0.30580400000000002</v>
      </c>
      <c r="V6252" s="192">
        <v>0.26425700000000002</v>
      </c>
      <c r="W6252" s="234">
        <v>445928000</v>
      </c>
      <c r="X6252" s="194">
        <f t="shared" si="195"/>
        <v>8.5150767284957074E-2</v>
      </c>
      <c r="Y6252" s="193"/>
      <c r="Z6252" s="197">
        <v>6250</v>
      </c>
    </row>
    <row r="6253" spans="1:26" ht="14.4" x14ac:dyDescent="0.3">
      <c r="A6253" s="7">
        <v>35068</v>
      </c>
      <c r="B6253" s="191">
        <v>621.32000700000003</v>
      </c>
      <c r="C6253" s="191">
        <v>624.48999000000003</v>
      </c>
      <c r="D6253" s="191">
        <v>613.96002199999998</v>
      </c>
      <c r="E6253" s="191">
        <v>617.70001200000002</v>
      </c>
      <c r="F6253" s="192">
        <v>617.70001200000002</v>
      </c>
      <c r="G6253" s="191">
        <v>512580000</v>
      </c>
      <c r="H6253" s="194">
        <f t="shared" si="194"/>
        <v>-5.8262971724971618E-3</v>
      </c>
      <c r="I6253" s="193"/>
      <c r="J6253" s="197">
        <v>6251</v>
      </c>
      <c r="K6253" s="234"/>
      <c r="L6253" s="234"/>
      <c r="M6253" s="234"/>
      <c r="N6253" s="234"/>
      <c r="O6253" s="234"/>
      <c r="P6253" s="234"/>
      <c r="Q6253" s="7">
        <v>35068</v>
      </c>
      <c r="R6253" s="234">
        <v>0.28906300000000001</v>
      </c>
      <c r="S6253" s="234">
        <v>0.28906300000000001</v>
      </c>
      <c r="T6253" s="234">
        <v>0.28013399999999999</v>
      </c>
      <c r="U6253" s="234">
        <v>0.281808</v>
      </c>
      <c r="V6253" s="192">
        <v>0.24352099999999999</v>
      </c>
      <c r="W6253" s="234">
        <v>300182400</v>
      </c>
      <c r="X6253" s="194">
        <f t="shared" si="195"/>
        <v>-1.7509813968312929E-2</v>
      </c>
      <c r="Y6253" s="193"/>
      <c r="Z6253" s="197">
        <v>6251</v>
      </c>
    </row>
    <row r="6254" spans="1:26" ht="14.4" x14ac:dyDescent="0.3">
      <c r="A6254" s="7">
        <v>35067</v>
      </c>
      <c r="B6254" s="191">
        <v>620.72997999999995</v>
      </c>
      <c r="C6254" s="191">
        <v>623.25</v>
      </c>
      <c r="D6254" s="191">
        <v>619.55999799999995</v>
      </c>
      <c r="E6254" s="191">
        <v>621.32000700000003</v>
      </c>
      <c r="F6254" s="192">
        <v>621.32000700000003</v>
      </c>
      <c r="G6254" s="191">
        <v>468950000</v>
      </c>
      <c r="H6254" s="194">
        <f t="shared" si="194"/>
        <v>9.5053730125952253E-4</v>
      </c>
      <c r="I6254" s="193"/>
      <c r="J6254" s="197">
        <v>6252</v>
      </c>
      <c r="K6254" s="234"/>
      <c r="L6254" s="234"/>
      <c r="M6254" s="234"/>
      <c r="N6254" s="234"/>
      <c r="O6254" s="234"/>
      <c r="P6254" s="234"/>
      <c r="Q6254" s="7">
        <v>35067</v>
      </c>
      <c r="R6254" s="234">
        <v>0.28571400000000002</v>
      </c>
      <c r="S6254" s="234">
        <v>0.29352699999999998</v>
      </c>
      <c r="T6254" s="234">
        <v>0.28459800000000002</v>
      </c>
      <c r="U6254" s="234">
        <v>0.28682999999999997</v>
      </c>
      <c r="V6254" s="192">
        <v>0.247861</v>
      </c>
      <c r="W6254" s="234">
        <v>429833600</v>
      </c>
      <c r="X6254" s="194">
        <f t="shared" si="195"/>
        <v>0</v>
      </c>
      <c r="Y6254" s="193"/>
      <c r="Z6254" s="197">
        <v>6252</v>
      </c>
    </row>
    <row r="6255" spans="1:26" ht="14.4" x14ac:dyDescent="0.3">
      <c r="A6255" s="7">
        <v>35066</v>
      </c>
      <c r="B6255" s="191">
        <v>615.92999299999997</v>
      </c>
      <c r="C6255" s="191">
        <v>620.73999000000003</v>
      </c>
      <c r="D6255" s="191">
        <v>613.169983</v>
      </c>
      <c r="E6255" s="191">
        <v>620.72997999999995</v>
      </c>
      <c r="F6255" s="192">
        <v>620.72997999999995</v>
      </c>
      <c r="G6255" s="191">
        <v>364180000</v>
      </c>
      <c r="H6255" s="194">
        <f t="shared" si="194"/>
        <v>7.7930723532730894E-3</v>
      </c>
      <c r="I6255" s="193"/>
      <c r="J6255" s="197">
        <v>6253</v>
      </c>
      <c r="K6255" s="234"/>
      <c r="L6255" s="234"/>
      <c r="M6255" s="234"/>
      <c r="N6255" s="234"/>
      <c r="O6255" s="234"/>
      <c r="P6255" s="234"/>
      <c r="Q6255" s="7">
        <v>35066</v>
      </c>
      <c r="R6255" s="234">
        <v>0.28794599999999998</v>
      </c>
      <c r="S6255" s="234">
        <v>0.28794599999999998</v>
      </c>
      <c r="T6255" s="234">
        <v>0.28348200000000001</v>
      </c>
      <c r="U6255" s="234">
        <v>0.28682999999999997</v>
      </c>
      <c r="V6255" s="192">
        <v>0.247861</v>
      </c>
      <c r="W6255" s="234">
        <v>139294400</v>
      </c>
      <c r="X6255" s="194">
        <f t="shared" si="195"/>
        <v>7.843631572955069E-3</v>
      </c>
      <c r="Y6255" s="193"/>
      <c r="Z6255" s="197">
        <v>6253</v>
      </c>
    </row>
    <row r="6256" spans="1:26" ht="14.4" x14ac:dyDescent="0.3">
      <c r="A6256" s="7">
        <v>35062</v>
      </c>
      <c r="B6256" s="191">
        <v>614.11999500000002</v>
      </c>
      <c r="C6256" s="191">
        <v>615.92999299999997</v>
      </c>
      <c r="D6256" s="191">
        <v>612.35998500000005</v>
      </c>
      <c r="E6256" s="191">
        <v>615.92999299999997</v>
      </c>
      <c r="F6256" s="192">
        <v>615.92999299999997</v>
      </c>
      <c r="G6256" s="191">
        <v>321250000</v>
      </c>
      <c r="H6256" s="194">
        <f t="shared" si="194"/>
        <v>2.9473034826035106E-3</v>
      </c>
      <c r="I6256" s="193"/>
      <c r="J6256" s="197">
        <v>6254</v>
      </c>
      <c r="K6256" s="234"/>
      <c r="L6256" s="234"/>
      <c r="M6256" s="234"/>
      <c r="N6256" s="234"/>
      <c r="O6256" s="234"/>
      <c r="P6256" s="234"/>
      <c r="Q6256" s="7">
        <v>35062</v>
      </c>
      <c r="R6256" s="234">
        <v>0.28571400000000002</v>
      </c>
      <c r="S6256" s="234">
        <v>0.28906300000000001</v>
      </c>
      <c r="T6256" s="234">
        <v>0.28236600000000001</v>
      </c>
      <c r="U6256" s="234">
        <v>0.28459800000000002</v>
      </c>
      <c r="V6256" s="192">
        <v>0.24593200000000001</v>
      </c>
      <c r="W6256" s="234">
        <v>304136000</v>
      </c>
      <c r="X6256" s="194">
        <f t="shared" si="195"/>
        <v>-3.9085124566114356E-3</v>
      </c>
      <c r="Y6256" s="193"/>
      <c r="Z6256" s="197">
        <v>6254</v>
      </c>
    </row>
    <row r="6257" spans="1:26" ht="14.4" x14ac:dyDescent="0.3">
      <c r="A6257" s="7">
        <v>35061</v>
      </c>
      <c r="B6257" s="191">
        <v>614.53002900000001</v>
      </c>
      <c r="C6257" s="191">
        <v>615.5</v>
      </c>
      <c r="D6257" s="191">
        <v>612.40002400000003</v>
      </c>
      <c r="E6257" s="191">
        <v>614.11999500000002</v>
      </c>
      <c r="F6257" s="192">
        <v>614.11999500000002</v>
      </c>
      <c r="G6257" s="191">
        <v>288660000</v>
      </c>
      <c r="H6257" s="194">
        <f t="shared" si="194"/>
        <v>-6.6723183677000757E-4</v>
      </c>
      <c r="I6257" s="193"/>
      <c r="J6257" s="197">
        <v>6255</v>
      </c>
      <c r="K6257" s="234"/>
      <c r="L6257" s="234"/>
      <c r="M6257" s="234"/>
      <c r="N6257" s="234"/>
      <c r="O6257" s="234"/>
      <c r="P6257" s="234"/>
      <c r="Q6257" s="7">
        <v>35061</v>
      </c>
      <c r="R6257" s="234">
        <v>0.28682999999999997</v>
      </c>
      <c r="S6257" s="234">
        <v>0.29241099999999998</v>
      </c>
      <c r="T6257" s="234">
        <v>0.28459800000000002</v>
      </c>
      <c r="U6257" s="234">
        <v>0.28571400000000002</v>
      </c>
      <c r="V6257" s="192">
        <v>0.24689700000000001</v>
      </c>
      <c r="W6257" s="234">
        <v>249995200</v>
      </c>
      <c r="X6257" s="194">
        <f t="shared" si="195"/>
        <v>-1.1581728652067764E-2</v>
      </c>
      <c r="Y6257" s="193"/>
      <c r="Z6257" s="197">
        <v>6255</v>
      </c>
    </row>
    <row r="6258" spans="1:26" ht="14.4" x14ac:dyDescent="0.3">
      <c r="A6258" s="7">
        <v>35060</v>
      </c>
      <c r="B6258" s="191">
        <v>614.29998799999998</v>
      </c>
      <c r="C6258" s="191">
        <v>615.72997999999995</v>
      </c>
      <c r="D6258" s="191">
        <v>613.75</v>
      </c>
      <c r="E6258" s="191">
        <v>614.53002900000001</v>
      </c>
      <c r="F6258" s="192">
        <v>614.53002900000001</v>
      </c>
      <c r="G6258" s="191">
        <v>252300000</v>
      </c>
      <c r="H6258" s="194">
        <f t="shared" si="194"/>
        <v>3.7447664739337155E-4</v>
      </c>
      <c r="I6258" s="193"/>
      <c r="J6258" s="197">
        <v>6256</v>
      </c>
      <c r="K6258" s="234"/>
      <c r="L6258" s="234"/>
      <c r="M6258" s="234"/>
      <c r="N6258" s="234"/>
      <c r="O6258" s="234"/>
      <c r="P6258" s="234"/>
      <c r="Q6258" s="7">
        <v>35060</v>
      </c>
      <c r="R6258" s="234">
        <v>0.28682999999999997</v>
      </c>
      <c r="S6258" s="234">
        <v>0.29799100000000001</v>
      </c>
      <c r="T6258" s="234">
        <v>0.28459800000000002</v>
      </c>
      <c r="U6258" s="234">
        <v>0.28906300000000001</v>
      </c>
      <c r="V6258" s="192">
        <v>0.24979000000000001</v>
      </c>
      <c r="W6258" s="234">
        <v>268564800</v>
      </c>
      <c r="X6258" s="194">
        <f t="shared" si="195"/>
        <v>9.7461789400071323E-3</v>
      </c>
      <c r="Y6258" s="193"/>
      <c r="Z6258" s="197">
        <v>6256</v>
      </c>
    </row>
    <row r="6259" spans="1:26" ht="14.4" x14ac:dyDescent="0.3">
      <c r="A6259" s="7">
        <v>35059</v>
      </c>
      <c r="B6259" s="191">
        <v>611.96002199999998</v>
      </c>
      <c r="C6259" s="191">
        <v>614.5</v>
      </c>
      <c r="D6259" s="191">
        <v>611.96002199999998</v>
      </c>
      <c r="E6259" s="191">
        <v>614.29998799999998</v>
      </c>
      <c r="F6259" s="192">
        <v>614.29998799999998</v>
      </c>
      <c r="G6259" s="191">
        <v>217280000</v>
      </c>
      <c r="H6259" s="194">
        <f t="shared" si="194"/>
        <v>3.8401437272951137E-3</v>
      </c>
      <c r="I6259" s="193"/>
      <c r="J6259" s="197">
        <v>6257</v>
      </c>
      <c r="K6259" s="234"/>
      <c r="L6259" s="234"/>
      <c r="M6259" s="234"/>
      <c r="N6259" s="234"/>
      <c r="O6259" s="234"/>
      <c r="P6259" s="234"/>
      <c r="Q6259" s="7">
        <v>35059</v>
      </c>
      <c r="R6259" s="234">
        <v>0.29017900000000002</v>
      </c>
      <c r="S6259" s="234">
        <v>0.29017900000000002</v>
      </c>
      <c r="T6259" s="234">
        <v>0.28348200000000001</v>
      </c>
      <c r="U6259" s="234">
        <v>0.28627200000000003</v>
      </c>
      <c r="V6259" s="192">
        <v>0.24737899999999999</v>
      </c>
      <c r="W6259" s="234">
        <v>139507200</v>
      </c>
      <c r="X6259" s="194">
        <f t="shared" si="195"/>
        <v>-5.8153086896064075E-3</v>
      </c>
      <c r="Y6259" s="193"/>
      <c r="Z6259" s="197">
        <v>6257</v>
      </c>
    </row>
    <row r="6260" spans="1:26" ht="14.4" x14ac:dyDescent="0.3">
      <c r="A6260" s="7">
        <v>35055</v>
      </c>
      <c r="B6260" s="191">
        <v>610.48999000000003</v>
      </c>
      <c r="C6260" s="191">
        <v>613.5</v>
      </c>
      <c r="D6260" s="191">
        <v>610.45001200000002</v>
      </c>
      <c r="E6260" s="191">
        <v>611.95001200000002</v>
      </c>
      <c r="F6260" s="192">
        <v>611.95001200000002</v>
      </c>
      <c r="G6260" s="191">
        <v>289600000</v>
      </c>
      <c r="H6260" s="194">
        <f t="shared" si="194"/>
        <v>2.3915576404454734E-3</v>
      </c>
      <c r="I6260" s="193"/>
      <c r="J6260" s="197">
        <v>6258</v>
      </c>
      <c r="K6260" s="234"/>
      <c r="L6260" s="234"/>
      <c r="M6260" s="234"/>
      <c r="N6260" s="234"/>
      <c r="O6260" s="234"/>
      <c r="P6260" s="234"/>
      <c r="Q6260" s="7">
        <v>35055</v>
      </c>
      <c r="R6260" s="234">
        <v>0.29129500000000003</v>
      </c>
      <c r="S6260" s="234">
        <v>0.29352699999999998</v>
      </c>
      <c r="T6260" s="234">
        <v>0.28682999999999997</v>
      </c>
      <c r="U6260" s="234">
        <v>0.28794599999999998</v>
      </c>
      <c r="V6260" s="192">
        <v>0.24882599999999999</v>
      </c>
      <c r="W6260" s="234">
        <v>234662400</v>
      </c>
      <c r="X6260" s="194">
        <f t="shared" si="195"/>
        <v>-7.6927678411198739E-3</v>
      </c>
      <c r="Y6260" s="193"/>
      <c r="Z6260" s="197">
        <v>6258</v>
      </c>
    </row>
    <row r="6261" spans="1:26" ht="14.4" x14ac:dyDescent="0.3">
      <c r="A6261" s="7">
        <v>35054</v>
      </c>
      <c r="B6261" s="191">
        <v>605.94000200000005</v>
      </c>
      <c r="C6261" s="191">
        <v>610.52002000000005</v>
      </c>
      <c r="D6261" s="191">
        <v>605.94000200000005</v>
      </c>
      <c r="E6261" s="191">
        <v>610.48999000000003</v>
      </c>
      <c r="F6261" s="192">
        <v>610.48999000000003</v>
      </c>
      <c r="G6261" s="191">
        <v>415810000</v>
      </c>
      <c r="H6261" s="194">
        <f t="shared" si="194"/>
        <v>7.5089744611381249E-3</v>
      </c>
      <c r="I6261" s="193"/>
      <c r="J6261" s="197">
        <v>6259</v>
      </c>
      <c r="K6261" s="234"/>
      <c r="L6261" s="234"/>
      <c r="M6261" s="234"/>
      <c r="N6261" s="234"/>
      <c r="O6261" s="234"/>
      <c r="P6261" s="234"/>
      <c r="Q6261" s="7">
        <v>35054</v>
      </c>
      <c r="R6261" s="234">
        <v>0.29241099999999998</v>
      </c>
      <c r="S6261" s="234">
        <v>0.29241099999999998</v>
      </c>
      <c r="T6261" s="234">
        <v>0.28236600000000001</v>
      </c>
      <c r="U6261" s="234">
        <v>0.29017900000000002</v>
      </c>
      <c r="V6261" s="192">
        <v>0.25075500000000001</v>
      </c>
      <c r="W6261" s="234">
        <v>332875200</v>
      </c>
      <c r="X6261" s="194">
        <f t="shared" si="195"/>
        <v>-3.8296672082759756E-3</v>
      </c>
      <c r="Y6261" s="193"/>
      <c r="Z6261" s="197">
        <v>6259</v>
      </c>
    </row>
    <row r="6262" spans="1:26" ht="14.4" x14ac:dyDescent="0.3">
      <c r="A6262" s="7">
        <v>35053</v>
      </c>
      <c r="B6262" s="191">
        <v>611.92999299999997</v>
      </c>
      <c r="C6262" s="191">
        <v>614.27002000000005</v>
      </c>
      <c r="D6262" s="191">
        <v>605.92999299999997</v>
      </c>
      <c r="E6262" s="191">
        <v>605.94000200000005</v>
      </c>
      <c r="F6262" s="192">
        <v>605.94000200000005</v>
      </c>
      <c r="G6262" s="191">
        <v>437680000</v>
      </c>
      <c r="H6262" s="194">
        <f t="shared" si="194"/>
        <v>-9.7886867264568266E-3</v>
      </c>
      <c r="I6262" s="193"/>
      <c r="J6262" s="197">
        <v>6260</v>
      </c>
      <c r="K6262" s="234"/>
      <c r="L6262" s="234"/>
      <c r="M6262" s="234"/>
      <c r="N6262" s="234"/>
      <c r="O6262" s="234"/>
      <c r="P6262" s="234"/>
      <c r="Q6262" s="7">
        <v>35053</v>
      </c>
      <c r="R6262" s="234">
        <v>0.29910700000000001</v>
      </c>
      <c r="S6262" s="234">
        <v>0.30022300000000002</v>
      </c>
      <c r="T6262" s="234">
        <v>0.29017900000000002</v>
      </c>
      <c r="U6262" s="234">
        <v>0.29129500000000003</v>
      </c>
      <c r="V6262" s="192">
        <v>0.25171900000000003</v>
      </c>
      <c r="W6262" s="234">
        <v>365736000</v>
      </c>
      <c r="X6262" s="194">
        <f t="shared" si="195"/>
        <v>-3.8189992243275934E-3</v>
      </c>
      <c r="Y6262" s="193"/>
      <c r="Z6262" s="197">
        <v>6260</v>
      </c>
    </row>
    <row r="6263" spans="1:26" ht="14.4" x14ac:dyDescent="0.3">
      <c r="A6263" s="7">
        <v>35052</v>
      </c>
      <c r="B6263" s="191">
        <v>606.80999799999995</v>
      </c>
      <c r="C6263" s="191">
        <v>611.94000200000005</v>
      </c>
      <c r="D6263" s="191">
        <v>605.04998799999998</v>
      </c>
      <c r="E6263" s="191">
        <v>611.92999299999997</v>
      </c>
      <c r="F6263" s="192">
        <v>611.92999299999997</v>
      </c>
      <c r="G6263" s="191">
        <v>478280000</v>
      </c>
      <c r="H6263" s="194">
        <f t="shared" si="194"/>
        <v>8.4375587364663319E-3</v>
      </c>
      <c r="I6263" s="193"/>
      <c r="J6263" s="197">
        <v>6261</v>
      </c>
      <c r="K6263" s="234"/>
      <c r="L6263" s="234"/>
      <c r="M6263" s="234"/>
      <c r="N6263" s="234"/>
      <c r="O6263" s="234"/>
      <c r="P6263" s="234"/>
      <c r="Q6263" s="7">
        <v>35052</v>
      </c>
      <c r="R6263" s="234">
        <v>0.29241099999999998</v>
      </c>
      <c r="S6263" s="234">
        <v>0.296875</v>
      </c>
      <c r="T6263" s="234">
        <v>0.28794599999999998</v>
      </c>
      <c r="U6263" s="234">
        <v>0.29241099999999998</v>
      </c>
      <c r="V6263" s="192">
        <v>0.25268400000000002</v>
      </c>
      <c r="W6263" s="234">
        <v>430864000</v>
      </c>
      <c r="X6263" s="194">
        <f t="shared" si="195"/>
        <v>1.5504810590533257E-2</v>
      </c>
      <c r="Y6263" s="193"/>
      <c r="Z6263" s="197">
        <v>6261</v>
      </c>
    </row>
    <row r="6264" spans="1:26" ht="14.4" x14ac:dyDescent="0.3">
      <c r="A6264" s="7">
        <v>35051</v>
      </c>
      <c r="B6264" s="191">
        <v>616.34002699999996</v>
      </c>
      <c r="C6264" s="191">
        <v>616.34002699999996</v>
      </c>
      <c r="D6264" s="191">
        <v>606.13000499999998</v>
      </c>
      <c r="E6264" s="191">
        <v>606.80999799999995</v>
      </c>
      <c r="F6264" s="192">
        <v>606.80999799999995</v>
      </c>
      <c r="G6264" s="191">
        <v>426270000</v>
      </c>
      <c r="H6264" s="194">
        <f t="shared" si="194"/>
        <v>-1.5462291239442759E-2</v>
      </c>
      <c r="I6264" s="193"/>
      <c r="J6264" s="197">
        <v>6262</v>
      </c>
      <c r="K6264" s="234"/>
      <c r="L6264" s="234"/>
      <c r="M6264" s="234"/>
      <c r="N6264" s="234"/>
      <c r="O6264" s="234"/>
      <c r="P6264" s="234"/>
      <c r="Q6264" s="7">
        <v>35051</v>
      </c>
      <c r="R6264" s="234">
        <v>0.31361600000000001</v>
      </c>
      <c r="S6264" s="234">
        <v>0.31473200000000001</v>
      </c>
      <c r="T6264" s="234">
        <v>0.28459800000000002</v>
      </c>
      <c r="U6264" s="234">
        <v>0.28794599999999998</v>
      </c>
      <c r="V6264" s="192">
        <v>0.24882599999999999</v>
      </c>
      <c r="W6264" s="234">
        <v>666534400</v>
      </c>
      <c r="X6264" s="194">
        <f t="shared" si="195"/>
        <v>-8.5104348977100591E-2</v>
      </c>
      <c r="Y6264" s="193"/>
      <c r="Z6264" s="197">
        <v>6262</v>
      </c>
    </row>
    <row r="6265" spans="1:26" ht="14.4" x14ac:dyDescent="0.3">
      <c r="A6265" s="7">
        <v>35048</v>
      </c>
      <c r="B6265" s="191">
        <v>616.919983</v>
      </c>
      <c r="C6265" s="191">
        <v>617.71997099999999</v>
      </c>
      <c r="D6265" s="191">
        <v>614.46002199999998</v>
      </c>
      <c r="E6265" s="191">
        <v>616.34002699999996</v>
      </c>
      <c r="F6265" s="192">
        <v>616.34002699999996</v>
      </c>
      <c r="G6265" s="191">
        <v>636800000</v>
      </c>
      <c r="H6265" s="194">
        <f t="shared" si="194"/>
        <v>-9.4008301883785519E-4</v>
      </c>
      <c r="I6265" s="193"/>
      <c r="J6265" s="197">
        <v>6263</v>
      </c>
      <c r="K6265" s="234"/>
      <c r="L6265" s="234"/>
      <c r="M6265" s="234"/>
      <c r="N6265" s="234"/>
      <c r="O6265" s="234"/>
      <c r="P6265" s="234"/>
      <c r="Q6265" s="7">
        <v>35048</v>
      </c>
      <c r="R6265" s="234">
        <v>0.31696400000000002</v>
      </c>
      <c r="S6265" s="234">
        <v>0.32700899999999999</v>
      </c>
      <c r="T6265" s="234">
        <v>0.30692000000000003</v>
      </c>
      <c r="U6265" s="234">
        <v>0.31473200000000001</v>
      </c>
      <c r="V6265" s="192">
        <v>0.27197199999999999</v>
      </c>
      <c r="W6265" s="234">
        <v>726880000</v>
      </c>
      <c r="X6265" s="194">
        <f t="shared" si="195"/>
        <v>-7.8432767798752454E-2</v>
      </c>
      <c r="Y6265" s="193"/>
      <c r="Z6265" s="197">
        <v>6263</v>
      </c>
    </row>
    <row r="6266" spans="1:26" ht="14.4" x14ac:dyDescent="0.3">
      <c r="A6266" s="7">
        <v>35047</v>
      </c>
      <c r="B6266" s="191">
        <v>621.69000200000005</v>
      </c>
      <c r="C6266" s="191">
        <v>622.88000499999998</v>
      </c>
      <c r="D6266" s="191">
        <v>616.13000499999998</v>
      </c>
      <c r="E6266" s="191">
        <v>616.919983</v>
      </c>
      <c r="F6266" s="192">
        <v>616.919983</v>
      </c>
      <c r="G6266" s="191">
        <v>465300000</v>
      </c>
      <c r="H6266" s="194">
        <f t="shared" si="194"/>
        <v>-7.6726648082721576E-3</v>
      </c>
      <c r="I6266" s="193"/>
      <c r="J6266" s="197">
        <v>6264</v>
      </c>
      <c r="K6266" s="234"/>
      <c r="L6266" s="234"/>
      <c r="M6266" s="234"/>
      <c r="N6266" s="234"/>
      <c r="O6266" s="234"/>
      <c r="P6266" s="234"/>
      <c r="Q6266" s="7">
        <v>35047</v>
      </c>
      <c r="R6266" s="234">
        <v>0.34709800000000002</v>
      </c>
      <c r="S6266" s="234">
        <v>0.35156300000000001</v>
      </c>
      <c r="T6266" s="234">
        <v>0.33928599999999998</v>
      </c>
      <c r="U6266" s="234">
        <v>0.34151799999999999</v>
      </c>
      <c r="V6266" s="192">
        <v>0.29511900000000002</v>
      </c>
      <c r="W6266" s="234">
        <v>333502400</v>
      </c>
      <c r="X6266" s="194">
        <f t="shared" si="195"/>
        <v>-3.2558438005558066E-3</v>
      </c>
      <c r="Y6266" s="193"/>
      <c r="Z6266" s="197">
        <v>6264</v>
      </c>
    </row>
    <row r="6267" spans="1:26" ht="14.4" x14ac:dyDescent="0.3">
      <c r="A6267" s="7">
        <v>35046</v>
      </c>
      <c r="B6267" s="191">
        <v>618.78002900000001</v>
      </c>
      <c r="C6267" s="191">
        <v>622.02002000000005</v>
      </c>
      <c r="D6267" s="191">
        <v>618.27002000000005</v>
      </c>
      <c r="E6267" s="191">
        <v>621.69000200000005</v>
      </c>
      <c r="F6267" s="192">
        <v>621.69000200000005</v>
      </c>
      <c r="G6267" s="191">
        <v>415290000</v>
      </c>
      <c r="H6267" s="194">
        <f t="shared" si="194"/>
        <v>4.7027584337244925E-3</v>
      </c>
      <c r="I6267" s="193"/>
      <c r="J6267" s="197">
        <v>6265</v>
      </c>
      <c r="K6267" s="234"/>
      <c r="L6267" s="234"/>
      <c r="M6267" s="234"/>
      <c r="N6267" s="234"/>
      <c r="O6267" s="234"/>
      <c r="P6267" s="234"/>
      <c r="Q6267" s="7">
        <v>35046</v>
      </c>
      <c r="R6267" s="234">
        <v>0.34151799999999999</v>
      </c>
      <c r="S6267" s="234">
        <v>0.34821400000000002</v>
      </c>
      <c r="T6267" s="234">
        <v>0.328125</v>
      </c>
      <c r="U6267" s="234">
        <v>0.34263399999999999</v>
      </c>
      <c r="V6267" s="192">
        <v>0.29608299999999999</v>
      </c>
      <c r="W6267" s="234">
        <v>684902400</v>
      </c>
      <c r="X6267" s="194">
        <f t="shared" si="195"/>
        <v>9.8673215321122103E-3</v>
      </c>
      <c r="Y6267" s="193"/>
      <c r="Z6267" s="197">
        <v>6265</v>
      </c>
    </row>
    <row r="6268" spans="1:26" ht="14.4" x14ac:dyDescent="0.3">
      <c r="A6268" s="7">
        <v>35045</v>
      </c>
      <c r="B6268" s="191">
        <v>619.52002000000005</v>
      </c>
      <c r="C6268" s="191">
        <v>619.54998799999998</v>
      </c>
      <c r="D6268" s="191">
        <v>617.67999299999997</v>
      </c>
      <c r="E6268" s="191">
        <v>618.78002900000001</v>
      </c>
      <c r="F6268" s="192">
        <v>618.78002900000001</v>
      </c>
      <c r="G6268" s="191">
        <v>349860000</v>
      </c>
      <c r="H6268" s="194">
        <f t="shared" si="194"/>
        <v>-1.1944585745591108E-3</v>
      </c>
      <c r="I6268" s="193"/>
      <c r="J6268" s="197">
        <v>6266</v>
      </c>
      <c r="K6268" s="234"/>
      <c r="L6268" s="234"/>
      <c r="M6268" s="234"/>
      <c r="N6268" s="234"/>
      <c r="O6268" s="234"/>
      <c r="P6268" s="234"/>
      <c r="Q6268" s="7">
        <v>35045</v>
      </c>
      <c r="R6268" s="234">
        <v>0.34486600000000001</v>
      </c>
      <c r="S6268" s="234">
        <v>0.34486600000000001</v>
      </c>
      <c r="T6268" s="234">
        <v>0.33928599999999998</v>
      </c>
      <c r="U6268" s="234">
        <v>0.33928599999999998</v>
      </c>
      <c r="V6268" s="192">
        <v>0.29319000000000001</v>
      </c>
      <c r="W6268" s="234">
        <v>177553600</v>
      </c>
      <c r="X6268" s="194">
        <f t="shared" si="195"/>
        <v>-1.618055648765819E-2</v>
      </c>
      <c r="Y6268" s="193"/>
      <c r="Z6268" s="197">
        <v>6266</v>
      </c>
    </row>
    <row r="6269" spans="1:26" ht="14.4" x14ac:dyDescent="0.3">
      <c r="A6269" s="7">
        <v>35044</v>
      </c>
      <c r="B6269" s="191">
        <v>617.47997999999995</v>
      </c>
      <c r="C6269" s="191">
        <v>620.90002400000003</v>
      </c>
      <c r="D6269" s="191">
        <v>617.14001499999995</v>
      </c>
      <c r="E6269" s="191">
        <v>619.52002000000005</v>
      </c>
      <c r="F6269" s="192">
        <v>619.52002000000005</v>
      </c>
      <c r="G6269" s="191">
        <v>342070000</v>
      </c>
      <c r="H6269" s="194">
        <f t="shared" si="194"/>
        <v>3.303815615204383E-3</v>
      </c>
      <c r="I6269" s="193"/>
      <c r="J6269" s="197">
        <v>6267</v>
      </c>
      <c r="K6269" s="234"/>
      <c r="L6269" s="234"/>
      <c r="M6269" s="234"/>
      <c r="N6269" s="234"/>
      <c r="O6269" s="234"/>
      <c r="P6269" s="234"/>
      <c r="Q6269" s="7">
        <v>35044</v>
      </c>
      <c r="R6269" s="234">
        <v>0.35267900000000002</v>
      </c>
      <c r="S6269" s="234">
        <v>0.35379500000000003</v>
      </c>
      <c r="T6269" s="234">
        <v>0.34263399999999999</v>
      </c>
      <c r="U6269" s="234">
        <v>0.34486600000000001</v>
      </c>
      <c r="V6269" s="192">
        <v>0.298012</v>
      </c>
      <c r="W6269" s="234">
        <v>111652800</v>
      </c>
      <c r="X6269" s="194">
        <f t="shared" si="195"/>
        <v>-1.9048778962406022E-2</v>
      </c>
      <c r="Y6269" s="193"/>
      <c r="Z6269" s="197">
        <v>6267</v>
      </c>
    </row>
    <row r="6270" spans="1:26" ht="14.4" x14ac:dyDescent="0.3">
      <c r="A6270" s="7">
        <v>35041</v>
      </c>
      <c r="B6270" s="191">
        <v>616.169983</v>
      </c>
      <c r="C6270" s="191">
        <v>617.82000700000003</v>
      </c>
      <c r="D6270" s="191">
        <v>614.32000700000003</v>
      </c>
      <c r="E6270" s="191">
        <v>617.47997999999995</v>
      </c>
      <c r="F6270" s="192">
        <v>617.47997999999995</v>
      </c>
      <c r="G6270" s="191">
        <v>327900000</v>
      </c>
      <c r="H6270" s="194">
        <f t="shared" si="194"/>
        <v>2.1260318356013668E-3</v>
      </c>
      <c r="I6270" s="193"/>
      <c r="J6270" s="197">
        <v>6268</v>
      </c>
      <c r="K6270" s="234"/>
      <c r="L6270" s="234"/>
      <c r="M6270" s="234"/>
      <c r="N6270" s="234"/>
      <c r="O6270" s="234"/>
      <c r="P6270" s="234"/>
      <c r="Q6270" s="7">
        <v>35041</v>
      </c>
      <c r="R6270" s="234">
        <v>0.34598200000000001</v>
      </c>
      <c r="S6270" s="234">
        <v>0.35156300000000001</v>
      </c>
      <c r="T6270" s="234">
        <v>0.33817000000000003</v>
      </c>
      <c r="U6270" s="234">
        <v>0.35156300000000001</v>
      </c>
      <c r="V6270" s="192">
        <v>0.30379899999999999</v>
      </c>
      <c r="W6270" s="234">
        <v>141355200</v>
      </c>
      <c r="X6270" s="194">
        <f t="shared" si="195"/>
        <v>2.1070144187140687E-2</v>
      </c>
      <c r="Y6270" s="193"/>
      <c r="Z6270" s="197">
        <v>6268</v>
      </c>
    </row>
    <row r="6271" spans="1:26" ht="14.4" x14ac:dyDescent="0.3">
      <c r="A6271" s="7">
        <v>35040</v>
      </c>
      <c r="B6271" s="191">
        <v>620.17999299999997</v>
      </c>
      <c r="C6271" s="191">
        <v>620.19000200000005</v>
      </c>
      <c r="D6271" s="191">
        <v>615.21002199999998</v>
      </c>
      <c r="E6271" s="191">
        <v>616.169983</v>
      </c>
      <c r="F6271" s="192">
        <v>616.169983</v>
      </c>
      <c r="G6271" s="191">
        <v>379260000</v>
      </c>
      <c r="H6271" s="194">
        <f t="shared" si="194"/>
        <v>-6.4658809462754888E-3</v>
      </c>
      <c r="I6271" s="193"/>
      <c r="J6271" s="197">
        <v>6269</v>
      </c>
      <c r="K6271" s="234"/>
      <c r="L6271" s="234"/>
      <c r="M6271" s="234"/>
      <c r="N6271" s="234"/>
      <c r="O6271" s="234"/>
      <c r="P6271" s="234"/>
      <c r="Q6271" s="7">
        <v>35040</v>
      </c>
      <c r="R6271" s="234">
        <v>0.34598200000000001</v>
      </c>
      <c r="S6271" s="234">
        <v>0.34598200000000001</v>
      </c>
      <c r="T6271" s="234">
        <v>0.33817000000000003</v>
      </c>
      <c r="U6271" s="234">
        <v>0.344308</v>
      </c>
      <c r="V6271" s="192">
        <v>0.29753000000000002</v>
      </c>
      <c r="W6271" s="234">
        <v>141926400</v>
      </c>
      <c r="X6271" s="194">
        <f t="shared" si="195"/>
        <v>-4.8398371781106109E-3</v>
      </c>
      <c r="Y6271" s="193"/>
      <c r="Z6271" s="197">
        <v>6269</v>
      </c>
    </row>
    <row r="6272" spans="1:26" ht="14.4" x14ac:dyDescent="0.3">
      <c r="A6272" s="7">
        <v>35039</v>
      </c>
      <c r="B6272" s="191">
        <v>617.67999299999997</v>
      </c>
      <c r="C6272" s="191">
        <v>621.10998500000005</v>
      </c>
      <c r="D6272" s="191">
        <v>616.69000200000005</v>
      </c>
      <c r="E6272" s="191">
        <v>620.17999299999997</v>
      </c>
      <c r="F6272" s="192">
        <v>620.17999299999997</v>
      </c>
      <c r="G6272" s="191">
        <v>417780000</v>
      </c>
      <c r="H6272" s="194">
        <f t="shared" si="194"/>
        <v>4.0474032319839119E-3</v>
      </c>
      <c r="I6272" s="193"/>
      <c r="J6272" s="197">
        <v>6270</v>
      </c>
      <c r="K6272" s="234"/>
      <c r="L6272" s="234"/>
      <c r="M6272" s="234"/>
      <c r="N6272" s="234"/>
      <c r="O6272" s="234"/>
      <c r="P6272" s="234"/>
      <c r="Q6272" s="7">
        <v>35039</v>
      </c>
      <c r="R6272" s="234">
        <v>0.35491099999999998</v>
      </c>
      <c r="S6272" s="234">
        <v>0.35602699999999998</v>
      </c>
      <c r="T6272" s="234">
        <v>0.34263399999999999</v>
      </c>
      <c r="U6272" s="234">
        <v>0.34598200000000001</v>
      </c>
      <c r="V6272" s="192">
        <v>0.29897699999999999</v>
      </c>
      <c r="W6272" s="234">
        <v>201107200</v>
      </c>
      <c r="X6272" s="194">
        <f t="shared" si="195"/>
        <v>-1.8985244271778442E-2</v>
      </c>
      <c r="Y6272" s="193"/>
      <c r="Z6272" s="197">
        <v>6270</v>
      </c>
    </row>
    <row r="6273" spans="1:26" ht="14.4" x14ac:dyDescent="0.3">
      <c r="A6273" s="7">
        <v>35038</v>
      </c>
      <c r="B6273" s="191">
        <v>613.67999299999997</v>
      </c>
      <c r="C6273" s="191">
        <v>618.47997999999995</v>
      </c>
      <c r="D6273" s="191">
        <v>613.14001499999995</v>
      </c>
      <c r="E6273" s="191">
        <v>617.67999299999997</v>
      </c>
      <c r="F6273" s="192">
        <v>617.67999299999997</v>
      </c>
      <c r="G6273" s="191">
        <v>437360000</v>
      </c>
      <c r="H6273" s="194">
        <f t="shared" si="194"/>
        <v>6.5180550867331277E-3</v>
      </c>
      <c r="I6273" s="193"/>
      <c r="J6273" s="197">
        <v>6271</v>
      </c>
      <c r="K6273" s="234"/>
      <c r="L6273" s="234"/>
      <c r="M6273" s="234"/>
      <c r="N6273" s="234"/>
      <c r="O6273" s="234"/>
      <c r="P6273" s="234"/>
      <c r="Q6273" s="7">
        <v>35038</v>
      </c>
      <c r="R6273" s="234">
        <v>0.34375</v>
      </c>
      <c r="S6273" s="234">
        <v>0.35602699999999998</v>
      </c>
      <c r="T6273" s="234">
        <v>0.34151799999999999</v>
      </c>
      <c r="U6273" s="234">
        <v>0.35267900000000002</v>
      </c>
      <c r="V6273" s="192">
        <v>0.30476300000000001</v>
      </c>
      <c r="W6273" s="234">
        <v>363596800</v>
      </c>
      <c r="X6273" s="194">
        <f t="shared" si="195"/>
        <v>0</v>
      </c>
      <c r="Y6273" s="193"/>
      <c r="Z6273" s="197">
        <v>6271</v>
      </c>
    </row>
    <row r="6274" spans="1:26" ht="14.4" x14ac:dyDescent="0.3">
      <c r="A6274" s="7">
        <v>35037</v>
      </c>
      <c r="B6274" s="191">
        <v>606.97997999999995</v>
      </c>
      <c r="C6274" s="191">
        <v>613.830017</v>
      </c>
      <c r="D6274" s="191">
        <v>606.84002699999996</v>
      </c>
      <c r="E6274" s="191">
        <v>613.67999299999997</v>
      </c>
      <c r="F6274" s="192">
        <v>613.67999299999997</v>
      </c>
      <c r="G6274" s="191">
        <v>405480000</v>
      </c>
      <c r="H6274" s="194">
        <f t="shared" si="194"/>
        <v>1.1038276748435777E-2</v>
      </c>
      <c r="I6274" s="193"/>
      <c r="J6274" s="197">
        <v>6272</v>
      </c>
      <c r="K6274" s="234"/>
      <c r="L6274" s="234"/>
      <c r="M6274" s="234"/>
      <c r="N6274" s="234"/>
      <c r="O6274" s="234"/>
      <c r="P6274" s="234"/>
      <c r="Q6274" s="7">
        <v>35037</v>
      </c>
      <c r="R6274" s="234">
        <v>0.35825899999999999</v>
      </c>
      <c r="S6274" s="234">
        <v>0.35825899999999999</v>
      </c>
      <c r="T6274" s="234">
        <v>0.34821400000000002</v>
      </c>
      <c r="U6274" s="234">
        <v>0.35267900000000002</v>
      </c>
      <c r="V6274" s="192">
        <v>0.30476300000000001</v>
      </c>
      <c r="W6274" s="234">
        <v>480681600</v>
      </c>
      <c r="X6274" s="194">
        <f t="shared" si="195"/>
        <v>4.983172406190893E-2</v>
      </c>
      <c r="Y6274" s="193"/>
      <c r="Z6274" s="197">
        <v>6272</v>
      </c>
    </row>
    <row r="6275" spans="1:26" ht="14.4" x14ac:dyDescent="0.3">
      <c r="A6275" s="7">
        <v>35034</v>
      </c>
      <c r="B6275" s="191">
        <v>605.36999500000002</v>
      </c>
      <c r="C6275" s="191">
        <v>608.10998500000005</v>
      </c>
      <c r="D6275" s="191">
        <v>605.36999500000002</v>
      </c>
      <c r="E6275" s="191">
        <v>606.97997999999995</v>
      </c>
      <c r="F6275" s="192">
        <v>606.97997999999995</v>
      </c>
      <c r="G6275" s="191">
        <v>393310000</v>
      </c>
      <c r="H6275" s="194">
        <f t="shared" si="194"/>
        <v>2.6595057787757348E-3</v>
      </c>
      <c r="I6275" s="193"/>
      <c r="J6275" s="197">
        <v>6273</v>
      </c>
      <c r="K6275" s="234"/>
      <c r="L6275" s="234"/>
      <c r="M6275" s="234"/>
      <c r="N6275" s="234"/>
      <c r="O6275" s="234"/>
      <c r="P6275" s="234"/>
      <c r="Q6275" s="7">
        <v>35034</v>
      </c>
      <c r="R6275" s="234">
        <v>0.33928599999999998</v>
      </c>
      <c r="S6275" s="234">
        <v>0.34151799999999999</v>
      </c>
      <c r="T6275" s="234">
        <v>0.33147300000000002</v>
      </c>
      <c r="U6275" s="234">
        <v>0.33593800000000001</v>
      </c>
      <c r="V6275" s="192">
        <v>0.29029700000000003</v>
      </c>
      <c r="W6275" s="234">
        <v>204209600</v>
      </c>
      <c r="X6275" s="194">
        <f t="shared" si="195"/>
        <v>-1.3112179334634235E-2</v>
      </c>
      <c r="Y6275" s="193"/>
      <c r="Z6275" s="197">
        <v>6273</v>
      </c>
    </row>
    <row r="6276" spans="1:26" ht="14.4" x14ac:dyDescent="0.3">
      <c r="A6276" s="7">
        <v>35033</v>
      </c>
      <c r="B6276" s="191">
        <v>607.64001499999995</v>
      </c>
      <c r="C6276" s="191">
        <v>608.69000200000005</v>
      </c>
      <c r="D6276" s="191">
        <v>605.36999500000002</v>
      </c>
      <c r="E6276" s="191">
        <v>605.36999500000002</v>
      </c>
      <c r="F6276" s="192">
        <v>605.36999500000002</v>
      </c>
      <c r="G6276" s="191">
        <v>440050000</v>
      </c>
      <c r="H6276" s="194">
        <f t="shared" ref="H6276:H6339" si="196">(F6276-F6277)/F6277</f>
        <v>-3.7357974194637783E-3</v>
      </c>
      <c r="I6276" s="193"/>
      <c r="J6276" s="197">
        <v>6274</v>
      </c>
      <c r="K6276" s="234"/>
      <c r="L6276" s="234"/>
      <c r="M6276" s="234"/>
      <c r="N6276" s="234"/>
      <c r="O6276" s="234"/>
      <c r="P6276" s="234"/>
      <c r="Q6276" s="7">
        <v>35033</v>
      </c>
      <c r="R6276" s="234">
        <v>0.34709800000000002</v>
      </c>
      <c r="S6276" s="234">
        <v>0.34821400000000002</v>
      </c>
      <c r="T6276" s="234">
        <v>0.33928599999999998</v>
      </c>
      <c r="U6276" s="234">
        <v>0.34040199999999998</v>
      </c>
      <c r="V6276" s="192">
        <v>0.29415400000000003</v>
      </c>
      <c r="W6276" s="234">
        <v>174854400</v>
      </c>
      <c r="X6276" s="194">
        <f t="shared" ref="X6276:X6339" si="197">(V6276-V6277)/V6277</f>
        <v>-2.8662567611298487E-2</v>
      </c>
      <c r="Y6276" s="193"/>
      <c r="Z6276" s="197">
        <v>6274</v>
      </c>
    </row>
    <row r="6277" spans="1:26" ht="14.4" x14ac:dyDescent="0.3">
      <c r="A6277" s="7">
        <v>35032</v>
      </c>
      <c r="B6277" s="191">
        <v>606.45001200000002</v>
      </c>
      <c r="C6277" s="191">
        <v>607.65997300000004</v>
      </c>
      <c r="D6277" s="191">
        <v>605.46997099999999</v>
      </c>
      <c r="E6277" s="191">
        <v>607.64001499999995</v>
      </c>
      <c r="F6277" s="192">
        <v>607.64001499999995</v>
      </c>
      <c r="G6277" s="191">
        <v>398280000</v>
      </c>
      <c r="H6277" s="194">
        <f t="shared" si="196"/>
        <v>1.9622441692687003E-3</v>
      </c>
      <c r="I6277" s="193"/>
      <c r="J6277" s="197">
        <v>6275</v>
      </c>
      <c r="K6277" s="234"/>
      <c r="L6277" s="234"/>
      <c r="M6277" s="234"/>
      <c r="N6277" s="234"/>
      <c r="O6277" s="234"/>
      <c r="P6277" s="234"/>
      <c r="Q6277" s="7">
        <v>35032</v>
      </c>
      <c r="R6277" s="234">
        <v>0.35825899999999999</v>
      </c>
      <c r="S6277" s="234">
        <v>0.35825899999999999</v>
      </c>
      <c r="T6277" s="234">
        <v>0.34821400000000002</v>
      </c>
      <c r="U6277" s="234">
        <v>0.35044599999999998</v>
      </c>
      <c r="V6277" s="192">
        <v>0.30283399999999999</v>
      </c>
      <c r="W6277" s="234">
        <v>105268800</v>
      </c>
      <c r="X6277" s="194">
        <f t="shared" si="197"/>
        <v>-1.8751154328448118E-2</v>
      </c>
      <c r="Y6277" s="193"/>
      <c r="Z6277" s="197">
        <v>6275</v>
      </c>
    </row>
    <row r="6278" spans="1:26" ht="14.4" x14ac:dyDescent="0.3">
      <c r="A6278" s="7">
        <v>35031</v>
      </c>
      <c r="B6278" s="191">
        <v>601.32000700000003</v>
      </c>
      <c r="C6278" s="191">
        <v>606.45001200000002</v>
      </c>
      <c r="D6278" s="191">
        <v>599.02002000000005</v>
      </c>
      <c r="E6278" s="191">
        <v>606.45001200000002</v>
      </c>
      <c r="F6278" s="192">
        <v>606.45001200000002</v>
      </c>
      <c r="G6278" s="191">
        <v>408860000</v>
      </c>
      <c r="H6278" s="194">
        <f t="shared" si="196"/>
        <v>8.5312395068870249E-3</v>
      </c>
      <c r="I6278" s="193"/>
      <c r="J6278" s="197">
        <v>6276</v>
      </c>
      <c r="K6278" s="234"/>
      <c r="L6278" s="234"/>
      <c r="M6278" s="234"/>
      <c r="N6278" s="234"/>
      <c r="O6278" s="234"/>
      <c r="P6278" s="234"/>
      <c r="Q6278" s="7">
        <v>35031</v>
      </c>
      <c r="R6278" s="234">
        <v>0.35156300000000001</v>
      </c>
      <c r="S6278" s="234">
        <v>0.35825899999999999</v>
      </c>
      <c r="T6278" s="234">
        <v>0.35044599999999998</v>
      </c>
      <c r="U6278" s="234">
        <v>0.35714299999999999</v>
      </c>
      <c r="V6278" s="192">
        <v>0.30862099999999998</v>
      </c>
      <c r="W6278" s="234">
        <v>176288000</v>
      </c>
      <c r="X6278" s="194">
        <f t="shared" si="197"/>
        <v>1.5872336643636065E-2</v>
      </c>
      <c r="Y6278" s="193"/>
      <c r="Z6278" s="197">
        <v>6276</v>
      </c>
    </row>
    <row r="6279" spans="1:26" ht="14.4" x14ac:dyDescent="0.3">
      <c r="A6279" s="7">
        <v>35030</v>
      </c>
      <c r="B6279" s="191">
        <v>599.96997099999999</v>
      </c>
      <c r="C6279" s="191">
        <v>603.34997599999997</v>
      </c>
      <c r="D6279" s="191">
        <v>599.96997099999999</v>
      </c>
      <c r="E6279" s="191">
        <v>601.32000700000003</v>
      </c>
      <c r="F6279" s="192">
        <v>601.32000700000003</v>
      </c>
      <c r="G6279" s="191">
        <v>359130000</v>
      </c>
      <c r="H6279" s="194">
        <f t="shared" si="196"/>
        <v>2.2501726173892885E-3</v>
      </c>
      <c r="I6279" s="193"/>
      <c r="J6279" s="197">
        <v>6277</v>
      </c>
      <c r="K6279" s="234"/>
      <c r="L6279" s="234"/>
      <c r="M6279" s="234"/>
      <c r="N6279" s="234"/>
      <c r="O6279" s="234"/>
      <c r="P6279" s="234"/>
      <c r="Q6279" s="7">
        <v>35030</v>
      </c>
      <c r="R6279" s="234">
        <v>0.36272300000000002</v>
      </c>
      <c r="S6279" s="234">
        <v>0.36272300000000002</v>
      </c>
      <c r="T6279" s="234">
        <v>0.35156300000000001</v>
      </c>
      <c r="U6279" s="234">
        <v>0.35156300000000001</v>
      </c>
      <c r="V6279" s="192">
        <v>0.30379899999999999</v>
      </c>
      <c r="W6279" s="234">
        <v>115875200</v>
      </c>
      <c r="X6279" s="194">
        <f t="shared" si="197"/>
        <v>-2.0218145697072979E-2</v>
      </c>
      <c r="Y6279" s="193"/>
      <c r="Z6279" s="197">
        <v>6277</v>
      </c>
    </row>
    <row r="6280" spans="1:26" ht="14.4" x14ac:dyDescent="0.3">
      <c r="A6280" s="7">
        <v>35027</v>
      </c>
      <c r="B6280" s="191">
        <v>598.40002400000003</v>
      </c>
      <c r="C6280" s="191">
        <v>600.23999000000003</v>
      </c>
      <c r="D6280" s="191">
        <v>598.40002400000003</v>
      </c>
      <c r="E6280" s="191">
        <v>599.96997099999999</v>
      </c>
      <c r="F6280" s="192">
        <v>599.96997099999999</v>
      </c>
      <c r="G6280" s="191">
        <v>125870000</v>
      </c>
      <c r="H6280" s="194">
        <f t="shared" si="196"/>
        <v>2.6235744268619152E-3</v>
      </c>
      <c r="I6280" s="193"/>
      <c r="J6280" s="197">
        <v>6278</v>
      </c>
      <c r="K6280" s="234"/>
      <c r="L6280" s="234"/>
      <c r="M6280" s="234"/>
      <c r="N6280" s="234"/>
      <c r="O6280" s="234"/>
      <c r="P6280" s="234"/>
      <c r="Q6280" s="7">
        <v>35027</v>
      </c>
      <c r="R6280" s="234">
        <v>0.34709800000000002</v>
      </c>
      <c r="S6280" s="234">
        <v>0.36049100000000001</v>
      </c>
      <c r="T6280" s="234">
        <v>0.34598200000000001</v>
      </c>
      <c r="U6280" s="234">
        <v>0.358817</v>
      </c>
      <c r="V6280" s="192">
        <v>0.31006800000000001</v>
      </c>
      <c r="W6280" s="234">
        <v>109950400</v>
      </c>
      <c r="X6280" s="194">
        <f t="shared" si="197"/>
        <v>4.0454746788719957E-2</v>
      </c>
      <c r="Y6280" s="193"/>
      <c r="Z6280" s="197">
        <v>6278</v>
      </c>
    </row>
    <row r="6281" spans="1:26" ht="14.4" x14ac:dyDescent="0.3">
      <c r="A6281" s="7">
        <v>35025</v>
      </c>
      <c r="B6281" s="191">
        <v>600.23999000000003</v>
      </c>
      <c r="C6281" s="191">
        <v>600.71002199999998</v>
      </c>
      <c r="D6281" s="191">
        <v>598.40002400000003</v>
      </c>
      <c r="E6281" s="191">
        <v>598.40002400000003</v>
      </c>
      <c r="F6281" s="192">
        <v>598.40002400000003</v>
      </c>
      <c r="G6281" s="191">
        <v>404980000</v>
      </c>
      <c r="H6281" s="194">
        <f t="shared" si="196"/>
        <v>-3.0653838975307256E-3</v>
      </c>
      <c r="I6281" s="193"/>
      <c r="J6281" s="197">
        <v>6279</v>
      </c>
      <c r="K6281" s="234"/>
      <c r="L6281" s="234"/>
      <c r="M6281" s="234"/>
      <c r="N6281" s="234"/>
      <c r="O6281" s="234"/>
      <c r="P6281" s="234"/>
      <c r="Q6281" s="7">
        <v>35025</v>
      </c>
      <c r="R6281" s="234">
        <v>0.34486600000000001</v>
      </c>
      <c r="S6281" s="234">
        <v>0.35044599999999998</v>
      </c>
      <c r="T6281" s="234">
        <v>0.34375</v>
      </c>
      <c r="U6281" s="234">
        <v>0.34486600000000001</v>
      </c>
      <c r="V6281" s="192">
        <v>0.298012</v>
      </c>
      <c r="W6281" s="234">
        <v>98806400</v>
      </c>
      <c r="X6281" s="194">
        <f t="shared" si="197"/>
        <v>0</v>
      </c>
      <c r="Y6281" s="193"/>
      <c r="Z6281" s="197">
        <v>6279</v>
      </c>
    </row>
    <row r="6282" spans="1:26" ht="14.4" x14ac:dyDescent="0.3">
      <c r="A6282" s="7">
        <v>35024</v>
      </c>
      <c r="B6282" s="191">
        <v>596.84997599999997</v>
      </c>
      <c r="C6282" s="191">
        <v>600.28002900000001</v>
      </c>
      <c r="D6282" s="191">
        <v>595.419983</v>
      </c>
      <c r="E6282" s="191">
        <v>600.23999000000003</v>
      </c>
      <c r="F6282" s="192">
        <v>600.23999000000003</v>
      </c>
      <c r="G6282" s="191">
        <v>408320000</v>
      </c>
      <c r="H6282" s="194">
        <f t="shared" si="196"/>
        <v>5.6798427348852985E-3</v>
      </c>
      <c r="I6282" s="193"/>
      <c r="J6282" s="197">
        <v>6280</v>
      </c>
      <c r="K6282" s="234"/>
      <c r="L6282" s="234"/>
      <c r="M6282" s="234"/>
      <c r="N6282" s="234"/>
      <c r="O6282" s="234"/>
      <c r="P6282" s="234"/>
      <c r="Q6282" s="7">
        <v>35024</v>
      </c>
      <c r="R6282" s="234">
        <v>0.34598200000000001</v>
      </c>
      <c r="S6282" s="234">
        <v>0.34598200000000001</v>
      </c>
      <c r="T6282" s="234">
        <v>0.33817000000000003</v>
      </c>
      <c r="U6282" s="234">
        <v>0.34486600000000001</v>
      </c>
      <c r="V6282" s="192">
        <v>0.298012</v>
      </c>
      <c r="W6282" s="234">
        <v>191609600</v>
      </c>
      <c r="X6282" s="194">
        <f t="shared" si="197"/>
        <v>3.1101895734596493E-3</v>
      </c>
      <c r="Y6282" s="193"/>
      <c r="Z6282" s="197">
        <v>6280</v>
      </c>
    </row>
    <row r="6283" spans="1:26" ht="14.4" x14ac:dyDescent="0.3">
      <c r="A6283" s="7">
        <v>35023</v>
      </c>
      <c r="B6283" s="191">
        <v>600.07000700000003</v>
      </c>
      <c r="C6283" s="191">
        <v>600.40002400000003</v>
      </c>
      <c r="D6283" s="191">
        <v>596.169983</v>
      </c>
      <c r="E6283" s="191">
        <v>596.84997599999997</v>
      </c>
      <c r="F6283" s="192">
        <v>596.84997599999997</v>
      </c>
      <c r="G6283" s="191">
        <v>333150000</v>
      </c>
      <c r="H6283" s="194">
        <f t="shared" si="196"/>
        <v>-5.3660922266359204E-3</v>
      </c>
      <c r="I6283" s="193"/>
      <c r="J6283" s="197">
        <v>6281</v>
      </c>
      <c r="K6283" s="234"/>
      <c r="L6283" s="234"/>
      <c r="M6283" s="234"/>
      <c r="N6283" s="234"/>
      <c r="O6283" s="234"/>
      <c r="P6283" s="234"/>
      <c r="Q6283" s="7">
        <v>35023</v>
      </c>
      <c r="R6283" s="234">
        <v>0.359375</v>
      </c>
      <c r="S6283" s="234">
        <v>0.359375</v>
      </c>
      <c r="T6283" s="234">
        <v>0.34375</v>
      </c>
      <c r="U6283" s="234">
        <v>0.34486600000000001</v>
      </c>
      <c r="V6283" s="192">
        <v>0.29708800000000002</v>
      </c>
      <c r="W6283" s="234">
        <v>148456000</v>
      </c>
      <c r="X6283" s="194">
        <f t="shared" si="197"/>
        <v>-3.7381936006480244E-2</v>
      </c>
      <c r="Y6283" s="193"/>
      <c r="Z6283" s="197">
        <v>6281</v>
      </c>
    </row>
    <row r="6284" spans="1:26" ht="14.4" x14ac:dyDescent="0.3">
      <c r="A6284" s="7">
        <v>35020</v>
      </c>
      <c r="B6284" s="191">
        <v>597.34002699999996</v>
      </c>
      <c r="C6284" s="191">
        <v>600.14001499999995</v>
      </c>
      <c r="D6284" s="191">
        <v>597.29998799999998</v>
      </c>
      <c r="E6284" s="191">
        <v>600.07000700000003</v>
      </c>
      <c r="F6284" s="192">
        <v>600.07000700000003</v>
      </c>
      <c r="G6284" s="191">
        <v>437200000</v>
      </c>
      <c r="H6284" s="194">
        <f t="shared" si="196"/>
        <v>4.5702278042721364E-3</v>
      </c>
      <c r="I6284" s="193"/>
      <c r="J6284" s="197">
        <v>6282</v>
      </c>
      <c r="K6284" s="234"/>
      <c r="L6284" s="234"/>
      <c r="M6284" s="234"/>
      <c r="N6284" s="234"/>
      <c r="O6284" s="234"/>
      <c r="P6284" s="234"/>
      <c r="Q6284" s="7">
        <v>35020</v>
      </c>
      <c r="R6284" s="234">
        <v>0.35714299999999999</v>
      </c>
      <c r="S6284" s="234">
        <v>0.36049100000000001</v>
      </c>
      <c r="T6284" s="234">
        <v>0.35491099999999998</v>
      </c>
      <c r="U6284" s="234">
        <v>0.35825899999999999</v>
      </c>
      <c r="V6284" s="192">
        <v>0.30862499999999998</v>
      </c>
      <c r="W6284" s="234">
        <v>128531200</v>
      </c>
      <c r="X6284" s="194">
        <f t="shared" si="197"/>
        <v>4.6942701907332074E-3</v>
      </c>
      <c r="Y6284" s="193"/>
      <c r="Z6284" s="197">
        <v>6282</v>
      </c>
    </row>
    <row r="6285" spans="1:26" ht="14.4" x14ac:dyDescent="0.3">
      <c r="A6285" s="7">
        <v>35019</v>
      </c>
      <c r="B6285" s="191">
        <v>593.96002199999998</v>
      </c>
      <c r="C6285" s="191">
        <v>597.90997300000004</v>
      </c>
      <c r="D6285" s="191">
        <v>593.52002000000005</v>
      </c>
      <c r="E6285" s="191">
        <v>597.34002699999996</v>
      </c>
      <c r="F6285" s="192">
        <v>597.34002699999996</v>
      </c>
      <c r="G6285" s="191">
        <v>423280000</v>
      </c>
      <c r="H6285" s="194">
        <f t="shared" si="196"/>
        <v>5.6906271041925159E-3</v>
      </c>
      <c r="I6285" s="193"/>
      <c r="J6285" s="197">
        <v>6283</v>
      </c>
      <c r="K6285" s="234"/>
      <c r="L6285" s="234"/>
      <c r="M6285" s="234"/>
      <c r="N6285" s="234"/>
      <c r="O6285" s="234"/>
      <c r="P6285" s="234"/>
      <c r="Q6285" s="7">
        <v>35019</v>
      </c>
      <c r="R6285" s="234">
        <v>0.36495499999999997</v>
      </c>
      <c r="S6285" s="234">
        <v>0.37053599999999998</v>
      </c>
      <c r="T6285" s="234">
        <v>0.35267900000000002</v>
      </c>
      <c r="U6285" s="234">
        <v>0.35658499999999999</v>
      </c>
      <c r="V6285" s="192">
        <v>0.30718299999999998</v>
      </c>
      <c r="W6285" s="234">
        <v>226228800</v>
      </c>
      <c r="X6285" s="194">
        <f t="shared" si="197"/>
        <v>-2.5913652867403443E-2</v>
      </c>
      <c r="Y6285" s="193"/>
      <c r="Z6285" s="197">
        <v>6283</v>
      </c>
    </row>
    <row r="6286" spans="1:26" ht="14.4" x14ac:dyDescent="0.3">
      <c r="A6286" s="7">
        <v>35018</v>
      </c>
      <c r="B6286" s="191">
        <v>589.28997800000002</v>
      </c>
      <c r="C6286" s="191">
        <v>593.96997099999999</v>
      </c>
      <c r="D6286" s="191">
        <v>588.35998500000005</v>
      </c>
      <c r="E6286" s="191">
        <v>593.96002199999998</v>
      </c>
      <c r="F6286" s="192">
        <v>593.96002199999998</v>
      </c>
      <c r="G6286" s="191">
        <v>376100000</v>
      </c>
      <c r="H6286" s="194">
        <f t="shared" si="196"/>
        <v>7.9248658119890191E-3</v>
      </c>
      <c r="I6286" s="193"/>
      <c r="J6286" s="197">
        <v>6284</v>
      </c>
      <c r="K6286" s="234"/>
      <c r="L6286" s="234"/>
      <c r="M6286" s="234"/>
      <c r="N6286" s="234"/>
      <c r="O6286" s="234"/>
      <c r="P6286" s="234"/>
      <c r="Q6286" s="7">
        <v>35018</v>
      </c>
      <c r="R6286" s="234">
        <v>0.375</v>
      </c>
      <c r="S6286" s="234">
        <v>0.375</v>
      </c>
      <c r="T6286" s="234">
        <v>0.35825899999999999</v>
      </c>
      <c r="U6286" s="234">
        <v>0.36607099999999998</v>
      </c>
      <c r="V6286" s="192">
        <v>0.315355</v>
      </c>
      <c r="W6286" s="234">
        <v>248136000</v>
      </c>
      <c r="X6286" s="194">
        <f t="shared" si="197"/>
        <v>-1.2048834433476135E-2</v>
      </c>
      <c r="Y6286" s="193"/>
      <c r="Z6286" s="197">
        <v>6284</v>
      </c>
    </row>
    <row r="6287" spans="1:26" ht="14.4" x14ac:dyDescent="0.3">
      <c r="A6287" s="7">
        <v>35017</v>
      </c>
      <c r="B6287" s="191">
        <v>592.29998799999998</v>
      </c>
      <c r="C6287" s="191">
        <v>592.29998799999998</v>
      </c>
      <c r="D6287" s="191">
        <v>588.97997999999995</v>
      </c>
      <c r="E6287" s="191">
        <v>589.28997800000002</v>
      </c>
      <c r="F6287" s="192">
        <v>589.28997800000002</v>
      </c>
      <c r="G6287" s="191">
        <v>354420000</v>
      </c>
      <c r="H6287" s="194">
        <f t="shared" si="196"/>
        <v>-5.0819011666094543E-3</v>
      </c>
      <c r="I6287" s="193"/>
      <c r="J6287" s="197">
        <v>6285</v>
      </c>
      <c r="K6287" s="234"/>
      <c r="L6287" s="234"/>
      <c r="M6287" s="234"/>
      <c r="N6287" s="234"/>
      <c r="O6287" s="234"/>
      <c r="P6287" s="234"/>
      <c r="Q6287" s="7">
        <v>35017</v>
      </c>
      <c r="R6287" s="234">
        <v>0.36607099999999998</v>
      </c>
      <c r="S6287" s="234">
        <v>0.37946400000000002</v>
      </c>
      <c r="T6287" s="234">
        <v>0.36607099999999998</v>
      </c>
      <c r="U6287" s="234">
        <v>0.37053599999999998</v>
      </c>
      <c r="V6287" s="192">
        <v>0.31920100000000001</v>
      </c>
      <c r="W6287" s="234">
        <v>407276800</v>
      </c>
      <c r="X6287" s="194">
        <f t="shared" si="197"/>
        <v>1.5289731992340839E-2</v>
      </c>
      <c r="Y6287" s="193"/>
      <c r="Z6287" s="197">
        <v>6285</v>
      </c>
    </row>
    <row r="6288" spans="1:26" ht="14.4" x14ac:dyDescent="0.3">
      <c r="A6288" s="7">
        <v>35016</v>
      </c>
      <c r="B6288" s="191">
        <v>592.71997099999999</v>
      </c>
      <c r="C6288" s="191">
        <v>593.71997099999999</v>
      </c>
      <c r="D6288" s="191">
        <v>590.580017</v>
      </c>
      <c r="E6288" s="191">
        <v>592.29998799999998</v>
      </c>
      <c r="F6288" s="192">
        <v>592.29998799999998</v>
      </c>
      <c r="G6288" s="191">
        <v>295840000</v>
      </c>
      <c r="H6288" s="194">
        <f t="shared" si="196"/>
        <v>-7.0856900483955859E-4</v>
      </c>
      <c r="I6288" s="193"/>
      <c r="J6288" s="197">
        <v>6286</v>
      </c>
      <c r="K6288" s="234"/>
      <c r="L6288" s="234"/>
      <c r="M6288" s="234"/>
      <c r="N6288" s="234"/>
      <c r="O6288" s="234"/>
      <c r="P6288" s="234"/>
      <c r="Q6288" s="7">
        <v>35016</v>
      </c>
      <c r="R6288" s="234">
        <v>0.359375</v>
      </c>
      <c r="S6288" s="234">
        <v>0.36830400000000002</v>
      </c>
      <c r="T6288" s="234">
        <v>0.35714299999999999</v>
      </c>
      <c r="U6288" s="234">
        <v>0.36495499999999997</v>
      </c>
      <c r="V6288" s="192">
        <v>0.31439400000000001</v>
      </c>
      <c r="W6288" s="234">
        <v>317374400</v>
      </c>
      <c r="X6288" s="194">
        <f t="shared" si="197"/>
        <v>2.8301732512159058E-2</v>
      </c>
      <c r="Y6288" s="193"/>
      <c r="Z6288" s="197">
        <v>6286</v>
      </c>
    </row>
    <row r="6289" spans="1:26" ht="14.4" x14ac:dyDescent="0.3">
      <c r="A6289" s="7">
        <v>35013</v>
      </c>
      <c r="B6289" s="191">
        <v>593.26000999999997</v>
      </c>
      <c r="C6289" s="191">
        <v>593.26000999999997</v>
      </c>
      <c r="D6289" s="191">
        <v>590.39001499999995</v>
      </c>
      <c r="E6289" s="191">
        <v>592.71997099999999</v>
      </c>
      <c r="F6289" s="192">
        <v>592.71997099999999</v>
      </c>
      <c r="G6289" s="191">
        <v>298690000</v>
      </c>
      <c r="H6289" s="194">
        <f t="shared" si="196"/>
        <v>-9.1029058237041612E-4</v>
      </c>
      <c r="I6289" s="193"/>
      <c r="J6289" s="197">
        <v>6287</v>
      </c>
      <c r="K6289" s="234"/>
      <c r="L6289" s="234"/>
      <c r="M6289" s="234"/>
      <c r="N6289" s="234"/>
      <c r="O6289" s="234"/>
      <c r="P6289" s="234"/>
      <c r="Q6289" s="7">
        <v>35013</v>
      </c>
      <c r="R6289" s="234">
        <v>0.35156300000000001</v>
      </c>
      <c r="S6289" s="234">
        <v>0.359375</v>
      </c>
      <c r="T6289" s="234">
        <v>0.34709800000000002</v>
      </c>
      <c r="U6289" s="234">
        <v>0.35491099999999998</v>
      </c>
      <c r="V6289" s="192">
        <v>0.30574099999999999</v>
      </c>
      <c r="W6289" s="234">
        <v>223115200</v>
      </c>
      <c r="X6289" s="194">
        <f t="shared" si="197"/>
        <v>9.5259793433181798E-3</v>
      </c>
      <c r="Y6289" s="193"/>
      <c r="Z6289" s="197">
        <v>6287</v>
      </c>
    </row>
    <row r="6290" spans="1:26" ht="14.4" x14ac:dyDescent="0.3">
      <c r="A6290" s="7">
        <v>35012</v>
      </c>
      <c r="B6290" s="191">
        <v>591.71002199999998</v>
      </c>
      <c r="C6290" s="191">
        <v>593.90002400000003</v>
      </c>
      <c r="D6290" s="191">
        <v>590.89001499999995</v>
      </c>
      <c r="E6290" s="191">
        <v>593.26000999999997</v>
      </c>
      <c r="F6290" s="192">
        <v>593.26000999999997</v>
      </c>
      <c r="G6290" s="191">
        <v>380760000</v>
      </c>
      <c r="H6290" s="194">
        <f t="shared" si="196"/>
        <v>2.6195060796181426E-3</v>
      </c>
      <c r="I6290" s="193"/>
      <c r="J6290" s="197">
        <v>6288</v>
      </c>
      <c r="K6290" s="234"/>
      <c r="L6290" s="234"/>
      <c r="M6290" s="234"/>
      <c r="N6290" s="234"/>
      <c r="O6290" s="234"/>
      <c r="P6290" s="234"/>
      <c r="Q6290" s="7">
        <v>35012</v>
      </c>
      <c r="R6290" s="234">
        <v>0.35491099999999998</v>
      </c>
      <c r="S6290" s="234">
        <v>0.35714299999999999</v>
      </c>
      <c r="T6290" s="234">
        <v>0.34709800000000002</v>
      </c>
      <c r="U6290" s="234">
        <v>0.35156300000000001</v>
      </c>
      <c r="V6290" s="192">
        <v>0.30285600000000001</v>
      </c>
      <c r="W6290" s="234">
        <v>260108800</v>
      </c>
      <c r="X6290" s="194">
        <f t="shared" si="197"/>
        <v>1.2859058696837197E-2</v>
      </c>
      <c r="Y6290" s="193"/>
      <c r="Z6290" s="197">
        <v>6288</v>
      </c>
    </row>
    <row r="6291" spans="1:26" ht="14.4" x14ac:dyDescent="0.3">
      <c r="A6291" s="7">
        <v>35011</v>
      </c>
      <c r="B6291" s="191">
        <v>586.32000700000003</v>
      </c>
      <c r="C6291" s="191">
        <v>591.71002199999998</v>
      </c>
      <c r="D6291" s="191">
        <v>586.32000700000003</v>
      </c>
      <c r="E6291" s="191">
        <v>591.71002199999998</v>
      </c>
      <c r="F6291" s="192">
        <v>591.71002199999998</v>
      </c>
      <c r="G6291" s="191">
        <v>359780000</v>
      </c>
      <c r="H6291" s="194">
        <f t="shared" si="196"/>
        <v>9.1929576607471079E-3</v>
      </c>
      <c r="I6291" s="193"/>
      <c r="J6291" s="197">
        <v>6289</v>
      </c>
      <c r="K6291" s="234"/>
      <c r="L6291" s="234"/>
      <c r="M6291" s="234"/>
      <c r="N6291" s="234"/>
      <c r="O6291" s="234"/>
      <c r="P6291" s="234"/>
      <c r="Q6291" s="7">
        <v>35011</v>
      </c>
      <c r="R6291" s="234">
        <v>0.35491099999999998</v>
      </c>
      <c r="S6291" s="234">
        <v>0.36607099999999998</v>
      </c>
      <c r="T6291" s="234">
        <v>0.34598200000000001</v>
      </c>
      <c r="U6291" s="234">
        <v>0.34709800000000002</v>
      </c>
      <c r="V6291" s="192">
        <v>0.29901100000000003</v>
      </c>
      <c r="W6291" s="234">
        <v>358825600</v>
      </c>
      <c r="X6291" s="194">
        <f t="shared" si="197"/>
        <v>-1.8925188415212318E-2</v>
      </c>
      <c r="Y6291" s="193"/>
      <c r="Z6291" s="197">
        <v>6289</v>
      </c>
    </row>
    <row r="6292" spans="1:26" ht="14.4" x14ac:dyDescent="0.3">
      <c r="A6292" s="7">
        <v>35010</v>
      </c>
      <c r="B6292" s="191">
        <v>588.46002199999998</v>
      </c>
      <c r="C6292" s="191">
        <v>588.46002199999998</v>
      </c>
      <c r="D6292" s="191">
        <v>584.23999000000003</v>
      </c>
      <c r="E6292" s="191">
        <v>586.32000700000003</v>
      </c>
      <c r="F6292" s="192">
        <v>586.32000700000003</v>
      </c>
      <c r="G6292" s="191">
        <v>364680000</v>
      </c>
      <c r="H6292" s="194">
        <f t="shared" si="196"/>
        <v>-3.6366361689731722E-3</v>
      </c>
      <c r="I6292" s="193"/>
      <c r="J6292" s="197">
        <v>6290</v>
      </c>
      <c r="K6292" s="234"/>
      <c r="L6292" s="234"/>
      <c r="M6292" s="234"/>
      <c r="N6292" s="234"/>
      <c r="O6292" s="234"/>
      <c r="P6292" s="234"/>
      <c r="Q6292" s="7">
        <v>35010</v>
      </c>
      <c r="R6292" s="234">
        <v>0.33705400000000002</v>
      </c>
      <c r="S6292" s="234">
        <v>0.36160700000000001</v>
      </c>
      <c r="T6292" s="234">
        <v>0.33482099999999998</v>
      </c>
      <c r="U6292" s="234">
        <v>0.35379500000000003</v>
      </c>
      <c r="V6292" s="192">
        <v>0.30477900000000002</v>
      </c>
      <c r="W6292" s="234">
        <v>736388800</v>
      </c>
      <c r="X6292" s="194">
        <f t="shared" si="197"/>
        <v>3.934293177648502E-2</v>
      </c>
      <c r="Y6292" s="193"/>
      <c r="Z6292" s="197">
        <v>6290</v>
      </c>
    </row>
    <row r="6293" spans="1:26" ht="14.4" x14ac:dyDescent="0.3">
      <c r="A6293" s="7">
        <v>35009</v>
      </c>
      <c r="B6293" s="191">
        <v>590.57000700000003</v>
      </c>
      <c r="C6293" s="191">
        <v>590.64001499999995</v>
      </c>
      <c r="D6293" s="191">
        <v>588.30999799999995</v>
      </c>
      <c r="E6293" s="191">
        <v>588.46002199999998</v>
      </c>
      <c r="F6293" s="192">
        <v>588.46002199999998</v>
      </c>
      <c r="G6293" s="191">
        <v>309100000</v>
      </c>
      <c r="H6293" s="194">
        <f t="shared" si="196"/>
        <v>-3.5727940379472259E-3</v>
      </c>
      <c r="I6293" s="193"/>
      <c r="J6293" s="197">
        <v>6291</v>
      </c>
      <c r="K6293" s="234"/>
      <c r="L6293" s="234"/>
      <c r="M6293" s="234"/>
      <c r="N6293" s="234"/>
      <c r="O6293" s="234"/>
      <c r="P6293" s="234"/>
      <c r="Q6293" s="7">
        <v>35009</v>
      </c>
      <c r="R6293" s="234">
        <v>0.32589299999999999</v>
      </c>
      <c r="S6293" s="234">
        <v>0.34598200000000001</v>
      </c>
      <c r="T6293" s="234">
        <v>0.32477699999999998</v>
      </c>
      <c r="U6293" s="234">
        <v>0.34040199999999998</v>
      </c>
      <c r="V6293" s="192">
        <v>0.293242</v>
      </c>
      <c r="W6293" s="234">
        <v>311774400</v>
      </c>
      <c r="X6293" s="194">
        <f t="shared" si="197"/>
        <v>4.4521145674157436E-2</v>
      </c>
      <c r="Y6293" s="193"/>
      <c r="Z6293" s="197">
        <v>6291</v>
      </c>
    </row>
    <row r="6294" spans="1:26" ht="14.4" x14ac:dyDescent="0.3">
      <c r="A6294" s="7">
        <v>35006</v>
      </c>
      <c r="B6294" s="191">
        <v>589.71997099999999</v>
      </c>
      <c r="C6294" s="191">
        <v>590.57000700000003</v>
      </c>
      <c r="D6294" s="191">
        <v>588.65002400000003</v>
      </c>
      <c r="E6294" s="191">
        <v>590.57000700000003</v>
      </c>
      <c r="F6294" s="192">
        <v>590.57000700000003</v>
      </c>
      <c r="G6294" s="191">
        <v>348500000</v>
      </c>
      <c r="H6294" s="194">
        <f t="shared" si="196"/>
        <v>1.4414231191096046E-3</v>
      </c>
      <c r="I6294" s="193"/>
      <c r="J6294" s="197">
        <v>6292</v>
      </c>
      <c r="K6294" s="234"/>
      <c r="L6294" s="234"/>
      <c r="M6294" s="234"/>
      <c r="N6294" s="234"/>
      <c r="O6294" s="234"/>
      <c r="P6294" s="234"/>
      <c r="Q6294" s="7">
        <v>35006</v>
      </c>
      <c r="R6294" s="234">
        <v>0.328125</v>
      </c>
      <c r="S6294" s="234">
        <v>0.32924100000000001</v>
      </c>
      <c r="T6294" s="234">
        <v>0.32031300000000001</v>
      </c>
      <c r="U6294" s="234">
        <v>0.32589299999999999</v>
      </c>
      <c r="V6294" s="192">
        <v>0.28074300000000002</v>
      </c>
      <c r="W6294" s="234">
        <v>179435200</v>
      </c>
      <c r="X6294" s="194">
        <f t="shared" si="197"/>
        <v>-3.411382159997691E-3</v>
      </c>
      <c r="Y6294" s="193"/>
      <c r="Z6294" s="197">
        <v>6292</v>
      </c>
    </row>
    <row r="6295" spans="1:26" ht="14.4" x14ac:dyDescent="0.3">
      <c r="A6295" s="7">
        <v>35005</v>
      </c>
      <c r="B6295" s="191">
        <v>584.21997099999999</v>
      </c>
      <c r="C6295" s="191">
        <v>589.71997099999999</v>
      </c>
      <c r="D6295" s="191">
        <v>584.21997099999999</v>
      </c>
      <c r="E6295" s="191">
        <v>589.71997099999999</v>
      </c>
      <c r="F6295" s="192">
        <v>589.71997099999999</v>
      </c>
      <c r="G6295" s="191">
        <v>397070000</v>
      </c>
      <c r="H6295" s="194">
        <f t="shared" si="196"/>
        <v>9.4142622180233542E-3</v>
      </c>
      <c r="I6295" s="193"/>
      <c r="J6295" s="197">
        <v>6293</v>
      </c>
      <c r="K6295" s="234"/>
      <c r="L6295" s="234"/>
      <c r="M6295" s="234"/>
      <c r="N6295" s="234"/>
      <c r="O6295" s="234"/>
      <c r="P6295" s="234"/>
      <c r="Q6295" s="7">
        <v>35005</v>
      </c>
      <c r="R6295" s="234">
        <v>0.32924100000000001</v>
      </c>
      <c r="S6295" s="234">
        <v>0.32924100000000001</v>
      </c>
      <c r="T6295" s="234">
        <v>0.32366099999999998</v>
      </c>
      <c r="U6295" s="234">
        <v>0.32700899999999999</v>
      </c>
      <c r="V6295" s="192">
        <v>0.28170400000000001</v>
      </c>
      <c r="W6295" s="234">
        <v>152756800</v>
      </c>
      <c r="X6295" s="194">
        <f t="shared" si="197"/>
        <v>0</v>
      </c>
      <c r="Y6295" s="193"/>
      <c r="Z6295" s="197">
        <v>6293</v>
      </c>
    </row>
    <row r="6296" spans="1:26" ht="14.4" x14ac:dyDescent="0.3">
      <c r="A6296" s="7">
        <v>35004</v>
      </c>
      <c r="B6296" s="191">
        <v>581.5</v>
      </c>
      <c r="C6296" s="191">
        <v>584.23999000000003</v>
      </c>
      <c r="D6296" s="191">
        <v>581.03997800000002</v>
      </c>
      <c r="E6296" s="191">
        <v>584.21997099999999</v>
      </c>
      <c r="F6296" s="192">
        <v>584.21997099999999</v>
      </c>
      <c r="G6296" s="191">
        <v>378090000</v>
      </c>
      <c r="H6296" s="194">
        <f t="shared" si="196"/>
        <v>4.677508168529642E-3</v>
      </c>
      <c r="I6296" s="193"/>
      <c r="J6296" s="197">
        <v>6294</v>
      </c>
      <c r="K6296" s="234"/>
      <c r="L6296" s="234"/>
      <c r="M6296" s="234"/>
      <c r="N6296" s="234"/>
      <c r="O6296" s="234"/>
      <c r="P6296" s="234"/>
      <c r="Q6296" s="7">
        <v>35004</v>
      </c>
      <c r="R6296" s="234">
        <v>0.32700899999999999</v>
      </c>
      <c r="S6296" s="234">
        <v>0.33147300000000002</v>
      </c>
      <c r="T6296" s="234">
        <v>0.31696400000000002</v>
      </c>
      <c r="U6296" s="234">
        <v>0.32700899999999999</v>
      </c>
      <c r="V6296" s="192">
        <v>0.28170400000000001</v>
      </c>
      <c r="W6296" s="234">
        <v>193233600</v>
      </c>
      <c r="X6296" s="194">
        <f t="shared" si="197"/>
        <v>8.6036211828815091E-3</v>
      </c>
      <c r="Y6296" s="193"/>
      <c r="Z6296" s="197">
        <v>6294</v>
      </c>
    </row>
    <row r="6297" spans="1:26" ht="14.4" x14ac:dyDescent="0.3">
      <c r="A6297" s="7">
        <v>35003</v>
      </c>
      <c r="B6297" s="191">
        <v>583.25</v>
      </c>
      <c r="C6297" s="191">
        <v>586.71002199999998</v>
      </c>
      <c r="D6297" s="191">
        <v>581.5</v>
      </c>
      <c r="E6297" s="191">
        <v>581.5</v>
      </c>
      <c r="F6297" s="192">
        <v>581.5</v>
      </c>
      <c r="G6297" s="191">
        <v>377390000</v>
      </c>
      <c r="H6297" s="194">
        <f t="shared" si="196"/>
        <v>-3.0004286326618087E-3</v>
      </c>
      <c r="I6297" s="193"/>
      <c r="J6297" s="197">
        <v>6295</v>
      </c>
      <c r="K6297" s="234"/>
      <c r="L6297" s="234"/>
      <c r="M6297" s="234"/>
      <c r="N6297" s="234"/>
      <c r="O6297" s="234"/>
      <c r="P6297" s="234"/>
      <c r="Q6297" s="7">
        <v>35003</v>
      </c>
      <c r="R6297" s="234">
        <v>0.31473200000000001</v>
      </c>
      <c r="S6297" s="234">
        <v>0.32700899999999999</v>
      </c>
      <c r="T6297" s="234">
        <v>0.31361600000000001</v>
      </c>
      <c r="U6297" s="234">
        <v>0.32421899999999998</v>
      </c>
      <c r="V6297" s="192">
        <v>0.27930100000000002</v>
      </c>
      <c r="W6297" s="234">
        <v>289217600</v>
      </c>
      <c r="X6297" s="194">
        <f t="shared" si="197"/>
        <v>3.014063416307371E-2</v>
      </c>
      <c r="Y6297" s="193"/>
      <c r="Z6297" s="197">
        <v>6295</v>
      </c>
    </row>
    <row r="6298" spans="1:26" ht="14.4" x14ac:dyDescent="0.3">
      <c r="A6298" s="7">
        <v>35002</v>
      </c>
      <c r="B6298" s="191">
        <v>579.70001200000002</v>
      </c>
      <c r="C6298" s="191">
        <v>583.78997800000002</v>
      </c>
      <c r="D6298" s="191">
        <v>579.70001200000002</v>
      </c>
      <c r="E6298" s="191">
        <v>583.25</v>
      </c>
      <c r="F6298" s="192">
        <v>583.25</v>
      </c>
      <c r="G6298" s="191">
        <v>319160000</v>
      </c>
      <c r="H6298" s="194">
        <f t="shared" si="196"/>
        <v>6.1238363403725181E-3</v>
      </c>
      <c r="I6298" s="193"/>
      <c r="J6298" s="197">
        <v>6296</v>
      </c>
      <c r="K6298" s="234"/>
      <c r="L6298" s="234"/>
      <c r="M6298" s="234"/>
      <c r="N6298" s="234"/>
      <c r="O6298" s="234"/>
      <c r="P6298" s="234"/>
      <c r="Q6298" s="7">
        <v>35002</v>
      </c>
      <c r="R6298" s="234">
        <v>0.31138399999999999</v>
      </c>
      <c r="S6298" s="234">
        <v>0.31473200000000001</v>
      </c>
      <c r="T6298" s="234">
        <v>0.30915199999999998</v>
      </c>
      <c r="U6298" s="234">
        <v>0.31473200000000001</v>
      </c>
      <c r="V6298" s="192">
        <v>0.27112900000000001</v>
      </c>
      <c r="W6298" s="234">
        <v>175638400</v>
      </c>
      <c r="X6298" s="194">
        <f t="shared" si="197"/>
        <v>1.4389242862434259E-2</v>
      </c>
      <c r="Y6298" s="193"/>
      <c r="Z6298" s="197">
        <v>6296</v>
      </c>
    </row>
    <row r="6299" spans="1:26" ht="14.4" x14ac:dyDescent="0.3">
      <c r="A6299" s="7">
        <v>34999</v>
      </c>
      <c r="B6299" s="191">
        <v>576.71997099999999</v>
      </c>
      <c r="C6299" s="191">
        <v>579.71002199999998</v>
      </c>
      <c r="D6299" s="191">
        <v>573.21002199999998</v>
      </c>
      <c r="E6299" s="191">
        <v>579.70001200000002</v>
      </c>
      <c r="F6299" s="192">
        <v>579.70001200000002</v>
      </c>
      <c r="G6299" s="191">
        <v>379230000</v>
      </c>
      <c r="H6299" s="194">
        <f t="shared" si="196"/>
        <v>5.1672235224190432E-3</v>
      </c>
      <c r="I6299" s="193"/>
      <c r="J6299" s="197">
        <v>6297</v>
      </c>
      <c r="K6299" s="234"/>
      <c r="L6299" s="234"/>
      <c r="M6299" s="234"/>
      <c r="N6299" s="234"/>
      <c r="O6299" s="234"/>
      <c r="P6299" s="234"/>
      <c r="Q6299" s="7">
        <v>34999</v>
      </c>
      <c r="R6299" s="234">
        <v>0.31138399999999999</v>
      </c>
      <c r="S6299" s="234">
        <v>0.31138399999999999</v>
      </c>
      <c r="T6299" s="234">
        <v>0.30468800000000001</v>
      </c>
      <c r="U6299" s="234">
        <v>0.31026799999999999</v>
      </c>
      <c r="V6299" s="192">
        <v>0.26728299999999999</v>
      </c>
      <c r="W6299" s="234">
        <v>154212800</v>
      </c>
      <c r="X6299" s="194">
        <f t="shared" si="197"/>
        <v>-3.5825591625534576E-3</v>
      </c>
      <c r="Y6299" s="193"/>
      <c r="Z6299" s="197">
        <v>6297</v>
      </c>
    </row>
    <row r="6300" spans="1:26" ht="14.4" x14ac:dyDescent="0.3">
      <c r="A6300" s="7">
        <v>34998</v>
      </c>
      <c r="B6300" s="191">
        <v>582.46997099999999</v>
      </c>
      <c r="C6300" s="191">
        <v>582.63000499999998</v>
      </c>
      <c r="D6300" s="191">
        <v>572.53002900000001</v>
      </c>
      <c r="E6300" s="191">
        <v>576.71997099999999</v>
      </c>
      <c r="F6300" s="192">
        <v>576.71997099999999</v>
      </c>
      <c r="G6300" s="191">
        <v>464270000</v>
      </c>
      <c r="H6300" s="194">
        <f t="shared" si="196"/>
        <v>-9.8717535431539008E-3</v>
      </c>
      <c r="I6300" s="193"/>
      <c r="J6300" s="197">
        <v>6298</v>
      </c>
      <c r="K6300" s="234"/>
      <c r="L6300" s="234"/>
      <c r="M6300" s="234"/>
      <c r="N6300" s="234"/>
      <c r="O6300" s="234"/>
      <c r="P6300" s="234"/>
      <c r="Q6300" s="7">
        <v>34998</v>
      </c>
      <c r="R6300" s="234">
        <v>0.31138399999999999</v>
      </c>
      <c r="S6300" s="234">
        <v>0.3125</v>
      </c>
      <c r="T6300" s="234">
        <v>0.30803599999999998</v>
      </c>
      <c r="U6300" s="234">
        <v>0.31138399999999999</v>
      </c>
      <c r="V6300" s="192">
        <v>0.26824399999999998</v>
      </c>
      <c r="W6300" s="234">
        <v>125865600</v>
      </c>
      <c r="X6300" s="194">
        <f t="shared" si="197"/>
        <v>3.5954400392093386E-3</v>
      </c>
      <c r="Y6300" s="193"/>
      <c r="Z6300" s="197">
        <v>6298</v>
      </c>
    </row>
    <row r="6301" spans="1:26" ht="14.4" x14ac:dyDescent="0.3">
      <c r="A6301" s="7">
        <v>34997</v>
      </c>
      <c r="B6301" s="191">
        <v>586.53997800000002</v>
      </c>
      <c r="C6301" s="191">
        <v>587.19000200000005</v>
      </c>
      <c r="D6301" s="191">
        <v>581.40997300000004</v>
      </c>
      <c r="E6301" s="191">
        <v>582.46997099999999</v>
      </c>
      <c r="F6301" s="192">
        <v>582.46997099999999</v>
      </c>
      <c r="G6301" s="191">
        <v>433620000</v>
      </c>
      <c r="H6301" s="194">
        <f t="shared" si="196"/>
        <v>-6.9390103874556906E-3</v>
      </c>
      <c r="I6301" s="193"/>
      <c r="J6301" s="197">
        <v>6299</v>
      </c>
      <c r="K6301" s="234"/>
      <c r="L6301" s="234"/>
      <c r="M6301" s="234"/>
      <c r="N6301" s="234"/>
      <c r="O6301" s="234"/>
      <c r="P6301" s="234"/>
      <c r="Q6301" s="7">
        <v>34997</v>
      </c>
      <c r="R6301" s="234">
        <v>0.31473200000000001</v>
      </c>
      <c r="S6301" s="234">
        <v>0.31584800000000002</v>
      </c>
      <c r="T6301" s="234">
        <v>0.31026799999999999</v>
      </c>
      <c r="U6301" s="234">
        <v>0.31026799999999999</v>
      </c>
      <c r="V6301" s="192">
        <v>0.26728299999999999</v>
      </c>
      <c r="W6301" s="234">
        <v>133302400</v>
      </c>
      <c r="X6301" s="194">
        <f t="shared" si="197"/>
        <v>-1.0674878871216684E-2</v>
      </c>
      <c r="Y6301" s="193"/>
      <c r="Z6301" s="197">
        <v>6299</v>
      </c>
    </row>
    <row r="6302" spans="1:26" ht="14.4" x14ac:dyDescent="0.3">
      <c r="A6302" s="7">
        <v>34996</v>
      </c>
      <c r="B6302" s="191">
        <v>585.05999799999995</v>
      </c>
      <c r="C6302" s="191">
        <v>587.30999799999995</v>
      </c>
      <c r="D6302" s="191">
        <v>584.75</v>
      </c>
      <c r="E6302" s="191">
        <v>586.53997800000002</v>
      </c>
      <c r="F6302" s="192">
        <v>586.53997800000002</v>
      </c>
      <c r="G6302" s="191">
        <v>415540000</v>
      </c>
      <c r="H6302" s="194">
        <f t="shared" si="196"/>
        <v>2.5296209022310713E-3</v>
      </c>
      <c r="I6302" s="193"/>
      <c r="J6302" s="197">
        <v>6300</v>
      </c>
      <c r="K6302" s="234"/>
      <c r="L6302" s="234"/>
      <c r="M6302" s="234"/>
      <c r="N6302" s="234"/>
      <c r="O6302" s="234"/>
      <c r="P6302" s="234"/>
      <c r="Q6302" s="7">
        <v>34996</v>
      </c>
      <c r="R6302" s="234">
        <v>0.31696400000000002</v>
      </c>
      <c r="S6302" s="234">
        <v>0.31696400000000002</v>
      </c>
      <c r="T6302" s="234">
        <v>0.31138399999999999</v>
      </c>
      <c r="U6302" s="234">
        <v>0.31361600000000001</v>
      </c>
      <c r="V6302" s="192">
        <v>0.27016699999999999</v>
      </c>
      <c r="W6302" s="234">
        <v>213494400</v>
      </c>
      <c r="X6302" s="194">
        <f t="shared" si="197"/>
        <v>0</v>
      </c>
      <c r="Y6302" s="193"/>
      <c r="Z6302" s="197">
        <v>6300</v>
      </c>
    </row>
    <row r="6303" spans="1:26" ht="14.4" x14ac:dyDescent="0.3">
      <c r="A6303" s="7">
        <v>34995</v>
      </c>
      <c r="B6303" s="191">
        <v>587.46002199999998</v>
      </c>
      <c r="C6303" s="191">
        <v>587.46002199999998</v>
      </c>
      <c r="D6303" s="191">
        <v>583.72997999999995</v>
      </c>
      <c r="E6303" s="191">
        <v>585.05999799999995</v>
      </c>
      <c r="F6303" s="192">
        <v>585.05999799999995</v>
      </c>
      <c r="G6303" s="191">
        <v>330750000</v>
      </c>
      <c r="H6303" s="194">
        <f t="shared" si="196"/>
        <v>-4.0854252376683947E-3</v>
      </c>
      <c r="I6303" s="193"/>
      <c r="J6303" s="197">
        <v>6301</v>
      </c>
      <c r="K6303" s="234"/>
      <c r="L6303" s="234"/>
      <c r="M6303" s="234"/>
      <c r="N6303" s="234"/>
      <c r="O6303" s="234"/>
      <c r="P6303" s="234"/>
      <c r="Q6303" s="7">
        <v>34995</v>
      </c>
      <c r="R6303" s="234">
        <v>0.31361600000000001</v>
      </c>
      <c r="S6303" s="234">
        <v>0.31361600000000001</v>
      </c>
      <c r="T6303" s="234">
        <v>0.31026799999999999</v>
      </c>
      <c r="U6303" s="234">
        <v>0.31361600000000001</v>
      </c>
      <c r="V6303" s="192">
        <v>0.27016699999999999</v>
      </c>
      <c r="W6303" s="234">
        <v>197803200</v>
      </c>
      <c r="X6303" s="194">
        <f t="shared" si="197"/>
        <v>0</v>
      </c>
      <c r="Y6303" s="193"/>
      <c r="Z6303" s="197">
        <v>6301</v>
      </c>
    </row>
    <row r="6304" spans="1:26" ht="14.4" x14ac:dyDescent="0.3">
      <c r="A6304" s="7">
        <v>34992</v>
      </c>
      <c r="B6304" s="191">
        <v>590.65002400000003</v>
      </c>
      <c r="C6304" s="191">
        <v>590.65997300000004</v>
      </c>
      <c r="D6304" s="191">
        <v>586.78002900000001</v>
      </c>
      <c r="E6304" s="191">
        <v>587.46002199999998</v>
      </c>
      <c r="F6304" s="192">
        <v>587.46002199999998</v>
      </c>
      <c r="G6304" s="191">
        <v>389360000</v>
      </c>
      <c r="H6304" s="194">
        <f t="shared" si="196"/>
        <v>-5.4008327611615396E-3</v>
      </c>
      <c r="I6304" s="193"/>
      <c r="J6304" s="197">
        <v>6302</v>
      </c>
      <c r="K6304" s="234"/>
      <c r="L6304" s="234"/>
      <c r="M6304" s="234"/>
      <c r="N6304" s="234"/>
      <c r="O6304" s="234"/>
      <c r="P6304" s="234"/>
      <c r="Q6304" s="7">
        <v>34992</v>
      </c>
      <c r="R6304" s="234">
        <v>0.31473200000000001</v>
      </c>
      <c r="S6304" s="234">
        <v>0.31473200000000001</v>
      </c>
      <c r="T6304" s="234">
        <v>0.30915199999999998</v>
      </c>
      <c r="U6304" s="234">
        <v>0.31361600000000001</v>
      </c>
      <c r="V6304" s="192">
        <v>0.27016699999999999</v>
      </c>
      <c r="W6304" s="234">
        <v>386332800</v>
      </c>
      <c r="X6304" s="194">
        <f t="shared" si="197"/>
        <v>1.0790061470426469E-2</v>
      </c>
      <c r="Y6304" s="193"/>
      <c r="Z6304" s="197">
        <v>6302</v>
      </c>
    </row>
    <row r="6305" spans="1:26" ht="14.4" x14ac:dyDescent="0.3">
      <c r="A6305" s="7">
        <v>34991</v>
      </c>
      <c r="B6305" s="191">
        <v>587.44000200000005</v>
      </c>
      <c r="C6305" s="191">
        <v>590.65997300000004</v>
      </c>
      <c r="D6305" s="191">
        <v>586.34002699999996</v>
      </c>
      <c r="E6305" s="191">
        <v>590.65002400000003</v>
      </c>
      <c r="F6305" s="192">
        <v>590.65002400000003</v>
      </c>
      <c r="G6305" s="191">
        <v>406620000</v>
      </c>
      <c r="H6305" s="194">
        <f t="shared" si="196"/>
        <v>5.4644252844054369E-3</v>
      </c>
      <c r="I6305" s="193"/>
      <c r="J6305" s="197">
        <v>6303</v>
      </c>
      <c r="K6305" s="234"/>
      <c r="L6305" s="234"/>
      <c r="M6305" s="234"/>
      <c r="N6305" s="234"/>
      <c r="O6305" s="234"/>
      <c r="P6305" s="234"/>
      <c r="Q6305" s="7">
        <v>34991</v>
      </c>
      <c r="R6305" s="234">
        <v>0.32031300000000001</v>
      </c>
      <c r="S6305" s="234">
        <v>0.32254500000000003</v>
      </c>
      <c r="T6305" s="234">
        <v>0.31026799999999999</v>
      </c>
      <c r="U6305" s="234">
        <v>0.31026799999999999</v>
      </c>
      <c r="V6305" s="192">
        <v>0.26728299999999999</v>
      </c>
      <c r="W6305" s="234">
        <v>944899200</v>
      </c>
      <c r="X6305" s="194">
        <f t="shared" si="197"/>
        <v>-7.0232682721507719E-2</v>
      </c>
      <c r="Y6305" s="193"/>
      <c r="Z6305" s="197">
        <v>6303</v>
      </c>
    </row>
    <row r="6306" spans="1:26" ht="14.4" x14ac:dyDescent="0.3">
      <c r="A6306" s="7">
        <v>34990</v>
      </c>
      <c r="B6306" s="191">
        <v>586.78002900000001</v>
      </c>
      <c r="C6306" s="191">
        <v>589.77002000000005</v>
      </c>
      <c r="D6306" s="191">
        <v>586.27002000000005</v>
      </c>
      <c r="E6306" s="191">
        <v>587.44000200000005</v>
      </c>
      <c r="F6306" s="192">
        <v>587.44000200000005</v>
      </c>
      <c r="G6306" s="191">
        <v>411270000</v>
      </c>
      <c r="H6306" s="194">
        <f t="shared" si="196"/>
        <v>1.1247366430053405E-3</v>
      </c>
      <c r="I6306" s="193"/>
      <c r="J6306" s="197">
        <v>6304</v>
      </c>
      <c r="K6306" s="234"/>
      <c r="L6306" s="234"/>
      <c r="M6306" s="234"/>
      <c r="N6306" s="234"/>
      <c r="O6306" s="234"/>
      <c r="P6306" s="234"/>
      <c r="Q6306" s="7">
        <v>34990</v>
      </c>
      <c r="R6306" s="234">
        <v>0.33035700000000001</v>
      </c>
      <c r="S6306" s="234">
        <v>0.35323700000000002</v>
      </c>
      <c r="T6306" s="234">
        <v>0.328125</v>
      </c>
      <c r="U6306" s="234">
        <v>0.33370499999999997</v>
      </c>
      <c r="V6306" s="192">
        <v>0.28747299999999998</v>
      </c>
      <c r="W6306" s="234">
        <v>512400000</v>
      </c>
      <c r="X6306" s="194">
        <f t="shared" si="197"/>
        <v>2.0478942436032033E-2</v>
      </c>
      <c r="Y6306" s="193"/>
      <c r="Z6306" s="197">
        <v>6304</v>
      </c>
    </row>
    <row r="6307" spans="1:26" ht="14.4" x14ac:dyDescent="0.3">
      <c r="A6307" s="7">
        <v>34989</v>
      </c>
      <c r="B6307" s="191">
        <v>583.03002900000001</v>
      </c>
      <c r="C6307" s="191">
        <v>586.78002900000001</v>
      </c>
      <c r="D6307" s="191">
        <v>581.90002400000003</v>
      </c>
      <c r="E6307" s="191">
        <v>586.78002900000001</v>
      </c>
      <c r="F6307" s="192">
        <v>586.78002900000001</v>
      </c>
      <c r="G6307" s="191">
        <v>356380000</v>
      </c>
      <c r="H6307" s="194">
        <f t="shared" si="196"/>
        <v>6.4319157049799233E-3</v>
      </c>
      <c r="I6307" s="193"/>
      <c r="J6307" s="197">
        <v>6305</v>
      </c>
      <c r="K6307" s="234"/>
      <c r="L6307" s="234"/>
      <c r="M6307" s="234"/>
      <c r="N6307" s="234"/>
      <c r="O6307" s="234"/>
      <c r="P6307" s="234"/>
      <c r="Q6307" s="7">
        <v>34989</v>
      </c>
      <c r="R6307" s="234">
        <v>0.32589299999999999</v>
      </c>
      <c r="S6307" s="234">
        <v>0.32924100000000001</v>
      </c>
      <c r="T6307" s="234">
        <v>0.32031300000000001</v>
      </c>
      <c r="U6307" s="234">
        <v>0.32700899999999999</v>
      </c>
      <c r="V6307" s="192">
        <v>0.28170400000000001</v>
      </c>
      <c r="W6307" s="234">
        <v>178617600</v>
      </c>
      <c r="X6307" s="194">
        <f t="shared" si="197"/>
        <v>1.3837953782314005E-2</v>
      </c>
      <c r="Y6307" s="193"/>
      <c r="Z6307" s="197">
        <v>6305</v>
      </c>
    </row>
    <row r="6308" spans="1:26" ht="14.4" x14ac:dyDescent="0.3">
      <c r="A6308" s="7">
        <v>34988</v>
      </c>
      <c r="B6308" s="191">
        <v>584.5</v>
      </c>
      <c r="C6308" s="191">
        <v>584.85998500000005</v>
      </c>
      <c r="D6308" s="191">
        <v>582.63000499999998</v>
      </c>
      <c r="E6308" s="191">
        <v>583.03002900000001</v>
      </c>
      <c r="F6308" s="192">
        <v>583.03002900000001</v>
      </c>
      <c r="G6308" s="191">
        <v>300750000</v>
      </c>
      <c r="H6308" s="194">
        <f t="shared" si="196"/>
        <v>-2.5149204448246137E-3</v>
      </c>
      <c r="I6308" s="193"/>
      <c r="J6308" s="197">
        <v>6306</v>
      </c>
      <c r="K6308" s="234"/>
      <c r="L6308" s="234"/>
      <c r="M6308" s="234"/>
      <c r="N6308" s="234"/>
      <c r="O6308" s="234"/>
      <c r="P6308" s="234"/>
      <c r="Q6308" s="7">
        <v>34988</v>
      </c>
      <c r="R6308" s="234">
        <v>0.32366099999999998</v>
      </c>
      <c r="S6308" s="234">
        <v>0.33035700000000001</v>
      </c>
      <c r="T6308" s="234">
        <v>0.32031300000000001</v>
      </c>
      <c r="U6308" s="234">
        <v>0.32254500000000003</v>
      </c>
      <c r="V6308" s="192">
        <v>0.27785900000000002</v>
      </c>
      <c r="W6308" s="234">
        <v>182067200</v>
      </c>
      <c r="X6308" s="194">
        <f t="shared" si="197"/>
        <v>3.4742160442331207E-3</v>
      </c>
      <c r="Y6308" s="193"/>
      <c r="Z6308" s="197">
        <v>6306</v>
      </c>
    </row>
    <row r="6309" spans="1:26" ht="14.4" x14ac:dyDescent="0.3">
      <c r="A6309" s="7">
        <v>34985</v>
      </c>
      <c r="B6309" s="191">
        <v>583.09997599999997</v>
      </c>
      <c r="C6309" s="191">
        <v>587.39001499999995</v>
      </c>
      <c r="D6309" s="191">
        <v>583.09997599999997</v>
      </c>
      <c r="E6309" s="191">
        <v>584.5</v>
      </c>
      <c r="F6309" s="192">
        <v>584.5</v>
      </c>
      <c r="G6309" s="191">
        <v>374680000</v>
      </c>
      <c r="H6309" s="194">
        <f t="shared" si="196"/>
        <v>2.4010016422981819E-3</v>
      </c>
      <c r="I6309" s="193"/>
      <c r="J6309" s="197">
        <v>6307</v>
      </c>
      <c r="K6309" s="234"/>
      <c r="L6309" s="234"/>
      <c r="M6309" s="234"/>
      <c r="N6309" s="234"/>
      <c r="O6309" s="234"/>
      <c r="P6309" s="234"/>
      <c r="Q6309" s="7">
        <v>34985</v>
      </c>
      <c r="R6309" s="234">
        <v>0.31919599999999998</v>
      </c>
      <c r="S6309" s="234">
        <v>0.32924100000000001</v>
      </c>
      <c r="T6309" s="234">
        <v>0.31696400000000002</v>
      </c>
      <c r="U6309" s="234">
        <v>0.32142900000000002</v>
      </c>
      <c r="V6309" s="192">
        <v>0.276897</v>
      </c>
      <c r="W6309" s="234">
        <v>235188800</v>
      </c>
      <c r="X6309" s="194">
        <f t="shared" si="197"/>
        <v>1.9469163392965678E-2</v>
      </c>
      <c r="Y6309" s="193"/>
      <c r="Z6309" s="197">
        <v>6307</v>
      </c>
    </row>
    <row r="6310" spans="1:26" ht="14.4" x14ac:dyDescent="0.3">
      <c r="A6310" s="7">
        <v>34984</v>
      </c>
      <c r="B6310" s="191">
        <v>579.46002199999998</v>
      </c>
      <c r="C6310" s="191">
        <v>583.11999500000002</v>
      </c>
      <c r="D6310" s="191">
        <v>579.46002199999998</v>
      </c>
      <c r="E6310" s="191">
        <v>583.09997599999997</v>
      </c>
      <c r="F6310" s="192">
        <v>583.09997599999997</v>
      </c>
      <c r="G6310" s="191">
        <v>344060000</v>
      </c>
      <c r="H6310" s="194">
        <f t="shared" si="196"/>
        <v>6.281630935360695E-3</v>
      </c>
      <c r="I6310" s="193"/>
      <c r="J6310" s="197">
        <v>6308</v>
      </c>
      <c r="K6310" s="234"/>
      <c r="L6310" s="234"/>
      <c r="M6310" s="234"/>
      <c r="N6310" s="234"/>
      <c r="O6310" s="234"/>
      <c r="P6310" s="234"/>
      <c r="Q6310" s="7">
        <v>34984</v>
      </c>
      <c r="R6310" s="234">
        <v>0.3125</v>
      </c>
      <c r="S6310" s="234">
        <v>0.31584800000000002</v>
      </c>
      <c r="T6310" s="234">
        <v>0.31026799999999999</v>
      </c>
      <c r="U6310" s="234">
        <v>0.31529000000000001</v>
      </c>
      <c r="V6310" s="192">
        <v>0.27160899999999999</v>
      </c>
      <c r="W6310" s="234">
        <v>162052800</v>
      </c>
      <c r="X6310" s="194">
        <f t="shared" si="197"/>
        <v>1.2544548992708158E-2</v>
      </c>
      <c r="Y6310" s="193"/>
      <c r="Z6310" s="197">
        <v>6308</v>
      </c>
    </row>
    <row r="6311" spans="1:26" ht="14.4" x14ac:dyDescent="0.3">
      <c r="A6311" s="7">
        <v>34983</v>
      </c>
      <c r="B6311" s="191">
        <v>577.52002000000005</v>
      </c>
      <c r="C6311" s="191">
        <v>579.52002000000005</v>
      </c>
      <c r="D6311" s="191">
        <v>577.080017</v>
      </c>
      <c r="E6311" s="191">
        <v>579.46002199999998</v>
      </c>
      <c r="F6311" s="192">
        <v>579.46002199999998</v>
      </c>
      <c r="G6311" s="191">
        <v>340740000</v>
      </c>
      <c r="H6311" s="194">
        <f t="shared" si="196"/>
        <v>3.3591943704392026E-3</v>
      </c>
      <c r="I6311" s="193"/>
      <c r="J6311" s="197">
        <v>6309</v>
      </c>
      <c r="K6311" s="234"/>
      <c r="L6311" s="234"/>
      <c r="M6311" s="234"/>
      <c r="N6311" s="234"/>
      <c r="O6311" s="234"/>
      <c r="P6311" s="234"/>
      <c r="Q6311" s="7">
        <v>34983</v>
      </c>
      <c r="R6311" s="234">
        <v>0.31473200000000001</v>
      </c>
      <c r="S6311" s="234">
        <v>0.31807999999999997</v>
      </c>
      <c r="T6311" s="234">
        <v>0.30468800000000001</v>
      </c>
      <c r="U6311" s="234">
        <v>0.31138399999999999</v>
      </c>
      <c r="V6311" s="192">
        <v>0.26824399999999998</v>
      </c>
      <c r="W6311" s="234">
        <v>332875200</v>
      </c>
      <c r="X6311" s="194">
        <f t="shared" si="197"/>
        <v>5.4047570857789634E-3</v>
      </c>
      <c r="Y6311" s="193"/>
      <c r="Z6311" s="197">
        <v>6309</v>
      </c>
    </row>
    <row r="6312" spans="1:26" ht="14.4" x14ac:dyDescent="0.3">
      <c r="A6312" s="7">
        <v>34982</v>
      </c>
      <c r="B6312" s="191">
        <v>578.36999500000002</v>
      </c>
      <c r="C6312" s="191">
        <v>578.36999500000002</v>
      </c>
      <c r="D6312" s="191">
        <v>571.54998799999998</v>
      </c>
      <c r="E6312" s="191">
        <v>577.52002000000005</v>
      </c>
      <c r="F6312" s="192">
        <v>577.52002000000005</v>
      </c>
      <c r="G6312" s="191">
        <v>412710000</v>
      </c>
      <c r="H6312" s="194">
        <f t="shared" si="196"/>
        <v>-1.4696042452893362E-3</v>
      </c>
      <c r="I6312" s="193"/>
      <c r="J6312" s="197">
        <v>6310</v>
      </c>
      <c r="K6312" s="234"/>
      <c r="L6312" s="234"/>
      <c r="M6312" s="234"/>
      <c r="N6312" s="234"/>
      <c r="O6312" s="234"/>
      <c r="P6312" s="234"/>
      <c r="Q6312" s="7">
        <v>34982</v>
      </c>
      <c r="R6312" s="234">
        <v>0.30692000000000003</v>
      </c>
      <c r="S6312" s="234">
        <v>0.3125</v>
      </c>
      <c r="T6312" s="234">
        <v>0.30022300000000002</v>
      </c>
      <c r="U6312" s="234">
        <v>0.30970999999999999</v>
      </c>
      <c r="V6312" s="192">
        <v>0.26680199999999998</v>
      </c>
      <c r="W6312" s="234">
        <v>400265600</v>
      </c>
      <c r="X6312" s="194">
        <f t="shared" si="197"/>
        <v>-3.5889947453531285E-3</v>
      </c>
      <c r="Y6312" s="193"/>
      <c r="Z6312" s="197">
        <v>6310</v>
      </c>
    </row>
    <row r="6313" spans="1:26" ht="14.4" x14ac:dyDescent="0.3">
      <c r="A6313" s="7">
        <v>34981</v>
      </c>
      <c r="B6313" s="191">
        <v>582.48999000000003</v>
      </c>
      <c r="C6313" s="191">
        <v>582.48999000000003</v>
      </c>
      <c r="D6313" s="191">
        <v>576.34997599999997</v>
      </c>
      <c r="E6313" s="191">
        <v>578.36999500000002</v>
      </c>
      <c r="F6313" s="192">
        <v>578.36999500000002</v>
      </c>
      <c r="G6313" s="191">
        <v>275320000</v>
      </c>
      <c r="H6313" s="194">
        <f t="shared" si="196"/>
        <v>-7.0730743372946492E-3</v>
      </c>
      <c r="I6313" s="193"/>
      <c r="J6313" s="197">
        <v>6311</v>
      </c>
      <c r="K6313" s="234"/>
      <c r="L6313" s="234"/>
      <c r="M6313" s="234"/>
      <c r="N6313" s="234"/>
      <c r="O6313" s="234"/>
      <c r="P6313" s="234"/>
      <c r="Q6313" s="7">
        <v>34981</v>
      </c>
      <c r="R6313" s="234">
        <v>0.31584800000000002</v>
      </c>
      <c r="S6313" s="234">
        <v>0.31919599999999998</v>
      </c>
      <c r="T6313" s="234">
        <v>0.30692000000000003</v>
      </c>
      <c r="U6313" s="234">
        <v>0.31082599999999999</v>
      </c>
      <c r="V6313" s="192">
        <v>0.26776299999999997</v>
      </c>
      <c r="W6313" s="234">
        <v>372568000</v>
      </c>
      <c r="X6313" s="194">
        <f t="shared" si="197"/>
        <v>-2.4521483165388103E-2</v>
      </c>
      <c r="Y6313" s="193"/>
      <c r="Z6313" s="197">
        <v>6311</v>
      </c>
    </row>
    <row r="6314" spans="1:26" ht="14.4" x14ac:dyDescent="0.3">
      <c r="A6314" s="7">
        <v>34978</v>
      </c>
      <c r="B6314" s="191">
        <v>582.63000499999998</v>
      </c>
      <c r="C6314" s="191">
        <v>584.53997800000002</v>
      </c>
      <c r="D6314" s="191">
        <v>582.09997599999997</v>
      </c>
      <c r="E6314" s="191">
        <v>582.48999000000003</v>
      </c>
      <c r="F6314" s="192">
        <v>582.48999000000003</v>
      </c>
      <c r="G6314" s="191">
        <v>313680000</v>
      </c>
      <c r="H6314" s="194">
        <f t="shared" si="196"/>
        <v>-2.4031546401381867E-4</v>
      </c>
      <c r="I6314" s="193"/>
      <c r="J6314" s="197">
        <v>6312</v>
      </c>
      <c r="K6314" s="234"/>
      <c r="L6314" s="234"/>
      <c r="M6314" s="234"/>
      <c r="N6314" s="234"/>
      <c r="O6314" s="234"/>
      <c r="P6314" s="234"/>
      <c r="Q6314" s="7">
        <v>34978</v>
      </c>
      <c r="R6314" s="234">
        <v>0.328125</v>
      </c>
      <c r="S6314" s="234">
        <v>0.33035700000000001</v>
      </c>
      <c r="T6314" s="234">
        <v>0.31807999999999997</v>
      </c>
      <c r="U6314" s="234">
        <v>0.31863799999999998</v>
      </c>
      <c r="V6314" s="192">
        <v>0.27449400000000002</v>
      </c>
      <c r="W6314" s="234">
        <v>309041600</v>
      </c>
      <c r="X6314" s="194">
        <f t="shared" si="197"/>
        <v>-2.2258791848772736E-2</v>
      </c>
      <c r="Y6314" s="193"/>
      <c r="Z6314" s="197">
        <v>6312</v>
      </c>
    </row>
    <row r="6315" spans="1:26" ht="14.4" x14ac:dyDescent="0.3">
      <c r="A6315" s="7">
        <v>34977</v>
      </c>
      <c r="B6315" s="191">
        <v>581.46997099999999</v>
      </c>
      <c r="C6315" s="191">
        <v>582.63000499999998</v>
      </c>
      <c r="D6315" s="191">
        <v>579.580017</v>
      </c>
      <c r="E6315" s="191">
        <v>582.63000499999998</v>
      </c>
      <c r="F6315" s="192">
        <v>582.63000499999998</v>
      </c>
      <c r="G6315" s="191">
        <v>367480000</v>
      </c>
      <c r="H6315" s="194">
        <f t="shared" si="196"/>
        <v>1.995002421199832E-3</v>
      </c>
      <c r="I6315" s="193"/>
      <c r="J6315" s="197">
        <v>6313</v>
      </c>
      <c r="K6315" s="234"/>
      <c r="L6315" s="234"/>
      <c r="M6315" s="234"/>
      <c r="N6315" s="234"/>
      <c r="O6315" s="234"/>
      <c r="P6315" s="234"/>
      <c r="Q6315" s="7">
        <v>34977</v>
      </c>
      <c r="R6315" s="234">
        <v>0.32366099999999998</v>
      </c>
      <c r="S6315" s="234">
        <v>0.32700899999999999</v>
      </c>
      <c r="T6315" s="234">
        <v>0.32031300000000001</v>
      </c>
      <c r="U6315" s="234">
        <v>0.32589299999999999</v>
      </c>
      <c r="V6315" s="192">
        <v>0.28074300000000002</v>
      </c>
      <c r="W6315" s="234">
        <v>244070400</v>
      </c>
      <c r="X6315" s="194">
        <f t="shared" si="197"/>
        <v>3.4348171076053688E-3</v>
      </c>
      <c r="Y6315" s="193"/>
      <c r="Z6315" s="197">
        <v>6313</v>
      </c>
    </row>
    <row r="6316" spans="1:26" ht="14.4" x14ac:dyDescent="0.3">
      <c r="A6316" s="7">
        <v>34976</v>
      </c>
      <c r="B6316" s="191">
        <v>582.34002699999996</v>
      </c>
      <c r="C6316" s="191">
        <v>582.34002699999996</v>
      </c>
      <c r="D6316" s="191">
        <v>579.90997300000004</v>
      </c>
      <c r="E6316" s="191">
        <v>581.46997099999999</v>
      </c>
      <c r="F6316" s="192">
        <v>581.46997099999999</v>
      </c>
      <c r="G6316" s="191">
        <v>339380000</v>
      </c>
      <c r="H6316" s="194">
        <f t="shared" si="196"/>
        <v>-1.4940686878114544E-3</v>
      </c>
      <c r="I6316" s="193"/>
      <c r="J6316" s="197">
        <v>6314</v>
      </c>
      <c r="K6316" s="234"/>
      <c r="L6316" s="234"/>
      <c r="M6316" s="234"/>
      <c r="N6316" s="234"/>
      <c r="O6316" s="234"/>
      <c r="P6316" s="234"/>
      <c r="Q6316" s="7">
        <v>34976</v>
      </c>
      <c r="R6316" s="234">
        <v>0.32700899999999999</v>
      </c>
      <c r="S6316" s="234">
        <v>0.33035700000000001</v>
      </c>
      <c r="T6316" s="234">
        <v>0.32142900000000002</v>
      </c>
      <c r="U6316" s="234">
        <v>0.32477699999999998</v>
      </c>
      <c r="V6316" s="192">
        <v>0.27978199999999998</v>
      </c>
      <c r="W6316" s="234">
        <v>266772800</v>
      </c>
      <c r="X6316" s="194">
        <f t="shared" si="197"/>
        <v>-3.322091528562942E-2</v>
      </c>
      <c r="Y6316" s="193"/>
      <c r="Z6316" s="197">
        <v>6314</v>
      </c>
    </row>
    <row r="6317" spans="1:26" ht="14.4" x14ac:dyDescent="0.3">
      <c r="A6317" s="7">
        <v>34975</v>
      </c>
      <c r="B6317" s="191">
        <v>581.71997099999999</v>
      </c>
      <c r="C6317" s="191">
        <v>582.34002699999996</v>
      </c>
      <c r="D6317" s="191">
        <v>578.47997999999995</v>
      </c>
      <c r="E6317" s="191">
        <v>582.34002699999996</v>
      </c>
      <c r="F6317" s="192">
        <v>582.34002699999996</v>
      </c>
      <c r="G6317" s="191">
        <v>385940000</v>
      </c>
      <c r="H6317" s="194">
        <f t="shared" si="196"/>
        <v>1.0659011739515762E-3</v>
      </c>
      <c r="I6317" s="193"/>
      <c r="J6317" s="197">
        <v>6315</v>
      </c>
      <c r="K6317" s="234"/>
      <c r="L6317" s="234"/>
      <c r="M6317" s="234"/>
      <c r="N6317" s="234"/>
      <c r="O6317" s="234"/>
      <c r="P6317" s="234"/>
      <c r="Q6317" s="7">
        <v>34975</v>
      </c>
      <c r="R6317" s="234">
        <v>0.34040199999999998</v>
      </c>
      <c r="S6317" s="234">
        <v>0.34375</v>
      </c>
      <c r="T6317" s="234">
        <v>0.33147300000000002</v>
      </c>
      <c r="U6317" s="234">
        <v>0.33593800000000001</v>
      </c>
      <c r="V6317" s="192">
        <v>0.28939599999999999</v>
      </c>
      <c r="W6317" s="234">
        <v>289822400</v>
      </c>
      <c r="X6317" s="194">
        <f t="shared" si="197"/>
        <v>0</v>
      </c>
      <c r="Y6317" s="193"/>
      <c r="Z6317" s="197">
        <v>6315</v>
      </c>
    </row>
    <row r="6318" spans="1:26" ht="14.4" x14ac:dyDescent="0.3">
      <c r="A6318" s="7">
        <v>34974</v>
      </c>
      <c r="B6318" s="191">
        <v>584.40997300000004</v>
      </c>
      <c r="C6318" s="191">
        <v>585.04998799999998</v>
      </c>
      <c r="D6318" s="191">
        <v>580.53997800000002</v>
      </c>
      <c r="E6318" s="191">
        <v>581.71997099999999</v>
      </c>
      <c r="F6318" s="192">
        <v>581.71997099999999</v>
      </c>
      <c r="G6318" s="191">
        <v>304990000</v>
      </c>
      <c r="H6318" s="194">
        <f t="shared" si="196"/>
        <v>-4.6029365073823776E-3</v>
      </c>
      <c r="I6318" s="193"/>
      <c r="J6318" s="197">
        <v>6316</v>
      </c>
      <c r="K6318" s="234"/>
      <c r="L6318" s="234"/>
      <c r="M6318" s="234"/>
      <c r="N6318" s="234"/>
      <c r="O6318" s="234"/>
      <c r="P6318" s="234"/>
      <c r="Q6318" s="7">
        <v>34974</v>
      </c>
      <c r="R6318" s="234">
        <v>0.33705400000000002</v>
      </c>
      <c r="S6318" s="234">
        <v>0.34375</v>
      </c>
      <c r="T6318" s="234">
        <v>0.33482099999999998</v>
      </c>
      <c r="U6318" s="234">
        <v>0.33593800000000001</v>
      </c>
      <c r="V6318" s="192">
        <v>0.28939599999999999</v>
      </c>
      <c r="W6318" s="234">
        <v>392000000</v>
      </c>
      <c r="X6318" s="194">
        <f t="shared" si="197"/>
        <v>1.0065896018316851E-2</v>
      </c>
      <c r="Y6318" s="193"/>
      <c r="Z6318" s="197">
        <v>6316</v>
      </c>
    </row>
    <row r="6319" spans="1:26" ht="14.4" x14ac:dyDescent="0.3">
      <c r="A6319" s="7">
        <v>34971</v>
      </c>
      <c r="B6319" s="191">
        <v>585.86999500000002</v>
      </c>
      <c r="C6319" s="191">
        <v>587.60998500000005</v>
      </c>
      <c r="D6319" s="191">
        <v>584</v>
      </c>
      <c r="E6319" s="191">
        <v>584.40997300000004</v>
      </c>
      <c r="F6319" s="192">
        <v>584.40997300000004</v>
      </c>
      <c r="G6319" s="191">
        <v>335250000</v>
      </c>
      <c r="H6319" s="194">
        <f t="shared" si="196"/>
        <v>-2.4920579863455558E-3</v>
      </c>
      <c r="I6319" s="193"/>
      <c r="J6319" s="197">
        <v>6317</v>
      </c>
      <c r="K6319" s="234"/>
      <c r="L6319" s="234"/>
      <c r="M6319" s="234"/>
      <c r="N6319" s="234"/>
      <c r="O6319" s="234"/>
      <c r="P6319" s="234"/>
      <c r="Q6319" s="7">
        <v>34971</v>
      </c>
      <c r="R6319" s="234">
        <v>0.33928599999999998</v>
      </c>
      <c r="S6319" s="234">
        <v>0.34151799999999999</v>
      </c>
      <c r="T6319" s="234">
        <v>0.32924100000000001</v>
      </c>
      <c r="U6319" s="234">
        <v>0.33258900000000002</v>
      </c>
      <c r="V6319" s="192">
        <v>0.28651199999999999</v>
      </c>
      <c r="W6319" s="234">
        <v>283416000</v>
      </c>
      <c r="X6319" s="194">
        <f t="shared" si="197"/>
        <v>-1.3242318938410259E-2</v>
      </c>
      <c r="Y6319" s="193"/>
      <c r="Z6319" s="197">
        <v>6317</v>
      </c>
    </row>
    <row r="6320" spans="1:26" ht="14.4" x14ac:dyDescent="0.3">
      <c r="A6320" s="7">
        <v>34970</v>
      </c>
      <c r="B6320" s="191">
        <v>581.03997800000002</v>
      </c>
      <c r="C6320" s="191">
        <v>585.88000499999998</v>
      </c>
      <c r="D6320" s="191">
        <v>580.69000200000005</v>
      </c>
      <c r="E6320" s="191">
        <v>585.86999500000002</v>
      </c>
      <c r="F6320" s="192">
        <v>585.86999500000002</v>
      </c>
      <c r="G6320" s="191">
        <v>367720000</v>
      </c>
      <c r="H6320" s="194">
        <f t="shared" si="196"/>
        <v>8.31271028307797E-3</v>
      </c>
      <c r="I6320" s="193"/>
      <c r="J6320" s="197">
        <v>6318</v>
      </c>
      <c r="K6320" s="234"/>
      <c r="L6320" s="234"/>
      <c r="M6320" s="234"/>
      <c r="N6320" s="234"/>
      <c r="O6320" s="234"/>
      <c r="P6320" s="234"/>
      <c r="Q6320" s="7">
        <v>34970</v>
      </c>
      <c r="R6320" s="234">
        <v>0.32589299999999999</v>
      </c>
      <c r="S6320" s="234">
        <v>0.33817000000000003</v>
      </c>
      <c r="T6320" s="234">
        <v>0.32589299999999999</v>
      </c>
      <c r="U6320" s="234">
        <v>0.33705400000000002</v>
      </c>
      <c r="V6320" s="192">
        <v>0.29035699999999998</v>
      </c>
      <c r="W6320" s="234">
        <v>331184000</v>
      </c>
      <c r="X6320" s="194">
        <f t="shared" si="197"/>
        <v>4.1377949931855548E-2</v>
      </c>
      <c r="Y6320" s="193"/>
      <c r="Z6320" s="197">
        <v>6318</v>
      </c>
    </row>
    <row r="6321" spans="1:26" ht="14.4" x14ac:dyDescent="0.3">
      <c r="A6321" s="7">
        <v>34969</v>
      </c>
      <c r="B6321" s="191">
        <v>581.40997300000004</v>
      </c>
      <c r="C6321" s="191">
        <v>581.419983</v>
      </c>
      <c r="D6321" s="191">
        <v>574.67999299999997</v>
      </c>
      <c r="E6321" s="191">
        <v>581.03997800000002</v>
      </c>
      <c r="F6321" s="192">
        <v>581.03997800000002</v>
      </c>
      <c r="G6321" s="191">
        <v>411300000</v>
      </c>
      <c r="H6321" s="194">
        <f t="shared" si="196"/>
        <v>-6.3637539289340185E-4</v>
      </c>
      <c r="I6321" s="193"/>
      <c r="J6321" s="197">
        <v>6319</v>
      </c>
      <c r="K6321" s="234"/>
      <c r="L6321" s="234"/>
      <c r="M6321" s="234"/>
      <c r="N6321" s="234"/>
      <c r="O6321" s="234"/>
      <c r="P6321" s="234"/>
      <c r="Q6321" s="7">
        <v>34969</v>
      </c>
      <c r="R6321" s="234">
        <v>0.33482099999999998</v>
      </c>
      <c r="S6321" s="234">
        <v>0.33482099999999998</v>
      </c>
      <c r="T6321" s="234">
        <v>0.31026799999999999</v>
      </c>
      <c r="U6321" s="234">
        <v>0.32366099999999998</v>
      </c>
      <c r="V6321" s="192">
        <v>0.27882000000000001</v>
      </c>
      <c r="W6321" s="234">
        <v>451236800</v>
      </c>
      <c r="X6321" s="194">
        <f t="shared" si="197"/>
        <v>-3.0100218107439541E-2</v>
      </c>
      <c r="Y6321" s="193"/>
      <c r="Z6321" s="197">
        <v>6319</v>
      </c>
    </row>
    <row r="6322" spans="1:26" ht="14.4" x14ac:dyDescent="0.3">
      <c r="A6322" s="7">
        <v>34968</v>
      </c>
      <c r="B6322" s="191">
        <v>581.80999799999995</v>
      </c>
      <c r="C6322" s="191">
        <v>584.65997300000004</v>
      </c>
      <c r="D6322" s="191">
        <v>580.65002400000003</v>
      </c>
      <c r="E6322" s="191">
        <v>581.40997300000004</v>
      </c>
      <c r="F6322" s="192">
        <v>581.40997300000004</v>
      </c>
      <c r="G6322" s="191">
        <v>363630000</v>
      </c>
      <c r="H6322" s="194">
        <f t="shared" si="196"/>
        <v>-6.8755263982231223E-4</v>
      </c>
      <c r="I6322" s="193"/>
      <c r="J6322" s="197">
        <v>6320</v>
      </c>
      <c r="K6322" s="234"/>
      <c r="L6322" s="234"/>
      <c r="M6322" s="234"/>
      <c r="N6322" s="234"/>
      <c r="O6322" s="234"/>
      <c r="P6322" s="234"/>
      <c r="Q6322" s="7">
        <v>34968</v>
      </c>
      <c r="R6322" s="234">
        <v>0.33705400000000002</v>
      </c>
      <c r="S6322" s="234">
        <v>0.33817000000000003</v>
      </c>
      <c r="T6322" s="234">
        <v>0.33147300000000002</v>
      </c>
      <c r="U6322" s="234">
        <v>0.33370499999999997</v>
      </c>
      <c r="V6322" s="192">
        <v>0.28747299999999998</v>
      </c>
      <c r="W6322" s="234">
        <v>250902400</v>
      </c>
      <c r="X6322" s="194">
        <f t="shared" si="197"/>
        <v>-3.7497184245638693E-3</v>
      </c>
      <c r="Y6322" s="193"/>
      <c r="Z6322" s="197">
        <v>6320</v>
      </c>
    </row>
    <row r="6323" spans="1:26" ht="14.4" x14ac:dyDescent="0.3">
      <c r="A6323" s="7">
        <v>34967</v>
      </c>
      <c r="B6323" s="191">
        <v>581.72997999999995</v>
      </c>
      <c r="C6323" s="191">
        <v>582.14001499999995</v>
      </c>
      <c r="D6323" s="191">
        <v>579.5</v>
      </c>
      <c r="E6323" s="191">
        <v>581.80999799999995</v>
      </c>
      <c r="F6323" s="192">
        <v>581.80999799999995</v>
      </c>
      <c r="G6323" s="191">
        <v>273120000</v>
      </c>
      <c r="H6323" s="194">
        <f t="shared" si="196"/>
        <v>1.3755178992149499E-4</v>
      </c>
      <c r="I6323" s="193"/>
      <c r="J6323" s="197">
        <v>6321</v>
      </c>
      <c r="K6323" s="234"/>
      <c r="L6323" s="234"/>
      <c r="M6323" s="234"/>
      <c r="N6323" s="234"/>
      <c r="O6323" s="234"/>
      <c r="P6323" s="234"/>
      <c r="Q6323" s="7">
        <v>34967</v>
      </c>
      <c r="R6323" s="234">
        <v>0.34151799999999999</v>
      </c>
      <c r="S6323" s="234">
        <v>0.34165699999999999</v>
      </c>
      <c r="T6323" s="234">
        <v>0.33370499999999997</v>
      </c>
      <c r="U6323" s="234">
        <v>0.33496100000000001</v>
      </c>
      <c r="V6323" s="192">
        <v>0.28855500000000001</v>
      </c>
      <c r="W6323" s="234">
        <v>315212800</v>
      </c>
      <c r="X6323" s="194">
        <f t="shared" si="197"/>
        <v>1.2225067527274059E-2</v>
      </c>
      <c r="Y6323" s="193"/>
      <c r="Z6323" s="197">
        <v>6321</v>
      </c>
    </row>
    <row r="6324" spans="1:26" ht="14.4" x14ac:dyDescent="0.3">
      <c r="A6324" s="7">
        <v>34964</v>
      </c>
      <c r="B6324" s="191">
        <v>583</v>
      </c>
      <c r="C6324" s="191">
        <v>583</v>
      </c>
      <c r="D6324" s="191">
        <v>578.25</v>
      </c>
      <c r="E6324" s="191">
        <v>581.72997999999995</v>
      </c>
      <c r="F6324" s="192">
        <v>581.72997999999995</v>
      </c>
      <c r="G6324" s="191">
        <v>370790000</v>
      </c>
      <c r="H6324" s="194">
        <f t="shared" si="196"/>
        <v>-2.1784219554031648E-3</v>
      </c>
      <c r="I6324" s="193"/>
      <c r="J6324" s="197">
        <v>6322</v>
      </c>
      <c r="K6324" s="234"/>
      <c r="L6324" s="234"/>
      <c r="M6324" s="234"/>
      <c r="N6324" s="234"/>
      <c r="O6324" s="234"/>
      <c r="P6324" s="234"/>
      <c r="Q6324" s="7">
        <v>34964</v>
      </c>
      <c r="R6324" s="234">
        <v>0.32924100000000001</v>
      </c>
      <c r="S6324" s="234">
        <v>0.33258900000000002</v>
      </c>
      <c r="T6324" s="234">
        <v>0.32477699999999998</v>
      </c>
      <c r="U6324" s="234">
        <v>0.33091500000000001</v>
      </c>
      <c r="V6324" s="192">
        <v>0.28506999999999999</v>
      </c>
      <c r="W6324" s="234">
        <v>398641600</v>
      </c>
      <c r="X6324" s="194">
        <f t="shared" si="197"/>
        <v>1.6901566820924534E-3</v>
      </c>
      <c r="Y6324" s="193"/>
      <c r="Z6324" s="197">
        <v>6322</v>
      </c>
    </row>
    <row r="6325" spans="1:26" ht="14.4" x14ac:dyDescent="0.3">
      <c r="A6325" s="7">
        <v>34963</v>
      </c>
      <c r="B6325" s="191">
        <v>586.77002000000005</v>
      </c>
      <c r="C6325" s="191">
        <v>586.78997800000002</v>
      </c>
      <c r="D6325" s="191">
        <v>580.90997300000004</v>
      </c>
      <c r="E6325" s="191">
        <v>583</v>
      </c>
      <c r="F6325" s="192">
        <v>583</v>
      </c>
      <c r="G6325" s="191">
        <v>367100000</v>
      </c>
      <c r="H6325" s="194">
        <f t="shared" si="196"/>
        <v>-6.4250385525832501E-3</v>
      </c>
      <c r="I6325" s="193"/>
      <c r="J6325" s="197">
        <v>6323</v>
      </c>
      <c r="K6325" s="234"/>
      <c r="L6325" s="234"/>
      <c r="M6325" s="234"/>
      <c r="N6325" s="234"/>
      <c r="O6325" s="234"/>
      <c r="P6325" s="234"/>
      <c r="Q6325" s="7">
        <v>34963</v>
      </c>
      <c r="R6325" s="234">
        <v>0.32589299999999999</v>
      </c>
      <c r="S6325" s="234">
        <v>0.33482099999999998</v>
      </c>
      <c r="T6325" s="234">
        <v>0.32477699999999998</v>
      </c>
      <c r="U6325" s="234">
        <v>0.33035700000000001</v>
      </c>
      <c r="V6325" s="192">
        <v>0.28458899999999998</v>
      </c>
      <c r="W6325" s="234">
        <v>347334400</v>
      </c>
      <c r="X6325" s="194">
        <f t="shared" si="197"/>
        <v>1.0241246130690267E-2</v>
      </c>
      <c r="Y6325" s="193"/>
      <c r="Z6325" s="197">
        <v>6323</v>
      </c>
    </row>
    <row r="6326" spans="1:26" ht="14.4" x14ac:dyDescent="0.3">
      <c r="A6326" s="7">
        <v>34962</v>
      </c>
      <c r="B6326" s="191">
        <v>584.20001200000002</v>
      </c>
      <c r="C6326" s="191">
        <v>586.77002000000005</v>
      </c>
      <c r="D6326" s="191">
        <v>584.17999299999997</v>
      </c>
      <c r="E6326" s="191">
        <v>586.77002000000005</v>
      </c>
      <c r="F6326" s="192">
        <v>586.77002000000005</v>
      </c>
      <c r="G6326" s="191">
        <v>400050000</v>
      </c>
      <c r="H6326" s="194">
        <f t="shared" si="196"/>
        <v>4.3991919671511918E-3</v>
      </c>
      <c r="I6326" s="193"/>
      <c r="J6326" s="197">
        <v>6324</v>
      </c>
      <c r="K6326" s="234"/>
      <c r="L6326" s="234"/>
      <c r="M6326" s="234"/>
      <c r="N6326" s="234"/>
      <c r="O6326" s="234"/>
      <c r="P6326" s="234"/>
      <c r="Q6326" s="7">
        <v>34962</v>
      </c>
      <c r="R6326" s="234">
        <v>0.33258900000000002</v>
      </c>
      <c r="S6326" s="234">
        <v>0.33370499999999997</v>
      </c>
      <c r="T6326" s="234">
        <v>0.32589299999999999</v>
      </c>
      <c r="U6326" s="234">
        <v>0.32700899999999999</v>
      </c>
      <c r="V6326" s="192">
        <v>0.28170400000000001</v>
      </c>
      <c r="W6326" s="234">
        <v>321809600</v>
      </c>
      <c r="X6326" s="194">
        <f t="shared" si="197"/>
        <v>-3.4033099134666463E-3</v>
      </c>
      <c r="Y6326" s="193"/>
      <c r="Z6326" s="197">
        <v>6324</v>
      </c>
    </row>
    <row r="6327" spans="1:26" ht="14.4" x14ac:dyDescent="0.3">
      <c r="A6327" s="7">
        <v>34961</v>
      </c>
      <c r="B6327" s="191">
        <v>582.78002900000001</v>
      </c>
      <c r="C6327" s="191">
        <v>584.23999000000003</v>
      </c>
      <c r="D6327" s="191">
        <v>580.75</v>
      </c>
      <c r="E6327" s="191">
        <v>584.20001200000002</v>
      </c>
      <c r="F6327" s="192">
        <v>584.20001200000002</v>
      </c>
      <c r="G6327" s="191">
        <v>371170000</v>
      </c>
      <c r="H6327" s="194">
        <f t="shared" si="196"/>
        <v>2.4537844276889364E-3</v>
      </c>
      <c r="I6327" s="193"/>
      <c r="J6327" s="197">
        <v>6325</v>
      </c>
      <c r="K6327" s="234"/>
      <c r="L6327" s="234"/>
      <c r="M6327" s="234"/>
      <c r="N6327" s="234"/>
      <c r="O6327" s="234"/>
      <c r="P6327" s="234"/>
      <c r="Q6327" s="7">
        <v>34961</v>
      </c>
      <c r="R6327" s="234">
        <v>0.328125</v>
      </c>
      <c r="S6327" s="234">
        <v>0.33147300000000002</v>
      </c>
      <c r="T6327" s="234">
        <v>0.32254500000000003</v>
      </c>
      <c r="U6327" s="234">
        <v>0.328125</v>
      </c>
      <c r="V6327" s="192">
        <v>0.28266599999999997</v>
      </c>
      <c r="W6327" s="234">
        <v>490022400</v>
      </c>
      <c r="X6327" s="194">
        <f t="shared" si="197"/>
        <v>1.7045555220864101E-3</v>
      </c>
      <c r="Y6327" s="193"/>
      <c r="Z6327" s="197">
        <v>6325</v>
      </c>
    </row>
    <row r="6328" spans="1:26" ht="14.4" x14ac:dyDescent="0.3">
      <c r="A6328" s="7">
        <v>34960</v>
      </c>
      <c r="B6328" s="191">
        <v>583.34997599999997</v>
      </c>
      <c r="C6328" s="191">
        <v>583.36999500000002</v>
      </c>
      <c r="D6328" s="191">
        <v>579.35998500000005</v>
      </c>
      <c r="E6328" s="191">
        <v>582.77002000000005</v>
      </c>
      <c r="F6328" s="192">
        <v>582.77002000000005</v>
      </c>
      <c r="G6328" s="191">
        <v>326090000</v>
      </c>
      <c r="H6328" s="194">
        <f t="shared" si="196"/>
        <v>-9.9418192141988659E-4</v>
      </c>
      <c r="I6328" s="193"/>
      <c r="J6328" s="197">
        <v>6326</v>
      </c>
      <c r="K6328" s="234"/>
      <c r="L6328" s="234"/>
      <c r="M6328" s="234"/>
      <c r="N6328" s="234"/>
      <c r="O6328" s="234"/>
      <c r="P6328" s="234"/>
      <c r="Q6328" s="7">
        <v>34960</v>
      </c>
      <c r="R6328" s="234">
        <v>0.32477699999999998</v>
      </c>
      <c r="S6328" s="234">
        <v>0.328683</v>
      </c>
      <c r="T6328" s="234">
        <v>0.32031300000000001</v>
      </c>
      <c r="U6328" s="234">
        <v>0.327567</v>
      </c>
      <c r="V6328" s="192">
        <v>0.28218500000000002</v>
      </c>
      <c r="W6328" s="234">
        <v>621488000</v>
      </c>
      <c r="X6328" s="194">
        <f t="shared" si="197"/>
        <v>2.2646555723066234E-2</v>
      </c>
      <c r="Y6328" s="193"/>
      <c r="Z6328" s="197">
        <v>6326</v>
      </c>
    </row>
    <row r="6329" spans="1:26" ht="14.4" x14ac:dyDescent="0.3">
      <c r="A6329" s="7">
        <v>34957</v>
      </c>
      <c r="B6329" s="191">
        <v>583.60998500000005</v>
      </c>
      <c r="C6329" s="191">
        <v>585.07000700000003</v>
      </c>
      <c r="D6329" s="191">
        <v>581.78997800000002</v>
      </c>
      <c r="E6329" s="191">
        <v>583.34997599999997</v>
      </c>
      <c r="F6329" s="192">
        <v>583.34997599999997</v>
      </c>
      <c r="G6329" s="191">
        <v>459370000</v>
      </c>
      <c r="H6329" s="194">
        <f t="shared" si="196"/>
        <v>-4.4551842271869604E-4</v>
      </c>
      <c r="I6329" s="193"/>
      <c r="J6329" s="197">
        <v>6327</v>
      </c>
      <c r="K6329" s="234"/>
      <c r="L6329" s="234"/>
      <c r="M6329" s="234"/>
      <c r="N6329" s="234"/>
      <c r="O6329" s="234"/>
      <c r="P6329" s="234"/>
      <c r="Q6329" s="7">
        <v>34957</v>
      </c>
      <c r="R6329" s="234">
        <v>0.33370499999999997</v>
      </c>
      <c r="S6329" s="234">
        <v>0.35602699999999998</v>
      </c>
      <c r="T6329" s="234">
        <v>0.31696400000000002</v>
      </c>
      <c r="U6329" s="234">
        <v>0.32031300000000001</v>
      </c>
      <c r="V6329" s="192">
        <v>0.27593600000000001</v>
      </c>
      <c r="W6329" s="234">
        <v>1211963200</v>
      </c>
      <c r="X6329" s="194">
        <f t="shared" si="197"/>
        <v>-0.10312548754485405</v>
      </c>
      <c r="Y6329" s="193"/>
      <c r="Z6329" s="197">
        <v>6327</v>
      </c>
    </row>
    <row r="6330" spans="1:26" ht="14.4" x14ac:dyDescent="0.3">
      <c r="A6330" s="7">
        <v>34956</v>
      </c>
      <c r="B6330" s="191">
        <v>578.77002000000005</v>
      </c>
      <c r="C6330" s="191">
        <v>583.98999000000003</v>
      </c>
      <c r="D6330" s="191">
        <v>578.77002000000005</v>
      </c>
      <c r="E6330" s="191">
        <v>583.60998500000005</v>
      </c>
      <c r="F6330" s="192">
        <v>583.60998500000005</v>
      </c>
      <c r="G6330" s="191">
        <v>382880000</v>
      </c>
      <c r="H6330" s="194">
        <f t="shared" si="196"/>
        <v>8.3625012228518789E-3</v>
      </c>
      <c r="I6330" s="193"/>
      <c r="J6330" s="197">
        <v>6328</v>
      </c>
      <c r="K6330" s="234"/>
      <c r="L6330" s="234"/>
      <c r="M6330" s="234"/>
      <c r="N6330" s="234"/>
      <c r="O6330" s="234"/>
      <c r="P6330" s="234"/>
      <c r="Q6330" s="7">
        <v>34956</v>
      </c>
      <c r="R6330" s="234">
        <v>0.36942000000000003</v>
      </c>
      <c r="S6330" s="234">
        <v>0.37165199999999998</v>
      </c>
      <c r="T6330" s="234">
        <v>0.35491099999999998</v>
      </c>
      <c r="U6330" s="234">
        <v>0.35714299999999999</v>
      </c>
      <c r="V6330" s="192">
        <v>0.30766399999999999</v>
      </c>
      <c r="W6330" s="234">
        <v>550558400</v>
      </c>
      <c r="X6330" s="194">
        <f t="shared" si="197"/>
        <v>-5.6045604744562598E-2</v>
      </c>
      <c r="Y6330" s="193"/>
      <c r="Z6330" s="197">
        <v>6328</v>
      </c>
    </row>
    <row r="6331" spans="1:26" ht="14.4" x14ac:dyDescent="0.3">
      <c r="A6331" s="7">
        <v>34955</v>
      </c>
      <c r="B6331" s="191">
        <v>576.51000999999997</v>
      </c>
      <c r="C6331" s="191">
        <v>579.71997099999999</v>
      </c>
      <c r="D6331" s="191">
        <v>575.46997099999999</v>
      </c>
      <c r="E6331" s="191">
        <v>578.77002000000005</v>
      </c>
      <c r="F6331" s="192">
        <v>578.77002000000005</v>
      </c>
      <c r="G6331" s="191">
        <v>384380000</v>
      </c>
      <c r="H6331" s="194">
        <f t="shared" si="196"/>
        <v>3.9201574314383187E-3</v>
      </c>
      <c r="I6331" s="193"/>
      <c r="J6331" s="197">
        <v>6329</v>
      </c>
      <c r="K6331" s="234"/>
      <c r="L6331" s="234"/>
      <c r="M6331" s="234"/>
      <c r="N6331" s="234"/>
      <c r="O6331" s="234"/>
      <c r="P6331" s="234"/>
      <c r="Q6331" s="7">
        <v>34955</v>
      </c>
      <c r="R6331" s="234">
        <v>0.38281300000000001</v>
      </c>
      <c r="S6331" s="234">
        <v>0.38727699999999998</v>
      </c>
      <c r="T6331" s="234">
        <v>0.375</v>
      </c>
      <c r="U6331" s="234">
        <v>0.37834800000000002</v>
      </c>
      <c r="V6331" s="192">
        <v>0.32593100000000003</v>
      </c>
      <c r="W6331" s="234">
        <v>322750400</v>
      </c>
      <c r="X6331" s="194">
        <f t="shared" si="197"/>
        <v>-1.3101877925742812E-2</v>
      </c>
      <c r="Y6331" s="193"/>
      <c r="Z6331" s="197">
        <v>6329</v>
      </c>
    </row>
    <row r="6332" spans="1:26" ht="14.4" x14ac:dyDescent="0.3">
      <c r="A6332" s="7">
        <v>34954</v>
      </c>
      <c r="B6332" s="191">
        <v>573.90997300000004</v>
      </c>
      <c r="C6332" s="191">
        <v>576.51000999999997</v>
      </c>
      <c r="D6332" s="191">
        <v>573.10998500000005</v>
      </c>
      <c r="E6332" s="191">
        <v>576.51000999999997</v>
      </c>
      <c r="F6332" s="192">
        <v>576.51000999999997</v>
      </c>
      <c r="G6332" s="191">
        <v>344540000</v>
      </c>
      <c r="H6332" s="194">
        <f t="shared" si="196"/>
        <v>4.5303917379388861E-3</v>
      </c>
      <c r="I6332" s="193"/>
      <c r="J6332" s="197">
        <v>6330</v>
      </c>
      <c r="K6332" s="234"/>
      <c r="L6332" s="234"/>
      <c r="M6332" s="234"/>
      <c r="N6332" s="234"/>
      <c r="O6332" s="234"/>
      <c r="P6332" s="234"/>
      <c r="Q6332" s="7">
        <v>34954</v>
      </c>
      <c r="R6332" s="234">
        <v>0.39732099999999998</v>
      </c>
      <c r="S6332" s="234">
        <v>0.40067000000000003</v>
      </c>
      <c r="T6332" s="234">
        <v>0.38057999999999997</v>
      </c>
      <c r="U6332" s="234">
        <v>0.38337100000000002</v>
      </c>
      <c r="V6332" s="192">
        <v>0.330258</v>
      </c>
      <c r="W6332" s="234">
        <v>326256000</v>
      </c>
      <c r="X6332" s="194">
        <f t="shared" si="197"/>
        <v>-2.966038201514316E-2</v>
      </c>
      <c r="Y6332" s="193"/>
      <c r="Z6332" s="197">
        <v>6330</v>
      </c>
    </row>
    <row r="6333" spans="1:26" ht="14.4" x14ac:dyDescent="0.3">
      <c r="A6333" s="7">
        <v>34953</v>
      </c>
      <c r="B6333" s="191">
        <v>572.67999299999997</v>
      </c>
      <c r="C6333" s="191">
        <v>575.15002400000003</v>
      </c>
      <c r="D6333" s="191">
        <v>572.67999299999997</v>
      </c>
      <c r="E6333" s="191">
        <v>573.90997300000004</v>
      </c>
      <c r="F6333" s="192">
        <v>573.90997300000004</v>
      </c>
      <c r="G6333" s="191">
        <v>296840000</v>
      </c>
      <c r="H6333" s="194">
        <f t="shared" si="196"/>
        <v>2.147761428781167E-3</v>
      </c>
      <c r="I6333" s="193"/>
      <c r="J6333" s="197">
        <v>6331</v>
      </c>
      <c r="K6333" s="234"/>
      <c r="L6333" s="234"/>
      <c r="M6333" s="234"/>
      <c r="N6333" s="234"/>
      <c r="O6333" s="234"/>
      <c r="P6333" s="234"/>
      <c r="Q6333" s="7">
        <v>34953</v>
      </c>
      <c r="R6333" s="234">
        <v>0.40067000000000003</v>
      </c>
      <c r="S6333" s="234">
        <v>0.40625</v>
      </c>
      <c r="T6333" s="234">
        <v>0.39508900000000002</v>
      </c>
      <c r="U6333" s="234">
        <v>0.39508900000000002</v>
      </c>
      <c r="V6333" s="192">
        <v>0.34035300000000002</v>
      </c>
      <c r="W6333" s="234">
        <v>172491200</v>
      </c>
      <c r="X6333" s="194">
        <f t="shared" si="197"/>
        <v>-1.1173768662895479E-2</v>
      </c>
      <c r="Y6333" s="193"/>
      <c r="Z6333" s="197">
        <v>6331</v>
      </c>
    </row>
    <row r="6334" spans="1:26" ht="14.4" x14ac:dyDescent="0.3">
      <c r="A6334" s="7">
        <v>34950</v>
      </c>
      <c r="B6334" s="191">
        <v>570.28997800000002</v>
      </c>
      <c r="C6334" s="191">
        <v>572.67999299999997</v>
      </c>
      <c r="D6334" s="191">
        <v>569.27002000000005</v>
      </c>
      <c r="E6334" s="191">
        <v>572.67999299999997</v>
      </c>
      <c r="F6334" s="192">
        <v>572.67999299999997</v>
      </c>
      <c r="G6334" s="191">
        <v>317940000</v>
      </c>
      <c r="H6334" s="194">
        <f t="shared" si="196"/>
        <v>4.190876733239644E-3</v>
      </c>
      <c r="I6334" s="193"/>
      <c r="J6334" s="197">
        <v>6332</v>
      </c>
      <c r="K6334" s="234"/>
      <c r="L6334" s="234"/>
      <c r="M6334" s="234"/>
      <c r="N6334" s="234"/>
      <c r="O6334" s="234"/>
      <c r="P6334" s="234"/>
      <c r="Q6334" s="7">
        <v>34950</v>
      </c>
      <c r="R6334" s="234">
        <v>0.39955400000000002</v>
      </c>
      <c r="S6334" s="234">
        <v>0.40067000000000003</v>
      </c>
      <c r="T6334" s="234">
        <v>0.39732099999999998</v>
      </c>
      <c r="U6334" s="234">
        <v>0.39955400000000002</v>
      </c>
      <c r="V6334" s="192">
        <v>0.34419899999999998</v>
      </c>
      <c r="W6334" s="234">
        <v>174776000</v>
      </c>
      <c r="X6334" s="194">
        <f t="shared" si="197"/>
        <v>0</v>
      </c>
      <c r="Y6334" s="193"/>
      <c r="Z6334" s="197">
        <v>6332</v>
      </c>
    </row>
    <row r="6335" spans="1:26" ht="14.4" x14ac:dyDescent="0.3">
      <c r="A6335" s="7">
        <v>34949</v>
      </c>
      <c r="B6335" s="191">
        <v>570.169983</v>
      </c>
      <c r="C6335" s="191">
        <v>571.10998500000005</v>
      </c>
      <c r="D6335" s="191">
        <v>569.22997999999995</v>
      </c>
      <c r="E6335" s="191">
        <v>570.28997800000002</v>
      </c>
      <c r="F6335" s="192">
        <v>570.28997800000002</v>
      </c>
      <c r="G6335" s="191">
        <v>321720000</v>
      </c>
      <c r="H6335" s="194">
        <f t="shared" si="196"/>
        <v>2.104547829204421E-4</v>
      </c>
      <c r="I6335" s="193"/>
      <c r="J6335" s="197">
        <v>6333</v>
      </c>
      <c r="K6335" s="234"/>
      <c r="L6335" s="234"/>
      <c r="M6335" s="234"/>
      <c r="N6335" s="234"/>
      <c r="O6335" s="234"/>
      <c r="P6335" s="234"/>
      <c r="Q6335" s="7">
        <v>34949</v>
      </c>
      <c r="R6335" s="234">
        <v>0.39285700000000001</v>
      </c>
      <c r="S6335" s="234">
        <v>0.40457599999999999</v>
      </c>
      <c r="T6335" s="234">
        <v>0.390625</v>
      </c>
      <c r="U6335" s="234">
        <v>0.39955400000000002</v>
      </c>
      <c r="V6335" s="192">
        <v>0.34419899999999998</v>
      </c>
      <c r="W6335" s="234">
        <v>262326400</v>
      </c>
      <c r="X6335" s="194">
        <f t="shared" si="197"/>
        <v>2.2858365502054865E-2</v>
      </c>
      <c r="Y6335" s="193"/>
      <c r="Z6335" s="197">
        <v>6333</v>
      </c>
    </row>
    <row r="6336" spans="1:26" ht="14.4" x14ac:dyDescent="0.3">
      <c r="A6336" s="7">
        <v>34948</v>
      </c>
      <c r="B6336" s="191">
        <v>569.169983</v>
      </c>
      <c r="C6336" s="191">
        <v>570.53002900000001</v>
      </c>
      <c r="D6336" s="191">
        <v>569</v>
      </c>
      <c r="E6336" s="191">
        <v>570.169983</v>
      </c>
      <c r="F6336" s="192">
        <v>570.169983</v>
      </c>
      <c r="G6336" s="191">
        <v>369540000</v>
      </c>
      <c r="H6336" s="194">
        <f t="shared" si="196"/>
        <v>1.7569443749109305E-3</v>
      </c>
      <c r="I6336" s="193"/>
      <c r="J6336" s="197">
        <v>6334</v>
      </c>
      <c r="K6336" s="234"/>
      <c r="L6336" s="234"/>
      <c r="M6336" s="234"/>
      <c r="N6336" s="234"/>
      <c r="O6336" s="234"/>
      <c r="P6336" s="234"/>
      <c r="Q6336" s="7">
        <v>34948</v>
      </c>
      <c r="R6336" s="234">
        <v>0.39174100000000001</v>
      </c>
      <c r="S6336" s="234">
        <v>0.39439200000000002</v>
      </c>
      <c r="T6336" s="234">
        <v>0.38839299999999999</v>
      </c>
      <c r="U6336" s="234">
        <v>0.390625</v>
      </c>
      <c r="V6336" s="192">
        <v>0.336507</v>
      </c>
      <c r="W6336" s="234">
        <v>200760000</v>
      </c>
      <c r="X6336" s="194">
        <f t="shared" si="197"/>
        <v>5.7474356215479758E-3</v>
      </c>
      <c r="Y6336" s="193"/>
      <c r="Z6336" s="197">
        <v>6334</v>
      </c>
    </row>
    <row r="6337" spans="1:26" ht="14.4" x14ac:dyDescent="0.3">
      <c r="A6337" s="7">
        <v>34947</v>
      </c>
      <c r="B6337" s="191">
        <v>563.85998500000005</v>
      </c>
      <c r="C6337" s="191">
        <v>569.20001200000002</v>
      </c>
      <c r="D6337" s="191">
        <v>563.84002699999996</v>
      </c>
      <c r="E6337" s="191">
        <v>569.169983</v>
      </c>
      <c r="F6337" s="192">
        <v>569.169983</v>
      </c>
      <c r="G6337" s="191">
        <v>332670000</v>
      </c>
      <c r="H6337" s="194">
        <f t="shared" si="196"/>
        <v>9.4529578333750301E-3</v>
      </c>
      <c r="I6337" s="193"/>
      <c r="J6337" s="197">
        <v>6335</v>
      </c>
      <c r="K6337" s="234"/>
      <c r="L6337" s="234"/>
      <c r="M6337" s="234"/>
      <c r="N6337" s="234"/>
      <c r="O6337" s="234"/>
      <c r="P6337" s="234"/>
      <c r="Q6337" s="7">
        <v>34947</v>
      </c>
      <c r="R6337" s="234">
        <v>0.38839299999999999</v>
      </c>
      <c r="S6337" s="234">
        <v>0.38839299999999999</v>
      </c>
      <c r="T6337" s="234">
        <v>0.38169599999999998</v>
      </c>
      <c r="U6337" s="234">
        <v>0.38839299999999999</v>
      </c>
      <c r="V6337" s="192">
        <v>0.33458399999999999</v>
      </c>
      <c r="W6337" s="234">
        <v>179972800</v>
      </c>
      <c r="X6337" s="194">
        <f t="shared" si="197"/>
        <v>1.3098849990007802E-2</v>
      </c>
      <c r="Y6337" s="193"/>
      <c r="Z6337" s="197">
        <v>6335</v>
      </c>
    </row>
    <row r="6338" spans="1:26" ht="14.4" x14ac:dyDescent="0.3">
      <c r="A6338" s="7">
        <v>34943</v>
      </c>
      <c r="B6338" s="191">
        <v>561.88000499999998</v>
      </c>
      <c r="C6338" s="191">
        <v>564.61999500000002</v>
      </c>
      <c r="D6338" s="191">
        <v>561.01000999999997</v>
      </c>
      <c r="E6338" s="191">
        <v>563.84002699999996</v>
      </c>
      <c r="F6338" s="192">
        <v>563.84002699999996</v>
      </c>
      <c r="G6338" s="191">
        <v>256730000</v>
      </c>
      <c r="H6338" s="194">
        <f t="shared" si="196"/>
        <v>3.4883284376705679E-3</v>
      </c>
      <c r="I6338" s="193"/>
      <c r="J6338" s="197">
        <v>6336</v>
      </c>
      <c r="K6338" s="234"/>
      <c r="L6338" s="234"/>
      <c r="M6338" s="234"/>
      <c r="N6338" s="234"/>
      <c r="O6338" s="234"/>
      <c r="P6338" s="234"/>
      <c r="Q6338" s="7">
        <v>34943</v>
      </c>
      <c r="R6338" s="234">
        <v>0.38392900000000002</v>
      </c>
      <c r="S6338" s="234">
        <v>0.38839299999999999</v>
      </c>
      <c r="T6338" s="234">
        <v>0.38281300000000001</v>
      </c>
      <c r="U6338" s="234">
        <v>0.38337100000000002</v>
      </c>
      <c r="V6338" s="192">
        <v>0.330258</v>
      </c>
      <c r="W6338" s="234">
        <v>98380800</v>
      </c>
      <c r="X6338" s="194">
        <f t="shared" si="197"/>
        <v>-1.4512998204015881E-3</v>
      </c>
      <c r="Y6338" s="193"/>
      <c r="Z6338" s="197">
        <v>6336</v>
      </c>
    </row>
    <row r="6339" spans="1:26" ht="14.4" x14ac:dyDescent="0.3">
      <c r="A6339" s="7">
        <v>34942</v>
      </c>
      <c r="B6339" s="191">
        <v>561.09002699999996</v>
      </c>
      <c r="C6339" s="191">
        <v>562.35998500000005</v>
      </c>
      <c r="D6339" s="191">
        <v>560.48999000000003</v>
      </c>
      <c r="E6339" s="191">
        <v>561.88000499999998</v>
      </c>
      <c r="F6339" s="192">
        <v>561.88000499999998</v>
      </c>
      <c r="G6339" s="191">
        <v>300920000</v>
      </c>
      <c r="H6339" s="194">
        <f t="shared" si="196"/>
        <v>1.7115132801392473E-3</v>
      </c>
      <c r="I6339" s="193"/>
      <c r="J6339" s="197">
        <v>6337</v>
      </c>
      <c r="K6339" s="234"/>
      <c r="L6339" s="234"/>
      <c r="M6339" s="234"/>
      <c r="N6339" s="234"/>
      <c r="O6339" s="234"/>
      <c r="P6339" s="234"/>
      <c r="Q6339" s="7">
        <v>34942</v>
      </c>
      <c r="R6339" s="234">
        <v>0.38727699999999998</v>
      </c>
      <c r="S6339" s="234">
        <v>0.38839299999999999</v>
      </c>
      <c r="T6339" s="234">
        <v>0.38392900000000002</v>
      </c>
      <c r="U6339" s="234">
        <v>0.38392900000000002</v>
      </c>
      <c r="V6339" s="192">
        <v>0.33073799999999998</v>
      </c>
      <c r="W6339" s="234">
        <v>87864000</v>
      </c>
      <c r="X6339" s="194">
        <f t="shared" si="197"/>
        <v>-8.6474853352437528E-3</v>
      </c>
      <c r="Y6339" s="193"/>
      <c r="Z6339" s="197">
        <v>6337</v>
      </c>
    </row>
    <row r="6340" spans="1:26" ht="14.4" x14ac:dyDescent="0.3">
      <c r="A6340" s="7">
        <v>34941</v>
      </c>
      <c r="B6340" s="191">
        <v>560</v>
      </c>
      <c r="C6340" s="191">
        <v>561.52002000000005</v>
      </c>
      <c r="D6340" s="191">
        <v>559.48999000000003</v>
      </c>
      <c r="E6340" s="191">
        <v>560.919983</v>
      </c>
      <c r="F6340" s="192">
        <v>560.919983</v>
      </c>
      <c r="G6340" s="191">
        <v>329840000</v>
      </c>
      <c r="H6340" s="194">
        <f t="shared" ref="H6340:H6403" si="198">(F6340-F6341)/F6341</f>
        <v>1.6428267857142892E-3</v>
      </c>
      <c r="I6340" s="193"/>
      <c r="J6340" s="197">
        <v>6338</v>
      </c>
      <c r="K6340" s="234"/>
      <c r="L6340" s="234"/>
      <c r="M6340" s="234"/>
      <c r="N6340" s="234"/>
      <c r="O6340" s="234"/>
      <c r="P6340" s="234"/>
      <c r="Q6340" s="7">
        <v>34941</v>
      </c>
      <c r="R6340" s="234">
        <v>0.38616099999999998</v>
      </c>
      <c r="S6340" s="234">
        <v>0.390625</v>
      </c>
      <c r="T6340" s="234">
        <v>0.38504500000000003</v>
      </c>
      <c r="U6340" s="234">
        <v>0.38727699999999998</v>
      </c>
      <c r="V6340" s="192">
        <v>0.333623</v>
      </c>
      <c r="W6340" s="234">
        <v>153473600</v>
      </c>
      <c r="X6340" s="194">
        <f t="shared" ref="X6340:X6403" si="199">(V6340-V6341)/V6341</f>
        <v>5.7974072957491952E-3</v>
      </c>
      <c r="Y6340" s="193"/>
      <c r="Z6340" s="197">
        <v>6338</v>
      </c>
    </row>
    <row r="6341" spans="1:26" ht="14.4" x14ac:dyDescent="0.3">
      <c r="A6341" s="7">
        <v>34940</v>
      </c>
      <c r="B6341" s="191">
        <v>559.04998799999998</v>
      </c>
      <c r="C6341" s="191">
        <v>560.01000999999997</v>
      </c>
      <c r="D6341" s="191">
        <v>555.71002199999998</v>
      </c>
      <c r="E6341" s="191">
        <v>560</v>
      </c>
      <c r="F6341" s="192">
        <v>560</v>
      </c>
      <c r="G6341" s="191">
        <v>311290000</v>
      </c>
      <c r="H6341" s="194">
        <f t="shared" si="198"/>
        <v>1.6993328331848837E-3</v>
      </c>
      <c r="I6341" s="193"/>
      <c r="J6341" s="197">
        <v>6339</v>
      </c>
      <c r="K6341" s="234"/>
      <c r="L6341" s="234"/>
      <c r="M6341" s="234"/>
      <c r="N6341" s="234"/>
      <c r="O6341" s="234"/>
      <c r="P6341" s="234"/>
      <c r="Q6341" s="7">
        <v>34940</v>
      </c>
      <c r="R6341" s="234">
        <v>0.38392900000000002</v>
      </c>
      <c r="S6341" s="234">
        <v>0.38616099999999998</v>
      </c>
      <c r="T6341" s="234">
        <v>0.37946400000000002</v>
      </c>
      <c r="U6341" s="234">
        <v>0.38504500000000003</v>
      </c>
      <c r="V6341" s="192">
        <v>0.33169999999999999</v>
      </c>
      <c r="W6341" s="234">
        <v>317060800</v>
      </c>
      <c r="X6341" s="194">
        <f t="shared" si="199"/>
        <v>2.908646723388357E-3</v>
      </c>
      <c r="Y6341" s="193"/>
      <c r="Z6341" s="197">
        <v>6339</v>
      </c>
    </row>
    <row r="6342" spans="1:26" ht="14.4" x14ac:dyDescent="0.3">
      <c r="A6342" s="7">
        <v>34939</v>
      </c>
      <c r="B6342" s="191">
        <v>560.09997599999997</v>
      </c>
      <c r="C6342" s="191">
        <v>562.21997099999999</v>
      </c>
      <c r="D6342" s="191">
        <v>557.98999000000003</v>
      </c>
      <c r="E6342" s="191">
        <v>559.04998799999998</v>
      </c>
      <c r="F6342" s="192">
        <v>559.04998799999998</v>
      </c>
      <c r="G6342" s="191">
        <v>267860000</v>
      </c>
      <c r="H6342" s="194">
        <f t="shared" si="198"/>
        <v>-1.8746438939322234E-3</v>
      </c>
      <c r="I6342" s="193"/>
      <c r="J6342" s="197">
        <v>6340</v>
      </c>
      <c r="K6342" s="234"/>
      <c r="L6342" s="234"/>
      <c r="M6342" s="234"/>
      <c r="N6342" s="234"/>
      <c r="O6342" s="234"/>
      <c r="P6342" s="234"/>
      <c r="Q6342" s="7">
        <v>34939</v>
      </c>
      <c r="R6342" s="234">
        <v>0.40067000000000003</v>
      </c>
      <c r="S6342" s="234">
        <v>0.40178599999999998</v>
      </c>
      <c r="T6342" s="234">
        <v>0.38392900000000002</v>
      </c>
      <c r="U6342" s="234">
        <v>0.38392900000000002</v>
      </c>
      <c r="V6342" s="192">
        <v>0.33073799999999998</v>
      </c>
      <c r="W6342" s="234">
        <v>243040000</v>
      </c>
      <c r="X6342" s="194">
        <f t="shared" si="199"/>
        <v>-3.910819032013458E-2</v>
      </c>
      <c r="Y6342" s="193"/>
      <c r="Z6342" s="197">
        <v>6340</v>
      </c>
    </row>
    <row r="6343" spans="1:26" ht="14.4" x14ac:dyDescent="0.3">
      <c r="A6343" s="7">
        <v>34936</v>
      </c>
      <c r="B6343" s="191">
        <v>557.46002199999998</v>
      </c>
      <c r="C6343" s="191">
        <v>561.30999799999995</v>
      </c>
      <c r="D6343" s="191">
        <v>557.46002199999998</v>
      </c>
      <c r="E6343" s="191">
        <v>560.09997599999997</v>
      </c>
      <c r="F6343" s="192">
        <v>560.09997599999997</v>
      </c>
      <c r="G6343" s="191">
        <v>255990000</v>
      </c>
      <c r="H6343" s="194">
        <f t="shared" si="198"/>
        <v>4.7356830908315594E-3</v>
      </c>
      <c r="I6343" s="193"/>
      <c r="J6343" s="197">
        <v>6341</v>
      </c>
      <c r="K6343" s="234"/>
      <c r="L6343" s="234"/>
      <c r="M6343" s="234"/>
      <c r="N6343" s="234"/>
      <c r="O6343" s="234"/>
      <c r="P6343" s="234"/>
      <c r="Q6343" s="7">
        <v>34936</v>
      </c>
      <c r="R6343" s="234">
        <v>0.40959800000000002</v>
      </c>
      <c r="S6343" s="234">
        <v>0.40959800000000002</v>
      </c>
      <c r="T6343" s="234">
        <v>0.39843800000000001</v>
      </c>
      <c r="U6343" s="234">
        <v>0.39955400000000002</v>
      </c>
      <c r="V6343" s="192">
        <v>0.34419899999999998</v>
      </c>
      <c r="W6343" s="234">
        <v>134344000</v>
      </c>
      <c r="X6343" s="194">
        <f t="shared" si="199"/>
        <v>-2.1856261900025587E-2</v>
      </c>
      <c r="Y6343" s="193"/>
      <c r="Z6343" s="197">
        <v>6341</v>
      </c>
    </row>
    <row r="6344" spans="1:26" ht="14.4" x14ac:dyDescent="0.3">
      <c r="A6344" s="7">
        <v>34935</v>
      </c>
      <c r="B6344" s="191">
        <v>557.14001499999995</v>
      </c>
      <c r="C6344" s="191">
        <v>558.63000499999998</v>
      </c>
      <c r="D6344" s="191">
        <v>555.20001200000002</v>
      </c>
      <c r="E6344" s="191">
        <v>557.46002199999998</v>
      </c>
      <c r="F6344" s="192">
        <v>557.46002199999998</v>
      </c>
      <c r="G6344" s="191">
        <v>299200000</v>
      </c>
      <c r="H6344" s="194">
        <f t="shared" si="198"/>
        <v>5.7437446850776351E-4</v>
      </c>
      <c r="I6344" s="193"/>
      <c r="J6344" s="197">
        <v>6342</v>
      </c>
      <c r="K6344" s="234"/>
      <c r="L6344" s="234"/>
      <c r="M6344" s="234"/>
      <c r="N6344" s="234"/>
      <c r="O6344" s="234"/>
      <c r="P6344" s="234"/>
      <c r="Q6344" s="7">
        <v>34935</v>
      </c>
      <c r="R6344" s="234">
        <v>0.40736600000000001</v>
      </c>
      <c r="S6344" s="234">
        <v>0.41294599999999998</v>
      </c>
      <c r="T6344" s="234">
        <v>0.40625</v>
      </c>
      <c r="U6344" s="234">
        <v>0.40848200000000001</v>
      </c>
      <c r="V6344" s="192">
        <v>0.35188999999999998</v>
      </c>
      <c r="W6344" s="234">
        <v>287929600</v>
      </c>
      <c r="X6344" s="194">
        <f t="shared" si="199"/>
        <v>5.4948037957864831E-3</v>
      </c>
      <c r="Y6344" s="193"/>
      <c r="Z6344" s="197">
        <v>6342</v>
      </c>
    </row>
    <row r="6345" spans="1:26" ht="14.4" x14ac:dyDescent="0.3">
      <c r="A6345" s="7">
        <v>34934</v>
      </c>
      <c r="B6345" s="191">
        <v>559.52002000000005</v>
      </c>
      <c r="C6345" s="191">
        <v>560</v>
      </c>
      <c r="D6345" s="191">
        <v>557.080017</v>
      </c>
      <c r="E6345" s="191">
        <v>557.14001499999995</v>
      </c>
      <c r="F6345" s="192">
        <v>557.14001499999995</v>
      </c>
      <c r="G6345" s="191">
        <v>291890000</v>
      </c>
      <c r="H6345" s="194">
        <f t="shared" si="198"/>
        <v>-4.2536547664551779E-3</v>
      </c>
      <c r="I6345" s="193"/>
      <c r="J6345" s="197">
        <v>6343</v>
      </c>
      <c r="K6345" s="234"/>
      <c r="L6345" s="234"/>
      <c r="M6345" s="234"/>
      <c r="N6345" s="234"/>
      <c r="O6345" s="234"/>
      <c r="P6345" s="234"/>
      <c r="Q6345" s="7">
        <v>34934</v>
      </c>
      <c r="R6345" s="234">
        <v>0.40067000000000003</v>
      </c>
      <c r="S6345" s="234">
        <v>0.40959800000000002</v>
      </c>
      <c r="T6345" s="234">
        <v>0.39843800000000001</v>
      </c>
      <c r="U6345" s="234">
        <v>0.40625</v>
      </c>
      <c r="V6345" s="192">
        <v>0.34996699999999997</v>
      </c>
      <c r="W6345" s="234">
        <v>253803200</v>
      </c>
      <c r="X6345" s="194">
        <f t="shared" si="199"/>
        <v>1.6757747698279181E-2</v>
      </c>
      <c r="Y6345" s="193"/>
      <c r="Z6345" s="197">
        <v>6343</v>
      </c>
    </row>
    <row r="6346" spans="1:26" ht="14.4" x14ac:dyDescent="0.3">
      <c r="A6346" s="7">
        <v>34933</v>
      </c>
      <c r="B6346" s="191">
        <v>558.10998500000005</v>
      </c>
      <c r="C6346" s="191">
        <v>559.52002000000005</v>
      </c>
      <c r="D6346" s="191">
        <v>555.86999500000002</v>
      </c>
      <c r="E6346" s="191">
        <v>559.52002000000005</v>
      </c>
      <c r="F6346" s="192">
        <v>559.52002000000005</v>
      </c>
      <c r="G6346" s="191">
        <v>290890000</v>
      </c>
      <c r="H6346" s="194">
        <f t="shared" si="198"/>
        <v>2.5264464673571347E-3</v>
      </c>
      <c r="I6346" s="193"/>
      <c r="J6346" s="197">
        <v>6344</v>
      </c>
      <c r="K6346" s="234"/>
      <c r="L6346" s="234"/>
      <c r="M6346" s="234"/>
      <c r="N6346" s="234"/>
      <c r="O6346" s="234"/>
      <c r="P6346" s="234"/>
      <c r="Q6346" s="7">
        <v>34933</v>
      </c>
      <c r="R6346" s="234">
        <v>0.39620499999999997</v>
      </c>
      <c r="S6346" s="234">
        <v>0.40290199999999998</v>
      </c>
      <c r="T6346" s="234">
        <v>0.39397300000000002</v>
      </c>
      <c r="U6346" s="234">
        <v>0.39955400000000002</v>
      </c>
      <c r="V6346" s="192">
        <v>0.34419899999999998</v>
      </c>
      <c r="W6346" s="234">
        <v>217044800</v>
      </c>
      <c r="X6346" s="194">
        <f t="shared" si="199"/>
        <v>1.416655126388142E-2</v>
      </c>
      <c r="Y6346" s="193"/>
      <c r="Z6346" s="197">
        <v>6344</v>
      </c>
    </row>
    <row r="6347" spans="1:26" ht="14.4" x14ac:dyDescent="0.3">
      <c r="A6347" s="7">
        <v>34932</v>
      </c>
      <c r="B6347" s="191">
        <v>559.21002199999998</v>
      </c>
      <c r="C6347" s="191">
        <v>563.34002699999996</v>
      </c>
      <c r="D6347" s="191">
        <v>557.89001499999995</v>
      </c>
      <c r="E6347" s="191">
        <v>558.10998500000005</v>
      </c>
      <c r="F6347" s="192">
        <v>558.10998500000005</v>
      </c>
      <c r="G6347" s="191">
        <v>303200000</v>
      </c>
      <c r="H6347" s="194">
        <f t="shared" si="198"/>
        <v>-1.9671267622595099E-3</v>
      </c>
      <c r="I6347" s="193"/>
      <c r="J6347" s="197">
        <v>6345</v>
      </c>
      <c r="K6347" s="234"/>
      <c r="L6347" s="234"/>
      <c r="M6347" s="234"/>
      <c r="N6347" s="234"/>
      <c r="O6347" s="234"/>
      <c r="P6347" s="234"/>
      <c r="Q6347" s="7">
        <v>34932</v>
      </c>
      <c r="R6347" s="234">
        <v>0.40067000000000003</v>
      </c>
      <c r="S6347" s="234">
        <v>0.40513399999999999</v>
      </c>
      <c r="T6347" s="234">
        <v>0.39397300000000002</v>
      </c>
      <c r="U6347" s="234">
        <v>0.39397300000000002</v>
      </c>
      <c r="V6347" s="192">
        <v>0.339391</v>
      </c>
      <c r="W6347" s="234">
        <v>271779200</v>
      </c>
      <c r="X6347" s="194">
        <f t="shared" si="199"/>
        <v>-1.6713987715841996E-2</v>
      </c>
      <c r="Y6347" s="193"/>
      <c r="Z6347" s="197">
        <v>6345</v>
      </c>
    </row>
    <row r="6348" spans="1:26" ht="14.4" x14ac:dyDescent="0.3">
      <c r="A6348" s="7">
        <v>34929</v>
      </c>
      <c r="B6348" s="191">
        <v>559.03997800000002</v>
      </c>
      <c r="C6348" s="191">
        <v>561.23999000000003</v>
      </c>
      <c r="D6348" s="191">
        <v>558.34002699999996</v>
      </c>
      <c r="E6348" s="191">
        <v>559.21002199999998</v>
      </c>
      <c r="F6348" s="192">
        <v>559.21002199999998</v>
      </c>
      <c r="G6348" s="191">
        <v>320490000</v>
      </c>
      <c r="H6348" s="194">
        <f t="shared" si="198"/>
        <v>3.0417144871875632E-4</v>
      </c>
      <c r="I6348" s="193"/>
      <c r="J6348" s="197">
        <v>6346</v>
      </c>
      <c r="K6348" s="234"/>
      <c r="L6348" s="234"/>
      <c r="M6348" s="234"/>
      <c r="N6348" s="234"/>
      <c r="O6348" s="234"/>
      <c r="P6348" s="234"/>
      <c r="Q6348" s="7">
        <v>34929</v>
      </c>
      <c r="R6348" s="234">
        <v>0.40067000000000003</v>
      </c>
      <c r="S6348" s="234">
        <v>0.40290199999999998</v>
      </c>
      <c r="T6348" s="234">
        <v>0.390625</v>
      </c>
      <c r="U6348" s="234">
        <v>0.40067000000000003</v>
      </c>
      <c r="V6348" s="192">
        <v>0.34516000000000002</v>
      </c>
      <c r="W6348" s="234">
        <v>241158400</v>
      </c>
      <c r="X6348" s="194">
        <f t="shared" si="199"/>
        <v>5.6025428494014574E-3</v>
      </c>
      <c r="Y6348" s="193"/>
      <c r="Z6348" s="197">
        <v>6346</v>
      </c>
    </row>
    <row r="6349" spans="1:26" ht="14.4" x14ac:dyDescent="0.3">
      <c r="A6349" s="7">
        <v>34928</v>
      </c>
      <c r="B6349" s="191">
        <v>559.96997099999999</v>
      </c>
      <c r="C6349" s="191">
        <v>559.96997099999999</v>
      </c>
      <c r="D6349" s="191">
        <v>557.419983</v>
      </c>
      <c r="E6349" s="191">
        <v>559.03997800000002</v>
      </c>
      <c r="F6349" s="192">
        <v>559.03997800000002</v>
      </c>
      <c r="G6349" s="191">
        <v>354460000</v>
      </c>
      <c r="H6349" s="194">
        <f t="shared" si="198"/>
        <v>-1.6607908426574676E-3</v>
      </c>
      <c r="I6349" s="193"/>
      <c r="J6349" s="197">
        <v>6347</v>
      </c>
      <c r="K6349" s="234"/>
      <c r="L6349" s="234"/>
      <c r="M6349" s="234"/>
      <c r="N6349" s="234"/>
      <c r="O6349" s="234"/>
      <c r="P6349" s="234"/>
      <c r="Q6349" s="7">
        <v>34928</v>
      </c>
      <c r="R6349" s="234">
        <v>0.39843800000000001</v>
      </c>
      <c r="S6349" s="234">
        <v>0.40625</v>
      </c>
      <c r="T6349" s="234">
        <v>0.39397300000000002</v>
      </c>
      <c r="U6349" s="234">
        <v>0.39843800000000001</v>
      </c>
      <c r="V6349" s="192">
        <v>0.34323700000000001</v>
      </c>
      <c r="W6349" s="234">
        <v>246892800</v>
      </c>
      <c r="X6349" s="194">
        <f t="shared" si="199"/>
        <v>2.8076756769390481E-3</v>
      </c>
      <c r="Y6349" s="193"/>
      <c r="Z6349" s="197">
        <v>6347</v>
      </c>
    </row>
    <row r="6350" spans="1:26" ht="14.4" x14ac:dyDescent="0.3">
      <c r="A6350" s="7">
        <v>34927</v>
      </c>
      <c r="B6350" s="191">
        <v>558.57000700000003</v>
      </c>
      <c r="C6350" s="191">
        <v>559.97997999999995</v>
      </c>
      <c r="D6350" s="191">
        <v>557.36999500000002</v>
      </c>
      <c r="E6350" s="191">
        <v>559.96997099999999</v>
      </c>
      <c r="F6350" s="192">
        <v>559.96997099999999</v>
      </c>
      <c r="G6350" s="191">
        <v>390170000</v>
      </c>
      <c r="H6350" s="194">
        <f t="shared" si="198"/>
        <v>2.5063357904212612E-3</v>
      </c>
      <c r="I6350" s="193"/>
      <c r="J6350" s="197">
        <v>6348</v>
      </c>
      <c r="K6350" s="234"/>
      <c r="L6350" s="234"/>
      <c r="M6350" s="234"/>
      <c r="N6350" s="234"/>
      <c r="O6350" s="234"/>
      <c r="P6350" s="234"/>
      <c r="Q6350" s="7">
        <v>34927</v>
      </c>
      <c r="R6350" s="234">
        <v>0.39285700000000001</v>
      </c>
      <c r="S6350" s="234">
        <v>0.39732099999999998</v>
      </c>
      <c r="T6350" s="234">
        <v>0.38950899999999999</v>
      </c>
      <c r="U6350" s="234">
        <v>0.39732099999999998</v>
      </c>
      <c r="V6350" s="192">
        <v>0.34227600000000002</v>
      </c>
      <c r="W6350" s="234">
        <v>292633600</v>
      </c>
      <c r="X6350" s="194">
        <f t="shared" si="199"/>
        <v>1.2683844740509428E-2</v>
      </c>
      <c r="Y6350" s="193"/>
      <c r="Z6350" s="197">
        <v>6348</v>
      </c>
    </row>
    <row r="6351" spans="1:26" ht="14.4" x14ac:dyDescent="0.3">
      <c r="A6351" s="7">
        <v>34926</v>
      </c>
      <c r="B6351" s="191">
        <v>559.73999000000003</v>
      </c>
      <c r="C6351" s="191">
        <v>559.97997999999995</v>
      </c>
      <c r="D6351" s="191">
        <v>555.21997099999999</v>
      </c>
      <c r="E6351" s="191">
        <v>558.57000700000003</v>
      </c>
      <c r="F6351" s="192">
        <v>558.57000700000003</v>
      </c>
      <c r="G6351" s="191">
        <v>330070000</v>
      </c>
      <c r="H6351" s="194">
        <f t="shared" si="198"/>
        <v>-2.0902258564731136E-3</v>
      </c>
      <c r="I6351" s="193"/>
      <c r="J6351" s="197">
        <v>6349</v>
      </c>
      <c r="K6351" s="234"/>
      <c r="L6351" s="234"/>
      <c r="M6351" s="234"/>
      <c r="N6351" s="234"/>
      <c r="O6351" s="234"/>
      <c r="P6351" s="234"/>
      <c r="Q6351" s="7">
        <v>34926</v>
      </c>
      <c r="R6351" s="234">
        <v>0.39174100000000001</v>
      </c>
      <c r="S6351" s="234">
        <v>0.39397300000000002</v>
      </c>
      <c r="T6351" s="234">
        <v>0.38504500000000003</v>
      </c>
      <c r="U6351" s="234">
        <v>0.39341500000000001</v>
      </c>
      <c r="V6351" s="192">
        <v>0.33798899999999998</v>
      </c>
      <c r="W6351" s="234">
        <v>317867200</v>
      </c>
      <c r="X6351" s="194">
        <f t="shared" si="199"/>
        <v>1.5851404355078674E-2</v>
      </c>
      <c r="Y6351" s="193"/>
      <c r="Z6351" s="197">
        <v>6349</v>
      </c>
    </row>
    <row r="6352" spans="1:26" ht="14.4" x14ac:dyDescent="0.3">
      <c r="A6352" s="7">
        <v>34925</v>
      </c>
      <c r="B6352" s="191">
        <v>555.10998500000005</v>
      </c>
      <c r="C6352" s="191">
        <v>559.73999000000003</v>
      </c>
      <c r="D6352" s="191">
        <v>554.76000999999997</v>
      </c>
      <c r="E6352" s="191">
        <v>559.73999000000003</v>
      </c>
      <c r="F6352" s="192">
        <v>559.73999000000003</v>
      </c>
      <c r="G6352" s="191">
        <v>264920000</v>
      </c>
      <c r="H6352" s="194">
        <f t="shared" si="198"/>
        <v>8.3406984653680519E-3</v>
      </c>
      <c r="I6352" s="193"/>
      <c r="J6352" s="197">
        <v>6350</v>
      </c>
      <c r="K6352" s="234"/>
      <c r="L6352" s="234"/>
      <c r="M6352" s="234"/>
      <c r="N6352" s="234"/>
      <c r="O6352" s="234"/>
      <c r="P6352" s="234"/>
      <c r="Q6352" s="7">
        <v>34925</v>
      </c>
      <c r="R6352" s="234">
        <v>0.38392900000000002</v>
      </c>
      <c r="S6352" s="234">
        <v>0.390625</v>
      </c>
      <c r="T6352" s="234">
        <v>0.38281300000000001</v>
      </c>
      <c r="U6352" s="234">
        <v>0.38727699999999998</v>
      </c>
      <c r="V6352" s="192">
        <v>0.33271499999999998</v>
      </c>
      <c r="W6352" s="234">
        <v>167406400</v>
      </c>
      <c r="X6352" s="194">
        <f t="shared" si="199"/>
        <v>7.2566435979873412E-3</v>
      </c>
      <c r="Y6352" s="193"/>
      <c r="Z6352" s="197">
        <v>6350</v>
      </c>
    </row>
    <row r="6353" spans="1:26" ht="14.4" x14ac:dyDescent="0.3">
      <c r="A6353" s="7">
        <v>34922</v>
      </c>
      <c r="B6353" s="191">
        <v>557.45001200000002</v>
      </c>
      <c r="C6353" s="191">
        <v>558.5</v>
      </c>
      <c r="D6353" s="191">
        <v>553.03997800000002</v>
      </c>
      <c r="E6353" s="191">
        <v>555.10998500000005</v>
      </c>
      <c r="F6353" s="192">
        <v>555.10998500000005</v>
      </c>
      <c r="G6353" s="191">
        <v>267850000</v>
      </c>
      <c r="H6353" s="194">
        <f t="shared" si="198"/>
        <v>-4.1977342355855284E-3</v>
      </c>
      <c r="I6353" s="193"/>
      <c r="J6353" s="197">
        <v>6351</v>
      </c>
      <c r="K6353" s="234"/>
      <c r="L6353" s="234"/>
      <c r="M6353" s="234"/>
      <c r="N6353" s="234"/>
      <c r="O6353" s="234"/>
      <c r="P6353" s="234"/>
      <c r="Q6353" s="7">
        <v>34922</v>
      </c>
      <c r="R6353" s="234">
        <v>0.38281300000000001</v>
      </c>
      <c r="S6353" s="234">
        <v>0.38504500000000003</v>
      </c>
      <c r="T6353" s="234">
        <v>0.37388399999999999</v>
      </c>
      <c r="U6353" s="234">
        <v>0.38448700000000002</v>
      </c>
      <c r="V6353" s="192">
        <v>0.330318</v>
      </c>
      <c r="W6353" s="234">
        <v>206931200</v>
      </c>
      <c r="X6353" s="194">
        <f t="shared" si="199"/>
        <v>7.3096873942198951E-3</v>
      </c>
      <c r="Y6353" s="193"/>
      <c r="Z6353" s="197">
        <v>6351</v>
      </c>
    </row>
    <row r="6354" spans="1:26" ht="14.4" x14ac:dyDescent="0.3">
      <c r="A6354" s="7">
        <v>34921</v>
      </c>
      <c r="B6354" s="191">
        <v>559.71002199999998</v>
      </c>
      <c r="C6354" s="191">
        <v>560.63000499999998</v>
      </c>
      <c r="D6354" s="191">
        <v>556.04998799999998</v>
      </c>
      <c r="E6354" s="191">
        <v>557.45001200000002</v>
      </c>
      <c r="F6354" s="192">
        <v>557.45001200000002</v>
      </c>
      <c r="G6354" s="191">
        <v>306660000</v>
      </c>
      <c r="H6354" s="194">
        <f t="shared" si="198"/>
        <v>-4.0378229997103136E-3</v>
      </c>
      <c r="I6354" s="193"/>
      <c r="J6354" s="197">
        <v>6352</v>
      </c>
      <c r="K6354" s="234"/>
      <c r="L6354" s="234"/>
      <c r="M6354" s="234"/>
      <c r="N6354" s="234"/>
      <c r="O6354" s="234"/>
      <c r="P6354" s="234"/>
      <c r="Q6354" s="7">
        <v>34921</v>
      </c>
      <c r="R6354" s="234">
        <v>0.38504500000000003</v>
      </c>
      <c r="S6354" s="234">
        <v>0.38616099999999998</v>
      </c>
      <c r="T6354" s="234">
        <v>0.38057999999999997</v>
      </c>
      <c r="U6354" s="234">
        <v>0.38169599999999998</v>
      </c>
      <c r="V6354" s="192">
        <v>0.32792100000000002</v>
      </c>
      <c r="W6354" s="234">
        <v>164024000</v>
      </c>
      <c r="X6354" s="194">
        <f t="shared" si="199"/>
        <v>-8.6971505269075478E-3</v>
      </c>
      <c r="Y6354" s="193"/>
      <c r="Z6354" s="197">
        <v>6352</v>
      </c>
    </row>
    <row r="6355" spans="1:26" ht="14.4" x14ac:dyDescent="0.3">
      <c r="A6355" s="7">
        <v>34920</v>
      </c>
      <c r="B6355" s="191">
        <v>560.39001499999995</v>
      </c>
      <c r="C6355" s="191">
        <v>561.59002699999996</v>
      </c>
      <c r="D6355" s="191">
        <v>559.28997800000002</v>
      </c>
      <c r="E6355" s="191">
        <v>559.71002199999998</v>
      </c>
      <c r="F6355" s="192">
        <v>559.71002199999998</v>
      </c>
      <c r="G6355" s="191">
        <v>303390000</v>
      </c>
      <c r="H6355" s="194">
        <f t="shared" si="198"/>
        <v>-1.2134281157739181E-3</v>
      </c>
      <c r="I6355" s="193"/>
      <c r="J6355" s="197">
        <v>6353</v>
      </c>
      <c r="K6355" s="234"/>
      <c r="L6355" s="234"/>
      <c r="M6355" s="234"/>
      <c r="N6355" s="234"/>
      <c r="O6355" s="234"/>
      <c r="P6355" s="234"/>
      <c r="Q6355" s="7">
        <v>34920</v>
      </c>
      <c r="R6355" s="234">
        <v>0.38057999999999997</v>
      </c>
      <c r="S6355" s="234">
        <v>0.390625</v>
      </c>
      <c r="T6355" s="234">
        <v>0.37946400000000002</v>
      </c>
      <c r="U6355" s="234">
        <v>0.38504500000000003</v>
      </c>
      <c r="V6355" s="192">
        <v>0.33079799999999998</v>
      </c>
      <c r="W6355" s="234">
        <v>369017600</v>
      </c>
      <c r="X6355" s="194">
        <f t="shared" si="199"/>
        <v>1.4708453603187682E-2</v>
      </c>
      <c r="Y6355" s="193"/>
      <c r="Z6355" s="197">
        <v>6353</v>
      </c>
    </row>
    <row r="6356" spans="1:26" ht="14.4" x14ac:dyDescent="0.3">
      <c r="A6356" s="7">
        <v>34919</v>
      </c>
      <c r="B6356" s="191">
        <v>560.03002900000001</v>
      </c>
      <c r="C6356" s="191">
        <v>561.53002900000001</v>
      </c>
      <c r="D6356" s="191">
        <v>558.32000700000003</v>
      </c>
      <c r="E6356" s="191">
        <v>560.39001499999995</v>
      </c>
      <c r="F6356" s="192">
        <v>560.39001499999995</v>
      </c>
      <c r="G6356" s="191">
        <v>306090000</v>
      </c>
      <c r="H6356" s="194">
        <f t="shared" si="198"/>
        <v>6.4279767397961319E-4</v>
      </c>
      <c r="I6356" s="193"/>
      <c r="J6356" s="197">
        <v>6354</v>
      </c>
      <c r="K6356" s="234"/>
      <c r="L6356" s="234"/>
      <c r="M6356" s="234"/>
      <c r="N6356" s="234"/>
      <c r="O6356" s="234"/>
      <c r="P6356" s="234"/>
      <c r="Q6356" s="7">
        <v>34919</v>
      </c>
      <c r="R6356" s="234">
        <v>0.38950899999999999</v>
      </c>
      <c r="S6356" s="234">
        <v>0.390625</v>
      </c>
      <c r="T6356" s="234">
        <v>0.37834800000000002</v>
      </c>
      <c r="U6356" s="234">
        <v>0.37946400000000002</v>
      </c>
      <c r="V6356" s="192">
        <v>0.32600299999999999</v>
      </c>
      <c r="W6356" s="234">
        <v>234595200</v>
      </c>
      <c r="X6356" s="194">
        <f t="shared" si="199"/>
        <v>-2.0173421697248384E-2</v>
      </c>
      <c r="Y6356" s="193"/>
      <c r="Z6356" s="197">
        <v>6354</v>
      </c>
    </row>
    <row r="6357" spans="1:26" ht="14.4" x14ac:dyDescent="0.3">
      <c r="A6357" s="7">
        <v>34918</v>
      </c>
      <c r="B6357" s="191">
        <v>558.94000200000005</v>
      </c>
      <c r="C6357" s="191">
        <v>561.23999000000003</v>
      </c>
      <c r="D6357" s="191">
        <v>558.94000200000005</v>
      </c>
      <c r="E6357" s="191">
        <v>560.03002900000001</v>
      </c>
      <c r="F6357" s="192">
        <v>560.03002900000001</v>
      </c>
      <c r="G6357" s="191">
        <v>277050000</v>
      </c>
      <c r="H6357" s="194">
        <f t="shared" si="198"/>
        <v>1.9501681684968462E-3</v>
      </c>
      <c r="I6357" s="193"/>
      <c r="J6357" s="197">
        <v>6355</v>
      </c>
      <c r="K6357" s="234"/>
      <c r="L6357" s="234"/>
      <c r="M6357" s="234"/>
      <c r="N6357" s="234"/>
      <c r="O6357" s="234"/>
      <c r="P6357" s="234"/>
      <c r="Q6357" s="7">
        <v>34918</v>
      </c>
      <c r="R6357" s="234">
        <v>0.39397300000000002</v>
      </c>
      <c r="S6357" s="234">
        <v>0.39843800000000001</v>
      </c>
      <c r="T6357" s="234">
        <v>0.38504500000000003</v>
      </c>
      <c r="U6357" s="234">
        <v>0.38727699999999998</v>
      </c>
      <c r="V6357" s="192">
        <v>0.33271499999999998</v>
      </c>
      <c r="W6357" s="234">
        <v>193760000</v>
      </c>
      <c r="X6357" s="194">
        <f t="shared" si="199"/>
        <v>-1.9774502323032628E-2</v>
      </c>
      <c r="Y6357" s="193"/>
      <c r="Z6357" s="197">
        <v>6355</v>
      </c>
    </row>
    <row r="6358" spans="1:26" ht="14.4" x14ac:dyDescent="0.3">
      <c r="A6358" s="7">
        <v>34915</v>
      </c>
      <c r="B6358" s="191">
        <v>558.75</v>
      </c>
      <c r="C6358" s="191">
        <v>559.57000700000003</v>
      </c>
      <c r="D6358" s="191">
        <v>557.90997300000004</v>
      </c>
      <c r="E6358" s="191">
        <v>558.94000200000005</v>
      </c>
      <c r="F6358" s="192">
        <v>558.94000200000005</v>
      </c>
      <c r="G6358" s="191">
        <v>314740000</v>
      </c>
      <c r="H6358" s="194">
        <f t="shared" si="198"/>
        <v>3.4004832214773966E-4</v>
      </c>
      <c r="I6358" s="193"/>
      <c r="J6358" s="197">
        <v>6356</v>
      </c>
      <c r="K6358" s="234"/>
      <c r="L6358" s="234"/>
      <c r="M6358" s="234"/>
      <c r="N6358" s="234"/>
      <c r="O6358" s="234"/>
      <c r="P6358" s="234"/>
      <c r="Q6358" s="7">
        <v>34915</v>
      </c>
      <c r="R6358" s="234">
        <v>0.40178599999999998</v>
      </c>
      <c r="S6358" s="234">
        <v>0.40290199999999998</v>
      </c>
      <c r="T6358" s="234">
        <v>0.390625</v>
      </c>
      <c r="U6358" s="234">
        <v>0.39508900000000002</v>
      </c>
      <c r="V6358" s="192">
        <v>0.33942699999999998</v>
      </c>
      <c r="W6358" s="234">
        <v>192315200</v>
      </c>
      <c r="X6358" s="194">
        <f t="shared" si="199"/>
        <v>-1.6666666666666691E-2</v>
      </c>
      <c r="Y6358" s="193"/>
      <c r="Z6358" s="197">
        <v>6356</v>
      </c>
    </row>
    <row r="6359" spans="1:26" ht="14.4" x14ac:dyDescent="0.3">
      <c r="A6359" s="7">
        <v>34914</v>
      </c>
      <c r="B6359" s="191">
        <v>558.79998799999998</v>
      </c>
      <c r="C6359" s="191">
        <v>558.79998799999998</v>
      </c>
      <c r="D6359" s="191">
        <v>554.09997599999997</v>
      </c>
      <c r="E6359" s="191">
        <v>558.75</v>
      </c>
      <c r="F6359" s="192">
        <v>558.75</v>
      </c>
      <c r="G6359" s="191">
        <v>353110000</v>
      </c>
      <c r="H6359" s="194">
        <f t="shared" si="198"/>
        <v>-8.9455979014775542E-5</v>
      </c>
      <c r="I6359" s="193"/>
      <c r="J6359" s="197">
        <v>6357</v>
      </c>
      <c r="K6359" s="234"/>
      <c r="L6359" s="234"/>
      <c r="M6359" s="234"/>
      <c r="N6359" s="234"/>
      <c r="O6359" s="234"/>
      <c r="P6359" s="234"/>
      <c r="Q6359" s="7">
        <v>34914</v>
      </c>
      <c r="R6359" s="234">
        <v>0.39397300000000002</v>
      </c>
      <c r="S6359" s="234">
        <v>0.40736600000000001</v>
      </c>
      <c r="T6359" s="234">
        <v>0.39174100000000001</v>
      </c>
      <c r="U6359" s="234">
        <v>0.40178599999999998</v>
      </c>
      <c r="V6359" s="192">
        <v>0.34517999999999999</v>
      </c>
      <c r="W6359" s="234">
        <v>213931200</v>
      </c>
      <c r="X6359" s="194">
        <f t="shared" si="199"/>
        <v>1.4084010505719873E-2</v>
      </c>
      <c r="Y6359" s="193"/>
      <c r="Z6359" s="197">
        <v>6357</v>
      </c>
    </row>
    <row r="6360" spans="1:26" ht="14.4" x14ac:dyDescent="0.3">
      <c r="A6360" s="7">
        <v>34913</v>
      </c>
      <c r="B6360" s="191">
        <v>559.64001499999995</v>
      </c>
      <c r="C6360" s="191">
        <v>565.61999500000002</v>
      </c>
      <c r="D6360" s="191">
        <v>557.86999500000002</v>
      </c>
      <c r="E6360" s="191">
        <v>558.79998799999998</v>
      </c>
      <c r="F6360" s="192">
        <v>558.79998799999998</v>
      </c>
      <c r="G6360" s="191">
        <v>374330000</v>
      </c>
      <c r="H6360" s="194">
        <f t="shared" si="198"/>
        <v>-1.5010131110799211E-3</v>
      </c>
      <c r="I6360" s="193"/>
      <c r="J6360" s="197">
        <v>6358</v>
      </c>
      <c r="K6360" s="234"/>
      <c r="L6360" s="234"/>
      <c r="M6360" s="234"/>
      <c r="N6360" s="234"/>
      <c r="O6360" s="234"/>
      <c r="P6360" s="234"/>
      <c r="Q6360" s="7">
        <v>34913</v>
      </c>
      <c r="R6360" s="234">
        <v>0.39174100000000001</v>
      </c>
      <c r="S6360" s="234">
        <v>0.40178599999999998</v>
      </c>
      <c r="T6360" s="234">
        <v>0.390625</v>
      </c>
      <c r="U6360" s="234">
        <v>0.39620499999999997</v>
      </c>
      <c r="V6360" s="192">
        <v>0.34038600000000002</v>
      </c>
      <c r="W6360" s="234">
        <v>275128000</v>
      </c>
      <c r="X6360" s="194">
        <f t="shared" si="199"/>
        <v>2.0115442018257327E-2</v>
      </c>
      <c r="Y6360" s="193"/>
      <c r="Z6360" s="197">
        <v>6358</v>
      </c>
    </row>
    <row r="6361" spans="1:26" ht="14.4" x14ac:dyDescent="0.3">
      <c r="A6361" s="7">
        <v>34912</v>
      </c>
      <c r="B6361" s="191">
        <v>562.05999799999995</v>
      </c>
      <c r="C6361" s="191">
        <v>562.10998500000005</v>
      </c>
      <c r="D6361" s="191">
        <v>556.669983</v>
      </c>
      <c r="E6361" s="191">
        <v>559.64001499999995</v>
      </c>
      <c r="F6361" s="192">
        <v>559.64001499999995</v>
      </c>
      <c r="G6361" s="191">
        <v>332210000</v>
      </c>
      <c r="H6361" s="194">
        <f t="shared" si="198"/>
        <v>-4.3055599199571613E-3</v>
      </c>
      <c r="I6361" s="193"/>
      <c r="J6361" s="197">
        <v>6359</v>
      </c>
      <c r="K6361" s="234"/>
      <c r="L6361" s="234"/>
      <c r="M6361" s="234"/>
      <c r="N6361" s="234"/>
      <c r="O6361" s="234"/>
      <c r="P6361" s="234"/>
      <c r="Q6361" s="7">
        <v>34912</v>
      </c>
      <c r="R6361" s="234">
        <v>0.40067000000000003</v>
      </c>
      <c r="S6361" s="234">
        <v>0.40067000000000003</v>
      </c>
      <c r="T6361" s="234">
        <v>0.38839299999999999</v>
      </c>
      <c r="U6361" s="234">
        <v>0.38839299999999999</v>
      </c>
      <c r="V6361" s="192">
        <v>0.33367400000000003</v>
      </c>
      <c r="W6361" s="234">
        <v>210918400</v>
      </c>
      <c r="X6361" s="194">
        <f t="shared" si="199"/>
        <v>-3.3333333333333222E-2</v>
      </c>
      <c r="Y6361" s="193"/>
      <c r="Z6361" s="197">
        <v>6359</v>
      </c>
    </row>
    <row r="6362" spans="1:26" ht="14.4" x14ac:dyDescent="0.3">
      <c r="A6362" s="7">
        <v>34911</v>
      </c>
      <c r="B6362" s="191">
        <v>562.92999299999997</v>
      </c>
      <c r="C6362" s="191">
        <v>563.48999000000003</v>
      </c>
      <c r="D6362" s="191">
        <v>560.05999799999995</v>
      </c>
      <c r="E6362" s="191">
        <v>562.05999799999995</v>
      </c>
      <c r="F6362" s="192">
        <v>562.05999799999995</v>
      </c>
      <c r="G6362" s="191">
        <v>291950000</v>
      </c>
      <c r="H6362" s="194">
        <f t="shared" si="198"/>
        <v>-1.5454763661882504E-3</v>
      </c>
      <c r="I6362" s="193"/>
      <c r="J6362" s="197">
        <v>6360</v>
      </c>
      <c r="K6362" s="234"/>
      <c r="L6362" s="234"/>
      <c r="M6362" s="234"/>
      <c r="N6362" s="234"/>
      <c r="O6362" s="234"/>
      <c r="P6362" s="234"/>
      <c r="Q6362" s="7">
        <v>34911</v>
      </c>
      <c r="R6362" s="234">
        <v>0.40625</v>
      </c>
      <c r="S6362" s="234">
        <v>0.40736600000000001</v>
      </c>
      <c r="T6362" s="234">
        <v>0.39955400000000002</v>
      </c>
      <c r="U6362" s="234">
        <v>0.40178599999999998</v>
      </c>
      <c r="V6362" s="192">
        <v>0.34517999999999999</v>
      </c>
      <c r="W6362" s="234">
        <v>158524800</v>
      </c>
      <c r="X6362" s="194">
        <f t="shared" si="199"/>
        <v>-1.0990900130653054E-2</v>
      </c>
      <c r="Y6362" s="193"/>
      <c r="Z6362" s="197">
        <v>6360</v>
      </c>
    </row>
    <row r="6363" spans="1:26" ht="14.4" x14ac:dyDescent="0.3">
      <c r="A6363" s="7">
        <v>34908</v>
      </c>
      <c r="B6363" s="191">
        <v>565.21997099999999</v>
      </c>
      <c r="C6363" s="191">
        <v>565.40002400000003</v>
      </c>
      <c r="D6363" s="191">
        <v>562.03997800000002</v>
      </c>
      <c r="E6363" s="191">
        <v>562.92999299999997</v>
      </c>
      <c r="F6363" s="192">
        <v>562.92999299999997</v>
      </c>
      <c r="G6363" s="191">
        <v>311590000</v>
      </c>
      <c r="H6363" s="194">
        <f t="shared" si="198"/>
        <v>-4.0514810471904208E-3</v>
      </c>
      <c r="I6363" s="193"/>
      <c r="J6363" s="197">
        <v>6361</v>
      </c>
      <c r="K6363" s="234"/>
      <c r="L6363" s="234"/>
      <c r="M6363" s="234"/>
      <c r="N6363" s="234"/>
      <c r="O6363" s="234"/>
      <c r="P6363" s="234"/>
      <c r="Q6363" s="7">
        <v>34908</v>
      </c>
      <c r="R6363" s="234">
        <v>0.41741099999999998</v>
      </c>
      <c r="S6363" s="234">
        <v>0.421875</v>
      </c>
      <c r="T6363" s="234">
        <v>0.40178599999999998</v>
      </c>
      <c r="U6363" s="234">
        <v>0.40625</v>
      </c>
      <c r="V6363" s="192">
        <v>0.34901599999999999</v>
      </c>
      <c r="W6363" s="234">
        <v>260937600</v>
      </c>
      <c r="X6363" s="194">
        <f t="shared" si="199"/>
        <v>-2.8035301030680908E-2</v>
      </c>
      <c r="Y6363" s="193"/>
      <c r="Z6363" s="197">
        <v>6361</v>
      </c>
    </row>
    <row r="6364" spans="1:26" ht="14.4" x14ac:dyDescent="0.3">
      <c r="A6364" s="7">
        <v>34907</v>
      </c>
      <c r="B6364" s="191">
        <v>561.60998500000005</v>
      </c>
      <c r="C6364" s="191">
        <v>565.330017</v>
      </c>
      <c r="D6364" s="191">
        <v>561.60998500000005</v>
      </c>
      <c r="E6364" s="191">
        <v>565.21997099999999</v>
      </c>
      <c r="F6364" s="192">
        <v>565.21997099999999</v>
      </c>
      <c r="G6364" s="191">
        <v>356570000</v>
      </c>
      <c r="H6364" s="194">
        <f t="shared" si="198"/>
        <v>6.4279234636469918E-3</v>
      </c>
      <c r="I6364" s="193"/>
      <c r="J6364" s="197">
        <v>6362</v>
      </c>
      <c r="K6364" s="234"/>
      <c r="L6364" s="234"/>
      <c r="M6364" s="234"/>
      <c r="N6364" s="234"/>
      <c r="O6364" s="234"/>
      <c r="P6364" s="234"/>
      <c r="Q6364" s="7">
        <v>34907</v>
      </c>
      <c r="R6364" s="234">
        <v>0.40625</v>
      </c>
      <c r="S6364" s="234">
        <v>0.42410700000000001</v>
      </c>
      <c r="T6364" s="234">
        <v>0.40625</v>
      </c>
      <c r="U6364" s="234">
        <v>0.41796899999999998</v>
      </c>
      <c r="V6364" s="192">
        <v>0.35908299999999999</v>
      </c>
      <c r="W6364" s="234">
        <v>325180800</v>
      </c>
      <c r="X6364" s="194">
        <f t="shared" si="199"/>
        <v>3.1678719290231139E-2</v>
      </c>
      <c r="Y6364" s="193"/>
      <c r="Z6364" s="197">
        <v>6362</v>
      </c>
    </row>
    <row r="6365" spans="1:26" ht="14.4" x14ac:dyDescent="0.3">
      <c r="A6365" s="7">
        <v>34906</v>
      </c>
      <c r="B6365" s="191">
        <v>561.09997599999997</v>
      </c>
      <c r="C6365" s="191">
        <v>563.78002900000001</v>
      </c>
      <c r="D6365" s="191">
        <v>560.84997599999997</v>
      </c>
      <c r="E6365" s="191">
        <v>561.60998500000005</v>
      </c>
      <c r="F6365" s="192">
        <v>561.60998500000005</v>
      </c>
      <c r="G6365" s="191">
        <v>393470000</v>
      </c>
      <c r="H6365" s="194">
        <f t="shared" si="198"/>
        <v>9.0894496848112837E-4</v>
      </c>
      <c r="I6365" s="193"/>
      <c r="J6365" s="197">
        <v>6363</v>
      </c>
      <c r="K6365" s="234"/>
      <c r="L6365" s="234"/>
      <c r="M6365" s="234"/>
      <c r="N6365" s="234"/>
      <c r="O6365" s="234"/>
      <c r="P6365" s="234"/>
      <c r="Q6365" s="7">
        <v>34906</v>
      </c>
      <c r="R6365" s="234">
        <v>0.41294599999999998</v>
      </c>
      <c r="S6365" s="234">
        <v>0.41294599999999998</v>
      </c>
      <c r="T6365" s="234">
        <v>0.40513399999999999</v>
      </c>
      <c r="U6365" s="234">
        <v>0.40513399999999999</v>
      </c>
      <c r="V6365" s="192">
        <v>0.34805700000000001</v>
      </c>
      <c r="W6365" s="234">
        <v>171449600</v>
      </c>
      <c r="X6365" s="194">
        <f t="shared" si="199"/>
        <v>-8.1952965380855877E-3</v>
      </c>
      <c r="Y6365" s="193"/>
      <c r="Z6365" s="197">
        <v>6363</v>
      </c>
    </row>
    <row r="6366" spans="1:26" ht="14.4" x14ac:dyDescent="0.3">
      <c r="A6366" s="7">
        <v>34905</v>
      </c>
      <c r="B6366" s="191">
        <v>556.63000499999998</v>
      </c>
      <c r="C6366" s="191">
        <v>561.75</v>
      </c>
      <c r="D6366" s="191">
        <v>556.34002699999996</v>
      </c>
      <c r="E6366" s="191">
        <v>561.09997599999997</v>
      </c>
      <c r="F6366" s="192">
        <v>561.09997599999997</v>
      </c>
      <c r="G6366" s="191">
        <v>373200000</v>
      </c>
      <c r="H6366" s="194">
        <f t="shared" si="198"/>
        <v>8.0304169014388423E-3</v>
      </c>
      <c r="I6366" s="193"/>
      <c r="J6366" s="197">
        <v>6364</v>
      </c>
      <c r="K6366" s="234"/>
      <c r="L6366" s="234"/>
      <c r="M6366" s="234"/>
      <c r="N6366" s="234"/>
      <c r="O6366" s="234"/>
      <c r="P6366" s="234"/>
      <c r="Q6366" s="7">
        <v>34905</v>
      </c>
      <c r="R6366" s="234">
        <v>0.41071400000000002</v>
      </c>
      <c r="S6366" s="234">
        <v>0.41406300000000001</v>
      </c>
      <c r="T6366" s="234">
        <v>0.40736600000000001</v>
      </c>
      <c r="U6366" s="234">
        <v>0.40848200000000001</v>
      </c>
      <c r="V6366" s="192">
        <v>0.35093299999999999</v>
      </c>
      <c r="W6366" s="234">
        <v>263524800</v>
      </c>
      <c r="X6366" s="194">
        <f t="shared" si="199"/>
        <v>8.2630143913209313E-3</v>
      </c>
      <c r="Y6366" s="193"/>
      <c r="Z6366" s="197">
        <v>6364</v>
      </c>
    </row>
    <row r="6367" spans="1:26" ht="14.4" x14ac:dyDescent="0.3">
      <c r="A6367" s="7">
        <v>34904</v>
      </c>
      <c r="B6367" s="191">
        <v>553.61999500000002</v>
      </c>
      <c r="C6367" s="191">
        <v>557.21002199999998</v>
      </c>
      <c r="D6367" s="191">
        <v>553.61999500000002</v>
      </c>
      <c r="E6367" s="191">
        <v>556.63000499999998</v>
      </c>
      <c r="F6367" s="192">
        <v>556.63000499999998</v>
      </c>
      <c r="G6367" s="191">
        <v>315300000</v>
      </c>
      <c r="H6367" s="194">
        <f t="shared" si="198"/>
        <v>5.4369604190324912E-3</v>
      </c>
      <c r="I6367" s="193"/>
      <c r="J6367" s="197">
        <v>6365</v>
      </c>
      <c r="K6367" s="234"/>
      <c r="L6367" s="234"/>
      <c r="M6367" s="234"/>
      <c r="N6367" s="234"/>
      <c r="O6367" s="234"/>
      <c r="P6367" s="234"/>
      <c r="Q6367" s="7">
        <v>34904</v>
      </c>
      <c r="R6367" s="234">
        <v>0.39285700000000001</v>
      </c>
      <c r="S6367" s="234">
        <v>0.40625</v>
      </c>
      <c r="T6367" s="234">
        <v>0.390625</v>
      </c>
      <c r="U6367" s="234">
        <v>0.40513399999999999</v>
      </c>
      <c r="V6367" s="192">
        <v>0.34805700000000001</v>
      </c>
      <c r="W6367" s="234">
        <v>214625600</v>
      </c>
      <c r="X6367" s="194">
        <f t="shared" si="199"/>
        <v>3.7143316884788682E-2</v>
      </c>
      <c r="Y6367" s="193"/>
      <c r="Z6367" s="197">
        <v>6365</v>
      </c>
    </row>
    <row r="6368" spans="1:26" ht="14.4" x14ac:dyDescent="0.3">
      <c r="A6368" s="7">
        <v>34901</v>
      </c>
      <c r="B6368" s="191">
        <v>553.34002699999996</v>
      </c>
      <c r="C6368" s="191">
        <v>554.72997999999995</v>
      </c>
      <c r="D6368" s="191">
        <v>550.90997300000004</v>
      </c>
      <c r="E6368" s="191">
        <v>553.61999500000002</v>
      </c>
      <c r="F6368" s="192">
        <v>553.61999500000002</v>
      </c>
      <c r="G6368" s="191">
        <v>431830000</v>
      </c>
      <c r="H6368" s="194">
        <f t="shared" si="198"/>
        <v>1.4455505145104082E-4</v>
      </c>
      <c r="I6368" s="193"/>
      <c r="J6368" s="197">
        <v>6366</v>
      </c>
      <c r="K6368" s="234"/>
      <c r="L6368" s="234"/>
      <c r="M6368" s="234"/>
      <c r="N6368" s="234"/>
      <c r="O6368" s="234"/>
      <c r="P6368" s="234"/>
      <c r="Q6368" s="7">
        <v>34901</v>
      </c>
      <c r="R6368" s="234">
        <v>0.38392900000000002</v>
      </c>
      <c r="S6368" s="234">
        <v>0.40067000000000003</v>
      </c>
      <c r="T6368" s="234">
        <v>0.38392900000000002</v>
      </c>
      <c r="U6368" s="234">
        <v>0.390625</v>
      </c>
      <c r="V6368" s="192">
        <v>0.335592</v>
      </c>
      <c r="W6368" s="234">
        <v>757881600</v>
      </c>
      <c r="X6368" s="194">
        <f t="shared" si="199"/>
        <v>-7.0384846579372398E-2</v>
      </c>
      <c r="Y6368" s="193"/>
      <c r="Z6368" s="197">
        <v>6366</v>
      </c>
    </row>
    <row r="6369" spans="1:26" ht="14.4" x14ac:dyDescent="0.3">
      <c r="A6369" s="7">
        <v>34900</v>
      </c>
      <c r="B6369" s="191">
        <v>550.97997999999995</v>
      </c>
      <c r="C6369" s="191">
        <v>554.42999299999997</v>
      </c>
      <c r="D6369" s="191">
        <v>549.09997599999997</v>
      </c>
      <c r="E6369" s="191">
        <v>553.53997800000002</v>
      </c>
      <c r="F6369" s="192">
        <v>553.53997800000002</v>
      </c>
      <c r="G6369" s="191">
        <v>383380000</v>
      </c>
      <c r="H6369" s="194">
        <f t="shared" si="198"/>
        <v>4.6462631909058921E-3</v>
      </c>
      <c r="I6369" s="193"/>
      <c r="J6369" s="197">
        <v>6367</v>
      </c>
      <c r="K6369" s="234"/>
      <c r="L6369" s="234"/>
      <c r="M6369" s="234"/>
      <c r="N6369" s="234"/>
      <c r="O6369" s="234"/>
      <c r="P6369" s="234"/>
      <c r="Q6369" s="7">
        <v>34900</v>
      </c>
      <c r="R6369" s="234">
        <v>0.41071400000000002</v>
      </c>
      <c r="S6369" s="234">
        <v>0.42299100000000001</v>
      </c>
      <c r="T6369" s="234">
        <v>0.40178599999999998</v>
      </c>
      <c r="U6369" s="234">
        <v>0.42020099999999999</v>
      </c>
      <c r="V6369" s="192">
        <v>0.36100100000000002</v>
      </c>
      <c r="W6369" s="234">
        <v>331273600</v>
      </c>
      <c r="X6369" s="194">
        <f t="shared" si="199"/>
        <v>3.4339399912898042E-2</v>
      </c>
      <c r="Y6369" s="193"/>
      <c r="Z6369" s="197">
        <v>6367</v>
      </c>
    </row>
    <row r="6370" spans="1:26" ht="14.4" x14ac:dyDescent="0.3">
      <c r="A6370" s="7">
        <v>34899</v>
      </c>
      <c r="B6370" s="191">
        <v>556.580017</v>
      </c>
      <c r="C6370" s="191">
        <v>558.46002199999998</v>
      </c>
      <c r="D6370" s="191">
        <v>542.51000999999997</v>
      </c>
      <c r="E6370" s="191">
        <v>550.97997999999995</v>
      </c>
      <c r="F6370" s="192">
        <v>550.97997999999995</v>
      </c>
      <c r="G6370" s="191">
        <v>489850000</v>
      </c>
      <c r="H6370" s="194">
        <f t="shared" si="198"/>
        <v>-1.3394050971118621E-2</v>
      </c>
      <c r="I6370" s="193"/>
      <c r="J6370" s="197">
        <v>6368</v>
      </c>
      <c r="K6370" s="234"/>
      <c r="L6370" s="234"/>
      <c r="M6370" s="234"/>
      <c r="N6370" s="234"/>
      <c r="O6370" s="234"/>
      <c r="P6370" s="234"/>
      <c r="Q6370" s="7">
        <v>34899</v>
      </c>
      <c r="R6370" s="234">
        <v>0.41964299999999999</v>
      </c>
      <c r="S6370" s="234">
        <v>0.42857099999999998</v>
      </c>
      <c r="T6370" s="234">
        <v>0.40178599999999998</v>
      </c>
      <c r="U6370" s="234">
        <v>0.40625</v>
      </c>
      <c r="V6370" s="192">
        <v>0.34901599999999999</v>
      </c>
      <c r="W6370" s="234">
        <v>521035200</v>
      </c>
      <c r="X6370" s="194">
        <f t="shared" si="199"/>
        <v>-5.4544075459635799E-2</v>
      </c>
      <c r="Y6370" s="193"/>
      <c r="Z6370" s="197">
        <v>6368</v>
      </c>
    </row>
    <row r="6371" spans="1:26" ht="14.4" x14ac:dyDescent="0.3">
      <c r="A6371" s="7">
        <v>34898</v>
      </c>
      <c r="B6371" s="191">
        <v>562.54998799999998</v>
      </c>
      <c r="C6371" s="191">
        <v>562.71997099999999</v>
      </c>
      <c r="D6371" s="191">
        <v>556.85998500000005</v>
      </c>
      <c r="E6371" s="191">
        <v>558.46002199999998</v>
      </c>
      <c r="F6371" s="192">
        <v>558.46002199999998</v>
      </c>
      <c r="G6371" s="191">
        <v>372230000</v>
      </c>
      <c r="H6371" s="194">
        <f t="shared" si="198"/>
        <v>-7.5702822354602479E-3</v>
      </c>
      <c r="I6371" s="193"/>
      <c r="J6371" s="197">
        <v>6369</v>
      </c>
      <c r="K6371" s="234"/>
      <c r="L6371" s="234"/>
      <c r="M6371" s="234"/>
      <c r="N6371" s="234"/>
      <c r="O6371" s="234"/>
      <c r="P6371" s="234"/>
      <c r="Q6371" s="7">
        <v>34898</v>
      </c>
      <c r="R6371" s="234">
        <v>0.4375</v>
      </c>
      <c r="S6371" s="234">
        <v>0.44252200000000003</v>
      </c>
      <c r="T6371" s="234">
        <v>0.42633900000000002</v>
      </c>
      <c r="U6371" s="234">
        <v>0.42968800000000001</v>
      </c>
      <c r="V6371" s="192">
        <v>0.36915100000000001</v>
      </c>
      <c r="W6371" s="234">
        <v>254632000</v>
      </c>
      <c r="X6371" s="194">
        <f t="shared" si="199"/>
        <v>-1.7857570444550264E-2</v>
      </c>
      <c r="Y6371" s="193"/>
      <c r="Z6371" s="197">
        <v>6369</v>
      </c>
    </row>
    <row r="6372" spans="1:26" ht="14.4" x14ac:dyDescent="0.3">
      <c r="A6372" s="7">
        <v>34897</v>
      </c>
      <c r="B6372" s="191">
        <v>560.34002699999996</v>
      </c>
      <c r="C6372" s="191">
        <v>562.94000200000005</v>
      </c>
      <c r="D6372" s="191">
        <v>559.45001200000002</v>
      </c>
      <c r="E6372" s="191">
        <v>562.71997099999999</v>
      </c>
      <c r="F6372" s="192">
        <v>562.71997099999999</v>
      </c>
      <c r="G6372" s="191">
        <v>322540000</v>
      </c>
      <c r="H6372" s="194">
        <f t="shared" si="198"/>
        <v>5.0544855671341782E-3</v>
      </c>
      <c r="I6372" s="193"/>
      <c r="J6372" s="197">
        <v>6370</v>
      </c>
      <c r="K6372" s="234"/>
      <c r="L6372" s="234"/>
      <c r="M6372" s="234"/>
      <c r="N6372" s="234"/>
      <c r="O6372" s="234"/>
      <c r="P6372" s="234"/>
      <c r="Q6372" s="7">
        <v>34897</v>
      </c>
      <c r="R6372" s="234">
        <v>0.43638399999999999</v>
      </c>
      <c r="S6372" s="234">
        <v>0.44419599999999998</v>
      </c>
      <c r="T6372" s="234">
        <v>0.43415199999999998</v>
      </c>
      <c r="U6372" s="234">
        <v>0.4375</v>
      </c>
      <c r="V6372" s="192">
        <v>0.375863</v>
      </c>
      <c r="W6372" s="234">
        <v>226161600</v>
      </c>
      <c r="X6372" s="194">
        <f t="shared" si="199"/>
        <v>5.1290965248899575E-3</v>
      </c>
      <c r="Y6372" s="193"/>
      <c r="Z6372" s="197">
        <v>6370</v>
      </c>
    </row>
    <row r="6373" spans="1:26" ht="14.4" x14ac:dyDescent="0.3">
      <c r="A6373" s="7">
        <v>34894</v>
      </c>
      <c r="B6373" s="191">
        <v>561</v>
      </c>
      <c r="C6373" s="191">
        <v>561</v>
      </c>
      <c r="D6373" s="191">
        <v>556.40997300000004</v>
      </c>
      <c r="E6373" s="191">
        <v>559.89001499999995</v>
      </c>
      <c r="F6373" s="192">
        <v>559.89001499999995</v>
      </c>
      <c r="G6373" s="191">
        <v>312930000</v>
      </c>
      <c r="H6373" s="194">
        <f t="shared" si="198"/>
        <v>-1.9785828877006265E-3</v>
      </c>
      <c r="I6373" s="193"/>
      <c r="J6373" s="197">
        <v>6371</v>
      </c>
      <c r="K6373" s="234"/>
      <c r="L6373" s="234"/>
      <c r="M6373" s="234"/>
      <c r="N6373" s="234"/>
      <c r="O6373" s="234"/>
      <c r="P6373" s="234"/>
      <c r="Q6373" s="7">
        <v>34894</v>
      </c>
      <c r="R6373" s="234">
        <v>0.42299100000000001</v>
      </c>
      <c r="S6373" s="234">
        <v>0.4375</v>
      </c>
      <c r="T6373" s="234">
        <v>0.41964299999999999</v>
      </c>
      <c r="U6373" s="234">
        <v>0.43526799999999999</v>
      </c>
      <c r="V6373" s="192">
        <v>0.37394500000000003</v>
      </c>
      <c r="W6373" s="234">
        <v>277928000</v>
      </c>
      <c r="X6373" s="194">
        <f t="shared" si="199"/>
        <v>2.3620646235040496E-2</v>
      </c>
      <c r="Y6373" s="193"/>
      <c r="Z6373" s="197">
        <v>6371</v>
      </c>
    </row>
    <row r="6374" spans="1:26" ht="14.4" x14ac:dyDescent="0.3">
      <c r="A6374" s="7">
        <v>34893</v>
      </c>
      <c r="B6374" s="191">
        <v>560.89001499999995</v>
      </c>
      <c r="C6374" s="191">
        <v>562</v>
      </c>
      <c r="D6374" s="191">
        <v>559.07000700000003</v>
      </c>
      <c r="E6374" s="191">
        <v>561</v>
      </c>
      <c r="F6374" s="192">
        <v>561</v>
      </c>
      <c r="G6374" s="191">
        <v>387500000</v>
      </c>
      <c r="H6374" s="194">
        <f t="shared" si="198"/>
        <v>1.9609013720818603E-4</v>
      </c>
      <c r="I6374" s="193"/>
      <c r="J6374" s="197">
        <v>6372</v>
      </c>
      <c r="K6374" s="234"/>
      <c r="L6374" s="234"/>
      <c r="M6374" s="234"/>
      <c r="N6374" s="234"/>
      <c r="O6374" s="234"/>
      <c r="P6374" s="234"/>
      <c r="Q6374" s="7">
        <v>34893</v>
      </c>
      <c r="R6374" s="234">
        <v>0.42299100000000001</v>
      </c>
      <c r="S6374" s="234">
        <v>0.43526799999999999</v>
      </c>
      <c r="T6374" s="234">
        <v>0.42075899999999999</v>
      </c>
      <c r="U6374" s="234">
        <v>0.42522300000000002</v>
      </c>
      <c r="V6374" s="192">
        <v>0.36531599999999997</v>
      </c>
      <c r="W6374" s="234">
        <v>352329600</v>
      </c>
      <c r="X6374" s="194">
        <f t="shared" si="199"/>
        <v>1.3300196105081241E-2</v>
      </c>
      <c r="Y6374" s="193"/>
      <c r="Z6374" s="197">
        <v>6372</v>
      </c>
    </row>
    <row r="6375" spans="1:26" ht="14.4" x14ac:dyDescent="0.3">
      <c r="A6375" s="7">
        <v>34892</v>
      </c>
      <c r="B6375" s="191">
        <v>555.27002000000005</v>
      </c>
      <c r="C6375" s="191">
        <v>561.55999799999995</v>
      </c>
      <c r="D6375" s="191">
        <v>554.27002000000005</v>
      </c>
      <c r="E6375" s="191">
        <v>560.89001499999995</v>
      </c>
      <c r="F6375" s="192">
        <v>560.89001499999995</v>
      </c>
      <c r="G6375" s="191">
        <v>416360000</v>
      </c>
      <c r="H6375" s="194">
        <f t="shared" si="198"/>
        <v>1.1013348860111788E-2</v>
      </c>
      <c r="I6375" s="193"/>
      <c r="J6375" s="197">
        <v>6373</v>
      </c>
      <c r="K6375" s="234"/>
      <c r="L6375" s="234"/>
      <c r="M6375" s="234"/>
      <c r="N6375" s="234"/>
      <c r="O6375" s="234"/>
      <c r="P6375" s="234"/>
      <c r="Q6375" s="7">
        <v>34892</v>
      </c>
      <c r="R6375" s="234">
        <v>0.421875</v>
      </c>
      <c r="S6375" s="234">
        <v>0.42857099999999998</v>
      </c>
      <c r="T6375" s="234">
        <v>0.41182999999999997</v>
      </c>
      <c r="U6375" s="234">
        <v>0.41964299999999999</v>
      </c>
      <c r="V6375" s="192">
        <v>0.36052099999999998</v>
      </c>
      <c r="W6375" s="234">
        <v>283808000</v>
      </c>
      <c r="X6375" s="194">
        <f t="shared" si="199"/>
        <v>-2.6529821843533337E-3</v>
      </c>
      <c r="Y6375" s="193"/>
      <c r="Z6375" s="197">
        <v>6373</v>
      </c>
    </row>
    <row r="6376" spans="1:26" ht="14.4" x14ac:dyDescent="0.3">
      <c r="A6376" s="7">
        <v>34891</v>
      </c>
      <c r="B6376" s="191">
        <v>556.78002900000001</v>
      </c>
      <c r="C6376" s="191">
        <v>557.19000200000005</v>
      </c>
      <c r="D6376" s="191">
        <v>553.79998799999998</v>
      </c>
      <c r="E6376" s="191">
        <v>554.78002900000001</v>
      </c>
      <c r="F6376" s="192">
        <v>554.78002900000001</v>
      </c>
      <c r="G6376" s="191">
        <v>376770000</v>
      </c>
      <c r="H6376" s="194">
        <f t="shared" si="198"/>
        <v>-4.3252265678665859E-3</v>
      </c>
      <c r="I6376" s="193"/>
      <c r="J6376" s="197">
        <v>6374</v>
      </c>
      <c r="K6376" s="234"/>
      <c r="L6376" s="234"/>
      <c r="M6376" s="234"/>
      <c r="N6376" s="234"/>
      <c r="O6376" s="234"/>
      <c r="P6376" s="234"/>
      <c r="Q6376" s="7">
        <v>34891</v>
      </c>
      <c r="R6376" s="234">
        <v>0.42633900000000002</v>
      </c>
      <c r="S6376" s="234">
        <v>0.43415199999999998</v>
      </c>
      <c r="T6376" s="234">
        <v>0.42020099999999999</v>
      </c>
      <c r="U6376" s="234">
        <v>0.42075899999999999</v>
      </c>
      <c r="V6376" s="192">
        <v>0.36148000000000002</v>
      </c>
      <c r="W6376" s="234">
        <v>214692800</v>
      </c>
      <c r="X6376" s="194">
        <f t="shared" si="199"/>
        <v>-3.0848342833242965E-2</v>
      </c>
      <c r="Y6376" s="193"/>
      <c r="Z6376" s="197">
        <v>6374</v>
      </c>
    </row>
    <row r="6377" spans="1:26" ht="14.4" x14ac:dyDescent="0.3">
      <c r="A6377" s="7">
        <v>34890</v>
      </c>
      <c r="B6377" s="191">
        <v>556.36999500000002</v>
      </c>
      <c r="C6377" s="191">
        <v>558.47997999999995</v>
      </c>
      <c r="D6377" s="191">
        <v>555.77002000000005</v>
      </c>
      <c r="E6377" s="191">
        <v>557.19000200000005</v>
      </c>
      <c r="F6377" s="192">
        <v>557.19000200000005</v>
      </c>
      <c r="G6377" s="191">
        <v>409700000</v>
      </c>
      <c r="H6377" s="194">
        <f t="shared" si="198"/>
        <v>1.4738519463114331E-3</v>
      </c>
      <c r="I6377" s="193"/>
      <c r="J6377" s="197">
        <v>6375</v>
      </c>
      <c r="K6377" s="234"/>
      <c r="L6377" s="234"/>
      <c r="M6377" s="234"/>
      <c r="N6377" s="234"/>
      <c r="O6377" s="234"/>
      <c r="P6377" s="234"/>
      <c r="Q6377" s="7">
        <v>34890</v>
      </c>
      <c r="R6377" s="234">
        <v>0.43415199999999998</v>
      </c>
      <c r="S6377" s="234">
        <v>0.44531300000000001</v>
      </c>
      <c r="T6377" s="234">
        <v>0.42968800000000001</v>
      </c>
      <c r="U6377" s="234">
        <v>0.43415199999999998</v>
      </c>
      <c r="V6377" s="192">
        <v>0.37298599999999998</v>
      </c>
      <c r="W6377" s="234">
        <v>297931200</v>
      </c>
      <c r="X6377" s="194">
        <f t="shared" si="199"/>
        <v>0</v>
      </c>
      <c r="Y6377" s="193"/>
      <c r="Z6377" s="197">
        <v>6375</v>
      </c>
    </row>
    <row r="6378" spans="1:26" ht="14.4" x14ac:dyDescent="0.3">
      <c r="A6378" s="7">
        <v>34887</v>
      </c>
      <c r="B6378" s="191">
        <v>553.90002400000003</v>
      </c>
      <c r="C6378" s="191">
        <v>556.57000700000003</v>
      </c>
      <c r="D6378" s="191">
        <v>553.04998799999998</v>
      </c>
      <c r="E6378" s="191">
        <v>556.36999500000002</v>
      </c>
      <c r="F6378" s="192">
        <v>556.36999500000002</v>
      </c>
      <c r="G6378" s="191">
        <v>466540000</v>
      </c>
      <c r="H6378" s="194">
        <f t="shared" si="198"/>
        <v>4.2961155308961141E-3</v>
      </c>
      <c r="I6378" s="193"/>
      <c r="J6378" s="197">
        <v>6376</v>
      </c>
      <c r="K6378" s="234"/>
      <c r="L6378" s="234"/>
      <c r="M6378" s="234"/>
      <c r="N6378" s="234"/>
      <c r="O6378" s="234"/>
      <c r="P6378" s="234"/>
      <c r="Q6378" s="7">
        <v>34887</v>
      </c>
      <c r="R6378" s="234">
        <v>0.41852699999999998</v>
      </c>
      <c r="S6378" s="234">
        <v>0.43973200000000001</v>
      </c>
      <c r="T6378" s="234">
        <v>0.41741099999999998</v>
      </c>
      <c r="U6378" s="234">
        <v>0.43415199999999998</v>
      </c>
      <c r="V6378" s="192">
        <v>0.37298599999999998</v>
      </c>
      <c r="W6378" s="234">
        <v>387116800</v>
      </c>
      <c r="X6378" s="194">
        <f t="shared" si="199"/>
        <v>3.457496234616015E-2</v>
      </c>
      <c r="Y6378" s="193"/>
      <c r="Z6378" s="197">
        <v>6376</v>
      </c>
    </row>
    <row r="6379" spans="1:26" ht="14.4" x14ac:dyDescent="0.3">
      <c r="A6379" s="7">
        <v>34886</v>
      </c>
      <c r="B6379" s="191">
        <v>547.26000999999997</v>
      </c>
      <c r="C6379" s="191">
        <v>553.98999000000003</v>
      </c>
      <c r="D6379" s="191">
        <v>546.59002699999996</v>
      </c>
      <c r="E6379" s="191">
        <v>553.98999000000003</v>
      </c>
      <c r="F6379" s="192">
        <v>553.98999000000003</v>
      </c>
      <c r="G6379" s="191">
        <v>420500000</v>
      </c>
      <c r="H6379" s="194">
        <f t="shared" si="198"/>
        <v>1.229759141363183E-2</v>
      </c>
      <c r="I6379" s="193"/>
      <c r="J6379" s="197">
        <v>6377</v>
      </c>
      <c r="K6379" s="234"/>
      <c r="L6379" s="234"/>
      <c r="M6379" s="234"/>
      <c r="N6379" s="234"/>
      <c r="O6379" s="234"/>
      <c r="P6379" s="234"/>
      <c r="Q6379" s="7">
        <v>34886</v>
      </c>
      <c r="R6379" s="234">
        <v>0.41517900000000002</v>
      </c>
      <c r="S6379" s="234">
        <v>0.41964299999999999</v>
      </c>
      <c r="T6379" s="234">
        <v>0.40848200000000001</v>
      </c>
      <c r="U6379" s="234">
        <v>0.41964299999999999</v>
      </c>
      <c r="V6379" s="192">
        <v>0.36052099999999998</v>
      </c>
      <c r="W6379" s="234">
        <v>184094400</v>
      </c>
      <c r="X6379" s="194">
        <f t="shared" si="199"/>
        <v>1.0751753643260396E-2</v>
      </c>
      <c r="Y6379" s="193"/>
      <c r="Z6379" s="197">
        <v>6377</v>
      </c>
    </row>
    <row r="6380" spans="1:26" ht="14.4" x14ac:dyDescent="0.3">
      <c r="A6380" s="7">
        <v>34885</v>
      </c>
      <c r="B6380" s="191">
        <v>547.09002699999996</v>
      </c>
      <c r="C6380" s="191">
        <v>549.97997999999995</v>
      </c>
      <c r="D6380" s="191">
        <v>546.28002900000001</v>
      </c>
      <c r="E6380" s="191">
        <v>547.26000999999997</v>
      </c>
      <c r="F6380" s="192">
        <v>547.26000999999997</v>
      </c>
      <c r="G6380" s="191">
        <v>357850000</v>
      </c>
      <c r="H6380" s="194">
        <f t="shared" si="198"/>
        <v>3.1070389078761621E-4</v>
      </c>
      <c r="I6380" s="193"/>
      <c r="J6380" s="197">
        <v>6378</v>
      </c>
      <c r="K6380" s="234"/>
      <c r="L6380" s="234"/>
      <c r="M6380" s="234"/>
      <c r="N6380" s="234"/>
      <c r="O6380" s="234"/>
      <c r="P6380" s="234"/>
      <c r="Q6380" s="7">
        <v>34885</v>
      </c>
      <c r="R6380" s="234">
        <v>0.41852699999999998</v>
      </c>
      <c r="S6380" s="234">
        <v>0.42745499999999997</v>
      </c>
      <c r="T6380" s="234">
        <v>0.41517900000000002</v>
      </c>
      <c r="U6380" s="234">
        <v>0.41517900000000002</v>
      </c>
      <c r="V6380" s="192">
        <v>0.356686</v>
      </c>
      <c r="W6380" s="234">
        <v>177060800</v>
      </c>
      <c r="X6380" s="194">
        <f t="shared" si="199"/>
        <v>-9.321134756500548E-3</v>
      </c>
      <c r="Y6380" s="193"/>
      <c r="Z6380" s="197">
        <v>6378</v>
      </c>
    </row>
    <row r="6381" spans="1:26" ht="14.4" x14ac:dyDescent="0.3">
      <c r="A6381" s="7">
        <v>34883</v>
      </c>
      <c r="B6381" s="191">
        <v>544.75</v>
      </c>
      <c r="C6381" s="191">
        <v>547.09997599999997</v>
      </c>
      <c r="D6381" s="191">
        <v>544.42999299999997</v>
      </c>
      <c r="E6381" s="191">
        <v>547.09002699999996</v>
      </c>
      <c r="F6381" s="192">
        <v>547.09002699999996</v>
      </c>
      <c r="G6381" s="191">
        <v>117900000</v>
      </c>
      <c r="H6381" s="194">
        <f t="shared" si="198"/>
        <v>4.2955979807250367E-3</v>
      </c>
      <c r="I6381" s="193"/>
      <c r="J6381" s="197">
        <v>6379</v>
      </c>
      <c r="K6381" s="234"/>
      <c r="L6381" s="234"/>
      <c r="M6381" s="234"/>
      <c r="N6381" s="234"/>
      <c r="O6381" s="234"/>
      <c r="P6381" s="234"/>
      <c r="Q6381" s="7">
        <v>34883</v>
      </c>
      <c r="R6381" s="234">
        <v>0.41517900000000002</v>
      </c>
      <c r="S6381" s="234">
        <v>0.42075899999999999</v>
      </c>
      <c r="T6381" s="234">
        <v>0.41294599999999998</v>
      </c>
      <c r="U6381" s="234">
        <v>0.41908499999999999</v>
      </c>
      <c r="V6381" s="192">
        <v>0.36004199999999997</v>
      </c>
      <c r="W6381" s="234">
        <v>39390400</v>
      </c>
      <c r="X6381" s="194">
        <f t="shared" si="199"/>
        <v>1.076621178135179E-2</v>
      </c>
      <c r="Y6381" s="193"/>
      <c r="Z6381" s="197">
        <v>6379</v>
      </c>
    </row>
    <row r="6382" spans="1:26" ht="14.4" x14ac:dyDescent="0.3">
      <c r="A6382" s="7">
        <v>34880</v>
      </c>
      <c r="B6382" s="191">
        <v>543.86999500000002</v>
      </c>
      <c r="C6382" s="191">
        <v>546.82000700000003</v>
      </c>
      <c r="D6382" s="191">
        <v>543.51000999999997</v>
      </c>
      <c r="E6382" s="191">
        <v>544.75</v>
      </c>
      <c r="F6382" s="192">
        <v>544.75</v>
      </c>
      <c r="G6382" s="191">
        <v>311650000</v>
      </c>
      <c r="H6382" s="194">
        <f t="shared" si="198"/>
        <v>1.6180429295423492E-3</v>
      </c>
      <c r="I6382" s="193"/>
      <c r="J6382" s="197">
        <v>6380</v>
      </c>
      <c r="K6382" s="234"/>
      <c r="L6382" s="234"/>
      <c r="M6382" s="234"/>
      <c r="N6382" s="234"/>
      <c r="O6382" s="234"/>
      <c r="P6382" s="234"/>
      <c r="Q6382" s="7">
        <v>34880</v>
      </c>
      <c r="R6382" s="234">
        <v>0.421875</v>
      </c>
      <c r="S6382" s="234">
        <v>0.42745499999999997</v>
      </c>
      <c r="T6382" s="234">
        <v>0.41182999999999997</v>
      </c>
      <c r="U6382" s="234">
        <v>0.41462100000000002</v>
      </c>
      <c r="V6382" s="192">
        <v>0.356207</v>
      </c>
      <c r="W6382" s="234">
        <v>165491200</v>
      </c>
      <c r="X6382" s="194">
        <f t="shared" si="199"/>
        <v>-1.7194617577026797E-2</v>
      </c>
      <c r="Y6382" s="193"/>
      <c r="Z6382" s="197">
        <v>6380</v>
      </c>
    </row>
    <row r="6383" spans="1:26" ht="14.4" x14ac:dyDescent="0.3">
      <c r="A6383" s="7">
        <v>34879</v>
      </c>
      <c r="B6383" s="191">
        <v>544.72997999999995</v>
      </c>
      <c r="C6383" s="191">
        <v>546.25</v>
      </c>
      <c r="D6383" s="191">
        <v>540.78997800000002</v>
      </c>
      <c r="E6383" s="191">
        <v>543.86999500000002</v>
      </c>
      <c r="F6383" s="192">
        <v>543.86999500000002</v>
      </c>
      <c r="G6383" s="191">
        <v>313080000</v>
      </c>
      <c r="H6383" s="194">
        <f t="shared" si="198"/>
        <v>-1.5787363126221507E-3</v>
      </c>
      <c r="I6383" s="193"/>
      <c r="J6383" s="197">
        <v>6381</v>
      </c>
      <c r="K6383" s="234"/>
      <c r="L6383" s="234"/>
      <c r="M6383" s="234"/>
      <c r="N6383" s="234"/>
      <c r="O6383" s="234"/>
      <c r="P6383" s="234"/>
      <c r="Q6383" s="7">
        <v>34879</v>
      </c>
      <c r="R6383" s="234">
        <v>0.41406300000000001</v>
      </c>
      <c r="S6383" s="234">
        <v>0.42968800000000001</v>
      </c>
      <c r="T6383" s="234">
        <v>0.41071400000000002</v>
      </c>
      <c r="U6383" s="234">
        <v>0.421875</v>
      </c>
      <c r="V6383" s="192">
        <v>0.36243900000000001</v>
      </c>
      <c r="W6383" s="234">
        <v>232556800</v>
      </c>
      <c r="X6383" s="194">
        <f t="shared" si="199"/>
        <v>1.3404353479008571E-2</v>
      </c>
      <c r="Y6383" s="193"/>
      <c r="Z6383" s="197">
        <v>6381</v>
      </c>
    </row>
    <row r="6384" spans="1:26" ht="14.4" x14ac:dyDescent="0.3">
      <c r="A6384" s="7">
        <v>34878</v>
      </c>
      <c r="B6384" s="191">
        <v>542.42999299999997</v>
      </c>
      <c r="C6384" s="191">
        <v>546.330017</v>
      </c>
      <c r="D6384" s="191">
        <v>540.71997099999999</v>
      </c>
      <c r="E6384" s="191">
        <v>544.72997999999995</v>
      </c>
      <c r="F6384" s="192">
        <v>544.72997999999995</v>
      </c>
      <c r="G6384" s="191">
        <v>368060000</v>
      </c>
      <c r="H6384" s="194">
        <f t="shared" si="198"/>
        <v>4.2401545446989833E-3</v>
      </c>
      <c r="I6384" s="193"/>
      <c r="J6384" s="197">
        <v>6382</v>
      </c>
      <c r="K6384" s="234"/>
      <c r="L6384" s="234"/>
      <c r="M6384" s="234"/>
      <c r="N6384" s="234"/>
      <c r="O6384" s="234"/>
      <c r="P6384" s="234"/>
      <c r="Q6384" s="7">
        <v>34878</v>
      </c>
      <c r="R6384" s="234">
        <v>0.41071400000000002</v>
      </c>
      <c r="S6384" s="234">
        <v>0.42410700000000001</v>
      </c>
      <c r="T6384" s="234">
        <v>0.40513399999999999</v>
      </c>
      <c r="U6384" s="234">
        <v>0.41629500000000003</v>
      </c>
      <c r="V6384" s="192">
        <v>0.35764499999999999</v>
      </c>
      <c r="W6384" s="234">
        <v>266358400</v>
      </c>
      <c r="X6384" s="194">
        <f t="shared" si="199"/>
        <v>5.3917751534181416E-3</v>
      </c>
      <c r="Y6384" s="193"/>
      <c r="Z6384" s="197">
        <v>6382</v>
      </c>
    </row>
    <row r="6385" spans="1:26" ht="14.4" x14ac:dyDescent="0.3">
      <c r="A6385" s="7">
        <v>34877</v>
      </c>
      <c r="B6385" s="191">
        <v>544.10998500000005</v>
      </c>
      <c r="C6385" s="191">
        <v>547.07000700000003</v>
      </c>
      <c r="D6385" s="191">
        <v>542.19000200000005</v>
      </c>
      <c r="E6385" s="191">
        <v>542.42999299999997</v>
      </c>
      <c r="F6385" s="192">
        <v>542.42999299999997</v>
      </c>
      <c r="G6385" s="191">
        <v>346950000</v>
      </c>
      <c r="H6385" s="194">
        <f t="shared" si="198"/>
        <v>-3.1242754201728229E-3</v>
      </c>
      <c r="I6385" s="193"/>
      <c r="J6385" s="197">
        <v>6383</v>
      </c>
      <c r="K6385" s="234"/>
      <c r="L6385" s="234"/>
      <c r="M6385" s="234"/>
      <c r="N6385" s="234"/>
      <c r="O6385" s="234"/>
      <c r="P6385" s="234"/>
      <c r="Q6385" s="7">
        <v>34877</v>
      </c>
      <c r="R6385" s="234">
        <v>0.42299100000000001</v>
      </c>
      <c r="S6385" s="234">
        <v>0.43080400000000002</v>
      </c>
      <c r="T6385" s="234">
        <v>0.41406300000000001</v>
      </c>
      <c r="U6385" s="234">
        <v>0.41406300000000001</v>
      </c>
      <c r="V6385" s="192">
        <v>0.35572700000000002</v>
      </c>
      <c r="W6385" s="234">
        <v>217100800</v>
      </c>
      <c r="X6385" s="194">
        <f t="shared" si="199"/>
        <v>-3.6364522918805563E-2</v>
      </c>
      <c r="Y6385" s="193"/>
      <c r="Z6385" s="197">
        <v>6383</v>
      </c>
    </row>
    <row r="6386" spans="1:26" ht="14.4" x14ac:dyDescent="0.3">
      <c r="A6386" s="7">
        <v>34876</v>
      </c>
      <c r="B6386" s="191">
        <v>549.71002199999998</v>
      </c>
      <c r="C6386" s="191">
        <v>549.78997800000002</v>
      </c>
      <c r="D6386" s="191">
        <v>544.05999799999995</v>
      </c>
      <c r="E6386" s="191">
        <v>544.13000499999998</v>
      </c>
      <c r="F6386" s="192">
        <v>544.13000499999998</v>
      </c>
      <c r="G6386" s="191">
        <v>296720000</v>
      </c>
      <c r="H6386" s="194">
        <f t="shared" si="198"/>
        <v>-1.0150837308183547E-2</v>
      </c>
      <c r="I6386" s="193"/>
      <c r="J6386" s="197">
        <v>6384</v>
      </c>
      <c r="K6386" s="234"/>
      <c r="L6386" s="234"/>
      <c r="M6386" s="234"/>
      <c r="N6386" s="234"/>
      <c r="O6386" s="234"/>
      <c r="P6386" s="234"/>
      <c r="Q6386" s="7">
        <v>34876</v>
      </c>
      <c r="R6386" s="234">
        <v>0.43080400000000002</v>
      </c>
      <c r="S6386" s="234">
        <v>0.43303599999999998</v>
      </c>
      <c r="T6386" s="234">
        <v>0.42522300000000002</v>
      </c>
      <c r="U6386" s="234">
        <v>0.42968800000000001</v>
      </c>
      <c r="V6386" s="192">
        <v>0.36915100000000001</v>
      </c>
      <c r="W6386" s="234">
        <v>152779200</v>
      </c>
      <c r="X6386" s="194">
        <f t="shared" si="199"/>
        <v>-1.2820067122170426E-2</v>
      </c>
      <c r="Y6386" s="193"/>
      <c r="Z6386" s="197">
        <v>6384</v>
      </c>
    </row>
    <row r="6387" spans="1:26" ht="14.4" x14ac:dyDescent="0.3">
      <c r="A6387" s="7">
        <v>34873</v>
      </c>
      <c r="B6387" s="191">
        <v>551.07000700000003</v>
      </c>
      <c r="C6387" s="191">
        <v>551.07000700000003</v>
      </c>
      <c r="D6387" s="191">
        <v>548.22997999999995</v>
      </c>
      <c r="E6387" s="191">
        <v>549.71002199999998</v>
      </c>
      <c r="F6387" s="192">
        <v>549.71002199999998</v>
      </c>
      <c r="G6387" s="191">
        <v>321660000</v>
      </c>
      <c r="H6387" s="194">
        <f t="shared" si="198"/>
        <v>-2.4678987836840327E-3</v>
      </c>
      <c r="I6387" s="193"/>
      <c r="J6387" s="197">
        <v>6385</v>
      </c>
      <c r="K6387" s="234"/>
      <c r="L6387" s="234"/>
      <c r="M6387" s="234"/>
      <c r="N6387" s="234"/>
      <c r="O6387" s="234"/>
      <c r="P6387" s="234"/>
      <c r="Q6387" s="7">
        <v>34873</v>
      </c>
      <c r="R6387" s="234">
        <v>0.43526799999999999</v>
      </c>
      <c r="S6387" s="234">
        <v>0.4375</v>
      </c>
      <c r="T6387" s="234">
        <v>0.42633900000000002</v>
      </c>
      <c r="U6387" s="234">
        <v>0.43526799999999999</v>
      </c>
      <c r="V6387" s="192">
        <v>0.37394500000000003</v>
      </c>
      <c r="W6387" s="234">
        <v>231963200</v>
      </c>
      <c r="X6387" s="194">
        <f t="shared" si="199"/>
        <v>-7.634904543789808E-3</v>
      </c>
      <c r="Y6387" s="193"/>
      <c r="Z6387" s="197">
        <v>6385</v>
      </c>
    </row>
    <row r="6388" spans="1:26" ht="14.4" x14ac:dyDescent="0.3">
      <c r="A6388" s="7">
        <v>34872</v>
      </c>
      <c r="B6388" s="191">
        <v>543.97997999999995</v>
      </c>
      <c r="C6388" s="191">
        <v>551.07000700000003</v>
      </c>
      <c r="D6388" s="191">
        <v>543.97997999999995</v>
      </c>
      <c r="E6388" s="191">
        <v>551.07000700000003</v>
      </c>
      <c r="F6388" s="192">
        <v>551.07000700000003</v>
      </c>
      <c r="G6388" s="191">
        <v>421000000</v>
      </c>
      <c r="H6388" s="194">
        <f t="shared" si="198"/>
        <v>1.3033617523939167E-2</v>
      </c>
      <c r="I6388" s="193"/>
      <c r="J6388" s="197">
        <v>6386</v>
      </c>
      <c r="K6388" s="234"/>
      <c r="L6388" s="234"/>
      <c r="M6388" s="234"/>
      <c r="N6388" s="234"/>
      <c r="O6388" s="234"/>
      <c r="P6388" s="234"/>
      <c r="Q6388" s="7">
        <v>34872</v>
      </c>
      <c r="R6388" s="234">
        <v>0.4375</v>
      </c>
      <c r="S6388" s="234">
        <v>0.44307999999999997</v>
      </c>
      <c r="T6388" s="234">
        <v>0.43415199999999998</v>
      </c>
      <c r="U6388" s="234">
        <v>0.43861600000000001</v>
      </c>
      <c r="V6388" s="192">
        <v>0.37682199999999999</v>
      </c>
      <c r="W6388" s="234">
        <v>473916800</v>
      </c>
      <c r="X6388" s="194">
        <f t="shared" si="199"/>
        <v>-5.0615331402364214E-3</v>
      </c>
      <c r="Y6388" s="193"/>
      <c r="Z6388" s="197">
        <v>6386</v>
      </c>
    </row>
    <row r="6389" spans="1:26" ht="14.4" x14ac:dyDescent="0.3">
      <c r="A6389" s="7">
        <v>34871</v>
      </c>
      <c r="B6389" s="191">
        <v>544.97997999999995</v>
      </c>
      <c r="C6389" s="191">
        <v>545.92999299999997</v>
      </c>
      <c r="D6389" s="191">
        <v>543.90002400000003</v>
      </c>
      <c r="E6389" s="191">
        <v>543.97997999999995</v>
      </c>
      <c r="F6389" s="192">
        <v>543.97997999999995</v>
      </c>
      <c r="G6389" s="191">
        <v>398210000</v>
      </c>
      <c r="H6389" s="194">
        <f t="shared" si="198"/>
        <v>-1.8349297895309843E-3</v>
      </c>
      <c r="I6389" s="193"/>
      <c r="J6389" s="197">
        <v>6387</v>
      </c>
      <c r="K6389" s="234"/>
      <c r="L6389" s="234"/>
      <c r="M6389" s="234"/>
      <c r="N6389" s="234"/>
      <c r="O6389" s="234"/>
      <c r="P6389" s="234"/>
      <c r="Q6389" s="7">
        <v>34871</v>
      </c>
      <c r="R6389" s="234">
        <v>0.42522300000000002</v>
      </c>
      <c r="S6389" s="234">
        <v>0.44754500000000003</v>
      </c>
      <c r="T6389" s="234">
        <v>0.41741099999999998</v>
      </c>
      <c r="U6389" s="234">
        <v>0.44084800000000002</v>
      </c>
      <c r="V6389" s="192">
        <v>0.37873899999999999</v>
      </c>
      <c r="W6389" s="234">
        <v>626012800</v>
      </c>
      <c r="X6389" s="194">
        <f t="shared" si="199"/>
        <v>4.2215422209258148E-2</v>
      </c>
      <c r="Y6389" s="193"/>
      <c r="Z6389" s="197">
        <v>6387</v>
      </c>
    </row>
    <row r="6390" spans="1:26" ht="14.4" x14ac:dyDescent="0.3">
      <c r="A6390" s="7">
        <v>34870</v>
      </c>
      <c r="B6390" s="191">
        <v>545.21997099999999</v>
      </c>
      <c r="C6390" s="191">
        <v>545.44000200000005</v>
      </c>
      <c r="D6390" s="191">
        <v>543.42999299999997</v>
      </c>
      <c r="E6390" s="191">
        <v>544.97997999999995</v>
      </c>
      <c r="F6390" s="192">
        <v>544.97997999999995</v>
      </c>
      <c r="G6390" s="191">
        <v>382370000</v>
      </c>
      <c r="H6390" s="194">
        <f t="shared" si="198"/>
        <v>-4.4017279770559213E-4</v>
      </c>
      <c r="I6390" s="193"/>
      <c r="J6390" s="197">
        <v>6388</v>
      </c>
      <c r="K6390" s="234"/>
      <c r="L6390" s="234"/>
      <c r="M6390" s="234"/>
      <c r="N6390" s="234"/>
      <c r="O6390" s="234"/>
      <c r="P6390" s="234"/>
      <c r="Q6390" s="7">
        <v>34870</v>
      </c>
      <c r="R6390" s="234">
        <v>0.41071400000000002</v>
      </c>
      <c r="S6390" s="234">
        <v>0.42633900000000002</v>
      </c>
      <c r="T6390" s="234">
        <v>0.41071400000000002</v>
      </c>
      <c r="U6390" s="234">
        <v>0.42299100000000001</v>
      </c>
      <c r="V6390" s="192">
        <v>0.363398</v>
      </c>
      <c r="W6390" s="234">
        <v>738528000</v>
      </c>
      <c r="X6390" s="194">
        <f t="shared" si="199"/>
        <v>6.7605600700381255E-2</v>
      </c>
      <c r="Y6390" s="193"/>
      <c r="Z6390" s="197">
        <v>6388</v>
      </c>
    </row>
    <row r="6391" spans="1:26" ht="14.4" x14ac:dyDescent="0.3">
      <c r="A6391" s="7">
        <v>34869</v>
      </c>
      <c r="B6391" s="191">
        <v>539.830017</v>
      </c>
      <c r="C6391" s="191">
        <v>545.21997099999999</v>
      </c>
      <c r="D6391" s="191">
        <v>539.830017</v>
      </c>
      <c r="E6391" s="191">
        <v>545.21997099999999</v>
      </c>
      <c r="F6391" s="192">
        <v>545.21997099999999</v>
      </c>
      <c r="G6391" s="191">
        <v>322990000</v>
      </c>
      <c r="H6391" s="194">
        <f t="shared" si="198"/>
        <v>9.9845392628472324E-3</v>
      </c>
      <c r="I6391" s="193"/>
      <c r="J6391" s="197">
        <v>6389</v>
      </c>
      <c r="K6391" s="234"/>
      <c r="L6391" s="234"/>
      <c r="M6391" s="234"/>
      <c r="N6391" s="234"/>
      <c r="O6391" s="234"/>
      <c r="P6391" s="234"/>
      <c r="Q6391" s="7">
        <v>34869</v>
      </c>
      <c r="R6391" s="234">
        <v>0.39174100000000001</v>
      </c>
      <c r="S6391" s="234">
        <v>0.40401799999999999</v>
      </c>
      <c r="T6391" s="234">
        <v>0.38839299999999999</v>
      </c>
      <c r="U6391" s="234">
        <v>0.39620499999999997</v>
      </c>
      <c r="V6391" s="192">
        <v>0.34038600000000002</v>
      </c>
      <c r="W6391" s="234">
        <v>469537600</v>
      </c>
      <c r="X6391" s="194">
        <f t="shared" si="199"/>
        <v>1.1395004026135809E-2</v>
      </c>
      <c r="Y6391" s="193"/>
      <c r="Z6391" s="197">
        <v>6389</v>
      </c>
    </row>
    <row r="6392" spans="1:26" ht="14.4" x14ac:dyDescent="0.3">
      <c r="A6392" s="7">
        <v>34866</v>
      </c>
      <c r="B6392" s="191">
        <v>537.51000999999997</v>
      </c>
      <c r="C6392" s="191">
        <v>539.97997999999995</v>
      </c>
      <c r="D6392" s="191">
        <v>537.11999500000002</v>
      </c>
      <c r="E6392" s="191">
        <v>539.830017</v>
      </c>
      <c r="F6392" s="192">
        <v>539.830017</v>
      </c>
      <c r="G6392" s="191">
        <v>442740000</v>
      </c>
      <c r="H6392" s="194">
        <f t="shared" si="198"/>
        <v>5.0454684711560231E-3</v>
      </c>
      <c r="I6392" s="193"/>
      <c r="J6392" s="197">
        <v>6390</v>
      </c>
      <c r="K6392" s="234"/>
      <c r="L6392" s="234"/>
      <c r="M6392" s="234"/>
      <c r="N6392" s="234"/>
      <c r="O6392" s="234"/>
      <c r="P6392" s="234"/>
      <c r="Q6392" s="7">
        <v>34866</v>
      </c>
      <c r="R6392" s="234">
        <v>0.39174100000000001</v>
      </c>
      <c r="S6392" s="234">
        <v>0.39285700000000001</v>
      </c>
      <c r="T6392" s="234">
        <v>0.38839299999999999</v>
      </c>
      <c r="U6392" s="234">
        <v>0.39174100000000001</v>
      </c>
      <c r="V6392" s="192">
        <v>0.33655099999999999</v>
      </c>
      <c r="W6392" s="234">
        <v>89208000</v>
      </c>
      <c r="X6392" s="194">
        <f t="shared" si="199"/>
        <v>5.7316522877300657E-3</v>
      </c>
      <c r="Y6392" s="193"/>
      <c r="Z6392" s="197">
        <v>6390</v>
      </c>
    </row>
    <row r="6393" spans="1:26" ht="14.4" x14ac:dyDescent="0.3">
      <c r="A6393" s="7">
        <v>34865</v>
      </c>
      <c r="B6393" s="191">
        <v>536.47997999999995</v>
      </c>
      <c r="C6393" s="191">
        <v>539.07000700000003</v>
      </c>
      <c r="D6393" s="191">
        <v>535.55999799999995</v>
      </c>
      <c r="E6393" s="191">
        <v>537.11999500000002</v>
      </c>
      <c r="F6393" s="192">
        <v>537.11999500000002</v>
      </c>
      <c r="G6393" s="191">
        <v>334700000</v>
      </c>
      <c r="H6393" s="194">
        <f t="shared" si="198"/>
        <v>1.2116689379432766E-3</v>
      </c>
      <c r="I6393" s="193"/>
      <c r="J6393" s="197">
        <v>6391</v>
      </c>
      <c r="K6393" s="234"/>
      <c r="L6393" s="234"/>
      <c r="M6393" s="234"/>
      <c r="N6393" s="234"/>
      <c r="O6393" s="234"/>
      <c r="P6393" s="234"/>
      <c r="Q6393" s="7">
        <v>34865</v>
      </c>
      <c r="R6393" s="234">
        <v>0.38950899999999999</v>
      </c>
      <c r="S6393" s="234">
        <v>0.390625</v>
      </c>
      <c r="T6393" s="234">
        <v>0.38727699999999998</v>
      </c>
      <c r="U6393" s="234">
        <v>0.38950899999999999</v>
      </c>
      <c r="V6393" s="192">
        <v>0.33463300000000001</v>
      </c>
      <c r="W6393" s="234">
        <v>92758400</v>
      </c>
      <c r="X6393" s="194">
        <f t="shared" si="199"/>
        <v>0</v>
      </c>
      <c r="Y6393" s="193"/>
      <c r="Z6393" s="197">
        <v>6391</v>
      </c>
    </row>
    <row r="6394" spans="1:26" ht="14.4" x14ac:dyDescent="0.3">
      <c r="A6394" s="7">
        <v>34864</v>
      </c>
      <c r="B6394" s="191">
        <v>536.04998799999998</v>
      </c>
      <c r="C6394" s="191">
        <v>536.47997999999995</v>
      </c>
      <c r="D6394" s="191">
        <v>533.830017</v>
      </c>
      <c r="E6394" s="191">
        <v>536.46997099999999</v>
      </c>
      <c r="F6394" s="192">
        <v>536.46997099999999</v>
      </c>
      <c r="G6394" s="191">
        <v>330770000</v>
      </c>
      <c r="H6394" s="194">
        <f t="shared" si="198"/>
        <v>7.8347730510536272E-4</v>
      </c>
      <c r="I6394" s="193"/>
      <c r="J6394" s="197">
        <v>6392</v>
      </c>
      <c r="K6394" s="234"/>
      <c r="L6394" s="234"/>
      <c r="M6394" s="234"/>
      <c r="N6394" s="234"/>
      <c r="O6394" s="234"/>
      <c r="P6394" s="234"/>
      <c r="Q6394" s="7">
        <v>34864</v>
      </c>
      <c r="R6394" s="234">
        <v>0.39174100000000001</v>
      </c>
      <c r="S6394" s="234">
        <v>0.39174100000000001</v>
      </c>
      <c r="T6394" s="234">
        <v>0.38727699999999998</v>
      </c>
      <c r="U6394" s="234">
        <v>0.38950899999999999</v>
      </c>
      <c r="V6394" s="192">
        <v>0.33463300000000001</v>
      </c>
      <c r="W6394" s="234">
        <v>118048000</v>
      </c>
      <c r="X6394" s="194">
        <f t="shared" si="199"/>
        <v>-8.5212542480348364E-3</v>
      </c>
      <c r="Y6394" s="193"/>
      <c r="Z6394" s="197">
        <v>6392</v>
      </c>
    </row>
    <row r="6395" spans="1:26" ht="14.4" x14ac:dyDescent="0.3">
      <c r="A6395" s="7">
        <v>34863</v>
      </c>
      <c r="B6395" s="191">
        <v>530.88000499999998</v>
      </c>
      <c r="C6395" s="191">
        <v>536.22997999999995</v>
      </c>
      <c r="D6395" s="191">
        <v>530.88000499999998</v>
      </c>
      <c r="E6395" s="191">
        <v>536.04998799999998</v>
      </c>
      <c r="F6395" s="192">
        <v>536.04998799999998</v>
      </c>
      <c r="G6395" s="191">
        <v>339660000</v>
      </c>
      <c r="H6395" s="194">
        <f t="shared" si="198"/>
        <v>9.7385152036381598E-3</v>
      </c>
      <c r="I6395" s="193"/>
      <c r="J6395" s="197">
        <v>6393</v>
      </c>
      <c r="K6395" s="234"/>
      <c r="L6395" s="234"/>
      <c r="M6395" s="234"/>
      <c r="N6395" s="234"/>
      <c r="O6395" s="234"/>
      <c r="P6395" s="234"/>
      <c r="Q6395" s="7">
        <v>34863</v>
      </c>
      <c r="R6395" s="234">
        <v>0.39732099999999998</v>
      </c>
      <c r="S6395" s="234">
        <v>0.39843800000000001</v>
      </c>
      <c r="T6395" s="234">
        <v>0.39174100000000001</v>
      </c>
      <c r="U6395" s="234">
        <v>0.39285700000000001</v>
      </c>
      <c r="V6395" s="192">
        <v>0.337509</v>
      </c>
      <c r="W6395" s="234">
        <v>125944000</v>
      </c>
      <c r="X6395" s="194">
        <f t="shared" si="199"/>
        <v>-3.8928305807076585E-3</v>
      </c>
      <c r="Y6395" s="193"/>
      <c r="Z6395" s="197">
        <v>6393</v>
      </c>
    </row>
    <row r="6396" spans="1:26" ht="14.4" x14ac:dyDescent="0.3">
      <c r="A6396" s="7">
        <v>34862</v>
      </c>
      <c r="B6396" s="191">
        <v>527.94000200000005</v>
      </c>
      <c r="C6396" s="191">
        <v>532.53997800000002</v>
      </c>
      <c r="D6396" s="191">
        <v>527.94000200000005</v>
      </c>
      <c r="E6396" s="191">
        <v>530.88000499999998</v>
      </c>
      <c r="F6396" s="192">
        <v>530.88000499999998</v>
      </c>
      <c r="G6396" s="191">
        <v>289920000</v>
      </c>
      <c r="H6396" s="194">
        <f t="shared" si="198"/>
        <v>5.5688202993944246E-3</v>
      </c>
      <c r="I6396" s="193"/>
      <c r="J6396" s="197">
        <v>6394</v>
      </c>
      <c r="K6396" s="234"/>
      <c r="L6396" s="234"/>
      <c r="M6396" s="234"/>
      <c r="N6396" s="234"/>
      <c r="O6396" s="234"/>
      <c r="P6396" s="234"/>
      <c r="Q6396" s="7">
        <v>34862</v>
      </c>
      <c r="R6396" s="234">
        <v>0.39285700000000001</v>
      </c>
      <c r="S6396" s="234">
        <v>0.39732099999999998</v>
      </c>
      <c r="T6396" s="234">
        <v>0.39174100000000001</v>
      </c>
      <c r="U6396" s="234">
        <v>0.39439200000000002</v>
      </c>
      <c r="V6396" s="192">
        <v>0.33882800000000002</v>
      </c>
      <c r="W6396" s="234">
        <v>212116800</v>
      </c>
      <c r="X6396" s="194">
        <f t="shared" si="199"/>
        <v>1.5446213969323327E-2</v>
      </c>
      <c r="Y6396" s="193"/>
      <c r="Z6396" s="197">
        <v>6394</v>
      </c>
    </row>
    <row r="6397" spans="1:26" ht="14.4" x14ac:dyDescent="0.3">
      <c r="A6397" s="7">
        <v>34859</v>
      </c>
      <c r="B6397" s="191">
        <v>532.34997599999997</v>
      </c>
      <c r="C6397" s="191">
        <v>532.34997599999997</v>
      </c>
      <c r="D6397" s="191">
        <v>526</v>
      </c>
      <c r="E6397" s="191">
        <v>527.94000200000005</v>
      </c>
      <c r="F6397" s="192">
        <v>527.94000200000005</v>
      </c>
      <c r="G6397" s="191">
        <v>327570000</v>
      </c>
      <c r="H6397" s="194">
        <f t="shared" si="198"/>
        <v>-8.2839752020575277E-3</v>
      </c>
      <c r="I6397" s="193"/>
      <c r="J6397" s="197">
        <v>6395</v>
      </c>
      <c r="K6397" s="234"/>
      <c r="L6397" s="234"/>
      <c r="M6397" s="234"/>
      <c r="N6397" s="234"/>
      <c r="O6397" s="234"/>
      <c r="P6397" s="234"/>
      <c r="Q6397" s="7">
        <v>34859</v>
      </c>
      <c r="R6397" s="234">
        <v>0.38950899999999999</v>
      </c>
      <c r="S6397" s="234">
        <v>0.390625</v>
      </c>
      <c r="T6397" s="234">
        <v>0.38504500000000003</v>
      </c>
      <c r="U6397" s="234">
        <v>0.38839299999999999</v>
      </c>
      <c r="V6397" s="192">
        <v>0.33367400000000003</v>
      </c>
      <c r="W6397" s="234">
        <v>186625600</v>
      </c>
      <c r="X6397" s="194">
        <f t="shared" si="199"/>
        <v>1.3101205675266238E-2</v>
      </c>
      <c r="Y6397" s="193"/>
      <c r="Z6397" s="197">
        <v>6395</v>
      </c>
    </row>
    <row r="6398" spans="1:26" ht="14.4" x14ac:dyDescent="0.3">
      <c r="A6398" s="7">
        <v>34858</v>
      </c>
      <c r="B6398" s="191">
        <v>533.13000499999998</v>
      </c>
      <c r="C6398" s="191">
        <v>533.55999799999995</v>
      </c>
      <c r="D6398" s="191">
        <v>531.65002400000003</v>
      </c>
      <c r="E6398" s="191">
        <v>532.34997599999997</v>
      </c>
      <c r="F6398" s="192">
        <v>532.34997599999997</v>
      </c>
      <c r="G6398" s="191">
        <v>289880000</v>
      </c>
      <c r="H6398" s="194">
        <f t="shared" si="198"/>
        <v>-1.4631121727992278E-3</v>
      </c>
      <c r="I6398" s="193"/>
      <c r="J6398" s="197">
        <v>6396</v>
      </c>
      <c r="K6398" s="234"/>
      <c r="L6398" s="234"/>
      <c r="M6398" s="234"/>
      <c r="N6398" s="234"/>
      <c r="O6398" s="234"/>
      <c r="P6398" s="234"/>
      <c r="Q6398" s="7">
        <v>34858</v>
      </c>
      <c r="R6398" s="234">
        <v>0.38727699999999998</v>
      </c>
      <c r="S6398" s="234">
        <v>0.38727699999999998</v>
      </c>
      <c r="T6398" s="234">
        <v>0.37611600000000001</v>
      </c>
      <c r="U6398" s="234">
        <v>0.38337100000000002</v>
      </c>
      <c r="V6398" s="192">
        <v>0.32935900000000001</v>
      </c>
      <c r="W6398" s="234">
        <v>136136000</v>
      </c>
      <c r="X6398" s="194">
        <f t="shared" si="199"/>
        <v>-4.3500867598956711E-3</v>
      </c>
      <c r="Y6398" s="193"/>
      <c r="Z6398" s="197">
        <v>6396</v>
      </c>
    </row>
    <row r="6399" spans="1:26" ht="14.4" x14ac:dyDescent="0.3">
      <c r="A6399" s="7">
        <v>34857</v>
      </c>
      <c r="B6399" s="191">
        <v>535.54998799999998</v>
      </c>
      <c r="C6399" s="191">
        <v>535.54998799999998</v>
      </c>
      <c r="D6399" s="191">
        <v>531.65997300000004</v>
      </c>
      <c r="E6399" s="191">
        <v>533.13000499999998</v>
      </c>
      <c r="F6399" s="192">
        <v>533.13000499999998</v>
      </c>
      <c r="G6399" s="191">
        <v>327790000</v>
      </c>
      <c r="H6399" s="194">
        <f t="shared" si="198"/>
        <v>-4.5186874320310919E-3</v>
      </c>
      <c r="I6399" s="193"/>
      <c r="J6399" s="197">
        <v>6397</v>
      </c>
      <c r="K6399" s="234"/>
      <c r="L6399" s="234"/>
      <c r="M6399" s="234"/>
      <c r="N6399" s="234"/>
      <c r="O6399" s="234"/>
      <c r="P6399" s="234"/>
      <c r="Q6399" s="7">
        <v>34857</v>
      </c>
      <c r="R6399" s="234">
        <v>0.39397300000000002</v>
      </c>
      <c r="S6399" s="234">
        <v>0.39397300000000002</v>
      </c>
      <c r="T6399" s="234">
        <v>0.38504500000000003</v>
      </c>
      <c r="U6399" s="234">
        <v>0.38504500000000003</v>
      </c>
      <c r="V6399" s="192">
        <v>0.33079799999999998</v>
      </c>
      <c r="W6399" s="234">
        <v>124521600</v>
      </c>
      <c r="X6399" s="194">
        <f t="shared" si="199"/>
        <v>-1.9883914206732332E-2</v>
      </c>
      <c r="Y6399" s="193"/>
      <c r="Z6399" s="197">
        <v>6397</v>
      </c>
    </row>
    <row r="6400" spans="1:26" ht="14.4" x14ac:dyDescent="0.3">
      <c r="A6400" s="7">
        <v>34856</v>
      </c>
      <c r="B6400" s="191">
        <v>535.59997599999997</v>
      </c>
      <c r="C6400" s="191">
        <v>537.09002699999996</v>
      </c>
      <c r="D6400" s="191">
        <v>535.14001499999995</v>
      </c>
      <c r="E6400" s="191">
        <v>535.54998799999998</v>
      </c>
      <c r="F6400" s="192">
        <v>535.54998799999998</v>
      </c>
      <c r="G6400" s="191">
        <v>340490000</v>
      </c>
      <c r="H6400" s="194">
        <f t="shared" si="198"/>
        <v>-9.3330848095454029E-5</v>
      </c>
      <c r="I6400" s="193"/>
      <c r="J6400" s="197">
        <v>6398</v>
      </c>
      <c r="K6400" s="234"/>
      <c r="L6400" s="234"/>
      <c r="M6400" s="234"/>
      <c r="N6400" s="234"/>
      <c r="O6400" s="234"/>
      <c r="P6400" s="234"/>
      <c r="Q6400" s="7">
        <v>34856</v>
      </c>
      <c r="R6400" s="234">
        <v>0.38950899999999999</v>
      </c>
      <c r="S6400" s="234">
        <v>0.39620499999999997</v>
      </c>
      <c r="T6400" s="234">
        <v>0.38839299999999999</v>
      </c>
      <c r="U6400" s="234">
        <v>0.39285700000000001</v>
      </c>
      <c r="V6400" s="192">
        <v>0.337509</v>
      </c>
      <c r="W6400" s="234">
        <v>315268800</v>
      </c>
      <c r="X6400" s="194">
        <f t="shared" si="199"/>
        <v>1.1493253894519733E-2</v>
      </c>
      <c r="Y6400" s="193"/>
      <c r="Z6400" s="197">
        <v>6398</v>
      </c>
    </row>
    <row r="6401" spans="1:26" ht="14.4" x14ac:dyDescent="0.3">
      <c r="A6401" s="7">
        <v>34855</v>
      </c>
      <c r="B6401" s="191">
        <v>532.51000999999997</v>
      </c>
      <c r="C6401" s="191">
        <v>537.72997999999995</v>
      </c>
      <c r="D6401" s="191">
        <v>532.46997099999999</v>
      </c>
      <c r="E6401" s="191">
        <v>535.59997599999997</v>
      </c>
      <c r="F6401" s="192">
        <v>535.59997599999997</v>
      </c>
      <c r="G6401" s="191">
        <v>337520000</v>
      </c>
      <c r="H6401" s="194">
        <f t="shared" si="198"/>
        <v>5.8026439728334949E-3</v>
      </c>
      <c r="I6401" s="193"/>
      <c r="J6401" s="197">
        <v>6399</v>
      </c>
      <c r="K6401" s="234"/>
      <c r="L6401" s="234"/>
      <c r="M6401" s="234"/>
      <c r="N6401" s="234"/>
      <c r="O6401" s="234"/>
      <c r="P6401" s="234"/>
      <c r="Q6401" s="7">
        <v>34855</v>
      </c>
      <c r="R6401" s="234">
        <v>0.37834800000000002</v>
      </c>
      <c r="S6401" s="234">
        <v>0.38839299999999999</v>
      </c>
      <c r="T6401" s="234">
        <v>0.37611600000000001</v>
      </c>
      <c r="U6401" s="234">
        <v>0.38839299999999999</v>
      </c>
      <c r="V6401" s="192">
        <v>0.33367400000000003</v>
      </c>
      <c r="W6401" s="234">
        <v>254654400</v>
      </c>
      <c r="X6401" s="194">
        <f t="shared" si="199"/>
        <v>3.2640416925852775E-2</v>
      </c>
      <c r="Y6401" s="193"/>
      <c r="Z6401" s="197">
        <v>6399</v>
      </c>
    </row>
    <row r="6402" spans="1:26" ht="14.4" x14ac:dyDescent="0.3">
      <c r="A6402" s="7">
        <v>34852</v>
      </c>
      <c r="B6402" s="191">
        <v>533.48999000000003</v>
      </c>
      <c r="C6402" s="191">
        <v>536.90997300000004</v>
      </c>
      <c r="D6402" s="191">
        <v>529.54998799999998</v>
      </c>
      <c r="E6402" s="191">
        <v>532.51000999999997</v>
      </c>
      <c r="F6402" s="192">
        <v>532.51000999999997</v>
      </c>
      <c r="G6402" s="191">
        <v>366000000</v>
      </c>
      <c r="H6402" s="194">
        <f t="shared" si="198"/>
        <v>-1.8369229383292996E-3</v>
      </c>
      <c r="I6402" s="193"/>
      <c r="J6402" s="197">
        <v>6400</v>
      </c>
      <c r="K6402" s="234"/>
      <c r="L6402" s="234"/>
      <c r="M6402" s="234"/>
      <c r="N6402" s="234"/>
      <c r="O6402" s="234"/>
      <c r="P6402" s="234"/>
      <c r="Q6402" s="7">
        <v>34852</v>
      </c>
      <c r="R6402" s="234">
        <v>0.37388399999999999</v>
      </c>
      <c r="S6402" s="234">
        <v>0.37834800000000002</v>
      </c>
      <c r="T6402" s="234">
        <v>0.37053599999999998</v>
      </c>
      <c r="U6402" s="234">
        <v>0.37611600000000001</v>
      </c>
      <c r="V6402" s="192">
        <v>0.323127</v>
      </c>
      <c r="W6402" s="234">
        <v>105694400</v>
      </c>
      <c r="X6402" s="194">
        <f t="shared" si="199"/>
        <v>-1.4801950520077105E-3</v>
      </c>
      <c r="Y6402" s="193"/>
      <c r="Z6402" s="197">
        <v>6400</v>
      </c>
    </row>
    <row r="6403" spans="1:26" ht="14.4" x14ac:dyDescent="0.3">
      <c r="A6403" s="7">
        <v>34851</v>
      </c>
      <c r="B6403" s="191">
        <v>533.40002400000003</v>
      </c>
      <c r="C6403" s="191">
        <v>534.21002199999998</v>
      </c>
      <c r="D6403" s="191">
        <v>530.04998799999998</v>
      </c>
      <c r="E6403" s="191">
        <v>533.48999000000003</v>
      </c>
      <c r="F6403" s="192">
        <v>533.48999000000003</v>
      </c>
      <c r="G6403" s="191">
        <v>345920000</v>
      </c>
      <c r="H6403" s="194">
        <f t="shared" si="198"/>
        <v>1.6866515926516716E-4</v>
      </c>
      <c r="I6403" s="193"/>
      <c r="J6403" s="197">
        <v>6401</v>
      </c>
      <c r="K6403" s="234"/>
      <c r="L6403" s="234"/>
      <c r="M6403" s="234"/>
      <c r="N6403" s="234"/>
      <c r="O6403" s="234"/>
      <c r="P6403" s="234"/>
      <c r="Q6403" s="7">
        <v>34851</v>
      </c>
      <c r="R6403" s="234">
        <v>0.37388399999999999</v>
      </c>
      <c r="S6403" s="234">
        <v>0.37946400000000002</v>
      </c>
      <c r="T6403" s="234">
        <v>0.37276799999999999</v>
      </c>
      <c r="U6403" s="234">
        <v>0.37667400000000001</v>
      </c>
      <c r="V6403" s="192">
        <v>0.323606</v>
      </c>
      <c r="W6403" s="234">
        <v>186726400</v>
      </c>
      <c r="X6403" s="194">
        <f t="shared" si="199"/>
        <v>1.5037075141462745E-2</v>
      </c>
      <c r="Y6403" s="193"/>
      <c r="Z6403" s="197">
        <v>6401</v>
      </c>
    </row>
    <row r="6404" spans="1:26" ht="14.4" x14ac:dyDescent="0.3">
      <c r="A6404" s="7">
        <v>34850</v>
      </c>
      <c r="B6404" s="191">
        <v>523.70001200000002</v>
      </c>
      <c r="C6404" s="191">
        <v>533.40997300000004</v>
      </c>
      <c r="D6404" s="191">
        <v>522.169983</v>
      </c>
      <c r="E6404" s="191">
        <v>533.40002400000003</v>
      </c>
      <c r="F6404" s="192">
        <v>533.40002400000003</v>
      </c>
      <c r="G6404" s="191">
        <v>358180000</v>
      </c>
      <c r="H6404" s="194">
        <f t="shared" ref="H6404:H6467" si="200">(F6404-F6405)/F6405</f>
        <v>1.87555038029651E-2</v>
      </c>
      <c r="I6404" s="193"/>
      <c r="J6404" s="197">
        <v>6402</v>
      </c>
      <c r="K6404" s="234"/>
      <c r="L6404" s="234"/>
      <c r="M6404" s="234"/>
      <c r="N6404" s="234"/>
      <c r="O6404" s="234"/>
      <c r="P6404" s="234"/>
      <c r="Q6404" s="7">
        <v>34850</v>
      </c>
      <c r="R6404" s="234">
        <v>0.37611600000000001</v>
      </c>
      <c r="S6404" s="234">
        <v>0.37611600000000001</v>
      </c>
      <c r="T6404" s="234">
        <v>0.36607099999999998</v>
      </c>
      <c r="U6404" s="234">
        <v>0.37109399999999998</v>
      </c>
      <c r="V6404" s="192">
        <v>0.31881199999999998</v>
      </c>
      <c r="W6404" s="234">
        <v>159532800</v>
      </c>
      <c r="X6404" s="194">
        <f t="shared" ref="X6404:X6467" si="201">(V6404-V6405)/V6405</f>
        <v>-1.0416925330883346E-2</v>
      </c>
      <c r="Y6404" s="193"/>
      <c r="Z6404" s="197">
        <v>6402</v>
      </c>
    </row>
    <row r="6405" spans="1:26" ht="14.4" x14ac:dyDescent="0.3">
      <c r="A6405" s="7">
        <v>34849</v>
      </c>
      <c r="B6405" s="191">
        <v>523.65002400000003</v>
      </c>
      <c r="C6405" s="191">
        <v>525.580017</v>
      </c>
      <c r="D6405" s="191">
        <v>521.38000499999998</v>
      </c>
      <c r="E6405" s="191">
        <v>523.580017</v>
      </c>
      <c r="F6405" s="192">
        <v>523.580017</v>
      </c>
      <c r="G6405" s="191">
        <v>283020000</v>
      </c>
      <c r="H6405" s="194">
        <f t="shared" si="200"/>
        <v>-1.3369043596192471E-4</v>
      </c>
      <c r="I6405" s="193"/>
      <c r="J6405" s="197">
        <v>6403</v>
      </c>
      <c r="K6405" s="234"/>
      <c r="L6405" s="234"/>
      <c r="M6405" s="234"/>
      <c r="N6405" s="234"/>
      <c r="O6405" s="234"/>
      <c r="P6405" s="234"/>
      <c r="Q6405" s="7">
        <v>34849</v>
      </c>
      <c r="R6405" s="234">
        <v>0.38057999999999997</v>
      </c>
      <c r="S6405" s="234">
        <v>0.38281300000000001</v>
      </c>
      <c r="T6405" s="234">
        <v>0.37053599999999998</v>
      </c>
      <c r="U6405" s="234">
        <v>0.375</v>
      </c>
      <c r="V6405" s="192">
        <v>0.32216800000000001</v>
      </c>
      <c r="W6405" s="234">
        <v>196380800</v>
      </c>
      <c r="X6405" s="194">
        <f t="shared" si="201"/>
        <v>-1.6106669272726165E-2</v>
      </c>
      <c r="Y6405" s="193"/>
      <c r="Z6405" s="197">
        <v>6403</v>
      </c>
    </row>
    <row r="6406" spans="1:26" ht="14.4" x14ac:dyDescent="0.3">
      <c r="A6406" s="7">
        <v>34845</v>
      </c>
      <c r="B6406" s="191">
        <v>528.59002699999996</v>
      </c>
      <c r="C6406" s="191">
        <v>528.59002699999996</v>
      </c>
      <c r="D6406" s="191">
        <v>522.51000999999997</v>
      </c>
      <c r="E6406" s="191">
        <v>523.65002400000003</v>
      </c>
      <c r="F6406" s="192">
        <v>523.65002400000003</v>
      </c>
      <c r="G6406" s="191">
        <v>291220000</v>
      </c>
      <c r="H6406" s="194">
        <f t="shared" si="200"/>
        <v>-9.3456227845175252E-3</v>
      </c>
      <c r="I6406" s="193"/>
      <c r="J6406" s="197">
        <v>6404</v>
      </c>
      <c r="K6406" s="234"/>
      <c r="L6406" s="234"/>
      <c r="M6406" s="234"/>
      <c r="N6406" s="234"/>
      <c r="O6406" s="234"/>
      <c r="P6406" s="234"/>
      <c r="Q6406" s="7">
        <v>34845</v>
      </c>
      <c r="R6406" s="234">
        <v>0.38392900000000002</v>
      </c>
      <c r="S6406" s="234">
        <v>0.38504500000000003</v>
      </c>
      <c r="T6406" s="234">
        <v>0.37723200000000001</v>
      </c>
      <c r="U6406" s="234">
        <v>0.38113799999999998</v>
      </c>
      <c r="V6406" s="192">
        <v>0.32744200000000001</v>
      </c>
      <c r="W6406" s="234">
        <v>114553600</v>
      </c>
      <c r="X6406" s="194">
        <f t="shared" si="201"/>
        <v>-1.3122521067161658E-2</v>
      </c>
      <c r="Y6406" s="193"/>
      <c r="Z6406" s="197">
        <v>6404</v>
      </c>
    </row>
    <row r="6407" spans="1:26" ht="14.4" x14ac:dyDescent="0.3">
      <c r="A6407" s="7">
        <v>34844</v>
      </c>
      <c r="B6407" s="191">
        <v>528.36999500000002</v>
      </c>
      <c r="C6407" s="191">
        <v>529.03997800000002</v>
      </c>
      <c r="D6407" s="191">
        <v>524.89001499999995</v>
      </c>
      <c r="E6407" s="191">
        <v>528.59002699999996</v>
      </c>
      <c r="F6407" s="192">
        <v>528.59002699999996</v>
      </c>
      <c r="G6407" s="191">
        <v>341820000</v>
      </c>
      <c r="H6407" s="194">
        <f t="shared" si="200"/>
        <v>-3.7755624309835633E-5</v>
      </c>
      <c r="I6407" s="193"/>
      <c r="J6407" s="197">
        <v>6405</v>
      </c>
      <c r="K6407" s="234"/>
      <c r="L6407" s="234"/>
      <c r="M6407" s="234"/>
      <c r="N6407" s="234"/>
      <c r="O6407" s="234"/>
      <c r="P6407" s="234"/>
      <c r="Q6407" s="7">
        <v>34844</v>
      </c>
      <c r="R6407" s="234">
        <v>0.38616099999999998</v>
      </c>
      <c r="S6407" s="234">
        <v>0.39285700000000001</v>
      </c>
      <c r="T6407" s="234">
        <v>0.38392900000000002</v>
      </c>
      <c r="U6407" s="234">
        <v>0.38727699999999998</v>
      </c>
      <c r="V6407" s="192">
        <v>0.33179599999999998</v>
      </c>
      <c r="W6407" s="234">
        <v>182862400</v>
      </c>
      <c r="X6407" s="194">
        <f t="shared" si="201"/>
        <v>-2.8730105303649937E-3</v>
      </c>
      <c r="Y6407" s="193"/>
      <c r="Z6407" s="197">
        <v>6405</v>
      </c>
    </row>
    <row r="6408" spans="1:26" ht="14.4" x14ac:dyDescent="0.3">
      <c r="A6408" s="7">
        <v>34843</v>
      </c>
      <c r="B6408" s="191">
        <v>528.59002699999996</v>
      </c>
      <c r="C6408" s="191">
        <v>531.90997300000004</v>
      </c>
      <c r="D6408" s="191">
        <v>525.57000700000003</v>
      </c>
      <c r="E6408" s="191">
        <v>528.60998500000005</v>
      </c>
      <c r="F6408" s="192">
        <v>528.60998500000005</v>
      </c>
      <c r="G6408" s="191">
        <v>391770000</v>
      </c>
      <c r="H6408" s="194">
        <f t="shared" si="200"/>
        <v>3.7757049850824848E-5</v>
      </c>
      <c r="I6408" s="193"/>
      <c r="J6408" s="197">
        <v>6406</v>
      </c>
      <c r="K6408" s="234"/>
      <c r="L6408" s="234"/>
      <c r="M6408" s="234"/>
      <c r="N6408" s="234"/>
      <c r="O6408" s="234"/>
      <c r="P6408" s="234"/>
      <c r="Q6408" s="7">
        <v>34843</v>
      </c>
      <c r="R6408" s="234">
        <v>0.390625</v>
      </c>
      <c r="S6408" s="234">
        <v>0.39508900000000002</v>
      </c>
      <c r="T6408" s="234">
        <v>0.38281300000000001</v>
      </c>
      <c r="U6408" s="234">
        <v>0.38839299999999999</v>
      </c>
      <c r="V6408" s="192">
        <v>0.33275199999999999</v>
      </c>
      <c r="W6408" s="234">
        <v>264667200</v>
      </c>
      <c r="X6408" s="194">
        <f t="shared" si="201"/>
        <v>-8.5483327920482036E-3</v>
      </c>
      <c r="Y6408" s="193"/>
      <c r="Z6408" s="197">
        <v>6406</v>
      </c>
    </row>
    <row r="6409" spans="1:26" ht="14.4" x14ac:dyDescent="0.3">
      <c r="A6409" s="7">
        <v>34842</v>
      </c>
      <c r="B6409" s="191">
        <v>523.65002400000003</v>
      </c>
      <c r="C6409" s="191">
        <v>528.59002699999996</v>
      </c>
      <c r="D6409" s="191">
        <v>523.65002400000003</v>
      </c>
      <c r="E6409" s="191">
        <v>528.59002699999996</v>
      </c>
      <c r="F6409" s="192">
        <v>528.59002699999996</v>
      </c>
      <c r="G6409" s="191">
        <v>362690000</v>
      </c>
      <c r="H6409" s="194">
        <f t="shared" si="200"/>
        <v>9.4337874030154412E-3</v>
      </c>
      <c r="I6409" s="193"/>
      <c r="J6409" s="197">
        <v>6407</v>
      </c>
      <c r="K6409" s="234"/>
      <c r="L6409" s="234"/>
      <c r="M6409" s="234"/>
      <c r="N6409" s="234"/>
      <c r="O6409" s="234"/>
      <c r="P6409" s="234"/>
      <c r="Q6409" s="7">
        <v>34842</v>
      </c>
      <c r="R6409" s="234">
        <v>0.39397300000000002</v>
      </c>
      <c r="S6409" s="234">
        <v>0.39620499999999997</v>
      </c>
      <c r="T6409" s="234">
        <v>0.38839299999999999</v>
      </c>
      <c r="U6409" s="234">
        <v>0.39174100000000001</v>
      </c>
      <c r="V6409" s="192">
        <v>0.335621</v>
      </c>
      <c r="W6409" s="234">
        <v>276662400</v>
      </c>
      <c r="X6409" s="194">
        <f t="shared" si="201"/>
        <v>-5.664631310123824E-3</v>
      </c>
      <c r="Y6409" s="193"/>
      <c r="Z6409" s="197">
        <v>6407</v>
      </c>
    </row>
    <row r="6410" spans="1:26" ht="14.4" x14ac:dyDescent="0.3">
      <c r="A6410" s="7">
        <v>34841</v>
      </c>
      <c r="B6410" s="191">
        <v>519.19000200000005</v>
      </c>
      <c r="C6410" s="191">
        <v>524.34002699999996</v>
      </c>
      <c r="D6410" s="191">
        <v>519.19000200000005</v>
      </c>
      <c r="E6410" s="191">
        <v>523.65002400000003</v>
      </c>
      <c r="F6410" s="192">
        <v>523.65002400000003</v>
      </c>
      <c r="G6410" s="191">
        <v>285600000</v>
      </c>
      <c r="H6410" s="194">
        <f t="shared" si="200"/>
        <v>8.5903464681894633E-3</v>
      </c>
      <c r="I6410" s="193"/>
      <c r="J6410" s="197">
        <v>6408</v>
      </c>
      <c r="K6410" s="234"/>
      <c r="L6410" s="234"/>
      <c r="M6410" s="234"/>
      <c r="N6410" s="234"/>
      <c r="O6410" s="234"/>
      <c r="P6410" s="234"/>
      <c r="Q6410" s="7">
        <v>34841</v>
      </c>
      <c r="R6410" s="234">
        <v>0.37946400000000002</v>
      </c>
      <c r="S6410" s="234">
        <v>0.39397300000000002</v>
      </c>
      <c r="T6410" s="234">
        <v>0.37723200000000001</v>
      </c>
      <c r="U6410" s="234">
        <v>0.39397300000000002</v>
      </c>
      <c r="V6410" s="192">
        <v>0.33753300000000003</v>
      </c>
      <c r="W6410" s="234">
        <v>371884800</v>
      </c>
      <c r="X6410" s="194">
        <f t="shared" si="201"/>
        <v>3.2163662217329567E-2</v>
      </c>
      <c r="Y6410" s="193"/>
      <c r="Z6410" s="197">
        <v>6408</v>
      </c>
    </row>
    <row r="6411" spans="1:26" ht="14.4" x14ac:dyDescent="0.3">
      <c r="A6411" s="7">
        <v>34838</v>
      </c>
      <c r="B6411" s="191">
        <v>519.580017</v>
      </c>
      <c r="C6411" s="191">
        <v>519.580017</v>
      </c>
      <c r="D6411" s="191">
        <v>517.07000700000003</v>
      </c>
      <c r="E6411" s="191">
        <v>519.19000200000005</v>
      </c>
      <c r="F6411" s="192">
        <v>519.19000200000005</v>
      </c>
      <c r="G6411" s="191">
        <v>354010000</v>
      </c>
      <c r="H6411" s="194">
        <f t="shared" si="200"/>
        <v>-7.5063510381298689E-4</v>
      </c>
      <c r="I6411" s="193"/>
      <c r="J6411" s="197">
        <v>6409</v>
      </c>
      <c r="K6411" s="234"/>
      <c r="L6411" s="234"/>
      <c r="M6411" s="234"/>
      <c r="N6411" s="234"/>
      <c r="O6411" s="234"/>
      <c r="P6411" s="234"/>
      <c r="Q6411" s="7">
        <v>34838</v>
      </c>
      <c r="R6411" s="234">
        <v>0.38281300000000001</v>
      </c>
      <c r="S6411" s="234">
        <v>0.390625</v>
      </c>
      <c r="T6411" s="234">
        <v>0.38057999999999997</v>
      </c>
      <c r="U6411" s="234">
        <v>0.38169599999999998</v>
      </c>
      <c r="V6411" s="192">
        <v>0.327015</v>
      </c>
      <c r="W6411" s="234">
        <v>322593600</v>
      </c>
      <c r="X6411" s="194">
        <f t="shared" si="201"/>
        <v>-1.4409456412976588E-2</v>
      </c>
      <c r="Y6411" s="193"/>
      <c r="Z6411" s="197">
        <v>6409</v>
      </c>
    </row>
    <row r="6412" spans="1:26" ht="14.4" x14ac:dyDescent="0.3">
      <c r="A6412" s="7">
        <v>34837</v>
      </c>
      <c r="B6412" s="191">
        <v>526.88000499999998</v>
      </c>
      <c r="C6412" s="191">
        <v>526.88000499999998</v>
      </c>
      <c r="D6412" s="191">
        <v>519.580017</v>
      </c>
      <c r="E6412" s="191">
        <v>519.580017</v>
      </c>
      <c r="F6412" s="192">
        <v>519.580017</v>
      </c>
      <c r="G6412" s="191">
        <v>351900000</v>
      </c>
      <c r="H6412" s="194">
        <f t="shared" si="200"/>
        <v>-1.4210616996842384E-2</v>
      </c>
      <c r="I6412" s="193"/>
      <c r="J6412" s="197">
        <v>6410</v>
      </c>
      <c r="K6412" s="234"/>
      <c r="L6412" s="234"/>
      <c r="M6412" s="234"/>
      <c r="N6412" s="234"/>
      <c r="O6412" s="234"/>
      <c r="P6412" s="234"/>
      <c r="Q6412" s="7">
        <v>34837</v>
      </c>
      <c r="R6412" s="234">
        <v>0.39397300000000002</v>
      </c>
      <c r="S6412" s="234">
        <v>0.39397300000000002</v>
      </c>
      <c r="T6412" s="234">
        <v>0.38616099999999998</v>
      </c>
      <c r="U6412" s="234">
        <v>0.38727699999999998</v>
      </c>
      <c r="V6412" s="192">
        <v>0.33179599999999998</v>
      </c>
      <c r="W6412" s="234">
        <v>371571200</v>
      </c>
      <c r="X6412" s="194">
        <f t="shared" si="201"/>
        <v>-1.4204773350526135E-2</v>
      </c>
      <c r="Y6412" s="193"/>
      <c r="Z6412" s="197">
        <v>6410</v>
      </c>
    </row>
    <row r="6413" spans="1:26" ht="14.4" x14ac:dyDescent="0.3">
      <c r="A6413" s="7">
        <v>34836</v>
      </c>
      <c r="B6413" s="191">
        <v>528.19000200000005</v>
      </c>
      <c r="C6413" s="191">
        <v>528.419983</v>
      </c>
      <c r="D6413" s="191">
        <v>525.38000499999998</v>
      </c>
      <c r="E6413" s="191">
        <v>527.07000700000003</v>
      </c>
      <c r="F6413" s="192">
        <v>527.07000700000003</v>
      </c>
      <c r="G6413" s="191">
        <v>347930000</v>
      </c>
      <c r="H6413" s="194">
        <f t="shared" si="200"/>
        <v>-2.1204396065036026E-3</v>
      </c>
      <c r="I6413" s="193"/>
      <c r="J6413" s="197">
        <v>6411</v>
      </c>
      <c r="K6413" s="234"/>
      <c r="L6413" s="234"/>
      <c r="M6413" s="234"/>
      <c r="N6413" s="234"/>
      <c r="O6413" s="234"/>
      <c r="P6413" s="234"/>
      <c r="Q6413" s="7">
        <v>34836</v>
      </c>
      <c r="R6413" s="234">
        <v>0.390625</v>
      </c>
      <c r="S6413" s="234">
        <v>0.39620499999999997</v>
      </c>
      <c r="T6413" s="234">
        <v>0.38839299999999999</v>
      </c>
      <c r="U6413" s="234">
        <v>0.39285700000000001</v>
      </c>
      <c r="V6413" s="192">
        <v>0.33657700000000002</v>
      </c>
      <c r="W6413" s="234">
        <v>263144000</v>
      </c>
      <c r="X6413" s="194">
        <f t="shared" si="201"/>
        <v>5.7131758624296676E-3</v>
      </c>
      <c r="Y6413" s="193"/>
      <c r="Z6413" s="197">
        <v>6411</v>
      </c>
    </row>
    <row r="6414" spans="1:26" ht="14.4" x14ac:dyDescent="0.3">
      <c r="A6414" s="7">
        <v>34835</v>
      </c>
      <c r="B6414" s="191">
        <v>527.73999000000003</v>
      </c>
      <c r="C6414" s="191">
        <v>529.080017</v>
      </c>
      <c r="D6414" s="191">
        <v>526.45001200000002</v>
      </c>
      <c r="E6414" s="191">
        <v>528.19000200000005</v>
      </c>
      <c r="F6414" s="192">
        <v>528.19000200000005</v>
      </c>
      <c r="G6414" s="191">
        <v>366180000</v>
      </c>
      <c r="H6414" s="194">
        <f t="shared" si="200"/>
        <v>8.5271536841469067E-4</v>
      </c>
      <c r="I6414" s="193"/>
      <c r="J6414" s="197">
        <v>6412</v>
      </c>
      <c r="K6414" s="234"/>
      <c r="L6414" s="234"/>
      <c r="M6414" s="234"/>
      <c r="N6414" s="234"/>
      <c r="O6414" s="234"/>
      <c r="P6414" s="234"/>
      <c r="Q6414" s="7">
        <v>34835</v>
      </c>
      <c r="R6414" s="234">
        <v>0.38504500000000003</v>
      </c>
      <c r="S6414" s="234">
        <v>0.39620499999999997</v>
      </c>
      <c r="T6414" s="234">
        <v>0.37946400000000002</v>
      </c>
      <c r="U6414" s="234">
        <v>0.390625</v>
      </c>
      <c r="V6414" s="192">
        <v>0.33466499999999999</v>
      </c>
      <c r="W6414" s="234">
        <v>332516800</v>
      </c>
      <c r="X6414" s="194">
        <f t="shared" si="201"/>
        <v>2.864771402629274E-3</v>
      </c>
      <c r="Y6414" s="193"/>
      <c r="Z6414" s="197">
        <v>6412</v>
      </c>
    </row>
    <row r="6415" spans="1:26" ht="14.4" x14ac:dyDescent="0.3">
      <c r="A6415" s="7">
        <v>34834</v>
      </c>
      <c r="B6415" s="191">
        <v>525.54998799999998</v>
      </c>
      <c r="C6415" s="191">
        <v>527.73999000000003</v>
      </c>
      <c r="D6415" s="191">
        <v>525</v>
      </c>
      <c r="E6415" s="191">
        <v>527.73999000000003</v>
      </c>
      <c r="F6415" s="192">
        <v>527.73999000000003</v>
      </c>
      <c r="G6415" s="191">
        <v>316240000</v>
      </c>
      <c r="H6415" s="194">
        <f t="shared" si="200"/>
        <v>4.1670669774614274E-3</v>
      </c>
      <c r="I6415" s="193"/>
      <c r="J6415" s="197">
        <v>6413</v>
      </c>
      <c r="K6415" s="234"/>
      <c r="L6415" s="234"/>
      <c r="M6415" s="234"/>
      <c r="N6415" s="234"/>
      <c r="O6415" s="234"/>
      <c r="P6415" s="234"/>
      <c r="Q6415" s="7">
        <v>34834</v>
      </c>
      <c r="R6415" s="234">
        <v>0.38504500000000003</v>
      </c>
      <c r="S6415" s="234">
        <v>0.390625</v>
      </c>
      <c r="T6415" s="234">
        <v>0.37946400000000002</v>
      </c>
      <c r="U6415" s="234">
        <v>0.38950899999999999</v>
      </c>
      <c r="V6415" s="192">
        <v>0.33370899999999998</v>
      </c>
      <c r="W6415" s="234">
        <v>393355200</v>
      </c>
      <c r="X6415" s="194">
        <f t="shared" si="201"/>
        <v>0</v>
      </c>
      <c r="Y6415" s="193"/>
      <c r="Z6415" s="197">
        <v>6413</v>
      </c>
    </row>
    <row r="6416" spans="1:26" ht="14.4" x14ac:dyDescent="0.3">
      <c r="A6416" s="7">
        <v>34831</v>
      </c>
      <c r="B6416" s="191">
        <v>524.36999500000002</v>
      </c>
      <c r="C6416" s="191">
        <v>527.04998799999998</v>
      </c>
      <c r="D6416" s="191">
        <v>523.29998799999998</v>
      </c>
      <c r="E6416" s="191">
        <v>525.54998799999998</v>
      </c>
      <c r="F6416" s="192">
        <v>525.54998799999998</v>
      </c>
      <c r="G6416" s="191">
        <v>361000000</v>
      </c>
      <c r="H6416" s="194">
        <f t="shared" si="200"/>
        <v>2.2503061030407882E-3</v>
      </c>
      <c r="I6416" s="193"/>
      <c r="J6416" s="197">
        <v>6414</v>
      </c>
      <c r="K6416" s="234"/>
      <c r="L6416" s="234"/>
      <c r="M6416" s="234"/>
      <c r="N6416" s="234"/>
      <c r="O6416" s="234"/>
      <c r="P6416" s="234"/>
      <c r="Q6416" s="7">
        <v>34831</v>
      </c>
      <c r="R6416" s="234">
        <v>0.36495499999999997</v>
      </c>
      <c r="S6416" s="234">
        <v>0.390067</v>
      </c>
      <c r="T6416" s="234">
        <v>0.36160700000000001</v>
      </c>
      <c r="U6416" s="234">
        <v>0.38950899999999999</v>
      </c>
      <c r="V6416" s="192">
        <v>0.33370899999999998</v>
      </c>
      <c r="W6416" s="234">
        <v>647953600</v>
      </c>
      <c r="X6416" s="194">
        <f t="shared" si="201"/>
        <v>6.4024691594208399E-2</v>
      </c>
      <c r="Y6416" s="193"/>
      <c r="Z6416" s="197">
        <v>6414</v>
      </c>
    </row>
    <row r="6417" spans="1:26" ht="14.4" x14ac:dyDescent="0.3">
      <c r="A6417" s="7">
        <v>34830</v>
      </c>
      <c r="B6417" s="191">
        <v>524.330017</v>
      </c>
      <c r="C6417" s="191">
        <v>524.89001499999995</v>
      </c>
      <c r="D6417" s="191">
        <v>522.70001200000002</v>
      </c>
      <c r="E6417" s="191">
        <v>524.36999500000002</v>
      </c>
      <c r="F6417" s="192">
        <v>524.36999500000002</v>
      </c>
      <c r="G6417" s="191">
        <v>339900000</v>
      </c>
      <c r="H6417" s="194">
        <f t="shared" si="200"/>
        <v>1.9089938756416846E-5</v>
      </c>
      <c r="I6417" s="193"/>
      <c r="J6417" s="197">
        <v>6415</v>
      </c>
      <c r="K6417" s="234"/>
      <c r="L6417" s="234"/>
      <c r="M6417" s="234"/>
      <c r="N6417" s="234"/>
      <c r="O6417" s="234"/>
      <c r="P6417" s="234"/>
      <c r="Q6417" s="7">
        <v>34830</v>
      </c>
      <c r="R6417" s="234">
        <v>0.37165199999999998</v>
      </c>
      <c r="S6417" s="234">
        <v>0.37165199999999998</v>
      </c>
      <c r="T6417" s="234">
        <v>0.36049100000000001</v>
      </c>
      <c r="U6417" s="234">
        <v>0.36607099999999998</v>
      </c>
      <c r="V6417" s="192">
        <v>0.31362899999999999</v>
      </c>
      <c r="W6417" s="234">
        <v>523622400</v>
      </c>
      <c r="X6417" s="194">
        <f t="shared" si="201"/>
        <v>-1.0556037542392982E-2</v>
      </c>
      <c r="Y6417" s="193"/>
      <c r="Z6417" s="197">
        <v>6415</v>
      </c>
    </row>
    <row r="6418" spans="1:26" ht="14.4" x14ac:dyDescent="0.3">
      <c r="A6418" s="7">
        <v>34829</v>
      </c>
      <c r="B6418" s="191">
        <v>523.73999000000003</v>
      </c>
      <c r="C6418" s="191">
        <v>524.40002400000003</v>
      </c>
      <c r="D6418" s="191">
        <v>521.53002900000001</v>
      </c>
      <c r="E6418" s="191">
        <v>524.35998500000005</v>
      </c>
      <c r="F6418" s="192">
        <v>524.35998500000005</v>
      </c>
      <c r="G6418" s="191">
        <v>381990000</v>
      </c>
      <c r="H6418" s="194">
        <f t="shared" si="200"/>
        <v>1.5279757870273753E-3</v>
      </c>
      <c r="I6418" s="193"/>
      <c r="J6418" s="197">
        <v>6416</v>
      </c>
      <c r="K6418" s="234"/>
      <c r="L6418" s="234"/>
      <c r="M6418" s="234"/>
      <c r="N6418" s="234"/>
      <c r="O6418" s="234"/>
      <c r="P6418" s="234"/>
      <c r="Q6418" s="7">
        <v>34829</v>
      </c>
      <c r="R6418" s="234">
        <v>0.37053599999999998</v>
      </c>
      <c r="S6418" s="234">
        <v>0.37388399999999999</v>
      </c>
      <c r="T6418" s="234">
        <v>0.36383900000000002</v>
      </c>
      <c r="U6418" s="234">
        <v>0.36997799999999997</v>
      </c>
      <c r="V6418" s="192">
        <v>0.31697500000000001</v>
      </c>
      <c r="W6418" s="234">
        <v>275072000</v>
      </c>
      <c r="X6418" s="194">
        <f t="shared" si="201"/>
        <v>4.5445758237439536E-3</v>
      </c>
      <c r="Y6418" s="193"/>
      <c r="Z6418" s="197">
        <v>6416</v>
      </c>
    </row>
    <row r="6419" spans="1:26" ht="14.4" x14ac:dyDescent="0.3">
      <c r="A6419" s="7">
        <v>34828</v>
      </c>
      <c r="B6419" s="191">
        <v>523.96002199999998</v>
      </c>
      <c r="C6419" s="191">
        <v>525.98999000000003</v>
      </c>
      <c r="D6419" s="191">
        <v>521.78997800000002</v>
      </c>
      <c r="E6419" s="191">
        <v>523.55999799999995</v>
      </c>
      <c r="F6419" s="192">
        <v>523.55999799999995</v>
      </c>
      <c r="G6419" s="191">
        <v>361300000</v>
      </c>
      <c r="H6419" s="194">
        <f t="shared" si="200"/>
        <v>-7.6346282770411512E-4</v>
      </c>
      <c r="I6419" s="193"/>
      <c r="J6419" s="197">
        <v>6417</v>
      </c>
      <c r="K6419" s="234"/>
      <c r="L6419" s="234"/>
      <c r="M6419" s="234"/>
      <c r="N6419" s="234"/>
      <c r="O6419" s="234"/>
      <c r="P6419" s="234"/>
      <c r="Q6419" s="7">
        <v>34828</v>
      </c>
      <c r="R6419" s="234">
        <v>0.36272300000000002</v>
      </c>
      <c r="S6419" s="234">
        <v>0.36942000000000003</v>
      </c>
      <c r="T6419" s="234">
        <v>0.35714299999999999</v>
      </c>
      <c r="U6419" s="234">
        <v>0.36830400000000002</v>
      </c>
      <c r="V6419" s="192">
        <v>0.31554100000000002</v>
      </c>
      <c r="W6419" s="234">
        <v>322929600</v>
      </c>
      <c r="X6419" s="194">
        <f t="shared" si="201"/>
        <v>1.8518159868820258E-2</v>
      </c>
      <c r="Y6419" s="193"/>
      <c r="Z6419" s="197">
        <v>6417</v>
      </c>
    </row>
    <row r="6420" spans="1:26" ht="14.4" x14ac:dyDescent="0.3">
      <c r="A6420" s="7">
        <v>34827</v>
      </c>
      <c r="B6420" s="191">
        <v>520.09002699999996</v>
      </c>
      <c r="C6420" s="191">
        <v>525.15002400000003</v>
      </c>
      <c r="D6420" s="191">
        <v>519.14001499999995</v>
      </c>
      <c r="E6420" s="191">
        <v>523.96002199999998</v>
      </c>
      <c r="F6420" s="192">
        <v>523.96002199999998</v>
      </c>
      <c r="G6420" s="191">
        <v>291810000</v>
      </c>
      <c r="H6420" s="194">
        <f t="shared" si="200"/>
        <v>7.3829636178473846E-3</v>
      </c>
      <c r="I6420" s="193"/>
      <c r="J6420" s="197">
        <v>6418</v>
      </c>
      <c r="K6420" s="234"/>
      <c r="L6420" s="234"/>
      <c r="M6420" s="234"/>
      <c r="N6420" s="234"/>
      <c r="O6420" s="234"/>
      <c r="P6420" s="234"/>
      <c r="Q6420" s="7">
        <v>34827</v>
      </c>
      <c r="R6420" s="234">
        <v>0.35602699999999998</v>
      </c>
      <c r="S6420" s="234">
        <v>0.36607099999999998</v>
      </c>
      <c r="T6420" s="234">
        <v>0.35491099999999998</v>
      </c>
      <c r="U6420" s="234">
        <v>0.36160700000000001</v>
      </c>
      <c r="V6420" s="192">
        <v>0.30980400000000002</v>
      </c>
      <c r="W6420" s="234">
        <v>386971200</v>
      </c>
      <c r="X6420" s="194">
        <f t="shared" si="201"/>
        <v>4.1802719143970789E-2</v>
      </c>
      <c r="Y6420" s="193"/>
      <c r="Z6420" s="197">
        <v>6418</v>
      </c>
    </row>
    <row r="6421" spans="1:26" ht="14.4" x14ac:dyDescent="0.3">
      <c r="A6421" s="7">
        <v>34824</v>
      </c>
      <c r="B6421" s="191">
        <v>520.75</v>
      </c>
      <c r="C6421" s="191">
        <v>522.34997599999997</v>
      </c>
      <c r="D6421" s="191">
        <v>518.28002900000001</v>
      </c>
      <c r="E6421" s="191">
        <v>520.11999500000002</v>
      </c>
      <c r="F6421" s="192">
        <v>520.11999500000002</v>
      </c>
      <c r="G6421" s="191">
        <v>342380000</v>
      </c>
      <c r="H6421" s="194">
        <f t="shared" si="200"/>
        <v>-8.0682179611572889E-4</v>
      </c>
      <c r="I6421" s="193"/>
      <c r="J6421" s="197">
        <v>6419</v>
      </c>
      <c r="K6421" s="234"/>
      <c r="L6421" s="234"/>
      <c r="M6421" s="234"/>
      <c r="N6421" s="234"/>
      <c r="O6421" s="234"/>
      <c r="P6421" s="234"/>
      <c r="Q6421" s="7">
        <v>34824</v>
      </c>
      <c r="R6421" s="234">
        <v>0.34598200000000001</v>
      </c>
      <c r="S6421" s="234">
        <v>0.34932999999999997</v>
      </c>
      <c r="T6421" s="234">
        <v>0.34040199999999998</v>
      </c>
      <c r="U6421" s="234">
        <v>0.34709800000000002</v>
      </c>
      <c r="V6421" s="192">
        <v>0.297373</v>
      </c>
      <c r="W6421" s="234">
        <v>208006400</v>
      </c>
      <c r="X6421" s="194">
        <f t="shared" si="201"/>
        <v>9.7383745607034899E-3</v>
      </c>
      <c r="Y6421" s="193"/>
      <c r="Z6421" s="197">
        <v>6419</v>
      </c>
    </row>
    <row r="6422" spans="1:26" ht="14.4" x14ac:dyDescent="0.3">
      <c r="A6422" s="7">
        <v>34823</v>
      </c>
      <c r="B6422" s="191">
        <v>520.47997999999995</v>
      </c>
      <c r="C6422" s="191">
        <v>525.40002400000003</v>
      </c>
      <c r="D6422" s="191">
        <v>519.44000200000005</v>
      </c>
      <c r="E6422" s="191">
        <v>520.53997800000002</v>
      </c>
      <c r="F6422" s="192">
        <v>520.53997800000002</v>
      </c>
      <c r="G6422" s="191">
        <v>434990000</v>
      </c>
      <c r="H6422" s="194">
        <f t="shared" si="200"/>
        <v>1.1527436655693111E-4</v>
      </c>
      <c r="I6422" s="193"/>
      <c r="J6422" s="197">
        <v>6420</v>
      </c>
      <c r="K6422" s="234"/>
      <c r="L6422" s="234"/>
      <c r="M6422" s="234"/>
      <c r="N6422" s="234"/>
      <c r="O6422" s="234"/>
      <c r="P6422" s="234"/>
      <c r="Q6422" s="7">
        <v>34823</v>
      </c>
      <c r="R6422" s="234">
        <v>0.34151799999999999</v>
      </c>
      <c r="S6422" s="234">
        <v>0.35602699999999998</v>
      </c>
      <c r="T6422" s="234">
        <v>0.33928599999999998</v>
      </c>
      <c r="U6422" s="234">
        <v>0.34375</v>
      </c>
      <c r="V6422" s="192">
        <v>0.29450500000000002</v>
      </c>
      <c r="W6422" s="234">
        <v>303643200</v>
      </c>
      <c r="X6422" s="194">
        <f t="shared" si="201"/>
        <v>9.8376057825508862E-3</v>
      </c>
      <c r="Y6422" s="193"/>
      <c r="Z6422" s="197">
        <v>6420</v>
      </c>
    </row>
    <row r="6423" spans="1:26" ht="14.4" x14ac:dyDescent="0.3">
      <c r="A6423" s="7">
        <v>34822</v>
      </c>
      <c r="B6423" s="191">
        <v>514.92999299999997</v>
      </c>
      <c r="C6423" s="191">
        <v>520.53997800000002</v>
      </c>
      <c r="D6423" s="191">
        <v>514.85998500000005</v>
      </c>
      <c r="E6423" s="191">
        <v>520.47997999999995</v>
      </c>
      <c r="F6423" s="192">
        <v>520.47997999999995</v>
      </c>
      <c r="G6423" s="191">
        <v>392370000</v>
      </c>
      <c r="H6423" s="194">
        <f t="shared" si="200"/>
        <v>1.0915579310363192E-2</v>
      </c>
      <c r="I6423" s="193"/>
      <c r="J6423" s="197">
        <v>6421</v>
      </c>
      <c r="K6423" s="234"/>
      <c r="L6423" s="234"/>
      <c r="M6423" s="234"/>
      <c r="N6423" s="234"/>
      <c r="O6423" s="234"/>
      <c r="P6423" s="234"/>
      <c r="Q6423" s="7">
        <v>34822</v>
      </c>
      <c r="R6423" s="234">
        <v>0.34151799999999999</v>
      </c>
      <c r="S6423" s="234">
        <v>0.34486600000000001</v>
      </c>
      <c r="T6423" s="234">
        <v>0.33928599999999998</v>
      </c>
      <c r="U6423" s="234">
        <v>0.34040199999999998</v>
      </c>
      <c r="V6423" s="192">
        <v>0.29163600000000001</v>
      </c>
      <c r="W6423" s="234">
        <v>168784000</v>
      </c>
      <c r="X6423" s="194">
        <f t="shared" si="201"/>
        <v>0</v>
      </c>
      <c r="Y6423" s="193"/>
      <c r="Z6423" s="197">
        <v>6421</v>
      </c>
    </row>
    <row r="6424" spans="1:26" ht="14.4" x14ac:dyDescent="0.3">
      <c r="A6424" s="7">
        <v>34821</v>
      </c>
      <c r="B6424" s="191">
        <v>514.22997999999995</v>
      </c>
      <c r="C6424" s="191">
        <v>515.17999299999997</v>
      </c>
      <c r="D6424" s="191">
        <v>513.03002900000001</v>
      </c>
      <c r="E6424" s="191">
        <v>514.85998500000005</v>
      </c>
      <c r="F6424" s="192">
        <v>514.85998500000005</v>
      </c>
      <c r="G6424" s="191">
        <v>302560000</v>
      </c>
      <c r="H6424" s="194">
        <f t="shared" si="200"/>
        <v>1.1666763666886833E-3</v>
      </c>
      <c r="I6424" s="193"/>
      <c r="J6424" s="197">
        <v>6422</v>
      </c>
      <c r="K6424" s="234"/>
      <c r="L6424" s="234"/>
      <c r="M6424" s="234"/>
      <c r="N6424" s="234"/>
      <c r="O6424" s="234"/>
      <c r="P6424" s="234"/>
      <c r="Q6424" s="7">
        <v>34821</v>
      </c>
      <c r="R6424" s="234">
        <v>0.34151799999999999</v>
      </c>
      <c r="S6424" s="234">
        <v>0.34263399999999999</v>
      </c>
      <c r="T6424" s="234">
        <v>0.33482099999999998</v>
      </c>
      <c r="U6424" s="234">
        <v>0.34040199999999998</v>
      </c>
      <c r="V6424" s="192">
        <v>0.29163600000000001</v>
      </c>
      <c r="W6424" s="234">
        <v>120008000</v>
      </c>
      <c r="X6424" s="194">
        <f t="shared" si="201"/>
        <v>-3.2673483895664006E-3</v>
      </c>
      <c r="Y6424" s="193"/>
      <c r="Z6424" s="197">
        <v>6422</v>
      </c>
    </row>
    <row r="6425" spans="1:26" ht="14.4" x14ac:dyDescent="0.3">
      <c r="A6425" s="7">
        <v>34820</v>
      </c>
      <c r="B6425" s="191">
        <v>514.76000999999997</v>
      </c>
      <c r="C6425" s="191">
        <v>515.59997599999997</v>
      </c>
      <c r="D6425" s="191">
        <v>513.419983</v>
      </c>
      <c r="E6425" s="191">
        <v>514.26000999999997</v>
      </c>
      <c r="F6425" s="192">
        <v>514.26000999999997</v>
      </c>
      <c r="G6425" s="191">
        <v>296830000</v>
      </c>
      <c r="H6425" s="194">
        <f t="shared" si="200"/>
        <v>-8.7430199678531842E-4</v>
      </c>
      <c r="I6425" s="193"/>
      <c r="J6425" s="197">
        <v>6423</v>
      </c>
      <c r="K6425" s="234"/>
      <c r="L6425" s="234"/>
      <c r="M6425" s="234"/>
      <c r="N6425" s="234"/>
      <c r="O6425" s="234"/>
      <c r="P6425" s="234"/>
      <c r="Q6425" s="7">
        <v>34820</v>
      </c>
      <c r="R6425" s="234">
        <v>0.34151799999999999</v>
      </c>
      <c r="S6425" s="234">
        <v>0.34598200000000001</v>
      </c>
      <c r="T6425" s="234">
        <v>0.33928599999999998</v>
      </c>
      <c r="U6425" s="234">
        <v>0.34151799999999999</v>
      </c>
      <c r="V6425" s="192">
        <v>0.29259200000000002</v>
      </c>
      <c r="W6425" s="234">
        <v>177956800</v>
      </c>
      <c r="X6425" s="194">
        <f t="shared" si="201"/>
        <v>0</v>
      </c>
      <c r="Y6425" s="193"/>
      <c r="Z6425" s="197">
        <v>6423</v>
      </c>
    </row>
    <row r="6426" spans="1:26" ht="14.4" x14ac:dyDescent="0.3">
      <c r="A6426" s="7">
        <v>34817</v>
      </c>
      <c r="B6426" s="191">
        <v>513.64001499999995</v>
      </c>
      <c r="C6426" s="191">
        <v>515.28997800000002</v>
      </c>
      <c r="D6426" s="191">
        <v>510.89999399999999</v>
      </c>
      <c r="E6426" s="191">
        <v>514.71002199999998</v>
      </c>
      <c r="F6426" s="192">
        <v>514.71002199999998</v>
      </c>
      <c r="G6426" s="191">
        <v>320440000</v>
      </c>
      <c r="H6426" s="194">
        <f t="shared" si="200"/>
        <v>2.2588531342736516E-3</v>
      </c>
      <c r="I6426" s="193"/>
      <c r="J6426" s="197">
        <v>6424</v>
      </c>
      <c r="K6426" s="234"/>
      <c r="L6426" s="234"/>
      <c r="M6426" s="234"/>
      <c r="N6426" s="234"/>
      <c r="O6426" s="234"/>
      <c r="P6426" s="234"/>
      <c r="Q6426" s="7">
        <v>34817</v>
      </c>
      <c r="R6426" s="234">
        <v>0.33928599999999998</v>
      </c>
      <c r="S6426" s="234">
        <v>0.34263399999999999</v>
      </c>
      <c r="T6426" s="234">
        <v>0.33482099999999998</v>
      </c>
      <c r="U6426" s="234">
        <v>0.34151799999999999</v>
      </c>
      <c r="V6426" s="192">
        <v>0.29259200000000002</v>
      </c>
      <c r="W6426" s="234">
        <v>195316800</v>
      </c>
      <c r="X6426" s="194">
        <f t="shared" si="201"/>
        <v>9.8990763623311752E-3</v>
      </c>
      <c r="Y6426" s="193"/>
      <c r="Z6426" s="197">
        <v>6424</v>
      </c>
    </row>
    <row r="6427" spans="1:26" ht="14.4" x14ac:dyDescent="0.3">
      <c r="A6427" s="7">
        <v>34816</v>
      </c>
      <c r="B6427" s="191">
        <v>512.70001200000002</v>
      </c>
      <c r="C6427" s="191">
        <v>513.61999500000002</v>
      </c>
      <c r="D6427" s="191">
        <v>511.63000499999998</v>
      </c>
      <c r="E6427" s="191">
        <v>513.54998799999998</v>
      </c>
      <c r="F6427" s="192">
        <v>513.54998799999998</v>
      </c>
      <c r="G6427" s="191">
        <v>350850000</v>
      </c>
      <c r="H6427" s="194">
        <f t="shared" si="200"/>
        <v>1.7360727321692978E-3</v>
      </c>
      <c r="I6427" s="193"/>
      <c r="J6427" s="197">
        <v>6425</v>
      </c>
      <c r="K6427" s="234"/>
      <c r="L6427" s="234"/>
      <c r="M6427" s="234"/>
      <c r="N6427" s="234"/>
      <c r="O6427" s="234"/>
      <c r="P6427" s="234"/>
      <c r="Q6427" s="7">
        <v>34816</v>
      </c>
      <c r="R6427" s="234">
        <v>0.34375</v>
      </c>
      <c r="S6427" s="234">
        <v>0.34375</v>
      </c>
      <c r="T6427" s="234">
        <v>0.33705400000000002</v>
      </c>
      <c r="U6427" s="234">
        <v>0.33817000000000003</v>
      </c>
      <c r="V6427" s="192">
        <v>0.28972399999999998</v>
      </c>
      <c r="W6427" s="234">
        <v>139865600</v>
      </c>
      <c r="X6427" s="194">
        <f t="shared" si="201"/>
        <v>-9.8020451686992027E-3</v>
      </c>
      <c r="Y6427" s="193"/>
      <c r="Z6427" s="197">
        <v>6425</v>
      </c>
    </row>
    <row r="6428" spans="1:26" ht="14.4" x14ac:dyDescent="0.3">
      <c r="A6428" s="7">
        <v>34815</v>
      </c>
      <c r="B6428" s="191">
        <v>511.98998999999998</v>
      </c>
      <c r="C6428" s="191">
        <v>513.03997800000002</v>
      </c>
      <c r="D6428" s="191">
        <v>510.47000100000002</v>
      </c>
      <c r="E6428" s="191">
        <v>512.65997300000004</v>
      </c>
      <c r="F6428" s="192">
        <v>512.65997300000004</v>
      </c>
      <c r="G6428" s="191">
        <v>350810000</v>
      </c>
      <c r="H6428" s="194">
        <f t="shared" si="200"/>
        <v>1.0935306116867827E-3</v>
      </c>
      <c r="I6428" s="193"/>
      <c r="J6428" s="197">
        <v>6426</v>
      </c>
      <c r="K6428" s="234"/>
      <c r="L6428" s="234"/>
      <c r="M6428" s="234"/>
      <c r="N6428" s="234"/>
      <c r="O6428" s="234"/>
      <c r="P6428" s="234"/>
      <c r="Q6428" s="7">
        <v>34815</v>
      </c>
      <c r="R6428" s="234">
        <v>0.33593800000000001</v>
      </c>
      <c r="S6428" s="234">
        <v>0.34598200000000001</v>
      </c>
      <c r="T6428" s="234">
        <v>0.33370499999999997</v>
      </c>
      <c r="U6428" s="234">
        <v>0.34151799999999999</v>
      </c>
      <c r="V6428" s="192">
        <v>0.29259200000000002</v>
      </c>
      <c r="W6428" s="234">
        <v>230440000</v>
      </c>
      <c r="X6428" s="194">
        <f t="shared" si="201"/>
        <v>1.3242464539007071E-2</v>
      </c>
      <c r="Y6428" s="193"/>
      <c r="Z6428" s="197">
        <v>6426</v>
      </c>
    </row>
    <row r="6429" spans="1:26" ht="14.4" x14ac:dyDescent="0.3">
      <c r="A6429" s="7">
        <v>34814</v>
      </c>
      <c r="B6429" s="191">
        <v>512.79998799999998</v>
      </c>
      <c r="C6429" s="191">
        <v>513.53997800000002</v>
      </c>
      <c r="D6429" s="191">
        <v>511.32000699999998</v>
      </c>
      <c r="E6429" s="191">
        <v>512.09997599999997</v>
      </c>
      <c r="F6429" s="192">
        <v>512.09997599999997</v>
      </c>
      <c r="G6429" s="191">
        <v>351790000</v>
      </c>
      <c r="H6429" s="194">
        <f t="shared" si="200"/>
        <v>-1.5403672851770744E-3</v>
      </c>
      <c r="I6429" s="193"/>
      <c r="J6429" s="197">
        <v>6427</v>
      </c>
      <c r="K6429" s="234"/>
      <c r="L6429" s="234"/>
      <c r="M6429" s="234"/>
      <c r="N6429" s="234"/>
      <c r="O6429" s="234"/>
      <c r="P6429" s="234"/>
      <c r="Q6429" s="7">
        <v>34814</v>
      </c>
      <c r="R6429" s="234">
        <v>0.34932999999999997</v>
      </c>
      <c r="S6429" s="234">
        <v>0.35156300000000001</v>
      </c>
      <c r="T6429" s="234">
        <v>0.33258900000000002</v>
      </c>
      <c r="U6429" s="234">
        <v>0.33705400000000002</v>
      </c>
      <c r="V6429" s="192">
        <v>0.28876800000000002</v>
      </c>
      <c r="W6429" s="234">
        <v>273638400</v>
      </c>
      <c r="X6429" s="194">
        <f t="shared" si="201"/>
        <v>-3.2051754768209567E-2</v>
      </c>
      <c r="Y6429" s="193"/>
      <c r="Z6429" s="197">
        <v>6427</v>
      </c>
    </row>
    <row r="6430" spans="1:26" ht="14.4" x14ac:dyDescent="0.3">
      <c r="A6430" s="7">
        <v>34813</v>
      </c>
      <c r="B6430" s="191">
        <v>508.48998999999998</v>
      </c>
      <c r="C6430" s="191">
        <v>513.02002000000005</v>
      </c>
      <c r="D6430" s="191">
        <v>507.44000199999999</v>
      </c>
      <c r="E6430" s="191">
        <v>512.89001499999995</v>
      </c>
      <c r="F6430" s="192">
        <v>512.89001499999995</v>
      </c>
      <c r="G6430" s="191">
        <v>326280000</v>
      </c>
      <c r="H6430" s="194">
        <f t="shared" si="200"/>
        <v>8.6531201921988109E-3</v>
      </c>
      <c r="I6430" s="193"/>
      <c r="J6430" s="197">
        <v>6428</v>
      </c>
      <c r="K6430" s="234"/>
      <c r="L6430" s="234"/>
      <c r="M6430" s="234"/>
      <c r="N6430" s="234"/>
      <c r="O6430" s="234"/>
      <c r="P6430" s="234"/>
      <c r="Q6430" s="7">
        <v>34813</v>
      </c>
      <c r="R6430" s="234">
        <v>0.34821400000000002</v>
      </c>
      <c r="S6430" s="234">
        <v>0.35379500000000003</v>
      </c>
      <c r="T6430" s="234">
        <v>0.34375</v>
      </c>
      <c r="U6430" s="234">
        <v>0.34821400000000002</v>
      </c>
      <c r="V6430" s="192">
        <v>0.29832999999999998</v>
      </c>
      <c r="W6430" s="234">
        <v>272238400</v>
      </c>
      <c r="X6430" s="194">
        <f t="shared" si="201"/>
        <v>-3.1942690269508509E-3</v>
      </c>
      <c r="Y6430" s="193"/>
      <c r="Z6430" s="197">
        <v>6428</v>
      </c>
    </row>
    <row r="6431" spans="1:26" ht="14.4" x14ac:dyDescent="0.3">
      <c r="A6431" s="7">
        <v>34810</v>
      </c>
      <c r="B6431" s="191">
        <v>505.63000499999998</v>
      </c>
      <c r="C6431" s="191">
        <v>508.48998999999998</v>
      </c>
      <c r="D6431" s="191">
        <v>505.63000499999998</v>
      </c>
      <c r="E6431" s="191">
        <v>508.48998999999998</v>
      </c>
      <c r="F6431" s="192">
        <v>508.48998999999998</v>
      </c>
      <c r="G6431" s="191">
        <v>403250000</v>
      </c>
      <c r="H6431" s="194">
        <f t="shared" si="200"/>
        <v>6.3329591779044654E-3</v>
      </c>
      <c r="I6431" s="193"/>
      <c r="J6431" s="197">
        <v>6429</v>
      </c>
      <c r="K6431" s="234"/>
      <c r="L6431" s="234"/>
      <c r="M6431" s="234"/>
      <c r="N6431" s="234"/>
      <c r="O6431" s="234"/>
      <c r="P6431" s="234"/>
      <c r="Q6431" s="7">
        <v>34810</v>
      </c>
      <c r="R6431" s="234">
        <v>0.33258900000000002</v>
      </c>
      <c r="S6431" s="234">
        <v>0.35267900000000002</v>
      </c>
      <c r="T6431" s="234">
        <v>0.33147300000000002</v>
      </c>
      <c r="U6431" s="234">
        <v>0.34932999999999997</v>
      </c>
      <c r="V6431" s="192">
        <v>0.299286</v>
      </c>
      <c r="W6431" s="234">
        <v>666624000</v>
      </c>
      <c r="X6431" s="194">
        <f t="shared" si="201"/>
        <v>3.9866301613553236E-2</v>
      </c>
      <c r="Y6431" s="193"/>
      <c r="Z6431" s="197">
        <v>6429</v>
      </c>
    </row>
    <row r="6432" spans="1:26" ht="14.4" x14ac:dyDescent="0.3">
      <c r="A6432" s="7">
        <v>34809</v>
      </c>
      <c r="B6432" s="191">
        <v>504.92001299999998</v>
      </c>
      <c r="C6432" s="191">
        <v>506.5</v>
      </c>
      <c r="D6432" s="191">
        <v>503.44000199999999</v>
      </c>
      <c r="E6432" s="191">
        <v>505.290009</v>
      </c>
      <c r="F6432" s="192">
        <v>505.290009</v>
      </c>
      <c r="G6432" s="191">
        <v>368450000</v>
      </c>
      <c r="H6432" s="194">
        <f t="shared" si="200"/>
        <v>7.327814118550588E-4</v>
      </c>
      <c r="I6432" s="193"/>
      <c r="J6432" s="197">
        <v>6430</v>
      </c>
      <c r="K6432" s="234"/>
      <c r="L6432" s="234"/>
      <c r="M6432" s="234"/>
      <c r="N6432" s="234"/>
      <c r="O6432" s="234"/>
      <c r="P6432" s="234"/>
      <c r="Q6432" s="7">
        <v>34809</v>
      </c>
      <c r="R6432" s="234">
        <v>0.33147300000000002</v>
      </c>
      <c r="S6432" s="234">
        <v>0.34375</v>
      </c>
      <c r="T6432" s="234">
        <v>0.32700899999999999</v>
      </c>
      <c r="U6432" s="234">
        <v>0.33593800000000001</v>
      </c>
      <c r="V6432" s="192">
        <v>0.28781200000000001</v>
      </c>
      <c r="W6432" s="234">
        <v>329504000</v>
      </c>
      <c r="X6432" s="194">
        <f t="shared" si="201"/>
        <v>3.4364779874213894E-2</v>
      </c>
      <c r="Y6432" s="193"/>
      <c r="Z6432" s="197">
        <v>6430</v>
      </c>
    </row>
    <row r="6433" spans="1:26" ht="14.4" x14ac:dyDescent="0.3">
      <c r="A6433" s="7">
        <v>34808</v>
      </c>
      <c r="B6433" s="191">
        <v>505.36999500000002</v>
      </c>
      <c r="C6433" s="191">
        <v>505.89001500000001</v>
      </c>
      <c r="D6433" s="191">
        <v>501.19000199999999</v>
      </c>
      <c r="E6433" s="191">
        <v>504.92001299999998</v>
      </c>
      <c r="F6433" s="192">
        <v>504.92001299999998</v>
      </c>
      <c r="G6433" s="191">
        <v>378050000</v>
      </c>
      <c r="H6433" s="194">
        <f t="shared" si="200"/>
        <v>-8.9040110107849613E-4</v>
      </c>
      <c r="I6433" s="193"/>
      <c r="J6433" s="197">
        <v>6431</v>
      </c>
      <c r="K6433" s="234"/>
      <c r="L6433" s="234"/>
      <c r="M6433" s="234"/>
      <c r="N6433" s="234"/>
      <c r="O6433" s="234"/>
      <c r="P6433" s="234"/>
      <c r="Q6433" s="7">
        <v>34808</v>
      </c>
      <c r="R6433" s="234">
        <v>0.33482099999999998</v>
      </c>
      <c r="S6433" s="234">
        <v>0.33482099999999998</v>
      </c>
      <c r="T6433" s="234">
        <v>0.31807999999999997</v>
      </c>
      <c r="U6433" s="234">
        <v>0.32477699999999998</v>
      </c>
      <c r="V6433" s="192">
        <v>0.27825</v>
      </c>
      <c r="W6433" s="234">
        <v>279428800</v>
      </c>
      <c r="X6433" s="194">
        <f t="shared" si="201"/>
        <v>-2.9997734046818179E-2</v>
      </c>
      <c r="Y6433" s="193"/>
      <c r="Z6433" s="197">
        <v>6431</v>
      </c>
    </row>
    <row r="6434" spans="1:26" ht="14.4" x14ac:dyDescent="0.3">
      <c r="A6434" s="7">
        <v>34807</v>
      </c>
      <c r="B6434" s="191">
        <v>506.42999300000002</v>
      </c>
      <c r="C6434" s="191">
        <v>507.64999399999999</v>
      </c>
      <c r="D6434" s="191">
        <v>504.11999500000002</v>
      </c>
      <c r="E6434" s="191">
        <v>505.36999500000002</v>
      </c>
      <c r="F6434" s="192">
        <v>505.36999500000002</v>
      </c>
      <c r="G6434" s="191">
        <v>344680000</v>
      </c>
      <c r="H6434" s="194">
        <f t="shared" si="200"/>
        <v>-1.5016102433997481E-3</v>
      </c>
      <c r="I6434" s="193"/>
      <c r="J6434" s="197">
        <v>6432</v>
      </c>
      <c r="K6434" s="234"/>
      <c r="L6434" s="234"/>
      <c r="M6434" s="234"/>
      <c r="N6434" s="234"/>
      <c r="O6434" s="234"/>
      <c r="P6434" s="234"/>
      <c r="Q6434" s="7">
        <v>34807</v>
      </c>
      <c r="R6434" s="234">
        <v>0.34375</v>
      </c>
      <c r="S6434" s="234">
        <v>0.34486600000000001</v>
      </c>
      <c r="T6434" s="234">
        <v>0.33482099999999998</v>
      </c>
      <c r="U6434" s="234">
        <v>0.33482099999999998</v>
      </c>
      <c r="V6434" s="192">
        <v>0.28685500000000003</v>
      </c>
      <c r="W6434" s="234">
        <v>231134400</v>
      </c>
      <c r="X6434" s="194">
        <f t="shared" si="201"/>
        <v>-2.2803688651639002E-2</v>
      </c>
      <c r="Y6434" s="193"/>
      <c r="Z6434" s="197">
        <v>6432</v>
      </c>
    </row>
    <row r="6435" spans="1:26" ht="14.4" x14ac:dyDescent="0.3">
      <c r="A6435" s="7">
        <v>34806</v>
      </c>
      <c r="B6435" s="191">
        <v>509.23001099999999</v>
      </c>
      <c r="C6435" s="191">
        <v>512.03002900000001</v>
      </c>
      <c r="D6435" s="191">
        <v>505.42999300000002</v>
      </c>
      <c r="E6435" s="191">
        <v>506.13000499999998</v>
      </c>
      <c r="F6435" s="192">
        <v>506.13000499999998</v>
      </c>
      <c r="G6435" s="191">
        <v>333930000</v>
      </c>
      <c r="H6435" s="194">
        <f t="shared" si="200"/>
        <v>-6.0876341398504253E-3</v>
      </c>
      <c r="I6435" s="193"/>
      <c r="J6435" s="197">
        <v>6433</v>
      </c>
      <c r="K6435" s="234"/>
      <c r="L6435" s="234"/>
      <c r="M6435" s="234"/>
      <c r="N6435" s="234"/>
      <c r="O6435" s="234"/>
      <c r="P6435" s="234"/>
      <c r="Q6435" s="7">
        <v>34806</v>
      </c>
      <c r="R6435" s="234">
        <v>0.34040199999999998</v>
      </c>
      <c r="S6435" s="234">
        <v>0.35156300000000001</v>
      </c>
      <c r="T6435" s="234">
        <v>0.33817000000000003</v>
      </c>
      <c r="U6435" s="234">
        <v>0.34263399999999999</v>
      </c>
      <c r="V6435" s="192">
        <v>0.293549</v>
      </c>
      <c r="W6435" s="234">
        <v>208812800</v>
      </c>
      <c r="X6435" s="194">
        <f t="shared" si="201"/>
        <v>3.2707661180072785E-3</v>
      </c>
      <c r="Y6435" s="193"/>
      <c r="Z6435" s="197">
        <v>6433</v>
      </c>
    </row>
    <row r="6436" spans="1:26" ht="14.4" x14ac:dyDescent="0.3">
      <c r="A6436" s="7">
        <v>34802</v>
      </c>
      <c r="B6436" s="191">
        <v>507.19000199999999</v>
      </c>
      <c r="C6436" s="191">
        <v>509.82998700000002</v>
      </c>
      <c r="D6436" s="191">
        <v>507.17001299999998</v>
      </c>
      <c r="E6436" s="191">
        <v>509.23001099999999</v>
      </c>
      <c r="F6436" s="192">
        <v>509.23001099999999</v>
      </c>
      <c r="G6436" s="191">
        <v>301580000</v>
      </c>
      <c r="H6436" s="194">
        <f t="shared" si="200"/>
        <v>4.0617503937481559E-3</v>
      </c>
      <c r="I6436" s="193"/>
      <c r="J6436" s="197">
        <v>6434</v>
      </c>
      <c r="K6436" s="234"/>
      <c r="L6436" s="234"/>
      <c r="M6436" s="234"/>
      <c r="N6436" s="234"/>
      <c r="O6436" s="234"/>
      <c r="P6436" s="234"/>
      <c r="Q6436" s="7">
        <v>34802</v>
      </c>
      <c r="R6436" s="234">
        <v>0.35044599999999998</v>
      </c>
      <c r="S6436" s="234">
        <v>0.35044599999999998</v>
      </c>
      <c r="T6436" s="234">
        <v>0.33817000000000003</v>
      </c>
      <c r="U6436" s="234">
        <v>0.34151799999999999</v>
      </c>
      <c r="V6436" s="192">
        <v>0.29259200000000002</v>
      </c>
      <c r="W6436" s="234">
        <v>174361600</v>
      </c>
      <c r="X6436" s="194">
        <f t="shared" si="201"/>
        <v>-1.9233734455133461E-2</v>
      </c>
      <c r="Y6436" s="193"/>
      <c r="Z6436" s="197">
        <v>6434</v>
      </c>
    </row>
    <row r="6437" spans="1:26" ht="14.4" x14ac:dyDescent="0.3">
      <c r="A6437" s="7">
        <v>34801</v>
      </c>
      <c r="B6437" s="191">
        <v>505.58999599999999</v>
      </c>
      <c r="C6437" s="191">
        <v>507.17001299999998</v>
      </c>
      <c r="D6437" s="191">
        <v>505.07000699999998</v>
      </c>
      <c r="E6437" s="191">
        <v>507.17001299999998</v>
      </c>
      <c r="F6437" s="192">
        <v>507.17001299999998</v>
      </c>
      <c r="G6437" s="191">
        <v>327880000</v>
      </c>
      <c r="H6437" s="194">
        <f t="shared" si="200"/>
        <v>3.2441477325661299E-3</v>
      </c>
      <c r="I6437" s="193"/>
      <c r="J6437" s="197">
        <v>6435</v>
      </c>
      <c r="K6437" s="234"/>
      <c r="L6437" s="234"/>
      <c r="M6437" s="234"/>
      <c r="N6437" s="234"/>
      <c r="O6437" s="234"/>
      <c r="P6437" s="234"/>
      <c r="Q6437" s="7">
        <v>34801</v>
      </c>
      <c r="R6437" s="234">
        <v>0.34151799999999999</v>
      </c>
      <c r="S6437" s="234">
        <v>0.35379500000000003</v>
      </c>
      <c r="T6437" s="234">
        <v>0.33370499999999997</v>
      </c>
      <c r="U6437" s="234">
        <v>0.34821400000000002</v>
      </c>
      <c r="V6437" s="192">
        <v>0.29832999999999998</v>
      </c>
      <c r="W6437" s="234">
        <v>474712000</v>
      </c>
      <c r="X6437" s="194">
        <f t="shared" si="201"/>
        <v>3.3113087322694891E-2</v>
      </c>
      <c r="Y6437" s="193"/>
      <c r="Z6437" s="197">
        <v>6435</v>
      </c>
    </row>
    <row r="6438" spans="1:26" ht="14.4" x14ac:dyDescent="0.3">
      <c r="A6438" s="7">
        <v>34800</v>
      </c>
      <c r="B6438" s="191">
        <v>507.23998999999998</v>
      </c>
      <c r="C6438" s="191">
        <v>508.85000600000001</v>
      </c>
      <c r="D6438" s="191">
        <v>505.290009</v>
      </c>
      <c r="E6438" s="191">
        <v>505.52999899999998</v>
      </c>
      <c r="F6438" s="192">
        <v>505.52999899999998</v>
      </c>
      <c r="G6438" s="191">
        <v>310660000</v>
      </c>
      <c r="H6438" s="194">
        <f t="shared" si="200"/>
        <v>-2.9190962127158934E-3</v>
      </c>
      <c r="I6438" s="193"/>
      <c r="J6438" s="197">
        <v>6436</v>
      </c>
      <c r="K6438" s="234"/>
      <c r="L6438" s="234"/>
      <c r="M6438" s="234"/>
      <c r="N6438" s="234"/>
      <c r="O6438" s="234"/>
      <c r="P6438" s="234"/>
      <c r="Q6438" s="7">
        <v>34800</v>
      </c>
      <c r="R6438" s="234">
        <v>0.328125</v>
      </c>
      <c r="S6438" s="234">
        <v>0.33817000000000003</v>
      </c>
      <c r="T6438" s="234">
        <v>0.32700899999999999</v>
      </c>
      <c r="U6438" s="234">
        <v>0.33705400000000002</v>
      </c>
      <c r="V6438" s="192">
        <v>0.28876800000000002</v>
      </c>
      <c r="W6438" s="234">
        <v>214513600</v>
      </c>
      <c r="X6438" s="194">
        <f t="shared" si="201"/>
        <v>3.0717941762266124E-2</v>
      </c>
      <c r="Y6438" s="193"/>
      <c r="Z6438" s="197">
        <v>6436</v>
      </c>
    </row>
    <row r="6439" spans="1:26" ht="14.4" x14ac:dyDescent="0.3">
      <c r="A6439" s="7">
        <v>34799</v>
      </c>
      <c r="B6439" s="191">
        <v>506.29998799999998</v>
      </c>
      <c r="C6439" s="191">
        <v>507.01001000000002</v>
      </c>
      <c r="D6439" s="191">
        <v>504.60998499999999</v>
      </c>
      <c r="E6439" s="191">
        <v>507.01001000000002</v>
      </c>
      <c r="F6439" s="192">
        <v>507.01001000000002</v>
      </c>
      <c r="G6439" s="191">
        <v>260980000</v>
      </c>
      <c r="H6439" s="194">
        <f t="shared" si="200"/>
        <v>1.1650349213194295E-3</v>
      </c>
      <c r="I6439" s="193"/>
      <c r="J6439" s="197">
        <v>6437</v>
      </c>
      <c r="K6439" s="234"/>
      <c r="L6439" s="234"/>
      <c r="M6439" s="234"/>
      <c r="N6439" s="234"/>
      <c r="O6439" s="234"/>
      <c r="P6439" s="234"/>
      <c r="Q6439" s="7">
        <v>34799</v>
      </c>
      <c r="R6439" s="234">
        <v>0.32924100000000001</v>
      </c>
      <c r="S6439" s="234">
        <v>0.33035700000000001</v>
      </c>
      <c r="T6439" s="234">
        <v>0.32254500000000003</v>
      </c>
      <c r="U6439" s="234">
        <v>0.32700899999999999</v>
      </c>
      <c r="V6439" s="192">
        <v>0.28016200000000002</v>
      </c>
      <c r="W6439" s="234">
        <v>117801600</v>
      </c>
      <c r="X6439" s="194">
        <f t="shared" si="201"/>
        <v>-3.400707176345723E-3</v>
      </c>
      <c r="Y6439" s="193"/>
      <c r="Z6439" s="197">
        <v>6437</v>
      </c>
    </row>
    <row r="6440" spans="1:26" ht="14.4" x14ac:dyDescent="0.3">
      <c r="A6440" s="7">
        <v>34796</v>
      </c>
      <c r="B6440" s="191">
        <v>506.13000499999998</v>
      </c>
      <c r="C6440" s="191">
        <v>507.19000199999999</v>
      </c>
      <c r="D6440" s="191">
        <v>503.58999599999999</v>
      </c>
      <c r="E6440" s="191">
        <v>506.42001299999998</v>
      </c>
      <c r="F6440" s="192">
        <v>506.42001299999998</v>
      </c>
      <c r="G6440" s="191">
        <v>314760000</v>
      </c>
      <c r="H6440" s="194">
        <f t="shared" si="200"/>
        <v>6.7188193316161735E-4</v>
      </c>
      <c r="I6440" s="193"/>
      <c r="J6440" s="197">
        <v>6438</v>
      </c>
      <c r="K6440" s="234"/>
      <c r="L6440" s="234"/>
      <c r="M6440" s="234"/>
      <c r="N6440" s="234"/>
      <c r="O6440" s="234"/>
      <c r="P6440" s="234"/>
      <c r="Q6440" s="7">
        <v>34796</v>
      </c>
      <c r="R6440" s="234">
        <v>0.33035700000000001</v>
      </c>
      <c r="S6440" s="234">
        <v>0.33147300000000002</v>
      </c>
      <c r="T6440" s="234">
        <v>0.32366099999999998</v>
      </c>
      <c r="U6440" s="234">
        <v>0.328125</v>
      </c>
      <c r="V6440" s="192">
        <v>0.28111799999999998</v>
      </c>
      <c r="W6440" s="234">
        <v>295724800</v>
      </c>
      <c r="X6440" s="194">
        <f t="shared" si="201"/>
        <v>0</v>
      </c>
      <c r="Y6440" s="193"/>
      <c r="Z6440" s="197">
        <v>6438</v>
      </c>
    </row>
    <row r="6441" spans="1:26" ht="14.4" x14ac:dyDescent="0.3">
      <c r="A6441" s="7">
        <v>34795</v>
      </c>
      <c r="B6441" s="191">
        <v>505.63000499999998</v>
      </c>
      <c r="C6441" s="191">
        <v>507.10000600000001</v>
      </c>
      <c r="D6441" s="191">
        <v>505</v>
      </c>
      <c r="E6441" s="191">
        <v>506.07998700000002</v>
      </c>
      <c r="F6441" s="192">
        <v>506.07998700000002</v>
      </c>
      <c r="G6441" s="191">
        <v>320460000</v>
      </c>
      <c r="H6441" s="194">
        <f t="shared" si="200"/>
        <v>1.008722813732978E-3</v>
      </c>
      <c r="I6441" s="193"/>
      <c r="J6441" s="197">
        <v>6439</v>
      </c>
      <c r="K6441" s="234"/>
      <c r="L6441" s="234"/>
      <c r="M6441" s="234"/>
      <c r="N6441" s="234"/>
      <c r="O6441" s="234"/>
      <c r="P6441" s="234"/>
      <c r="Q6441" s="7">
        <v>34795</v>
      </c>
      <c r="R6441" s="234">
        <v>0.33258900000000002</v>
      </c>
      <c r="S6441" s="234">
        <v>0.33928599999999998</v>
      </c>
      <c r="T6441" s="234">
        <v>0.317243</v>
      </c>
      <c r="U6441" s="234">
        <v>0.328125</v>
      </c>
      <c r="V6441" s="192">
        <v>0.28111799999999998</v>
      </c>
      <c r="W6441" s="234">
        <v>722825600</v>
      </c>
      <c r="X6441" s="194">
        <f t="shared" si="201"/>
        <v>5.7554200414567616E-2</v>
      </c>
      <c r="Y6441" s="193"/>
      <c r="Z6441" s="197">
        <v>6439</v>
      </c>
    </row>
    <row r="6442" spans="1:26" ht="14.4" x14ac:dyDescent="0.3">
      <c r="A6442" s="7">
        <v>34794</v>
      </c>
      <c r="B6442" s="191">
        <v>505.26998900000001</v>
      </c>
      <c r="C6442" s="191">
        <v>505.57000699999998</v>
      </c>
      <c r="D6442" s="191">
        <v>503.17001299999998</v>
      </c>
      <c r="E6442" s="191">
        <v>505.57000699999998</v>
      </c>
      <c r="F6442" s="192">
        <v>505.57000699999998</v>
      </c>
      <c r="G6442" s="191">
        <v>315170000</v>
      </c>
      <c r="H6442" s="194">
        <f t="shared" si="200"/>
        <v>6.5318859657169663E-4</v>
      </c>
      <c r="I6442" s="193"/>
      <c r="J6442" s="197">
        <v>6440</v>
      </c>
      <c r="K6442" s="234"/>
      <c r="L6442" s="234"/>
      <c r="M6442" s="234"/>
      <c r="N6442" s="234"/>
      <c r="O6442" s="234"/>
      <c r="P6442" s="234"/>
      <c r="Q6442" s="7">
        <v>34794</v>
      </c>
      <c r="R6442" s="234">
        <v>0.30468800000000001</v>
      </c>
      <c r="S6442" s="234">
        <v>0.31026799999999999</v>
      </c>
      <c r="T6442" s="234">
        <v>0.30133900000000002</v>
      </c>
      <c r="U6442" s="234">
        <v>0.31026799999999999</v>
      </c>
      <c r="V6442" s="192">
        <v>0.26581900000000003</v>
      </c>
      <c r="W6442" s="234">
        <v>264857600</v>
      </c>
      <c r="X6442" s="194">
        <f t="shared" si="201"/>
        <v>2.5829133317382291E-2</v>
      </c>
      <c r="Y6442" s="193"/>
      <c r="Z6442" s="197">
        <v>6440</v>
      </c>
    </row>
    <row r="6443" spans="1:26" ht="14.4" x14ac:dyDescent="0.3">
      <c r="A6443" s="7">
        <v>34793</v>
      </c>
      <c r="B6443" s="191">
        <v>501.85000600000001</v>
      </c>
      <c r="C6443" s="191">
        <v>505.26001000000002</v>
      </c>
      <c r="D6443" s="191">
        <v>501.85000600000001</v>
      </c>
      <c r="E6443" s="191">
        <v>505.23998999999998</v>
      </c>
      <c r="F6443" s="192">
        <v>505.23998999999998</v>
      </c>
      <c r="G6443" s="191">
        <v>330580000</v>
      </c>
      <c r="H6443" s="194">
        <f t="shared" si="200"/>
        <v>6.7549745132412528E-3</v>
      </c>
      <c r="I6443" s="193"/>
      <c r="J6443" s="197">
        <v>6441</v>
      </c>
      <c r="K6443" s="234"/>
      <c r="L6443" s="234"/>
      <c r="M6443" s="234"/>
      <c r="N6443" s="234"/>
      <c r="O6443" s="234"/>
      <c r="P6443" s="234"/>
      <c r="Q6443" s="7">
        <v>34793</v>
      </c>
      <c r="R6443" s="234">
        <v>0.31919599999999998</v>
      </c>
      <c r="S6443" s="234">
        <v>0.32031300000000001</v>
      </c>
      <c r="T6443" s="234">
        <v>0.30022300000000002</v>
      </c>
      <c r="U6443" s="234">
        <v>0.30245499999999997</v>
      </c>
      <c r="V6443" s="192">
        <v>0.25912600000000002</v>
      </c>
      <c r="W6443" s="234">
        <v>428198400</v>
      </c>
      <c r="X6443" s="194">
        <f t="shared" si="201"/>
        <v>-4.5773247506959873E-2</v>
      </c>
      <c r="Y6443" s="193"/>
      <c r="Z6443" s="197">
        <v>6441</v>
      </c>
    </row>
    <row r="6444" spans="1:26" ht="14.4" x14ac:dyDescent="0.3">
      <c r="A6444" s="7">
        <v>34792</v>
      </c>
      <c r="B6444" s="191">
        <v>500.70001200000002</v>
      </c>
      <c r="C6444" s="191">
        <v>501.91000400000001</v>
      </c>
      <c r="D6444" s="191">
        <v>500.20001200000002</v>
      </c>
      <c r="E6444" s="191">
        <v>501.85000600000001</v>
      </c>
      <c r="F6444" s="192">
        <v>501.85000600000001</v>
      </c>
      <c r="G6444" s="191">
        <v>296430000</v>
      </c>
      <c r="H6444" s="194">
        <f t="shared" si="200"/>
        <v>2.2767969892576105E-3</v>
      </c>
      <c r="I6444" s="193"/>
      <c r="J6444" s="197">
        <v>6442</v>
      </c>
      <c r="K6444" s="234"/>
      <c r="L6444" s="234"/>
      <c r="M6444" s="234"/>
      <c r="N6444" s="234"/>
      <c r="O6444" s="234"/>
      <c r="P6444" s="234"/>
      <c r="Q6444" s="7">
        <v>34792</v>
      </c>
      <c r="R6444" s="234">
        <v>0.31696400000000002</v>
      </c>
      <c r="S6444" s="234">
        <v>0.31919599999999998</v>
      </c>
      <c r="T6444" s="234">
        <v>0.31361600000000001</v>
      </c>
      <c r="U6444" s="234">
        <v>0.31696400000000002</v>
      </c>
      <c r="V6444" s="192">
        <v>0.27155600000000002</v>
      </c>
      <c r="W6444" s="234">
        <v>154302400</v>
      </c>
      <c r="X6444" s="194">
        <f t="shared" si="201"/>
        <v>7.0908308732997019E-3</v>
      </c>
      <c r="Y6444" s="193"/>
      <c r="Z6444" s="197">
        <v>6442</v>
      </c>
    </row>
    <row r="6445" spans="1:26" ht="14.4" x14ac:dyDescent="0.3">
      <c r="A6445" s="7">
        <v>34789</v>
      </c>
      <c r="B6445" s="191">
        <v>501.94000199999999</v>
      </c>
      <c r="C6445" s="191">
        <v>502.22000100000002</v>
      </c>
      <c r="D6445" s="191">
        <v>495.70001200000002</v>
      </c>
      <c r="E6445" s="191">
        <v>500.709991</v>
      </c>
      <c r="F6445" s="192">
        <v>500.709991</v>
      </c>
      <c r="G6445" s="191">
        <v>353060000</v>
      </c>
      <c r="H6445" s="194">
        <f t="shared" si="200"/>
        <v>-3.006670377510557E-3</v>
      </c>
      <c r="I6445" s="193"/>
      <c r="J6445" s="197">
        <v>6443</v>
      </c>
      <c r="K6445" s="234"/>
      <c r="L6445" s="234"/>
      <c r="M6445" s="234"/>
      <c r="N6445" s="234"/>
      <c r="O6445" s="234"/>
      <c r="P6445" s="234"/>
      <c r="Q6445" s="7">
        <v>34789</v>
      </c>
      <c r="R6445" s="234">
        <v>0.31361600000000001</v>
      </c>
      <c r="S6445" s="234">
        <v>0.31807999999999997</v>
      </c>
      <c r="T6445" s="234">
        <v>0.31026799999999999</v>
      </c>
      <c r="U6445" s="234">
        <v>0.31473200000000001</v>
      </c>
      <c r="V6445" s="192">
        <v>0.26964399999999999</v>
      </c>
      <c r="W6445" s="234">
        <v>183243200</v>
      </c>
      <c r="X6445" s="194">
        <f t="shared" si="201"/>
        <v>-3.5328898743533345E-3</v>
      </c>
      <c r="Y6445" s="193"/>
      <c r="Z6445" s="197">
        <v>6443</v>
      </c>
    </row>
    <row r="6446" spans="1:26" ht="14.4" x14ac:dyDescent="0.3">
      <c r="A6446" s="7">
        <v>34788</v>
      </c>
      <c r="B6446" s="191">
        <v>503.17001299999998</v>
      </c>
      <c r="C6446" s="191">
        <v>504.66000400000001</v>
      </c>
      <c r="D6446" s="191">
        <v>501</v>
      </c>
      <c r="E6446" s="191">
        <v>502.22000100000002</v>
      </c>
      <c r="F6446" s="192">
        <v>502.22000100000002</v>
      </c>
      <c r="G6446" s="191">
        <v>362940000</v>
      </c>
      <c r="H6446" s="194">
        <f t="shared" si="200"/>
        <v>-1.7888257452379575E-3</v>
      </c>
      <c r="I6446" s="193"/>
      <c r="J6446" s="197">
        <v>6444</v>
      </c>
      <c r="K6446" s="234"/>
      <c r="L6446" s="234"/>
      <c r="M6446" s="234"/>
      <c r="N6446" s="234"/>
      <c r="O6446" s="234"/>
      <c r="P6446" s="234"/>
      <c r="Q6446" s="7">
        <v>34788</v>
      </c>
      <c r="R6446" s="234">
        <v>0.30915199999999998</v>
      </c>
      <c r="S6446" s="234">
        <v>0.31696400000000002</v>
      </c>
      <c r="T6446" s="234">
        <v>0.30803599999999998</v>
      </c>
      <c r="U6446" s="234">
        <v>0.31584800000000002</v>
      </c>
      <c r="V6446" s="192">
        <v>0.27060000000000001</v>
      </c>
      <c r="W6446" s="234">
        <v>273414400</v>
      </c>
      <c r="X6446" s="194">
        <f t="shared" si="201"/>
        <v>2.9089069826697816E-2</v>
      </c>
      <c r="Y6446" s="193"/>
      <c r="Z6446" s="197">
        <v>6444</v>
      </c>
    </row>
    <row r="6447" spans="1:26" ht="14.4" x14ac:dyDescent="0.3">
      <c r="A6447" s="7">
        <v>34787</v>
      </c>
      <c r="B6447" s="191">
        <v>503.92001299999998</v>
      </c>
      <c r="C6447" s="191">
        <v>508.14999399999999</v>
      </c>
      <c r="D6447" s="191">
        <v>500.959991</v>
      </c>
      <c r="E6447" s="191">
        <v>503.11999500000002</v>
      </c>
      <c r="F6447" s="192">
        <v>503.11999500000002</v>
      </c>
      <c r="G6447" s="191">
        <v>385940000</v>
      </c>
      <c r="H6447" s="194">
        <f t="shared" si="200"/>
        <v>-1.5479242097390762E-3</v>
      </c>
      <c r="I6447" s="193"/>
      <c r="J6447" s="197">
        <v>6445</v>
      </c>
      <c r="K6447" s="234"/>
      <c r="L6447" s="234"/>
      <c r="M6447" s="234"/>
      <c r="N6447" s="234"/>
      <c r="O6447" s="234"/>
      <c r="P6447" s="234"/>
      <c r="Q6447" s="7">
        <v>34787</v>
      </c>
      <c r="R6447" s="234">
        <v>0.30357099999999998</v>
      </c>
      <c r="S6447" s="234">
        <v>0.31138399999999999</v>
      </c>
      <c r="T6447" s="234">
        <v>0.30245499999999997</v>
      </c>
      <c r="U6447" s="234">
        <v>0.30692000000000003</v>
      </c>
      <c r="V6447" s="192">
        <v>0.26295099999999999</v>
      </c>
      <c r="W6447" s="234">
        <v>496876800</v>
      </c>
      <c r="X6447" s="194">
        <f t="shared" si="201"/>
        <v>0</v>
      </c>
      <c r="Y6447" s="193"/>
      <c r="Z6447" s="197">
        <v>6445</v>
      </c>
    </row>
    <row r="6448" spans="1:26" ht="14.4" x14ac:dyDescent="0.3">
      <c r="A6448" s="7">
        <v>34786</v>
      </c>
      <c r="B6448" s="191">
        <v>503.19000199999999</v>
      </c>
      <c r="C6448" s="191">
        <v>503.91000400000001</v>
      </c>
      <c r="D6448" s="191">
        <v>501.82998700000002</v>
      </c>
      <c r="E6448" s="191">
        <v>503.89999399999999</v>
      </c>
      <c r="F6448" s="192">
        <v>503.89999399999999</v>
      </c>
      <c r="G6448" s="191">
        <v>320360000</v>
      </c>
      <c r="H6448" s="194">
        <f t="shared" si="200"/>
        <v>1.3910611750938854E-3</v>
      </c>
      <c r="I6448" s="193"/>
      <c r="J6448" s="197">
        <v>6446</v>
      </c>
      <c r="K6448" s="234"/>
      <c r="L6448" s="234"/>
      <c r="M6448" s="234"/>
      <c r="N6448" s="234"/>
      <c r="O6448" s="234"/>
      <c r="P6448" s="234"/>
      <c r="Q6448" s="7">
        <v>34786</v>
      </c>
      <c r="R6448" s="234">
        <v>0.32366099999999998</v>
      </c>
      <c r="S6448" s="234">
        <v>0.32449800000000001</v>
      </c>
      <c r="T6448" s="234">
        <v>0.30468800000000001</v>
      </c>
      <c r="U6448" s="234">
        <v>0.30692000000000003</v>
      </c>
      <c r="V6448" s="192">
        <v>0.26295099999999999</v>
      </c>
      <c r="W6448" s="234">
        <v>689796800</v>
      </c>
      <c r="X6448" s="194">
        <f t="shared" si="201"/>
        <v>-7.5629690823124221E-2</v>
      </c>
      <c r="Y6448" s="193"/>
      <c r="Z6448" s="197">
        <v>6446</v>
      </c>
    </row>
    <row r="6449" spans="1:26" ht="14.4" x14ac:dyDescent="0.3">
      <c r="A6449" s="7">
        <v>34785</v>
      </c>
      <c r="B6449" s="191">
        <v>500.97000100000002</v>
      </c>
      <c r="C6449" s="191">
        <v>503.20001200000002</v>
      </c>
      <c r="D6449" s="191">
        <v>500.92999300000002</v>
      </c>
      <c r="E6449" s="191">
        <v>503.20001200000002</v>
      </c>
      <c r="F6449" s="192">
        <v>503.20001200000002</v>
      </c>
      <c r="G6449" s="191">
        <v>296270000</v>
      </c>
      <c r="H6449" s="194">
        <f t="shared" si="200"/>
        <v>4.4513863016719642E-3</v>
      </c>
      <c r="I6449" s="193"/>
      <c r="J6449" s="197">
        <v>6447</v>
      </c>
      <c r="K6449" s="234"/>
      <c r="L6449" s="234"/>
      <c r="M6449" s="234"/>
      <c r="N6449" s="234"/>
      <c r="O6449" s="234"/>
      <c r="P6449" s="234"/>
      <c r="Q6449" s="7">
        <v>34785</v>
      </c>
      <c r="R6449" s="234">
        <v>0.33593800000000001</v>
      </c>
      <c r="S6449" s="234">
        <v>0.33593800000000001</v>
      </c>
      <c r="T6449" s="234">
        <v>0.32700899999999999</v>
      </c>
      <c r="U6449" s="234">
        <v>0.33203100000000002</v>
      </c>
      <c r="V6449" s="192">
        <v>0.28446500000000002</v>
      </c>
      <c r="W6449" s="234">
        <v>142800000</v>
      </c>
      <c r="X6449" s="194">
        <f t="shared" si="201"/>
        <v>-1.4901235593971635E-2</v>
      </c>
      <c r="Y6449" s="193"/>
      <c r="Z6449" s="197">
        <v>6447</v>
      </c>
    </row>
    <row r="6450" spans="1:26" ht="14.4" x14ac:dyDescent="0.3">
      <c r="A6450" s="7">
        <v>34782</v>
      </c>
      <c r="B6450" s="191">
        <v>496.07000699999998</v>
      </c>
      <c r="C6450" s="191">
        <v>500.97000100000002</v>
      </c>
      <c r="D6450" s="191">
        <v>496.07000699999998</v>
      </c>
      <c r="E6450" s="191">
        <v>500.97000100000002</v>
      </c>
      <c r="F6450" s="192">
        <v>500.97000100000002</v>
      </c>
      <c r="G6450" s="191">
        <v>358370000</v>
      </c>
      <c r="H6450" s="194">
        <f t="shared" si="200"/>
        <v>1.0121965679073336E-2</v>
      </c>
      <c r="I6450" s="193"/>
      <c r="J6450" s="197">
        <v>6448</v>
      </c>
      <c r="K6450" s="234"/>
      <c r="L6450" s="234"/>
      <c r="M6450" s="234"/>
      <c r="N6450" s="234"/>
      <c r="O6450" s="234"/>
      <c r="P6450" s="234"/>
      <c r="Q6450" s="7">
        <v>34782</v>
      </c>
      <c r="R6450" s="234">
        <v>0.33370499999999997</v>
      </c>
      <c r="S6450" s="234">
        <v>0.33817000000000003</v>
      </c>
      <c r="T6450" s="234">
        <v>0.33258900000000002</v>
      </c>
      <c r="U6450" s="234">
        <v>0.33705400000000002</v>
      </c>
      <c r="V6450" s="192">
        <v>0.28876800000000002</v>
      </c>
      <c r="W6450" s="234">
        <v>128116800</v>
      </c>
      <c r="X6450" s="194">
        <f t="shared" si="201"/>
        <v>1.6835277671161129E-2</v>
      </c>
      <c r="Y6450" s="193"/>
      <c r="Z6450" s="197">
        <v>6448</v>
      </c>
    </row>
    <row r="6451" spans="1:26" ht="14.4" x14ac:dyDescent="0.3">
      <c r="A6451" s="7">
        <v>34781</v>
      </c>
      <c r="B6451" s="191">
        <v>495.67001299999998</v>
      </c>
      <c r="C6451" s="191">
        <v>496.76998900000001</v>
      </c>
      <c r="D6451" s="191">
        <v>494.19000199999999</v>
      </c>
      <c r="E6451" s="191">
        <v>495.95001200000002</v>
      </c>
      <c r="F6451" s="192">
        <v>495.95001200000002</v>
      </c>
      <c r="G6451" s="191">
        <v>318530000</v>
      </c>
      <c r="H6451" s="194">
        <f t="shared" si="200"/>
        <v>5.6488993212512953E-4</v>
      </c>
      <c r="I6451" s="193"/>
      <c r="J6451" s="197">
        <v>6449</v>
      </c>
      <c r="K6451" s="234"/>
      <c r="L6451" s="234"/>
      <c r="M6451" s="234"/>
      <c r="N6451" s="234"/>
      <c r="O6451" s="234"/>
      <c r="P6451" s="234"/>
      <c r="Q6451" s="7">
        <v>34781</v>
      </c>
      <c r="R6451" s="234">
        <v>0.33817000000000003</v>
      </c>
      <c r="S6451" s="234">
        <v>0.33928599999999998</v>
      </c>
      <c r="T6451" s="234">
        <v>0.33021800000000001</v>
      </c>
      <c r="U6451" s="234">
        <v>0.33147300000000002</v>
      </c>
      <c r="V6451" s="192">
        <v>0.28398699999999999</v>
      </c>
      <c r="W6451" s="234">
        <v>170094400</v>
      </c>
      <c r="X6451" s="194">
        <f t="shared" si="201"/>
        <v>-2.4629239107288769E-2</v>
      </c>
      <c r="Y6451" s="193"/>
      <c r="Z6451" s="197">
        <v>6449</v>
      </c>
    </row>
    <row r="6452" spans="1:26" ht="14.4" x14ac:dyDescent="0.3">
      <c r="A6452" s="7">
        <v>34780</v>
      </c>
      <c r="B6452" s="191">
        <v>495.07000699999998</v>
      </c>
      <c r="C6452" s="191">
        <v>495.67001299999998</v>
      </c>
      <c r="D6452" s="191">
        <v>493.67001299999998</v>
      </c>
      <c r="E6452" s="191">
        <v>495.67001299999998</v>
      </c>
      <c r="F6452" s="192">
        <v>495.67001299999998</v>
      </c>
      <c r="G6452" s="191">
        <v>313120000</v>
      </c>
      <c r="H6452" s="194">
        <f t="shared" si="200"/>
        <v>1.2119619276390694E-3</v>
      </c>
      <c r="I6452" s="193"/>
      <c r="J6452" s="197">
        <v>6450</v>
      </c>
      <c r="K6452" s="234"/>
      <c r="L6452" s="234"/>
      <c r="M6452" s="234"/>
      <c r="N6452" s="234"/>
      <c r="O6452" s="234"/>
      <c r="P6452" s="234"/>
      <c r="Q6452" s="7">
        <v>34780</v>
      </c>
      <c r="R6452" s="234">
        <v>0.32366099999999998</v>
      </c>
      <c r="S6452" s="234">
        <v>0.35267900000000002</v>
      </c>
      <c r="T6452" s="234">
        <v>0.32366099999999998</v>
      </c>
      <c r="U6452" s="234">
        <v>0.33984399999999998</v>
      </c>
      <c r="V6452" s="192">
        <v>0.29115799999999997</v>
      </c>
      <c r="W6452" s="234">
        <v>479147200</v>
      </c>
      <c r="X6452" s="194">
        <f t="shared" si="201"/>
        <v>4.9997475603511032E-2</v>
      </c>
      <c r="Y6452" s="193"/>
      <c r="Z6452" s="197">
        <v>6450</v>
      </c>
    </row>
    <row r="6453" spans="1:26" ht="14.4" x14ac:dyDescent="0.3">
      <c r="A6453" s="7">
        <v>34779</v>
      </c>
      <c r="B6453" s="191">
        <v>496.14999399999999</v>
      </c>
      <c r="C6453" s="191">
        <v>499.19000199999999</v>
      </c>
      <c r="D6453" s="191">
        <v>494.040009</v>
      </c>
      <c r="E6453" s="191">
        <v>495.07000699999998</v>
      </c>
      <c r="F6453" s="192">
        <v>495.07000699999998</v>
      </c>
      <c r="G6453" s="191">
        <v>367110000</v>
      </c>
      <c r="H6453" s="194">
        <f t="shared" si="200"/>
        <v>-2.1566653921273209E-3</v>
      </c>
      <c r="I6453" s="193"/>
      <c r="J6453" s="197">
        <v>6451</v>
      </c>
      <c r="K6453" s="234"/>
      <c r="L6453" s="234"/>
      <c r="M6453" s="234"/>
      <c r="N6453" s="234"/>
      <c r="O6453" s="234"/>
      <c r="P6453" s="234"/>
      <c r="Q6453" s="7">
        <v>34779</v>
      </c>
      <c r="R6453" s="234">
        <v>0.31696400000000002</v>
      </c>
      <c r="S6453" s="234">
        <v>0.328125</v>
      </c>
      <c r="T6453" s="234">
        <v>0.31473200000000001</v>
      </c>
      <c r="U6453" s="234">
        <v>0.32366099999999998</v>
      </c>
      <c r="V6453" s="192">
        <v>0.27729399999999998</v>
      </c>
      <c r="W6453" s="234">
        <v>305368000</v>
      </c>
      <c r="X6453" s="194">
        <f t="shared" si="201"/>
        <v>2.8370740680304367E-2</v>
      </c>
      <c r="Y6453" s="193"/>
      <c r="Z6453" s="197">
        <v>6451</v>
      </c>
    </row>
    <row r="6454" spans="1:26" ht="14.4" x14ac:dyDescent="0.3">
      <c r="A6454" s="7">
        <v>34778</v>
      </c>
      <c r="B6454" s="191">
        <v>495.51998900000001</v>
      </c>
      <c r="C6454" s="191">
        <v>496.60998499999999</v>
      </c>
      <c r="D6454" s="191">
        <v>495.26998900000001</v>
      </c>
      <c r="E6454" s="191">
        <v>496.14001500000001</v>
      </c>
      <c r="F6454" s="192">
        <v>496.14001500000001</v>
      </c>
      <c r="G6454" s="191">
        <v>301740000</v>
      </c>
      <c r="H6454" s="194">
        <f t="shared" si="200"/>
        <v>1.251263347117962E-3</v>
      </c>
      <c r="I6454" s="193"/>
      <c r="J6454" s="197">
        <v>6452</v>
      </c>
      <c r="K6454" s="234"/>
      <c r="L6454" s="234"/>
      <c r="M6454" s="234"/>
      <c r="N6454" s="234"/>
      <c r="O6454" s="234"/>
      <c r="P6454" s="234"/>
      <c r="Q6454" s="7">
        <v>34778</v>
      </c>
      <c r="R6454" s="234">
        <v>0.31361600000000001</v>
      </c>
      <c r="S6454" s="234">
        <v>0.31807999999999997</v>
      </c>
      <c r="T6454" s="234">
        <v>0.3125</v>
      </c>
      <c r="U6454" s="234">
        <v>0.31473200000000001</v>
      </c>
      <c r="V6454" s="192">
        <v>0.26964399999999999</v>
      </c>
      <c r="W6454" s="234">
        <v>189884800</v>
      </c>
      <c r="X6454" s="194">
        <f t="shared" si="201"/>
        <v>3.5580301316025E-3</v>
      </c>
      <c r="Y6454" s="193"/>
      <c r="Z6454" s="197">
        <v>6452</v>
      </c>
    </row>
    <row r="6455" spans="1:26" ht="14.4" x14ac:dyDescent="0.3">
      <c r="A6455" s="7">
        <v>34775</v>
      </c>
      <c r="B6455" s="191">
        <v>495.42999300000002</v>
      </c>
      <c r="C6455" s="191">
        <v>496.67001299999998</v>
      </c>
      <c r="D6455" s="191">
        <v>494.95001200000002</v>
      </c>
      <c r="E6455" s="191">
        <v>495.51998900000001</v>
      </c>
      <c r="F6455" s="192">
        <v>495.51998900000001</v>
      </c>
      <c r="G6455" s="191">
        <v>417380000</v>
      </c>
      <c r="H6455" s="194">
        <f t="shared" si="200"/>
        <v>2.2200803195729303E-4</v>
      </c>
      <c r="I6455" s="193"/>
      <c r="J6455" s="197">
        <v>6453</v>
      </c>
      <c r="K6455" s="234"/>
      <c r="L6455" s="234"/>
      <c r="M6455" s="234"/>
      <c r="N6455" s="234"/>
      <c r="O6455" s="234"/>
      <c r="P6455" s="234"/>
      <c r="Q6455" s="7">
        <v>34775</v>
      </c>
      <c r="R6455" s="234">
        <v>0.31696400000000002</v>
      </c>
      <c r="S6455" s="234">
        <v>0.31696400000000002</v>
      </c>
      <c r="T6455" s="234">
        <v>0.31138399999999999</v>
      </c>
      <c r="U6455" s="234">
        <v>0.31361600000000001</v>
      </c>
      <c r="V6455" s="192">
        <v>0.26868799999999998</v>
      </c>
      <c r="W6455" s="234">
        <v>215644800</v>
      </c>
      <c r="X6455" s="194">
        <f t="shared" si="201"/>
        <v>-3.5454154366498509E-3</v>
      </c>
      <c r="Y6455" s="193"/>
      <c r="Z6455" s="197">
        <v>6453</v>
      </c>
    </row>
    <row r="6456" spans="1:26" ht="14.4" x14ac:dyDescent="0.3">
      <c r="A6456" s="7">
        <v>34774</v>
      </c>
      <c r="B6456" s="191">
        <v>491.86999500000002</v>
      </c>
      <c r="C6456" s="191">
        <v>495.73998999999998</v>
      </c>
      <c r="D6456" s="191">
        <v>491.77999899999998</v>
      </c>
      <c r="E6456" s="191">
        <v>495.41000400000001</v>
      </c>
      <c r="F6456" s="192">
        <v>495.41000400000001</v>
      </c>
      <c r="G6456" s="191">
        <v>336670000</v>
      </c>
      <c r="H6456" s="194">
        <f t="shared" si="200"/>
        <v>7.1765450193488397E-3</v>
      </c>
      <c r="I6456" s="193"/>
      <c r="J6456" s="197">
        <v>6454</v>
      </c>
      <c r="K6456" s="234"/>
      <c r="L6456" s="234"/>
      <c r="M6456" s="234"/>
      <c r="N6456" s="234"/>
      <c r="O6456" s="234"/>
      <c r="P6456" s="234"/>
      <c r="Q6456" s="7">
        <v>34774</v>
      </c>
      <c r="R6456" s="234">
        <v>0.31473200000000001</v>
      </c>
      <c r="S6456" s="234">
        <v>0.32142900000000002</v>
      </c>
      <c r="T6456" s="234">
        <v>0.3125</v>
      </c>
      <c r="U6456" s="234">
        <v>0.31473200000000001</v>
      </c>
      <c r="V6456" s="192">
        <v>0.26964399999999999</v>
      </c>
      <c r="W6456" s="234">
        <v>316736000</v>
      </c>
      <c r="X6456" s="194">
        <f t="shared" si="201"/>
        <v>7.141469828036877E-3</v>
      </c>
      <c r="Y6456" s="193"/>
      <c r="Z6456" s="197">
        <v>6454</v>
      </c>
    </row>
    <row r="6457" spans="1:26" ht="14.4" x14ac:dyDescent="0.3">
      <c r="A6457" s="7">
        <v>34773</v>
      </c>
      <c r="B6457" s="191">
        <v>492.89001500000001</v>
      </c>
      <c r="C6457" s="191">
        <v>492.89001500000001</v>
      </c>
      <c r="D6457" s="191">
        <v>490.82998700000002</v>
      </c>
      <c r="E6457" s="191">
        <v>491.88000499999998</v>
      </c>
      <c r="F6457" s="192">
        <v>491.88000499999998</v>
      </c>
      <c r="G6457" s="191">
        <v>309540000</v>
      </c>
      <c r="H6457" s="194">
        <f t="shared" si="200"/>
        <v>-2.0491589792096367E-3</v>
      </c>
      <c r="I6457" s="193"/>
      <c r="J6457" s="197">
        <v>6455</v>
      </c>
      <c r="K6457" s="234"/>
      <c r="L6457" s="234"/>
      <c r="M6457" s="234"/>
      <c r="N6457" s="234"/>
      <c r="O6457" s="234"/>
      <c r="P6457" s="234"/>
      <c r="Q6457" s="7">
        <v>34773</v>
      </c>
      <c r="R6457" s="234">
        <v>0.31696400000000002</v>
      </c>
      <c r="S6457" s="234">
        <v>0.32366099999999998</v>
      </c>
      <c r="T6457" s="234">
        <v>0.31138399999999999</v>
      </c>
      <c r="U6457" s="234">
        <v>0.3125</v>
      </c>
      <c r="V6457" s="192">
        <v>0.26773200000000003</v>
      </c>
      <c r="W6457" s="234">
        <v>730968000</v>
      </c>
      <c r="X6457" s="194">
        <f t="shared" si="201"/>
        <v>0</v>
      </c>
      <c r="Y6457" s="193"/>
      <c r="Z6457" s="197">
        <v>6455</v>
      </c>
    </row>
    <row r="6458" spans="1:26" ht="14.4" x14ac:dyDescent="0.3">
      <c r="A6458" s="7">
        <v>34772</v>
      </c>
      <c r="B6458" s="191">
        <v>490.04998799999998</v>
      </c>
      <c r="C6458" s="191">
        <v>493.69000199999999</v>
      </c>
      <c r="D6458" s="191">
        <v>490.04998799999998</v>
      </c>
      <c r="E6458" s="191">
        <v>492.89001500000001</v>
      </c>
      <c r="F6458" s="192">
        <v>492.89001500000001</v>
      </c>
      <c r="G6458" s="191">
        <v>346160000</v>
      </c>
      <c r="H6458" s="194">
        <f t="shared" si="200"/>
        <v>5.7953822457802416E-3</v>
      </c>
      <c r="I6458" s="193"/>
      <c r="J6458" s="197">
        <v>6456</v>
      </c>
      <c r="K6458" s="234"/>
      <c r="L6458" s="234"/>
      <c r="M6458" s="234"/>
      <c r="N6458" s="234"/>
      <c r="O6458" s="234"/>
      <c r="P6458" s="234"/>
      <c r="Q6458" s="7">
        <v>34772</v>
      </c>
      <c r="R6458" s="234">
        <v>0.34151799999999999</v>
      </c>
      <c r="S6458" s="234">
        <v>0.34151799999999999</v>
      </c>
      <c r="T6458" s="234">
        <v>0.30803599999999998</v>
      </c>
      <c r="U6458" s="234">
        <v>0.3125</v>
      </c>
      <c r="V6458" s="192">
        <v>0.26773200000000003</v>
      </c>
      <c r="W6458" s="234">
        <v>727865600</v>
      </c>
      <c r="X6458" s="194">
        <f t="shared" si="201"/>
        <v>-8.1965189482779838E-2</v>
      </c>
      <c r="Y6458" s="193"/>
      <c r="Z6458" s="197">
        <v>6456</v>
      </c>
    </row>
    <row r="6459" spans="1:26" ht="14.4" x14ac:dyDescent="0.3">
      <c r="A6459" s="7">
        <v>34771</v>
      </c>
      <c r="B6459" s="191">
        <v>489.57000699999998</v>
      </c>
      <c r="C6459" s="191">
        <v>491.27999899999998</v>
      </c>
      <c r="D6459" s="191">
        <v>489.35000600000001</v>
      </c>
      <c r="E6459" s="191">
        <v>490.04998799999998</v>
      </c>
      <c r="F6459" s="192">
        <v>490.04998799999998</v>
      </c>
      <c r="G6459" s="191">
        <v>275280000</v>
      </c>
      <c r="H6459" s="194">
        <f t="shared" si="200"/>
        <v>9.8041341000697658E-4</v>
      </c>
      <c r="I6459" s="193"/>
      <c r="J6459" s="197">
        <v>6457</v>
      </c>
      <c r="K6459" s="234"/>
      <c r="L6459" s="234"/>
      <c r="M6459" s="234"/>
      <c r="N6459" s="234"/>
      <c r="O6459" s="234"/>
      <c r="P6459" s="234"/>
      <c r="Q6459" s="7">
        <v>34771</v>
      </c>
      <c r="R6459" s="234">
        <v>0.35379500000000003</v>
      </c>
      <c r="S6459" s="234">
        <v>0.35379500000000003</v>
      </c>
      <c r="T6459" s="234">
        <v>0.33928599999999998</v>
      </c>
      <c r="U6459" s="234">
        <v>0.34040199999999998</v>
      </c>
      <c r="V6459" s="192">
        <v>0.29163600000000001</v>
      </c>
      <c r="W6459" s="234">
        <v>325752000</v>
      </c>
      <c r="X6459" s="194">
        <f t="shared" si="201"/>
        <v>-3.4810063742329977E-2</v>
      </c>
      <c r="Y6459" s="193"/>
      <c r="Z6459" s="197">
        <v>6457</v>
      </c>
    </row>
    <row r="6460" spans="1:26" ht="14.4" x14ac:dyDescent="0.3">
      <c r="A6460" s="7">
        <v>34768</v>
      </c>
      <c r="B6460" s="191">
        <v>483.16000400000001</v>
      </c>
      <c r="C6460" s="191">
        <v>490.36999500000002</v>
      </c>
      <c r="D6460" s="191">
        <v>483.16000400000001</v>
      </c>
      <c r="E6460" s="191">
        <v>489.57000699999998</v>
      </c>
      <c r="F6460" s="192">
        <v>489.57000699999998</v>
      </c>
      <c r="G6460" s="191">
        <v>382940000</v>
      </c>
      <c r="H6460" s="194">
        <f t="shared" si="200"/>
        <v>1.3266832823355884E-2</v>
      </c>
      <c r="I6460" s="193"/>
      <c r="J6460" s="197">
        <v>6458</v>
      </c>
      <c r="K6460" s="234"/>
      <c r="L6460" s="234"/>
      <c r="M6460" s="234"/>
      <c r="N6460" s="234"/>
      <c r="O6460" s="234"/>
      <c r="P6460" s="234"/>
      <c r="Q6460" s="7">
        <v>34768</v>
      </c>
      <c r="R6460" s="234">
        <v>0.35379500000000003</v>
      </c>
      <c r="S6460" s="234">
        <v>0.36049100000000001</v>
      </c>
      <c r="T6460" s="234">
        <v>0.35156300000000001</v>
      </c>
      <c r="U6460" s="234">
        <v>0.35267900000000002</v>
      </c>
      <c r="V6460" s="192">
        <v>0.30215399999999998</v>
      </c>
      <c r="W6460" s="234">
        <v>137412800</v>
      </c>
      <c r="X6460" s="194">
        <f t="shared" si="201"/>
        <v>-6.2913765716108563E-3</v>
      </c>
      <c r="Y6460" s="193"/>
      <c r="Z6460" s="197">
        <v>6458</v>
      </c>
    </row>
    <row r="6461" spans="1:26" ht="14.4" x14ac:dyDescent="0.3">
      <c r="A6461" s="7">
        <v>34767</v>
      </c>
      <c r="B6461" s="191">
        <v>483.14001500000001</v>
      </c>
      <c r="C6461" s="191">
        <v>483.73998999999998</v>
      </c>
      <c r="D6461" s="191">
        <v>482.04998799999998</v>
      </c>
      <c r="E6461" s="191">
        <v>483.16000400000001</v>
      </c>
      <c r="F6461" s="192">
        <v>483.16000400000001</v>
      </c>
      <c r="G6461" s="191">
        <v>319320000</v>
      </c>
      <c r="H6461" s="194">
        <f t="shared" si="200"/>
        <v>4.1373099680037023E-5</v>
      </c>
      <c r="I6461" s="193"/>
      <c r="J6461" s="197">
        <v>6459</v>
      </c>
      <c r="K6461" s="234"/>
      <c r="L6461" s="234"/>
      <c r="M6461" s="234"/>
      <c r="N6461" s="234"/>
      <c r="O6461" s="234"/>
      <c r="P6461" s="234"/>
      <c r="Q6461" s="7">
        <v>34767</v>
      </c>
      <c r="R6461" s="234">
        <v>0.35602699999999998</v>
      </c>
      <c r="S6461" s="234">
        <v>0.36049100000000001</v>
      </c>
      <c r="T6461" s="234">
        <v>0.35156300000000001</v>
      </c>
      <c r="U6461" s="234">
        <v>0.35491099999999998</v>
      </c>
      <c r="V6461" s="192">
        <v>0.30406699999999998</v>
      </c>
      <c r="W6461" s="234">
        <v>196683200</v>
      </c>
      <c r="X6461" s="194">
        <f t="shared" si="201"/>
        <v>4.7417325332415744E-3</v>
      </c>
      <c r="Y6461" s="193"/>
      <c r="Z6461" s="197">
        <v>6459</v>
      </c>
    </row>
    <row r="6462" spans="1:26" ht="14.4" x14ac:dyDescent="0.3">
      <c r="A6462" s="7">
        <v>34766</v>
      </c>
      <c r="B6462" s="191">
        <v>482.11999500000002</v>
      </c>
      <c r="C6462" s="191">
        <v>484.07998700000002</v>
      </c>
      <c r="D6462" s="191">
        <v>481.57000699999998</v>
      </c>
      <c r="E6462" s="191">
        <v>483.14001500000001</v>
      </c>
      <c r="F6462" s="192">
        <v>483.14001500000001</v>
      </c>
      <c r="G6462" s="191">
        <v>349780000</v>
      </c>
      <c r="H6462" s="194">
        <f t="shared" si="200"/>
        <v>2.1156973587042123E-3</v>
      </c>
      <c r="I6462" s="193"/>
      <c r="J6462" s="197">
        <v>6460</v>
      </c>
      <c r="K6462" s="234"/>
      <c r="L6462" s="234"/>
      <c r="M6462" s="234"/>
      <c r="N6462" s="234"/>
      <c r="O6462" s="234"/>
      <c r="P6462" s="234"/>
      <c r="Q6462" s="7">
        <v>34766</v>
      </c>
      <c r="R6462" s="234">
        <v>0.34598200000000001</v>
      </c>
      <c r="S6462" s="234">
        <v>0.35825899999999999</v>
      </c>
      <c r="T6462" s="234">
        <v>0.33705400000000002</v>
      </c>
      <c r="U6462" s="234">
        <v>0.35323700000000002</v>
      </c>
      <c r="V6462" s="192">
        <v>0.30263200000000001</v>
      </c>
      <c r="W6462" s="234">
        <v>364873600</v>
      </c>
      <c r="X6462" s="194">
        <f t="shared" si="201"/>
        <v>3.2623493965626027E-2</v>
      </c>
      <c r="Y6462" s="193"/>
      <c r="Z6462" s="197">
        <v>6460</v>
      </c>
    </row>
    <row r="6463" spans="1:26" ht="14.4" x14ac:dyDescent="0.3">
      <c r="A6463" s="7">
        <v>34765</v>
      </c>
      <c r="B6463" s="191">
        <v>485.63000499999998</v>
      </c>
      <c r="C6463" s="191">
        <v>485.63000499999998</v>
      </c>
      <c r="D6463" s="191">
        <v>479.70001200000002</v>
      </c>
      <c r="E6463" s="191">
        <v>482.11999500000002</v>
      </c>
      <c r="F6463" s="192">
        <v>482.11999500000002</v>
      </c>
      <c r="G6463" s="191">
        <v>355550000</v>
      </c>
      <c r="H6463" s="194">
        <f t="shared" si="200"/>
        <v>-7.2277453284624905E-3</v>
      </c>
      <c r="I6463" s="193"/>
      <c r="J6463" s="197">
        <v>6461</v>
      </c>
      <c r="K6463" s="234"/>
      <c r="L6463" s="234"/>
      <c r="M6463" s="234"/>
      <c r="N6463" s="234"/>
      <c r="O6463" s="234"/>
      <c r="P6463" s="234"/>
      <c r="Q6463" s="7">
        <v>34765</v>
      </c>
      <c r="R6463" s="234">
        <v>0.35602699999999998</v>
      </c>
      <c r="S6463" s="234">
        <v>0.35602699999999998</v>
      </c>
      <c r="T6463" s="234">
        <v>0.34151799999999999</v>
      </c>
      <c r="U6463" s="234">
        <v>0.34207599999999999</v>
      </c>
      <c r="V6463" s="192">
        <v>0.29307100000000003</v>
      </c>
      <c r="W6463" s="234">
        <v>150785600</v>
      </c>
      <c r="X6463" s="194">
        <f t="shared" si="201"/>
        <v>-3.6163082478532532E-2</v>
      </c>
      <c r="Y6463" s="193"/>
      <c r="Z6463" s="197">
        <v>6461</v>
      </c>
    </row>
    <row r="6464" spans="1:26" ht="14.4" x14ac:dyDescent="0.3">
      <c r="A6464" s="7">
        <v>34764</v>
      </c>
      <c r="B6464" s="191">
        <v>485.42001299999998</v>
      </c>
      <c r="C6464" s="191">
        <v>485.70001200000002</v>
      </c>
      <c r="D6464" s="191">
        <v>481.51998900000001</v>
      </c>
      <c r="E6464" s="191">
        <v>485.63000499999998</v>
      </c>
      <c r="F6464" s="192">
        <v>485.63000499999998</v>
      </c>
      <c r="G6464" s="191">
        <v>298870000</v>
      </c>
      <c r="H6464" s="194">
        <f t="shared" si="200"/>
        <v>4.3259856284499698E-4</v>
      </c>
      <c r="I6464" s="193"/>
      <c r="J6464" s="197">
        <v>6462</v>
      </c>
      <c r="K6464" s="234"/>
      <c r="L6464" s="234"/>
      <c r="M6464" s="234"/>
      <c r="N6464" s="234"/>
      <c r="O6464" s="234"/>
      <c r="P6464" s="234"/>
      <c r="Q6464" s="7">
        <v>34764</v>
      </c>
      <c r="R6464" s="234">
        <v>0.35491099999999998</v>
      </c>
      <c r="S6464" s="234">
        <v>0.35714299999999999</v>
      </c>
      <c r="T6464" s="234">
        <v>0.35267900000000002</v>
      </c>
      <c r="U6464" s="234">
        <v>0.35491099999999998</v>
      </c>
      <c r="V6464" s="192">
        <v>0.30406699999999998</v>
      </c>
      <c r="W6464" s="234">
        <v>132720000</v>
      </c>
      <c r="X6464" s="194">
        <f t="shared" si="201"/>
        <v>-1.2419979798045572E-2</v>
      </c>
      <c r="Y6464" s="193"/>
      <c r="Z6464" s="197">
        <v>6462</v>
      </c>
    </row>
    <row r="6465" spans="1:26" ht="14.4" x14ac:dyDescent="0.3">
      <c r="A6465" s="7">
        <v>34761</v>
      </c>
      <c r="B6465" s="191">
        <v>485.13000499999998</v>
      </c>
      <c r="C6465" s="191">
        <v>485.42001299999998</v>
      </c>
      <c r="D6465" s="191">
        <v>483.07000699999998</v>
      </c>
      <c r="E6465" s="191">
        <v>485.42001299999998</v>
      </c>
      <c r="F6465" s="192">
        <v>485.42001299999998</v>
      </c>
      <c r="G6465" s="191">
        <v>330840000</v>
      </c>
      <c r="H6465" s="194">
        <f t="shared" si="200"/>
        <v>5.9779439946205817E-4</v>
      </c>
      <c r="I6465" s="193"/>
      <c r="J6465" s="197">
        <v>6463</v>
      </c>
      <c r="K6465" s="234"/>
      <c r="L6465" s="234"/>
      <c r="M6465" s="234"/>
      <c r="N6465" s="234"/>
      <c r="O6465" s="234"/>
      <c r="P6465" s="234"/>
      <c r="Q6465" s="7">
        <v>34761</v>
      </c>
      <c r="R6465" s="234">
        <v>0.35491099999999998</v>
      </c>
      <c r="S6465" s="234">
        <v>0.36328100000000002</v>
      </c>
      <c r="T6465" s="234">
        <v>0.35267900000000002</v>
      </c>
      <c r="U6465" s="234">
        <v>0.359375</v>
      </c>
      <c r="V6465" s="192">
        <v>0.30789100000000003</v>
      </c>
      <c r="W6465" s="234">
        <v>145768000</v>
      </c>
      <c r="X6465" s="194">
        <f t="shared" si="201"/>
        <v>6.2487948519343644E-3</v>
      </c>
      <c r="Y6465" s="193"/>
      <c r="Z6465" s="197">
        <v>6463</v>
      </c>
    </row>
    <row r="6466" spans="1:26" ht="14.4" x14ac:dyDescent="0.3">
      <c r="A6466" s="7">
        <v>34760</v>
      </c>
      <c r="B6466" s="191">
        <v>485.64999399999999</v>
      </c>
      <c r="C6466" s="191">
        <v>485.709991</v>
      </c>
      <c r="D6466" s="191">
        <v>483.19000199999999</v>
      </c>
      <c r="E6466" s="191">
        <v>485.13000499999998</v>
      </c>
      <c r="F6466" s="192">
        <v>485.13000499999998</v>
      </c>
      <c r="G6466" s="191">
        <v>330030000</v>
      </c>
      <c r="H6466" s="194">
        <f t="shared" si="200"/>
        <v>-1.0707073127236766E-3</v>
      </c>
      <c r="I6466" s="193"/>
      <c r="J6466" s="197">
        <v>6464</v>
      </c>
      <c r="K6466" s="234"/>
      <c r="L6466" s="234"/>
      <c r="M6466" s="234"/>
      <c r="N6466" s="234"/>
      <c r="O6466" s="234"/>
      <c r="P6466" s="234"/>
      <c r="Q6466" s="7">
        <v>34760</v>
      </c>
      <c r="R6466" s="234">
        <v>0.35825899999999999</v>
      </c>
      <c r="S6466" s="234">
        <v>0.36383900000000002</v>
      </c>
      <c r="T6466" s="234">
        <v>0.35491099999999998</v>
      </c>
      <c r="U6466" s="234">
        <v>0.35714299999999999</v>
      </c>
      <c r="V6466" s="192">
        <v>0.305979</v>
      </c>
      <c r="W6466" s="234">
        <v>268744000</v>
      </c>
      <c r="X6466" s="194">
        <f t="shared" si="201"/>
        <v>0</v>
      </c>
      <c r="Y6466" s="193"/>
      <c r="Z6466" s="197">
        <v>6464</v>
      </c>
    </row>
    <row r="6467" spans="1:26" ht="14.4" x14ac:dyDescent="0.3">
      <c r="A6467" s="7">
        <v>34759</v>
      </c>
      <c r="B6467" s="191">
        <v>487.39001500000001</v>
      </c>
      <c r="C6467" s="191">
        <v>487.82998700000002</v>
      </c>
      <c r="D6467" s="191">
        <v>484.92001299999998</v>
      </c>
      <c r="E6467" s="191">
        <v>485.64999399999999</v>
      </c>
      <c r="F6467" s="192">
        <v>485.64999399999999</v>
      </c>
      <c r="G6467" s="191">
        <v>362600000</v>
      </c>
      <c r="H6467" s="194">
        <f t="shared" si="200"/>
        <v>-3.5700792926584941E-3</v>
      </c>
      <c r="I6467" s="193"/>
      <c r="J6467" s="197">
        <v>6465</v>
      </c>
      <c r="K6467" s="234"/>
      <c r="L6467" s="234"/>
      <c r="M6467" s="234"/>
      <c r="N6467" s="234"/>
      <c r="O6467" s="234"/>
      <c r="P6467" s="234"/>
      <c r="Q6467" s="7">
        <v>34759</v>
      </c>
      <c r="R6467" s="234">
        <v>0.35491099999999998</v>
      </c>
      <c r="S6467" s="234">
        <v>0.35825899999999999</v>
      </c>
      <c r="T6467" s="234">
        <v>0.35198099999999999</v>
      </c>
      <c r="U6467" s="234">
        <v>0.35714299999999999</v>
      </c>
      <c r="V6467" s="192">
        <v>0.305979</v>
      </c>
      <c r="W6467" s="234">
        <v>224448000</v>
      </c>
      <c r="X6467" s="194">
        <f t="shared" si="201"/>
        <v>1.2659107607379094E-2</v>
      </c>
      <c r="Y6467" s="193"/>
      <c r="Z6467" s="197">
        <v>6465</v>
      </c>
    </row>
    <row r="6468" spans="1:26" ht="14.4" x14ac:dyDescent="0.3">
      <c r="A6468" s="7">
        <v>34758</v>
      </c>
      <c r="B6468" s="191">
        <v>483.80999800000001</v>
      </c>
      <c r="C6468" s="191">
        <v>487.44000199999999</v>
      </c>
      <c r="D6468" s="191">
        <v>483.76998900000001</v>
      </c>
      <c r="E6468" s="191">
        <v>487.39001500000001</v>
      </c>
      <c r="F6468" s="192">
        <v>487.39001500000001</v>
      </c>
      <c r="G6468" s="191">
        <v>317220000</v>
      </c>
      <c r="H6468" s="194">
        <f t="shared" ref="H6468:H6531" si="202">(F6468-F6469)/F6469</f>
        <v>7.3996341844923966E-3</v>
      </c>
      <c r="I6468" s="193"/>
      <c r="J6468" s="197">
        <v>6466</v>
      </c>
      <c r="K6468" s="234"/>
      <c r="L6468" s="234"/>
      <c r="M6468" s="234"/>
      <c r="N6468" s="234"/>
      <c r="O6468" s="234"/>
      <c r="P6468" s="234"/>
      <c r="Q6468" s="7">
        <v>34758</v>
      </c>
      <c r="R6468" s="234">
        <v>0.34375</v>
      </c>
      <c r="S6468" s="234">
        <v>0.35602699999999998</v>
      </c>
      <c r="T6468" s="234">
        <v>0.33928599999999998</v>
      </c>
      <c r="U6468" s="234">
        <v>0.35267900000000002</v>
      </c>
      <c r="V6468" s="192">
        <v>0.30215399999999998</v>
      </c>
      <c r="W6468" s="234">
        <v>222969600</v>
      </c>
      <c r="X6468" s="194">
        <f t="shared" ref="X6468:X6531" si="203">(V6468-V6469)/V6469</f>
        <v>3.2680319352545381E-2</v>
      </c>
      <c r="Y6468" s="193"/>
      <c r="Z6468" s="197">
        <v>6466</v>
      </c>
    </row>
    <row r="6469" spans="1:26" ht="14.4" x14ac:dyDescent="0.3">
      <c r="A6469" s="7">
        <v>34757</v>
      </c>
      <c r="B6469" s="191">
        <v>488.26001000000002</v>
      </c>
      <c r="C6469" s="191">
        <v>488.26001000000002</v>
      </c>
      <c r="D6469" s="191">
        <v>483.17999300000002</v>
      </c>
      <c r="E6469" s="191">
        <v>483.80999800000001</v>
      </c>
      <c r="F6469" s="192">
        <v>483.80999800000001</v>
      </c>
      <c r="G6469" s="191">
        <v>285790000</v>
      </c>
      <c r="H6469" s="194">
        <f t="shared" si="202"/>
        <v>-8.809463301595823E-3</v>
      </c>
      <c r="I6469" s="193"/>
      <c r="J6469" s="197">
        <v>6467</v>
      </c>
      <c r="K6469" s="234"/>
      <c r="L6469" s="234"/>
      <c r="M6469" s="234"/>
      <c r="N6469" s="234"/>
      <c r="O6469" s="234"/>
      <c r="P6469" s="234"/>
      <c r="Q6469" s="7">
        <v>34757</v>
      </c>
      <c r="R6469" s="234">
        <v>0.34151799999999999</v>
      </c>
      <c r="S6469" s="234">
        <v>0.34821400000000002</v>
      </c>
      <c r="T6469" s="234">
        <v>0.34026200000000001</v>
      </c>
      <c r="U6469" s="234">
        <v>0.34151799999999999</v>
      </c>
      <c r="V6469" s="192">
        <v>0.29259200000000002</v>
      </c>
      <c r="W6469" s="234">
        <v>268811200</v>
      </c>
      <c r="X6469" s="194">
        <f t="shared" si="203"/>
        <v>-1.9233734455133461E-2</v>
      </c>
      <c r="Y6469" s="193"/>
      <c r="Z6469" s="197">
        <v>6467</v>
      </c>
    </row>
    <row r="6470" spans="1:26" ht="14.4" x14ac:dyDescent="0.3">
      <c r="A6470" s="7">
        <v>34754</v>
      </c>
      <c r="B6470" s="191">
        <v>486.82000699999998</v>
      </c>
      <c r="C6470" s="191">
        <v>488.27999899999998</v>
      </c>
      <c r="D6470" s="191">
        <v>485.70001200000002</v>
      </c>
      <c r="E6470" s="191">
        <v>488.10998499999999</v>
      </c>
      <c r="F6470" s="192">
        <v>488.10998499999999</v>
      </c>
      <c r="G6470" s="191">
        <v>302930000</v>
      </c>
      <c r="H6470" s="194">
        <f t="shared" si="202"/>
        <v>2.4644821222444624E-3</v>
      </c>
      <c r="I6470" s="193"/>
      <c r="J6470" s="197">
        <v>6468</v>
      </c>
      <c r="K6470" s="234"/>
      <c r="L6470" s="234"/>
      <c r="M6470" s="234"/>
      <c r="N6470" s="234"/>
      <c r="O6470" s="234"/>
      <c r="P6470" s="234"/>
      <c r="Q6470" s="7">
        <v>34754</v>
      </c>
      <c r="R6470" s="234">
        <v>0.35825899999999999</v>
      </c>
      <c r="S6470" s="234">
        <v>0.36049100000000001</v>
      </c>
      <c r="T6470" s="234">
        <v>0.34375</v>
      </c>
      <c r="U6470" s="234">
        <v>0.34821400000000002</v>
      </c>
      <c r="V6470" s="192">
        <v>0.29832999999999998</v>
      </c>
      <c r="W6470" s="234">
        <v>568814400</v>
      </c>
      <c r="X6470" s="194">
        <f t="shared" si="203"/>
        <v>-2.954657089973426E-2</v>
      </c>
      <c r="Y6470" s="193"/>
      <c r="Z6470" s="197">
        <v>6468</v>
      </c>
    </row>
    <row r="6471" spans="1:26" ht="14.4" x14ac:dyDescent="0.3">
      <c r="A6471" s="7">
        <v>34753</v>
      </c>
      <c r="B6471" s="191">
        <v>485.07000699999998</v>
      </c>
      <c r="C6471" s="191">
        <v>489.19000199999999</v>
      </c>
      <c r="D6471" s="191">
        <v>485.07000699999998</v>
      </c>
      <c r="E6471" s="191">
        <v>486.91000400000001</v>
      </c>
      <c r="F6471" s="192">
        <v>486.91000400000001</v>
      </c>
      <c r="G6471" s="191">
        <v>394280000</v>
      </c>
      <c r="H6471" s="194">
        <f t="shared" si="202"/>
        <v>3.7932607117472004E-3</v>
      </c>
      <c r="I6471" s="193"/>
      <c r="J6471" s="197">
        <v>6469</v>
      </c>
      <c r="K6471" s="234"/>
      <c r="L6471" s="234"/>
      <c r="M6471" s="234"/>
      <c r="N6471" s="234"/>
      <c r="O6471" s="234"/>
      <c r="P6471" s="234"/>
      <c r="Q6471" s="7">
        <v>34753</v>
      </c>
      <c r="R6471" s="234">
        <v>0.36718800000000001</v>
      </c>
      <c r="S6471" s="234">
        <v>0.37388399999999999</v>
      </c>
      <c r="T6471" s="234">
        <v>0.35714299999999999</v>
      </c>
      <c r="U6471" s="234">
        <v>0.358817</v>
      </c>
      <c r="V6471" s="192">
        <v>0.30741299999999999</v>
      </c>
      <c r="W6471" s="234">
        <v>314708800</v>
      </c>
      <c r="X6471" s="194">
        <f t="shared" si="203"/>
        <v>-1.5314195660390766E-2</v>
      </c>
      <c r="Y6471" s="193"/>
      <c r="Z6471" s="197">
        <v>6469</v>
      </c>
    </row>
    <row r="6472" spans="1:26" ht="14.4" x14ac:dyDescent="0.3">
      <c r="A6472" s="7">
        <v>34752</v>
      </c>
      <c r="B6472" s="191">
        <v>482.73998999999998</v>
      </c>
      <c r="C6472" s="191">
        <v>486.14999399999999</v>
      </c>
      <c r="D6472" s="191">
        <v>482.45001200000002</v>
      </c>
      <c r="E6472" s="191">
        <v>485.07000699999998</v>
      </c>
      <c r="F6472" s="192">
        <v>485.07000699999998</v>
      </c>
      <c r="G6472" s="191">
        <v>339460000</v>
      </c>
      <c r="H6472" s="194">
        <f t="shared" si="202"/>
        <v>4.8682590220659834E-3</v>
      </c>
      <c r="I6472" s="193"/>
      <c r="J6472" s="197">
        <v>6470</v>
      </c>
      <c r="K6472" s="234"/>
      <c r="L6472" s="234"/>
      <c r="M6472" s="234"/>
      <c r="N6472" s="234"/>
      <c r="O6472" s="234"/>
      <c r="P6472" s="234"/>
      <c r="Q6472" s="7">
        <v>34752</v>
      </c>
      <c r="R6472" s="234">
        <v>0.36272300000000002</v>
      </c>
      <c r="S6472" s="234">
        <v>0.36607099999999998</v>
      </c>
      <c r="T6472" s="234">
        <v>0.35825899999999999</v>
      </c>
      <c r="U6472" s="234">
        <v>0.36439700000000003</v>
      </c>
      <c r="V6472" s="192">
        <v>0.31219400000000003</v>
      </c>
      <c r="W6472" s="234">
        <v>293417600</v>
      </c>
      <c r="X6472" s="194">
        <f t="shared" si="203"/>
        <v>-4.5754697429126901E-3</v>
      </c>
      <c r="Y6472" s="193"/>
      <c r="Z6472" s="197">
        <v>6470</v>
      </c>
    </row>
    <row r="6473" spans="1:26" ht="14.4" x14ac:dyDescent="0.3">
      <c r="A6473" s="7">
        <v>34751</v>
      </c>
      <c r="B6473" s="191">
        <v>481.95001200000002</v>
      </c>
      <c r="C6473" s="191">
        <v>483.26001000000002</v>
      </c>
      <c r="D6473" s="191">
        <v>481.94000199999999</v>
      </c>
      <c r="E6473" s="191">
        <v>482.72000100000002</v>
      </c>
      <c r="F6473" s="192">
        <v>482.72000100000002</v>
      </c>
      <c r="G6473" s="191">
        <v>308090000</v>
      </c>
      <c r="H6473" s="194">
        <f t="shared" si="202"/>
        <v>1.5561134478160187E-3</v>
      </c>
      <c r="I6473" s="193"/>
      <c r="J6473" s="197">
        <v>6471</v>
      </c>
      <c r="K6473" s="234"/>
      <c r="L6473" s="234"/>
      <c r="M6473" s="234"/>
      <c r="N6473" s="234"/>
      <c r="O6473" s="234"/>
      <c r="P6473" s="234"/>
      <c r="Q6473" s="7">
        <v>34751</v>
      </c>
      <c r="R6473" s="234">
        <v>0.38057999999999997</v>
      </c>
      <c r="S6473" s="234">
        <v>0.38169599999999998</v>
      </c>
      <c r="T6473" s="234">
        <v>0.36495499999999997</v>
      </c>
      <c r="U6473" s="234">
        <v>0.36607099999999998</v>
      </c>
      <c r="V6473" s="192">
        <v>0.31362899999999999</v>
      </c>
      <c r="W6473" s="234">
        <v>301582400</v>
      </c>
      <c r="X6473" s="194">
        <f t="shared" si="203"/>
        <v>-3.5293430082158531E-2</v>
      </c>
      <c r="Y6473" s="193"/>
      <c r="Z6473" s="197">
        <v>6471</v>
      </c>
    </row>
    <row r="6474" spans="1:26" ht="14.4" x14ac:dyDescent="0.3">
      <c r="A6474" s="7">
        <v>34747</v>
      </c>
      <c r="B6474" s="191">
        <v>485.14999399999999</v>
      </c>
      <c r="C6474" s="191">
        <v>485.22000100000002</v>
      </c>
      <c r="D6474" s="191">
        <v>481.97000100000002</v>
      </c>
      <c r="E6474" s="191">
        <v>481.97000100000002</v>
      </c>
      <c r="F6474" s="192">
        <v>481.97000100000002</v>
      </c>
      <c r="G6474" s="191">
        <v>347970000</v>
      </c>
      <c r="H6474" s="194">
        <f t="shared" si="202"/>
        <v>-6.6979926493178502E-3</v>
      </c>
      <c r="I6474" s="193"/>
      <c r="J6474" s="197">
        <v>6472</v>
      </c>
      <c r="K6474" s="234"/>
      <c r="L6474" s="234"/>
      <c r="M6474" s="234"/>
      <c r="N6474" s="234"/>
      <c r="O6474" s="234"/>
      <c r="P6474" s="234"/>
      <c r="Q6474" s="7">
        <v>34747</v>
      </c>
      <c r="R6474" s="234">
        <v>0.38281300000000001</v>
      </c>
      <c r="S6474" s="234">
        <v>0.38392900000000002</v>
      </c>
      <c r="T6474" s="234">
        <v>0.37946400000000002</v>
      </c>
      <c r="U6474" s="234">
        <v>0.37946400000000002</v>
      </c>
      <c r="V6474" s="192">
        <v>0.32510299999999998</v>
      </c>
      <c r="W6474" s="234">
        <v>121788800</v>
      </c>
      <c r="X6474" s="194">
        <f t="shared" si="203"/>
        <v>-1.5918901084265181E-2</v>
      </c>
      <c r="Y6474" s="193"/>
      <c r="Z6474" s="197">
        <v>6472</v>
      </c>
    </row>
    <row r="6475" spans="1:26" ht="14.4" x14ac:dyDescent="0.3">
      <c r="A6475" s="7">
        <v>34746</v>
      </c>
      <c r="B6475" s="191">
        <v>484.55999800000001</v>
      </c>
      <c r="C6475" s="191">
        <v>485.22000100000002</v>
      </c>
      <c r="D6475" s="191">
        <v>483.04998799999998</v>
      </c>
      <c r="E6475" s="191">
        <v>485.22000100000002</v>
      </c>
      <c r="F6475" s="192">
        <v>485.22000100000002</v>
      </c>
      <c r="G6475" s="191">
        <v>360990000</v>
      </c>
      <c r="H6475" s="194">
        <f t="shared" si="202"/>
        <v>1.4033763721666729E-3</v>
      </c>
      <c r="I6475" s="193"/>
      <c r="J6475" s="197">
        <v>6473</v>
      </c>
      <c r="K6475" s="234"/>
      <c r="L6475" s="234"/>
      <c r="M6475" s="234"/>
      <c r="N6475" s="234"/>
      <c r="O6475" s="234"/>
      <c r="P6475" s="234"/>
      <c r="Q6475" s="7">
        <v>34746</v>
      </c>
      <c r="R6475" s="234">
        <v>0.38504500000000003</v>
      </c>
      <c r="S6475" s="234">
        <v>0.38616099999999998</v>
      </c>
      <c r="T6475" s="234">
        <v>0.38057999999999997</v>
      </c>
      <c r="U6475" s="234">
        <v>0.38560299999999997</v>
      </c>
      <c r="V6475" s="192">
        <v>0.33036199999999999</v>
      </c>
      <c r="W6475" s="234">
        <v>218780800</v>
      </c>
      <c r="X6475" s="194">
        <f t="shared" si="203"/>
        <v>1.468451783120016E-2</v>
      </c>
      <c r="Y6475" s="193"/>
      <c r="Z6475" s="197">
        <v>6473</v>
      </c>
    </row>
    <row r="6476" spans="1:26" ht="14.4" x14ac:dyDescent="0.3">
      <c r="A6476" s="7">
        <v>34745</v>
      </c>
      <c r="B6476" s="191">
        <v>482.54998799999998</v>
      </c>
      <c r="C6476" s="191">
        <v>485.540009</v>
      </c>
      <c r="D6476" s="191">
        <v>481.76998900000001</v>
      </c>
      <c r="E6476" s="191">
        <v>484.540009</v>
      </c>
      <c r="F6476" s="192">
        <v>484.540009</v>
      </c>
      <c r="G6476" s="191">
        <v>378040000</v>
      </c>
      <c r="H6476" s="194">
        <f t="shared" si="202"/>
        <v>4.1239686032279272E-3</v>
      </c>
      <c r="I6476" s="193"/>
      <c r="J6476" s="197">
        <v>6474</v>
      </c>
      <c r="K6476" s="234"/>
      <c r="L6476" s="234"/>
      <c r="M6476" s="234"/>
      <c r="N6476" s="234"/>
      <c r="O6476" s="234"/>
      <c r="P6476" s="234"/>
      <c r="Q6476" s="7">
        <v>34745</v>
      </c>
      <c r="R6476" s="234">
        <v>0.38616099999999998</v>
      </c>
      <c r="S6476" s="234">
        <v>0.38839299999999999</v>
      </c>
      <c r="T6476" s="234">
        <v>0.37946400000000002</v>
      </c>
      <c r="U6476" s="234">
        <v>0.38002200000000003</v>
      </c>
      <c r="V6476" s="192">
        <v>0.32558100000000001</v>
      </c>
      <c r="W6476" s="234">
        <v>184475200</v>
      </c>
      <c r="X6476" s="194">
        <f t="shared" si="203"/>
        <v>-8.7319492523952932E-3</v>
      </c>
      <c r="Y6476" s="193"/>
      <c r="Z6476" s="197">
        <v>6474</v>
      </c>
    </row>
    <row r="6477" spans="1:26" ht="14.4" x14ac:dyDescent="0.3">
      <c r="A6477" s="7">
        <v>34744</v>
      </c>
      <c r="B6477" s="191">
        <v>481.64999399999999</v>
      </c>
      <c r="C6477" s="191">
        <v>482.94000199999999</v>
      </c>
      <c r="D6477" s="191">
        <v>480.89001500000001</v>
      </c>
      <c r="E6477" s="191">
        <v>482.54998799999998</v>
      </c>
      <c r="F6477" s="192">
        <v>482.54998799999998</v>
      </c>
      <c r="G6477" s="191">
        <v>300720000</v>
      </c>
      <c r="H6477" s="194">
        <f t="shared" si="202"/>
        <v>1.8685643334607671E-3</v>
      </c>
      <c r="I6477" s="193"/>
      <c r="J6477" s="197">
        <v>6475</v>
      </c>
      <c r="K6477" s="234"/>
      <c r="L6477" s="234"/>
      <c r="M6477" s="234"/>
      <c r="N6477" s="234"/>
      <c r="O6477" s="234"/>
      <c r="P6477" s="234"/>
      <c r="Q6477" s="7">
        <v>34744</v>
      </c>
      <c r="R6477" s="234">
        <v>0.390625</v>
      </c>
      <c r="S6477" s="234">
        <v>0.39397300000000002</v>
      </c>
      <c r="T6477" s="234">
        <v>0.38057999999999997</v>
      </c>
      <c r="U6477" s="234">
        <v>0.38337100000000002</v>
      </c>
      <c r="V6477" s="192">
        <v>0.32844899999999999</v>
      </c>
      <c r="W6477" s="234">
        <v>165614400</v>
      </c>
      <c r="X6477" s="194">
        <f t="shared" si="203"/>
        <v>-1.857379767827529E-2</v>
      </c>
      <c r="Y6477" s="193"/>
      <c r="Z6477" s="197">
        <v>6475</v>
      </c>
    </row>
    <row r="6478" spans="1:26" ht="14.4" x14ac:dyDescent="0.3">
      <c r="A6478" s="7">
        <v>34743</v>
      </c>
      <c r="B6478" s="191">
        <v>481.459991</v>
      </c>
      <c r="C6478" s="191">
        <v>482.85998499999999</v>
      </c>
      <c r="D6478" s="191">
        <v>481.07000699999998</v>
      </c>
      <c r="E6478" s="191">
        <v>481.64999399999999</v>
      </c>
      <c r="F6478" s="192">
        <v>481.64999399999999</v>
      </c>
      <c r="G6478" s="191">
        <v>256270000</v>
      </c>
      <c r="H6478" s="194">
        <f t="shared" si="202"/>
        <v>3.9463922974233211E-4</v>
      </c>
      <c r="I6478" s="193"/>
      <c r="J6478" s="197">
        <v>6476</v>
      </c>
      <c r="K6478" s="234"/>
      <c r="L6478" s="234"/>
      <c r="M6478" s="234"/>
      <c r="N6478" s="234"/>
      <c r="O6478" s="234"/>
      <c r="P6478" s="234"/>
      <c r="Q6478" s="7">
        <v>34743</v>
      </c>
      <c r="R6478" s="234">
        <v>0.38839299999999999</v>
      </c>
      <c r="S6478" s="234">
        <v>0.39732099999999998</v>
      </c>
      <c r="T6478" s="234">
        <v>0.38616099999999998</v>
      </c>
      <c r="U6478" s="234">
        <v>0.390625</v>
      </c>
      <c r="V6478" s="192">
        <v>0.33466499999999999</v>
      </c>
      <c r="W6478" s="234">
        <v>283371200</v>
      </c>
      <c r="X6478" s="194">
        <f t="shared" si="203"/>
        <v>2.7475820079820739E-3</v>
      </c>
      <c r="Y6478" s="193"/>
      <c r="Z6478" s="197">
        <v>6476</v>
      </c>
    </row>
    <row r="6479" spans="1:26" ht="14.4" x14ac:dyDescent="0.3">
      <c r="A6479" s="7">
        <v>34740</v>
      </c>
      <c r="B6479" s="191">
        <v>480.19000199999999</v>
      </c>
      <c r="C6479" s="191">
        <v>481.959991</v>
      </c>
      <c r="D6479" s="191">
        <v>479.52999899999998</v>
      </c>
      <c r="E6479" s="191">
        <v>481.459991</v>
      </c>
      <c r="F6479" s="192">
        <v>481.459991</v>
      </c>
      <c r="G6479" s="191">
        <v>295600000</v>
      </c>
      <c r="H6479" s="194">
        <f t="shared" si="202"/>
        <v>2.6447635200868044E-3</v>
      </c>
      <c r="I6479" s="193"/>
      <c r="J6479" s="197">
        <v>6477</v>
      </c>
      <c r="K6479" s="234"/>
      <c r="L6479" s="234"/>
      <c r="M6479" s="234"/>
      <c r="N6479" s="234"/>
      <c r="O6479" s="234"/>
      <c r="P6479" s="234"/>
      <c r="Q6479" s="7">
        <v>34740</v>
      </c>
      <c r="R6479" s="234">
        <v>0.38950899999999999</v>
      </c>
      <c r="S6479" s="234">
        <v>0.39453100000000002</v>
      </c>
      <c r="T6479" s="234">
        <v>0.38727699999999998</v>
      </c>
      <c r="U6479" s="234">
        <v>0.390625</v>
      </c>
      <c r="V6479" s="192">
        <v>0.33374799999999999</v>
      </c>
      <c r="W6479" s="234">
        <v>350963200</v>
      </c>
      <c r="X6479" s="194">
        <f t="shared" si="203"/>
        <v>2.8666382206410284E-3</v>
      </c>
      <c r="Y6479" s="193"/>
      <c r="Z6479" s="197">
        <v>6477</v>
      </c>
    </row>
    <row r="6480" spans="1:26" ht="14.4" x14ac:dyDescent="0.3">
      <c r="A6480" s="7">
        <v>34739</v>
      </c>
      <c r="B6480" s="191">
        <v>481.19000199999999</v>
      </c>
      <c r="C6480" s="191">
        <v>482</v>
      </c>
      <c r="D6480" s="191">
        <v>479.91000400000001</v>
      </c>
      <c r="E6480" s="191">
        <v>480.19000199999999</v>
      </c>
      <c r="F6480" s="192">
        <v>480.19000199999999</v>
      </c>
      <c r="G6480" s="191">
        <v>325570000</v>
      </c>
      <c r="H6480" s="194">
        <f t="shared" si="202"/>
        <v>-2.0781811671972353E-3</v>
      </c>
      <c r="I6480" s="193"/>
      <c r="J6480" s="197">
        <v>6478</v>
      </c>
      <c r="K6480" s="234"/>
      <c r="L6480" s="234"/>
      <c r="M6480" s="234"/>
      <c r="N6480" s="234"/>
      <c r="O6480" s="234"/>
      <c r="P6480" s="234"/>
      <c r="Q6480" s="7">
        <v>34739</v>
      </c>
      <c r="R6480" s="234">
        <v>0.37611600000000001</v>
      </c>
      <c r="S6480" s="234">
        <v>0.39174100000000001</v>
      </c>
      <c r="T6480" s="234">
        <v>0.37611600000000001</v>
      </c>
      <c r="U6480" s="234">
        <v>0.38950899999999999</v>
      </c>
      <c r="V6480" s="192">
        <v>0.33279399999999998</v>
      </c>
      <c r="W6480" s="234">
        <v>475395200</v>
      </c>
      <c r="X6480" s="194">
        <f t="shared" si="203"/>
        <v>3.1017838665105133E-2</v>
      </c>
      <c r="Y6480" s="193"/>
      <c r="Z6480" s="197">
        <v>6478</v>
      </c>
    </row>
    <row r="6481" spans="1:26" ht="14.4" x14ac:dyDescent="0.3">
      <c r="A6481" s="7">
        <v>34738</v>
      </c>
      <c r="B6481" s="191">
        <v>480.80999800000001</v>
      </c>
      <c r="C6481" s="191">
        <v>482.60000600000001</v>
      </c>
      <c r="D6481" s="191">
        <v>480.39999399999999</v>
      </c>
      <c r="E6481" s="191">
        <v>481.19000199999999</v>
      </c>
      <c r="F6481" s="192">
        <v>481.19000199999999</v>
      </c>
      <c r="G6481" s="191">
        <v>318430000</v>
      </c>
      <c r="H6481" s="194">
        <f t="shared" si="202"/>
        <v>7.9034130234535043E-4</v>
      </c>
      <c r="I6481" s="193"/>
      <c r="J6481" s="197">
        <v>6479</v>
      </c>
      <c r="K6481" s="234"/>
      <c r="L6481" s="234"/>
      <c r="M6481" s="234"/>
      <c r="N6481" s="234"/>
      <c r="O6481" s="234"/>
      <c r="P6481" s="234"/>
      <c r="Q6481" s="7">
        <v>34738</v>
      </c>
      <c r="R6481" s="234">
        <v>0.36607099999999998</v>
      </c>
      <c r="S6481" s="234">
        <v>0.37834800000000002</v>
      </c>
      <c r="T6481" s="234">
        <v>0.36495499999999997</v>
      </c>
      <c r="U6481" s="234">
        <v>0.37779000000000001</v>
      </c>
      <c r="V6481" s="192">
        <v>0.32278200000000001</v>
      </c>
      <c r="W6481" s="234">
        <v>402864000</v>
      </c>
      <c r="X6481" s="194">
        <f t="shared" si="203"/>
        <v>3.6754149014418487E-2</v>
      </c>
      <c r="Y6481" s="193"/>
      <c r="Z6481" s="197">
        <v>6479</v>
      </c>
    </row>
    <row r="6482" spans="1:26" ht="14.4" x14ac:dyDescent="0.3">
      <c r="A6482" s="7">
        <v>34737</v>
      </c>
      <c r="B6482" s="191">
        <v>481.14001500000001</v>
      </c>
      <c r="C6482" s="191">
        <v>481.32000699999998</v>
      </c>
      <c r="D6482" s="191">
        <v>479.69000199999999</v>
      </c>
      <c r="E6482" s="191">
        <v>480.80999800000001</v>
      </c>
      <c r="F6482" s="192">
        <v>480.80999800000001</v>
      </c>
      <c r="G6482" s="191">
        <v>314660000</v>
      </c>
      <c r="H6482" s="194">
        <f t="shared" si="202"/>
        <v>-6.8590636760901714E-4</v>
      </c>
      <c r="I6482" s="193"/>
      <c r="J6482" s="197">
        <v>6480</v>
      </c>
      <c r="K6482" s="234"/>
      <c r="L6482" s="234"/>
      <c r="M6482" s="234"/>
      <c r="N6482" s="234"/>
      <c r="O6482" s="234"/>
      <c r="P6482" s="234"/>
      <c r="Q6482" s="7">
        <v>34737</v>
      </c>
      <c r="R6482" s="234">
        <v>0.36049100000000001</v>
      </c>
      <c r="S6482" s="234">
        <v>0.36607099999999998</v>
      </c>
      <c r="T6482" s="234">
        <v>0.35714299999999999</v>
      </c>
      <c r="U6482" s="234">
        <v>0.36439700000000003</v>
      </c>
      <c r="V6482" s="192">
        <v>0.31133899999999998</v>
      </c>
      <c r="W6482" s="234">
        <v>201600000</v>
      </c>
      <c r="X6482" s="194">
        <f t="shared" si="203"/>
        <v>7.7163340939618956E-3</v>
      </c>
      <c r="Y6482" s="193"/>
      <c r="Z6482" s="197">
        <v>6480</v>
      </c>
    </row>
    <row r="6483" spans="1:26" ht="14.4" x14ac:dyDescent="0.3">
      <c r="A6483" s="7">
        <v>34736</v>
      </c>
      <c r="B6483" s="191">
        <v>478.64001500000001</v>
      </c>
      <c r="C6483" s="191">
        <v>481.95001200000002</v>
      </c>
      <c r="D6483" s="191">
        <v>478.35998499999999</v>
      </c>
      <c r="E6483" s="191">
        <v>481.14001500000001</v>
      </c>
      <c r="F6483" s="192">
        <v>481.14001500000001</v>
      </c>
      <c r="G6483" s="191">
        <v>325660000</v>
      </c>
      <c r="H6483" s="194">
        <f t="shared" si="202"/>
        <v>5.2021749320235299E-3</v>
      </c>
      <c r="I6483" s="193"/>
      <c r="J6483" s="197">
        <v>6481</v>
      </c>
      <c r="K6483" s="234"/>
      <c r="L6483" s="234"/>
      <c r="M6483" s="234"/>
      <c r="N6483" s="234"/>
      <c r="O6483" s="234"/>
      <c r="P6483" s="234"/>
      <c r="Q6483" s="7">
        <v>34736</v>
      </c>
      <c r="R6483" s="234">
        <v>0.36383900000000002</v>
      </c>
      <c r="S6483" s="234">
        <v>0.36383900000000002</v>
      </c>
      <c r="T6483" s="234">
        <v>0.35267900000000002</v>
      </c>
      <c r="U6483" s="234">
        <v>0.36160700000000001</v>
      </c>
      <c r="V6483" s="192">
        <v>0.30895499999999998</v>
      </c>
      <c r="W6483" s="234">
        <v>243028800</v>
      </c>
      <c r="X6483" s="194">
        <f t="shared" si="203"/>
        <v>0</v>
      </c>
      <c r="Y6483" s="193"/>
      <c r="Z6483" s="197">
        <v>6481</v>
      </c>
    </row>
    <row r="6484" spans="1:26" ht="14.4" x14ac:dyDescent="0.3">
      <c r="A6484" s="7">
        <v>34733</v>
      </c>
      <c r="B6484" s="191">
        <v>472.77999899999998</v>
      </c>
      <c r="C6484" s="191">
        <v>479.91000400000001</v>
      </c>
      <c r="D6484" s="191">
        <v>472.77999899999998</v>
      </c>
      <c r="E6484" s="191">
        <v>478.64999399999999</v>
      </c>
      <c r="F6484" s="192">
        <v>478.64999399999999</v>
      </c>
      <c r="G6484" s="191">
        <v>441000000</v>
      </c>
      <c r="H6484" s="194">
        <f t="shared" si="202"/>
        <v>1.2394477227626852E-2</v>
      </c>
      <c r="I6484" s="193"/>
      <c r="J6484" s="197">
        <v>6482</v>
      </c>
      <c r="K6484" s="234"/>
      <c r="L6484" s="234"/>
      <c r="M6484" s="234"/>
      <c r="N6484" s="234"/>
      <c r="O6484" s="234"/>
      <c r="P6484" s="234"/>
      <c r="Q6484" s="7">
        <v>34733</v>
      </c>
      <c r="R6484" s="234">
        <v>0.375</v>
      </c>
      <c r="S6484" s="234">
        <v>0.37611600000000001</v>
      </c>
      <c r="T6484" s="234">
        <v>0.36049100000000001</v>
      </c>
      <c r="U6484" s="234">
        <v>0.36160700000000001</v>
      </c>
      <c r="V6484" s="192">
        <v>0.30895499999999998</v>
      </c>
      <c r="W6484" s="234">
        <v>319211200</v>
      </c>
      <c r="X6484" s="194">
        <f t="shared" si="203"/>
        <v>-2.7026771683300005E-2</v>
      </c>
      <c r="Y6484" s="193"/>
      <c r="Z6484" s="197">
        <v>6482</v>
      </c>
    </row>
    <row r="6485" spans="1:26" ht="14.4" x14ac:dyDescent="0.3">
      <c r="A6485" s="7">
        <v>34732</v>
      </c>
      <c r="B6485" s="191">
        <v>470.39999399999999</v>
      </c>
      <c r="C6485" s="191">
        <v>472.790009</v>
      </c>
      <c r="D6485" s="191">
        <v>469.95001200000002</v>
      </c>
      <c r="E6485" s="191">
        <v>472.790009</v>
      </c>
      <c r="F6485" s="192">
        <v>472.790009</v>
      </c>
      <c r="G6485" s="191">
        <v>322110000</v>
      </c>
      <c r="H6485" s="194">
        <f t="shared" si="202"/>
        <v>5.0808142654865879E-3</v>
      </c>
      <c r="I6485" s="193"/>
      <c r="J6485" s="197">
        <v>6483</v>
      </c>
      <c r="K6485" s="234"/>
      <c r="L6485" s="234"/>
      <c r="M6485" s="234"/>
      <c r="N6485" s="234"/>
      <c r="O6485" s="234"/>
      <c r="P6485" s="234"/>
      <c r="Q6485" s="7">
        <v>34732</v>
      </c>
      <c r="R6485" s="234">
        <v>0.35825899999999999</v>
      </c>
      <c r="S6485" s="234">
        <v>0.37388399999999999</v>
      </c>
      <c r="T6485" s="234">
        <v>0.35825899999999999</v>
      </c>
      <c r="U6485" s="234">
        <v>0.37165199999999998</v>
      </c>
      <c r="V6485" s="192">
        <v>0.31753700000000001</v>
      </c>
      <c r="W6485" s="234">
        <v>203582400</v>
      </c>
      <c r="X6485" s="194">
        <f t="shared" si="203"/>
        <v>3.7380551789477148E-2</v>
      </c>
      <c r="Y6485" s="193"/>
      <c r="Z6485" s="197">
        <v>6483</v>
      </c>
    </row>
    <row r="6486" spans="1:26" ht="14.4" x14ac:dyDescent="0.3">
      <c r="A6486" s="7">
        <v>34731</v>
      </c>
      <c r="B6486" s="191">
        <v>470.42001299999998</v>
      </c>
      <c r="C6486" s="191">
        <v>472.75</v>
      </c>
      <c r="D6486" s="191">
        <v>469.290009</v>
      </c>
      <c r="E6486" s="191">
        <v>470.39999399999999</v>
      </c>
      <c r="F6486" s="192">
        <v>470.39999399999999</v>
      </c>
      <c r="G6486" s="191">
        <v>395310000</v>
      </c>
      <c r="H6486" s="194">
        <f t="shared" si="202"/>
        <v>-4.2555587446894367E-5</v>
      </c>
      <c r="I6486" s="193"/>
      <c r="J6486" s="197">
        <v>6484</v>
      </c>
      <c r="K6486" s="234"/>
      <c r="L6486" s="234"/>
      <c r="M6486" s="234"/>
      <c r="N6486" s="234"/>
      <c r="O6486" s="234"/>
      <c r="P6486" s="234"/>
      <c r="Q6486" s="7">
        <v>34731</v>
      </c>
      <c r="R6486" s="234">
        <v>0.36383900000000002</v>
      </c>
      <c r="S6486" s="234">
        <v>0.36383900000000002</v>
      </c>
      <c r="T6486" s="234">
        <v>0.35602699999999998</v>
      </c>
      <c r="U6486" s="234">
        <v>0.35825899999999999</v>
      </c>
      <c r="V6486" s="192">
        <v>0.30609500000000001</v>
      </c>
      <c r="W6486" s="234">
        <v>158368000</v>
      </c>
      <c r="X6486" s="194">
        <f t="shared" si="203"/>
        <v>-6.1915182368945396E-3</v>
      </c>
      <c r="Y6486" s="193"/>
      <c r="Z6486" s="197">
        <v>6484</v>
      </c>
    </row>
    <row r="6487" spans="1:26" ht="14.4" x14ac:dyDescent="0.3">
      <c r="A6487" s="7">
        <v>34730</v>
      </c>
      <c r="B6487" s="191">
        <v>468.51001000000002</v>
      </c>
      <c r="C6487" s="191">
        <v>471.02999899999998</v>
      </c>
      <c r="D6487" s="191">
        <v>468.17999300000002</v>
      </c>
      <c r="E6487" s="191">
        <v>470.42001299999998</v>
      </c>
      <c r="F6487" s="192">
        <v>470.42001299999998</v>
      </c>
      <c r="G6487" s="191">
        <v>411590000</v>
      </c>
      <c r="H6487" s="194">
        <f t="shared" si="202"/>
        <v>4.0767602809595477E-3</v>
      </c>
      <c r="I6487" s="193"/>
      <c r="J6487" s="197">
        <v>6485</v>
      </c>
      <c r="K6487" s="234"/>
      <c r="L6487" s="234"/>
      <c r="M6487" s="234"/>
      <c r="N6487" s="234"/>
      <c r="O6487" s="234"/>
      <c r="P6487" s="234"/>
      <c r="Q6487" s="7">
        <v>34730</v>
      </c>
      <c r="R6487" s="234">
        <v>0.36160700000000001</v>
      </c>
      <c r="S6487" s="234">
        <v>0.36495499999999997</v>
      </c>
      <c r="T6487" s="234">
        <v>0.35714299999999999</v>
      </c>
      <c r="U6487" s="234">
        <v>0.36049100000000001</v>
      </c>
      <c r="V6487" s="192">
        <v>0.308002</v>
      </c>
      <c r="W6487" s="234">
        <v>212777600</v>
      </c>
      <c r="X6487" s="194">
        <f t="shared" si="203"/>
        <v>6.2300919649128277E-3</v>
      </c>
      <c r="Y6487" s="193"/>
      <c r="Z6487" s="197">
        <v>6485</v>
      </c>
    </row>
    <row r="6488" spans="1:26" ht="14.4" x14ac:dyDescent="0.3">
      <c r="A6488" s="7">
        <v>34729</v>
      </c>
      <c r="B6488" s="191">
        <v>470.39001500000001</v>
      </c>
      <c r="C6488" s="191">
        <v>470.51998900000001</v>
      </c>
      <c r="D6488" s="191">
        <v>467.48998999999998</v>
      </c>
      <c r="E6488" s="191">
        <v>468.51001000000002</v>
      </c>
      <c r="F6488" s="192">
        <v>468.51001000000002</v>
      </c>
      <c r="G6488" s="191">
        <v>318550000</v>
      </c>
      <c r="H6488" s="194">
        <f t="shared" si="202"/>
        <v>-3.9966941049970686E-3</v>
      </c>
      <c r="I6488" s="193"/>
      <c r="J6488" s="197">
        <v>6486</v>
      </c>
      <c r="K6488" s="234"/>
      <c r="L6488" s="234"/>
      <c r="M6488" s="234"/>
      <c r="N6488" s="234"/>
      <c r="O6488" s="234"/>
      <c r="P6488" s="234"/>
      <c r="Q6488" s="7">
        <v>34729</v>
      </c>
      <c r="R6488" s="234">
        <v>0.35825899999999999</v>
      </c>
      <c r="S6488" s="234">
        <v>0.36160700000000001</v>
      </c>
      <c r="T6488" s="234">
        <v>0.35602699999999998</v>
      </c>
      <c r="U6488" s="234">
        <v>0.35825899999999999</v>
      </c>
      <c r="V6488" s="192">
        <v>0.30609500000000001</v>
      </c>
      <c r="W6488" s="234">
        <v>230585600</v>
      </c>
      <c r="X6488" s="194">
        <f t="shared" si="203"/>
        <v>6.2724574028476593E-3</v>
      </c>
      <c r="Y6488" s="193"/>
      <c r="Z6488" s="197">
        <v>6486</v>
      </c>
    </row>
    <row r="6489" spans="1:26" ht="14.4" x14ac:dyDescent="0.3">
      <c r="A6489" s="7">
        <v>34726</v>
      </c>
      <c r="B6489" s="191">
        <v>468.32000699999998</v>
      </c>
      <c r="C6489" s="191">
        <v>471.35998499999999</v>
      </c>
      <c r="D6489" s="191">
        <v>468.32000699999998</v>
      </c>
      <c r="E6489" s="191">
        <v>470.39001500000001</v>
      </c>
      <c r="F6489" s="192">
        <v>470.39001500000001</v>
      </c>
      <c r="G6489" s="191">
        <v>339510000</v>
      </c>
      <c r="H6489" s="194">
        <f t="shared" si="202"/>
        <v>4.4200716797478824E-3</v>
      </c>
      <c r="I6489" s="193"/>
      <c r="J6489" s="197">
        <v>6487</v>
      </c>
      <c r="K6489" s="234"/>
      <c r="L6489" s="234"/>
      <c r="M6489" s="234"/>
      <c r="N6489" s="234"/>
      <c r="O6489" s="234"/>
      <c r="P6489" s="234"/>
      <c r="Q6489" s="7">
        <v>34726</v>
      </c>
      <c r="R6489" s="234">
        <v>0.35602699999999998</v>
      </c>
      <c r="S6489" s="234">
        <v>0.36049100000000001</v>
      </c>
      <c r="T6489" s="234">
        <v>0.34821400000000002</v>
      </c>
      <c r="U6489" s="234">
        <v>0.35602699999999998</v>
      </c>
      <c r="V6489" s="192">
        <v>0.30418699999999999</v>
      </c>
      <c r="W6489" s="234">
        <v>298569600</v>
      </c>
      <c r="X6489" s="194">
        <f t="shared" si="203"/>
        <v>9.4913499288147886E-3</v>
      </c>
      <c r="Y6489" s="193"/>
      <c r="Z6489" s="197">
        <v>6487</v>
      </c>
    </row>
    <row r="6490" spans="1:26" ht="14.4" x14ac:dyDescent="0.3">
      <c r="A6490" s="7">
        <v>34725</v>
      </c>
      <c r="B6490" s="191">
        <v>467.44000199999999</v>
      </c>
      <c r="C6490" s="191">
        <v>468.61999500000002</v>
      </c>
      <c r="D6490" s="191">
        <v>466.89999399999999</v>
      </c>
      <c r="E6490" s="191">
        <v>468.32000699999998</v>
      </c>
      <c r="F6490" s="192">
        <v>468.32000699999998</v>
      </c>
      <c r="G6490" s="191">
        <v>304730000</v>
      </c>
      <c r="H6490" s="194">
        <f t="shared" si="202"/>
        <v>1.8826052460952686E-3</v>
      </c>
      <c r="I6490" s="193"/>
      <c r="J6490" s="197">
        <v>6488</v>
      </c>
      <c r="K6490" s="234"/>
      <c r="L6490" s="234"/>
      <c r="M6490" s="234"/>
      <c r="N6490" s="234"/>
      <c r="O6490" s="234"/>
      <c r="P6490" s="234"/>
      <c r="Q6490" s="7">
        <v>34725</v>
      </c>
      <c r="R6490" s="234">
        <v>0.36495499999999997</v>
      </c>
      <c r="S6490" s="234">
        <v>0.37053599999999998</v>
      </c>
      <c r="T6490" s="234">
        <v>0.35044599999999998</v>
      </c>
      <c r="U6490" s="234">
        <v>0.35267900000000002</v>
      </c>
      <c r="V6490" s="192">
        <v>0.30132700000000001</v>
      </c>
      <c r="W6490" s="234">
        <v>246388800</v>
      </c>
      <c r="X6490" s="194">
        <f t="shared" si="203"/>
        <v>-3.6216216216216131E-2</v>
      </c>
      <c r="Y6490" s="193"/>
      <c r="Z6490" s="197">
        <v>6488</v>
      </c>
    </row>
    <row r="6491" spans="1:26" ht="14.4" x14ac:dyDescent="0.3">
      <c r="A6491" s="7">
        <v>34724</v>
      </c>
      <c r="B6491" s="191">
        <v>465.85998499999999</v>
      </c>
      <c r="C6491" s="191">
        <v>469.51001000000002</v>
      </c>
      <c r="D6491" s="191">
        <v>464.39999399999999</v>
      </c>
      <c r="E6491" s="191">
        <v>467.44000199999999</v>
      </c>
      <c r="F6491" s="192">
        <v>467.44000199999999</v>
      </c>
      <c r="G6491" s="191">
        <v>342610000</v>
      </c>
      <c r="H6491" s="194">
        <f t="shared" si="202"/>
        <v>3.3916134694418924E-3</v>
      </c>
      <c r="I6491" s="193"/>
      <c r="J6491" s="197">
        <v>6489</v>
      </c>
      <c r="K6491" s="234"/>
      <c r="L6491" s="234"/>
      <c r="M6491" s="234"/>
      <c r="N6491" s="234"/>
      <c r="O6491" s="234"/>
      <c r="P6491" s="234"/>
      <c r="Q6491" s="7">
        <v>34724</v>
      </c>
      <c r="R6491" s="234">
        <v>0.35267900000000002</v>
      </c>
      <c r="S6491" s="234">
        <v>0.375</v>
      </c>
      <c r="T6491" s="234">
        <v>0.35267900000000002</v>
      </c>
      <c r="U6491" s="234">
        <v>0.36593199999999998</v>
      </c>
      <c r="V6491" s="192">
        <v>0.31264999999999998</v>
      </c>
      <c r="W6491" s="234">
        <v>517070400</v>
      </c>
      <c r="X6491" s="194">
        <f t="shared" si="203"/>
        <v>-1.5390332465193127E-2</v>
      </c>
      <c r="Y6491" s="193"/>
      <c r="Z6491" s="197">
        <v>6489</v>
      </c>
    </row>
    <row r="6492" spans="1:26" ht="14.4" x14ac:dyDescent="0.3">
      <c r="A6492" s="7">
        <v>34723</v>
      </c>
      <c r="B6492" s="191">
        <v>465.80999800000001</v>
      </c>
      <c r="C6492" s="191">
        <v>466.88000499999998</v>
      </c>
      <c r="D6492" s="191">
        <v>465.47000100000002</v>
      </c>
      <c r="E6492" s="191">
        <v>465.85998499999999</v>
      </c>
      <c r="F6492" s="192">
        <v>465.85998499999999</v>
      </c>
      <c r="G6492" s="191">
        <v>315430000</v>
      </c>
      <c r="H6492" s="194">
        <f t="shared" si="202"/>
        <v>8.5822848738266333E-5</v>
      </c>
      <c r="I6492" s="193"/>
      <c r="J6492" s="197">
        <v>6490</v>
      </c>
      <c r="K6492" s="234"/>
      <c r="L6492" s="234"/>
      <c r="M6492" s="234"/>
      <c r="N6492" s="234"/>
      <c r="O6492" s="234"/>
      <c r="P6492" s="234"/>
      <c r="Q6492" s="7">
        <v>34723</v>
      </c>
      <c r="R6492" s="234">
        <v>0.37723200000000001</v>
      </c>
      <c r="S6492" s="234">
        <v>0.37834800000000002</v>
      </c>
      <c r="T6492" s="234">
        <v>0.36942000000000003</v>
      </c>
      <c r="U6492" s="234">
        <v>0.37165199999999998</v>
      </c>
      <c r="V6492" s="192">
        <v>0.31753700000000001</v>
      </c>
      <c r="W6492" s="234">
        <v>218097600</v>
      </c>
      <c r="X6492" s="194">
        <f t="shared" si="203"/>
        <v>-1.4793440995330493E-2</v>
      </c>
      <c r="Y6492" s="193"/>
      <c r="Z6492" s="197">
        <v>6490</v>
      </c>
    </row>
    <row r="6493" spans="1:26" ht="14.4" x14ac:dyDescent="0.3">
      <c r="A6493" s="7">
        <v>34722</v>
      </c>
      <c r="B6493" s="191">
        <v>464.77999899999998</v>
      </c>
      <c r="C6493" s="191">
        <v>466.23001099999999</v>
      </c>
      <c r="D6493" s="191">
        <v>461.14001500000001</v>
      </c>
      <c r="E6493" s="191">
        <v>465.82000699999998</v>
      </c>
      <c r="F6493" s="192">
        <v>465.82000699999998</v>
      </c>
      <c r="G6493" s="191">
        <v>325830000</v>
      </c>
      <c r="H6493" s="194">
        <f t="shared" si="202"/>
        <v>2.2376350149267078E-3</v>
      </c>
      <c r="I6493" s="193"/>
      <c r="J6493" s="197">
        <v>6491</v>
      </c>
      <c r="K6493" s="234"/>
      <c r="L6493" s="234"/>
      <c r="M6493" s="234"/>
      <c r="N6493" s="234"/>
      <c r="O6493" s="234"/>
      <c r="P6493" s="234"/>
      <c r="Q6493" s="7">
        <v>34722</v>
      </c>
      <c r="R6493" s="234">
        <v>0.37388399999999999</v>
      </c>
      <c r="S6493" s="234">
        <v>0.38057999999999997</v>
      </c>
      <c r="T6493" s="234">
        <v>0.36607099999999998</v>
      </c>
      <c r="U6493" s="234">
        <v>0.37723200000000001</v>
      </c>
      <c r="V6493" s="192">
        <v>0.32230500000000001</v>
      </c>
      <c r="W6493" s="234">
        <v>398540800</v>
      </c>
      <c r="X6493" s="194">
        <f t="shared" si="203"/>
        <v>-8.7985828776686436E-3</v>
      </c>
      <c r="Y6493" s="193"/>
      <c r="Z6493" s="197">
        <v>6491</v>
      </c>
    </row>
    <row r="6494" spans="1:26" ht="14.4" x14ac:dyDescent="0.3">
      <c r="A6494" s="7">
        <v>34719</v>
      </c>
      <c r="B6494" s="191">
        <v>466.95001200000002</v>
      </c>
      <c r="C6494" s="191">
        <v>466.98998999999998</v>
      </c>
      <c r="D6494" s="191">
        <v>463.98998999999998</v>
      </c>
      <c r="E6494" s="191">
        <v>464.77999899999998</v>
      </c>
      <c r="F6494" s="192">
        <v>464.77999899999998</v>
      </c>
      <c r="G6494" s="191">
        <v>378190000</v>
      </c>
      <c r="H6494" s="194">
        <f t="shared" si="202"/>
        <v>-4.6472062195814651E-3</v>
      </c>
      <c r="I6494" s="193"/>
      <c r="J6494" s="197">
        <v>6492</v>
      </c>
      <c r="K6494" s="234"/>
      <c r="L6494" s="234"/>
      <c r="M6494" s="234"/>
      <c r="N6494" s="234"/>
      <c r="O6494" s="234"/>
      <c r="P6494" s="234"/>
      <c r="Q6494" s="7">
        <v>34719</v>
      </c>
      <c r="R6494" s="234">
        <v>0.41964299999999999</v>
      </c>
      <c r="S6494" s="234">
        <v>0.41964299999999999</v>
      </c>
      <c r="T6494" s="234">
        <v>0.37946400000000002</v>
      </c>
      <c r="U6494" s="234">
        <v>0.38057999999999997</v>
      </c>
      <c r="V6494" s="192">
        <v>0.32516600000000001</v>
      </c>
      <c r="W6494" s="234">
        <v>1000361600</v>
      </c>
      <c r="X6494" s="194">
        <f t="shared" si="203"/>
        <v>-7.0845441894621969E-2</v>
      </c>
      <c r="Y6494" s="193"/>
      <c r="Z6494" s="197">
        <v>6492</v>
      </c>
    </row>
    <row r="6495" spans="1:26" ht="14.4" x14ac:dyDescent="0.3">
      <c r="A6495" s="7">
        <v>34718</v>
      </c>
      <c r="B6495" s="191">
        <v>469.72000100000002</v>
      </c>
      <c r="C6495" s="191">
        <v>469.72000100000002</v>
      </c>
      <c r="D6495" s="191">
        <v>466.39999399999999</v>
      </c>
      <c r="E6495" s="191">
        <v>466.95001200000002</v>
      </c>
      <c r="F6495" s="192">
        <v>466.95001200000002</v>
      </c>
      <c r="G6495" s="191">
        <v>297220000</v>
      </c>
      <c r="H6495" s="194">
        <f t="shared" si="202"/>
        <v>-5.8759214257377524E-3</v>
      </c>
      <c r="I6495" s="193"/>
      <c r="J6495" s="197">
        <v>6493</v>
      </c>
      <c r="K6495" s="234"/>
      <c r="L6495" s="234"/>
      <c r="M6495" s="234"/>
      <c r="N6495" s="234"/>
      <c r="O6495" s="234"/>
      <c r="P6495" s="234"/>
      <c r="Q6495" s="7">
        <v>34718</v>
      </c>
      <c r="R6495" s="234">
        <v>0.40625</v>
      </c>
      <c r="S6495" s="234">
        <v>0.41071400000000002</v>
      </c>
      <c r="T6495" s="234">
        <v>0.40178599999999998</v>
      </c>
      <c r="U6495" s="234">
        <v>0.40959800000000002</v>
      </c>
      <c r="V6495" s="192">
        <v>0.34995900000000002</v>
      </c>
      <c r="W6495" s="234">
        <v>314294400</v>
      </c>
      <c r="X6495" s="194">
        <f t="shared" si="203"/>
        <v>5.4819552306990087E-3</v>
      </c>
      <c r="Y6495" s="193"/>
      <c r="Z6495" s="197">
        <v>6493</v>
      </c>
    </row>
    <row r="6496" spans="1:26" ht="14.4" x14ac:dyDescent="0.3">
      <c r="A6496" s="7">
        <v>34717</v>
      </c>
      <c r="B6496" s="191">
        <v>470.04998799999998</v>
      </c>
      <c r="C6496" s="191">
        <v>470.42999300000002</v>
      </c>
      <c r="D6496" s="191">
        <v>468.02999899999998</v>
      </c>
      <c r="E6496" s="191">
        <v>469.709991</v>
      </c>
      <c r="F6496" s="192">
        <v>469.709991</v>
      </c>
      <c r="G6496" s="191">
        <v>344660000</v>
      </c>
      <c r="H6496" s="194">
        <f t="shared" si="202"/>
        <v>-7.2332094177179852E-4</v>
      </c>
      <c r="I6496" s="193"/>
      <c r="J6496" s="197">
        <v>6494</v>
      </c>
      <c r="K6496" s="234"/>
      <c r="L6496" s="234"/>
      <c r="M6496" s="234"/>
      <c r="N6496" s="234"/>
      <c r="O6496" s="234"/>
      <c r="P6496" s="234"/>
      <c r="Q6496" s="7">
        <v>34717</v>
      </c>
      <c r="R6496" s="234">
        <v>0.40178599999999998</v>
      </c>
      <c r="S6496" s="234">
        <v>0.40736600000000001</v>
      </c>
      <c r="T6496" s="234">
        <v>0.39955400000000002</v>
      </c>
      <c r="U6496" s="234">
        <v>0.40736600000000001</v>
      </c>
      <c r="V6496" s="192">
        <v>0.348051</v>
      </c>
      <c r="W6496" s="234">
        <v>127657600</v>
      </c>
      <c r="X6496" s="194">
        <f t="shared" si="203"/>
        <v>1.3886461355612325E-2</v>
      </c>
      <c r="Y6496" s="193"/>
      <c r="Z6496" s="197">
        <v>6494</v>
      </c>
    </row>
    <row r="6497" spans="1:26" ht="14.4" x14ac:dyDescent="0.3">
      <c r="A6497" s="7">
        <v>34716</v>
      </c>
      <c r="B6497" s="191">
        <v>469.38000499999998</v>
      </c>
      <c r="C6497" s="191">
        <v>470.14999399999999</v>
      </c>
      <c r="D6497" s="191">
        <v>468.19000199999999</v>
      </c>
      <c r="E6497" s="191">
        <v>470.04998799999998</v>
      </c>
      <c r="F6497" s="192">
        <v>470.04998799999998</v>
      </c>
      <c r="G6497" s="191">
        <v>331520000</v>
      </c>
      <c r="H6497" s="194">
        <f t="shared" si="202"/>
        <v>1.4273786545296108E-3</v>
      </c>
      <c r="I6497" s="193"/>
      <c r="J6497" s="197">
        <v>6495</v>
      </c>
      <c r="K6497" s="234"/>
      <c r="L6497" s="234"/>
      <c r="M6497" s="234"/>
      <c r="N6497" s="234"/>
      <c r="O6497" s="234"/>
      <c r="P6497" s="234"/>
      <c r="Q6497" s="7">
        <v>34716</v>
      </c>
      <c r="R6497" s="234">
        <v>0.39732099999999998</v>
      </c>
      <c r="S6497" s="234">
        <v>0.40625</v>
      </c>
      <c r="T6497" s="234">
        <v>0.39397300000000002</v>
      </c>
      <c r="U6497" s="234">
        <v>0.40178599999999998</v>
      </c>
      <c r="V6497" s="192">
        <v>0.34328399999999998</v>
      </c>
      <c r="W6497" s="234">
        <v>330108800</v>
      </c>
      <c r="X6497" s="194">
        <f t="shared" si="203"/>
        <v>1.123813956502643E-2</v>
      </c>
      <c r="Y6497" s="193"/>
      <c r="Z6497" s="197">
        <v>6495</v>
      </c>
    </row>
    <row r="6498" spans="1:26" ht="14.4" x14ac:dyDescent="0.3">
      <c r="A6498" s="7">
        <v>34715</v>
      </c>
      <c r="B6498" s="191">
        <v>465.97000100000002</v>
      </c>
      <c r="C6498" s="191">
        <v>470.39001500000001</v>
      </c>
      <c r="D6498" s="191">
        <v>465.97000100000002</v>
      </c>
      <c r="E6498" s="191">
        <v>469.38000499999998</v>
      </c>
      <c r="F6498" s="192">
        <v>469.38000499999998</v>
      </c>
      <c r="G6498" s="191">
        <v>315810000</v>
      </c>
      <c r="H6498" s="194">
        <f t="shared" si="202"/>
        <v>7.3180762552994437E-3</v>
      </c>
      <c r="I6498" s="193"/>
      <c r="J6498" s="197">
        <v>6496</v>
      </c>
      <c r="K6498" s="234"/>
      <c r="L6498" s="234"/>
      <c r="M6498" s="234"/>
      <c r="N6498" s="234"/>
      <c r="O6498" s="234"/>
      <c r="P6498" s="234"/>
      <c r="Q6498" s="7">
        <v>34715</v>
      </c>
      <c r="R6498" s="234">
        <v>0.40067000000000003</v>
      </c>
      <c r="S6498" s="234">
        <v>0.40401799999999999</v>
      </c>
      <c r="T6498" s="234">
        <v>0.39508900000000002</v>
      </c>
      <c r="U6498" s="234">
        <v>0.39732099999999998</v>
      </c>
      <c r="V6498" s="192">
        <v>0.33946900000000002</v>
      </c>
      <c r="W6498" s="234">
        <v>188977600</v>
      </c>
      <c r="X6498" s="194">
        <f t="shared" si="203"/>
        <v>-8.3574328863961732E-3</v>
      </c>
      <c r="Y6498" s="193"/>
      <c r="Z6498" s="197">
        <v>6496</v>
      </c>
    </row>
    <row r="6499" spans="1:26" ht="14.4" x14ac:dyDescent="0.3">
      <c r="A6499" s="7">
        <v>34712</v>
      </c>
      <c r="B6499" s="191">
        <v>461.64001500000001</v>
      </c>
      <c r="C6499" s="191">
        <v>466.42999300000002</v>
      </c>
      <c r="D6499" s="191">
        <v>461.64001500000001</v>
      </c>
      <c r="E6499" s="191">
        <v>465.97000100000002</v>
      </c>
      <c r="F6499" s="192">
        <v>465.97000100000002</v>
      </c>
      <c r="G6499" s="191">
        <v>336740000</v>
      </c>
      <c r="H6499" s="194">
        <f t="shared" si="202"/>
        <v>9.379572522542309E-3</v>
      </c>
      <c r="I6499" s="193"/>
      <c r="J6499" s="197">
        <v>6497</v>
      </c>
      <c r="K6499" s="234"/>
      <c r="L6499" s="234"/>
      <c r="M6499" s="234"/>
      <c r="N6499" s="234"/>
      <c r="O6499" s="234"/>
      <c r="P6499" s="234"/>
      <c r="Q6499" s="7">
        <v>34712</v>
      </c>
      <c r="R6499" s="234">
        <v>0.41182999999999997</v>
      </c>
      <c r="S6499" s="234">
        <v>0.41182999999999997</v>
      </c>
      <c r="T6499" s="234">
        <v>0.39620499999999997</v>
      </c>
      <c r="U6499" s="234">
        <v>0.40067000000000003</v>
      </c>
      <c r="V6499" s="192">
        <v>0.34233000000000002</v>
      </c>
      <c r="W6499" s="234">
        <v>351377600</v>
      </c>
      <c r="X6499" s="194">
        <f t="shared" si="203"/>
        <v>-1.1018535638347E-2</v>
      </c>
      <c r="Y6499" s="193"/>
      <c r="Z6499" s="197">
        <v>6497</v>
      </c>
    </row>
    <row r="6500" spans="1:26" ht="14.4" x14ac:dyDescent="0.3">
      <c r="A6500" s="7">
        <v>34711</v>
      </c>
      <c r="B6500" s="191">
        <v>461.64001500000001</v>
      </c>
      <c r="C6500" s="191">
        <v>461.92999300000002</v>
      </c>
      <c r="D6500" s="191">
        <v>460.63000499999998</v>
      </c>
      <c r="E6500" s="191">
        <v>461.64001500000001</v>
      </c>
      <c r="F6500" s="192">
        <v>461.64001500000001</v>
      </c>
      <c r="G6500" s="191">
        <v>313040000</v>
      </c>
      <c r="H6500" s="194">
        <f t="shared" si="202"/>
        <v>-4.3298097792351925E-5</v>
      </c>
      <c r="I6500" s="193"/>
      <c r="J6500" s="197">
        <v>6498</v>
      </c>
      <c r="K6500" s="234"/>
      <c r="L6500" s="234"/>
      <c r="M6500" s="234"/>
      <c r="N6500" s="234"/>
      <c r="O6500" s="234"/>
      <c r="P6500" s="234"/>
      <c r="Q6500" s="7">
        <v>34711</v>
      </c>
      <c r="R6500" s="234">
        <v>0.41182999999999997</v>
      </c>
      <c r="S6500" s="234">
        <v>0.41406300000000001</v>
      </c>
      <c r="T6500" s="234">
        <v>0.39955400000000002</v>
      </c>
      <c r="U6500" s="234">
        <v>0.40513399999999999</v>
      </c>
      <c r="V6500" s="192">
        <v>0.34614400000000001</v>
      </c>
      <c r="W6500" s="234">
        <v>551779200</v>
      </c>
      <c r="X6500" s="194">
        <f t="shared" si="203"/>
        <v>-2.9411187411148076E-2</v>
      </c>
      <c r="Y6500" s="193"/>
      <c r="Z6500" s="197">
        <v>6498</v>
      </c>
    </row>
    <row r="6501" spans="1:26" ht="14.4" x14ac:dyDescent="0.3">
      <c r="A6501" s="7">
        <v>34710</v>
      </c>
      <c r="B6501" s="191">
        <v>461.67999300000002</v>
      </c>
      <c r="C6501" s="191">
        <v>463.60998499999999</v>
      </c>
      <c r="D6501" s="191">
        <v>458.64999399999999</v>
      </c>
      <c r="E6501" s="191">
        <v>461.66000400000001</v>
      </c>
      <c r="F6501" s="192">
        <v>461.66000400000001</v>
      </c>
      <c r="G6501" s="191">
        <v>346310000</v>
      </c>
      <c r="H6501" s="194">
        <f t="shared" si="202"/>
        <v>-4.3296223148248015E-5</v>
      </c>
      <c r="I6501" s="193"/>
      <c r="J6501" s="197">
        <v>6499</v>
      </c>
      <c r="K6501" s="234"/>
      <c r="L6501" s="234"/>
      <c r="M6501" s="234"/>
      <c r="N6501" s="234"/>
      <c r="O6501" s="234"/>
      <c r="P6501" s="234"/>
      <c r="Q6501" s="7">
        <v>34710</v>
      </c>
      <c r="R6501" s="234">
        <v>0.390625</v>
      </c>
      <c r="S6501" s="234">
        <v>0.42912899999999998</v>
      </c>
      <c r="T6501" s="234">
        <v>0.38113799999999998</v>
      </c>
      <c r="U6501" s="234">
        <v>0.41741099999999998</v>
      </c>
      <c r="V6501" s="192">
        <v>0.35663299999999998</v>
      </c>
      <c r="W6501" s="234">
        <v>873824000</v>
      </c>
      <c r="X6501" s="194">
        <f t="shared" si="203"/>
        <v>7.0099108533295706E-2</v>
      </c>
      <c r="Y6501" s="193"/>
      <c r="Z6501" s="197">
        <v>6499</v>
      </c>
    </row>
    <row r="6502" spans="1:26" ht="14.4" x14ac:dyDescent="0.3">
      <c r="A6502" s="7">
        <v>34709</v>
      </c>
      <c r="B6502" s="191">
        <v>460.89999399999999</v>
      </c>
      <c r="C6502" s="191">
        <v>464.58999599999999</v>
      </c>
      <c r="D6502" s="191">
        <v>460.89999399999999</v>
      </c>
      <c r="E6502" s="191">
        <v>461.67999300000002</v>
      </c>
      <c r="F6502" s="192">
        <v>461.67999300000002</v>
      </c>
      <c r="G6502" s="191">
        <v>352450000</v>
      </c>
      <c r="H6502" s="194">
        <f t="shared" si="202"/>
        <v>1.8445110430715256E-3</v>
      </c>
      <c r="I6502" s="193"/>
      <c r="J6502" s="197">
        <v>6500</v>
      </c>
      <c r="K6502" s="234"/>
      <c r="L6502" s="234"/>
      <c r="M6502" s="234"/>
      <c r="N6502" s="234"/>
      <c r="O6502" s="234"/>
      <c r="P6502" s="234"/>
      <c r="Q6502" s="7">
        <v>34709</v>
      </c>
      <c r="R6502" s="234">
        <v>0.36830400000000002</v>
      </c>
      <c r="S6502" s="234">
        <v>0.39285700000000001</v>
      </c>
      <c r="T6502" s="234">
        <v>0.36830400000000002</v>
      </c>
      <c r="U6502" s="234">
        <v>0.390067</v>
      </c>
      <c r="V6502" s="192">
        <v>0.33327099999999998</v>
      </c>
      <c r="W6502" s="234">
        <v>614790400</v>
      </c>
      <c r="X6502" s="194">
        <f t="shared" si="203"/>
        <v>6.0295432347392194E-2</v>
      </c>
      <c r="Y6502" s="193"/>
      <c r="Z6502" s="197">
        <v>6500</v>
      </c>
    </row>
    <row r="6503" spans="1:26" ht="14.4" x14ac:dyDescent="0.3">
      <c r="A6503" s="7">
        <v>34708</v>
      </c>
      <c r="B6503" s="191">
        <v>460.67001299999998</v>
      </c>
      <c r="C6503" s="191">
        <v>461.76998900000001</v>
      </c>
      <c r="D6503" s="191">
        <v>459.73998999999998</v>
      </c>
      <c r="E6503" s="191">
        <v>460.82998700000002</v>
      </c>
      <c r="F6503" s="192">
        <v>460.82998700000002</v>
      </c>
      <c r="G6503" s="191">
        <v>278790000</v>
      </c>
      <c r="H6503" s="194">
        <f t="shared" si="202"/>
        <v>3.2559260718750685E-4</v>
      </c>
      <c r="I6503" s="193"/>
      <c r="J6503" s="197">
        <v>6501</v>
      </c>
      <c r="K6503" s="234"/>
      <c r="L6503" s="234"/>
      <c r="M6503" s="234"/>
      <c r="N6503" s="234"/>
      <c r="O6503" s="234"/>
      <c r="P6503" s="234"/>
      <c r="Q6503" s="7">
        <v>34708</v>
      </c>
      <c r="R6503" s="234">
        <v>0.37165199999999998</v>
      </c>
      <c r="S6503" s="234">
        <v>0.37388399999999999</v>
      </c>
      <c r="T6503" s="234">
        <v>0.36607099999999998</v>
      </c>
      <c r="U6503" s="234">
        <v>0.36788500000000002</v>
      </c>
      <c r="V6503" s="192">
        <v>0.31431900000000002</v>
      </c>
      <c r="W6503" s="234">
        <v>274086400</v>
      </c>
      <c r="X6503" s="194">
        <f t="shared" si="203"/>
        <v>-1.8973276986747736E-2</v>
      </c>
      <c r="Y6503" s="193"/>
      <c r="Z6503" s="197">
        <v>6501</v>
      </c>
    </row>
    <row r="6504" spans="1:26" ht="14.4" x14ac:dyDescent="0.3">
      <c r="A6504" s="7">
        <v>34705</v>
      </c>
      <c r="B6504" s="191">
        <v>460.38000499999998</v>
      </c>
      <c r="C6504" s="191">
        <v>462.48998999999998</v>
      </c>
      <c r="D6504" s="191">
        <v>459.47000100000002</v>
      </c>
      <c r="E6504" s="191">
        <v>460.67999300000002</v>
      </c>
      <c r="F6504" s="192">
        <v>460.67999300000002</v>
      </c>
      <c r="G6504" s="191">
        <v>308070000</v>
      </c>
      <c r="H6504" s="194">
        <f t="shared" si="202"/>
        <v>7.3857801397738949E-4</v>
      </c>
      <c r="I6504" s="193"/>
      <c r="J6504" s="197">
        <v>6502</v>
      </c>
      <c r="K6504" s="234"/>
      <c r="L6504" s="234"/>
      <c r="M6504" s="234"/>
      <c r="N6504" s="234"/>
      <c r="O6504" s="234"/>
      <c r="P6504" s="234"/>
      <c r="Q6504" s="7">
        <v>34705</v>
      </c>
      <c r="R6504" s="234">
        <v>0.37165199999999998</v>
      </c>
      <c r="S6504" s="234">
        <v>0.38504500000000003</v>
      </c>
      <c r="T6504" s="234">
        <v>0.36718800000000001</v>
      </c>
      <c r="U6504" s="234">
        <v>0.375</v>
      </c>
      <c r="V6504" s="192">
        <v>0.32039800000000002</v>
      </c>
      <c r="W6504" s="234">
        <v>1076622400</v>
      </c>
      <c r="X6504" s="194">
        <f t="shared" si="203"/>
        <v>8.0385353336098378E-2</v>
      </c>
      <c r="Y6504" s="193"/>
      <c r="Z6504" s="197">
        <v>6502</v>
      </c>
    </row>
    <row r="6505" spans="1:26" ht="14.4" x14ac:dyDescent="0.3">
      <c r="A6505" s="7">
        <v>34704</v>
      </c>
      <c r="B6505" s="191">
        <v>460.73001099999999</v>
      </c>
      <c r="C6505" s="191">
        <v>461.29998799999998</v>
      </c>
      <c r="D6505" s="191">
        <v>459.75</v>
      </c>
      <c r="E6505" s="191">
        <v>460.33999599999999</v>
      </c>
      <c r="F6505" s="192">
        <v>460.33999599999999</v>
      </c>
      <c r="G6505" s="191">
        <v>309050000</v>
      </c>
      <c r="H6505" s="194">
        <f t="shared" si="202"/>
        <v>-8.0309740884264259E-4</v>
      </c>
      <c r="I6505" s="193"/>
      <c r="J6505" s="197">
        <v>6503</v>
      </c>
      <c r="K6505" s="234"/>
      <c r="L6505" s="234"/>
      <c r="M6505" s="234"/>
      <c r="N6505" s="234"/>
      <c r="O6505" s="234"/>
      <c r="P6505" s="234"/>
      <c r="Q6505" s="7">
        <v>34704</v>
      </c>
      <c r="R6505" s="234">
        <v>0.35044599999999998</v>
      </c>
      <c r="S6505" s="234">
        <v>0.35156300000000001</v>
      </c>
      <c r="T6505" s="234">
        <v>0.34598200000000001</v>
      </c>
      <c r="U6505" s="234">
        <v>0.34709800000000002</v>
      </c>
      <c r="V6505" s="192">
        <v>0.29655900000000002</v>
      </c>
      <c r="W6505" s="234">
        <v>73640000</v>
      </c>
      <c r="X6505" s="194">
        <f t="shared" si="203"/>
        <v>-1.2697546051076442E-2</v>
      </c>
      <c r="Y6505" s="193"/>
      <c r="Z6505" s="197">
        <v>6503</v>
      </c>
    </row>
    <row r="6506" spans="1:26" ht="14.4" x14ac:dyDescent="0.3">
      <c r="A6506" s="7">
        <v>34703</v>
      </c>
      <c r="B6506" s="191">
        <v>459.13000499999998</v>
      </c>
      <c r="C6506" s="191">
        <v>460.72000100000002</v>
      </c>
      <c r="D6506" s="191">
        <v>457.55999800000001</v>
      </c>
      <c r="E6506" s="191">
        <v>460.709991</v>
      </c>
      <c r="F6506" s="192">
        <v>460.709991</v>
      </c>
      <c r="G6506" s="191">
        <v>319510000</v>
      </c>
      <c r="H6506" s="194">
        <f t="shared" si="202"/>
        <v>3.4850167765355998E-3</v>
      </c>
      <c r="I6506" s="193"/>
      <c r="J6506" s="197">
        <v>6504</v>
      </c>
      <c r="K6506" s="234"/>
      <c r="L6506" s="234"/>
      <c r="M6506" s="234"/>
      <c r="N6506" s="234"/>
      <c r="O6506" s="234"/>
      <c r="P6506" s="234"/>
      <c r="Q6506" s="7">
        <v>34703</v>
      </c>
      <c r="R6506" s="234">
        <v>0.34486600000000001</v>
      </c>
      <c r="S6506" s="234">
        <v>0.35379500000000003</v>
      </c>
      <c r="T6506" s="234">
        <v>0.34486600000000001</v>
      </c>
      <c r="U6506" s="234">
        <v>0.35156300000000001</v>
      </c>
      <c r="V6506" s="192">
        <v>0.300373</v>
      </c>
      <c r="W6506" s="234">
        <v>158681600</v>
      </c>
      <c r="X6506" s="194">
        <f t="shared" si="203"/>
        <v>2.6056807118823633E-2</v>
      </c>
      <c r="Y6506" s="193"/>
      <c r="Z6506" s="197">
        <v>6504</v>
      </c>
    </row>
    <row r="6507" spans="1:26" ht="14.4" x14ac:dyDescent="0.3">
      <c r="A6507" s="7">
        <v>34702</v>
      </c>
      <c r="B6507" s="191">
        <v>459.209991</v>
      </c>
      <c r="C6507" s="191">
        <v>459.26998900000001</v>
      </c>
      <c r="D6507" s="191">
        <v>457.20001200000002</v>
      </c>
      <c r="E6507" s="191">
        <v>459.10998499999999</v>
      </c>
      <c r="F6507" s="192">
        <v>459.10998499999999</v>
      </c>
      <c r="G6507" s="191">
        <v>262450000</v>
      </c>
      <c r="H6507" s="194">
        <f t="shared" si="202"/>
        <v>-3.4838766702000837E-4</v>
      </c>
      <c r="I6507" s="193"/>
      <c r="J6507" s="197">
        <v>6505</v>
      </c>
      <c r="K6507" s="234"/>
      <c r="L6507" s="234"/>
      <c r="M6507" s="234"/>
      <c r="N6507" s="234"/>
      <c r="O6507" s="234"/>
      <c r="P6507" s="234"/>
      <c r="Q6507" s="7">
        <v>34702</v>
      </c>
      <c r="R6507" s="234">
        <v>0.34709800000000002</v>
      </c>
      <c r="S6507" s="234">
        <v>0.34709800000000002</v>
      </c>
      <c r="T6507" s="234">
        <v>0.33817000000000003</v>
      </c>
      <c r="U6507" s="234">
        <v>0.34263399999999999</v>
      </c>
      <c r="V6507" s="192">
        <v>0.29274499999999998</v>
      </c>
      <c r="W6507" s="234">
        <v>103868800</v>
      </c>
      <c r="X6507" s="194">
        <f t="shared" si="203"/>
        <v>-1.602288311059729E-2</v>
      </c>
      <c r="Y6507" s="193"/>
      <c r="Z6507" s="197">
        <v>6505</v>
      </c>
    </row>
    <row r="6508" spans="1:26" ht="14.4" x14ac:dyDescent="0.3">
      <c r="A6508" s="7">
        <v>34698</v>
      </c>
      <c r="B6508" s="191">
        <v>461.17001299999998</v>
      </c>
      <c r="C6508" s="191">
        <v>462.11999500000002</v>
      </c>
      <c r="D6508" s="191">
        <v>459.23998999999998</v>
      </c>
      <c r="E6508" s="191">
        <v>459.26998900000001</v>
      </c>
      <c r="F6508" s="192">
        <v>459.26998900000001</v>
      </c>
      <c r="G6508" s="191">
        <v>256260000</v>
      </c>
      <c r="H6508" s="194">
        <f t="shared" si="202"/>
        <v>-4.1200076900923168E-3</v>
      </c>
      <c r="I6508" s="193"/>
      <c r="J6508" s="197">
        <v>6506</v>
      </c>
      <c r="K6508" s="234"/>
      <c r="L6508" s="234"/>
      <c r="M6508" s="234"/>
      <c r="N6508" s="234"/>
      <c r="O6508" s="234"/>
      <c r="P6508" s="234"/>
      <c r="Q6508" s="7">
        <v>34698</v>
      </c>
      <c r="R6508" s="234">
        <v>0.35156300000000001</v>
      </c>
      <c r="S6508" s="234">
        <v>0.35602699999999998</v>
      </c>
      <c r="T6508" s="234">
        <v>0.34598200000000001</v>
      </c>
      <c r="U6508" s="234">
        <v>0.34821400000000002</v>
      </c>
      <c r="V6508" s="192">
        <v>0.297512</v>
      </c>
      <c r="W6508" s="234">
        <v>73091200</v>
      </c>
      <c r="X6508" s="194">
        <f t="shared" si="203"/>
        <v>-1.2660664328121983E-2</v>
      </c>
      <c r="Y6508" s="193"/>
      <c r="Z6508" s="197">
        <v>6506</v>
      </c>
    </row>
    <row r="6509" spans="1:26" ht="14.4" x14ac:dyDescent="0.3">
      <c r="A6509" s="7">
        <v>34697</v>
      </c>
      <c r="B6509" s="191">
        <v>460.92001299999998</v>
      </c>
      <c r="C6509" s="191">
        <v>461.80999800000001</v>
      </c>
      <c r="D6509" s="191">
        <v>460.35998499999999</v>
      </c>
      <c r="E6509" s="191">
        <v>461.17001299999998</v>
      </c>
      <c r="F6509" s="192">
        <v>461.17001299999998</v>
      </c>
      <c r="G6509" s="191">
        <v>250650000</v>
      </c>
      <c r="H6509" s="194">
        <f t="shared" si="202"/>
        <v>6.7271624808126578E-4</v>
      </c>
      <c r="I6509" s="193"/>
      <c r="J6509" s="197">
        <v>6507</v>
      </c>
      <c r="K6509" s="234"/>
      <c r="L6509" s="234"/>
      <c r="M6509" s="234"/>
      <c r="N6509" s="234"/>
      <c r="O6509" s="234"/>
      <c r="P6509" s="234"/>
      <c r="Q6509" s="7">
        <v>34697</v>
      </c>
      <c r="R6509" s="234">
        <v>0.35044599999999998</v>
      </c>
      <c r="S6509" s="234">
        <v>0.35602699999999998</v>
      </c>
      <c r="T6509" s="234">
        <v>0.34932999999999997</v>
      </c>
      <c r="U6509" s="234">
        <v>0.35267900000000002</v>
      </c>
      <c r="V6509" s="192">
        <v>0.30132700000000001</v>
      </c>
      <c r="W6509" s="234">
        <v>121340800</v>
      </c>
      <c r="X6509" s="194">
        <f t="shared" si="203"/>
        <v>9.5856814511535732E-3</v>
      </c>
      <c r="Y6509" s="193"/>
      <c r="Z6509" s="197">
        <v>6507</v>
      </c>
    </row>
    <row r="6510" spans="1:26" ht="14.4" x14ac:dyDescent="0.3">
      <c r="A6510" s="7">
        <v>34696</v>
      </c>
      <c r="B6510" s="191">
        <v>462.47000100000002</v>
      </c>
      <c r="C6510" s="191">
        <v>462.48998999999998</v>
      </c>
      <c r="D6510" s="191">
        <v>459</v>
      </c>
      <c r="E6510" s="191">
        <v>460.85998499999999</v>
      </c>
      <c r="F6510" s="192">
        <v>460.85998499999999</v>
      </c>
      <c r="G6510" s="191">
        <v>246260000</v>
      </c>
      <c r="H6510" s="194">
        <f t="shared" si="202"/>
        <v>-3.4813414848934819E-3</v>
      </c>
      <c r="I6510" s="193"/>
      <c r="J6510" s="197">
        <v>6508</v>
      </c>
      <c r="K6510" s="234"/>
      <c r="L6510" s="234"/>
      <c r="M6510" s="234"/>
      <c r="N6510" s="234"/>
      <c r="O6510" s="234"/>
      <c r="P6510" s="234"/>
      <c r="Q6510" s="7">
        <v>34696</v>
      </c>
      <c r="R6510" s="234">
        <v>0.34932999999999997</v>
      </c>
      <c r="S6510" s="234">
        <v>0.35044599999999998</v>
      </c>
      <c r="T6510" s="234">
        <v>0.34151799999999999</v>
      </c>
      <c r="U6510" s="234">
        <v>0.34932999999999997</v>
      </c>
      <c r="V6510" s="192">
        <v>0.29846600000000001</v>
      </c>
      <c r="W6510" s="234">
        <v>89163200</v>
      </c>
      <c r="X6510" s="194">
        <f t="shared" si="203"/>
        <v>0</v>
      </c>
      <c r="Y6510" s="193"/>
      <c r="Z6510" s="197">
        <v>6508</v>
      </c>
    </row>
    <row r="6511" spans="1:26" ht="14.4" x14ac:dyDescent="0.3">
      <c r="A6511" s="7">
        <v>34695</v>
      </c>
      <c r="B6511" s="191">
        <v>459.85000600000001</v>
      </c>
      <c r="C6511" s="191">
        <v>462.73001099999999</v>
      </c>
      <c r="D6511" s="191">
        <v>459.85000600000001</v>
      </c>
      <c r="E6511" s="191">
        <v>462.47000100000002</v>
      </c>
      <c r="F6511" s="192">
        <v>462.47000100000002</v>
      </c>
      <c r="G6511" s="191">
        <v>211180000</v>
      </c>
      <c r="H6511" s="194">
        <f t="shared" si="202"/>
        <v>5.7412828102487538E-3</v>
      </c>
      <c r="I6511" s="193"/>
      <c r="J6511" s="197">
        <v>6509</v>
      </c>
      <c r="K6511" s="234"/>
      <c r="L6511" s="234"/>
      <c r="M6511" s="234"/>
      <c r="N6511" s="234"/>
      <c r="O6511" s="234"/>
      <c r="P6511" s="234"/>
      <c r="Q6511" s="7">
        <v>34695</v>
      </c>
      <c r="R6511" s="234">
        <v>0.35044599999999998</v>
      </c>
      <c r="S6511" s="234">
        <v>0.35491099999999998</v>
      </c>
      <c r="T6511" s="234">
        <v>0.34709800000000002</v>
      </c>
      <c r="U6511" s="234">
        <v>0.34932999999999997</v>
      </c>
      <c r="V6511" s="192">
        <v>0.29846600000000001</v>
      </c>
      <c r="W6511" s="234">
        <v>81916800</v>
      </c>
      <c r="X6511" s="194">
        <f t="shared" si="203"/>
        <v>6.4304236256528787E-3</v>
      </c>
      <c r="Y6511" s="193"/>
      <c r="Z6511" s="197">
        <v>6509</v>
      </c>
    </row>
    <row r="6512" spans="1:26" ht="14.4" x14ac:dyDescent="0.3">
      <c r="A6512" s="7">
        <v>34691</v>
      </c>
      <c r="B6512" s="191">
        <v>459.70001200000002</v>
      </c>
      <c r="C6512" s="191">
        <v>461.32000699999998</v>
      </c>
      <c r="D6512" s="191">
        <v>459.39001500000001</v>
      </c>
      <c r="E6512" s="191">
        <v>459.82998700000002</v>
      </c>
      <c r="F6512" s="192">
        <v>459.82998700000002</v>
      </c>
      <c r="G6512" s="191">
        <v>196540000</v>
      </c>
      <c r="H6512" s="194">
        <f t="shared" si="202"/>
        <v>3.263009099462643E-4</v>
      </c>
      <c r="I6512" s="193"/>
      <c r="J6512" s="197">
        <v>6510</v>
      </c>
      <c r="K6512" s="234"/>
      <c r="L6512" s="234"/>
      <c r="M6512" s="234"/>
      <c r="N6512" s="234"/>
      <c r="O6512" s="234"/>
      <c r="P6512" s="234"/>
      <c r="Q6512" s="7">
        <v>34691</v>
      </c>
      <c r="R6512" s="234">
        <v>0.34375</v>
      </c>
      <c r="S6512" s="234">
        <v>0.35156300000000001</v>
      </c>
      <c r="T6512" s="234">
        <v>0.34375</v>
      </c>
      <c r="U6512" s="234">
        <v>0.34709800000000002</v>
      </c>
      <c r="V6512" s="192">
        <v>0.29655900000000002</v>
      </c>
      <c r="W6512" s="234">
        <v>93889600</v>
      </c>
      <c r="X6512" s="194">
        <f t="shared" si="203"/>
        <v>6.4720415948304848E-3</v>
      </c>
      <c r="Y6512" s="193"/>
      <c r="Z6512" s="197">
        <v>6510</v>
      </c>
    </row>
    <row r="6513" spans="1:26" ht="14.4" x14ac:dyDescent="0.3">
      <c r="A6513" s="7">
        <v>34690</v>
      </c>
      <c r="B6513" s="191">
        <v>459.61999500000002</v>
      </c>
      <c r="C6513" s="191">
        <v>461.209991</v>
      </c>
      <c r="D6513" s="191">
        <v>459.32998700000002</v>
      </c>
      <c r="E6513" s="191">
        <v>459.67999300000002</v>
      </c>
      <c r="F6513" s="192">
        <v>459.67999300000002</v>
      </c>
      <c r="G6513" s="191">
        <v>340330000</v>
      </c>
      <c r="H6513" s="194">
        <f t="shared" si="202"/>
        <v>1.5232045056642933E-4</v>
      </c>
      <c r="I6513" s="193"/>
      <c r="J6513" s="197">
        <v>6511</v>
      </c>
      <c r="K6513" s="234"/>
      <c r="L6513" s="234"/>
      <c r="M6513" s="234"/>
      <c r="N6513" s="234"/>
      <c r="O6513" s="234"/>
      <c r="P6513" s="234"/>
      <c r="Q6513" s="7">
        <v>34690</v>
      </c>
      <c r="R6513" s="234">
        <v>0.34375</v>
      </c>
      <c r="S6513" s="234">
        <v>0.34709800000000002</v>
      </c>
      <c r="T6513" s="234">
        <v>0.34151799999999999</v>
      </c>
      <c r="U6513" s="234">
        <v>0.34486600000000001</v>
      </c>
      <c r="V6513" s="192">
        <v>0.29465200000000003</v>
      </c>
      <c r="W6513" s="234">
        <v>133078400</v>
      </c>
      <c r="X6513" s="194">
        <f t="shared" si="203"/>
        <v>6.5142017797060504E-3</v>
      </c>
      <c r="Y6513" s="193"/>
      <c r="Z6513" s="197">
        <v>6511</v>
      </c>
    </row>
    <row r="6514" spans="1:26" ht="14.4" x14ac:dyDescent="0.3">
      <c r="A6514" s="7">
        <v>34689</v>
      </c>
      <c r="B6514" s="191">
        <v>457.23998999999998</v>
      </c>
      <c r="C6514" s="191">
        <v>461.70001200000002</v>
      </c>
      <c r="D6514" s="191">
        <v>457.17001299999998</v>
      </c>
      <c r="E6514" s="191">
        <v>459.60998499999999</v>
      </c>
      <c r="F6514" s="192">
        <v>459.60998499999999</v>
      </c>
      <c r="G6514" s="191">
        <v>379130000</v>
      </c>
      <c r="H6514" s="194">
        <f t="shared" si="202"/>
        <v>5.4910937804712847E-3</v>
      </c>
      <c r="I6514" s="193"/>
      <c r="J6514" s="197">
        <v>6512</v>
      </c>
      <c r="K6514" s="234"/>
      <c r="L6514" s="234"/>
      <c r="M6514" s="234"/>
      <c r="N6514" s="234"/>
      <c r="O6514" s="234"/>
      <c r="P6514" s="234"/>
      <c r="Q6514" s="7">
        <v>34689</v>
      </c>
      <c r="R6514" s="234">
        <v>0.33817000000000003</v>
      </c>
      <c r="S6514" s="234">
        <v>0.34375</v>
      </c>
      <c r="T6514" s="234">
        <v>0.33482099999999998</v>
      </c>
      <c r="U6514" s="234">
        <v>0.34263399999999999</v>
      </c>
      <c r="V6514" s="192">
        <v>0.29274499999999998</v>
      </c>
      <c r="W6514" s="234">
        <v>157438400</v>
      </c>
      <c r="X6514" s="194">
        <f t="shared" si="203"/>
        <v>-3.2448297230489725E-3</v>
      </c>
      <c r="Y6514" s="193"/>
      <c r="Z6514" s="197">
        <v>6512</v>
      </c>
    </row>
    <row r="6515" spans="1:26" ht="14.4" x14ac:dyDescent="0.3">
      <c r="A6515" s="7">
        <v>34688</v>
      </c>
      <c r="B6515" s="191">
        <v>458.07998700000002</v>
      </c>
      <c r="C6515" s="191">
        <v>458.45001200000002</v>
      </c>
      <c r="D6515" s="191">
        <v>456.36999500000002</v>
      </c>
      <c r="E6515" s="191">
        <v>457.10000600000001</v>
      </c>
      <c r="F6515" s="192">
        <v>457.10000600000001</v>
      </c>
      <c r="G6515" s="191">
        <v>326530000</v>
      </c>
      <c r="H6515" s="194">
        <f t="shared" si="202"/>
        <v>-1.7689021705671389E-3</v>
      </c>
      <c r="I6515" s="193"/>
      <c r="J6515" s="197">
        <v>6513</v>
      </c>
      <c r="K6515" s="234"/>
      <c r="L6515" s="234"/>
      <c r="M6515" s="234"/>
      <c r="N6515" s="234"/>
      <c r="O6515" s="234"/>
      <c r="P6515" s="234"/>
      <c r="Q6515" s="7">
        <v>34688</v>
      </c>
      <c r="R6515" s="234">
        <v>0.34932999999999997</v>
      </c>
      <c r="S6515" s="234">
        <v>0.35044599999999998</v>
      </c>
      <c r="T6515" s="234">
        <v>0.34263399999999999</v>
      </c>
      <c r="U6515" s="234">
        <v>0.34375</v>
      </c>
      <c r="V6515" s="192">
        <v>0.29369800000000001</v>
      </c>
      <c r="W6515" s="234">
        <v>175145600</v>
      </c>
      <c r="X6515" s="194">
        <f t="shared" si="203"/>
        <v>-1.5975018930129377E-2</v>
      </c>
      <c r="Y6515" s="193"/>
      <c r="Z6515" s="197">
        <v>6513</v>
      </c>
    </row>
    <row r="6516" spans="1:26" ht="14.4" x14ac:dyDescent="0.3">
      <c r="A6516" s="7">
        <v>34687</v>
      </c>
      <c r="B6516" s="191">
        <v>458.77999899999998</v>
      </c>
      <c r="C6516" s="191">
        <v>458.77999899999998</v>
      </c>
      <c r="D6516" s="191">
        <v>456.64001500000001</v>
      </c>
      <c r="E6516" s="191">
        <v>457.91000400000001</v>
      </c>
      <c r="F6516" s="192">
        <v>457.91000400000001</v>
      </c>
      <c r="G6516" s="191">
        <v>271850000</v>
      </c>
      <c r="H6516" s="194">
        <f t="shared" si="202"/>
        <v>-1.939808246028049E-3</v>
      </c>
      <c r="I6516" s="193"/>
      <c r="J6516" s="197">
        <v>6514</v>
      </c>
      <c r="K6516" s="234"/>
      <c r="L6516" s="234"/>
      <c r="M6516" s="234"/>
      <c r="N6516" s="234"/>
      <c r="O6516" s="234"/>
      <c r="P6516" s="234"/>
      <c r="Q6516" s="7">
        <v>34687</v>
      </c>
      <c r="R6516" s="234">
        <v>0.33258900000000002</v>
      </c>
      <c r="S6516" s="234">
        <v>0.35156300000000001</v>
      </c>
      <c r="T6516" s="234">
        <v>0.33258900000000002</v>
      </c>
      <c r="U6516" s="234">
        <v>0.34932999999999997</v>
      </c>
      <c r="V6516" s="192">
        <v>0.29846600000000001</v>
      </c>
      <c r="W6516" s="234">
        <v>332819200</v>
      </c>
      <c r="X6516" s="194">
        <f t="shared" si="203"/>
        <v>5.0333787298135264E-2</v>
      </c>
      <c r="Y6516" s="193"/>
      <c r="Z6516" s="197">
        <v>6514</v>
      </c>
    </row>
    <row r="6517" spans="1:26" ht="14.4" x14ac:dyDescent="0.3">
      <c r="A6517" s="7">
        <v>34684</v>
      </c>
      <c r="B6517" s="191">
        <v>455.35000600000001</v>
      </c>
      <c r="C6517" s="191">
        <v>458.79998799999998</v>
      </c>
      <c r="D6517" s="191">
        <v>455.35000600000001</v>
      </c>
      <c r="E6517" s="191">
        <v>458.79998799999998</v>
      </c>
      <c r="F6517" s="192">
        <v>458.79998799999998</v>
      </c>
      <c r="G6517" s="191">
        <v>481860000</v>
      </c>
      <c r="H6517" s="194">
        <f t="shared" si="202"/>
        <v>7.5986999393745326E-3</v>
      </c>
      <c r="I6517" s="193"/>
      <c r="J6517" s="197">
        <v>6515</v>
      </c>
      <c r="K6517" s="234"/>
      <c r="L6517" s="234"/>
      <c r="M6517" s="234"/>
      <c r="N6517" s="234"/>
      <c r="O6517" s="234"/>
      <c r="P6517" s="234"/>
      <c r="Q6517" s="7">
        <v>34684</v>
      </c>
      <c r="R6517" s="234">
        <v>0.33258900000000002</v>
      </c>
      <c r="S6517" s="234">
        <v>0.33705400000000002</v>
      </c>
      <c r="T6517" s="234">
        <v>0.328125</v>
      </c>
      <c r="U6517" s="234">
        <v>0.33258900000000002</v>
      </c>
      <c r="V6517" s="192">
        <v>0.284163</v>
      </c>
      <c r="W6517" s="234">
        <v>179782400</v>
      </c>
      <c r="X6517" s="194">
        <f t="shared" si="203"/>
        <v>3.368537016832129E-3</v>
      </c>
      <c r="Y6517" s="193"/>
      <c r="Z6517" s="197">
        <v>6515</v>
      </c>
    </row>
    <row r="6518" spans="1:26" ht="14.4" x14ac:dyDescent="0.3">
      <c r="A6518" s="7">
        <v>34683</v>
      </c>
      <c r="B6518" s="191">
        <v>454.97000100000002</v>
      </c>
      <c r="C6518" s="191">
        <v>456.83999599999999</v>
      </c>
      <c r="D6518" s="191">
        <v>454.5</v>
      </c>
      <c r="E6518" s="191">
        <v>455.33999599999999</v>
      </c>
      <c r="F6518" s="192">
        <v>455.33999599999999</v>
      </c>
      <c r="G6518" s="191">
        <v>332790000</v>
      </c>
      <c r="H6518" s="194">
        <f t="shared" si="202"/>
        <v>8.1322944191206201E-4</v>
      </c>
      <c r="I6518" s="193"/>
      <c r="J6518" s="197">
        <v>6516</v>
      </c>
      <c r="K6518" s="234"/>
      <c r="L6518" s="234"/>
      <c r="M6518" s="234"/>
      <c r="N6518" s="234"/>
      <c r="O6518" s="234"/>
      <c r="P6518" s="234"/>
      <c r="Q6518" s="7">
        <v>34683</v>
      </c>
      <c r="R6518" s="234">
        <v>0.33928599999999998</v>
      </c>
      <c r="S6518" s="234">
        <v>0.34263399999999999</v>
      </c>
      <c r="T6518" s="234">
        <v>0.32924100000000001</v>
      </c>
      <c r="U6518" s="234">
        <v>0.33147300000000002</v>
      </c>
      <c r="V6518" s="192">
        <v>0.28320899999999999</v>
      </c>
      <c r="W6518" s="234">
        <v>227595200</v>
      </c>
      <c r="X6518" s="194">
        <f t="shared" si="203"/>
        <v>-1.980064375454273E-2</v>
      </c>
      <c r="Y6518" s="193"/>
      <c r="Z6518" s="197">
        <v>6516</v>
      </c>
    </row>
    <row r="6519" spans="1:26" ht="14.4" x14ac:dyDescent="0.3">
      <c r="A6519" s="7">
        <v>34682</v>
      </c>
      <c r="B6519" s="191">
        <v>450.04998799999998</v>
      </c>
      <c r="C6519" s="191">
        <v>456.16000400000001</v>
      </c>
      <c r="D6519" s="191">
        <v>450.04998799999998</v>
      </c>
      <c r="E6519" s="191">
        <v>454.97000100000002</v>
      </c>
      <c r="F6519" s="192">
        <v>454.97000100000002</v>
      </c>
      <c r="G6519" s="191">
        <v>355000000</v>
      </c>
      <c r="H6519" s="194">
        <f t="shared" si="202"/>
        <v>1.0707557623559653E-2</v>
      </c>
      <c r="I6519" s="193"/>
      <c r="J6519" s="197">
        <v>6517</v>
      </c>
      <c r="K6519" s="234"/>
      <c r="L6519" s="234"/>
      <c r="M6519" s="234"/>
      <c r="N6519" s="234"/>
      <c r="O6519" s="234"/>
      <c r="P6519" s="234"/>
      <c r="Q6519" s="7">
        <v>34682</v>
      </c>
      <c r="R6519" s="234">
        <v>0.32589299999999999</v>
      </c>
      <c r="S6519" s="234">
        <v>0.34040199999999998</v>
      </c>
      <c r="T6519" s="234">
        <v>0.32589299999999999</v>
      </c>
      <c r="U6519" s="234">
        <v>0.33817000000000003</v>
      </c>
      <c r="V6519" s="192">
        <v>0.28893000000000002</v>
      </c>
      <c r="W6519" s="234">
        <v>311427200</v>
      </c>
      <c r="X6519" s="194">
        <f t="shared" si="203"/>
        <v>4.1234215533644723E-2</v>
      </c>
      <c r="Y6519" s="193"/>
      <c r="Z6519" s="197">
        <v>6517</v>
      </c>
    </row>
    <row r="6520" spans="1:26" ht="14.4" x14ac:dyDescent="0.3">
      <c r="A6520" s="7">
        <v>34681</v>
      </c>
      <c r="B6520" s="191">
        <v>449.51998900000001</v>
      </c>
      <c r="C6520" s="191">
        <v>451.69000199999999</v>
      </c>
      <c r="D6520" s="191">
        <v>449.42999300000002</v>
      </c>
      <c r="E6520" s="191">
        <v>450.14999399999999</v>
      </c>
      <c r="F6520" s="192">
        <v>450.14999399999999</v>
      </c>
      <c r="G6520" s="191">
        <v>307110000</v>
      </c>
      <c r="H6520" s="194">
        <f t="shared" si="202"/>
        <v>1.5128773855587474E-3</v>
      </c>
      <c r="I6520" s="193"/>
      <c r="J6520" s="197">
        <v>6518</v>
      </c>
      <c r="K6520" s="234"/>
      <c r="L6520" s="234"/>
      <c r="M6520" s="234"/>
      <c r="N6520" s="234"/>
      <c r="O6520" s="234"/>
      <c r="P6520" s="234"/>
      <c r="Q6520" s="7">
        <v>34681</v>
      </c>
      <c r="R6520" s="234">
        <v>0.32700899999999999</v>
      </c>
      <c r="S6520" s="234">
        <v>0.32979900000000001</v>
      </c>
      <c r="T6520" s="234">
        <v>0.32366099999999998</v>
      </c>
      <c r="U6520" s="234">
        <v>0.32477699999999998</v>
      </c>
      <c r="V6520" s="192">
        <v>0.27748800000000001</v>
      </c>
      <c r="W6520" s="234">
        <v>119201600</v>
      </c>
      <c r="X6520" s="194">
        <f t="shared" si="203"/>
        <v>-3.4226281330694175E-3</v>
      </c>
      <c r="Y6520" s="193"/>
      <c r="Z6520" s="197">
        <v>6518</v>
      </c>
    </row>
    <row r="6521" spans="1:26" ht="14.4" x14ac:dyDescent="0.3">
      <c r="A6521" s="7">
        <v>34680</v>
      </c>
      <c r="B6521" s="191">
        <v>446.95001200000002</v>
      </c>
      <c r="C6521" s="191">
        <v>449.48001099999999</v>
      </c>
      <c r="D6521" s="191">
        <v>445.61999500000002</v>
      </c>
      <c r="E6521" s="191">
        <v>449.47000100000002</v>
      </c>
      <c r="F6521" s="192">
        <v>449.47000100000002</v>
      </c>
      <c r="G6521" s="191">
        <v>285730000</v>
      </c>
      <c r="H6521" s="194">
        <f t="shared" si="202"/>
        <v>5.6157375392465996E-3</v>
      </c>
      <c r="I6521" s="193"/>
      <c r="J6521" s="197">
        <v>6519</v>
      </c>
      <c r="K6521" s="234"/>
      <c r="L6521" s="234"/>
      <c r="M6521" s="234"/>
      <c r="N6521" s="234"/>
      <c r="O6521" s="234"/>
      <c r="P6521" s="234"/>
      <c r="Q6521" s="7">
        <v>34680</v>
      </c>
      <c r="R6521" s="234">
        <v>0.32477699999999998</v>
      </c>
      <c r="S6521" s="234">
        <v>0.328125</v>
      </c>
      <c r="T6521" s="234">
        <v>0.31696400000000002</v>
      </c>
      <c r="U6521" s="234">
        <v>0.32589299999999999</v>
      </c>
      <c r="V6521" s="192">
        <v>0.27844099999999999</v>
      </c>
      <c r="W6521" s="234">
        <v>224078400</v>
      </c>
      <c r="X6521" s="194">
        <f t="shared" si="203"/>
        <v>6.8960778783078826E-3</v>
      </c>
      <c r="Y6521" s="193"/>
      <c r="Z6521" s="197">
        <v>6519</v>
      </c>
    </row>
    <row r="6522" spans="1:26" ht="14.4" x14ac:dyDescent="0.3">
      <c r="A6522" s="7">
        <v>34677</v>
      </c>
      <c r="B6522" s="191">
        <v>445.45001200000002</v>
      </c>
      <c r="C6522" s="191">
        <v>446.98001099999999</v>
      </c>
      <c r="D6522" s="191">
        <v>442.88000499999998</v>
      </c>
      <c r="E6522" s="191">
        <v>446.959991</v>
      </c>
      <c r="F6522" s="192">
        <v>446.959991</v>
      </c>
      <c r="G6522" s="191">
        <v>336440000</v>
      </c>
      <c r="H6522" s="194">
        <f t="shared" si="202"/>
        <v>3.3897832738188074E-3</v>
      </c>
      <c r="I6522" s="193"/>
      <c r="J6522" s="197">
        <v>6520</v>
      </c>
      <c r="K6522" s="234"/>
      <c r="L6522" s="234"/>
      <c r="M6522" s="234"/>
      <c r="N6522" s="234"/>
      <c r="O6522" s="234"/>
      <c r="P6522" s="234"/>
      <c r="Q6522" s="7">
        <v>34677</v>
      </c>
      <c r="R6522" s="234">
        <v>0.32031300000000001</v>
      </c>
      <c r="S6522" s="234">
        <v>0.32477699999999998</v>
      </c>
      <c r="T6522" s="234">
        <v>0.31026799999999999</v>
      </c>
      <c r="U6522" s="234">
        <v>0.32366099999999998</v>
      </c>
      <c r="V6522" s="192">
        <v>0.276534</v>
      </c>
      <c r="W6522" s="234">
        <v>260724800</v>
      </c>
      <c r="X6522" s="194">
        <f t="shared" si="203"/>
        <v>1.0454082061438295E-2</v>
      </c>
      <c r="Y6522" s="193"/>
      <c r="Z6522" s="197">
        <v>6520</v>
      </c>
    </row>
    <row r="6523" spans="1:26" ht="14.4" x14ac:dyDescent="0.3">
      <c r="A6523" s="7">
        <v>34676</v>
      </c>
      <c r="B6523" s="191">
        <v>451.23001099999999</v>
      </c>
      <c r="C6523" s="191">
        <v>452.05999800000001</v>
      </c>
      <c r="D6523" s="191">
        <v>444.58999599999999</v>
      </c>
      <c r="E6523" s="191">
        <v>445.45001200000002</v>
      </c>
      <c r="F6523" s="192">
        <v>445.45001200000002</v>
      </c>
      <c r="G6523" s="191">
        <v>362290000</v>
      </c>
      <c r="H6523" s="194">
        <f t="shared" si="202"/>
        <v>-1.2809429468555397E-2</v>
      </c>
      <c r="I6523" s="193"/>
      <c r="J6523" s="197">
        <v>6521</v>
      </c>
      <c r="K6523" s="234"/>
      <c r="L6523" s="234"/>
      <c r="M6523" s="234"/>
      <c r="N6523" s="234"/>
      <c r="O6523" s="234"/>
      <c r="P6523" s="234"/>
      <c r="Q6523" s="7">
        <v>34676</v>
      </c>
      <c r="R6523" s="234">
        <v>0.32924100000000001</v>
      </c>
      <c r="S6523" s="234">
        <v>0.33035700000000001</v>
      </c>
      <c r="T6523" s="234">
        <v>0.31919599999999998</v>
      </c>
      <c r="U6523" s="234">
        <v>0.32031300000000001</v>
      </c>
      <c r="V6523" s="192">
        <v>0.273673</v>
      </c>
      <c r="W6523" s="234">
        <v>169859200</v>
      </c>
      <c r="X6523" s="194">
        <f t="shared" si="203"/>
        <v>-2.0479965640043684E-2</v>
      </c>
      <c r="Y6523" s="193"/>
      <c r="Z6523" s="197">
        <v>6521</v>
      </c>
    </row>
    <row r="6524" spans="1:26" ht="14.4" x14ac:dyDescent="0.3">
      <c r="A6524" s="7">
        <v>34675</v>
      </c>
      <c r="B6524" s="191">
        <v>453.10998499999999</v>
      </c>
      <c r="C6524" s="191">
        <v>453.10998499999999</v>
      </c>
      <c r="D6524" s="191">
        <v>450.01001000000002</v>
      </c>
      <c r="E6524" s="191">
        <v>451.23001099999999</v>
      </c>
      <c r="F6524" s="192">
        <v>451.23001099999999</v>
      </c>
      <c r="G6524" s="191">
        <v>283490000</v>
      </c>
      <c r="H6524" s="194">
        <f t="shared" si="202"/>
        <v>-4.1490456229959357E-3</v>
      </c>
      <c r="I6524" s="193"/>
      <c r="J6524" s="197">
        <v>6522</v>
      </c>
      <c r="K6524" s="234"/>
      <c r="L6524" s="234"/>
      <c r="M6524" s="234"/>
      <c r="N6524" s="234"/>
      <c r="O6524" s="234"/>
      <c r="P6524" s="234"/>
      <c r="Q6524" s="7">
        <v>34675</v>
      </c>
      <c r="R6524" s="234">
        <v>0.33482099999999998</v>
      </c>
      <c r="S6524" s="234">
        <v>0.33761200000000002</v>
      </c>
      <c r="T6524" s="234">
        <v>0.32198700000000002</v>
      </c>
      <c r="U6524" s="234">
        <v>0.32700899999999999</v>
      </c>
      <c r="V6524" s="192">
        <v>0.279395</v>
      </c>
      <c r="W6524" s="234">
        <v>137300800</v>
      </c>
      <c r="X6524" s="194">
        <f t="shared" si="203"/>
        <v>-2.4955853510431197E-2</v>
      </c>
      <c r="Y6524" s="193"/>
      <c r="Z6524" s="197">
        <v>6522</v>
      </c>
    </row>
    <row r="6525" spans="1:26" ht="14.4" x14ac:dyDescent="0.3">
      <c r="A6525" s="7">
        <v>34674</v>
      </c>
      <c r="B6525" s="191">
        <v>453.290009</v>
      </c>
      <c r="C6525" s="191">
        <v>453.92999300000002</v>
      </c>
      <c r="D6525" s="191">
        <v>450.35000600000001</v>
      </c>
      <c r="E6525" s="191">
        <v>453.10998499999999</v>
      </c>
      <c r="F6525" s="192">
        <v>453.10998499999999</v>
      </c>
      <c r="G6525" s="191">
        <v>298930000</v>
      </c>
      <c r="H6525" s="194">
        <f t="shared" si="202"/>
        <v>-4.6329744277088755E-4</v>
      </c>
      <c r="I6525" s="193"/>
      <c r="J6525" s="197">
        <v>6523</v>
      </c>
      <c r="K6525" s="234"/>
      <c r="L6525" s="234"/>
      <c r="M6525" s="234"/>
      <c r="N6525" s="234"/>
      <c r="O6525" s="234"/>
      <c r="P6525" s="234"/>
      <c r="Q6525" s="7">
        <v>34674</v>
      </c>
      <c r="R6525" s="234">
        <v>0.33035700000000001</v>
      </c>
      <c r="S6525" s="234">
        <v>0.34263399999999999</v>
      </c>
      <c r="T6525" s="234">
        <v>0.32924100000000001</v>
      </c>
      <c r="U6525" s="234">
        <v>0.33537899999999998</v>
      </c>
      <c r="V6525" s="192">
        <v>0.28654600000000002</v>
      </c>
      <c r="W6525" s="234">
        <v>238089600</v>
      </c>
      <c r="X6525" s="194">
        <f t="shared" si="203"/>
        <v>1.0081569058748156E-2</v>
      </c>
      <c r="Y6525" s="193"/>
      <c r="Z6525" s="197">
        <v>6523</v>
      </c>
    </row>
    <row r="6526" spans="1:26" ht="14.4" x14ac:dyDescent="0.3">
      <c r="A6526" s="7">
        <v>34673</v>
      </c>
      <c r="B6526" s="191">
        <v>453.29998799999998</v>
      </c>
      <c r="C6526" s="191">
        <v>455.040009</v>
      </c>
      <c r="D6526" s="191">
        <v>452.05999800000001</v>
      </c>
      <c r="E6526" s="191">
        <v>453.32000699999998</v>
      </c>
      <c r="F6526" s="192">
        <v>453.32000699999998</v>
      </c>
      <c r="G6526" s="191">
        <v>258490000</v>
      </c>
      <c r="H6526" s="194">
        <f t="shared" si="202"/>
        <v>4.4162807257763892E-5</v>
      </c>
      <c r="I6526" s="193"/>
      <c r="J6526" s="197">
        <v>6524</v>
      </c>
      <c r="K6526" s="234"/>
      <c r="L6526" s="234"/>
      <c r="M6526" s="234"/>
      <c r="N6526" s="234"/>
      <c r="O6526" s="234"/>
      <c r="P6526" s="234"/>
      <c r="Q6526" s="7">
        <v>34673</v>
      </c>
      <c r="R6526" s="234">
        <v>0.32589299999999999</v>
      </c>
      <c r="S6526" s="234">
        <v>0.33370499999999997</v>
      </c>
      <c r="T6526" s="234">
        <v>0.32254500000000003</v>
      </c>
      <c r="U6526" s="234">
        <v>0.33203100000000002</v>
      </c>
      <c r="V6526" s="192">
        <v>0.28368599999999999</v>
      </c>
      <c r="W6526" s="234">
        <v>180275200</v>
      </c>
      <c r="X6526" s="194">
        <f t="shared" si="203"/>
        <v>1.7094629962928154E-2</v>
      </c>
      <c r="Y6526" s="193"/>
      <c r="Z6526" s="197">
        <v>6524</v>
      </c>
    </row>
    <row r="6527" spans="1:26" ht="14.4" x14ac:dyDescent="0.3">
      <c r="A6527" s="7">
        <v>34670</v>
      </c>
      <c r="B6527" s="191">
        <v>448.92001299999998</v>
      </c>
      <c r="C6527" s="191">
        <v>453.30999800000001</v>
      </c>
      <c r="D6527" s="191">
        <v>448</v>
      </c>
      <c r="E6527" s="191">
        <v>453.29998799999998</v>
      </c>
      <c r="F6527" s="192">
        <v>453.29998799999998</v>
      </c>
      <c r="G6527" s="191">
        <v>284750000</v>
      </c>
      <c r="H6527" s="194">
        <f t="shared" si="202"/>
        <v>9.756693560462857E-3</v>
      </c>
      <c r="I6527" s="193"/>
      <c r="J6527" s="197">
        <v>6525</v>
      </c>
      <c r="K6527" s="234"/>
      <c r="L6527" s="234"/>
      <c r="M6527" s="234"/>
      <c r="N6527" s="234"/>
      <c r="O6527" s="234"/>
      <c r="P6527" s="234"/>
      <c r="Q6527" s="7">
        <v>34670</v>
      </c>
      <c r="R6527" s="234">
        <v>0.32589299999999999</v>
      </c>
      <c r="S6527" s="234">
        <v>0.328125</v>
      </c>
      <c r="T6527" s="234">
        <v>0.31807999999999997</v>
      </c>
      <c r="U6527" s="234">
        <v>0.32645099999999999</v>
      </c>
      <c r="V6527" s="192">
        <v>0.278918</v>
      </c>
      <c r="W6527" s="234">
        <v>172256000</v>
      </c>
      <c r="X6527" s="194">
        <f t="shared" si="203"/>
        <v>1.036380167863884E-2</v>
      </c>
      <c r="Y6527" s="193"/>
      <c r="Z6527" s="197">
        <v>6525</v>
      </c>
    </row>
    <row r="6528" spans="1:26" ht="14.4" x14ac:dyDescent="0.3">
      <c r="A6528" s="7">
        <v>34669</v>
      </c>
      <c r="B6528" s="191">
        <v>453.54998799999998</v>
      </c>
      <c r="C6528" s="191">
        <v>453.91000400000001</v>
      </c>
      <c r="D6528" s="191">
        <v>447.97000100000002</v>
      </c>
      <c r="E6528" s="191">
        <v>448.92001299999998</v>
      </c>
      <c r="F6528" s="192">
        <v>448.92001299999998</v>
      </c>
      <c r="G6528" s="191">
        <v>285920000</v>
      </c>
      <c r="H6528" s="194">
        <f t="shared" si="202"/>
        <v>-1.0513762655056281E-2</v>
      </c>
      <c r="I6528" s="193"/>
      <c r="J6528" s="197">
        <v>6526</v>
      </c>
      <c r="K6528" s="234"/>
      <c r="L6528" s="234"/>
      <c r="M6528" s="234"/>
      <c r="N6528" s="234"/>
      <c r="O6528" s="234"/>
      <c r="P6528" s="234"/>
      <c r="Q6528" s="7">
        <v>34669</v>
      </c>
      <c r="R6528" s="234">
        <v>0.33035700000000001</v>
      </c>
      <c r="S6528" s="234">
        <v>0.33593800000000001</v>
      </c>
      <c r="T6528" s="234">
        <v>0.32142900000000002</v>
      </c>
      <c r="U6528" s="234">
        <v>0.32310299999999997</v>
      </c>
      <c r="V6528" s="192">
        <v>0.276057</v>
      </c>
      <c r="W6528" s="234">
        <v>309321600</v>
      </c>
      <c r="X6528" s="194">
        <f t="shared" si="203"/>
        <v>-2.8525881272368332E-2</v>
      </c>
      <c r="Y6528" s="193"/>
      <c r="Z6528" s="197">
        <v>6526</v>
      </c>
    </row>
    <row r="6529" spans="1:26" ht="14.4" x14ac:dyDescent="0.3">
      <c r="A6529" s="7">
        <v>34668</v>
      </c>
      <c r="B6529" s="191">
        <v>455.17001299999998</v>
      </c>
      <c r="C6529" s="191">
        <v>457.13000499999998</v>
      </c>
      <c r="D6529" s="191">
        <v>453.26998900000001</v>
      </c>
      <c r="E6529" s="191">
        <v>453.69000199999999</v>
      </c>
      <c r="F6529" s="192">
        <v>453.69000199999999</v>
      </c>
      <c r="G6529" s="191">
        <v>298650000</v>
      </c>
      <c r="H6529" s="194">
        <f t="shared" si="202"/>
        <v>-3.251556468417858E-3</v>
      </c>
      <c r="I6529" s="193"/>
      <c r="J6529" s="197">
        <v>6527</v>
      </c>
      <c r="K6529" s="234"/>
      <c r="L6529" s="234"/>
      <c r="M6529" s="234"/>
      <c r="N6529" s="234"/>
      <c r="O6529" s="234"/>
      <c r="P6529" s="234"/>
      <c r="Q6529" s="7">
        <v>34668</v>
      </c>
      <c r="R6529" s="234">
        <v>0.34263399999999999</v>
      </c>
      <c r="S6529" s="234">
        <v>0.35156300000000001</v>
      </c>
      <c r="T6529" s="234">
        <v>0.33035700000000001</v>
      </c>
      <c r="U6529" s="234">
        <v>0.33258900000000002</v>
      </c>
      <c r="V6529" s="192">
        <v>0.284163</v>
      </c>
      <c r="W6529" s="234">
        <v>312032000</v>
      </c>
      <c r="X6529" s="194">
        <f t="shared" si="203"/>
        <v>-2.6141998896470498E-2</v>
      </c>
      <c r="Y6529" s="193"/>
      <c r="Z6529" s="197">
        <v>6527</v>
      </c>
    </row>
    <row r="6530" spans="1:26" ht="14.4" x14ac:dyDescent="0.3">
      <c r="A6530" s="7">
        <v>34667</v>
      </c>
      <c r="B6530" s="191">
        <v>454.23001099999999</v>
      </c>
      <c r="C6530" s="191">
        <v>455.17001299999998</v>
      </c>
      <c r="D6530" s="191">
        <v>452.14001500000001</v>
      </c>
      <c r="E6530" s="191">
        <v>455.17001299999998</v>
      </c>
      <c r="F6530" s="192">
        <v>455.17001299999998</v>
      </c>
      <c r="G6530" s="191">
        <v>286620000</v>
      </c>
      <c r="H6530" s="194">
        <f t="shared" si="202"/>
        <v>2.2239056524228145E-3</v>
      </c>
      <c r="I6530" s="193"/>
      <c r="J6530" s="197">
        <v>6528</v>
      </c>
      <c r="K6530" s="234"/>
      <c r="L6530" s="234"/>
      <c r="M6530" s="234"/>
      <c r="N6530" s="234"/>
      <c r="O6530" s="234"/>
      <c r="P6530" s="234"/>
      <c r="Q6530" s="7">
        <v>34667</v>
      </c>
      <c r="R6530" s="234">
        <v>0.33928599999999998</v>
      </c>
      <c r="S6530" s="234">
        <v>0.34375</v>
      </c>
      <c r="T6530" s="234">
        <v>0.33705400000000002</v>
      </c>
      <c r="U6530" s="234">
        <v>0.34151799999999999</v>
      </c>
      <c r="V6530" s="192">
        <v>0.29179100000000002</v>
      </c>
      <c r="W6530" s="234">
        <v>144132800</v>
      </c>
      <c r="X6530" s="194">
        <f t="shared" si="203"/>
        <v>1.1568568991936442E-2</v>
      </c>
      <c r="Y6530" s="193"/>
      <c r="Z6530" s="197">
        <v>6528</v>
      </c>
    </row>
    <row r="6531" spans="1:26" ht="14.4" x14ac:dyDescent="0.3">
      <c r="A6531" s="7">
        <v>34666</v>
      </c>
      <c r="B6531" s="191">
        <v>452.26001000000002</v>
      </c>
      <c r="C6531" s="191">
        <v>454.19000199999999</v>
      </c>
      <c r="D6531" s="191">
        <v>451.040009</v>
      </c>
      <c r="E6531" s="191">
        <v>454.16000400000001</v>
      </c>
      <c r="F6531" s="192">
        <v>454.16000400000001</v>
      </c>
      <c r="G6531" s="191">
        <v>265480000</v>
      </c>
      <c r="H6531" s="194">
        <f t="shared" si="202"/>
        <v>4.1345043286154419E-3</v>
      </c>
      <c r="I6531" s="193"/>
      <c r="J6531" s="197">
        <v>6529</v>
      </c>
      <c r="K6531" s="234"/>
      <c r="L6531" s="234"/>
      <c r="M6531" s="234"/>
      <c r="N6531" s="234"/>
      <c r="O6531" s="234"/>
      <c r="P6531" s="234"/>
      <c r="Q6531" s="7">
        <v>34666</v>
      </c>
      <c r="R6531" s="234">
        <v>0.33593800000000001</v>
      </c>
      <c r="S6531" s="234">
        <v>0.34151799999999999</v>
      </c>
      <c r="T6531" s="234">
        <v>0.33314700000000003</v>
      </c>
      <c r="U6531" s="234">
        <v>0.33761200000000002</v>
      </c>
      <c r="V6531" s="192">
        <v>0.28845399999999999</v>
      </c>
      <c r="W6531" s="234">
        <v>138678400</v>
      </c>
      <c r="X6531" s="194">
        <f t="shared" si="203"/>
        <v>1.6563822805293659E-3</v>
      </c>
      <c r="Y6531" s="193"/>
      <c r="Z6531" s="197">
        <v>6529</v>
      </c>
    </row>
    <row r="6532" spans="1:26" ht="14.4" x14ac:dyDescent="0.3">
      <c r="A6532" s="7">
        <v>34663</v>
      </c>
      <c r="B6532" s="191">
        <v>449.94000199999999</v>
      </c>
      <c r="C6532" s="191">
        <v>452.86999500000002</v>
      </c>
      <c r="D6532" s="191">
        <v>449.94000199999999</v>
      </c>
      <c r="E6532" s="191">
        <v>452.290009</v>
      </c>
      <c r="F6532" s="192">
        <v>452.290009</v>
      </c>
      <c r="G6532" s="191">
        <v>118290000</v>
      </c>
      <c r="H6532" s="194">
        <f t="shared" ref="H6532:H6595" si="204">(F6532-F6533)/F6533</f>
        <v>5.2452960165293386E-3</v>
      </c>
      <c r="I6532" s="193"/>
      <c r="J6532" s="197">
        <v>6530</v>
      </c>
      <c r="K6532" s="234"/>
      <c r="L6532" s="234"/>
      <c r="M6532" s="234"/>
      <c r="N6532" s="234"/>
      <c r="O6532" s="234"/>
      <c r="P6532" s="234"/>
      <c r="Q6532" s="7">
        <v>34663</v>
      </c>
      <c r="R6532" s="234">
        <v>0.32924100000000001</v>
      </c>
      <c r="S6532" s="234">
        <v>0.33705400000000002</v>
      </c>
      <c r="T6532" s="234">
        <v>0.328125</v>
      </c>
      <c r="U6532" s="234">
        <v>0.33705400000000002</v>
      </c>
      <c r="V6532" s="192">
        <v>0.28797699999999998</v>
      </c>
      <c r="W6532" s="234">
        <v>84224000</v>
      </c>
      <c r="X6532" s="194">
        <f t="shared" ref="X6532:X6595" si="205">(V6532-V6533)/V6533</f>
        <v>2.3728946114851605E-2</v>
      </c>
      <c r="Y6532" s="193"/>
      <c r="Z6532" s="197">
        <v>6530</v>
      </c>
    </row>
    <row r="6533" spans="1:26" ht="14.4" x14ac:dyDescent="0.3">
      <c r="A6533" s="7">
        <v>34661</v>
      </c>
      <c r="B6533" s="191">
        <v>450.01001000000002</v>
      </c>
      <c r="C6533" s="191">
        <v>450.60998499999999</v>
      </c>
      <c r="D6533" s="191">
        <v>444.17999300000002</v>
      </c>
      <c r="E6533" s="191">
        <v>449.92999300000002</v>
      </c>
      <c r="F6533" s="192">
        <v>449.92999300000002</v>
      </c>
      <c r="G6533" s="191">
        <v>430760000</v>
      </c>
      <c r="H6533" s="194">
        <f t="shared" si="204"/>
        <v>-3.5549112715662447E-4</v>
      </c>
      <c r="I6533" s="193"/>
      <c r="J6533" s="197">
        <v>6531</v>
      </c>
      <c r="K6533" s="234"/>
      <c r="L6533" s="234"/>
      <c r="M6533" s="234"/>
      <c r="N6533" s="234"/>
      <c r="O6533" s="234"/>
      <c r="P6533" s="234"/>
      <c r="Q6533" s="7">
        <v>34661</v>
      </c>
      <c r="R6533" s="234">
        <v>0.33035700000000001</v>
      </c>
      <c r="S6533" s="234">
        <v>0.33817000000000003</v>
      </c>
      <c r="T6533" s="234">
        <v>0.32477699999999998</v>
      </c>
      <c r="U6533" s="234">
        <v>0.32924100000000001</v>
      </c>
      <c r="V6533" s="192">
        <v>0.281302</v>
      </c>
      <c r="W6533" s="234">
        <v>327812800</v>
      </c>
      <c r="X6533" s="194">
        <f t="shared" si="205"/>
        <v>-1.3377011462001376E-2</v>
      </c>
      <c r="Y6533" s="193"/>
      <c r="Z6533" s="197">
        <v>6531</v>
      </c>
    </row>
    <row r="6534" spans="1:26" ht="14.4" x14ac:dyDescent="0.3">
      <c r="A6534" s="7">
        <v>34660</v>
      </c>
      <c r="B6534" s="191">
        <v>457.95001200000002</v>
      </c>
      <c r="C6534" s="191">
        <v>458.02999899999998</v>
      </c>
      <c r="D6534" s="191">
        <v>450.07998700000002</v>
      </c>
      <c r="E6534" s="191">
        <v>450.08999599999999</v>
      </c>
      <c r="F6534" s="192">
        <v>450.08999599999999</v>
      </c>
      <c r="G6534" s="191">
        <v>387270000</v>
      </c>
      <c r="H6534" s="194">
        <f t="shared" si="204"/>
        <v>-1.79140131245214E-2</v>
      </c>
      <c r="I6534" s="193"/>
      <c r="J6534" s="197">
        <v>6532</v>
      </c>
      <c r="K6534" s="234"/>
      <c r="L6534" s="234"/>
      <c r="M6534" s="234"/>
      <c r="N6534" s="234"/>
      <c r="O6534" s="234"/>
      <c r="P6534" s="234"/>
      <c r="Q6534" s="7">
        <v>34660</v>
      </c>
      <c r="R6534" s="234">
        <v>0.33705400000000002</v>
      </c>
      <c r="S6534" s="234">
        <v>0.34932999999999997</v>
      </c>
      <c r="T6534" s="234">
        <v>0.33258900000000002</v>
      </c>
      <c r="U6534" s="234">
        <v>0.33370499999999997</v>
      </c>
      <c r="V6534" s="192">
        <v>0.28511599999999998</v>
      </c>
      <c r="W6534" s="234">
        <v>224336000</v>
      </c>
      <c r="X6534" s="194">
        <f t="shared" si="205"/>
        <v>-1.9670812173141764E-2</v>
      </c>
      <c r="Y6534" s="193"/>
      <c r="Z6534" s="197">
        <v>6532</v>
      </c>
    </row>
    <row r="6535" spans="1:26" ht="14.4" x14ac:dyDescent="0.3">
      <c r="A6535" s="7">
        <v>34659</v>
      </c>
      <c r="B6535" s="191">
        <v>461.69000199999999</v>
      </c>
      <c r="C6535" s="191">
        <v>463.41000400000001</v>
      </c>
      <c r="D6535" s="191">
        <v>457.54998799999998</v>
      </c>
      <c r="E6535" s="191">
        <v>458.29998799999998</v>
      </c>
      <c r="F6535" s="192">
        <v>458.29998799999998</v>
      </c>
      <c r="G6535" s="191">
        <v>293030000</v>
      </c>
      <c r="H6535" s="194">
        <f t="shared" si="204"/>
        <v>-6.8693804432155055E-3</v>
      </c>
      <c r="I6535" s="193"/>
      <c r="J6535" s="197">
        <v>6533</v>
      </c>
      <c r="K6535" s="234"/>
      <c r="L6535" s="234"/>
      <c r="M6535" s="234"/>
      <c r="N6535" s="234"/>
      <c r="O6535" s="234"/>
      <c r="P6535" s="234"/>
      <c r="Q6535" s="7">
        <v>34659</v>
      </c>
      <c r="R6535" s="234">
        <v>0.35714299999999999</v>
      </c>
      <c r="S6535" s="234">
        <v>0.359375</v>
      </c>
      <c r="T6535" s="234">
        <v>0.33928599999999998</v>
      </c>
      <c r="U6535" s="234">
        <v>0.34040199999999998</v>
      </c>
      <c r="V6535" s="192">
        <v>0.29083700000000001</v>
      </c>
      <c r="W6535" s="234">
        <v>202596800</v>
      </c>
      <c r="X6535" s="194">
        <f t="shared" si="205"/>
        <v>-4.6876689792587634E-2</v>
      </c>
      <c r="Y6535" s="193"/>
      <c r="Z6535" s="197">
        <v>6533</v>
      </c>
    </row>
    <row r="6536" spans="1:26" ht="14.4" x14ac:dyDescent="0.3">
      <c r="A6536" s="7">
        <v>34656</v>
      </c>
      <c r="B6536" s="191">
        <v>463.60000600000001</v>
      </c>
      <c r="C6536" s="191">
        <v>463.83999599999999</v>
      </c>
      <c r="D6536" s="191">
        <v>460.25</v>
      </c>
      <c r="E6536" s="191">
        <v>461.47000100000002</v>
      </c>
      <c r="F6536" s="192">
        <v>461.47000100000002</v>
      </c>
      <c r="G6536" s="191">
        <v>356730000</v>
      </c>
      <c r="H6536" s="194">
        <f t="shared" si="204"/>
        <v>-4.5300730597092982E-3</v>
      </c>
      <c r="I6536" s="193"/>
      <c r="J6536" s="197">
        <v>6534</v>
      </c>
      <c r="K6536" s="234"/>
      <c r="L6536" s="234"/>
      <c r="M6536" s="234"/>
      <c r="N6536" s="234"/>
      <c r="O6536" s="234"/>
      <c r="P6536" s="234"/>
      <c r="Q6536" s="7">
        <v>34656</v>
      </c>
      <c r="R6536" s="234">
        <v>0.35714299999999999</v>
      </c>
      <c r="S6536" s="234">
        <v>0.36160700000000001</v>
      </c>
      <c r="T6536" s="234">
        <v>0.35379500000000003</v>
      </c>
      <c r="U6536" s="234">
        <v>0.35714299999999999</v>
      </c>
      <c r="V6536" s="192">
        <v>0.305141</v>
      </c>
      <c r="W6536" s="234">
        <v>147033600</v>
      </c>
      <c r="X6536" s="194">
        <f t="shared" si="205"/>
        <v>3.0043355783673713E-3</v>
      </c>
      <c r="Y6536" s="193"/>
      <c r="Z6536" s="197">
        <v>6534</v>
      </c>
    </row>
    <row r="6537" spans="1:26" ht="14.4" x14ac:dyDescent="0.3">
      <c r="A6537" s="7">
        <v>34655</v>
      </c>
      <c r="B6537" s="191">
        <v>465.709991</v>
      </c>
      <c r="C6537" s="191">
        <v>465.82998700000002</v>
      </c>
      <c r="D6537" s="191">
        <v>461.47000100000002</v>
      </c>
      <c r="E6537" s="191">
        <v>463.57000699999998</v>
      </c>
      <c r="F6537" s="192">
        <v>463.57000699999998</v>
      </c>
      <c r="G6537" s="191">
        <v>323190000</v>
      </c>
      <c r="H6537" s="194">
        <f t="shared" si="204"/>
        <v>-4.4027061166048969E-3</v>
      </c>
      <c r="I6537" s="193"/>
      <c r="J6537" s="197">
        <v>6535</v>
      </c>
      <c r="K6537" s="234"/>
      <c r="L6537" s="234"/>
      <c r="M6537" s="234"/>
      <c r="N6537" s="234"/>
      <c r="O6537" s="234"/>
      <c r="P6537" s="234"/>
      <c r="Q6537" s="7">
        <v>34655</v>
      </c>
      <c r="R6537" s="234">
        <v>0.36495499999999997</v>
      </c>
      <c r="S6537" s="234">
        <v>0.36607099999999998</v>
      </c>
      <c r="T6537" s="234">
        <v>0.35602699999999998</v>
      </c>
      <c r="U6537" s="234">
        <v>0.35714299999999999</v>
      </c>
      <c r="V6537" s="192">
        <v>0.30422700000000003</v>
      </c>
      <c r="W6537" s="234">
        <v>150438400</v>
      </c>
      <c r="X6537" s="194">
        <f t="shared" si="205"/>
        <v>-2.28997581554292E-2</v>
      </c>
      <c r="Y6537" s="193"/>
      <c r="Z6537" s="197">
        <v>6535</v>
      </c>
    </row>
    <row r="6538" spans="1:26" ht="14.4" x14ac:dyDescent="0.3">
      <c r="A6538" s="7">
        <v>34654</v>
      </c>
      <c r="B6538" s="191">
        <v>465.05999800000001</v>
      </c>
      <c r="C6538" s="191">
        <v>466.25</v>
      </c>
      <c r="D6538" s="191">
        <v>464.27999899999998</v>
      </c>
      <c r="E6538" s="191">
        <v>465.61999500000002</v>
      </c>
      <c r="F6538" s="192">
        <v>465.61999500000002</v>
      </c>
      <c r="G6538" s="191">
        <v>296980000</v>
      </c>
      <c r="H6538" s="194">
        <f t="shared" si="204"/>
        <v>1.2687267515402634E-3</v>
      </c>
      <c r="I6538" s="193"/>
      <c r="J6538" s="197">
        <v>6536</v>
      </c>
      <c r="K6538" s="234"/>
      <c r="L6538" s="234"/>
      <c r="M6538" s="234"/>
      <c r="N6538" s="234"/>
      <c r="O6538" s="234"/>
      <c r="P6538" s="234"/>
      <c r="Q6538" s="7">
        <v>34654</v>
      </c>
      <c r="R6538" s="234">
        <v>0.36383900000000002</v>
      </c>
      <c r="S6538" s="234">
        <v>0.37109399999999998</v>
      </c>
      <c r="T6538" s="234">
        <v>0.36272300000000002</v>
      </c>
      <c r="U6538" s="234">
        <v>0.36551299999999998</v>
      </c>
      <c r="V6538" s="192">
        <v>0.31135699999999999</v>
      </c>
      <c r="W6538" s="234">
        <v>187398400</v>
      </c>
      <c r="X6538" s="194">
        <f t="shared" si="205"/>
        <v>-1.0575655020099457E-2</v>
      </c>
      <c r="Y6538" s="193"/>
      <c r="Z6538" s="197">
        <v>6536</v>
      </c>
    </row>
    <row r="6539" spans="1:26" ht="14.4" x14ac:dyDescent="0.3">
      <c r="A6539" s="7">
        <v>34653</v>
      </c>
      <c r="B6539" s="191">
        <v>466.040009</v>
      </c>
      <c r="C6539" s="191">
        <v>468.51001000000002</v>
      </c>
      <c r="D6539" s="191">
        <v>462.95001200000002</v>
      </c>
      <c r="E6539" s="191">
        <v>465.02999899999998</v>
      </c>
      <c r="F6539" s="192">
        <v>465.02999899999998</v>
      </c>
      <c r="G6539" s="191">
        <v>336450000</v>
      </c>
      <c r="H6539" s="194">
        <f t="shared" si="204"/>
        <v>-2.1672173643787363E-3</v>
      </c>
      <c r="I6539" s="193"/>
      <c r="J6539" s="197">
        <v>6537</v>
      </c>
      <c r="K6539" s="234"/>
      <c r="L6539" s="234"/>
      <c r="M6539" s="234"/>
      <c r="N6539" s="234"/>
      <c r="O6539" s="234"/>
      <c r="P6539" s="234"/>
      <c r="Q6539" s="7">
        <v>34653</v>
      </c>
      <c r="R6539" s="234">
        <v>0.37946400000000002</v>
      </c>
      <c r="S6539" s="234">
        <v>0.38392900000000002</v>
      </c>
      <c r="T6539" s="234">
        <v>0.36830400000000002</v>
      </c>
      <c r="U6539" s="234">
        <v>0.36942000000000003</v>
      </c>
      <c r="V6539" s="192">
        <v>0.31468499999999999</v>
      </c>
      <c r="W6539" s="234">
        <v>167619200</v>
      </c>
      <c r="X6539" s="194">
        <f t="shared" si="205"/>
        <v>-2.6469414461655568E-2</v>
      </c>
      <c r="Y6539" s="193"/>
      <c r="Z6539" s="197">
        <v>6537</v>
      </c>
    </row>
    <row r="6540" spans="1:26" ht="14.4" x14ac:dyDescent="0.3">
      <c r="A6540" s="7">
        <v>34652</v>
      </c>
      <c r="B6540" s="191">
        <v>462.44000199999999</v>
      </c>
      <c r="C6540" s="191">
        <v>466.290009</v>
      </c>
      <c r="D6540" s="191">
        <v>462.35000600000001</v>
      </c>
      <c r="E6540" s="191">
        <v>466.040009</v>
      </c>
      <c r="F6540" s="192">
        <v>466.040009</v>
      </c>
      <c r="G6540" s="191">
        <v>260380000</v>
      </c>
      <c r="H6540" s="194">
        <f t="shared" si="204"/>
        <v>7.98097318506359E-3</v>
      </c>
      <c r="I6540" s="193"/>
      <c r="J6540" s="197">
        <v>6538</v>
      </c>
      <c r="K6540" s="234"/>
      <c r="L6540" s="234"/>
      <c r="M6540" s="234"/>
      <c r="N6540" s="234"/>
      <c r="O6540" s="234"/>
      <c r="P6540" s="234"/>
      <c r="Q6540" s="7">
        <v>34652</v>
      </c>
      <c r="R6540" s="234">
        <v>0.36830400000000002</v>
      </c>
      <c r="S6540" s="234">
        <v>0.38169599999999998</v>
      </c>
      <c r="T6540" s="234">
        <v>0.36830400000000002</v>
      </c>
      <c r="U6540" s="234">
        <v>0.37946400000000002</v>
      </c>
      <c r="V6540" s="192">
        <v>0.323241</v>
      </c>
      <c r="W6540" s="234">
        <v>139630400</v>
      </c>
      <c r="X6540" s="194">
        <f t="shared" si="205"/>
        <v>3.3435320973326632E-2</v>
      </c>
      <c r="Y6540" s="193"/>
      <c r="Z6540" s="197">
        <v>6538</v>
      </c>
    </row>
    <row r="6541" spans="1:26" ht="14.4" x14ac:dyDescent="0.3">
      <c r="A6541" s="7">
        <v>34649</v>
      </c>
      <c r="B6541" s="191">
        <v>464.17001299999998</v>
      </c>
      <c r="C6541" s="191">
        <v>464.17001299999998</v>
      </c>
      <c r="D6541" s="191">
        <v>461.45001200000002</v>
      </c>
      <c r="E6541" s="191">
        <v>462.35000600000001</v>
      </c>
      <c r="F6541" s="192">
        <v>462.35000600000001</v>
      </c>
      <c r="G6541" s="191">
        <v>220800000</v>
      </c>
      <c r="H6541" s="194">
        <f t="shared" si="204"/>
        <v>-4.3499559010052096E-3</v>
      </c>
      <c r="I6541" s="193"/>
      <c r="J6541" s="197">
        <v>6539</v>
      </c>
      <c r="K6541" s="234"/>
      <c r="L6541" s="234"/>
      <c r="M6541" s="234"/>
      <c r="N6541" s="234"/>
      <c r="O6541" s="234"/>
      <c r="P6541" s="234"/>
      <c r="Q6541" s="7">
        <v>34649</v>
      </c>
      <c r="R6541" s="234">
        <v>0.36830400000000002</v>
      </c>
      <c r="S6541" s="234">
        <v>0.37053599999999998</v>
      </c>
      <c r="T6541" s="234">
        <v>0.36607099999999998</v>
      </c>
      <c r="U6541" s="234">
        <v>0.36718800000000001</v>
      </c>
      <c r="V6541" s="192">
        <v>0.31278299999999998</v>
      </c>
      <c r="W6541" s="234">
        <v>62272000</v>
      </c>
      <c r="X6541" s="194">
        <f t="shared" si="205"/>
        <v>-4.5383805046960409E-3</v>
      </c>
      <c r="Y6541" s="193"/>
      <c r="Z6541" s="197">
        <v>6539</v>
      </c>
    </row>
    <row r="6542" spans="1:26" ht="14.4" x14ac:dyDescent="0.3">
      <c r="A6542" s="7">
        <v>34648</v>
      </c>
      <c r="B6542" s="191">
        <v>465.39999399999999</v>
      </c>
      <c r="C6542" s="191">
        <v>467.790009</v>
      </c>
      <c r="D6542" s="191">
        <v>463.73001099999999</v>
      </c>
      <c r="E6542" s="191">
        <v>464.36999500000002</v>
      </c>
      <c r="F6542" s="192">
        <v>464.36999500000002</v>
      </c>
      <c r="G6542" s="191">
        <v>280910000</v>
      </c>
      <c r="H6542" s="194">
        <f t="shared" si="204"/>
        <v>-2.213147858355957E-3</v>
      </c>
      <c r="I6542" s="193"/>
      <c r="J6542" s="197">
        <v>6540</v>
      </c>
      <c r="K6542" s="234"/>
      <c r="L6542" s="234"/>
      <c r="M6542" s="234"/>
      <c r="N6542" s="234"/>
      <c r="O6542" s="234"/>
      <c r="P6542" s="234"/>
      <c r="Q6542" s="7">
        <v>34648</v>
      </c>
      <c r="R6542" s="234">
        <v>0.37276799999999999</v>
      </c>
      <c r="S6542" s="234">
        <v>0.37388399999999999</v>
      </c>
      <c r="T6542" s="234">
        <v>0.36607099999999998</v>
      </c>
      <c r="U6542" s="234">
        <v>0.36886200000000002</v>
      </c>
      <c r="V6542" s="192">
        <v>0.31420900000000002</v>
      </c>
      <c r="W6542" s="234">
        <v>152980800</v>
      </c>
      <c r="X6542" s="194">
        <f t="shared" si="205"/>
        <v>-7.5082284118690107E-3</v>
      </c>
      <c r="Y6542" s="193"/>
      <c r="Z6542" s="197">
        <v>6540</v>
      </c>
    </row>
    <row r="6543" spans="1:26" ht="14.4" x14ac:dyDescent="0.3">
      <c r="A6543" s="7">
        <v>34647</v>
      </c>
      <c r="B6543" s="191">
        <v>465.64999399999999</v>
      </c>
      <c r="C6543" s="191">
        <v>469.95001200000002</v>
      </c>
      <c r="D6543" s="191">
        <v>463.459991</v>
      </c>
      <c r="E6543" s="191">
        <v>465.39999399999999</v>
      </c>
      <c r="F6543" s="192">
        <v>465.39999399999999</v>
      </c>
      <c r="G6543" s="191">
        <v>337780000</v>
      </c>
      <c r="H6543" s="194">
        <f t="shared" si="204"/>
        <v>-5.3688393261312913E-4</v>
      </c>
      <c r="I6543" s="193"/>
      <c r="J6543" s="197">
        <v>6541</v>
      </c>
      <c r="K6543" s="234"/>
      <c r="L6543" s="234"/>
      <c r="M6543" s="234"/>
      <c r="N6543" s="234"/>
      <c r="O6543" s="234"/>
      <c r="P6543" s="234"/>
      <c r="Q6543" s="7">
        <v>34647</v>
      </c>
      <c r="R6543" s="234">
        <v>0.38169599999999998</v>
      </c>
      <c r="S6543" s="234">
        <v>0.38392900000000002</v>
      </c>
      <c r="T6543" s="234">
        <v>0.36607099999999998</v>
      </c>
      <c r="U6543" s="234">
        <v>0.37165199999999998</v>
      </c>
      <c r="V6543" s="192">
        <v>0.31658599999999998</v>
      </c>
      <c r="W6543" s="234">
        <v>406336000</v>
      </c>
      <c r="X6543" s="194">
        <f t="shared" si="205"/>
        <v>-1.4791232934688934E-2</v>
      </c>
      <c r="Y6543" s="193"/>
      <c r="Z6543" s="197">
        <v>6541</v>
      </c>
    </row>
    <row r="6544" spans="1:26" ht="14.4" x14ac:dyDescent="0.3">
      <c r="A6544" s="7">
        <v>34646</v>
      </c>
      <c r="B6544" s="191">
        <v>463.07998700000002</v>
      </c>
      <c r="C6544" s="191">
        <v>467.540009</v>
      </c>
      <c r="D6544" s="191">
        <v>463.07000699999998</v>
      </c>
      <c r="E6544" s="191">
        <v>465.64999399999999</v>
      </c>
      <c r="F6544" s="192">
        <v>465.64999399999999</v>
      </c>
      <c r="G6544" s="191">
        <v>290860000</v>
      </c>
      <c r="H6544" s="194">
        <f t="shared" si="204"/>
        <v>5.571483708725746E-3</v>
      </c>
      <c r="I6544" s="193"/>
      <c r="J6544" s="197">
        <v>6542</v>
      </c>
      <c r="K6544" s="234"/>
      <c r="L6544" s="234"/>
      <c r="M6544" s="234"/>
      <c r="N6544" s="234"/>
      <c r="O6544" s="234"/>
      <c r="P6544" s="234"/>
      <c r="Q6544" s="7">
        <v>34646</v>
      </c>
      <c r="R6544" s="234">
        <v>0.36272300000000002</v>
      </c>
      <c r="S6544" s="234">
        <v>0.38057999999999997</v>
      </c>
      <c r="T6544" s="234">
        <v>0.359375</v>
      </c>
      <c r="U6544" s="234">
        <v>0.37723200000000001</v>
      </c>
      <c r="V6544" s="192">
        <v>0.32133899999999999</v>
      </c>
      <c r="W6544" s="234">
        <v>348969600</v>
      </c>
      <c r="X6544" s="194">
        <f t="shared" si="205"/>
        <v>3.680819279129862E-2</v>
      </c>
      <c r="Y6544" s="193"/>
      <c r="Z6544" s="197">
        <v>6542</v>
      </c>
    </row>
    <row r="6545" spans="1:26" ht="14.4" x14ac:dyDescent="0.3">
      <c r="A6545" s="7">
        <v>34645</v>
      </c>
      <c r="B6545" s="191">
        <v>462.30999800000001</v>
      </c>
      <c r="C6545" s="191">
        <v>463.55999800000001</v>
      </c>
      <c r="D6545" s="191">
        <v>461.25</v>
      </c>
      <c r="E6545" s="191">
        <v>463.07000699999998</v>
      </c>
      <c r="F6545" s="192">
        <v>463.07000699999998</v>
      </c>
      <c r="G6545" s="191">
        <v>255030000</v>
      </c>
      <c r="H6545" s="194">
        <f t="shared" si="204"/>
        <v>1.7089383094854604E-3</v>
      </c>
      <c r="I6545" s="193"/>
      <c r="J6545" s="197">
        <v>6543</v>
      </c>
      <c r="K6545" s="234"/>
      <c r="L6545" s="234"/>
      <c r="M6545" s="234"/>
      <c r="N6545" s="234"/>
      <c r="O6545" s="234"/>
      <c r="P6545" s="234"/>
      <c r="Q6545" s="7">
        <v>34645</v>
      </c>
      <c r="R6545" s="234">
        <v>0.36049100000000001</v>
      </c>
      <c r="S6545" s="234">
        <v>0.36830400000000002</v>
      </c>
      <c r="T6545" s="234">
        <v>0.35825899999999999</v>
      </c>
      <c r="U6545" s="234">
        <v>0.36383900000000002</v>
      </c>
      <c r="V6545" s="192">
        <v>0.30993100000000001</v>
      </c>
      <c r="W6545" s="234">
        <v>113041600</v>
      </c>
      <c r="X6545" s="194">
        <f t="shared" si="205"/>
        <v>9.2875123339597344E-3</v>
      </c>
      <c r="Y6545" s="193"/>
      <c r="Z6545" s="197">
        <v>6543</v>
      </c>
    </row>
    <row r="6546" spans="1:26" ht="14.4" x14ac:dyDescent="0.3">
      <c r="A6546" s="7">
        <v>34642</v>
      </c>
      <c r="B6546" s="191">
        <v>467.959991</v>
      </c>
      <c r="C6546" s="191">
        <v>469.27999899999998</v>
      </c>
      <c r="D6546" s="191">
        <v>462.27999899999998</v>
      </c>
      <c r="E6546" s="191">
        <v>462.27999899999998</v>
      </c>
      <c r="F6546" s="192">
        <v>462.27999899999998</v>
      </c>
      <c r="G6546" s="191">
        <v>280560000</v>
      </c>
      <c r="H6546" s="194">
        <f t="shared" si="204"/>
        <v>-1.2032239002951601E-2</v>
      </c>
      <c r="I6546" s="193"/>
      <c r="J6546" s="197">
        <v>6544</v>
      </c>
      <c r="K6546" s="234"/>
      <c r="L6546" s="234"/>
      <c r="M6546" s="234"/>
      <c r="N6546" s="234"/>
      <c r="O6546" s="234"/>
      <c r="P6546" s="234"/>
      <c r="Q6546" s="7">
        <v>34642</v>
      </c>
      <c r="R6546" s="234">
        <v>0.37053599999999998</v>
      </c>
      <c r="S6546" s="234">
        <v>0.37165199999999998</v>
      </c>
      <c r="T6546" s="234">
        <v>0.35714299999999999</v>
      </c>
      <c r="U6546" s="234">
        <v>0.36049100000000001</v>
      </c>
      <c r="V6546" s="192">
        <v>0.30707899999999999</v>
      </c>
      <c r="W6546" s="234">
        <v>192046400</v>
      </c>
      <c r="X6546" s="194">
        <f t="shared" si="205"/>
        <v>-2.7107259968001039E-2</v>
      </c>
      <c r="Y6546" s="193"/>
      <c r="Z6546" s="197">
        <v>6544</v>
      </c>
    </row>
    <row r="6547" spans="1:26" ht="14.4" x14ac:dyDescent="0.3">
      <c r="A6547" s="7">
        <v>34641</v>
      </c>
      <c r="B6547" s="191">
        <v>466.5</v>
      </c>
      <c r="C6547" s="191">
        <v>468.64001500000001</v>
      </c>
      <c r="D6547" s="191">
        <v>466.39999399999999</v>
      </c>
      <c r="E6547" s="191">
        <v>467.91000400000001</v>
      </c>
      <c r="F6547" s="192">
        <v>467.91000400000001</v>
      </c>
      <c r="G6547" s="191">
        <v>285170000</v>
      </c>
      <c r="H6547" s="194">
        <f t="shared" si="204"/>
        <v>3.0009945552936629E-3</v>
      </c>
      <c r="I6547" s="193"/>
      <c r="J6547" s="197">
        <v>6545</v>
      </c>
      <c r="K6547" s="234"/>
      <c r="L6547" s="234"/>
      <c r="M6547" s="234"/>
      <c r="N6547" s="234"/>
      <c r="O6547" s="234"/>
      <c r="P6547" s="234"/>
      <c r="Q6547" s="7">
        <v>34641</v>
      </c>
      <c r="R6547" s="234">
        <v>0.37276799999999999</v>
      </c>
      <c r="S6547" s="234">
        <v>0.375</v>
      </c>
      <c r="T6547" s="234">
        <v>0.36607099999999998</v>
      </c>
      <c r="U6547" s="234">
        <v>0.37053599999999998</v>
      </c>
      <c r="V6547" s="192">
        <v>0.315635</v>
      </c>
      <c r="W6547" s="234">
        <v>110521600</v>
      </c>
      <c r="X6547" s="194">
        <f t="shared" si="205"/>
        <v>3.0188919077808172E-3</v>
      </c>
      <c r="Y6547" s="193"/>
      <c r="Z6547" s="197">
        <v>6545</v>
      </c>
    </row>
    <row r="6548" spans="1:26" ht="14.4" x14ac:dyDescent="0.3">
      <c r="A6548" s="7">
        <v>34640</v>
      </c>
      <c r="B6548" s="191">
        <v>468.41000400000001</v>
      </c>
      <c r="C6548" s="191">
        <v>470.92001299999998</v>
      </c>
      <c r="D6548" s="191">
        <v>466.35998499999999</v>
      </c>
      <c r="E6548" s="191">
        <v>466.51001000000002</v>
      </c>
      <c r="F6548" s="192">
        <v>466.51001000000002</v>
      </c>
      <c r="G6548" s="191">
        <v>331360000</v>
      </c>
      <c r="H6548" s="194">
        <f t="shared" si="204"/>
        <v>-4.0775435442378521E-3</v>
      </c>
      <c r="I6548" s="193"/>
      <c r="J6548" s="197">
        <v>6546</v>
      </c>
      <c r="K6548" s="234"/>
      <c r="L6548" s="234"/>
      <c r="M6548" s="234"/>
      <c r="N6548" s="234"/>
      <c r="O6548" s="234"/>
      <c r="P6548" s="234"/>
      <c r="Q6548" s="7">
        <v>34640</v>
      </c>
      <c r="R6548" s="234">
        <v>0.38504500000000003</v>
      </c>
      <c r="S6548" s="234">
        <v>0.38616099999999998</v>
      </c>
      <c r="T6548" s="234">
        <v>0.36942000000000003</v>
      </c>
      <c r="U6548" s="234">
        <v>0.36942000000000003</v>
      </c>
      <c r="V6548" s="192">
        <v>0.31468499999999999</v>
      </c>
      <c r="W6548" s="234">
        <v>218747200</v>
      </c>
      <c r="X6548" s="194">
        <f t="shared" si="205"/>
        <v>-4.057696177369103E-2</v>
      </c>
      <c r="Y6548" s="193"/>
      <c r="Z6548" s="197">
        <v>6546</v>
      </c>
    </row>
    <row r="6549" spans="1:26" ht="14.4" x14ac:dyDescent="0.3">
      <c r="A6549" s="7">
        <v>34639</v>
      </c>
      <c r="B6549" s="191">
        <v>472.26001000000002</v>
      </c>
      <c r="C6549" s="191">
        <v>472.26001000000002</v>
      </c>
      <c r="D6549" s="191">
        <v>467.64001500000001</v>
      </c>
      <c r="E6549" s="191">
        <v>468.42001299999998</v>
      </c>
      <c r="F6549" s="192">
        <v>468.42001299999998</v>
      </c>
      <c r="G6549" s="191">
        <v>314940000</v>
      </c>
      <c r="H6549" s="194">
        <f t="shared" si="204"/>
        <v>-8.3200866943569478E-3</v>
      </c>
      <c r="I6549" s="193"/>
      <c r="J6549" s="197">
        <v>6547</v>
      </c>
      <c r="K6549" s="234"/>
      <c r="L6549" s="234"/>
      <c r="M6549" s="234"/>
      <c r="N6549" s="234"/>
      <c r="O6549" s="234"/>
      <c r="P6549" s="234"/>
      <c r="Q6549" s="7">
        <v>34639</v>
      </c>
      <c r="R6549" s="234">
        <v>0.38281300000000001</v>
      </c>
      <c r="S6549" s="234">
        <v>0.38825300000000001</v>
      </c>
      <c r="T6549" s="234">
        <v>0.37834800000000002</v>
      </c>
      <c r="U6549" s="234">
        <v>0.38504500000000003</v>
      </c>
      <c r="V6549" s="192">
        <v>0.32799400000000001</v>
      </c>
      <c r="W6549" s="234">
        <v>218097600</v>
      </c>
      <c r="X6549" s="194">
        <f t="shared" si="205"/>
        <v>-1.4491429963161826E-3</v>
      </c>
      <c r="Y6549" s="193"/>
      <c r="Z6549" s="197">
        <v>6547</v>
      </c>
    </row>
    <row r="6550" spans="1:26" ht="14.4" x14ac:dyDescent="0.3">
      <c r="A6550" s="7">
        <v>34638</v>
      </c>
      <c r="B6550" s="191">
        <v>473.76001000000002</v>
      </c>
      <c r="C6550" s="191">
        <v>474.73998999999998</v>
      </c>
      <c r="D6550" s="191">
        <v>472.32998700000002</v>
      </c>
      <c r="E6550" s="191">
        <v>472.35000600000001</v>
      </c>
      <c r="F6550" s="192">
        <v>472.35000600000001</v>
      </c>
      <c r="G6550" s="191">
        <v>302820000</v>
      </c>
      <c r="H6550" s="194">
        <f t="shared" si="204"/>
        <v>-2.9971991324254225E-3</v>
      </c>
      <c r="I6550" s="193"/>
      <c r="J6550" s="197">
        <v>6548</v>
      </c>
      <c r="K6550" s="234"/>
      <c r="L6550" s="234"/>
      <c r="M6550" s="234"/>
      <c r="N6550" s="234"/>
      <c r="O6550" s="234"/>
      <c r="P6550" s="234"/>
      <c r="Q6550" s="7">
        <v>34638</v>
      </c>
      <c r="R6550" s="234">
        <v>0.375</v>
      </c>
      <c r="S6550" s="234">
        <v>0.38727699999999998</v>
      </c>
      <c r="T6550" s="234">
        <v>0.37053599999999998</v>
      </c>
      <c r="U6550" s="234">
        <v>0.38560299999999997</v>
      </c>
      <c r="V6550" s="192">
        <v>0.32846999999999998</v>
      </c>
      <c r="W6550" s="234">
        <v>355902400</v>
      </c>
      <c r="X6550" s="194">
        <f t="shared" si="205"/>
        <v>2.5222463942270193E-2</v>
      </c>
      <c r="Y6550" s="193"/>
      <c r="Z6550" s="197">
        <v>6548</v>
      </c>
    </row>
    <row r="6551" spans="1:26" ht="14.4" x14ac:dyDescent="0.3">
      <c r="A6551" s="7">
        <v>34635</v>
      </c>
      <c r="B6551" s="191">
        <v>465.83999599999999</v>
      </c>
      <c r="C6551" s="191">
        <v>473.77999899999998</v>
      </c>
      <c r="D6551" s="191">
        <v>465.79998799999998</v>
      </c>
      <c r="E6551" s="191">
        <v>473.76998900000001</v>
      </c>
      <c r="F6551" s="192">
        <v>473.76998900000001</v>
      </c>
      <c r="G6551" s="191">
        <v>381450000</v>
      </c>
      <c r="H6551" s="194">
        <f t="shared" si="204"/>
        <v>1.700114392614176E-2</v>
      </c>
      <c r="I6551" s="193"/>
      <c r="J6551" s="197">
        <v>6549</v>
      </c>
      <c r="K6551" s="234"/>
      <c r="L6551" s="234"/>
      <c r="M6551" s="234"/>
      <c r="N6551" s="234"/>
      <c r="O6551" s="234"/>
      <c r="P6551" s="234"/>
      <c r="Q6551" s="7">
        <v>34635</v>
      </c>
      <c r="R6551" s="234">
        <v>0.37834800000000002</v>
      </c>
      <c r="S6551" s="234">
        <v>0.38281300000000001</v>
      </c>
      <c r="T6551" s="234">
        <v>0.37276799999999999</v>
      </c>
      <c r="U6551" s="234">
        <v>0.37611600000000001</v>
      </c>
      <c r="V6551" s="192">
        <v>0.32038899999999998</v>
      </c>
      <c r="W6551" s="234">
        <v>273324800</v>
      </c>
      <c r="X6551" s="194">
        <f t="shared" si="205"/>
        <v>-1.4618228343308485E-2</v>
      </c>
      <c r="Y6551" s="193"/>
      <c r="Z6551" s="197">
        <v>6549</v>
      </c>
    </row>
    <row r="6552" spans="1:26" ht="14.4" x14ac:dyDescent="0.3">
      <c r="A6552" s="7">
        <v>34634</v>
      </c>
      <c r="B6552" s="191">
        <v>462.67999300000002</v>
      </c>
      <c r="C6552" s="191">
        <v>465.85000600000001</v>
      </c>
      <c r="D6552" s="191">
        <v>462.61999500000002</v>
      </c>
      <c r="E6552" s="191">
        <v>465.85000600000001</v>
      </c>
      <c r="F6552" s="192">
        <v>465.85000600000001</v>
      </c>
      <c r="G6552" s="191">
        <v>327790000</v>
      </c>
      <c r="H6552" s="194">
        <f t="shared" si="204"/>
        <v>6.9819960981150203E-3</v>
      </c>
      <c r="I6552" s="193"/>
      <c r="J6552" s="197">
        <v>6550</v>
      </c>
      <c r="K6552" s="234"/>
      <c r="L6552" s="234"/>
      <c r="M6552" s="234"/>
      <c r="N6552" s="234"/>
      <c r="O6552" s="234"/>
      <c r="P6552" s="234"/>
      <c r="Q6552" s="7">
        <v>34634</v>
      </c>
      <c r="R6552" s="234">
        <v>0.38616099999999998</v>
      </c>
      <c r="S6552" s="234">
        <v>0.390625</v>
      </c>
      <c r="T6552" s="234">
        <v>0.37946400000000002</v>
      </c>
      <c r="U6552" s="234">
        <v>0.38169599999999998</v>
      </c>
      <c r="V6552" s="192">
        <v>0.32514199999999999</v>
      </c>
      <c r="W6552" s="234">
        <v>159409600</v>
      </c>
      <c r="X6552" s="194">
        <f t="shared" si="205"/>
        <v>-1.1561203240663336E-2</v>
      </c>
      <c r="Y6552" s="193"/>
      <c r="Z6552" s="197">
        <v>6550</v>
      </c>
    </row>
    <row r="6553" spans="1:26" ht="14.4" x14ac:dyDescent="0.3">
      <c r="A6553" s="7">
        <v>34633</v>
      </c>
      <c r="B6553" s="191">
        <v>461.54998799999998</v>
      </c>
      <c r="C6553" s="191">
        <v>463.76998900000001</v>
      </c>
      <c r="D6553" s="191">
        <v>461.22000100000002</v>
      </c>
      <c r="E6553" s="191">
        <v>462.61999500000002</v>
      </c>
      <c r="F6553" s="192">
        <v>462.61999500000002</v>
      </c>
      <c r="G6553" s="191">
        <v>322570000</v>
      </c>
      <c r="H6553" s="194">
        <f t="shared" si="204"/>
        <v>2.3617013029743317E-3</v>
      </c>
      <c r="I6553" s="193"/>
      <c r="J6553" s="197">
        <v>6551</v>
      </c>
      <c r="K6553" s="234"/>
      <c r="L6553" s="234"/>
      <c r="M6553" s="234"/>
      <c r="N6553" s="234"/>
      <c r="O6553" s="234"/>
      <c r="P6553" s="234"/>
      <c r="Q6553" s="7">
        <v>34633</v>
      </c>
      <c r="R6553" s="234">
        <v>0.38057999999999997</v>
      </c>
      <c r="S6553" s="234">
        <v>0.38629999999999998</v>
      </c>
      <c r="T6553" s="234">
        <v>0.38057999999999997</v>
      </c>
      <c r="U6553" s="234">
        <v>0.38616099999999998</v>
      </c>
      <c r="V6553" s="192">
        <v>0.32894499999999999</v>
      </c>
      <c r="W6553" s="234">
        <v>196772800</v>
      </c>
      <c r="X6553" s="194">
        <f t="shared" si="205"/>
        <v>1.4661065047872889E-2</v>
      </c>
      <c r="Y6553" s="193"/>
      <c r="Z6553" s="197">
        <v>6551</v>
      </c>
    </row>
    <row r="6554" spans="1:26" ht="14.4" x14ac:dyDescent="0.3">
      <c r="A6554" s="7">
        <v>34632</v>
      </c>
      <c r="B6554" s="191">
        <v>460.82998700000002</v>
      </c>
      <c r="C6554" s="191">
        <v>461.95001200000002</v>
      </c>
      <c r="D6554" s="191">
        <v>458.26001000000002</v>
      </c>
      <c r="E6554" s="191">
        <v>461.52999899999998</v>
      </c>
      <c r="F6554" s="192">
        <v>461.52999899999998</v>
      </c>
      <c r="G6554" s="191">
        <v>326110000</v>
      </c>
      <c r="H6554" s="194">
        <f t="shared" si="204"/>
        <v>1.5190244119247351E-3</v>
      </c>
      <c r="I6554" s="193"/>
      <c r="J6554" s="197">
        <v>6552</v>
      </c>
      <c r="K6554" s="234"/>
      <c r="L6554" s="234"/>
      <c r="M6554" s="234"/>
      <c r="N6554" s="234"/>
      <c r="O6554" s="234"/>
      <c r="P6554" s="234"/>
      <c r="Q6554" s="7">
        <v>34632</v>
      </c>
      <c r="R6554" s="234">
        <v>0.37165199999999998</v>
      </c>
      <c r="S6554" s="234">
        <v>0.38057999999999997</v>
      </c>
      <c r="T6554" s="234">
        <v>0.37053599999999998</v>
      </c>
      <c r="U6554" s="234">
        <v>0.38057999999999997</v>
      </c>
      <c r="V6554" s="192">
        <v>0.32419199999999998</v>
      </c>
      <c r="W6554" s="234">
        <v>301481600</v>
      </c>
      <c r="X6554" s="194">
        <f t="shared" si="205"/>
        <v>8.8784741347922112E-3</v>
      </c>
      <c r="Y6554" s="193"/>
      <c r="Z6554" s="197">
        <v>6552</v>
      </c>
    </row>
    <row r="6555" spans="1:26" ht="14.4" x14ac:dyDescent="0.3">
      <c r="A6555" s="7">
        <v>34631</v>
      </c>
      <c r="B6555" s="191">
        <v>464.89001500000001</v>
      </c>
      <c r="C6555" s="191">
        <v>466.36999500000002</v>
      </c>
      <c r="D6555" s="191">
        <v>460.79998799999998</v>
      </c>
      <c r="E6555" s="191">
        <v>460.82998700000002</v>
      </c>
      <c r="F6555" s="192">
        <v>460.82998700000002</v>
      </c>
      <c r="G6555" s="191">
        <v>282800000</v>
      </c>
      <c r="H6555" s="194">
        <f t="shared" si="204"/>
        <v>-8.7333086730201938E-3</v>
      </c>
      <c r="I6555" s="193"/>
      <c r="J6555" s="197">
        <v>6553</v>
      </c>
      <c r="K6555" s="234"/>
      <c r="L6555" s="234"/>
      <c r="M6555" s="234"/>
      <c r="N6555" s="234"/>
      <c r="O6555" s="234"/>
      <c r="P6555" s="234"/>
      <c r="Q6555" s="7">
        <v>34631</v>
      </c>
      <c r="R6555" s="234">
        <v>0.38169599999999998</v>
      </c>
      <c r="S6555" s="234">
        <v>0.38504500000000003</v>
      </c>
      <c r="T6555" s="234">
        <v>0.37388399999999999</v>
      </c>
      <c r="U6555" s="234">
        <v>0.37723200000000001</v>
      </c>
      <c r="V6555" s="192">
        <v>0.32133899999999999</v>
      </c>
      <c r="W6555" s="234">
        <v>204500800</v>
      </c>
      <c r="X6555" s="194">
        <f t="shared" si="205"/>
        <v>-8.8003405389398704E-3</v>
      </c>
      <c r="Y6555" s="193"/>
      <c r="Z6555" s="197">
        <v>6553</v>
      </c>
    </row>
    <row r="6556" spans="1:26" ht="14.4" x14ac:dyDescent="0.3">
      <c r="A6556" s="7">
        <v>34628</v>
      </c>
      <c r="B6556" s="191">
        <v>466.69000199999999</v>
      </c>
      <c r="C6556" s="191">
        <v>466.69000199999999</v>
      </c>
      <c r="D6556" s="191">
        <v>463.82998700000002</v>
      </c>
      <c r="E6556" s="191">
        <v>464.89001500000001</v>
      </c>
      <c r="F6556" s="192">
        <v>464.89001500000001</v>
      </c>
      <c r="G6556" s="191">
        <v>315310000</v>
      </c>
      <c r="H6556" s="194">
        <f t="shared" si="204"/>
        <v>-4.1983313158616567E-3</v>
      </c>
      <c r="I6556" s="193"/>
      <c r="J6556" s="197">
        <v>6554</v>
      </c>
      <c r="K6556" s="234"/>
      <c r="L6556" s="234"/>
      <c r="M6556" s="234"/>
      <c r="N6556" s="234"/>
      <c r="O6556" s="234"/>
      <c r="P6556" s="234"/>
      <c r="Q6556" s="7">
        <v>34628</v>
      </c>
      <c r="R6556" s="234">
        <v>0.36383900000000002</v>
      </c>
      <c r="S6556" s="234">
        <v>0.38169599999999998</v>
      </c>
      <c r="T6556" s="234">
        <v>0.36383900000000002</v>
      </c>
      <c r="U6556" s="234">
        <v>0.38057999999999997</v>
      </c>
      <c r="V6556" s="192">
        <v>0.32419199999999998</v>
      </c>
      <c r="W6556" s="234">
        <v>322705600</v>
      </c>
      <c r="X6556" s="194">
        <f t="shared" si="205"/>
        <v>3.9636727468636904E-2</v>
      </c>
      <c r="Y6556" s="193"/>
      <c r="Z6556" s="197">
        <v>6554</v>
      </c>
    </row>
    <row r="6557" spans="1:26" ht="14.4" x14ac:dyDescent="0.3">
      <c r="A6557" s="7">
        <v>34627</v>
      </c>
      <c r="B6557" s="191">
        <v>470.36999500000002</v>
      </c>
      <c r="C6557" s="191">
        <v>470.36999500000002</v>
      </c>
      <c r="D6557" s="191">
        <v>465.39001500000001</v>
      </c>
      <c r="E6557" s="191">
        <v>466.85000600000001</v>
      </c>
      <c r="F6557" s="192">
        <v>466.85000600000001</v>
      </c>
      <c r="G6557" s="191">
        <v>331460000</v>
      </c>
      <c r="H6557" s="194">
        <f t="shared" si="204"/>
        <v>-7.2935123911148257E-3</v>
      </c>
      <c r="I6557" s="193"/>
      <c r="J6557" s="197">
        <v>6555</v>
      </c>
      <c r="K6557" s="234"/>
      <c r="L6557" s="234"/>
      <c r="M6557" s="234"/>
      <c r="N6557" s="234"/>
      <c r="O6557" s="234"/>
      <c r="P6557" s="234"/>
      <c r="Q6557" s="7">
        <v>34627</v>
      </c>
      <c r="R6557" s="234">
        <v>0.36830400000000002</v>
      </c>
      <c r="S6557" s="234">
        <v>0.37332599999999999</v>
      </c>
      <c r="T6557" s="234">
        <v>0.36160700000000001</v>
      </c>
      <c r="U6557" s="234">
        <v>0.36607099999999998</v>
      </c>
      <c r="V6557" s="192">
        <v>0.311832</v>
      </c>
      <c r="W6557" s="234">
        <v>218142400</v>
      </c>
      <c r="X6557" s="194">
        <f t="shared" si="205"/>
        <v>-6.0624605557574717E-3</v>
      </c>
      <c r="Y6557" s="193"/>
      <c r="Z6557" s="197">
        <v>6555</v>
      </c>
    </row>
    <row r="6558" spans="1:26" ht="14.4" x14ac:dyDescent="0.3">
      <c r="A6558" s="7">
        <v>34626</v>
      </c>
      <c r="B6558" s="191">
        <v>467.69000199999999</v>
      </c>
      <c r="C6558" s="191">
        <v>471.42999300000002</v>
      </c>
      <c r="D6558" s="191">
        <v>465.959991</v>
      </c>
      <c r="E6558" s="191">
        <v>470.27999899999998</v>
      </c>
      <c r="F6558" s="192">
        <v>470.27999899999998</v>
      </c>
      <c r="G6558" s="191">
        <v>317030000</v>
      </c>
      <c r="H6558" s="194">
        <f t="shared" si="204"/>
        <v>5.6023499499434646E-3</v>
      </c>
      <c r="I6558" s="193"/>
      <c r="J6558" s="197">
        <v>6556</v>
      </c>
      <c r="K6558" s="234"/>
      <c r="L6558" s="234"/>
      <c r="M6558" s="234"/>
      <c r="N6558" s="234"/>
      <c r="O6558" s="234"/>
      <c r="P6558" s="234"/>
      <c r="Q6558" s="7">
        <v>34626</v>
      </c>
      <c r="R6558" s="234">
        <v>0.36607099999999998</v>
      </c>
      <c r="S6558" s="234">
        <v>0.37611600000000001</v>
      </c>
      <c r="T6558" s="234">
        <v>0.36607099999999998</v>
      </c>
      <c r="U6558" s="234">
        <v>0.36830400000000002</v>
      </c>
      <c r="V6558" s="192">
        <v>0.31373400000000001</v>
      </c>
      <c r="W6558" s="234">
        <v>351086400</v>
      </c>
      <c r="X6558" s="194">
        <f t="shared" si="205"/>
        <v>0</v>
      </c>
      <c r="Y6558" s="193"/>
      <c r="Z6558" s="197">
        <v>6556</v>
      </c>
    </row>
    <row r="6559" spans="1:26" ht="14.4" x14ac:dyDescent="0.3">
      <c r="A6559" s="7">
        <v>34625</v>
      </c>
      <c r="B6559" s="191">
        <v>469.01998900000001</v>
      </c>
      <c r="C6559" s="191">
        <v>469.19000199999999</v>
      </c>
      <c r="D6559" s="191">
        <v>466.540009</v>
      </c>
      <c r="E6559" s="191">
        <v>467.66000400000001</v>
      </c>
      <c r="F6559" s="192">
        <v>467.66000400000001</v>
      </c>
      <c r="G6559" s="191">
        <v>259730000</v>
      </c>
      <c r="H6559" s="194">
        <f t="shared" si="204"/>
        <v>-2.7720637686552397E-3</v>
      </c>
      <c r="I6559" s="193"/>
      <c r="J6559" s="197">
        <v>6557</v>
      </c>
      <c r="K6559" s="234"/>
      <c r="L6559" s="234"/>
      <c r="M6559" s="234"/>
      <c r="N6559" s="234"/>
      <c r="O6559" s="234"/>
      <c r="P6559" s="234"/>
      <c r="Q6559" s="7">
        <v>34625</v>
      </c>
      <c r="R6559" s="234">
        <v>0.36272300000000002</v>
      </c>
      <c r="S6559" s="234">
        <v>0.37165199999999998</v>
      </c>
      <c r="T6559" s="234">
        <v>0.36160700000000001</v>
      </c>
      <c r="U6559" s="234">
        <v>0.36830400000000002</v>
      </c>
      <c r="V6559" s="192">
        <v>0.31373400000000001</v>
      </c>
      <c r="W6559" s="234">
        <v>468686400</v>
      </c>
      <c r="X6559" s="194">
        <f t="shared" si="205"/>
        <v>3.7737534110642526E-2</v>
      </c>
      <c r="Y6559" s="193"/>
      <c r="Z6559" s="197">
        <v>6557</v>
      </c>
    </row>
    <row r="6560" spans="1:26" ht="14.4" x14ac:dyDescent="0.3">
      <c r="A6560" s="7">
        <v>34624</v>
      </c>
      <c r="B6560" s="191">
        <v>469.10998499999999</v>
      </c>
      <c r="C6560" s="191">
        <v>469.88000499999998</v>
      </c>
      <c r="D6560" s="191">
        <v>468.16000400000001</v>
      </c>
      <c r="E6560" s="191">
        <v>468.959991</v>
      </c>
      <c r="F6560" s="192">
        <v>468.959991</v>
      </c>
      <c r="G6560" s="191">
        <v>238490000</v>
      </c>
      <c r="H6560" s="194">
        <f t="shared" si="204"/>
        <v>-2.9847580091483801E-4</v>
      </c>
      <c r="I6560" s="193"/>
      <c r="J6560" s="197">
        <v>6558</v>
      </c>
      <c r="K6560" s="234"/>
      <c r="L6560" s="234"/>
      <c r="M6560" s="234"/>
      <c r="N6560" s="234"/>
      <c r="O6560" s="234"/>
      <c r="P6560" s="234"/>
      <c r="Q6560" s="7">
        <v>34624</v>
      </c>
      <c r="R6560" s="234">
        <v>0.36495499999999997</v>
      </c>
      <c r="S6560" s="234">
        <v>0.37053599999999998</v>
      </c>
      <c r="T6560" s="234">
        <v>0.34709800000000002</v>
      </c>
      <c r="U6560" s="234">
        <v>0.35491099999999998</v>
      </c>
      <c r="V6560" s="192">
        <v>0.30232500000000001</v>
      </c>
      <c r="W6560" s="234">
        <v>303990400</v>
      </c>
      <c r="X6560" s="194">
        <f t="shared" si="205"/>
        <v>-3.3435320973326452E-2</v>
      </c>
      <c r="Y6560" s="193"/>
      <c r="Z6560" s="197">
        <v>6558</v>
      </c>
    </row>
    <row r="6561" spans="1:26" ht="14.4" x14ac:dyDescent="0.3">
      <c r="A6561" s="7">
        <v>34621</v>
      </c>
      <c r="B6561" s="191">
        <v>467.77999899999998</v>
      </c>
      <c r="C6561" s="191">
        <v>469.52999899999998</v>
      </c>
      <c r="D6561" s="191">
        <v>466.10998499999999</v>
      </c>
      <c r="E6561" s="191">
        <v>469.10000600000001</v>
      </c>
      <c r="F6561" s="192">
        <v>469.10000600000001</v>
      </c>
      <c r="G6561" s="191">
        <v>251770000</v>
      </c>
      <c r="H6561" s="194">
        <f t="shared" si="204"/>
        <v>2.8003954227248358E-3</v>
      </c>
      <c r="I6561" s="193"/>
      <c r="J6561" s="197">
        <v>6559</v>
      </c>
      <c r="K6561" s="234"/>
      <c r="L6561" s="234"/>
      <c r="M6561" s="234"/>
      <c r="N6561" s="234"/>
      <c r="O6561" s="234"/>
      <c r="P6561" s="234"/>
      <c r="Q6561" s="7">
        <v>34621</v>
      </c>
      <c r="R6561" s="234">
        <v>0.37053599999999998</v>
      </c>
      <c r="S6561" s="234">
        <v>0.375</v>
      </c>
      <c r="T6561" s="234">
        <v>0.36495499999999997</v>
      </c>
      <c r="U6561" s="234">
        <v>0.36718800000000001</v>
      </c>
      <c r="V6561" s="192">
        <v>0.31278299999999998</v>
      </c>
      <c r="W6561" s="234">
        <v>176052800</v>
      </c>
      <c r="X6561" s="194">
        <f t="shared" si="205"/>
        <v>0</v>
      </c>
      <c r="Y6561" s="193"/>
      <c r="Z6561" s="197">
        <v>6559</v>
      </c>
    </row>
    <row r="6562" spans="1:26" ht="14.4" x14ac:dyDescent="0.3">
      <c r="A6562" s="7">
        <v>34620</v>
      </c>
      <c r="B6562" s="191">
        <v>465.55999800000001</v>
      </c>
      <c r="C6562" s="191">
        <v>471.29998799999998</v>
      </c>
      <c r="D6562" s="191">
        <v>465.55999800000001</v>
      </c>
      <c r="E6562" s="191">
        <v>467.790009</v>
      </c>
      <c r="F6562" s="192">
        <v>467.790009</v>
      </c>
      <c r="G6562" s="191">
        <v>337900000</v>
      </c>
      <c r="H6562" s="194">
        <f t="shared" si="204"/>
        <v>4.984226684889995E-3</v>
      </c>
      <c r="I6562" s="193"/>
      <c r="J6562" s="197">
        <v>6560</v>
      </c>
      <c r="K6562" s="234"/>
      <c r="L6562" s="234"/>
      <c r="M6562" s="234"/>
      <c r="N6562" s="234"/>
      <c r="O6562" s="234"/>
      <c r="P6562" s="234"/>
      <c r="Q6562" s="7">
        <v>34620</v>
      </c>
      <c r="R6562" s="234">
        <v>0.38057999999999997</v>
      </c>
      <c r="S6562" s="234">
        <v>0.38281300000000001</v>
      </c>
      <c r="T6562" s="234">
        <v>0.36272300000000002</v>
      </c>
      <c r="U6562" s="234">
        <v>0.36718800000000001</v>
      </c>
      <c r="V6562" s="192">
        <v>0.31278299999999998</v>
      </c>
      <c r="W6562" s="234">
        <v>525302400</v>
      </c>
      <c r="X6562" s="194">
        <f t="shared" si="205"/>
        <v>-2.3739891194766369E-2</v>
      </c>
      <c r="Y6562" s="193"/>
      <c r="Z6562" s="197">
        <v>6560</v>
      </c>
    </row>
    <row r="6563" spans="1:26" ht="14.4" x14ac:dyDescent="0.3">
      <c r="A6563" s="7">
        <v>34619</v>
      </c>
      <c r="B6563" s="191">
        <v>465.77999899999998</v>
      </c>
      <c r="C6563" s="191">
        <v>466.70001200000002</v>
      </c>
      <c r="D6563" s="191">
        <v>464.790009</v>
      </c>
      <c r="E6563" s="191">
        <v>465.47000100000002</v>
      </c>
      <c r="F6563" s="192">
        <v>465.47000100000002</v>
      </c>
      <c r="G6563" s="191">
        <v>269550000</v>
      </c>
      <c r="H6563" s="194">
        <f t="shared" si="204"/>
        <v>-6.8702203528795097E-4</v>
      </c>
      <c r="I6563" s="193"/>
      <c r="J6563" s="197">
        <v>6561</v>
      </c>
      <c r="K6563" s="234"/>
      <c r="L6563" s="234"/>
      <c r="M6563" s="234"/>
      <c r="N6563" s="234"/>
      <c r="O6563" s="234"/>
      <c r="P6563" s="234"/>
      <c r="Q6563" s="7">
        <v>34619</v>
      </c>
      <c r="R6563" s="234">
        <v>0.35379500000000003</v>
      </c>
      <c r="S6563" s="234">
        <v>0.38057999999999997</v>
      </c>
      <c r="T6563" s="234">
        <v>0.34932999999999997</v>
      </c>
      <c r="U6563" s="234">
        <v>0.37611600000000001</v>
      </c>
      <c r="V6563" s="192">
        <v>0.32038899999999998</v>
      </c>
      <c r="W6563" s="234">
        <v>597318400</v>
      </c>
      <c r="X6563" s="194">
        <f t="shared" si="205"/>
        <v>6.3090833678971295E-2</v>
      </c>
      <c r="Y6563" s="193"/>
      <c r="Z6563" s="197">
        <v>6561</v>
      </c>
    </row>
    <row r="6564" spans="1:26" ht="14.4" x14ac:dyDescent="0.3">
      <c r="A6564" s="7">
        <v>34618</v>
      </c>
      <c r="B6564" s="191">
        <v>459.040009</v>
      </c>
      <c r="C6564" s="191">
        <v>466.33999599999999</v>
      </c>
      <c r="D6564" s="191">
        <v>459.040009</v>
      </c>
      <c r="E6564" s="191">
        <v>465.790009</v>
      </c>
      <c r="F6564" s="192">
        <v>465.790009</v>
      </c>
      <c r="G6564" s="191">
        <v>355540000</v>
      </c>
      <c r="H6564" s="194">
        <f t="shared" si="204"/>
        <v>1.470460061793873E-2</v>
      </c>
      <c r="I6564" s="193"/>
      <c r="J6564" s="197">
        <v>6562</v>
      </c>
      <c r="K6564" s="234"/>
      <c r="L6564" s="234"/>
      <c r="M6564" s="234"/>
      <c r="N6564" s="234"/>
      <c r="O6564" s="234"/>
      <c r="P6564" s="234"/>
      <c r="Q6564" s="7">
        <v>34618</v>
      </c>
      <c r="R6564" s="234">
        <v>0.36942000000000003</v>
      </c>
      <c r="S6564" s="234">
        <v>0.37388399999999999</v>
      </c>
      <c r="T6564" s="234">
        <v>0.35156300000000001</v>
      </c>
      <c r="U6564" s="234">
        <v>0.35379500000000003</v>
      </c>
      <c r="V6564" s="192">
        <v>0.301375</v>
      </c>
      <c r="W6564" s="234">
        <v>842307200</v>
      </c>
      <c r="X6564" s="194">
        <f t="shared" si="205"/>
        <v>1.9295160144756032E-2</v>
      </c>
      <c r="Y6564" s="193"/>
      <c r="Z6564" s="197">
        <v>6562</v>
      </c>
    </row>
    <row r="6565" spans="1:26" ht="14.4" x14ac:dyDescent="0.3">
      <c r="A6565" s="7">
        <v>34617</v>
      </c>
      <c r="B6565" s="191">
        <v>455.11999500000002</v>
      </c>
      <c r="C6565" s="191">
        <v>459.290009</v>
      </c>
      <c r="D6565" s="191">
        <v>455.11999500000002</v>
      </c>
      <c r="E6565" s="191">
        <v>459.040009</v>
      </c>
      <c r="F6565" s="192">
        <v>459.040009</v>
      </c>
      <c r="G6565" s="191">
        <v>213110000</v>
      </c>
      <c r="H6565" s="194">
        <f t="shared" si="204"/>
        <v>8.6574444035493817E-3</v>
      </c>
      <c r="I6565" s="193"/>
      <c r="J6565" s="197">
        <v>6563</v>
      </c>
      <c r="K6565" s="234"/>
      <c r="L6565" s="234"/>
      <c r="M6565" s="234"/>
      <c r="N6565" s="234"/>
      <c r="O6565" s="234"/>
      <c r="P6565" s="234"/>
      <c r="Q6565" s="7">
        <v>34617</v>
      </c>
      <c r="R6565" s="234">
        <v>0.33147300000000002</v>
      </c>
      <c r="S6565" s="234">
        <v>0.35379500000000003</v>
      </c>
      <c r="T6565" s="234">
        <v>0.33035700000000001</v>
      </c>
      <c r="U6565" s="234">
        <v>0.34709800000000002</v>
      </c>
      <c r="V6565" s="192">
        <v>0.29566999999999999</v>
      </c>
      <c r="W6565" s="234">
        <v>523409600</v>
      </c>
      <c r="X6565" s="194">
        <f t="shared" si="205"/>
        <v>5.0673394691020203E-2</v>
      </c>
      <c r="Y6565" s="193"/>
      <c r="Z6565" s="197">
        <v>6563</v>
      </c>
    </row>
    <row r="6566" spans="1:26" ht="14.4" x14ac:dyDescent="0.3">
      <c r="A6566" s="7">
        <v>34614</v>
      </c>
      <c r="B6566" s="191">
        <v>452.36999500000002</v>
      </c>
      <c r="C6566" s="191">
        <v>455.67001299999998</v>
      </c>
      <c r="D6566" s="191">
        <v>452.13000499999998</v>
      </c>
      <c r="E6566" s="191">
        <v>455.10000600000001</v>
      </c>
      <c r="F6566" s="192">
        <v>455.10000600000001</v>
      </c>
      <c r="G6566" s="191">
        <v>284230000</v>
      </c>
      <c r="H6566" s="194">
        <f t="shared" si="204"/>
        <v>6.0571692697355024E-3</v>
      </c>
      <c r="I6566" s="193"/>
      <c r="J6566" s="197">
        <v>6564</v>
      </c>
      <c r="K6566" s="234"/>
      <c r="L6566" s="234"/>
      <c r="M6566" s="234"/>
      <c r="N6566" s="234"/>
      <c r="O6566" s="234"/>
      <c r="P6566" s="234"/>
      <c r="Q6566" s="7">
        <v>34614</v>
      </c>
      <c r="R6566" s="234">
        <v>0.32254500000000003</v>
      </c>
      <c r="S6566" s="234">
        <v>0.33091500000000001</v>
      </c>
      <c r="T6566" s="234">
        <v>0.31696400000000002</v>
      </c>
      <c r="U6566" s="234">
        <v>0.33035700000000001</v>
      </c>
      <c r="V6566" s="192">
        <v>0.28140999999999999</v>
      </c>
      <c r="W6566" s="234">
        <v>364392000</v>
      </c>
      <c r="X6566" s="194">
        <f t="shared" si="205"/>
        <v>2.0688704634647004E-2</v>
      </c>
      <c r="Y6566" s="193"/>
      <c r="Z6566" s="197">
        <v>6564</v>
      </c>
    </row>
    <row r="6567" spans="1:26" ht="14.4" x14ac:dyDescent="0.3">
      <c r="A6567" s="7">
        <v>34613</v>
      </c>
      <c r="B6567" s="191">
        <v>453.51998900000001</v>
      </c>
      <c r="C6567" s="191">
        <v>454.48998999999998</v>
      </c>
      <c r="D6567" s="191">
        <v>452.13000499999998</v>
      </c>
      <c r="E6567" s="191">
        <v>452.35998499999999</v>
      </c>
      <c r="F6567" s="192">
        <v>452.35998499999999</v>
      </c>
      <c r="G6567" s="191">
        <v>272620000</v>
      </c>
      <c r="H6567" s="194">
        <f t="shared" si="204"/>
        <v>-2.5577792118001109E-3</v>
      </c>
      <c r="I6567" s="193"/>
      <c r="J6567" s="197">
        <v>6565</v>
      </c>
      <c r="K6567" s="234"/>
      <c r="L6567" s="234"/>
      <c r="M6567" s="234"/>
      <c r="N6567" s="234"/>
      <c r="O6567" s="234"/>
      <c r="P6567" s="234"/>
      <c r="Q6567" s="7">
        <v>34613</v>
      </c>
      <c r="R6567" s="234">
        <v>0.33370499999999997</v>
      </c>
      <c r="S6567" s="234">
        <v>0.33468199999999998</v>
      </c>
      <c r="T6567" s="234">
        <v>0.32142900000000002</v>
      </c>
      <c r="U6567" s="234">
        <v>0.32366099999999998</v>
      </c>
      <c r="V6567" s="192">
        <v>0.27570600000000001</v>
      </c>
      <c r="W6567" s="234">
        <v>526915200</v>
      </c>
      <c r="X6567" s="194">
        <f t="shared" si="205"/>
        <v>-4.2903511360283295E-2</v>
      </c>
      <c r="Y6567" s="193"/>
      <c r="Z6567" s="197">
        <v>6565</v>
      </c>
    </row>
    <row r="6568" spans="1:26" ht="14.4" x14ac:dyDescent="0.3">
      <c r="A6568" s="7">
        <v>34612</v>
      </c>
      <c r="B6568" s="191">
        <v>454.58999599999999</v>
      </c>
      <c r="C6568" s="191">
        <v>454.58999599999999</v>
      </c>
      <c r="D6568" s="191">
        <v>449.26998900000001</v>
      </c>
      <c r="E6568" s="191">
        <v>453.51998900000001</v>
      </c>
      <c r="F6568" s="192">
        <v>453.51998900000001</v>
      </c>
      <c r="G6568" s="191">
        <v>359670000</v>
      </c>
      <c r="H6568" s="194">
        <f t="shared" si="204"/>
        <v>-2.3537847498077708E-3</v>
      </c>
      <c r="I6568" s="193"/>
      <c r="J6568" s="197">
        <v>6566</v>
      </c>
      <c r="K6568" s="234"/>
      <c r="L6568" s="234"/>
      <c r="M6568" s="234"/>
      <c r="N6568" s="234"/>
      <c r="O6568" s="234"/>
      <c r="P6568" s="234"/>
      <c r="Q6568" s="7">
        <v>34612</v>
      </c>
      <c r="R6568" s="234">
        <v>0.30022300000000002</v>
      </c>
      <c r="S6568" s="234">
        <v>0.34040199999999998</v>
      </c>
      <c r="T6568" s="234">
        <v>0.29799100000000001</v>
      </c>
      <c r="U6568" s="234">
        <v>0.33817000000000003</v>
      </c>
      <c r="V6568" s="192">
        <v>0.28806500000000002</v>
      </c>
      <c r="W6568" s="234">
        <v>709800000</v>
      </c>
      <c r="X6568" s="194">
        <f t="shared" si="205"/>
        <v>0.1222247760926562</v>
      </c>
      <c r="Y6568" s="193"/>
      <c r="Z6568" s="197">
        <v>6566</v>
      </c>
    </row>
    <row r="6569" spans="1:26" ht="14.4" x14ac:dyDescent="0.3">
      <c r="A6569" s="7">
        <v>34611</v>
      </c>
      <c r="B6569" s="191">
        <v>461.76998900000001</v>
      </c>
      <c r="C6569" s="191">
        <v>462.459991</v>
      </c>
      <c r="D6569" s="191">
        <v>454.02999899999998</v>
      </c>
      <c r="E6569" s="191">
        <v>454.58999599999999</v>
      </c>
      <c r="F6569" s="192">
        <v>454.58999599999999</v>
      </c>
      <c r="G6569" s="191">
        <v>325620000</v>
      </c>
      <c r="H6569" s="194">
        <f t="shared" si="204"/>
        <v>-1.5484892265883215E-2</v>
      </c>
      <c r="I6569" s="193"/>
      <c r="J6569" s="197">
        <v>6567</v>
      </c>
      <c r="K6569" s="234"/>
      <c r="L6569" s="234"/>
      <c r="M6569" s="234"/>
      <c r="N6569" s="234"/>
      <c r="O6569" s="234"/>
      <c r="P6569" s="234"/>
      <c r="Q6569" s="7">
        <v>34611</v>
      </c>
      <c r="R6569" s="234">
        <v>0.296875</v>
      </c>
      <c r="S6569" s="234">
        <v>0.30357099999999998</v>
      </c>
      <c r="T6569" s="234">
        <v>0.29464299999999999</v>
      </c>
      <c r="U6569" s="234">
        <v>0.30133900000000002</v>
      </c>
      <c r="V6569" s="192">
        <v>0.256691</v>
      </c>
      <c r="W6569" s="234">
        <v>162388800</v>
      </c>
      <c r="X6569" s="194">
        <f t="shared" si="205"/>
        <v>1.8865752685184478E-2</v>
      </c>
      <c r="Y6569" s="193"/>
      <c r="Z6569" s="197">
        <v>6567</v>
      </c>
    </row>
    <row r="6570" spans="1:26" ht="14.4" x14ac:dyDescent="0.3">
      <c r="A6570" s="7">
        <v>34610</v>
      </c>
      <c r="B6570" s="191">
        <v>462.69000199999999</v>
      </c>
      <c r="C6570" s="191">
        <v>463.30999800000001</v>
      </c>
      <c r="D6570" s="191">
        <v>460.32998700000002</v>
      </c>
      <c r="E6570" s="191">
        <v>461.73998999999998</v>
      </c>
      <c r="F6570" s="192">
        <v>461.73998999999998</v>
      </c>
      <c r="G6570" s="191">
        <v>269130000</v>
      </c>
      <c r="H6570" s="194">
        <f t="shared" si="204"/>
        <v>-2.0963476451063378E-3</v>
      </c>
      <c r="I6570" s="193"/>
      <c r="J6570" s="197">
        <v>6568</v>
      </c>
      <c r="K6570" s="234"/>
      <c r="L6570" s="234"/>
      <c r="M6570" s="234"/>
      <c r="N6570" s="234"/>
      <c r="O6570" s="234"/>
      <c r="P6570" s="234"/>
      <c r="Q6570" s="7">
        <v>34610</v>
      </c>
      <c r="R6570" s="234">
        <v>0.30022300000000002</v>
      </c>
      <c r="S6570" s="234">
        <v>0.30133900000000002</v>
      </c>
      <c r="T6570" s="234">
        <v>0.29017900000000002</v>
      </c>
      <c r="U6570" s="234">
        <v>0.29575899999999999</v>
      </c>
      <c r="V6570" s="192">
        <v>0.251938</v>
      </c>
      <c r="W6570" s="234">
        <v>129595200</v>
      </c>
      <c r="X6570" s="194">
        <f t="shared" si="205"/>
        <v>-1.6696849533206375E-2</v>
      </c>
      <c r="Y6570" s="193"/>
      <c r="Z6570" s="197">
        <v>6568</v>
      </c>
    </row>
    <row r="6571" spans="1:26" ht="14.4" x14ac:dyDescent="0.3">
      <c r="A6571" s="7">
        <v>34607</v>
      </c>
      <c r="B6571" s="191">
        <v>462.26998900000001</v>
      </c>
      <c r="C6571" s="191">
        <v>465.29998799999998</v>
      </c>
      <c r="D6571" s="191">
        <v>461.91000400000001</v>
      </c>
      <c r="E6571" s="191">
        <v>462.709991</v>
      </c>
      <c r="F6571" s="192">
        <v>462.709991</v>
      </c>
      <c r="G6571" s="191">
        <v>291900000</v>
      </c>
      <c r="H6571" s="194">
        <f t="shared" si="204"/>
        <v>1.0167900012286362E-3</v>
      </c>
      <c r="I6571" s="193"/>
      <c r="J6571" s="197">
        <v>6569</v>
      </c>
      <c r="K6571" s="234"/>
      <c r="L6571" s="234"/>
      <c r="M6571" s="234"/>
      <c r="N6571" s="234"/>
      <c r="O6571" s="234"/>
      <c r="P6571" s="234"/>
      <c r="Q6571" s="7">
        <v>34607</v>
      </c>
      <c r="R6571" s="234">
        <v>0.30468800000000001</v>
      </c>
      <c r="S6571" s="234">
        <v>0.30803599999999998</v>
      </c>
      <c r="T6571" s="234">
        <v>0.30022300000000002</v>
      </c>
      <c r="U6571" s="234">
        <v>0.30078100000000002</v>
      </c>
      <c r="V6571" s="192">
        <v>0.256216</v>
      </c>
      <c r="W6571" s="234">
        <v>71702400</v>
      </c>
      <c r="X6571" s="194">
        <f t="shared" si="205"/>
        <v>-1.2818685150437593E-2</v>
      </c>
      <c r="Y6571" s="193"/>
      <c r="Z6571" s="197">
        <v>6569</v>
      </c>
    </row>
    <row r="6572" spans="1:26" ht="14.4" x14ac:dyDescent="0.3">
      <c r="A6572" s="7">
        <v>34606</v>
      </c>
      <c r="B6572" s="191">
        <v>464.83999599999999</v>
      </c>
      <c r="C6572" s="191">
        <v>464.83999599999999</v>
      </c>
      <c r="D6572" s="191">
        <v>461.51001000000002</v>
      </c>
      <c r="E6572" s="191">
        <v>462.23998999999998</v>
      </c>
      <c r="F6572" s="192">
        <v>462.23998999999998</v>
      </c>
      <c r="G6572" s="191">
        <v>302280000</v>
      </c>
      <c r="H6572" s="194">
        <f t="shared" si="204"/>
        <v>-5.593335389323959E-3</v>
      </c>
      <c r="I6572" s="193"/>
      <c r="J6572" s="197">
        <v>6570</v>
      </c>
      <c r="K6572" s="234"/>
      <c r="L6572" s="234"/>
      <c r="M6572" s="234"/>
      <c r="N6572" s="234"/>
      <c r="O6572" s="234"/>
      <c r="P6572" s="234"/>
      <c r="Q6572" s="7">
        <v>34606</v>
      </c>
      <c r="R6572" s="234">
        <v>0.30133900000000002</v>
      </c>
      <c r="S6572" s="234">
        <v>0.30692000000000003</v>
      </c>
      <c r="T6572" s="234">
        <v>0.29799100000000001</v>
      </c>
      <c r="U6572" s="234">
        <v>0.30468800000000001</v>
      </c>
      <c r="V6572" s="192">
        <v>0.25954300000000002</v>
      </c>
      <c r="W6572" s="234">
        <v>109379200</v>
      </c>
      <c r="X6572" s="194">
        <f t="shared" si="205"/>
        <v>7.3784553760646229E-3</v>
      </c>
      <c r="Y6572" s="193"/>
      <c r="Z6572" s="197">
        <v>6570</v>
      </c>
    </row>
    <row r="6573" spans="1:26" ht="14.4" x14ac:dyDescent="0.3">
      <c r="A6573" s="7">
        <v>34605</v>
      </c>
      <c r="B6573" s="191">
        <v>462.10000600000001</v>
      </c>
      <c r="C6573" s="191">
        <v>465.54998799999998</v>
      </c>
      <c r="D6573" s="191">
        <v>462.10000600000001</v>
      </c>
      <c r="E6573" s="191">
        <v>464.83999599999999</v>
      </c>
      <c r="F6573" s="192">
        <v>464.83999599999999</v>
      </c>
      <c r="G6573" s="191">
        <v>330020000</v>
      </c>
      <c r="H6573" s="194">
        <f t="shared" si="204"/>
        <v>6.0383250134398887E-3</v>
      </c>
      <c r="I6573" s="193"/>
      <c r="J6573" s="197">
        <v>6571</v>
      </c>
      <c r="K6573" s="234"/>
      <c r="L6573" s="234"/>
      <c r="M6573" s="234"/>
      <c r="N6573" s="234"/>
      <c r="O6573" s="234"/>
      <c r="P6573" s="234"/>
      <c r="Q6573" s="7">
        <v>34605</v>
      </c>
      <c r="R6573" s="234">
        <v>0.30357099999999998</v>
      </c>
      <c r="S6573" s="234">
        <v>0.30692000000000003</v>
      </c>
      <c r="T6573" s="234">
        <v>0.30022300000000002</v>
      </c>
      <c r="U6573" s="234">
        <v>0.30245499999999997</v>
      </c>
      <c r="V6573" s="192">
        <v>0.25764199999999998</v>
      </c>
      <c r="W6573" s="234">
        <v>81267200</v>
      </c>
      <c r="X6573" s="194">
        <f t="shared" si="205"/>
        <v>0</v>
      </c>
      <c r="Y6573" s="193"/>
      <c r="Z6573" s="197">
        <v>6571</v>
      </c>
    </row>
    <row r="6574" spans="1:26" ht="14.4" x14ac:dyDescent="0.3">
      <c r="A6574" s="7">
        <v>34604</v>
      </c>
      <c r="B6574" s="191">
        <v>460.82000699999998</v>
      </c>
      <c r="C6574" s="191">
        <v>462.75</v>
      </c>
      <c r="D6574" s="191">
        <v>459.82998700000002</v>
      </c>
      <c r="E6574" s="191">
        <v>462.04998799999998</v>
      </c>
      <c r="F6574" s="192">
        <v>462.04998799999998</v>
      </c>
      <c r="G6574" s="191">
        <v>290330000</v>
      </c>
      <c r="H6574" s="194">
        <f t="shared" si="204"/>
        <v>2.6691137131986749E-3</v>
      </c>
      <c r="I6574" s="193"/>
      <c r="J6574" s="197">
        <v>6572</v>
      </c>
      <c r="K6574" s="234"/>
      <c r="L6574" s="234"/>
      <c r="M6574" s="234"/>
      <c r="N6574" s="234"/>
      <c r="O6574" s="234"/>
      <c r="P6574" s="234"/>
      <c r="Q6574" s="7">
        <v>34604</v>
      </c>
      <c r="R6574" s="234">
        <v>0.30133900000000002</v>
      </c>
      <c r="S6574" s="234">
        <v>0.30468800000000001</v>
      </c>
      <c r="T6574" s="234">
        <v>0.29799100000000001</v>
      </c>
      <c r="U6574" s="234">
        <v>0.30245499999999997</v>
      </c>
      <c r="V6574" s="192">
        <v>0.25764199999999998</v>
      </c>
      <c r="W6574" s="234">
        <v>109088000</v>
      </c>
      <c r="X6574" s="194">
        <f t="shared" si="205"/>
        <v>-1.8402507390059672E-3</v>
      </c>
      <c r="Y6574" s="193"/>
      <c r="Z6574" s="197">
        <v>6572</v>
      </c>
    </row>
    <row r="6575" spans="1:26" ht="14.4" x14ac:dyDescent="0.3">
      <c r="A6575" s="7">
        <v>34603</v>
      </c>
      <c r="B6575" s="191">
        <v>459.64999399999999</v>
      </c>
      <c r="C6575" s="191">
        <v>460.86999500000002</v>
      </c>
      <c r="D6575" s="191">
        <v>459.30999800000001</v>
      </c>
      <c r="E6575" s="191">
        <v>460.82000699999998</v>
      </c>
      <c r="F6575" s="192">
        <v>460.82000699999998</v>
      </c>
      <c r="G6575" s="191">
        <v>272530000</v>
      </c>
      <c r="H6575" s="194">
        <f t="shared" si="204"/>
        <v>2.5017816422147001E-3</v>
      </c>
      <c r="I6575" s="193"/>
      <c r="J6575" s="197">
        <v>6573</v>
      </c>
      <c r="K6575" s="234"/>
      <c r="L6575" s="234"/>
      <c r="M6575" s="234"/>
      <c r="N6575" s="234"/>
      <c r="O6575" s="234"/>
      <c r="P6575" s="234"/>
      <c r="Q6575" s="7">
        <v>34603</v>
      </c>
      <c r="R6575" s="234">
        <v>0.30245499999999997</v>
      </c>
      <c r="S6575" s="234">
        <v>0.30803599999999998</v>
      </c>
      <c r="T6575" s="234">
        <v>0.30022300000000002</v>
      </c>
      <c r="U6575" s="234">
        <v>0.30301299999999998</v>
      </c>
      <c r="V6575" s="192">
        <v>0.25811699999999999</v>
      </c>
      <c r="W6575" s="234">
        <v>141702400</v>
      </c>
      <c r="X6575" s="194">
        <f t="shared" si="205"/>
        <v>0</v>
      </c>
      <c r="Y6575" s="193"/>
      <c r="Z6575" s="197">
        <v>6573</v>
      </c>
    </row>
    <row r="6576" spans="1:26" ht="14.4" x14ac:dyDescent="0.3">
      <c r="A6576" s="7">
        <v>34600</v>
      </c>
      <c r="B6576" s="191">
        <v>461.26998900000001</v>
      </c>
      <c r="C6576" s="191">
        <v>462.14001500000001</v>
      </c>
      <c r="D6576" s="191">
        <v>459.01001000000002</v>
      </c>
      <c r="E6576" s="191">
        <v>459.67001299999998</v>
      </c>
      <c r="F6576" s="192">
        <v>459.67001299999998</v>
      </c>
      <c r="G6576" s="191">
        <v>300060000</v>
      </c>
      <c r="H6576" s="194">
        <f t="shared" si="204"/>
        <v>-3.4686323371452342E-3</v>
      </c>
      <c r="I6576" s="193"/>
      <c r="J6576" s="197">
        <v>6574</v>
      </c>
      <c r="K6576" s="234"/>
      <c r="L6576" s="234"/>
      <c r="M6576" s="234"/>
      <c r="N6576" s="234"/>
      <c r="O6576" s="234"/>
      <c r="P6576" s="234"/>
      <c r="Q6576" s="7">
        <v>34600</v>
      </c>
      <c r="R6576" s="234">
        <v>0.30245499999999997</v>
      </c>
      <c r="S6576" s="234">
        <v>0.30803599999999998</v>
      </c>
      <c r="T6576" s="234">
        <v>0.30245499999999997</v>
      </c>
      <c r="U6576" s="234">
        <v>0.30301299999999998</v>
      </c>
      <c r="V6576" s="192">
        <v>0.25811699999999999</v>
      </c>
      <c r="W6576" s="234">
        <v>132876800</v>
      </c>
      <c r="X6576" s="194">
        <f t="shared" si="205"/>
        <v>1.8436435053291126E-3</v>
      </c>
      <c r="Y6576" s="193"/>
      <c r="Z6576" s="197">
        <v>6574</v>
      </c>
    </row>
    <row r="6577" spans="1:26" ht="14.4" x14ac:dyDescent="0.3">
      <c r="A6577" s="7">
        <v>34599</v>
      </c>
      <c r="B6577" s="191">
        <v>461.45001200000002</v>
      </c>
      <c r="C6577" s="191">
        <v>463.22000100000002</v>
      </c>
      <c r="D6577" s="191">
        <v>460.959991</v>
      </c>
      <c r="E6577" s="191">
        <v>461.26998900000001</v>
      </c>
      <c r="F6577" s="192">
        <v>461.26998900000001</v>
      </c>
      <c r="G6577" s="191">
        <v>305210000</v>
      </c>
      <c r="H6577" s="194">
        <f t="shared" si="204"/>
        <v>-4.1174100399961366E-4</v>
      </c>
      <c r="I6577" s="193"/>
      <c r="J6577" s="197">
        <v>6575</v>
      </c>
      <c r="K6577" s="234"/>
      <c r="L6577" s="234"/>
      <c r="M6577" s="234"/>
      <c r="N6577" s="234"/>
      <c r="O6577" s="234"/>
      <c r="P6577" s="234"/>
      <c r="Q6577" s="7">
        <v>34599</v>
      </c>
      <c r="R6577" s="234">
        <v>0.30580400000000002</v>
      </c>
      <c r="S6577" s="234">
        <v>0.30580400000000002</v>
      </c>
      <c r="T6577" s="234">
        <v>0.30022300000000002</v>
      </c>
      <c r="U6577" s="234">
        <v>0.30245499999999997</v>
      </c>
      <c r="V6577" s="192">
        <v>0.25764199999999998</v>
      </c>
      <c r="W6577" s="234">
        <v>146238400</v>
      </c>
      <c r="X6577" s="194">
        <f t="shared" si="205"/>
        <v>-7.3244125250923409E-3</v>
      </c>
      <c r="Y6577" s="193"/>
      <c r="Z6577" s="197">
        <v>6575</v>
      </c>
    </row>
    <row r="6578" spans="1:26" ht="14.4" x14ac:dyDescent="0.3">
      <c r="A6578" s="7">
        <v>34598</v>
      </c>
      <c r="B6578" s="191">
        <v>463.42001299999998</v>
      </c>
      <c r="C6578" s="191">
        <v>464.01001000000002</v>
      </c>
      <c r="D6578" s="191">
        <v>458.47000100000002</v>
      </c>
      <c r="E6578" s="191">
        <v>461.459991</v>
      </c>
      <c r="F6578" s="192">
        <v>461.459991</v>
      </c>
      <c r="G6578" s="191">
        <v>351830000</v>
      </c>
      <c r="H6578" s="194">
        <f t="shared" si="204"/>
        <v>-4.1004706092607297E-3</v>
      </c>
      <c r="I6578" s="193"/>
      <c r="J6578" s="197">
        <v>6576</v>
      </c>
      <c r="K6578" s="234"/>
      <c r="L6578" s="234"/>
      <c r="M6578" s="234"/>
      <c r="N6578" s="234"/>
      <c r="O6578" s="234"/>
      <c r="P6578" s="234"/>
      <c r="Q6578" s="7">
        <v>34598</v>
      </c>
      <c r="R6578" s="234">
        <v>0.30803599999999998</v>
      </c>
      <c r="S6578" s="234">
        <v>0.30915199999999998</v>
      </c>
      <c r="T6578" s="234">
        <v>0.30133900000000002</v>
      </c>
      <c r="U6578" s="234">
        <v>0.30468800000000001</v>
      </c>
      <c r="V6578" s="192">
        <v>0.25954300000000002</v>
      </c>
      <c r="W6578" s="234">
        <v>234841600</v>
      </c>
      <c r="X6578" s="194">
        <f t="shared" si="205"/>
        <v>-1.2660202152386522E-2</v>
      </c>
      <c r="Y6578" s="193"/>
      <c r="Z6578" s="197">
        <v>6576</v>
      </c>
    </row>
    <row r="6579" spans="1:26" ht="14.4" x14ac:dyDescent="0.3">
      <c r="A6579" s="7">
        <v>34597</v>
      </c>
      <c r="B6579" s="191">
        <v>470.82998700000002</v>
      </c>
      <c r="C6579" s="191">
        <v>470.82998700000002</v>
      </c>
      <c r="D6579" s="191">
        <v>463.35998499999999</v>
      </c>
      <c r="E6579" s="191">
        <v>463.35998499999999</v>
      </c>
      <c r="F6579" s="192">
        <v>463.35998499999999</v>
      </c>
      <c r="G6579" s="191">
        <v>326050000</v>
      </c>
      <c r="H6579" s="194">
        <f t="shared" si="204"/>
        <v>-1.5907445905395216E-2</v>
      </c>
      <c r="I6579" s="193"/>
      <c r="J6579" s="197">
        <v>6577</v>
      </c>
      <c r="K6579" s="234"/>
      <c r="L6579" s="234"/>
      <c r="M6579" s="234"/>
      <c r="N6579" s="234"/>
      <c r="O6579" s="234"/>
      <c r="P6579" s="234"/>
      <c r="Q6579" s="7">
        <v>34597</v>
      </c>
      <c r="R6579" s="234">
        <v>0.31361600000000001</v>
      </c>
      <c r="S6579" s="234">
        <v>0.31584800000000002</v>
      </c>
      <c r="T6579" s="234">
        <v>0.30692000000000003</v>
      </c>
      <c r="U6579" s="234">
        <v>0.30859399999999998</v>
      </c>
      <c r="V6579" s="192">
        <v>0.26287100000000002</v>
      </c>
      <c r="W6579" s="234">
        <v>197254400</v>
      </c>
      <c r="X6579" s="194">
        <f t="shared" si="205"/>
        <v>-2.6407309602556918E-2</v>
      </c>
      <c r="Y6579" s="193"/>
      <c r="Z6579" s="197">
        <v>6577</v>
      </c>
    </row>
    <row r="6580" spans="1:26" ht="14.4" x14ac:dyDescent="0.3">
      <c r="A6580" s="7">
        <v>34596</v>
      </c>
      <c r="B6580" s="191">
        <v>471.209991</v>
      </c>
      <c r="C6580" s="191">
        <v>473.14999399999999</v>
      </c>
      <c r="D6580" s="191">
        <v>470.67999300000002</v>
      </c>
      <c r="E6580" s="191">
        <v>470.85000600000001</v>
      </c>
      <c r="F6580" s="192">
        <v>470.85000600000001</v>
      </c>
      <c r="G6580" s="191">
        <v>277110000</v>
      </c>
      <c r="H6580" s="194">
        <f t="shared" si="204"/>
        <v>-7.2156879084201179E-4</v>
      </c>
      <c r="I6580" s="193"/>
      <c r="J6580" s="197">
        <v>6578</v>
      </c>
      <c r="K6580" s="234"/>
      <c r="L6580" s="234"/>
      <c r="M6580" s="234"/>
      <c r="N6580" s="234"/>
      <c r="O6580" s="234"/>
      <c r="P6580" s="234"/>
      <c r="Q6580" s="7">
        <v>34596</v>
      </c>
      <c r="R6580" s="234">
        <v>0.32477699999999998</v>
      </c>
      <c r="S6580" s="234">
        <v>0.328125</v>
      </c>
      <c r="T6580" s="234">
        <v>0.31696400000000002</v>
      </c>
      <c r="U6580" s="234">
        <v>0.31696400000000002</v>
      </c>
      <c r="V6580" s="192">
        <v>0.27000099999999999</v>
      </c>
      <c r="W6580" s="234">
        <v>174350400</v>
      </c>
      <c r="X6580" s="194">
        <f t="shared" si="205"/>
        <v>-2.4055144294719874E-2</v>
      </c>
      <c r="Y6580" s="193"/>
      <c r="Z6580" s="197">
        <v>6578</v>
      </c>
    </row>
    <row r="6581" spans="1:26" ht="14.4" x14ac:dyDescent="0.3">
      <c r="A6581" s="7">
        <v>34593</v>
      </c>
      <c r="B6581" s="191">
        <v>474.80999800000001</v>
      </c>
      <c r="C6581" s="191">
        <v>474.80999800000001</v>
      </c>
      <c r="D6581" s="191">
        <v>470.05999800000001</v>
      </c>
      <c r="E6581" s="191">
        <v>471.19000199999999</v>
      </c>
      <c r="F6581" s="192">
        <v>471.19000199999999</v>
      </c>
      <c r="G6581" s="191">
        <v>410750000</v>
      </c>
      <c r="H6581" s="194">
        <f t="shared" si="204"/>
        <v>-7.6240938801798667E-3</v>
      </c>
      <c r="I6581" s="193"/>
      <c r="J6581" s="197">
        <v>6579</v>
      </c>
      <c r="K6581" s="234"/>
      <c r="L6581" s="234"/>
      <c r="M6581" s="234"/>
      <c r="N6581" s="234"/>
      <c r="O6581" s="234"/>
      <c r="P6581" s="234"/>
      <c r="Q6581" s="7">
        <v>34593</v>
      </c>
      <c r="R6581" s="234">
        <v>0.32031300000000001</v>
      </c>
      <c r="S6581" s="234">
        <v>0.33258900000000002</v>
      </c>
      <c r="T6581" s="234">
        <v>0.31696400000000002</v>
      </c>
      <c r="U6581" s="234">
        <v>0.32477699999999998</v>
      </c>
      <c r="V6581" s="192">
        <v>0.27665600000000001</v>
      </c>
      <c r="W6581" s="234">
        <v>364145600</v>
      </c>
      <c r="X6581" s="194">
        <f t="shared" si="205"/>
        <v>1.0416210135717599E-2</v>
      </c>
      <c r="Y6581" s="193"/>
      <c r="Z6581" s="197">
        <v>6579</v>
      </c>
    </row>
    <row r="6582" spans="1:26" ht="14.4" x14ac:dyDescent="0.3">
      <c r="A6582" s="7">
        <v>34592</v>
      </c>
      <c r="B6582" s="191">
        <v>468.79998799999998</v>
      </c>
      <c r="C6582" s="191">
        <v>474.80999800000001</v>
      </c>
      <c r="D6582" s="191">
        <v>468.790009</v>
      </c>
      <c r="E6582" s="191">
        <v>474.80999800000001</v>
      </c>
      <c r="F6582" s="192">
        <v>474.80999800000001</v>
      </c>
      <c r="G6582" s="191">
        <v>281920000</v>
      </c>
      <c r="H6582" s="194">
        <f t="shared" si="204"/>
        <v>1.2819987529521914E-2</v>
      </c>
      <c r="I6582" s="193"/>
      <c r="J6582" s="197">
        <v>6580</v>
      </c>
      <c r="K6582" s="234"/>
      <c r="L6582" s="234"/>
      <c r="M6582" s="234"/>
      <c r="N6582" s="234"/>
      <c r="O6582" s="234"/>
      <c r="P6582" s="234"/>
      <c r="Q6582" s="7">
        <v>34592</v>
      </c>
      <c r="R6582" s="234">
        <v>0.31361600000000001</v>
      </c>
      <c r="S6582" s="234">
        <v>0.32254500000000003</v>
      </c>
      <c r="T6582" s="234">
        <v>0.31361600000000001</v>
      </c>
      <c r="U6582" s="234">
        <v>0.32142900000000002</v>
      </c>
      <c r="V6582" s="192">
        <v>0.27380399999999999</v>
      </c>
      <c r="W6582" s="234">
        <v>258955200</v>
      </c>
      <c r="X6582" s="194">
        <f t="shared" si="205"/>
        <v>2.4911191881683878E-2</v>
      </c>
      <c r="Y6582" s="193"/>
      <c r="Z6582" s="197">
        <v>6580</v>
      </c>
    </row>
    <row r="6583" spans="1:26" ht="14.4" x14ac:dyDescent="0.3">
      <c r="A6583" s="7">
        <v>34591</v>
      </c>
      <c r="B6583" s="191">
        <v>467.54998799999998</v>
      </c>
      <c r="C6583" s="191">
        <v>468.85998499999999</v>
      </c>
      <c r="D6583" s="191">
        <v>466.82000699999998</v>
      </c>
      <c r="E6583" s="191">
        <v>468.79998799999998</v>
      </c>
      <c r="F6583" s="192">
        <v>468.79998799999998</v>
      </c>
      <c r="G6583" s="191">
        <v>297480000</v>
      </c>
      <c r="H6583" s="194">
        <f t="shared" si="204"/>
        <v>2.7592521494886543E-3</v>
      </c>
      <c r="I6583" s="193"/>
      <c r="J6583" s="197">
        <v>6581</v>
      </c>
      <c r="K6583" s="234"/>
      <c r="L6583" s="234"/>
      <c r="M6583" s="234"/>
      <c r="N6583" s="234"/>
      <c r="O6583" s="234"/>
      <c r="P6583" s="234"/>
      <c r="Q6583" s="7">
        <v>34591</v>
      </c>
      <c r="R6583" s="234">
        <v>0.31807999999999997</v>
      </c>
      <c r="S6583" s="234">
        <v>0.31919599999999998</v>
      </c>
      <c r="T6583" s="234">
        <v>0.3125</v>
      </c>
      <c r="U6583" s="234">
        <v>0.31361600000000001</v>
      </c>
      <c r="V6583" s="192">
        <v>0.26714900000000003</v>
      </c>
      <c r="W6583" s="234">
        <v>99086400</v>
      </c>
      <c r="X6583" s="194">
        <f t="shared" si="205"/>
        <v>-1.9197585708096775E-2</v>
      </c>
      <c r="Y6583" s="193"/>
      <c r="Z6583" s="197">
        <v>6581</v>
      </c>
    </row>
    <row r="6584" spans="1:26" ht="14.4" x14ac:dyDescent="0.3">
      <c r="A6584" s="7">
        <v>34590</v>
      </c>
      <c r="B6584" s="191">
        <v>466.26998900000001</v>
      </c>
      <c r="C6584" s="191">
        <v>468.76001000000002</v>
      </c>
      <c r="D6584" s="191">
        <v>466.26998900000001</v>
      </c>
      <c r="E6584" s="191">
        <v>467.51001000000002</v>
      </c>
      <c r="F6584" s="192">
        <v>467.51001000000002</v>
      </c>
      <c r="G6584" s="191">
        <v>293370000</v>
      </c>
      <c r="H6584" s="194">
        <f t="shared" si="204"/>
        <v>2.788483784338333E-3</v>
      </c>
      <c r="I6584" s="193"/>
      <c r="J6584" s="197">
        <v>6582</v>
      </c>
      <c r="K6584" s="234"/>
      <c r="L6584" s="234"/>
      <c r="M6584" s="234"/>
      <c r="N6584" s="234"/>
      <c r="O6584" s="234"/>
      <c r="P6584" s="234"/>
      <c r="Q6584" s="7">
        <v>34590</v>
      </c>
      <c r="R6584" s="234">
        <v>0.31919599999999998</v>
      </c>
      <c r="S6584" s="234">
        <v>0.32366099999999998</v>
      </c>
      <c r="T6584" s="234">
        <v>0.31807999999999997</v>
      </c>
      <c r="U6584" s="234">
        <v>0.31975399999999998</v>
      </c>
      <c r="V6584" s="192">
        <v>0.27237800000000001</v>
      </c>
      <c r="W6584" s="234">
        <v>104227200</v>
      </c>
      <c r="X6584" s="194">
        <f t="shared" si="205"/>
        <v>1.7469465213697649E-3</v>
      </c>
      <c r="Y6584" s="193"/>
      <c r="Z6584" s="197">
        <v>6582</v>
      </c>
    </row>
    <row r="6585" spans="1:26" ht="14.4" x14ac:dyDescent="0.3">
      <c r="A6585" s="7">
        <v>34589</v>
      </c>
      <c r="B6585" s="191">
        <v>468.17999300000002</v>
      </c>
      <c r="C6585" s="191">
        <v>468.42001299999998</v>
      </c>
      <c r="D6585" s="191">
        <v>466.14999399999999</v>
      </c>
      <c r="E6585" s="191">
        <v>466.209991</v>
      </c>
      <c r="F6585" s="192">
        <v>466.209991</v>
      </c>
      <c r="G6585" s="191">
        <v>244680000</v>
      </c>
      <c r="H6585" s="194">
        <f t="shared" si="204"/>
        <v>-4.2077876659714977E-3</v>
      </c>
      <c r="I6585" s="193"/>
      <c r="J6585" s="197">
        <v>6583</v>
      </c>
      <c r="K6585" s="234"/>
      <c r="L6585" s="234"/>
      <c r="M6585" s="234"/>
      <c r="N6585" s="234"/>
      <c r="O6585" s="234"/>
      <c r="P6585" s="234"/>
      <c r="Q6585" s="7">
        <v>34589</v>
      </c>
      <c r="R6585" s="234">
        <v>0.31807999999999997</v>
      </c>
      <c r="S6585" s="234">
        <v>0.31919599999999998</v>
      </c>
      <c r="T6585" s="234">
        <v>0.31584800000000002</v>
      </c>
      <c r="U6585" s="234">
        <v>0.31919599999999998</v>
      </c>
      <c r="V6585" s="192">
        <v>0.27190300000000001</v>
      </c>
      <c r="W6585" s="234">
        <v>90540800</v>
      </c>
      <c r="X6585" s="194">
        <f t="shared" si="205"/>
        <v>0</v>
      </c>
      <c r="Y6585" s="193"/>
      <c r="Z6585" s="197">
        <v>6583</v>
      </c>
    </row>
    <row r="6586" spans="1:26" ht="14.4" x14ac:dyDescent="0.3">
      <c r="A6586" s="7">
        <v>34586</v>
      </c>
      <c r="B6586" s="191">
        <v>473.13000499999998</v>
      </c>
      <c r="C6586" s="191">
        <v>473.13000499999998</v>
      </c>
      <c r="D6586" s="191">
        <v>466.54998799999998</v>
      </c>
      <c r="E6586" s="191">
        <v>468.17999300000002</v>
      </c>
      <c r="F6586" s="192">
        <v>468.17999300000002</v>
      </c>
      <c r="G6586" s="191">
        <v>293360000</v>
      </c>
      <c r="H6586" s="194">
        <f t="shared" si="204"/>
        <v>-1.0483201257031664E-2</v>
      </c>
      <c r="I6586" s="193"/>
      <c r="J6586" s="197">
        <v>6584</v>
      </c>
      <c r="K6586" s="234"/>
      <c r="L6586" s="234"/>
      <c r="M6586" s="234"/>
      <c r="N6586" s="234"/>
      <c r="O6586" s="234"/>
      <c r="P6586" s="234"/>
      <c r="Q6586" s="7">
        <v>34586</v>
      </c>
      <c r="R6586" s="234">
        <v>0.31919599999999998</v>
      </c>
      <c r="S6586" s="234">
        <v>0.32142900000000002</v>
      </c>
      <c r="T6586" s="234">
        <v>0.31584800000000002</v>
      </c>
      <c r="U6586" s="234">
        <v>0.31919599999999998</v>
      </c>
      <c r="V6586" s="192">
        <v>0.27190300000000001</v>
      </c>
      <c r="W6586" s="234">
        <v>157236800</v>
      </c>
      <c r="X6586" s="194">
        <f t="shared" si="205"/>
        <v>-1.0380156867027064E-2</v>
      </c>
      <c r="Y6586" s="193"/>
      <c r="Z6586" s="197">
        <v>6584</v>
      </c>
    </row>
    <row r="6587" spans="1:26" ht="14.4" x14ac:dyDescent="0.3">
      <c r="A6587" s="7">
        <v>34585</v>
      </c>
      <c r="B6587" s="191">
        <v>470.959991</v>
      </c>
      <c r="C6587" s="191">
        <v>473.39999399999999</v>
      </c>
      <c r="D6587" s="191">
        <v>470.85998499999999</v>
      </c>
      <c r="E6587" s="191">
        <v>473.14001500000001</v>
      </c>
      <c r="F6587" s="192">
        <v>473.14001500000001</v>
      </c>
      <c r="G6587" s="191">
        <v>295010000</v>
      </c>
      <c r="H6587" s="194">
        <f t="shared" si="204"/>
        <v>4.5649059335635305E-3</v>
      </c>
      <c r="I6587" s="193"/>
      <c r="J6587" s="197">
        <v>6585</v>
      </c>
      <c r="K6587" s="234"/>
      <c r="L6587" s="234"/>
      <c r="M6587" s="234"/>
      <c r="N6587" s="234"/>
      <c r="O6587" s="234"/>
      <c r="P6587" s="234"/>
      <c r="Q6587" s="7">
        <v>34585</v>
      </c>
      <c r="R6587" s="234">
        <v>0.32142900000000002</v>
      </c>
      <c r="S6587" s="234">
        <v>0.32366099999999998</v>
      </c>
      <c r="T6587" s="234">
        <v>0.31807999999999997</v>
      </c>
      <c r="U6587" s="234">
        <v>0.32254500000000003</v>
      </c>
      <c r="V6587" s="192">
        <v>0.27475500000000003</v>
      </c>
      <c r="W6587" s="234">
        <v>158838400</v>
      </c>
      <c r="X6587" s="194">
        <f t="shared" si="205"/>
        <v>0</v>
      </c>
      <c r="Y6587" s="193"/>
      <c r="Z6587" s="197">
        <v>6585</v>
      </c>
    </row>
    <row r="6588" spans="1:26" ht="14.4" x14ac:dyDescent="0.3">
      <c r="A6588" s="7">
        <v>34584</v>
      </c>
      <c r="B6588" s="191">
        <v>471.85998499999999</v>
      </c>
      <c r="C6588" s="191">
        <v>472.41000400000001</v>
      </c>
      <c r="D6588" s="191">
        <v>470.20001200000002</v>
      </c>
      <c r="E6588" s="191">
        <v>470.98998999999998</v>
      </c>
      <c r="F6588" s="192">
        <v>470.98998999999998</v>
      </c>
      <c r="G6588" s="191">
        <v>290330000</v>
      </c>
      <c r="H6588" s="194">
        <f t="shared" si="204"/>
        <v>-1.8437566813384635E-3</v>
      </c>
      <c r="I6588" s="193"/>
      <c r="J6588" s="197">
        <v>6586</v>
      </c>
      <c r="K6588" s="234"/>
      <c r="L6588" s="234"/>
      <c r="M6588" s="234"/>
      <c r="N6588" s="234"/>
      <c r="O6588" s="234"/>
      <c r="P6588" s="234"/>
      <c r="Q6588" s="7">
        <v>34584</v>
      </c>
      <c r="R6588" s="234">
        <v>0.31807999999999997</v>
      </c>
      <c r="S6588" s="234">
        <v>0.32700899999999999</v>
      </c>
      <c r="T6588" s="234">
        <v>0.31584800000000002</v>
      </c>
      <c r="U6588" s="234">
        <v>0.32254500000000003</v>
      </c>
      <c r="V6588" s="192">
        <v>0.27475500000000003</v>
      </c>
      <c r="W6588" s="234">
        <v>203896000</v>
      </c>
      <c r="X6588" s="194">
        <f t="shared" si="205"/>
        <v>1.5816501957652607E-2</v>
      </c>
      <c r="Y6588" s="193"/>
      <c r="Z6588" s="197">
        <v>6586</v>
      </c>
    </row>
    <row r="6589" spans="1:26" ht="14.4" x14ac:dyDescent="0.3">
      <c r="A6589" s="7">
        <v>34583</v>
      </c>
      <c r="B6589" s="191">
        <v>471</v>
      </c>
      <c r="C6589" s="191">
        <v>471.92001299999998</v>
      </c>
      <c r="D6589" s="191">
        <v>469.64001500000001</v>
      </c>
      <c r="E6589" s="191">
        <v>471.85998499999999</v>
      </c>
      <c r="F6589" s="192">
        <v>471.85998499999999</v>
      </c>
      <c r="G6589" s="191">
        <v>199670000</v>
      </c>
      <c r="H6589" s="194">
        <f t="shared" si="204"/>
        <v>1.8471623993537893E-3</v>
      </c>
      <c r="I6589" s="193"/>
      <c r="J6589" s="197">
        <v>6587</v>
      </c>
      <c r="K6589" s="234"/>
      <c r="L6589" s="234"/>
      <c r="M6589" s="234"/>
      <c r="N6589" s="234"/>
      <c r="O6589" s="234"/>
      <c r="P6589" s="234"/>
      <c r="Q6589" s="7">
        <v>34583</v>
      </c>
      <c r="R6589" s="234">
        <v>0.31473200000000001</v>
      </c>
      <c r="S6589" s="234">
        <v>0.31807999999999997</v>
      </c>
      <c r="T6589" s="234">
        <v>0.3125</v>
      </c>
      <c r="U6589" s="234">
        <v>0.31752200000000003</v>
      </c>
      <c r="V6589" s="192">
        <v>0.27047700000000002</v>
      </c>
      <c r="W6589" s="234">
        <v>91425600</v>
      </c>
      <c r="X6589" s="194">
        <f t="shared" si="205"/>
        <v>5.3001103879934969E-3</v>
      </c>
      <c r="Y6589" s="193"/>
      <c r="Z6589" s="197">
        <v>6587</v>
      </c>
    </row>
    <row r="6590" spans="1:26" ht="14.4" x14ac:dyDescent="0.3">
      <c r="A6590" s="7">
        <v>34579</v>
      </c>
      <c r="B6590" s="191">
        <v>473.20001200000002</v>
      </c>
      <c r="C6590" s="191">
        <v>474.89001500000001</v>
      </c>
      <c r="D6590" s="191">
        <v>470.67001299999998</v>
      </c>
      <c r="E6590" s="191">
        <v>470.98998999999998</v>
      </c>
      <c r="F6590" s="192">
        <v>470.98998999999998</v>
      </c>
      <c r="G6590" s="191">
        <v>216150000</v>
      </c>
      <c r="H6590" s="194">
        <f t="shared" si="204"/>
        <v>-4.6072721011591357E-3</v>
      </c>
      <c r="I6590" s="193"/>
      <c r="J6590" s="197">
        <v>6588</v>
      </c>
      <c r="K6590" s="234"/>
      <c r="L6590" s="234"/>
      <c r="M6590" s="234"/>
      <c r="N6590" s="234"/>
      <c r="O6590" s="234"/>
      <c r="P6590" s="234"/>
      <c r="Q6590" s="7">
        <v>34579</v>
      </c>
      <c r="R6590" s="234">
        <v>0.31473200000000001</v>
      </c>
      <c r="S6590" s="234">
        <v>0.31696400000000002</v>
      </c>
      <c r="T6590" s="234">
        <v>0.3125</v>
      </c>
      <c r="U6590" s="234">
        <v>0.31584800000000002</v>
      </c>
      <c r="V6590" s="192">
        <v>0.26905099999999998</v>
      </c>
      <c r="W6590" s="234">
        <v>101304000</v>
      </c>
      <c r="X6590" s="194">
        <f t="shared" si="205"/>
        <v>1.0717586157672088E-2</v>
      </c>
      <c r="Y6590" s="193"/>
      <c r="Z6590" s="197">
        <v>6588</v>
      </c>
    </row>
    <row r="6591" spans="1:26" ht="14.4" x14ac:dyDescent="0.3">
      <c r="A6591" s="7">
        <v>34578</v>
      </c>
      <c r="B6591" s="191">
        <v>475.48998999999998</v>
      </c>
      <c r="C6591" s="191">
        <v>475.48998999999998</v>
      </c>
      <c r="D6591" s="191">
        <v>471.73998999999998</v>
      </c>
      <c r="E6591" s="191">
        <v>473.17001299999998</v>
      </c>
      <c r="F6591" s="192">
        <v>473.17001299999998</v>
      </c>
      <c r="G6591" s="191">
        <v>282830000</v>
      </c>
      <c r="H6591" s="194">
        <f t="shared" si="204"/>
        <v>-4.8791290012224955E-3</v>
      </c>
      <c r="I6591" s="193"/>
      <c r="J6591" s="197">
        <v>6589</v>
      </c>
      <c r="K6591" s="234"/>
      <c r="L6591" s="234"/>
      <c r="M6591" s="234"/>
      <c r="N6591" s="234"/>
      <c r="O6591" s="234"/>
      <c r="P6591" s="234"/>
      <c r="Q6591" s="7">
        <v>34578</v>
      </c>
      <c r="R6591" s="234">
        <v>0.31584800000000002</v>
      </c>
      <c r="S6591" s="234">
        <v>0.31919599999999998</v>
      </c>
      <c r="T6591" s="234">
        <v>0.30915199999999998</v>
      </c>
      <c r="U6591" s="234">
        <v>0.3125</v>
      </c>
      <c r="V6591" s="192">
        <v>0.26619799999999999</v>
      </c>
      <c r="W6591" s="234">
        <v>204288000</v>
      </c>
      <c r="X6591" s="194">
        <f t="shared" si="205"/>
        <v>-3.2816190095556391E-2</v>
      </c>
      <c r="Y6591" s="193"/>
      <c r="Z6591" s="197">
        <v>6589</v>
      </c>
    </row>
    <row r="6592" spans="1:26" ht="14.4" x14ac:dyDescent="0.3">
      <c r="A6592" s="7">
        <v>34577</v>
      </c>
      <c r="B6592" s="191">
        <v>476.07000699999998</v>
      </c>
      <c r="C6592" s="191">
        <v>477.58999599999999</v>
      </c>
      <c r="D6592" s="191">
        <v>474.42999300000002</v>
      </c>
      <c r="E6592" s="191">
        <v>475.48998999999998</v>
      </c>
      <c r="F6592" s="192">
        <v>475.48998999999998</v>
      </c>
      <c r="G6592" s="191">
        <v>354650000</v>
      </c>
      <c r="H6592" s="194">
        <f t="shared" si="204"/>
        <v>-1.2183439231028851E-3</v>
      </c>
      <c r="I6592" s="193"/>
      <c r="J6592" s="197">
        <v>6590</v>
      </c>
      <c r="K6592" s="234"/>
      <c r="L6592" s="234"/>
      <c r="M6592" s="234"/>
      <c r="N6592" s="234"/>
      <c r="O6592" s="234"/>
      <c r="P6592" s="234"/>
      <c r="Q6592" s="7">
        <v>34577</v>
      </c>
      <c r="R6592" s="234">
        <v>0.32142900000000002</v>
      </c>
      <c r="S6592" s="234">
        <v>0.33370499999999997</v>
      </c>
      <c r="T6592" s="234">
        <v>0.31919599999999998</v>
      </c>
      <c r="U6592" s="234">
        <v>0.32310299999999997</v>
      </c>
      <c r="V6592" s="192">
        <v>0.27522999999999997</v>
      </c>
      <c r="W6592" s="234">
        <v>351836800</v>
      </c>
      <c r="X6592" s="194">
        <f t="shared" si="205"/>
        <v>-1.726476754223818E-3</v>
      </c>
      <c r="Y6592" s="193"/>
      <c r="Z6592" s="197">
        <v>6590</v>
      </c>
    </row>
    <row r="6593" spans="1:26" ht="14.4" x14ac:dyDescent="0.3">
      <c r="A6593" s="7">
        <v>34576</v>
      </c>
      <c r="B6593" s="191">
        <v>474.58999599999999</v>
      </c>
      <c r="C6593" s="191">
        <v>476.60998499999999</v>
      </c>
      <c r="D6593" s="191">
        <v>473.55999800000001</v>
      </c>
      <c r="E6593" s="191">
        <v>476.07000699999998</v>
      </c>
      <c r="F6593" s="192">
        <v>476.07000699999998</v>
      </c>
      <c r="G6593" s="191">
        <v>294520000</v>
      </c>
      <c r="H6593" s="194">
        <f t="shared" si="204"/>
        <v>3.118504419549523E-3</v>
      </c>
      <c r="I6593" s="193"/>
      <c r="J6593" s="197">
        <v>6591</v>
      </c>
      <c r="K6593" s="234"/>
      <c r="L6593" s="234"/>
      <c r="M6593" s="234"/>
      <c r="N6593" s="234"/>
      <c r="O6593" s="234"/>
      <c r="P6593" s="234"/>
      <c r="Q6593" s="7">
        <v>34576</v>
      </c>
      <c r="R6593" s="234">
        <v>0.31473200000000001</v>
      </c>
      <c r="S6593" s="234">
        <v>0.32477699999999998</v>
      </c>
      <c r="T6593" s="234">
        <v>0.31361600000000001</v>
      </c>
      <c r="U6593" s="234">
        <v>0.32366099999999998</v>
      </c>
      <c r="V6593" s="192">
        <v>0.27570600000000001</v>
      </c>
      <c r="W6593" s="234">
        <v>182078400</v>
      </c>
      <c r="X6593" s="194">
        <f t="shared" si="205"/>
        <v>2.4735087399786741E-2</v>
      </c>
      <c r="Y6593" s="193"/>
      <c r="Z6593" s="197">
        <v>6591</v>
      </c>
    </row>
    <row r="6594" spans="1:26" ht="14.4" x14ac:dyDescent="0.3">
      <c r="A6594" s="7">
        <v>34575</v>
      </c>
      <c r="B6594" s="191">
        <v>473.89001500000001</v>
      </c>
      <c r="C6594" s="191">
        <v>477.14001500000001</v>
      </c>
      <c r="D6594" s="191">
        <v>473.89001500000001</v>
      </c>
      <c r="E6594" s="191">
        <v>474.58999599999999</v>
      </c>
      <c r="F6594" s="192">
        <v>474.58999599999999</v>
      </c>
      <c r="G6594" s="191">
        <v>266080000</v>
      </c>
      <c r="H6594" s="194">
        <f t="shared" si="204"/>
        <v>1.667387125387602E-3</v>
      </c>
      <c r="I6594" s="193"/>
      <c r="J6594" s="197">
        <v>6592</v>
      </c>
      <c r="K6594" s="234"/>
      <c r="L6594" s="234"/>
      <c r="M6594" s="234"/>
      <c r="N6594" s="234"/>
      <c r="O6594" s="234"/>
      <c r="P6594" s="234"/>
      <c r="Q6594" s="7">
        <v>34575</v>
      </c>
      <c r="R6594" s="234">
        <v>0.31919599999999998</v>
      </c>
      <c r="S6594" s="234">
        <v>0.32254500000000003</v>
      </c>
      <c r="T6594" s="234">
        <v>0.31473200000000001</v>
      </c>
      <c r="U6594" s="234">
        <v>0.31584800000000002</v>
      </c>
      <c r="V6594" s="192">
        <v>0.26905099999999998</v>
      </c>
      <c r="W6594" s="234">
        <v>152107200</v>
      </c>
      <c r="X6594" s="194">
        <f t="shared" si="205"/>
        <v>-1.0489034692519101E-2</v>
      </c>
      <c r="Y6594" s="193"/>
      <c r="Z6594" s="197">
        <v>6592</v>
      </c>
    </row>
    <row r="6595" spans="1:26" ht="14.4" x14ac:dyDescent="0.3">
      <c r="A6595" s="7">
        <v>34572</v>
      </c>
      <c r="B6595" s="191">
        <v>468.07998700000002</v>
      </c>
      <c r="C6595" s="191">
        <v>474.64999399999999</v>
      </c>
      <c r="D6595" s="191">
        <v>468.07998700000002</v>
      </c>
      <c r="E6595" s="191">
        <v>473.79998799999998</v>
      </c>
      <c r="F6595" s="192">
        <v>473.79998799999998</v>
      </c>
      <c r="G6595" s="191">
        <v>305120000</v>
      </c>
      <c r="H6595" s="194">
        <f t="shared" si="204"/>
        <v>1.222013578632228E-2</v>
      </c>
      <c r="I6595" s="193"/>
      <c r="J6595" s="197">
        <v>6593</v>
      </c>
      <c r="K6595" s="234"/>
      <c r="L6595" s="234"/>
      <c r="M6595" s="234"/>
      <c r="N6595" s="234"/>
      <c r="O6595" s="234"/>
      <c r="P6595" s="234"/>
      <c r="Q6595" s="7">
        <v>34572</v>
      </c>
      <c r="R6595" s="234">
        <v>0.31473200000000001</v>
      </c>
      <c r="S6595" s="234">
        <v>0.32254500000000003</v>
      </c>
      <c r="T6595" s="234">
        <v>0.31473200000000001</v>
      </c>
      <c r="U6595" s="234">
        <v>0.31919599999999998</v>
      </c>
      <c r="V6595" s="192">
        <v>0.27190300000000001</v>
      </c>
      <c r="W6595" s="234">
        <v>204198400</v>
      </c>
      <c r="X6595" s="194">
        <f t="shared" si="205"/>
        <v>1.9608210774203647E-2</v>
      </c>
      <c r="Y6595" s="193"/>
      <c r="Z6595" s="197">
        <v>6593</v>
      </c>
    </row>
    <row r="6596" spans="1:26" ht="14.4" x14ac:dyDescent="0.3">
      <c r="A6596" s="7">
        <v>34571</v>
      </c>
      <c r="B6596" s="191">
        <v>469.07000699999998</v>
      </c>
      <c r="C6596" s="191">
        <v>470.11999500000002</v>
      </c>
      <c r="D6596" s="191">
        <v>467.64001500000001</v>
      </c>
      <c r="E6596" s="191">
        <v>468.07998700000002</v>
      </c>
      <c r="F6596" s="192">
        <v>468.07998700000002</v>
      </c>
      <c r="G6596" s="191">
        <v>284230000</v>
      </c>
      <c r="H6596" s="194">
        <f t="shared" ref="H6596:H6659" si="206">(F6596-F6597)/F6597</f>
        <v>-2.0254823828442545E-3</v>
      </c>
      <c r="I6596" s="193"/>
      <c r="J6596" s="197">
        <v>6594</v>
      </c>
      <c r="K6596" s="234"/>
      <c r="L6596" s="234"/>
      <c r="M6596" s="234"/>
      <c r="N6596" s="234"/>
      <c r="O6596" s="234"/>
      <c r="P6596" s="234"/>
      <c r="Q6596" s="7">
        <v>34571</v>
      </c>
      <c r="R6596" s="234">
        <v>0.30580400000000002</v>
      </c>
      <c r="S6596" s="234">
        <v>0.32477699999999998</v>
      </c>
      <c r="T6596" s="234">
        <v>0.30580400000000002</v>
      </c>
      <c r="U6596" s="234">
        <v>0.313058</v>
      </c>
      <c r="V6596" s="192">
        <v>0.26667400000000002</v>
      </c>
      <c r="W6596" s="234">
        <v>298793600</v>
      </c>
      <c r="X6596" s="194">
        <f t="shared" ref="X6596:X6659" si="207">(V6596-V6597)/V6597</f>
        <v>5.3761008565570275E-3</v>
      </c>
      <c r="Y6596" s="193"/>
      <c r="Z6596" s="197">
        <v>6594</v>
      </c>
    </row>
    <row r="6597" spans="1:26" ht="14.4" x14ac:dyDescent="0.3">
      <c r="A6597" s="7">
        <v>34570</v>
      </c>
      <c r="B6597" s="191">
        <v>464.51001000000002</v>
      </c>
      <c r="C6597" s="191">
        <v>469.04998799999998</v>
      </c>
      <c r="D6597" s="191">
        <v>464.51001000000002</v>
      </c>
      <c r="E6597" s="191">
        <v>469.02999899999998</v>
      </c>
      <c r="F6597" s="192">
        <v>469.02999899999998</v>
      </c>
      <c r="G6597" s="191">
        <v>310510000</v>
      </c>
      <c r="H6597" s="194">
        <f t="shared" si="206"/>
        <v>9.7306600561739287E-3</v>
      </c>
      <c r="I6597" s="193"/>
      <c r="J6597" s="197">
        <v>6595</v>
      </c>
      <c r="K6597" s="234"/>
      <c r="L6597" s="234"/>
      <c r="M6597" s="234"/>
      <c r="N6597" s="234"/>
      <c r="O6597" s="234"/>
      <c r="P6597" s="234"/>
      <c r="Q6597" s="7">
        <v>34570</v>
      </c>
      <c r="R6597" s="234">
        <v>0.31026799999999999</v>
      </c>
      <c r="S6597" s="234">
        <v>0.3125</v>
      </c>
      <c r="T6597" s="234">
        <v>0.30692000000000003</v>
      </c>
      <c r="U6597" s="234">
        <v>0.31138399999999999</v>
      </c>
      <c r="V6597" s="192">
        <v>0.26524799999999998</v>
      </c>
      <c r="W6597" s="234">
        <v>171584000</v>
      </c>
      <c r="X6597" s="194">
        <f t="shared" si="207"/>
        <v>-3.5687721169956441E-3</v>
      </c>
      <c r="Y6597" s="193"/>
      <c r="Z6597" s="197">
        <v>6595</v>
      </c>
    </row>
    <row r="6598" spans="1:26" ht="14.4" x14ac:dyDescent="0.3">
      <c r="A6598" s="7">
        <v>34569</v>
      </c>
      <c r="B6598" s="191">
        <v>462.39001500000001</v>
      </c>
      <c r="C6598" s="191">
        <v>466.57998700000002</v>
      </c>
      <c r="D6598" s="191">
        <v>462.39001500000001</v>
      </c>
      <c r="E6598" s="191">
        <v>464.51001000000002</v>
      </c>
      <c r="F6598" s="192">
        <v>464.51001000000002</v>
      </c>
      <c r="G6598" s="191">
        <v>307240000</v>
      </c>
      <c r="H6598" s="194">
        <f t="shared" si="206"/>
        <v>4.7369851333300553E-3</v>
      </c>
      <c r="I6598" s="193"/>
      <c r="J6598" s="197">
        <v>6596</v>
      </c>
      <c r="K6598" s="234"/>
      <c r="L6598" s="234"/>
      <c r="M6598" s="234"/>
      <c r="N6598" s="234"/>
      <c r="O6598" s="234"/>
      <c r="P6598" s="234"/>
      <c r="Q6598" s="7">
        <v>34569</v>
      </c>
      <c r="R6598" s="234">
        <v>0.31138399999999999</v>
      </c>
      <c r="S6598" s="234">
        <v>0.32031300000000001</v>
      </c>
      <c r="T6598" s="234">
        <v>0.31026799999999999</v>
      </c>
      <c r="U6598" s="234">
        <v>0.3125</v>
      </c>
      <c r="V6598" s="192">
        <v>0.26619799999999999</v>
      </c>
      <c r="W6598" s="234">
        <v>214446400</v>
      </c>
      <c r="X6598" s="194">
        <f t="shared" si="207"/>
        <v>3.5815538665701775E-3</v>
      </c>
      <c r="Y6598" s="193"/>
      <c r="Z6598" s="197">
        <v>6596</v>
      </c>
    </row>
    <row r="6599" spans="1:26" ht="14.4" x14ac:dyDescent="0.3">
      <c r="A6599" s="7">
        <v>34568</v>
      </c>
      <c r="B6599" s="191">
        <v>463.60998499999999</v>
      </c>
      <c r="C6599" s="191">
        <v>463.60998499999999</v>
      </c>
      <c r="D6599" s="191">
        <v>461.459991</v>
      </c>
      <c r="E6599" s="191">
        <v>462.32000699999998</v>
      </c>
      <c r="F6599" s="192">
        <v>462.32000699999998</v>
      </c>
      <c r="G6599" s="191">
        <v>235870000</v>
      </c>
      <c r="H6599" s="194">
        <f t="shared" si="206"/>
        <v>-2.9330271319255494E-3</v>
      </c>
      <c r="I6599" s="193"/>
      <c r="J6599" s="197">
        <v>6597</v>
      </c>
      <c r="K6599" s="234"/>
      <c r="L6599" s="234"/>
      <c r="M6599" s="234"/>
      <c r="N6599" s="234"/>
      <c r="O6599" s="234"/>
      <c r="P6599" s="234"/>
      <c r="Q6599" s="7">
        <v>34568</v>
      </c>
      <c r="R6599" s="234">
        <v>0.31026799999999999</v>
      </c>
      <c r="S6599" s="234">
        <v>0.3125</v>
      </c>
      <c r="T6599" s="234">
        <v>0.30915199999999998</v>
      </c>
      <c r="U6599" s="234">
        <v>0.31138399999999999</v>
      </c>
      <c r="V6599" s="192">
        <v>0.26524799999999998</v>
      </c>
      <c r="W6599" s="234">
        <v>152420800</v>
      </c>
      <c r="X6599" s="194">
        <f t="shared" si="207"/>
        <v>0</v>
      </c>
      <c r="Y6599" s="193"/>
      <c r="Z6599" s="197">
        <v>6597</v>
      </c>
    </row>
    <row r="6600" spans="1:26" ht="14.4" x14ac:dyDescent="0.3">
      <c r="A6600" s="7">
        <v>34565</v>
      </c>
      <c r="B6600" s="191">
        <v>463.25</v>
      </c>
      <c r="C6600" s="191">
        <v>464.36999500000002</v>
      </c>
      <c r="D6600" s="191">
        <v>461.80999800000001</v>
      </c>
      <c r="E6600" s="191">
        <v>463.67999300000002</v>
      </c>
      <c r="F6600" s="192">
        <v>463.67999300000002</v>
      </c>
      <c r="G6600" s="191">
        <v>276630000</v>
      </c>
      <c r="H6600" s="194">
        <f t="shared" si="206"/>
        <v>1.1010643730945541E-3</v>
      </c>
      <c r="I6600" s="193"/>
      <c r="J6600" s="197">
        <v>6598</v>
      </c>
      <c r="K6600" s="234"/>
      <c r="L6600" s="234"/>
      <c r="M6600" s="234"/>
      <c r="N6600" s="234"/>
      <c r="O6600" s="234"/>
      <c r="P6600" s="234"/>
      <c r="Q6600" s="7">
        <v>34565</v>
      </c>
      <c r="R6600" s="234">
        <v>0.31026799999999999</v>
      </c>
      <c r="S6600" s="234">
        <v>0.3125</v>
      </c>
      <c r="T6600" s="234">
        <v>0.30580400000000002</v>
      </c>
      <c r="U6600" s="234">
        <v>0.31138399999999999</v>
      </c>
      <c r="V6600" s="192">
        <v>0.26524799999999998</v>
      </c>
      <c r="W6600" s="234">
        <v>130547200</v>
      </c>
      <c r="X6600" s="194">
        <f t="shared" si="207"/>
        <v>7.2224374017450773E-3</v>
      </c>
      <c r="Y6600" s="193"/>
      <c r="Z6600" s="197">
        <v>6598</v>
      </c>
    </row>
    <row r="6601" spans="1:26" ht="14.4" x14ac:dyDescent="0.3">
      <c r="A6601" s="7">
        <v>34564</v>
      </c>
      <c r="B6601" s="191">
        <v>465.10000600000001</v>
      </c>
      <c r="C6601" s="191">
        <v>465.10000600000001</v>
      </c>
      <c r="D6601" s="191">
        <v>462.29998799999998</v>
      </c>
      <c r="E6601" s="191">
        <v>463.17001299999998</v>
      </c>
      <c r="F6601" s="192">
        <v>463.17001299999998</v>
      </c>
      <c r="G6601" s="191">
        <v>287330000</v>
      </c>
      <c r="H6601" s="194">
        <f t="shared" si="206"/>
        <v>-4.299503287199212E-3</v>
      </c>
      <c r="I6601" s="193"/>
      <c r="J6601" s="197">
        <v>6599</v>
      </c>
      <c r="K6601" s="234"/>
      <c r="L6601" s="234"/>
      <c r="M6601" s="234"/>
      <c r="N6601" s="234"/>
      <c r="O6601" s="234"/>
      <c r="P6601" s="234"/>
      <c r="Q6601" s="7">
        <v>34564</v>
      </c>
      <c r="R6601" s="234">
        <v>0.31026799999999999</v>
      </c>
      <c r="S6601" s="234">
        <v>0.31473200000000001</v>
      </c>
      <c r="T6601" s="234">
        <v>0.30803599999999998</v>
      </c>
      <c r="U6601" s="234">
        <v>0.30915199999999998</v>
      </c>
      <c r="V6601" s="192">
        <v>0.26334600000000002</v>
      </c>
      <c r="W6601" s="234">
        <v>206259200</v>
      </c>
      <c r="X6601" s="194">
        <f t="shared" si="207"/>
        <v>-1.0713829555443564E-2</v>
      </c>
      <c r="Y6601" s="193"/>
      <c r="Z6601" s="197">
        <v>6599</v>
      </c>
    </row>
    <row r="6602" spans="1:26" ht="14.4" x14ac:dyDescent="0.3">
      <c r="A6602" s="7">
        <v>34563</v>
      </c>
      <c r="B6602" s="191">
        <v>465.10998499999999</v>
      </c>
      <c r="C6602" s="191">
        <v>465.91000400000001</v>
      </c>
      <c r="D6602" s="191">
        <v>464.57000699999998</v>
      </c>
      <c r="E6602" s="191">
        <v>465.17001299999998</v>
      </c>
      <c r="F6602" s="192">
        <v>465.17001299999998</v>
      </c>
      <c r="G6602" s="191">
        <v>309250000</v>
      </c>
      <c r="H6602" s="194">
        <f t="shared" si="206"/>
        <v>3.4408506603967638E-4</v>
      </c>
      <c r="I6602" s="193"/>
      <c r="J6602" s="197">
        <v>6600</v>
      </c>
      <c r="K6602" s="234"/>
      <c r="L6602" s="234"/>
      <c r="M6602" s="234"/>
      <c r="N6602" s="234"/>
      <c r="O6602" s="234"/>
      <c r="P6602" s="234"/>
      <c r="Q6602" s="7">
        <v>34563</v>
      </c>
      <c r="R6602" s="234">
        <v>0.31138399999999999</v>
      </c>
      <c r="S6602" s="234">
        <v>0.31584800000000002</v>
      </c>
      <c r="T6602" s="234">
        <v>0.30915199999999998</v>
      </c>
      <c r="U6602" s="234">
        <v>0.3125</v>
      </c>
      <c r="V6602" s="192">
        <v>0.26619799999999999</v>
      </c>
      <c r="W6602" s="234">
        <v>286182400</v>
      </c>
      <c r="X6602" s="194">
        <f t="shared" si="207"/>
        <v>7.1926658267024825E-3</v>
      </c>
      <c r="Y6602" s="193"/>
      <c r="Z6602" s="197">
        <v>6600</v>
      </c>
    </row>
    <row r="6603" spans="1:26" ht="14.4" x14ac:dyDescent="0.3">
      <c r="A6603" s="7">
        <v>34562</v>
      </c>
      <c r="B6603" s="191">
        <v>461.22000100000002</v>
      </c>
      <c r="C6603" s="191">
        <v>465.20001200000002</v>
      </c>
      <c r="D6603" s="191">
        <v>459.89001500000001</v>
      </c>
      <c r="E6603" s="191">
        <v>465.01001000000002</v>
      </c>
      <c r="F6603" s="192">
        <v>465.01001000000002</v>
      </c>
      <c r="G6603" s="191">
        <v>306640000</v>
      </c>
      <c r="H6603" s="194">
        <f t="shared" si="206"/>
        <v>8.1954749470975596E-3</v>
      </c>
      <c r="I6603" s="193"/>
      <c r="J6603" s="197">
        <v>6601</v>
      </c>
      <c r="K6603" s="234"/>
      <c r="L6603" s="234"/>
      <c r="M6603" s="234"/>
      <c r="N6603" s="234"/>
      <c r="O6603" s="234"/>
      <c r="P6603" s="234"/>
      <c r="Q6603" s="7">
        <v>34562</v>
      </c>
      <c r="R6603" s="234">
        <v>0.30692000000000003</v>
      </c>
      <c r="S6603" s="234">
        <v>0.31026799999999999</v>
      </c>
      <c r="T6603" s="234">
        <v>0.30357099999999998</v>
      </c>
      <c r="U6603" s="234">
        <v>0.31026799999999999</v>
      </c>
      <c r="V6603" s="192">
        <v>0.264297</v>
      </c>
      <c r="W6603" s="234">
        <v>155736000</v>
      </c>
      <c r="X6603" s="194">
        <f t="shared" si="207"/>
        <v>3.6112187008725386E-3</v>
      </c>
      <c r="Y6603" s="193"/>
      <c r="Z6603" s="197">
        <v>6601</v>
      </c>
    </row>
    <row r="6604" spans="1:26" ht="14.4" x14ac:dyDescent="0.3">
      <c r="A6604" s="7">
        <v>34561</v>
      </c>
      <c r="B6604" s="191">
        <v>461.97000100000002</v>
      </c>
      <c r="C6604" s="191">
        <v>463.33999599999999</v>
      </c>
      <c r="D6604" s="191">
        <v>461.209991</v>
      </c>
      <c r="E6604" s="191">
        <v>461.23001099999999</v>
      </c>
      <c r="F6604" s="192">
        <v>461.23001099999999</v>
      </c>
      <c r="G6604" s="191">
        <v>223210000</v>
      </c>
      <c r="H6604" s="194">
        <f t="shared" si="206"/>
        <v>-1.5369766569815321E-3</v>
      </c>
      <c r="I6604" s="193"/>
      <c r="J6604" s="197">
        <v>6602</v>
      </c>
      <c r="K6604" s="234"/>
      <c r="L6604" s="234"/>
      <c r="M6604" s="234"/>
      <c r="N6604" s="234"/>
      <c r="O6604" s="234"/>
      <c r="P6604" s="234"/>
      <c r="Q6604" s="7">
        <v>34561</v>
      </c>
      <c r="R6604" s="234">
        <v>0.31026799999999999</v>
      </c>
      <c r="S6604" s="234">
        <v>0.3125</v>
      </c>
      <c r="T6604" s="234">
        <v>0.30580400000000002</v>
      </c>
      <c r="U6604" s="234">
        <v>0.30915199999999998</v>
      </c>
      <c r="V6604" s="192">
        <v>0.26334600000000002</v>
      </c>
      <c r="W6604" s="234">
        <v>120075200</v>
      </c>
      <c r="X6604" s="194">
        <f t="shared" si="207"/>
        <v>-1.518683605050553E-4</v>
      </c>
      <c r="Y6604" s="193"/>
      <c r="Z6604" s="197">
        <v>6602</v>
      </c>
    </row>
    <row r="6605" spans="1:26" ht="14.4" x14ac:dyDescent="0.3">
      <c r="A6605" s="7">
        <v>34558</v>
      </c>
      <c r="B6605" s="191">
        <v>458.88000499999998</v>
      </c>
      <c r="C6605" s="191">
        <v>462.26998900000001</v>
      </c>
      <c r="D6605" s="191">
        <v>458.88000499999998</v>
      </c>
      <c r="E6605" s="191">
        <v>461.94000199999999</v>
      </c>
      <c r="F6605" s="192">
        <v>461.94000199999999</v>
      </c>
      <c r="G6605" s="191">
        <v>249280000</v>
      </c>
      <c r="H6605" s="194">
        <f t="shared" si="206"/>
        <v>6.6684034315245659E-3</v>
      </c>
      <c r="I6605" s="193"/>
      <c r="J6605" s="197">
        <v>6603</v>
      </c>
      <c r="K6605" s="234"/>
      <c r="L6605" s="234"/>
      <c r="M6605" s="234"/>
      <c r="N6605" s="234"/>
      <c r="O6605" s="234"/>
      <c r="P6605" s="234"/>
      <c r="Q6605" s="7">
        <v>34558</v>
      </c>
      <c r="R6605" s="234">
        <v>0.30692000000000003</v>
      </c>
      <c r="S6605" s="234">
        <v>0.31361600000000001</v>
      </c>
      <c r="T6605" s="234">
        <v>0.30245499999999997</v>
      </c>
      <c r="U6605" s="234">
        <v>0.31026799999999999</v>
      </c>
      <c r="V6605" s="192">
        <v>0.26338600000000001</v>
      </c>
      <c r="W6605" s="234">
        <v>179648000</v>
      </c>
      <c r="X6605" s="194">
        <f t="shared" si="207"/>
        <v>1.2750413350251798E-2</v>
      </c>
      <c r="Y6605" s="193"/>
      <c r="Z6605" s="197">
        <v>6603</v>
      </c>
    </row>
    <row r="6606" spans="1:26" ht="14.4" x14ac:dyDescent="0.3">
      <c r="A6606" s="7">
        <v>34557</v>
      </c>
      <c r="B6606" s="191">
        <v>460.30999800000001</v>
      </c>
      <c r="C6606" s="191">
        <v>461.41000400000001</v>
      </c>
      <c r="D6606" s="191">
        <v>456.88000499999998</v>
      </c>
      <c r="E6606" s="191">
        <v>458.88000499999998</v>
      </c>
      <c r="F6606" s="192">
        <v>458.88000499999998</v>
      </c>
      <c r="G6606" s="191">
        <v>275690000</v>
      </c>
      <c r="H6606" s="194">
        <f t="shared" si="206"/>
        <v>-3.0849077493349882E-3</v>
      </c>
      <c r="I6606" s="193"/>
      <c r="J6606" s="197">
        <v>6604</v>
      </c>
      <c r="K6606" s="234"/>
      <c r="L6606" s="234"/>
      <c r="M6606" s="234"/>
      <c r="N6606" s="234"/>
      <c r="O6606" s="234"/>
      <c r="P6606" s="234"/>
      <c r="Q6606" s="7">
        <v>34557</v>
      </c>
      <c r="R6606" s="234">
        <v>0.30580400000000002</v>
      </c>
      <c r="S6606" s="234">
        <v>0.31361600000000001</v>
      </c>
      <c r="T6606" s="234">
        <v>0.30245499999999997</v>
      </c>
      <c r="U6606" s="234">
        <v>0.30636200000000002</v>
      </c>
      <c r="V6606" s="192">
        <v>0.26007000000000002</v>
      </c>
      <c r="W6606" s="234">
        <v>298088000</v>
      </c>
      <c r="X6606" s="194">
        <f t="shared" si="207"/>
        <v>-9.0230835473520642E-3</v>
      </c>
      <c r="Y6606" s="193"/>
      <c r="Z6606" s="197">
        <v>6604</v>
      </c>
    </row>
    <row r="6607" spans="1:26" ht="14.4" x14ac:dyDescent="0.3">
      <c r="A6607" s="7">
        <v>34556</v>
      </c>
      <c r="B6607" s="191">
        <v>457.98001099999999</v>
      </c>
      <c r="C6607" s="191">
        <v>460.48001099999999</v>
      </c>
      <c r="D6607" s="191">
        <v>457.98001099999999</v>
      </c>
      <c r="E6607" s="191">
        <v>460.29998799999998</v>
      </c>
      <c r="F6607" s="192">
        <v>460.29998799999998</v>
      </c>
      <c r="G6607" s="191">
        <v>279500000</v>
      </c>
      <c r="H6607" s="194">
        <f t="shared" si="206"/>
        <v>5.1973596532894966E-3</v>
      </c>
      <c r="I6607" s="193"/>
      <c r="J6607" s="197">
        <v>6605</v>
      </c>
      <c r="K6607" s="234"/>
      <c r="L6607" s="234"/>
      <c r="M6607" s="234"/>
      <c r="N6607" s="234"/>
      <c r="O6607" s="234"/>
      <c r="P6607" s="234"/>
      <c r="Q6607" s="7">
        <v>34556</v>
      </c>
      <c r="R6607" s="234">
        <v>0.30022300000000002</v>
      </c>
      <c r="S6607" s="234">
        <v>0.31138399999999999</v>
      </c>
      <c r="T6607" s="234">
        <v>0.296875</v>
      </c>
      <c r="U6607" s="234">
        <v>0.30915199999999998</v>
      </c>
      <c r="V6607" s="192">
        <v>0.262438</v>
      </c>
      <c r="W6607" s="234">
        <v>253568000</v>
      </c>
      <c r="X6607" s="194">
        <f t="shared" si="207"/>
        <v>2.9738011998791499E-2</v>
      </c>
      <c r="Y6607" s="193"/>
      <c r="Z6607" s="197">
        <v>6605</v>
      </c>
    </row>
    <row r="6608" spans="1:26" ht="14.4" x14ac:dyDescent="0.3">
      <c r="A6608" s="7">
        <v>34555</v>
      </c>
      <c r="B6608" s="191">
        <v>457.89001500000001</v>
      </c>
      <c r="C6608" s="191">
        <v>458.16000400000001</v>
      </c>
      <c r="D6608" s="191">
        <v>456.66000400000001</v>
      </c>
      <c r="E6608" s="191">
        <v>457.92001299999998</v>
      </c>
      <c r="F6608" s="192">
        <v>457.92001299999998</v>
      </c>
      <c r="G6608" s="191">
        <v>259140000</v>
      </c>
      <c r="H6608" s="194">
        <f t="shared" si="206"/>
        <v>6.5513549143406767E-5</v>
      </c>
      <c r="I6608" s="193"/>
      <c r="J6608" s="197">
        <v>6606</v>
      </c>
      <c r="K6608" s="234"/>
      <c r="L6608" s="234"/>
      <c r="M6608" s="234"/>
      <c r="N6608" s="234"/>
      <c r="O6608" s="234"/>
      <c r="P6608" s="234"/>
      <c r="Q6608" s="7">
        <v>34555</v>
      </c>
      <c r="R6608" s="234">
        <v>0.29910700000000001</v>
      </c>
      <c r="S6608" s="234">
        <v>0.30245499999999997</v>
      </c>
      <c r="T6608" s="234">
        <v>0.29575899999999999</v>
      </c>
      <c r="U6608" s="234">
        <v>0.30022300000000002</v>
      </c>
      <c r="V6608" s="192">
        <v>0.254859</v>
      </c>
      <c r="W6608" s="234">
        <v>78601600</v>
      </c>
      <c r="X6608" s="194">
        <f t="shared" si="207"/>
        <v>-3.7020241902065462E-3</v>
      </c>
      <c r="Y6608" s="193"/>
      <c r="Z6608" s="197">
        <v>6606</v>
      </c>
    </row>
    <row r="6609" spans="1:26" ht="14.4" x14ac:dyDescent="0.3">
      <c r="A6609" s="7">
        <v>34554</v>
      </c>
      <c r="B6609" s="191">
        <v>457.07998700000002</v>
      </c>
      <c r="C6609" s="191">
        <v>458.29998799999998</v>
      </c>
      <c r="D6609" s="191">
        <v>457.01001000000002</v>
      </c>
      <c r="E6609" s="191">
        <v>457.89001500000001</v>
      </c>
      <c r="F6609" s="192">
        <v>457.89001500000001</v>
      </c>
      <c r="G6609" s="191">
        <v>217680000</v>
      </c>
      <c r="H6609" s="194">
        <f t="shared" si="206"/>
        <v>1.7502439497713712E-3</v>
      </c>
      <c r="I6609" s="193"/>
      <c r="J6609" s="197">
        <v>6607</v>
      </c>
      <c r="K6609" s="234"/>
      <c r="L6609" s="234"/>
      <c r="M6609" s="234"/>
      <c r="N6609" s="234"/>
      <c r="O6609" s="234"/>
      <c r="P6609" s="234"/>
      <c r="Q6609" s="7">
        <v>34554</v>
      </c>
      <c r="R6609" s="234">
        <v>0.29575899999999999</v>
      </c>
      <c r="S6609" s="234">
        <v>0.30357099999999998</v>
      </c>
      <c r="T6609" s="234">
        <v>0.29464299999999999</v>
      </c>
      <c r="U6609" s="234">
        <v>0.30133900000000002</v>
      </c>
      <c r="V6609" s="192">
        <v>0.25580599999999998</v>
      </c>
      <c r="W6609" s="234">
        <v>141276800</v>
      </c>
      <c r="X6609" s="194">
        <f t="shared" si="207"/>
        <v>1.5038727699828423E-2</v>
      </c>
      <c r="Y6609" s="193"/>
      <c r="Z6609" s="197">
        <v>6607</v>
      </c>
    </row>
    <row r="6610" spans="1:26" ht="14.4" x14ac:dyDescent="0.3">
      <c r="A6610" s="7">
        <v>34551</v>
      </c>
      <c r="B6610" s="191">
        <v>458.33999599999999</v>
      </c>
      <c r="C6610" s="191">
        <v>458.33999599999999</v>
      </c>
      <c r="D6610" s="191">
        <v>456.07998700000002</v>
      </c>
      <c r="E6610" s="191">
        <v>457.08999599999999</v>
      </c>
      <c r="F6610" s="192">
        <v>457.08999599999999</v>
      </c>
      <c r="G6610" s="191">
        <v>230270000</v>
      </c>
      <c r="H6610" s="194">
        <f t="shared" si="206"/>
        <v>-2.8577618175099876E-3</v>
      </c>
      <c r="I6610" s="193"/>
      <c r="J6610" s="197">
        <v>6608</v>
      </c>
      <c r="K6610" s="234"/>
      <c r="L6610" s="234"/>
      <c r="M6610" s="234"/>
      <c r="N6610" s="234"/>
      <c r="O6610" s="234"/>
      <c r="P6610" s="234"/>
      <c r="Q6610" s="7">
        <v>34551</v>
      </c>
      <c r="R6610" s="234">
        <v>0.29352699999999998</v>
      </c>
      <c r="S6610" s="234">
        <v>0.29799100000000001</v>
      </c>
      <c r="T6610" s="234">
        <v>0.29352699999999998</v>
      </c>
      <c r="U6610" s="234">
        <v>0.296875</v>
      </c>
      <c r="V6610" s="192">
        <v>0.25201600000000002</v>
      </c>
      <c r="W6610" s="234">
        <v>87012800</v>
      </c>
      <c r="X6610" s="194">
        <f t="shared" si="207"/>
        <v>0</v>
      </c>
      <c r="Y6610" s="193"/>
      <c r="Z6610" s="197">
        <v>6608</v>
      </c>
    </row>
    <row r="6611" spans="1:26" ht="14.4" x14ac:dyDescent="0.3">
      <c r="A6611" s="7">
        <v>34550</v>
      </c>
      <c r="B6611" s="191">
        <v>461.45001200000002</v>
      </c>
      <c r="C6611" s="191">
        <v>461.48998999999998</v>
      </c>
      <c r="D6611" s="191">
        <v>458.39999399999999</v>
      </c>
      <c r="E6611" s="191">
        <v>458.39999399999999</v>
      </c>
      <c r="F6611" s="192">
        <v>458.39999399999999</v>
      </c>
      <c r="G6611" s="191">
        <v>289150000</v>
      </c>
      <c r="H6611" s="194">
        <f t="shared" si="206"/>
        <v>-6.6096390089594855E-3</v>
      </c>
      <c r="I6611" s="193"/>
      <c r="J6611" s="197">
        <v>6609</v>
      </c>
      <c r="K6611" s="234"/>
      <c r="L6611" s="234"/>
      <c r="M6611" s="234"/>
      <c r="N6611" s="234"/>
      <c r="O6611" s="234"/>
      <c r="P6611" s="234"/>
      <c r="Q6611" s="7">
        <v>34550</v>
      </c>
      <c r="R6611" s="234">
        <v>0.29575899999999999</v>
      </c>
      <c r="S6611" s="234">
        <v>0.30133900000000002</v>
      </c>
      <c r="T6611" s="234">
        <v>0.29575899999999999</v>
      </c>
      <c r="U6611" s="234">
        <v>0.296875</v>
      </c>
      <c r="V6611" s="192">
        <v>0.25201600000000002</v>
      </c>
      <c r="W6611" s="234">
        <v>184755200</v>
      </c>
      <c r="X6611" s="194">
        <f t="shared" si="207"/>
        <v>3.7718714775620693E-3</v>
      </c>
      <c r="Y6611" s="193"/>
      <c r="Z6611" s="197">
        <v>6609</v>
      </c>
    </row>
    <row r="6612" spans="1:26" ht="14.4" x14ac:dyDescent="0.3">
      <c r="A6612" s="7">
        <v>34549</v>
      </c>
      <c r="B6612" s="191">
        <v>460.64999399999999</v>
      </c>
      <c r="C6612" s="191">
        <v>461.459991</v>
      </c>
      <c r="D6612" s="191">
        <v>459.51001000000002</v>
      </c>
      <c r="E6612" s="191">
        <v>461.45001200000002</v>
      </c>
      <c r="F6612" s="192">
        <v>461.45001200000002</v>
      </c>
      <c r="G6612" s="191">
        <v>283840000</v>
      </c>
      <c r="H6612" s="194">
        <f t="shared" si="206"/>
        <v>1.9324604912821974E-3</v>
      </c>
      <c r="I6612" s="193"/>
      <c r="J6612" s="197">
        <v>6610</v>
      </c>
      <c r="K6612" s="234"/>
      <c r="L6612" s="234"/>
      <c r="M6612" s="234"/>
      <c r="N6612" s="234"/>
      <c r="O6612" s="234"/>
      <c r="P6612" s="234"/>
      <c r="Q6612" s="7">
        <v>34549</v>
      </c>
      <c r="R6612" s="234">
        <v>0.29241099999999998</v>
      </c>
      <c r="S6612" s="234">
        <v>0.296875</v>
      </c>
      <c r="T6612" s="234">
        <v>0.28682999999999997</v>
      </c>
      <c r="U6612" s="234">
        <v>0.29575899999999999</v>
      </c>
      <c r="V6612" s="192">
        <v>0.25106899999999999</v>
      </c>
      <c r="W6612" s="234">
        <v>226844800</v>
      </c>
      <c r="X6612" s="194">
        <f t="shared" si="207"/>
        <v>1.7276797471688133E-2</v>
      </c>
      <c r="Y6612" s="193"/>
      <c r="Z6612" s="197">
        <v>6610</v>
      </c>
    </row>
    <row r="6613" spans="1:26" ht="14.4" x14ac:dyDescent="0.3">
      <c r="A6613" s="7">
        <v>34548</v>
      </c>
      <c r="B6613" s="191">
        <v>461.01001000000002</v>
      </c>
      <c r="C6613" s="191">
        <v>462.76998900000001</v>
      </c>
      <c r="D6613" s="191">
        <v>459.70001200000002</v>
      </c>
      <c r="E6613" s="191">
        <v>460.55999800000001</v>
      </c>
      <c r="F6613" s="192">
        <v>460.55999800000001</v>
      </c>
      <c r="G6613" s="191">
        <v>294740000</v>
      </c>
      <c r="H6613" s="194">
        <f t="shared" si="206"/>
        <v>-9.7614366334478325E-4</v>
      </c>
      <c r="I6613" s="193"/>
      <c r="J6613" s="197">
        <v>6611</v>
      </c>
      <c r="K6613" s="234"/>
      <c r="L6613" s="234"/>
      <c r="M6613" s="234"/>
      <c r="N6613" s="234"/>
      <c r="O6613" s="234"/>
      <c r="P6613" s="234"/>
      <c r="Q6613" s="7">
        <v>34548</v>
      </c>
      <c r="R6613" s="234">
        <v>0.29910700000000001</v>
      </c>
      <c r="S6613" s="234">
        <v>0.30022300000000002</v>
      </c>
      <c r="T6613" s="234">
        <v>0.28906300000000001</v>
      </c>
      <c r="U6613" s="234">
        <v>0.29073700000000002</v>
      </c>
      <c r="V6613" s="192">
        <v>0.246805</v>
      </c>
      <c r="W6613" s="234">
        <v>269561600</v>
      </c>
      <c r="X6613" s="194">
        <f t="shared" si="207"/>
        <v>-2.434733796113291E-2</v>
      </c>
      <c r="Y6613" s="193"/>
      <c r="Z6613" s="197">
        <v>6611</v>
      </c>
    </row>
    <row r="6614" spans="1:26" ht="14.4" x14ac:dyDescent="0.3">
      <c r="A6614" s="7">
        <v>34547</v>
      </c>
      <c r="B6614" s="191">
        <v>458.27999899999998</v>
      </c>
      <c r="C6614" s="191">
        <v>461.01001000000002</v>
      </c>
      <c r="D6614" s="191">
        <v>458.07998700000002</v>
      </c>
      <c r="E6614" s="191">
        <v>461.01001000000002</v>
      </c>
      <c r="F6614" s="192">
        <v>461.01001000000002</v>
      </c>
      <c r="G6614" s="191">
        <v>258180000</v>
      </c>
      <c r="H6614" s="194">
        <f t="shared" si="206"/>
        <v>6.0009600226735909E-3</v>
      </c>
      <c r="I6614" s="193"/>
      <c r="J6614" s="197">
        <v>6612</v>
      </c>
      <c r="K6614" s="234"/>
      <c r="L6614" s="234"/>
      <c r="M6614" s="234"/>
      <c r="N6614" s="234"/>
      <c r="O6614" s="234"/>
      <c r="P6614" s="234"/>
      <c r="Q6614" s="7">
        <v>34547</v>
      </c>
      <c r="R6614" s="234">
        <v>0.30022300000000002</v>
      </c>
      <c r="S6614" s="234">
        <v>0.30133900000000002</v>
      </c>
      <c r="T6614" s="234">
        <v>0.29241099999999998</v>
      </c>
      <c r="U6614" s="234">
        <v>0.29799100000000001</v>
      </c>
      <c r="V6614" s="192">
        <v>0.25296400000000002</v>
      </c>
      <c r="W6614" s="234">
        <v>229275200</v>
      </c>
      <c r="X6614" s="194">
        <f t="shared" si="207"/>
        <v>-9.2741998652733741E-3</v>
      </c>
      <c r="Y6614" s="193"/>
      <c r="Z6614" s="197">
        <v>6612</v>
      </c>
    </row>
    <row r="6615" spans="1:26" ht="14.4" x14ac:dyDescent="0.3">
      <c r="A6615" s="7">
        <v>34544</v>
      </c>
      <c r="B6615" s="191">
        <v>454.25</v>
      </c>
      <c r="C6615" s="191">
        <v>459.32998700000002</v>
      </c>
      <c r="D6615" s="191">
        <v>454.25</v>
      </c>
      <c r="E6615" s="191">
        <v>458.26001000000002</v>
      </c>
      <c r="F6615" s="192">
        <v>458.26001000000002</v>
      </c>
      <c r="G6615" s="191">
        <v>269560000</v>
      </c>
      <c r="H6615" s="194">
        <f t="shared" si="206"/>
        <v>8.849991388913259E-3</v>
      </c>
      <c r="I6615" s="193"/>
      <c r="J6615" s="197">
        <v>6613</v>
      </c>
      <c r="K6615" s="234"/>
      <c r="L6615" s="234"/>
      <c r="M6615" s="234"/>
      <c r="N6615" s="234"/>
      <c r="O6615" s="234"/>
      <c r="P6615" s="234"/>
      <c r="Q6615" s="7">
        <v>34544</v>
      </c>
      <c r="R6615" s="234">
        <v>0.28459800000000002</v>
      </c>
      <c r="S6615" s="234">
        <v>0.30357099999999998</v>
      </c>
      <c r="T6615" s="234">
        <v>0.28459800000000002</v>
      </c>
      <c r="U6615" s="234">
        <v>0.30078100000000002</v>
      </c>
      <c r="V6615" s="192">
        <v>0.255332</v>
      </c>
      <c r="W6615" s="234">
        <v>555766400</v>
      </c>
      <c r="X6615" s="194">
        <f t="shared" si="207"/>
        <v>5.6859620439164711E-2</v>
      </c>
      <c r="Y6615" s="193"/>
      <c r="Z6615" s="197">
        <v>6613</v>
      </c>
    </row>
    <row r="6616" spans="1:26" ht="14.4" x14ac:dyDescent="0.3">
      <c r="A6616" s="7">
        <v>34543</v>
      </c>
      <c r="B6616" s="191">
        <v>452.57000699999998</v>
      </c>
      <c r="C6616" s="191">
        <v>454.92999300000002</v>
      </c>
      <c r="D6616" s="191">
        <v>452.29998799999998</v>
      </c>
      <c r="E6616" s="191">
        <v>454.23998999999998</v>
      </c>
      <c r="F6616" s="192">
        <v>454.23998999999998</v>
      </c>
      <c r="G6616" s="191">
        <v>245990000</v>
      </c>
      <c r="H6616" s="194">
        <f t="shared" si="206"/>
        <v>3.6899992800450915E-3</v>
      </c>
      <c r="I6616" s="193"/>
      <c r="J6616" s="197">
        <v>6614</v>
      </c>
      <c r="K6616" s="234"/>
      <c r="L6616" s="234"/>
      <c r="M6616" s="234"/>
      <c r="N6616" s="234"/>
      <c r="O6616" s="234"/>
      <c r="P6616" s="234"/>
      <c r="Q6616" s="7">
        <v>34543</v>
      </c>
      <c r="R6616" s="234">
        <v>0.27678599999999998</v>
      </c>
      <c r="S6616" s="234">
        <v>0.28682999999999997</v>
      </c>
      <c r="T6616" s="234">
        <v>0.27567000000000003</v>
      </c>
      <c r="U6616" s="234">
        <v>0.28459800000000002</v>
      </c>
      <c r="V6616" s="192">
        <v>0.241595</v>
      </c>
      <c r="W6616" s="234">
        <v>245313600</v>
      </c>
      <c r="X6616" s="194">
        <f t="shared" si="207"/>
        <v>2.6159975534752536E-2</v>
      </c>
      <c r="Y6616" s="193"/>
      <c r="Z6616" s="197">
        <v>6614</v>
      </c>
    </row>
    <row r="6617" spans="1:26" ht="14.4" x14ac:dyDescent="0.3">
      <c r="A6617" s="7">
        <v>34542</v>
      </c>
      <c r="B6617" s="191">
        <v>453.35998499999999</v>
      </c>
      <c r="C6617" s="191">
        <v>453.38000499999998</v>
      </c>
      <c r="D6617" s="191">
        <v>451.35998499999999</v>
      </c>
      <c r="E6617" s="191">
        <v>452.57000699999998</v>
      </c>
      <c r="F6617" s="192">
        <v>452.57000699999998</v>
      </c>
      <c r="G6617" s="191">
        <v>251680000</v>
      </c>
      <c r="H6617" s="194">
        <f t="shared" si="206"/>
        <v>-1.7424960872980866E-3</v>
      </c>
      <c r="I6617" s="193"/>
      <c r="J6617" s="197">
        <v>6615</v>
      </c>
      <c r="K6617" s="234"/>
      <c r="L6617" s="234"/>
      <c r="M6617" s="234"/>
      <c r="N6617" s="234"/>
      <c r="O6617" s="234"/>
      <c r="P6617" s="234"/>
      <c r="Q6617" s="7">
        <v>34542</v>
      </c>
      <c r="R6617" s="234">
        <v>0.27901799999999999</v>
      </c>
      <c r="S6617" s="234">
        <v>0.28013399999999999</v>
      </c>
      <c r="T6617" s="234">
        <v>0.27343800000000001</v>
      </c>
      <c r="U6617" s="234">
        <v>0.27734399999999998</v>
      </c>
      <c r="V6617" s="192">
        <v>0.23543600000000001</v>
      </c>
      <c r="W6617" s="234">
        <v>133784000</v>
      </c>
      <c r="X6617" s="194">
        <f t="shared" si="207"/>
        <v>-9.9619436092596141E-3</v>
      </c>
      <c r="Y6617" s="193"/>
      <c r="Z6617" s="197">
        <v>6615</v>
      </c>
    </row>
    <row r="6618" spans="1:26" ht="14.4" x14ac:dyDescent="0.3">
      <c r="A6618" s="7">
        <v>34541</v>
      </c>
      <c r="B6618" s="191">
        <v>454.25</v>
      </c>
      <c r="C6618" s="191">
        <v>454.25</v>
      </c>
      <c r="D6618" s="191">
        <v>452.77999899999998</v>
      </c>
      <c r="E6618" s="191">
        <v>453.35998499999999</v>
      </c>
      <c r="F6618" s="192">
        <v>453.35998499999999</v>
      </c>
      <c r="G6618" s="191">
        <v>232670000</v>
      </c>
      <c r="H6618" s="194">
        <f t="shared" si="206"/>
        <v>-1.9593065492570288E-3</v>
      </c>
      <c r="I6618" s="193"/>
      <c r="J6618" s="197">
        <v>6616</v>
      </c>
      <c r="K6618" s="234"/>
      <c r="L6618" s="234"/>
      <c r="M6618" s="234"/>
      <c r="N6618" s="234"/>
      <c r="O6618" s="234"/>
      <c r="P6618" s="234"/>
      <c r="Q6618" s="7">
        <v>34541</v>
      </c>
      <c r="R6618" s="234">
        <v>0.28348200000000001</v>
      </c>
      <c r="S6618" s="234">
        <v>0.28571400000000002</v>
      </c>
      <c r="T6618" s="234">
        <v>0.27790199999999998</v>
      </c>
      <c r="U6618" s="234">
        <v>0.28013399999999999</v>
      </c>
      <c r="V6618" s="192">
        <v>0.23780499999999999</v>
      </c>
      <c r="W6618" s="234">
        <v>188809600</v>
      </c>
      <c r="X6618" s="194">
        <f t="shared" si="207"/>
        <v>-9.8595595674784795E-3</v>
      </c>
      <c r="Y6618" s="193"/>
      <c r="Z6618" s="197">
        <v>6616</v>
      </c>
    </row>
    <row r="6619" spans="1:26" ht="14.4" x14ac:dyDescent="0.3">
      <c r="A6619" s="7">
        <v>34540</v>
      </c>
      <c r="B6619" s="191">
        <v>453.10000600000001</v>
      </c>
      <c r="C6619" s="191">
        <v>454.32000699999998</v>
      </c>
      <c r="D6619" s="191">
        <v>452.76001000000002</v>
      </c>
      <c r="E6619" s="191">
        <v>454.25</v>
      </c>
      <c r="F6619" s="192">
        <v>454.25</v>
      </c>
      <c r="G6619" s="191">
        <v>213470000</v>
      </c>
      <c r="H6619" s="194">
        <f t="shared" si="206"/>
        <v>2.5159785432669409E-3</v>
      </c>
      <c r="I6619" s="193"/>
      <c r="J6619" s="197">
        <v>6617</v>
      </c>
      <c r="K6619" s="234"/>
      <c r="L6619" s="234"/>
      <c r="M6619" s="234"/>
      <c r="N6619" s="234"/>
      <c r="O6619" s="234"/>
      <c r="P6619" s="234"/>
      <c r="Q6619" s="7">
        <v>34540</v>
      </c>
      <c r="R6619" s="234">
        <v>0.27790199999999998</v>
      </c>
      <c r="S6619" s="234">
        <v>0.28459800000000002</v>
      </c>
      <c r="T6619" s="234">
        <v>0.27455400000000002</v>
      </c>
      <c r="U6619" s="234">
        <v>0.28292400000000001</v>
      </c>
      <c r="V6619" s="192">
        <v>0.240173</v>
      </c>
      <c r="W6619" s="234">
        <v>422654400</v>
      </c>
      <c r="X6619" s="194">
        <f t="shared" si="207"/>
        <v>2.2173703944876395E-2</v>
      </c>
      <c r="Y6619" s="193"/>
      <c r="Z6619" s="197">
        <v>6617</v>
      </c>
    </row>
    <row r="6620" spans="1:26" ht="14.4" x14ac:dyDescent="0.3">
      <c r="A6620" s="7">
        <v>34537</v>
      </c>
      <c r="B6620" s="191">
        <v>452.60998499999999</v>
      </c>
      <c r="C6620" s="191">
        <v>454.02999899999998</v>
      </c>
      <c r="D6620" s="191">
        <v>452.32998700000002</v>
      </c>
      <c r="E6620" s="191">
        <v>453.10998499999999</v>
      </c>
      <c r="F6620" s="192">
        <v>453.10998499999999</v>
      </c>
      <c r="G6620" s="191">
        <v>261600000</v>
      </c>
      <c r="H6620" s="194">
        <f t="shared" si="206"/>
        <v>1.1047038655145887E-3</v>
      </c>
      <c r="I6620" s="193"/>
      <c r="J6620" s="197">
        <v>6618</v>
      </c>
      <c r="K6620" s="234"/>
      <c r="L6620" s="234"/>
      <c r="M6620" s="234"/>
      <c r="N6620" s="234"/>
      <c r="O6620" s="234"/>
      <c r="P6620" s="234"/>
      <c r="Q6620" s="7">
        <v>34537</v>
      </c>
      <c r="R6620" s="234">
        <v>0.28236600000000001</v>
      </c>
      <c r="S6620" s="234">
        <v>0.28543499999999999</v>
      </c>
      <c r="T6620" s="234">
        <v>0.26785700000000001</v>
      </c>
      <c r="U6620" s="234">
        <v>0.27678599999999998</v>
      </c>
      <c r="V6620" s="192">
        <v>0.23496300000000001</v>
      </c>
      <c r="W6620" s="234">
        <v>786576000</v>
      </c>
      <c r="X6620" s="194">
        <f t="shared" si="207"/>
        <v>0.10714622285886614</v>
      </c>
      <c r="Y6620" s="193"/>
      <c r="Z6620" s="197">
        <v>6618</v>
      </c>
    </row>
    <row r="6621" spans="1:26" ht="14.4" x14ac:dyDescent="0.3">
      <c r="A6621" s="7">
        <v>34536</v>
      </c>
      <c r="B6621" s="191">
        <v>451.60000600000001</v>
      </c>
      <c r="C6621" s="191">
        <v>453.22000100000002</v>
      </c>
      <c r="D6621" s="191">
        <v>451</v>
      </c>
      <c r="E6621" s="191">
        <v>452.60998499999999</v>
      </c>
      <c r="F6621" s="192">
        <v>452.60998499999999</v>
      </c>
      <c r="G6621" s="191">
        <v>292120000</v>
      </c>
      <c r="H6621" s="194">
        <f t="shared" si="206"/>
        <v>2.2364459401711945E-3</v>
      </c>
      <c r="I6621" s="193"/>
      <c r="J6621" s="197">
        <v>6619</v>
      </c>
      <c r="K6621" s="234"/>
      <c r="L6621" s="234"/>
      <c r="M6621" s="234"/>
      <c r="N6621" s="234"/>
      <c r="O6621" s="234"/>
      <c r="P6621" s="234"/>
      <c r="Q6621" s="7">
        <v>34536</v>
      </c>
      <c r="R6621" s="234">
        <v>0.23772299999999999</v>
      </c>
      <c r="S6621" s="234">
        <v>0.25446400000000002</v>
      </c>
      <c r="T6621" s="234">
        <v>0.23660700000000001</v>
      </c>
      <c r="U6621" s="234">
        <v>0.25</v>
      </c>
      <c r="V6621" s="192">
        <v>0.212224</v>
      </c>
      <c r="W6621" s="234">
        <v>289475200</v>
      </c>
      <c r="X6621" s="194">
        <f t="shared" si="207"/>
        <v>5.1639470176360038E-2</v>
      </c>
      <c r="Y6621" s="193"/>
      <c r="Z6621" s="197">
        <v>6619</v>
      </c>
    </row>
    <row r="6622" spans="1:26" ht="14.4" x14ac:dyDescent="0.3">
      <c r="A6622" s="7">
        <v>34535</v>
      </c>
      <c r="B6622" s="191">
        <v>453.89001500000001</v>
      </c>
      <c r="C6622" s="191">
        <v>454.16000400000001</v>
      </c>
      <c r="D6622" s="191">
        <v>450.69000199999999</v>
      </c>
      <c r="E6622" s="191">
        <v>451.60000600000001</v>
      </c>
      <c r="F6622" s="192">
        <v>451.60000600000001</v>
      </c>
      <c r="G6622" s="191">
        <v>267840000</v>
      </c>
      <c r="H6622" s="194">
        <f t="shared" si="206"/>
        <v>-4.9794629945179832E-3</v>
      </c>
      <c r="I6622" s="193"/>
      <c r="J6622" s="197">
        <v>6620</v>
      </c>
      <c r="K6622" s="234"/>
      <c r="L6622" s="234"/>
      <c r="M6622" s="234"/>
      <c r="N6622" s="234"/>
      <c r="O6622" s="234"/>
      <c r="P6622" s="234"/>
      <c r="Q6622" s="7">
        <v>34535</v>
      </c>
      <c r="R6622" s="234">
        <v>0.24442</v>
      </c>
      <c r="S6622" s="234">
        <v>0.24665200000000001</v>
      </c>
      <c r="T6622" s="234">
        <v>0.23549100000000001</v>
      </c>
      <c r="U6622" s="234">
        <v>0.23772299999999999</v>
      </c>
      <c r="V6622" s="192">
        <v>0.20180300000000001</v>
      </c>
      <c r="W6622" s="234">
        <v>217369600</v>
      </c>
      <c r="X6622" s="194">
        <f t="shared" si="207"/>
        <v>-3.837393260140276E-2</v>
      </c>
      <c r="Y6622" s="193"/>
      <c r="Z6622" s="197">
        <v>6620</v>
      </c>
    </row>
    <row r="6623" spans="1:26" ht="14.4" x14ac:dyDescent="0.3">
      <c r="A6623" s="7">
        <v>34534</v>
      </c>
      <c r="B6623" s="191">
        <v>455.22000100000002</v>
      </c>
      <c r="C6623" s="191">
        <v>455.29998799999998</v>
      </c>
      <c r="D6623" s="191">
        <v>453.85998499999999</v>
      </c>
      <c r="E6623" s="191">
        <v>453.85998499999999</v>
      </c>
      <c r="F6623" s="192">
        <v>453.85998499999999</v>
      </c>
      <c r="G6623" s="191">
        <v>251530000</v>
      </c>
      <c r="H6623" s="194">
        <f t="shared" si="206"/>
        <v>-2.9876015926638294E-3</v>
      </c>
      <c r="I6623" s="193"/>
      <c r="J6623" s="197">
        <v>6621</v>
      </c>
      <c r="K6623" s="234"/>
      <c r="L6623" s="234"/>
      <c r="M6623" s="234"/>
      <c r="N6623" s="234"/>
      <c r="O6623" s="234"/>
      <c r="P6623" s="234"/>
      <c r="Q6623" s="7">
        <v>34534</v>
      </c>
      <c r="R6623" s="234">
        <v>0.25557999999999997</v>
      </c>
      <c r="S6623" s="234">
        <v>0.25669599999999998</v>
      </c>
      <c r="T6623" s="234">
        <v>0.24442</v>
      </c>
      <c r="U6623" s="234">
        <v>0.24721000000000001</v>
      </c>
      <c r="V6623" s="192">
        <v>0.20985599999999999</v>
      </c>
      <c r="W6623" s="234">
        <v>116368000</v>
      </c>
      <c r="X6623" s="194">
        <f t="shared" si="207"/>
        <v>-2.4229658664509296E-2</v>
      </c>
      <c r="Y6623" s="193"/>
      <c r="Z6623" s="197">
        <v>6621</v>
      </c>
    </row>
    <row r="6624" spans="1:26" ht="14.4" x14ac:dyDescent="0.3">
      <c r="A6624" s="7">
        <v>34533</v>
      </c>
      <c r="B6624" s="191">
        <v>454.41000400000001</v>
      </c>
      <c r="C6624" s="191">
        <v>455.709991</v>
      </c>
      <c r="D6624" s="191">
        <v>453.26001000000002</v>
      </c>
      <c r="E6624" s="191">
        <v>455.22000100000002</v>
      </c>
      <c r="F6624" s="192">
        <v>455.22000100000002</v>
      </c>
      <c r="G6624" s="191">
        <v>227460000</v>
      </c>
      <c r="H6624" s="194">
        <f t="shared" si="206"/>
        <v>2.3339725882158698E-3</v>
      </c>
      <c r="I6624" s="193"/>
      <c r="J6624" s="197">
        <v>6622</v>
      </c>
      <c r="K6624" s="234"/>
      <c r="L6624" s="234"/>
      <c r="M6624" s="234"/>
      <c r="N6624" s="234"/>
      <c r="O6624" s="234"/>
      <c r="P6624" s="234"/>
      <c r="Q6624" s="7">
        <v>34533</v>
      </c>
      <c r="R6624" s="234">
        <v>0.25111600000000001</v>
      </c>
      <c r="S6624" s="234">
        <v>0.25892900000000002</v>
      </c>
      <c r="T6624" s="234">
        <v>0.25</v>
      </c>
      <c r="U6624" s="234">
        <v>0.25334800000000002</v>
      </c>
      <c r="V6624" s="192">
        <v>0.21506700000000001</v>
      </c>
      <c r="W6624" s="234">
        <v>76428800</v>
      </c>
      <c r="X6624" s="194">
        <f t="shared" si="207"/>
        <v>4.4274445518613682E-3</v>
      </c>
      <c r="Y6624" s="193"/>
      <c r="Z6624" s="197">
        <v>6622</v>
      </c>
    </row>
    <row r="6625" spans="1:26" ht="14.4" x14ac:dyDescent="0.3">
      <c r="A6625" s="7">
        <v>34530</v>
      </c>
      <c r="B6625" s="191">
        <v>453.27999899999998</v>
      </c>
      <c r="C6625" s="191">
        <v>454.32998700000002</v>
      </c>
      <c r="D6625" s="191">
        <v>452.79998799999998</v>
      </c>
      <c r="E6625" s="191">
        <v>454.16000400000001</v>
      </c>
      <c r="F6625" s="192">
        <v>454.16000400000001</v>
      </c>
      <c r="G6625" s="191">
        <v>275860000</v>
      </c>
      <c r="H6625" s="194">
        <f t="shared" si="206"/>
        <v>1.6541320071976179E-3</v>
      </c>
      <c r="I6625" s="193"/>
      <c r="J6625" s="197">
        <v>6623</v>
      </c>
      <c r="K6625" s="234"/>
      <c r="L6625" s="234"/>
      <c r="M6625" s="234"/>
      <c r="N6625" s="234"/>
      <c r="O6625" s="234"/>
      <c r="P6625" s="234"/>
      <c r="Q6625" s="7">
        <v>34530</v>
      </c>
      <c r="R6625" s="234">
        <v>0.25209300000000001</v>
      </c>
      <c r="S6625" s="234">
        <v>0.25557999999999997</v>
      </c>
      <c r="T6625" s="234">
        <v>0.245536</v>
      </c>
      <c r="U6625" s="234">
        <v>0.25223200000000001</v>
      </c>
      <c r="V6625" s="192">
        <v>0.214119</v>
      </c>
      <c r="W6625" s="234">
        <v>94964800</v>
      </c>
      <c r="X6625" s="194">
        <f t="shared" si="207"/>
        <v>-1.3099128414784148E-2</v>
      </c>
      <c r="Y6625" s="193"/>
      <c r="Z6625" s="197">
        <v>6623</v>
      </c>
    </row>
    <row r="6626" spans="1:26" ht="14.4" x14ac:dyDescent="0.3">
      <c r="A6626" s="7">
        <v>34529</v>
      </c>
      <c r="B6626" s="191">
        <v>448.73001099999999</v>
      </c>
      <c r="C6626" s="191">
        <v>454.32998700000002</v>
      </c>
      <c r="D6626" s="191">
        <v>448.73001099999999</v>
      </c>
      <c r="E6626" s="191">
        <v>453.41000400000001</v>
      </c>
      <c r="F6626" s="192">
        <v>453.41000400000001</v>
      </c>
      <c r="G6626" s="191">
        <v>322330000</v>
      </c>
      <c r="H6626" s="194">
        <f t="shared" si="206"/>
        <v>1.042941832566671E-2</v>
      </c>
      <c r="I6626" s="193"/>
      <c r="J6626" s="197">
        <v>6624</v>
      </c>
      <c r="K6626" s="234"/>
      <c r="L6626" s="234"/>
      <c r="M6626" s="234"/>
      <c r="N6626" s="234"/>
      <c r="O6626" s="234"/>
      <c r="P6626" s="234"/>
      <c r="Q6626" s="7">
        <v>34529</v>
      </c>
      <c r="R6626" s="234">
        <v>0.26450899999999999</v>
      </c>
      <c r="S6626" s="234">
        <v>0.265625</v>
      </c>
      <c r="T6626" s="234">
        <v>0.25223200000000001</v>
      </c>
      <c r="U6626" s="234">
        <v>0.25557999999999997</v>
      </c>
      <c r="V6626" s="192">
        <v>0.21696099999999999</v>
      </c>
      <c r="W6626" s="234">
        <v>180667200</v>
      </c>
      <c r="X6626" s="194">
        <f t="shared" si="207"/>
        <v>-3.5793169344265963E-2</v>
      </c>
      <c r="Y6626" s="193"/>
      <c r="Z6626" s="197">
        <v>6624</v>
      </c>
    </row>
    <row r="6627" spans="1:26" ht="14.4" x14ac:dyDescent="0.3">
      <c r="A6627" s="7">
        <v>34528</v>
      </c>
      <c r="B6627" s="191">
        <v>448.02999899999998</v>
      </c>
      <c r="C6627" s="191">
        <v>450.05999800000001</v>
      </c>
      <c r="D6627" s="191">
        <v>447.97000100000002</v>
      </c>
      <c r="E6627" s="191">
        <v>448.73001099999999</v>
      </c>
      <c r="F6627" s="192">
        <v>448.73001099999999</v>
      </c>
      <c r="G6627" s="191">
        <v>265840000</v>
      </c>
      <c r="H6627" s="194">
        <f t="shared" si="206"/>
        <v>1.7412634872303011E-3</v>
      </c>
      <c r="I6627" s="193"/>
      <c r="J6627" s="197">
        <v>6625</v>
      </c>
      <c r="K6627" s="234"/>
      <c r="L6627" s="234"/>
      <c r="M6627" s="234"/>
      <c r="N6627" s="234"/>
      <c r="O6627" s="234"/>
      <c r="P6627" s="234"/>
      <c r="Q6627" s="7">
        <v>34528</v>
      </c>
      <c r="R6627" s="234">
        <v>0.25446400000000002</v>
      </c>
      <c r="S6627" s="234">
        <v>0.27008900000000002</v>
      </c>
      <c r="T6627" s="234">
        <v>0.25446400000000002</v>
      </c>
      <c r="U6627" s="234">
        <v>0.265067</v>
      </c>
      <c r="V6627" s="192">
        <v>0.22501499999999999</v>
      </c>
      <c r="W6627" s="234">
        <v>450262400</v>
      </c>
      <c r="X6627" s="194">
        <f t="shared" si="207"/>
        <v>4.6255352983023822E-2</v>
      </c>
      <c r="Y6627" s="193"/>
      <c r="Z6627" s="197">
        <v>6625</v>
      </c>
    </row>
    <row r="6628" spans="1:26" ht="14.4" x14ac:dyDescent="0.3">
      <c r="A6628" s="7">
        <v>34527</v>
      </c>
      <c r="B6628" s="191">
        <v>448.01998900000001</v>
      </c>
      <c r="C6628" s="191">
        <v>448.16000400000001</v>
      </c>
      <c r="D6628" s="191">
        <v>444.64999399999999</v>
      </c>
      <c r="E6628" s="191">
        <v>447.95001200000002</v>
      </c>
      <c r="F6628" s="192">
        <v>447.95001200000002</v>
      </c>
      <c r="G6628" s="191">
        <v>252250000</v>
      </c>
      <c r="H6628" s="194">
        <f t="shared" si="206"/>
        <v>-2.4547158972221424E-4</v>
      </c>
      <c r="I6628" s="193"/>
      <c r="J6628" s="197">
        <v>6626</v>
      </c>
      <c r="K6628" s="234"/>
      <c r="L6628" s="234"/>
      <c r="M6628" s="234"/>
      <c r="N6628" s="234"/>
      <c r="O6628" s="234"/>
      <c r="P6628" s="234"/>
      <c r="Q6628" s="7">
        <v>34527</v>
      </c>
      <c r="R6628" s="234">
        <v>0.24107100000000001</v>
      </c>
      <c r="S6628" s="234">
        <v>0.25390600000000002</v>
      </c>
      <c r="T6628" s="234">
        <v>0.23549100000000001</v>
      </c>
      <c r="U6628" s="234">
        <v>0.25334800000000002</v>
      </c>
      <c r="V6628" s="192">
        <v>0.21506700000000001</v>
      </c>
      <c r="W6628" s="234">
        <v>242312000</v>
      </c>
      <c r="X6628" s="194">
        <f t="shared" si="207"/>
        <v>5.0927215421828119E-2</v>
      </c>
      <c r="Y6628" s="193"/>
      <c r="Z6628" s="197">
        <v>6626</v>
      </c>
    </row>
    <row r="6629" spans="1:26" ht="14.4" x14ac:dyDescent="0.3">
      <c r="A6629" s="7">
        <v>34526</v>
      </c>
      <c r="B6629" s="191">
        <v>449.55999800000001</v>
      </c>
      <c r="C6629" s="191">
        <v>450.23998999999998</v>
      </c>
      <c r="D6629" s="191">
        <v>445.26998900000001</v>
      </c>
      <c r="E6629" s="191">
        <v>448.05999800000001</v>
      </c>
      <c r="F6629" s="192">
        <v>448.05999800000001</v>
      </c>
      <c r="G6629" s="191">
        <v>222970000</v>
      </c>
      <c r="H6629" s="194">
        <f t="shared" si="206"/>
        <v>-3.3144033806535829E-3</v>
      </c>
      <c r="I6629" s="193"/>
      <c r="J6629" s="197">
        <v>6627</v>
      </c>
      <c r="K6629" s="234"/>
      <c r="L6629" s="234"/>
      <c r="M6629" s="234"/>
      <c r="N6629" s="234"/>
      <c r="O6629" s="234"/>
      <c r="P6629" s="234"/>
      <c r="Q6629" s="7">
        <v>34526</v>
      </c>
      <c r="R6629" s="234">
        <v>0.24218799999999999</v>
      </c>
      <c r="S6629" s="234">
        <v>0.24442</v>
      </c>
      <c r="T6629" s="234">
        <v>0.23772299999999999</v>
      </c>
      <c r="U6629" s="234">
        <v>0.24107100000000001</v>
      </c>
      <c r="V6629" s="192">
        <v>0.20464499999999999</v>
      </c>
      <c r="W6629" s="234">
        <v>106422400</v>
      </c>
      <c r="X6629" s="194">
        <f t="shared" si="207"/>
        <v>-2.3108536995597785E-3</v>
      </c>
      <c r="Y6629" s="193"/>
      <c r="Z6629" s="197">
        <v>6627</v>
      </c>
    </row>
    <row r="6630" spans="1:26" ht="14.4" x14ac:dyDescent="0.3">
      <c r="A6630" s="7">
        <v>34523</v>
      </c>
      <c r="B6630" s="191">
        <v>448.38000499999998</v>
      </c>
      <c r="C6630" s="191">
        <v>449.75</v>
      </c>
      <c r="D6630" s="191">
        <v>446.52999899999998</v>
      </c>
      <c r="E6630" s="191">
        <v>449.54998799999998</v>
      </c>
      <c r="F6630" s="192">
        <v>449.54998799999998</v>
      </c>
      <c r="G6630" s="191">
        <v>236520000</v>
      </c>
      <c r="H6630" s="194">
        <f t="shared" si="206"/>
        <v>2.6093558743771413E-3</v>
      </c>
      <c r="I6630" s="193"/>
      <c r="J6630" s="197">
        <v>6628</v>
      </c>
      <c r="K6630" s="234"/>
      <c r="L6630" s="234"/>
      <c r="M6630" s="234"/>
      <c r="N6630" s="234"/>
      <c r="O6630" s="234"/>
      <c r="P6630" s="234"/>
      <c r="Q6630" s="7">
        <v>34523</v>
      </c>
      <c r="R6630" s="234">
        <v>0.23660700000000001</v>
      </c>
      <c r="S6630" s="234">
        <v>0.24665200000000001</v>
      </c>
      <c r="T6630" s="234">
        <v>0.23660700000000001</v>
      </c>
      <c r="U6630" s="234">
        <v>0.24162900000000001</v>
      </c>
      <c r="V6630" s="192">
        <v>0.205119</v>
      </c>
      <c r="W6630" s="234">
        <v>208230400</v>
      </c>
      <c r="X6630" s="194">
        <f t="shared" si="207"/>
        <v>9.324686060701531E-3</v>
      </c>
      <c r="Y6630" s="193"/>
      <c r="Z6630" s="197">
        <v>6628</v>
      </c>
    </row>
    <row r="6631" spans="1:26" ht="14.4" x14ac:dyDescent="0.3">
      <c r="A6631" s="7">
        <v>34522</v>
      </c>
      <c r="B6631" s="191">
        <v>446.14999399999999</v>
      </c>
      <c r="C6631" s="191">
        <v>448.64001500000001</v>
      </c>
      <c r="D6631" s="191">
        <v>446.14999399999999</v>
      </c>
      <c r="E6631" s="191">
        <v>448.38000499999998</v>
      </c>
      <c r="F6631" s="192">
        <v>448.38000499999998</v>
      </c>
      <c r="G6631" s="191">
        <v>259740000</v>
      </c>
      <c r="H6631" s="194">
        <f t="shared" si="206"/>
        <v>5.0433729513440825E-3</v>
      </c>
      <c r="I6631" s="193"/>
      <c r="J6631" s="197">
        <v>6629</v>
      </c>
      <c r="K6631" s="234"/>
      <c r="L6631" s="234"/>
      <c r="M6631" s="234"/>
      <c r="N6631" s="234"/>
      <c r="O6631" s="234"/>
      <c r="P6631" s="234"/>
      <c r="Q6631" s="7">
        <v>34522</v>
      </c>
      <c r="R6631" s="234">
        <v>0.23102700000000001</v>
      </c>
      <c r="S6631" s="234">
        <v>0.24107100000000001</v>
      </c>
      <c r="T6631" s="234">
        <v>0.22767899999999999</v>
      </c>
      <c r="U6631" s="234">
        <v>0.239397</v>
      </c>
      <c r="V6631" s="192">
        <v>0.20322399999999999</v>
      </c>
      <c r="W6631" s="234">
        <v>170150400</v>
      </c>
      <c r="X6631" s="194">
        <f t="shared" si="207"/>
        <v>2.6316453970193842E-2</v>
      </c>
      <c r="Y6631" s="193"/>
      <c r="Z6631" s="197">
        <v>6629</v>
      </c>
    </row>
    <row r="6632" spans="1:26" ht="14.4" x14ac:dyDescent="0.3">
      <c r="A6632" s="7">
        <v>34521</v>
      </c>
      <c r="B6632" s="191">
        <v>446.290009</v>
      </c>
      <c r="C6632" s="191">
        <v>447.27999899999998</v>
      </c>
      <c r="D6632" s="191">
        <v>444.17999300000002</v>
      </c>
      <c r="E6632" s="191">
        <v>446.13000499999998</v>
      </c>
      <c r="F6632" s="192">
        <v>446.13000499999998</v>
      </c>
      <c r="G6632" s="191">
        <v>236230000</v>
      </c>
      <c r="H6632" s="194">
        <f t="shared" si="206"/>
        <v>-5.3764814545842032E-4</v>
      </c>
      <c r="I6632" s="193"/>
      <c r="J6632" s="197">
        <v>6630</v>
      </c>
      <c r="K6632" s="234"/>
      <c r="L6632" s="234"/>
      <c r="M6632" s="234"/>
      <c r="N6632" s="234"/>
      <c r="O6632" s="234"/>
      <c r="P6632" s="234"/>
      <c r="Q6632" s="7">
        <v>34521</v>
      </c>
      <c r="R6632" s="234">
        <v>0.234375</v>
      </c>
      <c r="S6632" s="234">
        <v>0.23660700000000001</v>
      </c>
      <c r="T6632" s="234">
        <v>0.23214299999999999</v>
      </c>
      <c r="U6632" s="234">
        <v>0.23325899999999999</v>
      </c>
      <c r="V6632" s="192">
        <v>0.19801299999999999</v>
      </c>
      <c r="W6632" s="234">
        <v>97384000</v>
      </c>
      <c r="X6632" s="194">
        <f t="shared" si="207"/>
        <v>-1.4149510841154121E-2</v>
      </c>
      <c r="Y6632" s="193"/>
      <c r="Z6632" s="197">
        <v>6630</v>
      </c>
    </row>
    <row r="6633" spans="1:26" ht="14.4" x14ac:dyDescent="0.3">
      <c r="A6633" s="7">
        <v>34520</v>
      </c>
      <c r="B6633" s="191">
        <v>446.20001200000002</v>
      </c>
      <c r="C6633" s="191">
        <v>447.61999500000002</v>
      </c>
      <c r="D6633" s="191">
        <v>445.14001500000001</v>
      </c>
      <c r="E6633" s="191">
        <v>446.36999500000002</v>
      </c>
      <c r="F6633" s="192">
        <v>446.36999500000002</v>
      </c>
      <c r="G6633" s="191">
        <v>195410000</v>
      </c>
      <c r="H6633" s="194">
        <f t="shared" si="206"/>
        <v>3.8095695972325969E-4</v>
      </c>
      <c r="I6633" s="193"/>
      <c r="J6633" s="197">
        <v>6631</v>
      </c>
      <c r="K6633" s="234"/>
      <c r="L6633" s="234"/>
      <c r="M6633" s="234"/>
      <c r="N6633" s="234"/>
      <c r="O6633" s="234"/>
      <c r="P6633" s="234"/>
      <c r="Q6633" s="7">
        <v>34520</v>
      </c>
      <c r="R6633" s="234">
        <v>0.228795</v>
      </c>
      <c r="S6633" s="234">
        <v>0.238839</v>
      </c>
      <c r="T6633" s="234">
        <v>0.228795</v>
      </c>
      <c r="U6633" s="234">
        <v>0.23660700000000001</v>
      </c>
      <c r="V6633" s="192">
        <v>0.20085500000000001</v>
      </c>
      <c r="W6633" s="234">
        <v>85848000</v>
      </c>
      <c r="X6633" s="194">
        <f t="shared" si="207"/>
        <v>2.9123179160838415E-2</v>
      </c>
      <c r="Y6633" s="193"/>
      <c r="Z6633" s="197">
        <v>6631</v>
      </c>
    </row>
    <row r="6634" spans="1:26" ht="14.4" x14ac:dyDescent="0.3">
      <c r="A6634" s="7">
        <v>34516</v>
      </c>
      <c r="B6634" s="191">
        <v>444.26998900000001</v>
      </c>
      <c r="C6634" s="191">
        <v>446.45001200000002</v>
      </c>
      <c r="D6634" s="191">
        <v>443.57998700000002</v>
      </c>
      <c r="E6634" s="191">
        <v>446.20001200000002</v>
      </c>
      <c r="F6634" s="192">
        <v>446.20001200000002</v>
      </c>
      <c r="G6634" s="191">
        <v>199030000</v>
      </c>
      <c r="H6634" s="194">
        <f t="shared" si="206"/>
        <v>4.3442569783843886E-3</v>
      </c>
      <c r="I6634" s="193"/>
      <c r="J6634" s="197">
        <v>6632</v>
      </c>
      <c r="K6634" s="234"/>
      <c r="L6634" s="234"/>
      <c r="M6634" s="234"/>
      <c r="N6634" s="234"/>
      <c r="O6634" s="234"/>
      <c r="P6634" s="234"/>
      <c r="Q6634" s="7">
        <v>34516</v>
      </c>
      <c r="R6634" s="234">
        <v>0.23549100000000001</v>
      </c>
      <c r="S6634" s="234">
        <v>0.23660700000000001</v>
      </c>
      <c r="T6634" s="234">
        <v>0.22656299999999999</v>
      </c>
      <c r="U6634" s="234">
        <v>0.229911</v>
      </c>
      <c r="V6634" s="192">
        <v>0.19517100000000001</v>
      </c>
      <c r="W6634" s="234">
        <v>179278400</v>
      </c>
      <c r="X6634" s="194">
        <f t="shared" si="207"/>
        <v>-2.8299021682308106E-2</v>
      </c>
      <c r="Y6634" s="193"/>
      <c r="Z6634" s="197">
        <v>6632</v>
      </c>
    </row>
    <row r="6635" spans="1:26" ht="14.4" x14ac:dyDescent="0.3">
      <c r="A6635" s="7">
        <v>34515</v>
      </c>
      <c r="B6635" s="191">
        <v>447.63000499999998</v>
      </c>
      <c r="C6635" s="191">
        <v>448.60998499999999</v>
      </c>
      <c r="D6635" s="191">
        <v>443.66000400000001</v>
      </c>
      <c r="E6635" s="191">
        <v>444.26998900000001</v>
      </c>
      <c r="F6635" s="192">
        <v>444.26998900000001</v>
      </c>
      <c r="G6635" s="191">
        <v>293410000</v>
      </c>
      <c r="H6635" s="194">
        <f t="shared" si="206"/>
        <v>-7.5062349763617238E-3</v>
      </c>
      <c r="I6635" s="193"/>
      <c r="J6635" s="197">
        <v>6633</v>
      </c>
      <c r="K6635" s="234"/>
      <c r="L6635" s="234"/>
      <c r="M6635" s="234"/>
      <c r="N6635" s="234"/>
      <c r="O6635" s="234"/>
      <c r="P6635" s="234"/>
      <c r="Q6635" s="7">
        <v>34515</v>
      </c>
      <c r="R6635" s="234">
        <v>0.234375</v>
      </c>
      <c r="S6635" s="234">
        <v>0.239955</v>
      </c>
      <c r="T6635" s="234">
        <v>0.234375</v>
      </c>
      <c r="U6635" s="234">
        <v>0.23660700000000001</v>
      </c>
      <c r="V6635" s="192">
        <v>0.20085500000000001</v>
      </c>
      <c r="W6635" s="234">
        <v>101729600</v>
      </c>
      <c r="X6635" s="194">
        <f t="shared" si="207"/>
        <v>1.4352593011570004E-2</v>
      </c>
      <c r="Y6635" s="193"/>
      <c r="Z6635" s="197">
        <v>6633</v>
      </c>
    </row>
    <row r="6636" spans="1:26" ht="14.4" x14ac:dyDescent="0.3">
      <c r="A6636" s="7">
        <v>34514</v>
      </c>
      <c r="B6636" s="191">
        <v>446.04998799999998</v>
      </c>
      <c r="C6636" s="191">
        <v>449.82998700000002</v>
      </c>
      <c r="D6636" s="191">
        <v>446.040009</v>
      </c>
      <c r="E6636" s="191">
        <v>447.63000499999998</v>
      </c>
      <c r="F6636" s="192">
        <v>447.63000499999998</v>
      </c>
      <c r="G6636" s="191">
        <v>264430000</v>
      </c>
      <c r="H6636" s="194">
        <f t="shared" si="206"/>
        <v>3.4972044197537975E-3</v>
      </c>
      <c r="I6636" s="193"/>
      <c r="J6636" s="197">
        <v>6634</v>
      </c>
      <c r="K6636" s="234"/>
      <c r="L6636" s="234"/>
      <c r="M6636" s="234"/>
      <c r="N6636" s="234"/>
      <c r="O6636" s="234"/>
      <c r="P6636" s="234"/>
      <c r="Q6636" s="7">
        <v>34514</v>
      </c>
      <c r="R6636" s="234">
        <v>0.238839</v>
      </c>
      <c r="S6636" s="234">
        <v>0.24218799999999999</v>
      </c>
      <c r="T6636" s="234">
        <v>0.23102700000000001</v>
      </c>
      <c r="U6636" s="234">
        <v>0.23325899999999999</v>
      </c>
      <c r="V6636" s="192">
        <v>0.19801299999999999</v>
      </c>
      <c r="W6636" s="234">
        <v>135564800</v>
      </c>
      <c r="X6636" s="194">
        <f t="shared" si="207"/>
        <v>-2.3363748458693063E-2</v>
      </c>
      <c r="Y6636" s="193"/>
      <c r="Z6636" s="197">
        <v>6634</v>
      </c>
    </row>
    <row r="6637" spans="1:26" ht="14.4" x14ac:dyDescent="0.3">
      <c r="A6637" s="7">
        <v>34513</v>
      </c>
      <c r="B6637" s="191">
        <v>447.35998499999999</v>
      </c>
      <c r="C6637" s="191">
        <v>448.47000100000002</v>
      </c>
      <c r="D6637" s="191">
        <v>443.07998700000002</v>
      </c>
      <c r="E6637" s="191">
        <v>446.07000699999998</v>
      </c>
      <c r="F6637" s="192">
        <v>446.07000699999998</v>
      </c>
      <c r="G6637" s="191">
        <v>267740000</v>
      </c>
      <c r="H6637" s="194">
        <f t="shared" si="206"/>
        <v>-2.7721066051379245E-3</v>
      </c>
      <c r="I6637" s="193"/>
      <c r="J6637" s="197">
        <v>6635</v>
      </c>
      <c r="K6637" s="234"/>
      <c r="L6637" s="234"/>
      <c r="M6637" s="234"/>
      <c r="N6637" s="234"/>
      <c r="O6637" s="234"/>
      <c r="P6637" s="234"/>
      <c r="Q6637" s="7">
        <v>34513</v>
      </c>
      <c r="R6637" s="234">
        <v>0.234375</v>
      </c>
      <c r="S6637" s="234">
        <v>0.24218799999999999</v>
      </c>
      <c r="T6637" s="234">
        <v>0.228795</v>
      </c>
      <c r="U6637" s="234">
        <v>0.238839</v>
      </c>
      <c r="V6637" s="192">
        <v>0.20275000000000001</v>
      </c>
      <c r="W6637" s="234">
        <v>174227200</v>
      </c>
      <c r="X6637" s="194">
        <f t="shared" si="207"/>
        <v>1.9049055086449617E-2</v>
      </c>
      <c r="Y6637" s="193"/>
      <c r="Z6637" s="197">
        <v>6635</v>
      </c>
    </row>
    <row r="6638" spans="1:26" ht="14.4" x14ac:dyDescent="0.3">
      <c r="A6638" s="7">
        <v>34512</v>
      </c>
      <c r="B6638" s="191">
        <v>442.77999899999998</v>
      </c>
      <c r="C6638" s="191">
        <v>447.76001000000002</v>
      </c>
      <c r="D6638" s="191">
        <v>439.82998700000002</v>
      </c>
      <c r="E6638" s="191">
        <v>447.30999800000001</v>
      </c>
      <c r="F6638" s="192">
        <v>447.30999800000001</v>
      </c>
      <c r="G6638" s="191">
        <v>250080000</v>
      </c>
      <c r="H6638" s="194">
        <f t="shared" si="206"/>
        <v>1.0185208044766303E-2</v>
      </c>
      <c r="I6638" s="193"/>
      <c r="J6638" s="197">
        <v>6636</v>
      </c>
      <c r="K6638" s="234"/>
      <c r="L6638" s="234"/>
      <c r="M6638" s="234"/>
      <c r="N6638" s="234"/>
      <c r="O6638" s="234"/>
      <c r="P6638" s="234"/>
      <c r="Q6638" s="7">
        <v>34512</v>
      </c>
      <c r="R6638" s="234">
        <v>0.22544600000000001</v>
      </c>
      <c r="S6638" s="234">
        <v>0.234375</v>
      </c>
      <c r="T6638" s="234">
        <v>0.21986600000000001</v>
      </c>
      <c r="U6638" s="234">
        <v>0.234375</v>
      </c>
      <c r="V6638" s="192">
        <v>0.19896</v>
      </c>
      <c r="W6638" s="234">
        <v>255953600</v>
      </c>
      <c r="X6638" s="194">
        <f t="shared" si="207"/>
        <v>2.5012235645655693E-2</v>
      </c>
      <c r="Y6638" s="193"/>
      <c r="Z6638" s="197">
        <v>6636</v>
      </c>
    </row>
    <row r="6639" spans="1:26" ht="14.4" x14ac:dyDescent="0.3">
      <c r="A6639" s="7">
        <v>34509</v>
      </c>
      <c r="B6639" s="191">
        <v>449.63000499999998</v>
      </c>
      <c r="C6639" s="191">
        <v>449.63000499999998</v>
      </c>
      <c r="D6639" s="191">
        <v>442.51001000000002</v>
      </c>
      <c r="E6639" s="191">
        <v>442.79998799999998</v>
      </c>
      <c r="F6639" s="192">
        <v>442.79998799999998</v>
      </c>
      <c r="G6639" s="191">
        <v>261260000</v>
      </c>
      <c r="H6639" s="194">
        <f t="shared" si="206"/>
        <v>-1.5190305193266624E-2</v>
      </c>
      <c r="I6639" s="193"/>
      <c r="J6639" s="197">
        <v>6637</v>
      </c>
      <c r="K6639" s="234"/>
      <c r="L6639" s="234"/>
      <c r="M6639" s="234"/>
      <c r="N6639" s="234"/>
      <c r="O6639" s="234"/>
      <c r="P6639" s="234"/>
      <c r="Q6639" s="7">
        <v>34509</v>
      </c>
      <c r="R6639" s="234">
        <v>0.22433</v>
      </c>
      <c r="S6639" s="234">
        <v>0.23325899999999999</v>
      </c>
      <c r="T6639" s="234">
        <v>0.22098200000000001</v>
      </c>
      <c r="U6639" s="234">
        <v>0.228655</v>
      </c>
      <c r="V6639" s="192">
        <v>0.194105</v>
      </c>
      <c r="W6639" s="234">
        <v>292857600</v>
      </c>
      <c r="X6639" s="194">
        <f t="shared" si="207"/>
        <v>1.9282372277914062E-2</v>
      </c>
      <c r="Y6639" s="193"/>
      <c r="Z6639" s="197">
        <v>6637</v>
      </c>
    </row>
    <row r="6640" spans="1:26" ht="14.4" x14ac:dyDescent="0.3">
      <c r="A6640" s="7">
        <v>34508</v>
      </c>
      <c r="B6640" s="191">
        <v>453.08999599999999</v>
      </c>
      <c r="C6640" s="191">
        <v>454.16000400000001</v>
      </c>
      <c r="D6640" s="191">
        <v>449.42999300000002</v>
      </c>
      <c r="E6640" s="191">
        <v>449.63000499999998</v>
      </c>
      <c r="F6640" s="192">
        <v>449.63000499999998</v>
      </c>
      <c r="G6640" s="191">
        <v>256480000</v>
      </c>
      <c r="H6640" s="194">
        <f t="shared" si="206"/>
        <v>-7.6364321228579992E-3</v>
      </c>
      <c r="I6640" s="193"/>
      <c r="J6640" s="197">
        <v>6638</v>
      </c>
      <c r="K6640" s="234"/>
      <c r="L6640" s="234"/>
      <c r="M6640" s="234"/>
      <c r="N6640" s="234"/>
      <c r="O6640" s="234"/>
      <c r="P6640" s="234"/>
      <c r="Q6640" s="7">
        <v>34508</v>
      </c>
      <c r="R6640" s="234">
        <v>0.234375</v>
      </c>
      <c r="S6640" s="234">
        <v>0.234375</v>
      </c>
      <c r="T6640" s="234">
        <v>0.22209799999999999</v>
      </c>
      <c r="U6640" s="234">
        <v>0.22433</v>
      </c>
      <c r="V6640" s="192">
        <v>0.19043299999999999</v>
      </c>
      <c r="W6640" s="234">
        <v>203896000</v>
      </c>
      <c r="X6640" s="194">
        <f t="shared" si="207"/>
        <v>-4.2857860876558136E-2</v>
      </c>
      <c r="Y6640" s="193"/>
      <c r="Z6640" s="197">
        <v>6638</v>
      </c>
    </row>
    <row r="6641" spans="1:26" ht="14.4" x14ac:dyDescent="0.3">
      <c r="A6641" s="7">
        <v>34507</v>
      </c>
      <c r="B6641" s="191">
        <v>451.39999399999999</v>
      </c>
      <c r="C6641" s="191">
        <v>453.91000400000001</v>
      </c>
      <c r="D6641" s="191">
        <v>451.39999399999999</v>
      </c>
      <c r="E6641" s="191">
        <v>453.08999599999999</v>
      </c>
      <c r="F6641" s="192">
        <v>453.08999599999999</v>
      </c>
      <c r="G6641" s="191">
        <v>251110000</v>
      </c>
      <c r="H6641" s="194">
        <f t="shared" si="206"/>
        <v>3.8773430573611298E-3</v>
      </c>
      <c r="I6641" s="193"/>
      <c r="J6641" s="197">
        <v>6639</v>
      </c>
      <c r="K6641" s="234"/>
      <c r="L6641" s="234"/>
      <c r="M6641" s="234"/>
      <c r="N6641" s="234"/>
      <c r="O6641" s="234"/>
      <c r="P6641" s="234"/>
      <c r="Q6641" s="7">
        <v>34507</v>
      </c>
      <c r="R6641" s="234">
        <v>0.234375</v>
      </c>
      <c r="S6641" s="234">
        <v>0.238839</v>
      </c>
      <c r="T6641" s="234">
        <v>0.23214299999999999</v>
      </c>
      <c r="U6641" s="234">
        <v>0.234375</v>
      </c>
      <c r="V6641" s="192">
        <v>0.19896</v>
      </c>
      <c r="W6641" s="234">
        <v>113859200</v>
      </c>
      <c r="X6641" s="194">
        <f t="shared" si="207"/>
        <v>9.6161165097810759E-3</v>
      </c>
      <c r="Y6641" s="193"/>
      <c r="Z6641" s="197">
        <v>6639</v>
      </c>
    </row>
    <row r="6642" spans="1:26" ht="14.4" x14ac:dyDescent="0.3">
      <c r="A6642" s="7">
        <v>34506</v>
      </c>
      <c r="B6642" s="191">
        <v>455.48001099999999</v>
      </c>
      <c r="C6642" s="191">
        <v>455.48001099999999</v>
      </c>
      <c r="D6642" s="191">
        <v>449.45001200000002</v>
      </c>
      <c r="E6642" s="191">
        <v>451.33999599999999</v>
      </c>
      <c r="F6642" s="192">
        <v>451.33999599999999</v>
      </c>
      <c r="G6642" s="191">
        <v>298730000</v>
      </c>
      <c r="H6642" s="194">
        <f t="shared" si="206"/>
        <v>-9.0893450865399354E-3</v>
      </c>
      <c r="I6642" s="193"/>
      <c r="J6642" s="197">
        <v>6640</v>
      </c>
      <c r="K6642" s="234"/>
      <c r="L6642" s="234"/>
      <c r="M6642" s="234"/>
      <c r="N6642" s="234"/>
      <c r="O6642" s="234"/>
      <c r="P6642" s="234"/>
      <c r="Q6642" s="7">
        <v>34506</v>
      </c>
      <c r="R6642" s="234">
        <v>0.239955</v>
      </c>
      <c r="S6642" s="234">
        <v>0.24330399999999999</v>
      </c>
      <c r="T6642" s="234">
        <v>0.229911</v>
      </c>
      <c r="U6642" s="234">
        <v>0.23214299999999999</v>
      </c>
      <c r="V6642" s="192">
        <v>0.19706499999999999</v>
      </c>
      <c r="W6642" s="234">
        <v>243275200</v>
      </c>
      <c r="X6642" s="194">
        <f t="shared" si="207"/>
        <v>-4.1475349235378843E-2</v>
      </c>
      <c r="Y6642" s="193"/>
      <c r="Z6642" s="197">
        <v>6640</v>
      </c>
    </row>
    <row r="6643" spans="1:26" ht="14.4" x14ac:dyDescent="0.3">
      <c r="A6643" s="7">
        <v>34505</v>
      </c>
      <c r="B6643" s="191">
        <v>458.45001200000002</v>
      </c>
      <c r="C6643" s="191">
        <v>458.45001200000002</v>
      </c>
      <c r="D6643" s="191">
        <v>454.459991</v>
      </c>
      <c r="E6643" s="191">
        <v>455.48001099999999</v>
      </c>
      <c r="F6643" s="192">
        <v>455.48001099999999</v>
      </c>
      <c r="G6643" s="191">
        <v>229520000</v>
      </c>
      <c r="H6643" s="194">
        <f t="shared" si="206"/>
        <v>-6.4783529768999652E-3</v>
      </c>
      <c r="I6643" s="193"/>
      <c r="J6643" s="197">
        <v>6641</v>
      </c>
      <c r="K6643" s="234"/>
      <c r="L6643" s="234"/>
      <c r="M6643" s="234"/>
      <c r="N6643" s="234"/>
      <c r="O6643" s="234"/>
      <c r="P6643" s="234"/>
      <c r="Q6643" s="7">
        <v>34505</v>
      </c>
      <c r="R6643" s="234">
        <v>0.234375</v>
      </c>
      <c r="S6643" s="234">
        <v>0.24330399999999999</v>
      </c>
      <c r="T6643" s="234">
        <v>0.23214299999999999</v>
      </c>
      <c r="U6643" s="234">
        <v>0.24218799999999999</v>
      </c>
      <c r="V6643" s="192">
        <v>0.205592</v>
      </c>
      <c r="W6643" s="234">
        <v>199897600</v>
      </c>
      <c r="X6643" s="194">
        <f t="shared" si="207"/>
        <v>2.358417764058645E-2</v>
      </c>
      <c r="Y6643" s="193"/>
      <c r="Z6643" s="197">
        <v>6641</v>
      </c>
    </row>
    <row r="6644" spans="1:26" ht="14.4" x14ac:dyDescent="0.3">
      <c r="A6644" s="7">
        <v>34502</v>
      </c>
      <c r="B6644" s="191">
        <v>461.92999300000002</v>
      </c>
      <c r="C6644" s="191">
        <v>462.16000400000001</v>
      </c>
      <c r="D6644" s="191">
        <v>458.44000199999999</v>
      </c>
      <c r="E6644" s="191">
        <v>458.45001200000002</v>
      </c>
      <c r="F6644" s="192">
        <v>458.45001200000002</v>
      </c>
      <c r="G6644" s="191">
        <v>373450000</v>
      </c>
      <c r="H6644" s="194">
        <f t="shared" si="206"/>
        <v>-7.5335679707639359E-3</v>
      </c>
      <c r="I6644" s="193"/>
      <c r="J6644" s="197">
        <v>6642</v>
      </c>
      <c r="K6644" s="234"/>
      <c r="L6644" s="234"/>
      <c r="M6644" s="234"/>
      <c r="N6644" s="234"/>
      <c r="O6644" s="234"/>
      <c r="P6644" s="234"/>
      <c r="Q6644" s="7">
        <v>34502</v>
      </c>
      <c r="R6644" s="234">
        <v>0.23214299999999999</v>
      </c>
      <c r="S6644" s="234">
        <v>0.238839</v>
      </c>
      <c r="T6644" s="234">
        <v>0.23102700000000001</v>
      </c>
      <c r="U6644" s="234">
        <v>0.23660700000000001</v>
      </c>
      <c r="V6644" s="192">
        <v>0.20085500000000001</v>
      </c>
      <c r="W6644" s="234">
        <v>224492800</v>
      </c>
      <c r="X6644" s="194">
        <f t="shared" si="207"/>
        <v>4.7371791023871146E-3</v>
      </c>
      <c r="Y6644" s="193"/>
      <c r="Z6644" s="197">
        <v>6642</v>
      </c>
    </row>
    <row r="6645" spans="1:26" ht="14.4" x14ac:dyDescent="0.3">
      <c r="A6645" s="7">
        <v>34501</v>
      </c>
      <c r="B6645" s="191">
        <v>460.60998499999999</v>
      </c>
      <c r="C6645" s="191">
        <v>461.92999300000002</v>
      </c>
      <c r="D6645" s="191">
        <v>459.79998799999998</v>
      </c>
      <c r="E6645" s="191">
        <v>461.92999300000002</v>
      </c>
      <c r="F6645" s="192">
        <v>461.92999300000002</v>
      </c>
      <c r="G6645" s="191">
        <v>256390000</v>
      </c>
      <c r="H6645" s="194">
        <f t="shared" si="206"/>
        <v>2.8657824254505249E-3</v>
      </c>
      <c r="I6645" s="193"/>
      <c r="J6645" s="197">
        <v>6643</v>
      </c>
      <c r="K6645" s="234"/>
      <c r="L6645" s="234"/>
      <c r="M6645" s="234"/>
      <c r="N6645" s="234"/>
      <c r="O6645" s="234"/>
      <c r="P6645" s="234"/>
      <c r="Q6645" s="7">
        <v>34501</v>
      </c>
      <c r="R6645" s="234">
        <v>0.24776799999999999</v>
      </c>
      <c r="S6645" s="234">
        <v>0.24776799999999999</v>
      </c>
      <c r="T6645" s="234">
        <v>0.23325899999999999</v>
      </c>
      <c r="U6645" s="234">
        <v>0.23549100000000001</v>
      </c>
      <c r="V6645" s="192">
        <v>0.199908</v>
      </c>
      <c r="W6645" s="234">
        <v>218220800</v>
      </c>
      <c r="X6645" s="194">
        <f t="shared" si="207"/>
        <v>-5.1683325189869157E-2</v>
      </c>
      <c r="Y6645" s="193"/>
      <c r="Z6645" s="197">
        <v>6643</v>
      </c>
    </row>
    <row r="6646" spans="1:26" ht="14.4" x14ac:dyDescent="0.3">
      <c r="A6646" s="7">
        <v>34500</v>
      </c>
      <c r="B6646" s="191">
        <v>462.38000499999998</v>
      </c>
      <c r="C6646" s="191">
        <v>463.23001099999999</v>
      </c>
      <c r="D6646" s="191">
        <v>459.95001200000002</v>
      </c>
      <c r="E6646" s="191">
        <v>460.60998499999999</v>
      </c>
      <c r="F6646" s="192">
        <v>460.60998499999999</v>
      </c>
      <c r="G6646" s="191">
        <v>269740000</v>
      </c>
      <c r="H6646" s="194">
        <f t="shared" si="206"/>
        <v>-3.8064970024709807E-3</v>
      </c>
      <c r="I6646" s="193"/>
      <c r="J6646" s="197">
        <v>6644</v>
      </c>
      <c r="K6646" s="234"/>
      <c r="L6646" s="234"/>
      <c r="M6646" s="234"/>
      <c r="N6646" s="234"/>
      <c r="O6646" s="234"/>
      <c r="P6646" s="234"/>
      <c r="Q6646" s="7">
        <v>34500</v>
      </c>
      <c r="R6646" s="234">
        <v>0.24107100000000001</v>
      </c>
      <c r="S6646" s="234">
        <v>0.25</v>
      </c>
      <c r="T6646" s="234">
        <v>0.239955</v>
      </c>
      <c r="U6646" s="234">
        <v>0.24832599999999999</v>
      </c>
      <c r="V6646" s="192">
        <v>0.21080299999999999</v>
      </c>
      <c r="W6646" s="234">
        <v>159476800</v>
      </c>
      <c r="X6646" s="194">
        <f t="shared" si="207"/>
        <v>2.7710743519615416E-2</v>
      </c>
      <c r="Y6646" s="193"/>
      <c r="Z6646" s="197">
        <v>6644</v>
      </c>
    </row>
    <row r="6647" spans="1:26" ht="14.4" x14ac:dyDescent="0.3">
      <c r="A6647" s="7">
        <v>34499</v>
      </c>
      <c r="B6647" s="191">
        <v>459.10000600000001</v>
      </c>
      <c r="C6647" s="191">
        <v>462.51998900000001</v>
      </c>
      <c r="D6647" s="191">
        <v>459.10000600000001</v>
      </c>
      <c r="E6647" s="191">
        <v>462.36999500000002</v>
      </c>
      <c r="F6647" s="192">
        <v>462.36999500000002</v>
      </c>
      <c r="G6647" s="191">
        <v>288550000</v>
      </c>
      <c r="H6647" s="194">
        <f t="shared" si="206"/>
        <v>7.1226071820177875E-3</v>
      </c>
      <c r="I6647" s="193"/>
      <c r="J6647" s="197">
        <v>6645</v>
      </c>
      <c r="K6647" s="234"/>
      <c r="L6647" s="234"/>
      <c r="M6647" s="234"/>
      <c r="N6647" s="234"/>
      <c r="O6647" s="234"/>
      <c r="P6647" s="234"/>
      <c r="Q6647" s="7">
        <v>34499</v>
      </c>
      <c r="R6647" s="234">
        <v>0.24330399999999999</v>
      </c>
      <c r="S6647" s="234">
        <v>0.24442</v>
      </c>
      <c r="T6647" s="234">
        <v>0.23772299999999999</v>
      </c>
      <c r="U6647" s="234">
        <v>0.24162900000000001</v>
      </c>
      <c r="V6647" s="192">
        <v>0.205119</v>
      </c>
      <c r="W6647" s="234">
        <v>154358400</v>
      </c>
      <c r="X6647" s="194">
        <f t="shared" si="207"/>
        <v>2.3162061130250055E-3</v>
      </c>
      <c r="Y6647" s="193"/>
      <c r="Z6647" s="197">
        <v>6645</v>
      </c>
    </row>
    <row r="6648" spans="1:26" ht="14.4" x14ac:dyDescent="0.3">
      <c r="A6648" s="7">
        <v>34498</v>
      </c>
      <c r="B6648" s="191">
        <v>458.67001299999998</v>
      </c>
      <c r="C6648" s="191">
        <v>459.35998499999999</v>
      </c>
      <c r="D6648" s="191">
        <v>457.17999300000002</v>
      </c>
      <c r="E6648" s="191">
        <v>459.10000600000001</v>
      </c>
      <c r="F6648" s="192">
        <v>459.10000600000001</v>
      </c>
      <c r="G6648" s="191">
        <v>243640000</v>
      </c>
      <c r="H6648" s="194">
        <f t="shared" si="206"/>
        <v>9.3747789873506405E-4</v>
      </c>
      <c r="I6648" s="193"/>
      <c r="J6648" s="197">
        <v>6646</v>
      </c>
      <c r="K6648" s="234"/>
      <c r="L6648" s="234"/>
      <c r="M6648" s="234"/>
      <c r="N6648" s="234"/>
      <c r="O6648" s="234"/>
      <c r="P6648" s="234"/>
      <c r="Q6648" s="7">
        <v>34498</v>
      </c>
      <c r="R6648" s="234">
        <v>0.23549100000000001</v>
      </c>
      <c r="S6648" s="234">
        <v>0.24274599999999999</v>
      </c>
      <c r="T6648" s="234">
        <v>0.23549100000000001</v>
      </c>
      <c r="U6648" s="234">
        <v>0.24107100000000001</v>
      </c>
      <c r="V6648" s="192">
        <v>0.20464499999999999</v>
      </c>
      <c r="W6648" s="234">
        <v>92904000</v>
      </c>
      <c r="X6648" s="194">
        <f t="shared" si="207"/>
        <v>1.8869333598864793E-2</v>
      </c>
      <c r="Y6648" s="193"/>
      <c r="Z6648" s="197">
        <v>6646</v>
      </c>
    </row>
    <row r="6649" spans="1:26" ht="14.4" x14ac:dyDescent="0.3">
      <c r="A6649" s="7">
        <v>34495</v>
      </c>
      <c r="B6649" s="191">
        <v>457.85998499999999</v>
      </c>
      <c r="C6649" s="191">
        <v>459.48001099999999</v>
      </c>
      <c r="D6649" s="191">
        <v>457.35998499999999</v>
      </c>
      <c r="E6649" s="191">
        <v>458.67001299999998</v>
      </c>
      <c r="F6649" s="192">
        <v>458.67001299999998</v>
      </c>
      <c r="G6649" s="191">
        <v>222480000</v>
      </c>
      <c r="H6649" s="194">
        <f t="shared" si="206"/>
        <v>1.7691609368309144E-3</v>
      </c>
      <c r="I6649" s="193"/>
      <c r="J6649" s="197">
        <v>6647</v>
      </c>
      <c r="K6649" s="234"/>
      <c r="L6649" s="234"/>
      <c r="M6649" s="234"/>
      <c r="N6649" s="234"/>
      <c r="O6649" s="234"/>
      <c r="P6649" s="234"/>
      <c r="Q6649" s="7">
        <v>34495</v>
      </c>
      <c r="R6649" s="234">
        <v>0.24218799999999999</v>
      </c>
      <c r="S6649" s="234">
        <v>0.24442</v>
      </c>
      <c r="T6649" s="234">
        <v>0.23549100000000001</v>
      </c>
      <c r="U6649" s="234">
        <v>0.23660700000000001</v>
      </c>
      <c r="V6649" s="192">
        <v>0.20085500000000001</v>
      </c>
      <c r="W6649" s="234">
        <v>142732800</v>
      </c>
      <c r="X6649" s="194">
        <f t="shared" si="207"/>
        <v>-1.8519875882625953E-2</v>
      </c>
      <c r="Y6649" s="193"/>
      <c r="Z6649" s="197">
        <v>6647</v>
      </c>
    </row>
    <row r="6650" spans="1:26" ht="14.4" x14ac:dyDescent="0.3">
      <c r="A6650" s="7">
        <v>34494</v>
      </c>
      <c r="B6650" s="191">
        <v>457.05999800000001</v>
      </c>
      <c r="C6650" s="191">
        <v>457.86999500000002</v>
      </c>
      <c r="D6650" s="191">
        <v>455.85998499999999</v>
      </c>
      <c r="E6650" s="191">
        <v>457.85998499999999</v>
      </c>
      <c r="F6650" s="192">
        <v>457.85998499999999</v>
      </c>
      <c r="G6650" s="191">
        <v>252870000</v>
      </c>
      <c r="H6650" s="194">
        <f t="shared" si="206"/>
        <v>1.7502888100042991E-3</v>
      </c>
      <c r="I6650" s="193"/>
      <c r="J6650" s="197">
        <v>6648</v>
      </c>
      <c r="K6650" s="234"/>
      <c r="L6650" s="234"/>
      <c r="M6650" s="234"/>
      <c r="N6650" s="234"/>
      <c r="O6650" s="234"/>
      <c r="P6650" s="234"/>
      <c r="Q6650" s="7">
        <v>34494</v>
      </c>
      <c r="R6650" s="234">
        <v>0.228795</v>
      </c>
      <c r="S6650" s="234">
        <v>0.24107100000000001</v>
      </c>
      <c r="T6650" s="234">
        <v>0.22767899999999999</v>
      </c>
      <c r="U6650" s="234">
        <v>0.24107100000000001</v>
      </c>
      <c r="V6650" s="192">
        <v>0.20464499999999999</v>
      </c>
      <c r="W6650" s="234">
        <v>293529600</v>
      </c>
      <c r="X6650" s="194">
        <f t="shared" si="207"/>
        <v>3.3492750475978848E-2</v>
      </c>
      <c r="Y6650" s="193"/>
      <c r="Z6650" s="197">
        <v>6648</v>
      </c>
    </row>
    <row r="6651" spans="1:26" ht="14.4" x14ac:dyDescent="0.3">
      <c r="A6651" s="7">
        <v>34493</v>
      </c>
      <c r="B6651" s="191">
        <v>458.209991</v>
      </c>
      <c r="C6651" s="191">
        <v>459.73998999999998</v>
      </c>
      <c r="D6651" s="191">
        <v>455.42999300000002</v>
      </c>
      <c r="E6651" s="191">
        <v>457.05999800000001</v>
      </c>
      <c r="F6651" s="192">
        <v>457.05999800000001</v>
      </c>
      <c r="G6651" s="191">
        <v>256000000</v>
      </c>
      <c r="H6651" s="194">
        <f t="shared" si="206"/>
        <v>-2.5097510368341028E-3</v>
      </c>
      <c r="I6651" s="193"/>
      <c r="J6651" s="197">
        <v>6649</v>
      </c>
      <c r="K6651" s="234"/>
      <c r="L6651" s="234"/>
      <c r="M6651" s="234"/>
      <c r="N6651" s="234"/>
      <c r="O6651" s="234"/>
      <c r="P6651" s="234"/>
      <c r="Q6651" s="7">
        <v>34493</v>
      </c>
      <c r="R6651" s="234">
        <v>0.245536</v>
      </c>
      <c r="S6651" s="234">
        <v>0.24665200000000001</v>
      </c>
      <c r="T6651" s="234">
        <v>0.23214299999999999</v>
      </c>
      <c r="U6651" s="234">
        <v>0.23325899999999999</v>
      </c>
      <c r="V6651" s="192">
        <v>0.19801299999999999</v>
      </c>
      <c r="W6651" s="234">
        <v>274164800</v>
      </c>
      <c r="X6651" s="194">
        <f t="shared" si="207"/>
        <v>-5.0001199414685699E-2</v>
      </c>
      <c r="Y6651" s="193"/>
      <c r="Z6651" s="197">
        <v>6649</v>
      </c>
    </row>
    <row r="6652" spans="1:26" ht="14.4" x14ac:dyDescent="0.3">
      <c r="A6652" s="7">
        <v>34492</v>
      </c>
      <c r="B6652" s="191">
        <v>458.88000499999998</v>
      </c>
      <c r="C6652" s="191">
        <v>459.459991</v>
      </c>
      <c r="D6652" s="191">
        <v>457.64999399999999</v>
      </c>
      <c r="E6652" s="191">
        <v>458.209991</v>
      </c>
      <c r="F6652" s="192">
        <v>458.209991</v>
      </c>
      <c r="G6652" s="191">
        <v>234680000</v>
      </c>
      <c r="H6652" s="194">
        <f t="shared" si="206"/>
        <v>-1.4601072016637128E-3</v>
      </c>
      <c r="I6652" s="193"/>
      <c r="J6652" s="197">
        <v>6650</v>
      </c>
      <c r="K6652" s="234"/>
      <c r="L6652" s="234"/>
      <c r="M6652" s="234"/>
      <c r="N6652" s="234"/>
      <c r="O6652" s="234"/>
      <c r="P6652" s="234"/>
      <c r="Q6652" s="7">
        <v>34492</v>
      </c>
      <c r="R6652" s="234">
        <v>0.24330399999999999</v>
      </c>
      <c r="S6652" s="234">
        <v>0.24776799999999999</v>
      </c>
      <c r="T6652" s="234">
        <v>0.24330399999999999</v>
      </c>
      <c r="U6652" s="234">
        <v>0.245536</v>
      </c>
      <c r="V6652" s="192">
        <v>0.20843500000000001</v>
      </c>
      <c r="W6652" s="234">
        <v>140246400</v>
      </c>
      <c r="X6652" s="194">
        <f t="shared" si="207"/>
        <v>4.5689609469509148E-3</v>
      </c>
      <c r="Y6652" s="193"/>
      <c r="Z6652" s="197">
        <v>6650</v>
      </c>
    </row>
    <row r="6653" spans="1:26" ht="14.4" x14ac:dyDescent="0.3">
      <c r="A6653" s="7">
        <v>34491</v>
      </c>
      <c r="B6653" s="191">
        <v>460.13000499999998</v>
      </c>
      <c r="C6653" s="191">
        <v>461.86999500000002</v>
      </c>
      <c r="D6653" s="191">
        <v>458.85000600000001</v>
      </c>
      <c r="E6653" s="191">
        <v>458.88000499999998</v>
      </c>
      <c r="F6653" s="192">
        <v>458.88000499999998</v>
      </c>
      <c r="G6653" s="191">
        <v>259080000</v>
      </c>
      <c r="H6653" s="194">
        <f t="shared" si="206"/>
        <v>-2.7166235333859613E-3</v>
      </c>
      <c r="I6653" s="193"/>
      <c r="J6653" s="197">
        <v>6651</v>
      </c>
      <c r="K6653" s="234"/>
      <c r="L6653" s="234"/>
      <c r="M6653" s="234"/>
      <c r="N6653" s="234"/>
      <c r="O6653" s="234"/>
      <c r="P6653" s="234"/>
      <c r="Q6653" s="7">
        <v>34491</v>
      </c>
      <c r="R6653" s="234">
        <v>0.245536</v>
      </c>
      <c r="S6653" s="234">
        <v>0.24776799999999999</v>
      </c>
      <c r="T6653" s="234">
        <v>0.24107100000000001</v>
      </c>
      <c r="U6653" s="234">
        <v>0.24442</v>
      </c>
      <c r="V6653" s="192">
        <v>0.207487</v>
      </c>
      <c r="W6653" s="234">
        <v>126033600</v>
      </c>
      <c r="X6653" s="194">
        <f t="shared" si="207"/>
        <v>-9.0504436866588704E-3</v>
      </c>
      <c r="Y6653" s="193"/>
      <c r="Z6653" s="197">
        <v>6651</v>
      </c>
    </row>
    <row r="6654" spans="1:26" ht="14.4" x14ac:dyDescent="0.3">
      <c r="A6654" s="7">
        <v>34488</v>
      </c>
      <c r="B6654" s="191">
        <v>457.64999399999999</v>
      </c>
      <c r="C6654" s="191">
        <v>460.85998499999999</v>
      </c>
      <c r="D6654" s="191">
        <v>456.26998900000001</v>
      </c>
      <c r="E6654" s="191">
        <v>460.13000499999998</v>
      </c>
      <c r="F6654" s="192">
        <v>460.13000499999998</v>
      </c>
      <c r="G6654" s="191">
        <v>271490000</v>
      </c>
      <c r="H6654" s="194">
        <f t="shared" si="206"/>
        <v>5.4190124167247129E-3</v>
      </c>
      <c r="I6654" s="193"/>
      <c r="J6654" s="197">
        <v>6652</v>
      </c>
      <c r="K6654" s="234"/>
      <c r="L6654" s="234"/>
      <c r="M6654" s="234"/>
      <c r="N6654" s="234"/>
      <c r="O6654" s="234"/>
      <c r="P6654" s="234"/>
      <c r="Q6654" s="7">
        <v>34488</v>
      </c>
      <c r="R6654" s="234">
        <v>0.24218799999999999</v>
      </c>
      <c r="S6654" s="234">
        <v>0.25</v>
      </c>
      <c r="T6654" s="234">
        <v>0.238839</v>
      </c>
      <c r="U6654" s="234">
        <v>0.24665200000000001</v>
      </c>
      <c r="V6654" s="192">
        <v>0.20938200000000001</v>
      </c>
      <c r="W6654" s="234">
        <v>353684800</v>
      </c>
      <c r="X6654" s="194">
        <f t="shared" si="207"/>
        <v>9.1331023148438582E-3</v>
      </c>
      <c r="Y6654" s="193"/>
      <c r="Z6654" s="197">
        <v>6652</v>
      </c>
    </row>
    <row r="6655" spans="1:26" ht="14.4" x14ac:dyDescent="0.3">
      <c r="A6655" s="7">
        <v>34487</v>
      </c>
      <c r="B6655" s="191">
        <v>457.61999500000002</v>
      </c>
      <c r="C6655" s="191">
        <v>458.5</v>
      </c>
      <c r="D6655" s="191">
        <v>457.26001000000002</v>
      </c>
      <c r="E6655" s="191">
        <v>457.64999399999999</v>
      </c>
      <c r="F6655" s="192">
        <v>457.64999399999999</v>
      </c>
      <c r="G6655" s="191">
        <v>271630000</v>
      </c>
      <c r="H6655" s="194">
        <f t="shared" si="206"/>
        <v>4.3679391171060963E-5</v>
      </c>
      <c r="I6655" s="193"/>
      <c r="J6655" s="197">
        <v>6653</v>
      </c>
      <c r="K6655" s="234"/>
      <c r="L6655" s="234"/>
      <c r="M6655" s="234"/>
      <c r="N6655" s="234"/>
      <c r="O6655" s="234"/>
      <c r="P6655" s="234"/>
      <c r="Q6655" s="7">
        <v>34487</v>
      </c>
      <c r="R6655" s="234">
        <v>0.25334800000000002</v>
      </c>
      <c r="S6655" s="234">
        <v>0.25446400000000002</v>
      </c>
      <c r="T6655" s="234">
        <v>0.24218799999999999</v>
      </c>
      <c r="U6655" s="234">
        <v>0.24442</v>
      </c>
      <c r="V6655" s="192">
        <v>0.207487</v>
      </c>
      <c r="W6655" s="234">
        <v>384921600</v>
      </c>
      <c r="X6655" s="194">
        <f t="shared" si="207"/>
        <v>-3.0973430662388668E-2</v>
      </c>
      <c r="Y6655" s="193"/>
      <c r="Z6655" s="197">
        <v>6653</v>
      </c>
    </row>
    <row r="6656" spans="1:26" ht="14.4" x14ac:dyDescent="0.3">
      <c r="A6656" s="7">
        <v>34486</v>
      </c>
      <c r="B6656" s="191">
        <v>456.5</v>
      </c>
      <c r="C6656" s="191">
        <v>458.290009</v>
      </c>
      <c r="D6656" s="191">
        <v>453.98998999999998</v>
      </c>
      <c r="E6656" s="191">
        <v>457.63000499999998</v>
      </c>
      <c r="F6656" s="192">
        <v>457.63000499999998</v>
      </c>
      <c r="G6656" s="191">
        <v>279910000</v>
      </c>
      <c r="H6656" s="194">
        <f t="shared" si="206"/>
        <v>2.4753669222343545E-3</v>
      </c>
      <c r="I6656" s="193"/>
      <c r="J6656" s="197">
        <v>6654</v>
      </c>
      <c r="K6656" s="234"/>
      <c r="L6656" s="234"/>
      <c r="M6656" s="234"/>
      <c r="N6656" s="234"/>
      <c r="O6656" s="234"/>
      <c r="P6656" s="234"/>
      <c r="Q6656" s="7">
        <v>34486</v>
      </c>
      <c r="R6656" s="234">
        <v>0.25446400000000002</v>
      </c>
      <c r="S6656" s="234">
        <v>0.25557999999999997</v>
      </c>
      <c r="T6656" s="234">
        <v>0.24888399999999999</v>
      </c>
      <c r="U6656" s="234">
        <v>0.25223200000000001</v>
      </c>
      <c r="V6656" s="192">
        <v>0.214119</v>
      </c>
      <c r="W6656" s="234">
        <v>385761600</v>
      </c>
      <c r="X6656" s="194">
        <f t="shared" si="207"/>
        <v>-3.4190501535866211E-2</v>
      </c>
      <c r="Y6656" s="193"/>
      <c r="Z6656" s="197">
        <v>6654</v>
      </c>
    </row>
    <row r="6657" spans="1:26" ht="14.4" x14ac:dyDescent="0.3">
      <c r="A6657" s="7">
        <v>34485</v>
      </c>
      <c r="B6657" s="191">
        <v>457.32000699999998</v>
      </c>
      <c r="C6657" s="191">
        <v>457.60998499999999</v>
      </c>
      <c r="D6657" s="191">
        <v>455.16000400000001</v>
      </c>
      <c r="E6657" s="191">
        <v>456.5</v>
      </c>
      <c r="F6657" s="192">
        <v>456.5</v>
      </c>
      <c r="G6657" s="191">
        <v>216700000</v>
      </c>
      <c r="H6657" s="194">
        <f t="shared" si="206"/>
        <v>-1.814853658393533E-3</v>
      </c>
      <c r="I6657" s="193"/>
      <c r="J6657" s="197">
        <v>6655</v>
      </c>
      <c r="K6657" s="234"/>
      <c r="L6657" s="234"/>
      <c r="M6657" s="234"/>
      <c r="N6657" s="234"/>
      <c r="O6657" s="234"/>
      <c r="P6657" s="234"/>
      <c r="Q6657" s="7">
        <v>34485</v>
      </c>
      <c r="R6657" s="234">
        <v>0.26339299999999999</v>
      </c>
      <c r="S6657" s="234">
        <v>0.26339299999999999</v>
      </c>
      <c r="T6657" s="234">
        <v>0.25446400000000002</v>
      </c>
      <c r="U6657" s="234">
        <v>0.26116099999999998</v>
      </c>
      <c r="V6657" s="192">
        <v>0.22169900000000001</v>
      </c>
      <c r="W6657" s="234">
        <v>257398400</v>
      </c>
      <c r="X6657" s="194">
        <f t="shared" si="207"/>
        <v>-2.2960746378504125E-2</v>
      </c>
      <c r="Y6657" s="193"/>
      <c r="Z6657" s="197">
        <v>6655</v>
      </c>
    </row>
    <row r="6658" spans="1:26" ht="14.4" x14ac:dyDescent="0.3">
      <c r="A6658" s="7">
        <v>34481</v>
      </c>
      <c r="B6658" s="191">
        <v>457.02999899999998</v>
      </c>
      <c r="C6658" s="191">
        <v>457.32998700000002</v>
      </c>
      <c r="D6658" s="191">
        <v>454.67001299999998</v>
      </c>
      <c r="E6658" s="191">
        <v>457.32998700000002</v>
      </c>
      <c r="F6658" s="192">
        <v>457.32998700000002</v>
      </c>
      <c r="G6658" s="191">
        <v>186430000</v>
      </c>
      <c r="H6658" s="194">
        <f t="shared" si="206"/>
        <v>5.9070800591043979E-4</v>
      </c>
      <c r="I6658" s="193"/>
      <c r="J6658" s="197">
        <v>6656</v>
      </c>
      <c r="K6658" s="234"/>
      <c r="L6658" s="234"/>
      <c r="M6658" s="234"/>
      <c r="N6658" s="234"/>
      <c r="O6658" s="234"/>
      <c r="P6658" s="234"/>
      <c r="Q6658" s="7">
        <v>34481</v>
      </c>
      <c r="R6658" s="234">
        <v>0.27008900000000002</v>
      </c>
      <c r="S6658" s="234">
        <v>0.27455400000000002</v>
      </c>
      <c r="T6658" s="234">
        <v>0.26339299999999999</v>
      </c>
      <c r="U6658" s="234">
        <v>0.26729900000000001</v>
      </c>
      <c r="V6658" s="192">
        <v>0.226909</v>
      </c>
      <c r="W6658" s="234">
        <v>108684800</v>
      </c>
      <c r="X6658" s="194">
        <f t="shared" si="207"/>
        <v>-1.4574511975332759E-2</v>
      </c>
      <c r="Y6658" s="193"/>
      <c r="Z6658" s="197">
        <v>6656</v>
      </c>
    </row>
    <row r="6659" spans="1:26" ht="14.4" x14ac:dyDescent="0.3">
      <c r="A6659" s="7">
        <v>34480</v>
      </c>
      <c r="B6659" s="191">
        <v>456.32998700000002</v>
      </c>
      <c r="C6659" s="191">
        <v>457.76998900000001</v>
      </c>
      <c r="D6659" s="191">
        <v>455.790009</v>
      </c>
      <c r="E6659" s="191">
        <v>457.05999800000001</v>
      </c>
      <c r="F6659" s="192">
        <v>457.05999800000001</v>
      </c>
      <c r="G6659" s="191">
        <v>255740000</v>
      </c>
      <c r="H6659" s="194">
        <f t="shared" si="206"/>
        <v>1.5777753567759207E-3</v>
      </c>
      <c r="I6659" s="193"/>
      <c r="J6659" s="197">
        <v>6657</v>
      </c>
      <c r="K6659" s="234"/>
      <c r="L6659" s="234"/>
      <c r="M6659" s="234"/>
      <c r="N6659" s="234"/>
      <c r="O6659" s="234"/>
      <c r="P6659" s="234"/>
      <c r="Q6659" s="7">
        <v>34480</v>
      </c>
      <c r="R6659" s="234">
        <v>0.28125</v>
      </c>
      <c r="S6659" s="234">
        <v>0.28125</v>
      </c>
      <c r="T6659" s="234">
        <v>0.27008900000000002</v>
      </c>
      <c r="U6659" s="234">
        <v>0.27232099999999998</v>
      </c>
      <c r="V6659" s="192">
        <v>0.230265</v>
      </c>
      <c r="W6659" s="234">
        <v>73035200</v>
      </c>
      <c r="X6659" s="194">
        <f t="shared" si="207"/>
        <v>-2.3998948827391526E-2</v>
      </c>
      <c r="Y6659" s="193"/>
      <c r="Z6659" s="197">
        <v>6657</v>
      </c>
    </row>
    <row r="6660" spans="1:26" ht="14.4" x14ac:dyDescent="0.3">
      <c r="A6660" s="7">
        <v>34479</v>
      </c>
      <c r="B6660" s="191">
        <v>454.83999599999999</v>
      </c>
      <c r="C6660" s="191">
        <v>456.33999599999999</v>
      </c>
      <c r="D6660" s="191">
        <v>452.20001200000002</v>
      </c>
      <c r="E6660" s="191">
        <v>456.33999599999999</v>
      </c>
      <c r="F6660" s="192">
        <v>456.33999599999999</v>
      </c>
      <c r="G6660" s="191">
        <v>254420000</v>
      </c>
      <c r="H6660" s="194">
        <f t="shared" ref="H6660:H6723" si="208">(F6660-F6661)/F6661</f>
        <v>3.3640377448342237E-3</v>
      </c>
      <c r="I6660" s="193"/>
      <c r="J6660" s="197">
        <v>6658</v>
      </c>
      <c r="K6660" s="234"/>
      <c r="L6660" s="234"/>
      <c r="M6660" s="234"/>
      <c r="N6660" s="234"/>
      <c r="O6660" s="234"/>
      <c r="P6660" s="234"/>
      <c r="Q6660" s="7">
        <v>34479</v>
      </c>
      <c r="R6660" s="234">
        <v>0.27008900000000002</v>
      </c>
      <c r="S6660" s="234">
        <v>0.28348200000000001</v>
      </c>
      <c r="T6660" s="234">
        <v>0.26785700000000001</v>
      </c>
      <c r="U6660" s="234">
        <v>0.27901799999999999</v>
      </c>
      <c r="V6660" s="192">
        <v>0.235927</v>
      </c>
      <c r="W6660" s="234">
        <v>136113600</v>
      </c>
      <c r="X6660" s="194">
        <f t="shared" ref="X6660:X6723" si="209">(V6660-V6661)/V6661</f>
        <v>1.6260898032323653E-2</v>
      </c>
      <c r="Y6660" s="193"/>
      <c r="Z6660" s="197">
        <v>6658</v>
      </c>
    </row>
    <row r="6661" spans="1:26" ht="14.4" x14ac:dyDescent="0.3">
      <c r="A6661" s="7">
        <v>34478</v>
      </c>
      <c r="B6661" s="191">
        <v>453.209991</v>
      </c>
      <c r="C6661" s="191">
        <v>456.76998900000001</v>
      </c>
      <c r="D6661" s="191">
        <v>453.209991</v>
      </c>
      <c r="E6661" s="191">
        <v>454.80999800000001</v>
      </c>
      <c r="F6661" s="192">
        <v>454.80999800000001</v>
      </c>
      <c r="G6661" s="191">
        <v>280040000</v>
      </c>
      <c r="H6661" s="194">
        <f t="shared" si="208"/>
        <v>3.5524844602166342E-3</v>
      </c>
      <c r="I6661" s="193"/>
      <c r="J6661" s="197">
        <v>6659</v>
      </c>
      <c r="K6661" s="234"/>
      <c r="L6661" s="234"/>
      <c r="M6661" s="234"/>
      <c r="N6661" s="234"/>
      <c r="O6661" s="234"/>
      <c r="P6661" s="234"/>
      <c r="Q6661" s="7">
        <v>34478</v>
      </c>
      <c r="R6661" s="234">
        <v>0.27678599999999998</v>
      </c>
      <c r="S6661" s="234">
        <v>0.27901799999999999</v>
      </c>
      <c r="T6661" s="234">
        <v>0.27008900000000002</v>
      </c>
      <c r="U6661" s="234">
        <v>0.27455400000000002</v>
      </c>
      <c r="V6661" s="192">
        <v>0.232152</v>
      </c>
      <c r="W6661" s="234">
        <v>126448000</v>
      </c>
      <c r="X6661" s="194">
        <f t="shared" si="209"/>
        <v>8.1949058693244724E-3</v>
      </c>
      <c r="Y6661" s="193"/>
      <c r="Z6661" s="197">
        <v>6659</v>
      </c>
    </row>
    <row r="6662" spans="1:26" ht="14.4" x14ac:dyDescent="0.3">
      <c r="A6662" s="7">
        <v>34477</v>
      </c>
      <c r="B6662" s="191">
        <v>454.92001299999998</v>
      </c>
      <c r="C6662" s="191">
        <v>454.92001299999998</v>
      </c>
      <c r="D6662" s="191">
        <v>451.790009</v>
      </c>
      <c r="E6662" s="191">
        <v>453.20001200000002</v>
      </c>
      <c r="F6662" s="192">
        <v>453.20001200000002</v>
      </c>
      <c r="G6662" s="191">
        <v>249420000</v>
      </c>
      <c r="H6662" s="194">
        <f t="shared" si="208"/>
        <v>-3.7808866412741616E-3</v>
      </c>
      <c r="I6662" s="193"/>
      <c r="J6662" s="197">
        <v>6660</v>
      </c>
      <c r="K6662" s="234"/>
      <c r="L6662" s="234"/>
      <c r="M6662" s="234"/>
      <c r="N6662" s="234"/>
      <c r="O6662" s="234"/>
      <c r="P6662" s="234"/>
      <c r="Q6662" s="7">
        <v>34477</v>
      </c>
      <c r="R6662" s="234">
        <v>0.27678599999999998</v>
      </c>
      <c r="S6662" s="234">
        <v>0.27901799999999999</v>
      </c>
      <c r="T6662" s="234">
        <v>0.26785700000000001</v>
      </c>
      <c r="U6662" s="234">
        <v>0.27232099999999998</v>
      </c>
      <c r="V6662" s="192">
        <v>0.230265</v>
      </c>
      <c r="W6662" s="234">
        <v>119952000</v>
      </c>
      <c r="X6662" s="194">
        <f t="shared" si="209"/>
        <v>-1.8105760497375389E-2</v>
      </c>
      <c r="Y6662" s="193"/>
      <c r="Z6662" s="197">
        <v>6660</v>
      </c>
    </row>
    <row r="6663" spans="1:26" ht="14.4" x14ac:dyDescent="0.3">
      <c r="A6663" s="7">
        <v>34474</v>
      </c>
      <c r="B6663" s="191">
        <v>456.48001099999999</v>
      </c>
      <c r="C6663" s="191">
        <v>456.48001099999999</v>
      </c>
      <c r="D6663" s="191">
        <v>454.22000100000002</v>
      </c>
      <c r="E6663" s="191">
        <v>454.92001299999998</v>
      </c>
      <c r="F6663" s="192">
        <v>454.92001299999998</v>
      </c>
      <c r="G6663" s="191">
        <v>295180000</v>
      </c>
      <c r="H6663" s="194">
        <f t="shared" si="208"/>
        <v>-3.4174508464950228E-3</v>
      </c>
      <c r="I6663" s="193"/>
      <c r="J6663" s="197">
        <v>6661</v>
      </c>
      <c r="K6663" s="234"/>
      <c r="L6663" s="234"/>
      <c r="M6663" s="234"/>
      <c r="N6663" s="234"/>
      <c r="O6663" s="234"/>
      <c r="P6663" s="234"/>
      <c r="Q6663" s="7">
        <v>34474</v>
      </c>
      <c r="R6663" s="234">
        <v>0.28348200000000001</v>
      </c>
      <c r="S6663" s="234">
        <v>0.28794599999999998</v>
      </c>
      <c r="T6663" s="234">
        <v>0.27678599999999998</v>
      </c>
      <c r="U6663" s="234">
        <v>0.27734399999999998</v>
      </c>
      <c r="V6663" s="192">
        <v>0.234511</v>
      </c>
      <c r="W6663" s="234">
        <v>98145600</v>
      </c>
      <c r="X6663" s="194">
        <f t="shared" si="209"/>
        <v>-3.307591131928439E-2</v>
      </c>
      <c r="Y6663" s="193"/>
      <c r="Z6663" s="197">
        <v>6661</v>
      </c>
    </row>
    <row r="6664" spans="1:26" ht="14.4" x14ac:dyDescent="0.3">
      <c r="A6664" s="7">
        <v>34473</v>
      </c>
      <c r="B6664" s="191">
        <v>453.69000199999999</v>
      </c>
      <c r="C6664" s="191">
        <v>456.88000499999998</v>
      </c>
      <c r="D6664" s="191">
        <v>453</v>
      </c>
      <c r="E6664" s="191">
        <v>456.48001099999999</v>
      </c>
      <c r="F6664" s="192">
        <v>456.48001099999999</v>
      </c>
      <c r="G6664" s="191">
        <v>303680000</v>
      </c>
      <c r="H6664" s="194">
        <f t="shared" si="208"/>
        <v>6.1495933075465872E-3</v>
      </c>
      <c r="I6664" s="193"/>
      <c r="J6664" s="197">
        <v>6662</v>
      </c>
      <c r="K6664" s="234"/>
      <c r="L6664" s="234"/>
      <c r="M6664" s="234"/>
      <c r="N6664" s="234"/>
      <c r="O6664" s="234"/>
      <c r="P6664" s="234"/>
      <c r="Q6664" s="7">
        <v>34473</v>
      </c>
      <c r="R6664" s="234">
        <v>0.27455400000000002</v>
      </c>
      <c r="S6664" s="234">
        <v>0.29017900000000002</v>
      </c>
      <c r="T6664" s="234">
        <v>0.27232099999999998</v>
      </c>
      <c r="U6664" s="234">
        <v>0.28682999999999997</v>
      </c>
      <c r="V6664" s="192">
        <v>0.242533</v>
      </c>
      <c r="W6664" s="234">
        <v>273582400</v>
      </c>
      <c r="X6664" s="194">
        <f t="shared" si="209"/>
        <v>4.898186913947615E-2</v>
      </c>
      <c r="Y6664" s="193"/>
      <c r="Z6664" s="197">
        <v>6662</v>
      </c>
    </row>
    <row r="6665" spans="1:26" ht="14.4" x14ac:dyDescent="0.3">
      <c r="A6665" s="7">
        <v>34472</v>
      </c>
      <c r="B6665" s="191">
        <v>449.39001500000001</v>
      </c>
      <c r="C6665" s="191">
        <v>454.45001200000002</v>
      </c>
      <c r="D6665" s="191">
        <v>448.86999500000002</v>
      </c>
      <c r="E6665" s="191">
        <v>453.69000199999999</v>
      </c>
      <c r="F6665" s="192">
        <v>453.69000199999999</v>
      </c>
      <c r="G6665" s="191">
        <v>337670000</v>
      </c>
      <c r="H6665" s="194">
        <f t="shared" si="208"/>
        <v>9.6134745267092772E-3</v>
      </c>
      <c r="I6665" s="193"/>
      <c r="J6665" s="197">
        <v>6663</v>
      </c>
      <c r="K6665" s="234"/>
      <c r="L6665" s="234"/>
      <c r="M6665" s="234"/>
      <c r="N6665" s="234"/>
      <c r="O6665" s="234"/>
      <c r="P6665" s="234"/>
      <c r="Q6665" s="7">
        <v>34472</v>
      </c>
      <c r="R6665" s="234">
        <v>0.265625</v>
      </c>
      <c r="S6665" s="234">
        <v>0.27455400000000002</v>
      </c>
      <c r="T6665" s="234">
        <v>0.26116099999999998</v>
      </c>
      <c r="U6665" s="234">
        <v>0.27343800000000001</v>
      </c>
      <c r="V6665" s="192">
        <v>0.231208</v>
      </c>
      <c r="W6665" s="234">
        <v>123860800</v>
      </c>
      <c r="X6665" s="194">
        <f t="shared" si="209"/>
        <v>4.2552903670903773E-2</v>
      </c>
      <c r="Y6665" s="193"/>
      <c r="Z6665" s="197">
        <v>6663</v>
      </c>
    </row>
    <row r="6666" spans="1:26" ht="14.4" x14ac:dyDescent="0.3">
      <c r="A6666" s="7">
        <v>34471</v>
      </c>
      <c r="B6666" s="191">
        <v>444.48998999999998</v>
      </c>
      <c r="C6666" s="191">
        <v>449.36999500000002</v>
      </c>
      <c r="D6666" s="191">
        <v>443.70001200000002</v>
      </c>
      <c r="E6666" s="191">
        <v>449.36999500000002</v>
      </c>
      <c r="F6666" s="192">
        <v>449.36999500000002</v>
      </c>
      <c r="G6666" s="191">
        <v>311280000</v>
      </c>
      <c r="H6666" s="194">
        <f t="shared" si="208"/>
        <v>1.0978886161193507E-2</v>
      </c>
      <c r="I6666" s="193"/>
      <c r="J6666" s="197">
        <v>6664</v>
      </c>
      <c r="K6666" s="234"/>
      <c r="L6666" s="234"/>
      <c r="M6666" s="234"/>
      <c r="N6666" s="234"/>
      <c r="O6666" s="234"/>
      <c r="P6666" s="234"/>
      <c r="Q6666" s="7">
        <v>34471</v>
      </c>
      <c r="R6666" s="234">
        <v>0.265625</v>
      </c>
      <c r="S6666" s="234">
        <v>0.265625</v>
      </c>
      <c r="T6666" s="234">
        <v>0.25669599999999998</v>
      </c>
      <c r="U6666" s="234">
        <v>0.26227699999999998</v>
      </c>
      <c r="V6666" s="192">
        <v>0.221771</v>
      </c>
      <c r="W6666" s="234">
        <v>180107200</v>
      </c>
      <c r="X6666" s="194">
        <f t="shared" si="209"/>
        <v>-4.2386009024987107E-3</v>
      </c>
      <c r="Y6666" s="193"/>
      <c r="Z6666" s="197">
        <v>6664</v>
      </c>
    </row>
    <row r="6667" spans="1:26" ht="14.4" x14ac:dyDescent="0.3">
      <c r="A6667" s="7">
        <v>34470</v>
      </c>
      <c r="B6667" s="191">
        <v>444.14999399999999</v>
      </c>
      <c r="C6667" s="191">
        <v>445.82000699999998</v>
      </c>
      <c r="D6667" s="191">
        <v>443.61999500000002</v>
      </c>
      <c r="E6667" s="191">
        <v>444.48998999999998</v>
      </c>
      <c r="F6667" s="192">
        <v>444.48998999999998</v>
      </c>
      <c r="G6667" s="191">
        <v>234700000</v>
      </c>
      <c r="H6667" s="194">
        <f t="shared" si="208"/>
        <v>7.8798349209758135E-4</v>
      </c>
      <c r="I6667" s="193"/>
      <c r="J6667" s="197">
        <v>6665</v>
      </c>
      <c r="K6667" s="234"/>
      <c r="L6667" s="234"/>
      <c r="M6667" s="234"/>
      <c r="N6667" s="234"/>
      <c r="O6667" s="234"/>
      <c r="P6667" s="234"/>
      <c r="Q6667" s="7">
        <v>34470</v>
      </c>
      <c r="R6667" s="234">
        <v>0.26785700000000001</v>
      </c>
      <c r="S6667" s="234">
        <v>0.27232099999999998</v>
      </c>
      <c r="T6667" s="234">
        <v>0.26339299999999999</v>
      </c>
      <c r="U6667" s="234">
        <v>0.26339299999999999</v>
      </c>
      <c r="V6667" s="192">
        <v>0.222715</v>
      </c>
      <c r="W6667" s="234">
        <v>135385600</v>
      </c>
      <c r="X6667" s="194">
        <f t="shared" si="209"/>
        <v>-1.6667402534328229E-2</v>
      </c>
      <c r="Y6667" s="193"/>
      <c r="Z6667" s="197">
        <v>6665</v>
      </c>
    </row>
    <row r="6668" spans="1:26" ht="14.4" x14ac:dyDescent="0.3">
      <c r="A6668" s="7">
        <v>34467</v>
      </c>
      <c r="B6668" s="191">
        <v>443.61999500000002</v>
      </c>
      <c r="C6668" s="191">
        <v>444.72000100000002</v>
      </c>
      <c r="D6668" s="191">
        <v>441.209991</v>
      </c>
      <c r="E6668" s="191">
        <v>444.14001500000001</v>
      </c>
      <c r="F6668" s="192">
        <v>444.14001500000001</v>
      </c>
      <c r="G6668" s="191">
        <v>252070000</v>
      </c>
      <c r="H6668" s="194">
        <f t="shared" si="208"/>
        <v>8.7890704225353309E-4</v>
      </c>
      <c r="I6668" s="193"/>
      <c r="J6668" s="197">
        <v>6666</v>
      </c>
      <c r="K6668" s="234"/>
      <c r="L6668" s="234"/>
      <c r="M6668" s="234"/>
      <c r="N6668" s="234"/>
      <c r="O6668" s="234"/>
      <c r="P6668" s="234"/>
      <c r="Q6668" s="7">
        <v>34467</v>
      </c>
      <c r="R6668" s="234">
        <v>0.265625</v>
      </c>
      <c r="S6668" s="234">
        <v>0.27232099999999998</v>
      </c>
      <c r="T6668" s="234">
        <v>0.26116099999999998</v>
      </c>
      <c r="U6668" s="234">
        <v>0.26785700000000001</v>
      </c>
      <c r="V6668" s="192">
        <v>0.22649</v>
      </c>
      <c r="W6668" s="234">
        <v>92612800</v>
      </c>
      <c r="X6668" s="194">
        <f t="shared" si="209"/>
        <v>1.0529603355195649E-2</v>
      </c>
      <c r="Y6668" s="193"/>
      <c r="Z6668" s="197">
        <v>6666</v>
      </c>
    </row>
    <row r="6669" spans="1:26" ht="14.4" x14ac:dyDescent="0.3">
      <c r="A6669" s="7">
        <v>34466</v>
      </c>
      <c r="B6669" s="191">
        <v>441.5</v>
      </c>
      <c r="C6669" s="191">
        <v>444.79998799999998</v>
      </c>
      <c r="D6669" s="191">
        <v>441.5</v>
      </c>
      <c r="E6669" s="191">
        <v>443.75</v>
      </c>
      <c r="F6669" s="192">
        <v>443.75</v>
      </c>
      <c r="G6669" s="191">
        <v>272770000</v>
      </c>
      <c r="H6669" s="194">
        <f t="shared" si="208"/>
        <v>5.1190515100920471E-3</v>
      </c>
      <c r="I6669" s="193"/>
      <c r="J6669" s="197">
        <v>6667</v>
      </c>
      <c r="K6669" s="234"/>
      <c r="L6669" s="234"/>
      <c r="M6669" s="234"/>
      <c r="N6669" s="234"/>
      <c r="O6669" s="234"/>
      <c r="P6669" s="234"/>
      <c r="Q6669" s="7">
        <v>34466</v>
      </c>
      <c r="R6669" s="234">
        <v>0.27232099999999998</v>
      </c>
      <c r="S6669" s="234">
        <v>0.27455400000000002</v>
      </c>
      <c r="T6669" s="234">
        <v>0.26339299999999999</v>
      </c>
      <c r="U6669" s="234">
        <v>0.265067</v>
      </c>
      <c r="V6669" s="192">
        <v>0.22413</v>
      </c>
      <c r="W6669" s="234">
        <v>107105600</v>
      </c>
      <c r="X6669" s="194">
        <f t="shared" si="209"/>
        <v>-1.8596443599837115E-2</v>
      </c>
      <c r="Y6669" s="193"/>
      <c r="Z6669" s="197">
        <v>6667</v>
      </c>
    </row>
    <row r="6670" spans="1:26" ht="14.4" x14ac:dyDescent="0.3">
      <c r="A6670" s="7">
        <v>34465</v>
      </c>
      <c r="B6670" s="191">
        <v>446.02999899999998</v>
      </c>
      <c r="C6670" s="191">
        <v>446.02999899999998</v>
      </c>
      <c r="D6670" s="191">
        <v>440.77999899999998</v>
      </c>
      <c r="E6670" s="191">
        <v>441.48998999999998</v>
      </c>
      <c r="F6670" s="192">
        <v>441.48998999999998</v>
      </c>
      <c r="G6670" s="191">
        <v>277400000</v>
      </c>
      <c r="H6670" s="194">
        <f t="shared" si="208"/>
        <v>-1.0134346536303176E-2</v>
      </c>
      <c r="I6670" s="193"/>
      <c r="J6670" s="197">
        <v>6668</v>
      </c>
      <c r="K6670" s="234"/>
      <c r="L6670" s="234"/>
      <c r="M6670" s="234"/>
      <c r="N6670" s="234"/>
      <c r="O6670" s="234"/>
      <c r="P6670" s="234"/>
      <c r="Q6670" s="7">
        <v>34465</v>
      </c>
      <c r="R6670" s="234">
        <v>0.27678599999999998</v>
      </c>
      <c r="S6670" s="234">
        <v>0.28125</v>
      </c>
      <c r="T6670" s="234">
        <v>0.265625</v>
      </c>
      <c r="U6670" s="234">
        <v>0.27008900000000002</v>
      </c>
      <c r="V6670" s="192">
        <v>0.228377</v>
      </c>
      <c r="W6670" s="234">
        <v>145521600</v>
      </c>
      <c r="X6670" s="194">
        <f t="shared" si="209"/>
        <v>-2.4192549105063688E-2</v>
      </c>
      <c r="Y6670" s="193"/>
      <c r="Z6670" s="197">
        <v>6668</v>
      </c>
    </row>
    <row r="6671" spans="1:26" ht="14.4" x14ac:dyDescent="0.3">
      <c r="A6671" s="7">
        <v>34464</v>
      </c>
      <c r="B6671" s="191">
        <v>442.36999500000002</v>
      </c>
      <c r="C6671" s="191">
        <v>446.83999599999999</v>
      </c>
      <c r="D6671" s="191">
        <v>442.36999500000002</v>
      </c>
      <c r="E6671" s="191">
        <v>446.01001000000002</v>
      </c>
      <c r="F6671" s="192">
        <v>446.01001000000002</v>
      </c>
      <c r="G6671" s="191">
        <v>297660000</v>
      </c>
      <c r="H6671" s="194">
        <f t="shared" si="208"/>
        <v>8.342383210353058E-3</v>
      </c>
      <c r="I6671" s="193"/>
      <c r="J6671" s="197">
        <v>6669</v>
      </c>
      <c r="K6671" s="234"/>
      <c r="L6671" s="234"/>
      <c r="M6671" s="234"/>
      <c r="N6671" s="234"/>
      <c r="O6671" s="234"/>
      <c r="P6671" s="234"/>
      <c r="Q6671" s="7">
        <v>34464</v>
      </c>
      <c r="R6671" s="234">
        <v>0.28348200000000001</v>
      </c>
      <c r="S6671" s="234">
        <v>0.28571400000000002</v>
      </c>
      <c r="T6671" s="234">
        <v>0.27678599999999998</v>
      </c>
      <c r="U6671" s="234">
        <v>0.27678599999999998</v>
      </c>
      <c r="V6671" s="192">
        <v>0.234039</v>
      </c>
      <c r="W6671" s="234">
        <v>146843200</v>
      </c>
      <c r="X6671" s="194">
        <f t="shared" si="209"/>
        <v>-8.0024753419489954E-3</v>
      </c>
      <c r="Y6671" s="193"/>
      <c r="Z6671" s="197">
        <v>6669</v>
      </c>
    </row>
    <row r="6672" spans="1:26" ht="14.4" x14ac:dyDescent="0.3">
      <c r="A6672" s="7">
        <v>34463</v>
      </c>
      <c r="B6672" s="191">
        <v>447.82000699999998</v>
      </c>
      <c r="C6672" s="191">
        <v>447.82000699999998</v>
      </c>
      <c r="D6672" s="191">
        <v>441.83999599999999</v>
      </c>
      <c r="E6672" s="191">
        <v>442.32000699999998</v>
      </c>
      <c r="F6672" s="192">
        <v>442.32000699999998</v>
      </c>
      <c r="G6672" s="191">
        <v>250870000</v>
      </c>
      <c r="H6672" s="194">
        <f t="shared" si="208"/>
        <v>-1.2281720142083782E-2</v>
      </c>
      <c r="I6672" s="193"/>
      <c r="J6672" s="197">
        <v>6670</v>
      </c>
      <c r="K6672" s="234"/>
      <c r="L6672" s="234"/>
      <c r="M6672" s="234"/>
      <c r="N6672" s="234"/>
      <c r="O6672" s="234"/>
      <c r="P6672" s="234"/>
      <c r="Q6672" s="7">
        <v>34463</v>
      </c>
      <c r="R6672" s="234">
        <v>0.28794599999999998</v>
      </c>
      <c r="S6672" s="234">
        <v>0.29017900000000002</v>
      </c>
      <c r="T6672" s="234">
        <v>0.27455400000000002</v>
      </c>
      <c r="U6672" s="234">
        <v>0.27901799999999999</v>
      </c>
      <c r="V6672" s="192">
        <v>0.235927</v>
      </c>
      <c r="W6672" s="234">
        <v>140470400</v>
      </c>
      <c r="X6672" s="194">
        <f t="shared" si="209"/>
        <v>-3.2879958023841145E-2</v>
      </c>
      <c r="Y6672" s="193"/>
      <c r="Z6672" s="197">
        <v>6670</v>
      </c>
    </row>
    <row r="6673" spans="1:26" ht="14.4" x14ac:dyDescent="0.3">
      <c r="A6673" s="7">
        <v>34460</v>
      </c>
      <c r="B6673" s="191">
        <v>451.36999500000002</v>
      </c>
      <c r="C6673" s="191">
        <v>451.36999500000002</v>
      </c>
      <c r="D6673" s="191">
        <v>445.64001500000001</v>
      </c>
      <c r="E6673" s="191">
        <v>447.82000699999998</v>
      </c>
      <c r="F6673" s="192">
        <v>447.82000699999998</v>
      </c>
      <c r="G6673" s="191">
        <v>291910000</v>
      </c>
      <c r="H6673" s="194">
        <f t="shared" si="208"/>
        <v>-7.8869200242930732E-3</v>
      </c>
      <c r="I6673" s="193"/>
      <c r="J6673" s="197">
        <v>6671</v>
      </c>
      <c r="K6673" s="234"/>
      <c r="L6673" s="234"/>
      <c r="M6673" s="234"/>
      <c r="N6673" s="234"/>
      <c r="O6673" s="234"/>
      <c r="P6673" s="234"/>
      <c r="Q6673" s="7">
        <v>34460</v>
      </c>
      <c r="R6673" s="234">
        <v>0.28794599999999998</v>
      </c>
      <c r="S6673" s="234">
        <v>0.29241099999999998</v>
      </c>
      <c r="T6673" s="234">
        <v>0.27901799999999999</v>
      </c>
      <c r="U6673" s="234">
        <v>0.28850399999999998</v>
      </c>
      <c r="V6673" s="192">
        <v>0.243948</v>
      </c>
      <c r="W6673" s="234">
        <v>187779200</v>
      </c>
      <c r="X6673" s="194">
        <f t="shared" si="209"/>
        <v>-1.7111545357481016E-2</v>
      </c>
      <c r="Y6673" s="193"/>
      <c r="Z6673" s="197">
        <v>6671</v>
      </c>
    </row>
    <row r="6674" spans="1:26" ht="14.4" x14ac:dyDescent="0.3">
      <c r="A6674" s="7">
        <v>34459</v>
      </c>
      <c r="B6674" s="191">
        <v>451.72000100000002</v>
      </c>
      <c r="C6674" s="191">
        <v>452.82000699999998</v>
      </c>
      <c r="D6674" s="191">
        <v>450.72000100000002</v>
      </c>
      <c r="E6674" s="191">
        <v>451.38000499999998</v>
      </c>
      <c r="F6674" s="192">
        <v>451.38000499999998</v>
      </c>
      <c r="G6674" s="191">
        <v>255690000</v>
      </c>
      <c r="H6674" s="194">
        <f t="shared" si="208"/>
        <v>-7.5266979378236989E-4</v>
      </c>
      <c r="I6674" s="193"/>
      <c r="J6674" s="197">
        <v>6672</v>
      </c>
      <c r="K6674" s="234"/>
      <c r="L6674" s="234"/>
      <c r="M6674" s="234"/>
      <c r="N6674" s="234"/>
      <c r="O6674" s="234"/>
      <c r="P6674" s="234"/>
      <c r="Q6674" s="7">
        <v>34459</v>
      </c>
      <c r="R6674" s="234">
        <v>0.296875</v>
      </c>
      <c r="S6674" s="234">
        <v>0.30133900000000002</v>
      </c>
      <c r="T6674" s="234">
        <v>0.28794599999999998</v>
      </c>
      <c r="U6674" s="234">
        <v>0.29352699999999998</v>
      </c>
      <c r="V6674" s="192">
        <v>0.248195</v>
      </c>
      <c r="W6674" s="234">
        <v>288332800</v>
      </c>
      <c r="X6674" s="194">
        <f t="shared" si="209"/>
        <v>-3.7890494864312708E-3</v>
      </c>
      <c r="Y6674" s="193"/>
      <c r="Z6674" s="197">
        <v>6672</v>
      </c>
    </row>
    <row r="6675" spans="1:26" ht="14.4" x14ac:dyDescent="0.3">
      <c r="A6675" s="7">
        <v>34458</v>
      </c>
      <c r="B6675" s="191">
        <v>453.040009</v>
      </c>
      <c r="C6675" s="191">
        <v>453.10998499999999</v>
      </c>
      <c r="D6675" s="191">
        <v>449.86999500000002</v>
      </c>
      <c r="E6675" s="191">
        <v>451.72000100000002</v>
      </c>
      <c r="F6675" s="192">
        <v>451.72000100000002</v>
      </c>
      <c r="G6675" s="191">
        <v>267940000</v>
      </c>
      <c r="H6675" s="194">
        <f t="shared" si="208"/>
        <v>-2.8916363218585675E-3</v>
      </c>
      <c r="I6675" s="193"/>
      <c r="J6675" s="197">
        <v>6673</v>
      </c>
      <c r="K6675" s="234"/>
      <c r="L6675" s="234"/>
      <c r="M6675" s="234"/>
      <c r="N6675" s="234"/>
      <c r="O6675" s="234"/>
      <c r="P6675" s="234"/>
      <c r="Q6675" s="7">
        <v>34458</v>
      </c>
      <c r="R6675" s="234">
        <v>0.27678599999999998</v>
      </c>
      <c r="S6675" s="234">
        <v>0.296875</v>
      </c>
      <c r="T6675" s="234">
        <v>0.27232099999999998</v>
      </c>
      <c r="U6675" s="234">
        <v>0.29464299999999999</v>
      </c>
      <c r="V6675" s="192">
        <v>0.249139</v>
      </c>
      <c r="W6675" s="234">
        <v>364156800</v>
      </c>
      <c r="X6675" s="194">
        <f t="shared" si="209"/>
        <v>9.0911081238478492E-2</v>
      </c>
      <c r="Y6675" s="193"/>
      <c r="Z6675" s="197">
        <v>6673</v>
      </c>
    </row>
    <row r="6676" spans="1:26" ht="14.4" x14ac:dyDescent="0.3">
      <c r="A6676" s="7">
        <v>34457</v>
      </c>
      <c r="B6676" s="191">
        <v>453.05999800000001</v>
      </c>
      <c r="C6676" s="191">
        <v>453.98001099999999</v>
      </c>
      <c r="D6676" s="191">
        <v>450.51001000000002</v>
      </c>
      <c r="E6676" s="191">
        <v>453.02999899999998</v>
      </c>
      <c r="F6676" s="192">
        <v>453.02999899999998</v>
      </c>
      <c r="G6676" s="191">
        <v>288270000</v>
      </c>
      <c r="H6676" s="194">
        <f t="shared" si="208"/>
        <v>2.2096155231608681E-5</v>
      </c>
      <c r="I6676" s="193"/>
      <c r="J6676" s="197">
        <v>6674</v>
      </c>
      <c r="K6676" s="234"/>
      <c r="L6676" s="234"/>
      <c r="M6676" s="234"/>
      <c r="N6676" s="234"/>
      <c r="O6676" s="234"/>
      <c r="P6676" s="234"/>
      <c r="Q6676" s="7">
        <v>34457</v>
      </c>
      <c r="R6676" s="234">
        <v>0.27678599999999998</v>
      </c>
      <c r="S6676" s="234">
        <v>0.27901799999999999</v>
      </c>
      <c r="T6676" s="234">
        <v>0.26339299999999999</v>
      </c>
      <c r="U6676" s="234">
        <v>0.27008900000000002</v>
      </c>
      <c r="V6676" s="192">
        <v>0.228377</v>
      </c>
      <c r="W6676" s="234">
        <v>132899200</v>
      </c>
      <c r="X6676" s="194">
        <f t="shared" si="209"/>
        <v>-2.4192549105063688E-2</v>
      </c>
      <c r="Y6676" s="193"/>
      <c r="Z6676" s="197">
        <v>6674</v>
      </c>
    </row>
    <row r="6677" spans="1:26" ht="14.4" x14ac:dyDescent="0.3">
      <c r="A6677" s="7">
        <v>34456</v>
      </c>
      <c r="B6677" s="191">
        <v>450.91000400000001</v>
      </c>
      <c r="C6677" s="191">
        <v>453.57000699999998</v>
      </c>
      <c r="D6677" s="191">
        <v>449.04998799999998</v>
      </c>
      <c r="E6677" s="191">
        <v>453.01998900000001</v>
      </c>
      <c r="F6677" s="192">
        <v>453.01998900000001</v>
      </c>
      <c r="G6677" s="191">
        <v>296130000</v>
      </c>
      <c r="H6677" s="194">
        <f t="shared" si="208"/>
        <v>4.6793927419716214E-3</v>
      </c>
      <c r="I6677" s="193"/>
      <c r="J6677" s="197">
        <v>6675</v>
      </c>
      <c r="K6677" s="234"/>
      <c r="L6677" s="234"/>
      <c r="M6677" s="234"/>
      <c r="N6677" s="234"/>
      <c r="O6677" s="234"/>
      <c r="P6677" s="234"/>
      <c r="Q6677" s="7">
        <v>34456</v>
      </c>
      <c r="R6677" s="234">
        <v>0.26785700000000001</v>
      </c>
      <c r="S6677" s="234">
        <v>0.27901799999999999</v>
      </c>
      <c r="T6677" s="234">
        <v>0.26785700000000001</v>
      </c>
      <c r="U6677" s="234">
        <v>0.27678599999999998</v>
      </c>
      <c r="V6677" s="192">
        <v>0.234039</v>
      </c>
      <c r="W6677" s="234">
        <v>123222400</v>
      </c>
      <c r="X6677" s="194">
        <f t="shared" si="209"/>
        <v>3.3330389862687097E-2</v>
      </c>
      <c r="Y6677" s="193"/>
      <c r="Z6677" s="197">
        <v>6675</v>
      </c>
    </row>
    <row r="6678" spans="1:26" ht="14.4" x14ac:dyDescent="0.3">
      <c r="A6678" s="7">
        <v>34453</v>
      </c>
      <c r="B6678" s="191">
        <v>449.07000699999998</v>
      </c>
      <c r="C6678" s="191">
        <v>451.35000600000001</v>
      </c>
      <c r="D6678" s="191">
        <v>447.91000400000001</v>
      </c>
      <c r="E6678" s="191">
        <v>450.91000400000001</v>
      </c>
      <c r="F6678" s="192">
        <v>450.91000400000001</v>
      </c>
      <c r="G6678" s="191">
        <v>293970000</v>
      </c>
      <c r="H6678" s="194">
        <f t="shared" si="208"/>
        <v>4.030278280601954E-3</v>
      </c>
      <c r="I6678" s="193"/>
      <c r="J6678" s="197">
        <v>6676</v>
      </c>
      <c r="K6678" s="234"/>
      <c r="L6678" s="234"/>
      <c r="M6678" s="234"/>
      <c r="N6678" s="234"/>
      <c r="O6678" s="234"/>
      <c r="P6678" s="234"/>
      <c r="Q6678" s="7">
        <v>34453</v>
      </c>
      <c r="R6678" s="234">
        <v>0.26785700000000001</v>
      </c>
      <c r="S6678" s="234">
        <v>0.27232099999999998</v>
      </c>
      <c r="T6678" s="234">
        <v>0.265625</v>
      </c>
      <c r="U6678" s="234">
        <v>0.26785700000000001</v>
      </c>
      <c r="V6678" s="192">
        <v>0.22649</v>
      </c>
      <c r="W6678" s="234">
        <v>94785600</v>
      </c>
      <c r="X6678" s="194">
        <f t="shared" si="209"/>
        <v>-8.2626534195650164E-3</v>
      </c>
      <c r="Y6678" s="193"/>
      <c r="Z6678" s="197">
        <v>6676</v>
      </c>
    </row>
    <row r="6679" spans="1:26" ht="14.4" x14ac:dyDescent="0.3">
      <c r="A6679" s="7">
        <v>34452</v>
      </c>
      <c r="B6679" s="191">
        <v>451.83999599999999</v>
      </c>
      <c r="C6679" s="191">
        <v>452.23001099999999</v>
      </c>
      <c r="D6679" s="191">
        <v>447.97000100000002</v>
      </c>
      <c r="E6679" s="191">
        <v>449.10000600000001</v>
      </c>
      <c r="F6679" s="192">
        <v>449.10000600000001</v>
      </c>
      <c r="G6679" s="191">
        <v>325200000</v>
      </c>
      <c r="H6679" s="194">
        <f t="shared" si="208"/>
        <v>-6.1300573851999392E-3</v>
      </c>
      <c r="I6679" s="193"/>
      <c r="J6679" s="197">
        <v>6677</v>
      </c>
      <c r="K6679" s="234"/>
      <c r="L6679" s="234"/>
      <c r="M6679" s="234"/>
      <c r="N6679" s="234"/>
      <c r="O6679" s="234"/>
      <c r="P6679" s="234"/>
      <c r="Q6679" s="7">
        <v>34452</v>
      </c>
      <c r="R6679" s="234">
        <v>0.27678599999999998</v>
      </c>
      <c r="S6679" s="234">
        <v>0.27901799999999999</v>
      </c>
      <c r="T6679" s="234">
        <v>0.265625</v>
      </c>
      <c r="U6679" s="234">
        <v>0.27008900000000002</v>
      </c>
      <c r="V6679" s="192">
        <v>0.228377</v>
      </c>
      <c r="W6679" s="234">
        <v>100475200</v>
      </c>
      <c r="X6679" s="194">
        <f t="shared" si="209"/>
        <v>-3.2001424169340521E-2</v>
      </c>
      <c r="Y6679" s="193"/>
      <c r="Z6679" s="197">
        <v>6677</v>
      </c>
    </row>
    <row r="6680" spans="1:26" ht="14.4" x14ac:dyDescent="0.3">
      <c r="A6680" s="7">
        <v>34450</v>
      </c>
      <c r="B6680" s="191">
        <v>452.709991</v>
      </c>
      <c r="C6680" s="191">
        <v>452.790009</v>
      </c>
      <c r="D6680" s="191">
        <v>450.66000400000001</v>
      </c>
      <c r="E6680" s="191">
        <v>451.86999500000002</v>
      </c>
      <c r="F6680" s="192">
        <v>451.86999500000002</v>
      </c>
      <c r="G6680" s="191">
        <v>288120000</v>
      </c>
      <c r="H6680" s="194">
        <f t="shared" si="208"/>
        <v>-1.8554836798377289E-3</v>
      </c>
      <c r="I6680" s="193"/>
      <c r="J6680" s="197">
        <v>6678</v>
      </c>
      <c r="K6680" s="234"/>
      <c r="L6680" s="234"/>
      <c r="M6680" s="234"/>
      <c r="N6680" s="234"/>
      <c r="O6680" s="234"/>
      <c r="P6680" s="234"/>
      <c r="Q6680" s="7">
        <v>34450</v>
      </c>
      <c r="R6680" s="234">
        <v>0.28125</v>
      </c>
      <c r="S6680" s="234">
        <v>0.28125</v>
      </c>
      <c r="T6680" s="234">
        <v>0.27678599999999998</v>
      </c>
      <c r="U6680" s="234">
        <v>0.27901799999999999</v>
      </c>
      <c r="V6680" s="192">
        <v>0.235927</v>
      </c>
      <c r="W6680" s="234">
        <v>164225600</v>
      </c>
      <c r="X6680" s="194">
        <f t="shared" si="209"/>
        <v>8.067031563115553E-3</v>
      </c>
      <c r="Y6680" s="193"/>
      <c r="Z6680" s="197">
        <v>6678</v>
      </c>
    </row>
    <row r="6681" spans="1:26" ht="14.4" x14ac:dyDescent="0.3">
      <c r="A6681" s="7">
        <v>34449</v>
      </c>
      <c r="B6681" s="191">
        <v>447.64001500000001</v>
      </c>
      <c r="C6681" s="191">
        <v>452.709991</v>
      </c>
      <c r="D6681" s="191">
        <v>447.57998700000002</v>
      </c>
      <c r="E6681" s="191">
        <v>452.709991</v>
      </c>
      <c r="F6681" s="192">
        <v>452.709991</v>
      </c>
      <c r="G6681" s="191">
        <v>262320000</v>
      </c>
      <c r="H6681" s="194">
        <f t="shared" si="208"/>
        <v>1.1348627087677064E-2</v>
      </c>
      <c r="I6681" s="193"/>
      <c r="J6681" s="197">
        <v>6679</v>
      </c>
      <c r="K6681" s="234"/>
      <c r="L6681" s="234"/>
      <c r="M6681" s="234"/>
      <c r="N6681" s="234"/>
      <c r="O6681" s="234"/>
      <c r="P6681" s="234"/>
      <c r="Q6681" s="7">
        <v>34449</v>
      </c>
      <c r="R6681" s="234">
        <v>0.265625</v>
      </c>
      <c r="S6681" s="234">
        <v>0.27678599999999998</v>
      </c>
      <c r="T6681" s="234">
        <v>0.26339299999999999</v>
      </c>
      <c r="U6681" s="234">
        <v>0.27678599999999998</v>
      </c>
      <c r="V6681" s="192">
        <v>0.234039</v>
      </c>
      <c r="W6681" s="234">
        <v>359240000</v>
      </c>
      <c r="X6681" s="194">
        <f t="shared" si="209"/>
        <v>4.2016544821506491E-2</v>
      </c>
      <c r="Y6681" s="193"/>
      <c r="Z6681" s="197">
        <v>6679</v>
      </c>
    </row>
    <row r="6682" spans="1:26" ht="14.4" x14ac:dyDescent="0.3">
      <c r="A6682" s="7">
        <v>34446</v>
      </c>
      <c r="B6682" s="191">
        <v>448.73001099999999</v>
      </c>
      <c r="C6682" s="191">
        <v>449.959991</v>
      </c>
      <c r="D6682" s="191">
        <v>447.16000400000001</v>
      </c>
      <c r="E6682" s="191">
        <v>447.63000499999998</v>
      </c>
      <c r="F6682" s="192">
        <v>447.63000499999998</v>
      </c>
      <c r="G6682" s="191">
        <v>295710000</v>
      </c>
      <c r="H6682" s="194">
        <f t="shared" si="208"/>
        <v>-2.4513760458067684E-3</v>
      </c>
      <c r="I6682" s="193"/>
      <c r="J6682" s="197">
        <v>6680</v>
      </c>
      <c r="K6682" s="234"/>
      <c r="L6682" s="234"/>
      <c r="M6682" s="234"/>
      <c r="N6682" s="234"/>
      <c r="O6682" s="234"/>
      <c r="P6682" s="234"/>
      <c r="Q6682" s="7">
        <v>34446</v>
      </c>
      <c r="R6682" s="234">
        <v>0.27901799999999999</v>
      </c>
      <c r="S6682" s="234">
        <v>0.28571400000000002</v>
      </c>
      <c r="T6682" s="234">
        <v>0.25446400000000002</v>
      </c>
      <c r="U6682" s="234">
        <v>0.265625</v>
      </c>
      <c r="V6682" s="192">
        <v>0.224602</v>
      </c>
      <c r="W6682" s="234">
        <v>697827200</v>
      </c>
      <c r="X6682" s="194">
        <f t="shared" si="209"/>
        <v>4.2162399009205952E-3</v>
      </c>
      <c r="Y6682" s="193"/>
      <c r="Z6682" s="197">
        <v>6680</v>
      </c>
    </row>
    <row r="6683" spans="1:26" ht="14.4" x14ac:dyDescent="0.3">
      <c r="A6683" s="7">
        <v>34445</v>
      </c>
      <c r="B6683" s="191">
        <v>441.959991</v>
      </c>
      <c r="C6683" s="191">
        <v>449.14001500000001</v>
      </c>
      <c r="D6683" s="191">
        <v>441.959991</v>
      </c>
      <c r="E6683" s="191">
        <v>448.73001099999999</v>
      </c>
      <c r="F6683" s="192">
        <v>448.73001099999999</v>
      </c>
      <c r="G6683" s="191">
        <v>378770000</v>
      </c>
      <c r="H6683" s="194">
        <f t="shared" si="208"/>
        <v>1.531817390230689E-2</v>
      </c>
      <c r="I6683" s="193"/>
      <c r="J6683" s="197">
        <v>6681</v>
      </c>
      <c r="K6683" s="234"/>
      <c r="L6683" s="234"/>
      <c r="M6683" s="234"/>
      <c r="N6683" s="234"/>
      <c r="O6683" s="234"/>
      <c r="P6683" s="234"/>
      <c r="Q6683" s="7">
        <v>34445</v>
      </c>
      <c r="R6683" s="234">
        <v>0.25446400000000002</v>
      </c>
      <c r="S6683" s="234">
        <v>0.27232099999999998</v>
      </c>
      <c r="T6683" s="234">
        <v>0.24107100000000001</v>
      </c>
      <c r="U6683" s="234">
        <v>0.26450899999999999</v>
      </c>
      <c r="V6683" s="192">
        <v>0.223659</v>
      </c>
      <c r="W6683" s="234">
        <v>410536000</v>
      </c>
      <c r="X6683" s="194">
        <f t="shared" si="209"/>
        <v>4.8673562205196981E-2</v>
      </c>
      <c r="Y6683" s="193"/>
      <c r="Z6683" s="197">
        <v>6681</v>
      </c>
    </row>
    <row r="6684" spans="1:26" ht="14.4" x14ac:dyDescent="0.3">
      <c r="A6684" s="7">
        <v>34444</v>
      </c>
      <c r="B6684" s="191">
        <v>442.540009</v>
      </c>
      <c r="C6684" s="191">
        <v>445.01001000000002</v>
      </c>
      <c r="D6684" s="191">
        <v>439.39999399999999</v>
      </c>
      <c r="E6684" s="191">
        <v>441.959991</v>
      </c>
      <c r="F6684" s="192">
        <v>441.959991</v>
      </c>
      <c r="G6684" s="191">
        <v>366540000</v>
      </c>
      <c r="H6684" s="194">
        <f t="shared" si="208"/>
        <v>-1.3106566371493781E-3</v>
      </c>
      <c r="I6684" s="193"/>
      <c r="J6684" s="197">
        <v>6682</v>
      </c>
      <c r="K6684" s="234"/>
      <c r="L6684" s="234"/>
      <c r="M6684" s="234"/>
      <c r="N6684" s="234"/>
      <c r="O6684" s="234"/>
      <c r="P6684" s="234"/>
      <c r="Q6684" s="7">
        <v>34444</v>
      </c>
      <c r="R6684" s="234">
        <v>0.26116099999999998</v>
      </c>
      <c r="S6684" s="234">
        <v>0.26785700000000001</v>
      </c>
      <c r="T6684" s="234">
        <v>0.25</v>
      </c>
      <c r="U6684" s="234">
        <v>0.25223200000000001</v>
      </c>
      <c r="V6684" s="192">
        <v>0.213278</v>
      </c>
      <c r="W6684" s="234">
        <v>281848000</v>
      </c>
      <c r="X6684" s="194">
        <f t="shared" si="209"/>
        <v>-2.586096647483329E-2</v>
      </c>
      <c r="Y6684" s="193"/>
      <c r="Z6684" s="197">
        <v>6682</v>
      </c>
    </row>
    <row r="6685" spans="1:26" ht="14.4" x14ac:dyDescent="0.3">
      <c r="A6685" s="7">
        <v>34443</v>
      </c>
      <c r="B6685" s="191">
        <v>442.540009</v>
      </c>
      <c r="C6685" s="191">
        <v>444.82000699999998</v>
      </c>
      <c r="D6685" s="191">
        <v>438.82998700000002</v>
      </c>
      <c r="E6685" s="191">
        <v>442.540009</v>
      </c>
      <c r="F6685" s="192">
        <v>442.540009</v>
      </c>
      <c r="G6685" s="191">
        <v>323280000</v>
      </c>
      <c r="H6685" s="194">
        <f t="shared" si="208"/>
        <v>1.8084798993723138E-4</v>
      </c>
      <c r="I6685" s="193"/>
      <c r="J6685" s="197">
        <v>6683</v>
      </c>
      <c r="K6685" s="234"/>
      <c r="L6685" s="234"/>
      <c r="M6685" s="234"/>
      <c r="N6685" s="234"/>
      <c r="O6685" s="234"/>
      <c r="P6685" s="234"/>
      <c r="Q6685" s="7">
        <v>34443</v>
      </c>
      <c r="R6685" s="234">
        <v>0.265625</v>
      </c>
      <c r="S6685" s="234">
        <v>0.26785700000000001</v>
      </c>
      <c r="T6685" s="234">
        <v>0.25446400000000002</v>
      </c>
      <c r="U6685" s="234">
        <v>0.25892900000000002</v>
      </c>
      <c r="V6685" s="192">
        <v>0.21894</v>
      </c>
      <c r="W6685" s="234">
        <v>166252800</v>
      </c>
      <c r="X6685" s="194">
        <f t="shared" si="209"/>
        <v>-2.1099083873217715E-2</v>
      </c>
      <c r="Y6685" s="193"/>
      <c r="Z6685" s="197">
        <v>6683</v>
      </c>
    </row>
    <row r="6686" spans="1:26" ht="14.4" x14ac:dyDescent="0.3">
      <c r="A6686" s="7">
        <v>34442</v>
      </c>
      <c r="B6686" s="191">
        <v>446.26998900000001</v>
      </c>
      <c r="C6686" s="191">
        <v>447.86999500000002</v>
      </c>
      <c r="D6686" s="191">
        <v>441.48001099999999</v>
      </c>
      <c r="E6686" s="191">
        <v>442.459991</v>
      </c>
      <c r="F6686" s="192">
        <v>442.459991</v>
      </c>
      <c r="G6686" s="191">
        <v>271470000</v>
      </c>
      <c r="H6686" s="194">
        <f t="shared" si="208"/>
        <v>-8.3374469011657862E-3</v>
      </c>
      <c r="I6686" s="193"/>
      <c r="J6686" s="197">
        <v>6684</v>
      </c>
      <c r="K6686" s="234"/>
      <c r="L6686" s="234"/>
      <c r="M6686" s="234"/>
      <c r="N6686" s="234"/>
      <c r="O6686" s="234"/>
      <c r="P6686" s="234"/>
      <c r="Q6686" s="7">
        <v>34442</v>
      </c>
      <c r="R6686" s="234">
        <v>0.27232099999999998</v>
      </c>
      <c r="S6686" s="234">
        <v>0.27232099999999998</v>
      </c>
      <c r="T6686" s="234">
        <v>0.26116099999999998</v>
      </c>
      <c r="U6686" s="234">
        <v>0.26450899999999999</v>
      </c>
      <c r="V6686" s="192">
        <v>0.223659</v>
      </c>
      <c r="W6686" s="234">
        <v>230294400</v>
      </c>
      <c r="X6686" s="194">
        <f t="shared" si="209"/>
        <v>-2.0658822911238873E-2</v>
      </c>
      <c r="Y6686" s="193"/>
      <c r="Z6686" s="197">
        <v>6684</v>
      </c>
    </row>
    <row r="6687" spans="1:26" ht="14.4" x14ac:dyDescent="0.3">
      <c r="A6687" s="7">
        <v>34439</v>
      </c>
      <c r="B6687" s="191">
        <v>446.38000499999998</v>
      </c>
      <c r="C6687" s="191">
        <v>447.85000600000001</v>
      </c>
      <c r="D6687" s="191">
        <v>445.80999800000001</v>
      </c>
      <c r="E6687" s="191">
        <v>446.17999300000002</v>
      </c>
      <c r="F6687" s="192">
        <v>446.17999300000002</v>
      </c>
      <c r="G6687" s="191">
        <v>309550000</v>
      </c>
      <c r="H6687" s="194">
        <f t="shared" si="208"/>
        <v>-4.4807562560952597E-4</v>
      </c>
      <c r="I6687" s="193"/>
      <c r="J6687" s="197">
        <v>6685</v>
      </c>
      <c r="K6687" s="234"/>
      <c r="L6687" s="234"/>
      <c r="M6687" s="234"/>
      <c r="N6687" s="234"/>
      <c r="O6687" s="234"/>
      <c r="P6687" s="234"/>
      <c r="Q6687" s="7">
        <v>34439</v>
      </c>
      <c r="R6687" s="234">
        <v>0.27901799999999999</v>
      </c>
      <c r="S6687" s="234">
        <v>0.28125</v>
      </c>
      <c r="T6687" s="234">
        <v>0.26785700000000001</v>
      </c>
      <c r="U6687" s="234">
        <v>0.27008900000000002</v>
      </c>
      <c r="V6687" s="192">
        <v>0.228377</v>
      </c>
      <c r="W6687" s="234">
        <v>188350400</v>
      </c>
      <c r="X6687" s="194">
        <f t="shared" si="209"/>
        <v>-3.9682272700513853E-2</v>
      </c>
      <c r="Y6687" s="193"/>
      <c r="Z6687" s="197">
        <v>6685</v>
      </c>
    </row>
    <row r="6688" spans="1:26" ht="14.4" x14ac:dyDescent="0.3">
      <c r="A6688" s="7">
        <v>34438</v>
      </c>
      <c r="B6688" s="191">
        <v>446.26001000000002</v>
      </c>
      <c r="C6688" s="191">
        <v>447.54998799999998</v>
      </c>
      <c r="D6688" s="191">
        <v>443.57000699999998</v>
      </c>
      <c r="E6688" s="191">
        <v>446.38000499999998</v>
      </c>
      <c r="F6688" s="192">
        <v>446.38000499999998</v>
      </c>
      <c r="G6688" s="191">
        <v>275130000</v>
      </c>
      <c r="H6688" s="194">
        <f t="shared" si="208"/>
        <v>2.6889032696422949E-4</v>
      </c>
      <c r="I6688" s="193"/>
      <c r="J6688" s="197">
        <v>6686</v>
      </c>
      <c r="K6688" s="234"/>
      <c r="L6688" s="234"/>
      <c r="M6688" s="234"/>
      <c r="N6688" s="234"/>
      <c r="O6688" s="234"/>
      <c r="P6688" s="234"/>
      <c r="Q6688" s="7">
        <v>34438</v>
      </c>
      <c r="R6688" s="234">
        <v>0.27232099999999998</v>
      </c>
      <c r="S6688" s="234">
        <v>0.28348200000000001</v>
      </c>
      <c r="T6688" s="234">
        <v>0.26785700000000001</v>
      </c>
      <c r="U6688" s="234">
        <v>0.28125</v>
      </c>
      <c r="V6688" s="192">
        <v>0.237814</v>
      </c>
      <c r="W6688" s="234">
        <v>221995200</v>
      </c>
      <c r="X6688" s="194">
        <f t="shared" si="209"/>
        <v>-7.8764465878465792E-3</v>
      </c>
      <c r="Y6688" s="193"/>
      <c r="Z6688" s="197">
        <v>6686</v>
      </c>
    </row>
    <row r="6689" spans="1:26" ht="14.4" x14ac:dyDescent="0.3">
      <c r="A6689" s="7">
        <v>34437</v>
      </c>
      <c r="B6689" s="191">
        <v>447.63000499999998</v>
      </c>
      <c r="C6689" s="191">
        <v>448.57000699999998</v>
      </c>
      <c r="D6689" s="191">
        <v>442.61999500000002</v>
      </c>
      <c r="E6689" s="191">
        <v>446.26001000000002</v>
      </c>
      <c r="F6689" s="192">
        <v>446.26001000000002</v>
      </c>
      <c r="G6689" s="191">
        <v>278030000</v>
      </c>
      <c r="H6689" s="194">
        <f t="shared" si="208"/>
        <v>-2.9269097113559556E-3</v>
      </c>
      <c r="I6689" s="193"/>
      <c r="J6689" s="197">
        <v>6687</v>
      </c>
      <c r="K6689" s="234"/>
      <c r="L6689" s="234"/>
      <c r="M6689" s="234"/>
      <c r="N6689" s="234"/>
      <c r="O6689" s="234"/>
      <c r="P6689" s="234"/>
      <c r="Q6689" s="7">
        <v>34437</v>
      </c>
      <c r="R6689" s="234">
        <v>0.28794599999999998</v>
      </c>
      <c r="S6689" s="234">
        <v>0.29017900000000002</v>
      </c>
      <c r="T6689" s="234">
        <v>0.27901799999999999</v>
      </c>
      <c r="U6689" s="234">
        <v>0.28348200000000001</v>
      </c>
      <c r="V6689" s="192">
        <v>0.239702</v>
      </c>
      <c r="W6689" s="234">
        <v>233139200</v>
      </c>
      <c r="X6689" s="194">
        <f t="shared" si="209"/>
        <v>-7.8107860871148927E-3</v>
      </c>
      <c r="Y6689" s="193"/>
      <c r="Z6689" s="197">
        <v>6687</v>
      </c>
    </row>
    <row r="6690" spans="1:26" ht="14.4" x14ac:dyDescent="0.3">
      <c r="A6690" s="7">
        <v>34436</v>
      </c>
      <c r="B6690" s="191">
        <v>449.82998700000002</v>
      </c>
      <c r="C6690" s="191">
        <v>450.79998799999998</v>
      </c>
      <c r="D6690" s="191">
        <v>447.32998700000002</v>
      </c>
      <c r="E6690" s="191">
        <v>447.57000699999998</v>
      </c>
      <c r="F6690" s="192">
        <v>447.57000699999998</v>
      </c>
      <c r="G6690" s="191">
        <v>257990000</v>
      </c>
      <c r="H6690" s="194">
        <f t="shared" si="208"/>
        <v>-5.1125614634513275E-3</v>
      </c>
      <c r="I6690" s="193"/>
      <c r="J6690" s="197">
        <v>6688</v>
      </c>
      <c r="K6690" s="234"/>
      <c r="L6690" s="234"/>
      <c r="M6690" s="234"/>
      <c r="N6690" s="234"/>
      <c r="O6690" s="234"/>
      <c r="P6690" s="234"/>
      <c r="Q6690" s="7">
        <v>34436</v>
      </c>
      <c r="R6690" s="234">
        <v>0.29799100000000001</v>
      </c>
      <c r="S6690" s="234">
        <v>0.29799100000000001</v>
      </c>
      <c r="T6690" s="234">
        <v>0.28348200000000001</v>
      </c>
      <c r="U6690" s="234">
        <v>0.28571400000000002</v>
      </c>
      <c r="V6690" s="192">
        <v>0.241589</v>
      </c>
      <c r="W6690" s="234">
        <v>136830400</v>
      </c>
      <c r="X6690" s="194">
        <f t="shared" si="209"/>
        <v>-4.4778066852764295E-2</v>
      </c>
      <c r="Y6690" s="193"/>
      <c r="Z6690" s="197">
        <v>6688</v>
      </c>
    </row>
    <row r="6691" spans="1:26" ht="14.4" x14ac:dyDescent="0.3">
      <c r="A6691" s="7">
        <v>34435</v>
      </c>
      <c r="B6691" s="191">
        <v>447.11999500000002</v>
      </c>
      <c r="C6691" s="191">
        <v>450.33999599999999</v>
      </c>
      <c r="D6691" s="191">
        <v>447.10000600000001</v>
      </c>
      <c r="E6691" s="191">
        <v>449.86999500000002</v>
      </c>
      <c r="F6691" s="192">
        <v>449.86999500000002</v>
      </c>
      <c r="G6691" s="191">
        <v>243180000</v>
      </c>
      <c r="H6691" s="194">
        <f t="shared" si="208"/>
        <v>6.1954573089404285E-3</v>
      </c>
      <c r="I6691" s="193"/>
      <c r="J6691" s="197">
        <v>6689</v>
      </c>
      <c r="K6691" s="234"/>
      <c r="L6691" s="234"/>
      <c r="M6691" s="234"/>
      <c r="N6691" s="234"/>
      <c r="O6691" s="234"/>
      <c r="P6691" s="234"/>
      <c r="Q6691" s="7">
        <v>34435</v>
      </c>
      <c r="R6691" s="234">
        <v>0.29910700000000001</v>
      </c>
      <c r="S6691" s="234">
        <v>0.29910700000000001</v>
      </c>
      <c r="T6691" s="234">
        <v>0.29017900000000002</v>
      </c>
      <c r="U6691" s="234">
        <v>0.29910700000000001</v>
      </c>
      <c r="V6691" s="192">
        <v>0.25291400000000003</v>
      </c>
      <c r="W6691" s="234">
        <v>106825600</v>
      </c>
      <c r="X6691" s="194">
        <f t="shared" si="209"/>
        <v>0</v>
      </c>
      <c r="Y6691" s="193"/>
      <c r="Z6691" s="197">
        <v>6689</v>
      </c>
    </row>
    <row r="6692" spans="1:26" ht="14.4" x14ac:dyDescent="0.3">
      <c r="A6692" s="7">
        <v>34432</v>
      </c>
      <c r="B6692" s="191">
        <v>450.89001500000001</v>
      </c>
      <c r="C6692" s="191">
        <v>450.89001500000001</v>
      </c>
      <c r="D6692" s="191">
        <v>445.51001000000002</v>
      </c>
      <c r="E6692" s="191">
        <v>447.10000600000001</v>
      </c>
      <c r="F6692" s="192">
        <v>447.10000600000001</v>
      </c>
      <c r="G6692" s="191">
        <v>264090000</v>
      </c>
      <c r="H6692" s="194">
        <f t="shared" si="208"/>
        <v>-8.3836030830419621E-3</v>
      </c>
      <c r="I6692" s="193"/>
      <c r="J6692" s="197">
        <v>6690</v>
      </c>
      <c r="K6692" s="234"/>
      <c r="L6692" s="234"/>
      <c r="M6692" s="234"/>
      <c r="N6692" s="234"/>
      <c r="O6692" s="234"/>
      <c r="P6692" s="234"/>
      <c r="Q6692" s="7">
        <v>34432</v>
      </c>
      <c r="R6692" s="234">
        <v>0.30133900000000002</v>
      </c>
      <c r="S6692" s="234">
        <v>0.30357099999999998</v>
      </c>
      <c r="T6692" s="234">
        <v>0.296875</v>
      </c>
      <c r="U6692" s="234">
        <v>0.29910700000000001</v>
      </c>
      <c r="V6692" s="192">
        <v>0.25291400000000003</v>
      </c>
      <c r="W6692" s="234">
        <v>176848000</v>
      </c>
      <c r="X6692" s="194">
        <f t="shared" si="209"/>
        <v>3.7464777552883291E-3</v>
      </c>
      <c r="Y6692" s="193"/>
      <c r="Z6692" s="197">
        <v>6690</v>
      </c>
    </row>
    <row r="6693" spans="1:26" ht="14.4" x14ac:dyDescent="0.3">
      <c r="A6693" s="7">
        <v>34431</v>
      </c>
      <c r="B6693" s="191">
        <v>448.10998499999999</v>
      </c>
      <c r="C6693" s="191">
        <v>451.10000600000001</v>
      </c>
      <c r="D6693" s="191">
        <v>446.38000499999998</v>
      </c>
      <c r="E6693" s="191">
        <v>450.88000499999998</v>
      </c>
      <c r="F6693" s="192">
        <v>450.88000499999998</v>
      </c>
      <c r="G6693" s="191">
        <v>289280000</v>
      </c>
      <c r="H6693" s="194">
        <f t="shared" si="208"/>
        <v>6.3162974574167341E-3</v>
      </c>
      <c r="I6693" s="193"/>
      <c r="J6693" s="197">
        <v>6691</v>
      </c>
      <c r="K6693" s="234"/>
      <c r="L6693" s="234"/>
      <c r="M6693" s="234"/>
      <c r="N6693" s="234"/>
      <c r="O6693" s="234"/>
      <c r="P6693" s="234"/>
      <c r="Q6693" s="7">
        <v>34431</v>
      </c>
      <c r="R6693" s="234">
        <v>0.29910700000000001</v>
      </c>
      <c r="S6693" s="234">
        <v>0.30133900000000002</v>
      </c>
      <c r="T6693" s="234">
        <v>0.29241099999999998</v>
      </c>
      <c r="U6693" s="234">
        <v>0.29799100000000001</v>
      </c>
      <c r="V6693" s="192">
        <v>0.25197000000000003</v>
      </c>
      <c r="W6693" s="234">
        <v>77369600</v>
      </c>
      <c r="X6693" s="194">
        <f t="shared" si="209"/>
        <v>-3.7324940493606534E-3</v>
      </c>
      <c r="Y6693" s="193"/>
      <c r="Z6693" s="197">
        <v>6691</v>
      </c>
    </row>
    <row r="6694" spans="1:26" ht="14.4" x14ac:dyDescent="0.3">
      <c r="A6694" s="7">
        <v>34430</v>
      </c>
      <c r="B6694" s="191">
        <v>448.290009</v>
      </c>
      <c r="C6694" s="191">
        <v>449.63000499999998</v>
      </c>
      <c r="D6694" s="191">
        <v>444.98001099999999</v>
      </c>
      <c r="E6694" s="191">
        <v>448.04998799999998</v>
      </c>
      <c r="F6694" s="192">
        <v>448.04998799999998</v>
      </c>
      <c r="G6694" s="191">
        <v>302000000</v>
      </c>
      <c r="H6694" s="194">
        <f t="shared" si="208"/>
        <v>-5.3541456463735934E-4</v>
      </c>
      <c r="I6694" s="193"/>
      <c r="J6694" s="197">
        <v>6692</v>
      </c>
      <c r="K6694" s="234"/>
      <c r="L6694" s="234"/>
      <c r="M6694" s="234"/>
      <c r="N6694" s="234"/>
      <c r="O6694" s="234"/>
      <c r="P6694" s="234"/>
      <c r="Q6694" s="7">
        <v>34430</v>
      </c>
      <c r="R6694" s="234">
        <v>0.30357099999999998</v>
      </c>
      <c r="S6694" s="234">
        <v>0.30357099999999998</v>
      </c>
      <c r="T6694" s="234">
        <v>0.29241099999999998</v>
      </c>
      <c r="U6694" s="234">
        <v>0.29910700000000001</v>
      </c>
      <c r="V6694" s="192">
        <v>0.25291400000000003</v>
      </c>
      <c r="W6694" s="234">
        <v>129091200</v>
      </c>
      <c r="X6694" s="194">
        <f t="shared" si="209"/>
        <v>0</v>
      </c>
      <c r="Y6694" s="193"/>
      <c r="Z6694" s="197">
        <v>6692</v>
      </c>
    </row>
    <row r="6695" spans="1:26" ht="14.4" x14ac:dyDescent="0.3">
      <c r="A6695" s="7">
        <v>34429</v>
      </c>
      <c r="B6695" s="191">
        <v>439.14001500000001</v>
      </c>
      <c r="C6695" s="191">
        <v>448.290009</v>
      </c>
      <c r="D6695" s="191">
        <v>439.14001500000001</v>
      </c>
      <c r="E6695" s="191">
        <v>448.290009</v>
      </c>
      <c r="F6695" s="192">
        <v>448.290009</v>
      </c>
      <c r="G6695" s="191">
        <v>365990000</v>
      </c>
      <c r="H6695" s="194">
        <f t="shared" si="208"/>
        <v>2.1347844077458402E-2</v>
      </c>
      <c r="I6695" s="193"/>
      <c r="J6695" s="197">
        <v>6693</v>
      </c>
      <c r="K6695" s="234"/>
      <c r="L6695" s="234"/>
      <c r="M6695" s="234"/>
      <c r="N6695" s="234"/>
      <c r="O6695" s="234"/>
      <c r="P6695" s="234"/>
      <c r="Q6695" s="7">
        <v>34429</v>
      </c>
      <c r="R6695" s="234">
        <v>0.30133900000000002</v>
      </c>
      <c r="S6695" s="234">
        <v>0.30580400000000002</v>
      </c>
      <c r="T6695" s="234">
        <v>0.29910700000000001</v>
      </c>
      <c r="U6695" s="234">
        <v>0.29910700000000001</v>
      </c>
      <c r="V6695" s="192">
        <v>0.25291400000000003</v>
      </c>
      <c r="W6695" s="234">
        <v>97899200</v>
      </c>
      <c r="X6695" s="194">
        <f t="shared" si="209"/>
        <v>7.5211332690637645E-3</v>
      </c>
      <c r="Y6695" s="193"/>
      <c r="Z6695" s="197">
        <v>6693</v>
      </c>
    </row>
    <row r="6696" spans="1:26" ht="14.4" x14ac:dyDescent="0.3">
      <c r="A6696" s="7">
        <v>34428</v>
      </c>
      <c r="B6696" s="191">
        <v>445.66000400000001</v>
      </c>
      <c r="C6696" s="191">
        <v>445.66000400000001</v>
      </c>
      <c r="D6696" s="191">
        <v>435.85998499999999</v>
      </c>
      <c r="E6696" s="191">
        <v>438.92001299999998</v>
      </c>
      <c r="F6696" s="192">
        <v>438.92001299999998</v>
      </c>
      <c r="G6696" s="191">
        <v>344390000</v>
      </c>
      <c r="H6696" s="194">
        <f t="shared" si="208"/>
        <v>-1.5366615449744927E-2</v>
      </c>
      <c r="I6696" s="193"/>
      <c r="J6696" s="197">
        <v>6694</v>
      </c>
      <c r="K6696" s="234"/>
      <c r="L6696" s="234"/>
      <c r="M6696" s="234"/>
      <c r="N6696" s="234"/>
      <c r="O6696" s="234"/>
      <c r="P6696" s="234"/>
      <c r="Q6696" s="7">
        <v>34428</v>
      </c>
      <c r="R6696" s="234">
        <v>0.28794599999999998</v>
      </c>
      <c r="S6696" s="234">
        <v>0.296875</v>
      </c>
      <c r="T6696" s="234">
        <v>0.28348200000000001</v>
      </c>
      <c r="U6696" s="234">
        <v>0.296875</v>
      </c>
      <c r="V6696" s="192">
        <v>0.25102600000000003</v>
      </c>
      <c r="W6696" s="234">
        <v>168302400</v>
      </c>
      <c r="X6696" s="194">
        <f t="shared" si="209"/>
        <v>0</v>
      </c>
      <c r="Y6696" s="193"/>
      <c r="Z6696" s="197">
        <v>6694</v>
      </c>
    </row>
    <row r="6697" spans="1:26" ht="14.4" x14ac:dyDescent="0.3">
      <c r="A6697" s="7">
        <v>34424</v>
      </c>
      <c r="B6697" s="191">
        <v>445.54998799999998</v>
      </c>
      <c r="C6697" s="191">
        <v>447.16000400000001</v>
      </c>
      <c r="D6697" s="191">
        <v>436.16000400000001</v>
      </c>
      <c r="E6697" s="191">
        <v>445.76998900000001</v>
      </c>
      <c r="F6697" s="192">
        <v>445.76998900000001</v>
      </c>
      <c r="G6697" s="191">
        <v>403580000</v>
      </c>
      <c r="H6697" s="194">
        <f t="shared" si="208"/>
        <v>4.9377400050569585E-4</v>
      </c>
      <c r="I6697" s="193"/>
      <c r="J6697" s="197">
        <v>6695</v>
      </c>
      <c r="K6697" s="234"/>
      <c r="L6697" s="234"/>
      <c r="M6697" s="234"/>
      <c r="N6697" s="234"/>
      <c r="O6697" s="234"/>
      <c r="P6697" s="234"/>
      <c r="Q6697" s="7">
        <v>34424</v>
      </c>
      <c r="R6697" s="234">
        <v>0.29017900000000002</v>
      </c>
      <c r="S6697" s="234">
        <v>0.29910700000000001</v>
      </c>
      <c r="T6697" s="234">
        <v>0.28125</v>
      </c>
      <c r="U6697" s="234">
        <v>0.296875</v>
      </c>
      <c r="V6697" s="192">
        <v>0.25102600000000003</v>
      </c>
      <c r="W6697" s="234">
        <v>209059200</v>
      </c>
      <c r="X6697" s="194">
        <f t="shared" si="209"/>
        <v>2.307591985784397E-2</v>
      </c>
      <c r="Y6697" s="193"/>
      <c r="Z6697" s="197">
        <v>6695</v>
      </c>
    </row>
    <row r="6698" spans="1:26" ht="14.4" x14ac:dyDescent="0.3">
      <c r="A6698" s="7">
        <v>34423</v>
      </c>
      <c r="B6698" s="191">
        <v>452.48001099999999</v>
      </c>
      <c r="C6698" s="191">
        <v>452.48998999999998</v>
      </c>
      <c r="D6698" s="191">
        <v>445.54998799999998</v>
      </c>
      <c r="E6698" s="191">
        <v>445.54998799999998</v>
      </c>
      <c r="F6698" s="192">
        <v>445.54998799999998</v>
      </c>
      <c r="G6698" s="191">
        <v>390520000</v>
      </c>
      <c r="H6698" s="194">
        <f t="shared" si="208"/>
        <v>-1.5315644518051442E-2</v>
      </c>
      <c r="I6698" s="193"/>
      <c r="J6698" s="197">
        <v>6696</v>
      </c>
      <c r="K6698" s="234"/>
      <c r="L6698" s="234"/>
      <c r="M6698" s="234"/>
      <c r="N6698" s="234"/>
      <c r="O6698" s="234"/>
      <c r="P6698" s="234"/>
      <c r="Q6698" s="7">
        <v>34423</v>
      </c>
      <c r="R6698" s="234">
        <v>0.29017900000000002</v>
      </c>
      <c r="S6698" s="234">
        <v>0.296875</v>
      </c>
      <c r="T6698" s="234">
        <v>0.28348200000000001</v>
      </c>
      <c r="U6698" s="234">
        <v>0.29017900000000002</v>
      </c>
      <c r="V6698" s="192">
        <v>0.245364</v>
      </c>
      <c r="W6698" s="234">
        <v>169825600</v>
      </c>
      <c r="X6698" s="194">
        <f t="shared" si="209"/>
        <v>-7.6319205989055644E-3</v>
      </c>
      <c r="Y6698" s="193"/>
      <c r="Z6698" s="197">
        <v>6696</v>
      </c>
    </row>
    <row r="6699" spans="1:26" ht="14.4" x14ac:dyDescent="0.3">
      <c r="A6699" s="7">
        <v>34422</v>
      </c>
      <c r="B6699" s="191">
        <v>460</v>
      </c>
      <c r="C6699" s="191">
        <v>460.32000699999998</v>
      </c>
      <c r="D6699" s="191">
        <v>452.42999300000002</v>
      </c>
      <c r="E6699" s="191">
        <v>452.48001099999999</v>
      </c>
      <c r="F6699" s="192">
        <v>452.48001099999999</v>
      </c>
      <c r="G6699" s="191">
        <v>305360000</v>
      </c>
      <c r="H6699" s="194">
        <f t="shared" si="208"/>
        <v>-1.6347802173913063E-2</v>
      </c>
      <c r="I6699" s="193"/>
      <c r="J6699" s="197">
        <v>6697</v>
      </c>
      <c r="K6699" s="234"/>
      <c r="L6699" s="234"/>
      <c r="M6699" s="234"/>
      <c r="N6699" s="234"/>
      <c r="O6699" s="234"/>
      <c r="P6699" s="234"/>
      <c r="Q6699" s="7">
        <v>34422</v>
      </c>
      <c r="R6699" s="234">
        <v>0.296875</v>
      </c>
      <c r="S6699" s="234">
        <v>0.30133900000000002</v>
      </c>
      <c r="T6699" s="234">
        <v>0.28794599999999998</v>
      </c>
      <c r="U6699" s="234">
        <v>0.29241099999999998</v>
      </c>
      <c r="V6699" s="192">
        <v>0.247251</v>
      </c>
      <c r="W6699" s="234">
        <v>213516800</v>
      </c>
      <c r="X6699" s="194">
        <f t="shared" si="209"/>
        <v>-1.5038282887031733E-2</v>
      </c>
      <c r="Y6699" s="193"/>
      <c r="Z6699" s="197">
        <v>6697</v>
      </c>
    </row>
    <row r="6700" spans="1:26" ht="14.4" x14ac:dyDescent="0.3">
      <c r="A6700" s="7">
        <v>34421</v>
      </c>
      <c r="B6700" s="191">
        <v>460.57998700000002</v>
      </c>
      <c r="C6700" s="191">
        <v>461.11999500000002</v>
      </c>
      <c r="D6700" s="191">
        <v>456.10000600000001</v>
      </c>
      <c r="E6700" s="191">
        <v>460</v>
      </c>
      <c r="F6700" s="192">
        <v>460</v>
      </c>
      <c r="G6700" s="191">
        <v>287350000</v>
      </c>
      <c r="H6700" s="194">
        <f t="shared" si="208"/>
        <v>-1.2592535854147238E-3</v>
      </c>
      <c r="I6700" s="193"/>
      <c r="J6700" s="197">
        <v>6698</v>
      </c>
      <c r="K6700" s="234"/>
      <c r="L6700" s="234"/>
      <c r="M6700" s="234"/>
      <c r="N6700" s="234"/>
      <c r="O6700" s="234"/>
      <c r="P6700" s="234"/>
      <c r="Q6700" s="7">
        <v>34421</v>
      </c>
      <c r="R6700" s="234">
        <v>0.29464299999999999</v>
      </c>
      <c r="S6700" s="234">
        <v>0.30357099999999998</v>
      </c>
      <c r="T6700" s="234">
        <v>0.29241099999999998</v>
      </c>
      <c r="U6700" s="234">
        <v>0.296875</v>
      </c>
      <c r="V6700" s="192">
        <v>0.25102600000000003</v>
      </c>
      <c r="W6700" s="234">
        <v>282576000</v>
      </c>
      <c r="X6700" s="194">
        <f t="shared" si="209"/>
        <v>1.5267885670836633E-2</v>
      </c>
      <c r="Y6700" s="193"/>
      <c r="Z6700" s="197">
        <v>6698</v>
      </c>
    </row>
    <row r="6701" spans="1:26" ht="14.4" x14ac:dyDescent="0.3">
      <c r="A6701" s="7">
        <v>34418</v>
      </c>
      <c r="B6701" s="191">
        <v>464.35000600000001</v>
      </c>
      <c r="C6701" s="191">
        <v>465.290009</v>
      </c>
      <c r="D6701" s="191">
        <v>460.57998700000002</v>
      </c>
      <c r="E6701" s="191">
        <v>460.57998700000002</v>
      </c>
      <c r="F6701" s="192">
        <v>460.57998700000002</v>
      </c>
      <c r="G6701" s="191">
        <v>249640000</v>
      </c>
      <c r="H6701" s="194">
        <f t="shared" si="208"/>
        <v>-8.1189166604640692E-3</v>
      </c>
      <c r="I6701" s="193"/>
      <c r="J6701" s="197">
        <v>6699</v>
      </c>
      <c r="K6701" s="234"/>
      <c r="L6701" s="234"/>
      <c r="M6701" s="234"/>
      <c r="N6701" s="234"/>
      <c r="O6701" s="234"/>
      <c r="P6701" s="234"/>
      <c r="Q6701" s="7">
        <v>34418</v>
      </c>
      <c r="R6701" s="234">
        <v>0.31026799999999999</v>
      </c>
      <c r="S6701" s="234">
        <v>0.31026799999999999</v>
      </c>
      <c r="T6701" s="234">
        <v>0.29241099999999998</v>
      </c>
      <c r="U6701" s="234">
        <v>0.29241099999999998</v>
      </c>
      <c r="V6701" s="192">
        <v>0.247251</v>
      </c>
      <c r="W6701" s="234">
        <v>343638400</v>
      </c>
      <c r="X6701" s="194">
        <f t="shared" si="209"/>
        <v>-5.4153102250513577E-2</v>
      </c>
      <c r="Y6701" s="193"/>
      <c r="Z6701" s="197">
        <v>6699</v>
      </c>
    </row>
    <row r="6702" spans="1:26" ht="14.4" x14ac:dyDescent="0.3">
      <c r="A6702" s="7">
        <v>34417</v>
      </c>
      <c r="B6702" s="191">
        <v>468.57000699999998</v>
      </c>
      <c r="C6702" s="191">
        <v>468.57000699999998</v>
      </c>
      <c r="D6702" s="191">
        <v>462.41000400000001</v>
      </c>
      <c r="E6702" s="191">
        <v>464.35000600000001</v>
      </c>
      <c r="F6702" s="192">
        <v>464.35000600000001</v>
      </c>
      <c r="G6702" s="191">
        <v>303740000</v>
      </c>
      <c r="H6702" s="194">
        <f t="shared" si="208"/>
        <v>-8.94267921525564E-3</v>
      </c>
      <c r="I6702" s="193"/>
      <c r="J6702" s="197">
        <v>6700</v>
      </c>
      <c r="K6702" s="234"/>
      <c r="L6702" s="234"/>
      <c r="M6702" s="234"/>
      <c r="N6702" s="234"/>
      <c r="O6702" s="234"/>
      <c r="P6702" s="234"/>
      <c r="Q6702" s="7">
        <v>34417</v>
      </c>
      <c r="R6702" s="234">
        <v>0.31361600000000001</v>
      </c>
      <c r="S6702" s="234">
        <v>0.31473200000000001</v>
      </c>
      <c r="T6702" s="234">
        <v>0.30357099999999998</v>
      </c>
      <c r="U6702" s="234">
        <v>0.30915199999999998</v>
      </c>
      <c r="V6702" s="192">
        <v>0.261407</v>
      </c>
      <c r="W6702" s="234">
        <v>188092800</v>
      </c>
      <c r="X6702" s="194">
        <f t="shared" si="209"/>
        <v>-1.4235506180660728E-2</v>
      </c>
      <c r="Y6702" s="193"/>
      <c r="Z6702" s="197">
        <v>6700</v>
      </c>
    </row>
    <row r="6703" spans="1:26" ht="14.4" x14ac:dyDescent="0.3">
      <c r="A6703" s="7">
        <v>34416</v>
      </c>
      <c r="B6703" s="191">
        <v>468.89001500000001</v>
      </c>
      <c r="C6703" s="191">
        <v>470.38000499999998</v>
      </c>
      <c r="D6703" s="191">
        <v>468.51998900000001</v>
      </c>
      <c r="E6703" s="191">
        <v>468.540009</v>
      </c>
      <c r="F6703" s="192">
        <v>468.540009</v>
      </c>
      <c r="G6703" s="191">
        <v>281500000</v>
      </c>
      <c r="H6703" s="194">
        <f t="shared" si="208"/>
        <v>-5.5456272750584428E-4</v>
      </c>
      <c r="I6703" s="193"/>
      <c r="J6703" s="197">
        <v>6701</v>
      </c>
      <c r="K6703" s="234"/>
      <c r="L6703" s="234"/>
      <c r="M6703" s="234"/>
      <c r="N6703" s="234"/>
      <c r="O6703" s="234"/>
      <c r="P6703" s="234"/>
      <c r="Q6703" s="7">
        <v>34416</v>
      </c>
      <c r="R6703" s="234">
        <v>0.31473200000000001</v>
      </c>
      <c r="S6703" s="234">
        <v>0.31696400000000002</v>
      </c>
      <c r="T6703" s="234">
        <v>0.30580400000000002</v>
      </c>
      <c r="U6703" s="234">
        <v>0.31361600000000001</v>
      </c>
      <c r="V6703" s="192">
        <v>0.26518199999999997</v>
      </c>
      <c r="W6703" s="234">
        <v>216686400</v>
      </c>
      <c r="X6703" s="194">
        <f t="shared" si="209"/>
        <v>3.5725368796312436E-3</v>
      </c>
      <c r="Y6703" s="193"/>
      <c r="Z6703" s="197">
        <v>6701</v>
      </c>
    </row>
    <row r="6704" spans="1:26" ht="14.4" x14ac:dyDescent="0.3">
      <c r="A6704" s="7">
        <v>34415</v>
      </c>
      <c r="B6704" s="191">
        <v>468.39999399999999</v>
      </c>
      <c r="C6704" s="191">
        <v>470.47000100000002</v>
      </c>
      <c r="D6704" s="191">
        <v>467.88000499999998</v>
      </c>
      <c r="E6704" s="191">
        <v>468.79998799999998</v>
      </c>
      <c r="F6704" s="192">
        <v>468.79998799999998</v>
      </c>
      <c r="G6704" s="191">
        <v>282240000</v>
      </c>
      <c r="H6704" s="194">
        <f t="shared" si="208"/>
        <v>5.5487043796933696E-4</v>
      </c>
      <c r="I6704" s="193"/>
      <c r="J6704" s="197">
        <v>6702</v>
      </c>
      <c r="K6704" s="234"/>
      <c r="L6704" s="234"/>
      <c r="M6704" s="234"/>
      <c r="N6704" s="234"/>
      <c r="O6704" s="234"/>
      <c r="P6704" s="234"/>
      <c r="Q6704" s="7">
        <v>34415</v>
      </c>
      <c r="R6704" s="234">
        <v>0.31473200000000001</v>
      </c>
      <c r="S6704" s="234">
        <v>0.31696400000000002</v>
      </c>
      <c r="T6704" s="234">
        <v>0.30803599999999998</v>
      </c>
      <c r="U6704" s="234">
        <v>0.3125</v>
      </c>
      <c r="V6704" s="192">
        <v>0.26423799999999997</v>
      </c>
      <c r="W6704" s="234">
        <v>242827200</v>
      </c>
      <c r="X6704" s="194">
        <f t="shared" si="209"/>
        <v>-1.4085137661232957E-2</v>
      </c>
      <c r="Y6704" s="193"/>
      <c r="Z6704" s="197">
        <v>6702</v>
      </c>
    </row>
    <row r="6705" spans="1:26" ht="14.4" x14ac:dyDescent="0.3">
      <c r="A6705" s="7">
        <v>34414</v>
      </c>
      <c r="B6705" s="191">
        <v>471.05999800000001</v>
      </c>
      <c r="C6705" s="191">
        <v>471.05999800000001</v>
      </c>
      <c r="D6705" s="191">
        <v>467.23001099999999</v>
      </c>
      <c r="E6705" s="191">
        <v>468.540009</v>
      </c>
      <c r="F6705" s="192">
        <v>468.540009</v>
      </c>
      <c r="G6705" s="191">
        <v>247380000</v>
      </c>
      <c r="H6705" s="194">
        <f t="shared" si="208"/>
        <v>-5.3496136600416867E-3</v>
      </c>
      <c r="I6705" s="193"/>
      <c r="J6705" s="197">
        <v>6703</v>
      </c>
      <c r="K6705" s="234"/>
      <c r="L6705" s="234"/>
      <c r="M6705" s="234"/>
      <c r="N6705" s="234"/>
      <c r="O6705" s="234"/>
      <c r="P6705" s="234"/>
      <c r="Q6705" s="7">
        <v>34414</v>
      </c>
      <c r="R6705" s="234">
        <v>0.32477699999999998</v>
      </c>
      <c r="S6705" s="234">
        <v>0.32589299999999999</v>
      </c>
      <c r="T6705" s="234">
        <v>0.31473200000000001</v>
      </c>
      <c r="U6705" s="234">
        <v>0.31696400000000002</v>
      </c>
      <c r="V6705" s="192">
        <v>0.268013</v>
      </c>
      <c r="W6705" s="234">
        <v>246512000</v>
      </c>
      <c r="X6705" s="194">
        <f t="shared" si="209"/>
        <v>-2.4055145492482315E-2</v>
      </c>
      <c r="Y6705" s="193"/>
      <c r="Z6705" s="197">
        <v>6703</v>
      </c>
    </row>
    <row r="6706" spans="1:26" ht="14.4" x14ac:dyDescent="0.3">
      <c r="A6706" s="7">
        <v>34411</v>
      </c>
      <c r="B6706" s="191">
        <v>470.89001500000001</v>
      </c>
      <c r="C6706" s="191">
        <v>471.08999599999999</v>
      </c>
      <c r="D6706" s="191">
        <v>467.82998700000002</v>
      </c>
      <c r="E6706" s="191">
        <v>471.05999800000001</v>
      </c>
      <c r="F6706" s="192">
        <v>471.05999800000001</v>
      </c>
      <c r="G6706" s="191">
        <v>462240000</v>
      </c>
      <c r="H6706" s="194">
        <f t="shared" si="208"/>
        <v>3.3978339783120686E-4</v>
      </c>
      <c r="I6706" s="193"/>
      <c r="J6706" s="197">
        <v>6704</v>
      </c>
      <c r="K6706" s="234"/>
      <c r="L6706" s="234"/>
      <c r="M6706" s="234"/>
      <c r="N6706" s="234"/>
      <c r="O6706" s="234"/>
      <c r="P6706" s="234"/>
      <c r="Q6706" s="7">
        <v>34411</v>
      </c>
      <c r="R6706" s="234">
        <v>0.328125</v>
      </c>
      <c r="S6706" s="234">
        <v>0.328125</v>
      </c>
      <c r="T6706" s="234">
        <v>0.31919599999999998</v>
      </c>
      <c r="U6706" s="234">
        <v>0.32477699999999998</v>
      </c>
      <c r="V6706" s="192">
        <v>0.274619</v>
      </c>
      <c r="W6706" s="234">
        <v>223675200</v>
      </c>
      <c r="X6706" s="194">
        <f t="shared" si="209"/>
        <v>-3.4257139020840983E-3</v>
      </c>
      <c r="Y6706" s="193"/>
      <c r="Z6706" s="197">
        <v>6704</v>
      </c>
    </row>
    <row r="6707" spans="1:26" ht="14.4" x14ac:dyDescent="0.3">
      <c r="A6707" s="7">
        <v>34410</v>
      </c>
      <c r="B6707" s="191">
        <v>469.42001299999998</v>
      </c>
      <c r="C6707" s="191">
        <v>471.04998799999998</v>
      </c>
      <c r="D6707" s="191">
        <v>468.61999500000002</v>
      </c>
      <c r="E6707" s="191">
        <v>470.89999399999999</v>
      </c>
      <c r="F6707" s="192">
        <v>470.89999399999999</v>
      </c>
      <c r="G6707" s="191">
        <v>303930000</v>
      </c>
      <c r="H6707" s="194">
        <f t="shared" si="208"/>
        <v>3.1527863299684444E-3</v>
      </c>
      <c r="I6707" s="193"/>
      <c r="J6707" s="197">
        <v>6705</v>
      </c>
      <c r="K6707" s="234"/>
      <c r="L6707" s="234"/>
      <c r="M6707" s="234"/>
      <c r="N6707" s="234"/>
      <c r="O6707" s="234"/>
      <c r="P6707" s="234"/>
      <c r="Q6707" s="7">
        <v>34410</v>
      </c>
      <c r="R6707" s="234">
        <v>0.328125</v>
      </c>
      <c r="S6707" s="234">
        <v>0.33035700000000001</v>
      </c>
      <c r="T6707" s="234">
        <v>0.32366099999999998</v>
      </c>
      <c r="U6707" s="234">
        <v>0.32589299999999999</v>
      </c>
      <c r="V6707" s="192">
        <v>0.275563</v>
      </c>
      <c r="W6707" s="234">
        <v>156228800</v>
      </c>
      <c r="X6707" s="194">
        <f t="shared" si="209"/>
        <v>-6.8012254460262109E-3</v>
      </c>
      <c r="Y6707" s="193"/>
      <c r="Z6707" s="197">
        <v>6705</v>
      </c>
    </row>
    <row r="6708" spans="1:26" ht="14.4" x14ac:dyDescent="0.3">
      <c r="A6708" s="7">
        <v>34409</v>
      </c>
      <c r="B6708" s="191">
        <v>467.040009</v>
      </c>
      <c r="C6708" s="191">
        <v>469.85000600000001</v>
      </c>
      <c r="D6708" s="191">
        <v>465.48001099999999</v>
      </c>
      <c r="E6708" s="191">
        <v>469.42001299999998</v>
      </c>
      <c r="F6708" s="192">
        <v>469.42001299999998</v>
      </c>
      <c r="G6708" s="191">
        <v>307640000</v>
      </c>
      <c r="H6708" s="194">
        <f t="shared" si="208"/>
        <v>5.1604953821010402E-3</v>
      </c>
      <c r="I6708" s="193"/>
      <c r="J6708" s="197">
        <v>6706</v>
      </c>
      <c r="K6708" s="234"/>
      <c r="L6708" s="234"/>
      <c r="M6708" s="234"/>
      <c r="N6708" s="234"/>
      <c r="O6708" s="234"/>
      <c r="P6708" s="234"/>
      <c r="Q6708" s="7">
        <v>34409</v>
      </c>
      <c r="R6708" s="234">
        <v>0.33482099999999998</v>
      </c>
      <c r="S6708" s="234">
        <v>0.33705400000000002</v>
      </c>
      <c r="T6708" s="234">
        <v>0.32589299999999999</v>
      </c>
      <c r="U6708" s="234">
        <v>0.328125</v>
      </c>
      <c r="V6708" s="192">
        <v>0.27744999999999997</v>
      </c>
      <c r="W6708" s="234">
        <v>147168000</v>
      </c>
      <c r="X6708" s="194">
        <f t="shared" si="209"/>
        <v>-2.3255977694539111E-2</v>
      </c>
      <c r="Y6708" s="193"/>
      <c r="Z6708" s="197">
        <v>6706</v>
      </c>
    </row>
    <row r="6709" spans="1:26" ht="14.4" x14ac:dyDescent="0.3">
      <c r="A6709" s="7">
        <v>34408</v>
      </c>
      <c r="B6709" s="191">
        <v>467.39001500000001</v>
      </c>
      <c r="C6709" s="191">
        <v>468.98998999999998</v>
      </c>
      <c r="D6709" s="191">
        <v>466.040009</v>
      </c>
      <c r="E6709" s="191">
        <v>467.01001000000002</v>
      </c>
      <c r="F6709" s="192">
        <v>467.01001000000002</v>
      </c>
      <c r="G6709" s="191">
        <v>303750000</v>
      </c>
      <c r="H6709" s="194">
        <f t="shared" si="208"/>
        <v>-8.1303619633376809E-4</v>
      </c>
      <c r="I6709" s="193"/>
      <c r="J6709" s="197">
        <v>6707</v>
      </c>
      <c r="K6709" s="234"/>
      <c r="L6709" s="234"/>
      <c r="M6709" s="234"/>
      <c r="N6709" s="234"/>
      <c r="O6709" s="234"/>
      <c r="P6709" s="234"/>
      <c r="Q6709" s="7">
        <v>34408</v>
      </c>
      <c r="R6709" s="234">
        <v>0.34151799999999999</v>
      </c>
      <c r="S6709" s="234">
        <v>0.34151799999999999</v>
      </c>
      <c r="T6709" s="234">
        <v>0.33258900000000002</v>
      </c>
      <c r="U6709" s="234">
        <v>0.33593800000000001</v>
      </c>
      <c r="V6709" s="192">
        <v>0.28405599999999998</v>
      </c>
      <c r="W6709" s="234">
        <v>204545600</v>
      </c>
      <c r="X6709" s="194">
        <f t="shared" si="209"/>
        <v>-1.3115335040353639E-2</v>
      </c>
      <c r="Y6709" s="193"/>
      <c r="Z6709" s="197">
        <v>6707</v>
      </c>
    </row>
    <row r="6710" spans="1:26" ht="14.4" x14ac:dyDescent="0.3">
      <c r="A6710" s="7">
        <v>34407</v>
      </c>
      <c r="B6710" s="191">
        <v>466.44000199999999</v>
      </c>
      <c r="C6710" s="191">
        <v>467.60000600000001</v>
      </c>
      <c r="D6710" s="191">
        <v>466.07998700000002</v>
      </c>
      <c r="E6710" s="191">
        <v>467.39001500000001</v>
      </c>
      <c r="F6710" s="192">
        <v>467.39001500000001</v>
      </c>
      <c r="G6710" s="191">
        <v>260150000</v>
      </c>
      <c r="H6710" s="194">
        <f t="shared" si="208"/>
        <v>2.0367314036672454E-3</v>
      </c>
      <c r="I6710" s="193"/>
      <c r="J6710" s="197">
        <v>6708</v>
      </c>
      <c r="K6710" s="234"/>
      <c r="L6710" s="234"/>
      <c r="M6710" s="234"/>
      <c r="N6710" s="234"/>
      <c r="O6710" s="234"/>
      <c r="P6710" s="234"/>
      <c r="Q6710" s="7">
        <v>34407</v>
      </c>
      <c r="R6710" s="234">
        <v>0.34375</v>
      </c>
      <c r="S6710" s="234">
        <v>0.34375</v>
      </c>
      <c r="T6710" s="234">
        <v>0.33705400000000002</v>
      </c>
      <c r="U6710" s="234">
        <v>0.34040199999999998</v>
      </c>
      <c r="V6710" s="192">
        <v>0.287831</v>
      </c>
      <c r="W6710" s="234">
        <v>441705600</v>
      </c>
      <c r="X6710" s="194">
        <f t="shared" si="209"/>
        <v>2.3490088007822919E-2</v>
      </c>
      <c r="Y6710" s="193"/>
      <c r="Z6710" s="197">
        <v>6708</v>
      </c>
    </row>
    <row r="6711" spans="1:26" ht="14.4" x14ac:dyDescent="0.3">
      <c r="A6711" s="7">
        <v>34404</v>
      </c>
      <c r="B6711" s="191">
        <v>463.85998499999999</v>
      </c>
      <c r="C6711" s="191">
        <v>466.60998499999999</v>
      </c>
      <c r="D6711" s="191">
        <v>462.540009</v>
      </c>
      <c r="E6711" s="191">
        <v>466.44000199999999</v>
      </c>
      <c r="F6711" s="192">
        <v>466.44000199999999</v>
      </c>
      <c r="G6711" s="191">
        <v>303890000</v>
      </c>
      <c r="H6711" s="194">
        <f t="shared" si="208"/>
        <v>5.4753352723690705E-3</v>
      </c>
      <c r="I6711" s="193"/>
      <c r="J6711" s="197">
        <v>6709</v>
      </c>
      <c r="K6711" s="234"/>
      <c r="L6711" s="234"/>
      <c r="M6711" s="234"/>
      <c r="N6711" s="234"/>
      <c r="O6711" s="234"/>
      <c r="P6711" s="234"/>
      <c r="Q6711" s="7">
        <v>34404</v>
      </c>
      <c r="R6711" s="234">
        <v>0.33035700000000001</v>
      </c>
      <c r="S6711" s="234">
        <v>0.33705400000000002</v>
      </c>
      <c r="T6711" s="234">
        <v>0.328125</v>
      </c>
      <c r="U6711" s="234">
        <v>0.33258900000000002</v>
      </c>
      <c r="V6711" s="192">
        <v>0.281225</v>
      </c>
      <c r="W6711" s="234">
        <v>161840000</v>
      </c>
      <c r="X6711" s="194">
        <f t="shared" si="209"/>
        <v>0</v>
      </c>
      <c r="Y6711" s="193"/>
      <c r="Z6711" s="197">
        <v>6709</v>
      </c>
    </row>
    <row r="6712" spans="1:26" ht="14.4" x14ac:dyDescent="0.3">
      <c r="A6712" s="7">
        <v>34403</v>
      </c>
      <c r="B6712" s="191">
        <v>467.07998700000002</v>
      </c>
      <c r="C6712" s="191">
        <v>467.290009</v>
      </c>
      <c r="D6712" s="191">
        <v>462.459991</v>
      </c>
      <c r="E6712" s="191">
        <v>463.89999399999999</v>
      </c>
      <c r="F6712" s="192">
        <v>463.89999399999999</v>
      </c>
      <c r="G6712" s="191">
        <v>369370000</v>
      </c>
      <c r="H6712" s="194">
        <f t="shared" si="208"/>
        <v>-6.7657346240985825E-3</v>
      </c>
      <c r="I6712" s="193"/>
      <c r="J6712" s="197">
        <v>6710</v>
      </c>
      <c r="K6712" s="234"/>
      <c r="L6712" s="234"/>
      <c r="M6712" s="234"/>
      <c r="N6712" s="234"/>
      <c r="O6712" s="234"/>
      <c r="P6712" s="234"/>
      <c r="Q6712" s="7">
        <v>34403</v>
      </c>
      <c r="R6712" s="234">
        <v>0.33258900000000002</v>
      </c>
      <c r="S6712" s="234">
        <v>0.33593800000000001</v>
      </c>
      <c r="T6712" s="234">
        <v>0.328125</v>
      </c>
      <c r="U6712" s="234">
        <v>0.33258900000000002</v>
      </c>
      <c r="V6712" s="192">
        <v>0.281225</v>
      </c>
      <c r="W6712" s="234">
        <v>143763200</v>
      </c>
      <c r="X6712" s="194">
        <f t="shared" si="209"/>
        <v>-6.6652067026476171E-3</v>
      </c>
      <c r="Y6712" s="193"/>
      <c r="Z6712" s="197">
        <v>6710</v>
      </c>
    </row>
    <row r="6713" spans="1:26" ht="14.4" x14ac:dyDescent="0.3">
      <c r="A6713" s="7">
        <v>34402</v>
      </c>
      <c r="B6713" s="191">
        <v>465.94000199999999</v>
      </c>
      <c r="C6713" s="191">
        <v>467.42001299999998</v>
      </c>
      <c r="D6713" s="191">
        <v>463.39999399999999</v>
      </c>
      <c r="E6713" s="191">
        <v>467.05999800000001</v>
      </c>
      <c r="F6713" s="192">
        <v>467.05999800000001</v>
      </c>
      <c r="G6713" s="191">
        <v>309810000</v>
      </c>
      <c r="H6713" s="194">
        <f t="shared" si="208"/>
        <v>2.5328260224433212E-3</v>
      </c>
      <c r="I6713" s="193"/>
      <c r="J6713" s="197">
        <v>6711</v>
      </c>
      <c r="K6713" s="234"/>
      <c r="L6713" s="234"/>
      <c r="M6713" s="234"/>
      <c r="N6713" s="234"/>
      <c r="O6713" s="234"/>
      <c r="P6713" s="234"/>
      <c r="Q6713" s="7">
        <v>34402</v>
      </c>
      <c r="R6713" s="234">
        <v>0.32700899999999999</v>
      </c>
      <c r="S6713" s="234">
        <v>0.33482099999999998</v>
      </c>
      <c r="T6713" s="234">
        <v>0.32142900000000002</v>
      </c>
      <c r="U6713" s="234">
        <v>0.33482099999999998</v>
      </c>
      <c r="V6713" s="192">
        <v>0.28311199999999997</v>
      </c>
      <c r="W6713" s="234">
        <v>248539200</v>
      </c>
      <c r="X6713" s="194">
        <f t="shared" si="209"/>
        <v>1.3514142415791582E-2</v>
      </c>
      <c r="Y6713" s="193"/>
      <c r="Z6713" s="197">
        <v>6711</v>
      </c>
    </row>
    <row r="6714" spans="1:26" ht="14.4" x14ac:dyDescent="0.3">
      <c r="A6714" s="7">
        <v>34401</v>
      </c>
      <c r="B6714" s="191">
        <v>466.92001299999998</v>
      </c>
      <c r="C6714" s="191">
        <v>467.790009</v>
      </c>
      <c r="D6714" s="191">
        <v>465.01998900000001</v>
      </c>
      <c r="E6714" s="191">
        <v>465.88000499999998</v>
      </c>
      <c r="F6714" s="192">
        <v>465.88000499999998</v>
      </c>
      <c r="G6714" s="191">
        <v>298110000</v>
      </c>
      <c r="H6714" s="194">
        <f t="shared" si="208"/>
        <v>-2.2059904289393468E-3</v>
      </c>
      <c r="I6714" s="193"/>
      <c r="J6714" s="197">
        <v>6712</v>
      </c>
      <c r="K6714" s="234"/>
      <c r="L6714" s="234"/>
      <c r="M6714" s="234"/>
      <c r="N6714" s="234"/>
      <c r="O6714" s="234"/>
      <c r="P6714" s="234"/>
      <c r="Q6714" s="7">
        <v>34401</v>
      </c>
      <c r="R6714" s="234">
        <v>0.33928599999999998</v>
      </c>
      <c r="S6714" s="234">
        <v>0.33928599999999998</v>
      </c>
      <c r="T6714" s="234">
        <v>0.328125</v>
      </c>
      <c r="U6714" s="234">
        <v>0.33035700000000001</v>
      </c>
      <c r="V6714" s="192">
        <v>0.279337</v>
      </c>
      <c r="W6714" s="234">
        <v>186054400</v>
      </c>
      <c r="X6714" s="194">
        <f t="shared" si="209"/>
        <v>-2.3102506443591908E-2</v>
      </c>
      <c r="Y6714" s="193"/>
      <c r="Z6714" s="197">
        <v>6712</v>
      </c>
    </row>
    <row r="6715" spans="1:26" ht="14.4" x14ac:dyDescent="0.3">
      <c r="A6715" s="7">
        <v>34400</v>
      </c>
      <c r="B6715" s="191">
        <v>464.73998999999998</v>
      </c>
      <c r="C6715" s="191">
        <v>468.07000699999998</v>
      </c>
      <c r="D6715" s="191">
        <v>464.73998999999998</v>
      </c>
      <c r="E6715" s="191">
        <v>466.91000400000001</v>
      </c>
      <c r="F6715" s="192">
        <v>466.91000400000001</v>
      </c>
      <c r="G6715" s="191">
        <v>285590000</v>
      </c>
      <c r="H6715" s="194">
        <f t="shared" si="208"/>
        <v>4.6693076702954642E-3</v>
      </c>
      <c r="I6715" s="193"/>
      <c r="J6715" s="197">
        <v>6713</v>
      </c>
      <c r="K6715" s="234"/>
      <c r="L6715" s="234"/>
      <c r="M6715" s="234"/>
      <c r="N6715" s="234"/>
      <c r="O6715" s="234"/>
      <c r="P6715" s="234"/>
      <c r="Q6715" s="7">
        <v>34400</v>
      </c>
      <c r="R6715" s="234">
        <v>0.33035700000000001</v>
      </c>
      <c r="S6715" s="234">
        <v>0.34040199999999998</v>
      </c>
      <c r="T6715" s="234">
        <v>0.328125</v>
      </c>
      <c r="U6715" s="234">
        <v>0.33817000000000003</v>
      </c>
      <c r="V6715" s="192">
        <v>0.285943</v>
      </c>
      <c r="W6715" s="234">
        <v>310396800</v>
      </c>
      <c r="X6715" s="194">
        <f t="shared" si="209"/>
        <v>3.0610920886646346E-2</v>
      </c>
      <c r="Y6715" s="193"/>
      <c r="Z6715" s="197">
        <v>6713</v>
      </c>
    </row>
    <row r="6716" spans="1:26" ht="14.4" x14ac:dyDescent="0.3">
      <c r="A6716" s="7">
        <v>34397</v>
      </c>
      <c r="B6716" s="191">
        <v>463.02999899999998</v>
      </c>
      <c r="C6716" s="191">
        <v>466.16000400000001</v>
      </c>
      <c r="D6716" s="191">
        <v>462.41000400000001</v>
      </c>
      <c r="E6716" s="191">
        <v>464.73998999999998</v>
      </c>
      <c r="F6716" s="192">
        <v>464.73998999999998</v>
      </c>
      <c r="G6716" s="191">
        <v>311850000</v>
      </c>
      <c r="H6716" s="194">
        <f t="shared" si="208"/>
        <v>3.7363771033804539E-3</v>
      </c>
      <c r="I6716" s="193"/>
      <c r="J6716" s="197">
        <v>6714</v>
      </c>
      <c r="K6716" s="234"/>
      <c r="L6716" s="234"/>
      <c r="M6716" s="234"/>
      <c r="N6716" s="234"/>
      <c r="O6716" s="234"/>
      <c r="P6716" s="234"/>
      <c r="Q6716" s="7">
        <v>34397</v>
      </c>
      <c r="R6716" s="234">
        <v>0.32142900000000002</v>
      </c>
      <c r="S6716" s="234">
        <v>0.33482099999999998</v>
      </c>
      <c r="T6716" s="234">
        <v>0.31919599999999998</v>
      </c>
      <c r="U6716" s="234">
        <v>0.328125</v>
      </c>
      <c r="V6716" s="192">
        <v>0.27744999999999997</v>
      </c>
      <c r="W6716" s="234">
        <v>226844800</v>
      </c>
      <c r="X6716" s="194">
        <f t="shared" si="209"/>
        <v>2.7973323453130795E-2</v>
      </c>
      <c r="Y6716" s="193"/>
      <c r="Z6716" s="197">
        <v>6714</v>
      </c>
    </row>
    <row r="6717" spans="1:26" ht="14.4" x14ac:dyDescent="0.3">
      <c r="A6717" s="7">
        <v>34396</v>
      </c>
      <c r="B6717" s="191">
        <v>464.80999800000001</v>
      </c>
      <c r="C6717" s="191">
        <v>464.82998700000002</v>
      </c>
      <c r="D6717" s="191">
        <v>462.5</v>
      </c>
      <c r="E6717" s="191">
        <v>463.01001000000002</v>
      </c>
      <c r="F6717" s="192">
        <v>463.01001000000002</v>
      </c>
      <c r="G6717" s="191">
        <v>291790000</v>
      </c>
      <c r="H6717" s="194">
        <f t="shared" si="208"/>
        <v>-3.8725242738861759E-3</v>
      </c>
      <c r="I6717" s="193"/>
      <c r="J6717" s="197">
        <v>6715</v>
      </c>
      <c r="K6717" s="234"/>
      <c r="L6717" s="234"/>
      <c r="M6717" s="234"/>
      <c r="N6717" s="234"/>
      <c r="O6717" s="234"/>
      <c r="P6717" s="234"/>
      <c r="Q6717" s="7">
        <v>34396</v>
      </c>
      <c r="R6717" s="234">
        <v>0.31919599999999998</v>
      </c>
      <c r="S6717" s="234">
        <v>0.32366099999999998</v>
      </c>
      <c r="T6717" s="234">
        <v>0.31696400000000002</v>
      </c>
      <c r="U6717" s="234">
        <v>0.31919599999999998</v>
      </c>
      <c r="V6717" s="192">
        <v>0.26989999999999997</v>
      </c>
      <c r="W6717" s="234">
        <v>188473600</v>
      </c>
      <c r="X6717" s="194">
        <f t="shared" si="209"/>
        <v>3.5061366686867106E-3</v>
      </c>
      <c r="Y6717" s="193"/>
      <c r="Z6717" s="197">
        <v>6715</v>
      </c>
    </row>
    <row r="6718" spans="1:26" ht="14.4" x14ac:dyDescent="0.3">
      <c r="A6718" s="7">
        <v>34395</v>
      </c>
      <c r="B6718" s="191">
        <v>464.39999399999999</v>
      </c>
      <c r="C6718" s="191">
        <v>464.86999500000002</v>
      </c>
      <c r="D6718" s="191">
        <v>457.48998999999998</v>
      </c>
      <c r="E6718" s="191">
        <v>464.80999800000001</v>
      </c>
      <c r="F6718" s="192">
        <v>464.80999800000001</v>
      </c>
      <c r="G6718" s="191">
        <v>361130000</v>
      </c>
      <c r="H6718" s="194">
        <f t="shared" si="208"/>
        <v>7.966497252749875E-4</v>
      </c>
      <c r="I6718" s="193"/>
      <c r="J6718" s="197">
        <v>6716</v>
      </c>
      <c r="K6718" s="234"/>
      <c r="L6718" s="234"/>
      <c r="M6718" s="234"/>
      <c r="N6718" s="234"/>
      <c r="O6718" s="234"/>
      <c r="P6718" s="234"/>
      <c r="Q6718" s="7">
        <v>34395</v>
      </c>
      <c r="R6718" s="234">
        <v>0.31473200000000001</v>
      </c>
      <c r="S6718" s="234">
        <v>0.32366099999999998</v>
      </c>
      <c r="T6718" s="234">
        <v>0.31026799999999999</v>
      </c>
      <c r="U6718" s="234">
        <v>0.31807999999999997</v>
      </c>
      <c r="V6718" s="192">
        <v>0.268957</v>
      </c>
      <c r="W6718" s="234">
        <v>294145600</v>
      </c>
      <c r="X6718" s="194">
        <f t="shared" si="209"/>
        <v>-1.7239426326847537E-2</v>
      </c>
      <c r="Y6718" s="193"/>
      <c r="Z6718" s="197">
        <v>6716</v>
      </c>
    </row>
    <row r="6719" spans="1:26" ht="14.4" x14ac:dyDescent="0.3">
      <c r="A6719" s="7">
        <v>34394</v>
      </c>
      <c r="B6719" s="191">
        <v>467.19000199999999</v>
      </c>
      <c r="C6719" s="191">
        <v>467.42999300000002</v>
      </c>
      <c r="D6719" s="191">
        <v>462.01998900000001</v>
      </c>
      <c r="E6719" s="191">
        <v>464.44000199999999</v>
      </c>
      <c r="F6719" s="192">
        <v>464.44000199999999</v>
      </c>
      <c r="G6719" s="191">
        <v>304450000</v>
      </c>
      <c r="H6719" s="194">
        <f t="shared" si="208"/>
        <v>-5.779879507860213E-3</v>
      </c>
      <c r="I6719" s="193"/>
      <c r="J6719" s="197">
        <v>6717</v>
      </c>
      <c r="K6719" s="234"/>
      <c r="L6719" s="234"/>
      <c r="M6719" s="234"/>
      <c r="N6719" s="234"/>
      <c r="O6719" s="234"/>
      <c r="P6719" s="234"/>
      <c r="Q6719" s="7">
        <v>34394</v>
      </c>
      <c r="R6719" s="234">
        <v>0.328125</v>
      </c>
      <c r="S6719" s="234">
        <v>0.328125</v>
      </c>
      <c r="T6719" s="234">
        <v>0.31919599999999998</v>
      </c>
      <c r="U6719" s="234">
        <v>0.32366099999999998</v>
      </c>
      <c r="V6719" s="192">
        <v>0.273675</v>
      </c>
      <c r="W6719" s="234">
        <v>211870400</v>
      </c>
      <c r="X6719" s="194">
        <f t="shared" si="209"/>
        <v>-6.8514278041681967E-3</v>
      </c>
      <c r="Y6719" s="193"/>
      <c r="Z6719" s="197">
        <v>6717</v>
      </c>
    </row>
    <row r="6720" spans="1:26" ht="14.4" x14ac:dyDescent="0.3">
      <c r="A6720" s="7">
        <v>34393</v>
      </c>
      <c r="B6720" s="191">
        <v>466.07000699999998</v>
      </c>
      <c r="C6720" s="191">
        <v>469.16000400000001</v>
      </c>
      <c r="D6720" s="191">
        <v>466.07000699999998</v>
      </c>
      <c r="E6720" s="191">
        <v>467.14001500000001</v>
      </c>
      <c r="F6720" s="192">
        <v>467.14001500000001</v>
      </c>
      <c r="G6720" s="191">
        <v>268690000</v>
      </c>
      <c r="H6720" s="194">
        <f t="shared" si="208"/>
        <v>2.2958096078472389E-3</v>
      </c>
      <c r="I6720" s="193"/>
      <c r="J6720" s="197">
        <v>6718</v>
      </c>
      <c r="K6720" s="234"/>
      <c r="L6720" s="234"/>
      <c r="M6720" s="234"/>
      <c r="N6720" s="234"/>
      <c r="O6720" s="234"/>
      <c r="P6720" s="234"/>
      <c r="Q6720" s="7">
        <v>34393</v>
      </c>
      <c r="R6720" s="234">
        <v>0.32366099999999998</v>
      </c>
      <c r="S6720" s="234">
        <v>0.33035700000000001</v>
      </c>
      <c r="T6720" s="234">
        <v>0.32142900000000002</v>
      </c>
      <c r="U6720" s="234">
        <v>0.32589299999999999</v>
      </c>
      <c r="V6720" s="192">
        <v>0.275563</v>
      </c>
      <c r="W6720" s="234">
        <v>123827200</v>
      </c>
      <c r="X6720" s="194">
        <f t="shared" si="209"/>
        <v>1.3889502111940294E-2</v>
      </c>
      <c r="Y6720" s="193"/>
      <c r="Z6720" s="197">
        <v>6718</v>
      </c>
    </row>
    <row r="6721" spans="1:26" ht="14.4" x14ac:dyDescent="0.3">
      <c r="A6721" s="7">
        <v>34390</v>
      </c>
      <c r="B6721" s="191">
        <v>464.32998700000002</v>
      </c>
      <c r="C6721" s="191">
        <v>466.48001099999999</v>
      </c>
      <c r="D6721" s="191">
        <v>464.32998700000002</v>
      </c>
      <c r="E6721" s="191">
        <v>466.07000699999998</v>
      </c>
      <c r="F6721" s="192">
        <v>466.07000699999998</v>
      </c>
      <c r="G6721" s="191">
        <v>273680000</v>
      </c>
      <c r="H6721" s="194">
        <f t="shared" si="208"/>
        <v>3.8986709193409809E-3</v>
      </c>
      <c r="I6721" s="193"/>
      <c r="J6721" s="197">
        <v>6719</v>
      </c>
      <c r="K6721" s="234"/>
      <c r="L6721" s="234"/>
      <c r="M6721" s="234"/>
      <c r="N6721" s="234"/>
      <c r="O6721" s="234"/>
      <c r="P6721" s="234"/>
      <c r="Q6721" s="7">
        <v>34390</v>
      </c>
      <c r="R6721" s="234">
        <v>0.33035700000000001</v>
      </c>
      <c r="S6721" s="234">
        <v>0.33258900000000002</v>
      </c>
      <c r="T6721" s="234">
        <v>0.31696400000000002</v>
      </c>
      <c r="U6721" s="234">
        <v>0.32142900000000002</v>
      </c>
      <c r="V6721" s="192">
        <v>0.27178799999999997</v>
      </c>
      <c r="W6721" s="234">
        <v>236824000</v>
      </c>
      <c r="X6721" s="194">
        <f t="shared" si="209"/>
        <v>-1.7062920876942996E-2</v>
      </c>
      <c r="Y6721" s="193"/>
      <c r="Z6721" s="197">
        <v>6719</v>
      </c>
    </row>
    <row r="6722" spans="1:26" ht="14.4" x14ac:dyDescent="0.3">
      <c r="A6722" s="7">
        <v>34389</v>
      </c>
      <c r="B6722" s="191">
        <v>470.64999399999999</v>
      </c>
      <c r="C6722" s="191">
        <v>470.64999399999999</v>
      </c>
      <c r="D6722" s="191">
        <v>464.26001000000002</v>
      </c>
      <c r="E6722" s="191">
        <v>464.26001000000002</v>
      </c>
      <c r="F6722" s="192">
        <v>464.26001000000002</v>
      </c>
      <c r="G6722" s="191">
        <v>342940000</v>
      </c>
      <c r="H6722" s="194">
        <f t="shared" si="208"/>
        <v>-1.3660778798526445E-2</v>
      </c>
      <c r="I6722" s="193"/>
      <c r="J6722" s="197">
        <v>6720</v>
      </c>
      <c r="K6722" s="234"/>
      <c r="L6722" s="234"/>
      <c r="M6722" s="234"/>
      <c r="N6722" s="234"/>
      <c r="O6722" s="234"/>
      <c r="P6722" s="234"/>
      <c r="Q6722" s="7">
        <v>34389</v>
      </c>
      <c r="R6722" s="234">
        <v>0.33035700000000001</v>
      </c>
      <c r="S6722" s="234">
        <v>0.33258900000000002</v>
      </c>
      <c r="T6722" s="234">
        <v>0.32366099999999998</v>
      </c>
      <c r="U6722" s="234">
        <v>0.32700899999999999</v>
      </c>
      <c r="V6722" s="192">
        <v>0.27650599999999997</v>
      </c>
      <c r="W6722" s="234">
        <v>197859200</v>
      </c>
      <c r="X6722" s="194">
        <f t="shared" si="209"/>
        <v>-1.678015823628777E-2</v>
      </c>
      <c r="Y6722" s="193"/>
      <c r="Z6722" s="197">
        <v>6720</v>
      </c>
    </row>
    <row r="6723" spans="1:26" ht="14.4" x14ac:dyDescent="0.3">
      <c r="A6723" s="7">
        <v>34388</v>
      </c>
      <c r="B6723" s="191">
        <v>471.48001099999999</v>
      </c>
      <c r="C6723" s="191">
        <v>472.41000400000001</v>
      </c>
      <c r="D6723" s="191">
        <v>469.47000100000002</v>
      </c>
      <c r="E6723" s="191">
        <v>470.69000199999999</v>
      </c>
      <c r="F6723" s="192">
        <v>470.69000199999999</v>
      </c>
      <c r="G6723" s="191">
        <v>309910000</v>
      </c>
      <c r="H6723" s="194">
        <f t="shared" si="208"/>
        <v>-1.6332011511025748E-3</v>
      </c>
      <c r="I6723" s="193"/>
      <c r="J6723" s="197">
        <v>6721</v>
      </c>
      <c r="K6723" s="234"/>
      <c r="L6723" s="234"/>
      <c r="M6723" s="234"/>
      <c r="N6723" s="234"/>
      <c r="O6723" s="234"/>
      <c r="P6723" s="234"/>
      <c r="Q6723" s="7">
        <v>34388</v>
      </c>
      <c r="R6723" s="234">
        <v>0.33258900000000002</v>
      </c>
      <c r="S6723" s="234">
        <v>0.34151799999999999</v>
      </c>
      <c r="T6723" s="234">
        <v>0.33035700000000001</v>
      </c>
      <c r="U6723" s="234">
        <v>0.33258900000000002</v>
      </c>
      <c r="V6723" s="192">
        <v>0.281225</v>
      </c>
      <c r="W6723" s="234">
        <v>260534400</v>
      </c>
      <c r="X6723" s="194">
        <f t="shared" si="209"/>
        <v>0</v>
      </c>
      <c r="Y6723" s="193"/>
      <c r="Z6723" s="197">
        <v>6721</v>
      </c>
    </row>
    <row r="6724" spans="1:26" ht="14.4" x14ac:dyDescent="0.3">
      <c r="A6724" s="7">
        <v>34387</v>
      </c>
      <c r="B6724" s="191">
        <v>467.69000199999999</v>
      </c>
      <c r="C6724" s="191">
        <v>471.64999399999999</v>
      </c>
      <c r="D6724" s="191">
        <v>467.57998700000002</v>
      </c>
      <c r="E6724" s="191">
        <v>471.459991</v>
      </c>
      <c r="F6724" s="192">
        <v>471.459991</v>
      </c>
      <c r="G6724" s="191">
        <v>270900000</v>
      </c>
      <c r="H6724" s="194">
        <f t="shared" ref="H6724:H6787" si="210">(F6724-F6725)/F6725</f>
        <v>8.0608714829871631E-3</v>
      </c>
      <c r="I6724" s="193"/>
      <c r="J6724" s="197">
        <v>6722</v>
      </c>
      <c r="K6724" s="234"/>
      <c r="L6724" s="234"/>
      <c r="M6724" s="234"/>
      <c r="N6724" s="234"/>
      <c r="O6724" s="234"/>
      <c r="P6724" s="234"/>
      <c r="Q6724" s="7">
        <v>34387</v>
      </c>
      <c r="R6724" s="234">
        <v>0.32366099999999998</v>
      </c>
      <c r="S6724" s="234">
        <v>0.33482099999999998</v>
      </c>
      <c r="T6724" s="234">
        <v>0.31919599999999998</v>
      </c>
      <c r="U6724" s="234">
        <v>0.33258900000000002</v>
      </c>
      <c r="V6724" s="192">
        <v>0.281225</v>
      </c>
      <c r="W6724" s="234">
        <v>214569600</v>
      </c>
      <c r="X6724" s="194">
        <f t="shared" ref="X6724:X6787" si="211">(V6724-V6725)/V6725</f>
        <v>2.758746688590482E-2</v>
      </c>
      <c r="Y6724" s="193"/>
      <c r="Z6724" s="197">
        <v>6722</v>
      </c>
    </row>
    <row r="6725" spans="1:26" ht="14.4" x14ac:dyDescent="0.3">
      <c r="A6725" s="7">
        <v>34383</v>
      </c>
      <c r="B6725" s="191">
        <v>470.290009</v>
      </c>
      <c r="C6725" s="191">
        <v>471.08999599999999</v>
      </c>
      <c r="D6725" s="191">
        <v>466.07000699999998</v>
      </c>
      <c r="E6725" s="191">
        <v>467.69000199999999</v>
      </c>
      <c r="F6725" s="192">
        <v>467.69000199999999</v>
      </c>
      <c r="G6725" s="191">
        <v>293210000</v>
      </c>
      <c r="H6725" s="194">
        <f t="shared" si="210"/>
        <v>-5.6342093433193645E-3</v>
      </c>
      <c r="I6725" s="193"/>
      <c r="J6725" s="197">
        <v>6723</v>
      </c>
      <c r="K6725" s="234"/>
      <c r="L6725" s="234"/>
      <c r="M6725" s="234"/>
      <c r="N6725" s="234"/>
      <c r="O6725" s="234"/>
      <c r="P6725" s="234"/>
      <c r="Q6725" s="7">
        <v>34383</v>
      </c>
      <c r="R6725" s="234">
        <v>0.32589299999999999</v>
      </c>
      <c r="S6725" s="234">
        <v>0.33035700000000001</v>
      </c>
      <c r="T6725" s="234">
        <v>0.32366099999999998</v>
      </c>
      <c r="U6725" s="234">
        <v>0.32366099999999998</v>
      </c>
      <c r="V6725" s="192">
        <v>0.273675</v>
      </c>
      <c r="W6725" s="234">
        <v>149072000</v>
      </c>
      <c r="X6725" s="194">
        <f t="shared" si="211"/>
        <v>-2.0269423671049665E-2</v>
      </c>
      <c r="Y6725" s="193"/>
      <c r="Z6725" s="197">
        <v>6723</v>
      </c>
    </row>
    <row r="6726" spans="1:26" ht="14.4" x14ac:dyDescent="0.3">
      <c r="A6726" s="7">
        <v>34382</v>
      </c>
      <c r="B6726" s="191">
        <v>472.790009</v>
      </c>
      <c r="C6726" s="191">
        <v>475.11999500000002</v>
      </c>
      <c r="D6726" s="191">
        <v>468.44000199999999</v>
      </c>
      <c r="E6726" s="191">
        <v>470.33999599999999</v>
      </c>
      <c r="F6726" s="192">
        <v>470.33999599999999</v>
      </c>
      <c r="G6726" s="191">
        <v>340030000</v>
      </c>
      <c r="H6726" s="194">
        <f t="shared" si="210"/>
        <v>-5.1820320932374287E-3</v>
      </c>
      <c r="I6726" s="193"/>
      <c r="J6726" s="197">
        <v>6724</v>
      </c>
      <c r="K6726" s="234"/>
      <c r="L6726" s="234"/>
      <c r="M6726" s="234"/>
      <c r="N6726" s="234"/>
      <c r="O6726" s="234"/>
      <c r="P6726" s="234"/>
      <c r="Q6726" s="7">
        <v>34382</v>
      </c>
      <c r="R6726" s="234">
        <v>0.33258900000000002</v>
      </c>
      <c r="S6726" s="234">
        <v>0.33817000000000003</v>
      </c>
      <c r="T6726" s="234">
        <v>0.32366099999999998</v>
      </c>
      <c r="U6726" s="234">
        <v>0.33035700000000001</v>
      </c>
      <c r="V6726" s="192">
        <v>0.279337</v>
      </c>
      <c r="W6726" s="234">
        <v>145152000</v>
      </c>
      <c r="X6726" s="194">
        <f t="shared" si="211"/>
        <v>6.8012254460264113E-3</v>
      </c>
      <c r="Y6726" s="193"/>
      <c r="Z6726" s="197">
        <v>6724</v>
      </c>
    </row>
    <row r="6727" spans="1:26" ht="14.4" x14ac:dyDescent="0.3">
      <c r="A6727" s="7">
        <v>34381</v>
      </c>
      <c r="B6727" s="191">
        <v>472.52999899999998</v>
      </c>
      <c r="C6727" s="191">
        <v>474.16000400000001</v>
      </c>
      <c r="D6727" s="191">
        <v>471.94000199999999</v>
      </c>
      <c r="E6727" s="191">
        <v>472.790009</v>
      </c>
      <c r="F6727" s="192">
        <v>472.790009</v>
      </c>
      <c r="G6727" s="191">
        <v>295450000</v>
      </c>
      <c r="H6727" s="194">
        <f t="shared" si="210"/>
        <v>5.7144672455325092E-4</v>
      </c>
      <c r="I6727" s="193"/>
      <c r="J6727" s="197">
        <v>6725</v>
      </c>
      <c r="K6727" s="234"/>
      <c r="L6727" s="234"/>
      <c r="M6727" s="234"/>
      <c r="N6727" s="234"/>
      <c r="O6727" s="234"/>
      <c r="P6727" s="234"/>
      <c r="Q6727" s="7">
        <v>34381</v>
      </c>
      <c r="R6727" s="234">
        <v>0.33482099999999998</v>
      </c>
      <c r="S6727" s="234">
        <v>0.33482099999999998</v>
      </c>
      <c r="T6727" s="234">
        <v>0.328125</v>
      </c>
      <c r="U6727" s="234">
        <v>0.328125</v>
      </c>
      <c r="V6727" s="192">
        <v>0.27744999999999997</v>
      </c>
      <c r="W6727" s="234">
        <v>122024000</v>
      </c>
      <c r="X6727" s="194">
        <f t="shared" si="211"/>
        <v>-1.0100577634588244E-2</v>
      </c>
      <c r="Y6727" s="193"/>
      <c r="Z6727" s="197">
        <v>6725</v>
      </c>
    </row>
    <row r="6728" spans="1:26" ht="14.4" x14ac:dyDescent="0.3">
      <c r="A6728" s="7">
        <v>34380</v>
      </c>
      <c r="B6728" s="191">
        <v>470.23001099999999</v>
      </c>
      <c r="C6728" s="191">
        <v>473.41000400000001</v>
      </c>
      <c r="D6728" s="191">
        <v>470.23001099999999</v>
      </c>
      <c r="E6728" s="191">
        <v>472.51998900000001</v>
      </c>
      <c r="F6728" s="192">
        <v>472.51998900000001</v>
      </c>
      <c r="G6728" s="191">
        <v>306790000</v>
      </c>
      <c r="H6728" s="194">
        <f t="shared" si="210"/>
        <v>4.8699103554239532E-3</v>
      </c>
      <c r="I6728" s="193"/>
      <c r="J6728" s="197">
        <v>6726</v>
      </c>
      <c r="K6728" s="234"/>
      <c r="L6728" s="234"/>
      <c r="M6728" s="234"/>
      <c r="N6728" s="234"/>
      <c r="O6728" s="234"/>
      <c r="P6728" s="234"/>
      <c r="Q6728" s="7">
        <v>34380</v>
      </c>
      <c r="R6728" s="234">
        <v>0.328125</v>
      </c>
      <c r="S6728" s="234">
        <v>0.33482099999999998</v>
      </c>
      <c r="T6728" s="234">
        <v>0.32366099999999998</v>
      </c>
      <c r="U6728" s="234">
        <v>0.33147300000000002</v>
      </c>
      <c r="V6728" s="192">
        <v>0.280281</v>
      </c>
      <c r="W6728" s="234">
        <v>129774400</v>
      </c>
      <c r="X6728" s="194">
        <f t="shared" si="211"/>
        <v>3.3794305802668477E-3</v>
      </c>
      <c r="Y6728" s="193"/>
      <c r="Z6728" s="197">
        <v>6726</v>
      </c>
    </row>
    <row r="6729" spans="1:26" ht="14.4" x14ac:dyDescent="0.3">
      <c r="A6729" s="7">
        <v>34379</v>
      </c>
      <c r="B6729" s="191">
        <v>470.17999300000002</v>
      </c>
      <c r="C6729" s="191">
        <v>471.98998999999998</v>
      </c>
      <c r="D6729" s="191">
        <v>469.04998799999998</v>
      </c>
      <c r="E6729" s="191">
        <v>470.23001099999999</v>
      </c>
      <c r="F6729" s="192">
        <v>470.23001099999999</v>
      </c>
      <c r="G6729" s="191">
        <v>263190000</v>
      </c>
      <c r="H6729" s="194">
        <f t="shared" si="210"/>
        <v>1.0638053669792351E-4</v>
      </c>
      <c r="I6729" s="193"/>
      <c r="J6729" s="197">
        <v>6727</v>
      </c>
      <c r="K6729" s="234"/>
      <c r="L6729" s="234"/>
      <c r="M6729" s="234"/>
      <c r="N6729" s="234"/>
      <c r="O6729" s="234"/>
      <c r="P6729" s="234"/>
      <c r="Q6729" s="7">
        <v>34379</v>
      </c>
      <c r="R6729" s="234">
        <v>0.33035700000000001</v>
      </c>
      <c r="S6729" s="234">
        <v>0.33928599999999998</v>
      </c>
      <c r="T6729" s="234">
        <v>0.328125</v>
      </c>
      <c r="U6729" s="234">
        <v>0.33035700000000001</v>
      </c>
      <c r="V6729" s="192">
        <v>0.279337</v>
      </c>
      <c r="W6729" s="234">
        <v>245548800</v>
      </c>
      <c r="X6729" s="194">
        <f t="shared" si="211"/>
        <v>0</v>
      </c>
      <c r="Y6729" s="193"/>
      <c r="Z6729" s="197">
        <v>6727</v>
      </c>
    </row>
    <row r="6730" spans="1:26" ht="14.4" x14ac:dyDescent="0.3">
      <c r="A6730" s="7">
        <v>34376</v>
      </c>
      <c r="B6730" s="191">
        <v>468.92999300000002</v>
      </c>
      <c r="C6730" s="191">
        <v>471.13000499999998</v>
      </c>
      <c r="D6730" s="191">
        <v>466.89001500000001</v>
      </c>
      <c r="E6730" s="191">
        <v>470.17999300000002</v>
      </c>
      <c r="F6730" s="192">
        <v>470.17999300000002</v>
      </c>
      <c r="G6730" s="191">
        <v>213740000</v>
      </c>
      <c r="H6730" s="194">
        <f t="shared" si="210"/>
        <v>2.6656430995233866E-3</v>
      </c>
      <c r="I6730" s="193"/>
      <c r="J6730" s="197">
        <v>6728</v>
      </c>
      <c r="K6730" s="234"/>
      <c r="L6730" s="234"/>
      <c r="M6730" s="234"/>
      <c r="N6730" s="234"/>
      <c r="O6730" s="234"/>
      <c r="P6730" s="234"/>
      <c r="Q6730" s="7">
        <v>34376</v>
      </c>
      <c r="R6730" s="234">
        <v>0.32366099999999998</v>
      </c>
      <c r="S6730" s="234">
        <v>0.33482099999999998</v>
      </c>
      <c r="T6730" s="234">
        <v>0.32366099999999998</v>
      </c>
      <c r="U6730" s="234">
        <v>0.33035700000000001</v>
      </c>
      <c r="V6730" s="192">
        <v>0.279337</v>
      </c>
      <c r="W6730" s="234">
        <v>164248000</v>
      </c>
      <c r="X6730" s="194">
        <f t="shared" si="211"/>
        <v>1.3695597739899767E-2</v>
      </c>
      <c r="Y6730" s="193"/>
      <c r="Z6730" s="197">
        <v>6728</v>
      </c>
    </row>
    <row r="6731" spans="1:26" ht="14.4" x14ac:dyDescent="0.3">
      <c r="A6731" s="7">
        <v>34375</v>
      </c>
      <c r="B6731" s="191">
        <v>472.80999800000001</v>
      </c>
      <c r="C6731" s="191">
        <v>473.13000499999998</v>
      </c>
      <c r="D6731" s="191">
        <v>468.91000400000001</v>
      </c>
      <c r="E6731" s="191">
        <v>468.92999300000002</v>
      </c>
      <c r="F6731" s="192">
        <v>468.92999300000002</v>
      </c>
      <c r="G6731" s="191">
        <v>327250000</v>
      </c>
      <c r="H6731" s="194">
        <f t="shared" si="210"/>
        <v>-8.1223345164576112E-3</v>
      </c>
      <c r="I6731" s="193"/>
      <c r="J6731" s="197">
        <v>6729</v>
      </c>
      <c r="K6731" s="234"/>
      <c r="L6731" s="234"/>
      <c r="M6731" s="234"/>
      <c r="N6731" s="234"/>
      <c r="O6731" s="234"/>
      <c r="P6731" s="234"/>
      <c r="Q6731" s="7">
        <v>34375</v>
      </c>
      <c r="R6731" s="234">
        <v>0.32366099999999998</v>
      </c>
      <c r="S6731" s="234">
        <v>0.33482099999999998</v>
      </c>
      <c r="T6731" s="234">
        <v>0.32142900000000002</v>
      </c>
      <c r="U6731" s="234">
        <v>0.32589299999999999</v>
      </c>
      <c r="V6731" s="192">
        <v>0.275563</v>
      </c>
      <c r="W6731" s="234">
        <v>302030400</v>
      </c>
      <c r="X6731" s="194">
        <f t="shared" si="211"/>
        <v>6.8986937060381871E-3</v>
      </c>
      <c r="Y6731" s="193"/>
      <c r="Z6731" s="197">
        <v>6729</v>
      </c>
    </row>
    <row r="6732" spans="1:26" ht="14.4" x14ac:dyDescent="0.3">
      <c r="A6732" s="7">
        <v>34374</v>
      </c>
      <c r="B6732" s="191">
        <v>471.04998799999998</v>
      </c>
      <c r="C6732" s="191">
        <v>473.41000400000001</v>
      </c>
      <c r="D6732" s="191">
        <v>471.04998799999998</v>
      </c>
      <c r="E6732" s="191">
        <v>472.76998900000001</v>
      </c>
      <c r="F6732" s="192">
        <v>472.76998900000001</v>
      </c>
      <c r="G6732" s="191">
        <v>332670000</v>
      </c>
      <c r="H6732" s="194">
        <f t="shared" si="210"/>
        <v>3.6514192629594649E-3</v>
      </c>
      <c r="I6732" s="193"/>
      <c r="J6732" s="197">
        <v>6730</v>
      </c>
      <c r="K6732" s="234"/>
      <c r="L6732" s="234"/>
      <c r="M6732" s="234"/>
      <c r="N6732" s="234"/>
      <c r="O6732" s="234"/>
      <c r="P6732" s="234"/>
      <c r="Q6732" s="7">
        <v>34374</v>
      </c>
      <c r="R6732" s="234">
        <v>0.31919599999999998</v>
      </c>
      <c r="S6732" s="234">
        <v>0.32589299999999999</v>
      </c>
      <c r="T6732" s="234">
        <v>0.31473200000000001</v>
      </c>
      <c r="U6732" s="234">
        <v>0.32366099999999998</v>
      </c>
      <c r="V6732" s="192">
        <v>0.273675</v>
      </c>
      <c r="W6732" s="234">
        <v>186984000</v>
      </c>
      <c r="X6732" s="194">
        <f t="shared" si="211"/>
        <v>1.3986661726565501E-2</v>
      </c>
      <c r="Y6732" s="193"/>
      <c r="Z6732" s="197">
        <v>6730</v>
      </c>
    </row>
    <row r="6733" spans="1:26" ht="14.4" x14ac:dyDescent="0.3">
      <c r="A6733" s="7">
        <v>34373</v>
      </c>
      <c r="B6733" s="191">
        <v>471.76001000000002</v>
      </c>
      <c r="C6733" s="191">
        <v>472.32998700000002</v>
      </c>
      <c r="D6733" s="191">
        <v>469.5</v>
      </c>
      <c r="E6733" s="191">
        <v>471.04998799999998</v>
      </c>
      <c r="F6733" s="192">
        <v>471.04998799999998</v>
      </c>
      <c r="G6733" s="191">
        <v>318180000</v>
      </c>
      <c r="H6733" s="194">
        <f t="shared" si="210"/>
        <v>-1.5050491456451293E-3</v>
      </c>
      <c r="I6733" s="193"/>
      <c r="J6733" s="197">
        <v>6731</v>
      </c>
      <c r="K6733" s="234"/>
      <c r="L6733" s="234"/>
      <c r="M6733" s="234"/>
      <c r="N6733" s="234"/>
      <c r="O6733" s="234"/>
      <c r="P6733" s="234"/>
      <c r="Q6733" s="7">
        <v>34373</v>
      </c>
      <c r="R6733" s="234">
        <v>0.32142900000000002</v>
      </c>
      <c r="S6733" s="234">
        <v>0.32589299999999999</v>
      </c>
      <c r="T6733" s="234">
        <v>0.31473200000000001</v>
      </c>
      <c r="U6733" s="234">
        <v>0.31919599999999998</v>
      </c>
      <c r="V6733" s="192">
        <v>0.26989999999999997</v>
      </c>
      <c r="W6733" s="234">
        <v>285387200</v>
      </c>
      <c r="X6733" s="194">
        <f t="shared" si="211"/>
        <v>-2.0550654478286377E-2</v>
      </c>
      <c r="Y6733" s="193"/>
      <c r="Z6733" s="197">
        <v>6731</v>
      </c>
    </row>
    <row r="6734" spans="1:26" ht="14.4" x14ac:dyDescent="0.3">
      <c r="A6734" s="7">
        <v>34372</v>
      </c>
      <c r="B6734" s="191">
        <v>469.80999800000001</v>
      </c>
      <c r="C6734" s="191">
        <v>472.08999599999999</v>
      </c>
      <c r="D6734" s="191">
        <v>467.57000699999998</v>
      </c>
      <c r="E6734" s="191">
        <v>471.76001000000002</v>
      </c>
      <c r="F6734" s="192">
        <v>471.76001000000002</v>
      </c>
      <c r="G6734" s="191">
        <v>348270000</v>
      </c>
      <c r="H6734" s="194">
        <f t="shared" si="210"/>
        <v>4.1506396379414967E-3</v>
      </c>
      <c r="I6734" s="193"/>
      <c r="J6734" s="197">
        <v>6732</v>
      </c>
      <c r="K6734" s="234"/>
      <c r="L6734" s="234"/>
      <c r="M6734" s="234"/>
      <c r="N6734" s="234"/>
      <c r="O6734" s="234"/>
      <c r="P6734" s="234"/>
      <c r="Q6734" s="7">
        <v>34372</v>
      </c>
      <c r="R6734" s="234">
        <v>0.29910700000000001</v>
      </c>
      <c r="S6734" s="234">
        <v>0.33147300000000002</v>
      </c>
      <c r="T6734" s="234">
        <v>0.29910700000000001</v>
      </c>
      <c r="U6734" s="234">
        <v>0.32589299999999999</v>
      </c>
      <c r="V6734" s="192">
        <v>0.275563</v>
      </c>
      <c r="W6734" s="234">
        <v>725446400</v>
      </c>
      <c r="X6734" s="194">
        <f t="shared" si="211"/>
        <v>9.346491593554207E-2</v>
      </c>
      <c r="Y6734" s="193"/>
      <c r="Z6734" s="197">
        <v>6732</v>
      </c>
    </row>
    <row r="6735" spans="1:26" ht="14.4" x14ac:dyDescent="0.3">
      <c r="A6735" s="7">
        <v>34369</v>
      </c>
      <c r="B6735" s="191">
        <v>480.67999300000002</v>
      </c>
      <c r="C6735" s="191">
        <v>481.01998900000001</v>
      </c>
      <c r="D6735" s="191">
        <v>469.27999899999998</v>
      </c>
      <c r="E6735" s="191">
        <v>469.80999800000001</v>
      </c>
      <c r="F6735" s="192">
        <v>469.80999800000001</v>
      </c>
      <c r="G6735" s="191">
        <v>378380000</v>
      </c>
      <c r="H6735" s="194">
        <f t="shared" si="210"/>
        <v>-2.2674779397293607E-2</v>
      </c>
      <c r="I6735" s="193"/>
      <c r="J6735" s="197">
        <v>6733</v>
      </c>
      <c r="K6735" s="234"/>
      <c r="L6735" s="234"/>
      <c r="M6735" s="234"/>
      <c r="N6735" s="234"/>
      <c r="O6735" s="234"/>
      <c r="P6735" s="234"/>
      <c r="Q6735" s="7">
        <v>34369</v>
      </c>
      <c r="R6735" s="234">
        <v>0.29910700000000001</v>
      </c>
      <c r="S6735" s="234">
        <v>0.3125</v>
      </c>
      <c r="T6735" s="234">
        <v>0.296875</v>
      </c>
      <c r="U6735" s="234">
        <v>0.29910700000000001</v>
      </c>
      <c r="V6735" s="192">
        <v>0.25200899999999998</v>
      </c>
      <c r="W6735" s="234">
        <v>354009600</v>
      </c>
      <c r="X6735" s="194">
        <f t="shared" si="211"/>
        <v>0</v>
      </c>
      <c r="Y6735" s="193"/>
      <c r="Z6735" s="197">
        <v>6733</v>
      </c>
    </row>
    <row r="6736" spans="1:26" ht="14.4" x14ac:dyDescent="0.3">
      <c r="A6736" s="7">
        <v>34368</v>
      </c>
      <c r="B6736" s="191">
        <v>481.959991</v>
      </c>
      <c r="C6736" s="191">
        <v>481.959991</v>
      </c>
      <c r="D6736" s="191">
        <v>478.709991</v>
      </c>
      <c r="E6736" s="191">
        <v>480.709991</v>
      </c>
      <c r="F6736" s="192">
        <v>480.709991</v>
      </c>
      <c r="G6736" s="191">
        <v>318350000</v>
      </c>
      <c r="H6736" s="194">
        <f t="shared" si="210"/>
        <v>-2.6763672199170076E-3</v>
      </c>
      <c r="I6736" s="193"/>
      <c r="J6736" s="197">
        <v>6734</v>
      </c>
      <c r="K6736" s="234"/>
      <c r="L6736" s="234"/>
      <c r="M6736" s="234"/>
      <c r="N6736" s="234"/>
      <c r="O6736" s="234"/>
      <c r="P6736" s="234"/>
      <c r="Q6736" s="7">
        <v>34368</v>
      </c>
      <c r="R6736" s="234">
        <v>0.29464299999999999</v>
      </c>
      <c r="S6736" s="234">
        <v>0.30022300000000002</v>
      </c>
      <c r="T6736" s="234">
        <v>0.29017900000000002</v>
      </c>
      <c r="U6736" s="234">
        <v>0.29910700000000001</v>
      </c>
      <c r="V6736" s="192">
        <v>0.25200899999999998</v>
      </c>
      <c r="W6736" s="234">
        <v>137995200</v>
      </c>
      <c r="X6736" s="194">
        <f t="shared" si="211"/>
        <v>1.5150172408236871E-2</v>
      </c>
      <c r="Y6736" s="193"/>
      <c r="Z6736" s="197">
        <v>6734</v>
      </c>
    </row>
    <row r="6737" spans="1:26" ht="14.4" x14ac:dyDescent="0.3">
      <c r="A6737" s="7">
        <v>34367</v>
      </c>
      <c r="B6737" s="191">
        <v>479.61999500000002</v>
      </c>
      <c r="C6737" s="191">
        <v>482.23001099999999</v>
      </c>
      <c r="D6737" s="191">
        <v>479.57000699999998</v>
      </c>
      <c r="E6737" s="191">
        <v>482</v>
      </c>
      <c r="F6737" s="192">
        <v>482</v>
      </c>
      <c r="G6737" s="191">
        <v>328960000</v>
      </c>
      <c r="H6737" s="194">
        <f t="shared" si="210"/>
        <v>4.9622722672351951E-3</v>
      </c>
      <c r="I6737" s="193"/>
      <c r="J6737" s="197">
        <v>6735</v>
      </c>
      <c r="K6737" s="234"/>
      <c r="L6737" s="234"/>
      <c r="M6737" s="234"/>
      <c r="N6737" s="234"/>
      <c r="O6737" s="234"/>
      <c r="P6737" s="234"/>
      <c r="Q6737" s="7">
        <v>34367</v>
      </c>
      <c r="R6737" s="234">
        <v>0.296875</v>
      </c>
      <c r="S6737" s="234">
        <v>0.296875</v>
      </c>
      <c r="T6737" s="234">
        <v>0.29017900000000002</v>
      </c>
      <c r="U6737" s="234">
        <v>0.29464299999999999</v>
      </c>
      <c r="V6737" s="192">
        <v>0.248248</v>
      </c>
      <c r="W6737" s="234">
        <v>146451200</v>
      </c>
      <c r="X6737" s="194">
        <f t="shared" si="211"/>
        <v>-7.5161517303141611E-3</v>
      </c>
      <c r="Y6737" s="193"/>
      <c r="Z6737" s="197">
        <v>6735</v>
      </c>
    </row>
    <row r="6738" spans="1:26" ht="14.4" x14ac:dyDescent="0.3">
      <c r="A6738" s="7">
        <v>34366</v>
      </c>
      <c r="B6738" s="191">
        <v>481.60000600000001</v>
      </c>
      <c r="C6738" s="191">
        <v>481.64001500000001</v>
      </c>
      <c r="D6738" s="191">
        <v>479.17999300000002</v>
      </c>
      <c r="E6738" s="191">
        <v>479.61999500000002</v>
      </c>
      <c r="F6738" s="192">
        <v>479.61999500000002</v>
      </c>
      <c r="G6738" s="191">
        <v>322510000</v>
      </c>
      <c r="H6738" s="194">
        <f t="shared" si="210"/>
        <v>-4.1319533688654268E-3</v>
      </c>
      <c r="I6738" s="193"/>
      <c r="J6738" s="197">
        <v>6736</v>
      </c>
      <c r="K6738" s="234"/>
      <c r="L6738" s="234"/>
      <c r="M6738" s="234"/>
      <c r="N6738" s="234"/>
      <c r="O6738" s="234"/>
      <c r="P6738" s="234"/>
      <c r="Q6738" s="7">
        <v>34366</v>
      </c>
      <c r="R6738" s="234">
        <v>0.29464299999999999</v>
      </c>
      <c r="S6738" s="234">
        <v>0.29910700000000001</v>
      </c>
      <c r="T6738" s="234">
        <v>0.28794599999999998</v>
      </c>
      <c r="U6738" s="234">
        <v>0.296875</v>
      </c>
      <c r="V6738" s="192">
        <v>0.25012800000000002</v>
      </c>
      <c r="W6738" s="234">
        <v>156721600</v>
      </c>
      <c r="X6738" s="194">
        <f t="shared" si="211"/>
        <v>1.5265843233874725E-2</v>
      </c>
      <c r="Y6738" s="193"/>
      <c r="Z6738" s="197">
        <v>6736</v>
      </c>
    </row>
    <row r="6739" spans="1:26" ht="14.4" x14ac:dyDescent="0.3">
      <c r="A6739" s="7">
        <v>34365</v>
      </c>
      <c r="B6739" s="191">
        <v>478.70001200000002</v>
      </c>
      <c r="C6739" s="191">
        <v>482.85000600000001</v>
      </c>
      <c r="D6739" s="191">
        <v>478.70001200000002</v>
      </c>
      <c r="E6739" s="191">
        <v>481.60998499999999</v>
      </c>
      <c r="F6739" s="192">
        <v>481.60998499999999</v>
      </c>
      <c r="G6739" s="191">
        <v>322870000</v>
      </c>
      <c r="H6739" s="194">
        <f t="shared" si="210"/>
        <v>6.0789073053124955E-3</v>
      </c>
      <c r="I6739" s="193"/>
      <c r="J6739" s="197">
        <v>6737</v>
      </c>
      <c r="K6739" s="234"/>
      <c r="L6739" s="234"/>
      <c r="M6739" s="234"/>
      <c r="N6739" s="234"/>
      <c r="O6739" s="234"/>
      <c r="P6739" s="234"/>
      <c r="Q6739" s="7">
        <v>34365</v>
      </c>
      <c r="R6739" s="234">
        <v>0.29910700000000001</v>
      </c>
      <c r="S6739" s="234">
        <v>0.30133900000000002</v>
      </c>
      <c r="T6739" s="234">
        <v>0.29241099999999998</v>
      </c>
      <c r="U6739" s="234">
        <v>0.29241099999999998</v>
      </c>
      <c r="V6739" s="192">
        <v>0.246367</v>
      </c>
      <c r="W6739" s="234">
        <v>238380800</v>
      </c>
      <c r="X6739" s="194">
        <f t="shared" si="211"/>
        <v>-3.6763498455643723E-2</v>
      </c>
      <c r="Y6739" s="193"/>
      <c r="Z6739" s="197">
        <v>6737</v>
      </c>
    </row>
    <row r="6740" spans="1:26" ht="14.4" x14ac:dyDescent="0.3">
      <c r="A6740" s="7">
        <v>34362</v>
      </c>
      <c r="B6740" s="191">
        <v>477.04998799999998</v>
      </c>
      <c r="C6740" s="191">
        <v>479.75</v>
      </c>
      <c r="D6740" s="191">
        <v>477.04998799999998</v>
      </c>
      <c r="E6740" s="191">
        <v>478.70001200000002</v>
      </c>
      <c r="F6740" s="192">
        <v>478.70001200000002</v>
      </c>
      <c r="G6740" s="191">
        <v>313140000</v>
      </c>
      <c r="H6740" s="194">
        <f t="shared" si="210"/>
        <v>3.4588073399134649E-3</v>
      </c>
      <c r="I6740" s="193"/>
      <c r="J6740" s="197">
        <v>6738</v>
      </c>
      <c r="K6740" s="234"/>
      <c r="L6740" s="234"/>
      <c r="M6740" s="234"/>
      <c r="N6740" s="234"/>
      <c r="O6740" s="234"/>
      <c r="P6740" s="234"/>
      <c r="Q6740" s="7">
        <v>34362</v>
      </c>
      <c r="R6740" s="234">
        <v>0.30580400000000002</v>
      </c>
      <c r="S6740" s="234">
        <v>0.31026799999999999</v>
      </c>
      <c r="T6740" s="234">
        <v>0.30133900000000002</v>
      </c>
      <c r="U6740" s="234">
        <v>0.30357099999999998</v>
      </c>
      <c r="V6740" s="192">
        <v>0.25577</v>
      </c>
      <c r="W6740" s="234">
        <v>136438400</v>
      </c>
      <c r="X6740" s="194">
        <f t="shared" si="211"/>
        <v>-3.6656006170363757E-3</v>
      </c>
      <c r="Y6740" s="193"/>
      <c r="Z6740" s="197">
        <v>6738</v>
      </c>
    </row>
    <row r="6741" spans="1:26" ht="14.4" x14ac:dyDescent="0.3">
      <c r="A6741" s="7">
        <v>34361</v>
      </c>
      <c r="B6741" s="191">
        <v>473.20001200000002</v>
      </c>
      <c r="C6741" s="191">
        <v>477.51998900000001</v>
      </c>
      <c r="D6741" s="191">
        <v>473.20001200000002</v>
      </c>
      <c r="E6741" s="191">
        <v>477.04998799999998</v>
      </c>
      <c r="F6741" s="192">
        <v>477.04998799999998</v>
      </c>
      <c r="G6741" s="191">
        <v>346500000</v>
      </c>
      <c r="H6741" s="194">
        <f t="shared" si="210"/>
        <v>8.1360437497198738E-3</v>
      </c>
      <c r="I6741" s="193"/>
      <c r="J6741" s="197">
        <v>6739</v>
      </c>
      <c r="K6741" s="234"/>
      <c r="L6741" s="234"/>
      <c r="M6741" s="234"/>
      <c r="N6741" s="234"/>
      <c r="O6741" s="234"/>
      <c r="P6741" s="234"/>
      <c r="Q6741" s="7">
        <v>34361</v>
      </c>
      <c r="R6741" s="234">
        <v>0.29910700000000001</v>
      </c>
      <c r="S6741" s="234">
        <v>0.30580400000000002</v>
      </c>
      <c r="T6741" s="234">
        <v>0.29464299999999999</v>
      </c>
      <c r="U6741" s="234">
        <v>0.30468800000000001</v>
      </c>
      <c r="V6741" s="192">
        <v>0.25671100000000002</v>
      </c>
      <c r="W6741" s="234">
        <v>132249600</v>
      </c>
      <c r="X6741" s="194">
        <f t="shared" si="211"/>
        <v>1.8658063799308913E-2</v>
      </c>
      <c r="Y6741" s="193"/>
      <c r="Z6741" s="197">
        <v>6739</v>
      </c>
    </row>
    <row r="6742" spans="1:26" ht="14.4" x14ac:dyDescent="0.3">
      <c r="A6742" s="7">
        <v>34360</v>
      </c>
      <c r="B6742" s="191">
        <v>470.92001299999998</v>
      </c>
      <c r="C6742" s="191">
        <v>473.44000199999999</v>
      </c>
      <c r="D6742" s="191">
        <v>470.72000100000002</v>
      </c>
      <c r="E6742" s="191">
        <v>473.20001200000002</v>
      </c>
      <c r="F6742" s="192">
        <v>473.20001200000002</v>
      </c>
      <c r="G6742" s="191">
        <v>304660000</v>
      </c>
      <c r="H6742" s="194">
        <f t="shared" si="210"/>
        <v>4.8415844242322148E-3</v>
      </c>
      <c r="I6742" s="193"/>
      <c r="J6742" s="197">
        <v>6740</v>
      </c>
      <c r="K6742" s="234"/>
      <c r="L6742" s="234"/>
      <c r="M6742" s="234"/>
      <c r="N6742" s="234"/>
      <c r="O6742" s="234"/>
      <c r="P6742" s="234"/>
      <c r="Q6742" s="7">
        <v>34360</v>
      </c>
      <c r="R6742" s="234">
        <v>0.30133900000000002</v>
      </c>
      <c r="S6742" s="234">
        <v>0.30357099999999998</v>
      </c>
      <c r="T6742" s="234">
        <v>0.296875</v>
      </c>
      <c r="U6742" s="234">
        <v>0.29910700000000001</v>
      </c>
      <c r="V6742" s="192">
        <v>0.25200899999999998</v>
      </c>
      <c r="W6742" s="234">
        <v>165804800</v>
      </c>
      <c r="X6742" s="194">
        <f t="shared" si="211"/>
        <v>-1.1070125181493615E-2</v>
      </c>
      <c r="Y6742" s="193"/>
      <c r="Z6742" s="197">
        <v>6740</v>
      </c>
    </row>
    <row r="6743" spans="1:26" ht="14.4" x14ac:dyDescent="0.3">
      <c r="A6743" s="7">
        <v>34359</v>
      </c>
      <c r="B6743" s="191">
        <v>471.97000100000002</v>
      </c>
      <c r="C6743" s="191">
        <v>472.55999800000001</v>
      </c>
      <c r="D6743" s="191">
        <v>470.26998900000001</v>
      </c>
      <c r="E6743" s="191">
        <v>470.92001299999998</v>
      </c>
      <c r="F6743" s="192">
        <v>470.92001299999998</v>
      </c>
      <c r="G6743" s="191">
        <v>326120000</v>
      </c>
      <c r="H6743" s="194">
        <f t="shared" si="210"/>
        <v>-2.2246922426750627E-3</v>
      </c>
      <c r="I6743" s="193"/>
      <c r="J6743" s="197">
        <v>6741</v>
      </c>
      <c r="K6743" s="234"/>
      <c r="L6743" s="234"/>
      <c r="M6743" s="234"/>
      <c r="N6743" s="234"/>
      <c r="O6743" s="234"/>
      <c r="P6743" s="234"/>
      <c r="Q6743" s="7">
        <v>34359</v>
      </c>
      <c r="R6743" s="234">
        <v>0.31026799999999999</v>
      </c>
      <c r="S6743" s="234">
        <v>0.3125</v>
      </c>
      <c r="T6743" s="234">
        <v>0.296875</v>
      </c>
      <c r="U6743" s="234">
        <v>0.30245499999999997</v>
      </c>
      <c r="V6743" s="192">
        <v>0.25483</v>
      </c>
      <c r="W6743" s="234">
        <v>442332800</v>
      </c>
      <c r="X6743" s="194">
        <f t="shared" si="211"/>
        <v>-3.2142897836250864E-2</v>
      </c>
      <c r="Y6743" s="193"/>
      <c r="Z6743" s="197">
        <v>6741</v>
      </c>
    </row>
    <row r="6744" spans="1:26" ht="14.4" x14ac:dyDescent="0.3">
      <c r="A6744" s="7">
        <v>34358</v>
      </c>
      <c r="B6744" s="191">
        <v>474.72000100000002</v>
      </c>
      <c r="C6744" s="191">
        <v>475.20001200000002</v>
      </c>
      <c r="D6744" s="191">
        <v>471.48998999999998</v>
      </c>
      <c r="E6744" s="191">
        <v>471.97000100000002</v>
      </c>
      <c r="F6744" s="192">
        <v>471.97000100000002</v>
      </c>
      <c r="G6744" s="191">
        <v>296900000</v>
      </c>
      <c r="H6744" s="194">
        <f t="shared" si="210"/>
        <v>-5.7928884272984314E-3</v>
      </c>
      <c r="I6744" s="193"/>
      <c r="J6744" s="197">
        <v>6742</v>
      </c>
      <c r="K6744" s="234"/>
      <c r="L6744" s="234"/>
      <c r="M6744" s="234"/>
      <c r="N6744" s="234"/>
      <c r="O6744" s="234"/>
      <c r="P6744" s="234"/>
      <c r="Q6744" s="7">
        <v>34358</v>
      </c>
      <c r="R6744" s="234">
        <v>0.296875</v>
      </c>
      <c r="S6744" s="234">
        <v>0.31473200000000001</v>
      </c>
      <c r="T6744" s="234">
        <v>0.296875</v>
      </c>
      <c r="U6744" s="234">
        <v>0.3125</v>
      </c>
      <c r="V6744" s="192">
        <v>0.263293</v>
      </c>
      <c r="W6744" s="234">
        <v>692148800</v>
      </c>
      <c r="X6744" s="194">
        <f t="shared" si="211"/>
        <v>4.8691987827998731E-2</v>
      </c>
      <c r="Y6744" s="193"/>
      <c r="Z6744" s="197">
        <v>6742</v>
      </c>
    </row>
    <row r="6745" spans="1:26" ht="14.4" x14ac:dyDescent="0.3">
      <c r="A6745" s="7">
        <v>34355</v>
      </c>
      <c r="B6745" s="191">
        <v>474.98001099999999</v>
      </c>
      <c r="C6745" s="191">
        <v>475.55999800000001</v>
      </c>
      <c r="D6745" s="191">
        <v>473.72000100000002</v>
      </c>
      <c r="E6745" s="191">
        <v>474.72000100000002</v>
      </c>
      <c r="F6745" s="192">
        <v>474.72000100000002</v>
      </c>
      <c r="G6745" s="191">
        <v>346350000</v>
      </c>
      <c r="H6745" s="194">
        <f t="shared" si="210"/>
        <v>-5.4741250995500449E-4</v>
      </c>
      <c r="I6745" s="193"/>
      <c r="J6745" s="197">
        <v>6743</v>
      </c>
      <c r="K6745" s="234"/>
      <c r="L6745" s="234"/>
      <c r="M6745" s="234"/>
      <c r="N6745" s="234"/>
      <c r="O6745" s="234"/>
      <c r="P6745" s="234"/>
      <c r="Q6745" s="7">
        <v>34355</v>
      </c>
      <c r="R6745" s="234">
        <v>0.296875</v>
      </c>
      <c r="S6745" s="234">
        <v>0.29910700000000001</v>
      </c>
      <c r="T6745" s="234">
        <v>0.28794599999999998</v>
      </c>
      <c r="U6745" s="234">
        <v>0.29799100000000001</v>
      </c>
      <c r="V6745" s="192">
        <v>0.25106800000000001</v>
      </c>
      <c r="W6745" s="234">
        <v>980134400</v>
      </c>
      <c r="X6745" s="194">
        <f t="shared" si="211"/>
        <v>0.11715367604198657</v>
      </c>
      <c r="Y6745" s="193"/>
      <c r="Z6745" s="197">
        <v>6743</v>
      </c>
    </row>
    <row r="6746" spans="1:26" ht="14.4" x14ac:dyDescent="0.3">
      <c r="A6746" s="7">
        <v>34354</v>
      </c>
      <c r="B6746" s="191">
        <v>474.29998799999998</v>
      </c>
      <c r="C6746" s="191">
        <v>475</v>
      </c>
      <c r="D6746" s="191">
        <v>473.42001299999998</v>
      </c>
      <c r="E6746" s="191">
        <v>474.98001099999999</v>
      </c>
      <c r="F6746" s="192">
        <v>474.98001099999999</v>
      </c>
      <c r="G6746" s="191">
        <v>310450000</v>
      </c>
      <c r="H6746" s="194">
        <f t="shared" si="210"/>
        <v>1.4337402850619629E-3</v>
      </c>
      <c r="I6746" s="193"/>
      <c r="J6746" s="197">
        <v>6744</v>
      </c>
      <c r="K6746" s="234"/>
      <c r="L6746" s="234"/>
      <c r="M6746" s="234"/>
      <c r="N6746" s="234"/>
      <c r="O6746" s="234"/>
      <c r="P6746" s="234"/>
      <c r="Q6746" s="7">
        <v>34354</v>
      </c>
      <c r="R6746" s="234">
        <v>0.26339299999999999</v>
      </c>
      <c r="S6746" s="234">
        <v>0.27455400000000002</v>
      </c>
      <c r="T6746" s="234">
        <v>0.26339299999999999</v>
      </c>
      <c r="U6746" s="234">
        <v>0.26674100000000001</v>
      </c>
      <c r="V6746" s="192">
        <v>0.22473899999999999</v>
      </c>
      <c r="W6746" s="234">
        <v>268083200</v>
      </c>
      <c r="X6746" s="194">
        <f t="shared" si="211"/>
        <v>2.1364491587816573E-2</v>
      </c>
      <c r="Y6746" s="193"/>
      <c r="Z6746" s="197">
        <v>6744</v>
      </c>
    </row>
    <row r="6747" spans="1:26" ht="14.4" x14ac:dyDescent="0.3">
      <c r="A6747" s="7">
        <v>34353</v>
      </c>
      <c r="B6747" s="191">
        <v>474.25</v>
      </c>
      <c r="C6747" s="191">
        <v>474.70001200000002</v>
      </c>
      <c r="D6747" s="191">
        <v>472.209991</v>
      </c>
      <c r="E6747" s="191">
        <v>474.29998799999998</v>
      </c>
      <c r="F6747" s="192">
        <v>474.29998799999998</v>
      </c>
      <c r="G6747" s="191">
        <v>311370000</v>
      </c>
      <c r="H6747" s="194">
        <f t="shared" si="210"/>
        <v>1.0540432261462272E-4</v>
      </c>
      <c r="I6747" s="193"/>
      <c r="J6747" s="197">
        <v>6745</v>
      </c>
      <c r="K6747" s="234"/>
      <c r="L6747" s="234"/>
      <c r="M6747" s="234"/>
      <c r="N6747" s="234"/>
      <c r="O6747" s="234"/>
      <c r="P6747" s="234"/>
      <c r="Q6747" s="7">
        <v>34353</v>
      </c>
      <c r="R6747" s="234">
        <v>0.26116099999999998</v>
      </c>
      <c r="S6747" s="234">
        <v>0.265625</v>
      </c>
      <c r="T6747" s="234">
        <v>0.25669599999999998</v>
      </c>
      <c r="U6747" s="234">
        <v>0.26116099999999998</v>
      </c>
      <c r="V6747" s="192">
        <v>0.22003800000000001</v>
      </c>
      <c r="W6747" s="234">
        <v>281590400</v>
      </c>
      <c r="X6747" s="194">
        <f t="shared" si="211"/>
        <v>-4.2538171220664334E-3</v>
      </c>
      <c r="Y6747" s="193"/>
      <c r="Z6747" s="197">
        <v>6745</v>
      </c>
    </row>
    <row r="6748" spans="1:26" ht="14.4" x14ac:dyDescent="0.3">
      <c r="A6748" s="7">
        <v>34352</v>
      </c>
      <c r="B6748" s="191">
        <v>473.29998799999998</v>
      </c>
      <c r="C6748" s="191">
        <v>475.19000199999999</v>
      </c>
      <c r="D6748" s="191">
        <v>473.290009</v>
      </c>
      <c r="E6748" s="191">
        <v>474.25</v>
      </c>
      <c r="F6748" s="192">
        <v>474.25</v>
      </c>
      <c r="G6748" s="191">
        <v>308840000</v>
      </c>
      <c r="H6748" s="194">
        <f t="shared" si="210"/>
        <v>2.0072090092679556E-3</v>
      </c>
      <c r="I6748" s="193"/>
      <c r="J6748" s="197">
        <v>6746</v>
      </c>
      <c r="K6748" s="234"/>
      <c r="L6748" s="234"/>
      <c r="M6748" s="234"/>
      <c r="N6748" s="234"/>
      <c r="O6748" s="234"/>
      <c r="P6748" s="234"/>
      <c r="Q6748" s="7">
        <v>34352</v>
      </c>
      <c r="R6748" s="234">
        <v>0.27008900000000002</v>
      </c>
      <c r="S6748" s="234">
        <v>0.27008900000000002</v>
      </c>
      <c r="T6748" s="234">
        <v>0.25892900000000002</v>
      </c>
      <c r="U6748" s="234">
        <v>0.26227699999999998</v>
      </c>
      <c r="V6748" s="192">
        <v>0.22097800000000001</v>
      </c>
      <c r="W6748" s="234">
        <v>362801600</v>
      </c>
      <c r="X6748" s="194">
        <f t="shared" si="211"/>
        <v>-3.2923269482409277E-2</v>
      </c>
      <c r="Y6748" s="193"/>
      <c r="Z6748" s="197">
        <v>6746</v>
      </c>
    </row>
    <row r="6749" spans="1:26" ht="14.4" x14ac:dyDescent="0.3">
      <c r="A6749" s="7">
        <v>34351</v>
      </c>
      <c r="B6749" s="191">
        <v>474.91000400000001</v>
      </c>
      <c r="C6749" s="191">
        <v>474.91000400000001</v>
      </c>
      <c r="D6749" s="191">
        <v>472.83999599999999</v>
      </c>
      <c r="E6749" s="191">
        <v>473.29998799999998</v>
      </c>
      <c r="F6749" s="192">
        <v>473.29998799999998</v>
      </c>
      <c r="G6749" s="191">
        <v>233980000</v>
      </c>
      <c r="H6749" s="194">
        <f t="shared" si="210"/>
        <v>-3.390149684023144E-3</v>
      </c>
      <c r="I6749" s="193"/>
      <c r="J6749" s="197">
        <v>6747</v>
      </c>
      <c r="K6749" s="234"/>
      <c r="L6749" s="234"/>
      <c r="M6749" s="234"/>
      <c r="N6749" s="234"/>
      <c r="O6749" s="234"/>
      <c r="P6749" s="234"/>
      <c r="Q6749" s="7">
        <v>34351</v>
      </c>
      <c r="R6749" s="234">
        <v>0.27678599999999998</v>
      </c>
      <c r="S6749" s="234">
        <v>0.28125</v>
      </c>
      <c r="T6749" s="234">
        <v>0.26785700000000001</v>
      </c>
      <c r="U6749" s="234">
        <v>0.27120499999999997</v>
      </c>
      <c r="V6749" s="192">
        <v>0.22850100000000001</v>
      </c>
      <c r="W6749" s="234">
        <v>145712000</v>
      </c>
      <c r="X6749" s="194">
        <f t="shared" si="211"/>
        <v>-2.0158489206782031E-2</v>
      </c>
      <c r="Y6749" s="193"/>
      <c r="Z6749" s="197">
        <v>6747</v>
      </c>
    </row>
    <row r="6750" spans="1:26" ht="14.4" x14ac:dyDescent="0.3">
      <c r="A6750" s="7">
        <v>34348</v>
      </c>
      <c r="B6750" s="191">
        <v>472.5</v>
      </c>
      <c r="C6750" s="191">
        <v>475.32000699999998</v>
      </c>
      <c r="D6750" s="191">
        <v>472.5</v>
      </c>
      <c r="E6750" s="191">
        <v>474.91000400000001</v>
      </c>
      <c r="F6750" s="192">
        <v>474.91000400000001</v>
      </c>
      <c r="G6750" s="191">
        <v>304920000</v>
      </c>
      <c r="H6750" s="194">
        <f t="shared" si="210"/>
        <v>5.1643553978784574E-3</v>
      </c>
      <c r="I6750" s="193"/>
      <c r="J6750" s="197">
        <v>6748</v>
      </c>
      <c r="K6750" s="234"/>
      <c r="L6750" s="234"/>
      <c r="M6750" s="234"/>
      <c r="N6750" s="234"/>
      <c r="O6750" s="234"/>
      <c r="P6750" s="234"/>
      <c r="Q6750" s="7">
        <v>34348</v>
      </c>
      <c r="R6750" s="234">
        <v>0.27455400000000002</v>
      </c>
      <c r="S6750" s="234">
        <v>0.28348200000000001</v>
      </c>
      <c r="T6750" s="234">
        <v>0.27232099999999998</v>
      </c>
      <c r="U6750" s="234">
        <v>0.27678599999999998</v>
      </c>
      <c r="V6750" s="192">
        <v>0.23320199999999999</v>
      </c>
      <c r="W6750" s="234">
        <v>214513600</v>
      </c>
      <c r="X6750" s="194">
        <f t="shared" si="211"/>
        <v>1.2244933392944688E-2</v>
      </c>
      <c r="Y6750" s="193"/>
      <c r="Z6750" s="197">
        <v>6748</v>
      </c>
    </row>
    <row r="6751" spans="1:26" ht="14.4" x14ac:dyDescent="0.3">
      <c r="A6751" s="7">
        <v>34347</v>
      </c>
      <c r="B6751" s="191">
        <v>474.17001299999998</v>
      </c>
      <c r="C6751" s="191">
        <v>474.17001299999998</v>
      </c>
      <c r="D6751" s="191">
        <v>471.79998799999998</v>
      </c>
      <c r="E6751" s="191">
        <v>472.47000100000002</v>
      </c>
      <c r="F6751" s="192">
        <v>472.47000100000002</v>
      </c>
      <c r="G6751" s="191">
        <v>277970000</v>
      </c>
      <c r="H6751" s="194">
        <f t="shared" si="210"/>
        <v>-3.5852372638333803E-3</v>
      </c>
      <c r="I6751" s="193"/>
      <c r="J6751" s="197">
        <v>6749</v>
      </c>
      <c r="K6751" s="234"/>
      <c r="L6751" s="234"/>
      <c r="M6751" s="234"/>
      <c r="N6751" s="234"/>
      <c r="O6751" s="234"/>
      <c r="P6751" s="234"/>
      <c r="Q6751" s="7">
        <v>34347</v>
      </c>
      <c r="R6751" s="234">
        <v>0.26785700000000001</v>
      </c>
      <c r="S6751" s="234">
        <v>0.27455400000000002</v>
      </c>
      <c r="T6751" s="234">
        <v>0.265625</v>
      </c>
      <c r="U6751" s="234">
        <v>0.27343800000000001</v>
      </c>
      <c r="V6751" s="192">
        <v>0.230381</v>
      </c>
      <c r="W6751" s="234">
        <v>531596800</v>
      </c>
      <c r="X6751" s="194">
        <f t="shared" si="211"/>
        <v>4.0969138035486085E-3</v>
      </c>
      <c r="Y6751" s="193"/>
      <c r="Z6751" s="197">
        <v>6749</v>
      </c>
    </row>
    <row r="6752" spans="1:26" ht="14.4" x14ac:dyDescent="0.3">
      <c r="A6752" s="7">
        <v>34346</v>
      </c>
      <c r="B6752" s="191">
        <v>474.13000499999998</v>
      </c>
      <c r="C6752" s="191">
        <v>475.05999800000001</v>
      </c>
      <c r="D6752" s="191">
        <v>472.14001500000001</v>
      </c>
      <c r="E6752" s="191">
        <v>474.17001299999998</v>
      </c>
      <c r="F6752" s="192">
        <v>474.17001299999998</v>
      </c>
      <c r="G6752" s="191">
        <v>310690000</v>
      </c>
      <c r="H6752" s="194">
        <f t="shared" si="210"/>
        <v>8.43819196804477E-5</v>
      </c>
      <c r="I6752" s="193"/>
      <c r="J6752" s="197">
        <v>6750</v>
      </c>
      <c r="K6752" s="234"/>
      <c r="L6752" s="234"/>
      <c r="M6752" s="234"/>
      <c r="N6752" s="234"/>
      <c r="O6752" s="234"/>
      <c r="P6752" s="234"/>
      <c r="Q6752" s="7">
        <v>34346</v>
      </c>
      <c r="R6752" s="234">
        <v>0.28794599999999998</v>
      </c>
      <c r="S6752" s="234">
        <v>0.28794599999999998</v>
      </c>
      <c r="T6752" s="234">
        <v>0.27232099999999998</v>
      </c>
      <c r="U6752" s="234">
        <v>0.27232099999999998</v>
      </c>
      <c r="V6752" s="192">
        <v>0.22944100000000001</v>
      </c>
      <c r="W6752" s="234">
        <v>439118400</v>
      </c>
      <c r="X6752" s="194">
        <f t="shared" si="211"/>
        <v>-4.313864503617821E-2</v>
      </c>
      <c r="Y6752" s="193"/>
      <c r="Z6752" s="197">
        <v>6750</v>
      </c>
    </row>
    <row r="6753" spans="1:26" ht="14.4" x14ac:dyDescent="0.3">
      <c r="A6753" s="7">
        <v>34345</v>
      </c>
      <c r="B6753" s="191">
        <v>475.26998900000001</v>
      </c>
      <c r="C6753" s="191">
        <v>475.27999899999998</v>
      </c>
      <c r="D6753" s="191">
        <v>473.26998900000001</v>
      </c>
      <c r="E6753" s="191">
        <v>474.13000499999998</v>
      </c>
      <c r="F6753" s="192">
        <v>474.13000499999998</v>
      </c>
      <c r="G6753" s="191">
        <v>305490000</v>
      </c>
      <c r="H6753" s="194">
        <f t="shared" si="210"/>
        <v>-2.3986029549196439E-3</v>
      </c>
      <c r="I6753" s="193"/>
      <c r="J6753" s="197">
        <v>6751</v>
      </c>
      <c r="K6753" s="234"/>
      <c r="L6753" s="234"/>
      <c r="M6753" s="234"/>
      <c r="N6753" s="234"/>
      <c r="O6753" s="234"/>
      <c r="P6753" s="234"/>
      <c r="Q6753" s="7">
        <v>34345</v>
      </c>
      <c r="R6753" s="234">
        <v>0.29910700000000001</v>
      </c>
      <c r="S6753" s="234">
        <v>0.30133900000000002</v>
      </c>
      <c r="T6753" s="234">
        <v>0.28348200000000001</v>
      </c>
      <c r="U6753" s="234">
        <v>0.28459800000000002</v>
      </c>
      <c r="V6753" s="192">
        <v>0.239785</v>
      </c>
      <c r="W6753" s="234">
        <v>355398400</v>
      </c>
      <c r="X6753" s="194">
        <f t="shared" si="211"/>
        <v>-5.2042111255628534E-2</v>
      </c>
      <c r="Y6753" s="193"/>
      <c r="Z6753" s="197">
        <v>6751</v>
      </c>
    </row>
    <row r="6754" spans="1:26" ht="14.4" x14ac:dyDescent="0.3">
      <c r="A6754" s="7">
        <v>34344</v>
      </c>
      <c r="B6754" s="191">
        <v>469.89999399999999</v>
      </c>
      <c r="C6754" s="191">
        <v>475.26998900000001</v>
      </c>
      <c r="D6754" s="191">
        <v>469.54998799999998</v>
      </c>
      <c r="E6754" s="191">
        <v>475.26998900000001</v>
      </c>
      <c r="F6754" s="192">
        <v>475.26998900000001</v>
      </c>
      <c r="G6754" s="191">
        <v>319490000</v>
      </c>
      <c r="H6754" s="194">
        <f t="shared" si="210"/>
        <v>1.1427952901825356E-2</v>
      </c>
      <c r="I6754" s="193"/>
      <c r="J6754" s="197">
        <v>6752</v>
      </c>
      <c r="K6754" s="234"/>
      <c r="L6754" s="234"/>
      <c r="M6754" s="234"/>
      <c r="N6754" s="234"/>
      <c r="O6754" s="234"/>
      <c r="P6754" s="234"/>
      <c r="Q6754" s="7">
        <v>34344</v>
      </c>
      <c r="R6754" s="234">
        <v>0.29464299999999999</v>
      </c>
      <c r="S6754" s="234">
        <v>0.30245499999999997</v>
      </c>
      <c r="T6754" s="234">
        <v>0.29241099999999998</v>
      </c>
      <c r="U6754" s="234">
        <v>0.30022300000000002</v>
      </c>
      <c r="V6754" s="192">
        <v>0.25294899999999998</v>
      </c>
      <c r="W6754" s="234">
        <v>201588800</v>
      </c>
      <c r="X6754" s="194">
        <f t="shared" si="211"/>
        <v>1.5093022135897341E-2</v>
      </c>
      <c r="Y6754" s="193"/>
      <c r="Z6754" s="197">
        <v>6752</v>
      </c>
    </row>
    <row r="6755" spans="1:26" ht="14.4" x14ac:dyDescent="0.3">
      <c r="A6755" s="7">
        <v>34341</v>
      </c>
      <c r="B6755" s="191">
        <v>467.08999599999999</v>
      </c>
      <c r="C6755" s="191">
        <v>470.26001000000002</v>
      </c>
      <c r="D6755" s="191">
        <v>467.02999899999998</v>
      </c>
      <c r="E6755" s="191">
        <v>469.89999399999999</v>
      </c>
      <c r="F6755" s="192">
        <v>469.89999399999999</v>
      </c>
      <c r="G6755" s="191">
        <v>324920000</v>
      </c>
      <c r="H6755" s="194">
        <f t="shared" si="210"/>
        <v>5.951359457434433E-3</v>
      </c>
      <c r="I6755" s="193"/>
      <c r="J6755" s="197">
        <v>6753</v>
      </c>
      <c r="K6755" s="234"/>
      <c r="L6755" s="234"/>
      <c r="M6755" s="234"/>
      <c r="N6755" s="234"/>
      <c r="O6755" s="234"/>
      <c r="P6755" s="234"/>
      <c r="Q6755" s="7">
        <v>34341</v>
      </c>
      <c r="R6755" s="234">
        <v>0.28571400000000002</v>
      </c>
      <c r="S6755" s="234">
        <v>0.296875</v>
      </c>
      <c r="T6755" s="234">
        <v>0.27901799999999999</v>
      </c>
      <c r="U6755" s="234">
        <v>0.29575899999999999</v>
      </c>
      <c r="V6755" s="192">
        <v>0.24918799999999999</v>
      </c>
      <c r="W6755" s="234">
        <v>298793600</v>
      </c>
      <c r="X6755" s="194">
        <f t="shared" si="211"/>
        <v>1.1450397171699092E-2</v>
      </c>
      <c r="Y6755" s="193"/>
      <c r="Z6755" s="197">
        <v>6753</v>
      </c>
    </row>
    <row r="6756" spans="1:26" ht="14.4" x14ac:dyDescent="0.3">
      <c r="A6756" s="7">
        <v>34340</v>
      </c>
      <c r="B6756" s="191">
        <v>467.54998799999998</v>
      </c>
      <c r="C6756" s="191">
        <v>469</v>
      </c>
      <c r="D6756" s="191">
        <v>467.01998900000001</v>
      </c>
      <c r="E6756" s="191">
        <v>467.11999500000002</v>
      </c>
      <c r="F6756" s="192">
        <v>467.11999500000002</v>
      </c>
      <c r="G6756" s="191">
        <v>365960000</v>
      </c>
      <c r="H6756" s="194">
        <f t="shared" si="210"/>
        <v>-9.1967278587539532E-4</v>
      </c>
      <c r="I6756" s="193"/>
      <c r="J6756" s="197">
        <v>6754</v>
      </c>
      <c r="K6756" s="234"/>
      <c r="L6756" s="234"/>
      <c r="M6756" s="234"/>
      <c r="N6756" s="234"/>
      <c r="O6756" s="234"/>
      <c r="P6756" s="234"/>
      <c r="Q6756" s="7">
        <v>34340</v>
      </c>
      <c r="R6756" s="234">
        <v>0.30133900000000002</v>
      </c>
      <c r="S6756" s="234">
        <v>0.30357099999999998</v>
      </c>
      <c r="T6756" s="234">
        <v>0.29017900000000002</v>
      </c>
      <c r="U6756" s="234">
        <v>0.29241099999999998</v>
      </c>
      <c r="V6756" s="192">
        <v>0.246367</v>
      </c>
      <c r="W6756" s="234">
        <v>366508800</v>
      </c>
      <c r="X6756" s="194">
        <f t="shared" si="211"/>
        <v>-2.9627120513295076E-2</v>
      </c>
      <c r="Y6756" s="193"/>
      <c r="Z6756" s="197">
        <v>6754</v>
      </c>
    </row>
    <row r="6757" spans="1:26" ht="14.4" x14ac:dyDescent="0.3">
      <c r="A6757" s="7">
        <v>34339</v>
      </c>
      <c r="B6757" s="191">
        <v>466.89001500000001</v>
      </c>
      <c r="C6757" s="191">
        <v>467.82000699999998</v>
      </c>
      <c r="D6757" s="191">
        <v>465.92001299999998</v>
      </c>
      <c r="E6757" s="191">
        <v>467.54998799999998</v>
      </c>
      <c r="F6757" s="192">
        <v>467.54998799999998</v>
      </c>
      <c r="G6757" s="191">
        <v>400030000</v>
      </c>
      <c r="H6757" s="194">
        <f t="shared" si="210"/>
        <v>1.4135513264295864E-3</v>
      </c>
      <c r="I6757" s="193"/>
      <c r="J6757" s="197">
        <v>6755</v>
      </c>
      <c r="K6757" s="234"/>
      <c r="L6757" s="234"/>
      <c r="M6757" s="234"/>
      <c r="N6757" s="234"/>
      <c r="O6757" s="234"/>
      <c r="P6757" s="234"/>
      <c r="Q6757" s="7">
        <v>34339</v>
      </c>
      <c r="R6757" s="234">
        <v>0.28348200000000001</v>
      </c>
      <c r="S6757" s="234">
        <v>0.30245499999999997</v>
      </c>
      <c r="T6757" s="234">
        <v>0.28348200000000001</v>
      </c>
      <c r="U6757" s="234">
        <v>0.30133900000000002</v>
      </c>
      <c r="V6757" s="192">
        <v>0.25388899999999998</v>
      </c>
      <c r="W6757" s="234">
        <v>612136000</v>
      </c>
      <c r="X6757" s="194">
        <f t="shared" si="211"/>
        <v>7.1424351378268289E-2</v>
      </c>
      <c r="Y6757" s="193"/>
      <c r="Z6757" s="197">
        <v>6755</v>
      </c>
    </row>
    <row r="6758" spans="1:26" ht="14.4" x14ac:dyDescent="0.3">
      <c r="A6758" s="7">
        <v>34338</v>
      </c>
      <c r="B6758" s="191">
        <v>465.44000199999999</v>
      </c>
      <c r="C6758" s="191">
        <v>466.89001500000001</v>
      </c>
      <c r="D6758" s="191">
        <v>464.44000199999999</v>
      </c>
      <c r="E6758" s="191">
        <v>466.89001500000001</v>
      </c>
      <c r="F6758" s="192">
        <v>466.89001500000001</v>
      </c>
      <c r="G6758" s="191">
        <v>326600000</v>
      </c>
      <c r="H6758" s="194">
        <f t="shared" si="210"/>
        <v>3.1153596462901627E-3</v>
      </c>
      <c r="I6758" s="193"/>
      <c r="J6758" s="197">
        <v>6756</v>
      </c>
      <c r="K6758" s="234"/>
      <c r="L6758" s="234"/>
      <c r="M6758" s="234"/>
      <c r="N6758" s="234"/>
      <c r="O6758" s="234"/>
      <c r="P6758" s="234"/>
      <c r="Q6758" s="7">
        <v>34338</v>
      </c>
      <c r="R6758" s="234">
        <v>0.27008900000000002</v>
      </c>
      <c r="S6758" s="234">
        <v>0.28125</v>
      </c>
      <c r="T6758" s="234">
        <v>0.26785700000000001</v>
      </c>
      <c r="U6758" s="234">
        <v>0.28125</v>
      </c>
      <c r="V6758" s="192">
        <v>0.23696400000000001</v>
      </c>
      <c r="W6758" s="234">
        <v>285174400</v>
      </c>
      <c r="X6758" s="194">
        <f t="shared" si="211"/>
        <v>5.4396433195840567E-2</v>
      </c>
      <c r="Y6758" s="193"/>
      <c r="Z6758" s="197">
        <v>6756</v>
      </c>
    </row>
    <row r="6759" spans="1:26" ht="14.4" x14ac:dyDescent="0.3">
      <c r="A6759" s="7">
        <v>34337</v>
      </c>
      <c r="B6759" s="191">
        <v>466.51001000000002</v>
      </c>
      <c r="C6759" s="191">
        <v>466.94000199999999</v>
      </c>
      <c r="D6759" s="191">
        <v>464.35998499999999</v>
      </c>
      <c r="E6759" s="191">
        <v>465.44000199999999</v>
      </c>
      <c r="F6759" s="192">
        <v>465.44000199999999</v>
      </c>
      <c r="G6759" s="191">
        <v>270140000</v>
      </c>
      <c r="H6759" s="194">
        <f t="shared" si="210"/>
        <v>-2.1653124107970274E-3</v>
      </c>
      <c r="I6759" s="193"/>
      <c r="J6759" s="197">
        <v>6757</v>
      </c>
      <c r="K6759" s="234"/>
      <c r="L6759" s="234"/>
      <c r="M6759" s="234"/>
      <c r="N6759" s="234"/>
      <c r="O6759" s="234"/>
      <c r="P6759" s="234"/>
      <c r="Q6759" s="7">
        <v>34337</v>
      </c>
      <c r="R6759" s="234">
        <v>0.26339299999999999</v>
      </c>
      <c r="S6759" s="234">
        <v>0.26785700000000001</v>
      </c>
      <c r="T6759" s="234">
        <v>0.25892900000000002</v>
      </c>
      <c r="U6759" s="234">
        <v>0.26674100000000001</v>
      </c>
      <c r="V6759" s="192">
        <v>0.22473899999999999</v>
      </c>
      <c r="W6759" s="234">
        <v>181529600</v>
      </c>
      <c r="X6759" s="194">
        <f t="shared" si="211"/>
        <v>2.1364491587816573E-2</v>
      </c>
      <c r="Y6759" s="193"/>
      <c r="Z6759" s="197">
        <v>6757</v>
      </c>
    </row>
    <row r="6760" spans="1:26" ht="14.4" x14ac:dyDescent="0.3">
      <c r="A6760" s="7">
        <v>34334</v>
      </c>
      <c r="B6760" s="191">
        <v>468.66000400000001</v>
      </c>
      <c r="C6760" s="191">
        <v>470.75</v>
      </c>
      <c r="D6760" s="191">
        <v>466.45001200000002</v>
      </c>
      <c r="E6760" s="191">
        <v>466.45001200000002</v>
      </c>
      <c r="F6760" s="192">
        <v>466.45001200000002</v>
      </c>
      <c r="G6760" s="191">
        <v>168590000</v>
      </c>
      <c r="H6760" s="194">
        <f t="shared" si="210"/>
        <v>-4.673102871934634E-3</v>
      </c>
      <c r="I6760" s="193"/>
      <c r="J6760" s="197">
        <v>6758</v>
      </c>
      <c r="K6760" s="234"/>
      <c r="L6760" s="234"/>
      <c r="M6760" s="234"/>
      <c r="N6760" s="234"/>
      <c r="O6760" s="234"/>
      <c r="P6760" s="234"/>
      <c r="Q6760" s="7">
        <v>34334</v>
      </c>
      <c r="R6760" s="234">
        <v>0.265625</v>
      </c>
      <c r="S6760" s="234">
        <v>0.27008900000000002</v>
      </c>
      <c r="T6760" s="234">
        <v>0.26116099999999998</v>
      </c>
      <c r="U6760" s="234">
        <v>0.26116099999999998</v>
      </c>
      <c r="V6760" s="192">
        <v>0.22003800000000001</v>
      </c>
      <c r="W6760" s="234">
        <v>160966400</v>
      </c>
      <c r="X6760" s="194">
        <f t="shared" si="211"/>
        <v>-1.6805258289804632E-2</v>
      </c>
      <c r="Y6760" s="193"/>
      <c r="Z6760" s="197">
        <v>6758</v>
      </c>
    </row>
    <row r="6761" spans="1:26" ht="14.4" x14ac:dyDescent="0.3">
      <c r="A6761" s="7">
        <v>34333</v>
      </c>
      <c r="B6761" s="191">
        <v>470.57998700000002</v>
      </c>
      <c r="C6761" s="191">
        <v>470.57998700000002</v>
      </c>
      <c r="D6761" s="191">
        <v>468.08999599999999</v>
      </c>
      <c r="E6761" s="191">
        <v>468.64001500000001</v>
      </c>
      <c r="F6761" s="192">
        <v>468.64001500000001</v>
      </c>
      <c r="G6761" s="191">
        <v>195860000</v>
      </c>
      <c r="H6761" s="194">
        <f t="shared" si="210"/>
        <v>-4.122512757857702E-3</v>
      </c>
      <c r="I6761" s="193"/>
      <c r="J6761" s="197">
        <v>6759</v>
      </c>
      <c r="K6761" s="234"/>
      <c r="L6761" s="234"/>
      <c r="M6761" s="234"/>
      <c r="N6761" s="234"/>
      <c r="O6761" s="234"/>
      <c r="P6761" s="234"/>
      <c r="Q6761" s="7">
        <v>34333</v>
      </c>
      <c r="R6761" s="234">
        <v>0.25446400000000002</v>
      </c>
      <c r="S6761" s="234">
        <v>0.27008900000000002</v>
      </c>
      <c r="T6761" s="234">
        <v>0.25446400000000002</v>
      </c>
      <c r="U6761" s="234">
        <v>0.265625</v>
      </c>
      <c r="V6761" s="192">
        <v>0.223799</v>
      </c>
      <c r="W6761" s="234">
        <v>314552000</v>
      </c>
      <c r="X6761" s="194">
        <f t="shared" si="211"/>
        <v>4.3858094367432203E-2</v>
      </c>
      <c r="Y6761" s="193"/>
      <c r="Z6761" s="197">
        <v>6759</v>
      </c>
    </row>
    <row r="6762" spans="1:26" ht="14.4" x14ac:dyDescent="0.3">
      <c r="A6762" s="7">
        <v>34332</v>
      </c>
      <c r="B6762" s="191">
        <v>470.88000499999998</v>
      </c>
      <c r="C6762" s="191">
        <v>471.290009</v>
      </c>
      <c r="D6762" s="191">
        <v>469.86999500000002</v>
      </c>
      <c r="E6762" s="191">
        <v>470.57998700000002</v>
      </c>
      <c r="F6762" s="192">
        <v>470.57998700000002</v>
      </c>
      <c r="G6762" s="191">
        <v>269570000</v>
      </c>
      <c r="H6762" s="194">
        <f t="shared" si="210"/>
        <v>-7.6446043757390518E-4</v>
      </c>
      <c r="I6762" s="193"/>
      <c r="J6762" s="197">
        <v>6760</v>
      </c>
      <c r="K6762" s="234"/>
      <c r="L6762" s="234"/>
      <c r="M6762" s="234"/>
      <c r="N6762" s="234"/>
      <c r="O6762" s="234"/>
      <c r="P6762" s="234"/>
      <c r="Q6762" s="7">
        <v>34332</v>
      </c>
      <c r="R6762" s="234">
        <v>0.26116099999999998</v>
      </c>
      <c r="S6762" s="234">
        <v>0.26116099999999998</v>
      </c>
      <c r="T6762" s="234">
        <v>0.25446400000000002</v>
      </c>
      <c r="U6762" s="234">
        <v>0.25446400000000002</v>
      </c>
      <c r="V6762" s="192">
        <v>0.214396</v>
      </c>
      <c r="W6762" s="234">
        <v>107352000</v>
      </c>
      <c r="X6762" s="194">
        <f t="shared" si="211"/>
        <v>-2.1456249971473745E-2</v>
      </c>
      <c r="Y6762" s="193"/>
      <c r="Z6762" s="197">
        <v>6760</v>
      </c>
    </row>
    <row r="6763" spans="1:26" ht="14.4" x14ac:dyDescent="0.3">
      <c r="A6763" s="7">
        <v>34331</v>
      </c>
      <c r="B6763" s="191">
        <v>470.60998499999999</v>
      </c>
      <c r="C6763" s="191">
        <v>471.04998799999998</v>
      </c>
      <c r="D6763" s="191">
        <v>469.42999300000002</v>
      </c>
      <c r="E6763" s="191">
        <v>470.94000199999999</v>
      </c>
      <c r="F6763" s="192">
        <v>470.94000199999999</v>
      </c>
      <c r="G6763" s="191">
        <v>200960000</v>
      </c>
      <c r="H6763" s="194">
        <f t="shared" si="210"/>
        <v>8.5007224114707518E-4</v>
      </c>
      <c r="I6763" s="193"/>
      <c r="J6763" s="197">
        <v>6761</v>
      </c>
      <c r="K6763" s="234"/>
      <c r="L6763" s="234"/>
      <c r="M6763" s="234"/>
      <c r="N6763" s="234"/>
      <c r="O6763" s="234"/>
      <c r="P6763" s="234"/>
      <c r="Q6763" s="7">
        <v>34331</v>
      </c>
      <c r="R6763" s="234">
        <v>0.25669599999999998</v>
      </c>
      <c r="S6763" s="234">
        <v>0.26339299999999999</v>
      </c>
      <c r="T6763" s="234">
        <v>0.25446400000000002</v>
      </c>
      <c r="U6763" s="234">
        <v>0.26004500000000003</v>
      </c>
      <c r="V6763" s="192">
        <v>0.21909699999999999</v>
      </c>
      <c r="W6763" s="234">
        <v>159499200</v>
      </c>
      <c r="X6763" s="194">
        <f t="shared" si="211"/>
        <v>2.1926715050653852E-2</v>
      </c>
      <c r="Y6763" s="193"/>
      <c r="Z6763" s="197">
        <v>6761</v>
      </c>
    </row>
    <row r="6764" spans="1:26" ht="14.4" x14ac:dyDescent="0.3">
      <c r="A6764" s="7">
        <v>34330</v>
      </c>
      <c r="B6764" s="191">
        <v>467.39999399999999</v>
      </c>
      <c r="C6764" s="191">
        <v>470.54998799999998</v>
      </c>
      <c r="D6764" s="191">
        <v>467.35000600000001</v>
      </c>
      <c r="E6764" s="191">
        <v>470.540009</v>
      </c>
      <c r="F6764" s="192">
        <v>470.540009</v>
      </c>
      <c r="G6764" s="191">
        <v>171200000</v>
      </c>
      <c r="H6764" s="194">
        <f t="shared" si="210"/>
        <v>6.7611022427029478E-3</v>
      </c>
      <c r="I6764" s="193"/>
      <c r="J6764" s="197">
        <v>6762</v>
      </c>
      <c r="K6764" s="234"/>
      <c r="L6764" s="234"/>
      <c r="M6764" s="234"/>
      <c r="N6764" s="234"/>
      <c r="O6764" s="234"/>
      <c r="P6764" s="234"/>
      <c r="Q6764" s="7">
        <v>34330</v>
      </c>
      <c r="R6764" s="234">
        <v>0.24776799999999999</v>
      </c>
      <c r="S6764" s="234">
        <v>0.25669599999999998</v>
      </c>
      <c r="T6764" s="234">
        <v>0.24330399999999999</v>
      </c>
      <c r="U6764" s="234">
        <v>0.25446400000000002</v>
      </c>
      <c r="V6764" s="192">
        <v>0.214396</v>
      </c>
      <c r="W6764" s="234">
        <v>159936000</v>
      </c>
      <c r="X6764" s="194">
        <f t="shared" si="211"/>
        <v>4.5874960974086769E-2</v>
      </c>
      <c r="Y6764" s="193"/>
      <c r="Z6764" s="197">
        <v>6762</v>
      </c>
    </row>
    <row r="6765" spans="1:26" ht="14.4" x14ac:dyDescent="0.3">
      <c r="A6765" s="7">
        <v>34326</v>
      </c>
      <c r="B6765" s="191">
        <v>467.29998799999998</v>
      </c>
      <c r="C6765" s="191">
        <v>468.97000100000002</v>
      </c>
      <c r="D6765" s="191">
        <v>467.29998799999998</v>
      </c>
      <c r="E6765" s="191">
        <v>467.38000499999998</v>
      </c>
      <c r="F6765" s="192">
        <v>467.38000499999998</v>
      </c>
      <c r="G6765" s="191">
        <v>227240000</v>
      </c>
      <c r="H6765" s="194">
        <f t="shared" si="210"/>
        <v>1.2838739857334489E-4</v>
      </c>
      <c r="I6765" s="193"/>
      <c r="J6765" s="197">
        <v>6763</v>
      </c>
      <c r="K6765" s="234"/>
      <c r="L6765" s="234"/>
      <c r="M6765" s="234"/>
      <c r="N6765" s="234"/>
      <c r="O6765" s="234"/>
      <c r="P6765" s="234"/>
      <c r="Q6765" s="7">
        <v>34326</v>
      </c>
      <c r="R6765" s="234">
        <v>0.24330399999999999</v>
      </c>
      <c r="S6765" s="234">
        <v>0.24330399999999999</v>
      </c>
      <c r="T6765" s="234">
        <v>0.23660700000000001</v>
      </c>
      <c r="U6765" s="234">
        <v>0.24330399999999999</v>
      </c>
      <c r="V6765" s="192">
        <v>0.20499200000000001</v>
      </c>
      <c r="W6765" s="234">
        <v>226956800</v>
      </c>
      <c r="X6765" s="194">
        <f t="shared" si="211"/>
        <v>-2.6785799063778787E-2</v>
      </c>
      <c r="Y6765" s="193"/>
      <c r="Z6765" s="197">
        <v>6763</v>
      </c>
    </row>
    <row r="6766" spans="1:26" ht="14.4" x14ac:dyDescent="0.3">
      <c r="A6766" s="7">
        <v>34325</v>
      </c>
      <c r="B6766" s="191">
        <v>465.07998700000002</v>
      </c>
      <c r="C6766" s="191">
        <v>467.38000499999998</v>
      </c>
      <c r="D6766" s="191">
        <v>465.07998700000002</v>
      </c>
      <c r="E6766" s="191">
        <v>467.32000699999998</v>
      </c>
      <c r="F6766" s="192">
        <v>467.32000699999998</v>
      </c>
      <c r="G6766" s="191">
        <v>272440000</v>
      </c>
      <c r="H6766" s="194">
        <f t="shared" si="210"/>
        <v>4.3413261381816124E-3</v>
      </c>
      <c r="I6766" s="193"/>
      <c r="J6766" s="197">
        <v>6764</v>
      </c>
      <c r="K6766" s="234"/>
      <c r="L6766" s="234"/>
      <c r="M6766" s="234"/>
      <c r="N6766" s="234"/>
      <c r="O6766" s="234"/>
      <c r="P6766" s="234"/>
      <c r="Q6766" s="7">
        <v>34325</v>
      </c>
      <c r="R6766" s="234">
        <v>0.24330399999999999</v>
      </c>
      <c r="S6766" s="234">
        <v>0.25446400000000002</v>
      </c>
      <c r="T6766" s="234">
        <v>0.24107100000000001</v>
      </c>
      <c r="U6766" s="234">
        <v>0.25</v>
      </c>
      <c r="V6766" s="192">
        <v>0.21063399999999999</v>
      </c>
      <c r="W6766" s="234">
        <v>181372800</v>
      </c>
      <c r="X6766" s="194">
        <f t="shared" si="211"/>
        <v>1.8180236183552162E-2</v>
      </c>
      <c r="Y6766" s="193"/>
      <c r="Z6766" s="197">
        <v>6764</v>
      </c>
    </row>
    <row r="6767" spans="1:26" ht="14.4" x14ac:dyDescent="0.3">
      <c r="A6767" s="7">
        <v>34324</v>
      </c>
      <c r="B6767" s="191">
        <v>465.83999599999999</v>
      </c>
      <c r="C6767" s="191">
        <v>465.92001299999998</v>
      </c>
      <c r="D6767" s="191">
        <v>464.02999899999998</v>
      </c>
      <c r="E6767" s="191">
        <v>465.29998799999998</v>
      </c>
      <c r="F6767" s="192">
        <v>465.29998799999998</v>
      </c>
      <c r="G6767" s="191">
        <v>273370000</v>
      </c>
      <c r="H6767" s="194">
        <f t="shared" si="210"/>
        <v>-1.1806761681141264E-3</v>
      </c>
      <c r="I6767" s="193"/>
      <c r="J6767" s="197">
        <v>6765</v>
      </c>
      <c r="K6767" s="234"/>
      <c r="L6767" s="234"/>
      <c r="M6767" s="234"/>
      <c r="N6767" s="234"/>
      <c r="O6767" s="234"/>
      <c r="P6767" s="234"/>
      <c r="Q6767" s="7">
        <v>34324</v>
      </c>
      <c r="R6767" s="234">
        <v>0.25446400000000002</v>
      </c>
      <c r="S6767" s="234">
        <v>0.25669599999999998</v>
      </c>
      <c r="T6767" s="234">
        <v>0.24330399999999999</v>
      </c>
      <c r="U6767" s="234">
        <v>0.245536</v>
      </c>
      <c r="V6767" s="192">
        <v>0.206873</v>
      </c>
      <c r="W6767" s="234">
        <v>251126400</v>
      </c>
      <c r="X6767" s="194">
        <f t="shared" si="211"/>
        <v>-3.508927405362041E-2</v>
      </c>
      <c r="Y6767" s="193"/>
      <c r="Z6767" s="197">
        <v>6765</v>
      </c>
    </row>
    <row r="6768" spans="1:26" ht="14.4" x14ac:dyDescent="0.3">
      <c r="A6768" s="7">
        <v>34323</v>
      </c>
      <c r="B6768" s="191">
        <v>466.38000499999998</v>
      </c>
      <c r="C6768" s="191">
        <v>466.89999399999999</v>
      </c>
      <c r="D6768" s="191">
        <v>465.52999899999998</v>
      </c>
      <c r="E6768" s="191">
        <v>465.85000600000001</v>
      </c>
      <c r="F6768" s="192">
        <v>465.85000600000001</v>
      </c>
      <c r="G6768" s="191">
        <v>255900000</v>
      </c>
      <c r="H6768" s="194">
        <f t="shared" si="210"/>
        <v>-1.136410211239599E-3</v>
      </c>
      <c r="I6768" s="193"/>
      <c r="J6768" s="197">
        <v>6766</v>
      </c>
      <c r="K6768" s="234"/>
      <c r="L6768" s="234"/>
      <c r="M6768" s="234"/>
      <c r="N6768" s="234"/>
      <c r="O6768" s="234"/>
      <c r="P6768" s="234"/>
      <c r="Q6768" s="7">
        <v>34323</v>
      </c>
      <c r="R6768" s="234">
        <v>0.26116099999999998</v>
      </c>
      <c r="S6768" s="234">
        <v>0.265625</v>
      </c>
      <c r="T6768" s="234">
        <v>0.25223200000000001</v>
      </c>
      <c r="U6768" s="234">
        <v>0.25446400000000002</v>
      </c>
      <c r="V6768" s="192">
        <v>0.214396</v>
      </c>
      <c r="W6768" s="234">
        <v>189033600</v>
      </c>
      <c r="X6768" s="194">
        <f t="shared" si="211"/>
        <v>-3.3895402806442022E-2</v>
      </c>
      <c r="Y6768" s="193"/>
      <c r="Z6768" s="197">
        <v>6766</v>
      </c>
    </row>
    <row r="6769" spans="1:26" ht="14.4" x14ac:dyDescent="0.3">
      <c r="A6769" s="7">
        <v>34320</v>
      </c>
      <c r="B6769" s="191">
        <v>463.33999599999999</v>
      </c>
      <c r="C6769" s="191">
        <v>466.38000499999998</v>
      </c>
      <c r="D6769" s="191">
        <v>463.33999599999999</v>
      </c>
      <c r="E6769" s="191">
        <v>466.38000499999998</v>
      </c>
      <c r="F6769" s="192">
        <v>466.38000499999998</v>
      </c>
      <c r="G6769" s="191">
        <v>363750000</v>
      </c>
      <c r="H6769" s="194">
        <f t="shared" si="210"/>
        <v>6.5610761562660304E-3</v>
      </c>
      <c r="I6769" s="193"/>
      <c r="J6769" s="197">
        <v>6767</v>
      </c>
      <c r="K6769" s="234"/>
      <c r="L6769" s="234"/>
      <c r="M6769" s="234"/>
      <c r="N6769" s="234"/>
      <c r="O6769" s="234"/>
      <c r="P6769" s="234"/>
      <c r="Q6769" s="7">
        <v>34320</v>
      </c>
      <c r="R6769" s="234">
        <v>0.26339299999999999</v>
      </c>
      <c r="S6769" s="234">
        <v>0.265625</v>
      </c>
      <c r="T6769" s="234">
        <v>0.26004500000000003</v>
      </c>
      <c r="U6769" s="234">
        <v>0.26339299999999999</v>
      </c>
      <c r="V6769" s="192">
        <v>0.221918</v>
      </c>
      <c r="W6769" s="234">
        <v>145152000</v>
      </c>
      <c r="X6769" s="194">
        <f t="shared" si="211"/>
        <v>4.2538171220664334E-3</v>
      </c>
      <c r="Y6769" s="193"/>
      <c r="Z6769" s="197">
        <v>6767</v>
      </c>
    </row>
    <row r="6770" spans="1:26" ht="14.4" x14ac:dyDescent="0.3">
      <c r="A6770" s="7">
        <v>34319</v>
      </c>
      <c r="B6770" s="191">
        <v>461.85998499999999</v>
      </c>
      <c r="C6770" s="191">
        <v>463.98001099999999</v>
      </c>
      <c r="D6770" s="191">
        <v>461.85998499999999</v>
      </c>
      <c r="E6770" s="191">
        <v>463.33999599999999</v>
      </c>
      <c r="F6770" s="192">
        <v>463.33999599999999</v>
      </c>
      <c r="G6770" s="191">
        <v>284620000</v>
      </c>
      <c r="H6770" s="194">
        <f t="shared" si="210"/>
        <v>3.2478780811352683E-3</v>
      </c>
      <c r="I6770" s="193"/>
      <c r="J6770" s="197">
        <v>6768</v>
      </c>
      <c r="K6770" s="234"/>
      <c r="L6770" s="234"/>
      <c r="M6770" s="234"/>
      <c r="N6770" s="234"/>
      <c r="O6770" s="234"/>
      <c r="P6770" s="234"/>
      <c r="Q6770" s="7">
        <v>34319</v>
      </c>
      <c r="R6770" s="234">
        <v>0.26339299999999999</v>
      </c>
      <c r="S6770" s="234">
        <v>0.265625</v>
      </c>
      <c r="T6770" s="234">
        <v>0.25892900000000002</v>
      </c>
      <c r="U6770" s="234">
        <v>0.26227699999999998</v>
      </c>
      <c r="V6770" s="192">
        <v>0.22097800000000001</v>
      </c>
      <c r="W6770" s="234">
        <v>126369600</v>
      </c>
      <c r="X6770" s="194">
        <f t="shared" si="211"/>
        <v>-1.2605060791156307E-2</v>
      </c>
      <c r="Y6770" s="193"/>
      <c r="Z6770" s="197">
        <v>6768</v>
      </c>
    </row>
    <row r="6771" spans="1:26" ht="14.4" x14ac:dyDescent="0.3">
      <c r="A6771" s="7">
        <v>34318</v>
      </c>
      <c r="B6771" s="191">
        <v>463.05999800000001</v>
      </c>
      <c r="C6771" s="191">
        <v>463.69000199999999</v>
      </c>
      <c r="D6771" s="191">
        <v>461.83999599999999</v>
      </c>
      <c r="E6771" s="191">
        <v>461.83999599999999</v>
      </c>
      <c r="F6771" s="192">
        <v>461.83999599999999</v>
      </c>
      <c r="G6771" s="191">
        <v>331770000</v>
      </c>
      <c r="H6771" s="194">
        <f t="shared" si="210"/>
        <v>-2.6346521082998456E-3</v>
      </c>
      <c r="I6771" s="193"/>
      <c r="J6771" s="197">
        <v>6769</v>
      </c>
      <c r="K6771" s="234"/>
      <c r="L6771" s="234"/>
      <c r="M6771" s="234"/>
      <c r="N6771" s="234"/>
      <c r="O6771" s="234"/>
      <c r="P6771" s="234"/>
      <c r="Q6771" s="7">
        <v>34318</v>
      </c>
      <c r="R6771" s="234">
        <v>0.25892900000000002</v>
      </c>
      <c r="S6771" s="234">
        <v>0.265625</v>
      </c>
      <c r="T6771" s="234">
        <v>0.25892900000000002</v>
      </c>
      <c r="U6771" s="234">
        <v>0.265625</v>
      </c>
      <c r="V6771" s="192">
        <v>0.223799</v>
      </c>
      <c r="W6771" s="234">
        <v>123883200</v>
      </c>
      <c r="X6771" s="194">
        <f t="shared" si="211"/>
        <v>2.1460814159938345E-2</v>
      </c>
      <c r="Y6771" s="193"/>
      <c r="Z6771" s="197">
        <v>6769</v>
      </c>
    </row>
    <row r="6772" spans="1:26" ht="14.4" x14ac:dyDescent="0.3">
      <c r="A6772" s="7">
        <v>34317</v>
      </c>
      <c r="B6772" s="191">
        <v>465.73001099999999</v>
      </c>
      <c r="C6772" s="191">
        <v>466.11999500000002</v>
      </c>
      <c r="D6772" s="191">
        <v>462.459991</v>
      </c>
      <c r="E6772" s="191">
        <v>463.05999800000001</v>
      </c>
      <c r="F6772" s="192">
        <v>463.05999800000001</v>
      </c>
      <c r="G6772" s="191">
        <v>275050000</v>
      </c>
      <c r="H6772" s="194">
        <f t="shared" si="210"/>
        <v>-5.6689154648336317E-3</v>
      </c>
      <c r="I6772" s="193"/>
      <c r="J6772" s="197">
        <v>6770</v>
      </c>
      <c r="K6772" s="234"/>
      <c r="L6772" s="234"/>
      <c r="M6772" s="234"/>
      <c r="N6772" s="234"/>
      <c r="O6772" s="234"/>
      <c r="P6772" s="234"/>
      <c r="Q6772" s="7">
        <v>34317</v>
      </c>
      <c r="R6772" s="234">
        <v>0.26116099999999998</v>
      </c>
      <c r="S6772" s="234">
        <v>0.265625</v>
      </c>
      <c r="T6772" s="234">
        <v>0.25892900000000002</v>
      </c>
      <c r="U6772" s="234">
        <v>0.26004500000000003</v>
      </c>
      <c r="V6772" s="192">
        <v>0.21909699999999999</v>
      </c>
      <c r="W6772" s="234">
        <v>293664000</v>
      </c>
      <c r="X6772" s="194">
        <f t="shared" si="211"/>
        <v>-1.271190259465216E-2</v>
      </c>
      <c r="Y6772" s="193"/>
      <c r="Z6772" s="197">
        <v>6770</v>
      </c>
    </row>
    <row r="6773" spans="1:26" ht="14.4" x14ac:dyDescent="0.3">
      <c r="A6773" s="7">
        <v>34316</v>
      </c>
      <c r="B6773" s="191">
        <v>463.92999300000002</v>
      </c>
      <c r="C6773" s="191">
        <v>465.709991</v>
      </c>
      <c r="D6773" s="191">
        <v>462.709991</v>
      </c>
      <c r="E6773" s="191">
        <v>465.70001200000002</v>
      </c>
      <c r="F6773" s="192">
        <v>465.70001200000002</v>
      </c>
      <c r="G6773" s="191">
        <v>256580000</v>
      </c>
      <c r="H6773" s="194">
        <f t="shared" si="210"/>
        <v>3.8152717580386976E-3</v>
      </c>
      <c r="I6773" s="193"/>
      <c r="J6773" s="197">
        <v>6771</v>
      </c>
      <c r="K6773" s="234"/>
      <c r="L6773" s="234"/>
      <c r="M6773" s="234"/>
      <c r="N6773" s="234"/>
      <c r="O6773" s="234"/>
      <c r="P6773" s="234"/>
      <c r="Q6773" s="7">
        <v>34316</v>
      </c>
      <c r="R6773" s="234">
        <v>0.25223200000000001</v>
      </c>
      <c r="S6773" s="234">
        <v>0.26339299999999999</v>
      </c>
      <c r="T6773" s="234">
        <v>0.24776799999999999</v>
      </c>
      <c r="U6773" s="234">
        <v>0.26339299999999999</v>
      </c>
      <c r="V6773" s="192">
        <v>0.221918</v>
      </c>
      <c r="W6773" s="234">
        <v>244328000</v>
      </c>
      <c r="X6773" s="194">
        <f t="shared" si="211"/>
        <v>4.4246288497282515E-2</v>
      </c>
      <c r="Y6773" s="193"/>
      <c r="Z6773" s="197">
        <v>6771</v>
      </c>
    </row>
    <row r="6774" spans="1:26" ht="14.4" x14ac:dyDescent="0.3">
      <c r="A6774" s="7">
        <v>34313</v>
      </c>
      <c r="B6774" s="191">
        <v>464.17999300000002</v>
      </c>
      <c r="C6774" s="191">
        <v>464.86999500000002</v>
      </c>
      <c r="D6774" s="191">
        <v>462.66000400000001</v>
      </c>
      <c r="E6774" s="191">
        <v>463.92999300000002</v>
      </c>
      <c r="F6774" s="192">
        <v>463.92999300000002</v>
      </c>
      <c r="G6774" s="191">
        <v>245620000</v>
      </c>
      <c r="H6774" s="194">
        <f t="shared" si="210"/>
        <v>-5.3858417805611883E-4</v>
      </c>
      <c r="I6774" s="193"/>
      <c r="J6774" s="197">
        <v>6772</v>
      </c>
      <c r="K6774" s="234"/>
      <c r="L6774" s="234"/>
      <c r="M6774" s="234"/>
      <c r="N6774" s="234"/>
      <c r="O6774" s="234"/>
      <c r="P6774" s="234"/>
      <c r="Q6774" s="7">
        <v>34313</v>
      </c>
      <c r="R6774" s="234">
        <v>0.27008900000000002</v>
      </c>
      <c r="S6774" s="234">
        <v>0.27232099999999998</v>
      </c>
      <c r="T6774" s="234">
        <v>0.24776799999999999</v>
      </c>
      <c r="U6774" s="234">
        <v>0.25223200000000001</v>
      </c>
      <c r="V6774" s="192">
        <v>0.21251500000000001</v>
      </c>
      <c r="W6774" s="234">
        <v>497257600</v>
      </c>
      <c r="X6774" s="194">
        <f t="shared" si="211"/>
        <v>-5.8334810350939306E-2</v>
      </c>
      <c r="Y6774" s="193"/>
      <c r="Z6774" s="197">
        <v>6772</v>
      </c>
    </row>
    <row r="6775" spans="1:26" ht="14.4" x14ac:dyDescent="0.3">
      <c r="A6775" s="7">
        <v>34312</v>
      </c>
      <c r="B6775" s="191">
        <v>466.290009</v>
      </c>
      <c r="C6775" s="191">
        <v>466.540009</v>
      </c>
      <c r="D6775" s="191">
        <v>463.86999500000002</v>
      </c>
      <c r="E6775" s="191">
        <v>464.17999300000002</v>
      </c>
      <c r="F6775" s="192">
        <v>464.17999300000002</v>
      </c>
      <c r="G6775" s="191">
        <v>287570000</v>
      </c>
      <c r="H6775" s="194">
        <f t="shared" si="210"/>
        <v>-4.5251151842714546E-3</v>
      </c>
      <c r="I6775" s="193"/>
      <c r="J6775" s="197">
        <v>6773</v>
      </c>
      <c r="K6775" s="234"/>
      <c r="L6775" s="234"/>
      <c r="M6775" s="234"/>
      <c r="N6775" s="234"/>
      <c r="O6775" s="234"/>
      <c r="P6775" s="234"/>
      <c r="Q6775" s="7">
        <v>34312</v>
      </c>
      <c r="R6775" s="234">
        <v>0.28348200000000001</v>
      </c>
      <c r="S6775" s="234">
        <v>0.28571400000000002</v>
      </c>
      <c r="T6775" s="234">
        <v>0.265625</v>
      </c>
      <c r="U6775" s="234">
        <v>0.26785700000000001</v>
      </c>
      <c r="V6775" s="192">
        <v>0.22567999999999999</v>
      </c>
      <c r="W6775" s="234">
        <v>182761600</v>
      </c>
      <c r="X6775" s="194">
        <f t="shared" si="211"/>
        <v>-5.8823529411764733E-2</v>
      </c>
      <c r="Y6775" s="193"/>
      <c r="Z6775" s="197">
        <v>6773</v>
      </c>
    </row>
    <row r="6776" spans="1:26" ht="14.4" x14ac:dyDescent="0.3">
      <c r="A6776" s="7">
        <v>34311</v>
      </c>
      <c r="B6776" s="191">
        <v>465.88000499999998</v>
      </c>
      <c r="C6776" s="191">
        <v>466.73001099999999</v>
      </c>
      <c r="D6776" s="191">
        <v>465.42001299999998</v>
      </c>
      <c r="E6776" s="191">
        <v>466.290009</v>
      </c>
      <c r="F6776" s="192">
        <v>466.290009</v>
      </c>
      <c r="G6776" s="191">
        <v>314460000</v>
      </c>
      <c r="H6776" s="194">
        <f t="shared" si="210"/>
        <v>-1.0069435897047494E-3</v>
      </c>
      <c r="I6776" s="193"/>
      <c r="J6776" s="197">
        <v>6774</v>
      </c>
      <c r="K6776" s="234"/>
      <c r="L6776" s="234"/>
      <c r="M6776" s="234"/>
      <c r="N6776" s="234"/>
      <c r="O6776" s="234"/>
      <c r="P6776" s="234"/>
      <c r="Q6776" s="7">
        <v>34311</v>
      </c>
      <c r="R6776" s="234">
        <v>0.28571400000000002</v>
      </c>
      <c r="S6776" s="234">
        <v>0.28794599999999998</v>
      </c>
      <c r="T6776" s="234">
        <v>0.28125</v>
      </c>
      <c r="U6776" s="234">
        <v>0.28459800000000002</v>
      </c>
      <c r="V6776" s="192">
        <v>0.239785</v>
      </c>
      <c r="W6776" s="234">
        <v>39592000</v>
      </c>
      <c r="X6776" s="194">
        <f t="shared" si="211"/>
        <v>-1.1623832979534591E-2</v>
      </c>
      <c r="Y6776" s="193"/>
      <c r="Z6776" s="197">
        <v>6774</v>
      </c>
    </row>
    <row r="6777" spans="1:26" ht="14.4" x14ac:dyDescent="0.3">
      <c r="A6777" s="7">
        <v>34310</v>
      </c>
      <c r="B6777" s="191">
        <v>466.42999300000002</v>
      </c>
      <c r="C6777" s="191">
        <v>466.76998900000001</v>
      </c>
      <c r="D6777" s="191">
        <v>465.44000199999999</v>
      </c>
      <c r="E6777" s="191">
        <v>466.76001000000002</v>
      </c>
      <c r="F6777" s="192">
        <v>466.76001000000002</v>
      </c>
      <c r="G6777" s="191">
        <v>285690000</v>
      </c>
      <c r="H6777" s="194">
        <f t="shared" si="210"/>
        <v>7.0753811923067737E-4</v>
      </c>
      <c r="I6777" s="193"/>
      <c r="J6777" s="197">
        <v>6775</v>
      </c>
      <c r="K6777" s="234"/>
      <c r="L6777" s="234"/>
      <c r="M6777" s="234"/>
      <c r="N6777" s="234"/>
      <c r="O6777" s="234"/>
      <c r="P6777" s="234"/>
      <c r="Q6777" s="7">
        <v>34310</v>
      </c>
      <c r="R6777" s="234">
        <v>0.28571400000000002</v>
      </c>
      <c r="S6777" s="234">
        <v>0.28794599999999998</v>
      </c>
      <c r="T6777" s="234">
        <v>0.28125</v>
      </c>
      <c r="U6777" s="234">
        <v>0.28794599999999998</v>
      </c>
      <c r="V6777" s="192">
        <v>0.24260499999999999</v>
      </c>
      <c r="W6777" s="234">
        <v>63851200</v>
      </c>
      <c r="X6777" s="194">
        <f t="shared" si="211"/>
        <v>0</v>
      </c>
      <c r="Y6777" s="193"/>
      <c r="Z6777" s="197">
        <v>6775</v>
      </c>
    </row>
    <row r="6778" spans="1:26" ht="14.4" x14ac:dyDescent="0.3">
      <c r="A6778" s="7">
        <v>34309</v>
      </c>
      <c r="B6778" s="191">
        <v>464.89001500000001</v>
      </c>
      <c r="C6778" s="191">
        <v>466.89001500000001</v>
      </c>
      <c r="D6778" s="191">
        <v>464.39999399999999</v>
      </c>
      <c r="E6778" s="191">
        <v>466.42999300000002</v>
      </c>
      <c r="F6778" s="192">
        <v>466.42999300000002</v>
      </c>
      <c r="G6778" s="191">
        <v>292370000</v>
      </c>
      <c r="H6778" s="194">
        <f t="shared" si="210"/>
        <v>3.3125641556315619E-3</v>
      </c>
      <c r="I6778" s="193"/>
      <c r="J6778" s="197">
        <v>6776</v>
      </c>
      <c r="K6778" s="234"/>
      <c r="L6778" s="234"/>
      <c r="M6778" s="234"/>
      <c r="N6778" s="234"/>
      <c r="O6778" s="234"/>
      <c r="P6778" s="234"/>
      <c r="Q6778" s="7">
        <v>34309</v>
      </c>
      <c r="R6778" s="234">
        <v>0.28125</v>
      </c>
      <c r="S6778" s="234">
        <v>0.29017900000000002</v>
      </c>
      <c r="T6778" s="234">
        <v>0.27901799999999999</v>
      </c>
      <c r="U6778" s="234">
        <v>0.28794599999999998</v>
      </c>
      <c r="V6778" s="192">
        <v>0.24260499999999999</v>
      </c>
      <c r="W6778" s="234">
        <v>156979200</v>
      </c>
      <c r="X6778" s="194">
        <f t="shared" si="211"/>
        <v>2.3805303759220721E-2</v>
      </c>
      <c r="Y6778" s="193"/>
      <c r="Z6778" s="197">
        <v>6776</v>
      </c>
    </row>
    <row r="6779" spans="1:26" ht="14.4" x14ac:dyDescent="0.3">
      <c r="A6779" s="7">
        <v>34306</v>
      </c>
      <c r="B6779" s="191">
        <v>463.13000499999998</v>
      </c>
      <c r="C6779" s="191">
        <v>464.89001500000001</v>
      </c>
      <c r="D6779" s="191">
        <v>462.67001299999998</v>
      </c>
      <c r="E6779" s="191">
        <v>464.89001500000001</v>
      </c>
      <c r="F6779" s="192">
        <v>464.89001500000001</v>
      </c>
      <c r="G6779" s="191">
        <v>268360000</v>
      </c>
      <c r="H6779" s="194">
        <f t="shared" si="210"/>
        <v>3.8436441831415286E-3</v>
      </c>
      <c r="I6779" s="193"/>
      <c r="J6779" s="197">
        <v>6777</v>
      </c>
      <c r="K6779" s="234"/>
      <c r="L6779" s="234"/>
      <c r="M6779" s="234"/>
      <c r="N6779" s="234"/>
      <c r="O6779" s="234"/>
      <c r="P6779" s="234"/>
      <c r="Q6779" s="7">
        <v>34306</v>
      </c>
      <c r="R6779" s="234">
        <v>0.28348200000000001</v>
      </c>
      <c r="S6779" s="234">
        <v>0.28571400000000002</v>
      </c>
      <c r="T6779" s="234">
        <v>0.27678599999999998</v>
      </c>
      <c r="U6779" s="234">
        <v>0.28125</v>
      </c>
      <c r="V6779" s="192">
        <v>0.23696400000000001</v>
      </c>
      <c r="W6779" s="234">
        <v>120467200</v>
      </c>
      <c r="X6779" s="194">
        <f t="shared" si="211"/>
        <v>-7.8712465039942094E-3</v>
      </c>
      <c r="Y6779" s="193"/>
      <c r="Z6779" s="197">
        <v>6777</v>
      </c>
    </row>
    <row r="6780" spans="1:26" ht="14.4" x14ac:dyDescent="0.3">
      <c r="A6780" s="7">
        <v>34305</v>
      </c>
      <c r="B6780" s="191">
        <v>461.89001500000001</v>
      </c>
      <c r="C6780" s="191">
        <v>463.22000100000002</v>
      </c>
      <c r="D6780" s="191">
        <v>461.45001200000002</v>
      </c>
      <c r="E6780" s="191">
        <v>463.10998499999999</v>
      </c>
      <c r="F6780" s="192">
        <v>463.10998499999999</v>
      </c>
      <c r="G6780" s="191">
        <v>256370000</v>
      </c>
      <c r="H6780" s="194">
        <f t="shared" si="210"/>
        <v>2.6412564904655694E-3</v>
      </c>
      <c r="I6780" s="193"/>
      <c r="J6780" s="197">
        <v>6778</v>
      </c>
      <c r="K6780" s="234"/>
      <c r="L6780" s="234"/>
      <c r="M6780" s="234"/>
      <c r="N6780" s="234"/>
      <c r="O6780" s="234"/>
      <c r="P6780" s="234"/>
      <c r="Q6780" s="7">
        <v>34305</v>
      </c>
      <c r="R6780" s="234">
        <v>0.28348200000000001</v>
      </c>
      <c r="S6780" s="234">
        <v>0.28571400000000002</v>
      </c>
      <c r="T6780" s="234">
        <v>0.27678599999999998</v>
      </c>
      <c r="U6780" s="234">
        <v>0.28348200000000001</v>
      </c>
      <c r="V6780" s="192">
        <v>0.238844</v>
      </c>
      <c r="W6780" s="234">
        <v>100654400</v>
      </c>
      <c r="X6780" s="194">
        <f t="shared" si="211"/>
        <v>7.9336945696392401E-3</v>
      </c>
      <c r="Y6780" s="193"/>
      <c r="Z6780" s="197">
        <v>6778</v>
      </c>
    </row>
    <row r="6781" spans="1:26" ht="14.4" x14ac:dyDescent="0.3">
      <c r="A6781" s="7">
        <v>34304</v>
      </c>
      <c r="B6781" s="191">
        <v>461.92999300000002</v>
      </c>
      <c r="C6781" s="191">
        <v>464.47000100000002</v>
      </c>
      <c r="D6781" s="191">
        <v>461.63000499999998</v>
      </c>
      <c r="E6781" s="191">
        <v>461.89001500000001</v>
      </c>
      <c r="F6781" s="192">
        <v>461.89001500000001</v>
      </c>
      <c r="G6781" s="191">
        <v>293870000</v>
      </c>
      <c r="H6781" s="194">
        <f t="shared" si="210"/>
        <v>2.1656163635191942E-4</v>
      </c>
      <c r="I6781" s="193"/>
      <c r="J6781" s="197">
        <v>6779</v>
      </c>
      <c r="K6781" s="234"/>
      <c r="L6781" s="234"/>
      <c r="M6781" s="234"/>
      <c r="N6781" s="234"/>
      <c r="O6781" s="234"/>
      <c r="P6781" s="234"/>
      <c r="Q6781" s="7">
        <v>34304</v>
      </c>
      <c r="R6781" s="234">
        <v>0.28571400000000002</v>
      </c>
      <c r="S6781" s="234">
        <v>0.28794599999999998</v>
      </c>
      <c r="T6781" s="234">
        <v>0.27901799999999999</v>
      </c>
      <c r="U6781" s="234">
        <v>0.28125</v>
      </c>
      <c r="V6781" s="192">
        <v>0.23696400000000001</v>
      </c>
      <c r="W6781" s="234">
        <v>111216000</v>
      </c>
      <c r="X6781" s="194">
        <f t="shared" si="211"/>
        <v>0</v>
      </c>
      <c r="Y6781" s="193"/>
      <c r="Z6781" s="197">
        <v>6779</v>
      </c>
    </row>
    <row r="6782" spans="1:26" ht="14.4" x14ac:dyDescent="0.3">
      <c r="A6782" s="7">
        <v>34303</v>
      </c>
      <c r="B6782" s="191">
        <v>461.89999399999999</v>
      </c>
      <c r="C6782" s="191">
        <v>463.61999500000002</v>
      </c>
      <c r="D6782" s="191">
        <v>460.45001200000002</v>
      </c>
      <c r="E6782" s="191">
        <v>461.790009</v>
      </c>
      <c r="F6782" s="192">
        <v>461.790009</v>
      </c>
      <c r="G6782" s="191">
        <v>286660000</v>
      </c>
      <c r="H6782" s="194">
        <f t="shared" si="210"/>
        <v>-2.3811431354986046E-4</v>
      </c>
      <c r="I6782" s="193"/>
      <c r="J6782" s="197">
        <v>6780</v>
      </c>
      <c r="K6782" s="234"/>
      <c r="L6782" s="234"/>
      <c r="M6782" s="234"/>
      <c r="N6782" s="234"/>
      <c r="O6782" s="234"/>
      <c r="P6782" s="234"/>
      <c r="Q6782" s="7">
        <v>34303</v>
      </c>
      <c r="R6782" s="234">
        <v>0.28348200000000001</v>
      </c>
      <c r="S6782" s="234">
        <v>0.29129500000000003</v>
      </c>
      <c r="T6782" s="234">
        <v>0.28125</v>
      </c>
      <c r="U6782" s="234">
        <v>0.28125</v>
      </c>
      <c r="V6782" s="192">
        <v>0.23696400000000001</v>
      </c>
      <c r="W6782" s="234">
        <v>112660800</v>
      </c>
      <c r="X6782" s="194">
        <f t="shared" si="211"/>
        <v>-7.8712465039942094E-3</v>
      </c>
      <c r="Y6782" s="193"/>
      <c r="Z6782" s="197">
        <v>6780</v>
      </c>
    </row>
    <row r="6783" spans="1:26" ht="14.4" x14ac:dyDescent="0.3">
      <c r="A6783" s="7">
        <v>34302</v>
      </c>
      <c r="B6783" s="191">
        <v>463.05999800000001</v>
      </c>
      <c r="C6783" s="191">
        <v>464.82998700000002</v>
      </c>
      <c r="D6783" s="191">
        <v>461.82998700000002</v>
      </c>
      <c r="E6783" s="191">
        <v>461.89999399999999</v>
      </c>
      <c r="F6783" s="192">
        <v>461.89999399999999</v>
      </c>
      <c r="G6783" s="191">
        <v>272710000</v>
      </c>
      <c r="H6783" s="194">
        <f t="shared" si="210"/>
        <v>-2.5050835853025139E-3</v>
      </c>
      <c r="I6783" s="193"/>
      <c r="J6783" s="197">
        <v>6781</v>
      </c>
      <c r="K6783" s="234"/>
      <c r="L6783" s="234"/>
      <c r="M6783" s="234"/>
      <c r="N6783" s="234"/>
      <c r="O6783" s="234"/>
      <c r="P6783" s="234"/>
      <c r="Q6783" s="7">
        <v>34302</v>
      </c>
      <c r="R6783" s="234">
        <v>0.28794599999999998</v>
      </c>
      <c r="S6783" s="234">
        <v>0.29017900000000002</v>
      </c>
      <c r="T6783" s="234">
        <v>0.28125</v>
      </c>
      <c r="U6783" s="234">
        <v>0.28348200000000001</v>
      </c>
      <c r="V6783" s="192">
        <v>0.238844</v>
      </c>
      <c r="W6783" s="234">
        <v>96712000</v>
      </c>
      <c r="X6783" s="194">
        <f t="shared" si="211"/>
        <v>-2.6822639725865554E-2</v>
      </c>
      <c r="Y6783" s="193"/>
      <c r="Z6783" s="197">
        <v>6781</v>
      </c>
    </row>
    <row r="6784" spans="1:26" ht="14.4" x14ac:dyDescent="0.3">
      <c r="A6784" s="7">
        <v>34299</v>
      </c>
      <c r="B6784" s="191">
        <v>462.35998499999999</v>
      </c>
      <c r="C6784" s="191">
        <v>463.63000499999998</v>
      </c>
      <c r="D6784" s="191">
        <v>462.35998499999999</v>
      </c>
      <c r="E6784" s="191">
        <v>463.05999800000001</v>
      </c>
      <c r="F6784" s="192">
        <v>463.05999800000001</v>
      </c>
      <c r="G6784" s="191">
        <v>90220000</v>
      </c>
      <c r="H6784" s="194">
        <f t="shared" si="210"/>
        <v>1.5139999626049229E-3</v>
      </c>
      <c r="I6784" s="193"/>
      <c r="J6784" s="197">
        <v>6782</v>
      </c>
      <c r="K6784" s="234"/>
      <c r="L6784" s="234"/>
      <c r="M6784" s="234"/>
      <c r="N6784" s="234"/>
      <c r="O6784" s="234"/>
      <c r="P6784" s="234"/>
      <c r="Q6784" s="7">
        <v>34299</v>
      </c>
      <c r="R6784" s="234">
        <v>0.29241099999999998</v>
      </c>
      <c r="S6784" s="234">
        <v>0.29464299999999999</v>
      </c>
      <c r="T6784" s="234">
        <v>0.28794599999999998</v>
      </c>
      <c r="U6784" s="234">
        <v>0.29129500000000003</v>
      </c>
      <c r="V6784" s="192">
        <v>0.24542700000000001</v>
      </c>
      <c r="W6784" s="234">
        <v>43444800</v>
      </c>
      <c r="X6784" s="194">
        <f t="shared" si="211"/>
        <v>-1.1363636363636324E-2</v>
      </c>
      <c r="Y6784" s="193"/>
      <c r="Z6784" s="197">
        <v>6782</v>
      </c>
    </row>
    <row r="6785" spans="1:26" ht="14.4" x14ac:dyDescent="0.3">
      <c r="A6785" s="7">
        <v>34297</v>
      </c>
      <c r="B6785" s="191">
        <v>461.02999899999998</v>
      </c>
      <c r="C6785" s="191">
        <v>462.89999399999999</v>
      </c>
      <c r="D6785" s="191">
        <v>461.02999899999998</v>
      </c>
      <c r="E6785" s="191">
        <v>462.35998499999999</v>
      </c>
      <c r="F6785" s="192">
        <v>462.35998499999999</v>
      </c>
      <c r="G6785" s="191">
        <v>230630000</v>
      </c>
      <c r="H6785" s="194">
        <f t="shared" si="210"/>
        <v>2.8848144434957248E-3</v>
      </c>
      <c r="I6785" s="193"/>
      <c r="J6785" s="197">
        <v>6783</v>
      </c>
      <c r="K6785" s="234"/>
      <c r="L6785" s="234"/>
      <c r="M6785" s="234"/>
      <c r="N6785" s="234"/>
      <c r="O6785" s="234"/>
      <c r="P6785" s="234"/>
      <c r="Q6785" s="7">
        <v>34297</v>
      </c>
      <c r="R6785" s="234">
        <v>0.29241099999999998</v>
      </c>
      <c r="S6785" s="234">
        <v>0.29910700000000001</v>
      </c>
      <c r="T6785" s="234">
        <v>0.29129500000000003</v>
      </c>
      <c r="U6785" s="234">
        <v>0.29464299999999999</v>
      </c>
      <c r="V6785" s="192">
        <v>0.248248</v>
      </c>
      <c r="W6785" s="234">
        <v>90440000</v>
      </c>
      <c r="X6785" s="194">
        <f t="shared" si="211"/>
        <v>0</v>
      </c>
      <c r="Y6785" s="193"/>
      <c r="Z6785" s="197">
        <v>6783</v>
      </c>
    </row>
    <row r="6786" spans="1:26" ht="14.4" x14ac:dyDescent="0.3">
      <c r="A6786" s="7">
        <v>34296</v>
      </c>
      <c r="B6786" s="191">
        <v>459.13000499999998</v>
      </c>
      <c r="C6786" s="191">
        <v>461.76998900000001</v>
      </c>
      <c r="D6786" s="191">
        <v>458.47000100000002</v>
      </c>
      <c r="E6786" s="191">
        <v>461.02999899999998</v>
      </c>
      <c r="F6786" s="192">
        <v>461.02999899999998</v>
      </c>
      <c r="G6786" s="191">
        <v>260400000</v>
      </c>
      <c r="H6786" s="194">
        <f t="shared" si="210"/>
        <v>4.1382483813054045E-3</v>
      </c>
      <c r="I6786" s="193"/>
      <c r="J6786" s="197">
        <v>6784</v>
      </c>
      <c r="K6786" s="234"/>
      <c r="L6786" s="234"/>
      <c r="M6786" s="234"/>
      <c r="N6786" s="234"/>
      <c r="O6786" s="234"/>
      <c r="P6786" s="234"/>
      <c r="Q6786" s="7">
        <v>34296</v>
      </c>
      <c r="R6786" s="234">
        <v>0.29017900000000002</v>
      </c>
      <c r="S6786" s="234">
        <v>0.29464299999999999</v>
      </c>
      <c r="T6786" s="234">
        <v>0.27901799999999999</v>
      </c>
      <c r="U6786" s="234">
        <v>0.29464299999999999</v>
      </c>
      <c r="V6786" s="192">
        <v>0.248248</v>
      </c>
      <c r="W6786" s="234">
        <v>186166400</v>
      </c>
      <c r="X6786" s="194">
        <f t="shared" si="211"/>
        <v>1.538738414469535E-2</v>
      </c>
      <c r="Y6786" s="193"/>
      <c r="Z6786" s="197">
        <v>6784</v>
      </c>
    </row>
    <row r="6787" spans="1:26" ht="14.4" x14ac:dyDescent="0.3">
      <c r="A6787" s="7">
        <v>34295</v>
      </c>
      <c r="B6787" s="191">
        <v>462.60000600000001</v>
      </c>
      <c r="C6787" s="191">
        <v>462.60000600000001</v>
      </c>
      <c r="D6787" s="191">
        <v>457.07998700000002</v>
      </c>
      <c r="E6787" s="191">
        <v>459.13000499999998</v>
      </c>
      <c r="F6787" s="192">
        <v>459.13000499999998</v>
      </c>
      <c r="G6787" s="191">
        <v>280130000</v>
      </c>
      <c r="H6787" s="194">
        <f t="shared" si="210"/>
        <v>-7.5010829117888615E-3</v>
      </c>
      <c r="I6787" s="193"/>
      <c r="J6787" s="197">
        <v>6785</v>
      </c>
      <c r="K6787" s="234"/>
      <c r="L6787" s="234"/>
      <c r="M6787" s="234"/>
      <c r="N6787" s="234"/>
      <c r="O6787" s="234"/>
      <c r="P6787" s="234"/>
      <c r="Q6787" s="7">
        <v>34295</v>
      </c>
      <c r="R6787" s="234">
        <v>0.29241099999999998</v>
      </c>
      <c r="S6787" s="234">
        <v>0.29464299999999999</v>
      </c>
      <c r="T6787" s="234">
        <v>0.28794599999999998</v>
      </c>
      <c r="U6787" s="234">
        <v>0.29017900000000002</v>
      </c>
      <c r="V6787" s="192">
        <v>0.24448600000000001</v>
      </c>
      <c r="W6787" s="234">
        <v>150606400</v>
      </c>
      <c r="X6787" s="194">
        <f t="shared" si="211"/>
        <v>-1.5154200638071555E-2</v>
      </c>
      <c r="Y6787" s="193"/>
      <c r="Z6787" s="197">
        <v>6785</v>
      </c>
    </row>
    <row r="6788" spans="1:26" ht="14.4" x14ac:dyDescent="0.3">
      <c r="A6788" s="7">
        <v>34292</v>
      </c>
      <c r="B6788" s="191">
        <v>463.58999599999999</v>
      </c>
      <c r="C6788" s="191">
        <v>463.60000600000001</v>
      </c>
      <c r="D6788" s="191">
        <v>460.02999899999998</v>
      </c>
      <c r="E6788" s="191">
        <v>462.60000600000001</v>
      </c>
      <c r="F6788" s="192">
        <v>462.60000600000001</v>
      </c>
      <c r="G6788" s="191">
        <v>302970000</v>
      </c>
      <c r="H6788" s="194">
        <f t="shared" ref="H6788:H6851" si="212">(F6788-F6789)/F6789</f>
        <v>-2.2000539471987387E-3</v>
      </c>
      <c r="I6788" s="193"/>
      <c r="J6788" s="197">
        <v>6786</v>
      </c>
      <c r="K6788" s="234"/>
      <c r="L6788" s="234"/>
      <c r="M6788" s="234"/>
      <c r="N6788" s="234"/>
      <c r="O6788" s="234"/>
      <c r="P6788" s="234"/>
      <c r="Q6788" s="7">
        <v>34292</v>
      </c>
      <c r="R6788" s="234">
        <v>0.29464299999999999</v>
      </c>
      <c r="S6788" s="234">
        <v>0.29910700000000001</v>
      </c>
      <c r="T6788" s="234">
        <v>0.29017900000000002</v>
      </c>
      <c r="U6788" s="234">
        <v>0.29464299999999999</v>
      </c>
      <c r="V6788" s="192">
        <v>0.248248</v>
      </c>
      <c r="W6788" s="234">
        <v>122964800</v>
      </c>
      <c r="X6788" s="194">
        <f t="shared" ref="X6788:X6851" si="213">(V6788-V6789)/V6789</f>
        <v>-1.1385584631252924E-2</v>
      </c>
      <c r="Y6788" s="193"/>
      <c r="Z6788" s="197">
        <v>6786</v>
      </c>
    </row>
    <row r="6789" spans="1:26" ht="14.4" x14ac:dyDescent="0.3">
      <c r="A6789" s="7">
        <v>34291</v>
      </c>
      <c r="B6789" s="191">
        <v>464.82998700000002</v>
      </c>
      <c r="C6789" s="191">
        <v>464.88000499999998</v>
      </c>
      <c r="D6789" s="191">
        <v>461.73001099999999</v>
      </c>
      <c r="E6789" s="191">
        <v>463.61999500000002</v>
      </c>
      <c r="F6789" s="192">
        <v>463.61999500000002</v>
      </c>
      <c r="G6789" s="191">
        <v>313490000</v>
      </c>
      <c r="H6789" s="194">
        <f t="shared" si="212"/>
        <v>-2.5601923476697465E-3</v>
      </c>
      <c r="I6789" s="193"/>
      <c r="J6789" s="197">
        <v>6787</v>
      </c>
      <c r="K6789" s="234"/>
      <c r="L6789" s="234"/>
      <c r="M6789" s="234"/>
      <c r="N6789" s="234"/>
      <c r="O6789" s="234"/>
      <c r="P6789" s="234"/>
      <c r="Q6789" s="7">
        <v>34291</v>
      </c>
      <c r="R6789" s="234">
        <v>0.29910700000000001</v>
      </c>
      <c r="S6789" s="234">
        <v>0.30133900000000002</v>
      </c>
      <c r="T6789" s="234">
        <v>0.29464299999999999</v>
      </c>
      <c r="U6789" s="234">
        <v>0.29910700000000001</v>
      </c>
      <c r="V6789" s="192">
        <v>0.25110700000000002</v>
      </c>
      <c r="W6789" s="234">
        <v>114408000</v>
      </c>
      <c r="X6789" s="194">
        <f t="shared" si="213"/>
        <v>0</v>
      </c>
      <c r="Y6789" s="193"/>
      <c r="Z6789" s="197">
        <v>6787</v>
      </c>
    </row>
    <row r="6790" spans="1:26" ht="14.4" x14ac:dyDescent="0.3">
      <c r="A6790" s="7">
        <v>34290</v>
      </c>
      <c r="B6790" s="191">
        <v>466.73998999999998</v>
      </c>
      <c r="C6790" s="191">
        <v>467.23998999999998</v>
      </c>
      <c r="D6790" s="191">
        <v>462.73001099999999</v>
      </c>
      <c r="E6790" s="191">
        <v>464.80999800000001</v>
      </c>
      <c r="F6790" s="192">
        <v>464.80999800000001</v>
      </c>
      <c r="G6790" s="191">
        <v>316940000</v>
      </c>
      <c r="H6790" s="194">
        <f t="shared" si="212"/>
        <v>-4.1350474382963638E-3</v>
      </c>
      <c r="I6790" s="193"/>
      <c r="J6790" s="197">
        <v>6788</v>
      </c>
      <c r="K6790" s="234"/>
      <c r="L6790" s="234"/>
      <c r="M6790" s="234"/>
      <c r="N6790" s="234"/>
      <c r="O6790" s="234"/>
      <c r="P6790" s="234"/>
      <c r="Q6790" s="7">
        <v>34290</v>
      </c>
      <c r="R6790" s="234">
        <v>0.30357099999999998</v>
      </c>
      <c r="S6790" s="234">
        <v>0.3125</v>
      </c>
      <c r="T6790" s="234">
        <v>0.29241099999999998</v>
      </c>
      <c r="U6790" s="234">
        <v>0.29910700000000001</v>
      </c>
      <c r="V6790" s="192">
        <v>0.25110700000000002</v>
      </c>
      <c r="W6790" s="234">
        <v>302624000</v>
      </c>
      <c r="X6790" s="194">
        <f t="shared" si="213"/>
        <v>-1.4706401679386215E-2</v>
      </c>
      <c r="Y6790" s="193"/>
      <c r="Z6790" s="197">
        <v>6788</v>
      </c>
    </row>
    <row r="6791" spans="1:26" ht="14.4" x14ac:dyDescent="0.3">
      <c r="A6791" s="7">
        <v>34289</v>
      </c>
      <c r="B6791" s="191">
        <v>463.75</v>
      </c>
      <c r="C6791" s="191">
        <v>466.73998999999998</v>
      </c>
      <c r="D6791" s="191">
        <v>462.97000100000002</v>
      </c>
      <c r="E6791" s="191">
        <v>466.73998999999998</v>
      </c>
      <c r="F6791" s="192">
        <v>466.73998999999998</v>
      </c>
      <c r="G6791" s="191">
        <v>303980000</v>
      </c>
      <c r="H6791" s="194">
        <f t="shared" si="212"/>
        <v>6.4474177897573641E-3</v>
      </c>
      <c r="I6791" s="193"/>
      <c r="J6791" s="197">
        <v>6789</v>
      </c>
      <c r="K6791" s="234"/>
      <c r="L6791" s="234"/>
      <c r="M6791" s="234"/>
      <c r="N6791" s="234"/>
      <c r="O6791" s="234"/>
      <c r="P6791" s="234"/>
      <c r="Q6791" s="7">
        <v>34289</v>
      </c>
      <c r="R6791" s="234">
        <v>0.28571400000000002</v>
      </c>
      <c r="S6791" s="234">
        <v>0.30580400000000002</v>
      </c>
      <c r="T6791" s="234">
        <v>0.28348200000000001</v>
      </c>
      <c r="U6791" s="234">
        <v>0.30357099999999998</v>
      </c>
      <c r="V6791" s="192">
        <v>0.254855</v>
      </c>
      <c r="W6791" s="234">
        <v>303083200</v>
      </c>
      <c r="X6791" s="194">
        <f t="shared" si="213"/>
        <v>6.2497915485441771E-2</v>
      </c>
      <c r="Y6791" s="193"/>
      <c r="Z6791" s="197">
        <v>6789</v>
      </c>
    </row>
    <row r="6792" spans="1:26" ht="14.4" x14ac:dyDescent="0.3">
      <c r="A6792" s="7">
        <v>34288</v>
      </c>
      <c r="B6792" s="191">
        <v>465.39001500000001</v>
      </c>
      <c r="C6792" s="191">
        <v>466.13000499999998</v>
      </c>
      <c r="D6792" s="191">
        <v>463.01001000000002</v>
      </c>
      <c r="E6792" s="191">
        <v>463.75</v>
      </c>
      <c r="F6792" s="192">
        <v>463.75</v>
      </c>
      <c r="G6792" s="191">
        <v>251030000</v>
      </c>
      <c r="H6792" s="194">
        <f t="shared" si="212"/>
        <v>-3.5239582869005157E-3</v>
      </c>
      <c r="I6792" s="193"/>
      <c r="J6792" s="197">
        <v>6790</v>
      </c>
      <c r="K6792" s="234"/>
      <c r="L6792" s="234"/>
      <c r="M6792" s="234"/>
      <c r="N6792" s="234"/>
      <c r="O6792" s="234"/>
      <c r="P6792" s="234"/>
      <c r="Q6792" s="7">
        <v>34288</v>
      </c>
      <c r="R6792" s="234">
        <v>0.28125</v>
      </c>
      <c r="S6792" s="234">
        <v>0.29241099999999998</v>
      </c>
      <c r="T6792" s="234">
        <v>0.28125</v>
      </c>
      <c r="U6792" s="234">
        <v>0.28571400000000002</v>
      </c>
      <c r="V6792" s="192">
        <v>0.23986399999999999</v>
      </c>
      <c r="W6792" s="234">
        <v>157102400</v>
      </c>
      <c r="X6792" s="194">
        <f t="shared" si="213"/>
        <v>7.8742804319508666E-3</v>
      </c>
      <c r="Y6792" s="193"/>
      <c r="Z6792" s="197">
        <v>6790</v>
      </c>
    </row>
    <row r="6793" spans="1:26" ht="14.4" x14ac:dyDescent="0.3">
      <c r="A6793" s="7">
        <v>34285</v>
      </c>
      <c r="B6793" s="191">
        <v>462.64001500000001</v>
      </c>
      <c r="C6793" s="191">
        <v>465.83999599999999</v>
      </c>
      <c r="D6793" s="191">
        <v>462.64001500000001</v>
      </c>
      <c r="E6793" s="191">
        <v>465.39001500000001</v>
      </c>
      <c r="F6793" s="192">
        <v>465.39001500000001</v>
      </c>
      <c r="G6793" s="191">
        <v>326240000</v>
      </c>
      <c r="H6793" s="194">
        <f t="shared" si="212"/>
        <v>5.9441464439689675E-3</v>
      </c>
      <c r="I6793" s="193"/>
      <c r="J6793" s="197">
        <v>6791</v>
      </c>
      <c r="K6793" s="234"/>
      <c r="L6793" s="234"/>
      <c r="M6793" s="234"/>
      <c r="N6793" s="234"/>
      <c r="O6793" s="234"/>
      <c r="P6793" s="234"/>
      <c r="Q6793" s="7">
        <v>34285</v>
      </c>
      <c r="R6793" s="234">
        <v>0.28125</v>
      </c>
      <c r="S6793" s="234">
        <v>0.28571400000000002</v>
      </c>
      <c r="T6793" s="234">
        <v>0.27232099999999998</v>
      </c>
      <c r="U6793" s="234">
        <v>0.28348200000000001</v>
      </c>
      <c r="V6793" s="192">
        <v>0.23799000000000001</v>
      </c>
      <c r="W6793" s="234">
        <v>143662400</v>
      </c>
      <c r="X6793" s="194">
        <f t="shared" si="213"/>
        <v>1.1952597808477832E-2</v>
      </c>
      <c r="Y6793" s="193"/>
      <c r="Z6793" s="197">
        <v>6791</v>
      </c>
    </row>
    <row r="6794" spans="1:26" ht="14.4" x14ac:dyDescent="0.3">
      <c r="A6794" s="7">
        <v>34284</v>
      </c>
      <c r="B6794" s="191">
        <v>463.72000100000002</v>
      </c>
      <c r="C6794" s="191">
        <v>464.959991</v>
      </c>
      <c r="D6794" s="191">
        <v>462.48998999999998</v>
      </c>
      <c r="E6794" s="191">
        <v>462.64001500000001</v>
      </c>
      <c r="F6794" s="192">
        <v>462.64001500000001</v>
      </c>
      <c r="G6794" s="191">
        <v>283820000</v>
      </c>
      <c r="H6794" s="194">
        <f t="shared" si="212"/>
        <v>-2.3289614372273312E-3</v>
      </c>
      <c r="I6794" s="193"/>
      <c r="J6794" s="197">
        <v>6792</v>
      </c>
      <c r="K6794" s="234"/>
      <c r="L6794" s="234"/>
      <c r="M6794" s="234"/>
      <c r="N6794" s="234"/>
      <c r="O6794" s="234"/>
      <c r="P6794" s="234"/>
      <c r="Q6794" s="7">
        <v>34284</v>
      </c>
      <c r="R6794" s="234">
        <v>0.27455400000000002</v>
      </c>
      <c r="S6794" s="234">
        <v>0.28571400000000002</v>
      </c>
      <c r="T6794" s="234">
        <v>0.27232099999999998</v>
      </c>
      <c r="U6794" s="234">
        <v>0.28013399999999999</v>
      </c>
      <c r="V6794" s="192">
        <v>0.235179</v>
      </c>
      <c r="W6794" s="234">
        <v>142430400</v>
      </c>
      <c r="X6794" s="194">
        <f t="shared" si="213"/>
        <v>2.0325908700443374E-2</v>
      </c>
      <c r="Y6794" s="193"/>
      <c r="Z6794" s="197">
        <v>6792</v>
      </c>
    </row>
    <row r="6795" spans="1:26" ht="14.4" x14ac:dyDescent="0.3">
      <c r="A6795" s="7">
        <v>34283</v>
      </c>
      <c r="B6795" s="191">
        <v>460.39999399999999</v>
      </c>
      <c r="C6795" s="191">
        <v>463.72000100000002</v>
      </c>
      <c r="D6795" s="191">
        <v>459.57000699999998</v>
      </c>
      <c r="E6795" s="191">
        <v>463.72000100000002</v>
      </c>
      <c r="F6795" s="192">
        <v>463.72000100000002</v>
      </c>
      <c r="G6795" s="191">
        <v>283450000</v>
      </c>
      <c r="H6795" s="194">
        <f t="shared" si="212"/>
        <v>7.3643127663547319E-3</v>
      </c>
      <c r="I6795" s="193"/>
      <c r="J6795" s="197">
        <v>6793</v>
      </c>
      <c r="K6795" s="234"/>
      <c r="L6795" s="234"/>
      <c r="M6795" s="234"/>
      <c r="N6795" s="234"/>
      <c r="O6795" s="234"/>
      <c r="P6795" s="234"/>
      <c r="Q6795" s="7">
        <v>34283</v>
      </c>
      <c r="R6795" s="234">
        <v>0.27008900000000002</v>
      </c>
      <c r="S6795" s="234">
        <v>0.27455400000000002</v>
      </c>
      <c r="T6795" s="234">
        <v>0.26785700000000001</v>
      </c>
      <c r="U6795" s="234">
        <v>0.27455400000000002</v>
      </c>
      <c r="V6795" s="192">
        <v>0.230494</v>
      </c>
      <c r="W6795" s="234">
        <v>76977600</v>
      </c>
      <c r="X6795" s="194">
        <f t="shared" si="213"/>
        <v>2.0747622991111932E-2</v>
      </c>
      <c r="Y6795" s="193"/>
      <c r="Z6795" s="197">
        <v>6793</v>
      </c>
    </row>
    <row r="6796" spans="1:26" ht="14.4" x14ac:dyDescent="0.3">
      <c r="A6796" s="7">
        <v>34282</v>
      </c>
      <c r="B6796" s="191">
        <v>460.209991</v>
      </c>
      <c r="C6796" s="191">
        <v>463.42001299999998</v>
      </c>
      <c r="D6796" s="191">
        <v>460.209991</v>
      </c>
      <c r="E6796" s="191">
        <v>460.32998700000002</v>
      </c>
      <c r="F6796" s="192">
        <v>460.32998700000002</v>
      </c>
      <c r="G6796" s="191">
        <v>276360000</v>
      </c>
      <c r="H6796" s="194">
        <f t="shared" si="212"/>
        <v>2.6074184034830016E-4</v>
      </c>
      <c r="I6796" s="193"/>
      <c r="J6796" s="197">
        <v>6794</v>
      </c>
      <c r="K6796" s="234"/>
      <c r="L6796" s="234"/>
      <c r="M6796" s="234"/>
      <c r="N6796" s="234"/>
      <c r="O6796" s="234"/>
      <c r="P6796" s="234"/>
      <c r="Q6796" s="7">
        <v>34282</v>
      </c>
      <c r="R6796" s="234">
        <v>0.27678599999999998</v>
      </c>
      <c r="S6796" s="234">
        <v>0.27901799999999999</v>
      </c>
      <c r="T6796" s="234">
        <v>0.265625</v>
      </c>
      <c r="U6796" s="234">
        <v>0.26897300000000002</v>
      </c>
      <c r="V6796" s="192">
        <v>0.22580900000000001</v>
      </c>
      <c r="W6796" s="234">
        <v>171248000</v>
      </c>
      <c r="X6796" s="194">
        <f t="shared" si="213"/>
        <v>-2.0325908700443374E-2</v>
      </c>
      <c r="Y6796" s="193"/>
      <c r="Z6796" s="197">
        <v>6794</v>
      </c>
    </row>
    <row r="6797" spans="1:26" ht="14.4" x14ac:dyDescent="0.3">
      <c r="A6797" s="7">
        <v>34281</v>
      </c>
      <c r="B6797" s="191">
        <v>459.57000699999998</v>
      </c>
      <c r="C6797" s="191">
        <v>461.540009</v>
      </c>
      <c r="D6797" s="191">
        <v>458.77999899999998</v>
      </c>
      <c r="E6797" s="191">
        <v>460.209991</v>
      </c>
      <c r="F6797" s="192">
        <v>460.209991</v>
      </c>
      <c r="G6797" s="191">
        <v>234340000</v>
      </c>
      <c r="H6797" s="194">
        <f t="shared" si="212"/>
        <v>1.3925712954545068E-3</v>
      </c>
      <c r="I6797" s="193"/>
      <c r="J6797" s="197">
        <v>6795</v>
      </c>
      <c r="K6797" s="234"/>
      <c r="L6797" s="234"/>
      <c r="M6797" s="234"/>
      <c r="N6797" s="234"/>
      <c r="O6797" s="234"/>
      <c r="P6797" s="234"/>
      <c r="Q6797" s="7">
        <v>34281</v>
      </c>
      <c r="R6797" s="234">
        <v>0.28571400000000002</v>
      </c>
      <c r="S6797" s="234">
        <v>0.28682999999999997</v>
      </c>
      <c r="T6797" s="234">
        <v>0.27232099999999998</v>
      </c>
      <c r="U6797" s="234">
        <v>0.27455400000000002</v>
      </c>
      <c r="V6797" s="192">
        <v>0.230494</v>
      </c>
      <c r="W6797" s="234">
        <v>166992000</v>
      </c>
      <c r="X6797" s="194">
        <f t="shared" si="213"/>
        <v>-3.5295299401072275E-2</v>
      </c>
      <c r="Y6797" s="193"/>
      <c r="Z6797" s="197">
        <v>6795</v>
      </c>
    </row>
    <row r="6798" spans="1:26" ht="14.4" x14ac:dyDescent="0.3">
      <c r="A6798" s="7">
        <v>34278</v>
      </c>
      <c r="B6798" s="191">
        <v>457.48998999999998</v>
      </c>
      <c r="C6798" s="191">
        <v>459.63000499999998</v>
      </c>
      <c r="D6798" s="191">
        <v>454.35998499999999</v>
      </c>
      <c r="E6798" s="191">
        <v>459.57000699999998</v>
      </c>
      <c r="F6798" s="192">
        <v>459.57000699999998</v>
      </c>
      <c r="G6798" s="191">
        <v>336890000</v>
      </c>
      <c r="H6798" s="194">
        <f t="shared" si="212"/>
        <v>4.5465847241816116E-3</v>
      </c>
      <c r="I6798" s="193"/>
      <c r="J6798" s="197">
        <v>6796</v>
      </c>
      <c r="K6798" s="234"/>
      <c r="L6798" s="234"/>
      <c r="M6798" s="234"/>
      <c r="N6798" s="234"/>
      <c r="O6798" s="234"/>
      <c r="P6798" s="234"/>
      <c r="Q6798" s="7">
        <v>34278</v>
      </c>
      <c r="R6798" s="234">
        <v>0.28459800000000002</v>
      </c>
      <c r="S6798" s="234">
        <v>0.28794599999999998</v>
      </c>
      <c r="T6798" s="234">
        <v>0.27455400000000002</v>
      </c>
      <c r="U6798" s="234">
        <v>0.28459800000000002</v>
      </c>
      <c r="V6798" s="192">
        <v>0.238927</v>
      </c>
      <c r="W6798" s="234">
        <v>378033600</v>
      </c>
      <c r="X6798" s="194">
        <f t="shared" si="213"/>
        <v>-1.1628291786976015E-2</v>
      </c>
      <c r="Y6798" s="193"/>
      <c r="Z6798" s="197">
        <v>6796</v>
      </c>
    </row>
    <row r="6799" spans="1:26" ht="14.4" x14ac:dyDescent="0.3">
      <c r="A6799" s="7">
        <v>34277</v>
      </c>
      <c r="B6799" s="191">
        <v>463.01998900000001</v>
      </c>
      <c r="C6799" s="191">
        <v>463.16000400000001</v>
      </c>
      <c r="D6799" s="191">
        <v>457.26001000000002</v>
      </c>
      <c r="E6799" s="191">
        <v>457.48998999999998</v>
      </c>
      <c r="F6799" s="192">
        <v>457.48998999999998</v>
      </c>
      <c r="G6799" s="191">
        <v>323430000</v>
      </c>
      <c r="H6799" s="194">
        <f t="shared" si="212"/>
        <v>-1.1943326705923341E-2</v>
      </c>
      <c r="I6799" s="193"/>
      <c r="J6799" s="197">
        <v>6797</v>
      </c>
      <c r="K6799" s="234"/>
      <c r="L6799" s="234"/>
      <c r="M6799" s="234"/>
      <c r="N6799" s="234"/>
      <c r="O6799" s="234"/>
      <c r="P6799" s="234"/>
      <c r="Q6799" s="7">
        <v>34277</v>
      </c>
      <c r="R6799" s="234">
        <v>0.28125</v>
      </c>
      <c r="S6799" s="234">
        <v>0.28794599999999998</v>
      </c>
      <c r="T6799" s="234">
        <v>0.27455400000000002</v>
      </c>
      <c r="U6799" s="234">
        <v>0.28794599999999998</v>
      </c>
      <c r="V6799" s="192">
        <v>0.24173800000000001</v>
      </c>
      <c r="W6799" s="234">
        <v>185371200</v>
      </c>
      <c r="X6799" s="194">
        <f t="shared" si="213"/>
        <v>1.9763512800934788E-2</v>
      </c>
      <c r="Y6799" s="193"/>
      <c r="Z6799" s="197">
        <v>6797</v>
      </c>
    </row>
    <row r="6800" spans="1:26" ht="14.4" x14ac:dyDescent="0.3">
      <c r="A6800" s="7">
        <v>34276</v>
      </c>
      <c r="B6800" s="191">
        <v>468.44000199999999</v>
      </c>
      <c r="C6800" s="191">
        <v>468.60998499999999</v>
      </c>
      <c r="D6800" s="191">
        <v>460.95001200000002</v>
      </c>
      <c r="E6800" s="191">
        <v>463.01998900000001</v>
      </c>
      <c r="F6800" s="192">
        <v>463.01998900000001</v>
      </c>
      <c r="G6800" s="191">
        <v>342110000</v>
      </c>
      <c r="H6800" s="194">
        <f t="shared" si="212"/>
        <v>-1.1570346206257558E-2</v>
      </c>
      <c r="I6800" s="193"/>
      <c r="J6800" s="197">
        <v>6798</v>
      </c>
      <c r="K6800" s="234"/>
      <c r="L6800" s="234"/>
      <c r="M6800" s="234"/>
      <c r="N6800" s="234"/>
      <c r="O6800" s="234"/>
      <c r="P6800" s="234"/>
      <c r="Q6800" s="7">
        <v>34276</v>
      </c>
      <c r="R6800" s="234">
        <v>0.29464299999999999</v>
      </c>
      <c r="S6800" s="234">
        <v>0.29464299999999999</v>
      </c>
      <c r="T6800" s="234">
        <v>0.27678599999999998</v>
      </c>
      <c r="U6800" s="234">
        <v>0.28236600000000001</v>
      </c>
      <c r="V6800" s="192">
        <v>0.23705300000000001</v>
      </c>
      <c r="W6800" s="234">
        <v>176960000</v>
      </c>
      <c r="X6800" s="194">
        <f t="shared" si="213"/>
        <v>-3.4348330855245718E-2</v>
      </c>
      <c r="Y6800" s="193"/>
      <c r="Z6800" s="197">
        <v>6798</v>
      </c>
    </row>
    <row r="6801" spans="1:26" ht="14.4" x14ac:dyDescent="0.3">
      <c r="A6801" s="7">
        <v>34275</v>
      </c>
      <c r="B6801" s="191">
        <v>469.10000600000001</v>
      </c>
      <c r="C6801" s="191">
        <v>469.10000600000001</v>
      </c>
      <c r="D6801" s="191">
        <v>466.20001200000002</v>
      </c>
      <c r="E6801" s="191">
        <v>468.44000199999999</v>
      </c>
      <c r="F6801" s="192">
        <v>468.44000199999999</v>
      </c>
      <c r="G6801" s="191">
        <v>304780000</v>
      </c>
      <c r="H6801" s="194">
        <f t="shared" si="212"/>
        <v>-1.4069579866942379E-3</v>
      </c>
      <c r="I6801" s="193"/>
      <c r="J6801" s="197">
        <v>6799</v>
      </c>
      <c r="K6801" s="234"/>
      <c r="L6801" s="234"/>
      <c r="M6801" s="234"/>
      <c r="N6801" s="234"/>
      <c r="O6801" s="234"/>
      <c r="P6801" s="234"/>
      <c r="Q6801" s="7">
        <v>34275</v>
      </c>
      <c r="R6801" s="234">
        <v>0.27901799999999999</v>
      </c>
      <c r="S6801" s="234">
        <v>0.29464299999999999</v>
      </c>
      <c r="T6801" s="234">
        <v>0.27678599999999998</v>
      </c>
      <c r="U6801" s="234">
        <v>0.29241099999999998</v>
      </c>
      <c r="V6801" s="192">
        <v>0.24548500000000001</v>
      </c>
      <c r="W6801" s="234">
        <v>224246400</v>
      </c>
      <c r="X6801" s="194">
        <f t="shared" si="213"/>
        <v>3.9679648986091651E-2</v>
      </c>
      <c r="Y6801" s="193"/>
      <c r="Z6801" s="197">
        <v>6799</v>
      </c>
    </row>
    <row r="6802" spans="1:26" ht="14.4" x14ac:dyDescent="0.3">
      <c r="A6802" s="7">
        <v>34274</v>
      </c>
      <c r="B6802" s="191">
        <v>467.82998700000002</v>
      </c>
      <c r="C6802" s="191">
        <v>469.10998499999999</v>
      </c>
      <c r="D6802" s="191">
        <v>467.32998700000002</v>
      </c>
      <c r="E6802" s="191">
        <v>469.10000600000001</v>
      </c>
      <c r="F6802" s="192">
        <v>469.10000600000001</v>
      </c>
      <c r="G6802" s="191">
        <v>256030000</v>
      </c>
      <c r="H6802" s="194">
        <f t="shared" si="212"/>
        <v>2.7147019970739728E-3</v>
      </c>
      <c r="I6802" s="193"/>
      <c r="J6802" s="197">
        <v>6800</v>
      </c>
      <c r="K6802" s="234"/>
      <c r="L6802" s="234"/>
      <c r="M6802" s="234"/>
      <c r="N6802" s="234"/>
      <c r="O6802" s="234"/>
      <c r="P6802" s="234"/>
      <c r="Q6802" s="7">
        <v>34274</v>
      </c>
      <c r="R6802" s="234">
        <v>0.27455400000000002</v>
      </c>
      <c r="S6802" s="234">
        <v>0.28125</v>
      </c>
      <c r="T6802" s="234">
        <v>0.27008900000000002</v>
      </c>
      <c r="U6802" s="234">
        <v>0.28125</v>
      </c>
      <c r="V6802" s="192">
        <v>0.23611599999999999</v>
      </c>
      <c r="W6802" s="234">
        <v>105974400</v>
      </c>
      <c r="X6802" s="194">
        <f t="shared" si="213"/>
        <v>2.4391090440532021E-2</v>
      </c>
      <c r="Y6802" s="193"/>
      <c r="Z6802" s="197">
        <v>6800</v>
      </c>
    </row>
    <row r="6803" spans="1:26" ht="14.4" x14ac:dyDescent="0.3">
      <c r="A6803" s="7">
        <v>34271</v>
      </c>
      <c r="B6803" s="191">
        <v>467.72000100000002</v>
      </c>
      <c r="C6803" s="191">
        <v>468.20001200000002</v>
      </c>
      <c r="D6803" s="191">
        <v>467.36999500000002</v>
      </c>
      <c r="E6803" s="191">
        <v>467.82998700000002</v>
      </c>
      <c r="F6803" s="192">
        <v>467.82998700000002</v>
      </c>
      <c r="G6803" s="191">
        <v>270570000</v>
      </c>
      <c r="H6803" s="194">
        <f t="shared" si="212"/>
        <v>2.1374724231673577E-4</v>
      </c>
      <c r="I6803" s="193"/>
      <c r="J6803" s="197">
        <v>6801</v>
      </c>
      <c r="K6803" s="234"/>
      <c r="L6803" s="234"/>
      <c r="M6803" s="234"/>
      <c r="N6803" s="234"/>
      <c r="O6803" s="234"/>
      <c r="P6803" s="234"/>
      <c r="Q6803" s="7">
        <v>34271</v>
      </c>
      <c r="R6803" s="234">
        <v>0.27678599999999998</v>
      </c>
      <c r="S6803" s="234">
        <v>0.28348200000000001</v>
      </c>
      <c r="T6803" s="234">
        <v>0.27232099999999998</v>
      </c>
      <c r="U6803" s="234">
        <v>0.27455400000000002</v>
      </c>
      <c r="V6803" s="192">
        <v>0.230494</v>
      </c>
      <c r="W6803" s="234">
        <v>136864000</v>
      </c>
      <c r="X6803" s="194">
        <f t="shared" si="213"/>
        <v>-8.0647937753907037E-3</v>
      </c>
      <c r="Y6803" s="193"/>
      <c r="Z6803" s="197">
        <v>6801</v>
      </c>
    </row>
    <row r="6804" spans="1:26" ht="14.4" x14ac:dyDescent="0.3">
      <c r="A6804" s="7">
        <v>34270</v>
      </c>
      <c r="B6804" s="191">
        <v>464.51998900000001</v>
      </c>
      <c r="C6804" s="191">
        <v>468.76001000000002</v>
      </c>
      <c r="D6804" s="191">
        <v>464.51998900000001</v>
      </c>
      <c r="E6804" s="191">
        <v>467.73001099999999</v>
      </c>
      <c r="F6804" s="192">
        <v>467.73001099999999</v>
      </c>
      <c r="G6804" s="191">
        <v>301220000</v>
      </c>
      <c r="H6804" s="194">
        <f t="shared" si="212"/>
        <v>6.7153657922353859E-3</v>
      </c>
      <c r="I6804" s="193"/>
      <c r="J6804" s="197">
        <v>6802</v>
      </c>
      <c r="K6804" s="234"/>
      <c r="L6804" s="234"/>
      <c r="M6804" s="234"/>
      <c r="N6804" s="234"/>
      <c r="O6804" s="234"/>
      <c r="P6804" s="234"/>
      <c r="Q6804" s="7">
        <v>34270</v>
      </c>
      <c r="R6804" s="234">
        <v>0.28348200000000001</v>
      </c>
      <c r="S6804" s="234">
        <v>0.28794599999999998</v>
      </c>
      <c r="T6804" s="234">
        <v>0.27678599999999998</v>
      </c>
      <c r="U6804" s="234">
        <v>0.27678599999999998</v>
      </c>
      <c r="V6804" s="192">
        <v>0.23236799999999999</v>
      </c>
      <c r="W6804" s="234">
        <v>244462400</v>
      </c>
      <c r="X6804" s="194">
        <f t="shared" si="213"/>
        <v>-2.3622841295852834E-2</v>
      </c>
      <c r="Y6804" s="193"/>
      <c r="Z6804" s="197">
        <v>6802</v>
      </c>
    </row>
    <row r="6805" spans="1:26" ht="14.4" x14ac:dyDescent="0.3">
      <c r="A6805" s="7">
        <v>34269</v>
      </c>
      <c r="B6805" s="191">
        <v>464.29998799999998</v>
      </c>
      <c r="C6805" s="191">
        <v>464.60998499999999</v>
      </c>
      <c r="D6805" s="191">
        <v>463.35998499999999</v>
      </c>
      <c r="E6805" s="191">
        <v>464.60998499999999</v>
      </c>
      <c r="F6805" s="192">
        <v>464.60998499999999</v>
      </c>
      <c r="G6805" s="191">
        <v>279830000</v>
      </c>
      <c r="H6805" s="194">
        <f t="shared" si="212"/>
        <v>6.6766531986214449E-4</v>
      </c>
      <c r="I6805" s="193"/>
      <c r="J6805" s="197">
        <v>6803</v>
      </c>
      <c r="K6805" s="234"/>
      <c r="L6805" s="234"/>
      <c r="M6805" s="234"/>
      <c r="N6805" s="234"/>
      <c r="O6805" s="234"/>
      <c r="P6805" s="234"/>
      <c r="Q6805" s="7">
        <v>34269</v>
      </c>
      <c r="R6805" s="234">
        <v>0.26785700000000001</v>
      </c>
      <c r="S6805" s="234">
        <v>0.28794599999999998</v>
      </c>
      <c r="T6805" s="234">
        <v>0.265625</v>
      </c>
      <c r="U6805" s="234">
        <v>0.28348200000000001</v>
      </c>
      <c r="V6805" s="192">
        <v>0.23799000000000001</v>
      </c>
      <c r="W6805" s="234">
        <v>459065600</v>
      </c>
      <c r="X6805" s="194">
        <f t="shared" si="213"/>
        <v>6.7229302504955221E-2</v>
      </c>
      <c r="Y6805" s="193"/>
      <c r="Z6805" s="197">
        <v>6803</v>
      </c>
    </row>
    <row r="6806" spans="1:26" ht="14.4" x14ac:dyDescent="0.3">
      <c r="A6806" s="7">
        <v>34268</v>
      </c>
      <c r="B6806" s="191">
        <v>464.20001200000002</v>
      </c>
      <c r="C6806" s="191">
        <v>464.32000699999998</v>
      </c>
      <c r="D6806" s="191">
        <v>462.64999399999999</v>
      </c>
      <c r="E6806" s="191">
        <v>464.29998799999998</v>
      </c>
      <c r="F6806" s="192">
        <v>464.29998799999998</v>
      </c>
      <c r="G6806" s="191">
        <v>284530000</v>
      </c>
      <c r="H6806" s="194">
        <f t="shared" si="212"/>
        <v>2.1537267862020143E-4</v>
      </c>
      <c r="I6806" s="193"/>
      <c r="J6806" s="197">
        <v>6804</v>
      </c>
      <c r="K6806" s="234"/>
      <c r="L6806" s="234"/>
      <c r="M6806" s="234"/>
      <c r="N6806" s="234"/>
      <c r="O6806" s="234"/>
      <c r="P6806" s="234"/>
      <c r="Q6806" s="7">
        <v>34268</v>
      </c>
      <c r="R6806" s="234">
        <v>0.265625</v>
      </c>
      <c r="S6806" s="234">
        <v>0.26785700000000001</v>
      </c>
      <c r="T6806" s="234">
        <v>0.25892900000000002</v>
      </c>
      <c r="U6806" s="234">
        <v>0.265625</v>
      </c>
      <c r="V6806" s="192">
        <v>0.222998</v>
      </c>
      <c r="W6806" s="234">
        <v>222476800</v>
      </c>
      <c r="X6806" s="194">
        <f t="shared" si="213"/>
        <v>-8.3336297982851883E-3</v>
      </c>
      <c r="Y6806" s="193"/>
      <c r="Z6806" s="197">
        <v>6804</v>
      </c>
    </row>
    <row r="6807" spans="1:26" ht="14.4" x14ac:dyDescent="0.3">
      <c r="A6807" s="7">
        <v>34267</v>
      </c>
      <c r="B6807" s="191">
        <v>463.26998900000001</v>
      </c>
      <c r="C6807" s="191">
        <v>464.48998999999998</v>
      </c>
      <c r="D6807" s="191">
        <v>462.04998799999998</v>
      </c>
      <c r="E6807" s="191">
        <v>464.20001200000002</v>
      </c>
      <c r="F6807" s="192">
        <v>464.20001200000002</v>
      </c>
      <c r="G6807" s="191">
        <v>260310000</v>
      </c>
      <c r="H6807" s="194">
        <f t="shared" si="212"/>
        <v>2.0075183415345422E-3</v>
      </c>
      <c r="I6807" s="193"/>
      <c r="J6807" s="197">
        <v>6805</v>
      </c>
      <c r="K6807" s="234"/>
      <c r="L6807" s="234"/>
      <c r="M6807" s="234"/>
      <c r="N6807" s="234"/>
      <c r="O6807" s="234"/>
      <c r="P6807" s="234"/>
      <c r="Q6807" s="7">
        <v>34267</v>
      </c>
      <c r="R6807" s="234">
        <v>0.27008900000000002</v>
      </c>
      <c r="S6807" s="234">
        <v>0.27232099999999998</v>
      </c>
      <c r="T6807" s="234">
        <v>0.26450899999999999</v>
      </c>
      <c r="U6807" s="234">
        <v>0.26785700000000001</v>
      </c>
      <c r="V6807" s="192">
        <v>0.22487199999999999</v>
      </c>
      <c r="W6807" s="234">
        <v>219128000</v>
      </c>
      <c r="X6807" s="194">
        <f t="shared" si="213"/>
        <v>-8.2647543947854188E-3</v>
      </c>
      <c r="Y6807" s="193"/>
      <c r="Z6807" s="197">
        <v>6805</v>
      </c>
    </row>
    <row r="6808" spans="1:26" ht="14.4" x14ac:dyDescent="0.3">
      <c r="A6808" s="7">
        <v>34264</v>
      </c>
      <c r="B6808" s="191">
        <v>465.35998499999999</v>
      </c>
      <c r="C6808" s="191">
        <v>467.82000699999998</v>
      </c>
      <c r="D6808" s="191">
        <v>463.26998900000001</v>
      </c>
      <c r="E6808" s="191">
        <v>463.26998900000001</v>
      </c>
      <c r="F6808" s="192">
        <v>463.26998900000001</v>
      </c>
      <c r="G6808" s="191">
        <v>301440000</v>
      </c>
      <c r="H6808" s="194">
        <f t="shared" si="212"/>
        <v>-4.4911381884284382E-3</v>
      </c>
      <c r="I6808" s="193"/>
      <c r="J6808" s="197">
        <v>6806</v>
      </c>
      <c r="K6808" s="234"/>
      <c r="L6808" s="234"/>
      <c r="M6808" s="234"/>
      <c r="N6808" s="234"/>
      <c r="O6808" s="234"/>
      <c r="P6808" s="234"/>
      <c r="Q6808" s="7">
        <v>34264</v>
      </c>
      <c r="R6808" s="234">
        <v>0.27232099999999998</v>
      </c>
      <c r="S6808" s="234">
        <v>0.28125</v>
      </c>
      <c r="T6808" s="234">
        <v>0.265625</v>
      </c>
      <c r="U6808" s="234">
        <v>0.27008900000000002</v>
      </c>
      <c r="V6808" s="192">
        <v>0.226746</v>
      </c>
      <c r="W6808" s="234">
        <v>396076800</v>
      </c>
      <c r="X6808" s="194">
        <f t="shared" si="213"/>
        <v>0</v>
      </c>
      <c r="Y6808" s="193"/>
      <c r="Z6808" s="197">
        <v>6806</v>
      </c>
    </row>
    <row r="6809" spans="1:26" ht="14.4" x14ac:dyDescent="0.3">
      <c r="A6809" s="7">
        <v>34263</v>
      </c>
      <c r="B6809" s="191">
        <v>466.05999800000001</v>
      </c>
      <c r="C6809" s="191">
        <v>466.64001500000001</v>
      </c>
      <c r="D6809" s="191">
        <v>464.38000499999998</v>
      </c>
      <c r="E6809" s="191">
        <v>465.35998499999999</v>
      </c>
      <c r="F6809" s="192">
        <v>465.35998499999999</v>
      </c>
      <c r="G6809" s="191">
        <v>289600000</v>
      </c>
      <c r="H6809" s="194">
        <f t="shared" si="212"/>
        <v>-1.5234234971914441E-3</v>
      </c>
      <c r="I6809" s="193"/>
      <c r="J6809" s="197">
        <v>6807</v>
      </c>
      <c r="K6809" s="234"/>
      <c r="L6809" s="234"/>
      <c r="M6809" s="234"/>
      <c r="N6809" s="234"/>
      <c r="O6809" s="234"/>
      <c r="P6809" s="234"/>
      <c r="Q6809" s="7">
        <v>34263</v>
      </c>
      <c r="R6809" s="234">
        <v>0.245536</v>
      </c>
      <c r="S6809" s="234">
        <v>0.27901799999999999</v>
      </c>
      <c r="T6809" s="234">
        <v>0.24330399999999999</v>
      </c>
      <c r="U6809" s="234">
        <v>0.27008900000000002</v>
      </c>
      <c r="V6809" s="192">
        <v>0.226746</v>
      </c>
      <c r="W6809" s="234">
        <v>627110400</v>
      </c>
      <c r="X6809" s="194">
        <f t="shared" si="213"/>
        <v>9.0088314335575279E-2</v>
      </c>
      <c r="Y6809" s="193"/>
      <c r="Z6809" s="197">
        <v>6807</v>
      </c>
    </row>
    <row r="6810" spans="1:26" ht="14.4" x14ac:dyDescent="0.3">
      <c r="A6810" s="7">
        <v>34262</v>
      </c>
      <c r="B6810" s="191">
        <v>466.209991</v>
      </c>
      <c r="C6810" s="191">
        <v>466.86999500000002</v>
      </c>
      <c r="D6810" s="191">
        <v>464.540009</v>
      </c>
      <c r="E6810" s="191">
        <v>466.07000699999998</v>
      </c>
      <c r="F6810" s="192">
        <v>466.07000699999998</v>
      </c>
      <c r="G6810" s="191">
        <v>305670000</v>
      </c>
      <c r="H6810" s="194">
        <f t="shared" si="212"/>
        <v>-3.0025954548886267E-4</v>
      </c>
      <c r="I6810" s="193"/>
      <c r="J6810" s="197">
        <v>6808</v>
      </c>
      <c r="K6810" s="234"/>
      <c r="L6810" s="234"/>
      <c r="M6810" s="234"/>
      <c r="N6810" s="234"/>
      <c r="O6810" s="234"/>
      <c r="P6810" s="234"/>
      <c r="Q6810" s="7">
        <v>34262</v>
      </c>
      <c r="R6810" s="234">
        <v>0.25</v>
      </c>
      <c r="S6810" s="234">
        <v>0.25223200000000001</v>
      </c>
      <c r="T6810" s="234">
        <v>0.24330399999999999</v>
      </c>
      <c r="U6810" s="234">
        <v>0.24776799999999999</v>
      </c>
      <c r="V6810" s="192">
        <v>0.208007</v>
      </c>
      <c r="W6810" s="234">
        <v>138409600</v>
      </c>
      <c r="X6810" s="194">
        <f t="shared" si="213"/>
        <v>0</v>
      </c>
      <c r="Y6810" s="193"/>
      <c r="Z6810" s="197">
        <v>6808</v>
      </c>
    </row>
    <row r="6811" spans="1:26" ht="14.4" x14ac:dyDescent="0.3">
      <c r="A6811" s="7">
        <v>34261</v>
      </c>
      <c r="B6811" s="191">
        <v>468.41000400000001</v>
      </c>
      <c r="C6811" s="191">
        <v>468.64001500000001</v>
      </c>
      <c r="D6811" s="191">
        <v>464.79998799999998</v>
      </c>
      <c r="E6811" s="191">
        <v>466.209991</v>
      </c>
      <c r="F6811" s="192">
        <v>466.209991</v>
      </c>
      <c r="G6811" s="191">
        <v>304400000</v>
      </c>
      <c r="H6811" s="194">
        <f t="shared" si="212"/>
        <v>-4.7817716781273405E-3</v>
      </c>
      <c r="I6811" s="193"/>
      <c r="J6811" s="197">
        <v>6809</v>
      </c>
      <c r="K6811" s="234"/>
      <c r="L6811" s="234"/>
      <c r="M6811" s="234"/>
      <c r="N6811" s="234"/>
      <c r="O6811" s="234"/>
      <c r="P6811" s="234"/>
      <c r="Q6811" s="7">
        <v>34261</v>
      </c>
      <c r="R6811" s="234">
        <v>0.25223200000000001</v>
      </c>
      <c r="S6811" s="234">
        <v>0.25446400000000002</v>
      </c>
      <c r="T6811" s="234">
        <v>0.24330399999999999</v>
      </c>
      <c r="U6811" s="234">
        <v>0.24776799999999999</v>
      </c>
      <c r="V6811" s="192">
        <v>0.208007</v>
      </c>
      <c r="W6811" s="234">
        <v>213572800</v>
      </c>
      <c r="X6811" s="194">
        <f t="shared" si="213"/>
        <v>-2.2027156639647917E-2</v>
      </c>
      <c r="Y6811" s="193"/>
      <c r="Z6811" s="197">
        <v>6809</v>
      </c>
    </row>
    <row r="6812" spans="1:26" ht="14.4" x14ac:dyDescent="0.3">
      <c r="A6812" s="7">
        <v>34260</v>
      </c>
      <c r="B6812" s="191">
        <v>469.5</v>
      </c>
      <c r="C6812" s="191">
        <v>470.040009</v>
      </c>
      <c r="D6812" s="191">
        <v>468.01998900000001</v>
      </c>
      <c r="E6812" s="191">
        <v>468.45001200000002</v>
      </c>
      <c r="F6812" s="192">
        <v>468.45001200000002</v>
      </c>
      <c r="G6812" s="191">
        <v>329580000</v>
      </c>
      <c r="H6812" s="194">
        <f t="shared" si="212"/>
        <v>-2.2363961661341532E-3</v>
      </c>
      <c r="I6812" s="193"/>
      <c r="J6812" s="197">
        <v>6810</v>
      </c>
      <c r="K6812" s="234"/>
      <c r="L6812" s="234"/>
      <c r="M6812" s="234"/>
      <c r="N6812" s="234"/>
      <c r="O6812" s="234"/>
      <c r="P6812" s="234"/>
      <c r="Q6812" s="7">
        <v>34260</v>
      </c>
      <c r="R6812" s="234">
        <v>0.25</v>
      </c>
      <c r="S6812" s="234">
        <v>0.25669599999999998</v>
      </c>
      <c r="T6812" s="234">
        <v>0.24776799999999999</v>
      </c>
      <c r="U6812" s="234">
        <v>0.25334800000000002</v>
      </c>
      <c r="V6812" s="192">
        <v>0.21269199999999999</v>
      </c>
      <c r="W6812" s="234">
        <v>332998400</v>
      </c>
      <c r="X6812" s="194">
        <f t="shared" si="213"/>
        <v>4.4249250312861253E-3</v>
      </c>
      <c r="Y6812" s="193"/>
      <c r="Z6812" s="197">
        <v>6810</v>
      </c>
    </row>
    <row r="6813" spans="1:26" ht="14.4" x14ac:dyDescent="0.3">
      <c r="A6813" s="7">
        <v>34257</v>
      </c>
      <c r="B6813" s="191">
        <v>466.82998700000002</v>
      </c>
      <c r="C6813" s="191">
        <v>471.10000600000001</v>
      </c>
      <c r="D6813" s="191">
        <v>466.82998700000002</v>
      </c>
      <c r="E6813" s="191">
        <v>469.5</v>
      </c>
      <c r="F6813" s="192">
        <v>469.5</v>
      </c>
      <c r="G6813" s="191">
        <v>366110000</v>
      </c>
      <c r="H6813" s="194">
        <f t="shared" si="212"/>
        <v>5.7194547787265066E-3</v>
      </c>
      <c r="I6813" s="193"/>
      <c r="J6813" s="197">
        <v>6811</v>
      </c>
      <c r="K6813" s="234"/>
      <c r="L6813" s="234"/>
      <c r="M6813" s="234"/>
      <c r="N6813" s="234"/>
      <c r="O6813" s="234"/>
      <c r="P6813" s="234"/>
      <c r="Q6813" s="7">
        <v>34257</v>
      </c>
      <c r="R6813" s="234">
        <v>0.24776799999999999</v>
      </c>
      <c r="S6813" s="234">
        <v>0.25446400000000002</v>
      </c>
      <c r="T6813" s="234">
        <v>0.238839</v>
      </c>
      <c r="U6813" s="234">
        <v>0.25223200000000001</v>
      </c>
      <c r="V6813" s="192">
        <v>0.211755</v>
      </c>
      <c r="W6813" s="234">
        <v>955248000</v>
      </c>
      <c r="X6813" s="194">
        <f t="shared" si="213"/>
        <v>0.18947445288275747</v>
      </c>
      <c r="Y6813" s="193"/>
      <c r="Z6813" s="197">
        <v>6811</v>
      </c>
    </row>
    <row r="6814" spans="1:26" ht="14.4" x14ac:dyDescent="0.3">
      <c r="A6814" s="7">
        <v>34256</v>
      </c>
      <c r="B6814" s="191">
        <v>461.54998799999998</v>
      </c>
      <c r="C6814" s="191">
        <v>466.82998700000002</v>
      </c>
      <c r="D6814" s="191">
        <v>461.54998799999998</v>
      </c>
      <c r="E6814" s="191">
        <v>466.82998700000002</v>
      </c>
      <c r="F6814" s="192">
        <v>466.82998700000002</v>
      </c>
      <c r="G6814" s="191">
        <v>352530000</v>
      </c>
      <c r="H6814" s="194">
        <f t="shared" si="212"/>
        <v>1.1571208727626009E-2</v>
      </c>
      <c r="I6814" s="193"/>
      <c r="J6814" s="197">
        <v>6812</v>
      </c>
      <c r="K6814" s="234"/>
      <c r="L6814" s="234"/>
      <c r="M6814" s="234"/>
      <c r="N6814" s="234"/>
      <c r="O6814" s="234"/>
      <c r="P6814" s="234"/>
      <c r="Q6814" s="7">
        <v>34256</v>
      </c>
      <c r="R6814" s="234">
        <v>0.214286</v>
      </c>
      <c r="S6814" s="234">
        <v>0.21875</v>
      </c>
      <c r="T6814" s="234">
        <v>0.20982100000000001</v>
      </c>
      <c r="U6814" s="234">
        <v>0.21205399999999999</v>
      </c>
      <c r="V6814" s="192">
        <v>0.17802399999999999</v>
      </c>
      <c r="W6814" s="234">
        <v>160686400</v>
      </c>
      <c r="X6814" s="194">
        <f t="shared" si="213"/>
        <v>-1.0417014085759789E-2</v>
      </c>
      <c r="Y6814" s="193"/>
      <c r="Z6814" s="197">
        <v>6812</v>
      </c>
    </row>
    <row r="6815" spans="1:26" ht="14.4" x14ac:dyDescent="0.3">
      <c r="A6815" s="7">
        <v>34255</v>
      </c>
      <c r="B6815" s="191">
        <v>461.11999500000002</v>
      </c>
      <c r="C6815" s="191">
        <v>461.98001099999999</v>
      </c>
      <c r="D6815" s="191">
        <v>460.76001000000002</v>
      </c>
      <c r="E6815" s="191">
        <v>461.48998999999998</v>
      </c>
      <c r="F6815" s="192">
        <v>461.48998999999998</v>
      </c>
      <c r="G6815" s="191">
        <v>290930000</v>
      </c>
      <c r="H6815" s="194">
        <f t="shared" si="212"/>
        <v>8.0238333625060065E-4</v>
      </c>
      <c r="I6815" s="193"/>
      <c r="J6815" s="197">
        <v>6813</v>
      </c>
      <c r="K6815" s="234"/>
      <c r="L6815" s="234"/>
      <c r="M6815" s="234"/>
      <c r="N6815" s="234"/>
      <c r="O6815" s="234"/>
      <c r="P6815" s="234"/>
      <c r="Q6815" s="7">
        <v>34255</v>
      </c>
      <c r="R6815" s="234">
        <v>0.21651799999999999</v>
      </c>
      <c r="S6815" s="234">
        <v>0.21651799999999999</v>
      </c>
      <c r="T6815" s="234">
        <v>0.20982100000000001</v>
      </c>
      <c r="U6815" s="234">
        <v>0.214286</v>
      </c>
      <c r="V6815" s="192">
        <v>0.179898</v>
      </c>
      <c r="W6815" s="234">
        <v>177004800</v>
      </c>
      <c r="X6815" s="194">
        <f t="shared" si="213"/>
        <v>0</v>
      </c>
      <c r="Y6815" s="193"/>
      <c r="Z6815" s="197">
        <v>6813</v>
      </c>
    </row>
    <row r="6816" spans="1:26" ht="14.4" x14ac:dyDescent="0.3">
      <c r="A6816" s="7">
        <v>34254</v>
      </c>
      <c r="B6816" s="191">
        <v>461.040009</v>
      </c>
      <c r="C6816" s="191">
        <v>462.47000100000002</v>
      </c>
      <c r="D6816" s="191">
        <v>460.73001099999999</v>
      </c>
      <c r="E6816" s="191">
        <v>461.11999500000002</v>
      </c>
      <c r="F6816" s="192">
        <v>461.11999500000002</v>
      </c>
      <c r="G6816" s="191">
        <v>263970000</v>
      </c>
      <c r="H6816" s="194">
        <f t="shared" si="212"/>
        <v>5.207212233041751E-4</v>
      </c>
      <c r="I6816" s="193"/>
      <c r="J6816" s="197">
        <v>6814</v>
      </c>
      <c r="K6816" s="234"/>
      <c r="L6816" s="234"/>
      <c r="M6816" s="234"/>
      <c r="N6816" s="234"/>
      <c r="O6816" s="234"/>
      <c r="P6816" s="234"/>
      <c r="Q6816" s="7">
        <v>34254</v>
      </c>
      <c r="R6816" s="234">
        <v>0.214286</v>
      </c>
      <c r="S6816" s="234">
        <v>0.223214</v>
      </c>
      <c r="T6816" s="234">
        <v>0.21205399999999999</v>
      </c>
      <c r="U6816" s="234">
        <v>0.214286</v>
      </c>
      <c r="V6816" s="192">
        <v>0.179898</v>
      </c>
      <c r="W6816" s="234">
        <v>306342400</v>
      </c>
      <c r="X6816" s="194">
        <f t="shared" si="213"/>
        <v>1.0526670561272719E-2</v>
      </c>
      <c r="Y6816" s="193"/>
      <c r="Z6816" s="197">
        <v>6814</v>
      </c>
    </row>
    <row r="6817" spans="1:26" ht="14.4" x14ac:dyDescent="0.3">
      <c r="A6817" s="7">
        <v>34253</v>
      </c>
      <c r="B6817" s="191">
        <v>460.30999800000001</v>
      </c>
      <c r="C6817" s="191">
        <v>461.86999500000002</v>
      </c>
      <c r="D6817" s="191">
        <v>460.30999800000001</v>
      </c>
      <c r="E6817" s="191">
        <v>460.88000499999998</v>
      </c>
      <c r="F6817" s="192">
        <v>460.88000499999998</v>
      </c>
      <c r="G6817" s="191">
        <v>183060000</v>
      </c>
      <c r="H6817" s="194">
        <f t="shared" si="212"/>
        <v>1.2383111435263145E-3</v>
      </c>
      <c r="I6817" s="193"/>
      <c r="J6817" s="197">
        <v>6815</v>
      </c>
      <c r="K6817" s="234"/>
      <c r="L6817" s="234"/>
      <c r="M6817" s="234"/>
      <c r="N6817" s="234"/>
      <c r="O6817" s="234"/>
      <c r="P6817" s="234"/>
      <c r="Q6817" s="7">
        <v>34253</v>
      </c>
      <c r="R6817" s="234">
        <v>0.203125</v>
      </c>
      <c r="S6817" s="234">
        <v>0.214286</v>
      </c>
      <c r="T6817" s="234">
        <v>0.203125</v>
      </c>
      <c r="U6817" s="234">
        <v>0.21205399999999999</v>
      </c>
      <c r="V6817" s="192">
        <v>0.17802399999999999</v>
      </c>
      <c r="W6817" s="234">
        <v>161145600</v>
      </c>
      <c r="X6817" s="194">
        <f t="shared" si="213"/>
        <v>4.9725516094604058E-2</v>
      </c>
      <c r="Y6817" s="193"/>
      <c r="Z6817" s="197">
        <v>6815</v>
      </c>
    </row>
    <row r="6818" spans="1:26" ht="14.4" x14ac:dyDescent="0.3">
      <c r="A6818" s="7">
        <v>34250</v>
      </c>
      <c r="B6818" s="191">
        <v>459.17999300000002</v>
      </c>
      <c r="C6818" s="191">
        <v>460.98998999999998</v>
      </c>
      <c r="D6818" s="191">
        <v>456.39999399999999</v>
      </c>
      <c r="E6818" s="191">
        <v>460.30999800000001</v>
      </c>
      <c r="F6818" s="192">
        <v>460.30999800000001</v>
      </c>
      <c r="G6818" s="191">
        <v>243600000</v>
      </c>
      <c r="H6818" s="194">
        <f t="shared" si="212"/>
        <v>2.4609195026491122E-3</v>
      </c>
      <c r="I6818" s="193"/>
      <c r="J6818" s="197">
        <v>6816</v>
      </c>
      <c r="K6818" s="234"/>
      <c r="L6818" s="234"/>
      <c r="M6818" s="234"/>
      <c r="N6818" s="234"/>
      <c r="O6818" s="234"/>
      <c r="P6818" s="234"/>
      <c r="Q6818" s="7">
        <v>34250</v>
      </c>
      <c r="R6818" s="234">
        <v>0.207589</v>
      </c>
      <c r="S6818" s="234">
        <v>0.207589</v>
      </c>
      <c r="T6818" s="234">
        <v>0.198661</v>
      </c>
      <c r="U6818" s="234">
        <v>0.20200899999999999</v>
      </c>
      <c r="V6818" s="192">
        <v>0.16959099999999999</v>
      </c>
      <c r="W6818" s="234">
        <v>139406400</v>
      </c>
      <c r="X6818" s="194">
        <f t="shared" si="213"/>
        <v>-1.6304915256203572E-2</v>
      </c>
      <c r="Y6818" s="193"/>
      <c r="Z6818" s="197">
        <v>6816</v>
      </c>
    </row>
    <row r="6819" spans="1:26" ht="14.4" x14ac:dyDescent="0.3">
      <c r="A6819" s="7">
        <v>34249</v>
      </c>
      <c r="B6819" s="191">
        <v>460.709991</v>
      </c>
      <c r="C6819" s="191">
        <v>461.13000499999998</v>
      </c>
      <c r="D6819" s="191">
        <v>459.07998700000002</v>
      </c>
      <c r="E6819" s="191">
        <v>459.17999300000002</v>
      </c>
      <c r="F6819" s="192">
        <v>459.17999300000002</v>
      </c>
      <c r="G6819" s="191">
        <v>255210000</v>
      </c>
      <c r="H6819" s="194">
        <f t="shared" si="212"/>
        <v>-3.3858510957556626E-3</v>
      </c>
      <c r="I6819" s="193"/>
      <c r="J6819" s="197">
        <v>6817</v>
      </c>
      <c r="K6819" s="234"/>
      <c r="L6819" s="234"/>
      <c r="M6819" s="234"/>
      <c r="N6819" s="234"/>
      <c r="O6819" s="234"/>
      <c r="P6819" s="234"/>
      <c r="Q6819" s="7">
        <v>34249</v>
      </c>
      <c r="R6819" s="234">
        <v>0.20982100000000001</v>
      </c>
      <c r="S6819" s="234">
        <v>0.21205399999999999</v>
      </c>
      <c r="T6819" s="234">
        <v>0.203125</v>
      </c>
      <c r="U6819" s="234">
        <v>0.20535700000000001</v>
      </c>
      <c r="V6819" s="192">
        <v>0.172402</v>
      </c>
      <c r="W6819" s="234">
        <v>134904000</v>
      </c>
      <c r="X6819" s="194">
        <f t="shared" si="213"/>
        <v>-2.6455922795010332E-2</v>
      </c>
      <c r="Y6819" s="193"/>
      <c r="Z6819" s="197">
        <v>6817</v>
      </c>
    </row>
    <row r="6820" spans="1:26" ht="14.4" x14ac:dyDescent="0.3">
      <c r="A6820" s="7">
        <v>34248</v>
      </c>
      <c r="B6820" s="191">
        <v>461.23998999999998</v>
      </c>
      <c r="C6820" s="191">
        <v>462.60000600000001</v>
      </c>
      <c r="D6820" s="191">
        <v>460.26001000000002</v>
      </c>
      <c r="E6820" s="191">
        <v>460.73998999999998</v>
      </c>
      <c r="F6820" s="192">
        <v>460.73998999999998</v>
      </c>
      <c r="G6820" s="191">
        <v>277070000</v>
      </c>
      <c r="H6820" s="194">
        <f t="shared" si="212"/>
        <v>-9.974457676294199E-4</v>
      </c>
      <c r="I6820" s="193"/>
      <c r="J6820" s="197">
        <v>6818</v>
      </c>
      <c r="K6820" s="234"/>
      <c r="L6820" s="234"/>
      <c r="M6820" s="234"/>
      <c r="N6820" s="234"/>
      <c r="O6820" s="234"/>
      <c r="P6820" s="234"/>
      <c r="Q6820" s="7">
        <v>34248</v>
      </c>
      <c r="R6820" s="234">
        <v>0.21205399999999999</v>
      </c>
      <c r="S6820" s="234">
        <v>0.214286</v>
      </c>
      <c r="T6820" s="234">
        <v>0.208705</v>
      </c>
      <c r="U6820" s="234">
        <v>0.21093799999999999</v>
      </c>
      <c r="V6820" s="192">
        <v>0.17708699999999999</v>
      </c>
      <c r="W6820" s="234">
        <v>175280000</v>
      </c>
      <c r="X6820" s="194">
        <f t="shared" si="213"/>
        <v>5.3193301163780493E-3</v>
      </c>
      <c r="Y6820" s="193"/>
      <c r="Z6820" s="197">
        <v>6818</v>
      </c>
    </row>
    <row r="6821" spans="1:26" ht="14.4" x14ac:dyDescent="0.3">
      <c r="A6821" s="7">
        <v>34247</v>
      </c>
      <c r="B6821" s="191">
        <v>461.33999599999999</v>
      </c>
      <c r="C6821" s="191">
        <v>463.14999399999999</v>
      </c>
      <c r="D6821" s="191">
        <v>459.45001200000002</v>
      </c>
      <c r="E6821" s="191">
        <v>461.20001200000002</v>
      </c>
      <c r="F6821" s="192">
        <v>461.20001200000002</v>
      </c>
      <c r="G6821" s="191">
        <v>294570000</v>
      </c>
      <c r="H6821" s="194">
        <f t="shared" si="212"/>
        <v>-3.0342914382816685E-4</v>
      </c>
      <c r="I6821" s="193"/>
      <c r="J6821" s="197">
        <v>6819</v>
      </c>
      <c r="K6821" s="234"/>
      <c r="L6821" s="234"/>
      <c r="M6821" s="234"/>
      <c r="N6821" s="234"/>
      <c r="O6821" s="234"/>
      <c r="P6821" s="234"/>
      <c r="Q6821" s="7">
        <v>34247</v>
      </c>
      <c r="R6821" s="234">
        <v>0.20535700000000001</v>
      </c>
      <c r="S6821" s="234">
        <v>0.214286</v>
      </c>
      <c r="T6821" s="234">
        <v>0.20535700000000001</v>
      </c>
      <c r="U6821" s="234">
        <v>0.20982100000000001</v>
      </c>
      <c r="V6821" s="192">
        <v>0.17615</v>
      </c>
      <c r="W6821" s="234">
        <v>176310400</v>
      </c>
      <c r="X6821" s="194">
        <f t="shared" si="213"/>
        <v>3.2968192906736651E-2</v>
      </c>
      <c r="Y6821" s="193"/>
      <c r="Z6821" s="197">
        <v>6819</v>
      </c>
    </row>
    <row r="6822" spans="1:26" ht="14.4" x14ac:dyDescent="0.3">
      <c r="A6822" s="7">
        <v>34246</v>
      </c>
      <c r="B6822" s="191">
        <v>461.27999899999998</v>
      </c>
      <c r="C6822" s="191">
        <v>461.79998799999998</v>
      </c>
      <c r="D6822" s="191">
        <v>460.01998900000001</v>
      </c>
      <c r="E6822" s="191">
        <v>461.33999599999999</v>
      </c>
      <c r="F6822" s="192">
        <v>461.33999599999999</v>
      </c>
      <c r="G6822" s="191">
        <v>229380000</v>
      </c>
      <c r="H6822" s="194">
        <f t="shared" si="212"/>
        <v>1.3006633743079299E-4</v>
      </c>
      <c r="I6822" s="193"/>
      <c r="J6822" s="197">
        <v>6820</v>
      </c>
      <c r="K6822" s="234"/>
      <c r="L6822" s="234"/>
      <c r="M6822" s="234"/>
      <c r="N6822" s="234"/>
      <c r="O6822" s="234"/>
      <c r="P6822" s="234"/>
      <c r="Q6822" s="7">
        <v>34246</v>
      </c>
      <c r="R6822" s="234">
        <v>0.20200899999999999</v>
      </c>
      <c r="S6822" s="234">
        <v>0.20535700000000001</v>
      </c>
      <c r="T6822" s="234">
        <v>0.19642899999999999</v>
      </c>
      <c r="U6822" s="234">
        <v>0.203125</v>
      </c>
      <c r="V6822" s="192">
        <v>0.17052800000000001</v>
      </c>
      <c r="W6822" s="234">
        <v>192841600</v>
      </c>
      <c r="X6822" s="194">
        <f t="shared" si="213"/>
        <v>0</v>
      </c>
      <c r="Y6822" s="193"/>
      <c r="Z6822" s="197">
        <v>6820</v>
      </c>
    </row>
    <row r="6823" spans="1:26" ht="14.4" x14ac:dyDescent="0.3">
      <c r="A6823" s="7">
        <v>34243</v>
      </c>
      <c r="B6823" s="191">
        <v>458.92999300000002</v>
      </c>
      <c r="C6823" s="191">
        <v>461.48001099999999</v>
      </c>
      <c r="D6823" s="191">
        <v>458.35000600000001</v>
      </c>
      <c r="E6823" s="191">
        <v>461.27999899999998</v>
      </c>
      <c r="F6823" s="192">
        <v>461.27999899999998</v>
      </c>
      <c r="G6823" s="191">
        <v>256880000</v>
      </c>
      <c r="H6823" s="194">
        <f t="shared" si="212"/>
        <v>5.1206197804551656E-3</v>
      </c>
      <c r="I6823" s="193"/>
      <c r="J6823" s="197">
        <v>6821</v>
      </c>
      <c r="K6823" s="234"/>
      <c r="L6823" s="234"/>
      <c r="M6823" s="234"/>
      <c r="N6823" s="234"/>
      <c r="O6823" s="234"/>
      <c r="P6823" s="234"/>
      <c r="Q6823" s="7">
        <v>34243</v>
      </c>
      <c r="R6823" s="234">
        <v>0.203125</v>
      </c>
      <c r="S6823" s="234">
        <v>0.20535700000000001</v>
      </c>
      <c r="T6823" s="234">
        <v>0.20089299999999999</v>
      </c>
      <c r="U6823" s="234">
        <v>0.203125</v>
      </c>
      <c r="V6823" s="192">
        <v>0.17052800000000001</v>
      </c>
      <c r="W6823" s="234">
        <v>335988800</v>
      </c>
      <c r="X6823" s="194">
        <f t="shared" si="213"/>
        <v>-2.6738883530331624E-2</v>
      </c>
      <c r="Y6823" s="193"/>
      <c r="Z6823" s="197">
        <v>6821</v>
      </c>
    </row>
    <row r="6824" spans="1:26" ht="14.4" x14ac:dyDescent="0.3">
      <c r="A6824" s="7">
        <v>34242</v>
      </c>
      <c r="B6824" s="191">
        <v>460.10998499999999</v>
      </c>
      <c r="C6824" s="191">
        <v>460.55999800000001</v>
      </c>
      <c r="D6824" s="191">
        <v>458.27999899999998</v>
      </c>
      <c r="E6824" s="191">
        <v>458.92999300000002</v>
      </c>
      <c r="F6824" s="192">
        <v>458.92999300000002</v>
      </c>
      <c r="G6824" s="191">
        <v>280980000</v>
      </c>
      <c r="H6824" s="194">
        <f t="shared" si="212"/>
        <v>-2.5645868128681671E-3</v>
      </c>
      <c r="I6824" s="193"/>
      <c r="J6824" s="197">
        <v>6822</v>
      </c>
      <c r="K6824" s="234"/>
      <c r="L6824" s="234"/>
      <c r="M6824" s="234"/>
      <c r="N6824" s="234"/>
      <c r="O6824" s="234"/>
      <c r="P6824" s="234"/>
      <c r="Q6824" s="7">
        <v>34242</v>
      </c>
      <c r="R6824" s="234">
        <v>0.214286</v>
      </c>
      <c r="S6824" s="234">
        <v>0.214286</v>
      </c>
      <c r="T6824" s="234">
        <v>0.20535700000000001</v>
      </c>
      <c r="U6824" s="234">
        <v>0.208705</v>
      </c>
      <c r="V6824" s="192">
        <v>0.17521300000000001</v>
      </c>
      <c r="W6824" s="234">
        <v>274904000</v>
      </c>
      <c r="X6824" s="194">
        <f t="shared" si="213"/>
        <v>-2.0943110510111149E-2</v>
      </c>
      <c r="Y6824" s="193"/>
      <c r="Z6824" s="197">
        <v>6822</v>
      </c>
    </row>
    <row r="6825" spans="1:26" ht="14.4" x14ac:dyDescent="0.3">
      <c r="A6825" s="7">
        <v>34241</v>
      </c>
      <c r="B6825" s="191">
        <v>461.60000600000001</v>
      </c>
      <c r="C6825" s="191">
        <v>462.17001299999998</v>
      </c>
      <c r="D6825" s="191">
        <v>459.51001000000002</v>
      </c>
      <c r="E6825" s="191">
        <v>460.10998499999999</v>
      </c>
      <c r="F6825" s="192">
        <v>460.10998499999999</v>
      </c>
      <c r="G6825" s="191">
        <v>277690000</v>
      </c>
      <c r="H6825" s="194">
        <f t="shared" si="212"/>
        <v>-3.076753413812177E-3</v>
      </c>
      <c r="I6825" s="193"/>
      <c r="J6825" s="197">
        <v>6823</v>
      </c>
      <c r="K6825" s="234"/>
      <c r="L6825" s="234"/>
      <c r="M6825" s="234"/>
      <c r="N6825" s="234"/>
      <c r="O6825" s="234"/>
      <c r="P6825" s="234"/>
      <c r="Q6825" s="7">
        <v>34241</v>
      </c>
      <c r="R6825" s="234">
        <v>0.21651799999999999</v>
      </c>
      <c r="S6825" s="234">
        <v>0.22209799999999999</v>
      </c>
      <c r="T6825" s="234">
        <v>0.21205399999999999</v>
      </c>
      <c r="U6825" s="234">
        <v>0.21317</v>
      </c>
      <c r="V6825" s="192">
        <v>0.17896100000000001</v>
      </c>
      <c r="W6825" s="234">
        <v>236745600</v>
      </c>
      <c r="X6825" s="194">
        <f t="shared" si="213"/>
        <v>-3.5354678740836469E-2</v>
      </c>
      <c r="Y6825" s="193"/>
      <c r="Z6825" s="197">
        <v>6823</v>
      </c>
    </row>
    <row r="6826" spans="1:26" ht="14.4" x14ac:dyDescent="0.3">
      <c r="A6826" s="7">
        <v>34240</v>
      </c>
      <c r="B6826" s="191">
        <v>461.83999599999999</v>
      </c>
      <c r="C6826" s="191">
        <v>462.07998700000002</v>
      </c>
      <c r="D6826" s="191">
        <v>460.91000400000001</v>
      </c>
      <c r="E6826" s="191">
        <v>461.52999899999998</v>
      </c>
      <c r="F6826" s="192">
        <v>461.52999899999998</v>
      </c>
      <c r="G6826" s="191">
        <v>243320000</v>
      </c>
      <c r="H6826" s="194">
        <f t="shared" si="212"/>
        <v>-5.8464488310036415E-4</v>
      </c>
      <c r="I6826" s="193"/>
      <c r="J6826" s="197">
        <v>6824</v>
      </c>
      <c r="K6826" s="234"/>
      <c r="L6826" s="234"/>
      <c r="M6826" s="234"/>
      <c r="N6826" s="234"/>
      <c r="O6826" s="234"/>
      <c r="P6826" s="234"/>
      <c r="Q6826" s="7">
        <v>34240</v>
      </c>
      <c r="R6826" s="234">
        <v>0.22098200000000001</v>
      </c>
      <c r="S6826" s="234">
        <v>0.223214</v>
      </c>
      <c r="T6826" s="234">
        <v>0.21651799999999999</v>
      </c>
      <c r="U6826" s="234">
        <v>0.22098200000000001</v>
      </c>
      <c r="V6826" s="192">
        <v>0.18551999999999999</v>
      </c>
      <c r="W6826" s="234">
        <v>94550400</v>
      </c>
      <c r="X6826" s="194">
        <f t="shared" si="213"/>
        <v>0</v>
      </c>
      <c r="Y6826" s="193"/>
      <c r="Z6826" s="197">
        <v>6824</v>
      </c>
    </row>
    <row r="6827" spans="1:26" ht="14.4" x14ac:dyDescent="0.3">
      <c r="A6827" s="7">
        <v>34239</v>
      </c>
      <c r="B6827" s="191">
        <v>457.63000499999998</v>
      </c>
      <c r="C6827" s="191">
        <v>461.80999800000001</v>
      </c>
      <c r="D6827" s="191">
        <v>457.63000499999998</v>
      </c>
      <c r="E6827" s="191">
        <v>461.79998799999998</v>
      </c>
      <c r="F6827" s="192">
        <v>461.79998799999998</v>
      </c>
      <c r="G6827" s="191">
        <v>244920000</v>
      </c>
      <c r="H6827" s="194">
        <f t="shared" si="212"/>
        <v>9.1121276018603769E-3</v>
      </c>
      <c r="I6827" s="193"/>
      <c r="J6827" s="197">
        <v>6825</v>
      </c>
      <c r="K6827" s="234"/>
      <c r="L6827" s="234"/>
      <c r="M6827" s="234"/>
      <c r="N6827" s="234"/>
      <c r="O6827" s="234"/>
      <c r="P6827" s="234"/>
      <c r="Q6827" s="7">
        <v>34239</v>
      </c>
      <c r="R6827" s="234">
        <v>0.223214</v>
      </c>
      <c r="S6827" s="234">
        <v>0.22544600000000001</v>
      </c>
      <c r="T6827" s="234">
        <v>0.21651799999999999</v>
      </c>
      <c r="U6827" s="234">
        <v>0.22098200000000001</v>
      </c>
      <c r="V6827" s="192">
        <v>0.18551999999999999</v>
      </c>
      <c r="W6827" s="234">
        <v>113176000</v>
      </c>
      <c r="X6827" s="194">
        <f t="shared" si="213"/>
        <v>-1.0000320181009074E-2</v>
      </c>
      <c r="Y6827" s="193"/>
      <c r="Z6827" s="197">
        <v>6825</v>
      </c>
    </row>
    <row r="6828" spans="1:26" ht="14.4" x14ac:dyDescent="0.3">
      <c r="A6828" s="7">
        <v>34236</v>
      </c>
      <c r="B6828" s="191">
        <v>457.73998999999998</v>
      </c>
      <c r="C6828" s="191">
        <v>458.55999800000001</v>
      </c>
      <c r="D6828" s="191">
        <v>456.92001299999998</v>
      </c>
      <c r="E6828" s="191">
        <v>457.63000499999998</v>
      </c>
      <c r="F6828" s="192">
        <v>457.63000499999998</v>
      </c>
      <c r="G6828" s="191">
        <v>248270000</v>
      </c>
      <c r="H6828" s="194">
        <f t="shared" si="212"/>
        <v>-2.4027832918857423E-4</v>
      </c>
      <c r="I6828" s="193"/>
      <c r="J6828" s="197">
        <v>6826</v>
      </c>
      <c r="K6828" s="234"/>
      <c r="L6828" s="234"/>
      <c r="M6828" s="234"/>
      <c r="N6828" s="234"/>
      <c r="O6828" s="234"/>
      <c r="P6828" s="234"/>
      <c r="Q6828" s="7">
        <v>34236</v>
      </c>
      <c r="R6828" s="234">
        <v>0.223214</v>
      </c>
      <c r="S6828" s="234">
        <v>0.22544600000000001</v>
      </c>
      <c r="T6828" s="234">
        <v>0.21875</v>
      </c>
      <c r="U6828" s="234">
        <v>0.223214</v>
      </c>
      <c r="V6828" s="192">
        <v>0.18739400000000001</v>
      </c>
      <c r="W6828" s="234">
        <v>76574400</v>
      </c>
      <c r="X6828" s="194">
        <f t="shared" si="213"/>
        <v>1.0101336783096241E-2</v>
      </c>
      <c r="Y6828" s="193"/>
      <c r="Z6828" s="197">
        <v>6826</v>
      </c>
    </row>
    <row r="6829" spans="1:26" ht="14.4" x14ac:dyDescent="0.3">
      <c r="A6829" s="7">
        <v>34235</v>
      </c>
      <c r="B6829" s="191">
        <v>456.25</v>
      </c>
      <c r="C6829" s="191">
        <v>458.69000199999999</v>
      </c>
      <c r="D6829" s="191">
        <v>456.25</v>
      </c>
      <c r="E6829" s="191">
        <v>457.73998999999998</v>
      </c>
      <c r="F6829" s="192">
        <v>457.73998999999998</v>
      </c>
      <c r="G6829" s="191">
        <v>275350000</v>
      </c>
      <c r="H6829" s="194">
        <f t="shared" si="212"/>
        <v>3.3756640935817474E-3</v>
      </c>
      <c r="I6829" s="193"/>
      <c r="J6829" s="197">
        <v>6827</v>
      </c>
      <c r="K6829" s="234"/>
      <c r="L6829" s="234"/>
      <c r="M6829" s="234"/>
      <c r="N6829" s="234"/>
      <c r="O6829" s="234"/>
      <c r="P6829" s="234"/>
      <c r="Q6829" s="7">
        <v>34235</v>
      </c>
      <c r="R6829" s="234">
        <v>0.22767899999999999</v>
      </c>
      <c r="S6829" s="234">
        <v>0.22767899999999999</v>
      </c>
      <c r="T6829" s="234">
        <v>0.21875</v>
      </c>
      <c r="U6829" s="234">
        <v>0.22098200000000001</v>
      </c>
      <c r="V6829" s="192">
        <v>0.18551999999999999</v>
      </c>
      <c r="W6829" s="234">
        <v>130950400</v>
      </c>
      <c r="X6829" s="194">
        <f t="shared" si="213"/>
        <v>-2.9407610088887339E-2</v>
      </c>
      <c r="Y6829" s="193"/>
      <c r="Z6829" s="197">
        <v>6827</v>
      </c>
    </row>
    <row r="6830" spans="1:26" ht="14.4" x14ac:dyDescent="0.3">
      <c r="A6830" s="7">
        <v>34234</v>
      </c>
      <c r="B6830" s="191">
        <v>452.94000199999999</v>
      </c>
      <c r="C6830" s="191">
        <v>456.92001299999998</v>
      </c>
      <c r="D6830" s="191">
        <v>452.94000199999999</v>
      </c>
      <c r="E6830" s="191">
        <v>456.20001200000002</v>
      </c>
      <c r="F6830" s="192">
        <v>456.20001200000002</v>
      </c>
      <c r="G6830" s="191">
        <v>298960000</v>
      </c>
      <c r="H6830" s="194">
        <f t="shared" si="212"/>
        <v>7.1751847089033746E-3</v>
      </c>
      <c r="I6830" s="193"/>
      <c r="J6830" s="197">
        <v>6828</v>
      </c>
      <c r="K6830" s="234"/>
      <c r="L6830" s="234"/>
      <c r="M6830" s="234"/>
      <c r="N6830" s="234"/>
      <c r="O6830" s="234"/>
      <c r="P6830" s="234"/>
      <c r="Q6830" s="7">
        <v>34234</v>
      </c>
      <c r="R6830" s="234">
        <v>0.21651799999999999</v>
      </c>
      <c r="S6830" s="234">
        <v>0.22767899999999999</v>
      </c>
      <c r="T6830" s="234">
        <v>0.21651799999999999</v>
      </c>
      <c r="U6830" s="234">
        <v>0.22767899999999999</v>
      </c>
      <c r="V6830" s="192">
        <v>0.19114100000000001</v>
      </c>
      <c r="W6830" s="234">
        <v>110488000</v>
      </c>
      <c r="X6830" s="194">
        <f t="shared" si="213"/>
        <v>4.0812214804569667E-2</v>
      </c>
      <c r="Y6830" s="193"/>
      <c r="Z6830" s="197">
        <v>6828</v>
      </c>
    </row>
    <row r="6831" spans="1:26" ht="14.4" x14ac:dyDescent="0.3">
      <c r="A6831" s="7">
        <v>34233</v>
      </c>
      <c r="B6831" s="191">
        <v>455.04998799999998</v>
      </c>
      <c r="C6831" s="191">
        <v>455.79998799999998</v>
      </c>
      <c r="D6831" s="191">
        <v>449.64001500000001</v>
      </c>
      <c r="E6831" s="191">
        <v>452.95001200000002</v>
      </c>
      <c r="F6831" s="192">
        <v>452.95001200000002</v>
      </c>
      <c r="G6831" s="191">
        <v>300310000</v>
      </c>
      <c r="H6831" s="194">
        <f t="shared" si="212"/>
        <v>-4.6148248662297945E-3</v>
      </c>
      <c r="I6831" s="193"/>
      <c r="J6831" s="197">
        <v>6829</v>
      </c>
      <c r="K6831" s="234"/>
      <c r="L6831" s="234"/>
      <c r="M6831" s="234"/>
      <c r="N6831" s="234"/>
      <c r="O6831" s="234"/>
      <c r="P6831" s="234"/>
      <c r="Q6831" s="7">
        <v>34233</v>
      </c>
      <c r="R6831" s="234">
        <v>0.22098200000000001</v>
      </c>
      <c r="S6831" s="234">
        <v>0.22544600000000001</v>
      </c>
      <c r="T6831" s="234">
        <v>0.21317</v>
      </c>
      <c r="U6831" s="234">
        <v>0.21875</v>
      </c>
      <c r="V6831" s="192">
        <v>0.183646</v>
      </c>
      <c r="W6831" s="234">
        <v>146496000</v>
      </c>
      <c r="X6831" s="194">
        <f t="shared" si="213"/>
        <v>-1.5075861994990844E-2</v>
      </c>
      <c r="Y6831" s="193"/>
      <c r="Z6831" s="197">
        <v>6829</v>
      </c>
    </row>
    <row r="6832" spans="1:26" ht="14.4" x14ac:dyDescent="0.3">
      <c r="A6832" s="7">
        <v>34232</v>
      </c>
      <c r="B6832" s="191">
        <v>458.83999599999999</v>
      </c>
      <c r="C6832" s="191">
        <v>459.91000400000001</v>
      </c>
      <c r="D6832" s="191">
        <v>455</v>
      </c>
      <c r="E6832" s="191">
        <v>455.04998799999998</v>
      </c>
      <c r="F6832" s="192">
        <v>455.04998799999998</v>
      </c>
      <c r="G6832" s="191">
        <v>231130000</v>
      </c>
      <c r="H6832" s="194">
        <f t="shared" si="212"/>
        <v>-8.2383434106281118E-3</v>
      </c>
      <c r="I6832" s="193"/>
      <c r="J6832" s="197">
        <v>6830</v>
      </c>
      <c r="K6832" s="234"/>
      <c r="L6832" s="234"/>
      <c r="M6832" s="234"/>
      <c r="N6832" s="234"/>
      <c r="O6832" s="234"/>
      <c r="P6832" s="234"/>
      <c r="Q6832" s="7">
        <v>34232</v>
      </c>
      <c r="R6832" s="234">
        <v>0.22544600000000001</v>
      </c>
      <c r="S6832" s="234">
        <v>0.22767899999999999</v>
      </c>
      <c r="T6832" s="234">
        <v>0.22098200000000001</v>
      </c>
      <c r="U6832" s="234">
        <v>0.22209799999999999</v>
      </c>
      <c r="V6832" s="192">
        <v>0.18645700000000001</v>
      </c>
      <c r="W6832" s="234">
        <v>111036800</v>
      </c>
      <c r="X6832" s="194">
        <f t="shared" si="213"/>
        <v>-1.4846750886313934E-2</v>
      </c>
      <c r="Y6832" s="193"/>
      <c r="Z6832" s="197">
        <v>6830</v>
      </c>
    </row>
    <row r="6833" spans="1:26" ht="14.4" x14ac:dyDescent="0.3">
      <c r="A6833" s="7">
        <v>34229</v>
      </c>
      <c r="B6833" s="191">
        <v>459.42999300000002</v>
      </c>
      <c r="C6833" s="191">
        <v>459.42999300000002</v>
      </c>
      <c r="D6833" s="191">
        <v>457.08999599999999</v>
      </c>
      <c r="E6833" s="191">
        <v>458.82998700000002</v>
      </c>
      <c r="F6833" s="192">
        <v>458.82998700000002</v>
      </c>
      <c r="G6833" s="191">
        <v>381370000</v>
      </c>
      <c r="H6833" s="194">
        <f t="shared" si="212"/>
        <v>-1.3059791679730574E-3</v>
      </c>
      <c r="I6833" s="193"/>
      <c r="J6833" s="197">
        <v>6831</v>
      </c>
      <c r="K6833" s="234"/>
      <c r="L6833" s="234"/>
      <c r="M6833" s="234"/>
      <c r="N6833" s="234"/>
      <c r="O6833" s="234"/>
      <c r="P6833" s="234"/>
      <c r="Q6833" s="7">
        <v>34229</v>
      </c>
      <c r="R6833" s="234">
        <v>0.21763399999999999</v>
      </c>
      <c r="S6833" s="234">
        <v>0.22767899999999999</v>
      </c>
      <c r="T6833" s="234">
        <v>0.21651799999999999</v>
      </c>
      <c r="U6833" s="234">
        <v>0.22544600000000001</v>
      </c>
      <c r="V6833" s="192">
        <v>0.18926699999999999</v>
      </c>
      <c r="W6833" s="234">
        <v>172032000</v>
      </c>
      <c r="X6833" s="194">
        <f t="shared" si="213"/>
        <v>2.019728331177232E-2</v>
      </c>
      <c r="Y6833" s="193"/>
      <c r="Z6833" s="197">
        <v>6831</v>
      </c>
    </row>
    <row r="6834" spans="1:26" ht="14.4" x14ac:dyDescent="0.3">
      <c r="A6834" s="7">
        <v>34228</v>
      </c>
      <c r="B6834" s="191">
        <v>461.540009</v>
      </c>
      <c r="C6834" s="191">
        <v>461.540009</v>
      </c>
      <c r="D6834" s="191">
        <v>459</v>
      </c>
      <c r="E6834" s="191">
        <v>459.42999300000002</v>
      </c>
      <c r="F6834" s="192">
        <v>459.42999300000002</v>
      </c>
      <c r="G6834" s="191">
        <v>229700000</v>
      </c>
      <c r="H6834" s="194">
        <f t="shared" si="212"/>
        <v>-4.7010679631576584E-3</v>
      </c>
      <c r="I6834" s="193"/>
      <c r="J6834" s="197">
        <v>6832</v>
      </c>
      <c r="K6834" s="234"/>
      <c r="L6834" s="234"/>
      <c r="M6834" s="234"/>
      <c r="N6834" s="234"/>
      <c r="O6834" s="234"/>
      <c r="P6834" s="234"/>
      <c r="Q6834" s="7">
        <v>34228</v>
      </c>
      <c r="R6834" s="234">
        <v>0.21651799999999999</v>
      </c>
      <c r="S6834" s="234">
        <v>0.223214</v>
      </c>
      <c r="T6834" s="234">
        <v>0.21651799999999999</v>
      </c>
      <c r="U6834" s="234">
        <v>0.22098200000000001</v>
      </c>
      <c r="V6834" s="192">
        <v>0.18551999999999999</v>
      </c>
      <c r="W6834" s="234">
        <v>85960000</v>
      </c>
      <c r="X6834" s="194">
        <f t="shared" si="213"/>
        <v>1.0204415015845632E-2</v>
      </c>
      <c r="Y6834" s="193"/>
      <c r="Z6834" s="197">
        <v>6832</v>
      </c>
    </row>
    <row r="6835" spans="1:26" ht="14.4" x14ac:dyDescent="0.3">
      <c r="A6835" s="7">
        <v>34227</v>
      </c>
      <c r="B6835" s="191">
        <v>459.89999399999999</v>
      </c>
      <c r="C6835" s="191">
        <v>461.959991</v>
      </c>
      <c r="D6835" s="191">
        <v>456.30999800000001</v>
      </c>
      <c r="E6835" s="191">
        <v>461.60000600000001</v>
      </c>
      <c r="F6835" s="192">
        <v>461.60000600000001</v>
      </c>
      <c r="G6835" s="191">
        <v>294410000</v>
      </c>
      <c r="H6835" s="194">
        <f t="shared" si="212"/>
        <v>3.6964818921046022E-3</v>
      </c>
      <c r="I6835" s="193"/>
      <c r="J6835" s="197">
        <v>6833</v>
      </c>
      <c r="K6835" s="234"/>
      <c r="L6835" s="234"/>
      <c r="M6835" s="234"/>
      <c r="N6835" s="234"/>
      <c r="O6835" s="234"/>
      <c r="P6835" s="234"/>
      <c r="Q6835" s="7">
        <v>34227</v>
      </c>
      <c r="R6835" s="234">
        <v>0.21875</v>
      </c>
      <c r="S6835" s="234">
        <v>0.223214</v>
      </c>
      <c r="T6835" s="234">
        <v>0.20982100000000001</v>
      </c>
      <c r="U6835" s="234">
        <v>0.21875</v>
      </c>
      <c r="V6835" s="192">
        <v>0.183646</v>
      </c>
      <c r="W6835" s="234">
        <v>257723200</v>
      </c>
      <c r="X6835" s="194">
        <f t="shared" si="213"/>
        <v>1.0309618643135437E-2</v>
      </c>
      <c r="Y6835" s="193"/>
      <c r="Z6835" s="197">
        <v>6833</v>
      </c>
    </row>
    <row r="6836" spans="1:26" ht="14.4" x14ac:dyDescent="0.3">
      <c r="A6836" s="7">
        <v>34226</v>
      </c>
      <c r="B6836" s="191">
        <v>461.92999300000002</v>
      </c>
      <c r="C6836" s="191">
        <v>461.92999300000002</v>
      </c>
      <c r="D6836" s="191">
        <v>458.14999399999999</v>
      </c>
      <c r="E6836" s="191">
        <v>459.89999399999999</v>
      </c>
      <c r="F6836" s="192">
        <v>459.89999399999999</v>
      </c>
      <c r="G6836" s="191">
        <v>258650000</v>
      </c>
      <c r="H6836" s="194">
        <f t="shared" si="212"/>
        <v>-4.6747262462655658E-3</v>
      </c>
      <c r="I6836" s="193"/>
      <c r="J6836" s="197">
        <v>6834</v>
      </c>
      <c r="K6836" s="234"/>
      <c r="L6836" s="234"/>
      <c r="M6836" s="234"/>
      <c r="N6836" s="234"/>
      <c r="O6836" s="234"/>
      <c r="P6836" s="234"/>
      <c r="Q6836" s="7">
        <v>34226</v>
      </c>
      <c r="R6836" s="234">
        <v>0.21651799999999999</v>
      </c>
      <c r="S6836" s="234">
        <v>0.223214</v>
      </c>
      <c r="T6836" s="234">
        <v>0.214286</v>
      </c>
      <c r="U6836" s="234">
        <v>0.21651799999999999</v>
      </c>
      <c r="V6836" s="192">
        <v>0.18177199999999999</v>
      </c>
      <c r="W6836" s="234">
        <v>276640000</v>
      </c>
      <c r="X6836" s="194">
        <f t="shared" si="213"/>
        <v>-3.9600141598905264E-2</v>
      </c>
      <c r="Y6836" s="193"/>
      <c r="Z6836" s="197">
        <v>6834</v>
      </c>
    </row>
    <row r="6837" spans="1:26" ht="14.4" x14ac:dyDescent="0.3">
      <c r="A6837" s="7">
        <v>34225</v>
      </c>
      <c r="B6837" s="191">
        <v>461.70001200000002</v>
      </c>
      <c r="C6837" s="191">
        <v>463.38000499999998</v>
      </c>
      <c r="D6837" s="191">
        <v>461.41000400000001</v>
      </c>
      <c r="E6837" s="191">
        <v>462.05999800000001</v>
      </c>
      <c r="F6837" s="192">
        <v>462.05999800000001</v>
      </c>
      <c r="G6837" s="191">
        <v>244970000</v>
      </c>
      <c r="H6837" s="194">
        <f t="shared" si="212"/>
        <v>7.3637052599760027E-4</v>
      </c>
      <c r="I6837" s="193"/>
      <c r="J6837" s="197">
        <v>6835</v>
      </c>
      <c r="K6837" s="234"/>
      <c r="L6837" s="234"/>
      <c r="M6837" s="234"/>
      <c r="N6837" s="234"/>
      <c r="O6837" s="234"/>
      <c r="P6837" s="234"/>
      <c r="Q6837" s="7">
        <v>34225</v>
      </c>
      <c r="R6837" s="234">
        <v>0.234375</v>
      </c>
      <c r="S6837" s="234">
        <v>0.23660700000000001</v>
      </c>
      <c r="T6837" s="234">
        <v>0.22098200000000001</v>
      </c>
      <c r="U6837" s="234">
        <v>0.22544600000000001</v>
      </c>
      <c r="V6837" s="192">
        <v>0.18926699999999999</v>
      </c>
      <c r="W6837" s="234">
        <v>255785600</v>
      </c>
      <c r="X6837" s="194">
        <f t="shared" si="213"/>
        <v>-3.8096593363589712E-2</v>
      </c>
      <c r="Y6837" s="193"/>
      <c r="Z6837" s="197">
        <v>6835</v>
      </c>
    </row>
    <row r="6838" spans="1:26" ht="14.4" x14ac:dyDescent="0.3">
      <c r="A6838" s="7">
        <v>34222</v>
      </c>
      <c r="B6838" s="191">
        <v>457.48998999999998</v>
      </c>
      <c r="C6838" s="191">
        <v>461.85998499999999</v>
      </c>
      <c r="D6838" s="191">
        <v>457.48998999999998</v>
      </c>
      <c r="E6838" s="191">
        <v>461.72000100000002</v>
      </c>
      <c r="F6838" s="192">
        <v>461.72000100000002</v>
      </c>
      <c r="G6838" s="191">
        <v>269950000</v>
      </c>
      <c r="H6838" s="194">
        <f t="shared" si="212"/>
        <v>9.2240459016393987E-3</v>
      </c>
      <c r="I6838" s="193"/>
      <c r="J6838" s="197">
        <v>6836</v>
      </c>
      <c r="K6838" s="234"/>
      <c r="L6838" s="234"/>
      <c r="M6838" s="234"/>
      <c r="N6838" s="234"/>
      <c r="O6838" s="234"/>
      <c r="P6838" s="234"/>
      <c r="Q6838" s="7">
        <v>34222</v>
      </c>
      <c r="R6838" s="234">
        <v>0.234375</v>
      </c>
      <c r="S6838" s="234">
        <v>0.234375</v>
      </c>
      <c r="T6838" s="234">
        <v>0.22656299999999999</v>
      </c>
      <c r="U6838" s="234">
        <v>0.234375</v>
      </c>
      <c r="V6838" s="192">
        <v>0.19676299999999999</v>
      </c>
      <c r="W6838" s="234">
        <v>134489600</v>
      </c>
      <c r="X6838" s="194">
        <f t="shared" si="213"/>
        <v>9.6157299796293619E-3</v>
      </c>
      <c r="Y6838" s="193"/>
      <c r="Z6838" s="197">
        <v>6836</v>
      </c>
    </row>
    <row r="6839" spans="1:26" ht="14.4" x14ac:dyDescent="0.3">
      <c r="A6839" s="7">
        <v>34221</v>
      </c>
      <c r="B6839" s="191">
        <v>456.64999399999999</v>
      </c>
      <c r="C6839" s="191">
        <v>458.10998499999999</v>
      </c>
      <c r="D6839" s="191">
        <v>455.17001299999998</v>
      </c>
      <c r="E6839" s="191">
        <v>457.5</v>
      </c>
      <c r="F6839" s="192">
        <v>457.5</v>
      </c>
      <c r="G6839" s="191">
        <v>258070000</v>
      </c>
      <c r="H6839" s="194">
        <f t="shared" si="212"/>
        <v>1.8613949658784132E-3</v>
      </c>
      <c r="I6839" s="193"/>
      <c r="J6839" s="197">
        <v>6837</v>
      </c>
      <c r="K6839" s="234"/>
      <c r="L6839" s="234"/>
      <c r="M6839" s="234"/>
      <c r="N6839" s="234"/>
      <c r="O6839" s="234"/>
      <c r="P6839" s="234"/>
      <c r="Q6839" s="7">
        <v>34221</v>
      </c>
      <c r="R6839" s="234">
        <v>0.238839</v>
      </c>
      <c r="S6839" s="234">
        <v>0.24107100000000001</v>
      </c>
      <c r="T6839" s="234">
        <v>0.23214299999999999</v>
      </c>
      <c r="U6839" s="234">
        <v>0.23214299999999999</v>
      </c>
      <c r="V6839" s="192">
        <v>0.19488900000000001</v>
      </c>
      <c r="W6839" s="234">
        <v>149531200</v>
      </c>
      <c r="X6839" s="194">
        <f t="shared" si="213"/>
        <v>-2.8038361985127939E-2</v>
      </c>
      <c r="Y6839" s="193"/>
      <c r="Z6839" s="197">
        <v>6837</v>
      </c>
    </row>
    <row r="6840" spans="1:26" ht="14.4" x14ac:dyDescent="0.3">
      <c r="A6840" s="7">
        <v>34220</v>
      </c>
      <c r="B6840" s="191">
        <v>458.51998900000001</v>
      </c>
      <c r="C6840" s="191">
        <v>458.52999899999998</v>
      </c>
      <c r="D6840" s="191">
        <v>453.75</v>
      </c>
      <c r="E6840" s="191">
        <v>456.64999399999999</v>
      </c>
      <c r="F6840" s="192">
        <v>456.64999399999999</v>
      </c>
      <c r="G6840" s="191">
        <v>283100000</v>
      </c>
      <c r="H6840" s="194">
        <f t="shared" si="212"/>
        <v>-4.078328196941523E-3</v>
      </c>
      <c r="I6840" s="193"/>
      <c r="J6840" s="197">
        <v>6838</v>
      </c>
      <c r="K6840" s="234"/>
      <c r="L6840" s="234"/>
      <c r="M6840" s="234"/>
      <c r="N6840" s="234"/>
      <c r="O6840" s="234"/>
      <c r="P6840" s="234"/>
      <c r="Q6840" s="7">
        <v>34220</v>
      </c>
      <c r="R6840" s="234">
        <v>0.234375</v>
      </c>
      <c r="S6840" s="234">
        <v>0.24107100000000001</v>
      </c>
      <c r="T6840" s="234">
        <v>0.23214299999999999</v>
      </c>
      <c r="U6840" s="234">
        <v>0.238839</v>
      </c>
      <c r="V6840" s="192">
        <v>0.20051099999999999</v>
      </c>
      <c r="W6840" s="234">
        <v>226632000</v>
      </c>
      <c r="X6840" s="194">
        <f t="shared" si="213"/>
        <v>1.9048296681794856E-2</v>
      </c>
      <c r="Y6840" s="193"/>
      <c r="Z6840" s="197">
        <v>6838</v>
      </c>
    </row>
    <row r="6841" spans="1:26" ht="14.4" x14ac:dyDescent="0.3">
      <c r="A6841" s="7">
        <v>34219</v>
      </c>
      <c r="B6841" s="191">
        <v>461.33999599999999</v>
      </c>
      <c r="C6841" s="191">
        <v>462.07000699999998</v>
      </c>
      <c r="D6841" s="191">
        <v>457.95001200000002</v>
      </c>
      <c r="E6841" s="191">
        <v>458.51998900000001</v>
      </c>
      <c r="F6841" s="192">
        <v>458.51998900000001</v>
      </c>
      <c r="G6841" s="191">
        <v>229500000</v>
      </c>
      <c r="H6841" s="194">
        <f t="shared" si="212"/>
        <v>-6.1126436564151176E-3</v>
      </c>
      <c r="I6841" s="193"/>
      <c r="J6841" s="197">
        <v>6839</v>
      </c>
      <c r="K6841" s="234"/>
      <c r="L6841" s="234"/>
      <c r="M6841" s="234"/>
      <c r="N6841" s="234"/>
      <c r="O6841" s="234"/>
      <c r="P6841" s="234"/>
      <c r="Q6841" s="7">
        <v>34219</v>
      </c>
      <c r="R6841" s="234">
        <v>0.23214299999999999</v>
      </c>
      <c r="S6841" s="234">
        <v>0.24107100000000001</v>
      </c>
      <c r="T6841" s="234">
        <v>0.229911</v>
      </c>
      <c r="U6841" s="234">
        <v>0.234375</v>
      </c>
      <c r="V6841" s="192">
        <v>0.19676299999999999</v>
      </c>
      <c r="W6841" s="234">
        <v>143539200</v>
      </c>
      <c r="X6841" s="194">
        <f t="shared" si="213"/>
        <v>1.9418179934202012E-2</v>
      </c>
      <c r="Y6841" s="193"/>
      <c r="Z6841" s="197">
        <v>6839</v>
      </c>
    </row>
    <row r="6842" spans="1:26" ht="14.4" x14ac:dyDescent="0.3">
      <c r="A6842" s="7">
        <v>34215</v>
      </c>
      <c r="B6842" s="191">
        <v>461.29998799999998</v>
      </c>
      <c r="C6842" s="191">
        <v>462.04998799999998</v>
      </c>
      <c r="D6842" s="191">
        <v>459.91000400000001</v>
      </c>
      <c r="E6842" s="191">
        <v>461.33999599999999</v>
      </c>
      <c r="F6842" s="192">
        <v>461.33999599999999</v>
      </c>
      <c r="G6842" s="191">
        <v>197160000</v>
      </c>
      <c r="H6842" s="194">
        <f t="shared" si="212"/>
        <v>8.6728812141222654E-5</v>
      </c>
      <c r="I6842" s="193"/>
      <c r="J6842" s="197">
        <v>6840</v>
      </c>
      <c r="K6842" s="234"/>
      <c r="L6842" s="234"/>
      <c r="M6842" s="234"/>
      <c r="N6842" s="234"/>
      <c r="O6842" s="234"/>
      <c r="P6842" s="234"/>
      <c r="Q6842" s="7">
        <v>34215</v>
      </c>
      <c r="R6842" s="234">
        <v>0.23214299999999999</v>
      </c>
      <c r="S6842" s="234">
        <v>0.23214299999999999</v>
      </c>
      <c r="T6842" s="234">
        <v>0.22544600000000001</v>
      </c>
      <c r="U6842" s="234">
        <v>0.229911</v>
      </c>
      <c r="V6842" s="192">
        <v>0.19301499999999999</v>
      </c>
      <c r="W6842" s="234">
        <v>162937600</v>
      </c>
      <c r="X6842" s="194">
        <f t="shared" si="213"/>
        <v>0</v>
      </c>
      <c r="Y6842" s="193"/>
      <c r="Z6842" s="197">
        <v>6840</v>
      </c>
    </row>
    <row r="6843" spans="1:26" ht="14.4" x14ac:dyDescent="0.3">
      <c r="A6843" s="7">
        <v>34214</v>
      </c>
      <c r="B6843" s="191">
        <v>463.13000499999998</v>
      </c>
      <c r="C6843" s="191">
        <v>463.540009</v>
      </c>
      <c r="D6843" s="191">
        <v>461.07000699999998</v>
      </c>
      <c r="E6843" s="191">
        <v>461.29998799999998</v>
      </c>
      <c r="F6843" s="192">
        <v>461.29998799999998</v>
      </c>
      <c r="G6843" s="191">
        <v>259870000</v>
      </c>
      <c r="H6843" s="194">
        <f t="shared" si="212"/>
        <v>-3.9943992744605489E-3</v>
      </c>
      <c r="I6843" s="193"/>
      <c r="J6843" s="197">
        <v>6841</v>
      </c>
      <c r="K6843" s="234"/>
      <c r="L6843" s="234"/>
      <c r="M6843" s="234"/>
      <c r="N6843" s="234"/>
      <c r="O6843" s="234"/>
      <c r="P6843" s="234"/>
      <c r="Q6843" s="7">
        <v>34214</v>
      </c>
      <c r="R6843" s="234">
        <v>0.23214299999999999</v>
      </c>
      <c r="S6843" s="234">
        <v>0.234375</v>
      </c>
      <c r="T6843" s="234">
        <v>0.22544600000000001</v>
      </c>
      <c r="U6843" s="234">
        <v>0.229911</v>
      </c>
      <c r="V6843" s="192">
        <v>0.19301499999999999</v>
      </c>
      <c r="W6843" s="234">
        <v>282262400</v>
      </c>
      <c r="X6843" s="194">
        <f t="shared" si="213"/>
        <v>-1.4354580086403276E-2</v>
      </c>
      <c r="Y6843" s="193"/>
      <c r="Z6843" s="197">
        <v>6841</v>
      </c>
    </row>
    <row r="6844" spans="1:26" ht="14.4" x14ac:dyDescent="0.3">
      <c r="A6844" s="7">
        <v>34213</v>
      </c>
      <c r="B6844" s="191">
        <v>463.54998799999998</v>
      </c>
      <c r="C6844" s="191">
        <v>463.79998799999998</v>
      </c>
      <c r="D6844" s="191">
        <v>461.76998900000001</v>
      </c>
      <c r="E6844" s="191">
        <v>463.14999399999999</v>
      </c>
      <c r="F6844" s="192">
        <v>463.14999399999999</v>
      </c>
      <c r="G6844" s="191">
        <v>245040000</v>
      </c>
      <c r="H6844" s="194">
        <f t="shared" si="212"/>
        <v>-8.8446803384448821E-4</v>
      </c>
      <c r="I6844" s="193"/>
      <c r="J6844" s="197">
        <v>6842</v>
      </c>
      <c r="K6844" s="234"/>
      <c r="L6844" s="234"/>
      <c r="M6844" s="234"/>
      <c r="N6844" s="234"/>
      <c r="O6844" s="234"/>
      <c r="P6844" s="234"/>
      <c r="Q6844" s="7">
        <v>34213</v>
      </c>
      <c r="R6844" s="234">
        <v>0.23660700000000001</v>
      </c>
      <c r="S6844" s="234">
        <v>0.238839</v>
      </c>
      <c r="T6844" s="234">
        <v>0.229911</v>
      </c>
      <c r="U6844" s="234">
        <v>0.23325899999999999</v>
      </c>
      <c r="V6844" s="192">
        <v>0.195826</v>
      </c>
      <c r="W6844" s="234">
        <v>225568000</v>
      </c>
      <c r="X6844" s="194">
        <f t="shared" si="213"/>
        <v>-1.4151442077759974E-2</v>
      </c>
      <c r="Y6844" s="193"/>
      <c r="Z6844" s="197">
        <v>6842</v>
      </c>
    </row>
    <row r="6845" spans="1:26" ht="14.4" x14ac:dyDescent="0.3">
      <c r="A6845" s="7">
        <v>34212</v>
      </c>
      <c r="B6845" s="191">
        <v>461.89999399999999</v>
      </c>
      <c r="C6845" s="191">
        <v>463.55999800000001</v>
      </c>
      <c r="D6845" s="191">
        <v>461.290009</v>
      </c>
      <c r="E6845" s="191">
        <v>463.55999800000001</v>
      </c>
      <c r="F6845" s="192">
        <v>463.55999800000001</v>
      </c>
      <c r="G6845" s="191">
        <v>252830000</v>
      </c>
      <c r="H6845" s="194">
        <f t="shared" si="212"/>
        <v>3.5938601895717172E-3</v>
      </c>
      <c r="I6845" s="193"/>
      <c r="J6845" s="197">
        <v>6843</v>
      </c>
      <c r="K6845" s="234"/>
      <c r="L6845" s="234"/>
      <c r="M6845" s="234"/>
      <c r="N6845" s="234"/>
      <c r="O6845" s="234"/>
      <c r="P6845" s="234"/>
      <c r="Q6845" s="7">
        <v>34212</v>
      </c>
      <c r="R6845" s="234">
        <v>0.23660700000000001</v>
      </c>
      <c r="S6845" s="234">
        <v>0.238839</v>
      </c>
      <c r="T6845" s="234">
        <v>0.23214299999999999</v>
      </c>
      <c r="U6845" s="234">
        <v>0.23660700000000001</v>
      </c>
      <c r="V6845" s="192">
        <v>0.19863700000000001</v>
      </c>
      <c r="W6845" s="234">
        <v>127870400</v>
      </c>
      <c r="X6845" s="194">
        <f t="shared" si="213"/>
        <v>1.9231459959258866E-2</v>
      </c>
      <c r="Y6845" s="193"/>
      <c r="Z6845" s="197">
        <v>6843</v>
      </c>
    </row>
    <row r="6846" spans="1:26" ht="14.4" x14ac:dyDescent="0.3">
      <c r="A6846" s="7">
        <v>34211</v>
      </c>
      <c r="B6846" s="191">
        <v>460.540009</v>
      </c>
      <c r="C6846" s="191">
        <v>462.57998700000002</v>
      </c>
      <c r="D6846" s="191">
        <v>460.27999899999998</v>
      </c>
      <c r="E6846" s="191">
        <v>461.89999399999999</v>
      </c>
      <c r="F6846" s="192">
        <v>461.89999399999999</v>
      </c>
      <c r="G6846" s="191">
        <v>194180000</v>
      </c>
      <c r="H6846" s="194">
        <f t="shared" si="212"/>
        <v>2.9530224810500549E-3</v>
      </c>
      <c r="I6846" s="193"/>
      <c r="J6846" s="197">
        <v>6844</v>
      </c>
      <c r="K6846" s="234"/>
      <c r="L6846" s="234"/>
      <c r="M6846" s="234"/>
      <c r="N6846" s="234"/>
      <c r="O6846" s="234"/>
      <c r="P6846" s="234"/>
      <c r="Q6846" s="7">
        <v>34211</v>
      </c>
      <c r="R6846" s="234">
        <v>0.23660700000000001</v>
      </c>
      <c r="S6846" s="234">
        <v>0.23660700000000001</v>
      </c>
      <c r="T6846" s="234">
        <v>0.23102700000000001</v>
      </c>
      <c r="U6846" s="234">
        <v>0.23214299999999999</v>
      </c>
      <c r="V6846" s="192">
        <v>0.19488900000000001</v>
      </c>
      <c r="W6846" s="234">
        <v>273739200</v>
      </c>
      <c r="X6846" s="194">
        <f t="shared" si="213"/>
        <v>-1.886858943701325E-2</v>
      </c>
      <c r="Y6846" s="193"/>
      <c r="Z6846" s="197">
        <v>6844</v>
      </c>
    </row>
    <row r="6847" spans="1:26" ht="14.4" x14ac:dyDescent="0.3">
      <c r="A6847" s="7">
        <v>34208</v>
      </c>
      <c r="B6847" s="191">
        <v>461.04998799999998</v>
      </c>
      <c r="C6847" s="191">
        <v>461.04998799999998</v>
      </c>
      <c r="D6847" s="191">
        <v>459.19000199999999</v>
      </c>
      <c r="E6847" s="191">
        <v>460.540009</v>
      </c>
      <c r="F6847" s="192">
        <v>460.540009</v>
      </c>
      <c r="G6847" s="191">
        <v>196140000</v>
      </c>
      <c r="H6847" s="194">
        <f t="shared" si="212"/>
        <v>-1.0845045771287931E-3</v>
      </c>
      <c r="I6847" s="193"/>
      <c r="J6847" s="197">
        <v>6845</v>
      </c>
      <c r="K6847" s="234"/>
      <c r="L6847" s="234"/>
      <c r="M6847" s="234"/>
      <c r="N6847" s="234"/>
      <c r="O6847" s="234"/>
      <c r="P6847" s="234"/>
      <c r="Q6847" s="7">
        <v>34208</v>
      </c>
      <c r="R6847" s="234">
        <v>0.24107100000000001</v>
      </c>
      <c r="S6847" s="234">
        <v>0.24107100000000001</v>
      </c>
      <c r="T6847" s="234">
        <v>0.234375</v>
      </c>
      <c r="U6847" s="234">
        <v>0.23660700000000001</v>
      </c>
      <c r="V6847" s="192">
        <v>0.19863700000000001</v>
      </c>
      <c r="W6847" s="234">
        <v>186569600</v>
      </c>
      <c r="X6847" s="194">
        <f t="shared" si="213"/>
        <v>-1.3953973233787283E-2</v>
      </c>
      <c r="Y6847" s="193"/>
      <c r="Z6847" s="197">
        <v>6845</v>
      </c>
    </row>
    <row r="6848" spans="1:26" ht="14.4" x14ac:dyDescent="0.3">
      <c r="A6848" s="7">
        <v>34207</v>
      </c>
      <c r="B6848" s="191">
        <v>460.040009</v>
      </c>
      <c r="C6848" s="191">
        <v>462.86999500000002</v>
      </c>
      <c r="D6848" s="191">
        <v>458.82000699999998</v>
      </c>
      <c r="E6848" s="191">
        <v>461.040009</v>
      </c>
      <c r="F6848" s="192">
        <v>461.040009</v>
      </c>
      <c r="G6848" s="191">
        <v>254070000</v>
      </c>
      <c r="H6848" s="194">
        <f t="shared" si="212"/>
        <v>1.9777106255003192E-3</v>
      </c>
      <c r="I6848" s="193"/>
      <c r="J6848" s="197">
        <v>6846</v>
      </c>
      <c r="K6848" s="234"/>
      <c r="L6848" s="234"/>
      <c r="M6848" s="234"/>
      <c r="N6848" s="234"/>
      <c r="O6848" s="234"/>
      <c r="P6848" s="234"/>
      <c r="Q6848" s="7">
        <v>34207</v>
      </c>
      <c r="R6848" s="234">
        <v>0.24330399999999999</v>
      </c>
      <c r="S6848" s="234">
        <v>0.24330399999999999</v>
      </c>
      <c r="T6848" s="234">
        <v>0.23660700000000001</v>
      </c>
      <c r="U6848" s="234">
        <v>0.239955</v>
      </c>
      <c r="V6848" s="192">
        <v>0.20144799999999999</v>
      </c>
      <c r="W6848" s="234">
        <v>176142400</v>
      </c>
      <c r="X6848" s="194">
        <f t="shared" si="213"/>
        <v>-1.3761939498381996E-2</v>
      </c>
      <c r="Y6848" s="193"/>
      <c r="Z6848" s="197">
        <v>6846</v>
      </c>
    </row>
    <row r="6849" spans="1:26" ht="14.4" x14ac:dyDescent="0.3">
      <c r="A6849" s="7">
        <v>34206</v>
      </c>
      <c r="B6849" s="191">
        <v>459.75</v>
      </c>
      <c r="C6849" s="191">
        <v>462.040009</v>
      </c>
      <c r="D6849" s="191">
        <v>459.29998799999998</v>
      </c>
      <c r="E6849" s="191">
        <v>460.13000499999998</v>
      </c>
      <c r="F6849" s="192">
        <v>460.13000499999998</v>
      </c>
      <c r="G6849" s="191">
        <v>301650000</v>
      </c>
      <c r="H6849" s="194">
        <f t="shared" si="212"/>
        <v>7.8303501449280817E-4</v>
      </c>
      <c r="I6849" s="193"/>
      <c r="J6849" s="197">
        <v>6847</v>
      </c>
      <c r="K6849" s="234"/>
      <c r="L6849" s="234"/>
      <c r="M6849" s="234"/>
      <c r="N6849" s="234"/>
      <c r="O6849" s="234"/>
      <c r="P6849" s="234"/>
      <c r="Q6849" s="7">
        <v>34206</v>
      </c>
      <c r="R6849" s="234">
        <v>0.25</v>
      </c>
      <c r="S6849" s="234">
        <v>0.25223200000000001</v>
      </c>
      <c r="T6849" s="234">
        <v>0.238839</v>
      </c>
      <c r="U6849" s="234">
        <v>0.24330399999999999</v>
      </c>
      <c r="V6849" s="192">
        <v>0.204259</v>
      </c>
      <c r="W6849" s="234">
        <v>145768000</v>
      </c>
      <c r="X6849" s="194">
        <f t="shared" si="213"/>
        <v>-2.6786607649096468E-2</v>
      </c>
      <c r="Y6849" s="193"/>
      <c r="Z6849" s="197">
        <v>6847</v>
      </c>
    </row>
    <row r="6850" spans="1:26" ht="14.4" x14ac:dyDescent="0.3">
      <c r="A6850" s="7">
        <v>34205</v>
      </c>
      <c r="B6850" s="191">
        <v>455.23001099999999</v>
      </c>
      <c r="C6850" s="191">
        <v>459.76998900000001</v>
      </c>
      <c r="D6850" s="191">
        <v>455.040009</v>
      </c>
      <c r="E6850" s="191">
        <v>459.76998900000001</v>
      </c>
      <c r="F6850" s="192">
        <v>459.76998900000001</v>
      </c>
      <c r="G6850" s="191">
        <v>270700000</v>
      </c>
      <c r="H6850" s="194">
        <f t="shared" si="212"/>
        <v>9.972932122878031E-3</v>
      </c>
      <c r="I6850" s="193"/>
      <c r="J6850" s="197">
        <v>6848</v>
      </c>
      <c r="K6850" s="234"/>
      <c r="L6850" s="234"/>
      <c r="M6850" s="234"/>
      <c r="N6850" s="234"/>
      <c r="O6850" s="234"/>
      <c r="P6850" s="234"/>
      <c r="Q6850" s="7">
        <v>34205</v>
      </c>
      <c r="R6850" s="234">
        <v>0.25223200000000001</v>
      </c>
      <c r="S6850" s="234">
        <v>0.25669599999999998</v>
      </c>
      <c r="T6850" s="234">
        <v>0.24776799999999999</v>
      </c>
      <c r="U6850" s="234">
        <v>0.25</v>
      </c>
      <c r="V6850" s="192">
        <v>0.20988100000000001</v>
      </c>
      <c r="W6850" s="234">
        <v>101259200</v>
      </c>
      <c r="X6850" s="194">
        <f t="shared" si="213"/>
        <v>-1.3216293983788673E-2</v>
      </c>
      <c r="Y6850" s="193"/>
      <c r="Z6850" s="197">
        <v>6848</v>
      </c>
    </row>
    <row r="6851" spans="1:26" ht="14.4" x14ac:dyDescent="0.3">
      <c r="A6851" s="7">
        <v>34204</v>
      </c>
      <c r="B6851" s="191">
        <v>456.11999500000002</v>
      </c>
      <c r="C6851" s="191">
        <v>456.11999500000002</v>
      </c>
      <c r="D6851" s="191">
        <v>454.290009</v>
      </c>
      <c r="E6851" s="191">
        <v>455.23001099999999</v>
      </c>
      <c r="F6851" s="192">
        <v>455.23001099999999</v>
      </c>
      <c r="G6851" s="191">
        <v>212500000</v>
      </c>
      <c r="H6851" s="194">
        <f t="shared" si="212"/>
        <v>-2.0387429670401889E-3</v>
      </c>
      <c r="I6851" s="193"/>
      <c r="J6851" s="197">
        <v>6849</v>
      </c>
      <c r="K6851" s="234"/>
      <c r="L6851" s="234"/>
      <c r="M6851" s="234"/>
      <c r="N6851" s="234"/>
      <c r="O6851" s="234"/>
      <c r="P6851" s="234"/>
      <c r="Q6851" s="7">
        <v>34204</v>
      </c>
      <c r="R6851" s="234">
        <v>0.25</v>
      </c>
      <c r="S6851" s="234">
        <v>0.25669599999999998</v>
      </c>
      <c r="T6851" s="234">
        <v>0.245536</v>
      </c>
      <c r="U6851" s="234">
        <v>0.25334800000000002</v>
      </c>
      <c r="V6851" s="192">
        <v>0.21269199999999999</v>
      </c>
      <c r="W6851" s="234">
        <v>91179200</v>
      </c>
      <c r="X6851" s="194">
        <f t="shared" si="213"/>
        <v>1.33933038245481E-2</v>
      </c>
      <c r="Y6851" s="193"/>
      <c r="Z6851" s="197">
        <v>6849</v>
      </c>
    </row>
    <row r="6852" spans="1:26" ht="14.4" x14ac:dyDescent="0.3">
      <c r="A6852" s="7">
        <v>34201</v>
      </c>
      <c r="B6852" s="191">
        <v>456.51001000000002</v>
      </c>
      <c r="C6852" s="191">
        <v>456.67999300000002</v>
      </c>
      <c r="D6852" s="191">
        <v>454.60000600000001</v>
      </c>
      <c r="E6852" s="191">
        <v>456.16000400000001</v>
      </c>
      <c r="F6852" s="192">
        <v>456.16000400000001</v>
      </c>
      <c r="G6852" s="191">
        <v>276800000</v>
      </c>
      <c r="H6852" s="194">
        <f t="shared" ref="H6852:H6915" si="214">(F6852-F6853)/F6853</f>
        <v>-5.9152335328675385E-4</v>
      </c>
      <c r="I6852" s="193"/>
      <c r="J6852" s="197">
        <v>6850</v>
      </c>
      <c r="K6852" s="234"/>
      <c r="L6852" s="234"/>
      <c r="M6852" s="234"/>
      <c r="N6852" s="234"/>
      <c r="O6852" s="234"/>
      <c r="P6852" s="234"/>
      <c r="Q6852" s="7">
        <v>34201</v>
      </c>
      <c r="R6852" s="234">
        <v>0.24776799999999999</v>
      </c>
      <c r="S6852" s="234">
        <v>0.25</v>
      </c>
      <c r="T6852" s="234">
        <v>0.24107100000000001</v>
      </c>
      <c r="U6852" s="234">
        <v>0.25</v>
      </c>
      <c r="V6852" s="192">
        <v>0.20988100000000001</v>
      </c>
      <c r="W6852" s="234">
        <v>99937600</v>
      </c>
      <c r="X6852" s="194">
        <f t="shared" ref="X6852:X6915" si="215">(V6852-V6853)/V6853</f>
        <v>1.8182435611959275E-2</v>
      </c>
      <c r="Y6852" s="193"/>
      <c r="Z6852" s="197">
        <v>6850</v>
      </c>
    </row>
    <row r="6853" spans="1:26" ht="14.4" x14ac:dyDescent="0.3">
      <c r="A6853" s="7">
        <v>34200</v>
      </c>
      <c r="B6853" s="191">
        <v>456.01001000000002</v>
      </c>
      <c r="C6853" s="191">
        <v>456.76001000000002</v>
      </c>
      <c r="D6853" s="191">
        <v>455.20001200000002</v>
      </c>
      <c r="E6853" s="191">
        <v>456.42999300000002</v>
      </c>
      <c r="F6853" s="192">
        <v>456.42999300000002</v>
      </c>
      <c r="G6853" s="191">
        <v>293330000</v>
      </c>
      <c r="H6853" s="194">
        <f t="shared" si="214"/>
        <v>8.5515303987292646E-4</v>
      </c>
      <c r="I6853" s="193"/>
      <c r="J6853" s="197">
        <v>6851</v>
      </c>
      <c r="K6853" s="234"/>
      <c r="L6853" s="234"/>
      <c r="M6853" s="234"/>
      <c r="N6853" s="234"/>
      <c r="O6853" s="234"/>
      <c r="P6853" s="234"/>
      <c r="Q6853" s="7">
        <v>34200</v>
      </c>
      <c r="R6853" s="234">
        <v>0.25669599999999998</v>
      </c>
      <c r="S6853" s="234">
        <v>0.25669599999999998</v>
      </c>
      <c r="T6853" s="234">
        <v>0.245536</v>
      </c>
      <c r="U6853" s="234">
        <v>0.245536</v>
      </c>
      <c r="V6853" s="192">
        <v>0.20613300000000001</v>
      </c>
      <c r="W6853" s="234">
        <v>152129600</v>
      </c>
      <c r="X6853" s="194">
        <f t="shared" si="215"/>
        <v>-3.5088869020591787E-2</v>
      </c>
      <c r="Y6853" s="193"/>
      <c r="Z6853" s="197">
        <v>6851</v>
      </c>
    </row>
    <row r="6854" spans="1:26" ht="14.4" x14ac:dyDescent="0.3">
      <c r="A6854" s="7">
        <v>34199</v>
      </c>
      <c r="B6854" s="191">
        <v>453.209991</v>
      </c>
      <c r="C6854" s="191">
        <v>456.98998999999998</v>
      </c>
      <c r="D6854" s="191">
        <v>453.209991</v>
      </c>
      <c r="E6854" s="191">
        <v>456.040009</v>
      </c>
      <c r="F6854" s="192">
        <v>456.040009</v>
      </c>
      <c r="G6854" s="191">
        <v>312940000</v>
      </c>
      <c r="H6854" s="194">
        <f t="shared" si="214"/>
        <v>6.4220068587159994E-3</v>
      </c>
      <c r="I6854" s="193"/>
      <c r="J6854" s="197">
        <v>6852</v>
      </c>
      <c r="K6854" s="234"/>
      <c r="L6854" s="234"/>
      <c r="M6854" s="234"/>
      <c r="N6854" s="234"/>
      <c r="O6854" s="234"/>
      <c r="P6854" s="234"/>
      <c r="Q6854" s="7">
        <v>34199</v>
      </c>
      <c r="R6854" s="234">
        <v>0.25892900000000002</v>
      </c>
      <c r="S6854" s="234">
        <v>0.265625</v>
      </c>
      <c r="T6854" s="234">
        <v>0.25223200000000001</v>
      </c>
      <c r="U6854" s="234">
        <v>0.25446400000000002</v>
      </c>
      <c r="V6854" s="192">
        <v>0.21362900000000001</v>
      </c>
      <c r="W6854" s="234">
        <v>188720000</v>
      </c>
      <c r="X6854" s="194">
        <f t="shared" si="215"/>
        <v>4.4054313279296882E-3</v>
      </c>
      <c r="Y6854" s="193"/>
      <c r="Z6854" s="197">
        <v>6852</v>
      </c>
    </row>
    <row r="6855" spans="1:26" ht="14.4" x14ac:dyDescent="0.3">
      <c r="A6855" s="7">
        <v>34198</v>
      </c>
      <c r="B6855" s="191">
        <v>452.38000499999998</v>
      </c>
      <c r="C6855" s="191">
        <v>453.70001200000002</v>
      </c>
      <c r="D6855" s="191">
        <v>451.959991</v>
      </c>
      <c r="E6855" s="191">
        <v>453.13000499999998</v>
      </c>
      <c r="F6855" s="192">
        <v>453.13000499999998</v>
      </c>
      <c r="G6855" s="191">
        <v>261320000</v>
      </c>
      <c r="H6855" s="194">
        <f t="shared" si="214"/>
        <v>1.6578982088299857E-3</v>
      </c>
      <c r="I6855" s="193"/>
      <c r="J6855" s="197">
        <v>6853</v>
      </c>
      <c r="K6855" s="234"/>
      <c r="L6855" s="234"/>
      <c r="M6855" s="234"/>
      <c r="N6855" s="234"/>
      <c r="O6855" s="234"/>
      <c r="P6855" s="234"/>
      <c r="Q6855" s="7">
        <v>34198</v>
      </c>
      <c r="R6855" s="234">
        <v>0.24776799999999999</v>
      </c>
      <c r="S6855" s="234">
        <v>0.25446400000000002</v>
      </c>
      <c r="T6855" s="234">
        <v>0.24330399999999999</v>
      </c>
      <c r="U6855" s="234">
        <v>0.25334800000000002</v>
      </c>
      <c r="V6855" s="192">
        <v>0.21269199999999999</v>
      </c>
      <c r="W6855" s="234">
        <v>108180800</v>
      </c>
      <c r="X6855" s="194">
        <f t="shared" si="215"/>
        <v>3.1819262320928632E-2</v>
      </c>
      <c r="Y6855" s="193"/>
      <c r="Z6855" s="197">
        <v>6853</v>
      </c>
    </row>
    <row r="6856" spans="1:26" ht="14.4" x14ac:dyDescent="0.3">
      <c r="A6856" s="7">
        <v>34197</v>
      </c>
      <c r="B6856" s="191">
        <v>450.25</v>
      </c>
      <c r="C6856" s="191">
        <v>453.41000400000001</v>
      </c>
      <c r="D6856" s="191">
        <v>450.25</v>
      </c>
      <c r="E6856" s="191">
        <v>452.38000499999998</v>
      </c>
      <c r="F6856" s="192">
        <v>452.38000499999998</v>
      </c>
      <c r="G6856" s="191">
        <v>233640000</v>
      </c>
      <c r="H6856" s="194">
        <f t="shared" si="214"/>
        <v>4.9762072363195202E-3</v>
      </c>
      <c r="I6856" s="193"/>
      <c r="J6856" s="197">
        <v>6854</v>
      </c>
      <c r="K6856" s="234"/>
      <c r="L6856" s="234"/>
      <c r="M6856" s="234"/>
      <c r="N6856" s="234"/>
      <c r="O6856" s="234"/>
      <c r="P6856" s="234"/>
      <c r="Q6856" s="7">
        <v>34197</v>
      </c>
      <c r="R6856" s="234">
        <v>0.245536</v>
      </c>
      <c r="S6856" s="234">
        <v>0.25</v>
      </c>
      <c r="T6856" s="234">
        <v>0.24330399999999999</v>
      </c>
      <c r="U6856" s="234">
        <v>0.245536</v>
      </c>
      <c r="V6856" s="192">
        <v>0.20613300000000001</v>
      </c>
      <c r="W6856" s="234">
        <v>102446400</v>
      </c>
      <c r="X6856" s="194">
        <f t="shared" si="215"/>
        <v>8.9819773076584355E-3</v>
      </c>
      <c r="Y6856" s="193"/>
      <c r="Z6856" s="197">
        <v>6854</v>
      </c>
    </row>
    <row r="6857" spans="1:26" ht="14.4" x14ac:dyDescent="0.3">
      <c r="A6857" s="7">
        <v>34194</v>
      </c>
      <c r="B6857" s="191">
        <v>448.97000100000002</v>
      </c>
      <c r="C6857" s="191">
        <v>450.25</v>
      </c>
      <c r="D6857" s="191">
        <v>448.97000100000002</v>
      </c>
      <c r="E6857" s="191">
        <v>450.14001500000001</v>
      </c>
      <c r="F6857" s="192">
        <v>450.14001500000001</v>
      </c>
      <c r="G6857" s="191">
        <v>214370000</v>
      </c>
      <c r="H6857" s="194">
        <f t="shared" si="214"/>
        <v>2.6283500170508579E-3</v>
      </c>
      <c r="I6857" s="193"/>
      <c r="J6857" s="197">
        <v>6855</v>
      </c>
      <c r="K6857" s="234"/>
      <c r="L6857" s="234"/>
      <c r="M6857" s="234"/>
      <c r="N6857" s="234"/>
      <c r="O6857" s="234"/>
      <c r="P6857" s="234"/>
      <c r="Q6857" s="7">
        <v>34194</v>
      </c>
      <c r="R6857" s="234">
        <v>0.23660700000000001</v>
      </c>
      <c r="S6857" s="234">
        <v>0.24776799999999999</v>
      </c>
      <c r="T6857" s="234">
        <v>0.234375</v>
      </c>
      <c r="U6857" s="234">
        <v>0.24442</v>
      </c>
      <c r="V6857" s="192">
        <v>0.20429800000000001</v>
      </c>
      <c r="W6857" s="234">
        <v>138812800</v>
      </c>
      <c r="X6857" s="194">
        <f t="shared" si="215"/>
        <v>3.3018486307188261E-2</v>
      </c>
      <c r="Y6857" s="193"/>
      <c r="Z6857" s="197">
        <v>6855</v>
      </c>
    </row>
    <row r="6858" spans="1:26" ht="14.4" x14ac:dyDescent="0.3">
      <c r="A6858" s="7">
        <v>34193</v>
      </c>
      <c r="B6858" s="191">
        <v>450.47000100000002</v>
      </c>
      <c r="C6858" s="191">
        <v>451.63000499999998</v>
      </c>
      <c r="D6858" s="191">
        <v>447.52999899999998</v>
      </c>
      <c r="E6858" s="191">
        <v>448.959991</v>
      </c>
      <c r="F6858" s="192">
        <v>448.959991</v>
      </c>
      <c r="G6858" s="191">
        <v>278530000</v>
      </c>
      <c r="H6858" s="194">
        <f t="shared" si="214"/>
        <v>-3.329929472027184E-3</v>
      </c>
      <c r="I6858" s="193"/>
      <c r="J6858" s="197">
        <v>6856</v>
      </c>
      <c r="K6858" s="234"/>
      <c r="L6858" s="234"/>
      <c r="M6858" s="234"/>
      <c r="N6858" s="234"/>
      <c r="O6858" s="234"/>
      <c r="P6858" s="234"/>
      <c r="Q6858" s="7">
        <v>34193</v>
      </c>
      <c r="R6858" s="234">
        <v>0.245536</v>
      </c>
      <c r="S6858" s="234">
        <v>0.24776799999999999</v>
      </c>
      <c r="T6858" s="234">
        <v>0.23214299999999999</v>
      </c>
      <c r="U6858" s="234">
        <v>0.23660700000000001</v>
      </c>
      <c r="V6858" s="192">
        <v>0.197768</v>
      </c>
      <c r="W6858" s="234">
        <v>338172800</v>
      </c>
      <c r="X6858" s="194">
        <f t="shared" si="215"/>
        <v>-3.6359206743653442E-2</v>
      </c>
      <c r="Y6858" s="193"/>
      <c r="Z6858" s="197">
        <v>6856</v>
      </c>
    </row>
    <row r="6859" spans="1:26" ht="14.4" x14ac:dyDescent="0.3">
      <c r="A6859" s="7">
        <v>34192</v>
      </c>
      <c r="B6859" s="191">
        <v>449.60000600000001</v>
      </c>
      <c r="C6859" s="191">
        <v>451</v>
      </c>
      <c r="D6859" s="191">
        <v>449.60000600000001</v>
      </c>
      <c r="E6859" s="191">
        <v>450.459991</v>
      </c>
      <c r="F6859" s="192">
        <v>450.459991</v>
      </c>
      <c r="G6859" s="191">
        <v>268330000</v>
      </c>
      <c r="H6859" s="194">
        <f t="shared" si="214"/>
        <v>2.2471442274652493E-3</v>
      </c>
      <c r="I6859" s="193"/>
      <c r="J6859" s="197">
        <v>6857</v>
      </c>
      <c r="K6859" s="234"/>
      <c r="L6859" s="234"/>
      <c r="M6859" s="234"/>
      <c r="N6859" s="234"/>
      <c r="O6859" s="234"/>
      <c r="P6859" s="234"/>
      <c r="Q6859" s="7">
        <v>34192</v>
      </c>
      <c r="R6859" s="234">
        <v>0.25446400000000002</v>
      </c>
      <c r="S6859" s="234">
        <v>0.25446400000000002</v>
      </c>
      <c r="T6859" s="234">
        <v>0.24107100000000001</v>
      </c>
      <c r="U6859" s="234">
        <v>0.245536</v>
      </c>
      <c r="V6859" s="192">
        <v>0.20523</v>
      </c>
      <c r="W6859" s="234">
        <v>166969600</v>
      </c>
      <c r="X6859" s="194">
        <f t="shared" si="215"/>
        <v>-3.50881317203669E-2</v>
      </c>
      <c r="Y6859" s="193"/>
      <c r="Z6859" s="197">
        <v>6857</v>
      </c>
    </row>
    <row r="6860" spans="1:26" ht="14.4" x14ac:dyDescent="0.3">
      <c r="A6860" s="7">
        <v>34191</v>
      </c>
      <c r="B6860" s="191">
        <v>450.709991</v>
      </c>
      <c r="C6860" s="191">
        <v>450.709991</v>
      </c>
      <c r="D6860" s="191">
        <v>449.10000600000001</v>
      </c>
      <c r="E6860" s="191">
        <v>449.45001200000002</v>
      </c>
      <c r="F6860" s="192">
        <v>449.45001200000002</v>
      </c>
      <c r="G6860" s="191">
        <v>255520000</v>
      </c>
      <c r="H6860" s="194">
        <f t="shared" si="214"/>
        <v>-2.81768946836688E-3</v>
      </c>
      <c r="I6860" s="193"/>
      <c r="J6860" s="197">
        <v>6858</v>
      </c>
      <c r="K6860" s="234"/>
      <c r="L6860" s="234"/>
      <c r="M6860" s="234"/>
      <c r="N6860" s="234"/>
      <c r="O6860" s="234"/>
      <c r="P6860" s="234"/>
      <c r="Q6860" s="7">
        <v>34191</v>
      </c>
      <c r="R6860" s="234">
        <v>0.26339299999999999</v>
      </c>
      <c r="S6860" s="234">
        <v>0.265625</v>
      </c>
      <c r="T6860" s="234">
        <v>0.25223200000000001</v>
      </c>
      <c r="U6860" s="234">
        <v>0.25446400000000002</v>
      </c>
      <c r="V6860" s="192">
        <v>0.21269299999999999</v>
      </c>
      <c r="W6860" s="234">
        <v>152779200</v>
      </c>
      <c r="X6860" s="194">
        <f t="shared" si="215"/>
        <v>-4.2018358541045499E-2</v>
      </c>
      <c r="Y6860" s="193"/>
      <c r="Z6860" s="197">
        <v>6858</v>
      </c>
    </row>
    <row r="6861" spans="1:26" ht="14.4" x14ac:dyDescent="0.3">
      <c r="A6861" s="7">
        <v>34190</v>
      </c>
      <c r="B6861" s="191">
        <v>448.67999300000002</v>
      </c>
      <c r="C6861" s="191">
        <v>451.51001000000002</v>
      </c>
      <c r="D6861" s="191">
        <v>448.30999800000001</v>
      </c>
      <c r="E6861" s="191">
        <v>450.72000100000002</v>
      </c>
      <c r="F6861" s="192">
        <v>450.72000100000002</v>
      </c>
      <c r="G6861" s="191">
        <v>232750000</v>
      </c>
      <c r="H6861" s="194">
        <f t="shared" si="214"/>
        <v>4.5466881336962139E-3</v>
      </c>
      <c r="I6861" s="193"/>
      <c r="J6861" s="197">
        <v>6859</v>
      </c>
      <c r="K6861" s="234"/>
      <c r="L6861" s="234"/>
      <c r="M6861" s="234"/>
      <c r="N6861" s="234"/>
      <c r="O6861" s="234"/>
      <c r="P6861" s="234"/>
      <c r="Q6861" s="7">
        <v>34190</v>
      </c>
      <c r="R6861" s="234">
        <v>0.26116099999999998</v>
      </c>
      <c r="S6861" s="234">
        <v>0.27008900000000002</v>
      </c>
      <c r="T6861" s="234">
        <v>0.25892900000000002</v>
      </c>
      <c r="U6861" s="234">
        <v>0.265625</v>
      </c>
      <c r="V6861" s="192">
        <v>0.222022</v>
      </c>
      <c r="W6861" s="234">
        <v>161414400</v>
      </c>
      <c r="X6861" s="194">
        <f t="shared" si="215"/>
        <v>1.709186361325013E-2</v>
      </c>
      <c r="Y6861" s="193"/>
      <c r="Z6861" s="197">
        <v>6859</v>
      </c>
    </row>
    <row r="6862" spans="1:26" ht="14.4" x14ac:dyDescent="0.3">
      <c r="A6862" s="7">
        <v>34187</v>
      </c>
      <c r="B6862" s="191">
        <v>448.13000499999998</v>
      </c>
      <c r="C6862" s="191">
        <v>449.26001000000002</v>
      </c>
      <c r="D6862" s="191">
        <v>447.86999500000002</v>
      </c>
      <c r="E6862" s="191">
        <v>448.67999300000002</v>
      </c>
      <c r="F6862" s="192">
        <v>448.67999300000002</v>
      </c>
      <c r="G6862" s="191">
        <v>221170000</v>
      </c>
      <c r="H6862" s="194">
        <f t="shared" si="214"/>
        <v>1.2272956371221823E-3</v>
      </c>
      <c r="I6862" s="193"/>
      <c r="J6862" s="197">
        <v>6860</v>
      </c>
      <c r="K6862" s="234"/>
      <c r="L6862" s="234"/>
      <c r="M6862" s="234"/>
      <c r="N6862" s="234"/>
      <c r="O6862" s="234"/>
      <c r="P6862" s="234"/>
      <c r="Q6862" s="7">
        <v>34187</v>
      </c>
      <c r="R6862" s="234">
        <v>0.26116099999999998</v>
      </c>
      <c r="S6862" s="234">
        <v>0.27008900000000002</v>
      </c>
      <c r="T6862" s="234">
        <v>0.26116099999999998</v>
      </c>
      <c r="U6862" s="234">
        <v>0.26116099999999998</v>
      </c>
      <c r="V6862" s="192">
        <v>0.21829100000000001</v>
      </c>
      <c r="W6862" s="234">
        <v>125921600</v>
      </c>
      <c r="X6862" s="194">
        <f t="shared" si="215"/>
        <v>-8.4712658296843043E-3</v>
      </c>
      <c r="Y6862" s="193"/>
      <c r="Z6862" s="197">
        <v>6860</v>
      </c>
    </row>
    <row r="6863" spans="1:26" ht="14.4" x14ac:dyDescent="0.3">
      <c r="A6863" s="7">
        <v>34186</v>
      </c>
      <c r="B6863" s="191">
        <v>448.54998799999998</v>
      </c>
      <c r="C6863" s="191">
        <v>449.60998499999999</v>
      </c>
      <c r="D6863" s="191">
        <v>446.94000199999999</v>
      </c>
      <c r="E6863" s="191">
        <v>448.13000499999998</v>
      </c>
      <c r="F6863" s="192">
        <v>448.13000499999998</v>
      </c>
      <c r="G6863" s="191">
        <v>261900000</v>
      </c>
      <c r="H6863" s="194">
        <f t="shared" si="214"/>
        <v>-9.1408568193080612E-4</v>
      </c>
      <c r="I6863" s="193"/>
      <c r="J6863" s="197">
        <v>6861</v>
      </c>
      <c r="K6863" s="234"/>
      <c r="L6863" s="234"/>
      <c r="M6863" s="234"/>
      <c r="N6863" s="234"/>
      <c r="O6863" s="234"/>
      <c r="P6863" s="234"/>
      <c r="Q6863" s="7">
        <v>34186</v>
      </c>
      <c r="R6863" s="234">
        <v>0.27455400000000002</v>
      </c>
      <c r="S6863" s="234">
        <v>0.27455400000000002</v>
      </c>
      <c r="T6863" s="234">
        <v>0.25892900000000002</v>
      </c>
      <c r="U6863" s="234">
        <v>0.26339299999999999</v>
      </c>
      <c r="V6863" s="192">
        <v>0.22015599999999999</v>
      </c>
      <c r="W6863" s="234">
        <v>209372800</v>
      </c>
      <c r="X6863" s="194">
        <f t="shared" si="215"/>
        <v>-2.4796902823427357E-2</v>
      </c>
      <c r="Y6863" s="193"/>
      <c r="Z6863" s="197">
        <v>6861</v>
      </c>
    </row>
    <row r="6864" spans="1:26" ht="14.4" x14ac:dyDescent="0.3">
      <c r="A6864" s="7">
        <v>34185</v>
      </c>
      <c r="B6864" s="191">
        <v>449.26998900000001</v>
      </c>
      <c r="C6864" s="191">
        <v>449.72000100000002</v>
      </c>
      <c r="D6864" s="191">
        <v>447.92999300000002</v>
      </c>
      <c r="E6864" s="191">
        <v>448.540009</v>
      </c>
      <c r="F6864" s="192">
        <v>448.540009</v>
      </c>
      <c r="G6864" s="191">
        <v>230040000</v>
      </c>
      <c r="H6864" s="194">
        <f t="shared" si="214"/>
        <v>-1.6248136262669703E-3</v>
      </c>
      <c r="I6864" s="193"/>
      <c r="J6864" s="197">
        <v>6862</v>
      </c>
      <c r="K6864" s="234"/>
      <c r="L6864" s="234"/>
      <c r="M6864" s="234"/>
      <c r="N6864" s="234"/>
      <c r="O6864" s="234"/>
      <c r="P6864" s="234"/>
      <c r="Q6864" s="7">
        <v>34185</v>
      </c>
      <c r="R6864" s="234">
        <v>0.26116099999999998</v>
      </c>
      <c r="S6864" s="234">
        <v>0.27232099999999998</v>
      </c>
      <c r="T6864" s="234">
        <v>0.25892900000000002</v>
      </c>
      <c r="U6864" s="234">
        <v>0.27008900000000002</v>
      </c>
      <c r="V6864" s="192">
        <v>0.22575400000000001</v>
      </c>
      <c r="W6864" s="234">
        <v>242995200</v>
      </c>
      <c r="X6864" s="194">
        <f t="shared" si="215"/>
        <v>4.3105001732701875E-2</v>
      </c>
      <c r="Y6864" s="193"/>
      <c r="Z6864" s="197">
        <v>6862</v>
      </c>
    </row>
    <row r="6865" spans="1:26" ht="14.4" x14ac:dyDescent="0.3">
      <c r="A6865" s="7">
        <v>34184</v>
      </c>
      <c r="B6865" s="191">
        <v>450.14999399999999</v>
      </c>
      <c r="C6865" s="191">
        <v>450.42999300000002</v>
      </c>
      <c r="D6865" s="191">
        <v>447.58999599999999</v>
      </c>
      <c r="E6865" s="191">
        <v>449.26998900000001</v>
      </c>
      <c r="F6865" s="192">
        <v>449.26998900000001</v>
      </c>
      <c r="G6865" s="191">
        <v>253110000</v>
      </c>
      <c r="H6865" s="194">
        <f t="shared" si="214"/>
        <v>-1.9549150543807024E-3</v>
      </c>
      <c r="I6865" s="193"/>
      <c r="J6865" s="197">
        <v>6863</v>
      </c>
      <c r="K6865" s="234"/>
      <c r="L6865" s="234"/>
      <c r="M6865" s="234"/>
      <c r="N6865" s="234"/>
      <c r="O6865" s="234"/>
      <c r="P6865" s="234"/>
      <c r="Q6865" s="7">
        <v>34184</v>
      </c>
      <c r="R6865" s="234">
        <v>0.25892900000000002</v>
      </c>
      <c r="S6865" s="234">
        <v>0.26116099999999998</v>
      </c>
      <c r="T6865" s="234">
        <v>0.25669599999999998</v>
      </c>
      <c r="U6865" s="234">
        <v>0.25892900000000002</v>
      </c>
      <c r="V6865" s="192">
        <v>0.21642500000000001</v>
      </c>
      <c r="W6865" s="234">
        <v>176478400</v>
      </c>
      <c r="X6865" s="194">
        <f t="shared" si="215"/>
        <v>1.7546416666274926E-2</v>
      </c>
      <c r="Y6865" s="193"/>
      <c r="Z6865" s="197">
        <v>6863</v>
      </c>
    </row>
    <row r="6866" spans="1:26" ht="14.4" x14ac:dyDescent="0.3">
      <c r="A6866" s="7">
        <v>34183</v>
      </c>
      <c r="B6866" s="191">
        <v>448.13000499999998</v>
      </c>
      <c r="C6866" s="191">
        <v>450.14999399999999</v>
      </c>
      <c r="D6866" s="191">
        <v>448.02999899999998</v>
      </c>
      <c r="E6866" s="191">
        <v>450.14999399999999</v>
      </c>
      <c r="F6866" s="192">
        <v>450.14999399999999</v>
      </c>
      <c r="G6866" s="191">
        <v>230380000</v>
      </c>
      <c r="H6866" s="194">
        <f t="shared" si="214"/>
        <v>4.5075959597929835E-3</v>
      </c>
      <c r="I6866" s="193"/>
      <c r="J6866" s="197">
        <v>6864</v>
      </c>
      <c r="K6866" s="234"/>
      <c r="L6866" s="234"/>
      <c r="M6866" s="234"/>
      <c r="N6866" s="234"/>
      <c r="O6866" s="234"/>
      <c r="P6866" s="234"/>
      <c r="Q6866" s="7">
        <v>34183</v>
      </c>
      <c r="R6866" s="234">
        <v>0.25223200000000001</v>
      </c>
      <c r="S6866" s="234">
        <v>0.26116099999999998</v>
      </c>
      <c r="T6866" s="234">
        <v>0.25</v>
      </c>
      <c r="U6866" s="234">
        <v>0.25446400000000002</v>
      </c>
      <c r="V6866" s="192">
        <v>0.21269299999999999</v>
      </c>
      <c r="W6866" s="234">
        <v>216305600</v>
      </c>
      <c r="X6866" s="194">
        <f t="shared" si="215"/>
        <v>2.7026113493259122E-2</v>
      </c>
      <c r="Y6866" s="193"/>
      <c r="Z6866" s="197">
        <v>6864</v>
      </c>
    </row>
    <row r="6867" spans="1:26" ht="14.4" x14ac:dyDescent="0.3">
      <c r="A6867" s="7">
        <v>34180</v>
      </c>
      <c r="B6867" s="191">
        <v>450.19000199999999</v>
      </c>
      <c r="C6867" s="191">
        <v>450.22000100000002</v>
      </c>
      <c r="D6867" s="191">
        <v>446.98001099999999</v>
      </c>
      <c r="E6867" s="191">
        <v>448.13000499999998</v>
      </c>
      <c r="F6867" s="192">
        <v>448.13000499999998</v>
      </c>
      <c r="G6867" s="191">
        <v>254420000</v>
      </c>
      <c r="H6867" s="194">
        <f t="shared" si="214"/>
        <v>-4.686356269686295E-3</v>
      </c>
      <c r="I6867" s="193"/>
      <c r="J6867" s="197">
        <v>6865</v>
      </c>
      <c r="K6867" s="234"/>
      <c r="L6867" s="234"/>
      <c r="M6867" s="234"/>
      <c r="N6867" s="234"/>
      <c r="O6867" s="234"/>
      <c r="P6867" s="234"/>
      <c r="Q6867" s="7">
        <v>34180</v>
      </c>
      <c r="R6867" s="234">
        <v>0.245536</v>
      </c>
      <c r="S6867" s="234">
        <v>0.25223200000000001</v>
      </c>
      <c r="T6867" s="234">
        <v>0.24107100000000001</v>
      </c>
      <c r="U6867" s="234">
        <v>0.24776799999999999</v>
      </c>
      <c r="V6867" s="192">
        <v>0.207096</v>
      </c>
      <c r="W6867" s="234">
        <v>214446400</v>
      </c>
      <c r="X6867" s="194">
        <f t="shared" si="215"/>
        <v>1.8346323113613516E-2</v>
      </c>
      <c r="Y6867" s="193"/>
      <c r="Z6867" s="197">
        <v>6865</v>
      </c>
    </row>
    <row r="6868" spans="1:26" ht="14.4" x14ac:dyDescent="0.3">
      <c r="A6868" s="7">
        <v>34179</v>
      </c>
      <c r="B6868" s="191">
        <v>447.19000199999999</v>
      </c>
      <c r="C6868" s="191">
        <v>450.76998900000001</v>
      </c>
      <c r="D6868" s="191">
        <v>447.19000199999999</v>
      </c>
      <c r="E6868" s="191">
        <v>450.23998999999998</v>
      </c>
      <c r="F6868" s="192">
        <v>450.23998999999998</v>
      </c>
      <c r="G6868" s="191">
        <v>261240000</v>
      </c>
      <c r="H6868" s="194">
        <f t="shared" si="214"/>
        <v>6.820340317000166E-3</v>
      </c>
      <c r="I6868" s="193"/>
      <c r="J6868" s="197">
        <v>6866</v>
      </c>
      <c r="K6868" s="234"/>
      <c r="L6868" s="234"/>
      <c r="M6868" s="234"/>
      <c r="N6868" s="234"/>
      <c r="O6868" s="234"/>
      <c r="P6868" s="234"/>
      <c r="Q6868" s="7">
        <v>34179</v>
      </c>
      <c r="R6868" s="234">
        <v>0.24107100000000001</v>
      </c>
      <c r="S6868" s="234">
        <v>0.245536</v>
      </c>
      <c r="T6868" s="234">
        <v>0.238839</v>
      </c>
      <c r="U6868" s="234">
        <v>0.24330399999999999</v>
      </c>
      <c r="V6868" s="192">
        <v>0.20336499999999999</v>
      </c>
      <c r="W6868" s="234">
        <v>121374400</v>
      </c>
      <c r="X6868" s="194">
        <f t="shared" si="215"/>
        <v>1.3955505918251329E-2</v>
      </c>
      <c r="Y6868" s="193"/>
      <c r="Z6868" s="197">
        <v>6866</v>
      </c>
    </row>
    <row r="6869" spans="1:26" ht="14.4" x14ac:dyDescent="0.3">
      <c r="A6869" s="7">
        <v>34178</v>
      </c>
      <c r="B6869" s="191">
        <v>448.25</v>
      </c>
      <c r="C6869" s="191">
        <v>448.60998499999999</v>
      </c>
      <c r="D6869" s="191">
        <v>446.58999599999999</v>
      </c>
      <c r="E6869" s="191">
        <v>447.19000199999999</v>
      </c>
      <c r="F6869" s="192">
        <v>447.19000199999999</v>
      </c>
      <c r="G6869" s="191">
        <v>273100000</v>
      </c>
      <c r="H6869" s="194">
        <f t="shared" si="214"/>
        <v>-2.3424683728017772E-3</v>
      </c>
      <c r="I6869" s="193"/>
      <c r="J6869" s="197">
        <v>6867</v>
      </c>
      <c r="K6869" s="234"/>
      <c r="L6869" s="234"/>
      <c r="M6869" s="234"/>
      <c r="N6869" s="234"/>
      <c r="O6869" s="234"/>
      <c r="P6869" s="234"/>
      <c r="Q6869" s="7">
        <v>34178</v>
      </c>
      <c r="R6869" s="234">
        <v>0.234375</v>
      </c>
      <c r="S6869" s="234">
        <v>0.24107100000000001</v>
      </c>
      <c r="T6869" s="234">
        <v>0.234375</v>
      </c>
      <c r="U6869" s="234">
        <v>0.239955</v>
      </c>
      <c r="V6869" s="192">
        <v>0.20056599999999999</v>
      </c>
      <c r="W6869" s="234">
        <v>91795200</v>
      </c>
      <c r="X6869" s="194">
        <f t="shared" si="215"/>
        <v>1.4147890457505738E-2</v>
      </c>
      <c r="Y6869" s="193"/>
      <c r="Z6869" s="197">
        <v>6867</v>
      </c>
    </row>
    <row r="6870" spans="1:26" ht="14.4" x14ac:dyDescent="0.3">
      <c r="A6870" s="7">
        <v>34177</v>
      </c>
      <c r="B6870" s="191">
        <v>449</v>
      </c>
      <c r="C6870" s="191">
        <v>449.44000199999999</v>
      </c>
      <c r="D6870" s="191">
        <v>446.76001000000002</v>
      </c>
      <c r="E6870" s="191">
        <v>448.23998999999998</v>
      </c>
      <c r="F6870" s="192">
        <v>448.23998999999998</v>
      </c>
      <c r="G6870" s="191">
        <v>256750000</v>
      </c>
      <c r="H6870" s="194">
        <f t="shared" si="214"/>
        <v>-1.8927297592262725E-3</v>
      </c>
      <c r="I6870" s="193"/>
      <c r="J6870" s="197">
        <v>6868</v>
      </c>
      <c r="K6870" s="234"/>
      <c r="L6870" s="234"/>
      <c r="M6870" s="234"/>
      <c r="N6870" s="234"/>
      <c r="O6870" s="234"/>
      <c r="P6870" s="234"/>
      <c r="Q6870" s="7">
        <v>34177</v>
      </c>
      <c r="R6870" s="234">
        <v>0.238839</v>
      </c>
      <c r="S6870" s="234">
        <v>0.245536</v>
      </c>
      <c r="T6870" s="234">
        <v>0.234375</v>
      </c>
      <c r="U6870" s="234">
        <v>0.23660700000000001</v>
      </c>
      <c r="V6870" s="192">
        <v>0.197768</v>
      </c>
      <c r="W6870" s="234">
        <v>198609600</v>
      </c>
      <c r="X6870" s="194">
        <f t="shared" si="215"/>
        <v>-1.395052002831983E-2</v>
      </c>
      <c r="Y6870" s="193"/>
      <c r="Z6870" s="197">
        <v>6868</v>
      </c>
    </row>
    <row r="6871" spans="1:26" ht="14.4" x14ac:dyDescent="0.3">
      <c r="A6871" s="7">
        <v>34176</v>
      </c>
      <c r="B6871" s="191">
        <v>447.05999800000001</v>
      </c>
      <c r="C6871" s="191">
        <v>449.5</v>
      </c>
      <c r="D6871" s="191">
        <v>447.040009</v>
      </c>
      <c r="E6871" s="191">
        <v>449.08999599999999</v>
      </c>
      <c r="F6871" s="192">
        <v>449.08999599999999</v>
      </c>
      <c r="G6871" s="191">
        <v>222580000</v>
      </c>
      <c r="H6871" s="194">
        <f t="shared" si="214"/>
        <v>4.4508834115291364E-3</v>
      </c>
      <c r="I6871" s="193"/>
      <c r="J6871" s="197">
        <v>6869</v>
      </c>
      <c r="K6871" s="234"/>
      <c r="L6871" s="234"/>
      <c r="M6871" s="234"/>
      <c r="N6871" s="234"/>
      <c r="O6871" s="234"/>
      <c r="P6871" s="234"/>
      <c r="Q6871" s="7">
        <v>34176</v>
      </c>
      <c r="R6871" s="234">
        <v>0.238839</v>
      </c>
      <c r="S6871" s="234">
        <v>0.245536</v>
      </c>
      <c r="T6871" s="234">
        <v>0.23214299999999999</v>
      </c>
      <c r="U6871" s="234">
        <v>0.239955</v>
      </c>
      <c r="V6871" s="192">
        <v>0.20056599999999999</v>
      </c>
      <c r="W6871" s="234">
        <v>152824000</v>
      </c>
      <c r="X6871" s="194">
        <f t="shared" si="215"/>
        <v>2.3807822278486192E-2</v>
      </c>
      <c r="Y6871" s="193"/>
      <c r="Z6871" s="197">
        <v>6869</v>
      </c>
    </row>
    <row r="6872" spans="1:26" ht="14.4" x14ac:dyDescent="0.3">
      <c r="A6872" s="7">
        <v>34173</v>
      </c>
      <c r="B6872" s="191">
        <v>444.540009</v>
      </c>
      <c r="C6872" s="191">
        <v>447.10000600000001</v>
      </c>
      <c r="D6872" s="191">
        <v>444.540009</v>
      </c>
      <c r="E6872" s="191">
        <v>447.10000600000001</v>
      </c>
      <c r="F6872" s="192">
        <v>447.10000600000001</v>
      </c>
      <c r="G6872" s="191">
        <v>222170000</v>
      </c>
      <c r="H6872" s="194">
        <f t="shared" si="214"/>
        <v>5.8266314407632459E-3</v>
      </c>
      <c r="I6872" s="193"/>
      <c r="J6872" s="197">
        <v>6870</v>
      </c>
      <c r="K6872" s="234"/>
      <c r="L6872" s="234"/>
      <c r="M6872" s="234"/>
      <c r="N6872" s="234"/>
      <c r="O6872" s="234"/>
      <c r="P6872" s="234"/>
      <c r="Q6872" s="7">
        <v>34173</v>
      </c>
      <c r="R6872" s="234">
        <v>0.24107100000000001</v>
      </c>
      <c r="S6872" s="234">
        <v>0.245536</v>
      </c>
      <c r="T6872" s="234">
        <v>0.23214299999999999</v>
      </c>
      <c r="U6872" s="234">
        <v>0.234375</v>
      </c>
      <c r="V6872" s="192">
        <v>0.19590199999999999</v>
      </c>
      <c r="W6872" s="234">
        <v>233777600</v>
      </c>
      <c r="X6872" s="194">
        <f t="shared" si="215"/>
        <v>-9.4352979248412613E-3</v>
      </c>
      <c r="Y6872" s="193"/>
      <c r="Z6872" s="197">
        <v>6870</v>
      </c>
    </row>
    <row r="6873" spans="1:26" ht="14.4" x14ac:dyDescent="0.3">
      <c r="A6873" s="7">
        <v>34172</v>
      </c>
      <c r="B6873" s="191">
        <v>447.17999300000002</v>
      </c>
      <c r="C6873" s="191">
        <v>447.23001099999999</v>
      </c>
      <c r="D6873" s="191">
        <v>443.72000100000002</v>
      </c>
      <c r="E6873" s="191">
        <v>444.51001000000002</v>
      </c>
      <c r="F6873" s="192">
        <v>444.51001000000002</v>
      </c>
      <c r="G6873" s="191">
        <v>249630000</v>
      </c>
      <c r="H6873" s="194">
        <f t="shared" si="214"/>
        <v>-5.9707121109955422E-3</v>
      </c>
      <c r="I6873" s="193"/>
      <c r="J6873" s="197">
        <v>6871</v>
      </c>
      <c r="K6873" s="234"/>
      <c r="L6873" s="234"/>
      <c r="M6873" s="234"/>
      <c r="N6873" s="234"/>
      <c r="O6873" s="234"/>
      <c r="P6873" s="234"/>
      <c r="Q6873" s="7">
        <v>34172</v>
      </c>
      <c r="R6873" s="234">
        <v>0.23214299999999999</v>
      </c>
      <c r="S6873" s="234">
        <v>0.24107100000000001</v>
      </c>
      <c r="T6873" s="234">
        <v>0.229911</v>
      </c>
      <c r="U6873" s="234">
        <v>0.23660700000000001</v>
      </c>
      <c r="V6873" s="192">
        <v>0.197768</v>
      </c>
      <c r="W6873" s="234">
        <v>211176000</v>
      </c>
      <c r="X6873" s="194">
        <f t="shared" si="215"/>
        <v>9.5251707486396602E-3</v>
      </c>
      <c r="Y6873" s="193"/>
      <c r="Z6873" s="197">
        <v>6871</v>
      </c>
    </row>
    <row r="6874" spans="1:26" ht="14.4" x14ac:dyDescent="0.3">
      <c r="A6874" s="7">
        <v>34171</v>
      </c>
      <c r="B6874" s="191">
        <v>447.27999899999998</v>
      </c>
      <c r="C6874" s="191">
        <v>447.5</v>
      </c>
      <c r="D6874" s="191">
        <v>445.83999599999999</v>
      </c>
      <c r="E6874" s="191">
        <v>447.17999300000002</v>
      </c>
      <c r="F6874" s="192">
        <v>447.17999300000002</v>
      </c>
      <c r="G6874" s="191">
        <v>278590000</v>
      </c>
      <c r="H6874" s="194">
        <f t="shared" si="214"/>
        <v>-2.9063736688483951E-4</v>
      </c>
      <c r="I6874" s="193"/>
      <c r="J6874" s="197">
        <v>6872</v>
      </c>
      <c r="K6874" s="234"/>
      <c r="L6874" s="234"/>
      <c r="M6874" s="234"/>
      <c r="N6874" s="234"/>
      <c r="O6874" s="234"/>
      <c r="P6874" s="234"/>
      <c r="Q6874" s="7">
        <v>34171</v>
      </c>
      <c r="R6874" s="234">
        <v>0.23214299999999999</v>
      </c>
      <c r="S6874" s="234">
        <v>0.238839</v>
      </c>
      <c r="T6874" s="234">
        <v>0.22767899999999999</v>
      </c>
      <c r="U6874" s="234">
        <v>0.234375</v>
      </c>
      <c r="V6874" s="192">
        <v>0.19590199999999999</v>
      </c>
      <c r="W6874" s="234">
        <v>455907200</v>
      </c>
      <c r="X6874" s="194">
        <f t="shared" si="215"/>
        <v>-2.3254190640487428E-2</v>
      </c>
      <c r="Y6874" s="193"/>
      <c r="Z6874" s="197">
        <v>6872</v>
      </c>
    </row>
    <row r="6875" spans="1:26" ht="14.4" x14ac:dyDescent="0.3">
      <c r="A6875" s="7">
        <v>34170</v>
      </c>
      <c r="B6875" s="191">
        <v>446.02999899999998</v>
      </c>
      <c r="C6875" s="191">
        <v>447.63000499999998</v>
      </c>
      <c r="D6875" s="191">
        <v>443.709991</v>
      </c>
      <c r="E6875" s="191">
        <v>447.30999800000001</v>
      </c>
      <c r="F6875" s="192">
        <v>447.30999800000001</v>
      </c>
      <c r="G6875" s="191">
        <v>277420000</v>
      </c>
      <c r="H6875" s="194">
        <f t="shared" si="214"/>
        <v>2.8697598880563909E-3</v>
      </c>
      <c r="I6875" s="193"/>
      <c r="J6875" s="197">
        <v>6873</v>
      </c>
      <c r="K6875" s="234"/>
      <c r="L6875" s="234"/>
      <c r="M6875" s="234"/>
      <c r="N6875" s="234"/>
      <c r="O6875" s="234"/>
      <c r="P6875" s="234"/>
      <c r="Q6875" s="7">
        <v>34170</v>
      </c>
      <c r="R6875" s="234">
        <v>0.234375</v>
      </c>
      <c r="S6875" s="234">
        <v>0.24776799999999999</v>
      </c>
      <c r="T6875" s="234">
        <v>0.229911</v>
      </c>
      <c r="U6875" s="234">
        <v>0.239955</v>
      </c>
      <c r="V6875" s="192">
        <v>0.20056599999999999</v>
      </c>
      <c r="W6875" s="234">
        <v>531910400</v>
      </c>
      <c r="X6875" s="194">
        <f t="shared" si="215"/>
        <v>4.877691672157209E-2</v>
      </c>
      <c r="Y6875" s="193"/>
      <c r="Z6875" s="197">
        <v>6873</v>
      </c>
    </row>
    <row r="6876" spans="1:26" ht="14.4" x14ac:dyDescent="0.3">
      <c r="A6876" s="7">
        <v>34169</v>
      </c>
      <c r="B6876" s="191">
        <v>445.75</v>
      </c>
      <c r="C6876" s="191">
        <v>446.77999899999998</v>
      </c>
      <c r="D6876" s="191">
        <v>444.82998700000002</v>
      </c>
      <c r="E6876" s="191">
        <v>446.02999899999998</v>
      </c>
      <c r="F6876" s="192">
        <v>446.02999899999998</v>
      </c>
      <c r="G6876" s="191">
        <v>216370000</v>
      </c>
      <c r="H6876" s="194">
        <f t="shared" si="214"/>
        <v>6.2815255187880035E-4</v>
      </c>
      <c r="I6876" s="193"/>
      <c r="J6876" s="197">
        <v>6874</v>
      </c>
      <c r="K6876" s="234"/>
      <c r="L6876" s="234"/>
      <c r="M6876" s="234"/>
      <c r="N6876" s="234"/>
      <c r="O6876" s="234"/>
      <c r="P6876" s="234"/>
      <c r="Q6876" s="7">
        <v>34169</v>
      </c>
      <c r="R6876" s="234">
        <v>0.25</v>
      </c>
      <c r="S6876" s="234">
        <v>0.25669599999999998</v>
      </c>
      <c r="T6876" s="234">
        <v>0.22767899999999999</v>
      </c>
      <c r="U6876" s="234">
        <v>0.228795</v>
      </c>
      <c r="V6876" s="192">
        <v>0.19123799999999999</v>
      </c>
      <c r="W6876" s="234">
        <v>806232000</v>
      </c>
      <c r="X6876" s="194">
        <f t="shared" si="215"/>
        <v>-6.8177167080836154E-2</v>
      </c>
      <c r="Y6876" s="193"/>
      <c r="Z6876" s="197">
        <v>6874</v>
      </c>
    </row>
    <row r="6877" spans="1:26" ht="14.4" x14ac:dyDescent="0.3">
      <c r="A6877" s="7">
        <v>34166</v>
      </c>
      <c r="B6877" s="191">
        <v>449.07000699999998</v>
      </c>
      <c r="C6877" s="191">
        <v>449.07998700000002</v>
      </c>
      <c r="D6877" s="191">
        <v>445.66000400000001</v>
      </c>
      <c r="E6877" s="191">
        <v>445.75</v>
      </c>
      <c r="F6877" s="192">
        <v>445.75</v>
      </c>
      <c r="G6877" s="191">
        <v>263100000</v>
      </c>
      <c r="H6877" s="194">
        <f t="shared" si="214"/>
        <v>-7.7245024537543347E-3</v>
      </c>
      <c r="I6877" s="193"/>
      <c r="J6877" s="197">
        <v>6875</v>
      </c>
      <c r="K6877" s="234"/>
      <c r="L6877" s="234"/>
      <c r="M6877" s="234"/>
      <c r="N6877" s="234"/>
      <c r="O6877" s="234"/>
      <c r="P6877" s="234"/>
      <c r="Q6877" s="7">
        <v>34166</v>
      </c>
      <c r="R6877" s="234">
        <v>0.25446400000000002</v>
      </c>
      <c r="S6877" s="234">
        <v>0.26450899999999999</v>
      </c>
      <c r="T6877" s="234">
        <v>0.23660700000000001</v>
      </c>
      <c r="U6877" s="234">
        <v>0.245536</v>
      </c>
      <c r="V6877" s="192">
        <v>0.20523</v>
      </c>
      <c r="W6877" s="234">
        <v>2120596800</v>
      </c>
      <c r="X6877" s="194">
        <f t="shared" si="215"/>
        <v>-0.23077211394302846</v>
      </c>
      <c r="Y6877" s="193"/>
      <c r="Z6877" s="197">
        <v>6875</v>
      </c>
    </row>
    <row r="6878" spans="1:26" ht="14.4" x14ac:dyDescent="0.3">
      <c r="A6878" s="7">
        <v>34165</v>
      </c>
      <c r="B6878" s="191">
        <v>450.08999599999999</v>
      </c>
      <c r="C6878" s="191">
        <v>450.11999500000002</v>
      </c>
      <c r="D6878" s="191">
        <v>447.26001000000002</v>
      </c>
      <c r="E6878" s="191">
        <v>449.22000100000002</v>
      </c>
      <c r="F6878" s="192">
        <v>449.22000100000002</v>
      </c>
      <c r="G6878" s="191">
        <v>277810000</v>
      </c>
      <c r="H6878" s="194">
        <f t="shared" si="214"/>
        <v>-1.9107403680226113E-3</v>
      </c>
      <c r="I6878" s="193"/>
      <c r="J6878" s="197">
        <v>6876</v>
      </c>
      <c r="K6878" s="234"/>
      <c r="L6878" s="234"/>
      <c r="M6878" s="234"/>
      <c r="N6878" s="234"/>
      <c r="O6878" s="234"/>
      <c r="P6878" s="234"/>
      <c r="Q6878" s="7">
        <v>34165</v>
      </c>
      <c r="R6878" s="234">
        <v>0.33258900000000002</v>
      </c>
      <c r="S6878" s="234">
        <v>0.33705400000000002</v>
      </c>
      <c r="T6878" s="234">
        <v>0.31473200000000001</v>
      </c>
      <c r="U6878" s="234">
        <v>0.31919599999999998</v>
      </c>
      <c r="V6878" s="192">
        <v>0.26679999999999998</v>
      </c>
      <c r="W6878" s="234">
        <v>338038400</v>
      </c>
      <c r="X6878" s="194">
        <f t="shared" si="215"/>
        <v>-4.0267056123513591E-2</v>
      </c>
      <c r="Y6878" s="193"/>
      <c r="Z6878" s="197">
        <v>6876</v>
      </c>
    </row>
    <row r="6879" spans="1:26" ht="14.4" x14ac:dyDescent="0.3">
      <c r="A6879" s="7">
        <v>34164</v>
      </c>
      <c r="B6879" s="191">
        <v>448.07998700000002</v>
      </c>
      <c r="C6879" s="191">
        <v>451.11999500000002</v>
      </c>
      <c r="D6879" s="191">
        <v>448.07998700000002</v>
      </c>
      <c r="E6879" s="191">
        <v>450.07998700000002</v>
      </c>
      <c r="F6879" s="192">
        <v>450.07998700000002</v>
      </c>
      <c r="G6879" s="191">
        <v>297430000</v>
      </c>
      <c r="H6879" s="194">
        <f t="shared" si="214"/>
        <v>4.4410520604437507E-3</v>
      </c>
      <c r="I6879" s="193"/>
      <c r="J6879" s="197">
        <v>6877</v>
      </c>
      <c r="K6879" s="234"/>
      <c r="L6879" s="234"/>
      <c r="M6879" s="234"/>
      <c r="N6879" s="234"/>
      <c r="O6879" s="234"/>
      <c r="P6879" s="234"/>
      <c r="Q6879" s="7">
        <v>34164</v>
      </c>
      <c r="R6879" s="234">
        <v>0.328125</v>
      </c>
      <c r="S6879" s="234">
        <v>0.33482099999999998</v>
      </c>
      <c r="T6879" s="234">
        <v>0.31919599999999998</v>
      </c>
      <c r="U6879" s="234">
        <v>0.33258900000000002</v>
      </c>
      <c r="V6879" s="192">
        <v>0.27799400000000002</v>
      </c>
      <c r="W6879" s="234">
        <v>246299200</v>
      </c>
      <c r="X6879" s="194">
        <f t="shared" si="215"/>
        <v>0</v>
      </c>
      <c r="Y6879" s="193"/>
      <c r="Z6879" s="197">
        <v>6877</v>
      </c>
    </row>
    <row r="6880" spans="1:26" ht="14.4" x14ac:dyDescent="0.3">
      <c r="A6880" s="7">
        <v>34163</v>
      </c>
      <c r="B6880" s="191">
        <v>449</v>
      </c>
      <c r="C6880" s="191">
        <v>450.70001200000002</v>
      </c>
      <c r="D6880" s="191">
        <v>448.07000699999998</v>
      </c>
      <c r="E6880" s="191">
        <v>448.08999599999999</v>
      </c>
      <c r="F6880" s="192">
        <v>448.08999599999999</v>
      </c>
      <c r="G6880" s="191">
        <v>236720000</v>
      </c>
      <c r="H6880" s="194">
        <f t="shared" si="214"/>
        <v>-1.9823042857023882E-3</v>
      </c>
      <c r="I6880" s="193"/>
      <c r="J6880" s="197">
        <v>6878</v>
      </c>
      <c r="K6880" s="234"/>
      <c r="L6880" s="234"/>
      <c r="M6880" s="234"/>
      <c r="N6880" s="234"/>
      <c r="O6880" s="234"/>
      <c r="P6880" s="234"/>
      <c r="Q6880" s="7">
        <v>34163</v>
      </c>
      <c r="R6880" s="234">
        <v>0.34598200000000001</v>
      </c>
      <c r="S6880" s="234">
        <v>0.34598200000000001</v>
      </c>
      <c r="T6880" s="234">
        <v>0.33035700000000001</v>
      </c>
      <c r="U6880" s="234">
        <v>0.33258900000000002</v>
      </c>
      <c r="V6880" s="192">
        <v>0.27799400000000002</v>
      </c>
      <c r="W6880" s="234">
        <v>158110400</v>
      </c>
      <c r="X6880" s="194">
        <f t="shared" si="215"/>
        <v>-1.9736169342468426E-2</v>
      </c>
      <c r="Y6880" s="193"/>
      <c r="Z6880" s="197">
        <v>6878</v>
      </c>
    </row>
    <row r="6881" spans="1:26" ht="14.4" x14ac:dyDescent="0.3">
      <c r="A6881" s="7">
        <v>34162</v>
      </c>
      <c r="B6881" s="191">
        <v>448.13000499999998</v>
      </c>
      <c r="C6881" s="191">
        <v>449.10998499999999</v>
      </c>
      <c r="D6881" s="191">
        <v>447.709991</v>
      </c>
      <c r="E6881" s="191">
        <v>448.98001099999999</v>
      </c>
      <c r="F6881" s="192">
        <v>448.98001099999999</v>
      </c>
      <c r="G6881" s="191">
        <v>202310000</v>
      </c>
      <c r="H6881" s="194">
        <f t="shared" si="214"/>
        <v>1.9415456676333508E-3</v>
      </c>
      <c r="I6881" s="193"/>
      <c r="J6881" s="197">
        <v>6879</v>
      </c>
      <c r="K6881" s="234"/>
      <c r="L6881" s="234"/>
      <c r="M6881" s="234"/>
      <c r="N6881" s="234"/>
      <c r="O6881" s="234"/>
      <c r="P6881" s="234"/>
      <c r="Q6881" s="7">
        <v>34162</v>
      </c>
      <c r="R6881" s="234">
        <v>0.328125</v>
      </c>
      <c r="S6881" s="234">
        <v>0.34040199999999998</v>
      </c>
      <c r="T6881" s="234">
        <v>0.32366099999999998</v>
      </c>
      <c r="U6881" s="234">
        <v>0.33928599999999998</v>
      </c>
      <c r="V6881" s="192">
        <v>0.28359099999999998</v>
      </c>
      <c r="W6881" s="234">
        <v>173880000</v>
      </c>
      <c r="X6881" s="194">
        <f t="shared" si="215"/>
        <v>3.4014920039961698E-2</v>
      </c>
      <c r="Y6881" s="193"/>
      <c r="Z6881" s="197">
        <v>6879</v>
      </c>
    </row>
    <row r="6882" spans="1:26" ht="14.4" x14ac:dyDescent="0.3">
      <c r="A6882" s="7">
        <v>34159</v>
      </c>
      <c r="B6882" s="191">
        <v>448.64001500000001</v>
      </c>
      <c r="C6882" s="191">
        <v>448.94000199999999</v>
      </c>
      <c r="D6882" s="191">
        <v>446.73998999999998</v>
      </c>
      <c r="E6882" s="191">
        <v>448.10998499999999</v>
      </c>
      <c r="F6882" s="192">
        <v>448.10998499999999</v>
      </c>
      <c r="G6882" s="191">
        <v>235210000</v>
      </c>
      <c r="H6882" s="194">
        <f t="shared" si="214"/>
        <v>-1.1814149034388086E-3</v>
      </c>
      <c r="I6882" s="193"/>
      <c r="J6882" s="197">
        <v>6880</v>
      </c>
      <c r="K6882" s="234"/>
      <c r="L6882" s="234"/>
      <c r="M6882" s="234"/>
      <c r="N6882" s="234"/>
      <c r="O6882" s="234"/>
      <c r="P6882" s="234"/>
      <c r="Q6882" s="7">
        <v>34159</v>
      </c>
      <c r="R6882" s="234">
        <v>0.33035700000000001</v>
      </c>
      <c r="S6882" s="234">
        <v>0.33258900000000002</v>
      </c>
      <c r="T6882" s="234">
        <v>0.32589299999999999</v>
      </c>
      <c r="U6882" s="234">
        <v>0.328125</v>
      </c>
      <c r="V6882" s="192">
        <v>0.27426200000000001</v>
      </c>
      <c r="W6882" s="234">
        <v>156878400</v>
      </c>
      <c r="X6882" s="194">
        <f t="shared" si="215"/>
        <v>6.8466245957187694E-3</v>
      </c>
      <c r="Y6882" s="193"/>
      <c r="Z6882" s="197">
        <v>6880</v>
      </c>
    </row>
    <row r="6883" spans="1:26" ht="14.4" x14ac:dyDescent="0.3">
      <c r="A6883" s="7">
        <v>34158</v>
      </c>
      <c r="B6883" s="191">
        <v>442.83999599999999</v>
      </c>
      <c r="C6883" s="191">
        <v>448.64001500000001</v>
      </c>
      <c r="D6883" s="191">
        <v>442.83999599999999</v>
      </c>
      <c r="E6883" s="191">
        <v>448.64001500000001</v>
      </c>
      <c r="F6883" s="192">
        <v>448.64001500000001</v>
      </c>
      <c r="G6883" s="191">
        <v>282910000</v>
      </c>
      <c r="H6883" s="194">
        <f t="shared" si="214"/>
        <v>1.3120222592333135E-2</v>
      </c>
      <c r="I6883" s="193"/>
      <c r="J6883" s="197">
        <v>6881</v>
      </c>
      <c r="K6883" s="234"/>
      <c r="L6883" s="234"/>
      <c r="M6883" s="234"/>
      <c r="N6883" s="234"/>
      <c r="O6883" s="234"/>
      <c r="P6883" s="234"/>
      <c r="Q6883" s="7">
        <v>34158</v>
      </c>
      <c r="R6883" s="234">
        <v>0.32589299999999999</v>
      </c>
      <c r="S6883" s="234">
        <v>0.33482099999999998</v>
      </c>
      <c r="T6883" s="234">
        <v>0.32366099999999998</v>
      </c>
      <c r="U6883" s="234">
        <v>0.32589299999999999</v>
      </c>
      <c r="V6883" s="192">
        <v>0.272397</v>
      </c>
      <c r="W6883" s="234">
        <v>138969600</v>
      </c>
      <c r="X6883" s="194">
        <f t="shared" si="215"/>
        <v>0</v>
      </c>
      <c r="Y6883" s="193"/>
      <c r="Z6883" s="197">
        <v>6881</v>
      </c>
    </row>
    <row r="6884" spans="1:26" ht="14.4" x14ac:dyDescent="0.3">
      <c r="A6884" s="7">
        <v>34157</v>
      </c>
      <c r="B6884" s="191">
        <v>441.39999399999999</v>
      </c>
      <c r="C6884" s="191">
        <v>443.63000499999998</v>
      </c>
      <c r="D6884" s="191">
        <v>441.39999399999999</v>
      </c>
      <c r="E6884" s="191">
        <v>442.82998700000002</v>
      </c>
      <c r="F6884" s="192">
        <v>442.82998700000002</v>
      </c>
      <c r="G6884" s="191">
        <v>253170000</v>
      </c>
      <c r="H6884" s="194">
        <f t="shared" si="214"/>
        <v>3.1714972299129486E-3</v>
      </c>
      <c r="I6884" s="193"/>
      <c r="J6884" s="197">
        <v>6882</v>
      </c>
      <c r="K6884" s="234"/>
      <c r="L6884" s="234"/>
      <c r="M6884" s="234"/>
      <c r="N6884" s="234"/>
      <c r="O6884" s="234"/>
      <c r="P6884" s="234"/>
      <c r="Q6884" s="7">
        <v>34157</v>
      </c>
      <c r="R6884" s="234">
        <v>0.33482099999999998</v>
      </c>
      <c r="S6884" s="234">
        <v>0.33817000000000003</v>
      </c>
      <c r="T6884" s="234">
        <v>0.32366099999999998</v>
      </c>
      <c r="U6884" s="234">
        <v>0.32589299999999999</v>
      </c>
      <c r="V6884" s="192">
        <v>0.272397</v>
      </c>
      <c r="W6884" s="234">
        <v>227035200</v>
      </c>
      <c r="X6884" s="194">
        <f t="shared" si="215"/>
        <v>-3.3110302600053251E-2</v>
      </c>
      <c r="Y6884" s="193"/>
      <c r="Z6884" s="197">
        <v>6882</v>
      </c>
    </row>
    <row r="6885" spans="1:26" ht="14.4" x14ac:dyDescent="0.3">
      <c r="A6885" s="7">
        <v>34156</v>
      </c>
      <c r="B6885" s="191">
        <v>445.85998499999999</v>
      </c>
      <c r="C6885" s="191">
        <v>446.86999500000002</v>
      </c>
      <c r="D6885" s="191">
        <v>441.42001299999998</v>
      </c>
      <c r="E6885" s="191">
        <v>441.42999300000002</v>
      </c>
      <c r="F6885" s="192">
        <v>441.42999300000002</v>
      </c>
      <c r="G6885" s="191">
        <v>234810000</v>
      </c>
      <c r="H6885" s="194">
        <f t="shared" si="214"/>
        <v>-9.8914476932660846E-3</v>
      </c>
      <c r="I6885" s="193"/>
      <c r="J6885" s="197">
        <v>6883</v>
      </c>
      <c r="K6885" s="234"/>
      <c r="L6885" s="234"/>
      <c r="M6885" s="234"/>
      <c r="N6885" s="234"/>
      <c r="O6885" s="234"/>
      <c r="P6885" s="234"/>
      <c r="Q6885" s="7">
        <v>34156</v>
      </c>
      <c r="R6885" s="234">
        <v>0.34151799999999999</v>
      </c>
      <c r="S6885" s="234">
        <v>0.34821400000000002</v>
      </c>
      <c r="T6885" s="234">
        <v>0.33482099999999998</v>
      </c>
      <c r="U6885" s="234">
        <v>0.33705400000000002</v>
      </c>
      <c r="V6885" s="192">
        <v>0.281725</v>
      </c>
      <c r="W6885" s="234">
        <v>155254400</v>
      </c>
      <c r="X6885" s="194">
        <f t="shared" si="215"/>
        <v>-1.9483299283384874E-2</v>
      </c>
      <c r="Y6885" s="193"/>
      <c r="Z6885" s="197">
        <v>6883</v>
      </c>
    </row>
    <row r="6886" spans="1:26" ht="14.4" x14ac:dyDescent="0.3">
      <c r="A6886" s="7">
        <v>34152</v>
      </c>
      <c r="B6886" s="191">
        <v>449.01998900000001</v>
      </c>
      <c r="C6886" s="191">
        <v>449.01998900000001</v>
      </c>
      <c r="D6886" s="191">
        <v>445.20001200000002</v>
      </c>
      <c r="E6886" s="191">
        <v>445.83999599999999</v>
      </c>
      <c r="F6886" s="192">
        <v>445.83999599999999</v>
      </c>
      <c r="G6886" s="191">
        <v>220750000</v>
      </c>
      <c r="H6886" s="194">
        <f t="shared" si="214"/>
        <v>-7.0820744686268845E-3</v>
      </c>
      <c r="I6886" s="193"/>
      <c r="J6886" s="197">
        <v>6884</v>
      </c>
      <c r="K6886" s="234"/>
      <c r="L6886" s="234"/>
      <c r="M6886" s="234"/>
      <c r="N6886" s="234"/>
      <c r="O6886" s="234"/>
      <c r="P6886" s="234"/>
      <c r="Q6886" s="7">
        <v>34152</v>
      </c>
      <c r="R6886" s="234">
        <v>0.34151799999999999</v>
      </c>
      <c r="S6886" s="234">
        <v>0.34598200000000001</v>
      </c>
      <c r="T6886" s="234">
        <v>0.33705400000000002</v>
      </c>
      <c r="U6886" s="234">
        <v>0.34375</v>
      </c>
      <c r="V6886" s="192">
        <v>0.287323</v>
      </c>
      <c r="W6886" s="234">
        <v>191632000</v>
      </c>
      <c r="X6886" s="194">
        <f t="shared" si="215"/>
        <v>1.3159797031640684E-2</v>
      </c>
      <c r="Y6886" s="193"/>
      <c r="Z6886" s="197">
        <v>6884</v>
      </c>
    </row>
    <row r="6887" spans="1:26" ht="14.4" x14ac:dyDescent="0.3">
      <c r="A6887" s="7">
        <v>34151</v>
      </c>
      <c r="B6887" s="191">
        <v>450.540009</v>
      </c>
      <c r="C6887" s="191">
        <v>451.14999399999999</v>
      </c>
      <c r="D6887" s="191">
        <v>448.709991</v>
      </c>
      <c r="E6887" s="191">
        <v>449.01998900000001</v>
      </c>
      <c r="F6887" s="192">
        <v>449.01998900000001</v>
      </c>
      <c r="G6887" s="191">
        <v>292040000</v>
      </c>
      <c r="H6887" s="194">
        <f t="shared" si="214"/>
        <v>-3.3516303095278807E-3</v>
      </c>
      <c r="I6887" s="193"/>
      <c r="J6887" s="197">
        <v>6885</v>
      </c>
      <c r="K6887" s="234"/>
      <c r="L6887" s="234"/>
      <c r="M6887" s="234"/>
      <c r="N6887" s="234"/>
      <c r="O6887" s="234"/>
      <c r="P6887" s="234"/>
      <c r="Q6887" s="7">
        <v>34151</v>
      </c>
      <c r="R6887" s="234">
        <v>0.34821400000000002</v>
      </c>
      <c r="S6887" s="234">
        <v>0.35491099999999998</v>
      </c>
      <c r="T6887" s="234">
        <v>0.33928599999999998</v>
      </c>
      <c r="U6887" s="234">
        <v>0.33928599999999998</v>
      </c>
      <c r="V6887" s="192">
        <v>0.28359099999999998</v>
      </c>
      <c r="W6887" s="234">
        <v>218164800</v>
      </c>
      <c r="X6887" s="194">
        <f t="shared" si="215"/>
        <v>-3.7976701742959335E-2</v>
      </c>
      <c r="Y6887" s="193"/>
      <c r="Z6887" s="197">
        <v>6885</v>
      </c>
    </row>
    <row r="6888" spans="1:26" ht="14.4" x14ac:dyDescent="0.3">
      <c r="A6888" s="7">
        <v>34150</v>
      </c>
      <c r="B6888" s="191">
        <v>450.69000199999999</v>
      </c>
      <c r="C6888" s="191">
        <v>451.47000100000002</v>
      </c>
      <c r="D6888" s="191">
        <v>450.14999399999999</v>
      </c>
      <c r="E6888" s="191">
        <v>450.52999899999998</v>
      </c>
      <c r="F6888" s="192">
        <v>450.52999899999998</v>
      </c>
      <c r="G6888" s="191">
        <v>281120000</v>
      </c>
      <c r="H6888" s="194">
        <f t="shared" si="214"/>
        <v>-3.5501785992585086E-4</v>
      </c>
      <c r="I6888" s="193"/>
      <c r="J6888" s="197">
        <v>6886</v>
      </c>
      <c r="K6888" s="234"/>
      <c r="L6888" s="234"/>
      <c r="M6888" s="234"/>
      <c r="N6888" s="234"/>
      <c r="O6888" s="234"/>
      <c r="P6888" s="234"/>
      <c r="Q6888" s="7">
        <v>34150</v>
      </c>
      <c r="R6888" s="234">
        <v>0.34598200000000001</v>
      </c>
      <c r="S6888" s="234">
        <v>0.35491099999999998</v>
      </c>
      <c r="T6888" s="234">
        <v>0.34375</v>
      </c>
      <c r="U6888" s="234">
        <v>0.35267900000000002</v>
      </c>
      <c r="V6888" s="192">
        <v>0.29478599999999999</v>
      </c>
      <c r="W6888" s="234">
        <v>200256000</v>
      </c>
      <c r="X6888" s="194">
        <f t="shared" si="215"/>
        <v>1.2822362860500159E-2</v>
      </c>
      <c r="Y6888" s="193"/>
      <c r="Z6888" s="197">
        <v>6886</v>
      </c>
    </row>
    <row r="6889" spans="1:26" ht="14.4" x14ac:dyDescent="0.3">
      <c r="A6889" s="7">
        <v>34149</v>
      </c>
      <c r="B6889" s="191">
        <v>451.89001500000001</v>
      </c>
      <c r="C6889" s="191">
        <v>451.89999399999999</v>
      </c>
      <c r="D6889" s="191">
        <v>449.67001299999998</v>
      </c>
      <c r="E6889" s="191">
        <v>450.69000199999999</v>
      </c>
      <c r="F6889" s="192">
        <v>450.69000199999999</v>
      </c>
      <c r="G6889" s="191">
        <v>276310000</v>
      </c>
      <c r="H6889" s="194">
        <f t="shared" si="214"/>
        <v>-2.5672324545681535E-3</v>
      </c>
      <c r="I6889" s="193"/>
      <c r="J6889" s="197">
        <v>6887</v>
      </c>
      <c r="K6889" s="234"/>
      <c r="L6889" s="234"/>
      <c r="M6889" s="234"/>
      <c r="N6889" s="234"/>
      <c r="O6889" s="234"/>
      <c r="P6889" s="234"/>
      <c r="Q6889" s="7">
        <v>34149</v>
      </c>
      <c r="R6889" s="234">
        <v>0.359375</v>
      </c>
      <c r="S6889" s="234">
        <v>0.359375</v>
      </c>
      <c r="T6889" s="234">
        <v>0.34375</v>
      </c>
      <c r="U6889" s="234">
        <v>0.34821400000000002</v>
      </c>
      <c r="V6889" s="192">
        <v>0.29105399999999998</v>
      </c>
      <c r="W6889" s="234">
        <v>294268800</v>
      </c>
      <c r="X6889" s="194">
        <f t="shared" si="215"/>
        <v>-2.8038069794623525E-2</v>
      </c>
      <c r="Y6889" s="193"/>
      <c r="Z6889" s="197">
        <v>6887</v>
      </c>
    </row>
    <row r="6890" spans="1:26" ht="14.4" x14ac:dyDescent="0.3">
      <c r="A6890" s="7">
        <v>34148</v>
      </c>
      <c r="B6890" s="191">
        <v>447.60000600000001</v>
      </c>
      <c r="C6890" s="191">
        <v>451.89999399999999</v>
      </c>
      <c r="D6890" s="191">
        <v>447.60000600000001</v>
      </c>
      <c r="E6890" s="191">
        <v>451.85000600000001</v>
      </c>
      <c r="F6890" s="192">
        <v>451.85000600000001</v>
      </c>
      <c r="G6890" s="191">
        <v>242090000</v>
      </c>
      <c r="H6890" s="194">
        <f t="shared" si="214"/>
        <v>9.4950847699497125E-3</v>
      </c>
      <c r="I6890" s="193"/>
      <c r="J6890" s="197">
        <v>6888</v>
      </c>
      <c r="K6890" s="234"/>
      <c r="L6890" s="234"/>
      <c r="M6890" s="234"/>
      <c r="N6890" s="234"/>
      <c r="O6890" s="234"/>
      <c r="P6890" s="234"/>
      <c r="Q6890" s="7">
        <v>34148</v>
      </c>
      <c r="R6890" s="234">
        <v>0.36160700000000001</v>
      </c>
      <c r="S6890" s="234">
        <v>0.36160700000000001</v>
      </c>
      <c r="T6890" s="234">
        <v>0.34598200000000001</v>
      </c>
      <c r="U6890" s="234">
        <v>0.35825899999999999</v>
      </c>
      <c r="V6890" s="192">
        <v>0.29944999999999999</v>
      </c>
      <c r="W6890" s="234">
        <v>353617600</v>
      </c>
      <c r="X6890" s="194">
        <f t="shared" si="215"/>
        <v>3.1254501418680248E-3</v>
      </c>
      <c r="Y6890" s="193"/>
      <c r="Z6890" s="197">
        <v>6888</v>
      </c>
    </row>
    <row r="6891" spans="1:26" ht="14.4" x14ac:dyDescent="0.3">
      <c r="A6891" s="7">
        <v>34145</v>
      </c>
      <c r="B6891" s="191">
        <v>446.61999500000002</v>
      </c>
      <c r="C6891" s="191">
        <v>448.64001500000001</v>
      </c>
      <c r="D6891" s="191">
        <v>446.61999500000002</v>
      </c>
      <c r="E6891" s="191">
        <v>447.60000600000001</v>
      </c>
      <c r="F6891" s="192">
        <v>447.60000600000001</v>
      </c>
      <c r="G6891" s="191">
        <v>210430000</v>
      </c>
      <c r="H6891" s="194">
        <f t="shared" si="214"/>
        <v>2.1942837557015118E-3</v>
      </c>
      <c r="I6891" s="193"/>
      <c r="J6891" s="197">
        <v>6889</v>
      </c>
      <c r="K6891" s="234"/>
      <c r="L6891" s="234"/>
      <c r="M6891" s="234"/>
      <c r="N6891" s="234"/>
      <c r="O6891" s="234"/>
      <c r="P6891" s="234"/>
      <c r="Q6891" s="7">
        <v>34145</v>
      </c>
      <c r="R6891" s="234">
        <v>0.36049100000000001</v>
      </c>
      <c r="S6891" s="234">
        <v>0.36383900000000002</v>
      </c>
      <c r="T6891" s="234">
        <v>0.35267900000000002</v>
      </c>
      <c r="U6891" s="234">
        <v>0.35714299999999999</v>
      </c>
      <c r="V6891" s="192">
        <v>0.29851699999999998</v>
      </c>
      <c r="W6891" s="234">
        <v>257163200</v>
      </c>
      <c r="X6891" s="194">
        <f t="shared" si="215"/>
        <v>-4.1915802514306308E-2</v>
      </c>
      <c r="Y6891" s="193"/>
      <c r="Z6891" s="197">
        <v>6889</v>
      </c>
    </row>
    <row r="6892" spans="1:26" ht="14.4" x14ac:dyDescent="0.3">
      <c r="A6892" s="7">
        <v>34144</v>
      </c>
      <c r="B6892" s="191">
        <v>443.040009</v>
      </c>
      <c r="C6892" s="191">
        <v>447.209991</v>
      </c>
      <c r="D6892" s="191">
        <v>442.5</v>
      </c>
      <c r="E6892" s="191">
        <v>446.61999500000002</v>
      </c>
      <c r="F6892" s="192">
        <v>446.61999500000002</v>
      </c>
      <c r="G6892" s="191">
        <v>267450000</v>
      </c>
      <c r="H6892" s="194">
        <f t="shared" si="214"/>
        <v>7.7393284697790284E-3</v>
      </c>
      <c r="I6892" s="193"/>
      <c r="J6892" s="197">
        <v>6890</v>
      </c>
      <c r="K6892" s="234"/>
      <c r="L6892" s="234"/>
      <c r="M6892" s="234"/>
      <c r="N6892" s="234"/>
      <c r="O6892" s="234"/>
      <c r="P6892" s="234"/>
      <c r="Q6892" s="7">
        <v>34144</v>
      </c>
      <c r="R6892" s="234">
        <v>0.36160700000000001</v>
      </c>
      <c r="S6892" s="234">
        <v>0.37276799999999999</v>
      </c>
      <c r="T6892" s="234">
        <v>0.35714299999999999</v>
      </c>
      <c r="U6892" s="234">
        <v>0.37276799999999999</v>
      </c>
      <c r="V6892" s="192">
        <v>0.31157699999999999</v>
      </c>
      <c r="W6892" s="234">
        <v>222835200</v>
      </c>
      <c r="X6892" s="194">
        <f t="shared" si="215"/>
        <v>3.0861971420914555E-2</v>
      </c>
      <c r="Y6892" s="193"/>
      <c r="Z6892" s="197">
        <v>6890</v>
      </c>
    </row>
    <row r="6893" spans="1:26" ht="14.4" x14ac:dyDescent="0.3">
      <c r="A6893" s="7">
        <v>34143</v>
      </c>
      <c r="B6893" s="191">
        <v>445.959991</v>
      </c>
      <c r="C6893" s="191">
        <v>445.959991</v>
      </c>
      <c r="D6893" s="191">
        <v>443.19000199999999</v>
      </c>
      <c r="E6893" s="191">
        <v>443.19000199999999</v>
      </c>
      <c r="F6893" s="192">
        <v>443.19000199999999</v>
      </c>
      <c r="G6893" s="191">
        <v>278260000</v>
      </c>
      <c r="H6893" s="194">
        <f t="shared" si="214"/>
        <v>-6.1444420492254969E-3</v>
      </c>
      <c r="I6893" s="193"/>
      <c r="J6893" s="197">
        <v>6891</v>
      </c>
      <c r="K6893" s="234"/>
      <c r="L6893" s="234"/>
      <c r="M6893" s="234"/>
      <c r="N6893" s="234"/>
      <c r="O6893" s="234"/>
      <c r="P6893" s="234"/>
      <c r="Q6893" s="7">
        <v>34143</v>
      </c>
      <c r="R6893" s="234">
        <v>0.37276799999999999</v>
      </c>
      <c r="S6893" s="234">
        <v>0.37276799999999999</v>
      </c>
      <c r="T6893" s="234">
        <v>0.35714299999999999</v>
      </c>
      <c r="U6893" s="234">
        <v>0.36160700000000001</v>
      </c>
      <c r="V6893" s="192">
        <v>0.30224899999999999</v>
      </c>
      <c r="W6893" s="234">
        <v>180723200</v>
      </c>
      <c r="X6893" s="194">
        <f t="shared" si="215"/>
        <v>-2.1144641133759551E-2</v>
      </c>
      <c r="Y6893" s="193"/>
      <c r="Z6893" s="197">
        <v>6891</v>
      </c>
    </row>
    <row r="6894" spans="1:26" ht="14.4" x14ac:dyDescent="0.3">
      <c r="A6894" s="7">
        <v>34142</v>
      </c>
      <c r="B6894" s="191">
        <v>446.25</v>
      </c>
      <c r="C6894" s="191">
        <v>446.290009</v>
      </c>
      <c r="D6894" s="191">
        <v>444.94000199999999</v>
      </c>
      <c r="E6894" s="191">
        <v>445.92999300000002</v>
      </c>
      <c r="F6894" s="192">
        <v>445.92999300000002</v>
      </c>
      <c r="G6894" s="191">
        <v>259530000</v>
      </c>
      <c r="H6894" s="194">
        <f t="shared" si="214"/>
        <v>-6.4992156189789499E-4</v>
      </c>
      <c r="I6894" s="193"/>
      <c r="J6894" s="197">
        <v>6892</v>
      </c>
      <c r="K6894" s="234"/>
      <c r="L6894" s="234"/>
      <c r="M6894" s="234"/>
      <c r="N6894" s="234"/>
      <c r="O6894" s="234"/>
      <c r="P6894" s="234"/>
      <c r="Q6894" s="7">
        <v>34142</v>
      </c>
      <c r="R6894" s="234">
        <v>0.36495499999999997</v>
      </c>
      <c r="S6894" s="234">
        <v>0.375</v>
      </c>
      <c r="T6894" s="234">
        <v>0.35491099999999998</v>
      </c>
      <c r="U6894" s="234">
        <v>0.36942000000000003</v>
      </c>
      <c r="V6894" s="192">
        <v>0.308778</v>
      </c>
      <c r="W6894" s="234">
        <v>336380800</v>
      </c>
      <c r="X6894" s="194">
        <f t="shared" si="215"/>
        <v>4.4163696494633455E-2</v>
      </c>
      <c r="Y6894" s="193"/>
      <c r="Z6894" s="197">
        <v>6892</v>
      </c>
    </row>
    <row r="6895" spans="1:26" ht="14.4" x14ac:dyDescent="0.3">
      <c r="A6895" s="7">
        <v>34141</v>
      </c>
      <c r="B6895" s="191">
        <v>443.67999300000002</v>
      </c>
      <c r="C6895" s="191">
        <v>446.22000100000002</v>
      </c>
      <c r="D6895" s="191">
        <v>443.67999300000002</v>
      </c>
      <c r="E6895" s="191">
        <v>446.22000100000002</v>
      </c>
      <c r="F6895" s="192">
        <v>446.22000100000002</v>
      </c>
      <c r="G6895" s="191">
        <v>223650000</v>
      </c>
      <c r="H6895" s="194">
        <f t="shared" si="214"/>
        <v>5.7248648577219036E-3</v>
      </c>
      <c r="I6895" s="193"/>
      <c r="J6895" s="197">
        <v>6893</v>
      </c>
      <c r="K6895" s="234"/>
      <c r="L6895" s="234"/>
      <c r="M6895" s="234"/>
      <c r="N6895" s="234"/>
      <c r="O6895" s="234"/>
      <c r="P6895" s="234"/>
      <c r="Q6895" s="7">
        <v>34141</v>
      </c>
      <c r="R6895" s="234">
        <v>0.36160700000000001</v>
      </c>
      <c r="S6895" s="234">
        <v>0.36160700000000001</v>
      </c>
      <c r="T6895" s="234">
        <v>0.35267900000000002</v>
      </c>
      <c r="U6895" s="234">
        <v>0.35379500000000003</v>
      </c>
      <c r="V6895" s="192">
        <v>0.29571799999999998</v>
      </c>
      <c r="W6895" s="234">
        <v>273582400</v>
      </c>
      <c r="X6895" s="194">
        <f t="shared" si="215"/>
        <v>-3.3538139747695907E-2</v>
      </c>
      <c r="Y6895" s="193"/>
      <c r="Z6895" s="197">
        <v>6893</v>
      </c>
    </row>
    <row r="6896" spans="1:26" ht="14.4" x14ac:dyDescent="0.3">
      <c r="A6896" s="7">
        <v>34138</v>
      </c>
      <c r="B6896" s="191">
        <v>448.540009</v>
      </c>
      <c r="C6896" s="191">
        <v>448.58999599999999</v>
      </c>
      <c r="D6896" s="191">
        <v>443.67999300000002</v>
      </c>
      <c r="E6896" s="191">
        <v>443.67999300000002</v>
      </c>
      <c r="F6896" s="192">
        <v>443.67999300000002</v>
      </c>
      <c r="G6896" s="191">
        <v>300500000</v>
      </c>
      <c r="H6896" s="194">
        <f t="shared" si="214"/>
        <v>-1.0835189509259525E-2</v>
      </c>
      <c r="I6896" s="193"/>
      <c r="J6896" s="197">
        <v>6894</v>
      </c>
      <c r="K6896" s="234"/>
      <c r="L6896" s="234"/>
      <c r="M6896" s="234"/>
      <c r="N6896" s="234"/>
      <c r="O6896" s="234"/>
      <c r="P6896" s="234"/>
      <c r="Q6896" s="7">
        <v>34138</v>
      </c>
      <c r="R6896" s="234">
        <v>0.37165199999999998</v>
      </c>
      <c r="S6896" s="234">
        <v>0.37611600000000001</v>
      </c>
      <c r="T6896" s="234">
        <v>0.35491099999999998</v>
      </c>
      <c r="U6896" s="234">
        <v>0.36607099999999998</v>
      </c>
      <c r="V6896" s="192">
        <v>0.30597999999999997</v>
      </c>
      <c r="W6896" s="234">
        <v>311292800</v>
      </c>
      <c r="X6896" s="194">
        <f t="shared" si="215"/>
        <v>-6.0614722945889644E-3</v>
      </c>
      <c r="Y6896" s="193"/>
      <c r="Z6896" s="197">
        <v>6894</v>
      </c>
    </row>
    <row r="6897" spans="1:26" ht="14.4" x14ac:dyDescent="0.3">
      <c r="A6897" s="7">
        <v>34137</v>
      </c>
      <c r="B6897" s="191">
        <v>447.42999300000002</v>
      </c>
      <c r="C6897" s="191">
        <v>448.98001099999999</v>
      </c>
      <c r="D6897" s="191">
        <v>446.91000400000001</v>
      </c>
      <c r="E6897" s="191">
        <v>448.540009</v>
      </c>
      <c r="F6897" s="192">
        <v>448.540009</v>
      </c>
      <c r="G6897" s="191">
        <v>239810000</v>
      </c>
      <c r="H6897" s="194">
        <f t="shared" si="214"/>
        <v>2.480870789544887E-3</v>
      </c>
      <c r="I6897" s="193"/>
      <c r="J6897" s="197">
        <v>6895</v>
      </c>
      <c r="K6897" s="234"/>
      <c r="L6897" s="234"/>
      <c r="M6897" s="234"/>
      <c r="N6897" s="234"/>
      <c r="O6897" s="234"/>
      <c r="P6897" s="234"/>
      <c r="Q6897" s="7">
        <v>34137</v>
      </c>
      <c r="R6897" s="234">
        <v>0.37946400000000002</v>
      </c>
      <c r="S6897" s="234">
        <v>0.37946400000000002</v>
      </c>
      <c r="T6897" s="234">
        <v>0.36160700000000001</v>
      </c>
      <c r="U6897" s="234">
        <v>0.36830400000000002</v>
      </c>
      <c r="V6897" s="192">
        <v>0.30784600000000001</v>
      </c>
      <c r="W6897" s="234">
        <v>409438400</v>
      </c>
      <c r="X6897" s="194">
        <f t="shared" si="215"/>
        <v>-2.3668845481733782E-2</v>
      </c>
      <c r="Y6897" s="193"/>
      <c r="Z6897" s="197">
        <v>6895</v>
      </c>
    </row>
    <row r="6898" spans="1:26" ht="14.4" x14ac:dyDescent="0.3">
      <c r="A6898" s="7">
        <v>34136</v>
      </c>
      <c r="B6898" s="191">
        <v>446.26998900000001</v>
      </c>
      <c r="C6898" s="191">
        <v>447.42999300000002</v>
      </c>
      <c r="D6898" s="191">
        <v>443.60998499999999</v>
      </c>
      <c r="E6898" s="191">
        <v>447.42999300000002</v>
      </c>
      <c r="F6898" s="192">
        <v>447.42999300000002</v>
      </c>
      <c r="G6898" s="191">
        <v>267500000</v>
      </c>
      <c r="H6898" s="194">
        <f t="shared" si="214"/>
        <v>2.5993323068829862E-3</v>
      </c>
      <c r="I6898" s="193"/>
      <c r="J6898" s="197">
        <v>6896</v>
      </c>
      <c r="K6898" s="234"/>
      <c r="L6898" s="234"/>
      <c r="M6898" s="234"/>
      <c r="N6898" s="234"/>
      <c r="O6898" s="234"/>
      <c r="P6898" s="234"/>
      <c r="Q6898" s="7">
        <v>34136</v>
      </c>
      <c r="R6898" s="234">
        <v>0.37723200000000001</v>
      </c>
      <c r="S6898" s="234">
        <v>0.38616099999999998</v>
      </c>
      <c r="T6898" s="234">
        <v>0.37053599999999998</v>
      </c>
      <c r="U6898" s="234">
        <v>0.37723200000000001</v>
      </c>
      <c r="V6898" s="192">
        <v>0.31530900000000001</v>
      </c>
      <c r="W6898" s="234">
        <v>353080000</v>
      </c>
      <c r="X6898" s="194">
        <f t="shared" si="215"/>
        <v>5.9532355165053249E-3</v>
      </c>
      <c r="Y6898" s="193"/>
      <c r="Z6898" s="197">
        <v>6896</v>
      </c>
    </row>
    <row r="6899" spans="1:26" ht="14.4" x14ac:dyDescent="0.3">
      <c r="A6899" s="7">
        <v>34135</v>
      </c>
      <c r="B6899" s="191">
        <v>447.73001099999999</v>
      </c>
      <c r="C6899" s="191">
        <v>448.27999899999998</v>
      </c>
      <c r="D6899" s="191">
        <v>446.17999300000002</v>
      </c>
      <c r="E6899" s="191">
        <v>446.26998900000001</v>
      </c>
      <c r="F6899" s="192">
        <v>446.26998900000001</v>
      </c>
      <c r="G6899" s="191">
        <v>234110000</v>
      </c>
      <c r="H6899" s="194">
        <f t="shared" si="214"/>
        <v>-3.216372269878589E-3</v>
      </c>
      <c r="I6899" s="193"/>
      <c r="J6899" s="197">
        <v>6897</v>
      </c>
      <c r="K6899" s="234"/>
      <c r="L6899" s="234"/>
      <c r="M6899" s="234"/>
      <c r="N6899" s="234"/>
      <c r="O6899" s="234"/>
      <c r="P6899" s="234"/>
      <c r="Q6899" s="7">
        <v>34135</v>
      </c>
      <c r="R6899" s="234">
        <v>0.40401799999999999</v>
      </c>
      <c r="S6899" s="234">
        <v>0.40401799999999999</v>
      </c>
      <c r="T6899" s="234">
        <v>0.37388399999999999</v>
      </c>
      <c r="U6899" s="234">
        <v>0.375</v>
      </c>
      <c r="V6899" s="192">
        <v>0.31344300000000003</v>
      </c>
      <c r="W6899" s="234">
        <v>448324800</v>
      </c>
      <c r="X6899" s="194">
        <f t="shared" si="215"/>
        <v>-5.8822999522569822E-2</v>
      </c>
      <c r="Y6899" s="193"/>
      <c r="Z6899" s="197">
        <v>6897</v>
      </c>
    </row>
    <row r="6900" spans="1:26" ht="14.4" x14ac:dyDescent="0.3">
      <c r="A6900" s="7">
        <v>34134</v>
      </c>
      <c r="B6900" s="191">
        <v>447.26001000000002</v>
      </c>
      <c r="C6900" s="191">
        <v>448.64001500000001</v>
      </c>
      <c r="D6900" s="191">
        <v>447.23001099999999</v>
      </c>
      <c r="E6900" s="191">
        <v>447.709991</v>
      </c>
      <c r="F6900" s="192">
        <v>447.709991</v>
      </c>
      <c r="G6900" s="191">
        <v>210440000</v>
      </c>
      <c r="H6900" s="194">
        <f t="shared" si="214"/>
        <v>1.0060836872046301E-3</v>
      </c>
      <c r="I6900" s="193"/>
      <c r="J6900" s="197">
        <v>6898</v>
      </c>
      <c r="K6900" s="234"/>
      <c r="L6900" s="234"/>
      <c r="M6900" s="234"/>
      <c r="N6900" s="234"/>
      <c r="O6900" s="234"/>
      <c r="P6900" s="234"/>
      <c r="Q6900" s="7">
        <v>34134</v>
      </c>
      <c r="R6900" s="234">
        <v>0.39285700000000001</v>
      </c>
      <c r="S6900" s="234">
        <v>0.39955400000000002</v>
      </c>
      <c r="T6900" s="234">
        <v>0.38839299999999999</v>
      </c>
      <c r="U6900" s="234">
        <v>0.39843800000000001</v>
      </c>
      <c r="V6900" s="192">
        <v>0.33303300000000002</v>
      </c>
      <c r="W6900" s="234">
        <v>249491200</v>
      </c>
      <c r="X6900" s="194">
        <f t="shared" si="215"/>
        <v>1.9999816234460437E-2</v>
      </c>
      <c r="Y6900" s="193"/>
      <c r="Z6900" s="197">
        <v>6898</v>
      </c>
    </row>
    <row r="6901" spans="1:26" ht="14.4" x14ac:dyDescent="0.3">
      <c r="A6901" s="7">
        <v>34131</v>
      </c>
      <c r="B6901" s="191">
        <v>445.38000499999998</v>
      </c>
      <c r="C6901" s="191">
        <v>448.19000199999999</v>
      </c>
      <c r="D6901" s="191">
        <v>445.38000499999998</v>
      </c>
      <c r="E6901" s="191">
        <v>447.26001000000002</v>
      </c>
      <c r="F6901" s="192">
        <v>447.26001000000002</v>
      </c>
      <c r="G6901" s="191">
        <v>256750000</v>
      </c>
      <c r="H6901" s="194">
        <f t="shared" si="214"/>
        <v>4.2211257328447866E-3</v>
      </c>
      <c r="I6901" s="193"/>
      <c r="J6901" s="197">
        <v>6899</v>
      </c>
      <c r="K6901" s="234"/>
      <c r="L6901" s="234"/>
      <c r="M6901" s="234"/>
      <c r="N6901" s="234"/>
      <c r="O6901" s="234"/>
      <c r="P6901" s="234"/>
      <c r="Q6901" s="7">
        <v>34131</v>
      </c>
      <c r="R6901" s="234">
        <v>0.40178599999999998</v>
      </c>
      <c r="S6901" s="234">
        <v>0.40401799999999999</v>
      </c>
      <c r="T6901" s="234">
        <v>0.38727699999999998</v>
      </c>
      <c r="U6901" s="234">
        <v>0.390625</v>
      </c>
      <c r="V6901" s="192">
        <v>0.32650299999999999</v>
      </c>
      <c r="W6901" s="234">
        <v>242323200</v>
      </c>
      <c r="X6901" s="194">
        <f t="shared" si="215"/>
        <v>-1.6853357422463168E-2</v>
      </c>
      <c r="Y6901" s="193"/>
      <c r="Z6901" s="197">
        <v>6899</v>
      </c>
    </row>
    <row r="6902" spans="1:26" ht="14.4" x14ac:dyDescent="0.3">
      <c r="A6902" s="7">
        <v>34130</v>
      </c>
      <c r="B6902" s="191">
        <v>445.77999899999998</v>
      </c>
      <c r="C6902" s="191">
        <v>446.22000100000002</v>
      </c>
      <c r="D6902" s="191">
        <v>444.08999599999999</v>
      </c>
      <c r="E6902" s="191">
        <v>445.38000499999998</v>
      </c>
      <c r="F6902" s="192">
        <v>445.38000499999998</v>
      </c>
      <c r="G6902" s="191">
        <v>232600000</v>
      </c>
      <c r="H6902" s="194">
        <f t="shared" si="214"/>
        <v>-8.9729014513276184E-4</v>
      </c>
      <c r="I6902" s="193"/>
      <c r="J6902" s="197">
        <v>6900</v>
      </c>
      <c r="K6902" s="234"/>
      <c r="L6902" s="234"/>
      <c r="M6902" s="234"/>
      <c r="N6902" s="234"/>
      <c r="O6902" s="234"/>
      <c r="P6902" s="234"/>
      <c r="Q6902" s="7">
        <v>34130</v>
      </c>
      <c r="R6902" s="234">
        <v>0.38839299999999999</v>
      </c>
      <c r="S6902" s="234">
        <v>0.39955400000000002</v>
      </c>
      <c r="T6902" s="234">
        <v>0.38169599999999998</v>
      </c>
      <c r="U6902" s="234">
        <v>0.39732099999999998</v>
      </c>
      <c r="V6902" s="192">
        <v>0.33210000000000001</v>
      </c>
      <c r="W6902" s="234">
        <v>553705600</v>
      </c>
      <c r="X6902" s="194">
        <f t="shared" si="215"/>
        <v>5.6505387089154317E-3</v>
      </c>
      <c r="Y6902" s="193"/>
      <c r="Z6902" s="197">
        <v>6900</v>
      </c>
    </row>
    <row r="6903" spans="1:26" ht="14.4" x14ac:dyDescent="0.3">
      <c r="A6903" s="7">
        <v>34129</v>
      </c>
      <c r="B6903" s="191">
        <v>444.709991</v>
      </c>
      <c r="C6903" s="191">
        <v>447.39001500000001</v>
      </c>
      <c r="D6903" s="191">
        <v>444.66000400000001</v>
      </c>
      <c r="E6903" s="191">
        <v>445.77999899999998</v>
      </c>
      <c r="F6903" s="192">
        <v>445.77999899999998</v>
      </c>
      <c r="G6903" s="191">
        <v>249030000</v>
      </c>
      <c r="H6903" s="194">
        <f t="shared" si="214"/>
        <v>2.4060804156747018E-3</v>
      </c>
      <c r="I6903" s="193"/>
      <c r="J6903" s="197">
        <v>6901</v>
      </c>
      <c r="K6903" s="234"/>
      <c r="L6903" s="234"/>
      <c r="M6903" s="234"/>
      <c r="N6903" s="234"/>
      <c r="O6903" s="234"/>
      <c r="P6903" s="234"/>
      <c r="Q6903" s="7">
        <v>34129</v>
      </c>
      <c r="R6903" s="234">
        <v>0.40178599999999998</v>
      </c>
      <c r="S6903" s="234">
        <v>0.40736600000000001</v>
      </c>
      <c r="T6903" s="234">
        <v>0.39285700000000001</v>
      </c>
      <c r="U6903" s="234">
        <v>0.39508900000000002</v>
      </c>
      <c r="V6903" s="192">
        <v>0.33023400000000003</v>
      </c>
      <c r="W6903" s="234">
        <v>1178419200</v>
      </c>
      <c r="X6903" s="194">
        <f t="shared" si="215"/>
        <v>-0.10606228767104738</v>
      </c>
      <c r="Y6903" s="193"/>
      <c r="Z6903" s="197">
        <v>6901</v>
      </c>
    </row>
    <row r="6904" spans="1:26" ht="14.4" x14ac:dyDescent="0.3">
      <c r="A6904" s="7">
        <v>34128</v>
      </c>
      <c r="B6904" s="191">
        <v>447.64999399999999</v>
      </c>
      <c r="C6904" s="191">
        <v>447.64999399999999</v>
      </c>
      <c r="D6904" s="191">
        <v>444.30999800000001</v>
      </c>
      <c r="E6904" s="191">
        <v>444.709991</v>
      </c>
      <c r="F6904" s="192">
        <v>444.709991</v>
      </c>
      <c r="G6904" s="191">
        <v>240640000</v>
      </c>
      <c r="H6904" s="194">
        <f t="shared" si="214"/>
        <v>-6.656416240450218E-3</v>
      </c>
      <c r="I6904" s="193"/>
      <c r="J6904" s="197">
        <v>6902</v>
      </c>
      <c r="K6904" s="234"/>
      <c r="L6904" s="234"/>
      <c r="M6904" s="234"/>
      <c r="N6904" s="234"/>
      <c r="O6904" s="234"/>
      <c r="P6904" s="234"/>
      <c r="Q6904" s="7">
        <v>34128</v>
      </c>
      <c r="R6904" s="234">
        <v>0.43526799999999999</v>
      </c>
      <c r="S6904" s="234">
        <v>0.44642900000000002</v>
      </c>
      <c r="T6904" s="234">
        <v>0.42857099999999998</v>
      </c>
      <c r="U6904" s="234">
        <v>0.44196400000000002</v>
      </c>
      <c r="V6904" s="192">
        <v>0.36941499999999999</v>
      </c>
      <c r="W6904" s="234">
        <v>621096000</v>
      </c>
      <c r="X6904" s="194">
        <f t="shared" si="215"/>
        <v>-2.4628838024729177E-2</v>
      </c>
      <c r="Y6904" s="193"/>
      <c r="Z6904" s="197">
        <v>6902</v>
      </c>
    </row>
    <row r="6905" spans="1:26" ht="14.4" x14ac:dyDescent="0.3">
      <c r="A6905" s="7">
        <v>34127</v>
      </c>
      <c r="B6905" s="191">
        <v>450.07000699999998</v>
      </c>
      <c r="C6905" s="191">
        <v>450.75</v>
      </c>
      <c r="D6905" s="191">
        <v>447.32000699999998</v>
      </c>
      <c r="E6905" s="191">
        <v>447.69000199999999</v>
      </c>
      <c r="F6905" s="192">
        <v>447.69000199999999</v>
      </c>
      <c r="G6905" s="191">
        <v>236920000</v>
      </c>
      <c r="H6905" s="194">
        <f t="shared" si="214"/>
        <v>-5.2659556737588899E-3</v>
      </c>
      <c r="I6905" s="193"/>
      <c r="J6905" s="197">
        <v>6903</v>
      </c>
      <c r="K6905" s="234"/>
      <c r="L6905" s="234"/>
      <c r="M6905" s="234"/>
      <c r="N6905" s="234"/>
      <c r="O6905" s="234"/>
      <c r="P6905" s="234"/>
      <c r="Q6905" s="7">
        <v>34127</v>
      </c>
      <c r="R6905" s="234">
        <v>0.48660700000000001</v>
      </c>
      <c r="S6905" s="234">
        <v>0.48883900000000002</v>
      </c>
      <c r="T6905" s="234">
        <v>0.44977699999999998</v>
      </c>
      <c r="U6905" s="234">
        <v>0.453125</v>
      </c>
      <c r="V6905" s="192">
        <v>0.378743</v>
      </c>
      <c r="W6905" s="234">
        <v>482305600</v>
      </c>
      <c r="X6905" s="194">
        <f t="shared" si="215"/>
        <v>-7.5171905217714066E-2</v>
      </c>
      <c r="Y6905" s="193"/>
      <c r="Z6905" s="197">
        <v>6903</v>
      </c>
    </row>
    <row r="6906" spans="1:26" ht="14.4" x14ac:dyDescent="0.3">
      <c r="A6906" s="7">
        <v>34124</v>
      </c>
      <c r="B6906" s="191">
        <v>452.42999300000002</v>
      </c>
      <c r="C6906" s="191">
        <v>452.42999300000002</v>
      </c>
      <c r="D6906" s="191">
        <v>448.92001299999998</v>
      </c>
      <c r="E6906" s="191">
        <v>450.05999800000001</v>
      </c>
      <c r="F6906" s="192">
        <v>450.05999800000001</v>
      </c>
      <c r="G6906" s="191">
        <v>226440000</v>
      </c>
      <c r="H6906" s="194">
        <f t="shared" si="214"/>
        <v>-5.3702668649089234E-3</v>
      </c>
      <c r="I6906" s="193"/>
      <c r="J6906" s="197">
        <v>6904</v>
      </c>
      <c r="K6906" s="234"/>
      <c r="L6906" s="234"/>
      <c r="M6906" s="234"/>
      <c r="N6906" s="234"/>
      <c r="O6906" s="234"/>
      <c r="P6906" s="234"/>
      <c r="Q6906" s="7">
        <v>34124</v>
      </c>
      <c r="R6906" s="234">
        <v>0.49776799999999999</v>
      </c>
      <c r="S6906" s="234">
        <v>0.50223200000000001</v>
      </c>
      <c r="T6906" s="234">
        <v>0.48660700000000001</v>
      </c>
      <c r="U6906" s="234">
        <v>0.48995499999999997</v>
      </c>
      <c r="V6906" s="192">
        <v>0.409528</v>
      </c>
      <c r="W6906" s="234">
        <v>213684800</v>
      </c>
      <c r="X6906" s="194">
        <f t="shared" si="215"/>
        <v>-2.6608956486809634E-2</v>
      </c>
      <c r="Y6906" s="193"/>
      <c r="Z6906" s="197">
        <v>6904</v>
      </c>
    </row>
    <row r="6907" spans="1:26" ht="14.4" x14ac:dyDescent="0.3">
      <c r="A6907" s="7">
        <v>34123</v>
      </c>
      <c r="B6907" s="191">
        <v>453.83999599999999</v>
      </c>
      <c r="C6907" s="191">
        <v>453.85000600000001</v>
      </c>
      <c r="D6907" s="191">
        <v>451.11999500000002</v>
      </c>
      <c r="E6907" s="191">
        <v>452.48998999999998</v>
      </c>
      <c r="F6907" s="192">
        <v>452.48998999999998</v>
      </c>
      <c r="G6907" s="191">
        <v>285570000</v>
      </c>
      <c r="H6907" s="194">
        <f t="shared" si="214"/>
        <v>-2.996619989027895E-3</v>
      </c>
      <c r="I6907" s="193"/>
      <c r="J6907" s="197">
        <v>6905</v>
      </c>
      <c r="K6907" s="234"/>
      <c r="L6907" s="234"/>
      <c r="M6907" s="234"/>
      <c r="N6907" s="234"/>
      <c r="O6907" s="234"/>
      <c r="P6907" s="234"/>
      <c r="Q6907" s="7">
        <v>34123</v>
      </c>
      <c r="R6907" s="234">
        <v>0.50892899999999996</v>
      </c>
      <c r="S6907" s="234">
        <v>0.51116099999999998</v>
      </c>
      <c r="T6907" s="234">
        <v>0.5</v>
      </c>
      <c r="U6907" s="234">
        <v>0.50334800000000002</v>
      </c>
      <c r="V6907" s="192">
        <v>0.42072300000000001</v>
      </c>
      <c r="W6907" s="234">
        <v>156856000</v>
      </c>
      <c r="X6907" s="194">
        <f t="shared" si="215"/>
        <v>-1.0964133835777778E-2</v>
      </c>
      <c r="Y6907" s="193"/>
      <c r="Z6907" s="197">
        <v>6905</v>
      </c>
    </row>
    <row r="6908" spans="1:26" ht="14.4" x14ac:dyDescent="0.3">
      <c r="A6908" s="7">
        <v>34122</v>
      </c>
      <c r="B6908" s="191">
        <v>453.82998700000002</v>
      </c>
      <c r="C6908" s="191">
        <v>454.52999899999998</v>
      </c>
      <c r="D6908" s="191">
        <v>452.67999300000002</v>
      </c>
      <c r="E6908" s="191">
        <v>453.85000600000001</v>
      </c>
      <c r="F6908" s="192">
        <v>453.85000600000001</v>
      </c>
      <c r="G6908" s="191">
        <v>295560000</v>
      </c>
      <c r="H6908" s="194">
        <f t="shared" si="214"/>
        <v>4.4111232341265901E-5</v>
      </c>
      <c r="I6908" s="193"/>
      <c r="J6908" s="197">
        <v>6906</v>
      </c>
      <c r="K6908" s="234"/>
      <c r="L6908" s="234"/>
      <c r="M6908" s="234"/>
      <c r="N6908" s="234"/>
      <c r="O6908" s="234"/>
      <c r="P6908" s="234"/>
      <c r="Q6908" s="7">
        <v>34122</v>
      </c>
      <c r="R6908" s="234">
        <v>0.50669600000000004</v>
      </c>
      <c r="S6908" s="234">
        <v>0.52008900000000002</v>
      </c>
      <c r="T6908" s="234">
        <v>0.5</v>
      </c>
      <c r="U6908" s="234">
        <v>0.50892899999999996</v>
      </c>
      <c r="V6908" s="192">
        <v>0.42538700000000002</v>
      </c>
      <c r="W6908" s="234">
        <v>200480000</v>
      </c>
      <c r="X6908" s="194">
        <f t="shared" si="215"/>
        <v>0</v>
      </c>
      <c r="Y6908" s="193"/>
      <c r="Z6908" s="197">
        <v>6906</v>
      </c>
    </row>
    <row r="6909" spans="1:26" ht="14.4" x14ac:dyDescent="0.3">
      <c r="A6909" s="7">
        <v>34121</v>
      </c>
      <c r="B6909" s="191">
        <v>450.23001099999999</v>
      </c>
      <c r="C6909" s="191">
        <v>455.63000499999998</v>
      </c>
      <c r="D6909" s="191">
        <v>450.23001099999999</v>
      </c>
      <c r="E6909" s="191">
        <v>453.82998700000002</v>
      </c>
      <c r="F6909" s="192">
        <v>453.82998700000002</v>
      </c>
      <c r="G6909" s="191">
        <v>229690000</v>
      </c>
      <c r="H6909" s="194">
        <f t="shared" si="214"/>
        <v>8.0854416664722477E-3</v>
      </c>
      <c r="I6909" s="193"/>
      <c r="J6909" s="197">
        <v>6907</v>
      </c>
      <c r="K6909" s="234"/>
      <c r="L6909" s="234"/>
      <c r="M6909" s="234"/>
      <c r="N6909" s="234"/>
      <c r="O6909" s="234"/>
      <c r="P6909" s="234"/>
      <c r="Q6909" s="7">
        <v>34121</v>
      </c>
      <c r="R6909" s="234">
        <v>0.50446400000000002</v>
      </c>
      <c r="S6909" s="234">
        <v>0.515625</v>
      </c>
      <c r="T6909" s="234">
        <v>0.50446400000000002</v>
      </c>
      <c r="U6909" s="234">
        <v>0.50892899999999996</v>
      </c>
      <c r="V6909" s="192">
        <v>0.42538700000000002</v>
      </c>
      <c r="W6909" s="234">
        <v>135072000</v>
      </c>
      <c r="X6909" s="194">
        <f t="shared" si="215"/>
        <v>6.6234725075013864E-3</v>
      </c>
      <c r="Y6909" s="193"/>
      <c r="Z6909" s="197">
        <v>6907</v>
      </c>
    </row>
    <row r="6910" spans="1:26" ht="14.4" x14ac:dyDescent="0.3">
      <c r="A6910" s="7">
        <v>34117</v>
      </c>
      <c r="B6910" s="191">
        <v>452.41000400000001</v>
      </c>
      <c r="C6910" s="191">
        <v>452.41000400000001</v>
      </c>
      <c r="D6910" s="191">
        <v>447.67001299999998</v>
      </c>
      <c r="E6910" s="191">
        <v>450.19000199999999</v>
      </c>
      <c r="F6910" s="192">
        <v>450.19000199999999</v>
      </c>
      <c r="G6910" s="191">
        <v>207820000</v>
      </c>
      <c r="H6910" s="194">
        <f t="shared" si="214"/>
        <v>-4.907057713958116E-3</v>
      </c>
      <c r="I6910" s="193"/>
      <c r="J6910" s="197">
        <v>6908</v>
      </c>
      <c r="K6910" s="234"/>
      <c r="L6910" s="234"/>
      <c r="M6910" s="234"/>
      <c r="N6910" s="234"/>
      <c r="O6910" s="234"/>
      <c r="P6910" s="234"/>
      <c r="Q6910" s="7">
        <v>34117</v>
      </c>
      <c r="R6910" s="234">
        <v>0.50892899999999996</v>
      </c>
      <c r="S6910" s="234">
        <v>0.51339299999999999</v>
      </c>
      <c r="T6910" s="234">
        <v>0.50223200000000001</v>
      </c>
      <c r="U6910" s="234">
        <v>0.50558000000000003</v>
      </c>
      <c r="V6910" s="192">
        <v>0.42258800000000002</v>
      </c>
      <c r="W6910" s="234">
        <v>183948800</v>
      </c>
      <c r="X6910" s="194">
        <f t="shared" si="215"/>
        <v>-1.316133612315044E-2</v>
      </c>
      <c r="Y6910" s="193"/>
      <c r="Z6910" s="197">
        <v>6908</v>
      </c>
    </row>
    <row r="6911" spans="1:26" ht="14.4" x14ac:dyDescent="0.3">
      <c r="A6911" s="7">
        <v>34116</v>
      </c>
      <c r="B6911" s="191">
        <v>453.44000199999999</v>
      </c>
      <c r="C6911" s="191">
        <v>454.54998799999998</v>
      </c>
      <c r="D6911" s="191">
        <v>451.14001500000001</v>
      </c>
      <c r="E6911" s="191">
        <v>452.41000400000001</v>
      </c>
      <c r="F6911" s="192">
        <v>452.41000400000001</v>
      </c>
      <c r="G6911" s="191">
        <v>300810000</v>
      </c>
      <c r="H6911" s="194">
        <f t="shared" si="214"/>
        <v>-2.2715199264664297E-3</v>
      </c>
      <c r="I6911" s="193"/>
      <c r="J6911" s="197">
        <v>6909</v>
      </c>
      <c r="K6911" s="234"/>
      <c r="L6911" s="234"/>
      <c r="M6911" s="234"/>
      <c r="N6911" s="234"/>
      <c r="O6911" s="234"/>
      <c r="P6911" s="234"/>
      <c r="Q6911" s="7">
        <v>34116</v>
      </c>
      <c r="R6911" s="234">
        <v>0.515625</v>
      </c>
      <c r="S6911" s="234">
        <v>0.52232100000000004</v>
      </c>
      <c r="T6911" s="234">
        <v>0.51116099999999998</v>
      </c>
      <c r="U6911" s="234">
        <v>0.51339299999999999</v>
      </c>
      <c r="V6911" s="192">
        <v>0.42822399999999999</v>
      </c>
      <c r="W6911" s="234">
        <v>197288000</v>
      </c>
      <c r="X6911" s="194">
        <f t="shared" si="215"/>
        <v>-4.3293666848026446E-3</v>
      </c>
      <c r="Y6911" s="193"/>
      <c r="Z6911" s="197">
        <v>6909</v>
      </c>
    </row>
    <row r="6912" spans="1:26" ht="14.4" x14ac:dyDescent="0.3">
      <c r="A6912" s="7">
        <v>34115</v>
      </c>
      <c r="B6912" s="191">
        <v>448.85000600000001</v>
      </c>
      <c r="C6912" s="191">
        <v>453.51001000000002</v>
      </c>
      <c r="D6912" s="191">
        <v>448.82000699999998</v>
      </c>
      <c r="E6912" s="191">
        <v>453.44000199999999</v>
      </c>
      <c r="F6912" s="192">
        <v>453.44000199999999</v>
      </c>
      <c r="G6912" s="191">
        <v>274230000</v>
      </c>
      <c r="H6912" s="194">
        <f t="shared" si="214"/>
        <v>1.0226124403794673E-2</v>
      </c>
      <c r="I6912" s="193"/>
      <c r="J6912" s="197">
        <v>6910</v>
      </c>
      <c r="K6912" s="234"/>
      <c r="L6912" s="234"/>
      <c r="M6912" s="234"/>
      <c r="N6912" s="234"/>
      <c r="O6912" s="234"/>
      <c r="P6912" s="234"/>
      <c r="Q6912" s="7">
        <v>34115</v>
      </c>
      <c r="R6912" s="234">
        <v>0.5</v>
      </c>
      <c r="S6912" s="234">
        <v>0.515625</v>
      </c>
      <c r="T6912" s="234">
        <v>0.49442000000000003</v>
      </c>
      <c r="U6912" s="234">
        <v>0.515625</v>
      </c>
      <c r="V6912" s="192">
        <v>0.43008600000000002</v>
      </c>
      <c r="W6912" s="234">
        <v>121564800</v>
      </c>
      <c r="X6912" s="194">
        <f t="shared" si="215"/>
        <v>2.4389895342578058E-2</v>
      </c>
      <c r="Y6912" s="193"/>
      <c r="Z6912" s="197">
        <v>6910</v>
      </c>
    </row>
    <row r="6913" spans="1:26" ht="14.4" x14ac:dyDescent="0.3">
      <c r="A6913" s="7">
        <v>34114</v>
      </c>
      <c r="B6913" s="191">
        <v>448</v>
      </c>
      <c r="C6913" s="191">
        <v>449.040009</v>
      </c>
      <c r="D6913" s="191">
        <v>447.70001200000002</v>
      </c>
      <c r="E6913" s="191">
        <v>448.85000600000001</v>
      </c>
      <c r="F6913" s="192">
        <v>448.85000600000001</v>
      </c>
      <c r="G6913" s="191">
        <v>222090000</v>
      </c>
      <c r="H6913" s="194">
        <f t="shared" si="214"/>
        <v>1.8973348214285884E-3</v>
      </c>
      <c r="I6913" s="193"/>
      <c r="J6913" s="197">
        <v>6911</v>
      </c>
      <c r="K6913" s="234"/>
      <c r="L6913" s="234"/>
      <c r="M6913" s="234"/>
      <c r="N6913" s="234"/>
      <c r="O6913" s="234"/>
      <c r="P6913" s="234"/>
      <c r="Q6913" s="7">
        <v>34114</v>
      </c>
      <c r="R6913" s="234">
        <v>0.50669600000000004</v>
      </c>
      <c r="S6913" s="234">
        <v>0.51339299999999999</v>
      </c>
      <c r="T6913" s="234">
        <v>0.49776799999999999</v>
      </c>
      <c r="U6913" s="234">
        <v>0.50334800000000002</v>
      </c>
      <c r="V6913" s="192">
        <v>0.419846</v>
      </c>
      <c r="W6913" s="234">
        <v>180723200</v>
      </c>
      <c r="X6913" s="194">
        <f t="shared" si="215"/>
        <v>-2.1691463457259058E-2</v>
      </c>
      <c r="Y6913" s="193"/>
      <c r="Z6913" s="197">
        <v>6911</v>
      </c>
    </row>
    <row r="6914" spans="1:26" ht="14.4" x14ac:dyDescent="0.3">
      <c r="A6914" s="7">
        <v>34113</v>
      </c>
      <c r="B6914" s="191">
        <v>445.83999599999999</v>
      </c>
      <c r="C6914" s="191">
        <v>448.44000199999999</v>
      </c>
      <c r="D6914" s="191">
        <v>445.26001000000002</v>
      </c>
      <c r="E6914" s="191">
        <v>448</v>
      </c>
      <c r="F6914" s="192">
        <v>448</v>
      </c>
      <c r="G6914" s="191">
        <v>197990000</v>
      </c>
      <c r="H6914" s="194">
        <f t="shared" si="214"/>
        <v>4.8447963829607041E-3</v>
      </c>
      <c r="I6914" s="193"/>
      <c r="J6914" s="197">
        <v>6912</v>
      </c>
      <c r="K6914" s="234"/>
      <c r="L6914" s="234"/>
      <c r="M6914" s="234"/>
      <c r="N6914" s="234"/>
      <c r="O6914" s="234"/>
      <c r="P6914" s="234"/>
      <c r="Q6914" s="7">
        <v>34113</v>
      </c>
      <c r="R6914" s="234">
        <v>0.50669600000000004</v>
      </c>
      <c r="S6914" s="234">
        <v>0.52455399999999996</v>
      </c>
      <c r="T6914" s="234">
        <v>0.50669600000000004</v>
      </c>
      <c r="U6914" s="234">
        <v>0.51450899999999999</v>
      </c>
      <c r="V6914" s="192">
        <v>0.42915500000000001</v>
      </c>
      <c r="W6914" s="234">
        <v>150315200</v>
      </c>
      <c r="X6914" s="194">
        <f t="shared" si="215"/>
        <v>2.1740958003288353E-3</v>
      </c>
      <c r="Y6914" s="193"/>
      <c r="Z6914" s="197">
        <v>6912</v>
      </c>
    </row>
    <row r="6915" spans="1:26" ht="14.4" x14ac:dyDescent="0.3">
      <c r="A6915" s="7">
        <v>34110</v>
      </c>
      <c r="B6915" s="191">
        <v>450.58999599999999</v>
      </c>
      <c r="C6915" s="191">
        <v>450.58999599999999</v>
      </c>
      <c r="D6915" s="191">
        <v>444.89001500000001</v>
      </c>
      <c r="E6915" s="191">
        <v>445.83999599999999</v>
      </c>
      <c r="F6915" s="192">
        <v>445.83999599999999</v>
      </c>
      <c r="G6915" s="191">
        <v>279120000</v>
      </c>
      <c r="H6915" s="194">
        <f t="shared" si="214"/>
        <v>-1.0541734264335509E-2</v>
      </c>
      <c r="I6915" s="193"/>
      <c r="J6915" s="197">
        <v>6913</v>
      </c>
      <c r="K6915" s="234"/>
      <c r="L6915" s="234"/>
      <c r="M6915" s="234"/>
      <c r="N6915" s="234"/>
      <c r="O6915" s="234"/>
      <c r="P6915" s="234"/>
      <c r="Q6915" s="7">
        <v>34110</v>
      </c>
      <c r="R6915" s="234">
        <v>0.52455399999999996</v>
      </c>
      <c r="S6915" s="234">
        <v>0.52790199999999998</v>
      </c>
      <c r="T6915" s="234">
        <v>0.50669600000000004</v>
      </c>
      <c r="U6915" s="234">
        <v>0.51339299999999999</v>
      </c>
      <c r="V6915" s="192">
        <v>0.42822399999999999</v>
      </c>
      <c r="W6915" s="234">
        <v>148198400</v>
      </c>
      <c r="X6915" s="194">
        <f t="shared" si="215"/>
        <v>-2.127610945917225E-2</v>
      </c>
      <c r="Y6915" s="193"/>
      <c r="Z6915" s="197">
        <v>6913</v>
      </c>
    </row>
    <row r="6916" spans="1:26" ht="14.4" x14ac:dyDescent="0.3">
      <c r="A6916" s="7">
        <v>34109</v>
      </c>
      <c r="B6916" s="191">
        <v>447.57000699999998</v>
      </c>
      <c r="C6916" s="191">
        <v>450.58999599999999</v>
      </c>
      <c r="D6916" s="191">
        <v>447.35998499999999</v>
      </c>
      <c r="E6916" s="191">
        <v>450.58999599999999</v>
      </c>
      <c r="F6916" s="192">
        <v>450.58999599999999</v>
      </c>
      <c r="G6916" s="191">
        <v>289160000</v>
      </c>
      <c r="H6916" s="194">
        <f t="shared" ref="H6916:H6979" si="216">(F6916-F6917)/F6917</f>
        <v>6.7475231869145551E-3</v>
      </c>
      <c r="I6916" s="193"/>
      <c r="J6916" s="197">
        <v>6914</v>
      </c>
      <c r="K6916" s="234"/>
      <c r="L6916" s="234"/>
      <c r="M6916" s="234"/>
      <c r="N6916" s="234"/>
      <c r="O6916" s="234"/>
      <c r="P6916" s="234"/>
      <c r="Q6916" s="7">
        <v>34109</v>
      </c>
      <c r="R6916" s="234">
        <v>0.51116099999999998</v>
      </c>
      <c r="S6916" s="234">
        <v>0.52678599999999998</v>
      </c>
      <c r="T6916" s="234">
        <v>0.51116099999999998</v>
      </c>
      <c r="U6916" s="234">
        <v>0.52455399999999996</v>
      </c>
      <c r="V6916" s="192">
        <v>0.43753300000000001</v>
      </c>
      <c r="W6916" s="234">
        <v>290528000</v>
      </c>
      <c r="X6916" s="194">
        <f t="shared" ref="X6916:X6979" si="217">(V6916-V6917)/V6917</f>
        <v>2.6200740216060499E-2</v>
      </c>
      <c r="Y6916" s="193"/>
      <c r="Z6916" s="197">
        <v>6914</v>
      </c>
    </row>
    <row r="6917" spans="1:26" ht="14.4" x14ac:dyDescent="0.3">
      <c r="A6917" s="7">
        <v>34108</v>
      </c>
      <c r="B6917" s="191">
        <v>440.32000699999998</v>
      </c>
      <c r="C6917" s="191">
        <v>447.85998499999999</v>
      </c>
      <c r="D6917" s="191">
        <v>436.85998499999999</v>
      </c>
      <c r="E6917" s="191">
        <v>447.57000699999998</v>
      </c>
      <c r="F6917" s="192">
        <v>447.57000699999998</v>
      </c>
      <c r="G6917" s="191">
        <v>342420000</v>
      </c>
      <c r="H6917" s="194">
        <f t="shared" si="216"/>
        <v>1.6465297703358733E-2</v>
      </c>
      <c r="I6917" s="193"/>
      <c r="J6917" s="197">
        <v>6915</v>
      </c>
      <c r="K6917" s="234"/>
      <c r="L6917" s="234"/>
      <c r="M6917" s="234"/>
      <c r="N6917" s="234"/>
      <c r="O6917" s="234"/>
      <c r="P6917" s="234"/>
      <c r="Q6917" s="7">
        <v>34108</v>
      </c>
      <c r="R6917" s="234">
        <v>0.48883900000000002</v>
      </c>
      <c r="S6917" s="234">
        <v>0.51339299999999999</v>
      </c>
      <c r="T6917" s="234">
        <v>0.48660700000000001</v>
      </c>
      <c r="U6917" s="234">
        <v>0.51116099999999998</v>
      </c>
      <c r="V6917" s="192">
        <v>0.42636200000000002</v>
      </c>
      <c r="W6917" s="234">
        <v>172771200</v>
      </c>
      <c r="X6917" s="194">
        <f t="shared" si="217"/>
        <v>3.1531782188039106E-2</v>
      </c>
      <c r="Y6917" s="193"/>
      <c r="Z6917" s="197">
        <v>6915</v>
      </c>
    </row>
    <row r="6918" spans="1:26" ht="14.4" x14ac:dyDescent="0.3">
      <c r="A6918" s="7">
        <v>34107</v>
      </c>
      <c r="B6918" s="191">
        <v>440.39001500000001</v>
      </c>
      <c r="C6918" s="191">
        <v>441.26001000000002</v>
      </c>
      <c r="D6918" s="191">
        <v>437.95001200000002</v>
      </c>
      <c r="E6918" s="191">
        <v>440.32000699999998</v>
      </c>
      <c r="F6918" s="192">
        <v>440.32000699999998</v>
      </c>
      <c r="G6918" s="191">
        <v>264300000</v>
      </c>
      <c r="H6918" s="194">
        <f t="shared" si="216"/>
        <v>-1.1351363754935589E-4</v>
      </c>
      <c r="I6918" s="193"/>
      <c r="J6918" s="197">
        <v>6916</v>
      </c>
      <c r="K6918" s="234"/>
      <c r="L6918" s="234"/>
      <c r="M6918" s="234"/>
      <c r="N6918" s="234"/>
      <c r="O6918" s="234"/>
      <c r="P6918" s="234"/>
      <c r="Q6918" s="7">
        <v>34107</v>
      </c>
      <c r="R6918" s="234">
        <v>0.49553599999999998</v>
      </c>
      <c r="S6918" s="234">
        <v>0.50223200000000001</v>
      </c>
      <c r="T6918" s="234">
        <v>0.49107099999999998</v>
      </c>
      <c r="U6918" s="234">
        <v>0.49553599999999998</v>
      </c>
      <c r="V6918" s="192">
        <v>0.413329</v>
      </c>
      <c r="W6918" s="234">
        <v>163475200</v>
      </c>
      <c r="X6918" s="194">
        <f t="shared" si="217"/>
        <v>-4.4846829531468048E-3</v>
      </c>
      <c r="Y6918" s="193"/>
      <c r="Z6918" s="197">
        <v>6916</v>
      </c>
    </row>
    <row r="6919" spans="1:26" ht="14.4" x14ac:dyDescent="0.3">
      <c r="A6919" s="7">
        <v>34106</v>
      </c>
      <c r="B6919" s="191">
        <v>439.55999800000001</v>
      </c>
      <c r="C6919" s="191">
        <v>440.38000499999998</v>
      </c>
      <c r="D6919" s="191">
        <v>437.82998700000002</v>
      </c>
      <c r="E6919" s="191">
        <v>440.36999500000002</v>
      </c>
      <c r="F6919" s="192">
        <v>440.36999500000002</v>
      </c>
      <c r="G6919" s="191">
        <v>227580000</v>
      </c>
      <c r="H6919" s="194">
        <f t="shared" si="216"/>
        <v>1.8427450261295384E-3</v>
      </c>
      <c r="I6919" s="193"/>
      <c r="J6919" s="197">
        <v>6917</v>
      </c>
      <c r="K6919" s="234"/>
      <c r="L6919" s="234"/>
      <c r="M6919" s="234"/>
      <c r="N6919" s="234"/>
      <c r="O6919" s="234"/>
      <c r="P6919" s="234"/>
      <c r="Q6919" s="7">
        <v>34106</v>
      </c>
      <c r="R6919" s="234">
        <v>0.49553599999999998</v>
      </c>
      <c r="S6919" s="234">
        <v>0.5</v>
      </c>
      <c r="T6919" s="234">
        <v>0.49107099999999998</v>
      </c>
      <c r="U6919" s="234">
        <v>0.49776799999999999</v>
      </c>
      <c r="V6919" s="192">
        <v>0.41519099999999998</v>
      </c>
      <c r="W6919" s="234">
        <v>69641600</v>
      </c>
      <c r="X6919" s="194">
        <f t="shared" si="217"/>
        <v>4.5048859383202602E-3</v>
      </c>
      <c r="Y6919" s="193"/>
      <c r="Z6919" s="197">
        <v>6917</v>
      </c>
    </row>
    <row r="6920" spans="1:26" ht="14.4" x14ac:dyDescent="0.3">
      <c r="A6920" s="7">
        <v>34103</v>
      </c>
      <c r="B6920" s="191">
        <v>439.22000100000002</v>
      </c>
      <c r="C6920" s="191">
        <v>439.82000699999998</v>
      </c>
      <c r="D6920" s="191">
        <v>438.10000600000001</v>
      </c>
      <c r="E6920" s="191">
        <v>439.55999800000001</v>
      </c>
      <c r="F6920" s="192">
        <v>439.55999800000001</v>
      </c>
      <c r="G6920" s="191">
        <v>252910000</v>
      </c>
      <c r="H6920" s="194">
        <f t="shared" si="216"/>
        <v>7.5128518483682778E-4</v>
      </c>
      <c r="I6920" s="193"/>
      <c r="J6920" s="197">
        <v>6918</v>
      </c>
      <c r="K6920" s="234"/>
      <c r="L6920" s="234"/>
      <c r="M6920" s="234"/>
      <c r="N6920" s="234"/>
      <c r="O6920" s="234"/>
      <c r="P6920" s="234"/>
      <c r="Q6920" s="7">
        <v>34103</v>
      </c>
      <c r="R6920" s="234">
        <v>0.49330400000000002</v>
      </c>
      <c r="S6920" s="234">
        <v>0.5</v>
      </c>
      <c r="T6920" s="234">
        <v>0.49107099999999998</v>
      </c>
      <c r="U6920" s="234">
        <v>0.49553599999999998</v>
      </c>
      <c r="V6920" s="192">
        <v>0.413329</v>
      </c>
      <c r="W6920" s="234">
        <v>117409600</v>
      </c>
      <c r="X6920" s="194">
        <f t="shared" si="217"/>
        <v>0</v>
      </c>
      <c r="Y6920" s="193"/>
      <c r="Z6920" s="197">
        <v>6918</v>
      </c>
    </row>
    <row r="6921" spans="1:26" ht="14.4" x14ac:dyDescent="0.3">
      <c r="A6921" s="7">
        <v>34102</v>
      </c>
      <c r="B6921" s="191">
        <v>444.75</v>
      </c>
      <c r="C6921" s="191">
        <v>444.75</v>
      </c>
      <c r="D6921" s="191">
        <v>439.23001099999999</v>
      </c>
      <c r="E6921" s="191">
        <v>439.23001099999999</v>
      </c>
      <c r="F6921" s="192">
        <v>439.23001099999999</v>
      </c>
      <c r="G6921" s="191">
        <v>293920000</v>
      </c>
      <c r="H6921" s="194">
        <f t="shared" si="216"/>
        <v>-1.2522430643590743E-2</v>
      </c>
      <c r="I6921" s="193"/>
      <c r="J6921" s="197">
        <v>6919</v>
      </c>
      <c r="K6921" s="234"/>
      <c r="L6921" s="234"/>
      <c r="M6921" s="234"/>
      <c r="N6921" s="234"/>
      <c r="O6921" s="234"/>
      <c r="P6921" s="234"/>
      <c r="Q6921" s="7">
        <v>34102</v>
      </c>
      <c r="R6921" s="234">
        <v>0.47767900000000002</v>
      </c>
      <c r="S6921" s="234">
        <v>0.49776799999999999</v>
      </c>
      <c r="T6921" s="234">
        <v>0.47767900000000002</v>
      </c>
      <c r="U6921" s="234">
        <v>0.49553599999999998</v>
      </c>
      <c r="V6921" s="192">
        <v>0.413329</v>
      </c>
      <c r="W6921" s="234">
        <v>361726400</v>
      </c>
      <c r="X6921" s="194">
        <f t="shared" si="217"/>
        <v>4.2251993958237179E-2</v>
      </c>
      <c r="Y6921" s="193"/>
      <c r="Z6921" s="197">
        <v>6919</v>
      </c>
    </row>
    <row r="6922" spans="1:26" ht="14.4" x14ac:dyDescent="0.3">
      <c r="A6922" s="7">
        <v>34101</v>
      </c>
      <c r="B6922" s="191">
        <v>444.32000699999998</v>
      </c>
      <c r="C6922" s="191">
        <v>445.16000400000001</v>
      </c>
      <c r="D6922" s="191">
        <v>442.86999500000002</v>
      </c>
      <c r="E6922" s="191">
        <v>444.79998799999998</v>
      </c>
      <c r="F6922" s="192">
        <v>444.79998799999998</v>
      </c>
      <c r="G6922" s="191">
        <v>255680000</v>
      </c>
      <c r="H6922" s="194">
        <f t="shared" si="216"/>
        <v>9.9019492045394268E-4</v>
      </c>
      <c r="I6922" s="193"/>
      <c r="J6922" s="197">
        <v>6920</v>
      </c>
      <c r="K6922" s="234"/>
      <c r="L6922" s="234"/>
      <c r="M6922" s="234"/>
      <c r="N6922" s="234"/>
      <c r="O6922" s="234"/>
      <c r="P6922" s="234"/>
      <c r="Q6922" s="7">
        <v>34101</v>
      </c>
      <c r="R6922" s="234">
        <v>0.484375</v>
      </c>
      <c r="S6922" s="234">
        <v>0.48883900000000002</v>
      </c>
      <c r="T6922" s="234">
        <v>0.47321400000000002</v>
      </c>
      <c r="U6922" s="234">
        <v>0.47544599999999998</v>
      </c>
      <c r="V6922" s="192">
        <v>0.39657300000000001</v>
      </c>
      <c r="W6922" s="234">
        <v>105224000</v>
      </c>
      <c r="X6922" s="194">
        <f t="shared" si="217"/>
        <v>-2.2935237334989013E-2</v>
      </c>
      <c r="Y6922" s="193"/>
      <c r="Z6922" s="197">
        <v>6920</v>
      </c>
    </row>
    <row r="6923" spans="1:26" ht="14.4" x14ac:dyDescent="0.3">
      <c r="A6923" s="7">
        <v>34100</v>
      </c>
      <c r="B6923" s="191">
        <v>442.79998799999998</v>
      </c>
      <c r="C6923" s="191">
        <v>444.57000699999998</v>
      </c>
      <c r="D6923" s="191">
        <v>441.51998900000001</v>
      </c>
      <c r="E6923" s="191">
        <v>444.35998499999999</v>
      </c>
      <c r="F6923" s="192">
        <v>444.35998499999999</v>
      </c>
      <c r="G6923" s="191">
        <v>218480000</v>
      </c>
      <c r="H6923" s="194">
        <f t="shared" si="216"/>
        <v>3.5230285507596038E-3</v>
      </c>
      <c r="I6923" s="193"/>
      <c r="J6923" s="197">
        <v>6921</v>
      </c>
      <c r="K6923" s="234"/>
      <c r="L6923" s="234"/>
      <c r="M6923" s="234"/>
      <c r="N6923" s="234"/>
      <c r="O6923" s="234"/>
      <c r="P6923" s="234"/>
      <c r="Q6923" s="7">
        <v>34100</v>
      </c>
      <c r="R6923" s="234">
        <v>0.49107099999999998</v>
      </c>
      <c r="S6923" s="234">
        <v>0.49330400000000002</v>
      </c>
      <c r="T6923" s="234">
        <v>0.48214299999999999</v>
      </c>
      <c r="U6923" s="234">
        <v>0.48660700000000001</v>
      </c>
      <c r="V6923" s="192">
        <v>0.40588200000000002</v>
      </c>
      <c r="W6923" s="234">
        <v>158379200</v>
      </c>
      <c r="X6923" s="194">
        <f t="shared" si="217"/>
        <v>-9.0892445160580954E-3</v>
      </c>
      <c r="Y6923" s="193"/>
      <c r="Z6923" s="197">
        <v>6921</v>
      </c>
    </row>
    <row r="6924" spans="1:26" ht="14.4" x14ac:dyDescent="0.3">
      <c r="A6924" s="7">
        <v>34099</v>
      </c>
      <c r="B6924" s="191">
        <v>442.33999599999999</v>
      </c>
      <c r="C6924" s="191">
        <v>445.42001299999998</v>
      </c>
      <c r="D6924" s="191">
        <v>442.04998799999998</v>
      </c>
      <c r="E6924" s="191">
        <v>442.79998799999998</v>
      </c>
      <c r="F6924" s="192">
        <v>442.79998799999998</v>
      </c>
      <c r="G6924" s="191">
        <v>235580000</v>
      </c>
      <c r="H6924" s="194">
        <f t="shared" si="216"/>
        <v>1.107797703455886E-3</v>
      </c>
      <c r="I6924" s="193"/>
      <c r="J6924" s="197">
        <v>6922</v>
      </c>
      <c r="K6924" s="234"/>
      <c r="L6924" s="234"/>
      <c r="M6924" s="234"/>
      <c r="N6924" s="234"/>
      <c r="O6924" s="234"/>
      <c r="P6924" s="234"/>
      <c r="Q6924" s="7">
        <v>34099</v>
      </c>
      <c r="R6924" s="234">
        <v>0.49107099999999998</v>
      </c>
      <c r="S6924" s="234">
        <v>0.49888399999999999</v>
      </c>
      <c r="T6924" s="234">
        <v>0.49107099999999998</v>
      </c>
      <c r="U6924" s="234">
        <v>0.49107099999999998</v>
      </c>
      <c r="V6924" s="192">
        <v>0.409605</v>
      </c>
      <c r="W6924" s="234">
        <v>137928000</v>
      </c>
      <c r="X6924" s="194">
        <f t="shared" si="217"/>
        <v>4.564138282844141E-3</v>
      </c>
      <c r="Y6924" s="193"/>
      <c r="Z6924" s="197">
        <v>6922</v>
      </c>
    </row>
    <row r="6925" spans="1:26" ht="14.4" x14ac:dyDescent="0.3">
      <c r="A6925" s="7">
        <v>34096</v>
      </c>
      <c r="B6925" s="191">
        <v>443.27999899999998</v>
      </c>
      <c r="C6925" s="191">
        <v>443.70001200000002</v>
      </c>
      <c r="D6925" s="191">
        <v>441.69000199999999</v>
      </c>
      <c r="E6925" s="191">
        <v>442.30999800000001</v>
      </c>
      <c r="F6925" s="192">
        <v>442.30999800000001</v>
      </c>
      <c r="G6925" s="191">
        <v>223570000</v>
      </c>
      <c r="H6925" s="194">
        <f t="shared" si="216"/>
        <v>-2.1432386828670043E-3</v>
      </c>
      <c r="I6925" s="193"/>
      <c r="J6925" s="197">
        <v>6923</v>
      </c>
      <c r="K6925" s="234"/>
      <c r="L6925" s="234"/>
      <c r="M6925" s="234"/>
      <c r="N6925" s="234"/>
      <c r="O6925" s="234"/>
      <c r="P6925" s="234"/>
      <c r="Q6925" s="7">
        <v>34096</v>
      </c>
      <c r="R6925" s="234">
        <v>0.47767900000000002</v>
      </c>
      <c r="S6925" s="234">
        <v>0.48883900000000002</v>
      </c>
      <c r="T6925" s="234">
        <v>0.47767900000000002</v>
      </c>
      <c r="U6925" s="234">
        <v>0.48883900000000002</v>
      </c>
      <c r="V6925" s="192">
        <v>0.407744</v>
      </c>
      <c r="W6925" s="234">
        <v>81894400</v>
      </c>
      <c r="X6925" s="194">
        <f t="shared" si="217"/>
        <v>1.8606231388772335E-2</v>
      </c>
      <c r="Y6925" s="193"/>
      <c r="Z6925" s="197">
        <v>6923</v>
      </c>
    </row>
    <row r="6926" spans="1:26" ht="14.4" x14ac:dyDescent="0.3">
      <c r="A6926" s="7">
        <v>34095</v>
      </c>
      <c r="B6926" s="191">
        <v>444.60000600000001</v>
      </c>
      <c r="C6926" s="191">
        <v>444.80999800000001</v>
      </c>
      <c r="D6926" s="191">
        <v>442.89999399999999</v>
      </c>
      <c r="E6926" s="191">
        <v>443.26001000000002</v>
      </c>
      <c r="F6926" s="192">
        <v>443.26001000000002</v>
      </c>
      <c r="G6926" s="191">
        <v>255460000</v>
      </c>
      <c r="H6926" s="194">
        <f t="shared" si="216"/>
        <v>-2.834470960089912E-3</v>
      </c>
      <c r="I6926" s="193"/>
      <c r="J6926" s="197">
        <v>6924</v>
      </c>
      <c r="K6926" s="234"/>
      <c r="L6926" s="234"/>
      <c r="M6926" s="234"/>
      <c r="N6926" s="234"/>
      <c r="O6926" s="234"/>
      <c r="P6926" s="234"/>
      <c r="Q6926" s="7">
        <v>34095</v>
      </c>
      <c r="R6926" s="234">
        <v>0.48660700000000001</v>
      </c>
      <c r="S6926" s="234">
        <v>0.48883900000000002</v>
      </c>
      <c r="T6926" s="234">
        <v>0.47767900000000002</v>
      </c>
      <c r="U6926" s="234">
        <v>0.47991099999999998</v>
      </c>
      <c r="V6926" s="192">
        <v>0.40029599999999999</v>
      </c>
      <c r="W6926" s="234">
        <v>70459200</v>
      </c>
      <c r="X6926" s="194">
        <f t="shared" si="217"/>
        <v>-1.3762620663148489E-2</v>
      </c>
      <c r="Y6926" s="193"/>
      <c r="Z6926" s="197">
        <v>6924</v>
      </c>
    </row>
    <row r="6927" spans="1:26" ht="14.4" x14ac:dyDescent="0.3">
      <c r="A6927" s="7">
        <v>34094</v>
      </c>
      <c r="B6927" s="191">
        <v>443.98001099999999</v>
      </c>
      <c r="C6927" s="191">
        <v>446.08999599999999</v>
      </c>
      <c r="D6927" s="191">
        <v>443.76001000000002</v>
      </c>
      <c r="E6927" s="191">
        <v>444.51998900000001</v>
      </c>
      <c r="F6927" s="192">
        <v>444.51998900000001</v>
      </c>
      <c r="G6927" s="191">
        <v>274240000</v>
      </c>
      <c r="H6927" s="194">
        <f t="shared" si="216"/>
        <v>1.0584416455383956E-3</v>
      </c>
      <c r="I6927" s="193"/>
      <c r="J6927" s="197">
        <v>6925</v>
      </c>
      <c r="K6927" s="234"/>
      <c r="L6927" s="234"/>
      <c r="M6927" s="234"/>
      <c r="N6927" s="234"/>
      <c r="O6927" s="234"/>
      <c r="P6927" s="234"/>
      <c r="Q6927" s="7">
        <v>34094</v>
      </c>
      <c r="R6927" s="234">
        <v>0.47321400000000002</v>
      </c>
      <c r="S6927" s="234">
        <v>0.49553599999999998</v>
      </c>
      <c r="T6927" s="234">
        <v>0.47321400000000002</v>
      </c>
      <c r="U6927" s="234">
        <v>0.48660700000000001</v>
      </c>
      <c r="V6927" s="192">
        <v>0.40588200000000002</v>
      </c>
      <c r="W6927" s="234">
        <v>253064000</v>
      </c>
      <c r="X6927" s="194">
        <f t="shared" si="217"/>
        <v>2.107651746900659E-2</v>
      </c>
      <c r="Y6927" s="193"/>
      <c r="Z6927" s="197">
        <v>6925</v>
      </c>
    </row>
    <row r="6928" spans="1:26" ht="14.4" x14ac:dyDescent="0.3">
      <c r="A6928" s="7">
        <v>34093</v>
      </c>
      <c r="B6928" s="191">
        <v>442.57998700000002</v>
      </c>
      <c r="C6928" s="191">
        <v>445.19000199999999</v>
      </c>
      <c r="D6928" s="191">
        <v>442.45001200000002</v>
      </c>
      <c r="E6928" s="191">
        <v>444.04998799999998</v>
      </c>
      <c r="F6928" s="192">
        <v>444.04998799999998</v>
      </c>
      <c r="G6928" s="191">
        <v>268310000</v>
      </c>
      <c r="H6928" s="194">
        <f t="shared" si="216"/>
        <v>3.5935384720468038E-3</v>
      </c>
      <c r="I6928" s="193"/>
      <c r="J6928" s="197">
        <v>6926</v>
      </c>
      <c r="K6928" s="234"/>
      <c r="L6928" s="234"/>
      <c r="M6928" s="234"/>
      <c r="N6928" s="234"/>
      <c r="O6928" s="234"/>
      <c r="P6928" s="234"/>
      <c r="Q6928" s="7">
        <v>34093</v>
      </c>
      <c r="R6928" s="234">
        <v>0.46651799999999999</v>
      </c>
      <c r="S6928" s="234">
        <v>0.484375</v>
      </c>
      <c r="T6928" s="234">
        <v>0.46428599999999998</v>
      </c>
      <c r="U6928" s="234">
        <v>0.47656300000000001</v>
      </c>
      <c r="V6928" s="192">
        <v>0.39750400000000002</v>
      </c>
      <c r="W6928" s="234">
        <v>170822400</v>
      </c>
      <c r="X6928" s="194">
        <f t="shared" si="217"/>
        <v>2.8918132590621575E-2</v>
      </c>
      <c r="Y6928" s="193"/>
      <c r="Z6928" s="197">
        <v>6926</v>
      </c>
    </row>
    <row r="6929" spans="1:26" ht="14.4" x14ac:dyDescent="0.3">
      <c r="A6929" s="7">
        <v>34092</v>
      </c>
      <c r="B6929" s="191">
        <v>440.19000199999999</v>
      </c>
      <c r="C6929" s="191">
        <v>442.58999599999999</v>
      </c>
      <c r="D6929" s="191">
        <v>438.25</v>
      </c>
      <c r="E6929" s="191">
        <v>442.459991</v>
      </c>
      <c r="F6929" s="192">
        <v>442.459991</v>
      </c>
      <c r="G6929" s="191">
        <v>224970000</v>
      </c>
      <c r="H6929" s="194">
        <f t="shared" si="216"/>
        <v>5.1568390687801438E-3</v>
      </c>
      <c r="I6929" s="193"/>
      <c r="J6929" s="197">
        <v>6927</v>
      </c>
      <c r="K6929" s="234"/>
      <c r="L6929" s="234"/>
      <c r="M6929" s="234"/>
      <c r="N6929" s="234"/>
      <c r="O6929" s="234"/>
      <c r="P6929" s="234"/>
      <c r="Q6929" s="7">
        <v>34092</v>
      </c>
      <c r="R6929" s="234">
        <v>0.45758900000000002</v>
      </c>
      <c r="S6929" s="234">
        <v>0.46428599999999998</v>
      </c>
      <c r="T6929" s="234">
        <v>0.45535700000000001</v>
      </c>
      <c r="U6929" s="234">
        <v>0.46317000000000003</v>
      </c>
      <c r="V6929" s="192">
        <v>0.38633200000000001</v>
      </c>
      <c r="W6929" s="234">
        <v>65184000</v>
      </c>
      <c r="X6929" s="194">
        <f t="shared" si="217"/>
        <v>1.2193524384428736E-2</v>
      </c>
      <c r="Y6929" s="193"/>
      <c r="Z6929" s="197">
        <v>6927</v>
      </c>
    </row>
    <row r="6930" spans="1:26" ht="14.4" x14ac:dyDescent="0.3">
      <c r="A6930" s="7">
        <v>34089</v>
      </c>
      <c r="B6930" s="191">
        <v>438.89001500000001</v>
      </c>
      <c r="C6930" s="191">
        <v>442.290009</v>
      </c>
      <c r="D6930" s="191">
        <v>438.89001500000001</v>
      </c>
      <c r="E6930" s="191">
        <v>440.19000199999999</v>
      </c>
      <c r="F6930" s="192">
        <v>440.19000199999999</v>
      </c>
      <c r="G6930" s="191">
        <v>247460000</v>
      </c>
      <c r="H6930" s="194">
        <f t="shared" si="216"/>
        <v>2.961988096265957E-3</v>
      </c>
      <c r="I6930" s="193"/>
      <c r="J6930" s="197">
        <v>6928</v>
      </c>
      <c r="K6930" s="234"/>
      <c r="L6930" s="234"/>
      <c r="M6930" s="234"/>
      <c r="N6930" s="234"/>
      <c r="O6930" s="234"/>
      <c r="P6930" s="234"/>
      <c r="Q6930" s="7">
        <v>34089</v>
      </c>
      <c r="R6930" s="234">
        <v>0.453125</v>
      </c>
      <c r="S6930" s="234">
        <v>0.46875</v>
      </c>
      <c r="T6930" s="234">
        <v>0.453125</v>
      </c>
      <c r="U6930" s="234">
        <v>0.45758900000000002</v>
      </c>
      <c r="V6930" s="192">
        <v>0.38167800000000002</v>
      </c>
      <c r="W6930" s="234">
        <v>132339200</v>
      </c>
      <c r="X6930" s="194">
        <f t="shared" si="217"/>
        <v>9.8530509003741332E-3</v>
      </c>
      <c r="Y6930" s="193"/>
      <c r="Z6930" s="197">
        <v>6928</v>
      </c>
    </row>
    <row r="6931" spans="1:26" ht="14.4" x14ac:dyDescent="0.3">
      <c r="A6931" s="7">
        <v>34088</v>
      </c>
      <c r="B6931" s="191">
        <v>438.01998900000001</v>
      </c>
      <c r="C6931" s="191">
        <v>438.959991</v>
      </c>
      <c r="D6931" s="191">
        <v>435.58999599999999</v>
      </c>
      <c r="E6931" s="191">
        <v>438.89001500000001</v>
      </c>
      <c r="F6931" s="192">
        <v>438.89001500000001</v>
      </c>
      <c r="G6931" s="191">
        <v>249760000</v>
      </c>
      <c r="H6931" s="194">
        <f t="shared" si="216"/>
        <v>1.986270083213019E-3</v>
      </c>
      <c r="I6931" s="193"/>
      <c r="J6931" s="197">
        <v>6929</v>
      </c>
      <c r="K6931" s="234"/>
      <c r="L6931" s="234"/>
      <c r="M6931" s="234"/>
      <c r="N6931" s="234"/>
      <c r="O6931" s="234"/>
      <c r="P6931" s="234"/>
      <c r="Q6931" s="7">
        <v>34088</v>
      </c>
      <c r="R6931" s="234">
        <v>0.45982099999999998</v>
      </c>
      <c r="S6931" s="234">
        <v>0.46205400000000002</v>
      </c>
      <c r="T6931" s="234">
        <v>0.44754500000000003</v>
      </c>
      <c r="U6931" s="234">
        <v>0.453125</v>
      </c>
      <c r="V6931" s="192">
        <v>0.37795400000000001</v>
      </c>
      <c r="W6931" s="234">
        <v>82443200</v>
      </c>
      <c r="X6931" s="194">
        <f t="shared" si="217"/>
        <v>-1.2166467594855231E-2</v>
      </c>
      <c r="Y6931" s="193"/>
      <c r="Z6931" s="197">
        <v>6929</v>
      </c>
    </row>
    <row r="6932" spans="1:26" ht="14.4" x14ac:dyDescent="0.3">
      <c r="A6932" s="7">
        <v>34087</v>
      </c>
      <c r="B6932" s="191">
        <v>438.01001000000002</v>
      </c>
      <c r="C6932" s="191">
        <v>438.79998799999998</v>
      </c>
      <c r="D6932" s="191">
        <v>436.67999300000002</v>
      </c>
      <c r="E6932" s="191">
        <v>438.01998900000001</v>
      </c>
      <c r="F6932" s="192">
        <v>438.01998900000001</v>
      </c>
      <c r="G6932" s="191">
        <v>267980000</v>
      </c>
      <c r="H6932" s="194">
        <f t="shared" si="216"/>
        <v>2.2782584352323548E-5</v>
      </c>
      <c r="I6932" s="193"/>
      <c r="J6932" s="197">
        <v>6930</v>
      </c>
      <c r="K6932" s="234"/>
      <c r="L6932" s="234"/>
      <c r="M6932" s="234"/>
      <c r="N6932" s="234"/>
      <c r="O6932" s="234"/>
      <c r="P6932" s="234"/>
      <c r="Q6932" s="7">
        <v>34087</v>
      </c>
      <c r="R6932" s="234">
        <v>0.44419599999999998</v>
      </c>
      <c r="S6932" s="234">
        <v>0.46428599999999998</v>
      </c>
      <c r="T6932" s="234">
        <v>0.44419599999999998</v>
      </c>
      <c r="U6932" s="234">
        <v>0.45870499999999997</v>
      </c>
      <c r="V6932" s="192">
        <v>0.38260899999999998</v>
      </c>
      <c r="W6932" s="234">
        <v>163240000</v>
      </c>
      <c r="X6932" s="194">
        <f t="shared" si="217"/>
        <v>2.2387242104475569E-2</v>
      </c>
      <c r="Y6932" s="193"/>
      <c r="Z6932" s="197">
        <v>6930</v>
      </c>
    </row>
    <row r="6933" spans="1:26" ht="14.4" x14ac:dyDescent="0.3">
      <c r="A6933" s="7">
        <v>34086</v>
      </c>
      <c r="B6933" s="191">
        <v>433.51998900000001</v>
      </c>
      <c r="C6933" s="191">
        <v>438.01998900000001</v>
      </c>
      <c r="D6933" s="191">
        <v>433.14001500000001</v>
      </c>
      <c r="E6933" s="191">
        <v>438.01001000000002</v>
      </c>
      <c r="F6933" s="192">
        <v>438.01001000000002</v>
      </c>
      <c r="G6933" s="191">
        <v>284140000</v>
      </c>
      <c r="H6933" s="194">
        <f t="shared" si="216"/>
        <v>1.0310469408141809E-2</v>
      </c>
      <c r="I6933" s="193"/>
      <c r="J6933" s="197">
        <v>6931</v>
      </c>
      <c r="K6933" s="234"/>
      <c r="L6933" s="234"/>
      <c r="M6933" s="234"/>
      <c r="N6933" s="234"/>
      <c r="O6933" s="234"/>
      <c r="P6933" s="234"/>
      <c r="Q6933" s="7">
        <v>34086</v>
      </c>
      <c r="R6933" s="234">
        <v>0.43526799999999999</v>
      </c>
      <c r="S6933" s="234">
        <v>0.44866099999999998</v>
      </c>
      <c r="T6933" s="234">
        <v>0.43526799999999999</v>
      </c>
      <c r="U6933" s="234">
        <v>0.44866099999999998</v>
      </c>
      <c r="V6933" s="192">
        <v>0.37423099999999998</v>
      </c>
      <c r="W6933" s="234">
        <v>129673600</v>
      </c>
      <c r="X6933" s="194">
        <f t="shared" si="217"/>
        <v>2.5512371170746503E-2</v>
      </c>
      <c r="Y6933" s="193"/>
      <c r="Z6933" s="197">
        <v>6931</v>
      </c>
    </row>
    <row r="6934" spans="1:26" ht="14.4" x14ac:dyDescent="0.3">
      <c r="A6934" s="7">
        <v>34085</v>
      </c>
      <c r="B6934" s="191">
        <v>437.02999899999998</v>
      </c>
      <c r="C6934" s="191">
        <v>438.35000600000001</v>
      </c>
      <c r="D6934" s="191">
        <v>432.29998799999998</v>
      </c>
      <c r="E6934" s="191">
        <v>433.540009</v>
      </c>
      <c r="F6934" s="192">
        <v>433.540009</v>
      </c>
      <c r="G6934" s="191">
        <v>283260000</v>
      </c>
      <c r="H6934" s="194">
        <f t="shared" si="216"/>
        <v>-7.9856989405433874E-3</v>
      </c>
      <c r="I6934" s="193"/>
      <c r="J6934" s="197">
        <v>6932</v>
      </c>
      <c r="K6934" s="234"/>
      <c r="L6934" s="234"/>
      <c r="M6934" s="234"/>
      <c r="N6934" s="234"/>
      <c r="O6934" s="234"/>
      <c r="P6934" s="234"/>
      <c r="Q6934" s="7">
        <v>34085</v>
      </c>
      <c r="R6934" s="234">
        <v>0.43973200000000001</v>
      </c>
      <c r="S6934" s="234">
        <v>0.44419599999999998</v>
      </c>
      <c r="T6934" s="234">
        <v>0.43303599999999998</v>
      </c>
      <c r="U6934" s="234">
        <v>0.4375</v>
      </c>
      <c r="V6934" s="192">
        <v>0.364921</v>
      </c>
      <c r="W6934" s="234">
        <v>102804800</v>
      </c>
      <c r="X6934" s="194">
        <f t="shared" si="217"/>
        <v>-5.0765711606045811E-3</v>
      </c>
      <c r="Y6934" s="193"/>
      <c r="Z6934" s="197">
        <v>6932</v>
      </c>
    </row>
    <row r="6935" spans="1:26" ht="14.4" x14ac:dyDescent="0.3">
      <c r="A6935" s="7">
        <v>34082</v>
      </c>
      <c r="B6935" s="191">
        <v>439.48998999999998</v>
      </c>
      <c r="C6935" s="191">
        <v>439.48998999999998</v>
      </c>
      <c r="D6935" s="191">
        <v>436.82000699999998</v>
      </c>
      <c r="E6935" s="191">
        <v>437.02999899999998</v>
      </c>
      <c r="F6935" s="192">
        <v>437.02999899999998</v>
      </c>
      <c r="G6935" s="191">
        <v>259810000</v>
      </c>
      <c r="H6935" s="194">
        <f t="shared" si="216"/>
        <v>-5.5294954029160457E-3</v>
      </c>
      <c r="I6935" s="193"/>
      <c r="J6935" s="197">
        <v>6933</v>
      </c>
      <c r="K6935" s="234"/>
      <c r="L6935" s="234"/>
      <c r="M6935" s="234"/>
      <c r="N6935" s="234"/>
      <c r="O6935" s="234"/>
      <c r="P6935" s="234"/>
      <c r="Q6935" s="7">
        <v>34082</v>
      </c>
      <c r="R6935" s="234">
        <v>0.44419599999999998</v>
      </c>
      <c r="S6935" s="234">
        <v>0.44866099999999998</v>
      </c>
      <c r="T6935" s="234">
        <v>0.43526799999999999</v>
      </c>
      <c r="U6935" s="234">
        <v>0.43973200000000001</v>
      </c>
      <c r="V6935" s="192">
        <v>0.36678300000000003</v>
      </c>
      <c r="W6935" s="234">
        <v>134142400</v>
      </c>
      <c r="X6935" s="194">
        <f t="shared" si="217"/>
        <v>-1.5001248761309292E-2</v>
      </c>
      <c r="Y6935" s="193"/>
      <c r="Z6935" s="197">
        <v>6933</v>
      </c>
    </row>
    <row r="6936" spans="1:26" ht="14.4" x14ac:dyDescent="0.3">
      <c r="A6936" s="7">
        <v>34081</v>
      </c>
      <c r="B6936" s="191">
        <v>443.54998799999998</v>
      </c>
      <c r="C6936" s="191">
        <v>445.73001099999999</v>
      </c>
      <c r="D6936" s="191">
        <v>439.459991</v>
      </c>
      <c r="E6936" s="191">
        <v>439.459991</v>
      </c>
      <c r="F6936" s="192">
        <v>439.459991</v>
      </c>
      <c r="G6936" s="191">
        <v>310390000</v>
      </c>
      <c r="H6936" s="194">
        <f t="shared" si="216"/>
        <v>-9.3997564479435525E-3</v>
      </c>
      <c r="I6936" s="193"/>
      <c r="J6936" s="197">
        <v>6934</v>
      </c>
      <c r="K6936" s="234"/>
      <c r="L6936" s="234"/>
      <c r="M6936" s="234"/>
      <c r="N6936" s="234"/>
      <c r="O6936" s="234"/>
      <c r="P6936" s="234"/>
      <c r="Q6936" s="7">
        <v>34081</v>
      </c>
      <c r="R6936" s="234">
        <v>0.43973200000000001</v>
      </c>
      <c r="S6936" s="234">
        <v>0.45089299999999999</v>
      </c>
      <c r="T6936" s="234">
        <v>0.4375</v>
      </c>
      <c r="U6936" s="234">
        <v>0.44642900000000002</v>
      </c>
      <c r="V6936" s="192">
        <v>0.37236900000000001</v>
      </c>
      <c r="W6936" s="234">
        <v>157673600</v>
      </c>
      <c r="X6936" s="194">
        <f t="shared" si="217"/>
        <v>7.55730891616336E-3</v>
      </c>
      <c r="Y6936" s="193"/>
      <c r="Z6936" s="197">
        <v>6934</v>
      </c>
    </row>
    <row r="6937" spans="1:26" ht="14.4" x14ac:dyDescent="0.3">
      <c r="A6937" s="7">
        <v>34080</v>
      </c>
      <c r="B6937" s="191">
        <v>445.08999599999999</v>
      </c>
      <c r="C6937" s="191">
        <v>445.76998900000001</v>
      </c>
      <c r="D6937" s="191">
        <v>443.07998700000002</v>
      </c>
      <c r="E6937" s="191">
        <v>443.63000499999998</v>
      </c>
      <c r="F6937" s="192">
        <v>443.63000499999998</v>
      </c>
      <c r="G6937" s="191">
        <v>287300000</v>
      </c>
      <c r="H6937" s="194">
        <f t="shared" si="216"/>
        <v>-3.3026308249477416E-3</v>
      </c>
      <c r="I6937" s="193"/>
      <c r="J6937" s="197">
        <v>6935</v>
      </c>
      <c r="K6937" s="234"/>
      <c r="L6937" s="234"/>
      <c r="M6937" s="234"/>
      <c r="N6937" s="234"/>
      <c r="O6937" s="234"/>
      <c r="P6937" s="234"/>
      <c r="Q6937" s="7">
        <v>34080</v>
      </c>
      <c r="R6937" s="234">
        <v>0.44866099999999998</v>
      </c>
      <c r="S6937" s="234">
        <v>0.453125</v>
      </c>
      <c r="T6937" s="234">
        <v>0.43973200000000001</v>
      </c>
      <c r="U6937" s="234">
        <v>0.44307999999999997</v>
      </c>
      <c r="V6937" s="192">
        <v>0.36957600000000002</v>
      </c>
      <c r="W6937" s="234">
        <v>205273600</v>
      </c>
      <c r="X6937" s="194">
        <f t="shared" si="217"/>
        <v>-7.5006243806546458E-3</v>
      </c>
      <c r="Y6937" s="193"/>
      <c r="Z6937" s="197">
        <v>6935</v>
      </c>
    </row>
    <row r="6938" spans="1:26" ht="14.4" x14ac:dyDescent="0.3">
      <c r="A6938" s="7">
        <v>34079</v>
      </c>
      <c r="B6938" s="191">
        <v>447.459991</v>
      </c>
      <c r="C6938" s="191">
        <v>447.459991</v>
      </c>
      <c r="D6938" s="191">
        <v>441.80999800000001</v>
      </c>
      <c r="E6938" s="191">
        <v>445.10000600000001</v>
      </c>
      <c r="F6938" s="192">
        <v>445.10000600000001</v>
      </c>
      <c r="G6938" s="191">
        <v>317990000</v>
      </c>
      <c r="H6938" s="194">
        <f t="shared" si="216"/>
        <v>-5.2741810384562288E-3</v>
      </c>
      <c r="I6938" s="193"/>
      <c r="J6938" s="197">
        <v>6936</v>
      </c>
      <c r="K6938" s="234"/>
      <c r="L6938" s="234"/>
      <c r="M6938" s="234"/>
      <c r="N6938" s="234"/>
      <c r="O6938" s="234"/>
      <c r="P6938" s="234"/>
      <c r="Q6938" s="7">
        <v>34079</v>
      </c>
      <c r="R6938" s="234">
        <v>0.43526799999999999</v>
      </c>
      <c r="S6938" s="234">
        <v>0.44866099999999998</v>
      </c>
      <c r="T6938" s="234">
        <v>0.43080400000000002</v>
      </c>
      <c r="U6938" s="234">
        <v>0.44642900000000002</v>
      </c>
      <c r="V6938" s="192">
        <v>0.37236900000000001</v>
      </c>
      <c r="W6938" s="234">
        <v>240049600</v>
      </c>
      <c r="X6938" s="194">
        <f t="shared" si="217"/>
        <v>3.0927635258223982E-2</v>
      </c>
      <c r="Y6938" s="193"/>
      <c r="Z6938" s="197">
        <v>6936</v>
      </c>
    </row>
    <row r="6939" spans="1:26" ht="14.4" x14ac:dyDescent="0.3">
      <c r="A6939" s="7">
        <v>34078</v>
      </c>
      <c r="B6939" s="191">
        <v>448.94000199999999</v>
      </c>
      <c r="C6939" s="191">
        <v>449.14001500000001</v>
      </c>
      <c r="D6939" s="191">
        <v>445.85000600000001</v>
      </c>
      <c r="E6939" s="191">
        <v>447.459991</v>
      </c>
      <c r="F6939" s="192">
        <v>447.459991</v>
      </c>
      <c r="G6939" s="191">
        <v>244710000</v>
      </c>
      <c r="H6939" s="194">
        <f t="shared" si="216"/>
        <v>-3.2966788288114955E-3</v>
      </c>
      <c r="I6939" s="193"/>
      <c r="J6939" s="197">
        <v>6937</v>
      </c>
      <c r="K6939" s="234"/>
      <c r="L6939" s="234"/>
      <c r="M6939" s="234"/>
      <c r="N6939" s="234"/>
      <c r="O6939" s="234"/>
      <c r="P6939" s="234"/>
      <c r="Q6939" s="7">
        <v>34078</v>
      </c>
      <c r="R6939" s="234">
        <v>0.43303599999999998</v>
      </c>
      <c r="S6939" s="234">
        <v>0.44196400000000002</v>
      </c>
      <c r="T6939" s="234">
        <v>0.43080400000000002</v>
      </c>
      <c r="U6939" s="234">
        <v>0.43303599999999998</v>
      </c>
      <c r="V6939" s="192">
        <v>0.36119800000000002</v>
      </c>
      <c r="W6939" s="234">
        <v>227864000</v>
      </c>
      <c r="X6939" s="194">
        <f t="shared" si="217"/>
        <v>7.7928600326447614E-3</v>
      </c>
      <c r="Y6939" s="193"/>
      <c r="Z6939" s="197">
        <v>6937</v>
      </c>
    </row>
    <row r="6940" spans="1:26" ht="14.4" x14ac:dyDescent="0.3">
      <c r="A6940" s="7">
        <v>34075</v>
      </c>
      <c r="B6940" s="191">
        <v>448.41000400000001</v>
      </c>
      <c r="C6940" s="191">
        <v>449.39001500000001</v>
      </c>
      <c r="D6940" s="191">
        <v>447.67001299999998</v>
      </c>
      <c r="E6940" s="191">
        <v>448.94000199999999</v>
      </c>
      <c r="F6940" s="192">
        <v>448.94000199999999</v>
      </c>
      <c r="G6940" s="191">
        <v>305160000</v>
      </c>
      <c r="H6940" s="194">
        <f t="shared" si="216"/>
        <v>1.2042997484964289E-3</v>
      </c>
      <c r="I6940" s="193"/>
      <c r="J6940" s="197">
        <v>6938</v>
      </c>
      <c r="K6940" s="234"/>
      <c r="L6940" s="234"/>
      <c r="M6940" s="234"/>
      <c r="N6940" s="234"/>
      <c r="O6940" s="234"/>
      <c r="P6940" s="234"/>
      <c r="Q6940" s="7">
        <v>34075</v>
      </c>
      <c r="R6940" s="234">
        <v>0.43080400000000002</v>
      </c>
      <c r="S6940" s="234">
        <v>0.43526799999999999</v>
      </c>
      <c r="T6940" s="234">
        <v>0.42299100000000001</v>
      </c>
      <c r="U6940" s="234">
        <v>0.42968800000000001</v>
      </c>
      <c r="V6940" s="192">
        <v>0.35840499999999997</v>
      </c>
      <c r="W6940" s="234">
        <v>686795200</v>
      </c>
      <c r="X6940" s="194">
        <f t="shared" si="217"/>
        <v>1.8520097303687522E-2</v>
      </c>
      <c r="Y6940" s="193"/>
      <c r="Z6940" s="197">
        <v>6938</v>
      </c>
    </row>
    <row r="6941" spans="1:26" ht="14.4" x14ac:dyDescent="0.3">
      <c r="A6941" s="7">
        <v>34074</v>
      </c>
      <c r="B6941" s="191">
        <v>448.60000600000001</v>
      </c>
      <c r="C6941" s="191">
        <v>449.10998499999999</v>
      </c>
      <c r="D6941" s="191">
        <v>446.39001500000001</v>
      </c>
      <c r="E6941" s="191">
        <v>448.39999399999999</v>
      </c>
      <c r="F6941" s="192">
        <v>448.39999399999999</v>
      </c>
      <c r="G6941" s="191">
        <v>259500000</v>
      </c>
      <c r="H6941" s="194">
        <f t="shared" si="216"/>
        <v>-5.7952569358070633E-4</v>
      </c>
      <c r="I6941" s="193"/>
      <c r="J6941" s="197">
        <v>6939</v>
      </c>
      <c r="K6941" s="234"/>
      <c r="L6941" s="234"/>
      <c r="M6941" s="234"/>
      <c r="N6941" s="234"/>
      <c r="O6941" s="234"/>
      <c r="P6941" s="234"/>
      <c r="Q6941" s="7">
        <v>34074</v>
      </c>
      <c r="R6941" s="234">
        <v>0.43080400000000002</v>
      </c>
      <c r="S6941" s="234">
        <v>0.43080400000000002</v>
      </c>
      <c r="T6941" s="234">
        <v>0.41741099999999998</v>
      </c>
      <c r="U6941" s="234">
        <v>0.421875</v>
      </c>
      <c r="V6941" s="192">
        <v>0.35188799999999998</v>
      </c>
      <c r="W6941" s="234">
        <v>218702400</v>
      </c>
      <c r="X6941" s="194">
        <f t="shared" si="217"/>
        <v>-3.0769103644311371E-2</v>
      </c>
      <c r="Y6941" s="193"/>
      <c r="Z6941" s="197">
        <v>6939</v>
      </c>
    </row>
    <row r="6942" spans="1:26" ht="14.4" x14ac:dyDescent="0.3">
      <c r="A6942" s="7">
        <v>34073</v>
      </c>
      <c r="B6942" s="191">
        <v>449.22000100000002</v>
      </c>
      <c r="C6942" s="191">
        <v>450</v>
      </c>
      <c r="D6942" s="191">
        <v>448.01998900000001</v>
      </c>
      <c r="E6942" s="191">
        <v>448.66000400000001</v>
      </c>
      <c r="F6942" s="192">
        <v>448.66000400000001</v>
      </c>
      <c r="G6942" s="191">
        <v>257340000</v>
      </c>
      <c r="H6942" s="194">
        <f t="shared" si="216"/>
        <v>-1.2465985458203358E-3</v>
      </c>
      <c r="I6942" s="193"/>
      <c r="J6942" s="197">
        <v>6940</v>
      </c>
      <c r="K6942" s="234"/>
      <c r="L6942" s="234"/>
      <c r="M6942" s="234"/>
      <c r="N6942" s="234"/>
      <c r="O6942" s="234"/>
      <c r="P6942" s="234"/>
      <c r="Q6942" s="7">
        <v>34073</v>
      </c>
      <c r="R6942" s="234">
        <v>0.43080400000000002</v>
      </c>
      <c r="S6942" s="234">
        <v>0.43526799999999999</v>
      </c>
      <c r="T6942" s="234">
        <v>0.42522300000000002</v>
      </c>
      <c r="U6942" s="234">
        <v>0.43526799999999999</v>
      </c>
      <c r="V6942" s="192">
        <v>0.36305900000000002</v>
      </c>
      <c r="W6942" s="234">
        <v>170060800</v>
      </c>
      <c r="X6942" s="194">
        <f t="shared" si="217"/>
        <v>5.1522987391956808E-3</v>
      </c>
      <c r="Y6942" s="193"/>
      <c r="Z6942" s="197">
        <v>6940</v>
      </c>
    </row>
    <row r="6943" spans="1:26" ht="14.4" x14ac:dyDescent="0.3">
      <c r="A6943" s="7">
        <v>34072</v>
      </c>
      <c r="B6943" s="191">
        <v>448.41000400000001</v>
      </c>
      <c r="C6943" s="191">
        <v>450.39999399999999</v>
      </c>
      <c r="D6943" s="191">
        <v>447.66000400000001</v>
      </c>
      <c r="E6943" s="191">
        <v>449.22000100000002</v>
      </c>
      <c r="F6943" s="192">
        <v>449.22000100000002</v>
      </c>
      <c r="G6943" s="191">
        <v>286690000</v>
      </c>
      <c r="H6943" s="194">
        <f t="shared" si="216"/>
        <v>1.895769140394882E-3</v>
      </c>
      <c r="I6943" s="193"/>
      <c r="J6943" s="197">
        <v>6941</v>
      </c>
      <c r="K6943" s="234"/>
      <c r="L6943" s="234"/>
      <c r="M6943" s="234"/>
      <c r="N6943" s="234"/>
      <c r="O6943" s="234"/>
      <c r="P6943" s="234"/>
      <c r="Q6943" s="7">
        <v>34072</v>
      </c>
      <c r="R6943" s="234">
        <v>0.45089299999999999</v>
      </c>
      <c r="S6943" s="234">
        <v>0.45758900000000002</v>
      </c>
      <c r="T6943" s="234">
        <v>0.43080400000000002</v>
      </c>
      <c r="U6943" s="234">
        <v>0.43303599999999998</v>
      </c>
      <c r="V6943" s="192">
        <v>0.36119800000000002</v>
      </c>
      <c r="W6943" s="234">
        <v>164483200</v>
      </c>
      <c r="X6943" s="194">
        <f t="shared" si="217"/>
        <v>-2.9999812014426513E-2</v>
      </c>
      <c r="Y6943" s="193"/>
      <c r="Z6943" s="197">
        <v>6941</v>
      </c>
    </row>
    <row r="6944" spans="1:26" ht="14.4" x14ac:dyDescent="0.3">
      <c r="A6944" s="7">
        <v>34071</v>
      </c>
      <c r="B6944" s="191">
        <v>441.83999599999999</v>
      </c>
      <c r="C6944" s="191">
        <v>448.36999500000002</v>
      </c>
      <c r="D6944" s="191">
        <v>441.83999599999999</v>
      </c>
      <c r="E6944" s="191">
        <v>448.36999500000002</v>
      </c>
      <c r="F6944" s="192">
        <v>448.36999500000002</v>
      </c>
      <c r="G6944" s="191">
        <v>259690000</v>
      </c>
      <c r="H6944" s="194">
        <f t="shared" si="216"/>
        <v>1.4779103429106568E-2</v>
      </c>
      <c r="I6944" s="193"/>
      <c r="J6944" s="197">
        <v>6942</v>
      </c>
      <c r="K6944" s="234"/>
      <c r="L6944" s="234"/>
      <c r="M6944" s="234"/>
      <c r="N6944" s="234"/>
      <c r="O6944" s="234"/>
      <c r="P6944" s="234"/>
      <c r="Q6944" s="7">
        <v>34071</v>
      </c>
      <c r="R6944" s="234">
        <v>0.44196400000000002</v>
      </c>
      <c r="S6944" s="234">
        <v>0.45535700000000001</v>
      </c>
      <c r="T6944" s="234">
        <v>0.44196400000000002</v>
      </c>
      <c r="U6944" s="234">
        <v>0.44642900000000002</v>
      </c>
      <c r="V6944" s="192">
        <v>0.37236900000000001</v>
      </c>
      <c r="W6944" s="234">
        <v>93049600</v>
      </c>
      <c r="X6944" s="194">
        <f t="shared" si="217"/>
        <v>5.0255460760526265E-3</v>
      </c>
      <c r="Y6944" s="193"/>
      <c r="Z6944" s="197">
        <v>6942</v>
      </c>
    </row>
    <row r="6945" spans="1:26" ht="14.4" x14ac:dyDescent="0.3">
      <c r="A6945" s="7">
        <v>34067</v>
      </c>
      <c r="B6945" s="191">
        <v>442.709991</v>
      </c>
      <c r="C6945" s="191">
        <v>443.76998900000001</v>
      </c>
      <c r="D6945" s="191">
        <v>440.01998900000001</v>
      </c>
      <c r="E6945" s="191">
        <v>441.83999599999999</v>
      </c>
      <c r="F6945" s="192">
        <v>441.83999599999999</v>
      </c>
      <c r="G6945" s="191">
        <v>284370000</v>
      </c>
      <c r="H6945" s="194">
        <f t="shared" si="216"/>
        <v>-2.0102883877009307E-3</v>
      </c>
      <c r="I6945" s="193"/>
      <c r="J6945" s="197">
        <v>6943</v>
      </c>
      <c r="K6945" s="234"/>
      <c r="L6945" s="234"/>
      <c r="M6945" s="234"/>
      <c r="N6945" s="234"/>
      <c r="O6945" s="234"/>
      <c r="P6945" s="234"/>
      <c r="Q6945" s="7">
        <v>34067</v>
      </c>
      <c r="R6945" s="234">
        <v>0.44642900000000002</v>
      </c>
      <c r="S6945" s="234">
        <v>0.45089299999999999</v>
      </c>
      <c r="T6945" s="234">
        <v>0.4375</v>
      </c>
      <c r="U6945" s="234">
        <v>0.44419599999999998</v>
      </c>
      <c r="V6945" s="192">
        <v>0.37050699999999998</v>
      </c>
      <c r="W6945" s="234">
        <v>163430400</v>
      </c>
      <c r="X6945" s="194">
        <f t="shared" si="217"/>
        <v>-1.4850089871627174E-2</v>
      </c>
      <c r="Y6945" s="193"/>
      <c r="Z6945" s="197">
        <v>6943</v>
      </c>
    </row>
    <row r="6946" spans="1:26" ht="14.4" x14ac:dyDescent="0.3">
      <c r="A6946" s="7">
        <v>34066</v>
      </c>
      <c r="B6946" s="191">
        <v>441.16000400000001</v>
      </c>
      <c r="C6946" s="191">
        <v>442.73001099999999</v>
      </c>
      <c r="D6946" s="191">
        <v>440.5</v>
      </c>
      <c r="E6946" s="191">
        <v>442.73001099999999</v>
      </c>
      <c r="F6946" s="192">
        <v>442.73001099999999</v>
      </c>
      <c r="G6946" s="191">
        <v>300000000</v>
      </c>
      <c r="H6946" s="194">
        <f t="shared" si="216"/>
        <v>3.5588153635069228E-3</v>
      </c>
      <c r="I6946" s="193"/>
      <c r="J6946" s="197">
        <v>6944</v>
      </c>
      <c r="K6946" s="234"/>
      <c r="L6946" s="234"/>
      <c r="M6946" s="234"/>
      <c r="N6946" s="234"/>
      <c r="O6946" s="234"/>
      <c r="P6946" s="234"/>
      <c r="Q6946" s="7">
        <v>34066</v>
      </c>
      <c r="R6946" s="234">
        <v>0.4375</v>
      </c>
      <c r="S6946" s="234">
        <v>0.453125</v>
      </c>
      <c r="T6946" s="234">
        <v>0.43303599999999998</v>
      </c>
      <c r="U6946" s="234">
        <v>0.45089299999999999</v>
      </c>
      <c r="V6946" s="192">
        <v>0.37609199999999998</v>
      </c>
      <c r="W6946" s="234">
        <v>162848000</v>
      </c>
      <c r="X6946" s="194">
        <f t="shared" si="217"/>
        <v>3.5897746647239048E-2</v>
      </c>
      <c r="Y6946" s="193"/>
      <c r="Z6946" s="197">
        <v>6944</v>
      </c>
    </row>
    <row r="6947" spans="1:26" ht="14.4" x14ac:dyDescent="0.3">
      <c r="A6947" s="7">
        <v>34065</v>
      </c>
      <c r="B6947" s="191">
        <v>442.290009</v>
      </c>
      <c r="C6947" s="191">
        <v>443.38000499999998</v>
      </c>
      <c r="D6947" s="191">
        <v>439.48001099999999</v>
      </c>
      <c r="E6947" s="191">
        <v>441.16000400000001</v>
      </c>
      <c r="F6947" s="192">
        <v>441.16000400000001</v>
      </c>
      <c r="G6947" s="191">
        <v>293680000</v>
      </c>
      <c r="H6947" s="194">
        <f t="shared" si="216"/>
        <v>-2.5548960568991348E-3</v>
      </c>
      <c r="I6947" s="193"/>
      <c r="J6947" s="197">
        <v>6945</v>
      </c>
      <c r="K6947" s="234"/>
      <c r="L6947" s="234"/>
      <c r="M6947" s="234"/>
      <c r="N6947" s="234"/>
      <c r="O6947" s="234"/>
      <c r="P6947" s="234"/>
      <c r="Q6947" s="7">
        <v>34065</v>
      </c>
      <c r="R6947" s="234">
        <v>0.44642900000000002</v>
      </c>
      <c r="S6947" s="234">
        <v>0.44866099999999998</v>
      </c>
      <c r="T6947" s="234">
        <v>0.43526799999999999</v>
      </c>
      <c r="U6947" s="234">
        <v>0.43526799999999999</v>
      </c>
      <c r="V6947" s="192">
        <v>0.36305900000000002</v>
      </c>
      <c r="W6947" s="234">
        <v>168369600</v>
      </c>
      <c r="X6947" s="194">
        <f t="shared" si="217"/>
        <v>-2.5002081268848869E-2</v>
      </c>
      <c r="Y6947" s="193"/>
      <c r="Z6947" s="197">
        <v>6945</v>
      </c>
    </row>
    <row r="6948" spans="1:26" ht="14.4" x14ac:dyDescent="0.3">
      <c r="A6948" s="7">
        <v>34064</v>
      </c>
      <c r="B6948" s="191">
        <v>441.42001299999998</v>
      </c>
      <c r="C6948" s="191">
        <v>442.42999300000002</v>
      </c>
      <c r="D6948" s="191">
        <v>440.52999899999998</v>
      </c>
      <c r="E6948" s="191">
        <v>442.290009</v>
      </c>
      <c r="F6948" s="192">
        <v>442.290009</v>
      </c>
      <c r="G6948" s="191">
        <v>296080000</v>
      </c>
      <c r="H6948" s="194">
        <f t="shared" si="216"/>
        <v>2.0389994549378115E-3</v>
      </c>
      <c r="I6948" s="193"/>
      <c r="J6948" s="197">
        <v>6946</v>
      </c>
      <c r="K6948" s="234"/>
      <c r="L6948" s="234"/>
      <c r="M6948" s="234"/>
      <c r="N6948" s="234"/>
      <c r="O6948" s="234"/>
      <c r="P6948" s="234"/>
      <c r="Q6948" s="7">
        <v>34064</v>
      </c>
      <c r="R6948" s="234">
        <v>0.44642900000000002</v>
      </c>
      <c r="S6948" s="234">
        <v>0.45089299999999999</v>
      </c>
      <c r="T6948" s="234">
        <v>0.44196400000000002</v>
      </c>
      <c r="U6948" s="234">
        <v>0.44642900000000002</v>
      </c>
      <c r="V6948" s="192">
        <v>0.37236900000000001</v>
      </c>
      <c r="W6948" s="234">
        <v>149172800</v>
      </c>
      <c r="X6948" s="194">
        <f t="shared" si="217"/>
        <v>-2.4939726761318381E-3</v>
      </c>
      <c r="Y6948" s="193"/>
      <c r="Z6948" s="197">
        <v>6946</v>
      </c>
    </row>
    <row r="6949" spans="1:26" ht="14.4" x14ac:dyDescent="0.3">
      <c r="A6949" s="7">
        <v>34061</v>
      </c>
      <c r="B6949" s="191">
        <v>450.27999899999998</v>
      </c>
      <c r="C6949" s="191">
        <v>450.27999899999998</v>
      </c>
      <c r="D6949" s="191">
        <v>440.709991</v>
      </c>
      <c r="E6949" s="191">
        <v>441.39001500000001</v>
      </c>
      <c r="F6949" s="192">
        <v>441.39001500000001</v>
      </c>
      <c r="G6949" s="191">
        <v>323330000</v>
      </c>
      <c r="H6949" s="194">
        <f t="shared" si="216"/>
        <v>-1.9786749361405669E-2</v>
      </c>
      <c r="I6949" s="193"/>
      <c r="J6949" s="197">
        <v>6947</v>
      </c>
      <c r="K6949" s="234"/>
      <c r="L6949" s="234"/>
      <c r="M6949" s="234"/>
      <c r="N6949" s="234"/>
      <c r="O6949" s="234"/>
      <c r="P6949" s="234"/>
      <c r="Q6949" s="7">
        <v>34061</v>
      </c>
      <c r="R6949" s="234">
        <v>0.45089299999999999</v>
      </c>
      <c r="S6949" s="234">
        <v>0.45758900000000002</v>
      </c>
      <c r="T6949" s="234">
        <v>0.44196400000000002</v>
      </c>
      <c r="U6949" s="234">
        <v>0.44754500000000003</v>
      </c>
      <c r="V6949" s="192">
        <v>0.37330000000000002</v>
      </c>
      <c r="W6949" s="234">
        <v>253792000</v>
      </c>
      <c r="X6949" s="194">
        <f t="shared" si="217"/>
        <v>-3.1400978718325284E-2</v>
      </c>
      <c r="Y6949" s="193"/>
      <c r="Z6949" s="197">
        <v>6947</v>
      </c>
    </row>
    <row r="6950" spans="1:26" ht="14.4" x14ac:dyDescent="0.3">
      <c r="A6950" s="7">
        <v>34060</v>
      </c>
      <c r="B6950" s="191">
        <v>451.67001299999998</v>
      </c>
      <c r="C6950" s="191">
        <v>452.63000499999998</v>
      </c>
      <c r="D6950" s="191">
        <v>449.60000600000001</v>
      </c>
      <c r="E6950" s="191">
        <v>450.29998799999998</v>
      </c>
      <c r="F6950" s="192">
        <v>450.29998799999998</v>
      </c>
      <c r="G6950" s="191">
        <v>234530000</v>
      </c>
      <c r="H6950" s="194">
        <f t="shared" si="216"/>
        <v>-3.0332432097943999E-3</v>
      </c>
      <c r="I6950" s="193"/>
      <c r="J6950" s="197">
        <v>6948</v>
      </c>
      <c r="K6950" s="234"/>
      <c r="L6950" s="234"/>
      <c r="M6950" s="234"/>
      <c r="N6950" s="234"/>
      <c r="O6950" s="234"/>
      <c r="P6950" s="234"/>
      <c r="Q6950" s="7">
        <v>34060</v>
      </c>
      <c r="R6950" s="234">
        <v>0.45758900000000002</v>
      </c>
      <c r="S6950" s="234">
        <v>0.46428599999999998</v>
      </c>
      <c r="T6950" s="234">
        <v>0.45535700000000001</v>
      </c>
      <c r="U6950" s="234">
        <v>0.46205400000000002</v>
      </c>
      <c r="V6950" s="192">
        <v>0.38540200000000002</v>
      </c>
      <c r="W6950" s="234">
        <v>108203200</v>
      </c>
      <c r="X6950" s="194">
        <f t="shared" si="217"/>
        <v>4.8547739479585707E-3</v>
      </c>
      <c r="Y6950" s="193"/>
      <c r="Z6950" s="197">
        <v>6948</v>
      </c>
    </row>
    <row r="6951" spans="1:26" ht="14.4" x14ac:dyDescent="0.3">
      <c r="A6951" s="7">
        <v>34059</v>
      </c>
      <c r="B6951" s="191">
        <v>451.97000100000002</v>
      </c>
      <c r="C6951" s="191">
        <v>454.88000499999998</v>
      </c>
      <c r="D6951" s="191">
        <v>451.67001299999998</v>
      </c>
      <c r="E6951" s="191">
        <v>451.67001299999998</v>
      </c>
      <c r="F6951" s="192">
        <v>451.67001299999998</v>
      </c>
      <c r="G6951" s="191">
        <v>279190000</v>
      </c>
      <c r="H6951" s="194">
        <f t="shared" si="216"/>
        <v>-6.6373431718102377E-4</v>
      </c>
      <c r="I6951" s="193"/>
      <c r="J6951" s="197">
        <v>6949</v>
      </c>
      <c r="K6951" s="234"/>
      <c r="L6951" s="234"/>
      <c r="M6951" s="234"/>
      <c r="N6951" s="234"/>
      <c r="O6951" s="234"/>
      <c r="P6951" s="234"/>
      <c r="Q6951" s="7">
        <v>34059</v>
      </c>
      <c r="R6951" s="234">
        <v>0.46875</v>
      </c>
      <c r="S6951" s="234">
        <v>0.47098200000000001</v>
      </c>
      <c r="T6951" s="234">
        <v>0.45758900000000002</v>
      </c>
      <c r="U6951" s="234">
        <v>0.45982099999999998</v>
      </c>
      <c r="V6951" s="192">
        <v>0.38353999999999999</v>
      </c>
      <c r="W6951" s="234">
        <v>223036800</v>
      </c>
      <c r="X6951" s="194">
        <f t="shared" si="217"/>
        <v>-1.4352714423385819E-2</v>
      </c>
      <c r="Y6951" s="193"/>
      <c r="Z6951" s="197">
        <v>6949</v>
      </c>
    </row>
    <row r="6952" spans="1:26" ht="14.4" x14ac:dyDescent="0.3">
      <c r="A6952" s="7">
        <v>34058</v>
      </c>
      <c r="B6952" s="191">
        <v>450.790009</v>
      </c>
      <c r="C6952" s="191">
        <v>452.05999800000001</v>
      </c>
      <c r="D6952" s="191">
        <v>449.63000499999998</v>
      </c>
      <c r="E6952" s="191">
        <v>451.97000100000002</v>
      </c>
      <c r="F6952" s="192">
        <v>451.97000100000002</v>
      </c>
      <c r="G6952" s="191">
        <v>231190000</v>
      </c>
      <c r="H6952" s="194">
        <f t="shared" si="216"/>
        <v>2.6621381841815898E-3</v>
      </c>
      <c r="I6952" s="193"/>
      <c r="J6952" s="197">
        <v>6950</v>
      </c>
      <c r="K6952" s="234"/>
      <c r="L6952" s="234"/>
      <c r="M6952" s="234"/>
      <c r="N6952" s="234"/>
      <c r="O6952" s="234"/>
      <c r="P6952" s="234"/>
      <c r="Q6952" s="7">
        <v>34058</v>
      </c>
      <c r="R6952" s="234">
        <v>0.45647300000000002</v>
      </c>
      <c r="S6952" s="234">
        <v>0.46651799999999999</v>
      </c>
      <c r="T6952" s="234">
        <v>0.44866099999999998</v>
      </c>
      <c r="U6952" s="234">
        <v>0.46651799999999999</v>
      </c>
      <c r="V6952" s="192">
        <v>0.389125</v>
      </c>
      <c r="W6952" s="234">
        <v>264051200</v>
      </c>
      <c r="X6952" s="194">
        <f t="shared" si="217"/>
        <v>2.4509236051140585E-2</v>
      </c>
      <c r="Y6952" s="193"/>
      <c r="Z6952" s="197">
        <v>6950</v>
      </c>
    </row>
    <row r="6953" spans="1:26" ht="14.4" x14ac:dyDescent="0.3">
      <c r="A6953" s="7">
        <v>34057</v>
      </c>
      <c r="B6953" s="191">
        <v>447.76001000000002</v>
      </c>
      <c r="C6953" s="191">
        <v>452.80999800000001</v>
      </c>
      <c r="D6953" s="191">
        <v>447.75</v>
      </c>
      <c r="E6953" s="191">
        <v>450.76998900000001</v>
      </c>
      <c r="F6953" s="192">
        <v>450.76998900000001</v>
      </c>
      <c r="G6953" s="191">
        <v>199970000</v>
      </c>
      <c r="H6953" s="194">
        <f t="shared" si="216"/>
        <v>6.6773638989624335E-3</v>
      </c>
      <c r="I6953" s="193"/>
      <c r="J6953" s="197">
        <v>6951</v>
      </c>
      <c r="K6953" s="234"/>
      <c r="L6953" s="234"/>
      <c r="M6953" s="234"/>
      <c r="N6953" s="234"/>
      <c r="O6953" s="234"/>
      <c r="P6953" s="234"/>
      <c r="Q6953" s="7">
        <v>34057</v>
      </c>
      <c r="R6953" s="234">
        <v>0.46651799999999999</v>
      </c>
      <c r="S6953" s="234">
        <v>0.46875</v>
      </c>
      <c r="T6953" s="234">
        <v>0.453125</v>
      </c>
      <c r="U6953" s="234">
        <v>0.45535700000000001</v>
      </c>
      <c r="V6953" s="192">
        <v>0.37981599999999999</v>
      </c>
      <c r="W6953" s="234">
        <v>261710400</v>
      </c>
      <c r="X6953" s="194">
        <f t="shared" si="217"/>
        <v>-4.2254515562078161E-2</v>
      </c>
      <c r="Y6953" s="193"/>
      <c r="Z6953" s="197">
        <v>6951</v>
      </c>
    </row>
    <row r="6954" spans="1:26" ht="14.4" x14ac:dyDescent="0.3">
      <c r="A6954" s="7">
        <v>34054</v>
      </c>
      <c r="B6954" s="191">
        <v>450.91000400000001</v>
      </c>
      <c r="C6954" s="191">
        <v>452.08999599999999</v>
      </c>
      <c r="D6954" s="191">
        <v>447.69000199999999</v>
      </c>
      <c r="E6954" s="191">
        <v>447.77999899999998</v>
      </c>
      <c r="F6954" s="192">
        <v>447.77999899999998</v>
      </c>
      <c r="G6954" s="191">
        <v>226650000</v>
      </c>
      <c r="H6954" s="194">
        <f t="shared" si="216"/>
        <v>-6.8754568080702707E-3</v>
      </c>
      <c r="I6954" s="193"/>
      <c r="J6954" s="197">
        <v>6952</v>
      </c>
      <c r="K6954" s="234"/>
      <c r="L6954" s="234"/>
      <c r="M6954" s="234"/>
      <c r="N6954" s="234"/>
      <c r="O6954" s="234"/>
      <c r="P6954" s="234"/>
      <c r="Q6954" s="7">
        <v>34054</v>
      </c>
      <c r="R6954" s="234">
        <v>0.48883900000000002</v>
      </c>
      <c r="S6954" s="234">
        <v>0.48883900000000002</v>
      </c>
      <c r="T6954" s="234">
        <v>0.46875</v>
      </c>
      <c r="U6954" s="234">
        <v>0.47544599999999998</v>
      </c>
      <c r="V6954" s="192">
        <v>0.39657300000000001</v>
      </c>
      <c r="W6954" s="234">
        <v>151760000</v>
      </c>
      <c r="X6954" s="194">
        <f t="shared" si="217"/>
        <v>-2.7397092293203546E-2</v>
      </c>
      <c r="Y6954" s="193"/>
      <c r="Z6954" s="197">
        <v>6952</v>
      </c>
    </row>
    <row r="6955" spans="1:26" ht="14.4" x14ac:dyDescent="0.3">
      <c r="A6955" s="7">
        <v>34053</v>
      </c>
      <c r="B6955" s="191">
        <v>448.08999599999999</v>
      </c>
      <c r="C6955" s="191">
        <v>451.75</v>
      </c>
      <c r="D6955" s="191">
        <v>447.92999300000002</v>
      </c>
      <c r="E6955" s="191">
        <v>450.88000499999998</v>
      </c>
      <c r="F6955" s="192">
        <v>450.88000499999998</v>
      </c>
      <c r="G6955" s="191">
        <v>251530000</v>
      </c>
      <c r="H6955" s="194">
        <f t="shared" si="216"/>
        <v>6.2713369698945446E-3</v>
      </c>
      <c r="I6955" s="193"/>
      <c r="J6955" s="197">
        <v>6953</v>
      </c>
      <c r="K6955" s="234"/>
      <c r="L6955" s="234"/>
      <c r="M6955" s="234"/>
      <c r="N6955" s="234"/>
      <c r="O6955" s="234"/>
      <c r="P6955" s="234"/>
      <c r="Q6955" s="7">
        <v>34053</v>
      </c>
      <c r="R6955" s="234">
        <v>0.47991099999999998</v>
      </c>
      <c r="S6955" s="234">
        <v>0.48883900000000002</v>
      </c>
      <c r="T6955" s="234">
        <v>0.47767900000000002</v>
      </c>
      <c r="U6955" s="234">
        <v>0.48883900000000002</v>
      </c>
      <c r="V6955" s="192">
        <v>0.407744</v>
      </c>
      <c r="W6955" s="234">
        <v>171046400</v>
      </c>
      <c r="X6955" s="194">
        <f t="shared" si="217"/>
        <v>1.8606231388772335E-2</v>
      </c>
      <c r="Y6955" s="193"/>
      <c r="Z6955" s="197">
        <v>6953</v>
      </c>
    </row>
    <row r="6956" spans="1:26" ht="14.4" x14ac:dyDescent="0.3">
      <c r="A6956" s="7">
        <v>34052</v>
      </c>
      <c r="B6956" s="191">
        <v>448.709991</v>
      </c>
      <c r="C6956" s="191">
        <v>450.89999399999999</v>
      </c>
      <c r="D6956" s="191">
        <v>446.10000600000001</v>
      </c>
      <c r="E6956" s="191">
        <v>448.07000699999998</v>
      </c>
      <c r="F6956" s="192">
        <v>448.07000699999998</v>
      </c>
      <c r="G6956" s="191">
        <v>274300000</v>
      </c>
      <c r="H6956" s="194">
        <f t="shared" si="216"/>
        <v>-1.5375768442469884E-3</v>
      </c>
      <c r="I6956" s="193"/>
      <c r="J6956" s="197">
        <v>6954</v>
      </c>
      <c r="K6956" s="234"/>
      <c r="L6956" s="234"/>
      <c r="M6956" s="234"/>
      <c r="N6956" s="234"/>
      <c r="O6956" s="234"/>
      <c r="P6956" s="234"/>
      <c r="Q6956" s="7">
        <v>34052</v>
      </c>
      <c r="R6956" s="234">
        <v>0.47098200000000001</v>
      </c>
      <c r="S6956" s="234">
        <v>0.484375</v>
      </c>
      <c r="T6956" s="234">
        <v>0.46875</v>
      </c>
      <c r="U6956" s="234">
        <v>0.47991099999999998</v>
      </c>
      <c r="V6956" s="192">
        <v>0.40029599999999999</v>
      </c>
      <c r="W6956" s="234">
        <v>143068800</v>
      </c>
      <c r="X6956" s="194">
        <f t="shared" si="217"/>
        <v>1.8956392914325812E-2</v>
      </c>
      <c r="Y6956" s="193"/>
      <c r="Z6956" s="197">
        <v>6954</v>
      </c>
    </row>
    <row r="6957" spans="1:26" ht="14.4" x14ac:dyDescent="0.3">
      <c r="A6957" s="7">
        <v>34051</v>
      </c>
      <c r="B6957" s="191">
        <v>448.88000499999998</v>
      </c>
      <c r="C6957" s="191">
        <v>449.79998799999998</v>
      </c>
      <c r="D6957" s="191">
        <v>448.29998799999998</v>
      </c>
      <c r="E6957" s="191">
        <v>448.76001000000002</v>
      </c>
      <c r="F6957" s="192">
        <v>448.76001000000002</v>
      </c>
      <c r="G6957" s="191">
        <v>232730000</v>
      </c>
      <c r="H6957" s="194">
        <f t="shared" si="216"/>
        <v>-2.6732088456459614E-4</v>
      </c>
      <c r="I6957" s="193"/>
      <c r="J6957" s="197">
        <v>6955</v>
      </c>
      <c r="K6957" s="234"/>
      <c r="L6957" s="234"/>
      <c r="M6957" s="234"/>
      <c r="N6957" s="234"/>
      <c r="O6957" s="234"/>
      <c r="P6957" s="234"/>
      <c r="Q6957" s="7">
        <v>34051</v>
      </c>
      <c r="R6957" s="234">
        <v>0.47544599999999998</v>
      </c>
      <c r="S6957" s="234">
        <v>0.48214299999999999</v>
      </c>
      <c r="T6957" s="234">
        <v>0.46986600000000001</v>
      </c>
      <c r="U6957" s="234">
        <v>0.47098200000000001</v>
      </c>
      <c r="V6957" s="192">
        <v>0.392849</v>
      </c>
      <c r="W6957" s="234">
        <v>102536000</v>
      </c>
      <c r="X6957" s="194">
        <f t="shared" si="217"/>
        <v>-9.3904527035375707E-3</v>
      </c>
      <c r="Y6957" s="193"/>
      <c r="Z6957" s="197">
        <v>6955</v>
      </c>
    </row>
    <row r="6958" spans="1:26" ht="14.4" x14ac:dyDescent="0.3">
      <c r="A6958" s="7">
        <v>34050</v>
      </c>
      <c r="B6958" s="191">
        <v>450.17001299999998</v>
      </c>
      <c r="C6958" s="191">
        <v>450.17001299999998</v>
      </c>
      <c r="D6958" s="191">
        <v>446.07998700000002</v>
      </c>
      <c r="E6958" s="191">
        <v>448.88000499999998</v>
      </c>
      <c r="F6958" s="192">
        <v>448.88000499999998</v>
      </c>
      <c r="G6958" s="191">
        <v>233190000</v>
      </c>
      <c r="H6958" s="194">
        <f t="shared" si="216"/>
        <v>-2.8877071842684969E-3</v>
      </c>
      <c r="I6958" s="193"/>
      <c r="J6958" s="197">
        <v>6956</v>
      </c>
      <c r="K6958" s="234"/>
      <c r="L6958" s="234"/>
      <c r="M6958" s="234"/>
      <c r="N6958" s="234"/>
      <c r="O6958" s="234"/>
      <c r="P6958" s="234"/>
      <c r="Q6958" s="7">
        <v>34050</v>
      </c>
      <c r="R6958" s="234">
        <v>0.47767900000000002</v>
      </c>
      <c r="S6958" s="234">
        <v>0.48102699999999998</v>
      </c>
      <c r="T6958" s="234">
        <v>0.47098200000000001</v>
      </c>
      <c r="U6958" s="234">
        <v>0.47544599999999998</v>
      </c>
      <c r="V6958" s="192">
        <v>0.39657300000000001</v>
      </c>
      <c r="W6958" s="234">
        <v>165200000</v>
      </c>
      <c r="X6958" s="194">
        <f t="shared" si="217"/>
        <v>-9.3006175430181085E-3</v>
      </c>
      <c r="Y6958" s="193"/>
      <c r="Z6958" s="197">
        <v>6956</v>
      </c>
    </row>
    <row r="6959" spans="1:26" ht="14.4" x14ac:dyDescent="0.3">
      <c r="A6959" s="7">
        <v>34047</v>
      </c>
      <c r="B6959" s="191">
        <v>451.89999399999999</v>
      </c>
      <c r="C6959" s="191">
        <v>453.32000699999998</v>
      </c>
      <c r="D6959" s="191">
        <v>449.91000400000001</v>
      </c>
      <c r="E6959" s="191">
        <v>450.17999300000002</v>
      </c>
      <c r="F6959" s="192">
        <v>450.17999300000002</v>
      </c>
      <c r="G6959" s="191">
        <v>339660000</v>
      </c>
      <c r="H6959" s="194">
        <f t="shared" si="216"/>
        <v>-3.7841553104464606E-3</v>
      </c>
      <c r="I6959" s="193"/>
      <c r="J6959" s="197">
        <v>6957</v>
      </c>
      <c r="K6959" s="234"/>
      <c r="L6959" s="234"/>
      <c r="M6959" s="234"/>
      <c r="N6959" s="234"/>
      <c r="O6959" s="234"/>
      <c r="P6959" s="234"/>
      <c r="Q6959" s="7">
        <v>34047</v>
      </c>
      <c r="R6959" s="234">
        <v>0.49107099999999998</v>
      </c>
      <c r="S6959" s="234">
        <v>0.49330400000000002</v>
      </c>
      <c r="T6959" s="234">
        <v>0.47767900000000002</v>
      </c>
      <c r="U6959" s="234">
        <v>0.47991099999999998</v>
      </c>
      <c r="V6959" s="192">
        <v>0.40029599999999999</v>
      </c>
      <c r="W6959" s="234">
        <v>154100800</v>
      </c>
      <c r="X6959" s="194">
        <f t="shared" si="217"/>
        <v>-1.3762620663148489E-2</v>
      </c>
      <c r="Y6959" s="193"/>
      <c r="Z6959" s="197">
        <v>6957</v>
      </c>
    </row>
    <row r="6960" spans="1:26" ht="14.4" x14ac:dyDescent="0.3">
      <c r="A6960" s="7">
        <v>34046</v>
      </c>
      <c r="B6960" s="191">
        <v>448.35998499999999</v>
      </c>
      <c r="C6960" s="191">
        <v>452.39001500000001</v>
      </c>
      <c r="D6960" s="191">
        <v>448.35998499999999</v>
      </c>
      <c r="E6960" s="191">
        <v>451.89001500000001</v>
      </c>
      <c r="F6960" s="192">
        <v>451.89001500000001</v>
      </c>
      <c r="G6960" s="191">
        <v>241180000</v>
      </c>
      <c r="H6960" s="194">
        <f t="shared" si="216"/>
        <v>7.9855836719483504E-3</v>
      </c>
      <c r="I6960" s="193"/>
      <c r="J6960" s="197">
        <v>6958</v>
      </c>
      <c r="K6960" s="234"/>
      <c r="L6960" s="234"/>
      <c r="M6960" s="234"/>
      <c r="N6960" s="234"/>
      <c r="O6960" s="234"/>
      <c r="P6960" s="234"/>
      <c r="Q6960" s="7">
        <v>34046</v>
      </c>
      <c r="R6960" s="234">
        <v>0.49107099999999998</v>
      </c>
      <c r="S6960" s="234">
        <v>0.49665199999999998</v>
      </c>
      <c r="T6960" s="234">
        <v>0.48660700000000001</v>
      </c>
      <c r="U6960" s="234">
        <v>0.48660700000000001</v>
      </c>
      <c r="V6960" s="192">
        <v>0.40588200000000002</v>
      </c>
      <c r="W6960" s="234">
        <v>106187200</v>
      </c>
      <c r="X6960" s="194">
        <f t="shared" si="217"/>
        <v>-1.1336399243915251E-2</v>
      </c>
      <c r="Y6960" s="193"/>
      <c r="Z6960" s="197">
        <v>6958</v>
      </c>
    </row>
    <row r="6961" spans="1:26" ht="14.4" x14ac:dyDescent="0.3">
      <c r="A6961" s="7">
        <v>34045</v>
      </c>
      <c r="B6961" s="191">
        <v>451.35998499999999</v>
      </c>
      <c r="C6961" s="191">
        <v>451.35998499999999</v>
      </c>
      <c r="D6961" s="191">
        <v>447.98998999999998</v>
      </c>
      <c r="E6961" s="191">
        <v>448.30999800000001</v>
      </c>
      <c r="F6961" s="192">
        <v>448.30999800000001</v>
      </c>
      <c r="G6961" s="191">
        <v>241270000</v>
      </c>
      <c r="H6961" s="194">
        <f t="shared" si="216"/>
        <v>-6.7793540419096967E-3</v>
      </c>
      <c r="I6961" s="193"/>
      <c r="J6961" s="197">
        <v>6959</v>
      </c>
      <c r="K6961" s="234"/>
      <c r="L6961" s="234"/>
      <c r="M6961" s="234"/>
      <c r="N6961" s="234"/>
      <c r="O6961" s="234"/>
      <c r="P6961" s="234"/>
      <c r="Q6961" s="7">
        <v>34045</v>
      </c>
      <c r="R6961" s="234">
        <v>0.50446400000000002</v>
      </c>
      <c r="S6961" s="234">
        <v>0.50892899999999996</v>
      </c>
      <c r="T6961" s="234">
        <v>0.49107099999999998</v>
      </c>
      <c r="U6961" s="234">
        <v>0.49218800000000001</v>
      </c>
      <c r="V6961" s="192">
        <v>0.41053600000000001</v>
      </c>
      <c r="W6961" s="234">
        <v>176220800</v>
      </c>
      <c r="X6961" s="194">
        <f t="shared" si="217"/>
        <v>-2.4335988744605137E-2</v>
      </c>
      <c r="Y6961" s="193"/>
      <c r="Z6961" s="197">
        <v>6959</v>
      </c>
    </row>
    <row r="6962" spans="1:26" ht="14.4" x14ac:dyDescent="0.3">
      <c r="A6962" s="7">
        <v>34044</v>
      </c>
      <c r="B6962" s="191">
        <v>451.42999300000002</v>
      </c>
      <c r="C6962" s="191">
        <v>452.35998499999999</v>
      </c>
      <c r="D6962" s="191">
        <v>451.01001000000002</v>
      </c>
      <c r="E6962" s="191">
        <v>451.36999500000002</v>
      </c>
      <c r="F6962" s="192">
        <v>451.36999500000002</v>
      </c>
      <c r="G6962" s="191">
        <v>218820000</v>
      </c>
      <c r="H6962" s="194">
        <f t="shared" si="216"/>
        <v>-1.3290654349589775E-4</v>
      </c>
      <c r="I6962" s="193"/>
      <c r="J6962" s="197">
        <v>6960</v>
      </c>
      <c r="K6962" s="234"/>
      <c r="L6962" s="234"/>
      <c r="M6962" s="234"/>
      <c r="N6962" s="234"/>
      <c r="O6962" s="234"/>
      <c r="P6962" s="234"/>
      <c r="Q6962" s="7">
        <v>34044</v>
      </c>
      <c r="R6962" s="234">
        <v>0.51116099999999998</v>
      </c>
      <c r="S6962" s="234">
        <v>0.515625</v>
      </c>
      <c r="T6962" s="234">
        <v>0.50446400000000002</v>
      </c>
      <c r="U6962" s="234">
        <v>0.50446400000000002</v>
      </c>
      <c r="V6962" s="192">
        <v>0.42077599999999998</v>
      </c>
      <c r="W6962" s="234">
        <v>101281600</v>
      </c>
      <c r="X6962" s="194">
        <f t="shared" si="217"/>
        <v>-8.7726737338044876E-3</v>
      </c>
      <c r="Y6962" s="193"/>
      <c r="Z6962" s="197">
        <v>6960</v>
      </c>
    </row>
    <row r="6963" spans="1:26" ht="14.4" x14ac:dyDescent="0.3">
      <c r="A6963" s="7">
        <v>34043</v>
      </c>
      <c r="B6963" s="191">
        <v>449.82998700000002</v>
      </c>
      <c r="C6963" s="191">
        <v>451.42999300000002</v>
      </c>
      <c r="D6963" s="191">
        <v>449.39999399999999</v>
      </c>
      <c r="E6963" s="191">
        <v>451.42999300000002</v>
      </c>
      <c r="F6963" s="192">
        <v>451.42999300000002</v>
      </c>
      <c r="G6963" s="191">
        <v>195930000</v>
      </c>
      <c r="H6963" s="194">
        <f t="shared" si="216"/>
        <v>3.5569127142250911E-3</v>
      </c>
      <c r="I6963" s="193"/>
      <c r="J6963" s="197">
        <v>6961</v>
      </c>
      <c r="K6963" s="234"/>
      <c r="L6963" s="234"/>
      <c r="M6963" s="234"/>
      <c r="N6963" s="234"/>
      <c r="O6963" s="234"/>
      <c r="P6963" s="234"/>
      <c r="Q6963" s="7">
        <v>34043</v>
      </c>
      <c r="R6963" s="234">
        <v>0.5</v>
      </c>
      <c r="S6963" s="234">
        <v>0.51116099999999998</v>
      </c>
      <c r="T6963" s="234">
        <v>0.49442000000000003</v>
      </c>
      <c r="U6963" s="234">
        <v>0.50892899999999996</v>
      </c>
      <c r="V6963" s="192">
        <v>0.42449999999999999</v>
      </c>
      <c r="W6963" s="234">
        <v>136035200</v>
      </c>
      <c r="X6963" s="194">
        <f t="shared" si="217"/>
        <v>1.3332060203143852E-2</v>
      </c>
      <c r="Y6963" s="193"/>
      <c r="Z6963" s="197">
        <v>6961</v>
      </c>
    </row>
    <row r="6964" spans="1:26" ht="14.4" x14ac:dyDescent="0.3">
      <c r="A6964" s="7">
        <v>34040</v>
      </c>
      <c r="B6964" s="191">
        <v>453.70001200000002</v>
      </c>
      <c r="C6964" s="191">
        <v>453.70001200000002</v>
      </c>
      <c r="D6964" s="191">
        <v>447.040009</v>
      </c>
      <c r="E6964" s="191">
        <v>449.82998700000002</v>
      </c>
      <c r="F6964" s="192">
        <v>449.82998700000002</v>
      </c>
      <c r="G6964" s="191">
        <v>255420000</v>
      </c>
      <c r="H6964" s="194">
        <f t="shared" si="216"/>
        <v>-8.5736004395362934E-3</v>
      </c>
      <c r="I6964" s="193"/>
      <c r="J6964" s="197">
        <v>6962</v>
      </c>
      <c r="K6964" s="234"/>
      <c r="L6964" s="234"/>
      <c r="M6964" s="234"/>
      <c r="N6964" s="234"/>
      <c r="O6964" s="234"/>
      <c r="P6964" s="234"/>
      <c r="Q6964" s="7">
        <v>34040</v>
      </c>
      <c r="R6964" s="234">
        <v>0.50669600000000004</v>
      </c>
      <c r="S6964" s="234">
        <v>0.50669600000000004</v>
      </c>
      <c r="T6964" s="234">
        <v>0.49553599999999998</v>
      </c>
      <c r="U6964" s="234">
        <v>0.50223200000000001</v>
      </c>
      <c r="V6964" s="192">
        <v>0.41891499999999998</v>
      </c>
      <c r="W6964" s="234">
        <v>126694400</v>
      </c>
      <c r="X6964" s="194">
        <f t="shared" si="217"/>
        <v>-1.0987584077210542E-2</v>
      </c>
      <c r="Y6964" s="193"/>
      <c r="Z6964" s="197">
        <v>6962</v>
      </c>
    </row>
    <row r="6965" spans="1:26" ht="14.4" x14ac:dyDescent="0.3">
      <c r="A6965" s="7">
        <v>34039</v>
      </c>
      <c r="B6965" s="191">
        <v>456.35000600000001</v>
      </c>
      <c r="C6965" s="191">
        <v>456.76001000000002</v>
      </c>
      <c r="D6965" s="191">
        <v>453.48001099999999</v>
      </c>
      <c r="E6965" s="191">
        <v>453.72000100000002</v>
      </c>
      <c r="F6965" s="192">
        <v>453.72000100000002</v>
      </c>
      <c r="G6965" s="191">
        <v>257060000</v>
      </c>
      <c r="H6965" s="194">
        <f t="shared" si="216"/>
        <v>-5.7195145494569307E-3</v>
      </c>
      <c r="I6965" s="193"/>
      <c r="J6965" s="197">
        <v>6963</v>
      </c>
      <c r="K6965" s="234"/>
      <c r="L6965" s="234"/>
      <c r="M6965" s="234"/>
      <c r="N6965" s="234"/>
      <c r="O6965" s="234"/>
      <c r="P6965" s="234"/>
      <c r="Q6965" s="7">
        <v>34039</v>
      </c>
      <c r="R6965" s="234">
        <v>0.50892899999999996</v>
      </c>
      <c r="S6965" s="234">
        <v>0.51116099999999998</v>
      </c>
      <c r="T6965" s="234">
        <v>0.50223200000000001</v>
      </c>
      <c r="U6965" s="234">
        <v>0.50781299999999996</v>
      </c>
      <c r="V6965" s="192">
        <v>0.42356899999999997</v>
      </c>
      <c r="W6965" s="234">
        <v>144614400</v>
      </c>
      <c r="X6965" s="194">
        <f t="shared" si="217"/>
        <v>2.2028307913627256E-3</v>
      </c>
      <c r="Y6965" s="193"/>
      <c r="Z6965" s="197">
        <v>6963</v>
      </c>
    </row>
    <row r="6966" spans="1:26" ht="14.4" x14ac:dyDescent="0.3">
      <c r="A6966" s="7">
        <v>34038</v>
      </c>
      <c r="B6966" s="191">
        <v>454.39999399999999</v>
      </c>
      <c r="C6966" s="191">
        <v>456.33999599999999</v>
      </c>
      <c r="D6966" s="191">
        <v>452.70001200000002</v>
      </c>
      <c r="E6966" s="191">
        <v>456.32998700000002</v>
      </c>
      <c r="F6966" s="192">
        <v>456.32998700000002</v>
      </c>
      <c r="G6966" s="191">
        <v>255610000</v>
      </c>
      <c r="H6966" s="194">
        <f t="shared" si="216"/>
        <v>4.2473438060829389E-3</v>
      </c>
      <c r="I6966" s="193"/>
      <c r="J6966" s="197">
        <v>6964</v>
      </c>
      <c r="K6966" s="234"/>
      <c r="L6966" s="234"/>
      <c r="M6966" s="234"/>
      <c r="N6966" s="234"/>
      <c r="O6966" s="234"/>
      <c r="P6966" s="234"/>
      <c r="Q6966" s="7">
        <v>34038</v>
      </c>
      <c r="R6966" s="234">
        <v>0.50669600000000004</v>
      </c>
      <c r="S6966" s="234">
        <v>0.51116099999999998</v>
      </c>
      <c r="T6966" s="234">
        <v>0.5</v>
      </c>
      <c r="U6966" s="234">
        <v>0.50669600000000004</v>
      </c>
      <c r="V6966" s="192">
        <v>0.42263800000000001</v>
      </c>
      <c r="W6966" s="234">
        <v>132496000</v>
      </c>
      <c r="X6966" s="194">
        <f t="shared" si="217"/>
        <v>0</v>
      </c>
      <c r="Y6966" s="193"/>
      <c r="Z6966" s="197">
        <v>6964</v>
      </c>
    </row>
    <row r="6967" spans="1:26" ht="14.4" x14ac:dyDescent="0.3">
      <c r="A6967" s="7">
        <v>34037</v>
      </c>
      <c r="B6967" s="191">
        <v>454.67001299999998</v>
      </c>
      <c r="C6967" s="191">
        <v>455.51998900000001</v>
      </c>
      <c r="D6967" s="191">
        <v>453.67999300000002</v>
      </c>
      <c r="E6967" s="191">
        <v>454.39999399999999</v>
      </c>
      <c r="F6967" s="192">
        <v>454.39999399999999</v>
      </c>
      <c r="G6967" s="191">
        <v>290670000</v>
      </c>
      <c r="H6967" s="194">
        <f t="shared" si="216"/>
        <v>-6.817466212217225E-4</v>
      </c>
      <c r="I6967" s="193"/>
      <c r="J6967" s="197">
        <v>6965</v>
      </c>
      <c r="K6967" s="234"/>
      <c r="L6967" s="234"/>
      <c r="M6967" s="234"/>
      <c r="N6967" s="234"/>
      <c r="O6967" s="234"/>
      <c r="P6967" s="234"/>
      <c r="Q6967" s="7">
        <v>34037</v>
      </c>
      <c r="R6967" s="234">
        <v>0.50446400000000002</v>
      </c>
      <c r="S6967" s="234">
        <v>0.51339299999999999</v>
      </c>
      <c r="T6967" s="234">
        <v>0.50446400000000002</v>
      </c>
      <c r="U6967" s="234">
        <v>0.50669600000000004</v>
      </c>
      <c r="V6967" s="192">
        <v>0.42263800000000001</v>
      </c>
      <c r="W6967" s="234">
        <v>154828800</v>
      </c>
      <c r="X6967" s="194">
        <f t="shared" si="217"/>
        <v>4.4251573283648074E-3</v>
      </c>
      <c r="Y6967" s="193"/>
      <c r="Z6967" s="197">
        <v>6965</v>
      </c>
    </row>
    <row r="6968" spans="1:26" ht="14.4" x14ac:dyDescent="0.3">
      <c r="A6968" s="7">
        <v>34036</v>
      </c>
      <c r="B6968" s="191">
        <v>446.11999500000002</v>
      </c>
      <c r="C6968" s="191">
        <v>454.709991</v>
      </c>
      <c r="D6968" s="191">
        <v>446.11999500000002</v>
      </c>
      <c r="E6968" s="191">
        <v>454.709991</v>
      </c>
      <c r="F6968" s="192">
        <v>454.709991</v>
      </c>
      <c r="G6968" s="191">
        <v>275290000</v>
      </c>
      <c r="H6968" s="194">
        <f t="shared" si="216"/>
        <v>1.9277770704908135E-2</v>
      </c>
      <c r="I6968" s="193"/>
      <c r="J6968" s="197">
        <v>6966</v>
      </c>
      <c r="K6968" s="234"/>
      <c r="L6968" s="234"/>
      <c r="M6968" s="234"/>
      <c r="N6968" s="234"/>
      <c r="O6968" s="234"/>
      <c r="P6968" s="234"/>
      <c r="Q6968" s="7">
        <v>34036</v>
      </c>
      <c r="R6968" s="234">
        <v>0.49107099999999998</v>
      </c>
      <c r="S6968" s="234">
        <v>0.50669600000000004</v>
      </c>
      <c r="T6968" s="234">
        <v>0.49107099999999998</v>
      </c>
      <c r="U6968" s="234">
        <v>0.50446400000000002</v>
      </c>
      <c r="V6968" s="192">
        <v>0.42077599999999998</v>
      </c>
      <c r="W6968" s="234">
        <v>177004800</v>
      </c>
      <c r="X6968" s="194">
        <f t="shared" si="217"/>
        <v>2.7272616301070512E-2</v>
      </c>
      <c r="Y6968" s="193"/>
      <c r="Z6968" s="197">
        <v>6966</v>
      </c>
    </row>
    <row r="6969" spans="1:26" ht="14.4" x14ac:dyDescent="0.3">
      <c r="A6969" s="7">
        <v>34033</v>
      </c>
      <c r="B6969" s="191">
        <v>447.33999599999999</v>
      </c>
      <c r="C6969" s="191">
        <v>449.58999599999999</v>
      </c>
      <c r="D6969" s="191">
        <v>445.55999800000001</v>
      </c>
      <c r="E6969" s="191">
        <v>446.10998499999999</v>
      </c>
      <c r="F6969" s="192">
        <v>446.10998499999999</v>
      </c>
      <c r="G6969" s="191">
        <v>253480000</v>
      </c>
      <c r="H6969" s="194">
        <f t="shared" si="216"/>
        <v>-2.7496110586990538E-3</v>
      </c>
      <c r="I6969" s="193"/>
      <c r="J6969" s="197">
        <v>6967</v>
      </c>
      <c r="K6969" s="234"/>
      <c r="L6969" s="234"/>
      <c r="M6969" s="234"/>
      <c r="N6969" s="234"/>
      <c r="O6969" s="234"/>
      <c r="P6969" s="234"/>
      <c r="Q6969" s="7">
        <v>34033</v>
      </c>
      <c r="R6969" s="234">
        <v>0.48883900000000002</v>
      </c>
      <c r="S6969" s="234">
        <v>0.49776799999999999</v>
      </c>
      <c r="T6969" s="234">
        <v>0.48883900000000002</v>
      </c>
      <c r="U6969" s="234">
        <v>0.49107099999999998</v>
      </c>
      <c r="V6969" s="192">
        <v>0.409605</v>
      </c>
      <c r="W6969" s="234">
        <v>111619200</v>
      </c>
      <c r="X6969" s="194">
        <f t="shared" si="217"/>
        <v>0</v>
      </c>
      <c r="Y6969" s="193"/>
      <c r="Z6969" s="197">
        <v>6967</v>
      </c>
    </row>
    <row r="6970" spans="1:26" ht="14.4" x14ac:dyDescent="0.3">
      <c r="A6970" s="7">
        <v>34032</v>
      </c>
      <c r="B6970" s="191">
        <v>449.26001000000002</v>
      </c>
      <c r="C6970" s="191">
        <v>449.51998900000001</v>
      </c>
      <c r="D6970" s="191">
        <v>446.72000100000002</v>
      </c>
      <c r="E6970" s="191">
        <v>447.33999599999999</v>
      </c>
      <c r="F6970" s="192">
        <v>447.33999599999999</v>
      </c>
      <c r="G6970" s="191">
        <v>234220000</v>
      </c>
      <c r="H6970" s="194">
        <f t="shared" si="216"/>
        <v>-4.2737255871049757E-3</v>
      </c>
      <c r="I6970" s="193"/>
      <c r="J6970" s="197">
        <v>6968</v>
      </c>
      <c r="K6970" s="234"/>
      <c r="L6970" s="234"/>
      <c r="M6970" s="234"/>
      <c r="N6970" s="234"/>
      <c r="O6970" s="234"/>
      <c r="P6970" s="234"/>
      <c r="Q6970" s="7">
        <v>34032</v>
      </c>
      <c r="R6970" s="234">
        <v>0.48660700000000001</v>
      </c>
      <c r="S6970" s="234">
        <v>0.49330400000000002</v>
      </c>
      <c r="T6970" s="234">
        <v>0.47767900000000002</v>
      </c>
      <c r="U6970" s="234">
        <v>0.49107099999999998</v>
      </c>
      <c r="V6970" s="192">
        <v>0.409605</v>
      </c>
      <c r="W6970" s="234">
        <v>188339200</v>
      </c>
      <c r="X6970" s="194">
        <f t="shared" si="217"/>
        <v>6.8631041780867789E-3</v>
      </c>
      <c r="Y6970" s="193"/>
      <c r="Z6970" s="197">
        <v>6968</v>
      </c>
    </row>
    <row r="6971" spans="1:26" ht="14.4" x14ac:dyDescent="0.3">
      <c r="A6971" s="7">
        <v>34031</v>
      </c>
      <c r="B6971" s="191">
        <v>447.89999399999999</v>
      </c>
      <c r="C6971" s="191">
        <v>450</v>
      </c>
      <c r="D6971" s="191">
        <v>447.73001099999999</v>
      </c>
      <c r="E6971" s="191">
        <v>449.26001000000002</v>
      </c>
      <c r="F6971" s="192">
        <v>449.26001000000002</v>
      </c>
      <c r="G6971" s="191">
        <v>277380000</v>
      </c>
      <c r="H6971" s="194">
        <f t="shared" si="216"/>
        <v>3.0364278147322998E-3</v>
      </c>
      <c r="I6971" s="193"/>
      <c r="J6971" s="197">
        <v>6969</v>
      </c>
      <c r="K6971" s="234"/>
      <c r="L6971" s="234"/>
      <c r="M6971" s="234"/>
      <c r="N6971" s="234"/>
      <c r="O6971" s="234"/>
      <c r="P6971" s="234"/>
      <c r="Q6971" s="7">
        <v>34031</v>
      </c>
      <c r="R6971" s="234">
        <v>0.48214299999999999</v>
      </c>
      <c r="S6971" s="234">
        <v>0.49107099999999998</v>
      </c>
      <c r="T6971" s="234">
        <v>0.47544599999999998</v>
      </c>
      <c r="U6971" s="234">
        <v>0.48772300000000002</v>
      </c>
      <c r="V6971" s="192">
        <v>0.40681299999999998</v>
      </c>
      <c r="W6971" s="234">
        <v>202697600</v>
      </c>
      <c r="X6971" s="194">
        <f t="shared" si="217"/>
        <v>6.9130241077174151E-3</v>
      </c>
      <c r="Y6971" s="193"/>
      <c r="Z6971" s="197">
        <v>6969</v>
      </c>
    </row>
    <row r="6972" spans="1:26" ht="14.4" x14ac:dyDescent="0.3">
      <c r="A6972" s="7">
        <v>34030</v>
      </c>
      <c r="B6972" s="191">
        <v>442</v>
      </c>
      <c r="C6972" s="191">
        <v>447.91000400000001</v>
      </c>
      <c r="D6972" s="191">
        <v>441.07000699999998</v>
      </c>
      <c r="E6972" s="191">
        <v>447.89999399999999</v>
      </c>
      <c r="F6972" s="192">
        <v>447.89999399999999</v>
      </c>
      <c r="G6972" s="191">
        <v>269750000</v>
      </c>
      <c r="H6972" s="194">
        <f t="shared" si="216"/>
        <v>1.33254538737708E-2</v>
      </c>
      <c r="I6972" s="193"/>
      <c r="J6972" s="197">
        <v>6970</v>
      </c>
      <c r="K6972" s="234"/>
      <c r="L6972" s="234"/>
      <c r="M6972" s="234"/>
      <c r="N6972" s="234"/>
      <c r="O6972" s="234"/>
      <c r="P6972" s="234"/>
      <c r="Q6972" s="7">
        <v>34030</v>
      </c>
      <c r="R6972" s="234">
        <v>0.47321400000000002</v>
      </c>
      <c r="S6972" s="234">
        <v>0.48660700000000001</v>
      </c>
      <c r="T6972" s="234">
        <v>0.47321400000000002</v>
      </c>
      <c r="U6972" s="234">
        <v>0.484375</v>
      </c>
      <c r="V6972" s="192">
        <v>0.40401999999999999</v>
      </c>
      <c r="W6972" s="234">
        <v>147694400</v>
      </c>
      <c r="X6972" s="194">
        <f t="shared" si="217"/>
        <v>1.8778383803234162E-2</v>
      </c>
      <c r="Y6972" s="193"/>
      <c r="Z6972" s="197">
        <v>6970</v>
      </c>
    </row>
    <row r="6973" spans="1:26" ht="14.4" x14ac:dyDescent="0.3">
      <c r="A6973" s="7">
        <v>34029</v>
      </c>
      <c r="B6973" s="191">
        <v>443.38000499999998</v>
      </c>
      <c r="C6973" s="191">
        <v>444.17999300000002</v>
      </c>
      <c r="D6973" s="191">
        <v>441.33999599999999</v>
      </c>
      <c r="E6973" s="191">
        <v>442.01001000000002</v>
      </c>
      <c r="F6973" s="192">
        <v>442.01001000000002</v>
      </c>
      <c r="G6973" s="191">
        <v>232460000</v>
      </c>
      <c r="H6973" s="194">
        <f t="shared" si="216"/>
        <v>-3.0898889993922038E-3</v>
      </c>
      <c r="I6973" s="193"/>
      <c r="J6973" s="197">
        <v>6971</v>
      </c>
      <c r="K6973" s="234"/>
      <c r="L6973" s="234"/>
      <c r="M6973" s="234"/>
      <c r="N6973" s="234"/>
      <c r="O6973" s="234"/>
      <c r="P6973" s="234"/>
      <c r="Q6973" s="7">
        <v>34029</v>
      </c>
      <c r="R6973" s="234">
        <v>0.47321400000000002</v>
      </c>
      <c r="S6973" s="234">
        <v>0.47767900000000002</v>
      </c>
      <c r="T6973" s="234">
        <v>0.47098200000000001</v>
      </c>
      <c r="U6973" s="234">
        <v>0.47544599999999998</v>
      </c>
      <c r="V6973" s="192">
        <v>0.39657300000000001</v>
      </c>
      <c r="W6973" s="234">
        <v>119302400</v>
      </c>
      <c r="X6973" s="194">
        <f t="shared" si="217"/>
        <v>4.7173754975159809E-3</v>
      </c>
      <c r="Y6973" s="193"/>
      <c r="Z6973" s="197">
        <v>6971</v>
      </c>
    </row>
    <row r="6974" spans="1:26" ht="14.4" x14ac:dyDescent="0.3">
      <c r="A6974" s="7">
        <v>34026</v>
      </c>
      <c r="B6974" s="191">
        <v>442.33999599999999</v>
      </c>
      <c r="C6974" s="191">
        <v>443.76998900000001</v>
      </c>
      <c r="D6974" s="191">
        <v>440.98001099999999</v>
      </c>
      <c r="E6974" s="191">
        <v>443.38000499999998</v>
      </c>
      <c r="F6974" s="192">
        <v>443.38000499999998</v>
      </c>
      <c r="G6974" s="191">
        <v>234160000</v>
      </c>
      <c r="H6974" s="194">
        <f t="shared" si="216"/>
        <v>2.3511529805231488E-3</v>
      </c>
      <c r="I6974" s="193"/>
      <c r="J6974" s="197">
        <v>6972</v>
      </c>
      <c r="K6974" s="234"/>
      <c r="L6974" s="234"/>
      <c r="M6974" s="234"/>
      <c r="N6974" s="234"/>
      <c r="O6974" s="234"/>
      <c r="P6974" s="234"/>
      <c r="Q6974" s="7">
        <v>34026</v>
      </c>
      <c r="R6974" s="234">
        <v>0.484375</v>
      </c>
      <c r="S6974" s="234">
        <v>0.484375</v>
      </c>
      <c r="T6974" s="234">
        <v>0.46651799999999999</v>
      </c>
      <c r="U6974" s="234">
        <v>0.47321400000000002</v>
      </c>
      <c r="V6974" s="192">
        <v>0.39471099999999998</v>
      </c>
      <c r="W6974" s="234">
        <v>294884800</v>
      </c>
      <c r="X6974" s="194">
        <f t="shared" si="217"/>
        <v>-3.1963683095275509E-2</v>
      </c>
      <c r="Y6974" s="193"/>
      <c r="Z6974" s="197">
        <v>6972</v>
      </c>
    </row>
    <row r="6975" spans="1:26" ht="14.4" x14ac:dyDescent="0.3">
      <c r="A6975" s="7">
        <v>34025</v>
      </c>
      <c r="B6975" s="191">
        <v>440.70001200000002</v>
      </c>
      <c r="C6975" s="191">
        <v>442.33999599999999</v>
      </c>
      <c r="D6975" s="191">
        <v>439.67001299999998</v>
      </c>
      <c r="E6975" s="191">
        <v>442.33999599999999</v>
      </c>
      <c r="F6975" s="192">
        <v>442.33999599999999</v>
      </c>
      <c r="G6975" s="191">
        <v>252860000</v>
      </c>
      <c r="H6975" s="194">
        <f t="shared" si="216"/>
        <v>3.3343185444043837E-3</v>
      </c>
      <c r="I6975" s="193"/>
      <c r="J6975" s="197">
        <v>6973</v>
      </c>
      <c r="K6975" s="234"/>
      <c r="L6975" s="234"/>
      <c r="M6975" s="234"/>
      <c r="N6975" s="234"/>
      <c r="O6975" s="234"/>
      <c r="P6975" s="234"/>
      <c r="Q6975" s="7">
        <v>34025</v>
      </c>
      <c r="R6975" s="234">
        <v>0.47544599999999998</v>
      </c>
      <c r="S6975" s="234">
        <v>0.48883900000000002</v>
      </c>
      <c r="T6975" s="234">
        <v>0.47544599999999998</v>
      </c>
      <c r="U6975" s="234">
        <v>0.48883900000000002</v>
      </c>
      <c r="V6975" s="192">
        <v>0.407744</v>
      </c>
      <c r="W6975" s="234">
        <v>167227200</v>
      </c>
      <c r="X6975" s="194">
        <f t="shared" si="217"/>
        <v>2.0980807031161893E-2</v>
      </c>
      <c r="Y6975" s="193"/>
      <c r="Z6975" s="197">
        <v>6973</v>
      </c>
    </row>
    <row r="6976" spans="1:26" ht="14.4" x14ac:dyDescent="0.3">
      <c r="A6976" s="7">
        <v>34024</v>
      </c>
      <c r="B6976" s="191">
        <v>434.76001000000002</v>
      </c>
      <c r="C6976" s="191">
        <v>440.86999500000002</v>
      </c>
      <c r="D6976" s="191">
        <v>434.67999300000002</v>
      </c>
      <c r="E6976" s="191">
        <v>440.86999500000002</v>
      </c>
      <c r="F6976" s="192">
        <v>440.86999500000002</v>
      </c>
      <c r="G6976" s="191">
        <v>316750000</v>
      </c>
      <c r="H6976" s="194">
        <f t="shared" si="216"/>
        <v>1.3960458066986038E-2</v>
      </c>
      <c r="I6976" s="193"/>
      <c r="J6976" s="197">
        <v>6974</v>
      </c>
      <c r="K6976" s="234"/>
      <c r="L6976" s="234"/>
      <c r="M6976" s="234"/>
      <c r="N6976" s="234"/>
      <c r="O6976" s="234"/>
      <c r="P6976" s="234"/>
      <c r="Q6976" s="7">
        <v>34024</v>
      </c>
      <c r="R6976" s="234">
        <v>0.46540199999999998</v>
      </c>
      <c r="S6976" s="234">
        <v>0.48102699999999998</v>
      </c>
      <c r="T6976" s="234">
        <v>0.46540199999999998</v>
      </c>
      <c r="U6976" s="234">
        <v>0.47879500000000003</v>
      </c>
      <c r="V6976" s="192">
        <v>0.39936500000000003</v>
      </c>
      <c r="W6976" s="234">
        <v>286563200</v>
      </c>
      <c r="X6976" s="194">
        <f t="shared" si="217"/>
        <v>-1.1521706846195646E-2</v>
      </c>
      <c r="Y6976" s="193"/>
      <c r="Z6976" s="197">
        <v>6974</v>
      </c>
    </row>
    <row r="6977" spans="1:26" ht="14.4" x14ac:dyDescent="0.3">
      <c r="A6977" s="7">
        <v>34023</v>
      </c>
      <c r="B6977" s="191">
        <v>435.33999599999999</v>
      </c>
      <c r="C6977" s="191">
        <v>436.83999599999999</v>
      </c>
      <c r="D6977" s="191">
        <v>432.41000400000001</v>
      </c>
      <c r="E6977" s="191">
        <v>434.79998799999998</v>
      </c>
      <c r="F6977" s="192">
        <v>434.79998799999998</v>
      </c>
      <c r="G6977" s="191">
        <v>329060000</v>
      </c>
      <c r="H6977" s="194">
        <f t="shared" si="216"/>
        <v>-1.0109411132005418E-3</v>
      </c>
      <c r="I6977" s="193"/>
      <c r="J6977" s="197">
        <v>6975</v>
      </c>
      <c r="K6977" s="234"/>
      <c r="L6977" s="234"/>
      <c r="M6977" s="234"/>
      <c r="N6977" s="234"/>
      <c r="O6977" s="234"/>
      <c r="P6977" s="234"/>
      <c r="Q6977" s="7">
        <v>34023</v>
      </c>
      <c r="R6977" s="234">
        <v>0.49107099999999998</v>
      </c>
      <c r="S6977" s="234">
        <v>0.49330400000000002</v>
      </c>
      <c r="T6977" s="234">
        <v>0.48214299999999999</v>
      </c>
      <c r="U6977" s="234">
        <v>0.484375</v>
      </c>
      <c r="V6977" s="192">
        <v>0.40401999999999999</v>
      </c>
      <c r="W6977" s="234">
        <v>194073600</v>
      </c>
      <c r="X6977" s="194">
        <f t="shared" si="217"/>
        <v>-1.5871933277471457E-2</v>
      </c>
      <c r="Y6977" s="193"/>
      <c r="Z6977" s="197">
        <v>6975</v>
      </c>
    </row>
    <row r="6978" spans="1:26" ht="14.4" x14ac:dyDescent="0.3">
      <c r="A6978" s="7">
        <v>34022</v>
      </c>
      <c r="B6978" s="191">
        <v>434.209991</v>
      </c>
      <c r="C6978" s="191">
        <v>436.48998999999998</v>
      </c>
      <c r="D6978" s="191">
        <v>433.52999899999998</v>
      </c>
      <c r="E6978" s="191">
        <v>435.23998999999998</v>
      </c>
      <c r="F6978" s="192">
        <v>435.23998999999998</v>
      </c>
      <c r="G6978" s="191">
        <v>311570000</v>
      </c>
      <c r="H6978" s="194">
        <f t="shared" si="216"/>
        <v>2.3490143191261074E-3</v>
      </c>
      <c r="I6978" s="193"/>
      <c r="J6978" s="197">
        <v>6976</v>
      </c>
      <c r="K6978" s="234"/>
      <c r="L6978" s="234"/>
      <c r="M6978" s="234"/>
      <c r="N6978" s="234"/>
      <c r="O6978" s="234"/>
      <c r="P6978" s="234"/>
      <c r="Q6978" s="7">
        <v>34022</v>
      </c>
      <c r="R6978" s="234">
        <v>0.49107099999999998</v>
      </c>
      <c r="S6978" s="234">
        <v>0.5</v>
      </c>
      <c r="T6978" s="234">
        <v>0.48883900000000002</v>
      </c>
      <c r="U6978" s="234">
        <v>0.49218800000000001</v>
      </c>
      <c r="V6978" s="192">
        <v>0.41053600000000001</v>
      </c>
      <c r="W6978" s="234">
        <v>98761600</v>
      </c>
      <c r="X6978" s="194">
        <f t="shared" si="217"/>
        <v>2.2729214731265859E-3</v>
      </c>
      <c r="Y6978" s="193"/>
      <c r="Z6978" s="197">
        <v>6976</v>
      </c>
    </row>
    <row r="6979" spans="1:26" ht="14.4" x14ac:dyDescent="0.3">
      <c r="A6979" s="7">
        <v>34019</v>
      </c>
      <c r="B6979" s="191">
        <v>431.92999300000002</v>
      </c>
      <c r="C6979" s="191">
        <v>434.26001000000002</v>
      </c>
      <c r="D6979" s="191">
        <v>431.67999300000002</v>
      </c>
      <c r="E6979" s="191">
        <v>434.22000100000002</v>
      </c>
      <c r="F6979" s="192">
        <v>434.22000100000002</v>
      </c>
      <c r="G6979" s="191">
        <v>310700000</v>
      </c>
      <c r="H6979" s="194">
        <f t="shared" si="216"/>
        <v>5.3716300815693742E-3</v>
      </c>
      <c r="I6979" s="193"/>
      <c r="J6979" s="197">
        <v>6977</v>
      </c>
      <c r="K6979" s="234"/>
      <c r="L6979" s="234"/>
      <c r="M6979" s="234"/>
      <c r="N6979" s="234"/>
      <c r="O6979" s="234"/>
      <c r="P6979" s="234"/>
      <c r="Q6979" s="7">
        <v>34019</v>
      </c>
      <c r="R6979" s="234">
        <v>0.49330400000000002</v>
      </c>
      <c r="S6979" s="234">
        <v>0.49553599999999998</v>
      </c>
      <c r="T6979" s="234">
        <v>0.48883900000000002</v>
      </c>
      <c r="U6979" s="234">
        <v>0.49107099999999998</v>
      </c>
      <c r="V6979" s="192">
        <v>0.409605</v>
      </c>
      <c r="W6979" s="234">
        <v>177800000</v>
      </c>
      <c r="X6979" s="194">
        <f t="shared" si="217"/>
        <v>0</v>
      </c>
      <c r="Y6979" s="193"/>
      <c r="Z6979" s="197">
        <v>6977</v>
      </c>
    </row>
    <row r="6980" spans="1:26" ht="14.4" x14ac:dyDescent="0.3">
      <c r="A6980" s="7">
        <v>34018</v>
      </c>
      <c r="B6980" s="191">
        <v>433.29998799999998</v>
      </c>
      <c r="C6980" s="191">
        <v>437.790009</v>
      </c>
      <c r="D6980" s="191">
        <v>428.25</v>
      </c>
      <c r="E6980" s="191">
        <v>431.89999399999999</v>
      </c>
      <c r="F6980" s="192">
        <v>431.89999399999999</v>
      </c>
      <c r="G6980" s="191">
        <v>311180000</v>
      </c>
      <c r="H6980" s="194">
        <f t="shared" ref="H6980:H7043" si="218">(F6980-F6981)/F6981</f>
        <v>-3.2310040128595446E-3</v>
      </c>
      <c r="I6980" s="193"/>
      <c r="J6980" s="197">
        <v>6978</v>
      </c>
      <c r="K6980" s="234"/>
      <c r="L6980" s="234"/>
      <c r="M6980" s="234"/>
      <c r="N6980" s="234"/>
      <c r="O6980" s="234"/>
      <c r="P6980" s="234"/>
      <c r="Q6980" s="7">
        <v>34018</v>
      </c>
      <c r="R6980" s="234">
        <v>0.49107099999999998</v>
      </c>
      <c r="S6980" s="234">
        <v>0.49330400000000002</v>
      </c>
      <c r="T6980" s="234">
        <v>0.47767900000000002</v>
      </c>
      <c r="U6980" s="234">
        <v>0.49107099999999998</v>
      </c>
      <c r="V6980" s="192">
        <v>0.409605</v>
      </c>
      <c r="W6980" s="234">
        <v>280123200</v>
      </c>
      <c r="X6980" s="194">
        <f t="shared" ref="X6980:X7043" si="219">(V6980-V6981)/V6981</f>
        <v>2.0880947692951863E-2</v>
      </c>
      <c r="Y6980" s="193"/>
      <c r="Z6980" s="197">
        <v>6978</v>
      </c>
    </row>
    <row r="6981" spans="1:26" ht="14.4" x14ac:dyDescent="0.3">
      <c r="A6981" s="7">
        <v>34017</v>
      </c>
      <c r="B6981" s="191">
        <v>433.92999300000002</v>
      </c>
      <c r="C6981" s="191">
        <v>433.97000100000002</v>
      </c>
      <c r="D6981" s="191">
        <v>430.92001299999998</v>
      </c>
      <c r="E6981" s="191">
        <v>433.29998799999998</v>
      </c>
      <c r="F6981" s="192">
        <v>433.29998799999998</v>
      </c>
      <c r="G6981" s="191">
        <v>302210000</v>
      </c>
      <c r="H6981" s="194">
        <f t="shared" si="218"/>
        <v>-1.405858344764114E-3</v>
      </c>
      <c r="I6981" s="193"/>
      <c r="J6981" s="197">
        <v>6979</v>
      </c>
      <c r="K6981" s="234"/>
      <c r="L6981" s="234"/>
      <c r="M6981" s="234"/>
      <c r="N6981" s="234"/>
      <c r="O6981" s="234"/>
      <c r="P6981" s="234"/>
      <c r="Q6981" s="7">
        <v>34017</v>
      </c>
      <c r="R6981" s="234">
        <v>0.47544599999999998</v>
      </c>
      <c r="S6981" s="234">
        <v>0.48214299999999999</v>
      </c>
      <c r="T6981" s="234">
        <v>0.46428599999999998</v>
      </c>
      <c r="U6981" s="234">
        <v>0.48102699999999998</v>
      </c>
      <c r="V6981" s="192">
        <v>0.401227</v>
      </c>
      <c r="W6981" s="234">
        <v>249580800</v>
      </c>
      <c r="X6981" s="194">
        <f t="shared" si="219"/>
        <v>1.6508280742112639E-2</v>
      </c>
      <c r="Y6981" s="193"/>
      <c r="Z6981" s="197">
        <v>6979</v>
      </c>
    </row>
    <row r="6982" spans="1:26" ht="14.4" x14ac:dyDescent="0.3">
      <c r="A6982" s="7">
        <v>34016</v>
      </c>
      <c r="B6982" s="191">
        <v>444.52999899999998</v>
      </c>
      <c r="C6982" s="191">
        <v>444.52999899999998</v>
      </c>
      <c r="D6982" s="191">
        <v>433.47000100000002</v>
      </c>
      <c r="E6982" s="191">
        <v>433.91000400000001</v>
      </c>
      <c r="F6982" s="192">
        <v>433.91000400000001</v>
      </c>
      <c r="G6982" s="191">
        <v>332850000</v>
      </c>
      <c r="H6982" s="194">
        <f t="shared" si="218"/>
        <v>-2.4000142408569555E-2</v>
      </c>
      <c r="I6982" s="193"/>
      <c r="J6982" s="197">
        <v>6980</v>
      </c>
      <c r="K6982" s="234"/>
      <c r="L6982" s="234"/>
      <c r="M6982" s="234"/>
      <c r="N6982" s="234"/>
      <c r="O6982" s="234"/>
      <c r="P6982" s="234"/>
      <c r="Q6982" s="7">
        <v>34016</v>
      </c>
      <c r="R6982" s="234">
        <v>0.47767900000000002</v>
      </c>
      <c r="S6982" s="234">
        <v>0.47767900000000002</v>
      </c>
      <c r="T6982" s="234">
        <v>0.45982099999999998</v>
      </c>
      <c r="U6982" s="234">
        <v>0.47321400000000002</v>
      </c>
      <c r="V6982" s="192">
        <v>0.39471099999999998</v>
      </c>
      <c r="W6982" s="234">
        <v>407736000</v>
      </c>
      <c r="X6982" s="194">
        <f t="shared" si="219"/>
        <v>-1.6240183237917743E-2</v>
      </c>
      <c r="Y6982" s="193"/>
      <c r="Z6982" s="197">
        <v>6980</v>
      </c>
    </row>
    <row r="6983" spans="1:26" ht="14.4" x14ac:dyDescent="0.3">
      <c r="A6983" s="7">
        <v>34012</v>
      </c>
      <c r="B6983" s="191">
        <v>447.66000400000001</v>
      </c>
      <c r="C6983" s="191">
        <v>447.70001200000002</v>
      </c>
      <c r="D6983" s="191">
        <v>444.57998700000002</v>
      </c>
      <c r="E6983" s="191">
        <v>444.57998700000002</v>
      </c>
      <c r="F6983" s="192">
        <v>444.57998700000002</v>
      </c>
      <c r="G6983" s="191">
        <v>216810000</v>
      </c>
      <c r="H6983" s="194">
        <f t="shared" si="218"/>
        <v>-6.8802595105190547E-3</v>
      </c>
      <c r="I6983" s="193"/>
      <c r="J6983" s="197">
        <v>6981</v>
      </c>
      <c r="K6983" s="234"/>
      <c r="L6983" s="234"/>
      <c r="M6983" s="234"/>
      <c r="N6983" s="234"/>
      <c r="O6983" s="234"/>
      <c r="P6983" s="234"/>
      <c r="Q6983" s="7">
        <v>34012</v>
      </c>
      <c r="R6983" s="234">
        <v>0.49107099999999998</v>
      </c>
      <c r="S6983" s="234">
        <v>0.49553599999999998</v>
      </c>
      <c r="T6983" s="234">
        <v>0.47991099999999998</v>
      </c>
      <c r="U6983" s="234">
        <v>0.48102699999999998</v>
      </c>
      <c r="V6983" s="192">
        <v>0.401227</v>
      </c>
      <c r="W6983" s="234">
        <v>275396800</v>
      </c>
      <c r="X6983" s="194">
        <f t="shared" si="219"/>
        <v>-2.0547109197254221E-2</v>
      </c>
      <c r="Y6983" s="193"/>
      <c r="Z6983" s="197">
        <v>6981</v>
      </c>
    </row>
    <row r="6984" spans="1:26" ht="14.4" x14ac:dyDescent="0.3">
      <c r="A6984" s="7">
        <v>34011</v>
      </c>
      <c r="B6984" s="191">
        <v>446.209991</v>
      </c>
      <c r="C6984" s="191">
        <v>449.35998499999999</v>
      </c>
      <c r="D6984" s="191">
        <v>446.209991</v>
      </c>
      <c r="E6984" s="191">
        <v>447.66000400000001</v>
      </c>
      <c r="F6984" s="192">
        <v>447.66000400000001</v>
      </c>
      <c r="G6984" s="191">
        <v>257190000</v>
      </c>
      <c r="H6984" s="194">
        <f t="shared" si="218"/>
        <v>3.2046096514114211E-3</v>
      </c>
      <c r="I6984" s="193"/>
      <c r="J6984" s="197">
        <v>6982</v>
      </c>
      <c r="K6984" s="234"/>
      <c r="L6984" s="234"/>
      <c r="M6984" s="234"/>
      <c r="N6984" s="234"/>
      <c r="O6984" s="234"/>
      <c r="P6984" s="234"/>
      <c r="Q6984" s="7">
        <v>34011</v>
      </c>
      <c r="R6984" s="234">
        <v>0.49776799999999999</v>
      </c>
      <c r="S6984" s="234">
        <v>0.50223200000000001</v>
      </c>
      <c r="T6984" s="234">
        <v>0.49107099999999998</v>
      </c>
      <c r="U6984" s="234">
        <v>0.49218800000000001</v>
      </c>
      <c r="V6984" s="192">
        <v>0.40964400000000001</v>
      </c>
      <c r="W6984" s="234">
        <v>168268800</v>
      </c>
      <c r="X6984" s="194">
        <f t="shared" si="219"/>
        <v>-1.1209593326381603E-2</v>
      </c>
      <c r="Y6984" s="193"/>
      <c r="Z6984" s="197">
        <v>6982</v>
      </c>
    </row>
    <row r="6985" spans="1:26" ht="14.4" x14ac:dyDescent="0.3">
      <c r="A6985" s="7">
        <v>34010</v>
      </c>
      <c r="B6985" s="191">
        <v>445.32998700000002</v>
      </c>
      <c r="C6985" s="191">
        <v>446.36999500000002</v>
      </c>
      <c r="D6985" s="191">
        <v>444.23998999999998</v>
      </c>
      <c r="E6985" s="191">
        <v>446.23001099999999</v>
      </c>
      <c r="F6985" s="192">
        <v>446.23001099999999</v>
      </c>
      <c r="G6985" s="191">
        <v>251910000</v>
      </c>
      <c r="H6985" s="194">
        <f t="shared" si="218"/>
        <v>2.0210271624937163E-3</v>
      </c>
      <c r="I6985" s="193"/>
      <c r="J6985" s="197">
        <v>6983</v>
      </c>
      <c r="K6985" s="234"/>
      <c r="L6985" s="234"/>
      <c r="M6985" s="234"/>
      <c r="N6985" s="234"/>
      <c r="O6985" s="234"/>
      <c r="P6985" s="234"/>
      <c r="Q6985" s="7">
        <v>34010</v>
      </c>
      <c r="R6985" s="234">
        <v>0.50892899999999996</v>
      </c>
      <c r="S6985" s="234">
        <v>0.51116099999999998</v>
      </c>
      <c r="T6985" s="234">
        <v>0.49107099999999998</v>
      </c>
      <c r="U6985" s="234">
        <v>0.49776799999999999</v>
      </c>
      <c r="V6985" s="192">
        <v>0.41428799999999999</v>
      </c>
      <c r="W6985" s="234">
        <v>268284800</v>
      </c>
      <c r="X6985" s="194">
        <f t="shared" si="219"/>
        <v>-1.9780053377751777E-2</v>
      </c>
      <c r="Y6985" s="193"/>
      <c r="Z6985" s="197">
        <v>6983</v>
      </c>
    </row>
    <row r="6986" spans="1:26" ht="14.4" x14ac:dyDescent="0.3">
      <c r="A6986" s="7">
        <v>34009</v>
      </c>
      <c r="B6986" s="191">
        <v>448.040009</v>
      </c>
      <c r="C6986" s="191">
        <v>448.040009</v>
      </c>
      <c r="D6986" s="191">
        <v>444.51998900000001</v>
      </c>
      <c r="E6986" s="191">
        <v>445.32998700000002</v>
      </c>
      <c r="F6986" s="192">
        <v>445.32998700000002</v>
      </c>
      <c r="G6986" s="191">
        <v>240410000</v>
      </c>
      <c r="H6986" s="194">
        <f t="shared" si="218"/>
        <v>-5.6269263508729097E-3</v>
      </c>
      <c r="I6986" s="193"/>
      <c r="J6986" s="197">
        <v>6984</v>
      </c>
      <c r="K6986" s="234"/>
      <c r="L6986" s="234"/>
      <c r="M6986" s="234"/>
      <c r="N6986" s="234"/>
      <c r="O6986" s="234"/>
      <c r="P6986" s="234"/>
      <c r="Q6986" s="7">
        <v>34009</v>
      </c>
      <c r="R6986" s="234">
        <v>0.50892899999999996</v>
      </c>
      <c r="S6986" s="234">
        <v>0.51227699999999998</v>
      </c>
      <c r="T6986" s="234">
        <v>0.50446400000000002</v>
      </c>
      <c r="U6986" s="234">
        <v>0.50781299999999996</v>
      </c>
      <c r="V6986" s="192">
        <v>0.42264800000000002</v>
      </c>
      <c r="W6986" s="234">
        <v>238660800</v>
      </c>
      <c r="X6986" s="194">
        <f t="shared" si="219"/>
        <v>6.6355135735075114E-3</v>
      </c>
      <c r="Y6986" s="193"/>
      <c r="Z6986" s="197">
        <v>6984</v>
      </c>
    </row>
    <row r="6987" spans="1:26" ht="14.4" x14ac:dyDescent="0.3">
      <c r="A6987" s="7">
        <v>34008</v>
      </c>
      <c r="B6987" s="191">
        <v>448.94000199999999</v>
      </c>
      <c r="C6987" s="191">
        <v>450.040009</v>
      </c>
      <c r="D6987" s="191">
        <v>447.70001200000002</v>
      </c>
      <c r="E6987" s="191">
        <v>447.85000600000001</v>
      </c>
      <c r="F6987" s="192">
        <v>447.85000600000001</v>
      </c>
      <c r="G6987" s="191">
        <v>243400000</v>
      </c>
      <c r="H6987" s="194">
        <f t="shared" si="218"/>
        <v>-2.4056913479603864E-3</v>
      </c>
      <c r="I6987" s="193"/>
      <c r="J6987" s="197">
        <v>6985</v>
      </c>
      <c r="K6987" s="234"/>
      <c r="L6987" s="234"/>
      <c r="M6987" s="234"/>
      <c r="N6987" s="234"/>
      <c r="O6987" s="234"/>
      <c r="P6987" s="234"/>
      <c r="Q6987" s="7">
        <v>34008</v>
      </c>
      <c r="R6987" s="234">
        <v>0.50892899999999996</v>
      </c>
      <c r="S6987" s="234">
        <v>0.51339299999999999</v>
      </c>
      <c r="T6987" s="234">
        <v>0.49553599999999998</v>
      </c>
      <c r="U6987" s="234">
        <v>0.50446400000000002</v>
      </c>
      <c r="V6987" s="192">
        <v>0.41986200000000001</v>
      </c>
      <c r="W6987" s="234">
        <v>281075200</v>
      </c>
      <c r="X6987" s="194">
        <f t="shared" si="219"/>
        <v>-1.3099533418736105E-2</v>
      </c>
      <c r="Y6987" s="193"/>
      <c r="Z6987" s="197">
        <v>6985</v>
      </c>
    </row>
    <row r="6988" spans="1:26" ht="14.4" x14ac:dyDescent="0.3">
      <c r="A6988" s="7">
        <v>34005</v>
      </c>
      <c r="B6988" s="191">
        <v>449.55999800000001</v>
      </c>
      <c r="C6988" s="191">
        <v>449.55999800000001</v>
      </c>
      <c r="D6988" s="191">
        <v>446.95001200000002</v>
      </c>
      <c r="E6988" s="191">
        <v>448.92999300000002</v>
      </c>
      <c r="F6988" s="192">
        <v>448.92999300000002</v>
      </c>
      <c r="G6988" s="191">
        <v>324710000</v>
      </c>
      <c r="H6988" s="194">
        <f t="shared" si="218"/>
        <v>-1.401381356888392E-3</v>
      </c>
      <c r="I6988" s="193"/>
      <c r="J6988" s="197">
        <v>6986</v>
      </c>
      <c r="K6988" s="234"/>
      <c r="L6988" s="234"/>
      <c r="M6988" s="234"/>
      <c r="N6988" s="234"/>
      <c r="O6988" s="234"/>
      <c r="P6988" s="234"/>
      <c r="Q6988" s="7">
        <v>34005</v>
      </c>
      <c r="R6988" s="234">
        <v>0.52901799999999999</v>
      </c>
      <c r="S6988" s="234">
        <v>0.53125</v>
      </c>
      <c r="T6988" s="234">
        <v>0.50223200000000001</v>
      </c>
      <c r="U6988" s="234">
        <v>0.51116099999999998</v>
      </c>
      <c r="V6988" s="192">
        <v>0.42543500000000001</v>
      </c>
      <c r="W6988" s="234">
        <v>367617600</v>
      </c>
      <c r="X6988" s="194">
        <f t="shared" si="219"/>
        <v>-3.7814793454783981E-2</v>
      </c>
      <c r="Y6988" s="193"/>
      <c r="Z6988" s="197">
        <v>6986</v>
      </c>
    </row>
    <row r="6989" spans="1:26" ht="14.4" x14ac:dyDescent="0.3">
      <c r="A6989" s="7">
        <v>34004</v>
      </c>
      <c r="B6989" s="191">
        <v>447.20001200000002</v>
      </c>
      <c r="C6989" s="191">
        <v>449.85998499999999</v>
      </c>
      <c r="D6989" s="191">
        <v>447.20001200000002</v>
      </c>
      <c r="E6989" s="191">
        <v>449.55999800000001</v>
      </c>
      <c r="F6989" s="192">
        <v>449.55999800000001</v>
      </c>
      <c r="G6989" s="191">
        <v>351140000</v>
      </c>
      <c r="H6989" s="194">
        <f t="shared" si="218"/>
        <v>5.2772494111650251E-3</v>
      </c>
      <c r="I6989" s="193"/>
      <c r="J6989" s="197">
        <v>6987</v>
      </c>
      <c r="K6989" s="234"/>
      <c r="L6989" s="234"/>
      <c r="M6989" s="234"/>
      <c r="N6989" s="234"/>
      <c r="O6989" s="234"/>
      <c r="P6989" s="234"/>
      <c r="Q6989" s="7">
        <v>34004</v>
      </c>
      <c r="R6989" s="234">
        <v>0.53571400000000002</v>
      </c>
      <c r="S6989" s="234">
        <v>0.53794600000000004</v>
      </c>
      <c r="T6989" s="234">
        <v>0.52678599999999998</v>
      </c>
      <c r="U6989" s="234">
        <v>0.53125</v>
      </c>
      <c r="V6989" s="192">
        <v>0.44215500000000002</v>
      </c>
      <c r="W6989" s="234">
        <v>208152000</v>
      </c>
      <c r="X6989" s="194">
        <f t="shared" si="219"/>
        <v>-8.3342491438106476E-3</v>
      </c>
      <c r="Y6989" s="193"/>
      <c r="Z6989" s="197">
        <v>6987</v>
      </c>
    </row>
    <row r="6990" spans="1:26" ht="14.4" x14ac:dyDescent="0.3">
      <c r="A6990" s="7">
        <v>34003</v>
      </c>
      <c r="B6990" s="191">
        <v>442.55999800000001</v>
      </c>
      <c r="C6990" s="191">
        <v>447.35000600000001</v>
      </c>
      <c r="D6990" s="191">
        <v>442.55999800000001</v>
      </c>
      <c r="E6990" s="191">
        <v>447.20001200000002</v>
      </c>
      <c r="F6990" s="192">
        <v>447.20001200000002</v>
      </c>
      <c r="G6990" s="191">
        <v>345410000</v>
      </c>
      <c r="H6990" s="194">
        <f t="shared" si="218"/>
        <v>1.0507341828241175E-2</v>
      </c>
      <c r="I6990" s="193"/>
      <c r="J6990" s="197">
        <v>6988</v>
      </c>
      <c r="K6990" s="234"/>
      <c r="L6990" s="234"/>
      <c r="M6990" s="234"/>
      <c r="N6990" s="234"/>
      <c r="O6990" s="234"/>
      <c r="P6990" s="234"/>
      <c r="Q6990" s="7">
        <v>34003</v>
      </c>
      <c r="R6990" s="234">
        <v>0.54464299999999999</v>
      </c>
      <c r="S6990" s="234">
        <v>0.54464299999999999</v>
      </c>
      <c r="T6990" s="234">
        <v>0.52232100000000004</v>
      </c>
      <c r="U6990" s="234">
        <v>0.53571400000000002</v>
      </c>
      <c r="V6990" s="192">
        <v>0.44587100000000002</v>
      </c>
      <c r="W6990" s="234">
        <v>264185600</v>
      </c>
      <c r="X6990" s="194">
        <f t="shared" si="219"/>
        <v>-4.1498317062329459E-3</v>
      </c>
      <c r="Y6990" s="193"/>
      <c r="Z6990" s="197">
        <v>6988</v>
      </c>
    </row>
    <row r="6991" spans="1:26" ht="14.4" x14ac:dyDescent="0.3">
      <c r="A6991" s="7">
        <v>34002</v>
      </c>
      <c r="B6991" s="191">
        <v>442.51998900000001</v>
      </c>
      <c r="C6991" s="191">
        <v>442.86999500000002</v>
      </c>
      <c r="D6991" s="191">
        <v>440.76001000000002</v>
      </c>
      <c r="E6991" s="191">
        <v>442.54998799999998</v>
      </c>
      <c r="F6991" s="192">
        <v>442.54998799999998</v>
      </c>
      <c r="G6991" s="191">
        <v>271560000</v>
      </c>
      <c r="H6991" s="194">
        <f t="shared" si="218"/>
        <v>6.7791287954622185E-5</v>
      </c>
      <c r="I6991" s="193"/>
      <c r="J6991" s="197">
        <v>6989</v>
      </c>
      <c r="K6991" s="234"/>
      <c r="L6991" s="234"/>
      <c r="M6991" s="234"/>
      <c r="N6991" s="234"/>
      <c r="O6991" s="234"/>
      <c r="P6991" s="234"/>
      <c r="Q6991" s="7">
        <v>34002</v>
      </c>
      <c r="R6991" s="234">
        <v>0.54241099999999998</v>
      </c>
      <c r="S6991" s="234">
        <v>0.54910700000000001</v>
      </c>
      <c r="T6991" s="234">
        <v>0.53794600000000004</v>
      </c>
      <c r="U6991" s="234">
        <v>0.53794600000000004</v>
      </c>
      <c r="V6991" s="192">
        <v>0.44772899999999999</v>
      </c>
      <c r="W6991" s="234">
        <v>182336000</v>
      </c>
      <c r="X6991" s="194">
        <f t="shared" si="219"/>
        <v>-1.6326127076193034E-2</v>
      </c>
      <c r="Y6991" s="193"/>
      <c r="Z6991" s="197">
        <v>6989</v>
      </c>
    </row>
    <row r="6992" spans="1:26" ht="14.4" x14ac:dyDescent="0.3">
      <c r="A6992" s="7">
        <v>34001</v>
      </c>
      <c r="B6992" s="191">
        <v>438.77999899999998</v>
      </c>
      <c r="C6992" s="191">
        <v>442.51998900000001</v>
      </c>
      <c r="D6992" s="191">
        <v>438.77999899999998</v>
      </c>
      <c r="E6992" s="191">
        <v>442.51998900000001</v>
      </c>
      <c r="F6992" s="192">
        <v>442.51998900000001</v>
      </c>
      <c r="G6992" s="191">
        <v>238570000</v>
      </c>
      <c r="H6992" s="194">
        <f t="shared" si="218"/>
        <v>8.5236109406163583E-3</v>
      </c>
      <c r="I6992" s="193"/>
      <c r="J6992" s="197">
        <v>6990</v>
      </c>
      <c r="K6992" s="234"/>
      <c r="L6992" s="234"/>
      <c r="M6992" s="234"/>
      <c r="N6992" s="234"/>
      <c r="O6992" s="234"/>
      <c r="P6992" s="234"/>
      <c r="Q6992" s="7">
        <v>34001</v>
      </c>
      <c r="R6992" s="234">
        <v>0.52901799999999999</v>
      </c>
      <c r="S6992" s="234">
        <v>0.546875</v>
      </c>
      <c r="T6992" s="234">
        <v>0.52901799999999999</v>
      </c>
      <c r="U6992" s="234">
        <v>0.546875</v>
      </c>
      <c r="V6992" s="192">
        <v>0.45516000000000001</v>
      </c>
      <c r="W6992" s="234">
        <v>240553600</v>
      </c>
      <c r="X6992" s="194">
        <f t="shared" si="219"/>
        <v>2.9412762492790963E-2</v>
      </c>
      <c r="Y6992" s="193"/>
      <c r="Z6992" s="197">
        <v>6990</v>
      </c>
    </row>
    <row r="6993" spans="1:26" ht="14.4" x14ac:dyDescent="0.3">
      <c r="A6993" s="7">
        <v>33998</v>
      </c>
      <c r="B6993" s="191">
        <v>438.67001299999998</v>
      </c>
      <c r="C6993" s="191">
        <v>438.92999300000002</v>
      </c>
      <c r="D6993" s="191">
        <v>436.91000400000001</v>
      </c>
      <c r="E6993" s="191">
        <v>438.77999899999998</v>
      </c>
      <c r="F6993" s="192">
        <v>438.77999899999998</v>
      </c>
      <c r="G6993" s="191">
        <v>247200000</v>
      </c>
      <c r="H6993" s="194">
        <f t="shared" si="218"/>
        <v>2.7354898761173662E-4</v>
      </c>
      <c r="I6993" s="193"/>
      <c r="J6993" s="197">
        <v>6991</v>
      </c>
      <c r="K6993" s="234"/>
      <c r="L6993" s="234"/>
      <c r="M6993" s="234"/>
      <c r="N6993" s="234"/>
      <c r="O6993" s="234"/>
      <c r="P6993" s="234"/>
      <c r="Q6993" s="7">
        <v>33998</v>
      </c>
      <c r="R6993" s="234">
        <v>0.53794600000000004</v>
      </c>
      <c r="S6993" s="234">
        <v>0.546875</v>
      </c>
      <c r="T6993" s="234">
        <v>0.52678599999999998</v>
      </c>
      <c r="U6993" s="234">
        <v>0.53125</v>
      </c>
      <c r="V6993" s="192">
        <v>0.44215500000000002</v>
      </c>
      <c r="W6993" s="234">
        <v>266100800</v>
      </c>
      <c r="X6993" s="194">
        <f t="shared" si="219"/>
        <v>-6.2637377455937717E-3</v>
      </c>
      <c r="Y6993" s="193"/>
      <c r="Z6993" s="197">
        <v>6991</v>
      </c>
    </row>
    <row r="6994" spans="1:26" ht="14.4" x14ac:dyDescent="0.3">
      <c r="A6994" s="7">
        <v>33997</v>
      </c>
      <c r="B6994" s="191">
        <v>438.13000499999998</v>
      </c>
      <c r="C6994" s="191">
        <v>439.14001500000001</v>
      </c>
      <c r="D6994" s="191">
        <v>437.29998799999998</v>
      </c>
      <c r="E6994" s="191">
        <v>438.66000400000001</v>
      </c>
      <c r="F6994" s="192">
        <v>438.66000400000001</v>
      </c>
      <c r="G6994" s="191">
        <v>256980000</v>
      </c>
      <c r="H6994" s="194">
        <f t="shared" si="218"/>
        <v>1.2554358924278346E-3</v>
      </c>
      <c r="I6994" s="193"/>
      <c r="J6994" s="197">
        <v>6992</v>
      </c>
      <c r="K6994" s="234"/>
      <c r="L6994" s="234"/>
      <c r="M6994" s="234"/>
      <c r="N6994" s="234"/>
      <c r="O6994" s="234"/>
      <c r="P6994" s="234"/>
      <c r="Q6994" s="7">
        <v>33997</v>
      </c>
      <c r="R6994" s="234">
        <v>0.53571400000000002</v>
      </c>
      <c r="S6994" s="234">
        <v>0.53794600000000004</v>
      </c>
      <c r="T6994" s="234">
        <v>0.52901799999999999</v>
      </c>
      <c r="U6994" s="234">
        <v>0.53459800000000002</v>
      </c>
      <c r="V6994" s="192">
        <v>0.444942</v>
      </c>
      <c r="W6994" s="234">
        <v>184038400</v>
      </c>
      <c r="X6994" s="194">
        <f t="shared" si="219"/>
        <v>-6.2247475593494818E-3</v>
      </c>
      <c r="Y6994" s="193"/>
      <c r="Z6994" s="197">
        <v>6992</v>
      </c>
    </row>
    <row r="6995" spans="1:26" ht="14.4" x14ac:dyDescent="0.3">
      <c r="A6995" s="7">
        <v>33996</v>
      </c>
      <c r="B6995" s="191">
        <v>439.95001200000002</v>
      </c>
      <c r="C6995" s="191">
        <v>440.040009</v>
      </c>
      <c r="D6995" s="191">
        <v>436.82000699999998</v>
      </c>
      <c r="E6995" s="191">
        <v>438.10998499999999</v>
      </c>
      <c r="F6995" s="192">
        <v>438.10998499999999</v>
      </c>
      <c r="G6995" s="191">
        <v>277020000</v>
      </c>
      <c r="H6995" s="194">
        <f t="shared" si="218"/>
        <v>-4.1823546989698014E-3</v>
      </c>
      <c r="I6995" s="193"/>
      <c r="J6995" s="197">
        <v>6993</v>
      </c>
      <c r="K6995" s="234"/>
      <c r="L6995" s="234"/>
      <c r="M6995" s="234"/>
      <c r="N6995" s="234"/>
      <c r="O6995" s="234"/>
      <c r="P6995" s="234"/>
      <c r="Q6995" s="7">
        <v>33996</v>
      </c>
      <c r="R6995" s="234">
        <v>0.54464299999999999</v>
      </c>
      <c r="S6995" s="234">
        <v>0.55133900000000002</v>
      </c>
      <c r="T6995" s="234">
        <v>0.52455399999999996</v>
      </c>
      <c r="U6995" s="234">
        <v>0.53794600000000004</v>
      </c>
      <c r="V6995" s="192">
        <v>0.44772899999999999</v>
      </c>
      <c r="W6995" s="234">
        <v>226620800</v>
      </c>
      <c r="X6995" s="194">
        <f t="shared" si="219"/>
        <v>-8.2291491303462302E-3</v>
      </c>
      <c r="Y6995" s="193"/>
      <c r="Z6995" s="197">
        <v>6993</v>
      </c>
    </row>
    <row r="6996" spans="1:26" ht="14.4" x14ac:dyDescent="0.3">
      <c r="A6996" s="7">
        <v>33995</v>
      </c>
      <c r="B6996" s="191">
        <v>440.04998799999998</v>
      </c>
      <c r="C6996" s="191">
        <v>442.66000400000001</v>
      </c>
      <c r="D6996" s="191">
        <v>439.540009</v>
      </c>
      <c r="E6996" s="191">
        <v>439.95001200000002</v>
      </c>
      <c r="F6996" s="192">
        <v>439.95001200000002</v>
      </c>
      <c r="G6996" s="191">
        <v>314110000</v>
      </c>
      <c r="H6996" s="194">
        <f t="shared" si="218"/>
        <v>-1.363559888103621E-4</v>
      </c>
      <c r="I6996" s="193"/>
      <c r="J6996" s="197">
        <v>6994</v>
      </c>
      <c r="K6996" s="234"/>
      <c r="L6996" s="234"/>
      <c r="M6996" s="234"/>
      <c r="N6996" s="234"/>
      <c r="O6996" s="234"/>
      <c r="P6996" s="234"/>
      <c r="Q6996" s="7">
        <v>33995</v>
      </c>
      <c r="R6996" s="234">
        <v>0.54017899999999996</v>
      </c>
      <c r="S6996" s="234">
        <v>0.55357100000000004</v>
      </c>
      <c r="T6996" s="234">
        <v>0.54017899999999996</v>
      </c>
      <c r="U6996" s="234">
        <v>0.54241099999999998</v>
      </c>
      <c r="V6996" s="192">
        <v>0.45144400000000001</v>
      </c>
      <c r="W6996" s="234">
        <v>285622400</v>
      </c>
      <c r="X6996" s="194">
        <f t="shared" si="219"/>
        <v>1.249913091454702E-2</v>
      </c>
      <c r="Y6996" s="193"/>
      <c r="Z6996" s="197">
        <v>6994</v>
      </c>
    </row>
    <row r="6997" spans="1:26" ht="14.4" x14ac:dyDescent="0.3">
      <c r="A6997" s="7">
        <v>33994</v>
      </c>
      <c r="B6997" s="191">
        <v>436.10998499999999</v>
      </c>
      <c r="C6997" s="191">
        <v>440.52999899999998</v>
      </c>
      <c r="D6997" s="191">
        <v>436.10998499999999</v>
      </c>
      <c r="E6997" s="191">
        <v>440.01001000000002</v>
      </c>
      <c r="F6997" s="192">
        <v>440.01001000000002</v>
      </c>
      <c r="G6997" s="191">
        <v>288740000</v>
      </c>
      <c r="H6997" s="194">
        <f t="shared" si="218"/>
        <v>8.9427555757523591E-3</v>
      </c>
      <c r="I6997" s="193"/>
      <c r="J6997" s="197">
        <v>6995</v>
      </c>
      <c r="K6997" s="234"/>
      <c r="L6997" s="234"/>
      <c r="M6997" s="234"/>
      <c r="N6997" s="234"/>
      <c r="O6997" s="234"/>
      <c r="P6997" s="234"/>
      <c r="Q6997" s="7">
        <v>33994</v>
      </c>
      <c r="R6997" s="234">
        <v>0.52901799999999999</v>
      </c>
      <c r="S6997" s="234">
        <v>0.54017899999999996</v>
      </c>
      <c r="T6997" s="234">
        <v>0.52901799999999999</v>
      </c>
      <c r="U6997" s="234">
        <v>0.53571400000000002</v>
      </c>
      <c r="V6997" s="192">
        <v>0.44587100000000002</v>
      </c>
      <c r="W6997" s="234">
        <v>202272000</v>
      </c>
      <c r="X6997" s="194">
        <f t="shared" si="219"/>
        <v>8.404292612319203E-3</v>
      </c>
      <c r="Y6997" s="193"/>
      <c r="Z6997" s="197">
        <v>6995</v>
      </c>
    </row>
    <row r="6998" spans="1:26" ht="14.4" x14ac:dyDescent="0.3">
      <c r="A6998" s="7">
        <v>33991</v>
      </c>
      <c r="B6998" s="191">
        <v>435.48998999999998</v>
      </c>
      <c r="C6998" s="191">
        <v>437.80999800000001</v>
      </c>
      <c r="D6998" s="191">
        <v>435.48998999999998</v>
      </c>
      <c r="E6998" s="191">
        <v>436.10998499999999</v>
      </c>
      <c r="F6998" s="192">
        <v>436.10998499999999</v>
      </c>
      <c r="G6998" s="191">
        <v>293320000</v>
      </c>
      <c r="H6998" s="194">
        <f t="shared" si="218"/>
        <v>1.4236722180457401E-3</v>
      </c>
      <c r="I6998" s="193"/>
      <c r="J6998" s="197">
        <v>6996</v>
      </c>
      <c r="K6998" s="234"/>
      <c r="L6998" s="234"/>
      <c r="M6998" s="234"/>
      <c r="N6998" s="234"/>
      <c r="O6998" s="234"/>
      <c r="P6998" s="234"/>
      <c r="Q6998" s="7">
        <v>33991</v>
      </c>
      <c r="R6998" s="234">
        <v>0.53794600000000004</v>
      </c>
      <c r="S6998" s="234">
        <v>0.53794600000000004</v>
      </c>
      <c r="T6998" s="234">
        <v>0.52678599999999998</v>
      </c>
      <c r="U6998" s="234">
        <v>0.53125</v>
      </c>
      <c r="V6998" s="192">
        <v>0.44215500000000002</v>
      </c>
      <c r="W6998" s="234">
        <v>146944000</v>
      </c>
      <c r="X6998" s="194">
        <f t="shared" si="219"/>
        <v>-8.3342491438106476E-3</v>
      </c>
      <c r="Y6998" s="193"/>
      <c r="Z6998" s="197">
        <v>6996</v>
      </c>
    </row>
    <row r="6999" spans="1:26" ht="14.4" x14ac:dyDescent="0.3">
      <c r="A6999" s="7">
        <v>33990</v>
      </c>
      <c r="B6999" s="191">
        <v>433.36999500000002</v>
      </c>
      <c r="C6999" s="191">
        <v>435.75</v>
      </c>
      <c r="D6999" s="191">
        <v>432.48001099999999</v>
      </c>
      <c r="E6999" s="191">
        <v>435.48998999999998</v>
      </c>
      <c r="F6999" s="192">
        <v>435.48998999999998</v>
      </c>
      <c r="G6999" s="191">
        <v>257620000</v>
      </c>
      <c r="H6999" s="194">
        <f t="shared" si="218"/>
        <v>4.8918822817900906E-3</v>
      </c>
      <c r="I6999" s="193"/>
      <c r="J6999" s="197">
        <v>6997</v>
      </c>
      <c r="K6999" s="234"/>
      <c r="L6999" s="234"/>
      <c r="M6999" s="234"/>
      <c r="N6999" s="234"/>
      <c r="O6999" s="234"/>
      <c r="P6999" s="234"/>
      <c r="Q6999" s="7">
        <v>33990</v>
      </c>
      <c r="R6999" s="234">
        <v>0.53348200000000001</v>
      </c>
      <c r="S6999" s="234">
        <v>0.53794600000000004</v>
      </c>
      <c r="T6999" s="234">
        <v>0.52455399999999996</v>
      </c>
      <c r="U6999" s="234">
        <v>0.53571400000000002</v>
      </c>
      <c r="V6999" s="192">
        <v>0.44587100000000002</v>
      </c>
      <c r="W6999" s="234">
        <v>184419200</v>
      </c>
      <c r="X6999" s="194">
        <f t="shared" si="219"/>
        <v>0</v>
      </c>
      <c r="Y6999" s="193"/>
      <c r="Z6999" s="197">
        <v>6997</v>
      </c>
    </row>
    <row r="7000" spans="1:26" ht="14.4" x14ac:dyDescent="0.3">
      <c r="A7000" s="7">
        <v>33989</v>
      </c>
      <c r="B7000" s="191">
        <v>435.14001500000001</v>
      </c>
      <c r="C7000" s="191">
        <v>436.23001099999999</v>
      </c>
      <c r="D7000" s="191">
        <v>433.36999500000002</v>
      </c>
      <c r="E7000" s="191">
        <v>433.36999500000002</v>
      </c>
      <c r="F7000" s="192">
        <v>433.36999500000002</v>
      </c>
      <c r="G7000" s="191">
        <v>268790000</v>
      </c>
      <c r="H7000" s="194">
        <f t="shared" si="218"/>
        <v>-4.0447911653437134E-3</v>
      </c>
      <c r="I7000" s="193"/>
      <c r="J7000" s="197">
        <v>6998</v>
      </c>
      <c r="K7000" s="234"/>
      <c r="L7000" s="234"/>
      <c r="M7000" s="234"/>
      <c r="N7000" s="234"/>
      <c r="O7000" s="234"/>
      <c r="P7000" s="234"/>
      <c r="Q7000" s="7">
        <v>33989</v>
      </c>
      <c r="R7000" s="234">
        <v>0.53348200000000001</v>
      </c>
      <c r="S7000" s="234">
        <v>0.53794600000000004</v>
      </c>
      <c r="T7000" s="234">
        <v>0.53125</v>
      </c>
      <c r="U7000" s="234">
        <v>0.53571400000000002</v>
      </c>
      <c r="V7000" s="192">
        <v>0.44587100000000002</v>
      </c>
      <c r="W7000" s="234">
        <v>158737600</v>
      </c>
      <c r="X7000" s="194">
        <f t="shared" si="219"/>
        <v>4.1845621637204913E-3</v>
      </c>
      <c r="Y7000" s="193"/>
      <c r="Z7000" s="197">
        <v>6998</v>
      </c>
    </row>
    <row r="7001" spans="1:26" ht="14.4" x14ac:dyDescent="0.3">
      <c r="A7001" s="7">
        <v>33988</v>
      </c>
      <c r="B7001" s="191">
        <v>436.83999599999999</v>
      </c>
      <c r="C7001" s="191">
        <v>437.70001200000002</v>
      </c>
      <c r="D7001" s="191">
        <v>434.58999599999999</v>
      </c>
      <c r="E7001" s="191">
        <v>435.13000499999998</v>
      </c>
      <c r="F7001" s="192">
        <v>435.13000499999998</v>
      </c>
      <c r="G7001" s="191">
        <v>283240000</v>
      </c>
      <c r="H7001" s="194">
        <f t="shared" si="218"/>
        <v>-3.914456129607698E-3</v>
      </c>
      <c r="I7001" s="193"/>
      <c r="J7001" s="197">
        <v>6999</v>
      </c>
      <c r="K7001" s="234"/>
      <c r="L7001" s="234"/>
      <c r="M7001" s="234"/>
      <c r="N7001" s="234"/>
      <c r="O7001" s="234"/>
      <c r="P7001" s="234"/>
      <c r="Q7001" s="7">
        <v>33988</v>
      </c>
      <c r="R7001" s="234">
        <v>0.53348200000000001</v>
      </c>
      <c r="S7001" s="234">
        <v>0.54017899999999996</v>
      </c>
      <c r="T7001" s="234">
        <v>0.52901799999999999</v>
      </c>
      <c r="U7001" s="234">
        <v>0.53348200000000001</v>
      </c>
      <c r="V7001" s="192">
        <v>0.44401299999999999</v>
      </c>
      <c r="W7001" s="234">
        <v>274041600</v>
      </c>
      <c r="X7001" s="194">
        <f t="shared" si="219"/>
        <v>4.2021463061595382E-3</v>
      </c>
      <c r="Y7001" s="193"/>
      <c r="Z7001" s="197">
        <v>6999</v>
      </c>
    </row>
    <row r="7002" spans="1:26" ht="14.4" x14ac:dyDescent="0.3">
      <c r="A7002" s="7">
        <v>33987</v>
      </c>
      <c r="B7002" s="191">
        <v>437.13000499999998</v>
      </c>
      <c r="C7002" s="191">
        <v>437.13000499999998</v>
      </c>
      <c r="D7002" s="191">
        <v>435.92001299999998</v>
      </c>
      <c r="E7002" s="191">
        <v>436.83999599999999</v>
      </c>
      <c r="F7002" s="192">
        <v>436.83999599999999</v>
      </c>
      <c r="G7002" s="191">
        <v>196030000</v>
      </c>
      <c r="H7002" s="194">
        <f t="shared" si="218"/>
        <v>-7.091341742075086E-4</v>
      </c>
      <c r="I7002" s="193"/>
      <c r="J7002" s="197">
        <v>7000</v>
      </c>
      <c r="K7002" s="234"/>
      <c r="L7002" s="234"/>
      <c r="M7002" s="234"/>
      <c r="N7002" s="234"/>
      <c r="O7002" s="234"/>
      <c r="P7002" s="234"/>
      <c r="Q7002" s="7">
        <v>33987</v>
      </c>
      <c r="R7002" s="234">
        <v>0.53125</v>
      </c>
      <c r="S7002" s="234">
        <v>0.53571400000000002</v>
      </c>
      <c r="T7002" s="234">
        <v>0.51785700000000001</v>
      </c>
      <c r="U7002" s="234">
        <v>0.53125</v>
      </c>
      <c r="V7002" s="192">
        <v>0.44215500000000002</v>
      </c>
      <c r="W7002" s="234">
        <v>333636800</v>
      </c>
      <c r="X7002" s="194">
        <f t="shared" si="219"/>
        <v>-1.2449495118698964E-2</v>
      </c>
      <c r="Y7002" s="193"/>
      <c r="Z7002" s="197">
        <v>7000</v>
      </c>
    </row>
    <row r="7003" spans="1:26" ht="14.4" x14ac:dyDescent="0.3">
      <c r="A7003" s="7">
        <v>33984</v>
      </c>
      <c r="B7003" s="191">
        <v>435.86999500000002</v>
      </c>
      <c r="C7003" s="191">
        <v>439.48998999999998</v>
      </c>
      <c r="D7003" s="191">
        <v>435.83999599999999</v>
      </c>
      <c r="E7003" s="191">
        <v>437.14999399999999</v>
      </c>
      <c r="F7003" s="192">
        <v>437.14999399999999</v>
      </c>
      <c r="G7003" s="191">
        <v>309720000</v>
      </c>
      <c r="H7003" s="194">
        <f t="shared" si="218"/>
        <v>2.7755929587760099E-3</v>
      </c>
      <c r="I7003" s="193"/>
      <c r="J7003" s="197">
        <v>7001</v>
      </c>
      <c r="K7003" s="234"/>
      <c r="L7003" s="234"/>
      <c r="M7003" s="234"/>
      <c r="N7003" s="234"/>
      <c r="O7003" s="234"/>
      <c r="P7003" s="234"/>
      <c r="Q7003" s="7">
        <v>33984</v>
      </c>
      <c r="R7003" s="234">
        <v>0.54464299999999999</v>
      </c>
      <c r="S7003" s="234">
        <v>0.55580399999999996</v>
      </c>
      <c r="T7003" s="234">
        <v>0.53571400000000002</v>
      </c>
      <c r="U7003" s="234">
        <v>0.53794600000000004</v>
      </c>
      <c r="V7003" s="192">
        <v>0.44772899999999999</v>
      </c>
      <c r="W7003" s="234">
        <v>902630400</v>
      </c>
      <c r="X7003" s="194">
        <f t="shared" si="219"/>
        <v>-7.3076660310914296E-2</v>
      </c>
      <c r="Y7003" s="193"/>
      <c r="Z7003" s="197">
        <v>7001</v>
      </c>
    </row>
    <row r="7004" spans="1:26" ht="14.4" x14ac:dyDescent="0.3">
      <c r="A7004" s="7">
        <v>33983</v>
      </c>
      <c r="B7004" s="191">
        <v>433.07998700000002</v>
      </c>
      <c r="C7004" s="191">
        <v>435.959991</v>
      </c>
      <c r="D7004" s="191">
        <v>433.07998700000002</v>
      </c>
      <c r="E7004" s="191">
        <v>435.94000199999999</v>
      </c>
      <c r="F7004" s="192">
        <v>435.94000199999999</v>
      </c>
      <c r="G7004" s="191">
        <v>281040000</v>
      </c>
      <c r="H7004" s="194">
        <f t="shared" si="218"/>
        <v>6.7200956209041247E-3</v>
      </c>
      <c r="I7004" s="193"/>
      <c r="J7004" s="197">
        <v>7002</v>
      </c>
      <c r="K7004" s="234"/>
      <c r="L7004" s="234"/>
      <c r="M7004" s="234"/>
      <c r="N7004" s="234"/>
      <c r="O7004" s="234"/>
      <c r="P7004" s="234"/>
      <c r="Q7004" s="7">
        <v>33983</v>
      </c>
      <c r="R7004" s="234">
        <v>0.57142899999999996</v>
      </c>
      <c r="S7004" s="234">
        <v>0.58258900000000002</v>
      </c>
      <c r="T7004" s="234">
        <v>0.56919600000000004</v>
      </c>
      <c r="U7004" s="234">
        <v>0.58035700000000001</v>
      </c>
      <c r="V7004" s="192">
        <v>0.48302699999999998</v>
      </c>
      <c r="W7004" s="234">
        <v>367808000</v>
      </c>
      <c r="X7004" s="194">
        <f t="shared" si="219"/>
        <v>2.3622531151987713E-2</v>
      </c>
      <c r="Y7004" s="193"/>
      <c r="Z7004" s="197">
        <v>7002</v>
      </c>
    </row>
    <row r="7005" spans="1:26" ht="14.4" x14ac:dyDescent="0.3">
      <c r="A7005" s="7">
        <v>33982</v>
      </c>
      <c r="B7005" s="191">
        <v>431.02999899999998</v>
      </c>
      <c r="C7005" s="191">
        <v>433.44000199999999</v>
      </c>
      <c r="D7005" s="191">
        <v>429.98998999999998</v>
      </c>
      <c r="E7005" s="191">
        <v>433.02999899999998</v>
      </c>
      <c r="F7005" s="192">
        <v>433.02999899999998</v>
      </c>
      <c r="G7005" s="191">
        <v>245360000</v>
      </c>
      <c r="H7005" s="194">
        <f t="shared" si="218"/>
        <v>4.6167176096174808E-3</v>
      </c>
      <c r="I7005" s="193"/>
      <c r="J7005" s="197">
        <v>7003</v>
      </c>
      <c r="K7005" s="234"/>
      <c r="L7005" s="234"/>
      <c r="M7005" s="234"/>
      <c r="N7005" s="234"/>
      <c r="O7005" s="234"/>
      <c r="P7005" s="234"/>
      <c r="Q7005" s="7">
        <v>33982</v>
      </c>
      <c r="R7005" s="234">
        <v>0.54910700000000001</v>
      </c>
      <c r="S7005" s="234">
        <v>0.57142899999999996</v>
      </c>
      <c r="T7005" s="234">
        <v>0.546875</v>
      </c>
      <c r="U7005" s="234">
        <v>0.56696400000000002</v>
      </c>
      <c r="V7005" s="192">
        <v>0.47188000000000002</v>
      </c>
      <c r="W7005" s="234">
        <v>199640000</v>
      </c>
      <c r="X7005" s="194">
        <f t="shared" si="219"/>
        <v>3.2519506890319509E-2</v>
      </c>
      <c r="Y7005" s="193"/>
      <c r="Z7005" s="197">
        <v>7003</v>
      </c>
    </row>
    <row r="7006" spans="1:26" ht="14.4" x14ac:dyDescent="0.3">
      <c r="A7006" s="7">
        <v>33981</v>
      </c>
      <c r="B7006" s="191">
        <v>430.95001200000002</v>
      </c>
      <c r="C7006" s="191">
        <v>431.39001500000001</v>
      </c>
      <c r="D7006" s="191">
        <v>428.19000199999999</v>
      </c>
      <c r="E7006" s="191">
        <v>431.040009</v>
      </c>
      <c r="F7006" s="192">
        <v>431.040009</v>
      </c>
      <c r="G7006" s="191">
        <v>239410000</v>
      </c>
      <c r="H7006" s="194">
        <f t="shared" si="218"/>
        <v>2.0883396564328803E-4</v>
      </c>
      <c r="I7006" s="193"/>
      <c r="J7006" s="197">
        <v>7004</v>
      </c>
      <c r="K7006" s="234"/>
      <c r="L7006" s="234"/>
      <c r="M7006" s="234"/>
      <c r="N7006" s="234"/>
      <c r="O7006" s="234"/>
      <c r="P7006" s="234"/>
      <c r="Q7006" s="7">
        <v>33981</v>
      </c>
      <c r="R7006" s="234">
        <v>0.56026799999999999</v>
      </c>
      <c r="S7006" s="234">
        <v>0.56919600000000004</v>
      </c>
      <c r="T7006" s="234">
        <v>0.54910700000000001</v>
      </c>
      <c r="U7006" s="234">
        <v>0.54910700000000001</v>
      </c>
      <c r="V7006" s="192">
        <v>0.45701799999999998</v>
      </c>
      <c r="W7006" s="234">
        <v>346158400</v>
      </c>
      <c r="X7006" s="194">
        <f t="shared" si="219"/>
        <v>-4.0935942500393466E-2</v>
      </c>
      <c r="Y7006" s="193"/>
      <c r="Z7006" s="197">
        <v>7004</v>
      </c>
    </row>
    <row r="7007" spans="1:26" ht="14.4" x14ac:dyDescent="0.3">
      <c r="A7007" s="7">
        <v>33980</v>
      </c>
      <c r="B7007" s="191">
        <v>429.040009</v>
      </c>
      <c r="C7007" s="191">
        <v>431.040009</v>
      </c>
      <c r="D7007" s="191">
        <v>429.01001000000002</v>
      </c>
      <c r="E7007" s="191">
        <v>430.95001200000002</v>
      </c>
      <c r="F7007" s="192">
        <v>430.95001200000002</v>
      </c>
      <c r="G7007" s="191">
        <v>217150000</v>
      </c>
      <c r="H7007" s="194">
        <f t="shared" si="218"/>
        <v>4.4284443611265888E-3</v>
      </c>
      <c r="I7007" s="193"/>
      <c r="J7007" s="197">
        <v>7005</v>
      </c>
      <c r="K7007" s="234"/>
      <c r="L7007" s="234"/>
      <c r="M7007" s="234"/>
      <c r="N7007" s="234"/>
      <c r="O7007" s="234"/>
      <c r="P7007" s="234"/>
      <c r="Q7007" s="7">
        <v>33980</v>
      </c>
      <c r="R7007" s="234">
        <v>0.55357100000000004</v>
      </c>
      <c r="S7007" s="234">
        <v>0.57477699999999998</v>
      </c>
      <c r="T7007" s="234">
        <v>0.55133900000000002</v>
      </c>
      <c r="U7007" s="234">
        <v>0.57254499999999997</v>
      </c>
      <c r="V7007" s="192">
        <v>0.47652499999999998</v>
      </c>
      <c r="W7007" s="234">
        <v>273728000</v>
      </c>
      <c r="X7007" s="194">
        <f t="shared" si="219"/>
        <v>3.0121640931189762E-2</v>
      </c>
      <c r="Y7007" s="193"/>
      <c r="Z7007" s="197">
        <v>7005</v>
      </c>
    </row>
    <row r="7008" spans="1:26" ht="14.4" x14ac:dyDescent="0.3">
      <c r="A7008" s="7">
        <v>33977</v>
      </c>
      <c r="B7008" s="191">
        <v>430.73001099999999</v>
      </c>
      <c r="C7008" s="191">
        <v>430.73001099999999</v>
      </c>
      <c r="D7008" s="191">
        <v>426.88000499999998</v>
      </c>
      <c r="E7008" s="191">
        <v>429.04998799999998</v>
      </c>
      <c r="F7008" s="192">
        <v>429.04998799999998</v>
      </c>
      <c r="G7008" s="191">
        <v>263470000</v>
      </c>
      <c r="H7008" s="194">
        <f t="shared" si="218"/>
        <v>-3.9004085090323685E-3</v>
      </c>
      <c r="I7008" s="193"/>
      <c r="J7008" s="197">
        <v>7006</v>
      </c>
      <c r="K7008" s="234"/>
      <c r="L7008" s="234"/>
      <c r="M7008" s="234"/>
      <c r="N7008" s="234"/>
      <c r="O7008" s="234"/>
      <c r="P7008" s="234"/>
      <c r="Q7008" s="7">
        <v>33977</v>
      </c>
      <c r="R7008" s="234">
        <v>0.54241099999999998</v>
      </c>
      <c r="S7008" s="234">
        <v>0.5625</v>
      </c>
      <c r="T7008" s="234">
        <v>0.53348200000000001</v>
      </c>
      <c r="U7008" s="234">
        <v>0.55580399999999996</v>
      </c>
      <c r="V7008" s="192">
        <v>0.46259099999999997</v>
      </c>
      <c r="W7008" s="234">
        <v>320936000</v>
      </c>
      <c r="X7008" s="194">
        <f t="shared" si="219"/>
        <v>2.0491857525446595E-2</v>
      </c>
      <c r="Y7008" s="193"/>
      <c r="Z7008" s="197">
        <v>7006</v>
      </c>
    </row>
    <row r="7009" spans="1:26" ht="14.4" x14ac:dyDescent="0.3">
      <c r="A7009" s="7">
        <v>33976</v>
      </c>
      <c r="B7009" s="191">
        <v>434.51998900000001</v>
      </c>
      <c r="C7009" s="191">
        <v>435.459991</v>
      </c>
      <c r="D7009" s="191">
        <v>429.76001000000002</v>
      </c>
      <c r="E7009" s="191">
        <v>430.73001099999999</v>
      </c>
      <c r="F7009" s="192">
        <v>430.73001099999999</v>
      </c>
      <c r="G7009" s="191">
        <v>304850000</v>
      </c>
      <c r="H7009" s="194">
        <f t="shared" si="218"/>
        <v>-8.722217840247664E-3</v>
      </c>
      <c r="I7009" s="193"/>
      <c r="J7009" s="197">
        <v>7007</v>
      </c>
      <c r="K7009" s="234"/>
      <c r="L7009" s="234"/>
      <c r="M7009" s="234"/>
      <c r="N7009" s="234"/>
      <c r="O7009" s="234"/>
      <c r="P7009" s="234"/>
      <c r="Q7009" s="7">
        <v>33976</v>
      </c>
      <c r="R7009" s="234">
        <v>0.55133900000000002</v>
      </c>
      <c r="S7009" s="234">
        <v>0.55803599999999998</v>
      </c>
      <c r="T7009" s="234">
        <v>0.54129499999999997</v>
      </c>
      <c r="U7009" s="234">
        <v>0.54464299999999999</v>
      </c>
      <c r="V7009" s="192">
        <v>0.45330199999999998</v>
      </c>
      <c r="W7009" s="234">
        <v>272137600</v>
      </c>
      <c r="X7009" s="194">
        <f t="shared" si="219"/>
        <v>-1.2147072411719121E-2</v>
      </c>
      <c r="Y7009" s="193"/>
      <c r="Z7009" s="197">
        <v>7007</v>
      </c>
    </row>
    <row r="7010" spans="1:26" ht="14.4" x14ac:dyDescent="0.3">
      <c r="A7010" s="7">
        <v>33975</v>
      </c>
      <c r="B7010" s="191">
        <v>434.33999599999999</v>
      </c>
      <c r="C7010" s="191">
        <v>435.17001299999998</v>
      </c>
      <c r="D7010" s="191">
        <v>432.51998900000001</v>
      </c>
      <c r="E7010" s="191">
        <v>434.51998900000001</v>
      </c>
      <c r="F7010" s="192">
        <v>434.51998900000001</v>
      </c>
      <c r="G7010" s="191">
        <v>295240000</v>
      </c>
      <c r="H7010" s="194">
        <f t="shared" si="218"/>
        <v>4.144057688853147E-4</v>
      </c>
      <c r="I7010" s="193"/>
      <c r="J7010" s="197">
        <v>7008</v>
      </c>
      <c r="K7010" s="234"/>
      <c r="L7010" s="234"/>
      <c r="M7010" s="234"/>
      <c r="N7010" s="234"/>
      <c r="O7010" s="234"/>
      <c r="P7010" s="234"/>
      <c r="Q7010" s="7">
        <v>33975</v>
      </c>
      <c r="R7010" s="234">
        <v>0.54241099999999998</v>
      </c>
      <c r="S7010" s="234">
        <v>0.55357100000000004</v>
      </c>
      <c r="T7010" s="234">
        <v>0.54017899999999996</v>
      </c>
      <c r="U7010" s="234">
        <v>0.55133900000000002</v>
      </c>
      <c r="V7010" s="192">
        <v>0.45887600000000001</v>
      </c>
      <c r="W7010" s="234">
        <v>281400000</v>
      </c>
      <c r="X7010" s="194">
        <f t="shared" si="219"/>
        <v>4.2194150325461352E-2</v>
      </c>
      <c r="Y7010" s="193"/>
      <c r="Z7010" s="197">
        <v>7008</v>
      </c>
    </row>
    <row r="7011" spans="1:26" ht="14.4" x14ac:dyDescent="0.3">
      <c r="A7011" s="7">
        <v>33974</v>
      </c>
      <c r="B7011" s="191">
        <v>435.38000499999998</v>
      </c>
      <c r="C7011" s="191">
        <v>435.39999399999999</v>
      </c>
      <c r="D7011" s="191">
        <v>433.54998799999998</v>
      </c>
      <c r="E7011" s="191">
        <v>434.33999599999999</v>
      </c>
      <c r="F7011" s="192">
        <v>434.33999599999999</v>
      </c>
      <c r="G7011" s="191">
        <v>240350000</v>
      </c>
      <c r="H7011" s="194">
        <f t="shared" si="218"/>
        <v>-2.3887385457676169E-3</v>
      </c>
      <c r="I7011" s="193"/>
      <c r="J7011" s="197">
        <v>7009</v>
      </c>
      <c r="K7011" s="234"/>
      <c r="L7011" s="234"/>
      <c r="M7011" s="234"/>
      <c r="N7011" s="234"/>
      <c r="O7011" s="234"/>
      <c r="P7011" s="234"/>
      <c r="Q7011" s="7">
        <v>33974</v>
      </c>
      <c r="R7011" s="234">
        <v>0.51785700000000001</v>
      </c>
      <c r="S7011" s="234">
        <v>0.52901799999999999</v>
      </c>
      <c r="T7011" s="234">
        <v>0.51116099999999998</v>
      </c>
      <c r="U7011" s="234">
        <v>0.52901799999999999</v>
      </c>
      <c r="V7011" s="192">
        <v>0.44029800000000002</v>
      </c>
      <c r="W7011" s="234">
        <v>186256000</v>
      </c>
      <c r="X7011" s="194">
        <f t="shared" si="219"/>
        <v>1.7169285644980319E-2</v>
      </c>
      <c r="Y7011" s="193"/>
      <c r="Z7011" s="197">
        <v>7009</v>
      </c>
    </row>
    <row r="7012" spans="1:26" ht="14.4" x14ac:dyDescent="0.3">
      <c r="A7012" s="7">
        <v>33973</v>
      </c>
      <c r="B7012" s="191">
        <v>435.70001200000002</v>
      </c>
      <c r="C7012" s="191">
        <v>437.32000699999998</v>
      </c>
      <c r="D7012" s="191">
        <v>434.48001099999999</v>
      </c>
      <c r="E7012" s="191">
        <v>435.38000499999998</v>
      </c>
      <c r="F7012" s="192">
        <v>435.38000499999998</v>
      </c>
      <c r="G7012" s="191">
        <v>201210000</v>
      </c>
      <c r="H7012" s="194">
        <f t="shared" si="218"/>
        <v>-7.5735238304420571E-4</v>
      </c>
      <c r="I7012" s="193"/>
      <c r="J7012" s="197">
        <v>7010</v>
      </c>
      <c r="K7012" s="234"/>
      <c r="L7012" s="234"/>
      <c r="M7012" s="234"/>
      <c r="N7012" s="234"/>
      <c r="O7012" s="234"/>
      <c r="P7012" s="234"/>
      <c r="Q7012" s="7">
        <v>33973</v>
      </c>
      <c r="R7012" s="234">
        <v>0.53125</v>
      </c>
      <c r="S7012" s="234">
        <v>0.53571400000000002</v>
      </c>
      <c r="T7012" s="234">
        <v>0.515625</v>
      </c>
      <c r="U7012" s="234">
        <v>0.52008900000000002</v>
      </c>
      <c r="V7012" s="192">
        <v>0.43286599999999997</v>
      </c>
      <c r="W7012" s="234">
        <v>129136000</v>
      </c>
      <c r="X7012" s="194">
        <f t="shared" si="219"/>
        <v>-2.5105120796012771E-2</v>
      </c>
      <c r="Y7012" s="193"/>
      <c r="Z7012" s="197">
        <v>7010</v>
      </c>
    </row>
    <row r="7013" spans="1:26" ht="14.4" x14ac:dyDescent="0.3">
      <c r="A7013" s="7">
        <v>33969</v>
      </c>
      <c r="B7013" s="191">
        <v>438.82000699999998</v>
      </c>
      <c r="C7013" s="191">
        <v>439.58999599999999</v>
      </c>
      <c r="D7013" s="191">
        <v>435.709991</v>
      </c>
      <c r="E7013" s="191">
        <v>435.709991</v>
      </c>
      <c r="F7013" s="192">
        <v>435.709991</v>
      </c>
      <c r="G7013" s="191">
        <v>165910000</v>
      </c>
      <c r="H7013" s="194">
        <f t="shared" si="218"/>
        <v>-7.087224717171962E-3</v>
      </c>
      <c r="I7013" s="193"/>
      <c r="J7013" s="197">
        <v>7011</v>
      </c>
      <c r="K7013" s="234"/>
      <c r="L7013" s="234"/>
      <c r="M7013" s="234"/>
      <c r="N7013" s="234"/>
      <c r="O7013" s="234"/>
      <c r="P7013" s="234"/>
      <c r="Q7013" s="7">
        <v>33969</v>
      </c>
      <c r="R7013" s="234">
        <v>0.52455399999999996</v>
      </c>
      <c r="S7013" s="234">
        <v>0.53571400000000002</v>
      </c>
      <c r="T7013" s="234">
        <v>0.52455399999999996</v>
      </c>
      <c r="U7013" s="234">
        <v>0.53348200000000001</v>
      </c>
      <c r="V7013" s="192">
        <v>0.44401299999999999</v>
      </c>
      <c r="W7013" s="234">
        <v>92232000</v>
      </c>
      <c r="X7013" s="194">
        <f t="shared" si="219"/>
        <v>1.7020857479236352E-2</v>
      </c>
      <c r="Y7013" s="193"/>
      <c r="Z7013" s="197">
        <v>7011</v>
      </c>
    </row>
    <row r="7014" spans="1:26" ht="14.4" x14ac:dyDescent="0.3">
      <c r="A7014" s="7">
        <v>33968</v>
      </c>
      <c r="B7014" s="191">
        <v>437.98001099999999</v>
      </c>
      <c r="C7014" s="191">
        <v>439.36999500000002</v>
      </c>
      <c r="D7014" s="191">
        <v>437.11999500000002</v>
      </c>
      <c r="E7014" s="191">
        <v>438.82000699999998</v>
      </c>
      <c r="F7014" s="192">
        <v>438.82000699999998</v>
      </c>
      <c r="G7014" s="191">
        <v>183930000</v>
      </c>
      <c r="H7014" s="194">
        <f t="shared" si="218"/>
        <v>1.9178866133230566E-3</v>
      </c>
      <c r="I7014" s="193"/>
      <c r="J7014" s="197">
        <v>7012</v>
      </c>
      <c r="K7014" s="234"/>
      <c r="L7014" s="234"/>
      <c r="M7014" s="234"/>
      <c r="N7014" s="234"/>
      <c r="O7014" s="234"/>
      <c r="P7014" s="234"/>
      <c r="Q7014" s="7">
        <v>33968</v>
      </c>
      <c r="R7014" s="234">
        <v>0.53348200000000001</v>
      </c>
      <c r="S7014" s="234">
        <v>0.53348200000000001</v>
      </c>
      <c r="T7014" s="234">
        <v>0.52455399999999996</v>
      </c>
      <c r="U7014" s="234">
        <v>0.52455399999999996</v>
      </c>
      <c r="V7014" s="192">
        <v>0.43658200000000003</v>
      </c>
      <c r="W7014" s="234">
        <v>100587200</v>
      </c>
      <c r="X7014" s="194">
        <f t="shared" si="219"/>
        <v>-1.4674418394706089E-2</v>
      </c>
      <c r="Y7014" s="193"/>
      <c r="Z7014" s="197">
        <v>7012</v>
      </c>
    </row>
    <row r="7015" spans="1:26" ht="14.4" x14ac:dyDescent="0.3">
      <c r="A7015" s="7">
        <v>33967</v>
      </c>
      <c r="B7015" s="191">
        <v>439.14999399999999</v>
      </c>
      <c r="C7015" s="191">
        <v>442.64999399999999</v>
      </c>
      <c r="D7015" s="191">
        <v>437.60000600000001</v>
      </c>
      <c r="E7015" s="191">
        <v>437.98001099999999</v>
      </c>
      <c r="F7015" s="192">
        <v>437.98001099999999</v>
      </c>
      <c r="G7015" s="191">
        <v>213660000</v>
      </c>
      <c r="H7015" s="194">
        <f t="shared" si="218"/>
        <v>-2.6641990572360157E-3</v>
      </c>
      <c r="I7015" s="193"/>
      <c r="J7015" s="197">
        <v>7013</v>
      </c>
      <c r="K7015" s="234"/>
      <c r="L7015" s="234"/>
      <c r="M7015" s="234"/>
      <c r="N7015" s="234"/>
      <c r="O7015" s="234"/>
      <c r="P7015" s="234"/>
      <c r="Q7015" s="7">
        <v>33967</v>
      </c>
      <c r="R7015" s="234">
        <v>0.53125</v>
      </c>
      <c r="S7015" s="234">
        <v>0.54241099999999998</v>
      </c>
      <c r="T7015" s="234">
        <v>0.53125</v>
      </c>
      <c r="U7015" s="234">
        <v>0.53236600000000001</v>
      </c>
      <c r="V7015" s="192">
        <v>0.44308399999999998</v>
      </c>
      <c r="W7015" s="234">
        <v>116278400</v>
      </c>
      <c r="X7015" s="194">
        <f t="shared" si="219"/>
        <v>2.1010731530797066E-3</v>
      </c>
      <c r="Y7015" s="193"/>
      <c r="Z7015" s="197">
        <v>7013</v>
      </c>
    </row>
    <row r="7016" spans="1:26" ht="14.4" x14ac:dyDescent="0.3">
      <c r="A7016" s="7">
        <v>33966</v>
      </c>
      <c r="B7016" s="191">
        <v>439.76998900000001</v>
      </c>
      <c r="C7016" s="191">
        <v>439.76998900000001</v>
      </c>
      <c r="D7016" s="191">
        <v>437.26001000000002</v>
      </c>
      <c r="E7016" s="191">
        <v>439.14999399999999</v>
      </c>
      <c r="F7016" s="192">
        <v>439.14999399999999</v>
      </c>
      <c r="G7016" s="191">
        <v>143970000</v>
      </c>
      <c r="H7016" s="194">
        <f t="shared" si="218"/>
        <v>-1.409816530249901E-3</v>
      </c>
      <c r="I7016" s="193"/>
      <c r="J7016" s="197">
        <v>7014</v>
      </c>
      <c r="K7016" s="234"/>
      <c r="L7016" s="234"/>
      <c r="M7016" s="234"/>
      <c r="N7016" s="234"/>
      <c r="O7016" s="234"/>
      <c r="P7016" s="234"/>
      <c r="Q7016" s="7">
        <v>33966</v>
      </c>
      <c r="R7016" s="234">
        <v>0.52901799999999999</v>
      </c>
      <c r="S7016" s="234">
        <v>0.53348200000000001</v>
      </c>
      <c r="T7016" s="234">
        <v>0.52901799999999999</v>
      </c>
      <c r="U7016" s="234">
        <v>0.53125</v>
      </c>
      <c r="V7016" s="192">
        <v>0.44215500000000002</v>
      </c>
      <c r="W7016" s="234">
        <v>70448000</v>
      </c>
      <c r="X7016" s="194">
        <f t="shared" si="219"/>
        <v>8.4732232460542466E-3</v>
      </c>
      <c r="Y7016" s="193"/>
      <c r="Z7016" s="197">
        <v>7014</v>
      </c>
    </row>
    <row r="7017" spans="1:26" ht="14.4" x14ac:dyDescent="0.3">
      <c r="A7017" s="7">
        <v>33962</v>
      </c>
      <c r="B7017" s="191">
        <v>439.02999899999998</v>
      </c>
      <c r="C7017" s="191">
        <v>439.80999800000001</v>
      </c>
      <c r="D7017" s="191">
        <v>439.02999899999998</v>
      </c>
      <c r="E7017" s="191">
        <v>439.76998900000001</v>
      </c>
      <c r="F7017" s="192">
        <v>439.76998900000001</v>
      </c>
      <c r="G7017" s="191">
        <v>95240000</v>
      </c>
      <c r="H7017" s="194">
        <f t="shared" si="218"/>
        <v>1.6855112445289516E-3</v>
      </c>
      <c r="I7017" s="193"/>
      <c r="J7017" s="197">
        <v>7015</v>
      </c>
      <c r="K7017" s="234"/>
      <c r="L7017" s="234"/>
      <c r="M7017" s="234"/>
      <c r="N7017" s="234"/>
      <c r="O7017" s="234"/>
      <c r="P7017" s="234"/>
      <c r="Q7017" s="7">
        <v>33962</v>
      </c>
      <c r="R7017" s="234">
        <v>0.53571400000000002</v>
      </c>
      <c r="S7017" s="234">
        <v>0.53571400000000002</v>
      </c>
      <c r="T7017" s="234">
        <v>0.52678599999999998</v>
      </c>
      <c r="U7017" s="234">
        <v>0.52678599999999998</v>
      </c>
      <c r="V7017" s="192">
        <v>0.43844</v>
      </c>
      <c r="W7017" s="234">
        <v>45964800</v>
      </c>
      <c r="X7017" s="194">
        <f t="shared" si="219"/>
        <v>-1.2551434304851422E-2</v>
      </c>
      <c r="Y7017" s="193"/>
      <c r="Z7017" s="197">
        <v>7015</v>
      </c>
    </row>
    <row r="7018" spans="1:26" ht="14.4" x14ac:dyDescent="0.3">
      <c r="A7018" s="7">
        <v>33961</v>
      </c>
      <c r="B7018" s="191">
        <v>440.290009</v>
      </c>
      <c r="C7018" s="191">
        <v>441.10998499999999</v>
      </c>
      <c r="D7018" s="191">
        <v>439.02999899999998</v>
      </c>
      <c r="E7018" s="191">
        <v>439.02999899999998</v>
      </c>
      <c r="F7018" s="192">
        <v>439.02999899999998</v>
      </c>
      <c r="G7018" s="191">
        <v>234140000</v>
      </c>
      <c r="H7018" s="194">
        <f t="shared" si="218"/>
        <v>-2.9070405074018602E-3</v>
      </c>
      <c r="I7018" s="193"/>
      <c r="J7018" s="197">
        <v>7016</v>
      </c>
      <c r="K7018" s="234"/>
      <c r="L7018" s="234"/>
      <c r="M7018" s="234"/>
      <c r="N7018" s="234"/>
      <c r="O7018" s="234"/>
      <c r="P7018" s="234"/>
      <c r="Q7018" s="7">
        <v>33961</v>
      </c>
      <c r="R7018" s="234">
        <v>0.53794600000000004</v>
      </c>
      <c r="S7018" s="234">
        <v>0.54017899999999996</v>
      </c>
      <c r="T7018" s="234">
        <v>0.52901799999999999</v>
      </c>
      <c r="U7018" s="234">
        <v>0.53348200000000001</v>
      </c>
      <c r="V7018" s="192">
        <v>0.44401299999999999</v>
      </c>
      <c r="W7018" s="234">
        <v>112336000</v>
      </c>
      <c r="X7018" s="194">
        <f t="shared" si="219"/>
        <v>-1.4432371841115186E-2</v>
      </c>
      <c r="Y7018" s="193"/>
      <c r="Z7018" s="197">
        <v>7016</v>
      </c>
    </row>
    <row r="7019" spans="1:26" ht="14.4" x14ac:dyDescent="0.3">
      <c r="A7019" s="7">
        <v>33960</v>
      </c>
      <c r="B7019" s="191">
        <v>440.70001200000002</v>
      </c>
      <c r="C7019" s="191">
        <v>441.64001500000001</v>
      </c>
      <c r="D7019" s="191">
        <v>438.25</v>
      </c>
      <c r="E7019" s="191">
        <v>440.30999800000001</v>
      </c>
      <c r="F7019" s="192">
        <v>440.30999800000001</v>
      </c>
      <c r="G7019" s="191">
        <v>250430000</v>
      </c>
      <c r="H7019" s="194">
        <f t="shared" si="218"/>
        <v>-8.8498749575710892E-4</v>
      </c>
      <c r="I7019" s="193"/>
      <c r="J7019" s="197">
        <v>7017</v>
      </c>
      <c r="K7019" s="234"/>
      <c r="L7019" s="234"/>
      <c r="M7019" s="234"/>
      <c r="N7019" s="234"/>
      <c r="O7019" s="234"/>
      <c r="P7019" s="234"/>
      <c r="Q7019" s="7">
        <v>33960</v>
      </c>
      <c r="R7019" s="234">
        <v>0.53348200000000001</v>
      </c>
      <c r="S7019" s="234">
        <v>0.546875</v>
      </c>
      <c r="T7019" s="234">
        <v>0.53348200000000001</v>
      </c>
      <c r="U7019" s="234">
        <v>0.54129499999999997</v>
      </c>
      <c r="V7019" s="192">
        <v>0.450515</v>
      </c>
      <c r="W7019" s="234">
        <v>280168000</v>
      </c>
      <c r="X7019" s="194">
        <f t="shared" si="219"/>
        <v>1.67710862951495E-2</v>
      </c>
      <c r="Y7019" s="193"/>
      <c r="Z7019" s="197">
        <v>7017</v>
      </c>
    </row>
    <row r="7020" spans="1:26" ht="14.4" x14ac:dyDescent="0.3">
      <c r="A7020" s="7">
        <v>33959</v>
      </c>
      <c r="B7020" s="191">
        <v>441.26001000000002</v>
      </c>
      <c r="C7020" s="191">
        <v>441.26001000000002</v>
      </c>
      <c r="D7020" s="191">
        <v>439.64999399999999</v>
      </c>
      <c r="E7020" s="191">
        <v>440.70001200000002</v>
      </c>
      <c r="F7020" s="192">
        <v>440.70001200000002</v>
      </c>
      <c r="G7020" s="191">
        <v>224680000</v>
      </c>
      <c r="H7020" s="194">
        <f t="shared" si="218"/>
        <v>-1.3143287738267967E-3</v>
      </c>
      <c r="I7020" s="193"/>
      <c r="J7020" s="197">
        <v>7018</v>
      </c>
      <c r="K7020" s="234"/>
      <c r="L7020" s="234"/>
      <c r="M7020" s="234"/>
      <c r="N7020" s="234"/>
      <c r="O7020" s="234"/>
      <c r="P7020" s="234"/>
      <c r="Q7020" s="7">
        <v>33959</v>
      </c>
      <c r="R7020" s="234">
        <v>0.52008900000000002</v>
      </c>
      <c r="S7020" s="234">
        <v>0.53571400000000002</v>
      </c>
      <c r="T7020" s="234">
        <v>0.51785700000000001</v>
      </c>
      <c r="U7020" s="234">
        <v>0.53236600000000001</v>
      </c>
      <c r="V7020" s="192">
        <v>0.44308399999999998</v>
      </c>
      <c r="W7020" s="234">
        <v>256065600</v>
      </c>
      <c r="X7020" s="194">
        <f t="shared" si="219"/>
        <v>2.3605457578095776E-2</v>
      </c>
      <c r="Y7020" s="193"/>
      <c r="Z7020" s="197">
        <v>7018</v>
      </c>
    </row>
    <row r="7021" spans="1:26" ht="14.4" x14ac:dyDescent="0.3">
      <c r="A7021" s="7">
        <v>33956</v>
      </c>
      <c r="B7021" s="191">
        <v>435.459991</v>
      </c>
      <c r="C7021" s="191">
        <v>441.290009</v>
      </c>
      <c r="D7021" s="191">
        <v>435.459991</v>
      </c>
      <c r="E7021" s="191">
        <v>441.27999899999998</v>
      </c>
      <c r="F7021" s="192">
        <v>441.27999899999998</v>
      </c>
      <c r="G7021" s="191">
        <v>389300000</v>
      </c>
      <c r="H7021" s="194">
        <f t="shared" si="218"/>
        <v>1.3435009287474486E-2</v>
      </c>
      <c r="I7021" s="193"/>
      <c r="J7021" s="197">
        <v>7019</v>
      </c>
      <c r="K7021" s="234"/>
      <c r="L7021" s="234"/>
      <c r="M7021" s="234"/>
      <c r="N7021" s="234"/>
      <c r="O7021" s="234"/>
      <c r="P7021" s="234"/>
      <c r="Q7021" s="7">
        <v>33956</v>
      </c>
      <c r="R7021" s="234">
        <v>0.51339299999999999</v>
      </c>
      <c r="S7021" s="234">
        <v>0.52901799999999999</v>
      </c>
      <c r="T7021" s="234">
        <v>0.51116099999999998</v>
      </c>
      <c r="U7021" s="234">
        <v>0.52008900000000002</v>
      </c>
      <c r="V7021" s="192">
        <v>0.43286599999999997</v>
      </c>
      <c r="W7021" s="234">
        <v>235457600</v>
      </c>
      <c r="X7021" s="194">
        <f t="shared" si="219"/>
        <v>2.4176146580605962E-2</v>
      </c>
      <c r="Y7021" s="193"/>
      <c r="Z7021" s="197">
        <v>7019</v>
      </c>
    </row>
    <row r="7022" spans="1:26" ht="14.4" x14ac:dyDescent="0.3">
      <c r="A7022" s="7">
        <v>33955</v>
      </c>
      <c r="B7022" s="191">
        <v>431.51998900000001</v>
      </c>
      <c r="C7022" s="191">
        <v>435.44000199999999</v>
      </c>
      <c r="D7022" s="191">
        <v>431.459991</v>
      </c>
      <c r="E7022" s="191">
        <v>435.42999300000002</v>
      </c>
      <c r="F7022" s="192">
        <v>435.42999300000002</v>
      </c>
      <c r="G7022" s="191">
        <v>251640000</v>
      </c>
      <c r="H7022" s="194">
        <f t="shared" si="218"/>
        <v>9.0610031972354708E-3</v>
      </c>
      <c r="I7022" s="193"/>
      <c r="J7022" s="197">
        <v>7020</v>
      </c>
      <c r="K7022" s="234"/>
      <c r="L7022" s="234"/>
      <c r="M7022" s="234"/>
      <c r="N7022" s="234"/>
      <c r="O7022" s="234"/>
      <c r="P7022" s="234"/>
      <c r="Q7022" s="7">
        <v>33955</v>
      </c>
      <c r="R7022" s="234">
        <v>0.49330400000000002</v>
      </c>
      <c r="S7022" s="234">
        <v>0.51339299999999999</v>
      </c>
      <c r="T7022" s="234">
        <v>0.49330400000000002</v>
      </c>
      <c r="U7022" s="234">
        <v>0.50781299999999996</v>
      </c>
      <c r="V7022" s="192">
        <v>0.42264800000000002</v>
      </c>
      <c r="W7022" s="234">
        <v>233867200</v>
      </c>
      <c r="X7022" s="194">
        <f t="shared" si="219"/>
        <v>3.4089769154545417E-2</v>
      </c>
      <c r="Y7022" s="193"/>
      <c r="Z7022" s="197">
        <v>7020</v>
      </c>
    </row>
    <row r="7023" spans="1:26" ht="14.4" x14ac:dyDescent="0.3">
      <c r="A7023" s="7">
        <v>33954</v>
      </c>
      <c r="B7023" s="191">
        <v>432.57998700000002</v>
      </c>
      <c r="C7023" s="191">
        <v>434.22000100000002</v>
      </c>
      <c r="D7023" s="191">
        <v>430.88000499999998</v>
      </c>
      <c r="E7023" s="191">
        <v>431.51998900000001</v>
      </c>
      <c r="F7023" s="192">
        <v>431.51998900000001</v>
      </c>
      <c r="G7023" s="191">
        <v>242130000</v>
      </c>
      <c r="H7023" s="194">
        <f t="shared" si="218"/>
        <v>-2.4273943708722412E-3</v>
      </c>
      <c r="I7023" s="193"/>
      <c r="J7023" s="197">
        <v>7021</v>
      </c>
      <c r="K7023" s="234"/>
      <c r="L7023" s="234"/>
      <c r="M7023" s="234"/>
      <c r="N7023" s="234"/>
      <c r="O7023" s="234"/>
      <c r="P7023" s="234"/>
      <c r="Q7023" s="7">
        <v>33954</v>
      </c>
      <c r="R7023" s="234">
        <v>0.50223200000000001</v>
      </c>
      <c r="S7023" s="234">
        <v>0.50892899999999996</v>
      </c>
      <c r="T7023" s="234">
        <v>0.48660700000000001</v>
      </c>
      <c r="U7023" s="234">
        <v>0.49107099999999998</v>
      </c>
      <c r="V7023" s="192">
        <v>0.40871499999999999</v>
      </c>
      <c r="W7023" s="234">
        <v>225926400</v>
      </c>
      <c r="X7023" s="194">
        <f t="shared" si="219"/>
        <v>-2.4390535002017041E-2</v>
      </c>
      <c r="Y7023" s="193"/>
      <c r="Z7023" s="197">
        <v>7021</v>
      </c>
    </row>
    <row r="7024" spans="1:26" ht="14.4" x14ac:dyDescent="0.3">
      <c r="A7024" s="7">
        <v>33953</v>
      </c>
      <c r="B7024" s="191">
        <v>432.82000699999998</v>
      </c>
      <c r="C7024" s="191">
        <v>433.66000400000001</v>
      </c>
      <c r="D7024" s="191">
        <v>431.92001299999998</v>
      </c>
      <c r="E7024" s="191">
        <v>432.57000699999998</v>
      </c>
      <c r="F7024" s="192">
        <v>432.57000699999998</v>
      </c>
      <c r="G7024" s="191">
        <v>227770000</v>
      </c>
      <c r="H7024" s="194">
        <f t="shared" si="218"/>
        <v>-6.2376167289311592E-4</v>
      </c>
      <c r="I7024" s="193"/>
      <c r="J7024" s="197">
        <v>7022</v>
      </c>
      <c r="K7024" s="234"/>
      <c r="L7024" s="234"/>
      <c r="M7024" s="234"/>
      <c r="N7024" s="234"/>
      <c r="O7024" s="234"/>
      <c r="P7024" s="234"/>
      <c r="Q7024" s="7">
        <v>33953</v>
      </c>
      <c r="R7024" s="234">
        <v>0.50669600000000004</v>
      </c>
      <c r="S7024" s="234">
        <v>0.50892899999999996</v>
      </c>
      <c r="T7024" s="234">
        <v>0.49553599999999998</v>
      </c>
      <c r="U7024" s="234">
        <v>0.50334800000000002</v>
      </c>
      <c r="V7024" s="192">
        <v>0.418933</v>
      </c>
      <c r="W7024" s="234">
        <v>182537600</v>
      </c>
      <c r="X7024" s="194">
        <f t="shared" si="219"/>
        <v>-1.5283180744414558E-2</v>
      </c>
      <c r="Y7024" s="193"/>
      <c r="Z7024" s="197">
        <v>7022</v>
      </c>
    </row>
    <row r="7025" spans="1:26" ht="14.4" x14ac:dyDescent="0.3">
      <c r="A7025" s="7">
        <v>33952</v>
      </c>
      <c r="B7025" s="191">
        <v>433.73001099999999</v>
      </c>
      <c r="C7025" s="191">
        <v>435.26001000000002</v>
      </c>
      <c r="D7025" s="191">
        <v>432.82998700000002</v>
      </c>
      <c r="E7025" s="191">
        <v>432.83999599999999</v>
      </c>
      <c r="F7025" s="192">
        <v>432.83999599999999</v>
      </c>
      <c r="G7025" s="191">
        <v>187040000</v>
      </c>
      <c r="H7025" s="194">
        <f t="shared" si="218"/>
        <v>-2.0520023457634463E-3</v>
      </c>
      <c r="I7025" s="193"/>
      <c r="J7025" s="197">
        <v>7023</v>
      </c>
      <c r="K7025" s="234"/>
      <c r="L7025" s="234"/>
      <c r="M7025" s="234"/>
      <c r="N7025" s="234"/>
      <c r="O7025" s="234"/>
      <c r="P7025" s="234"/>
      <c r="Q7025" s="7">
        <v>33952</v>
      </c>
      <c r="R7025" s="234">
        <v>0.51339299999999999</v>
      </c>
      <c r="S7025" s="234">
        <v>0.515625</v>
      </c>
      <c r="T7025" s="234">
        <v>0.50669600000000004</v>
      </c>
      <c r="U7025" s="234">
        <v>0.51116099999999998</v>
      </c>
      <c r="V7025" s="192">
        <v>0.42543500000000001</v>
      </c>
      <c r="W7025" s="234">
        <v>110510400</v>
      </c>
      <c r="X7025" s="194">
        <f t="shared" si="219"/>
        <v>-4.3483043251351435E-3</v>
      </c>
      <c r="Y7025" s="193"/>
      <c r="Z7025" s="197">
        <v>7023</v>
      </c>
    </row>
    <row r="7026" spans="1:26" ht="14.4" x14ac:dyDescent="0.3">
      <c r="A7026" s="7">
        <v>33949</v>
      </c>
      <c r="B7026" s="191">
        <v>434.64001500000001</v>
      </c>
      <c r="C7026" s="191">
        <v>434.64001500000001</v>
      </c>
      <c r="D7026" s="191">
        <v>433.33999599999999</v>
      </c>
      <c r="E7026" s="191">
        <v>433.73001099999999</v>
      </c>
      <c r="F7026" s="192">
        <v>433.73001099999999</v>
      </c>
      <c r="G7026" s="191">
        <v>164510000</v>
      </c>
      <c r="H7026" s="194">
        <f t="shared" si="218"/>
        <v>-2.0936958600096104E-3</v>
      </c>
      <c r="I7026" s="193"/>
      <c r="J7026" s="197">
        <v>7024</v>
      </c>
      <c r="K7026" s="234"/>
      <c r="L7026" s="234"/>
      <c r="M7026" s="234"/>
      <c r="N7026" s="234"/>
      <c r="O7026" s="234"/>
      <c r="P7026" s="234"/>
      <c r="Q7026" s="7">
        <v>33949</v>
      </c>
      <c r="R7026" s="234">
        <v>0.51116099999999998</v>
      </c>
      <c r="S7026" s="234">
        <v>0.52008900000000002</v>
      </c>
      <c r="T7026" s="234">
        <v>0.51116099999999998</v>
      </c>
      <c r="U7026" s="234">
        <v>0.51339299999999999</v>
      </c>
      <c r="V7026" s="192">
        <v>0.42729299999999998</v>
      </c>
      <c r="W7026" s="234">
        <v>120187200</v>
      </c>
      <c r="X7026" s="194">
        <f t="shared" si="219"/>
        <v>4.3672946513567774E-3</v>
      </c>
      <c r="Y7026" s="193"/>
      <c r="Z7026" s="197">
        <v>7024</v>
      </c>
    </row>
    <row r="7027" spans="1:26" ht="14.4" x14ac:dyDescent="0.3">
      <c r="A7027" s="7">
        <v>33948</v>
      </c>
      <c r="B7027" s="191">
        <v>435.66000400000001</v>
      </c>
      <c r="C7027" s="191">
        <v>435.66000400000001</v>
      </c>
      <c r="D7027" s="191">
        <v>432.64999399999999</v>
      </c>
      <c r="E7027" s="191">
        <v>434.64001500000001</v>
      </c>
      <c r="F7027" s="192">
        <v>434.64001500000001</v>
      </c>
      <c r="G7027" s="191">
        <v>240640000</v>
      </c>
      <c r="H7027" s="194">
        <f t="shared" si="218"/>
        <v>-2.3183266702856585E-3</v>
      </c>
      <c r="I7027" s="193"/>
      <c r="J7027" s="197">
        <v>7025</v>
      </c>
      <c r="K7027" s="234"/>
      <c r="L7027" s="234"/>
      <c r="M7027" s="234"/>
      <c r="N7027" s="234"/>
      <c r="O7027" s="234"/>
      <c r="P7027" s="234"/>
      <c r="Q7027" s="7">
        <v>33948</v>
      </c>
      <c r="R7027" s="234">
        <v>0.51116099999999998</v>
      </c>
      <c r="S7027" s="234">
        <v>0.51450899999999999</v>
      </c>
      <c r="T7027" s="234">
        <v>0.50446400000000002</v>
      </c>
      <c r="U7027" s="234">
        <v>0.51116099999999998</v>
      </c>
      <c r="V7027" s="192">
        <v>0.42543500000000001</v>
      </c>
      <c r="W7027" s="234">
        <v>140190400</v>
      </c>
      <c r="X7027" s="194">
        <f t="shared" si="219"/>
        <v>-6.5083064391833765E-3</v>
      </c>
      <c r="Y7027" s="193"/>
      <c r="Z7027" s="197">
        <v>7025</v>
      </c>
    </row>
    <row r="7028" spans="1:26" ht="14.4" x14ac:dyDescent="0.3">
      <c r="A7028" s="7">
        <v>33947</v>
      </c>
      <c r="B7028" s="191">
        <v>436.98998999999998</v>
      </c>
      <c r="C7028" s="191">
        <v>436.98998999999998</v>
      </c>
      <c r="D7028" s="191">
        <v>433.98001099999999</v>
      </c>
      <c r="E7028" s="191">
        <v>435.64999399999999</v>
      </c>
      <c r="F7028" s="192">
        <v>435.64999399999999</v>
      </c>
      <c r="G7028" s="191">
        <v>230060000</v>
      </c>
      <c r="H7028" s="194">
        <f t="shared" si="218"/>
        <v>-3.0664226427703418E-3</v>
      </c>
      <c r="I7028" s="193"/>
      <c r="J7028" s="197">
        <v>7026</v>
      </c>
      <c r="K7028" s="234"/>
      <c r="L7028" s="234"/>
      <c r="M7028" s="234"/>
      <c r="N7028" s="234"/>
      <c r="O7028" s="234"/>
      <c r="P7028" s="234"/>
      <c r="Q7028" s="7">
        <v>33947</v>
      </c>
      <c r="R7028" s="234">
        <v>0.515625</v>
      </c>
      <c r="S7028" s="234">
        <v>0.51785700000000001</v>
      </c>
      <c r="T7028" s="234">
        <v>0.51116099999999998</v>
      </c>
      <c r="U7028" s="234">
        <v>0.51450899999999999</v>
      </c>
      <c r="V7028" s="192">
        <v>0.42822199999999999</v>
      </c>
      <c r="W7028" s="234">
        <v>159409600</v>
      </c>
      <c r="X7028" s="194">
        <f t="shared" si="219"/>
        <v>-8.6007913191044616E-3</v>
      </c>
      <c r="Y7028" s="193"/>
      <c r="Z7028" s="197">
        <v>7026</v>
      </c>
    </row>
    <row r="7029" spans="1:26" ht="14.4" x14ac:dyDescent="0.3">
      <c r="A7029" s="7">
        <v>33946</v>
      </c>
      <c r="B7029" s="191">
        <v>435.30999800000001</v>
      </c>
      <c r="C7029" s="191">
        <v>436.98998999999998</v>
      </c>
      <c r="D7029" s="191">
        <v>434.67999300000002</v>
      </c>
      <c r="E7029" s="191">
        <v>436.98998999999998</v>
      </c>
      <c r="F7029" s="192">
        <v>436.98998999999998</v>
      </c>
      <c r="G7029" s="191">
        <v>234330000</v>
      </c>
      <c r="H7029" s="194">
        <f t="shared" si="218"/>
        <v>3.859300286505182E-3</v>
      </c>
      <c r="I7029" s="193"/>
      <c r="J7029" s="197">
        <v>7027</v>
      </c>
      <c r="K7029" s="234"/>
      <c r="L7029" s="234"/>
      <c r="M7029" s="234"/>
      <c r="N7029" s="234"/>
      <c r="O7029" s="234"/>
      <c r="P7029" s="234"/>
      <c r="Q7029" s="7">
        <v>33946</v>
      </c>
      <c r="R7029" s="234">
        <v>0.515625</v>
      </c>
      <c r="S7029" s="234">
        <v>0.52455399999999996</v>
      </c>
      <c r="T7029" s="234">
        <v>0.515625</v>
      </c>
      <c r="U7029" s="234">
        <v>0.51897300000000002</v>
      </c>
      <c r="V7029" s="192">
        <v>0.43193700000000002</v>
      </c>
      <c r="W7029" s="234">
        <v>196638400</v>
      </c>
      <c r="X7029" s="194">
        <f t="shared" si="219"/>
        <v>6.491887470843621E-3</v>
      </c>
      <c r="Y7029" s="193"/>
      <c r="Z7029" s="197">
        <v>7027</v>
      </c>
    </row>
    <row r="7030" spans="1:26" ht="14.4" x14ac:dyDescent="0.3">
      <c r="A7030" s="7">
        <v>33945</v>
      </c>
      <c r="B7030" s="191">
        <v>432.05999800000001</v>
      </c>
      <c r="C7030" s="191">
        <v>435.30999800000001</v>
      </c>
      <c r="D7030" s="191">
        <v>432.05999800000001</v>
      </c>
      <c r="E7030" s="191">
        <v>435.30999800000001</v>
      </c>
      <c r="F7030" s="192">
        <v>435.30999800000001</v>
      </c>
      <c r="G7030" s="191">
        <v>217700000</v>
      </c>
      <c r="H7030" s="194">
        <f t="shared" si="218"/>
        <v>7.5221034463829259E-3</v>
      </c>
      <c r="I7030" s="193"/>
      <c r="J7030" s="197">
        <v>7028</v>
      </c>
      <c r="K7030" s="234"/>
      <c r="L7030" s="234"/>
      <c r="M7030" s="234"/>
      <c r="N7030" s="234"/>
      <c r="O7030" s="234"/>
      <c r="P7030" s="234"/>
      <c r="Q7030" s="7">
        <v>33945</v>
      </c>
      <c r="R7030" s="234">
        <v>0.50669600000000004</v>
      </c>
      <c r="S7030" s="234">
        <v>0.515625</v>
      </c>
      <c r="T7030" s="234">
        <v>0.50669600000000004</v>
      </c>
      <c r="U7030" s="234">
        <v>0.515625</v>
      </c>
      <c r="V7030" s="192">
        <v>0.429151</v>
      </c>
      <c r="W7030" s="234">
        <v>144222400</v>
      </c>
      <c r="X7030" s="194">
        <f t="shared" si="219"/>
        <v>1.53863262099903E-2</v>
      </c>
      <c r="Y7030" s="193"/>
      <c r="Z7030" s="197">
        <v>7028</v>
      </c>
    </row>
    <row r="7031" spans="1:26" ht="14.4" x14ac:dyDescent="0.3">
      <c r="A7031" s="7">
        <v>33942</v>
      </c>
      <c r="B7031" s="191">
        <v>429.92999300000002</v>
      </c>
      <c r="C7031" s="191">
        <v>432.89001500000001</v>
      </c>
      <c r="D7031" s="191">
        <v>429.73998999999998</v>
      </c>
      <c r="E7031" s="191">
        <v>432.05999800000001</v>
      </c>
      <c r="F7031" s="192">
        <v>432.05999800000001</v>
      </c>
      <c r="G7031" s="191">
        <v>234960000</v>
      </c>
      <c r="H7031" s="194">
        <f t="shared" si="218"/>
        <v>5.0010327277706067E-3</v>
      </c>
      <c r="I7031" s="193"/>
      <c r="J7031" s="197">
        <v>7029</v>
      </c>
      <c r="K7031" s="234"/>
      <c r="L7031" s="234"/>
      <c r="M7031" s="234"/>
      <c r="N7031" s="234"/>
      <c r="O7031" s="234"/>
      <c r="P7031" s="234"/>
      <c r="Q7031" s="7">
        <v>33942</v>
      </c>
      <c r="R7031" s="234">
        <v>0.51116099999999998</v>
      </c>
      <c r="S7031" s="234">
        <v>0.51339299999999999</v>
      </c>
      <c r="T7031" s="234">
        <v>0.50446400000000002</v>
      </c>
      <c r="U7031" s="234">
        <v>0.50781299999999996</v>
      </c>
      <c r="V7031" s="192">
        <v>0.42264800000000002</v>
      </c>
      <c r="W7031" s="234">
        <v>95782400</v>
      </c>
      <c r="X7031" s="194">
        <f t="shared" si="219"/>
        <v>-1.0870760812837924E-2</v>
      </c>
      <c r="Y7031" s="193"/>
      <c r="Z7031" s="197">
        <v>7029</v>
      </c>
    </row>
    <row r="7032" spans="1:26" ht="14.4" x14ac:dyDescent="0.3">
      <c r="A7032" s="7">
        <v>33941</v>
      </c>
      <c r="B7032" s="191">
        <v>429.98001099999999</v>
      </c>
      <c r="C7032" s="191">
        <v>430.98998999999998</v>
      </c>
      <c r="D7032" s="191">
        <v>428.79998799999998</v>
      </c>
      <c r="E7032" s="191">
        <v>429.91000400000001</v>
      </c>
      <c r="F7032" s="192">
        <v>429.91000400000001</v>
      </c>
      <c r="G7032" s="191">
        <v>238050000</v>
      </c>
      <c r="H7032" s="194">
        <f t="shared" si="218"/>
        <v>4.6497939711415682E-5</v>
      </c>
      <c r="I7032" s="193"/>
      <c r="J7032" s="197">
        <v>7030</v>
      </c>
      <c r="K7032" s="234"/>
      <c r="L7032" s="234"/>
      <c r="M7032" s="234"/>
      <c r="N7032" s="234"/>
      <c r="O7032" s="234"/>
      <c r="P7032" s="234"/>
      <c r="Q7032" s="7">
        <v>33941</v>
      </c>
      <c r="R7032" s="234">
        <v>0.50446400000000002</v>
      </c>
      <c r="S7032" s="234">
        <v>0.51450899999999999</v>
      </c>
      <c r="T7032" s="234">
        <v>0.50111600000000001</v>
      </c>
      <c r="U7032" s="234">
        <v>0.51339299999999999</v>
      </c>
      <c r="V7032" s="192">
        <v>0.42729299999999998</v>
      </c>
      <c r="W7032" s="234">
        <v>187588800</v>
      </c>
      <c r="X7032" s="194">
        <f t="shared" si="219"/>
        <v>4.3672946513567774E-3</v>
      </c>
      <c r="Y7032" s="193"/>
      <c r="Z7032" s="197">
        <v>7030</v>
      </c>
    </row>
    <row r="7033" spans="1:26" ht="14.4" x14ac:dyDescent="0.3">
      <c r="A7033" s="7">
        <v>33940</v>
      </c>
      <c r="B7033" s="191">
        <v>430.77999899999998</v>
      </c>
      <c r="C7033" s="191">
        <v>430.86999500000002</v>
      </c>
      <c r="D7033" s="191">
        <v>428.60998499999999</v>
      </c>
      <c r="E7033" s="191">
        <v>429.89001500000001</v>
      </c>
      <c r="F7033" s="192">
        <v>429.89001500000001</v>
      </c>
      <c r="G7033" s="191">
        <v>247010000</v>
      </c>
      <c r="H7033" s="194">
        <f t="shared" si="218"/>
        <v>-2.0659826409442235E-3</v>
      </c>
      <c r="I7033" s="193"/>
      <c r="J7033" s="197">
        <v>7031</v>
      </c>
      <c r="K7033" s="234"/>
      <c r="L7033" s="234"/>
      <c r="M7033" s="234"/>
      <c r="N7033" s="234"/>
      <c r="O7033" s="234"/>
      <c r="P7033" s="234"/>
      <c r="Q7033" s="7">
        <v>33940</v>
      </c>
      <c r="R7033" s="234">
        <v>0.52008900000000002</v>
      </c>
      <c r="S7033" s="234">
        <v>0.52232100000000004</v>
      </c>
      <c r="T7033" s="234">
        <v>0.50892899999999996</v>
      </c>
      <c r="U7033" s="234">
        <v>0.51116099999999998</v>
      </c>
      <c r="V7033" s="192">
        <v>0.42543500000000001</v>
      </c>
      <c r="W7033" s="234">
        <v>97776000</v>
      </c>
      <c r="X7033" s="194">
        <f t="shared" si="219"/>
        <v>-1.7166975461228109E-2</v>
      </c>
      <c r="Y7033" s="193"/>
      <c r="Z7033" s="197">
        <v>7031</v>
      </c>
    </row>
    <row r="7034" spans="1:26" ht="14.4" x14ac:dyDescent="0.3">
      <c r="A7034" s="7">
        <v>33939</v>
      </c>
      <c r="B7034" s="191">
        <v>431.35000600000001</v>
      </c>
      <c r="C7034" s="191">
        <v>431.47000100000002</v>
      </c>
      <c r="D7034" s="191">
        <v>429.20001200000002</v>
      </c>
      <c r="E7034" s="191">
        <v>430.77999899999998</v>
      </c>
      <c r="F7034" s="192">
        <v>430.77999899999998</v>
      </c>
      <c r="G7034" s="191">
        <v>259050000</v>
      </c>
      <c r="H7034" s="194">
        <f t="shared" si="218"/>
        <v>-1.3214489209953375E-3</v>
      </c>
      <c r="I7034" s="193"/>
      <c r="J7034" s="197">
        <v>7032</v>
      </c>
      <c r="K7034" s="234"/>
      <c r="L7034" s="234"/>
      <c r="M7034" s="234"/>
      <c r="N7034" s="234"/>
      <c r="O7034" s="234"/>
      <c r="P7034" s="234"/>
      <c r="Q7034" s="7">
        <v>33939</v>
      </c>
      <c r="R7034" s="234">
        <v>0.51116099999999998</v>
      </c>
      <c r="S7034" s="234">
        <v>0.52678599999999998</v>
      </c>
      <c r="T7034" s="234">
        <v>0.50669600000000004</v>
      </c>
      <c r="U7034" s="234">
        <v>0.52008900000000002</v>
      </c>
      <c r="V7034" s="192">
        <v>0.43286599999999997</v>
      </c>
      <c r="W7034" s="234">
        <v>130144000</v>
      </c>
      <c r="X7034" s="194">
        <f t="shared" si="219"/>
        <v>1.3042572660914162E-2</v>
      </c>
      <c r="Y7034" s="193"/>
      <c r="Z7034" s="197">
        <v>7032</v>
      </c>
    </row>
    <row r="7035" spans="1:26" ht="14.4" x14ac:dyDescent="0.3">
      <c r="A7035" s="7">
        <v>33938</v>
      </c>
      <c r="B7035" s="191">
        <v>430.19000199999999</v>
      </c>
      <c r="C7035" s="191">
        <v>431.52999899999998</v>
      </c>
      <c r="D7035" s="191">
        <v>429.35998499999999</v>
      </c>
      <c r="E7035" s="191">
        <v>431.35000600000001</v>
      </c>
      <c r="F7035" s="192">
        <v>431.35000600000001</v>
      </c>
      <c r="G7035" s="191">
        <v>230150000</v>
      </c>
      <c r="H7035" s="194">
        <f t="shared" si="218"/>
        <v>2.766417121383495E-3</v>
      </c>
      <c r="I7035" s="193"/>
      <c r="J7035" s="197">
        <v>7033</v>
      </c>
      <c r="K7035" s="234"/>
      <c r="L7035" s="234"/>
      <c r="M7035" s="234"/>
      <c r="N7035" s="234"/>
      <c r="O7035" s="234"/>
      <c r="P7035" s="234"/>
      <c r="Q7035" s="7">
        <v>33938</v>
      </c>
      <c r="R7035" s="234">
        <v>0.50223200000000001</v>
      </c>
      <c r="S7035" s="234">
        <v>0.51339299999999999</v>
      </c>
      <c r="T7035" s="234">
        <v>0.49665199999999998</v>
      </c>
      <c r="U7035" s="234">
        <v>0.51339299999999999</v>
      </c>
      <c r="V7035" s="192">
        <v>0.42729299999999998</v>
      </c>
      <c r="W7035" s="234">
        <v>160507200</v>
      </c>
      <c r="X7035" s="194">
        <f t="shared" si="219"/>
        <v>1.986294994164273E-2</v>
      </c>
      <c r="Y7035" s="193"/>
      <c r="Z7035" s="197">
        <v>7033</v>
      </c>
    </row>
    <row r="7036" spans="1:26" ht="14.4" x14ac:dyDescent="0.3">
      <c r="A7036" s="7">
        <v>33935</v>
      </c>
      <c r="B7036" s="191">
        <v>429.19000199999999</v>
      </c>
      <c r="C7036" s="191">
        <v>431.92999300000002</v>
      </c>
      <c r="D7036" s="191">
        <v>429.17001299999998</v>
      </c>
      <c r="E7036" s="191">
        <v>430.16000400000001</v>
      </c>
      <c r="F7036" s="192">
        <v>430.16000400000001</v>
      </c>
      <c r="G7036" s="191">
        <v>106020000</v>
      </c>
      <c r="H7036" s="194">
        <f t="shared" si="218"/>
        <v>2.2600759465035772E-3</v>
      </c>
      <c r="I7036" s="193"/>
      <c r="J7036" s="197">
        <v>7034</v>
      </c>
      <c r="K7036" s="234"/>
      <c r="L7036" s="234"/>
      <c r="M7036" s="234"/>
      <c r="N7036" s="234"/>
      <c r="O7036" s="234"/>
      <c r="P7036" s="234"/>
      <c r="Q7036" s="7">
        <v>33935</v>
      </c>
      <c r="R7036" s="234">
        <v>0.50446400000000002</v>
      </c>
      <c r="S7036" s="234">
        <v>0.51116099999999998</v>
      </c>
      <c r="T7036" s="234">
        <v>0.50223200000000001</v>
      </c>
      <c r="U7036" s="234">
        <v>0.50446400000000002</v>
      </c>
      <c r="V7036" s="192">
        <v>0.41897099999999998</v>
      </c>
      <c r="W7036" s="234">
        <v>47196800</v>
      </c>
      <c r="X7036" s="194">
        <f t="shared" si="219"/>
        <v>0</v>
      </c>
      <c r="Y7036" s="193"/>
      <c r="Z7036" s="197">
        <v>7034</v>
      </c>
    </row>
    <row r="7037" spans="1:26" ht="14.4" x14ac:dyDescent="0.3">
      <c r="A7037" s="7">
        <v>33933</v>
      </c>
      <c r="B7037" s="191">
        <v>427.58999599999999</v>
      </c>
      <c r="C7037" s="191">
        <v>429.41000400000001</v>
      </c>
      <c r="D7037" s="191">
        <v>427.57998700000002</v>
      </c>
      <c r="E7037" s="191">
        <v>429.19000199999999</v>
      </c>
      <c r="F7037" s="192">
        <v>429.19000199999999</v>
      </c>
      <c r="G7037" s="191">
        <v>207700000</v>
      </c>
      <c r="H7037" s="194">
        <f t="shared" si="218"/>
        <v>3.7419163567147806E-3</v>
      </c>
      <c r="I7037" s="193"/>
      <c r="J7037" s="197">
        <v>7035</v>
      </c>
      <c r="K7037" s="234"/>
      <c r="L7037" s="234"/>
      <c r="M7037" s="234"/>
      <c r="N7037" s="234"/>
      <c r="O7037" s="234"/>
      <c r="P7037" s="234"/>
      <c r="Q7037" s="7">
        <v>33933</v>
      </c>
      <c r="R7037" s="234">
        <v>0.50892899999999996</v>
      </c>
      <c r="S7037" s="234">
        <v>0.51116099999999998</v>
      </c>
      <c r="T7037" s="234">
        <v>0.5</v>
      </c>
      <c r="U7037" s="234">
        <v>0.50446400000000002</v>
      </c>
      <c r="V7037" s="192">
        <v>0.41897099999999998</v>
      </c>
      <c r="W7037" s="234">
        <v>117342400</v>
      </c>
      <c r="X7037" s="194">
        <f t="shared" si="219"/>
        <v>-1.7392650338776825E-2</v>
      </c>
      <c r="Y7037" s="193"/>
      <c r="Z7037" s="197">
        <v>7035</v>
      </c>
    </row>
    <row r="7038" spans="1:26" ht="14.4" x14ac:dyDescent="0.3">
      <c r="A7038" s="7">
        <v>33932</v>
      </c>
      <c r="B7038" s="191">
        <v>425.14001500000001</v>
      </c>
      <c r="C7038" s="191">
        <v>429.30999800000001</v>
      </c>
      <c r="D7038" s="191">
        <v>424.82998700000002</v>
      </c>
      <c r="E7038" s="191">
        <v>427.58999599999999</v>
      </c>
      <c r="F7038" s="192">
        <v>427.58999599999999</v>
      </c>
      <c r="G7038" s="191">
        <v>241540000</v>
      </c>
      <c r="H7038" s="194">
        <f t="shared" si="218"/>
        <v>5.8101266208378834E-3</v>
      </c>
      <c r="I7038" s="193"/>
      <c r="J7038" s="197">
        <v>7036</v>
      </c>
      <c r="K7038" s="234"/>
      <c r="L7038" s="234"/>
      <c r="M7038" s="234"/>
      <c r="N7038" s="234"/>
      <c r="O7038" s="234"/>
      <c r="P7038" s="234"/>
      <c r="Q7038" s="7">
        <v>33932</v>
      </c>
      <c r="R7038" s="234">
        <v>0.50892899999999996</v>
      </c>
      <c r="S7038" s="234">
        <v>0.51339299999999999</v>
      </c>
      <c r="T7038" s="234">
        <v>0.50446400000000002</v>
      </c>
      <c r="U7038" s="234">
        <v>0.51339299999999999</v>
      </c>
      <c r="V7038" s="192">
        <v>0.42638700000000002</v>
      </c>
      <c r="W7038" s="234">
        <v>156822400</v>
      </c>
      <c r="X7038" s="194">
        <f t="shared" si="219"/>
        <v>1.3216895384067038E-2</v>
      </c>
      <c r="Y7038" s="193"/>
      <c r="Z7038" s="197">
        <v>7036</v>
      </c>
    </row>
    <row r="7039" spans="1:26" ht="14.4" x14ac:dyDescent="0.3">
      <c r="A7039" s="7">
        <v>33931</v>
      </c>
      <c r="B7039" s="191">
        <v>426.64999399999999</v>
      </c>
      <c r="C7039" s="191">
        <v>426.64999399999999</v>
      </c>
      <c r="D7039" s="191">
        <v>424.95001200000002</v>
      </c>
      <c r="E7039" s="191">
        <v>425.11999500000002</v>
      </c>
      <c r="F7039" s="192">
        <v>425.11999500000002</v>
      </c>
      <c r="G7039" s="191">
        <v>192530000</v>
      </c>
      <c r="H7039" s="194">
        <f t="shared" si="218"/>
        <v>-3.5860752877450532E-3</v>
      </c>
      <c r="I7039" s="193"/>
      <c r="J7039" s="197">
        <v>7037</v>
      </c>
      <c r="K7039" s="234"/>
      <c r="L7039" s="234"/>
      <c r="M7039" s="234"/>
      <c r="N7039" s="234"/>
      <c r="O7039" s="234"/>
      <c r="P7039" s="234"/>
      <c r="Q7039" s="7">
        <v>33931</v>
      </c>
      <c r="R7039" s="234">
        <v>0.50446400000000002</v>
      </c>
      <c r="S7039" s="234">
        <v>0.50892899999999996</v>
      </c>
      <c r="T7039" s="234">
        <v>0.50223200000000001</v>
      </c>
      <c r="U7039" s="234">
        <v>0.50669600000000004</v>
      </c>
      <c r="V7039" s="192">
        <v>0.420825</v>
      </c>
      <c r="W7039" s="234">
        <v>152723200</v>
      </c>
      <c r="X7039" s="194">
        <f t="shared" si="219"/>
        <v>-1.3044487754082585E-2</v>
      </c>
      <c r="Y7039" s="193"/>
      <c r="Z7039" s="197">
        <v>7037</v>
      </c>
    </row>
    <row r="7040" spans="1:26" ht="14.4" x14ac:dyDescent="0.3">
      <c r="A7040" s="7">
        <v>33928</v>
      </c>
      <c r="B7040" s="191">
        <v>423.60998499999999</v>
      </c>
      <c r="C7040" s="191">
        <v>426.98001099999999</v>
      </c>
      <c r="D7040" s="191">
        <v>423.60998499999999</v>
      </c>
      <c r="E7040" s="191">
        <v>426.64999399999999</v>
      </c>
      <c r="F7040" s="192">
        <v>426.64999399999999</v>
      </c>
      <c r="G7040" s="191">
        <v>257460000</v>
      </c>
      <c r="H7040" s="194">
        <f t="shared" si="218"/>
        <v>7.1764337660737568E-3</v>
      </c>
      <c r="I7040" s="193"/>
      <c r="J7040" s="197">
        <v>7038</v>
      </c>
      <c r="K7040" s="234"/>
      <c r="L7040" s="234"/>
      <c r="M7040" s="234"/>
      <c r="N7040" s="234"/>
      <c r="O7040" s="234"/>
      <c r="P7040" s="234"/>
      <c r="Q7040" s="7">
        <v>33928</v>
      </c>
      <c r="R7040" s="234">
        <v>0.52232100000000004</v>
      </c>
      <c r="S7040" s="234">
        <v>0.52455399999999996</v>
      </c>
      <c r="T7040" s="234">
        <v>0.50892899999999996</v>
      </c>
      <c r="U7040" s="234">
        <v>0.51339299999999999</v>
      </c>
      <c r="V7040" s="192">
        <v>0.42638700000000002</v>
      </c>
      <c r="W7040" s="234">
        <v>155489600</v>
      </c>
      <c r="X7040" s="194">
        <f t="shared" si="219"/>
        <v>-1.2874234861603672E-2</v>
      </c>
      <c r="Y7040" s="193"/>
      <c r="Z7040" s="197">
        <v>7038</v>
      </c>
    </row>
    <row r="7041" spans="1:26" ht="14.4" x14ac:dyDescent="0.3">
      <c r="A7041" s="7">
        <v>33927</v>
      </c>
      <c r="B7041" s="191">
        <v>422.85998499999999</v>
      </c>
      <c r="C7041" s="191">
        <v>423.60998499999999</v>
      </c>
      <c r="D7041" s="191">
        <v>422.5</v>
      </c>
      <c r="E7041" s="191">
        <v>423.60998499999999</v>
      </c>
      <c r="F7041" s="192">
        <v>423.60998499999999</v>
      </c>
      <c r="G7041" s="191">
        <v>218720000</v>
      </c>
      <c r="H7041" s="194">
        <f t="shared" si="218"/>
        <v>1.7972779690583404E-3</v>
      </c>
      <c r="I7041" s="193"/>
      <c r="J7041" s="197">
        <v>7039</v>
      </c>
      <c r="K7041" s="234"/>
      <c r="L7041" s="234"/>
      <c r="M7041" s="234"/>
      <c r="N7041" s="234"/>
      <c r="O7041" s="234"/>
      <c r="P7041" s="234"/>
      <c r="Q7041" s="7">
        <v>33927</v>
      </c>
      <c r="R7041" s="234">
        <v>0.515625</v>
      </c>
      <c r="S7041" s="234">
        <v>0.53125</v>
      </c>
      <c r="T7041" s="234">
        <v>0.515625</v>
      </c>
      <c r="U7041" s="234">
        <v>0.52008900000000002</v>
      </c>
      <c r="V7041" s="192">
        <v>0.431948</v>
      </c>
      <c r="W7041" s="234">
        <v>240542400</v>
      </c>
      <c r="X7041" s="194">
        <f t="shared" si="219"/>
        <v>8.6586960582850474E-3</v>
      </c>
      <c r="Y7041" s="193"/>
      <c r="Z7041" s="197">
        <v>7039</v>
      </c>
    </row>
    <row r="7042" spans="1:26" ht="14.4" x14ac:dyDescent="0.3">
      <c r="A7042" s="7">
        <v>33926</v>
      </c>
      <c r="B7042" s="191">
        <v>419.26998900000001</v>
      </c>
      <c r="C7042" s="191">
        <v>423.48998999999998</v>
      </c>
      <c r="D7042" s="191">
        <v>419.23998999999998</v>
      </c>
      <c r="E7042" s="191">
        <v>422.85000600000001</v>
      </c>
      <c r="F7042" s="192">
        <v>422.85000600000001</v>
      </c>
      <c r="G7042" s="191">
        <v>219080000</v>
      </c>
      <c r="H7042" s="194">
        <f t="shared" si="218"/>
        <v>8.5386912822896996E-3</v>
      </c>
      <c r="I7042" s="193"/>
      <c r="J7042" s="197">
        <v>7040</v>
      </c>
      <c r="K7042" s="234"/>
      <c r="L7042" s="234"/>
      <c r="M7042" s="234"/>
      <c r="N7042" s="234"/>
      <c r="O7042" s="234"/>
      <c r="P7042" s="234"/>
      <c r="Q7042" s="7">
        <v>33926</v>
      </c>
      <c r="R7042" s="234">
        <v>0.5</v>
      </c>
      <c r="S7042" s="234">
        <v>0.52008900000000002</v>
      </c>
      <c r="T7042" s="234">
        <v>0.49553599999999998</v>
      </c>
      <c r="U7042" s="234">
        <v>0.515625</v>
      </c>
      <c r="V7042" s="192">
        <v>0.42824000000000001</v>
      </c>
      <c r="W7042" s="234">
        <v>304808000</v>
      </c>
      <c r="X7042" s="194">
        <f t="shared" si="219"/>
        <v>4.5247521369190288E-2</v>
      </c>
      <c r="Y7042" s="193"/>
      <c r="Z7042" s="197">
        <v>7040</v>
      </c>
    </row>
    <row r="7043" spans="1:26" ht="14.4" x14ac:dyDescent="0.3">
      <c r="A7043" s="7">
        <v>33925</v>
      </c>
      <c r="B7043" s="191">
        <v>420.63000499999998</v>
      </c>
      <c r="C7043" s="191">
        <v>420.97000100000002</v>
      </c>
      <c r="D7043" s="191">
        <v>418.30999800000001</v>
      </c>
      <c r="E7043" s="191">
        <v>419.26998900000001</v>
      </c>
      <c r="F7043" s="192">
        <v>419.26998900000001</v>
      </c>
      <c r="G7043" s="191">
        <v>187660000</v>
      </c>
      <c r="H7043" s="194">
        <f t="shared" si="218"/>
        <v>-3.3517258330847573E-3</v>
      </c>
      <c r="I7043" s="193"/>
      <c r="J7043" s="197">
        <v>7041</v>
      </c>
      <c r="K7043" s="234"/>
      <c r="L7043" s="234"/>
      <c r="M7043" s="234"/>
      <c r="N7043" s="234"/>
      <c r="O7043" s="234"/>
      <c r="P7043" s="234"/>
      <c r="Q7043" s="7">
        <v>33925</v>
      </c>
      <c r="R7043" s="234">
        <v>0.51116099999999998</v>
      </c>
      <c r="S7043" s="234">
        <v>0.51339299999999999</v>
      </c>
      <c r="T7043" s="234">
        <v>0.48995499999999997</v>
      </c>
      <c r="U7043" s="234">
        <v>0.49330400000000002</v>
      </c>
      <c r="V7043" s="192">
        <v>0.40970200000000001</v>
      </c>
      <c r="W7043" s="234">
        <v>168806400</v>
      </c>
      <c r="X7043" s="194">
        <f t="shared" si="219"/>
        <v>-3.7037559347529718E-2</v>
      </c>
      <c r="Y7043" s="193"/>
      <c r="Z7043" s="197">
        <v>7041</v>
      </c>
    </row>
    <row r="7044" spans="1:26" ht="14.4" x14ac:dyDescent="0.3">
      <c r="A7044" s="7">
        <v>33924</v>
      </c>
      <c r="B7044" s="191">
        <v>422.44000199999999</v>
      </c>
      <c r="C7044" s="191">
        <v>422.44000199999999</v>
      </c>
      <c r="D7044" s="191">
        <v>420.35000600000001</v>
      </c>
      <c r="E7044" s="191">
        <v>420.67999300000002</v>
      </c>
      <c r="F7044" s="192">
        <v>420.67999300000002</v>
      </c>
      <c r="G7044" s="191">
        <v>173600000</v>
      </c>
      <c r="H7044" s="194">
        <f t="shared" ref="H7044:H7107" si="220">(F7044-F7045)/F7045</f>
        <v>-4.1426982671658921E-3</v>
      </c>
      <c r="I7044" s="193"/>
      <c r="J7044" s="197">
        <v>7042</v>
      </c>
      <c r="K7044" s="234"/>
      <c r="L7044" s="234"/>
      <c r="M7044" s="234"/>
      <c r="N7044" s="234"/>
      <c r="O7044" s="234"/>
      <c r="P7044" s="234"/>
      <c r="Q7044" s="7">
        <v>33924</v>
      </c>
      <c r="R7044" s="234">
        <v>0.50223200000000001</v>
      </c>
      <c r="S7044" s="234">
        <v>0.515625</v>
      </c>
      <c r="T7044" s="234">
        <v>0.5</v>
      </c>
      <c r="U7044" s="234">
        <v>0.51227699999999998</v>
      </c>
      <c r="V7044" s="192">
        <v>0.42546</v>
      </c>
      <c r="W7044" s="234">
        <v>67547200</v>
      </c>
      <c r="X7044" s="194">
        <f t="shared" ref="X7044:X7107" si="221">(V7044-V7045)/V7045</f>
        <v>2.000158228986109E-2</v>
      </c>
      <c r="Y7044" s="193"/>
      <c r="Z7044" s="197">
        <v>7042</v>
      </c>
    </row>
    <row r="7045" spans="1:26" ht="14.4" x14ac:dyDescent="0.3">
      <c r="A7045" s="7">
        <v>33921</v>
      </c>
      <c r="B7045" s="191">
        <v>422.89001500000001</v>
      </c>
      <c r="C7045" s="191">
        <v>422.91000400000001</v>
      </c>
      <c r="D7045" s="191">
        <v>421.040009</v>
      </c>
      <c r="E7045" s="191">
        <v>422.42999300000002</v>
      </c>
      <c r="F7045" s="192">
        <v>422.42999300000002</v>
      </c>
      <c r="G7045" s="191">
        <v>192950000</v>
      </c>
      <c r="H7045" s="194">
        <f t="shared" si="220"/>
        <v>-1.0405136453344075E-3</v>
      </c>
      <c r="I7045" s="193"/>
      <c r="J7045" s="197">
        <v>7043</v>
      </c>
      <c r="K7045" s="234"/>
      <c r="L7045" s="234"/>
      <c r="M7045" s="234"/>
      <c r="N7045" s="234"/>
      <c r="O7045" s="234"/>
      <c r="P7045" s="234"/>
      <c r="Q7045" s="7">
        <v>33921</v>
      </c>
      <c r="R7045" s="234">
        <v>0.50892899999999996</v>
      </c>
      <c r="S7045" s="234">
        <v>0.51116099999999998</v>
      </c>
      <c r="T7045" s="234">
        <v>0.5</v>
      </c>
      <c r="U7045" s="234">
        <v>0.50223200000000001</v>
      </c>
      <c r="V7045" s="192">
        <v>0.41711700000000002</v>
      </c>
      <c r="W7045" s="234">
        <v>84750400</v>
      </c>
      <c r="X7045" s="194">
        <f t="shared" si="221"/>
        <v>-1.0989870824560405E-2</v>
      </c>
      <c r="Y7045" s="193"/>
      <c r="Z7045" s="197">
        <v>7043</v>
      </c>
    </row>
    <row r="7046" spans="1:26" ht="14.4" x14ac:dyDescent="0.3">
      <c r="A7046" s="7">
        <v>33920</v>
      </c>
      <c r="B7046" s="191">
        <v>422.20001200000002</v>
      </c>
      <c r="C7046" s="191">
        <v>423.10000600000001</v>
      </c>
      <c r="D7046" s="191">
        <v>421.70001200000002</v>
      </c>
      <c r="E7046" s="191">
        <v>422.86999500000002</v>
      </c>
      <c r="F7046" s="192">
        <v>422.86999500000002</v>
      </c>
      <c r="G7046" s="191">
        <v>226010000</v>
      </c>
      <c r="H7046" s="194">
        <f t="shared" si="220"/>
        <v>1.5868853172841737E-3</v>
      </c>
      <c r="I7046" s="193"/>
      <c r="J7046" s="197">
        <v>7044</v>
      </c>
      <c r="K7046" s="234"/>
      <c r="L7046" s="234"/>
      <c r="M7046" s="234"/>
      <c r="N7046" s="234"/>
      <c r="O7046" s="234"/>
      <c r="P7046" s="234"/>
      <c r="Q7046" s="7">
        <v>33920</v>
      </c>
      <c r="R7046" s="234">
        <v>0.50892899999999996</v>
      </c>
      <c r="S7046" s="234">
        <v>0.51339299999999999</v>
      </c>
      <c r="T7046" s="234">
        <v>0.50334800000000002</v>
      </c>
      <c r="U7046" s="234">
        <v>0.50781299999999996</v>
      </c>
      <c r="V7046" s="192">
        <v>0.42175200000000002</v>
      </c>
      <c r="W7046" s="234">
        <v>107598400</v>
      </c>
      <c r="X7046" s="194">
        <f t="shared" si="221"/>
        <v>2.2028158973445284E-3</v>
      </c>
      <c r="Y7046" s="193"/>
      <c r="Z7046" s="197">
        <v>7044</v>
      </c>
    </row>
    <row r="7047" spans="1:26" ht="14.4" x14ac:dyDescent="0.3">
      <c r="A7047" s="7">
        <v>33919</v>
      </c>
      <c r="B7047" s="191">
        <v>418.61999500000002</v>
      </c>
      <c r="C7047" s="191">
        <v>422.32998700000002</v>
      </c>
      <c r="D7047" s="191">
        <v>418.39999399999999</v>
      </c>
      <c r="E7047" s="191">
        <v>422.20001200000002</v>
      </c>
      <c r="F7047" s="192">
        <v>422.20001200000002</v>
      </c>
      <c r="G7047" s="191">
        <v>243750000</v>
      </c>
      <c r="H7047" s="194">
        <f t="shared" si="220"/>
        <v>8.5519493640049318E-3</v>
      </c>
      <c r="I7047" s="193"/>
      <c r="J7047" s="197">
        <v>7045</v>
      </c>
      <c r="K7047" s="234"/>
      <c r="L7047" s="234"/>
      <c r="M7047" s="234"/>
      <c r="N7047" s="234"/>
      <c r="O7047" s="234"/>
      <c r="P7047" s="234"/>
      <c r="Q7047" s="7">
        <v>33919</v>
      </c>
      <c r="R7047" s="234">
        <v>0.50446400000000002</v>
      </c>
      <c r="S7047" s="234">
        <v>0.52008900000000002</v>
      </c>
      <c r="T7047" s="234">
        <v>0.50223200000000001</v>
      </c>
      <c r="U7047" s="234">
        <v>0.50669600000000004</v>
      </c>
      <c r="V7047" s="192">
        <v>0.420825</v>
      </c>
      <c r="W7047" s="234">
        <v>140425600</v>
      </c>
      <c r="X7047" s="194">
        <f t="shared" si="221"/>
        <v>8.8895921288271364E-3</v>
      </c>
      <c r="Y7047" s="193"/>
      <c r="Z7047" s="197">
        <v>7045</v>
      </c>
    </row>
    <row r="7048" spans="1:26" ht="14.4" x14ac:dyDescent="0.3">
      <c r="A7048" s="7">
        <v>33918</v>
      </c>
      <c r="B7048" s="191">
        <v>418.58999599999999</v>
      </c>
      <c r="C7048" s="191">
        <v>419.709991</v>
      </c>
      <c r="D7048" s="191">
        <v>417.98001099999999</v>
      </c>
      <c r="E7048" s="191">
        <v>418.61999500000002</v>
      </c>
      <c r="F7048" s="192">
        <v>418.61999500000002</v>
      </c>
      <c r="G7048" s="191">
        <v>223180000</v>
      </c>
      <c r="H7048" s="194">
        <f t="shared" si="220"/>
        <v>7.1666786800208388E-5</v>
      </c>
      <c r="I7048" s="193"/>
      <c r="J7048" s="197">
        <v>7046</v>
      </c>
      <c r="K7048" s="234"/>
      <c r="L7048" s="234"/>
      <c r="M7048" s="234"/>
      <c r="N7048" s="234"/>
      <c r="O7048" s="234"/>
      <c r="P7048" s="234"/>
      <c r="Q7048" s="7">
        <v>33918</v>
      </c>
      <c r="R7048" s="234">
        <v>0.49107099999999998</v>
      </c>
      <c r="S7048" s="234">
        <v>0.50446400000000002</v>
      </c>
      <c r="T7048" s="234">
        <v>0.48883900000000002</v>
      </c>
      <c r="U7048" s="234">
        <v>0.50223200000000001</v>
      </c>
      <c r="V7048" s="192">
        <v>0.41711700000000002</v>
      </c>
      <c r="W7048" s="234">
        <v>122225600</v>
      </c>
      <c r="X7048" s="194">
        <f t="shared" si="221"/>
        <v>1.8098520387989332E-2</v>
      </c>
      <c r="Y7048" s="193"/>
      <c r="Z7048" s="197">
        <v>7046</v>
      </c>
    </row>
    <row r="7049" spans="1:26" ht="14.4" x14ac:dyDescent="0.3">
      <c r="A7049" s="7">
        <v>33917</v>
      </c>
      <c r="B7049" s="191">
        <v>417.57998700000002</v>
      </c>
      <c r="C7049" s="191">
        <v>420.13000499999998</v>
      </c>
      <c r="D7049" s="191">
        <v>416.790009</v>
      </c>
      <c r="E7049" s="191">
        <v>418.58999599999999</v>
      </c>
      <c r="F7049" s="192">
        <v>418.58999599999999</v>
      </c>
      <c r="G7049" s="191">
        <v>197560000</v>
      </c>
      <c r="H7049" s="194">
        <f t="shared" si="220"/>
        <v>2.4187198415712586E-3</v>
      </c>
      <c r="I7049" s="193"/>
      <c r="J7049" s="197">
        <v>7047</v>
      </c>
      <c r="K7049" s="234"/>
      <c r="L7049" s="234"/>
      <c r="M7049" s="234"/>
      <c r="N7049" s="234"/>
      <c r="O7049" s="234"/>
      <c r="P7049" s="234"/>
      <c r="Q7049" s="7">
        <v>33917</v>
      </c>
      <c r="R7049" s="234">
        <v>0.5</v>
      </c>
      <c r="S7049" s="234">
        <v>0.5</v>
      </c>
      <c r="T7049" s="234">
        <v>0.48883900000000002</v>
      </c>
      <c r="U7049" s="234">
        <v>0.49330400000000002</v>
      </c>
      <c r="V7049" s="192">
        <v>0.40970200000000001</v>
      </c>
      <c r="W7049" s="234">
        <v>112929600</v>
      </c>
      <c r="X7049" s="194">
        <f t="shared" si="221"/>
        <v>-8.9693040806946827E-3</v>
      </c>
      <c r="Y7049" s="193"/>
      <c r="Z7049" s="197">
        <v>7047</v>
      </c>
    </row>
    <row r="7050" spans="1:26" ht="14.4" x14ac:dyDescent="0.3">
      <c r="A7050" s="7">
        <v>33914</v>
      </c>
      <c r="B7050" s="191">
        <v>418.35000600000001</v>
      </c>
      <c r="C7050" s="191">
        <v>418.35000600000001</v>
      </c>
      <c r="D7050" s="191">
        <v>417.01001000000002</v>
      </c>
      <c r="E7050" s="191">
        <v>417.57998700000002</v>
      </c>
      <c r="F7050" s="192">
        <v>417.57998700000002</v>
      </c>
      <c r="G7050" s="191">
        <v>205310000</v>
      </c>
      <c r="H7050" s="194">
        <f t="shared" si="220"/>
        <v>-1.8167256472411695E-3</v>
      </c>
      <c r="I7050" s="193"/>
      <c r="J7050" s="197">
        <v>7048</v>
      </c>
      <c r="K7050" s="234"/>
      <c r="L7050" s="234"/>
      <c r="M7050" s="234"/>
      <c r="N7050" s="234"/>
      <c r="O7050" s="234"/>
      <c r="P7050" s="234"/>
      <c r="Q7050" s="7">
        <v>33914</v>
      </c>
      <c r="R7050" s="234">
        <v>0.48883900000000002</v>
      </c>
      <c r="S7050" s="234">
        <v>0.50446400000000002</v>
      </c>
      <c r="T7050" s="234">
        <v>0.48883900000000002</v>
      </c>
      <c r="U7050" s="234">
        <v>0.49776799999999999</v>
      </c>
      <c r="V7050" s="192">
        <v>0.41341</v>
      </c>
      <c r="W7050" s="234">
        <v>263972800</v>
      </c>
      <c r="X7050" s="194">
        <f t="shared" si="221"/>
        <v>1.3637433553676888E-2</v>
      </c>
      <c r="Y7050" s="193"/>
      <c r="Z7050" s="197">
        <v>7048</v>
      </c>
    </row>
    <row r="7051" spans="1:26" ht="14.4" x14ac:dyDescent="0.3">
      <c r="A7051" s="7">
        <v>33913</v>
      </c>
      <c r="B7051" s="191">
        <v>417.07998700000002</v>
      </c>
      <c r="C7051" s="191">
        <v>418.39999399999999</v>
      </c>
      <c r="D7051" s="191">
        <v>415.57998700000002</v>
      </c>
      <c r="E7051" s="191">
        <v>418.33999599999999</v>
      </c>
      <c r="F7051" s="192">
        <v>418.33999599999999</v>
      </c>
      <c r="G7051" s="191">
        <v>219730000</v>
      </c>
      <c r="H7051" s="194">
        <f t="shared" si="220"/>
        <v>2.9488888883827378E-3</v>
      </c>
      <c r="I7051" s="193"/>
      <c r="J7051" s="197">
        <v>7049</v>
      </c>
      <c r="K7051" s="234"/>
      <c r="L7051" s="234"/>
      <c r="M7051" s="234"/>
      <c r="N7051" s="234"/>
      <c r="O7051" s="234"/>
      <c r="P7051" s="234"/>
      <c r="Q7051" s="7">
        <v>33913</v>
      </c>
      <c r="R7051" s="234">
        <v>0.46875</v>
      </c>
      <c r="S7051" s="234">
        <v>0.49107099999999998</v>
      </c>
      <c r="T7051" s="234">
        <v>0.46875</v>
      </c>
      <c r="U7051" s="234">
        <v>0.49107099999999998</v>
      </c>
      <c r="V7051" s="192">
        <v>0.40784799999999999</v>
      </c>
      <c r="W7051" s="234">
        <v>298054400</v>
      </c>
      <c r="X7051" s="194">
        <f t="shared" si="221"/>
        <v>4.7617579820708432E-2</v>
      </c>
      <c r="Y7051" s="193"/>
      <c r="Z7051" s="197">
        <v>7049</v>
      </c>
    </row>
    <row r="7052" spans="1:26" ht="14.4" x14ac:dyDescent="0.3">
      <c r="A7052" s="7">
        <v>33912</v>
      </c>
      <c r="B7052" s="191">
        <v>419.91000400000001</v>
      </c>
      <c r="C7052" s="191">
        <v>421.07000699999998</v>
      </c>
      <c r="D7052" s="191">
        <v>416.60998499999999</v>
      </c>
      <c r="E7052" s="191">
        <v>417.10998499999999</v>
      </c>
      <c r="F7052" s="192">
        <v>417.10998499999999</v>
      </c>
      <c r="G7052" s="191">
        <v>194400000</v>
      </c>
      <c r="H7052" s="194">
        <f t="shared" si="220"/>
        <v>-6.6918172818783671E-3</v>
      </c>
      <c r="I7052" s="193"/>
      <c r="J7052" s="197">
        <v>7050</v>
      </c>
      <c r="K7052" s="234"/>
      <c r="L7052" s="234"/>
      <c r="M7052" s="234"/>
      <c r="N7052" s="234"/>
      <c r="O7052" s="234"/>
      <c r="P7052" s="234"/>
      <c r="Q7052" s="7">
        <v>33912</v>
      </c>
      <c r="R7052" s="234">
        <v>0.46428599999999998</v>
      </c>
      <c r="S7052" s="234">
        <v>0.47098200000000001</v>
      </c>
      <c r="T7052" s="234">
        <v>0.46428599999999998</v>
      </c>
      <c r="U7052" s="234">
        <v>0.46875</v>
      </c>
      <c r="V7052" s="192">
        <v>0.38930999999999999</v>
      </c>
      <c r="W7052" s="234">
        <v>141960000</v>
      </c>
      <c r="X7052" s="194">
        <f t="shared" si="221"/>
        <v>9.6161326964071484E-3</v>
      </c>
      <c r="Y7052" s="193"/>
      <c r="Z7052" s="197">
        <v>7050</v>
      </c>
    </row>
    <row r="7053" spans="1:26" ht="14.4" x14ac:dyDescent="0.3">
      <c r="A7053" s="7">
        <v>33911</v>
      </c>
      <c r="B7053" s="191">
        <v>422.75</v>
      </c>
      <c r="C7053" s="191">
        <v>422.80999800000001</v>
      </c>
      <c r="D7053" s="191">
        <v>418.58999599999999</v>
      </c>
      <c r="E7053" s="191">
        <v>419.92001299999998</v>
      </c>
      <c r="F7053" s="192">
        <v>419.92001299999998</v>
      </c>
      <c r="G7053" s="191">
        <v>208140000</v>
      </c>
      <c r="H7053" s="194">
        <f t="shared" si="220"/>
        <v>-6.6942329982259416E-3</v>
      </c>
      <c r="I7053" s="193"/>
      <c r="J7053" s="197">
        <v>7051</v>
      </c>
      <c r="K7053" s="234"/>
      <c r="L7053" s="234"/>
      <c r="M7053" s="234"/>
      <c r="N7053" s="234"/>
      <c r="O7053" s="234"/>
      <c r="P7053" s="234"/>
      <c r="Q7053" s="7">
        <v>33911</v>
      </c>
      <c r="R7053" s="234">
        <v>0.46875</v>
      </c>
      <c r="S7053" s="234">
        <v>0.46875</v>
      </c>
      <c r="T7053" s="234">
        <v>0.45982099999999998</v>
      </c>
      <c r="U7053" s="234">
        <v>0.46428599999999998</v>
      </c>
      <c r="V7053" s="192">
        <v>0.385602</v>
      </c>
      <c r="W7053" s="234">
        <v>112750400</v>
      </c>
      <c r="X7053" s="194">
        <f t="shared" si="221"/>
        <v>-4.7850594648167072E-3</v>
      </c>
      <c r="Y7053" s="193"/>
      <c r="Z7053" s="197">
        <v>7051</v>
      </c>
    </row>
    <row r="7054" spans="1:26" ht="14.4" x14ac:dyDescent="0.3">
      <c r="A7054" s="7">
        <v>33910</v>
      </c>
      <c r="B7054" s="191">
        <v>418.66000400000001</v>
      </c>
      <c r="C7054" s="191">
        <v>422.75</v>
      </c>
      <c r="D7054" s="191">
        <v>418.11999500000002</v>
      </c>
      <c r="E7054" s="191">
        <v>422.75</v>
      </c>
      <c r="F7054" s="192">
        <v>422.75</v>
      </c>
      <c r="G7054" s="191">
        <v>203280000</v>
      </c>
      <c r="H7054" s="194">
        <f t="shared" si="220"/>
        <v>9.7210448744800074E-3</v>
      </c>
      <c r="I7054" s="193"/>
      <c r="J7054" s="197">
        <v>7052</v>
      </c>
      <c r="K7054" s="234"/>
      <c r="L7054" s="234"/>
      <c r="M7054" s="234"/>
      <c r="N7054" s="234"/>
      <c r="O7054" s="234"/>
      <c r="P7054" s="234"/>
      <c r="Q7054" s="7">
        <v>33910</v>
      </c>
      <c r="R7054" s="234">
        <v>0.46875</v>
      </c>
      <c r="S7054" s="234">
        <v>0.47098200000000001</v>
      </c>
      <c r="T7054" s="234">
        <v>0.46205400000000002</v>
      </c>
      <c r="U7054" s="234">
        <v>0.46651799999999999</v>
      </c>
      <c r="V7054" s="192">
        <v>0.38745600000000002</v>
      </c>
      <c r="W7054" s="234">
        <v>170094400</v>
      </c>
      <c r="X7054" s="194">
        <f t="shared" si="221"/>
        <v>-4.7622717114894735E-3</v>
      </c>
      <c r="Y7054" s="193"/>
      <c r="Z7054" s="197">
        <v>7052</v>
      </c>
    </row>
    <row r="7055" spans="1:26" ht="14.4" x14ac:dyDescent="0.3">
      <c r="A7055" s="7">
        <v>33907</v>
      </c>
      <c r="B7055" s="191">
        <v>420.85998499999999</v>
      </c>
      <c r="C7055" s="191">
        <v>421.13000499999998</v>
      </c>
      <c r="D7055" s="191">
        <v>418.540009</v>
      </c>
      <c r="E7055" s="191">
        <v>418.67999300000002</v>
      </c>
      <c r="F7055" s="192">
        <v>418.67999300000002</v>
      </c>
      <c r="G7055" s="191">
        <v>201930000</v>
      </c>
      <c r="H7055" s="194">
        <f t="shared" si="220"/>
        <v>-5.1798509663492243E-3</v>
      </c>
      <c r="I7055" s="193"/>
      <c r="J7055" s="197">
        <v>7053</v>
      </c>
      <c r="K7055" s="234"/>
      <c r="L7055" s="234"/>
      <c r="M7055" s="234"/>
      <c r="N7055" s="234"/>
      <c r="O7055" s="234"/>
      <c r="P7055" s="234"/>
      <c r="Q7055" s="7">
        <v>33907</v>
      </c>
      <c r="R7055" s="234">
        <v>0.47767900000000002</v>
      </c>
      <c r="S7055" s="234">
        <v>0.47767900000000002</v>
      </c>
      <c r="T7055" s="234">
        <v>0.46428599999999998</v>
      </c>
      <c r="U7055" s="234">
        <v>0.46875</v>
      </c>
      <c r="V7055" s="192">
        <v>0.38930999999999999</v>
      </c>
      <c r="W7055" s="234">
        <v>129830400</v>
      </c>
      <c r="X7055" s="194">
        <f t="shared" si="221"/>
        <v>-1.4083080297109784E-2</v>
      </c>
      <c r="Y7055" s="193"/>
      <c r="Z7055" s="197">
        <v>7053</v>
      </c>
    </row>
    <row r="7056" spans="1:26" ht="14.4" x14ac:dyDescent="0.3">
      <c r="A7056" s="7">
        <v>33906</v>
      </c>
      <c r="B7056" s="191">
        <v>420.14999399999999</v>
      </c>
      <c r="C7056" s="191">
        <v>421.16000400000001</v>
      </c>
      <c r="D7056" s="191">
        <v>419.82998700000002</v>
      </c>
      <c r="E7056" s="191">
        <v>420.85998499999999</v>
      </c>
      <c r="F7056" s="192">
        <v>420.85998499999999</v>
      </c>
      <c r="G7056" s="191">
        <v>206550000</v>
      </c>
      <c r="H7056" s="194">
        <f t="shared" si="220"/>
        <v>1.7375097977113344E-3</v>
      </c>
      <c r="I7056" s="193"/>
      <c r="J7056" s="197">
        <v>7054</v>
      </c>
      <c r="K7056" s="234"/>
      <c r="L7056" s="234"/>
      <c r="M7056" s="234"/>
      <c r="N7056" s="234"/>
      <c r="O7056" s="234"/>
      <c r="P7056" s="234"/>
      <c r="Q7056" s="7">
        <v>33906</v>
      </c>
      <c r="R7056" s="234">
        <v>0.46651799999999999</v>
      </c>
      <c r="S7056" s="234">
        <v>0.48214299999999999</v>
      </c>
      <c r="T7056" s="234">
        <v>0.45982099999999998</v>
      </c>
      <c r="U7056" s="234">
        <v>0.47544599999999998</v>
      </c>
      <c r="V7056" s="192">
        <v>0.39487100000000003</v>
      </c>
      <c r="W7056" s="234">
        <v>213897600</v>
      </c>
      <c r="X7056" s="194">
        <f t="shared" si="221"/>
        <v>1.9137656921043949E-2</v>
      </c>
      <c r="Y7056" s="193"/>
      <c r="Z7056" s="197">
        <v>7054</v>
      </c>
    </row>
    <row r="7057" spans="1:26" ht="14.4" x14ac:dyDescent="0.3">
      <c r="A7057" s="7">
        <v>33905</v>
      </c>
      <c r="B7057" s="191">
        <v>418.48998999999998</v>
      </c>
      <c r="C7057" s="191">
        <v>420.13000499999998</v>
      </c>
      <c r="D7057" s="191">
        <v>417.55999800000001</v>
      </c>
      <c r="E7057" s="191">
        <v>420.13000499999998</v>
      </c>
      <c r="F7057" s="192">
        <v>420.13000499999998</v>
      </c>
      <c r="G7057" s="191">
        <v>203910000</v>
      </c>
      <c r="H7057" s="194">
        <f t="shared" si="220"/>
        <v>3.9188870443472388E-3</v>
      </c>
      <c r="I7057" s="193"/>
      <c r="J7057" s="197">
        <v>7055</v>
      </c>
      <c r="K7057" s="234"/>
      <c r="L7057" s="234"/>
      <c r="M7057" s="234"/>
      <c r="N7057" s="234"/>
      <c r="O7057" s="234"/>
      <c r="P7057" s="234"/>
      <c r="Q7057" s="7">
        <v>33905</v>
      </c>
      <c r="R7057" s="234">
        <v>0.45758900000000002</v>
      </c>
      <c r="S7057" s="234">
        <v>0.47098200000000001</v>
      </c>
      <c r="T7057" s="234">
        <v>0.453125</v>
      </c>
      <c r="U7057" s="234">
        <v>0.46651799999999999</v>
      </c>
      <c r="V7057" s="192">
        <v>0.38745600000000002</v>
      </c>
      <c r="W7057" s="234">
        <v>196593600</v>
      </c>
      <c r="X7057" s="194">
        <f t="shared" si="221"/>
        <v>1.4564250813052865E-2</v>
      </c>
      <c r="Y7057" s="193"/>
      <c r="Z7057" s="197">
        <v>7055</v>
      </c>
    </row>
    <row r="7058" spans="1:26" ht="14.4" x14ac:dyDescent="0.3">
      <c r="A7058" s="7">
        <v>33904</v>
      </c>
      <c r="B7058" s="191">
        <v>418.17999300000002</v>
      </c>
      <c r="C7058" s="191">
        <v>419.20001200000002</v>
      </c>
      <c r="D7058" s="191">
        <v>416.97000100000002</v>
      </c>
      <c r="E7058" s="191">
        <v>418.48998999999998</v>
      </c>
      <c r="F7058" s="192">
        <v>418.48998999999998</v>
      </c>
      <c r="G7058" s="191">
        <v>201730000</v>
      </c>
      <c r="H7058" s="194">
        <f t="shared" si="220"/>
        <v>7.8913812139709701E-4</v>
      </c>
      <c r="I7058" s="193"/>
      <c r="J7058" s="197">
        <v>7056</v>
      </c>
      <c r="K7058" s="234"/>
      <c r="L7058" s="234"/>
      <c r="M7058" s="234"/>
      <c r="N7058" s="234"/>
      <c r="O7058" s="234"/>
      <c r="P7058" s="234"/>
      <c r="Q7058" s="7">
        <v>33904</v>
      </c>
      <c r="R7058" s="234">
        <v>0.45982099999999998</v>
      </c>
      <c r="S7058" s="234">
        <v>0.46875</v>
      </c>
      <c r="T7058" s="234">
        <v>0.45535700000000001</v>
      </c>
      <c r="U7058" s="234">
        <v>0.45982099999999998</v>
      </c>
      <c r="V7058" s="192">
        <v>0.38189400000000001</v>
      </c>
      <c r="W7058" s="234">
        <v>211960000</v>
      </c>
      <c r="X7058" s="194">
        <f t="shared" si="221"/>
        <v>0</v>
      </c>
      <c r="Y7058" s="193"/>
      <c r="Z7058" s="197">
        <v>7056</v>
      </c>
    </row>
    <row r="7059" spans="1:26" ht="14.4" x14ac:dyDescent="0.3">
      <c r="A7059" s="7">
        <v>33903</v>
      </c>
      <c r="B7059" s="191">
        <v>414.08999599999999</v>
      </c>
      <c r="C7059" s="191">
        <v>418.17001299999998</v>
      </c>
      <c r="D7059" s="191">
        <v>413.709991</v>
      </c>
      <c r="E7059" s="191">
        <v>418.16000400000001</v>
      </c>
      <c r="F7059" s="192">
        <v>418.16000400000001</v>
      </c>
      <c r="G7059" s="191">
        <v>188060000</v>
      </c>
      <c r="H7059" s="194">
        <f t="shared" si="220"/>
        <v>9.8043901018441595E-3</v>
      </c>
      <c r="I7059" s="193"/>
      <c r="J7059" s="197">
        <v>7057</v>
      </c>
      <c r="K7059" s="234"/>
      <c r="L7059" s="234"/>
      <c r="M7059" s="234"/>
      <c r="N7059" s="234"/>
      <c r="O7059" s="234"/>
      <c r="P7059" s="234"/>
      <c r="Q7059" s="7">
        <v>33903</v>
      </c>
      <c r="R7059" s="234">
        <v>0.43526799999999999</v>
      </c>
      <c r="S7059" s="234">
        <v>0.45982099999999998</v>
      </c>
      <c r="T7059" s="234">
        <v>0.43303599999999998</v>
      </c>
      <c r="U7059" s="234">
        <v>0.45982099999999998</v>
      </c>
      <c r="V7059" s="192">
        <v>0.38189400000000001</v>
      </c>
      <c r="W7059" s="234">
        <v>250689600</v>
      </c>
      <c r="X7059" s="194">
        <f t="shared" si="221"/>
        <v>5.6409093172375316E-2</v>
      </c>
      <c r="Y7059" s="193"/>
      <c r="Z7059" s="197">
        <v>7057</v>
      </c>
    </row>
    <row r="7060" spans="1:26" ht="14.4" x14ac:dyDescent="0.3">
      <c r="A7060" s="7">
        <v>33900</v>
      </c>
      <c r="B7060" s="191">
        <v>414.89999399999999</v>
      </c>
      <c r="C7060" s="191">
        <v>416.23001099999999</v>
      </c>
      <c r="D7060" s="191">
        <v>413.67999300000002</v>
      </c>
      <c r="E7060" s="191">
        <v>414.10000600000001</v>
      </c>
      <c r="F7060" s="192">
        <v>414.10000600000001</v>
      </c>
      <c r="G7060" s="191">
        <v>199060000</v>
      </c>
      <c r="H7060" s="194">
        <f t="shared" si="220"/>
        <v>-1.9281465692187617E-3</v>
      </c>
      <c r="I7060" s="193"/>
      <c r="J7060" s="197">
        <v>7058</v>
      </c>
      <c r="K7060" s="234"/>
      <c r="L7060" s="234"/>
      <c r="M7060" s="234"/>
      <c r="N7060" s="234"/>
      <c r="O7060" s="234"/>
      <c r="P7060" s="234"/>
      <c r="Q7060" s="7">
        <v>33900</v>
      </c>
      <c r="R7060" s="234">
        <v>0.43973200000000001</v>
      </c>
      <c r="S7060" s="234">
        <v>0.44196400000000002</v>
      </c>
      <c r="T7060" s="234">
        <v>0.43080400000000002</v>
      </c>
      <c r="U7060" s="234">
        <v>0.43526799999999999</v>
      </c>
      <c r="V7060" s="192">
        <v>0.36150199999999999</v>
      </c>
      <c r="W7060" s="234">
        <v>91425600</v>
      </c>
      <c r="X7060" s="194">
        <f t="shared" si="221"/>
        <v>0</v>
      </c>
      <c r="Y7060" s="193"/>
      <c r="Z7060" s="197">
        <v>7058</v>
      </c>
    </row>
    <row r="7061" spans="1:26" ht="14.4" x14ac:dyDescent="0.3">
      <c r="A7061" s="7">
        <v>33899</v>
      </c>
      <c r="B7061" s="191">
        <v>415.67001299999998</v>
      </c>
      <c r="C7061" s="191">
        <v>416.80999800000001</v>
      </c>
      <c r="D7061" s="191">
        <v>413.10000600000001</v>
      </c>
      <c r="E7061" s="191">
        <v>414.89999399999999</v>
      </c>
      <c r="F7061" s="192">
        <v>414.89999399999999</v>
      </c>
      <c r="G7061" s="191">
        <v>216400000</v>
      </c>
      <c r="H7061" s="194">
        <f t="shared" si="220"/>
        <v>-1.8524766663887075E-3</v>
      </c>
      <c r="I7061" s="193"/>
      <c r="J7061" s="197">
        <v>7059</v>
      </c>
      <c r="K7061" s="234"/>
      <c r="L7061" s="234"/>
      <c r="M7061" s="234"/>
      <c r="N7061" s="234"/>
      <c r="O7061" s="234"/>
      <c r="P7061" s="234"/>
      <c r="Q7061" s="7">
        <v>33899</v>
      </c>
      <c r="R7061" s="234">
        <v>0.43303599999999998</v>
      </c>
      <c r="S7061" s="234">
        <v>0.43973200000000001</v>
      </c>
      <c r="T7061" s="234">
        <v>0.43080400000000002</v>
      </c>
      <c r="U7061" s="234">
        <v>0.43526799999999999</v>
      </c>
      <c r="V7061" s="192">
        <v>0.36150199999999999</v>
      </c>
      <c r="W7061" s="234">
        <v>84470400</v>
      </c>
      <c r="X7061" s="194">
        <f t="shared" si="221"/>
        <v>5.1550404840287351E-3</v>
      </c>
      <c r="Y7061" s="193"/>
      <c r="Z7061" s="197">
        <v>7059</v>
      </c>
    </row>
    <row r="7062" spans="1:26" ht="14.4" x14ac:dyDescent="0.3">
      <c r="A7062" s="7">
        <v>33898</v>
      </c>
      <c r="B7062" s="191">
        <v>415.52999899999998</v>
      </c>
      <c r="C7062" s="191">
        <v>416.14999399999999</v>
      </c>
      <c r="D7062" s="191">
        <v>414.540009</v>
      </c>
      <c r="E7062" s="191">
        <v>415.67001299999998</v>
      </c>
      <c r="F7062" s="192">
        <v>415.67001299999998</v>
      </c>
      <c r="G7062" s="191">
        <v>219100000</v>
      </c>
      <c r="H7062" s="194">
        <f t="shared" si="220"/>
        <v>4.5730719882933836E-4</v>
      </c>
      <c r="I7062" s="193"/>
      <c r="J7062" s="197">
        <v>7060</v>
      </c>
      <c r="K7062" s="234"/>
      <c r="L7062" s="234"/>
      <c r="M7062" s="234"/>
      <c r="N7062" s="234"/>
      <c r="O7062" s="234"/>
      <c r="P7062" s="234"/>
      <c r="Q7062" s="7">
        <v>33898</v>
      </c>
      <c r="R7062" s="234">
        <v>0.43973200000000001</v>
      </c>
      <c r="S7062" s="234">
        <v>0.44196400000000002</v>
      </c>
      <c r="T7062" s="234">
        <v>0.42857099999999998</v>
      </c>
      <c r="U7062" s="234">
        <v>0.43303599999999998</v>
      </c>
      <c r="V7062" s="192">
        <v>0.35964800000000002</v>
      </c>
      <c r="W7062" s="234">
        <v>114251200</v>
      </c>
      <c r="X7062" s="194">
        <f t="shared" si="221"/>
        <v>-1.2723624215239251E-2</v>
      </c>
      <c r="Y7062" s="193"/>
      <c r="Z7062" s="197">
        <v>7060</v>
      </c>
    </row>
    <row r="7063" spans="1:26" ht="14.4" x14ac:dyDescent="0.3">
      <c r="A7063" s="7">
        <v>33897</v>
      </c>
      <c r="B7063" s="191">
        <v>414.98001099999999</v>
      </c>
      <c r="C7063" s="191">
        <v>417.98001099999999</v>
      </c>
      <c r="D7063" s="191">
        <v>414.48998999999998</v>
      </c>
      <c r="E7063" s="191">
        <v>415.48001099999999</v>
      </c>
      <c r="F7063" s="192">
        <v>415.48001099999999</v>
      </c>
      <c r="G7063" s="191">
        <v>258210000</v>
      </c>
      <c r="H7063" s="194">
        <f t="shared" si="220"/>
        <v>1.2048773115483869E-3</v>
      </c>
      <c r="I7063" s="193"/>
      <c r="J7063" s="197">
        <v>7061</v>
      </c>
      <c r="K7063" s="234"/>
      <c r="L7063" s="234"/>
      <c r="M7063" s="234"/>
      <c r="N7063" s="234"/>
      <c r="O7063" s="234"/>
      <c r="P7063" s="234"/>
      <c r="Q7063" s="7">
        <v>33897</v>
      </c>
      <c r="R7063" s="234">
        <v>0.4375</v>
      </c>
      <c r="S7063" s="234">
        <v>0.44642900000000002</v>
      </c>
      <c r="T7063" s="234">
        <v>0.43303599999999998</v>
      </c>
      <c r="U7063" s="234">
        <v>0.43861600000000001</v>
      </c>
      <c r="V7063" s="192">
        <v>0.36428300000000002</v>
      </c>
      <c r="W7063" s="234">
        <v>287246400</v>
      </c>
      <c r="X7063" s="194">
        <f t="shared" si="221"/>
        <v>2.5512169882980083E-3</v>
      </c>
      <c r="Y7063" s="193"/>
      <c r="Z7063" s="197">
        <v>7061</v>
      </c>
    </row>
    <row r="7064" spans="1:26" ht="14.4" x14ac:dyDescent="0.3">
      <c r="A7064" s="7">
        <v>33896</v>
      </c>
      <c r="B7064" s="191">
        <v>411.73001099999999</v>
      </c>
      <c r="C7064" s="191">
        <v>414.98001099999999</v>
      </c>
      <c r="D7064" s="191">
        <v>410.66000400000001</v>
      </c>
      <c r="E7064" s="191">
        <v>414.98001099999999</v>
      </c>
      <c r="F7064" s="192">
        <v>414.98001099999999</v>
      </c>
      <c r="G7064" s="191">
        <v>222150000</v>
      </c>
      <c r="H7064" s="194">
        <f t="shared" si="220"/>
        <v>7.8935222431478283E-3</v>
      </c>
      <c r="I7064" s="193"/>
      <c r="J7064" s="197">
        <v>7062</v>
      </c>
      <c r="K7064" s="234"/>
      <c r="L7064" s="234"/>
      <c r="M7064" s="234"/>
      <c r="N7064" s="234"/>
      <c r="O7064" s="234"/>
      <c r="P7064" s="234"/>
      <c r="Q7064" s="7">
        <v>33896</v>
      </c>
      <c r="R7064" s="234">
        <v>0.4375</v>
      </c>
      <c r="S7064" s="234">
        <v>0.43973200000000001</v>
      </c>
      <c r="T7064" s="234">
        <v>0.43303599999999998</v>
      </c>
      <c r="U7064" s="234">
        <v>0.4375</v>
      </c>
      <c r="V7064" s="192">
        <v>0.36335600000000001</v>
      </c>
      <c r="W7064" s="234">
        <v>196044800</v>
      </c>
      <c r="X7064" s="194">
        <f t="shared" si="221"/>
        <v>0</v>
      </c>
      <c r="Y7064" s="193"/>
      <c r="Z7064" s="197">
        <v>7062</v>
      </c>
    </row>
    <row r="7065" spans="1:26" ht="14.4" x14ac:dyDescent="0.3">
      <c r="A7065" s="7">
        <v>33893</v>
      </c>
      <c r="B7065" s="191">
        <v>409.60000600000001</v>
      </c>
      <c r="C7065" s="191">
        <v>411.73001099999999</v>
      </c>
      <c r="D7065" s="191">
        <v>407.42999300000002</v>
      </c>
      <c r="E7065" s="191">
        <v>411.73001099999999</v>
      </c>
      <c r="F7065" s="192">
        <v>411.73001099999999</v>
      </c>
      <c r="G7065" s="191">
        <v>235920000</v>
      </c>
      <c r="H7065" s="194">
        <f t="shared" si="220"/>
        <v>5.2002074433562945E-3</v>
      </c>
      <c r="I7065" s="193"/>
      <c r="J7065" s="197">
        <v>7063</v>
      </c>
      <c r="K7065" s="234"/>
      <c r="L7065" s="234"/>
      <c r="M7065" s="234"/>
      <c r="N7065" s="234"/>
      <c r="O7065" s="234"/>
      <c r="P7065" s="234"/>
      <c r="Q7065" s="7">
        <v>33893</v>
      </c>
      <c r="R7065" s="234">
        <v>0.41741099999999998</v>
      </c>
      <c r="S7065" s="234">
        <v>0.44196400000000002</v>
      </c>
      <c r="T7065" s="234">
        <v>0.41517900000000002</v>
      </c>
      <c r="U7065" s="234">
        <v>0.4375</v>
      </c>
      <c r="V7065" s="192">
        <v>0.36335600000000001</v>
      </c>
      <c r="W7065" s="234">
        <v>451348800</v>
      </c>
      <c r="X7065" s="194">
        <f t="shared" si="221"/>
        <v>7.6923076923077024E-2</v>
      </c>
      <c r="Y7065" s="193"/>
      <c r="Z7065" s="197">
        <v>7063</v>
      </c>
    </row>
    <row r="7066" spans="1:26" ht="14.4" x14ac:dyDescent="0.3">
      <c r="A7066" s="7">
        <v>33892</v>
      </c>
      <c r="B7066" s="191">
        <v>409.33999599999999</v>
      </c>
      <c r="C7066" s="191">
        <v>411.02999899999998</v>
      </c>
      <c r="D7066" s="191">
        <v>407.92001299999998</v>
      </c>
      <c r="E7066" s="191">
        <v>409.60000600000001</v>
      </c>
      <c r="F7066" s="192">
        <v>409.60000600000001</v>
      </c>
      <c r="G7066" s="191">
        <v>213590000</v>
      </c>
      <c r="H7066" s="194">
        <f t="shared" si="220"/>
        <v>5.6186580064323079E-4</v>
      </c>
      <c r="I7066" s="193"/>
      <c r="J7066" s="197">
        <v>7064</v>
      </c>
      <c r="K7066" s="234"/>
      <c r="L7066" s="234"/>
      <c r="M7066" s="234"/>
      <c r="N7066" s="234"/>
      <c r="O7066" s="234"/>
      <c r="P7066" s="234"/>
      <c r="Q7066" s="7">
        <v>33892</v>
      </c>
      <c r="R7066" s="234">
        <v>0.40848200000000001</v>
      </c>
      <c r="S7066" s="234">
        <v>0.41071400000000002</v>
      </c>
      <c r="T7066" s="234">
        <v>0.40401799999999999</v>
      </c>
      <c r="U7066" s="234">
        <v>0.40625</v>
      </c>
      <c r="V7066" s="192">
        <v>0.33740199999999998</v>
      </c>
      <c r="W7066" s="234">
        <v>75420800</v>
      </c>
      <c r="X7066" s="194">
        <f t="shared" si="221"/>
        <v>-1.0867493968203759E-2</v>
      </c>
      <c r="Y7066" s="193"/>
      <c r="Z7066" s="197">
        <v>7064</v>
      </c>
    </row>
    <row r="7067" spans="1:26" ht="14.4" x14ac:dyDescent="0.3">
      <c r="A7067" s="7">
        <v>33891</v>
      </c>
      <c r="B7067" s="191">
        <v>409.29998799999998</v>
      </c>
      <c r="C7067" s="191">
        <v>411.51998900000001</v>
      </c>
      <c r="D7067" s="191">
        <v>407.85998499999999</v>
      </c>
      <c r="E7067" s="191">
        <v>409.36999500000002</v>
      </c>
      <c r="F7067" s="192">
        <v>409.36999500000002</v>
      </c>
      <c r="G7067" s="191">
        <v>175900000</v>
      </c>
      <c r="H7067" s="194">
        <f t="shared" si="220"/>
        <v>1.7104080638290258E-4</v>
      </c>
      <c r="I7067" s="193"/>
      <c r="J7067" s="197">
        <v>7065</v>
      </c>
      <c r="K7067" s="234"/>
      <c r="L7067" s="234"/>
      <c r="M7067" s="234"/>
      <c r="N7067" s="234"/>
      <c r="O7067" s="234"/>
      <c r="P7067" s="234"/>
      <c r="Q7067" s="7">
        <v>33891</v>
      </c>
      <c r="R7067" s="234">
        <v>0.40401799999999999</v>
      </c>
      <c r="S7067" s="234">
        <v>0.41294599999999998</v>
      </c>
      <c r="T7067" s="234">
        <v>0.40178599999999998</v>
      </c>
      <c r="U7067" s="234">
        <v>0.41071400000000002</v>
      </c>
      <c r="V7067" s="192">
        <v>0.341109</v>
      </c>
      <c r="W7067" s="234">
        <v>95726400</v>
      </c>
      <c r="X7067" s="194">
        <f t="shared" si="221"/>
        <v>1.3772197042870856E-2</v>
      </c>
      <c r="Y7067" s="193"/>
      <c r="Z7067" s="197">
        <v>7065</v>
      </c>
    </row>
    <row r="7068" spans="1:26" ht="14.4" x14ac:dyDescent="0.3">
      <c r="A7068" s="7">
        <v>33890</v>
      </c>
      <c r="B7068" s="191">
        <v>407.44000199999999</v>
      </c>
      <c r="C7068" s="191">
        <v>410.64001500000001</v>
      </c>
      <c r="D7068" s="191">
        <v>406.82998700000002</v>
      </c>
      <c r="E7068" s="191">
        <v>409.29998799999998</v>
      </c>
      <c r="F7068" s="192">
        <v>409.29998799999998</v>
      </c>
      <c r="G7068" s="191">
        <v>186650000</v>
      </c>
      <c r="H7068" s="194">
        <f t="shared" si="220"/>
        <v>4.5650549550114916E-3</v>
      </c>
      <c r="I7068" s="193"/>
      <c r="J7068" s="197">
        <v>7066</v>
      </c>
      <c r="K7068" s="234"/>
      <c r="L7068" s="234"/>
      <c r="M7068" s="234"/>
      <c r="N7068" s="234"/>
      <c r="O7068" s="234"/>
      <c r="P7068" s="234"/>
      <c r="Q7068" s="7">
        <v>33890</v>
      </c>
      <c r="R7068" s="234">
        <v>0.39955400000000002</v>
      </c>
      <c r="S7068" s="234">
        <v>0.41071400000000002</v>
      </c>
      <c r="T7068" s="234">
        <v>0.39285700000000001</v>
      </c>
      <c r="U7068" s="234">
        <v>0.40513399999999999</v>
      </c>
      <c r="V7068" s="192">
        <v>0.33647500000000002</v>
      </c>
      <c r="W7068" s="234">
        <v>147179200</v>
      </c>
      <c r="X7068" s="194">
        <f t="shared" si="221"/>
        <v>3.1252490207736995E-2</v>
      </c>
      <c r="Y7068" s="193"/>
      <c r="Z7068" s="197">
        <v>7066</v>
      </c>
    </row>
    <row r="7069" spans="1:26" ht="14.4" x14ac:dyDescent="0.3">
      <c r="A7069" s="7">
        <v>33889</v>
      </c>
      <c r="B7069" s="191">
        <v>402.66000400000001</v>
      </c>
      <c r="C7069" s="191">
        <v>407.44000199999999</v>
      </c>
      <c r="D7069" s="191">
        <v>402.66000400000001</v>
      </c>
      <c r="E7069" s="191">
        <v>407.44000199999999</v>
      </c>
      <c r="F7069" s="192">
        <v>407.44000199999999</v>
      </c>
      <c r="G7069" s="191">
        <v>126670000</v>
      </c>
      <c r="H7069" s="194">
        <f t="shared" si="220"/>
        <v>1.1871052382942851E-2</v>
      </c>
      <c r="I7069" s="193"/>
      <c r="J7069" s="197">
        <v>7067</v>
      </c>
      <c r="K7069" s="234"/>
      <c r="L7069" s="234"/>
      <c r="M7069" s="234"/>
      <c r="N7069" s="234"/>
      <c r="O7069" s="234"/>
      <c r="P7069" s="234"/>
      <c r="Q7069" s="7">
        <v>33889</v>
      </c>
      <c r="R7069" s="234">
        <v>0.38616099999999998</v>
      </c>
      <c r="S7069" s="234">
        <v>0.39508900000000002</v>
      </c>
      <c r="T7069" s="234">
        <v>0.38616099999999998</v>
      </c>
      <c r="U7069" s="234">
        <v>0.39285700000000001</v>
      </c>
      <c r="V7069" s="192">
        <v>0.32627800000000001</v>
      </c>
      <c r="W7069" s="234">
        <v>71635200</v>
      </c>
      <c r="X7069" s="194">
        <f t="shared" si="221"/>
        <v>1.4407232841278018E-2</v>
      </c>
      <c r="Y7069" s="193"/>
      <c r="Z7069" s="197">
        <v>7067</v>
      </c>
    </row>
    <row r="7070" spans="1:26" ht="14.4" x14ac:dyDescent="0.3">
      <c r="A7070" s="7">
        <v>33886</v>
      </c>
      <c r="B7070" s="191">
        <v>407.75</v>
      </c>
      <c r="C7070" s="191">
        <v>407.75</v>
      </c>
      <c r="D7070" s="191">
        <v>402.42001299999998</v>
      </c>
      <c r="E7070" s="191">
        <v>402.66000400000001</v>
      </c>
      <c r="F7070" s="192">
        <v>402.66000400000001</v>
      </c>
      <c r="G7070" s="191">
        <v>178940000</v>
      </c>
      <c r="H7070" s="194">
        <f t="shared" si="220"/>
        <v>-1.2483129368485555E-2</v>
      </c>
      <c r="I7070" s="193"/>
      <c r="J7070" s="197">
        <v>7068</v>
      </c>
      <c r="K7070" s="234"/>
      <c r="L7070" s="234"/>
      <c r="M7070" s="234"/>
      <c r="N7070" s="234"/>
      <c r="O7070" s="234"/>
      <c r="P7070" s="234"/>
      <c r="Q7070" s="7">
        <v>33886</v>
      </c>
      <c r="R7070" s="234">
        <v>0.38839299999999999</v>
      </c>
      <c r="S7070" s="234">
        <v>0.39285700000000001</v>
      </c>
      <c r="T7070" s="234">
        <v>0.38392900000000002</v>
      </c>
      <c r="U7070" s="234">
        <v>0.38727699999999998</v>
      </c>
      <c r="V7070" s="192">
        <v>0.32164399999999999</v>
      </c>
      <c r="W7070" s="234">
        <v>58744000</v>
      </c>
      <c r="X7070" s="194">
        <f t="shared" si="221"/>
        <v>-2.8737859261992278E-3</v>
      </c>
      <c r="Y7070" s="193"/>
      <c r="Z7070" s="197">
        <v>7068</v>
      </c>
    </row>
    <row r="7071" spans="1:26" ht="14.4" x14ac:dyDescent="0.3">
      <c r="A7071" s="7">
        <v>33885</v>
      </c>
      <c r="B7071" s="191">
        <v>404.290009</v>
      </c>
      <c r="C7071" s="191">
        <v>408.040009</v>
      </c>
      <c r="D7071" s="191">
        <v>404.290009</v>
      </c>
      <c r="E7071" s="191">
        <v>407.75</v>
      </c>
      <c r="F7071" s="192">
        <v>407.75</v>
      </c>
      <c r="G7071" s="191">
        <v>205000000</v>
      </c>
      <c r="H7071" s="194">
        <f t="shared" si="220"/>
        <v>8.658008658008658E-3</v>
      </c>
      <c r="I7071" s="193"/>
      <c r="J7071" s="197">
        <v>7069</v>
      </c>
      <c r="K7071" s="234"/>
      <c r="L7071" s="234"/>
      <c r="M7071" s="234"/>
      <c r="N7071" s="234"/>
      <c r="O7071" s="234"/>
      <c r="P7071" s="234"/>
      <c r="Q7071" s="7">
        <v>33885</v>
      </c>
      <c r="R7071" s="234">
        <v>0.39285700000000001</v>
      </c>
      <c r="S7071" s="234">
        <v>0.39508900000000002</v>
      </c>
      <c r="T7071" s="234">
        <v>0.38392900000000002</v>
      </c>
      <c r="U7071" s="234">
        <v>0.38839299999999999</v>
      </c>
      <c r="V7071" s="192">
        <v>0.322571</v>
      </c>
      <c r="W7071" s="234">
        <v>126974400</v>
      </c>
      <c r="X7071" s="194">
        <f t="shared" si="221"/>
        <v>-5.7147260537875385E-3</v>
      </c>
      <c r="Y7071" s="193"/>
      <c r="Z7071" s="197">
        <v>7069</v>
      </c>
    </row>
    <row r="7072" spans="1:26" ht="14.4" x14ac:dyDescent="0.3">
      <c r="A7072" s="7">
        <v>33884</v>
      </c>
      <c r="B7072" s="191">
        <v>407.17001299999998</v>
      </c>
      <c r="C7072" s="191">
        <v>408.60000600000001</v>
      </c>
      <c r="D7072" s="191">
        <v>403.91000400000001</v>
      </c>
      <c r="E7072" s="191">
        <v>404.25</v>
      </c>
      <c r="F7072" s="192">
        <v>404.25</v>
      </c>
      <c r="G7072" s="191">
        <v>184380000</v>
      </c>
      <c r="H7072" s="194">
        <f t="shared" si="220"/>
        <v>-7.1958176982434017E-3</v>
      </c>
      <c r="I7072" s="193"/>
      <c r="J7072" s="197">
        <v>7070</v>
      </c>
      <c r="K7072" s="234"/>
      <c r="L7072" s="234"/>
      <c r="M7072" s="234"/>
      <c r="N7072" s="234"/>
      <c r="O7072" s="234"/>
      <c r="P7072" s="234"/>
      <c r="Q7072" s="7">
        <v>33884</v>
      </c>
      <c r="R7072" s="234">
        <v>0.40178599999999998</v>
      </c>
      <c r="S7072" s="234">
        <v>0.40401799999999999</v>
      </c>
      <c r="T7072" s="234">
        <v>0.38839299999999999</v>
      </c>
      <c r="U7072" s="234">
        <v>0.390625</v>
      </c>
      <c r="V7072" s="192">
        <v>0.32442500000000002</v>
      </c>
      <c r="W7072" s="234">
        <v>113310400</v>
      </c>
      <c r="X7072" s="194">
        <f t="shared" si="221"/>
        <v>-2.2345106075216985E-2</v>
      </c>
      <c r="Y7072" s="193"/>
      <c r="Z7072" s="197">
        <v>7070</v>
      </c>
    </row>
    <row r="7073" spans="1:26" ht="14.4" x14ac:dyDescent="0.3">
      <c r="A7073" s="7">
        <v>33883</v>
      </c>
      <c r="B7073" s="191">
        <v>407.57000699999998</v>
      </c>
      <c r="C7073" s="191">
        <v>408.55999800000001</v>
      </c>
      <c r="D7073" s="191">
        <v>404.83999599999999</v>
      </c>
      <c r="E7073" s="191">
        <v>407.17999300000002</v>
      </c>
      <c r="F7073" s="192">
        <v>407.17999300000002</v>
      </c>
      <c r="G7073" s="191">
        <v>203500000</v>
      </c>
      <c r="H7073" s="194">
        <f t="shared" si="220"/>
        <v>-9.5692517432950121E-4</v>
      </c>
      <c r="I7073" s="193"/>
      <c r="J7073" s="197">
        <v>7071</v>
      </c>
      <c r="K7073" s="234"/>
      <c r="L7073" s="234"/>
      <c r="M7073" s="234"/>
      <c r="N7073" s="234"/>
      <c r="O7073" s="234"/>
      <c r="P7073" s="234"/>
      <c r="Q7073" s="7">
        <v>33883</v>
      </c>
      <c r="R7073" s="234">
        <v>0.390625</v>
      </c>
      <c r="S7073" s="234">
        <v>0.40178599999999998</v>
      </c>
      <c r="T7073" s="234">
        <v>0.38169599999999998</v>
      </c>
      <c r="U7073" s="234">
        <v>0.39955400000000002</v>
      </c>
      <c r="V7073" s="192">
        <v>0.33184000000000002</v>
      </c>
      <c r="W7073" s="234">
        <v>113444800</v>
      </c>
      <c r="X7073" s="194">
        <f t="shared" si="221"/>
        <v>2.8734759169299247E-2</v>
      </c>
      <c r="Y7073" s="193"/>
      <c r="Z7073" s="197">
        <v>7071</v>
      </c>
    </row>
    <row r="7074" spans="1:26" ht="14.4" x14ac:dyDescent="0.3">
      <c r="A7074" s="7">
        <v>33882</v>
      </c>
      <c r="B7074" s="191">
        <v>410.47000100000002</v>
      </c>
      <c r="C7074" s="191">
        <v>410.47000100000002</v>
      </c>
      <c r="D7074" s="191">
        <v>396.79998799999998</v>
      </c>
      <c r="E7074" s="191">
        <v>407.57000699999998</v>
      </c>
      <c r="F7074" s="192">
        <v>407.57000699999998</v>
      </c>
      <c r="G7074" s="191">
        <v>286550000</v>
      </c>
      <c r="H7074" s="194">
        <f t="shared" si="220"/>
        <v>-7.065057112419889E-3</v>
      </c>
      <c r="I7074" s="193"/>
      <c r="J7074" s="197">
        <v>7072</v>
      </c>
      <c r="K7074" s="234"/>
      <c r="L7074" s="234"/>
      <c r="M7074" s="234"/>
      <c r="N7074" s="234"/>
      <c r="O7074" s="234"/>
      <c r="P7074" s="234"/>
      <c r="Q7074" s="7">
        <v>33882</v>
      </c>
      <c r="R7074" s="234">
        <v>0.38616099999999998</v>
      </c>
      <c r="S7074" s="234">
        <v>0.390625</v>
      </c>
      <c r="T7074" s="234">
        <v>0.37053599999999998</v>
      </c>
      <c r="U7074" s="234">
        <v>0.38839299999999999</v>
      </c>
      <c r="V7074" s="192">
        <v>0.322571</v>
      </c>
      <c r="W7074" s="234">
        <v>264958400</v>
      </c>
      <c r="X7074" s="194">
        <f t="shared" si="221"/>
        <v>-5.7147260537875385E-3</v>
      </c>
      <c r="Y7074" s="193"/>
      <c r="Z7074" s="197">
        <v>7072</v>
      </c>
    </row>
    <row r="7075" spans="1:26" ht="14.4" x14ac:dyDescent="0.3">
      <c r="A7075" s="7">
        <v>33879</v>
      </c>
      <c r="B7075" s="191">
        <v>416.290009</v>
      </c>
      <c r="C7075" s="191">
        <v>416.35000600000001</v>
      </c>
      <c r="D7075" s="191">
        <v>410.45001200000002</v>
      </c>
      <c r="E7075" s="191">
        <v>410.47000100000002</v>
      </c>
      <c r="F7075" s="192">
        <v>410.47000100000002</v>
      </c>
      <c r="G7075" s="191">
        <v>188030000</v>
      </c>
      <c r="H7075" s="194">
        <f t="shared" si="220"/>
        <v>-1.3980657412318472E-2</v>
      </c>
      <c r="I7075" s="193"/>
      <c r="J7075" s="197">
        <v>7073</v>
      </c>
      <c r="K7075" s="234"/>
      <c r="L7075" s="234"/>
      <c r="M7075" s="234"/>
      <c r="N7075" s="234"/>
      <c r="O7075" s="234"/>
      <c r="P7075" s="234"/>
      <c r="Q7075" s="7">
        <v>33879</v>
      </c>
      <c r="R7075" s="234">
        <v>0.39732099999999998</v>
      </c>
      <c r="S7075" s="234">
        <v>0.39955400000000002</v>
      </c>
      <c r="T7075" s="234">
        <v>0.38392900000000002</v>
      </c>
      <c r="U7075" s="234">
        <v>0.390625</v>
      </c>
      <c r="V7075" s="192">
        <v>0.32442500000000002</v>
      </c>
      <c r="W7075" s="234">
        <v>113545600</v>
      </c>
      <c r="X7075" s="194">
        <f t="shared" si="221"/>
        <v>-1.1297282800823939E-2</v>
      </c>
      <c r="Y7075" s="193"/>
      <c r="Z7075" s="197">
        <v>7073</v>
      </c>
    </row>
    <row r="7076" spans="1:26" ht="14.4" x14ac:dyDescent="0.3">
      <c r="A7076" s="7">
        <v>33878</v>
      </c>
      <c r="B7076" s="191">
        <v>417.79998799999998</v>
      </c>
      <c r="C7076" s="191">
        <v>418.67001299999998</v>
      </c>
      <c r="D7076" s="191">
        <v>415.459991</v>
      </c>
      <c r="E7076" s="191">
        <v>416.290009</v>
      </c>
      <c r="F7076" s="192">
        <v>416.290009</v>
      </c>
      <c r="G7076" s="191">
        <v>204780000</v>
      </c>
      <c r="H7076" s="194">
        <f t="shared" si="220"/>
        <v>-3.6141192995917154E-3</v>
      </c>
      <c r="I7076" s="193"/>
      <c r="J7076" s="197">
        <v>7074</v>
      </c>
      <c r="K7076" s="234"/>
      <c r="L7076" s="234"/>
      <c r="M7076" s="234"/>
      <c r="N7076" s="234"/>
      <c r="O7076" s="234"/>
      <c r="P7076" s="234"/>
      <c r="Q7076" s="7">
        <v>33878</v>
      </c>
      <c r="R7076" s="234">
        <v>0.39955400000000002</v>
      </c>
      <c r="S7076" s="234">
        <v>0.40290199999999998</v>
      </c>
      <c r="T7076" s="234">
        <v>0.39508900000000002</v>
      </c>
      <c r="U7076" s="234">
        <v>0.39508900000000002</v>
      </c>
      <c r="V7076" s="192">
        <v>0.32813199999999998</v>
      </c>
      <c r="W7076" s="234">
        <v>122729600</v>
      </c>
      <c r="X7076" s="194">
        <f t="shared" si="221"/>
        <v>-1.939208836265513E-2</v>
      </c>
      <c r="Y7076" s="193"/>
      <c r="Z7076" s="197">
        <v>7074</v>
      </c>
    </row>
    <row r="7077" spans="1:26" ht="14.4" x14ac:dyDescent="0.3">
      <c r="A7077" s="7">
        <v>33877</v>
      </c>
      <c r="B7077" s="191">
        <v>416.790009</v>
      </c>
      <c r="C7077" s="191">
        <v>418.57998700000002</v>
      </c>
      <c r="D7077" s="191">
        <v>416.67001299999998</v>
      </c>
      <c r="E7077" s="191">
        <v>417.79998799999998</v>
      </c>
      <c r="F7077" s="192">
        <v>417.79998799999998</v>
      </c>
      <c r="G7077" s="191">
        <v>184470000</v>
      </c>
      <c r="H7077" s="194">
        <f t="shared" si="220"/>
        <v>2.3992323147571685E-3</v>
      </c>
      <c r="I7077" s="193"/>
      <c r="J7077" s="197">
        <v>7075</v>
      </c>
      <c r="K7077" s="234"/>
      <c r="L7077" s="234"/>
      <c r="M7077" s="234"/>
      <c r="N7077" s="234"/>
      <c r="O7077" s="234"/>
      <c r="P7077" s="234"/>
      <c r="Q7077" s="7">
        <v>33877</v>
      </c>
      <c r="R7077" s="234">
        <v>0.40178599999999998</v>
      </c>
      <c r="S7077" s="234">
        <v>0.40625</v>
      </c>
      <c r="T7077" s="234">
        <v>0.39732099999999998</v>
      </c>
      <c r="U7077" s="234">
        <v>0.40290199999999998</v>
      </c>
      <c r="V7077" s="192">
        <v>0.334621</v>
      </c>
      <c r="W7077" s="234">
        <v>100049600</v>
      </c>
      <c r="X7077" s="194">
        <f t="shared" si="221"/>
        <v>5.5714659205991649E-3</v>
      </c>
      <c r="Y7077" s="193"/>
      <c r="Z7077" s="197">
        <v>7075</v>
      </c>
    </row>
    <row r="7078" spans="1:26" ht="14.4" x14ac:dyDescent="0.3">
      <c r="A7078" s="7">
        <v>33876</v>
      </c>
      <c r="B7078" s="191">
        <v>416.61999500000002</v>
      </c>
      <c r="C7078" s="191">
        <v>417.38000499999998</v>
      </c>
      <c r="D7078" s="191">
        <v>415.33999599999999</v>
      </c>
      <c r="E7078" s="191">
        <v>416.79998799999998</v>
      </c>
      <c r="F7078" s="192">
        <v>416.79998799999998</v>
      </c>
      <c r="G7078" s="191">
        <v>170750000</v>
      </c>
      <c r="H7078" s="194">
        <f t="shared" si="220"/>
        <v>4.320315927226864E-4</v>
      </c>
      <c r="I7078" s="193"/>
      <c r="J7078" s="197">
        <v>7076</v>
      </c>
      <c r="K7078" s="234"/>
      <c r="L7078" s="234"/>
      <c r="M7078" s="234"/>
      <c r="N7078" s="234"/>
      <c r="O7078" s="234"/>
      <c r="P7078" s="234"/>
      <c r="Q7078" s="7">
        <v>33876</v>
      </c>
      <c r="R7078" s="234">
        <v>0.39732099999999998</v>
      </c>
      <c r="S7078" s="234">
        <v>0.40625</v>
      </c>
      <c r="T7078" s="234">
        <v>0.39285700000000001</v>
      </c>
      <c r="U7078" s="234">
        <v>0.40067000000000003</v>
      </c>
      <c r="V7078" s="192">
        <v>0.33276699999999998</v>
      </c>
      <c r="W7078" s="234">
        <v>157270400</v>
      </c>
      <c r="X7078" s="194">
        <f t="shared" si="221"/>
        <v>2.7935149469622577E-3</v>
      </c>
      <c r="Y7078" s="193"/>
      <c r="Z7078" s="197">
        <v>7076</v>
      </c>
    </row>
    <row r="7079" spans="1:26" ht="14.4" x14ac:dyDescent="0.3">
      <c r="A7079" s="7">
        <v>33875</v>
      </c>
      <c r="B7079" s="191">
        <v>414.35000600000001</v>
      </c>
      <c r="C7079" s="191">
        <v>416.61999500000002</v>
      </c>
      <c r="D7079" s="191">
        <v>413</v>
      </c>
      <c r="E7079" s="191">
        <v>416.61999500000002</v>
      </c>
      <c r="F7079" s="192">
        <v>416.61999500000002</v>
      </c>
      <c r="G7079" s="191">
        <v>158760000</v>
      </c>
      <c r="H7079" s="194">
        <f t="shared" si="220"/>
        <v>5.4784336119932612E-3</v>
      </c>
      <c r="I7079" s="193"/>
      <c r="J7079" s="197">
        <v>7077</v>
      </c>
      <c r="K7079" s="234"/>
      <c r="L7079" s="234"/>
      <c r="M7079" s="234"/>
      <c r="N7079" s="234"/>
      <c r="O7079" s="234"/>
      <c r="P7079" s="234"/>
      <c r="Q7079" s="7">
        <v>33875</v>
      </c>
      <c r="R7079" s="234">
        <v>0.40178599999999998</v>
      </c>
      <c r="S7079" s="234">
        <v>0.40178599999999998</v>
      </c>
      <c r="T7079" s="234">
        <v>0.390625</v>
      </c>
      <c r="U7079" s="234">
        <v>0.39955400000000002</v>
      </c>
      <c r="V7079" s="192">
        <v>0.33184000000000002</v>
      </c>
      <c r="W7079" s="234">
        <v>149520000</v>
      </c>
      <c r="X7079" s="194">
        <f t="shared" si="221"/>
        <v>-1.6484786693617571E-2</v>
      </c>
      <c r="Y7079" s="193"/>
      <c r="Z7079" s="197">
        <v>7077</v>
      </c>
    </row>
    <row r="7080" spans="1:26" ht="14.4" x14ac:dyDescent="0.3">
      <c r="A7080" s="7">
        <v>33872</v>
      </c>
      <c r="B7080" s="191">
        <v>418.47000100000002</v>
      </c>
      <c r="C7080" s="191">
        <v>418.63000499999998</v>
      </c>
      <c r="D7080" s="191">
        <v>412.709991</v>
      </c>
      <c r="E7080" s="191">
        <v>414.35000600000001</v>
      </c>
      <c r="F7080" s="192">
        <v>414.35000600000001</v>
      </c>
      <c r="G7080" s="191">
        <v>213670000</v>
      </c>
      <c r="H7080" s="194">
        <f t="shared" si="220"/>
        <v>-9.845377183919134E-3</v>
      </c>
      <c r="I7080" s="193"/>
      <c r="J7080" s="197">
        <v>7078</v>
      </c>
      <c r="K7080" s="234"/>
      <c r="L7080" s="234"/>
      <c r="M7080" s="234"/>
      <c r="N7080" s="234"/>
      <c r="O7080" s="234"/>
      <c r="P7080" s="234"/>
      <c r="Q7080" s="7">
        <v>33872</v>
      </c>
      <c r="R7080" s="234">
        <v>0.41294599999999998</v>
      </c>
      <c r="S7080" s="234">
        <v>0.41517900000000002</v>
      </c>
      <c r="T7080" s="234">
        <v>0.40401799999999999</v>
      </c>
      <c r="U7080" s="234">
        <v>0.40625</v>
      </c>
      <c r="V7080" s="192">
        <v>0.33740199999999998</v>
      </c>
      <c r="W7080" s="234">
        <v>137468800</v>
      </c>
      <c r="X7080" s="194">
        <f t="shared" si="221"/>
        <v>-1.6214577082659172E-2</v>
      </c>
      <c r="Y7080" s="193"/>
      <c r="Z7080" s="197">
        <v>7078</v>
      </c>
    </row>
    <row r="7081" spans="1:26" ht="14.4" x14ac:dyDescent="0.3">
      <c r="A7081" s="7">
        <v>33871</v>
      </c>
      <c r="B7081" s="191">
        <v>417.459991</v>
      </c>
      <c r="C7081" s="191">
        <v>419.01001000000002</v>
      </c>
      <c r="D7081" s="191">
        <v>417.459991</v>
      </c>
      <c r="E7081" s="191">
        <v>418.47000100000002</v>
      </c>
      <c r="F7081" s="192">
        <v>418.47000100000002</v>
      </c>
      <c r="G7081" s="191">
        <v>187960000</v>
      </c>
      <c r="H7081" s="194">
        <f t="shared" si="220"/>
        <v>2.467418060236671E-3</v>
      </c>
      <c r="I7081" s="193"/>
      <c r="J7081" s="197">
        <v>7079</v>
      </c>
      <c r="K7081" s="234"/>
      <c r="L7081" s="234"/>
      <c r="M7081" s="234"/>
      <c r="N7081" s="234"/>
      <c r="O7081" s="234"/>
      <c r="P7081" s="234"/>
      <c r="Q7081" s="7">
        <v>33871</v>
      </c>
      <c r="R7081" s="234">
        <v>0.421875</v>
      </c>
      <c r="S7081" s="234">
        <v>0.42633900000000002</v>
      </c>
      <c r="T7081" s="234">
        <v>0.41294599999999998</v>
      </c>
      <c r="U7081" s="234">
        <v>0.41294599999999998</v>
      </c>
      <c r="V7081" s="192">
        <v>0.34296300000000002</v>
      </c>
      <c r="W7081" s="234">
        <v>125652800</v>
      </c>
      <c r="X7081" s="194">
        <f t="shared" si="221"/>
        <v>-2.6315042358445489E-2</v>
      </c>
      <c r="Y7081" s="193"/>
      <c r="Z7081" s="197">
        <v>7079</v>
      </c>
    </row>
    <row r="7082" spans="1:26" ht="14.4" x14ac:dyDescent="0.3">
      <c r="A7082" s="7">
        <v>33870</v>
      </c>
      <c r="B7082" s="191">
        <v>417.14001500000001</v>
      </c>
      <c r="C7082" s="191">
        <v>417.88000499999998</v>
      </c>
      <c r="D7082" s="191">
        <v>416</v>
      </c>
      <c r="E7082" s="191">
        <v>417.44000199999999</v>
      </c>
      <c r="F7082" s="192">
        <v>417.44000199999999</v>
      </c>
      <c r="G7082" s="191">
        <v>205700000</v>
      </c>
      <c r="H7082" s="194">
        <f t="shared" si="220"/>
        <v>7.1915181764565877E-4</v>
      </c>
      <c r="I7082" s="193"/>
      <c r="J7082" s="197">
        <v>7080</v>
      </c>
      <c r="K7082" s="234"/>
      <c r="L7082" s="234"/>
      <c r="M7082" s="234"/>
      <c r="N7082" s="234"/>
      <c r="O7082" s="234"/>
      <c r="P7082" s="234"/>
      <c r="Q7082" s="7">
        <v>33870</v>
      </c>
      <c r="R7082" s="234">
        <v>0.41071400000000002</v>
      </c>
      <c r="S7082" s="234">
        <v>0.42410700000000001</v>
      </c>
      <c r="T7082" s="234">
        <v>0.40625</v>
      </c>
      <c r="U7082" s="234">
        <v>0.42410700000000001</v>
      </c>
      <c r="V7082" s="192">
        <v>0.35223199999999999</v>
      </c>
      <c r="W7082" s="234">
        <v>123972800</v>
      </c>
      <c r="X7082" s="194">
        <f t="shared" si="221"/>
        <v>3.8248402386398435E-2</v>
      </c>
      <c r="Y7082" s="193"/>
      <c r="Z7082" s="197">
        <v>7080</v>
      </c>
    </row>
    <row r="7083" spans="1:26" ht="14.4" x14ac:dyDescent="0.3">
      <c r="A7083" s="7">
        <v>33869</v>
      </c>
      <c r="B7083" s="191">
        <v>422.14001500000001</v>
      </c>
      <c r="C7083" s="191">
        <v>422.14001500000001</v>
      </c>
      <c r="D7083" s="191">
        <v>417.13000499999998</v>
      </c>
      <c r="E7083" s="191">
        <v>417.14001500000001</v>
      </c>
      <c r="F7083" s="192">
        <v>417.14001500000001</v>
      </c>
      <c r="G7083" s="191">
        <v>188810000</v>
      </c>
      <c r="H7083" s="194">
        <f t="shared" si="220"/>
        <v>-1.1844411385639431E-2</v>
      </c>
      <c r="I7083" s="193"/>
      <c r="J7083" s="197">
        <v>7081</v>
      </c>
      <c r="K7083" s="234"/>
      <c r="L7083" s="234"/>
      <c r="M7083" s="234"/>
      <c r="N7083" s="234"/>
      <c r="O7083" s="234"/>
      <c r="P7083" s="234"/>
      <c r="Q7083" s="7">
        <v>33869</v>
      </c>
      <c r="R7083" s="234">
        <v>0.41741099999999998</v>
      </c>
      <c r="S7083" s="234">
        <v>0.41741099999999998</v>
      </c>
      <c r="T7083" s="234">
        <v>0.40401799999999999</v>
      </c>
      <c r="U7083" s="234">
        <v>0.40848200000000001</v>
      </c>
      <c r="V7083" s="192">
        <v>0.339256</v>
      </c>
      <c r="W7083" s="234">
        <v>111540800</v>
      </c>
      <c r="X7083" s="194">
        <f t="shared" si="221"/>
        <v>-1.6127395111029858E-2</v>
      </c>
      <c r="Y7083" s="193"/>
      <c r="Z7083" s="197">
        <v>7081</v>
      </c>
    </row>
    <row r="7084" spans="1:26" ht="14.4" x14ac:dyDescent="0.3">
      <c r="A7084" s="7">
        <v>33868</v>
      </c>
      <c r="B7084" s="191">
        <v>422.89999399999999</v>
      </c>
      <c r="C7084" s="191">
        <v>422.89999399999999</v>
      </c>
      <c r="D7084" s="191">
        <v>421.17999300000002</v>
      </c>
      <c r="E7084" s="191">
        <v>422.14001500000001</v>
      </c>
      <c r="F7084" s="192">
        <v>422.14001500000001</v>
      </c>
      <c r="G7084" s="191">
        <v>153940000</v>
      </c>
      <c r="H7084" s="194">
        <f t="shared" si="220"/>
        <v>-1.867869418284598E-3</v>
      </c>
      <c r="I7084" s="193"/>
      <c r="J7084" s="197">
        <v>7082</v>
      </c>
      <c r="K7084" s="234"/>
      <c r="L7084" s="234"/>
      <c r="M7084" s="234"/>
      <c r="N7084" s="234"/>
      <c r="O7084" s="234"/>
      <c r="P7084" s="234"/>
      <c r="Q7084" s="7">
        <v>33868</v>
      </c>
      <c r="R7084" s="234">
        <v>0.41741099999999998</v>
      </c>
      <c r="S7084" s="234">
        <v>0.42633900000000002</v>
      </c>
      <c r="T7084" s="234">
        <v>0.41294599999999998</v>
      </c>
      <c r="U7084" s="234">
        <v>0.41517900000000002</v>
      </c>
      <c r="V7084" s="192">
        <v>0.34481699999999998</v>
      </c>
      <c r="W7084" s="234">
        <v>89678400</v>
      </c>
      <c r="X7084" s="194">
        <f t="shared" si="221"/>
        <v>0</v>
      </c>
      <c r="Y7084" s="193"/>
      <c r="Z7084" s="197">
        <v>7082</v>
      </c>
    </row>
    <row r="7085" spans="1:26" ht="14.4" x14ac:dyDescent="0.3">
      <c r="A7085" s="7">
        <v>33865</v>
      </c>
      <c r="B7085" s="191">
        <v>419.92001299999998</v>
      </c>
      <c r="C7085" s="191">
        <v>422.92999300000002</v>
      </c>
      <c r="D7085" s="191">
        <v>419.92001299999998</v>
      </c>
      <c r="E7085" s="191">
        <v>422.92999300000002</v>
      </c>
      <c r="F7085" s="192">
        <v>422.92999300000002</v>
      </c>
      <c r="G7085" s="191">
        <v>237440000</v>
      </c>
      <c r="H7085" s="194">
        <f t="shared" si="220"/>
        <v>7.1440479365807051E-3</v>
      </c>
      <c r="I7085" s="193"/>
      <c r="J7085" s="197">
        <v>7083</v>
      </c>
      <c r="K7085" s="234"/>
      <c r="L7085" s="234"/>
      <c r="M7085" s="234"/>
      <c r="N7085" s="234"/>
      <c r="O7085" s="234"/>
      <c r="P7085" s="234"/>
      <c r="Q7085" s="7">
        <v>33865</v>
      </c>
      <c r="R7085" s="234">
        <v>0.40848200000000001</v>
      </c>
      <c r="S7085" s="234">
        <v>0.41852699999999998</v>
      </c>
      <c r="T7085" s="234">
        <v>0.40401799999999999</v>
      </c>
      <c r="U7085" s="234">
        <v>0.41517900000000002</v>
      </c>
      <c r="V7085" s="192">
        <v>0.34481699999999998</v>
      </c>
      <c r="W7085" s="234">
        <v>115606400</v>
      </c>
      <c r="X7085" s="194">
        <f t="shared" si="221"/>
        <v>1.0870425582438427E-2</v>
      </c>
      <c r="Y7085" s="193"/>
      <c r="Z7085" s="197">
        <v>7083</v>
      </c>
    </row>
    <row r="7086" spans="1:26" ht="14.4" x14ac:dyDescent="0.3">
      <c r="A7086" s="7">
        <v>33864</v>
      </c>
      <c r="B7086" s="191">
        <v>419.92001299999998</v>
      </c>
      <c r="C7086" s="191">
        <v>421.42999300000002</v>
      </c>
      <c r="D7086" s="191">
        <v>419.61999500000002</v>
      </c>
      <c r="E7086" s="191">
        <v>419.92999300000002</v>
      </c>
      <c r="F7086" s="192">
        <v>419.92999300000002</v>
      </c>
      <c r="G7086" s="191">
        <v>188270000</v>
      </c>
      <c r="H7086" s="194">
        <f t="shared" si="220"/>
        <v>2.3766430965607255E-5</v>
      </c>
      <c r="I7086" s="193"/>
      <c r="J7086" s="197">
        <v>7084</v>
      </c>
      <c r="K7086" s="234"/>
      <c r="L7086" s="234"/>
      <c r="M7086" s="234"/>
      <c r="N7086" s="234"/>
      <c r="O7086" s="234"/>
      <c r="P7086" s="234"/>
      <c r="Q7086" s="7">
        <v>33864</v>
      </c>
      <c r="R7086" s="234">
        <v>0.421875</v>
      </c>
      <c r="S7086" s="234">
        <v>0.421875</v>
      </c>
      <c r="T7086" s="234">
        <v>0.40513399999999999</v>
      </c>
      <c r="U7086" s="234">
        <v>0.41071400000000002</v>
      </c>
      <c r="V7086" s="192">
        <v>0.341109</v>
      </c>
      <c r="W7086" s="234">
        <v>172435200</v>
      </c>
      <c r="X7086" s="194">
        <f t="shared" si="221"/>
        <v>-2.1278244028405363E-2</v>
      </c>
      <c r="Y7086" s="193"/>
      <c r="Z7086" s="197">
        <v>7084</v>
      </c>
    </row>
    <row r="7087" spans="1:26" ht="14.4" x14ac:dyDescent="0.3">
      <c r="A7087" s="7">
        <v>33863</v>
      </c>
      <c r="B7087" s="191">
        <v>419.709991</v>
      </c>
      <c r="C7087" s="191">
        <v>422.44000199999999</v>
      </c>
      <c r="D7087" s="191">
        <v>417.76998900000001</v>
      </c>
      <c r="E7087" s="191">
        <v>419.92001299999998</v>
      </c>
      <c r="F7087" s="192">
        <v>419.92001299999998</v>
      </c>
      <c r="G7087" s="191">
        <v>231450000</v>
      </c>
      <c r="H7087" s="194">
        <f t="shared" si="220"/>
        <v>3.5739572606743332E-4</v>
      </c>
      <c r="I7087" s="193"/>
      <c r="J7087" s="197">
        <v>7085</v>
      </c>
      <c r="K7087" s="234"/>
      <c r="L7087" s="234"/>
      <c r="M7087" s="234"/>
      <c r="N7087" s="234"/>
      <c r="O7087" s="234"/>
      <c r="P7087" s="234"/>
      <c r="Q7087" s="7">
        <v>33863</v>
      </c>
      <c r="R7087" s="234">
        <v>0.42633900000000002</v>
      </c>
      <c r="S7087" s="234">
        <v>0.43080400000000002</v>
      </c>
      <c r="T7087" s="234">
        <v>0.41517900000000002</v>
      </c>
      <c r="U7087" s="234">
        <v>0.41964299999999999</v>
      </c>
      <c r="V7087" s="192">
        <v>0.34852499999999997</v>
      </c>
      <c r="W7087" s="234">
        <v>178718400</v>
      </c>
      <c r="X7087" s="194">
        <f t="shared" si="221"/>
        <v>-2.5905968238707264E-2</v>
      </c>
      <c r="Y7087" s="193"/>
      <c r="Z7087" s="197">
        <v>7085</v>
      </c>
    </row>
    <row r="7088" spans="1:26" ht="14.4" x14ac:dyDescent="0.3">
      <c r="A7088" s="7">
        <v>33862</v>
      </c>
      <c r="B7088" s="191">
        <v>425.22000100000002</v>
      </c>
      <c r="C7088" s="191">
        <v>425.22000100000002</v>
      </c>
      <c r="D7088" s="191">
        <v>419.540009</v>
      </c>
      <c r="E7088" s="191">
        <v>419.76998900000001</v>
      </c>
      <c r="F7088" s="192">
        <v>419.76998900000001</v>
      </c>
      <c r="G7088" s="191">
        <v>211860000</v>
      </c>
      <c r="H7088" s="194">
        <f t="shared" si="220"/>
        <v>-1.2932960571548819E-2</v>
      </c>
      <c r="I7088" s="193"/>
      <c r="J7088" s="197">
        <v>7086</v>
      </c>
      <c r="K7088" s="234"/>
      <c r="L7088" s="234"/>
      <c r="M7088" s="234"/>
      <c r="N7088" s="234"/>
      <c r="O7088" s="234"/>
      <c r="P7088" s="234"/>
      <c r="Q7088" s="7">
        <v>33862</v>
      </c>
      <c r="R7088" s="234">
        <v>0.43973200000000001</v>
      </c>
      <c r="S7088" s="234">
        <v>0.43973200000000001</v>
      </c>
      <c r="T7088" s="234">
        <v>0.42633900000000002</v>
      </c>
      <c r="U7088" s="234">
        <v>0.43080400000000002</v>
      </c>
      <c r="V7088" s="192">
        <v>0.357794</v>
      </c>
      <c r="W7088" s="234">
        <v>218523200</v>
      </c>
      <c r="X7088" s="194">
        <f t="shared" si="221"/>
        <v>-2.5251796013218364E-2</v>
      </c>
      <c r="Y7088" s="193"/>
      <c r="Z7088" s="197">
        <v>7086</v>
      </c>
    </row>
    <row r="7089" spans="1:26" ht="14.4" x14ac:dyDescent="0.3">
      <c r="A7089" s="7">
        <v>33861</v>
      </c>
      <c r="B7089" s="191">
        <v>419.64999399999999</v>
      </c>
      <c r="C7089" s="191">
        <v>425.26998900000001</v>
      </c>
      <c r="D7089" s="191">
        <v>419.64999399999999</v>
      </c>
      <c r="E7089" s="191">
        <v>425.26998900000001</v>
      </c>
      <c r="F7089" s="192">
        <v>425.26998900000001</v>
      </c>
      <c r="G7089" s="191">
        <v>250940000</v>
      </c>
      <c r="H7089" s="194">
        <f t="shared" si="220"/>
        <v>1.3561185414689458E-2</v>
      </c>
      <c r="I7089" s="193"/>
      <c r="J7089" s="197">
        <v>7087</v>
      </c>
      <c r="K7089" s="234"/>
      <c r="L7089" s="234"/>
      <c r="M7089" s="234"/>
      <c r="N7089" s="234"/>
      <c r="O7089" s="234"/>
      <c r="P7089" s="234"/>
      <c r="Q7089" s="7">
        <v>33861</v>
      </c>
      <c r="R7089" s="234">
        <v>0.4375</v>
      </c>
      <c r="S7089" s="234">
        <v>0.44642900000000002</v>
      </c>
      <c r="T7089" s="234">
        <v>0.43303599999999998</v>
      </c>
      <c r="U7089" s="234">
        <v>0.44196400000000002</v>
      </c>
      <c r="V7089" s="192">
        <v>0.36706299999999997</v>
      </c>
      <c r="W7089" s="234">
        <v>214681600</v>
      </c>
      <c r="X7089" s="194">
        <f t="shared" si="221"/>
        <v>3.9370368587519987E-2</v>
      </c>
      <c r="Y7089" s="193"/>
      <c r="Z7089" s="197">
        <v>7087</v>
      </c>
    </row>
    <row r="7090" spans="1:26" ht="14.4" x14ac:dyDescent="0.3">
      <c r="A7090" s="7">
        <v>33858</v>
      </c>
      <c r="B7090" s="191">
        <v>419.95001200000002</v>
      </c>
      <c r="C7090" s="191">
        <v>420.57998700000002</v>
      </c>
      <c r="D7090" s="191">
        <v>419.13000499999998</v>
      </c>
      <c r="E7090" s="191">
        <v>419.57998700000002</v>
      </c>
      <c r="F7090" s="192">
        <v>419.57998700000002</v>
      </c>
      <c r="G7090" s="191">
        <v>180560000</v>
      </c>
      <c r="H7090" s="194">
        <f t="shared" si="220"/>
        <v>-8.8111677444123579E-4</v>
      </c>
      <c r="I7090" s="193"/>
      <c r="J7090" s="197">
        <v>7088</v>
      </c>
      <c r="K7090" s="234"/>
      <c r="L7090" s="234"/>
      <c r="M7090" s="234"/>
      <c r="N7090" s="234"/>
      <c r="O7090" s="234"/>
      <c r="P7090" s="234"/>
      <c r="Q7090" s="7">
        <v>33858</v>
      </c>
      <c r="R7090" s="234">
        <v>0.4375</v>
      </c>
      <c r="S7090" s="234">
        <v>0.43973200000000001</v>
      </c>
      <c r="T7090" s="234">
        <v>0.42410700000000001</v>
      </c>
      <c r="U7090" s="234">
        <v>0.42522300000000002</v>
      </c>
      <c r="V7090" s="192">
        <v>0.353159</v>
      </c>
      <c r="W7090" s="234">
        <v>179883200</v>
      </c>
      <c r="X7090" s="194">
        <f t="shared" si="221"/>
        <v>-3.299480571398844E-2</v>
      </c>
      <c r="Y7090" s="193"/>
      <c r="Z7090" s="197">
        <v>7088</v>
      </c>
    </row>
    <row r="7091" spans="1:26" ht="14.4" x14ac:dyDescent="0.3">
      <c r="A7091" s="7">
        <v>33857</v>
      </c>
      <c r="B7091" s="191">
        <v>416.33999599999999</v>
      </c>
      <c r="C7091" s="191">
        <v>420.51998900000001</v>
      </c>
      <c r="D7091" s="191">
        <v>416.33999599999999</v>
      </c>
      <c r="E7091" s="191">
        <v>419.95001200000002</v>
      </c>
      <c r="F7091" s="192">
        <v>419.95001200000002</v>
      </c>
      <c r="G7091" s="191">
        <v>221990000</v>
      </c>
      <c r="H7091" s="194">
        <f t="shared" si="220"/>
        <v>8.6224112050537725E-3</v>
      </c>
      <c r="I7091" s="193"/>
      <c r="J7091" s="197">
        <v>7089</v>
      </c>
      <c r="K7091" s="234"/>
      <c r="L7091" s="234"/>
      <c r="M7091" s="234"/>
      <c r="N7091" s="234"/>
      <c r="O7091" s="234"/>
      <c r="P7091" s="234"/>
      <c r="Q7091" s="7">
        <v>33857</v>
      </c>
      <c r="R7091" s="234">
        <v>0.42857099999999998</v>
      </c>
      <c r="S7091" s="234">
        <v>0.44196400000000002</v>
      </c>
      <c r="T7091" s="234">
        <v>0.42410700000000001</v>
      </c>
      <c r="U7091" s="234">
        <v>0.43973200000000001</v>
      </c>
      <c r="V7091" s="192">
        <v>0.36520900000000001</v>
      </c>
      <c r="W7091" s="234">
        <v>228177600</v>
      </c>
      <c r="X7091" s="194">
        <f t="shared" si="221"/>
        <v>5.0996818547099634E-3</v>
      </c>
      <c r="Y7091" s="193"/>
      <c r="Z7091" s="197">
        <v>7089</v>
      </c>
    </row>
    <row r="7092" spans="1:26" ht="14.4" x14ac:dyDescent="0.3">
      <c r="A7092" s="7">
        <v>33856</v>
      </c>
      <c r="B7092" s="191">
        <v>414.44000199999999</v>
      </c>
      <c r="C7092" s="191">
        <v>416.44000199999999</v>
      </c>
      <c r="D7092" s="191">
        <v>414.44000199999999</v>
      </c>
      <c r="E7092" s="191">
        <v>416.35998499999999</v>
      </c>
      <c r="F7092" s="192">
        <v>416.35998499999999</v>
      </c>
      <c r="G7092" s="191">
        <v>178800000</v>
      </c>
      <c r="H7092" s="194">
        <f t="shared" si="220"/>
        <v>4.6327164142808833E-3</v>
      </c>
      <c r="I7092" s="193"/>
      <c r="J7092" s="197">
        <v>7090</v>
      </c>
      <c r="K7092" s="234"/>
      <c r="L7092" s="234"/>
      <c r="M7092" s="234"/>
      <c r="N7092" s="234"/>
      <c r="O7092" s="234"/>
      <c r="P7092" s="234"/>
      <c r="Q7092" s="7">
        <v>33856</v>
      </c>
      <c r="R7092" s="234">
        <v>0.42857099999999998</v>
      </c>
      <c r="S7092" s="234">
        <v>0.43973200000000001</v>
      </c>
      <c r="T7092" s="234">
        <v>0.42633900000000002</v>
      </c>
      <c r="U7092" s="234">
        <v>0.4375</v>
      </c>
      <c r="V7092" s="192">
        <v>0.36335600000000001</v>
      </c>
      <c r="W7092" s="234">
        <v>157203200</v>
      </c>
      <c r="X7092" s="194">
        <f t="shared" si="221"/>
        <v>2.6180080545404223E-2</v>
      </c>
      <c r="Y7092" s="193"/>
      <c r="Z7092" s="197">
        <v>7090</v>
      </c>
    </row>
    <row r="7093" spans="1:26" ht="14.4" x14ac:dyDescent="0.3">
      <c r="A7093" s="7">
        <v>33855</v>
      </c>
      <c r="B7093" s="191">
        <v>417.07998700000002</v>
      </c>
      <c r="C7093" s="191">
        <v>417.17999300000002</v>
      </c>
      <c r="D7093" s="191">
        <v>414.29998799999998</v>
      </c>
      <c r="E7093" s="191">
        <v>414.44000199999999</v>
      </c>
      <c r="F7093" s="192">
        <v>414.44000199999999</v>
      </c>
      <c r="G7093" s="191">
        <v>161440000</v>
      </c>
      <c r="H7093" s="194">
        <f t="shared" si="220"/>
        <v>-6.3296851498176156E-3</v>
      </c>
      <c r="I7093" s="193"/>
      <c r="J7093" s="197">
        <v>7091</v>
      </c>
      <c r="K7093" s="234"/>
      <c r="L7093" s="234"/>
      <c r="M7093" s="234"/>
      <c r="N7093" s="234"/>
      <c r="O7093" s="234"/>
      <c r="P7093" s="234"/>
      <c r="Q7093" s="7">
        <v>33855</v>
      </c>
      <c r="R7093" s="234">
        <v>0.41741099999999998</v>
      </c>
      <c r="S7093" s="234">
        <v>0.42857099999999998</v>
      </c>
      <c r="T7093" s="234">
        <v>0.41517900000000002</v>
      </c>
      <c r="U7093" s="234">
        <v>0.42633900000000002</v>
      </c>
      <c r="V7093" s="192">
        <v>0.35408600000000001</v>
      </c>
      <c r="W7093" s="234">
        <v>70000000</v>
      </c>
      <c r="X7093" s="194">
        <f t="shared" si="221"/>
        <v>1.0579971973206202E-2</v>
      </c>
      <c r="Y7093" s="193"/>
      <c r="Z7093" s="197">
        <v>7091</v>
      </c>
    </row>
    <row r="7094" spans="1:26" ht="14.4" x14ac:dyDescent="0.3">
      <c r="A7094" s="7">
        <v>33851</v>
      </c>
      <c r="B7094" s="191">
        <v>417.98001099999999</v>
      </c>
      <c r="C7094" s="191">
        <v>418.61999500000002</v>
      </c>
      <c r="D7094" s="191">
        <v>416.76001000000002</v>
      </c>
      <c r="E7094" s="191">
        <v>417.07998700000002</v>
      </c>
      <c r="F7094" s="192">
        <v>417.07998700000002</v>
      </c>
      <c r="G7094" s="191">
        <v>124380000</v>
      </c>
      <c r="H7094" s="194">
        <f t="shared" si="220"/>
        <v>-2.1532704347432862E-3</v>
      </c>
      <c r="I7094" s="193"/>
      <c r="J7094" s="197">
        <v>7092</v>
      </c>
      <c r="K7094" s="234"/>
      <c r="L7094" s="234"/>
      <c r="M7094" s="234"/>
      <c r="N7094" s="234"/>
      <c r="O7094" s="234"/>
      <c r="P7094" s="234"/>
      <c r="Q7094" s="7">
        <v>33851</v>
      </c>
      <c r="R7094" s="234">
        <v>0.43080400000000002</v>
      </c>
      <c r="S7094" s="234">
        <v>0.43080400000000002</v>
      </c>
      <c r="T7094" s="234">
        <v>0.41741099999999998</v>
      </c>
      <c r="U7094" s="234">
        <v>0.421875</v>
      </c>
      <c r="V7094" s="192">
        <v>0.350379</v>
      </c>
      <c r="W7094" s="234">
        <v>63235200</v>
      </c>
      <c r="X7094" s="194">
        <f t="shared" si="221"/>
        <v>-1.0469208045503114E-2</v>
      </c>
      <c r="Y7094" s="193"/>
      <c r="Z7094" s="197">
        <v>7092</v>
      </c>
    </row>
    <row r="7095" spans="1:26" ht="14.4" x14ac:dyDescent="0.3">
      <c r="A7095" s="7">
        <v>33850</v>
      </c>
      <c r="B7095" s="191">
        <v>417.98001099999999</v>
      </c>
      <c r="C7095" s="191">
        <v>420.30999800000001</v>
      </c>
      <c r="D7095" s="191">
        <v>417.48998999999998</v>
      </c>
      <c r="E7095" s="191">
        <v>417.98001099999999</v>
      </c>
      <c r="F7095" s="192">
        <v>417.98001099999999</v>
      </c>
      <c r="G7095" s="191">
        <v>212500000</v>
      </c>
      <c r="H7095" s="194">
        <f t="shared" si="220"/>
        <v>0</v>
      </c>
      <c r="I7095" s="193"/>
      <c r="J7095" s="197">
        <v>7093</v>
      </c>
      <c r="K7095" s="234"/>
      <c r="L7095" s="234"/>
      <c r="M7095" s="234"/>
      <c r="N7095" s="234"/>
      <c r="O7095" s="234"/>
      <c r="P7095" s="234"/>
      <c r="Q7095" s="7">
        <v>33850</v>
      </c>
      <c r="R7095" s="234">
        <v>0.4375</v>
      </c>
      <c r="S7095" s="234">
        <v>0.43973200000000001</v>
      </c>
      <c r="T7095" s="234">
        <v>0.42633900000000002</v>
      </c>
      <c r="U7095" s="234">
        <v>0.42633900000000002</v>
      </c>
      <c r="V7095" s="192">
        <v>0.35408600000000001</v>
      </c>
      <c r="W7095" s="234">
        <v>211859200</v>
      </c>
      <c r="X7095" s="194">
        <f t="shared" si="221"/>
        <v>-1.5465121452086516E-2</v>
      </c>
      <c r="Y7095" s="193"/>
      <c r="Z7095" s="197">
        <v>7093</v>
      </c>
    </row>
    <row r="7096" spans="1:26" ht="14.4" x14ac:dyDescent="0.3">
      <c r="A7096" s="7">
        <v>33849</v>
      </c>
      <c r="B7096" s="191">
        <v>416.07000699999998</v>
      </c>
      <c r="C7096" s="191">
        <v>418.27999899999998</v>
      </c>
      <c r="D7096" s="191">
        <v>415.30999800000001</v>
      </c>
      <c r="E7096" s="191">
        <v>417.98001099999999</v>
      </c>
      <c r="F7096" s="192">
        <v>417.98001099999999</v>
      </c>
      <c r="G7096" s="191">
        <v>187480000</v>
      </c>
      <c r="H7096" s="194">
        <f t="shared" si="220"/>
        <v>4.5905832380751617E-3</v>
      </c>
      <c r="I7096" s="193"/>
      <c r="J7096" s="197">
        <v>7094</v>
      </c>
      <c r="K7096" s="234"/>
      <c r="L7096" s="234"/>
      <c r="M7096" s="234"/>
      <c r="N7096" s="234"/>
      <c r="O7096" s="234"/>
      <c r="P7096" s="234"/>
      <c r="Q7096" s="7">
        <v>33849</v>
      </c>
      <c r="R7096" s="234">
        <v>0.41517900000000002</v>
      </c>
      <c r="S7096" s="234">
        <v>0.43526799999999999</v>
      </c>
      <c r="T7096" s="234">
        <v>0.41517900000000002</v>
      </c>
      <c r="U7096" s="234">
        <v>0.43303599999999998</v>
      </c>
      <c r="V7096" s="192">
        <v>0.35964800000000002</v>
      </c>
      <c r="W7096" s="234">
        <v>189896000</v>
      </c>
      <c r="X7096" s="194">
        <f t="shared" si="221"/>
        <v>4.3011220444467757E-2</v>
      </c>
      <c r="Y7096" s="193"/>
      <c r="Z7096" s="197">
        <v>7094</v>
      </c>
    </row>
    <row r="7097" spans="1:26" ht="14.4" x14ac:dyDescent="0.3">
      <c r="A7097" s="7">
        <v>33848</v>
      </c>
      <c r="B7097" s="191">
        <v>414.02999899999998</v>
      </c>
      <c r="C7097" s="191">
        <v>416.07000699999998</v>
      </c>
      <c r="D7097" s="191">
        <v>413.35000600000001</v>
      </c>
      <c r="E7097" s="191">
        <v>416.07000699999998</v>
      </c>
      <c r="F7097" s="192">
        <v>416.07000699999998</v>
      </c>
      <c r="G7097" s="191">
        <v>172680000</v>
      </c>
      <c r="H7097" s="194">
        <f t="shared" si="220"/>
        <v>4.9271985240856913E-3</v>
      </c>
      <c r="I7097" s="193"/>
      <c r="J7097" s="197">
        <v>7095</v>
      </c>
      <c r="K7097" s="234"/>
      <c r="L7097" s="234"/>
      <c r="M7097" s="234"/>
      <c r="N7097" s="234"/>
      <c r="O7097" s="234"/>
      <c r="P7097" s="234"/>
      <c r="Q7097" s="7">
        <v>33848</v>
      </c>
      <c r="R7097" s="234">
        <v>0.41294599999999998</v>
      </c>
      <c r="S7097" s="234">
        <v>0.41517900000000002</v>
      </c>
      <c r="T7097" s="234">
        <v>0.40848200000000001</v>
      </c>
      <c r="U7097" s="234">
        <v>0.41517900000000002</v>
      </c>
      <c r="V7097" s="192">
        <v>0.34481699999999998</v>
      </c>
      <c r="W7097" s="234">
        <v>60289600</v>
      </c>
      <c r="X7097" s="194">
        <f t="shared" si="221"/>
        <v>1.0870425582438427E-2</v>
      </c>
      <c r="Y7097" s="193"/>
      <c r="Z7097" s="197">
        <v>7095</v>
      </c>
    </row>
    <row r="7098" spans="1:26" ht="14.4" x14ac:dyDescent="0.3">
      <c r="A7098" s="7">
        <v>33847</v>
      </c>
      <c r="B7098" s="191">
        <v>414.86999500000002</v>
      </c>
      <c r="C7098" s="191">
        <v>415.290009</v>
      </c>
      <c r="D7098" s="191">
        <v>413.76001000000002</v>
      </c>
      <c r="E7098" s="191">
        <v>414.02999899999998</v>
      </c>
      <c r="F7098" s="192">
        <v>414.02999899999998</v>
      </c>
      <c r="G7098" s="191">
        <v>161480000</v>
      </c>
      <c r="H7098" s="194">
        <f t="shared" si="220"/>
        <v>-1.9525528102647314E-3</v>
      </c>
      <c r="I7098" s="193"/>
      <c r="J7098" s="197">
        <v>7096</v>
      </c>
      <c r="K7098" s="234"/>
      <c r="L7098" s="234"/>
      <c r="M7098" s="234"/>
      <c r="N7098" s="234"/>
      <c r="O7098" s="234"/>
      <c r="P7098" s="234"/>
      <c r="Q7098" s="7">
        <v>33847</v>
      </c>
      <c r="R7098" s="234">
        <v>0.40178599999999998</v>
      </c>
      <c r="S7098" s="234">
        <v>0.41294599999999998</v>
      </c>
      <c r="T7098" s="234">
        <v>0.39955400000000002</v>
      </c>
      <c r="U7098" s="234">
        <v>0.41071400000000002</v>
      </c>
      <c r="V7098" s="192">
        <v>0.341109</v>
      </c>
      <c r="W7098" s="234">
        <v>121116800</v>
      </c>
      <c r="X7098" s="194">
        <f t="shared" si="221"/>
        <v>2.2220956924607588E-2</v>
      </c>
      <c r="Y7098" s="193"/>
      <c r="Z7098" s="197">
        <v>7096</v>
      </c>
    </row>
    <row r="7099" spans="1:26" ht="14.4" x14ac:dyDescent="0.3">
      <c r="A7099" s="7">
        <v>33844</v>
      </c>
      <c r="B7099" s="191">
        <v>413.540009</v>
      </c>
      <c r="C7099" s="191">
        <v>414.95001200000002</v>
      </c>
      <c r="D7099" s="191">
        <v>413.38000499999998</v>
      </c>
      <c r="E7099" s="191">
        <v>414.83999599999999</v>
      </c>
      <c r="F7099" s="192">
        <v>414.83999599999999</v>
      </c>
      <c r="G7099" s="191">
        <v>152260000</v>
      </c>
      <c r="H7099" s="194">
        <f t="shared" si="220"/>
        <v>3.1678403094523981E-3</v>
      </c>
      <c r="I7099" s="193"/>
      <c r="J7099" s="197">
        <v>7097</v>
      </c>
      <c r="K7099" s="234"/>
      <c r="L7099" s="234"/>
      <c r="M7099" s="234"/>
      <c r="N7099" s="234"/>
      <c r="O7099" s="234"/>
      <c r="P7099" s="234"/>
      <c r="Q7099" s="7">
        <v>33844</v>
      </c>
      <c r="R7099" s="234">
        <v>0.39508900000000002</v>
      </c>
      <c r="S7099" s="234">
        <v>0.40401799999999999</v>
      </c>
      <c r="T7099" s="234">
        <v>0.39285700000000001</v>
      </c>
      <c r="U7099" s="234">
        <v>0.40178599999999998</v>
      </c>
      <c r="V7099" s="192">
        <v>0.33369399999999999</v>
      </c>
      <c r="W7099" s="234">
        <v>61241600</v>
      </c>
      <c r="X7099" s="194">
        <f t="shared" si="221"/>
        <v>1.1236840350802729E-2</v>
      </c>
      <c r="Y7099" s="193"/>
      <c r="Z7099" s="197">
        <v>7097</v>
      </c>
    </row>
    <row r="7100" spans="1:26" ht="14.4" x14ac:dyDescent="0.3">
      <c r="A7100" s="7">
        <v>33843</v>
      </c>
      <c r="B7100" s="191">
        <v>413.51001000000002</v>
      </c>
      <c r="C7100" s="191">
        <v>415.82998700000002</v>
      </c>
      <c r="D7100" s="191">
        <v>413.51001000000002</v>
      </c>
      <c r="E7100" s="191">
        <v>413.52999899999998</v>
      </c>
      <c r="F7100" s="192">
        <v>413.52999899999998</v>
      </c>
      <c r="G7100" s="191">
        <v>178600000</v>
      </c>
      <c r="H7100" s="194">
        <f t="shared" si="220"/>
        <v>4.833982132609737E-5</v>
      </c>
      <c r="I7100" s="193"/>
      <c r="J7100" s="197">
        <v>7098</v>
      </c>
      <c r="K7100" s="234"/>
      <c r="L7100" s="234"/>
      <c r="M7100" s="234"/>
      <c r="N7100" s="234"/>
      <c r="O7100" s="234"/>
      <c r="P7100" s="234"/>
      <c r="Q7100" s="7">
        <v>33843</v>
      </c>
      <c r="R7100" s="234">
        <v>0.39955400000000002</v>
      </c>
      <c r="S7100" s="234">
        <v>0.40290199999999998</v>
      </c>
      <c r="T7100" s="234">
        <v>0.39508900000000002</v>
      </c>
      <c r="U7100" s="234">
        <v>0.39732099999999998</v>
      </c>
      <c r="V7100" s="192">
        <v>0.329986</v>
      </c>
      <c r="W7100" s="234">
        <v>82745600</v>
      </c>
      <c r="X7100" s="194">
        <f t="shared" si="221"/>
        <v>5.6501651774286642E-3</v>
      </c>
      <c r="Y7100" s="193"/>
      <c r="Z7100" s="197">
        <v>7098</v>
      </c>
    </row>
    <row r="7101" spans="1:26" ht="14.4" x14ac:dyDescent="0.3">
      <c r="A7101" s="7">
        <v>33842</v>
      </c>
      <c r="B7101" s="191">
        <v>411.64999399999999</v>
      </c>
      <c r="C7101" s="191">
        <v>413.60998499999999</v>
      </c>
      <c r="D7101" s="191">
        <v>410.52999899999998</v>
      </c>
      <c r="E7101" s="191">
        <v>413.51001000000002</v>
      </c>
      <c r="F7101" s="192">
        <v>413.51001000000002</v>
      </c>
      <c r="G7101" s="191">
        <v>171860000</v>
      </c>
      <c r="H7101" s="194">
        <f t="shared" si="220"/>
        <v>4.6160809242759933E-3</v>
      </c>
      <c r="I7101" s="193"/>
      <c r="J7101" s="197">
        <v>7099</v>
      </c>
      <c r="K7101" s="234"/>
      <c r="L7101" s="234"/>
      <c r="M7101" s="234"/>
      <c r="N7101" s="234"/>
      <c r="O7101" s="234"/>
      <c r="P7101" s="234"/>
      <c r="Q7101" s="7">
        <v>33842</v>
      </c>
      <c r="R7101" s="234">
        <v>0.39508900000000002</v>
      </c>
      <c r="S7101" s="234">
        <v>0.39732099999999998</v>
      </c>
      <c r="T7101" s="234">
        <v>0.38616099999999998</v>
      </c>
      <c r="U7101" s="234">
        <v>0.39508900000000002</v>
      </c>
      <c r="V7101" s="192">
        <v>0.32813199999999998</v>
      </c>
      <c r="W7101" s="234">
        <v>121060800</v>
      </c>
      <c r="X7101" s="194">
        <f t="shared" si="221"/>
        <v>-2.8171239808059078E-3</v>
      </c>
      <c r="Y7101" s="193"/>
      <c r="Z7101" s="197">
        <v>7099</v>
      </c>
    </row>
    <row r="7102" spans="1:26" ht="14.4" x14ac:dyDescent="0.3">
      <c r="A7102" s="7">
        <v>33841</v>
      </c>
      <c r="B7102" s="191">
        <v>410.73001099999999</v>
      </c>
      <c r="C7102" s="191">
        <v>411.64001500000001</v>
      </c>
      <c r="D7102" s="191">
        <v>408.29998799999998</v>
      </c>
      <c r="E7102" s="191">
        <v>411.60998499999999</v>
      </c>
      <c r="F7102" s="192">
        <v>411.60998499999999</v>
      </c>
      <c r="G7102" s="191">
        <v>202760000</v>
      </c>
      <c r="H7102" s="194">
        <f t="shared" si="220"/>
        <v>2.1668874119426433E-3</v>
      </c>
      <c r="I7102" s="193"/>
      <c r="J7102" s="197">
        <v>7100</v>
      </c>
      <c r="K7102" s="234"/>
      <c r="L7102" s="234"/>
      <c r="M7102" s="234"/>
      <c r="N7102" s="234"/>
      <c r="O7102" s="234"/>
      <c r="P7102" s="234"/>
      <c r="Q7102" s="7">
        <v>33841</v>
      </c>
      <c r="R7102" s="234">
        <v>0.38616099999999998</v>
      </c>
      <c r="S7102" s="234">
        <v>0.39732099999999998</v>
      </c>
      <c r="T7102" s="234">
        <v>0.38616099999999998</v>
      </c>
      <c r="U7102" s="234">
        <v>0.39620499999999997</v>
      </c>
      <c r="V7102" s="192">
        <v>0.32905899999999999</v>
      </c>
      <c r="W7102" s="234">
        <v>132361600</v>
      </c>
      <c r="X7102" s="194">
        <f t="shared" si="221"/>
        <v>2.6010470290006506E-2</v>
      </c>
      <c r="Y7102" s="193"/>
      <c r="Z7102" s="197">
        <v>7100</v>
      </c>
    </row>
    <row r="7103" spans="1:26" ht="14.4" x14ac:dyDescent="0.3">
      <c r="A7103" s="7">
        <v>33840</v>
      </c>
      <c r="B7103" s="191">
        <v>414.79998799999998</v>
      </c>
      <c r="C7103" s="191">
        <v>414.79998799999998</v>
      </c>
      <c r="D7103" s="191">
        <v>410.07000699999998</v>
      </c>
      <c r="E7103" s="191">
        <v>410.72000100000002</v>
      </c>
      <c r="F7103" s="192">
        <v>410.72000100000002</v>
      </c>
      <c r="G7103" s="191">
        <v>165690000</v>
      </c>
      <c r="H7103" s="194">
        <f t="shared" si="220"/>
        <v>-9.9554174768409741E-3</v>
      </c>
      <c r="I7103" s="193"/>
      <c r="J7103" s="197">
        <v>7101</v>
      </c>
      <c r="K7103" s="234"/>
      <c r="L7103" s="234"/>
      <c r="M7103" s="234"/>
      <c r="N7103" s="234"/>
      <c r="O7103" s="234"/>
      <c r="P7103" s="234"/>
      <c r="Q7103" s="7">
        <v>33840</v>
      </c>
      <c r="R7103" s="234">
        <v>0.39508900000000002</v>
      </c>
      <c r="S7103" s="234">
        <v>0.39955400000000002</v>
      </c>
      <c r="T7103" s="234">
        <v>0.38616099999999998</v>
      </c>
      <c r="U7103" s="234">
        <v>0.38616099999999998</v>
      </c>
      <c r="V7103" s="192">
        <v>0.32071699999999997</v>
      </c>
      <c r="W7103" s="234">
        <v>152174400</v>
      </c>
      <c r="X7103" s="194">
        <f t="shared" si="221"/>
        <v>-3.0811723927437237E-2</v>
      </c>
      <c r="Y7103" s="193"/>
      <c r="Z7103" s="197">
        <v>7101</v>
      </c>
    </row>
    <row r="7104" spans="1:26" ht="14.4" x14ac:dyDescent="0.3">
      <c r="A7104" s="7">
        <v>33837</v>
      </c>
      <c r="B7104" s="191">
        <v>418.26998900000001</v>
      </c>
      <c r="C7104" s="191">
        <v>420.35000600000001</v>
      </c>
      <c r="D7104" s="191">
        <v>413.57998700000002</v>
      </c>
      <c r="E7104" s="191">
        <v>414.85000600000001</v>
      </c>
      <c r="F7104" s="192">
        <v>414.85000600000001</v>
      </c>
      <c r="G7104" s="191">
        <v>204800000</v>
      </c>
      <c r="H7104" s="194">
        <f t="shared" si="220"/>
        <v>-8.1528329710507455E-3</v>
      </c>
      <c r="I7104" s="193"/>
      <c r="J7104" s="197">
        <v>7102</v>
      </c>
      <c r="K7104" s="234"/>
      <c r="L7104" s="234"/>
      <c r="M7104" s="234"/>
      <c r="N7104" s="234"/>
      <c r="O7104" s="234"/>
      <c r="P7104" s="234"/>
      <c r="Q7104" s="7">
        <v>33837</v>
      </c>
      <c r="R7104" s="234">
        <v>0.39955400000000002</v>
      </c>
      <c r="S7104" s="234">
        <v>0.40401799999999999</v>
      </c>
      <c r="T7104" s="234">
        <v>0.39285700000000001</v>
      </c>
      <c r="U7104" s="234">
        <v>0.39843800000000001</v>
      </c>
      <c r="V7104" s="192">
        <v>0.33091300000000001</v>
      </c>
      <c r="W7104" s="234">
        <v>109468800</v>
      </c>
      <c r="X7104" s="194">
        <f t="shared" si="221"/>
        <v>-2.7935149469624251E-3</v>
      </c>
      <c r="Y7104" s="193"/>
      <c r="Z7104" s="197">
        <v>7102</v>
      </c>
    </row>
    <row r="7105" spans="1:26" ht="14.4" x14ac:dyDescent="0.3">
      <c r="A7105" s="7">
        <v>33836</v>
      </c>
      <c r="B7105" s="191">
        <v>418.19000199999999</v>
      </c>
      <c r="C7105" s="191">
        <v>418.85000600000001</v>
      </c>
      <c r="D7105" s="191">
        <v>416.92999300000002</v>
      </c>
      <c r="E7105" s="191">
        <v>418.26001000000002</v>
      </c>
      <c r="F7105" s="192">
        <v>418.26001000000002</v>
      </c>
      <c r="G7105" s="191">
        <v>183420000</v>
      </c>
      <c r="H7105" s="194">
        <f t="shared" si="220"/>
        <v>1.6740715862458572E-4</v>
      </c>
      <c r="I7105" s="193"/>
      <c r="J7105" s="197">
        <v>7103</v>
      </c>
      <c r="K7105" s="234"/>
      <c r="L7105" s="234"/>
      <c r="M7105" s="234"/>
      <c r="N7105" s="234"/>
      <c r="O7105" s="234"/>
      <c r="P7105" s="234"/>
      <c r="Q7105" s="7">
        <v>33836</v>
      </c>
      <c r="R7105" s="234">
        <v>0.39955400000000002</v>
      </c>
      <c r="S7105" s="234">
        <v>0.40178599999999998</v>
      </c>
      <c r="T7105" s="234">
        <v>0.39508900000000002</v>
      </c>
      <c r="U7105" s="234">
        <v>0.39955400000000002</v>
      </c>
      <c r="V7105" s="192">
        <v>0.33184000000000002</v>
      </c>
      <c r="W7105" s="234">
        <v>108908800</v>
      </c>
      <c r="X7105" s="194">
        <f t="shared" si="221"/>
        <v>5.6184201754014484E-3</v>
      </c>
      <c r="Y7105" s="193"/>
      <c r="Z7105" s="197">
        <v>7103</v>
      </c>
    </row>
    <row r="7106" spans="1:26" ht="14.4" x14ac:dyDescent="0.3">
      <c r="A7106" s="7">
        <v>33835</v>
      </c>
      <c r="B7106" s="191">
        <v>421.33999599999999</v>
      </c>
      <c r="C7106" s="191">
        <v>421.61999500000002</v>
      </c>
      <c r="D7106" s="191">
        <v>418.19000199999999</v>
      </c>
      <c r="E7106" s="191">
        <v>418.19000199999999</v>
      </c>
      <c r="F7106" s="192">
        <v>418.19000199999999</v>
      </c>
      <c r="G7106" s="191">
        <v>187070000</v>
      </c>
      <c r="H7106" s="194">
        <f t="shared" si="220"/>
        <v>-7.476133360005046E-3</v>
      </c>
      <c r="I7106" s="193"/>
      <c r="J7106" s="197">
        <v>7104</v>
      </c>
      <c r="K7106" s="234"/>
      <c r="L7106" s="234"/>
      <c r="M7106" s="234"/>
      <c r="N7106" s="234"/>
      <c r="O7106" s="234"/>
      <c r="P7106" s="234"/>
      <c r="Q7106" s="7">
        <v>33835</v>
      </c>
      <c r="R7106" s="234">
        <v>0.39843800000000001</v>
      </c>
      <c r="S7106" s="234">
        <v>0.40401799999999999</v>
      </c>
      <c r="T7106" s="234">
        <v>0.39732099999999998</v>
      </c>
      <c r="U7106" s="234">
        <v>0.39732099999999998</v>
      </c>
      <c r="V7106" s="192">
        <v>0.329986</v>
      </c>
      <c r="W7106" s="234">
        <v>170542400</v>
      </c>
      <c r="X7106" s="194">
        <f t="shared" si="221"/>
        <v>-5.5870298939248502E-3</v>
      </c>
      <c r="Y7106" s="193"/>
      <c r="Z7106" s="197">
        <v>7104</v>
      </c>
    </row>
    <row r="7107" spans="1:26" ht="14.4" x14ac:dyDescent="0.3">
      <c r="A7107" s="7">
        <v>33834</v>
      </c>
      <c r="B7107" s="191">
        <v>420.73998999999998</v>
      </c>
      <c r="C7107" s="191">
        <v>421.39999399999999</v>
      </c>
      <c r="D7107" s="191">
        <v>419.77999899999998</v>
      </c>
      <c r="E7107" s="191">
        <v>421.33999599999999</v>
      </c>
      <c r="F7107" s="192">
        <v>421.33999599999999</v>
      </c>
      <c r="G7107" s="191">
        <v>171750000</v>
      </c>
      <c r="H7107" s="194">
        <f t="shared" si="220"/>
        <v>1.426073143178065E-3</v>
      </c>
      <c r="I7107" s="193"/>
      <c r="J7107" s="197">
        <v>7105</v>
      </c>
      <c r="K7107" s="234"/>
      <c r="L7107" s="234"/>
      <c r="M7107" s="234"/>
      <c r="N7107" s="234"/>
      <c r="O7107" s="234"/>
      <c r="P7107" s="234"/>
      <c r="Q7107" s="7">
        <v>33834</v>
      </c>
      <c r="R7107" s="234">
        <v>0.39732099999999998</v>
      </c>
      <c r="S7107" s="234">
        <v>0.40401799999999999</v>
      </c>
      <c r="T7107" s="234">
        <v>0.39732099999999998</v>
      </c>
      <c r="U7107" s="234">
        <v>0.39955400000000002</v>
      </c>
      <c r="V7107" s="192">
        <v>0.33184000000000002</v>
      </c>
      <c r="W7107" s="234">
        <v>112313600</v>
      </c>
      <c r="X7107" s="194">
        <f t="shared" si="221"/>
        <v>0</v>
      </c>
      <c r="Y7107" s="193"/>
      <c r="Z7107" s="197">
        <v>7105</v>
      </c>
    </row>
    <row r="7108" spans="1:26" ht="14.4" x14ac:dyDescent="0.3">
      <c r="A7108" s="7">
        <v>33833</v>
      </c>
      <c r="B7108" s="191">
        <v>419.89001500000001</v>
      </c>
      <c r="C7108" s="191">
        <v>421.89001500000001</v>
      </c>
      <c r="D7108" s="191">
        <v>419.44000199999999</v>
      </c>
      <c r="E7108" s="191">
        <v>420.73998999999998</v>
      </c>
      <c r="F7108" s="192">
        <v>420.73998999999998</v>
      </c>
      <c r="G7108" s="191">
        <v>152830000</v>
      </c>
      <c r="H7108" s="194">
        <f t="shared" ref="H7108:H7171" si="222">(F7108-F7109)/F7109</f>
        <v>1.9765806770346978E-3</v>
      </c>
      <c r="I7108" s="193"/>
      <c r="J7108" s="197">
        <v>7106</v>
      </c>
      <c r="K7108" s="234"/>
      <c r="L7108" s="234"/>
      <c r="M7108" s="234"/>
      <c r="N7108" s="234"/>
      <c r="O7108" s="234"/>
      <c r="P7108" s="234"/>
      <c r="Q7108" s="7">
        <v>33833</v>
      </c>
      <c r="R7108" s="234">
        <v>0.39508900000000002</v>
      </c>
      <c r="S7108" s="234">
        <v>0.39955400000000002</v>
      </c>
      <c r="T7108" s="234">
        <v>0.390625</v>
      </c>
      <c r="U7108" s="234">
        <v>0.39955400000000002</v>
      </c>
      <c r="V7108" s="192">
        <v>0.33184000000000002</v>
      </c>
      <c r="W7108" s="234">
        <v>128710400</v>
      </c>
      <c r="X7108" s="194">
        <f t="shared" ref="X7108:X7171" si="223">(V7108-V7109)/V7109</f>
        <v>2.6861982589568506E-3</v>
      </c>
      <c r="Y7108" s="193"/>
      <c r="Z7108" s="197">
        <v>7106</v>
      </c>
    </row>
    <row r="7109" spans="1:26" ht="14.4" x14ac:dyDescent="0.3">
      <c r="A7109" s="7">
        <v>33830</v>
      </c>
      <c r="B7109" s="191">
        <v>417.73998999999998</v>
      </c>
      <c r="C7109" s="191">
        <v>420.39999399999999</v>
      </c>
      <c r="D7109" s="191">
        <v>417.73998999999998</v>
      </c>
      <c r="E7109" s="191">
        <v>419.91000400000001</v>
      </c>
      <c r="F7109" s="192">
        <v>419.91000400000001</v>
      </c>
      <c r="G7109" s="191">
        <v>166820000</v>
      </c>
      <c r="H7109" s="194">
        <f t="shared" si="222"/>
        <v>5.2186650290731076E-3</v>
      </c>
      <c r="I7109" s="193"/>
      <c r="J7109" s="197">
        <v>7107</v>
      </c>
      <c r="K7109" s="234"/>
      <c r="L7109" s="234"/>
      <c r="M7109" s="234"/>
      <c r="N7109" s="234"/>
      <c r="O7109" s="234"/>
      <c r="P7109" s="234"/>
      <c r="Q7109" s="7">
        <v>33830</v>
      </c>
      <c r="R7109" s="234">
        <v>0.40178599999999998</v>
      </c>
      <c r="S7109" s="234">
        <v>0.40401799999999999</v>
      </c>
      <c r="T7109" s="234">
        <v>0.39732099999999998</v>
      </c>
      <c r="U7109" s="234">
        <v>0.39955400000000002</v>
      </c>
      <c r="V7109" s="192">
        <v>0.330951</v>
      </c>
      <c r="W7109" s="234">
        <v>136102400</v>
      </c>
      <c r="X7109" s="194">
        <f t="shared" si="223"/>
        <v>0</v>
      </c>
      <c r="Y7109" s="193"/>
      <c r="Z7109" s="197">
        <v>7107</v>
      </c>
    </row>
    <row r="7110" spans="1:26" ht="14.4" x14ac:dyDescent="0.3">
      <c r="A7110" s="7">
        <v>33829</v>
      </c>
      <c r="B7110" s="191">
        <v>417.77999899999998</v>
      </c>
      <c r="C7110" s="191">
        <v>419.88000499999998</v>
      </c>
      <c r="D7110" s="191">
        <v>416.39999399999999</v>
      </c>
      <c r="E7110" s="191">
        <v>417.73001099999999</v>
      </c>
      <c r="F7110" s="192">
        <v>417.73001099999999</v>
      </c>
      <c r="G7110" s="191">
        <v>185750000</v>
      </c>
      <c r="H7110" s="194">
        <f t="shared" si="222"/>
        <v>-1.1965149150183426E-4</v>
      </c>
      <c r="I7110" s="193"/>
      <c r="J7110" s="197">
        <v>7108</v>
      </c>
      <c r="K7110" s="234"/>
      <c r="L7110" s="234"/>
      <c r="M7110" s="234"/>
      <c r="N7110" s="234"/>
      <c r="O7110" s="234"/>
      <c r="P7110" s="234"/>
      <c r="Q7110" s="7">
        <v>33829</v>
      </c>
      <c r="R7110" s="234">
        <v>0.39732099999999998</v>
      </c>
      <c r="S7110" s="234">
        <v>0.40625</v>
      </c>
      <c r="T7110" s="234">
        <v>0.39508900000000002</v>
      </c>
      <c r="U7110" s="234">
        <v>0.39955400000000002</v>
      </c>
      <c r="V7110" s="192">
        <v>0.330951</v>
      </c>
      <c r="W7110" s="234">
        <v>170990400</v>
      </c>
      <c r="X7110" s="194">
        <f t="shared" si="223"/>
        <v>1.4163620150216546E-2</v>
      </c>
      <c r="Y7110" s="193"/>
      <c r="Z7110" s="197">
        <v>7108</v>
      </c>
    </row>
    <row r="7111" spans="1:26" ht="14.4" x14ac:dyDescent="0.3">
      <c r="A7111" s="7">
        <v>33828</v>
      </c>
      <c r="B7111" s="191">
        <v>418.89001500000001</v>
      </c>
      <c r="C7111" s="191">
        <v>419.75</v>
      </c>
      <c r="D7111" s="191">
        <v>416.42999300000002</v>
      </c>
      <c r="E7111" s="191">
        <v>417.77999899999998</v>
      </c>
      <c r="F7111" s="192">
        <v>417.77999899999998</v>
      </c>
      <c r="G7111" s="191">
        <v>176560000</v>
      </c>
      <c r="H7111" s="194">
        <f t="shared" si="222"/>
        <v>-2.6736572357172611E-3</v>
      </c>
      <c r="I7111" s="193"/>
      <c r="J7111" s="197">
        <v>7109</v>
      </c>
      <c r="K7111" s="234"/>
      <c r="L7111" s="234"/>
      <c r="M7111" s="234"/>
      <c r="N7111" s="234"/>
      <c r="O7111" s="234"/>
      <c r="P7111" s="234"/>
      <c r="Q7111" s="7">
        <v>33828</v>
      </c>
      <c r="R7111" s="234">
        <v>0.390625</v>
      </c>
      <c r="S7111" s="234">
        <v>0.39508900000000002</v>
      </c>
      <c r="T7111" s="234">
        <v>0.38616099999999998</v>
      </c>
      <c r="U7111" s="234">
        <v>0.39397300000000002</v>
      </c>
      <c r="V7111" s="192">
        <v>0.32632899999999998</v>
      </c>
      <c r="W7111" s="234">
        <v>121385600</v>
      </c>
      <c r="X7111" s="194">
        <f t="shared" si="223"/>
        <v>1.4367110445218659E-2</v>
      </c>
      <c r="Y7111" s="193"/>
      <c r="Z7111" s="197">
        <v>7109</v>
      </c>
    </row>
    <row r="7112" spans="1:26" ht="14.4" x14ac:dyDescent="0.3">
      <c r="A7112" s="7">
        <v>33827</v>
      </c>
      <c r="B7112" s="191">
        <v>419.45001200000002</v>
      </c>
      <c r="C7112" s="191">
        <v>419.72000100000002</v>
      </c>
      <c r="D7112" s="191">
        <v>416.52999899999998</v>
      </c>
      <c r="E7112" s="191">
        <v>418.89999399999999</v>
      </c>
      <c r="F7112" s="192">
        <v>418.89999399999999</v>
      </c>
      <c r="G7112" s="191">
        <v>173940000</v>
      </c>
      <c r="H7112" s="194">
        <f t="shared" si="222"/>
        <v>-1.2398526152351025E-3</v>
      </c>
      <c r="I7112" s="193"/>
      <c r="J7112" s="197">
        <v>7110</v>
      </c>
      <c r="K7112" s="234"/>
      <c r="L7112" s="234"/>
      <c r="M7112" s="234"/>
      <c r="N7112" s="234"/>
      <c r="O7112" s="234"/>
      <c r="P7112" s="234"/>
      <c r="Q7112" s="7">
        <v>33827</v>
      </c>
      <c r="R7112" s="234">
        <v>0.39732099999999998</v>
      </c>
      <c r="S7112" s="234">
        <v>0.39732099999999998</v>
      </c>
      <c r="T7112" s="234">
        <v>0.38392900000000002</v>
      </c>
      <c r="U7112" s="234">
        <v>0.38839299999999999</v>
      </c>
      <c r="V7112" s="192">
        <v>0.32170700000000002</v>
      </c>
      <c r="W7112" s="234">
        <v>121307200</v>
      </c>
      <c r="X7112" s="194">
        <f t="shared" si="223"/>
        <v>-1.4163620150216376E-2</v>
      </c>
      <c r="Y7112" s="193"/>
      <c r="Z7112" s="197">
        <v>7110</v>
      </c>
    </row>
    <row r="7113" spans="1:26" ht="14.4" x14ac:dyDescent="0.3">
      <c r="A7113" s="7">
        <v>33826</v>
      </c>
      <c r="B7113" s="191">
        <v>418.86999500000002</v>
      </c>
      <c r="C7113" s="191">
        <v>419.42001299999998</v>
      </c>
      <c r="D7113" s="191">
        <v>417.040009</v>
      </c>
      <c r="E7113" s="191">
        <v>419.42001299999998</v>
      </c>
      <c r="F7113" s="192">
        <v>419.42001299999998</v>
      </c>
      <c r="G7113" s="191">
        <v>142480000</v>
      </c>
      <c r="H7113" s="194">
        <f t="shared" si="222"/>
        <v>1.2891711076063424E-3</v>
      </c>
      <c r="I7113" s="193"/>
      <c r="J7113" s="197">
        <v>7111</v>
      </c>
      <c r="K7113" s="234"/>
      <c r="L7113" s="234"/>
      <c r="M7113" s="234"/>
      <c r="N7113" s="234"/>
      <c r="O7113" s="234"/>
      <c r="P7113" s="234"/>
      <c r="Q7113" s="7">
        <v>33826</v>
      </c>
      <c r="R7113" s="234">
        <v>0.38616099999999998</v>
      </c>
      <c r="S7113" s="234">
        <v>0.39732099999999998</v>
      </c>
      <c r="T7113" s="234">
        <v>0.38392900000000002</v>
      </c>
      <c r="U7113" s="234">
        <v>0.39397300000000002</v>
      </c>
      <c r="V7113" s="192">
        <v>0.32632899999999998</v>
      </c>
      <c r="W7113" s="234">
        <v>91448000</v>
      </c>
      <c r="X7113" s="194">
        <f t="shared" si="223"/>
        <v>1.7288946109987113E-2</v>
      </c>
      <c r="Y7113" s="193"/>
      <c r="Z7113" s="197">
        <v>7111</v>
      </c>
    </row>
    <row r="7114" spans="1:26" ht="14.4" x14ac:dyDescent="0.3">
      <c r="A7114" s="7">
        <v>33823</v>
      </c>
      <c r="B7114" s="191">
        <v>420.58999599999999</v>
      </c>
      <c r="C7114" s="191">
        <v>423.45001200000002</v>
      </c>
      <c r="D7114" s="191">
        <v>418.51001000000002</v>
      </c>
      <c r="E7114" s="191">
        <v>418.88000499999998</v>
      </c>
      <c r="F7114" s="192">
        <v>418.88000499999998</v>
      </c>
      <c r="G7114" s="191">
        <v>190640000</v>
      </c>
      <c r="H7114" s="194">
        <f t="shared" si="222"/>
        <v>-4.0656958469359366E-3</v>
      </c>
      <c r="I7114" s="193"/>
      <c r="J7114" s="197">
        <v>7112</v>
      </c>
      <c r="K7114" s="234"/>
      <c r="L7114" s="234"/>
      <c r="M7114" s="234"/>
      <c r="N7114" s="234"/>
      <c r="O7114" s="234"/>
      <c r="P7114" s="234"/>
      <c r="Q7114" s="7">
        <v>33823</v>
      </c>
      <c r="R7114" s="234">
        <v>0.375</v>
      </c>
      <c r="S7114" s="234">
        <v>0.390625</v>
      </c>
      <c r="T7114" s="234">
        <v>0.37053599999999998</v>
      </c>
      <c r="U7114" s="234">
        <v>0.38727699999999998</v>
      </c>
      <c r="V7114" s="192">
        <v>0.32078299999999998</v>
      </c>
      <c r="W7114" s="234">
        <v>219161600</v>
      </c>
      <c r="X7114" s="194">
        <f t="shared" si="223"/>
        <v>-1.4203838293818518E-2</v>
      </c>
      <c r="Y7114" s="193"/>
      <c r="Z7114" s="197">
        <v>7112</v>
      </c>
    </row>
    <row r="7115" spans="1:26" ht="14.4" x14ac:dyDescent="0.3">
      <c r="A7115" s="7">
        <v>33822</v>
      </c>
      <c r="B7115" s="191">
        <v>422.19000199999999</v>
      </c>
      <c r="C7115" s="191">
        <v>422.35998499999999</v>
      </c>
      <c r="D7115" s="191">
        <v>420.26001000000002</v>
      </c>
      <c r="E7115" s="191">
        <v>420.58999599999999</v>
      </c>
      <c r="F7115" s="192">
        <v>420.58999599999999</v>
      </c>
      <c r="G7115" s="191">
        <v>181440000</v>
      </c>
      <c r="H7115" s="194">
        <f t="shared" si="222"/>
        <v>-3.7897770966163419E-3</v>
      </c>
      <c r="I7115" s="193"/>
      <c r="J7115" s="197">
        <v>7113</v>
      </c>
      <c r="K7115" s="234"/>
      <c r="L7115" s="234"/>
      <c r="M7115" s="234"/>
      <c r="N7115" s="234"/>
      <c r="O7115" s="234"/>
      <c r="P7115" s="234"/>
      <c r="Q7115" s="7">
        <v>33822</v>
      </c>
      <c r="R7115" s="234">
        <v>0.39508900000000002</v>
      </c>
      <c r="S7115" s="234">
        <v>0.39732099999999998</v>
      </c>
      <c r="T7115" s="234">
        <v>0.38169599999999998</v>
      </c>
      <c r="U7115" s="234">
        <v>0.39285700000000001</v>
      </c>
      <c r="V7115" s="192">
        <v>0.325405</v>
      </c>
      <c r="W7115" s="234">
        <v>257969600</v>
      </c>
      <c r="X7115" s="194">
        <f t="shared" si="223"/>
        <v>-1.6757767766225198E-2</v>
      </c>
      <c r="Y7115" s="193"/>
      <c r="Z7115" s="197">
        <v>7113</v>
      </c>
    </row>
    <row r="7116" spans="1:26" ht="14.4" x14ac:dyDescent="0.3">
      <c r="A7116" s="7">
        <v>33821</v>
      </c>
      <c r="B7116" s="191">
        <v>424.35000600000001</v>
      </c>
      <c r="C7116" s="191">
        <v>424.35000600000001</v>
      </c>
      <c r="D7116" s="191">
        <v>421.92001299999998</v>
      </c>
      <c r="E7116" s="191">
        <v>422.19000199999999</v>
      </c>
      <c r="F7116" s="192">
        <v>422.19000199999999</v>
      </c>
      <c r="G7116" s="191">
        <v>172450000</v>
      </c>
      <c r="H7116" s="194">
        <f t="shared" si="222"/>
        <v>-5.1135429274746583E-3</v>
      </c>
      <c r="I7116" s="193"/>
      <c r="J7116" s="197">
        <v>7114</v>
      </c>
      <c r="K7116" s="234"/>
      <c r="L7116" s="234"/>
      <c r="M7116" s="234"/>
      <c r="N7116" s="234"/>
      <c r="O7116" s="234"/>
      <c r="P7116" s="234"/>
      <c r="Q7116" s="7">
        <v>33821</v>
      </c>
      <c r="R7116" s="234">
        <v>0.40625</v>
      </c>
      <c r="S7116" s="234">
        <v>0.40625</v>
      </c>
      <c r="T7116" s="234">
        <v>0.39732099999999998</v>
      </c>
      <c r="U7116" s="234">
        <v>0.39955400000000002</v>
      </c>
      <c r="V7116" s="192">
        <v>0.330951</v>
      </c>
      <c r="W7116" s="234">
        <v>139260800</v>
      </c>
      <c r="X7116" s="194">
        <f t="shared" si="223"/>
        <v>-1.6484496193142378E-2</v>
      </c>
      <c r="Y7116" s="193"/>
      <c r="Z7116" s="197">
        <v>7114</v>
      </c>
    </row>
    <row r="7117" spans="1:26" ht="14.4" x14ac:dyDescent="0.3">
      <c r="A7117" s="7">
        <v>33820</v>
      </c>
      <c r="B7117" s="191">
        <v>425.08999599999999</v>
      </c>
      <c r="C7117" s="191">
        <v>425.14001500000001</v>
      </c>
      <c r="D7117" s="191">
        <v>423.10000600000001</v>
      </c>
      <c r="E7117" s="191">
        <v>424.35998499999999</v>
      </c>
      <c r="F7117" s="192">
        <v>424.35998499999999</v>
      </c>
      <c r="G7117" s="191">
        <v>166760000</v>
      </c>
      <c r="H7117" s="194">
        <f t="shared" si="222"/>
        <v>-1.717309291842263E-3</v>
      </c>
      <c r="I7117" s="193"/>
      <c r="J7117" s="197">
        <v>7115</v>
      </c>
      <c r="K7117" s="234"/>
      <c r="L7117" s="234"/>
      <c r="M7117" s="234"/>
      <c r="N7117" s="234"/>
      <c r="O7117" s="234"/>
      <c r="P7117" s="234"/>
      <c r="Q7117" s="7">
        <v>33820</v>
      </c>
      <c r="R7117" s="234">
        <v>0.40178599999999998</v>
      </c>
      <c r="S7117" s="234">
        <v>0.40848200000000001</v>
      </c>
      <c r="T7117" s="234">
        <v>0.39955400000000002</v>
      </c>
      <c r="U7117" s="234">
        <v>0.40625</v>
      </c>
      <c r="V7117" s="192">
        <v>0.33649800000000002</v>
      </c>
      <c r="W7117" s="234">
        <v>119716800</v>
      </c>
      <c r="X7117" s="194">
        <f t="shared" si="223"/>
        <v>-5.4648038847691554E-3</v>
      </c>
      <c r="Y7117" s="193"/>
      <c r="Z7117" s="197">
        <v>7115</v>
      </c>
    </row>
    <row r="7118" spans="1:26" ht="14.4" x14ac:dyDescent="0.3">
      <c r="A7118" s="7">
        <v>33819</v>
      </c>
      <c r="B7118" s="191">
        <v>424.19000199999999</v>
      </c>
      <c r="C7118" s="191">
        <v>425.08999599999999</v>
      </c>
      <c r="D7118" s="191">
        <v>422.83999599999999</v>
      </c>
      <c r="E7118" s="191">
        <v>425.08999599999999</v>
      </c>
      <c r="F7118" s="192">
        <v>425.08999599999999</v>
      </c>
      <c r="G7118" s="191">
        <v>164460000</v>
      </c>
      <c r="H7118" s="194">
        <f t="shared" si="222"/>
        <v>2.0744560917236453E-3</v>
      </c>
      <c r="I7118" s="193"/>
      <c r="J7118" s="197">
        <v>7116</v>
      </c>
      <c r="K7118" s="234"/>
      <c r="L7118" s="234"/>
      <c r="M7118" s="234"/>
      <c r="N7118" s="234"/>
      <c r="O7118" s="234"/>
      <c r="P7118" s="234"/>
      <c r="Q7118" s="7">
        <v>33819</v>
      </c>
      <c r="R7118" s="234">
        <v>0.41741099999999998</v>
      </c>
      <c r="S7118" s="234">
        <v>0.421875</v>
      </c>
      <c r="T7118" s="234">
        <v>0.40625</v>
      </c>
      <c r="U7118" s="234">
        <v>0.40848200000000001</v>
      </c>
      <c r="V7118" s="192">
        <v>0.33834700000000001</v>
      </c>
      <c r="W7118" s="234">
        <v>68544000</v>
      </c>
      <c r="X7118" s="194">
        <f t="shared" si="223"/>
        <v>-2.1391611688450708E-2</v>
      </c>
      <c r="Y7118" s="193"/>
      <c r="Z7118" s="197">
        <v>7116</v>
      </c>
    </row>
    <row r="7119" spans="1:26" ht="14.4" x14ac:dyDescent="0.3">
      <c r="A7119" s="7">
        <v>33816</v>
      </c>
      <c r="B7119" s="191">
        <v>423.92001299999998</v>
      </c>
      <c r="C7119" s="191">
        <v>424.79998799999998</v>
      </c>
      <c r="D7119" s="191">
        <v>422.459991</v>
      </c>
      <c r="E7119" s="191">
        <v>424.209991</v>
      </c>
      <c r="F7119" s="192">
        <v>424.209991</v>
      </c>
      <c r="G7119" s="191">
        <v>172920000</v>
      </c>
      <c r="H7119" s="194">
        <f t="shared" si="222"/>
        <v>6.8403942042721908E-4</v>
      </c>
      <c r="I7119" s="193"/>
      <c r="J7119" s="197">
        <v>7117</v>
      </c>
      <c r="K7119" s="234"/>
      <c r="L7119" s="234"/>
      <c r="M7119" s="234"/>
      <c r="N7119" s="234"/>
      <c r="O7119" s="234"/>
      <c r="P7119" s="234"/>
      <c r="Q7119" s="7">
        <v>33816</v>
      </c>
      <c r="R7119" s="234">
        <v>0.421875</v>
      </c>
      <c r="S7119" s="234">
        <v>0.42410700000000001</v>
      </c>
      <c r="T7119" s="234">
        <v>0.41741099999999998</v>
      </c>
      <c r="U7119" s="234">
        <v>0.41741099999999998</v>
      </c>
      <c r="V7119" s="192">
        <v>0.34574300000000002</v>
      </c>
      <c r="W7119" s="234">
        <v>90708800</v>
      </c>
      <c r="X7119" s="194">
        <f t="shared" si="223"/>
        <v>-1.0579784798534657E-2</v>
      </c>
      <c r="Y7119" s="193"/>
      <c r="Z7119" s="197">
        <v>7117</v>
      </c>
    </row>
    <row r="7120" spans="1:26" ht="14.4" x14ac:dyDescent="0.3">
      <c r="A7120" s="7">
        <v>33815</v>
      </c>
      <c r="B7120" s="191">
        <v>422.20001200000002</v>
      </c>
      <c r="C7120" s="191">
        <v>423.94000199999999</v>
      </c>
      <c r="D7120" s="191">
        <v>421.57000699999998</v>
      </c>
      <c r="E7120" s="191">
        <v>423.92001299999998</v>
      </c>
      <c r="F7120" s="192">
        <v>423.92001299999998</v>
      </c>
      <c r="G7120" s="191">
        <v>193410000</v>
      </c>
      <c r="H7120" s="194">
        <f t="shared" si="222"/>
        <v>4.002562480098064E-3</v>
      </c>
      <c r="I7120" s="193"/>
      <c r="J7120" s="197">
        <v>7118</v>
      </c>
      <c r="K7120" s="234"/>
      <c r="L7120" s="234"/>
      <c r="M7120" s="234"/>
      <c r="N7120" s="234"/>
      <c r="O7120" s="234"/>
      <c r="P7120" s="234"/>
      <c r="Q7120" s="7">
        <v>33815</v>
      </c>
      <c r="R7120" s="234">
        <v>0.421875</v>
      </c>
      <c r="S7120" s="234">
        <v>0.42410700000000001</v>
      </c>
      <c r="T7120" s="234">
        <v>0.41741099999999998</v>
      </c>
      <c r="U7120" s="234">
        <v>0.421875</v>
      </c>
      <c r="V7120" s="192">
        <v>0.34943999999999997</v>
      </c>
      <c r="W7120" s="234">
        <v>137894400</v>
      </c>
      <c r="X7120" s="194">
        <f t="shared" si="223"/>
        <v>0</v>
      </c>
      <c r="Y7120" s="193"/>
      <c r="Z7120" s="197">
        <v>7118</v>
      </c>
    </row>
    <row r="7121" spans="1:26" ht="14.4" x14ac:dyDescent="0.3">
      <c r="A7121" s="7">
        <v>33814</v>
      </c>
      <c r="B7121" s="191">
        <v>417.51998900000001</v>
      </c>
      <c r="C7121" s="191">
        <v>423.01998900000001</v>
      </c>
      <c r="D7121" s="191">
        <v>417.51998900000001</v>
      </c>
      <c r="E7121" s="191">
        <v>422.23001099999999</v>
      </c>
      <c r="F7121" s="192">
        <v>422.23001099999999</v>
      </c>
      <c r="G7121" s="191">
        <v>275850000</v>
      </c>
      <c r="H7121" s="194">
        <f t="shared" si="222"/>
        <v>1.12809497128052E-2</v>
      </c>
      <c r="I7121" s="193"/>
      <c r="J7121" s="197">
        <v>7119</v>
      </c>
      <c r="K7121" s="234"/>
      <c r="L7121" s="234"/>
      <c r="M7121" s="234"/>
      <c r="N7121" s="234"/>
      <c r="O7121" s="234"/>
      <c r="P7121" s="234"/>
      <c r="Q7121" s="7">
        <v>33814</v>
      </c>
      <c r="R7121" s="234">
        <v>0.41629500000000003</v>
      </c>
      <c r="S7121" s="234">
        <v>0.42633900000000002</v>
      </c>
      <c r="T7121" s="234">
        <v>0.41517900000000002</v>
      </c>
      <c r="U7121" s="234">
        <v>0.421875</v>
      </c>
      <c r="V7121" s="192">
        <v>0.34943999999999997</v>
      </c>
      <c r="W7121" s="234">
        <v>250768000</v>
      </c>
      <c r="X7121" s="194">
        <f t="shared" si="223"/>
        <v>1.6127062408765481E-2</v>
      </c>
      <c r="Y7121" s="193"/>
      <c r="Z7121" s="197">
        <v>7119</v>
      </c>
    </row>
    <row r="7122" spans="1:26" ht="14.4" x14ac:dyDescent="0.3">
      <c r="A7122" s="7">
        <v>33813</v>
      </c>
      <c r="B7122" s="191">
        <v>411.54998799999998</v>
      </c>
      <c r="C7122" s="191">
        <v>417.54998799999998</v>
      </c>
      <c r="D7122" s="191">
        <v>411.54998799999998</v>
      </c>
      <c r="E7122" s="191">
        <v>417.51998900000001</v>
      </c>
      <c r="F7122" s="192">
        <v>417.51998900000001</v>
      </c>
      <c r="G7122" s="191">
        <v>218060000</v>
      </c>
      <c r="H7122" s="194">
        <f t="shared" si="222"/>
        <v>1.4530737885074042E-2</v>
      </c>
      <c r="I7122" s="193"/>
      <c r="J7122" s="197">
        <v>7120</v>
      </c>
      <c r="K7122" s="234"/>
      <c r="L7122" s="234"/>
      <c r="M7122" s="234"/>
      <c r="N7122" s="234"/>
      <c r="O7122" s="234"/>
      <c r="P7122" s="234"/>
      <c r="Q7122" s="7">
        <v>33813</v>
      </c>
      <c r="R7122" s="234">
        <v>0.40625</v>
      </c>
      <c r="S7122" s="234">
        <v>0.41517900000000002</v>
      </c>
      <c r="T7122" s="234">
        <v>0.40401799999999999</v>
      </c>
      <c r="U7122" s="234">
        <v>0.41517900000000002</v>
      </c>
      <c r="V7122" s="192">
        <v>0.34389399999999998</v>
      </c>
      <c r="W7122" s="234">
        <v>134243200</v>
      </c>
      <c r="X7122" s="194">
        <f t="shared" si="223"/>
        <v>2.7625960334559507E-2</v>
      </c>
      <c r="Y7122" s="193"/>
      <c r="Z7122" s="197">
        <v>7120</v>
      </c>
    </row>
    <row r="7123" spans="1:26" ht="14.4" x14ac:dyDescent="0.3">
      <c r="A7123" s="7">
        <v>33812</v>
      </c>
      <c r="B7123" s="191">
        <v>411.60000600000001</v>
      </c>
      <c r="C7123" s="191">
        <v>412.67001299999998</v>
      </c>
      <c r="D7123" s="191">
        <v>411.26998900000001</v>
      </c>
      <c r="E7123" s="191">
        <v>411.540009</v>
      </c>
      <c r="F7123" s="192">
        <v>411.540009</v>
      </c>
      <c r="G7123" s="191">
        <v>164700000</v>
      </c>
      <c r="H7123" s="194">
        <f t="shared" si="222"/>
        <v>-1.4576530399761426E-4</v>
      </c>
      <c r="I7123" s="193"/>
      <c r="J7123" s="197">
        <v>7121</v>
      </c>
      <c r="K7123" s="234"/>
      <c r="L7123" s="234"/>
      <c r="M7123" s="234"/>
      <c r="N7123" s="234"/>
      <c r="O7123" s="234"/>
      <c r="P7123" s="234"/>
      <c r="Q7123" s="7">
        <v>33812</v>
      </c>
      <c r="R7123" s="234">
        <v>0.40848200000000001</v>
      </c>
      <c r="S7123" s="234">
        <v>0.41517900000000002</v>
      </c>
      <c r="T7123" s="234">
        <v>0.40401799999999999</v>
      </c>
      <c r="U7123" s="234">
        <v>0.40401799999999999</v>
      </c>
      <c r="V7123" s="192">
        <v>0.33464899999999997</v>
      </c>
      <c r="W7123" s="234">
        <v>2396800</v>
      </c>
      <c r="X7123" s="194">
        <f t="shared" si="223"/>
        <v>-1.3623327664315591E-2</v>
      </c>
      <c r="Y7123" s="193"/>
      <c r="Z7123" s="197">
        <v>7121</v>
      </c>
    </row>
    <row r="7124" spans="1:26" ht="14.4" x14ac:dyDescent="0.3">
      <c r="A7124" s="7">
        <v>33809</v>
      </c>
      <c r="B7124" s="191">
        <v>412.07000699999998</v>
      </c>
      <c r="C7124" s="191">
        <v>412.07000699999998</v>
      </c>
      <c r="D7124" s="191">
        <v>409.92999300000002</v>
      </c>
      <c r="E7124" s="191">
        <v>411.60000600000001</v>
      </c>
      <c r="F7124" s="192">
        <v>411.60000600000001</v>
      </c>
      <c r="G7124" s="191">
        <v>163890000</v>
      </c>
      <c r="H7124" s="194">
        <f t="shared" si="222"/>
        <v>-1.1647762937830059E-3</v>
      </c>
      <c r="I7124" s="193"/>
      <c r="J7124" s="197">
        <v>7122</v>
      </c>
      <c r="K7124" s="234"/>
      <c r="L7124" s="234"/>
      <c r="M7124" s="234"/>
      <c r="N7124" s="234"/>
      <c r="O7124" s="234"/>
      <c r="P7124" s="234"/>
      <c r="Q7124" s="7">
        <v>33809</v>
      </c>
      <c r="R7124" s="234">
        <v>0.39732099999999998</v>
      </c>
      <c r="S7124" s="234">
        <v>0.41294599999999998</v>
      </c>
      <c r="T7124" s="234">
        <v>0.39285700000000001</v>
      </c>
      <c r="U7124" s="234">
        <v>0.40959800000000002</v>
      </c>
      <c r="V7124" s="192">
        <v>0.33927099999999999</v>
      </c>
      <c r="W7124" s="234">
        <v>134971200</v>
      </c>
      <c r="X7124" s="194">
        <f t="shared" si="223"/>
        <v>2.5139673244679708E-2</v>
      </c>
      <c r="Y7124" s="193"/>
      <c r="Z7124" s="197">
        <v>7122</v>
      </c>
    </row>
    <row r="7125" spans="1:26" ht="14.4" x14ac:dyDescent="0.3">
      <c r="A7125" s="7">
        <v>33808</v>
      </c>
      <c r="B7125" s="191">
        <v>410.92999300000002</v>
      </c>
      <c r="C7125" s="191">
        <v>412.07998700000002</v>
      </c>
      <c r="D7125" s="191">
        <v>409.80999800000001</v>
      </c>
      <c r="E7125" s="191">
        <v>412.07998700000002</v>
      </c>
      <c r="F7125" s="192">
        <v>412.07998700000002</v>
      </c>
      <c r="G7125" s="191">
        <v>175490000</v>
      </c>
      <c r="H7125" s="194">
        <f t="shared" si="222"/>
        <v>2.7985156099325959E-3</v>
      </c>
      <c r="I7125" s="193"/>
      <c r="J7125" s="197">
        <v>7123</v>
      </c>
      <c r="K7125" s="234"/>
      <c r="L7125" s="234"/>
      <c r="M7125" s="234"/>
      <c r="N7125" s="234"/>
      <c r="O7125" s="234"/>
      <c r="P7125" s="234"/>
      <c r="Q7125" s="7">
        <v>33808</v>
      </c>
      <c r="R7125" s="234">
        <v>0.39732099999999998</v>
      </c>
      <c r="S7125" s="234">
        <v>0.39955400000000002</v>
      </c>
      <c r="T7125" s="234">
        <v>0.390625</v>
      </c>
      <c r="U7125" s="234">
        <v>0.39955400000000002</v>
      </c>
      <c r="V7125" s="192">
        <v>0.330951</v>
      </c>
      <c r="W7125" s="234">
        <v>171516800</v>
      </c>
      <c r="X7125" s="194">
        <f t="shared" si="223"/>
        <v>1.1297035330355034E-2</v>
      </c>
      <c r="Y7125" s="193"/>
      <c r="Z7125" s="197">
        <v>7123</v>
      </c>
    </row>
    <row r="7126" spans="1:26" ht="14.4" x14ac:dyDescent="0.3">
      <c r="A7126" s="7">
        <v>33807</v>
      </c>
      <c r="B7126" s="191">
        <v>413.73998999999998</v>
      </c>
      <c r="C7126" s="191">
        <v>413.73998999999998</v>
      </c>
      <c r="D7126" s="191">
        <v>409.95001200000002</v>
      </c>
      <c r="E7126" s="191">
        <v>410.92999300000002</v>
      </c>
      <c r="F7126" s="192">
        <v>410.92999300000002</v>
      </c>
      <c r="G7126" s="191">
        <v>190160000</v>
      </c>
      <c r="H7126" s="194">
        <f t="shared" si="222"/>
        <v>-6.8397547650871282E-3</v>
      </c>
      <c r="I7126" s="193"/>
      <c r="J7126" s="197">
        <v>7124</v>
      </c>
      <c r="K7126" s="234"/>
      <c r="L7126" s="234"/>
      <c r="M7126" s="234"/>
      <c r="N7126" s="234"/>
      <c r="O7126" s="234"/>
      <c r="P7126" s="234"/>
      <c r="Q7126" s="7">
        <v>33807</v>
      </c>
      <c r="R7126" s="234">
        <v>0.40401799999999999</v>
      </c>
      <c r="S7126" s="234">
        <v>0.40625</v>
      </c>
      <c r="T7126" s="234">
        <v>0.39285700000000001</v>
      </c>
      <c r="U7126" s="234">
        <v>0.39508900000000002</v>
      </c>
      <c r="V7126" s="192">
        <v>0.32725399999999999</v>
      </c>
      <c r="W7126" s="234">
        <v>161974400</v>
      </c>
      <c r="X7126" s="194">
        <f t="shared" si="223"/>
        <v>-3.2785867762977122E-2</v>
      </c>
      <c r="Y7126" s="193"/>
      <c r="Z7126" s="197">
        <v>7124</v>
      </c>
    </row>
    <row r="7127" spans="1:26" ht="14.4" x14ac:dyDescent="0.3">
      <c r="A7127" s="7">
        <v>33806</v>
      </c>
      <c r="B7127" s="191">
        <v>413.75</v>
      </c>
      <c r="C7127" s="191">
        <v>414.92001299999998</v>
      </c>
      <c r="D7127" s="191">
        <v>413.10000600000001</v>
      </c>
      <c r="E7127" s="191">
        <v>413.76001000000002</v>
      </c>
      <c r="F7127" s="192">
        <v>413.76001000000002</v>
      </c>
      <c r="G7127" s="191">
        <v>173760000</v>
      </c>
      <c r="H7127" s="194">
        <f t="shared" si="222"/>
        <v>2.4193353474374625E-5</v>
      </c>
      <c r="I7127" s="193"/>
      <c r="J7127" s="197">
        <v>7125</v>
      </c>
      <c r="K7127" s="234"/>
      <c r="L7127" s="234"/>
      <c r="M7127" s="234"/>
      <c r="N7127" s="234"/>
      <c r="O7127" s="234"/>
      <c r="P7127" s="234"/>
      <c r="Q7127" s="7">
        <v>33806</v>
      </c>
      <c r="R7127" s="234">
        <v>0.40625</v>
      </c>
      <c r="S7127" s="234">
        <v>0.41294599999999998</v>
      </c>
      <c r="T7127" s="234">
        <v>0.40178599999999998</v>
      </c>
      <c r="U7127" s="234">
        <v>0.40848200000000001</v>
      </c>
      <c r="V7127" s="192">
        <v>0.33834700000000001</v>
      </c>
      <c r="W7127" s="234">
        <v>131947200</v>
      </c>
      <c r="X7127" s="194">
        <f t="shared" si="223"/>
        <v>2.23477191487562E-2</v>
      </c>
      <c r="Y7127" s="193"/>
      <c r="Z7127" s="197">
        <v>7125</v>
      </c>
    </row>
    <row r="7128" spans="1:26" ht="14.4" x14ac:dyDescent="0.3">
      <c r="A7128" s="7">
        <v>33805</v>
      </c>
      <c r="B7128" s="191">
        <v>415.61999500000002</v>
      </c>
      <c r="C7128" s="191">
        <v>415.61999500000002</v>
      </c>
      <c r="D7128" s="191">
        <v>410.72000100000002</v>
      </c>
      <c r="E7128" s="191">
        <v>413.75</v>
      </c>
      <c r="F7128" s="192">
        <v>413.75</v>
      </c>
      <c r="G7128" s="191">
        <v>165760000</v>
      </c>
      <c r="H7128" s="194">
        <f t="shared" si="222"/>
        <v>-4.4992902711526598E-3</v>
      </c>
      <c r="I7128" s="193"/>
      <c r="J7128" s="197">
        <v>7126</v>
      </c>
      <c r="K7128" s="234"/>
      <c r="L7128" s="234"/>
      <c r="M7128" s="234"/>
      <c r="N7128" s="234"/>
      <c r="O7128" s="234"/>
      <c r="P7128" s="234"/>
      <c r="Q7128" s="7">
        <v>33805</v>
      </c>
      <c r="R7128" s="234">
        <v>0.39955400000000002</v>
      </c>
      <c r="S7128" s="234">
        <v>0.40401799999999999</v>
      </c>
      <c r="T7128" s="234">
        <v>0.39285700000000001</v>
      </c>
      <c r="U7128" s="234">
        <v>0.39955400000000002</v>
      </c>
      <c r="V7128" s="192">
        <v>0.330951</v>
      </c>
      <c r="W7128" s="234">
        <v>192124800</v>
      </c>
      <c r="X7128" s="194">
        <f t="shared" si="223"/>
        <v>-5.5558894230768917E-3</v>
      </c>
      <c r="Y7128" s="193"/>
      <c r="Z7128" s="197">
        <v>7126</v>
      </c>
    </row>
    <row r="7129" spans="1:26" ht="14.4" x14ac:dyDescent="0.3">
      <c r="A7129" s="7">
        <v>33802</v>
      </c>
      <c r="B7129" s="191">
        <v>417.540009</v>
      </c>
      <c r="C7129" s="191">
        <v>417.540009</v>
      </c>
      <c r="D7129" s="191">
        <v>412.959991</v>
      </c>
      <c r="E7129" s="191">
        <v>415.61999500000002</v>
      </c>
      <c r="F7129" s="192">
        <v>415.61999500000002</v>
      </c>
      <c r="G7129" s="191">
        <v>192120000</v>
      </c>
      <c r="H7129" s="194">
        <f t="shared" si="222"/>
        <v>-4.5983952642008503E-3</v>
      </c>
      <c r="I7129" s="193"/>
      <c r="J7129" s="197">
        <v>7127</v>
      </c>
      <c r="K7129" s="234"/>
      <c r="L7129" s="234"/>
      <c r="M7129" s="234"/>
      <c r="N7129" s="234"/>
      <c r="O7129" s="234"/>
      <c r="P7129" s="234"/>
      <c r="Q7129" s="7">
        <v>33802</v>
      </c>
      <c r="R7129" s="234">
        <v>0.40178599999999998</v>
      </c>
      <c r="S7129" s="234">
        <v>0.41071400000000002</v>
      </c>
      <c r="T7129" s="234">
        <v>0.39843800000000001</v>
      </c>
      <c r="U7129" s="234">
        <v>0.40178599999999998</v>
      </c>
      <c r="V7129" s="192">
        <v>0.33279999999999998</v>
      </c>
      <c r="W7129" s="234">
        <v>423640000</v>
      </c>
      <c r="X7129" s="194">
        <f t="shared" si="223"/>
        <v>-7.6924783792929469E-2</v>
      </c>
      <c r="Y7129" s="193"/>
      <c r="Z7129" s="197">
        <v>7127</v>
      </c>
    </row>
    <row r="7130" spans="1:26" ht="14.4" x14ac:dyDescent="0.3">
      <c r="A7130" s="7">
        <v>33801</v>
      </c>
      <c r="B7130" s="191">
        <v>417.040009</v>
      </c>
      <c r="C7130" s="191">
        <v>417.92999300000002</v>
      </c>
      <c r="D7130" s="191">
        <v>414.790009</v>
      </c>
      <c r="E7130" s="191">
        <v>417.540009</v>
      </c>
      <c r="F7130" s="192">
        <v>417.540009</v>
      </c>
      <c r="G7130" s="191">
        <v>206900000</v>
      </c>
      <c r="H7130" s="194">
        <f t="shared" si="222"/>
        <v>1.0549100783278102E-3</v>
      </c>
      <c r="I7130" s="193"/>
      <c r="J7130" s="197">
        <v>7128</v>
      </c>
      <c r="K7130" s="234"/>
      <c r="L7130" s="234"/>
      <c r="M7130" s="234"/>
      <c r="N7130" s="234"/>
      <c r="O7130" s="234"/>
      <c r="P7130" s="234"/>
      <c r="Q7130" s="7">
        <v>33801</v>
      </c>
      <c r="R7130" s="234">
        <v>0.42633900000000002</v>
      </c>
      <c r="S7130" s="234">
        <v>0.4375</v>
      </c>
      <c r="T7130" s="234">
        <v>0.421875</v>
      </c>
      <c r="U7130" s="234">
        <v>0.43526799999999999</v>
      </c>
      <c r="V7130" s="192">
        <v>0.36053400000000002</v>
      </c>
      <c r="W7130" s="234">
        <v>139798400</v>
      </c>
      <c r="X7130" s="194">
        <f t="shared" si="223"/>
        <v>1.5625924329623408E-2</v>
      </c>
      <c r="Y7130" s="193"/>
      <c r="Z7130" s="197">
        <v>7128</v>
      </c>
    </row>
    <row r="7131" spans="1:26" ht="14.4" x14ac:dyDescent="0.3">
      <c r="A7131" s="7">
        <v>33800</v>
      </c>
      <c r="B7131" s="191">
        <v>417.67999300000002</v>
      </c>
      <c r="C7131" s="191">
        <v>417.80999800000001</v>
      </c>
      <c r="D7131" s="191">
        <v>416.290009</v>
      </c>
      <c r="E7131" s="191">
        <v>417.10000600000001</v>
      </c>
      <c r="F7131" s="192">
        <v>417.10000600000001</v>
      </c>
      <c r="G7131" s="191">
        <v>206560000</v>
      </c>
      <c r="H7131" s="194">
        <f t="shared" si="222"/>
        <v>-1.3885917681482457E-3</v>
      </c>
      <c r="I7131" s="193"/>
      <c r="J7131" s="197">
        <v>7129</v>
      </c>
      <c r="K7131" s="234"/>
      <c r="L7131" s="234"/>
      <c r="M7131" s="234"/>
      <c r="N7131" s="234"/>
      <c r="O7131" s="234"/>
      <c r="P7131" s="234"/>
      <c r="Q7131" s="7">
        <v>33800</v>
      </c>
      <c r="R7131" s="234">
        <v>0.42410700000000001</v>
      </c>
      <c r="S7131" s="234">
        <v>0.4375</v>
      </c>
      <c r="T7131" s="234">
        <v>0.421875</v>
      </c>
      <c r="U7131" s="234">
        <v>0.42857099999999998</v>
      </c>
      <c r="V7131" s="192">
        <v>0.354987</v>
      </c>
      <c r="W7131" s="234">
        <v>174462400</v>
      </c>
      <c r="X7131" s="194">
        <f t="shared" si="223"/>
        <v>1.0526945050940904E-2</v>
      </c>
      <c r="Y7131" s="193"/>
      <c r="Z7131" s="197">
        <v>7129</v>
      </c>
    </row>
    <row r="7132" spans="1:26" ht="14.4" x14ac:dyDescent="0.3">
      <c r="A7132" s="7">
        <v>33799</v>
      </c>
      <c r="B7132" s="191">
        <v>414.85998499999999</v>
      </c>
      <c r="C7132" s="191">
        <v>417.69000199999999</v>
      </c>
      <c r="D7132" s="191">
        <v>414.32998700000002</v>
      </c>
      <c r="E7132" s="191">
        <v>417.67999300000002</v>
      </c>
      <c r="F7132" s="192">
        <v>417.67999300000002</v>
      </c>
      <c r="G7132" s="191">
        <v>195570000</v>
      </c>
      <c r="H7132" s="194">
        <f t="shared" si="222"/>
        <v>6.7732013253935302E-3</v>
      </c>
      <c r="I7132" s="193"/>
      <c r="J7132" s="197">
        <v>7130</v>
      </c>
      <c r="K7132" s="234"/>
      <c r="L7132" s="234"/>
      <c r="M7132" s="234"/>
      <c r="N7132" s="234"/>
      <c r="O7132" s="234"/>
      <c r="P7132" s="234"/>
      <c r="Q7132" s="7">
        <v>33799</v>
      </c>
      <c r="R7132" s="234">
        <v>0.41964299999999999</v>
      </c>
      <c r="S7132" s="234">
        <v>0.42857099999999998</v>
      </c>
      <c r="T7132" s="234">
        <v>0.41964299999999999</v>
      </c>
      <c r="U7132" s="234">
        <v>0.42410700000000001</v>
      </c>
      <c r="V7132" s="192">
        <v>0.35128900000000002</v>
      </c>
      <c r="W7132" s="234">
        <v>125988800</v>
      </c>
      <c r="X7132" s="194">
        <f t="shared" si="223"/>
        <v>1.0638940593974052E-2</v>
      </c>
      <c r="Y7132" s="193"/>
      <c r="Z7132" s="197">
        <v>7130</v>
      </c>
    </row>
    <row r="7133" spans="1:26" ht="14.4" x14ac:dyDescent="0.3">
      <c r="A7133" s="7">
        <v>33798</v>
      </c>
      <c r="B7133" s="191">
        <v>414.61999500000002</v>
      </c>
      <c r="C7133" s="191">
        <v>415.85998499999999</v>
      </c>
      <c r="D7133" s="191">
        <v>413.92999300000002</v>
      </c>
      <c r="E7133" s="191">
        <v>414.86999500000002</v>
      </c>
      <c r="F7133" s="192">
        <v>414.86999500000002</v>
      </c>
      <c r="G7133" s="191">
        <v>148870000</v>
      </c>
      <c r="H7133" s="194">
        <f t="shared" si="222"/>
        <v>6.0296175537795762E-4</v>
      </c>
      <c r="I7133" s="193"/>
      <c r="J7133" s="197">
        <v>7131</v>
      </c>
      <c r="K7133" s="234"/>
      <c r="L7133" s="234"/>
      <c r="M7133" s="234"/>
      <c r="N7133" s="234"/>
      <c r="O7133" s="234"/>
      <c r="P7133" s="234"/>
      <c r="Q7133" s="7">
        <v>33798</v>
      </c>
      <c r="R7133" s="234">
        <v>0.40848200000000001</v>
      </c>
      <c r="S7133" s="234">
        <v>0.42075899999999999</v>
      </c>
      <c r="T7133" s="234">
        <v>0.40401799999999999</v>
      </c>
      <c r="U7133" s="234">
        <v>0.41964299999999999</v>
      </c>
      <c r="V7133" s="192">
        <v>0.34759099999999998</v>
      </c>
      <c r="W7133" s="234">
        <v>125563200</v>
      </c>
      <c r="X7133" s="194">
        <f t="shared" si="223"/>
        <v>2.7321063878207798E-2</v>
      </c>
      <c r="Y7133" s="193"/>
      <c r="Z7133" s="197">
        <v>7131</v>
      </c>
    </row>
    <row r="7134" spans="1:26" ht="14.4" x14ac:dyDescent="0.3">
      <c r="A7134" s="7">
        <v>33795</v>
      </c>
      <c r="B7134" s="191">
        <v>414.23001099999999</v>
      </c>
      <c r="C7134" s="191">
        <v>415.88000499999998</v>
      </c>
      <c r="D7134" s="191">
        <v>413.33999599999999</v>
      </c>
      <c r="E7134" s="191">
        <v>414.61999500000002</v>
      </c>
      <c r="F7134" s="192">
        <v>414.61999500000002</v>
      </c>
      <c r="G7134" s="191">
        <v>164770000</v>
      </c>
      <c r="H7134" s="194">
        <f t="shared" si="222"/>
        <v>9.4146727577405483E-4</v>
      </c>
      <c r="I7134" s="193"/>
      <c r="J7134" s="197">
        <v>7132</v>
      </c>
      <c r="K7134" s="234"/>
      <c r="L7134" s="234"/>
      <c r="M7134" s="234"/>
      <c r="N7134" s="234"/>
      <c r="O7134" s="234"/>
      <c r="P7134" s="234"/>
      <c r="Q7134" s="7">
        <v>33795</v>
      </c>
      <c r="R7134" s="234">
        <v>0.41071400000000002</v>
      </c>
      <c r="S7134" s="234">
        <v>0.41294599999999998</v>
      </c>
      <c r="T7134" s="234">
        <v>0.40067000000000003</v>
      </c>
      <c r="U7134" s="234">
        <v>0.40848200000000001</v>
      </c>
      <c r="V7134" s="192">
        <v>0.33834700000000001</v>
      </c>
      <c r="W7134" s="234">
        <v>143796800</v>
      </c>
      <c r="X7134" s="194">
        <f t="shared" si="223"/>
        <v>-2.7234865343633272E-3</v>
      </c>
      <c r="Y7134" s="193"/>
      <c r="Z7134" s="197">
        <v>7132</v>
      </c>
    </row>
    <row r="7135" spans="1:26" ht="14.4" x14ac:dyDescent="0.3">
      <c r="A7135" s="7">
        <v>33794</v>
      </c>
      <c r="B7135" s="191">
        <v>410.27999899999998</v>
      </c>
      <c r="C7135" s="191">
        <v>414.69000199999999</v>
      </c>
      <c r="D7135" s="191">
        <v>410.26001000000002</v>
      </c>
      <c r="E7135" s="191">
        <v>414.23001099999999</v>
      </c>
      <c r="F7135" s="192">
        <v>414.23001099999999</v>
      </c>
      <c r="G7135" s="191">
        <v>207980000</v>
      </c>
      <c r="H7135" s="194">
        <f t="shared" si="222"/>
        <v>9.6276006864278452E-3</v>
      </c>
      <c r="I7135" s="193"/>
      <c r="J7135" s="197">
        <v>7133</v>
      </c>
      <c r="K7135" s="234"/>
      <c r="L7135" s="234"/>
      <c r="M7135" s="234"/>
      <c r="N7135" s="234"/>
      <c r="O7135" s="234"/>
      <c r="P7135" s="234"/>
      <c r="Q7135" s="7">
        <v>33794</v>
      </c>
      <c r="R7135" s="234">
        <v>0.41071400000000002</v>
      </c>
      <c r="S7135" s="234">
        <v>0.41517900000000002</v>
      </c>
      <c r="T7135" s="234">
        <v>0.40848200000000001</v>
      </c>
      <c r="U7135" s="234">
        <v>0.40959800000000002</v>
      </c>
      <c r="V7135" s="192">
        <v>0.33927099999999999</v>
      </c>
      <c r="W7135" s="234">
        <v>165793600</v>
      </c>
      <c r="X7135" s="194">
        <f t="shared" si="223"/>
        <v>2.7309241695655062E-3</v>
      </c>
      <c r="Y7135" s="193"/>
      <c r="Z7135" s="197">
        <v>7133</v>
      </c>
    </row>
    <row r="7136" spans="1:26" ht="14.4" x14ac:dyDescent="0.3">
      <c r="A7136" s="7">
        <v>33793</v>
      </c>
      <c r="B7136" s="191">
        <v>409.14999399999999</v>
      </c>
      <c r="C7136" s="191">
        <v>410.27999899999998</v>
      </c>
      <c r="D7136" s="191">
        <v>407.20001200000002</v>
      </c>
      <c r="E7136" s="191">
        <v>410.27999899999998</v>
      </c>
      <c r="F7136" s="192">
        <v>410.27999899999998</v>
      </c>
      <c r="G7136" s="191">
        <v>201030000</v>
      </c>
      <c r="H7136" s="194">
        <f t="shared" si="222"/>
        <v>2.7373032286898704E-3</v>
      </c>
      <c r="I7136" s="193"/>
      <c r="J7136" s="197">
        <v>7134</v>
      </c>
      <c r="K7136" s="234"/>
      <c r="L7136" s="234"/>
      <c r="M7136" s="234"/>
      <c r="N7136" s="234"/>
      <c r="O7136" s="234"/>
      <c r="P7136" s="234"/>
      <c r="Q7136" s="7">
        <v>33793</v>
      </c>
      <c r="R7136" s="234">
        <v>0.39285700000000001</v>
      </c>
      <c r="S7136" s="234">
        <v>0.40848200000000001</v>
      </c>
      <c r="T7136" s="234">
        <v>0.39285700000000001</v>
      </c>
      <c r="U7136" s="234">
        <v>0.40848200000000001</v>
      </c>
      <c r="V7136" s="192">
        <v>0.33834700000000001</v>
      </c>
      <c r="W7136" s="234">
        <v>195955200</v>
      </c>
      <c r="X7136" s="194">
        <f t="shared" si="223"/>
        <v>3.3897217451887583E-2</v>
      </c>
      <c r="Y7136" s="193"/>
      <c r="Z7136" s="197">
        <v>7134</v>
      </c>
    </row>
    <row r="7137" spans="1:26" ht="14.4" x14ac:dyDescent="0.3">
      <c r="A7137" s="7">
        <v>33792</v>
      </c>
      <c r="B7137" s="191">
        <v>413.82998700000002</v>
      </c>
      <c r="C7137" s="191">
        <v>415.32998700000002</v>
      </c>
      <c r="D7137" s="191">
        <v>408.57998700000002</v>
      </c>
      <c r="E7137" s="191">
        <v>409.16000400000001</v>
      </c>
      <c r="F7137" s="192">
        <v>409.16000400000001</v>
      </c>
      <c r="G7137" s="191">
        <v>226050000</v>
      </c>
      <c r="H7137" s="194">
        <f t="shared" si="222"/>
        <v>-1.1308699123416699E-2</v>
      </c>
      <c r="I7137" s="193"/>
      <c r="J7137" s="197">
        <v>7135</v>
      </c>
      <c r="K7137" s="234"/>
      <c r="L7137" s="234"/>
      <c r="M7137" s="234"/>
      <c r="N7137" s="234"/>
      <c r="O7137" s="234"/>
      <c r="P7137" s="234"/>
      <c r="Q7137" s="7">
        <v>33792</v>
      </c>
      <c r="R7137" s="234">
        <v>0.41294599999999998</v>
      </c>
      <c r="S7137" s="234">
        <v>0.41294599999999998</v>
      </c>
      <c r="T7137" s="234">
        <v>0.38839299999999999</v>
      </c>
      <c r="U7137" s="234">
        <v>0.39508900000000002</v>
      </c>
      <c r="V7137" s="192">
        <v>0.32725399999999999</v>
      </c>
      <c r="W7137" s="234">
        <v>207088000</v>
      </c>
      <c r="X7137" s="194">
        <f t="shared" si="223"/>
        <v>-4.324284816325337E-2</v>
      </c>
      <c r="Y7137" s="193"/>
      <c r="Z7137" s="197">
        <v>7135</v>
      </c>
    </row>
    <row r="7138" spans="1:26" ht="14.4" x14ac:dyDescent="0.3">
      <c r="A7138" s="7">
        <v>33791</v>
      </c>
      <c r="B7138" s="191">
        <v>411.76998900000001</v>
      </c>
      <c r="C7138" s="191">
        <v>413.83999599999999</v>
      </c>
      <c r="D7138" s="191">
        <v>410.459991</v>
      </c>
      <c r="E7138" s="191">
        <v>413.83999599999999</v>
      </c>
      <c r="F7138" s="192">
        <v>413.83999599999999</v>
      </c>
      <c r="G7138" s="191">
        <v>186920000</v>
      </c>
      <c r="H7138" s="194">
        <f t="shared" si="222"/>
        <v>5.0270953573548936E-3</v>
      </c>
      <c r="I7138" s="193"/>
      <c r="J7138" s="197">
        <v>7136</v>
      </c>
      <c r="K7138" s="234"/>
      <c r="L7138" s="234"/>
      <c r="M7138" s="234"/>
      <c r="N7138" s="234"/>
      <c r="O7138" s="234"/>
      <c r="P7138" s="234"/>
      <c r="Q7138" s="7">
        <v>33791</v>
      </c>
      <c r="R7138" s="234">
        <v>0.41517900000000002</v>
      </c>
      <c r="S7138" s="234">
        <v>0.41741099999999998</v>
      </c>
      <c r="T7138" s="234">
        <v>0.40625</v>
      </c>
      <c r="U7138" s="234">
        <v>0.41294599999999998</v>
      </c>
      <c r="V7138" s="192">
        <v>0.34204499999999999</v>
      </c>
      <c r="W7138" s="234">
        <v>122001600</v>
      </c>
      <c r="X7138" s="194">
        <f t="shared" si="223"/>
        <v>0</v>
      </c>
      <c r="Y7138" s="193"/>
      <c r="Z7138" s="197">
        <v>7136</v>
      </c>
    </row>
    <row r="7139" spans="1:26" ht="14.4" x14ac:dyDescent="0.3">
      <c r="A7139" s="7">
        <v>33787</v>
      </c>
      <c r="B7139" s="191">
        <v>412.88000499999998</v>
      </c>
      <c r="C7139" s="191">
        <v>415.709991</v>
      </c>
      <c r="D7139" s="191">
        <v>410.07000699999998</v>
      </c>
      <c r="E7139" s="191">
        <v>411.76998900000001</v>
      </c>
      <c r="F7139" s="192">
        <v>411.76998900000001</v>
      </c>
      <c r="G7139" s="191">
        <v>220200000</v>
      </c>
      <c r="H7139" s="194">
        <f t="shared" si="222"/>
        <v>-2.6884711939488891E-3</v>
      </c>
      <c r="I7139" s="193"/>
      <c r="J7139" s="197">
        <v>7137</v>
      </c>
      <c r="K7139" s="234"/>
      <c r="L7139" s="234"/>
      <c r="M7139" s="234"/>
      <c r="N7139" s="234"/>
      <c r="O7139" s="234"/>
      <c r="P7139" s="234"/>
      <c r="Q7139" s="7">
        <v>33787</v>
      </c>
      <c r="R7139" s="234">
        <v>0.4375</v>
      </c>
      <c r="S7139" s="234">
        <v>0.4375</v>
      </c>
      <c r="T7139" s="234">
        <v>0.40848200000000001</v>
      </c>
      <c r="U7139" s="234">
        <v>0.41294599999999998</v>
      </c>
      <c r="V7139" s="192">
        <v>0.34204499999999999</v>
      </c>
      <c r="W7139" s="234">
        <v>256648000</v>
      </c>
      <c r="X7139" s="194">
        <f t="shared" si="223"/>
        <v>-5.6122941749475061E-2</v>
      </c>
      <c r="Y7139" s="193"/>
      <c r="Z7139" s="197">
        <v>7137</v>
      </c>
    </row>
    <row r="7140" spans="1:26" ht="14.4" x14ac:dyDescent="0.3">
      <c r="A7140" s="7">
        <v>33786</v>
      </c>
      <c r="B7140" s="191">
        <v>408.20001200000002</v>
      </c>
      <c r="C7140" s="191">
        <v>412.88000499999998</v>
      </c>
      <c r="D7140" s="191">
        <v>408.20001200000002</v>
      </c>
      <c r="E7140" s="191">
        <v>412.88000499999998</v>
      </c>
      <c r="F7140" s="192">
        <v>412.88000499999998</v>
      </c>
      <c r="G7140" s="191">
        <v>214250000</v>
      </c>
      <c r="H7140" s="194">
        <f t="shared" si="222"/>
        <v>1.1613637050510663E-2</v>
      </c>
      <c r="I7140" s="193"/>
      <c r="J7140" s="197">
        <v>7138</v>
      </c>
      <c r="K7140" s="234"/>
      <c r="L7140" s="234"/>
      <c r="M7140" s="234"/>
      <c r="N7140" s="234"/>
      <c r="O7140" s="234"/>
      <c r="P7140" s="234"/>
      <c r="Q7140" s="7">
        <v>33786</v>
      </c>
      <c r="R7140" s="234">
        <v>0.42857099999999998</v>
      </c>
      <c r="S7140" s="234">
        <v>0.44196400000000002</v>
      </c>
      <c r="T7140" s="234">
        <v>0.42633900000000002</v>
      </c>
      <c r="U7140" s="234">
        <v>0.4375</v>
      </c>
      <c r="V7140" s="192">
        <v>0.36238300000000001</v>
      </c>
      <c r="W7140" s="234">
        <v>143528000</v>
      </c>
      <c r="X7140" s="194">
        <f t="shared" si="223"/>
        <v>2.0834565772831156E-2</v>
      </c>
      <c r="Y7140" s="193"/>
      <c r="Z7140" s="197">
        <v>7138</v>
      </c>
    </row>
    <row r="7141" spans="1:26" ht="14.4" x14ac:dyDescent="0.3">
      <c r="A7141" s="7">
        <v>33785</v>
      </c>
      <c r="B7141" s="191">
        <v>408.94000199999999</v>
      </c>
      <c r="C7141" s="191">
        <v>409.63000499999998</v>
      </c>
      <c r="D7141" s="191">
        <v>407.85000600000001</v>
      </c>
      <c r="E7141" s="191">
        <v>408.14001500000001</v>
      </c>
      <c r="F7141" s="192">
        <v>408.14001500000001</v>
      </c>
      <c r="G7141" s="191">
        <v>195530000</v>
      </c>
      <c r="H7141" s="194">
        <f t="shared" si="222"/>
        <v>-1.9562454054078754E-3</v>
      </c>
      <c r="I7141" s="193"/>
      <c r="J7141" s="197">
        <v>7139</v>
      </c>
      <c r="K7141" s="234"/>
      <c r="L7141" s="234"/>
      <c r="M7141" s="234"/>
      <c r="N7141" s="234"/>
      <c r="O7141" s="234"/>
      <c r="P7141" s="234"/>
      <c r="Q7141" s="7">
        <v>33785</v>
      </c>
      <c r="R7141" s="234">
        <v>0.41741099999999998</v>
      </c>
      <c r="S7141" s="234">
        <v>0.43080400000000002</v>
      </c>
      <c r="T7141" s="234">
        <v>0.41517900000000002</v>
      </c>
      <c r="U7141" s="234">
        <v>0.42857099999999998</v>
      </c>
      <c r="V7141" s="192">
        <v>0.354987</v>
      </c>
      <c r="W7141" s="234">
        <v>193345600</v>
      </c>
      <c r="X7141" s="194">
        <f t="shared" si="223"/>
        <v>2.6736622288809821E-2</v>
      </c>
      <c r="Y7141" s="193"/>
      <c r="Z7141" s="197">
        <v>7139</v>
      </c>
    </row>
    <row r="7142" spans="1:26" ht="14.4" x14ac:dyDescent="0.3">
      <c r="A7142" s="7">
        <v>33784</v>
      </c>
      <c r="B7142" s="191">
        <v>403.47000100000002</v>
      </c>
      <c r="C7142" s="191">
        <v>408.959991</v>
      </c>
      <c r="D7142" s="191">
        <v>403.47000100000002</v>
      </c>
      <c r="E7142" s="191">
        <v>408.94000199999999</v>
      </c>
      <c r="F7142" s="192">
        <v>408.94000199999999</v>
      </c>
      <c r="G7142" s="191">
        <v>176750000</v>
      </c>
      <c r="H7142" s="194">
        <f t="shared" si="222"/>
        <v>1.3607608964453266E-2</v>
      </c>
      <c r="I7142" s="193"/>
      <c r="J7142" s="197">
        <v>7140</v>
      </c>
      <c r="K7142" s="234"/>
      <c r="L7142" s="234"/>
      <c r="M7142" s="234"/>
      <c r="N7142" s="234"/>
      <c r="O7142" s="234"/>
      <c r="P7142" s="234"/>
      <c r="Q7142" s="7">
        <v>33784</v>
      </c>
      <c r="R7142" s="234">
        <v>0.40848200000000001</v>
      </c>
      <c r="S7142" s="234">
        <v>0.42075899999999999</v>
      </c>
      <c r="T7142" s="234">
        <v>0.40401799999999999</v>
      </c>
      <c r="U7142" s="234">
        <v>0.41741099999999998</v>
      </c>
      <c r="V7142" s="192">
        <v>0.34574300000000002</v>
      </c>
      <c r="W7142" s="234">
        <v>188428800</v>
      </c>
      <c r="X7142" s="194">
        <f t="shared" si="223"/>
        <v>3.315115240147154E-2</v>
      </c>
      <c r="Y7142" s="193"/>
      <c r="Z7142" s="197">
        <v>7140</v>
      </c>
    </row>
    <row r="7143" spans="1:26" ht="14.4" x14ac:dyDescent="0.3">
      <c r="A7143" s="7">
        <v>33781</v>
      </c>
      <c r="B7143" s="191">
        <v>403.11999500000002</v>
      </c>
      <c r="C7143" s="191">
        <v>403.51001000000002</v>
      </c>
      <c r="D7143" s="191">
        <v>401.94000199999999</v>
      </c>
      <c r="E7143" s="191">
        <v>403.45001200000002</v>
      </c>
      <c r="F7143" s="192">
        <v>403.45001200000002</v>
      </c>
      <c r="G7143" s="191">
        <v>154430000</v>
      </c>
      <c r="H7143" s="194">
        <f t="shared" si="222"/>
        <v>8.18656985744401E-4</v>
      </c>
      <c r="I7143" s="193"/>
      <c r="J7143" s="197">
        <v>7141</v>
      </c>
      <c r="K7143" s="234"/>
      <c r="L7143" s="234"/>
      <c r="M7143" s="234"/>
      <c r="N7143" s="234"/>
      <c r="O7143" s="234"/>
      <c r="P7143" s="234"/>
      <c r="Q7143" s="7">
        <v>33781</v>
      </c>
      <c r="R7143" s="234">
        <v>0.40848200000000001</v>
      </c>
      <c r="S7143" s="234">
        <v>0.41071400000000002</v>
      </c>
      <c r="T7143" s="234">
        <v>0.39732099999999998</v>
      </c>
      <c r="U7143" s="234">
        <v>0.40401799999999999</v>
      </c>
      <c r="V7143" s="192">
        <v>0.33464899999999997</v>
      </c>
      <c r="W7143" s="234">
        <v>110364800</v>
      </c>
      <c r="X7143" s="194">
        <f t="shared" si="223"/>
        <v>-8.2181956126157318E-3</v>
      </c>
      <c r="Y7143" s="193"/>
      <c r="Z7143" s="197">
        <v>7141</v>
      </c>
    </row>
    <row r="7144" spans="1:26" ht="14.4" x14ac:dyDescent="0.3">
      <c r="A7144" s="7">
        <v>33780</v>
      </c>
      <c r="B7144" s="191">
        <v>403.82998700000002</v>
      </c>
      <c r="C7144" s="191">
        <v>405.52999899999998</v>
      </c>
      <c r="D7144" s="191">
        <v>402.01001000000002</v>
      </c>
      <c r="E7144" s="191">
        <v>403.11999500000002</v>
      </c>
      <c r="F7144" s="192">
        <v>403.11999500000002</v>
      </c>
      <c r="G7144" s="191">
        <v>182960000</v>
      </c>
      <c r="H7144" s="194">
        <f t="shared" si="222"/>
        <v>-1.7828868045055347E-3</v>
      </c>
      <c r="I7144" s="193"/>
      <c r="J7144" s="197">
        <v>7142</v>
      </c>
      <c r="K7144" s="234"/>
      <c r="L7144" s="234"/>
      <c r="M7144" s="234"/>
      <c r="N7144" s="234"/>
      <c r="O7144" s="234"/>
      <c r="P7144" s="234"/>
      <c r="Q7144" s="7">
        <v>33780</v>
      </c>
      <c r="R7144" s="234">
        <v>0.41517900000000002</v>
      </c>
      <c r="S7144" s="234">
        <v>0.41517900000000002</v>
      </c>
      <c r="T7144" s="234">
        <v>0.40401799999999999</v>
      </c>
      <c r="U7144" s="234">
        <v>0.40736600000000001</v>
      </c>
      <c r="V7144" s="192">
        <v>0.337422</v>
      </c>
      <c r="W7144" s="234">
        <v>160608000</v>
      </c>
      <c r="X7144" s="194">
        <f t="shared" si="223"/>
        <v>-8.1541229173770369E-3</v>
      </c>
      <c r="Y7144" s="193"/>
      <c r="Z7144" s="197">
        <v>7142</v>
      </c>
    </row>
    <row r="7145" spans="1:26" ht="14.4" x14ac:dyDescent="0.3">
      <c r="A7145" s="7">
        <v>33779</v>
      </c>
      <c r="B7145" s="191">
        <v>404.04998799999998</v>
      </c>
      <c r="C7145" s="191">
        <v>404.76001000000002</v>
      </c>
      <c r="D7145" s="191">
        <v>403.26001000000002</v>
      </c>
      <c r="E7145" s="191">
        <v>403.83999599999999</v>
      </c>
      <c r="F7145" s="192">
        <v>403.83999599999999</v>
      </c>
      <c r="G7145" s="191">
        <v>193870000</v>
      </c>
      <c r="H7145" s="194">
        <f t="shared" si="222"/>
        <v>-4.9503265900583781E-4</v>
      </c>
      <c r="I7145" s="193"/>
      <c r="J7145" s="197">
        <v>7143</v>
      </c>
      <c r="K7145" s="234"/>
      <c r="L7145" s="234"/>
      <c r="M7145" s="234"/>
      <c r="N7145" s="234"/>
      <c r="O7145" s="234"/>
      <c r="P7145" s="234"/>
      <c r="Q7145" s="7">
        <v>33779</v>
      </c>
      <c r="R7145" s="234">
        <v>0.40625</v>
      </c>
      <c r="S7145" s="234">
        <v>0.41071400000000002</v>
      </c>
      <c r="T7145" s="234">
        <v>0.40401799999999999</v>
      </c>
      <c r="U7145" s="234">
        <v>0.41071400000000002</v>
      </c>
      <c r="V7145" s="192">
        <v>0.340196</v>
      </c>
      <c r="W7145" s="234">
        <v>211064000</v>
      </c>
      <c r="X7145" s="194">
        <f t="shared" si="223"/>
        <v>1.657557620073577E-2</v>
      </c>
      <c r="Y7145" s="193"/>
      <c r="Z7145" s="197">
        <v>7143</v>
      </c>
    </row>
    <row r="7146" spans="1:26" ht="14.4" x14ac:dyDescent="0.3">
      <c r="A7146" s="7">
        <v>33778</v>
      </c>
      <c r="B7146" s="191">
        <v>403.39999399999999</v>
      </c>
      <c r="C7146" s="191">
        <v>405.41000400000001</v>
      </c>
      <c r="D7146" s="191">
        <v>403.39999399999999</v>
      </c>
      <c r="E7146" s="191">
        <v>404.040009</v>
      </c>
      <c r="F7146" s="192">
        <v>404.040009</v>
      </c>
      <c r="G7146" s="191">
        <v>189190000</v>
      </c>
      <c r="H7146" s="194">
        <f t="shared" si="222"/>
        <v>1.5865518332159553E-3</v>
      </c>
      <c r="I7146" s="193"/>
      <c r="J7146" s="197">
        <v>7144</v>
      </c>
      <c r="K7146" s="234"/>
      <c r="L7146" s="234"/>
      <c r="M7146" s="234"/>
      <c r="N7146" s="234"/>
      <c r="O7146" s="234"/>
      <c r="P7146" s="234"/>
      <c r="Q7146" s="7">
        <v>33778</v>
      </c>
      <c r="R7146" s="234">
        <v>0.40178599999999998</v>
      </c>
      <c r="S7146" s="234">
        <v>0.40625</v>
      </c>
      <c r="T7146" s="234">
        <v>0.39732099999999998</v>
      </c>
      <c r="U7146" s="234">
        <v>0.40401799999999999</v>
      </c>
      <c r="V7146" s="192">
        <v>0.33464899999999997</v>
      </c>
      <c r="W7146" s="234">
        <v>311550400</v>
      </c>
      <c r="X7146" s="194">
        <f t="shared" si="223"/>
        <v>2.2597126391121224E-2</v>
      </c>
      <c r="Y7146" s="193"/>
      <c r="Z7146" s="197">
        <v>7144</v>
      </c>
    </row>
    <row r="7147" spans="1:26" ht="14.4" x14ac:dyDescent="0.3">
      <c r="A7147" s="7">
        <v>33777</v>
      </c>
      <c r="B7147" s="191">
        <v>403.64001500000001</v>
      </c>
      <c r="C7147" s="191">
        <v>403.64001500000001</v>
      </c>
      <c r="D7147" s="191">
        <v>399.92001299999998</v>
      </c>
      <c r="E7147" s="191">
        <v>403.39999399999999</v>
      </c>
      <c r="F7147" s="192">
        <v>403.39999399999999</v>
      </c>
      <c r="G7147" s="191">
        <v>169370000</v>
      </c>
      <c r="H7147" s="194">
        <f t="shared" si="222"/>
        <v>-6.6891022692832692E-4</v>
      </c>
      <c r="I7147" s="193"/>
      <c r="J7147" s="197">
        <v>7145</v>
      </c>
      <c r="K7147" s="234"/>
      <c r="L7147" s="234"/>
      <c r="M7147" s="234"/>
      <c r="N7147" s="234"/>
      <c r="O7147" s="234"/>
      <c r="P7147" s="234"/>
      <c r="Q7147" s="7">
        <v>33777</v>
      </c>
      <c r="R7147" s="234">
        <v>0.39285700000000001</v>
      </c>
      <c r="S7147" s="234">
        <v>0.39955400000000002</v>
      </c>
      <c r="T7147" s="234">
        <v>0.38169599999999998</v>
      </c>
      <c r="U7147" s="234">
        <v>0.39508900000000002</v>
      </c>
      <c r="V7147" s="192">
        <v>0.32725399999999999</v>
      </c>
      <c r="W7147" s="234">
        <v>389939200</v>
      </c>
      <c r="X7147" s="194">
        <f t="shared" si="223"/>
        <v>-1.117083797903619E-2</v>
      </c>
      <c r="Y7147" s="193"/>
      <c r="Z7147" s="197">
        <v>7145</v>
      </c>
    </row>
    <row r="7148" spans="1:26" ht="14.4" x14ac:dyDescent="0.3">
      <c r="A7148" s="7">
        <v>33774</v>
      </c>
      <c r="B7148" s="191">
        <v>400.959991</v>
      </c>
      <c r="C7148" s="191">
        <v>404.23001099999999</v>
      </c>
      <c r="D7148" s="191">
        <v>400.959991</v>
      </c>
      <c r="E7148" s="191">
        <v>403.67001299999998</v>
      </c>
      <c r="F7148" s="192">
        <v>403.67001299999998</v>
      </c>
      <c r="G7148" s="191">
        <v>233460000</v>
      </c>
      <c r="H7148" s="194">
        <f t="shared" si="222"/>
        <v>6.7588339505922947E-3</v>
      </c>
      <c r="I7148" s="193"/>
      <c r="J7148" s="197">
        <v>7146</v>
      </c>
      <c r="K7148" s="234"/>
      <c r="L7148" s="234"/>
      <c r="M7148" s="234"/>
      <c r="N7148" s="234"/>
      <c r="O7148" s="234"/>
      <c r="P7148" s="234"/>
      <c r="Q7148" s="7">
        <v>33774</v>
      </c>
      <c r="R7148" s="234">
        <v>0.41071400000000002</v>
      </c>
      <c r="S7148" s="234">
        <v>0.41071400000000002</v>
      </c>
      <c r="T7148" s="234">
        <v>0.390625</v>
      </c>
      <c r="U7148" s="234">
        <v>0.39955400000000002</v>
      </c>
      <c r="V7148" s="192">
        <v>0.330951</v>
      </c>
      <c r="W7148" s="234">
        <v>427436800</v>
      </c>
      <c r="X7148" s="194">
        <f t="shared" si="223"/>
        <v>-1.1050384133823735E-2</v>
      </c>
      <c r="Y7148" s="193"/>
      <c r="Z7148" s="197">
        <v>7146</v>
      </c>
    </row>
    <row r="7149" spans="1:26" ht="14.4" x14ac:dyDescent="0.3">
      <c r="A7149" s="7">
        <v>33773</v>
      </c>
      <c r="B7149" s="191">
        <v>402.26001000000002</v>
      </c>
      <c r="C7149" s="191">
        <v>402.67999300000002</v>
      </c>
      <c r="D7149" s="191">
        <v>400.51001000000002</v>
      </c>
      <c r="E7149" s="191">
        <v>400.959991</v>
      </c>
      <c r="F7149" s="192">
        <v>400.959991</v>
      </c>
      <c r="G7149" s="191">
        <v>225600000</v>
      </c>
      <c r="H7149" s="194">
        <f t="shared" si="222"/>
        <v>-3.2317878180334659E-3</v>
      </c>
      <c r="I7149" s="193"/>
      <c r="J7149" s="197">
        <v>7147</v>
      </c>
      <c r="K7149" s="234"/>
      <c r="L7149" s="234"/>
      <c r="M7149" s="234"/>
      <c r="N7149" s="234"/>
      <c r="O7149" s="234"/>
      <c r="P7149" s="234"/>
      <c r="Q7149" s="7">
        <v>33773</v>
      </c>
      <c r="R7149" s="234">
        <v>0.42410700000000001</v>
      </c>
      <c r="S7149" s="234">
        <v>0.4375</v>
      </c>
      <c r="T7149" s="234">
        <v>0.39955400000000002</v>
      </c>
      <c r="U7149" s="234">
        <v>0.40401799999999999</v>
      </c>
      <c r="V7149" s="192">
        <v>0.33464899999999997</v>
      </c>
      <c r="W7149" s="234">
        <v>433720000</v>
      </c>
      <c r="X7149" s="194">
        <f t="shared" si="223"/>
        <v>-4.7368406070215814E-2</v>
      </c>
      <c r="Y7149" s="193"/>
      <c r="Z7149" s="197">
        <v>7147</v>
      </c>
    </row>
    <row r="7150" spans="1:26" ht="14.4" x14ac:dyDescent="0.3">
      <c r="A7150" s="7">
        <v>33772</v>
      </c>
      <c r="B7150" s="191">
        <v>408.32998700000002</v>
      </c>
      <c r="C7150" s="191">
        <v>408.32998700000002</v>
      </c>
      <c r="D7150" s="191">
        <v>401.98001099999999</v>
      </c>
      <c r="E7150" s="191">
        <v>402.26001000000002</v>
      </c>
      <c r="F7150" s="192">
        <v>402.26001000000002</v>
      </c>
      <c r="G7150" s="191">
        <v>227760000</v>
      </c>
      <c r="H7150" s="194">
        <f t="shared" si="222"/>
        <v>-1.4841293338829595E-2</v>
      </c>
      <c r="I7150" s="193"/>
      <c r="J7150" s="197">
        <v>7148</v>
      </c>
      <c r="K7150" s="234"/>
      <c r="L7150" s="234"/>
      <c r="M7150" s="234"/>
      <c r="N7150" s="234"/>
      <c r="O7150" s="234"/>
      <c r="P7150" s="234"/>
      <c r="Q7150" s="7">
        <v>33772</v>
      </c>
      <c r="R7150" s="234">
        <v>0.4375</v>
      </c>
      <c r="S7150" s="234">
        <v>0.43973200000000001</v>
      </c>
      <c r="T7150" s="234">
        <v>0.41964299999999999</v>
      </c>
      <c r="U7150" s="234">
        <v>0.42410700000000001</v>
      </c>
      <c r="V7150" s="192">
        <v>0.35128900000000002</v>
      </c>
      <c r="W7150" s="234">
        <v>304248000</v>
      </c>
      <c r="X7150" s="194">
        <f t="shared" si="223"/>
        <v>-3.5532395650013336E-2</v>
      </c>
      <c r="Y7150" s="193"/>
      <c r="Z7150" s="197">
        <v>7148</v>
      </c>
    </row>
    <row r="7151" spans="1:26" ht="14.4" x14ac:dyDescent="0.3">
      <c r="A7151" s="7">
        <v>33771</v>
      </c>
      <c r="B7151" s="191">
        <v>410.290009</v>
      </c>
      <c r="C7151" s="191">
        <v>411.39999399999999</v>
      </c>
      <c r="D7151" s="191">
        <v>408.32000699999998</v>
      </c>
      <c r="E7151" s="191">
        <v>408.32000699999998</v>
      </c>
      <c r="F7151" s="192">
        <v>408.32000699999998</v>
      </c>
      <c r="G7151" s="191">
        <v>194400000</v>
      </c>
      <c r="H7151" s="194">
        <f t="shared" si="222"/>
        <v>-4.8014866479481402E-3</v>
      </c>
      <c r="I7151" s="193"/>
      <c r="J7151" s="197">
        <v>7149</v>
      </c>
      <c r="K7151" s="234"/>
      <c r="L7151" s="234"/>
      <c r="M7151" s="234"/>
      <c r="N7151" s="234"/>
      <c r="O7151" s="234"/>
      <c r="P7151" s="234"/>
      <c r="Q7151" s="7">
        <v>33771</v>
      </c>
      <c r="R7151" s="234">
        <v>0.46205400000000002</v>
      </c>
      <c r="S7151" s="234">
        <v>0.46428599999999998</v>
      </c>
      <c r="T7151" s="234">
        <v>0.43526799999999999</v>
      </c>
      <c r="U7151" s="234">
        <v>0.43973200000000001</v>
      </c>
      <c r="V7151" s="192">
        <v>0.36423100000000003</v>
      </c>
      <c r="W7151" s="234">
        <v>365355200</v>
      </c>
      <c r="X7151" s="194">
        <f t="shared" si="223"/>
        <v>-6.4133034936573519E-2</v>
      </c>
      <c r="Y7151" s="193"/>
      <c r="Z7151" s="197">
        <v>7149</v>
      </c>
    </row>
    <row r="7152" spans="1:26" ht="14.4" x14ac:dyDescent="0.3">
      <c r="A7152" s="7">
        <v>33770</v>
      </c>
      <c r="B7152" s="191">
        <v>409.76001000000002</v>
      </c>
      <c r="C7152" s="191">
        <v>411.67999300000002</v>
      </c>
      <c r="D7152" s="191">
        <v>408.13000499999998</v>
      </c>
      <c r="E7152" s="191">
        <v>410.290009</v>
      </c>
      <c r="F7152" s="192">
        <v>410.290009</v>
      </c>
      <c r="G7152" s="191">
        <v>164080000</v>
      </c>
      <c r="H7152" s="194">
        <f t="shared" si="222"/>
        <v>1.2934375904568511E-3</v>
      </c>
      <c r="I7152" s="193"/>
      <c r="J7152" s="197">
        <v>7150</v>
      </c>
      <c r="K7152" s="234"/>
      <c r="L7152" s="234"/>
      <c r="M7152" s="234"/>
      <c r="N7152" s="234"/>
      <c r="O7152" s="234"/>
      <c r="P7152" s="234"/>
      <c r="Q7152" s="7">
        <v>33770</v>
      </c>
      <c r="R7152" s="234">
        <v>0.48214299999999999</v>
      </c>
      <c r="S7152" s="234">
        <v>0.48214299999999999</v>
      </c>
      <c r="T7152" s="234">
        <v>0.46875</v>
      </c>
      <c r="U7152" s="234">
        <v>0.46986600000000001</v>
      </c>
      <c r="V7152" s="192">
        <v>0.38919100000000001</v>
      </c>
      <c r="W7152" s="234">
        <v>189190400</v>
      </c>
      <c r="X7152" s="194">
        <f t="shared" si="223"/>
        <v>-3.6615402133258014E-2</v>
      </c>
      <c r="Y7152" s="193"/>
      <c r="Z7152" s="197">
        <v>7150</v>
      </c>
    </row>
    <row r="7153" spans="1:26" ht="14.4" x14ac:dyDescent="0.3">
      <c r="A7153" s="7">
        <v>33767</v>
      </c>
      <c r="B7153" s="191">
        <v>409.07998700000002</v>
      </c>
      <c r="C7153" s="191">
        <v>411.85998499999999</v>
      </c>
      <c r="D7153" s="191">
        <v>409.07998700000002</v>
      </c>
      <c r="E7153" s="191">
        <v>409.76001000000002</v>
      </c>
      <c r="F7153" s="192">
        <v>409.76001000000002</v>
      </c>
      <c r="G7153" s="191">
        <v>181860000</v>
      </c>
      <c r="H7153" s="194">
        <f t="shared" si="222"/>
        <v>1.7357829625459804E-3</v>
      </c>
      <c r="I7153" s="193"/>
      <c r="J7153" s="197">
        <v>7151</v>
      </c>
      <c r="K7153" s="234"/>
      <c r="L7153" s="234"/>
      <c r="M7153" s="234"/>
      <c r="N7153" s="234"/>
      <c r="O7153" s="234"/>
      <c r="P7153" s="234"/>
      <c r="Q7153" s="7">
        <v>33767</v>
      </c>
      <c r="R7153" s="234">
        <v>0.48660700000000001</v>
      </c>
      <c r="S7153" s="234">
        <v>0.49107099999999998</v>
      </c>
      <c r="T7153" s="234">
        <v>0.484375</v>
      </c>
      <c r="U7153" s="234">
        <v>0.48772300000000002</v>
      </c>
      <c r="V7153" s="192">
        <v>0.40398299999999998</v>
      </c>
      <c r="W7153" s="234">
        <v>96510400</v>
      </c>
      <c r="X7153" s="194">
        <f t="shared" si="223"/>
        <v>1.3921934764930801E-2</v>
      </c>
      <c r="Y7153" s="193"/>
      <c r="Z7153" s="197">
        <v>7151</v>
      </c>
    </row>
    <row r="7154" spans="1:26" ht="14.4" x14ac:dyDescent="0.3">
      <c r="A7154" s="7">
        <v>33766</v>
      </c>
      <c r="B7154" s="191">
        <v>407.25</v>
      </c>
      <c r="C7154" s="191">
        <v>409.04998799999998</v>
      </c>
      <c r="D7154" s="191">
        <v>406.10998499999999</v>
      </c>
      <c r="E7154" s="191">
        <v>409.04998799999998</v>
      </c>
      <c r="F7154" s="192">
        <v>409.04998799999998</v>
      </c>
      <c r="G7154" s="191">
        <v>204780000</v>
      </c>
      <c r="H7154" s="194">
        <f t="shared" si="222"/>
        <v>4.4198600368323751E-3</v>
      </c>
      <c r="I7154" s="193"/>
      <c r="J7154" s="197">
        <v>7152</v>
      </c>
      <c r="K7154" s="234"/>
      <c r="L7154" s="234"/>
      <c r="M7154" s="234"/>
      <c r="N7154" s="234"/>
      <c r="O7154" s="234"/>
      <c r="P7154" s="234"/>
      <c r="Q7154" s="7">
        <v>33766</v>
      </c>
      <c r="R7154" s="234">
        <v>0.47991099999999998</v>
      </c>
      <c r="S7154" s="234">
        <v>0.484375</v>
      </c>
      <c r="T7154" s="234">
        <v>0.47767900000000002</v>
      </c>
      <c r="U7154" s="234">
        <v>0.48102699999999998</v>
      </c>
      <c r="V7154" s="192">
        <v>0.39843600000000001</v>
      </c>
      <c r="W7154" s="234">
        <v>140515200</v>
      </c>
      <c r="X7154" s="194">
        <f t="shared" si="223"/>
        <v>2.3269796307523794E-3</v>
      </c>
      <c r="Y7154" s="193"/>
      <c r="Z7154" s="197">
        <v>7152</v>
      </c>
    </row>
    <row r="7155" spans="1:26" ht="14.4" x14ac:dyDescent="0.3">
      <c r="A7155" s="7">
        <v>33765</v>
      </c>
      <c r="B7155" s="191">
        <v>410.05999800000001</v>
      </c>
      <c r="C7155" s="191">
        <v>410.10000600000001</v>
      </c>
      <c r="D7155" s="191">
        <v>406.80999800000001</v>
      </c>
      <c r="E7155" s="191">
        <v>407.25</v>
      </c>
      <c r="F7155" s="192">
        <v>407.25</v>
      </c>
      <c r="G7155" s="191">
        <v>210750000</v>
      </c>
      <c r="H7155" s="194">
        <f t="shared" si="222"/>
        <v>-6.8526508650083133E-3</v>
      </c>
      <c r="I7155" s="193"/>
      <c r="J7155" s="197">
        <v>7153</v>
      </c>
      <c r="K7155" s="234"/>
      <c r="L7155" s="234"/>
      <c r="M7155" s="234"/>
      <c r="N7155" s="234"/>
      <c r="O7155" s="234"/>
      <c r="P7155" s="234"/>
      <c r="Q7155" s="7">
        <v>33765</v>
      </c>
      <c r="R7155" s="234">
        <v>0.48214299999999999</v>
      </c>
      <c r="S7155" s="234">
        <v>0.48883900000000002</v>
      </c>
      <c r="T7155" s="234">
        <v>0.47767900000000002</v>
      </c>
      <c r="U7155" s="234">
        <v>0.47991099999999998</v>
      </c>
      <c r="V7155" s="192">
        <v>0.397511</v>
      </c>
      <c r="W7155" s="234">
        <v>126604800</v>
      </c>
      <c r="X7155" s="194">
        <f t="shared" si="223"/>
        <v>-4.6299078525640766E-3</v>
      </c>
      <c r="Y7155" s="193"/>
      <c r="Z7155" s="197">
        <v>7153</v>
      </c>
    </row>
    <row r="7156" spans="1:26" ht="14.4" x14ac:dyDescent="0.3">
      <c r="A7156" s="7">
        <v>33764</v>
      </c>
      <c r="B7156" s="191">
        <v>413.39999399999999</v>
      </c>
      <c r="C7156" s="191">
        <v>413.55999800000001</v>
      </c>
      <c r="D7156" s="191">
        <v>409.29998799999998</v>
      </c>
      <c r="E7156" s="191">
        <v>410.05999800000001</v>
      </c>
      <c r="F7156" s="192">
        <v>410.05999800000001</v>
      </c>
      <c r="G7156" s="191">
        <v>191170000</v>
      </c>
      <c r="H7156" s="194">
        <f t="shared" si="222"/>
        <v>-7.983324752636585E-3</v>
      </c>
      <c r="I7156" s="193"/>
      <c r="J7156" s="197">
        <v>7154</v>
      </c>
      <c r="K7156" s="234"/>
      <c r="L7156" s="234"/>
      <c r="M7156" s="234"/>
      <c r="N7156" s="234"/>
      <c r="O7156" s="234"/>
      <c r="P7156" s="234"/>
      <c r="Q7156" s="7">
        <v>33764</v>
      </c>
      <c r="R7156" s="234">
        <v>0.484375</v>
      </c>
      <c r="S7156" s="234">
        <v>0.484375</v>
      </c>
      <c r="T7156" s="234">
        <v>0.47767900000000002</v>
      </c>
      <c r="U7156" s="234">
        <v>0.48214299999999999</v>
      </c>
      <c r="V7156" s="192">
        <v>0.39935999999999999</v>
      </c>
      <c r="W7156" s="234">
        <v>101281600</v>
      </c>
      <c r="X7156" s="194">
        <f t="shared" si="223"/>
        <v>-4.6085705953754514E-3</v>
      </c>
      <c r="Y7156" s="193"/>
      <c r="Z7156" s="197">
        <v>7154</v>
      </c>
    </row>
    <row r="7157" spans="1:26" ht="14.4" x14ac:dyDescent="0.3">
      <c r="A7157" s="7">
        <v>33763</v>
      </c>
      <c r="B7157" s="191">
        <v>413.48001099999999</v>
      </c>
      <c r="C7157" s="191">
        <v>413.95001200000002</v>
      </c>
      <c r="D7157" s="191">
        <v>412.02999899999998</v>
      </c>
      <c r="E7157" s="191">
        <v>413.35998499999999</v>
      </c>
      <c r="F7157" s="192">
        <v>413.35998499999999</v>
      </c>
      <c r="G7157" s="191">
        <v>161240000</v>
      </c>
      <c r="H7157" s="194">
        <f t="shared" si="222"/>
        <v>-2.9028247268764765E-4</v>
      </c>
      <c r="I7157" s="193"/>
      <c r="J7157" s="197">
        <v>7155</v>
      </c>
      <c r="K7157" s="234"/>
      <c r="L7157" s="234"/>
      <c r="M7157" s="234"/>
      <c r="N7157" s="234"/>
      <c r="O7157" s="234"/>
      <c r="P7157" s="234"/>
      <c r="Q7157" s="7">
        <v>33763</v>
      </c>
      <c r="R7157" s="234">
        <v>0.49107099999999998</v>
      </c>
      <c r="S7157" s="234">
        <v>0.49107099999999998</v>
      </c>
      <c r="T7157" s="234">
        <v>0.48214299999999999</v>
      </c>
      <c r="U7157" s="234">
        <v>0.484375</v>
      </c>
      <c r="V7157" s="192">
        <v>0.40120899999999998</v>
      </c>
      <c r="W7157" s="234">
        <v>104339200</v>
      </c>
      <c r="X7157" s="194">
        <f t="shared" si="223"/>
        <v>-1.1388977185084468E-2</v>
      </c>
      <c r="Y7157" s="193"/>
      <c r="Z7157" s="197">
        <v>7155</v>
      </c>
    </row>
    <row r="7158" spans="1:26" ht="14.4" x14ac:dyDescent="0.3">
      <c r="A7158" s="7">
        <v>33760</v>
      </c>
      <c r="B7158" s="191">
        <v>413.26001000000002</v>
      </c>
      <c r="C7158" s="191">
        <v>413.85000600000001</v>
      </c>
      <c r="D7158" s="191">
        <v>410.97000100000002</v>
      </c>
      <c r="E7158" s="191">
        <v>413.48001099999999</v>
      </c>
      <c r="F7158" s="192">
        <v>413.48001099999999</v>
      </c>
      <c r="G7158" s="191">
        <v>199050000</v>
      </c>
      <c r="H7158" s="194">
        <f t="shared" si="222"/>
        <v>5.3235492105797486E-4</v>
      </c>
      <c r="I7158" s="193"/>
      <c r="J7158" s="197">
        <v>7156</v>
      </c>
      <c r="K7158" s="234"/>
      <c r="L7158" s="234"/>
      <c r="M7158" s="234"/>
      <c r="N7158" s="234"/>
      <c r="O7158" s="234"/>
      <c r="P7158" s="234"/>
      <c r="Q7158" s="7">
        <v>33760</v>
      </c>
      <c r="R7158" s="234">
        <v>0.48883900000000002</v>
      </c>
      <c r="S7158" s="234">
        <v>0.49330400000000002</v>
      </c>
      <c r="T7158" s="234">
        <v>0.484375</v>
      </c>
      <c r="U7158" s="234">
        <v>0.48995499999999997</v>
      </c>
      <c r="V7158" s="192">
        <v>0.405831</v>
      </c>
      <c r="W7158" s="234">
        <v>112728000</v>
      </c>
      <c r="X7158" s="194">
        <f t="shared" si="223"/>
        <v>6.8799031404908713E-3</v>
      </c>
      <c r="Y7158" s="193"/>
      <c r="Z7158" s="197">
        <v>7156</v>
      </c>
    </row>
    <row r="7159" spans="1:26" ht="14.4" x14ac:dyDescent="0.3">
      <c r="A7159" s="7">
        <v>33759</v>
      </c>
      <c r="B7159" s="191">
        <v>414.60000600000001</v>
      </c>
      <c r="C7159" s="191">
        <v>414.98001099999999</v>
      </c>
      <c r="D7159" s="191">
        <v>412.97000100000002</v>
      </c>
      <c r="E7159" s="191">
        <v>413.26001000000002</v>
      </c>
      <c r="F7159" s="192">
        <v>413.26001000000002</v>
      </c>
      <c r="G7159" s="191">
        <v>204450000</v>
      </c>
      <c r="H7159" s="194">
        <f t="shared" si="222"/>
        <v>-3.2079548779077693E-3</v>
      </c>
      <c r="I7159" s="193"/>
      <c r="J7159" s="197">
        <v>7157</v>
      </c>
      <c r="K7159" s="234"/>
      <c r="L7159" s="234"/>
      <c r="M7159" s="234"/>
      <c r="N7159" s="234"/>
      <c r="O7159" s="234"/>
      <c r="P7159" s="234"/>
      <c r="Q7159" s="7">
        <v>33759</v>
      </c>
      <c r="R7159" s="234">
        <v>0.484375</v>
      </c>
      <c r="S7159" s="234">
        <v>0.48883900000000002</v>
      </c>
      <c r="T7159" s="234">
        <v>0.47767900000000002</v>
      </c>
      <c r="U7159" s="234">
        <v>0.48660700000000001</v>
      </c>
      <c r="V7159" s="192">
        <v>0.40305800000000003</v>
      </c>
      <c r="W7159" s="234">
        <v>180152000</v>
      </c>
      <c r="X7159" s="194">
        <f t="shared" si="223"/>
        <v>6.9275641105712819E-3</v>
      </c>
      <c r="Y7159" s="193"/>
      <c r="Z7159" s="197">
        <v>7157</v>
      </c>
    </row>
    <row r="7160" spans="1:26" ht="14.4" x14ac:dyDescent="0.3">
      <c r="A7160" s="7">
        <v>33758</v>
      </c>
      <c r="B7160" s="191">
        <v>413.5</v>
      </c>
      <c r="C7160" s="191">
        <v>416.540009</v>
      </c>
      <c r="D7160" s="191">
        <v>413.040009</v>
      </c>
      <c r="E7160" s="191">
        <v>414.58999599999999</v>
      </c>
      <c r="F7160" s="192">
        <v>414.58999599999999</v>
      </c>
      <c r="G7160" s="191">
        <v>215770000</v>
      </c>
      <c r="H7160" s="194">
        <f t="shared" si="222"/>
        <v>2.63602418379682E-3</v>
      </c>
      <c r="I7160" s="193"/>
      <c r="J7160" s="197">
        <v>7158</v>
      </c>
      <c r="K7160" s="234"/>
      <c r="L7160" s="234"/>
      <c r="M7160" s="234"/>
      <c r="N7160" s="234"/>
      <c r="O7160" s="234"/>
      <c r="P7160" s="234"/>
      <c r="Q7160" s="7">
        <v>33758</v>
      </c>
      <c r="R7160" s="234">
        <v>0.50446400000000002</v>
      </c>
      <c r="S7160" s="234">
        <v>0.50446400000000002</v>
      </c>
      <c r="T7160" s="234">
        <v>0.48214299999999999</v>
      </c>
      <c r="U7160" s="234">
        <v>0.48325899999999999</v>
      </c>
      <c r="V7160" s="192">
        <v>0.400285</v>
      </c>
      <c r="W7160" s="234">
        <v>300574400</v>
      </c>
      <c r="X7160" s="194">
        <f t="shared" si="223"/>
        <v>-4.203432340390912E-2</v>
      </c>
      <c r="Y7160" s="193"/>
      <c r="Z7160" s="197">
        <v>7158</v>
      </c>
    </row>
    <row r="7161" spans="1:26" ht="14.4" x14ac:dyDescent="0.3">
      <c r="A7161" s="7">
        <v>33757</v>
      </c>
      <c r="B7161" s="191">
        <v>417.29998799999998</v>
      </c>
      <c r="C7161" s="191">
        <v>417.29998799999998</v>
      </c>
      <c r="D7161" s="191">
        <v>413.5</v>
      </c>
      <c r="E7161" s="191">
        <v>413.5</v>
      </c>
      <c r="F7161" s="192">
        <v>413.5</v>
      </c>
      <c r="G7161" s="191">
        <v>202560000</v>
      </c>
      <c r="H7161" s="194">
        <f t="shared" si="222"/>
        <v>-9.1061301444369681E-3</v>
      </c>
      <c r="I7161" s="193"/>
      <c r="J7161" s="197">
        <v>7159</v>
      </c>
      <c r="K7161" s="234"/>
      <c r="L7161" s="234"/>
      <c r="M7161" s="234"/>
      <c r="N7161" s="234"/>
      <c r="O7161" s="234"/>
      <c r="P7161" s="234"/>
      <c r="Q7161" s="7">
        <v>33757</v>
      </c>
      <c r="R7161" s="234">
        <v>0.51339299999999999</v>
      </c>
      <c r="S7161" s="234">
        <v>0.51339299999999999</v>
      </c>
      <c r="T7161" s="234">
        <v>0.50223200000000001</v>
      </c>
      <c r="U7161" s="234">
        <v>0.50446400000000002</v>
      </c>
      <c r="V7161" s="192">
        <v>0.41784900000000003</v>
      </c>
      <c r="W7161" s="234">
        <v>155680000</v>
      </c>
      <c r="X7161" s="194">
        <f t="shared" si="223"/>
        <v>-1.7392326776328841E-2</v>
      </c>
      <c r="Y7161" s="193"/>
      <c r="Z7161" s="197">
        <v>7159</v>
      </c>
    </row>
    <row r="7162" spans="1:26" ht="14.4" x14ac:dyDescent="0.3">
      <c r="A7162" s="7">
        <v>33756</v>
      </c>
      <c r="B7162" s="191">
        <v>415.35000600000001</v>
      </c>
      <c r="C7162" s="191">
        <v>417.29998799999998</v>
      </c>
      <c r="D7162" s="191">
        <v>412.44000199999999</v>
      </c>
      <c r="E7162" s="191">
        <v>417.29998799999998</v>
      </c>
      <c r="F7162" s="192">
        <v>417.29998799999998</v>
      </c>
      <c r="G7162" s="191">
        <v>180800000</v>
      </c>
      <c r="H7162" s="194">
        <f t="shared" si="222"/>
        <v>4.6947922759870558E-3</v>
      </c>
      <c r="I7162" s="193"/>
      <c r="J7162" s="197">
        <v>7160</v>
      </c>
      <c r="K7162" s="234"/>
      <c r="L7162" s="234"/>
      <c r="M7162" s="234"/>
      <c r="N7162" s="234"/>
      <c r="O7162" s="234"/>
      <c r="P7162" s="234"/>
      <c r="Q7162" s="7">
        <v>33756</v>
      </c>
      <c r="R7162" s="234">
        <v>0.51116099999999998</v>
      </c>
      <c r="S7162" s="234">
        <v>0.53125</v>
      </c>
      <c r="T7162" s="234">
        <v>0.5</v>
      </c>
      <c r="U7162" s="234">
        <v>0.51339299999999999</v>
      </c>
      <c r="V7162" s="192">
        <v>0.42524499999999998</v>
      </c>
      <c r="W7162" s="234">
        <v>248046400</v>
      </c>
      <c r="X7162" s="194">
        <f t="shared" si="223"/>
        <v>-3.5721250436509956E-2</v>
      </c>
      <c r="Y7162" s="193"/>
      <c r="Z7162" s="197">
        <v>7160</v>
      </c>
    </row>
    <row r="7163" spans="1:26" ht="14.4" x14ac:dyDescent="0.3">
      <c r="A7163" s="7">
        <v>33753</v>
      </c>
      <c r="B7163" s="191">
        <v>416.73998999999998</v>
      </c>
      <c r="C7163" s="191">
        <v>418.35998499999999</v>
      </c>
      <c r="D7163" s="191">
        <v>415.35000600000001</v>
      </c>
      <c r="E7163" s="191">
        <v>415.35000600000001</v>
      </c>
      <c r="F7163" s="192">
        <v>415.35000600000001</v>
      </c>
      <c r="G7163" s="191">
        <v>204010000</v>
      </c>
      <c r="H7163" s="194">
        <f t="shared" si="222"/>
        <v>-3.3353746541097962E-3</v>
      </c>
      <c r="I7163" s="193"/>
      <c r="J7163" s="197">
        <v>7161</v>
      </c>
      <c r="K7163" s="234"/>
      <c r="L7163" s="234"/>
      <c r="M7163" s="234"/>
      <c r="N7163" s="234"/>
      <c r="O7163" s="234"/>
      <c r="P7163" s="234"/>
      <c r="Q7163" s="7">
        <v>33753</v>
      </c>
      <c r="R7163" s="234">
        <v>0.53348200000000001</v>
      </c>
      <c r="S7163" s="234">
        <v>0.54129499999999997</v>
      </c>
      <c r="T7163" s="234">
        <v>0.53125</v>
      </c>
      <c r="U7163" s="234">
        <v>0.53348200000000001</v>
      </c>
      <c r="V7163" s="192">
        <v>0.440998</v>
      </c>
      <c r="W7163" s="234">
        <v>178248000</v>
      </c>
      <c r="X7163" s="194">
        <f t="shared" si="223"/>
        <v>4.2012692615101925E-3</v>
      </c>
      <c r="Y7163" s="193"/>
      <c r="Z7163" s="197">
        <v>7161</v>
      </c>
    </row>
    <row r="7164" spans="1:26" ht="14.4" x14ac:dyDescent="0.3">
      <c r="A7164" s="7">
        <v>33752</v>
      </c>
      <c r="B7164" s="191">
        <v>412.17001299999998</v>
      </c>
      <c r="C7164" s="191">
        <v>416.76998900000001</v>
      </c>
      <c r="D7164" s="191">
        <v>411.80999800000001</v>
      </c>
      <c r="E7164" s="191">
        <v>416.73998999999998</v>
      </c>
      <c r="F7164" s="192">
        <v>416.73998999999998</v>
      </c>
      <c r="G7164" s="191">
        <v>195300000</v>
      </c>
      <c r="H7164" s="194">
        <f t="shared" si="222"/>
        <v>1.108760185326727E-2</v>
      </c>
      <c r="I7164" s="193"/>
      <c r="J7164" s="197">
        <v>7162</v>
      </c>
      <c r="K7164" s="234"/>
      <c r="L7164" s="234"/>
      <c r="M7164" s="234"/>
      <c r="N7164" s="234"/>
      <c r="O7164" s="234"/>
      <c r="P7164" s="234"/>
      <c r="Q7164" s="7">
        <v>33752</v>
      </c>
      <c r="R7164" s="234">
        <v>0.53571400000000002</v>
      </c>
      <c r="S7164" s="234">
        <v>0.53794600000000004</v>
      </c>
      <c r="T7164" s="234">
        <v>0.52678599999999998</v>
      </c>
      <c r="U7164" s="234">
        <v>0.53125</v>
      </c>
      <c r="V7164" s="192">
        <v>0.43915300000000002</v>
      </c>
      <c r="W7164" s="234">
        <v>127243200</v>
      </c>
      <c r="X7164" s="194">
        <f t="shared" si="223"/>
        <v>-1.2449149855292092E-2</v>
      </c>
      <c r="Y7164" s="193"/>
      <c r="Z7164" s="197">
        <v>7162</v>
      </c>
    </row>
    <row r="7165" spans="1:26" ht="14.4" x14ac:dyDescent="0.3">
      <c r="A7165" s="7">
        <v>33751</v>
      </c>
      <c r="B7165" s="191">
        <v>411.41000400000001</v>
      </c>
      <c r="C7165" s="191">
        <v>412.67999300000002</v>
      </c>
      <c r="D7165" s="191">
        <v>411.05999800000001</v>
      </c>
      <c r="E7165" s="191">
        <v>412.17001299999998</v>
      </c>
      <c r="F7165" s="192">
        <v>412.17001299999998</v>
      </c>
      <c r="G7165" s="191">
        <v>182240000</v>
      </c>
      <c r="H7165" s="194">
        <f t="shared" si="222"/>
        <v>1.8473274655712265E-3</v>
      </c>
      <c r="I7165" s="193"/>
      <c r="J7165" s="197">
        <v>7163</v>
      </c>
      <c r="K7165" s="234"/>
      <c r="L7165" s="234"/>
      <c r="M7165" s="234"/>
      <c r="N7165" s="234"/>
      <c r="O7165" s="234"/>
      <c r="P7165" s="234"/>
      <c r="Q7165" s="7">
        <v>33751</v>
      </c>
      <c r="R7165" s="234">
        <v>0.52901799999999999</v>
      </c>
      <c r="S7165" s="234">
        <v>0.53794600000000004</v>
      </c>
      <c r="T7165" s="234">
        <v>0.52678599999999998</v>
      </c>
      <c r="U7165" s="234">
        <v>0.53794600000000004</v>
      </c>
      <c r="V7165" s="192">
        <v>0.444689</v>
      </c>
      <c r="W7165" s="234">
        <v>154089600</v>
      </c>
      <c r="X7165" s="194">
        <f t="shared" si="223"/>
        <v>1.6878264289699768E-2</v>
      </c>
      <c r="Y7165" s="193"/>
      <c r="Z7165" s="197">
        <v>7163</v>
      </c>
    </row>
    <row r="7166" spans="1:26" ht="14.4" x14ac:dyDescent="0.3">
      <c r="A7166" s="7">
        <v>33750</v>
      </c>
      <c r="B7166" s="191">
        <v>414.01998900000001</v>
      </c>
      <c r="C7166" s="191">
        <v>414.01998900000001</v>
      </c>
      <c r="D7166" s="191">
        <v>410.23001099999999</v>
      </c>
      <c r="E7166" s="191">
        <v>411.41000400000001</v>
      </c>
      <c r="F7166" s="192">
        <v>411.41000400000001</v>
      </c>
      <c r="G7166" s="191">
        <v>197700000</v>
      </c>
      <c r="H7166" s="194">
        <f t="shared" si="222"/>
        <v>-6.3040072202890539E-3</v>
      </c>
      <c r="I7166" s="193"/>
      <c r="J7166" s="197">
        <v>7164</v>
      </c>
      <c r="K7166" s="234"/>
      <c r="L7166" s="234"/>
      <c r="M7166" s="234"/>
      <c r="N7166" s="234"/>
      <c r="O7166" s="234"/>
      <c r="P7166" s="234"/>
      <c r="Q7166" s="7">
        <v>33750</v>
      </c>
      <c r="R7166" s="234">
        <v>0.53125</v>
      </c>
      <c r="S7166" s="234">
        <v>0.53348200000000001</v>
      </c>
      <c r="T7166" s="234">
        <v>0.52455399999999996</v>
      </c>
      <c r="U7166" s="234">
        <v>0.52901799999999999</v>
      </c>
      <c r="V7166" s="192">
        <v>0.43730799999999997</v>
      </c>
      <c r="W7166" s="234">
        <v>95614400</v>
      </c>
      <c r="X7166" s="194">
        <f t="shared" si="223"/>
        <v>-4.2012692615103183E-3</v>
      </c>
      <c r="Y7166" s="193"/>
      <c r="Z7166" s="197">
        <v>7164</v>
      </c>
    </row>
    <row r="7167" spans="1:26" ht="14.4" x14ac:dyDescent="0.3">
      <c r="A7167" s="7">
        <v>33746</v>
      </c>
      <c r="B7167" s="191">
        <v>412.60998499999999</v>
      </c>
      <c r="C7167" s="191">
        <v>414.82000699999998</v>
      </c>
      <c r="D7167" s="191">
        <v>412.60000600000001</v>
      </c>
      <c r="E7167" s="191">
        <v>414.01998900000001</v>
      </c>
      <c r="F7167" s="192">
        <v>414.01998900000001</v>
      </c>
      <c r="G7167" s="191">
        <v>146710000</v>
      </c>
      <c r="H7167" s="194">
        <f t="shared" si="222"/>
        <v>3.4415486654161657E-3</v>
      </c>
      <c r="I7167" s="193"/>
      <c r="J7167" s="197">
        <v>7165</v>
      </c>
      <c r="K7167" s="234"/>
      <c r="L7167" s="234"/>
      <c r="M7167" s="234"/>
      <c r="N7167" s="234"/>
      <c r="O7167" s="234"/>
      <c r="P7167" s="234"/>
      <c r="Q7167" s="7">
        <v>33746</v>
      </c>
      <c r="R7167" s="234">
        <v>0.52678599999999998</v>
      </c>
      <c r="S7167" s="234">
        <v>0.53348200000000001</v>
      </c>
      <c r="T7167" s="234">
        <v>0.52678599999999998</v>
      </c>
      <c r="U7167" s="234">
        <v>0.53125</v>
      </c>
      <c r="V7167" s="192">
        <v>0.43915300000000002</v>
      </c>
      <c r="W7167" s="234">
        <v>46468800</v>
      </c>
      <c r="X7167" s="194">
        <f t="shared" si="223"/>
        <v>6.3407167049355836E-3</v>
      </c>
      <c r="Y7167" s="193"/>
      <c r="Z7167" s="197">
        <v>7165</v>
      </c>
    </row>
    <row r="7168" spans="1:26" ht="14.4" x14ac:dyDescent="0.3">
      <c r="A7168" s="7">
        <v>33745</v>
      </c>
      <c r="B7168" s="191">
        <v>415.39999399999999</v>
      </c>
      <c r="C7168" s="191">
        <v>415.41000400000001</v>
      </c>
      <c r="D7168" s="191">
        <v>411.57000699999998</v>
      </c>
      <c r="E7168" s="191">
        <v>412.60000600000001</v>
      </c>
      <c r="F7168" s="192">
        <v>412.60000600000001</v>
      </c>
      <c r="G7168" s="191">
        <v>184860000</v>
      </c>
      <c r="H7168" s="194">
        <f t="shared" si="222"/>
        <v>-6.716601023739094E-3</v>
      </c>
      <c r="I7168" s="193"/>
      <c r="J7168" s="197">
        <v>7166</v>
      </c>
      <c r="K7168" s="234"/>
      <c r="L7168" s="234"/>
      <c r="M7168" s="234"/>
      <c r="N7168" s="234"/>
      <c r="O7168" s="234"/>
      <c r="P7168" s="234"/>
      <c r="Q7168" s="7">
        <v>33745</v>
      </c>
      <c r="R7168" s="234">
        <v>0.53794600000000004</v>
      </c>
      <c r="S7168" s="234">
        <v>0.53794600000000004</v>
      </c>
      <c r="T7168" s="234">
        <v>0.52455399999999996</v>
      </c>
      <c r="U7168" s="234">
        <v>0.52790199999999998</v>
      </c>
      <c r="V7168" s="192">
        <v>0.436386</v>
      </c>
      <c r="W7168" s="234">
        <v>137692800</v>
      </c>
      <c r="X7168" s="194">
        <f t="shared" si="223"/>
        <v>-1.4583013431366393E-2</v>
      </c>
      <c r="Y7168" s="193"/>
      <c r="Z7168" s="197">
        <v>7166</v>
      </c>
    </row>
    <row r="7169" spans="1:26" ht="14.4" x14ac:dyDescent="0.3">
      <c r="A7169" s="7">
        <v>33744</v>
      </c>
      <c r="B7169" s="191">
        <v>416.36999500000002</v>
      </c>
      <c r="C7169" s="191">
        <v>416.82998700000002</v>
      </c>
      <c r="D7169" s="191">
        <v>415.36999500000002</v>
      </c>
      <c r="E7169" s="191">
        <v>415.39001500000001</v>
      </c>
      <c r="F7169" s="192">
        <v>415.39001500000001</v>
      </c>
      <c r="G7169" s="191">
        <v>198180000</v>
      </c>
      <c r="H7169" s="194">
        <f t="shared" si="222"/>
        <v>-2.3536278112451688E-3</v>
      </c>
      <c r="I7169" s="193"/>
      <c r="J7169" s="197">
        <v>7167</v>
      </c>
      <c r="K7169" s="234"/>
      <c r="L7169" s="234"/>
      <c r="M7169" s="234"/>
      <c r="N7169" s="234"/>
      <c r="O7169" s="234"/>
      <c r="P7169" s="234"/>
      <c r="Q7169" s="7">
        <v>33744</v>
      </c>
      <c r="R7169" s="234">
        <v>0.53348200000000001</v>
      </c>
      <c r="S7169" s="234">
        <v>0.53794600000000004</v>
      </c>
      <c r="T7169" s="234">
        <v>0.52901799999999999</v>
      </c>
      <c r="U7169" s="234">
        <v>0.53571400000000002</v>
      </c>
      <c r="V7169" s="192">
        <v>0.44284400000000002</v>
      </c>
      <c r="W7169" s="234">
        <v>173208000</v>
      </c>
      <c r="X7169" s="194">
        <f t="shared" si="223"/>
        <v>1.0526411869539202E-2</v>
      </c>
      <c r="Y7169" s="193"/>
      <c r="Z7169" s="197">
        <v>7167</v>
      </c>
    </row>
    <row r="7170" spans="1:26" ht="14.4" x14ac:dyDescent="0.3">
      <c r="A7170" s="7">
        <v>33743</v>
      </c>
      <c r="B7170" s="191">
        <v>412.82000699999998</v>
      </c>
      <c r="C7170" s="191">
        <v>416.51001000000002</v>
      </c>
      <c r="D7170" s="191">
        <v>412.26001000000002</v>
      </c>
      <c r="E7170" s="191">
        <v>416.36999500000002</v>
      </c>
      <c r="F7170" s="192">
        <v>416.36999500000002</v>
      </c>
      <c r="G7170" s="191">
        <v>187130000</v>
      </c>
      <c r="H7170" s="194">
        <f t="shared" si="222"/>
        <v>8.6238148718481619E-3</v>
      </c>
      <c r="I7170" s="193"/>
      <c r="J7170" s="197">
        <v>7168</v>
      </c>
      <c r="K7170" s="234"/>
      <c r="L7170" s="234"/>
      <c r="M7170" s="234"/>
      <c r="N7170" s="234"/>
      <c r="O7170" s="234"/>
      <c r="P7170" s="234"/>
      <c r="Q7170" s="7">
        <v>33743</v>
      </c>
      <c r="R7170" s="234">
        <v>0.54241099999999998</v>
      </c>
      <c r="S7170" s="234">
        <v>0.54241099999999998</v>
      </c>
      <c r="T7170" s="234">
        <v>0.52678599999999998</v>
      </c>
      <c r="U7170" s="234">
        <v>0.53013399999999999</v>
      </c>
      <c r="V7170" s="192">
        <v>0.43823099999999998</v>
      </c>
      <c r="W7170" s="234">
        <v>131678400</v>
      </c>
      <c r="X7170" s="194">
        <f t="shared" si="223"/>
        <v>-1.6561530123807532E-2</v>
      </c>
      <c r="Y7170" s="193"/>
      <c r="Z7170" s="197">
        <v>7168</v>
      </c>
    </row>
    <row r="7171" spans="1:26" ht="14.4" x14ac:dyDescent="0.3">
      <c r="A7171" s="7">
        <v>33742</v>
      </c>
      <c r="B7171" s="191">
        <v>410.13000499999998</v>
      </c>
      <c r="C7171" s="191">
        <v>413.33999599999999</v>
      </c>
      <c r="D7171" s="191">
        <v>410.13000499999998</v>
      </c>
      <c r="E7171" s="191">
        <v>412.80999800000001</v>
      </c>
      <c r="F7171" s="192">
        <v>412.80999800000001</v>
      </c>
      <c r="G7171" s="191">
        <v>151380000</v>
      </c>
      <c r="H7171" s="194">
        <f t="shared" si="222"/>
        <v>6.6326953267107306E-3</v>
      </c>
      <c r="I7171" s="193"/>
      <c r="J7171" s="197">
        <v>7169</v>
      </c>
      <c r="K7171" s="234"/>
      <c r="L7171" s="234"/>
      <c r="M7171" s="234"/>
      <c r="N7171" s="234"/>
      <c r="O7171" s="234"/>
      <c r="P7171" s="234"/>
      <c r="Q7171" s="7">
        <v>33742</v>
      </c>
      <c r="R7171" s="234">
        <v>0.54910700000000001</v>
      </c>
      <c r="S7171" s="234">
        <v>0.54910700000000001</v>
      </c>
      <c r="T7171" s="234">
        <v>0.53571400000000002</v>
      </c>
      <c r="U7171" s="234">
        <v>0.53906299999999996</v>
      </c>
      <c r="V7171" s="192">
        <v>0.44561099999999998</v>
      </c>
      <c r="W7171" s="234">
        <v>129091200</v>
      </c>
      <c r="X7171" s="194">
        <f t="shared" si="223"/>
        <v>-4.1255360850316666E-3</v>
      </c>
      <c r="Y7171" s="193"/>
      <c r="Z7171" s="197">
        <v>7169</v>
      </c>
    </row>
    <row r="7172" spans="1:26" ht="14.4" x14ac:dyDescent="0.3">
      <c r="A7172" s="7">
        <v>33739</v>
      </c>
      <c r="B7172" s="191">
        <v>413.14001500000001</v>
      </c>
      <c r="C7172" s="191">
        <v>413.14001500000001</v>
      </c>
      <c r="D7172" s="191">
        <v>409.85000600000001</v>
      </c>
      <c r="E7172" s="191">
        <v>410.08999599999999</v>
      </c>
      <c r="F7172" s="192">
        <v>410.08999599999999</v>
      </c>
      <c r="G7172" s="191">
        <v>192740000</v>
      </c>
      <c r="H7172" s="194">
        <f t="shared" ref="H7172:H7235" si="224">(F7172-F7173)/F7173</f>
        <v>-7.3825310772669172E-3</v>
      </c>
      <c r="I7172" s="193"/>
      <c r="J7172" s="197">
        <v>7170</v>
      </c>
      <c r="K7172" s="234"/>
      <c r="L7172" s="234"/>
      <c r="M7172" s="234"/>
      <c r="N7172" s="234"/>
      <c r="O7172" s="234"/>
      <c r="P7172" s="234"/>
      <c r="Q7172" s="7">
        <v>33739</v>
      </c>
      <c r="R7172" s="234">
        <v>0.54464299999999999</v>
      </c>
      <c r="S7172" s="234">
        <v>0.546875</v>
      </c>
      <c r="T7172" s="234">
        <v>0.54017899999999996</v>
      </c>
      <c r="U7172" s="234">
        <v>0.54129499999999997</v>
      </c>
      <c r="V7172" s="192">
        <v>0.44745699999999999</v>
      </c>
      <c r="W7172" s="234">
        <v>121307200</v>
      </c>
      <c r="X7172" s="194">
        <f t="shared" ref="X7172:X7235" si="225">(V7172-V7173)/V7173</f>
        <v>-1.2218758830178042E-2</v>
      </c>
      <c r="Y7172" s="193"/>
      <c r="Z7172" s="197">
        <v>7170</v>
      </c>
    </row>
    <row r="7173" spans="1:26" ht="14.4" x14ac:dyDescent="0.3">
      <c r="A7173" s="7">
        <v>33738</v>
      </c>
      <c r="B7173" s="191">
        <v>416.45001200000002</v>
      </c>
      <c r="C7173" s="191">
        <v>416.51998900000001</v>
      </c>
      <c r="D7173" s="191">
        <v>411.82000699999998</v>
      </c>
      <c r="E7173" s="191">
        <v>413.14001500000001</v>
      </c>
      <c r="F7173" s="192">
        <v>413.14001500000001</v>
      </c>
      <c r="G7173" s="191">
        <v>189150000</v>
      </c>
      <c r="H7173" s="194">
        <f t="shared" si="224"/>
        <v>-7.9481255964041365E-3</v>
      </c>
      <c r="I7173" s="193"/>
      <c r="J7173" s="197">
        <v>7171</v>
      </c>
      <c r="K7173" s="234"/>
      <c r="L7173" s="234"/>
      <c r="M7173" s="234"/>
      <c r="N7173" s="234"/>
      <c r="O7173" s="234"/>
      <c r="P7173" s="234"/>
      <c r="Q7173" s="7">
        <v>33738</v>
      </c>
      <c r="R7173" s="234">
        <v>0.56026799999999999</v>
      </c>
      <c r="S7173" s="234">
        <v>0.5625</v>
      </c>
      <c r="T7173" s="234">
        <v>0.53794600000000004</v>
      </c>
      <c r="U7173" s="234">
        <v>0.54799100000000001</v>
      </c>
      <c r="V7173" s="192">
        <v>0.45299200000000001</v>
      </c>
      <c r="W7173" s="234">
        <v>156923200</v>
      </c>
      <c r="X7173" s="194">
        <f t="shared" si="225"/>
        <v>-2.1913412977905257E-2</v>
      </c>
      <c r="Y7173" s="193"/>
      <c r="Z7173" s="197">
        <v>7171</v>
      </c>
    </row>
    <row r="7174" spans="1:26" ht="14.4" x14ac:dyDescent="0.3">
      <c r="A7174" s="7">
        <v>33737</v>
      </c>
      <c r="B7174" s="191">
        <v>416.290009</v>
      </c>
      <c r="C7174" s="191">
        <v>417.040009</v>
      </c>
      <c r="D7174" s="191">
        <v>415.85998499999999</v>
      </c>
      <c r="E7174" s="191">
        <v>416.45001200000002</v>
      </c>
      <c r="F7174" s="192">
        <v>416.45001200000002</v>
      </c>
      <c r="G7174" s="191">
        <v>175850000</v>
      </c>
      <c r="H7174" s="194">
        <f t="shared" si="224"/>
        <v>3.8435464830004467E-4</v>
      </c>
      <c r="I7174" s="193"/>
      <c r="J7174" s="197">
        <v>7172</v>
      </c>
      <c r="K7174" s="234"/>
      <c r="L7174" s="234"/>
      <c r="M7174" s="234"/>
      <c r="N7174" s="234"/>
      <c r="O7174" s="234"/>
      <c r="P7174" s="234"/>
      <c r="Q7174" s="7">
        <v>33737</v>
      </c>
      <c r="R7174" s="234">
        <v>0.55803599999999998</v>
      </c>
      <c r="S7174" s="234">
        <v>0.56473200000000001</v>
      </c>
      <c r="T7174" s="234">
        <v>0.55580399999999996</v>
      </c>
      <c r="U7174" s="234">
        <v>0.56026799999999999</v>
      </c>
      <c r="V7174" s="192">
        <v>0.46314100000000002</v>
      </c>
      <c r="W7174" s="234">
        <v>97473600</v>
      </c>
      <c r="X7174" s="194">
        <f t="shared" si="225"/>
        <v>8.0335183371422342E-3</v>
      </c>
      <c r="Y7174" s="193"/>
      <c r="Z7174" s="197">
        <v>7172</v>
      </c>
    </row>
    <row r="7175" spans="1:26" ht="14.4" x14ac:dyDescent="0.3">
      <c r="A7175" s="7">
        <v>33736</v>
      </c>
      <c r="B7175" s="191">
        <v>418.48998999999998</v>
      </c>
      <c r="C7175" s="191">
        <v>418.67999300000002</v>
      </c>
      <c r="D7175" s="191">
        <v>414.69000199999999</v>
      </c>
      <c r="E7175" s="191">
        <v>416.290009</v>
      </c>
      <c r="F7175" s="192">
        <v>416.290009</v>
      </c>
      <c r="G7175" s="191">
        <v>192870000</v>
      </c>
      <c r="H7175" s="194">
        <f t="shared" si="224"/>
        <v>-5.2569501124745659E-3</v>
      </c>
      <c r="I7175" s="193"/>
      <c r="J7175" s="197">
        <v>7173</v>
      </c>
      <c r="K7175" s="234"/>
      <c r="L7175" s="234"/>
      <c r="M7175" s="234"/>
      <c r="N7175" s="234"/>
      <c r="O7175" s="234"/>
      <c r="P7175" s="234"/>
      <c r="Q7175" s="7">
        <v>33736</v>
      </c>
      <c r="R7175" s="234">
        <v>0.55580399999999996</v>
      </c>
      <c r="S7175" s="234">
        <v>0.5625</v>
      </c>
      <c r="T7175" s="234">
        <v>0.55133900000000002</v>
      </c>
      <c r="U7175" s="234">
        <v>0.55580399999999996</v>
      </c>
      <c r="V7175" s="192">
        <v>0.45945000000000003</v>
      </c>
      <c r="W7175" s="234">
        <v>77044800</v>
      </c>
      <c r="X7175" s="194">
        <f t="shared" si="225"/>
        <v>0</v>
      </c>
      <c r="Y7175" s="193"/>
      <c r="Z7175" s="197">
        <v>7173</v>
      </c>
    </row>
    <row r="7176" spans="1:26" ht="14.4" x14ac:dyDescent="0.3">
      <c r="A7176" s="7">
        <v>33735</v>
      </c>
      <c r="B7176" s="191">
        <v>416.04998799999998</v>
      </c>
      <c r="C7176" s="191">
        <v>418.75</v>
      </c>
      <c r="D7176" s="191">
        <v>416.04998799999998</v>
      </c>
      <c r="E7176" s="191">
        <v>418.48998999999998</v>
      </c>
      <c r="F7176" s="192">
        <v>418.48998999999998</v>
      </c>
      <c r="G7176" s="191">
        <v>155730000</v>
      </c>
      <c r="H7176" s="194">
        <f t="shared" si="224"/>
        <v>5.8646847022622503E-3</v>
      </c>
      <c r="I7176" s="193"/>
      <c r="J7176" s="197">
        <v>7174</v>
      </c>
      <c r="K7176" s="234"/>
      <c r="L7176" s="234"/>
      <c r="M7176" s="234"/>
      <c r="N7176" s="234"/>
      <c r="O7176" s="234"/>
      <c r="P7176" s="234"/>
      <c r="Q7176" s="7">
        <v>33735</v>
      </c>
      <c r="R7176" s="234">
        <v>0.55357100000000004</v>
      </c>
      <c r="S7176" s="234">
        <v>0.56026799999999999</v>
      </c>
      <c r="T7176" s="234">
        <v>0.54910700000000001</v>
      </c>
      <c r="U7176" s="234">
        <v>0.55580399999999996</v>
      </c>
      <c r="V7176" s="192">
        <v>0.45945000000000003</v>
      </c>
      <c r="W7176" s="234">
        <v>90899200</v>
      </c>
      <c r="X7176" s="194">
        <f t="shared" si="225"/>
        <v>4.031861539974522E-3</v>
      </c>
      <c r="Y7176" s="193"/>
      <c r="Z7176" s="197">
        <v>7174</v>
      </c>
    </row>
    <row r="7177" spans="1:26" ht="14.4" x14ac:dyDescent="0.3">
      <c r="A7177" s="7">
        <v>33732</v>
      </c>
      <c r="B7177" s="191">
        <v>415.86999500000002</v>
      </c>
      <c r="C7177" s="191">
        <v>416.85000600000001</v>
      </c>
      <c r="D7177" s="191">
        <v>414.41000400000001</v>
      </c>
      <c r="E7177" s="191">
        <v>416.04998799999998</v>
      </c>
      <c r="F7177" s="192">
        <v>416.04998799999998</v>
      </c>
      <c r="G7177" s="191">
        <v>168720000</v>
      </c>
      <c r="H7177" s="194">
        <f t="shared" si="224"/>
        <v>4.808993558123869E-4</v>
      </c>
      <c r="I7177" s="193"/>
      <c r="J7177" s="197">
        <v>7175</v>
      </c>
      <c r="K7177" s="234"/>
      <c r="L7177" s="234"/>
      <c r="M7177" s="234"/>
      <c r="N7177" s="234"/>
      <c r="O7177" s="234"/>
      <c r="P7177" s="234"/>
      <c r="Q7177" s="7">
        <v>33732</v>
      </c>
      <c r="R7177" s="234">
        <v>0.54910700000000001</v>
      </c>
      <c r="S7177" s="234">
        <v>0.56138399999999999</v>
      </c>
      <c r="T7177" s="234">
        <v>0.54464299999999999</v>
      </c>
      <c r="U7177" s="234">
        <v>0.55357100000000004</v>
      </c>
      <c r="V7177" s="192">
        <v>0.45760499999999998</v>
      </c>
      <c r="W7177" s="234">
        <v>198699200</v>
      </c>
      <c r="X7177" s="194">
        <f t="shared" si="225"/>
        <v>2.0576342781441496E-2</v>
      </c>
      <c r="Y7177" s="193"/>
      <c r="Z7177" s="197">
        <v>7175</v>
      </c>
    </row>
    <row r="7178" spans="1:26" ht="14.4" x14ac:dyDescent="0.3">
      <c r="A7178" s="7">
        <v>33731</v>
      </c>
      <c r="B7178" s="191">
        <v>416.790009</v>
      </c>
      <c r="C7178" s="191">
        <v>416.83999599999999</v>
      </c>
      <c r="D7178" s="191">
        <v>415.38000499999998</v>
      </c>
      <c r="E7178" s="191">
        <v>415.85000600000001</v>
      </c>
      <c r="F7178" s="192">
        <v>415.85000600000001</v>
      </c>
      <c r="G7178" s="191">
        <v>168980000</v>
      </c>
      <c r="H7178" s="194">
        <f t="shared" si="224"/>
        <v>-2.2553395707716932E-3</v>
      </c>
      <c r="I7178" s="193"/>
      <c r="J7178" s="197">
        <v>7176</v>
      </c>
      <c r="K7178" s="234"/>
      <c r="L7178" s="234"/>
      <c r="M7178" s="234"/>
      <c r="N7178" s="234"/>
      <c r="O7178" s="234"/>
      <c r="P7178" s="234"/>
      <c r="Q7178" s="7">
        <v>33731</v>
      </c>
      <c r="R7178" s="234">
        <v>0.54910700000000001</v>
      </c>
      <c r="S7178" s="234">
        <v>0.55580399999999996</v>
      </c>
      <c r="T7178" s="234">
        <v>0.54017899999999996</v>
      </c>
      <c r="U7178" s="234">
        <v>0.54241099999999998</v>
      </c>
      <c r="V7178" s="192">
        <v>0.44837900000000003</v>
      </c>
      <c r="W7178" s="234">
        <v>172356800</v>
      </c>
      <c r="X7178" s="194">
        <f t="shared" si="225"/>
        <v>-1.619492715464273E-2</v>
      </c>
      <c r="Y7178" s="193"/>
      <c r="Z7178" s="197">
        <v>7176</v>
      </c>
    </row>
    <row r="7179" spans="1:26" ht="14.4" x14ac:dyDescent="0.3">
      <c r="A7179" s="7">
        <v>33730</v>
      </c>
      <c r="B7179" s="191">
        <v>416.83999599999999</v>
      </c>
      <c r="C7179" s="191">
        <v>418.48001099999999</v>
      </c>
      <c r="D7179" s="191">
        <v>416.39999399999999</v>
      </c>
      <c r="E7179" s="191">
        <v>416.790009</v>
      </c>
      <c r="F7179" s="192">
        <v>416.790009</v>
      </c>
      <c r="G7179" s="191">
        <v>199950000</v>
      </c>
      <c r="H7179" s="194">
        <f t="shared" si="224"/>
        <v>-1.1991891488260006E-4</v>
      </c>
      <c r="I7179" s="193"/>
      <c r="J7179" s="197">
        <v>7177</v>
      </c>
      <c r="K7179" s="234"/>
      <c r="L7179" s="234"/>
      <c r="M7179" s="234"/>
      <c r="N7179" s="234"/>
      <c r="O7179" s="234"/>
      <c r="P7179" s="234"/>
      <c r="Q7179" s="7">
        <v>33730</v>
      </c>
      <c r="R7179" s="234">
        <v>0.54241099999999998</v>
      </c>
      <c r="S7179" s="234">
        <v>0.55468799999999996</v>
      </c>
      <c r="T7179" s="234">
        <v>0.54017899999999996</v>
      </c>
      <c r="U7179" s="234">
        <v>0.55133900000000002</v>
      </c>
      <c r="V7179" s="192">
        <v>0.45576</v>
      </c>
      <c r="W7179" s="234">
        <v>177990400</v>
      </c>
      <c r="X7179" s="194">
        <f t="shared" si="225"/>
        <v>2.0661360613077644E-2</v>
      </c>
      <c r="Y7179" s="193"/>
      <c r="Z7179" s="197">
        <v>7177</v>
      </c>
    </row>
    <row r="7180" spans="1:26" ht="14.4" x14ac:dyDescent="0.3">
      <c r="A7180" s="7">
        <v>33729</v>
      </c>
      <c r="B7180" s="191">
        <v>416.91000400000001</v>
      </c>
      <c r="C7180" s="191">
        <v>418.52999899999998</v>
      </c>
      <c r="D7180" s="191">
        <v>415.76998900000001</v>
      </c>
      <c r="E7180" s="191">
        <v>416.83999599999999</v>
      </c>
      <c r="F7180" s="192">
        <v>416.83999599999999</v>
      </c>
      <c r="G7180" s="191">
        <v>200550000</v>
      </c>
      <c r="H7180" s="194">
        <f t="shared" si="224"/>
        <v>-1.6792113244667984E-4</v>
      </c>
      <c r="I7180" s="193"/>
      <c r="J7180" s="197">
        <v>7178</v>
      </c>
      <c r="K7180" s="234"/>
      <c r="L7180" s="234"/>
      <c r="M7180" s="234"/>
      <c r="N7180" s="234"/>
      <c r="O7180" s="234"/>
      <c r="P7180" s="234"/>
      <c r="Q7180" s="7">
        <v>33729</v>
      </c>
      <c r="R7180" s="234">
        <v>0.54017899999999996</v>
      </c>
      <c r="S7180" s="234">
        <v>0.54129499999999997</v>
      </c>
      <c r="T7180" s="234">
        <v>0.53125</v>
      </c>
      <c r="U7180" s="234">
        <v>0.54017899999999996</v>
      </c>
      <c r="V7180" s="192">
        <v>0.44653399999999999</v>
      </c>
      <c r="W7180" s="234">
        <v>180084800</v>
      </c>
      <c r="X7180" s="194">
        <f t="shared" si="225"/>
        <v>0</v>
      </c>
      <c r="Y7180" s="193"/>
      <c r="Z7180" s="197">
        <v>7178</v>
      </c>
    </row>
    <row r="7181" spans="1:26" ht="14.4" x14ac:dyDescent="0.3">
      <c r="A7181" s="7">
        <v>33728</v>
      </c>
      <c r="B7181" s="191">
        <v>412.540009</v>
      </c>
      <c r="C7181" s="191">
        <v>417.83999599999999</v>
      </c>
      <c r="D7181" s="191">
        <v>412.540009</v>
      </c>
      <c r="E7181" s="191">
        <v>416.91000400000001</v>
      </c>
      <c r="F7181" s="192">
        <v>416.91000400000001</v>
      </c>
      <c r="G7181" s="191">
        <v>174540000</v>
      </c>
      <c r="H7181" s="194">
        <f t="shared" si="224"/>
        <v>1.0617421789003132E-2</v>
      </c>
      <c r="I7181" s="193"/>
      <c r="J7181" s="197">
        <v>7179</v>
      </c>
      <c r="K7181" s="234"/>
      <c r="L7181" s="234"/>
      <c r="M7181" s="234"/>
      <c r="N7181" s="234"/>
      <c r="O7181" s="234"/>
      <c r="P7181" s="234"/>
      <c r="Q7181" s="7">
        <v>33728</v>
      </c>
      <c r="R7181" s="234">
        <v>0.53125</v>
      </c>
      <c r="S7181" s="234">
        <v>0.546875</v>
      </c>
      <c r="T7181" s="234">
        <v>0.52901799999999999</v>
      </c>
      <c r="U7181" s="234">
        <v>0.54017899999999996</v>
      </c>
      <c r="V7181" s="192">
        <v>0.44653399999999999</v>
      </c>
      <c r="W7181" s="234">
        <v>123233600</v>
      </c>
      <c r="X7181" s="194">
        <f t="shared" si="225"/>
        <v>2.1097258682667621E-2</v>
      </c>
      <c r="Y7181" s="193"/>
      <c r="Z7181" s="197">
        <v>7179</v>
      </c>
    </row>
    <row r="7182" spans="1:26" ht="14.4" x14ac:dyDescent="0.3">
      <c r="A7182" s="7">
        <v>33725</v>
      </c>
      <c r="B7182" s="191">
        <v>414.95001200000002</v>
      </c>
      <c r="C7182" s="191">
        <v>415.209991</v>
      </c>
      <c r="D7182" s="191">
        <v>409.86999500000002</v>
      </c>
      <c r="E7182" s="191">
        <v>412.52999899999998</v>
      </c>
      <c r="F7182" s="192">
        <v>412.52999899999998</v>
      </c>
      <c r="G7182" s="191">
        <v>177390000</v>
      </c>
      <c r="H7182" s="194">
        <f t="shared" si="224"/>
        <v>-5.8320591155930366E-3</v>
      </c>
      <c r="I7182" s="193"/>
      <c r="J7182" s="197">
        <v>7180</v>
      </c>
      <c r="K7182" s="234"/>
      <c r="L7182" s="234"/>
      <c r="M7182" s="234"/>
      <c r="N7182" s="234"/>
      <c r="O7182" s="234"/>
      <c r="P7182" s="234"/>
      <c r="Q7182" s="7">
        <v>33725</v>
      </c>
      <c r="R7182" s="234">
        <v>0.53571400000000002</v>
      </c>
      <c r="S7182" s="234">
        <v>0.54241099999999998</v>
      </c>
      <c r="T7182" s="234">
        <v>0.52008900000000002</v>
      </c>
      <c r="U7182" s="234">
        <v>0.52901799999999999</v>
      </c>
      <c r="V7182" s="192">
        <v>0.43730799999999997</v>
      </c>
      <c r="W7182" s="234">
        <v>134377600</v>
      </c>
      <c r="X7182" s="194">
        <f t="shared" si="225"/>
        <v>-1.4552714719018625E-2</v>
      </c>
      <c r="Y7182" s="193"/>
      <c r="Z7182" s="197">
        <v>7180</v>
      </c>
    </row>
    <row r="7183" spans="1:26" ht="14.4" x14ac:dyDescent="0.3">
      <c r="A7183" s="7">
        <v>33724</v>
      </c>
      <c r="B7183" s="191">
        <v>412.01998900000001</v>
      </c>
      <c r="C7183" s="191">
        <v>414.95001200000002</v>
      </c>
      <c r="D7183" s="191">
        <v>412.01998900000001</v>
      </c>
      <c r="E7183" s="191">
        <v>414.95001200000002</v>
      </c>
      <c r="F7183" s="192">
        <v>414.95001200000002</v>
      </c>
      <c r="G7183" s="191">
        <v>223590000</v>
      </c>
      <c r="H7183" s="194">
        <f t="shared" si="224"/>
        <v>7.1113612888330175E-3</v>
      </c>
      <c r="I7183" s="193"/>
      <c r="J7183" s="197">
        <v>7181</v>
      </c>
      <c r="K7183" s="234"/>
      <c r="L7183" s="234"/>
      <c r="M7183" s="234"/>
      <c r="N7183" s="234"/>
      <c r="O7183" s="234"/>
      <c r="P7183" s="234"/>
      <c r="Q7183" s="7">
        <v>33724</v>
      </c>
      <c r="R7183" s="234">
        <v>0.51116099999999998</v>
      </c>
      <c r="S7183" s="234">
        <v>0.53794600000000004</v>
      </c>
      <c r="T7183" s="234">
        <v>0.50446400000000002</v>
      </c>
      <c r="U7183" s="234">
        <v>0.53683000000000003</v>
      </c>
      <c r="V7183" s="192">
        <v>0.44376599999999999</v>
      </c>
      <c r="W7183" s="234">
        <v>260265600</v>
      </c>
      <c r="X7183" s="194">
        <f t="shared" si="225"/>
        <v>5.4822653564755984E-2</v>
      </c>
      <c r="Y7183" s="193"/>
      <c r="Z7183" s="197">
        <v>7181</v>
      </c>
    </row>
    <row r="7184" spans="1:26" ht="14.4" x14ac:dyDescent="0.3">
      <c r="A7184" s="7">
        <v>33723</v>
      </c>
      <c r="B7184" s="191">
        <v>409.10998499999999</v>
      </c>
      <c r="C7184" s="191">
        <v>412.30999800000001</v>
      </c>
      <c r="D7184" s="191">
        <v>409.10998499999999</v>
      </c>
      <c r="E7184" s="191">
        <v>412.01998900000001</v>
      </c>
      <c r="F7184" s="192">
        <v>412.01998900000001</v>
      </c>
      <c r="G7184" s="191">
        <v>206780000</v>
      </c>
      <c r="H7184" s="194">
        <f t="shared" si="224"/>
        <v>7.1130114313881021E-3</v>
      </c>
      <c r="I7184" s="193"/>
      <c r="J7184" s="197">
        <v>7182</v>
      </c>
      <c r="K7184" s="234"/>
      <c r="L7184" s="234"/>
      <c r="M7184" s="234"/>
      <c r="N7184" s="234"/>
      <c r="O7184" s="234"/>
      <c r="P7184" s="234"/>
      <c r="Q7184" s="7">
        <v>33723</v>
      </c>
      <c r="R7184" s="234">
        <v>0.484375</v>
      </c>
      <c r="S7184" s="234">
        <v>0.50892899999999996</v>
      </c>
      <c r="T7184" s="234">
        <v>0.484375</v>
      </c>
      <c r="U7184" s="234">
        <v>0.50892899999999996</v>
      </c>
      <c r="V7184" s="192">
        <v>0.42070200000000002</v>
      </c>
      <c r="W7184" s="234">
        <v>198900800</v>
      </c>
      <c r="X7184" s="194">
        <f t="shared" si="225"/>
        <v>5.0693799262744726E-2</v>
      </c>
      <c r="Y7184" s="193"/>
      <c r="Z7184" s="197">
        <v>7182</v>
      </c>
    </row>
    <row r="7185" spans="1:26" ht="14.4" x14ac:dyDescent="0.3">
      <c r="A7185" s="7">
        <v>33722</v>
      </c>
      <c r="B7185" s="191">
        <v>408.45001200000002</v>
      </c>
      <c r="C7185" s="191">
        <v>409.69000199999999</v>
      </c>
      <c r="D7185" s="191">
        <v>406.32998700000002</v>
      </c>
      <c r="E7185" s="191">
        <v>409.10998499999999</v>
      </c>
      <c r="F7185" s="192">
        <v>409.10998499999999</v>
      </c>
      <c r="G7185" s="191">
        <v>189220000</v>
      </c>
      <c r="H7185" s="194">
        <f t="shared" si="224"/>
        <v>1.6157987039059738E-3</v>
      </c>
      <c r="I7185" s="193"/>
      <c r="J7185" s="197">
        <v>7183</v>
      </c>
      <c r="K7185" s="234"/>
      <c r="L7185" s="234"/>
      <c r="M7185" s="234"/>
      <c r="N7185" s="234"/>
      <c r="O7185" s="234"/>
      <c r="P7185" s="234"/>
      <c r="Q7185" s="7">
        <v>33722</v>
      </c>
      <c r="R7185" s="234">
        <v>0.49330400000000002</v>
      </c>
      <c r="S7185" s="234">
        <v>0.49776799999999999</v>
      </c>
      <c r="T7185" s="234">
        <v>0.47321400000000002</v>
      </c>
      <c r="U7185" s="234">
        <v>0.484375</v>
      </c>
      <c r="V7185" s="192">
        <v>0.40040399999999998</v>
      </c>
      <c r="W7185" s="234">
        <v>174126400</v>
      </c>
      <c r="X7185" s="194">
        <f t="shared" si="225"/>
        <v>-2.6908009215604375E-2</v>
      </c>
      <c r="Y7185" s="193"/>
      <c r="Z7185" s="197">
        <v>7183</v>
      </c>
    </row>
    <row r="7186" spans="1:26" ht="14.4" x14ac:dyDescent="0.3">
      <c r="A7186" s="7">
        <v>33721</v>
      </c>
      <c r="B7186" s="191">
        <v>409.02999899999998</v>
      </c>
      <c r="C7186" s="191">
        <v>409.60000600000001</v>
      </c>
      <c r="D7186" s="191">
        <v>407.64001500000001</v>
      </c>
      <c r="E7186" s="191">
        <v>408.45001200000002</v>
      </c>
      <c r="F7186" s="192">
        <v>408.45001200000002</v>
      </c>
      <c r="G7186" s="191">
        <v>172900000</v>
      </c>
      <c r="H7186" s="194">
        <f t="shared" si="224"/>
        <v>-1.3935186918211824E-3</v>
      </c>
      <c r="I7186" s="193"/>
      <c r="J7186" s="197">
        <v>7184</v>
      </c>
      <c r="K7186" s="234"/>
      <c r="L7186" s="234"/>
      <c r="M7186" s="234"/>
      <c r="N7186" s="234"/>
      <c r="O7186" s="234"/>
      <c r="P7186" s="234"/>
      <c r="Q7186" s="7">
        <v>33721</v>
      </c>
      <c r="R7186" s="234">
        <v>0.5</v>
      </c>
      <c r="S7186" s="234">
        <v>0.50223200000000001</v>
      </c>
      <c r="T7186" s="234">
        <v>0.49107099999999998</v>
      </c>
      <c r="U7186" s="234">
        <v>0.49776799999999999</v>
      </c>
      <c r="V7186" s="192">
        <v>0.41147600000000001</v>
      </c>
      <c r="W7186" s="234">
        <v>140268800</v>
      </c>
      <c r="X7186" s="194">
        <f t="shared" si="225"/>
        <v>-1.3273031167043583E-2</v>
      </c>
      <c r="Y7186" s="193"/>
      <c r="Z7186" s="197">
        <v>7184</v>
      </c>
    </row>
    <row r="7187" spans="1:26" ht="14.4" x14ac:dyDescent="0.3">
      <c r="A7187" s="7">
        <v>33718</v>
      </c>
      <c r="B7187" s="191">
        <v>411.60000600000001</v>
      </c>
      <c r="C7187" s="191">
        <v>412.48001099999999</v>
      </c>
      <c r="D7187" s="191">
        <v>408.73998999999998</v>
      </c>
      <c r="E7187" s="191">
        <v>409.01998900000001</v>
      </c>
      <c r="F7187" s="192">
        <v>409.01998900000001</v>
      </c>
      <c r="G7187" s="191">
        <v>199310000</v>
      </c>
      <c r="H7187" s="194">
        <f t="shared" si="224"/>
        <v>-6.2682627852051051E-3</v>
      </c>
      <c r="I7187" s="193"/>
      <c r="J7187" s="197">
        <v>7185</v>
      </c>
      <c r="K7187" s="234"/>
      <c r="L7187" s="234"/>
      <c r="M7187" s="234"/>
      <c r="N7187" s="234"/>
      <c r="O7187" s="234"/>
      <c r="P7187" s="234"/>
      <c r="Q7187" s="7">
        <v>33718</v>
      </c>
      <c r="R7187" s="234">
        <v>0.50892899999999996</v>
      </c>
      <c r="S7187" s="234">
        <v>0.52008900000000002</v>
      </c>
      <c r="T7187" s="234">
        <v>0.5</v>
      </c>
      <c r="U7187" s="234">
        <v>0.50446400000000002</v>
      </c>
      <c r="V7187" s="192">
        <v>0.41701100000000002</v>
      </c>
      <c r="W7187" s="234">
        <v>98280000</v>
      </c>
      <c r="X7187" s="194">
        <f t="shared" si="225"/>
        <v>-8.7734310747274794E-3</v>
      </c>
      <c r="Y7187" s="193"/>
      <c r="Z7187" s="197">
        <v>7185</v>
      </c>
    </row>
    <row r="7188" spans="1:26" ht="14.4" x14ac:dyDescent="0.3">
      <c r="A7188" s="7">
        <v>33717</v>
      </c>
      <c r="B7188" s="191">
        <v>409.80999800000001</v>
      </c>
      <c r="C7188" s="191">
        <v>411.60000600000001</v>
      </c>
      <c r="D7188" s="191">
        <v>406.85998499999999</v>
      </c>
      <c r="E7188" s="191">
        <v>411.60000600000001</v>
      </c>
      <c r="F7188" s="192">
        <v>411.60000600000001</v>
      </c>
      <c r="G7188" s="191">
        <v>235860000</v>
      </c>
      <c r="H7188" s="194">
        <f t="shared" si="224"/>
        <v>4.3678973395861369E-3</v>
      </c>
      <c r="I7188" s="193"/>
      <c r="J7188" s="197">
        <v>7186</v>
      </c>
      <c r="K7188" s="234"/>
      <c r="L7188" s="234"/>
      <c r="M7188" s="234"/>
      <c r="N7188" s="234"/>
      <c r="O7188" s="234"/>
      <c r="P7188" s="234"/>
      <c r="Q7188" s="7">
        <v>33717</v>
      </c>
      <c r="R7188" s="234">
        <v>0.51339299999999999</v>
      </c>
      <c r="S7188" s="234">
        <v>0.52008900000000002</v>
      </c>
      <c r="T7188" s="234">
        <v>0.5</v>
      </c>
      <c r="U7188" s="234">
        <v>0.50892899999999996</v>
      </c>
      <c r="V7188" s="192">
        <v>0.42070200000000002</v>
      </c>
      <c r="W7188" s="234">
        <v>182817600</v>
      </c>
      <c r="X7188" s="194">
        <f t="shared" si="225"/>
        <v>-1.0846078788662469E-2</v>
      </c>
      <c r="Y7188" s="193"/>
      <c r="Z7188" s="197">
        <v>7186</v>
      </c>
    </row>
    <row r="7189" spans="1:26" ht="14.4" x14ac:dyDescent="0.3">
      <c r="A7189" s="7">
        <v>33716</v>
      </c>
      <c r="B7189" s="191">
        <v>410.26001000000002</v>
      </c>
      <c r="C7189" s="191">
        <v>411.29998799999998</v>
      </c>
      <c r="D7189" s="191">
        <v>409.23001099999999</v>
      </c>
      <c r="E7189" s="191">
        <v>409.80999800000001</v>
      </c>
      <c r="F7189" s="192">
        <v>409.80999800000001</v>
      </c>
      <c r="G7189" s="191">
        <v>218850000</v>
      </c>
      <c r="H7189" s="194">
        <f t="shared" si="224"/>
        <v>-1.0968946254352578E-3</v>
      </c>
      <c r="I7189" s="193"/>
      <c r="J7189" s="197">
        <v>7187</v>
      </c>
      <c r="K7189" s="234"/>
      <c r="L7189" s="234"/>
      <c r="M7189" s="234"/>
      <c r="N7189" s="234"/>
      <c r="O7189" s="234"/>
      <c r="P7189" s="234"/>
      <c r="Q7189" s="7">
        <v>33716</v>
      </c>
      <c r="R7189" s="234">
        <v>0.50223200000000001</v>
      </c>
      <c r="S7189" s="234">
        <v>0.51785700000000001</v>
      </c>
      <c r="T7189" s="234">
        <v>0.50223200000000001</v>
      </c>
      <c r="U7189" s="234">
        <v>0.51450899999999999</v>
      </c>
      <c r="V7189" s="192">
        <v>0.425315</v>
      </c>
      <c r="W7189" s="234">
        <v>171528000</v>
      </c>
      <c r="X7189" s="194">
        <f t="shared" si="225"/>
        <v>2.4445643429375285E-2</v>
      </c>
      <c r="Y7189" s="193"/>
      <c r="Z7189" s="197">
        <v>7187</v>
      </c>
    </row>
    <row r="7190" spans="1:26" ht="14.4" x14ac:dyDescent="0.3">
      <c r="A7190" s="7">
        <v>33715</v>
      </c>
      <c r="B7190" s="191">
        <v>410.16000400000001</v>
      </c>
      <c r="C7190" s="191">
        <v>411.08999599999999</v>
      </c>
      <c r="D7190" s="191">
        <v>408.20001200000002</v>
      </c>
      <c r="E7190" s="191">
        <v>410.26001000000002</v>
      </c>
      <c r="F7190" s="192">
        <v>410.26001000000002</v>
      </c>
      <c r="G7190" s="191">
        <v>214460000</v>
      </c>
      <c r="H7190" s="194">
        <f t="shared" si="224"/>
        <v>1.9507777406392905E-4</v>
      </c>
      <c r="I7190" s="193"/>
      <c r="J7190" s="197">
        <v>7188</v>
      </c>
      <c r="K7190" s="234"/>
      <c r="L7190" s="234"/>
      <c r="M7190" s="234"/>
      <c r="N7190" s="234"/>
      <c r="O7190" s="234"/>
      <c r="P7190" s="234"/>
      <c r="Q7190" s="7">
        <v>33715</v>
      </c>
      <c r="R7190" s="234">
        <v>0.50892899999999996</v>
      </c>
      <c r="S7190" s="234">
        <v>0.51116099999999998</v>
      </c>
      <c r="T7190" s="234">
        <v>0.5</v>
      </c>
      <c r="U7190" s="234">
        <v>0.50223200000000001</v>
      </c>
      <c r="V7190" s="192">
        <v>0.41516599999999998</v>
      </c>
      <c r="W7190" s="234">
        <v>180364800</v>
      </c>
      <c r="X7190" s="194">
        <f t="shared" si="225"/>
        <v>-8.8097102584182314E-3</v>
      </c>
      <c r="Y7190" s="193"/>
      <c r="Z7190" s="197">
        <v>7188</v>
      </c>
    </row>
    <row r="7191" spans="1:26" ht="14.4" x14ac:dyDescent="0.3">
      <c r="A7191" s="7">
        <v>33714</v>
      </c>
      <c r="B7191" s="191">
        <v>416.04998799999998</v>
      </c>
      <c r="C7191" s="191">
        <v>416.04998799999998</v>
      </c>
      <c r="D7191" s="191">
        <v>407.92999300000002</v>
      </c>
      <c r="E7191" s="191">
        <v>410.17999300000002</v>
      </c>
      <c r="F7191" s="192">
        <v>410.17999300000002</v>
      </c>
      <c r="G7191" s="191">
        <v>191980000</v>
      </c>
      <c r="H7191" s="194">
        <f t="shared" si="224"/>
        <v>-1.4085222270053295E-2</v>
      </c>
      <c r="I7191" s="193"/>
      <c r="J7191" s="197">
        <v>7189</v>
      </c>
      <c r="K7191" s="234"/>
      <c r="L7191" s="234"/>
      <c r="M7191" s="234"/>
      <c r="N7191" s="234"/>
      <c r="O7191" s="234"/>
      <c r="P7191" s="234"/>
      <c r="Q7191" s="7">
        <v>33714</v>
      </c>
      <c r="R7191" s="234">
        <v>0.52678599999999998</v>
      </c>
      <c r="S7191" s="234">
        <v>0.52678599999999998</v>
      </c>
      <c r="T7191" s="234">
        <v>0.5</v>
      </c>
      <c r="U7191" s="234">
        <v>0.50669600000000004</v>
      </c>
      <c r="V7191" s="192">
        <v>0.41885600000000001</v>
      </c>
      <c r="W7191" s="234">
        <v>206046400</v>
      </c>
      <c r="X7191" s="194">
        <f t="shared" si="225"/>
        <v>-3.8136420315847692E-2</v>
      </c>
      <c r="Y7191" s="193"/>
      <c r="Z7191" s="197">
        <v>7189</v>
      </c>
    </row>
    <row r="7192" spans="1:26" ht="14.4" x14ac:dyDescent="0.3">
      <c r="A7192" s="7">
        <v>33710</v>
      </c>
      <c r="B7192" s="191">
        <v>416.27999899999998</v>
      </c>
      <c r="C7192" s="191">
        <v>416.27999899999998</v>
      </c>
      <c r="D7192" s="191">
        <v>413.39999399999999</v>
      </c>
      <c r="E7192" s="191">
        <v>416.040009</v>
      </c>
      <c r="F7192" s="192">
        <v>416.040009</v>
      </c>
      <c r="G7192" s="191">
        <v>233230000</v>
      </c>
      <c r="H7192" s="194">
        <f t="shared" si="224"/>
        <v>-5.7651100359490848E-4</v>
      </c>
      <c r="I7192" s="193"/>
      <c r="J7192" s="197">
        <v>7190</v>
      </c>
      <c r="K7192" s="234"/>
      <c r="L7192" s="234"/>
      <c r="M7192" s="234"/>
      <c r="N7192" s="234"/>
      <c r="O7192" s="234"/>
      <c r="P7192" s="234"/>
      <c r="Q7192" s="7">
        <v>33710</v>
      </c>
      <c r="R7192" s="234">
        <v>0.53794600000000004</v>
      </c>
      <c r="S7192" s="234">
        <v>0.54241099999999998</v>
      </c>
      <c r="T7192" s="234">
        <v>0.52232100000000004</v>
      </c>
      <c r="U7192" s="234">
        <v>0.52678599999999998</v>
      </c>
      <c r="V7192" s="192">
        <v>0.43546299999999999</v>
      </c>
      <c r="W7192" s="234">
        <v>258686400</v>
      </c>
      <c r="X7192" s="194">
        <f t="shared" si="225"/>
        <v>-2.4793184841467836E-2</v>
      </c>
      <c r="Y7192" s="193"/>
      <c r="Z7192" s="197">
        <v>7190</v>
      </c>
    </row>
    <row r="7193" spans="1:26" ht="14.4" x14ac:dyDescent="0.3">
      <c r="A7193" s="7">
        <v>33709</v>
      </c>
      <c r="B7193" s="191">
        <v>412.39001500000001</v>
      </c>
      <c r="C7193" s="191">
        <v>416.27999899999998</v>
      </c>
      <c r="D7193" s="191">
        <v>412.39001500000001</v>
      </c>
      <c r="E7193" s="191">
        <v>416.27999899999998</v>
      </c>
      <c r="F7193" s="192">
        <v>416.27999899999998</v>
      </c>
      <c r="G7193" s="191">
        <v>229710000</v>
      </c>
      <c r="H7193" s="194">
        <f t="shared" si="224"/>
        <v>9.4327793072292738E-3</v>
      </c>
      <c r="I7193" s="193"/>
      <c r="J7193" s="197">
        <v>7191</v>
      </c>
      <c r="K7193" s="234"/>
      <c r="L7193" s="234"/>
      <c r="M7193" s="234"/>
      <c r="N7193" s="234"/>
      <c r="O7193" s="234"/>
      <c r="P7193" s="234"/>
      <c r="Q7193" s="7">
        <v>33709</v>
      </c>
      <c r="R7193" s="234">
        <v>0.51785700000000001</v>
      </c>
      <c r="S7193" s="234">
        <v>0.54352699999999998</v>
      </c>
      <c r="T7193" s="234">
        <v>0.51339299999999999</v>
      </c>
      <c r="U7193" s="234">
        <v>0.54017899999999996</v>
      </c>
      <c r="V7193" s="192">
        <v>0.44653399999999999</v>
      </c>
      <c r="W7193" s="234">
        <v>217358400</v>
      </c>
      <c r="X7193" s="194">
        <f t="shared" si="225"/>
        <v>2.97865863501976E-2</v>
      </c>
      <c r="Y7193" s="193"/>
      <c r="Z7193" s="197">
        <v>7191</v>
      </c>
    </row>
    <row r="7194" spans="1:26" ht="14.4" x14ac:dyDescent="0.3">
      <c r="A7194" s="7">
        <v>33708</v>
      </c>
      <c r="B7194" s="191">
        <v>406.07998700000002</v>
      </c>
      <c r="C7194" s="191">
        <v>413.85998499999999</v>
      </c>
      <c r="D7194" s="191">
        <v>406.07998700000002</v>
      </c>
      <c r="E7194" s="191">
        <v>412.39001500000001</v>
      </c>
      <c r="F7194" s="192">
        <v>412.39001500000001</v>
      </c>
      <c r="G7194" s="191">
        <v>231130000</v>
      </c>
      <c r="H7194" s="194">
        <f t="shared" si="224"/>
        <v>1.5538879536065362E-2</v>
      </c>
      <c r="I7194" s="193"/>
      <c r="J7194" s="197">
        <v>7192</v>
      </c>
      <c r="K7194" s="234"/>
      <c r="L7194" s="234"/>
      <c r="M7194" s="234"/>
      <c r="N7194" s="234"/>
      <c r="O7194" s="234"/>
      <c r="P7194" s="234"/>
      <c r="Q7194" s="7">
        <v>33708</v>
      </c>
      <c r="R7194" s="234">
        <v>0.515625</v>
      </c>
      <c r="S7194" s="234">
        <v>0.52901799999999999</v>
      </c>
      <c r="T7194" s="234">
        <v>0.51116099999999998</v>
      </c>
      <c r="U7194" s="234">
        <v>0.52455399999999996</v>
      </c>
      <c r="V7194" s="192">
        <v>0.433618</v>
      </c>
      <c r="W7194" s="234">
        <v>144401600</v>
      </c>
      <c r="X7194" s="194">
        <f t="shared" si="225"/>
        <v>3.9823889537686015E-2</v>
      </c>
      <c r="Y7194" s="193"/>
      <c r="Z7194" s="197">
        <v>7192</v>
      </c>
    </row>
    <row r="7195" spans="1:26" ht="14.4" x14ac:dyDescent="0.3">
      <c r="A7195" s="7">
        <v>33707</v>
      </c>
      <c r="B7195" s="191">
        <v>404.27999899999998</v>
      </c>
      <c r="C7195" s="191">
        <v>406.07998700000002</v>
      </c>
      <c r="D7195" s="191">
        <v>403.89999399999999</v>
      </c>
      <c r="E7195" s="191">
        <v>406.07998700000002</v>
      </c>
      <c r="F7195" s="192">
        <v>406.07998700000002</v>
      </c>
      <c r="G7195" s="191">
        <v>143140000</v>
      </c>
      <c r="H7195" s="194">
        <f t="shared" si="224"/>
        <v>4.4274603877238507E-3</v>
      </c>
      <c r="I7195" s="193"/>
      <c r="J7195" s="197">
        <v>7193</v>
      </c>
      <c r="K7195" s="234"/>
      <c r="L7195" s="234"/>
      <c r="M7195" s="234"/>
      <c r="N7195" s="234"/>
      <c r="O7195" s="234"/>
      <c r="P7195" s="234"/>
      <c r="Q7195" s="7">
        <v>33707</v>
      </c>
      <c r="R7195" s="234">
        <v>0.49553599999999998</v>
      </c>
      <c r="S7195" s="234">
        <v>0.50669600000000004</v>
      </c>
      <c r="T7195" s="234">
        <v>0.49330400000000002</v>
      </c>
      <c r="U7195" s="234">
        <v>0.50446400000000002</v>
      </c>
      <c r="V7195" s="192">
        <v>0.41701100000000002</v>
      </c>
      <c r="W7195" s="234">
        <v>122830400</v>
      </c>
      <c r="X7195" s="194">
        <f t="shared" si="225"/>
        <v>1.8018699802260642E-2</v>
      </c>
      <c r="Y7195" s="193"/>
      <c r="Z7195" s="197">
        <v>7193</v>
      </c>
    </row>
    <row r="7196" spans="1:26" ht="14.4" x14ac:dyDescent="0.3">
      <c r="A7196" s="7">
        <v>33704</v>
      </c>
      <c r="B7196" s="191">
        <v>400.58999599999999</v>
      </c>
      <c r="C7196" s="191">
        <v>405.11999500000002</v>
      </c>
      <c r="D7196" s="191">
        <v>400.58999599999999</v>
      </c>
      <c r="E7196" s="191">
        <v>404.290009</v>
      </c>
      <c r="F7196" s="192">
        <v>404.290009</v>
      </c>
      <c r="G7196" s="191">
        <v>199530000</v>
      </c>
      <c r="H7196" s="194">
        <f t="shared" si="224"/>
        <v>9.1104080055507998E-3</v>
      </c>
      <c r="I7196" s="193"/>
      <c r="J7196" s="197">
        <v>7194</v>
      </c>
      <c r="K7196" s="234"/>
      <c r="L7196" s="234"/>
      <c r="M7196" s="234"/>
      <c r="N7196" s="234"/>
      <c r="O7196" s="234"/>
      <c r="P7196" s="234"/>
      <c r="Q7196" s="7">
        <v>33704</v>
      </c>
      <c r="R7196" s="234">
        <v>0.51116099999999998</v>
      </c>
      <c r="S7196" s="234">
        <v>0.51339299999999999</v>
      </c>
      <c r="T7196" s="234">
        <v>0.49107099999999998</v>
      </c>
      <c r="U7196" s="234">
        <v>0.49553599999999998</v>
      </c>
      <c r="V7196" s="192">
        <v>0.40962999999999999</v>
      </c>
      <c r="W7196" s="234">
        <v>274064000</v>
      </c>
      <c r="X7196" s="194">
        <f t="shared" si="225"/>
        <v>-3.0569380447618873E-2</v>
      </c>
      <c r="Y7196" s="193"/>
      <c r="Z7196" s="197">
        <v>7194</v>
      </c>
    </row>
    <row r="7197" spans="1:26" ht="14.4" x14ac:dyDescent="0.3">
      <c r="A7197" s="7">
        <v>33703</v>
      </c>
      <c r="B7197" s="191">
        <v>394.5</v>
      </c>
      <c r="C7197" s="191">
        <v>401.040009</v>
      </c>
      <c r="D7197" s="191">
        <v>394.5</v>
      </c>
      <c r="E7197" s="191">
        <v>400.64001500000001</v>
      </c>
      <c r="F7197" s="192">
        <v>400.64001500000001</v>
      </c>
      <c r="G7197" s="191">
        <v>231430000</v>
      </c>
      <c r="H7197" s="194">
        <f t="shared" si="224"/>
        <v>1.5564043092522193E-2</v>
      </c>
      <c r="I7197" s="193"/>
      <c r="J7197" s="197">
        <v>7195</v>
      </c>
      <c r="K7197" s="234"/>
      <c r="L7197" s="234"/>
      <c r="M7197" s="234"/>
      <c r="N7197" s="234"/>
      <c r="O7197" s="234"/>
      <c r="P7197" s="234"/>
      <c r="Q7197" s="7">
        <v>33703</v>
      </c>
      <c r="R7197" s="234">
        <v>0.5</v>
      </c>
      <c r="S7197" s="234">
        <v>0.52008900000000002</v>
      </c>
      <c r="T7197" s="234">
        <v>0.49330400000000002</v>
      </c>
      <c r="U7197" s="234">
        <v>0.51116099999999998</v>
      </c>
      <c r="V7197" s="192">
        <v>0.42254700000000001</v>
      </c>
      <c r="W7197" s="234">
        <v>192136000</v>
      </c>
      <c r="X7197" s="194">
        <f t="shared" si="225"/>
        <v>2.4609721676632813E-2</v>
      </c>
      <c r="Y7197" s="193"/>
      <c r="Z7197" s="197">
        <v>7195</v>
      </c>
    </row>
    <row r="7198" spans="1:26" ht="14.4" x14ac:dyDescent="0.3">
      <c r="A7198" s="7">
        <v>33702</v>
      </c>
      <c r="B7198" s="191">
        <v>398.04998799999998</v>
      </c>
      <c r="C7198" s="191">
        <v>398.04998799999998</v>
      </c>
      <c r="D7198" s="191">
        <v>392.41000400000001</v>
      </c>
      <c r="E7198" s="191">
        <v>394.5</v>
      </c>
      <c r="F7198" s="192">
        <v>394.5</v>
      </c>
      <c r="G7198" s="191">
        <v>249280000</v>
      </c>
      <c r="H7198" s="194">
        <f t="shared" si="224"/>
        <v>-8.9433703911137724E-3</v>
      </c>
      <c r="I7198" s="193"/>
      <c r="J7198" s="197">
        <v>7196</v>
      </c>
      <c r="K7198" s="234"/>
      <c r="L7198" s="234"/>
      <c r="M7198" s="234"/>
      <c r="N7198" s="234"/>
      <c r="O7198" s="234"/>
      <c r="P7198" s="234"/>
      <c r="Q7198" s="7">
        <v>33702</v>
      </c>
      <c r="R7198" s="234">
        <v>0.50892899999999996</v>
      </c>
      <c r="S7198" s="234">
        <v>0.50892899999999996</v>
      </c>
      <c r="T7198" s="234">
        <v>0.48883900000000002</v>
      </c>
      <c r="U7198" s="234">
        <v>0.49888399999999999</v>
      </c>
      <c r="V7198" s="192">
        <v>0.41239799999999999</v>
      </c>
      <c r="W7198" s="234">
        <v>367024000</v>
      </c>
      <c r="X7198" s="194">
        <f t="shared" si="225"/>
        <v>-2.4018629880226388E-2</v>
      </c>
      <c r="Y7198" s="193"/>
      <c r="Z7198" s="197">
        <v>7196</v>
      </c>
    </row>
    <row r="7199" spans="1:26" ht="14.4" x14ac:dyDescent="0.3">
      <c r="A7199" s="7">
        <v>33701</v>
      </c>
      <c r="B7199" s="191">
        <v>405.58999599999999</v>
      </c>
      <c r="C7199" s="191">
        <v>405.75</v>
      </c>
      <c r="D7199" s="191">
        <v>397.97000100000002</v>
      </c>
      <c r="E7199" s="191">
        <v>398.05999800000001</v>
      </c>
      <c r="F7199" s="192">
        <v>398.05999800000001</v>
      </c>
      <c r="G7199" s="191">
        <v>205210000</v>
      </c>
      <c r="H7199" s="194">
        <f t="shared" si="224"/>
        <v>-1.8565541739841082E-2</v>
      </c>
      <c r="I7199" s="193"/>
      <c r="J7199" s="197">
        <v>7197</v>
      </c>
      <c r="K7199" s="234"/>
      <c r="L7199" s="234"/>
      <c r="M7199" s="234"/>
      <c r="N7199" s="234"/>
      <c r="O7199" s="234"/>
      <c r="P7199" s="234"/>
      <c r="Q7199" s="7">
        <v>33701</v>
      </c>
      <c r="R7199" s="234">
        <v>0.54464299999999999</v>
      </c>
      <c r="S7199" s="234">
        <v>0.546875</v>
      </c>
      <c r="T7199" s="234">
        <v>0.51116099999999998</v>
      </c>
      <c r="U7199" s="234">
        <v>0.51116099999999998</v>
      </c>
      <c r="V7199" s="192">
        <v>0.42254700000000001</v>
      </c>
      <c r="W7199" s="234">
        <v>230216000</v>
      </c>
      <c r="X7199" s="194">
        <f t="shared" si="225"/>
        <v>-5.7611975583156255E-2</v>
      </c>
      <c r="Y7199" s="193"/>
      <c r="Z7199" s="197">
        <v>7197</v>
      </c>
    </row>
    <row r="7200" spans="1:26" ht="14.4" x14ac:dyDescent="0.3">
      <c r="A7200" s="7">
        <v>33700</v>
      </c>
      <c r="B7200" s="191">
        <v>401.540009</v>
      </c>
      <c r="C7200" s="191">
        <v>405.92999300000002</v>
      </c>
      <c r="D7200" s="191">
        <v>401.51998900000001</v>
      </c>
      <c r="E7200" s="191">
        <v>405.58999599999999</v>
      </c>
      <c r="F7200" s="192">
        <v>405.58999599999999</v>
      </c>
      <c r="G7200" s="191">
        <v>179910000</v>
      </c>
      <c r="H7200" s="194">
        <f t="shared" si="224"/>
        <v>1.0061033795872011E-2</v>
      </c>
      <c r="I7200" s="193"/>
      <c r="J7200" s="197">
        <v>7198</v>
      </c>
      <c r="K7200" s="234"/>
      <c r="L7200" s="234"/>
      <c r="M7200" s="234"/>
      <c r="N7200" s="234"/>
      <c r="O7200" s="234"/>
      <c r="P7200" s="234"/>
      <c r="Q7200" s="7">
        <v>33700</v>
      </c>
      <c r="R7200" s="234">
        <v>0.52678599999999998</v>
      </c>
      <c r="S7200" s="234">
        <v>0.54464299999999999</v>
      </c>
      <c r="T7200" s="234">
        <v>0.52678599999999998</v>
      </c>
      <c r="U7200" s="234">
        <v>0.54241099999999998</v>
      </c>
      <c r="V7200" s="192">
        <v>0.44837900000000003</v>
      </c>
      <c r="W7200" s="234">
        <v>101987200</v>
      </c>
      <c r="X7200" s="194">
        <f t="shared" si="225"/>
        <v>2.9660384464351826E-2</v>
      </c>
      <c r="Y7200" s="193"/>
      <c r="Z7200" s="197">
        <v>7198</v>
      </c>
    </row>
    <row r="7201" spans="1:26" ht="14.4" x14ac:dyDescent="0.3">
      <c r="A7201" s="7">
        <v>33697</v>
      </c>
      <c r="B7201" s="191">
        <v>400.5</v>
      </c>
      <c r="C7201" s="191">
        <v>401.58999599999999</v>
      </c>
      <c r="D7201" s="191">
        <v>398.209991</v>
      </c>
      <c r="E7201" s="191">
        <v>401.54998799999998</v>
      </c>
      <c r="F7201" s="192">
        <v>401.54998799999998</v>
      </c>
      <c r="G7201" s="191">
        <v>188580000</v>
      </c>
      <c r="H7201" s="194">
        <f t="shared" si="224"/>
        <v>2.6216928838950931E-3</v>
      </c>
      <c r="I7201" s="193"/>
      <c r="J7201" s="197">
        <v>7199</v>
      </c>
      <c r="K7201" s="234"/>
      <c r="L7201" s="234"/>
      <c r="M7201" s="234"/>
      <c r="N7201" s="234"/>
      <c r="O7201" s="234"/>
      <c r="P7201" s="234"/>
      <c r="Q7201" s="7">
        <v>33697</v>
      </c>
      <c r="R7201" s="234">
        <v>0.52455399999999996</v>
      </c>
      <c r="S7201" s="234">
        <v>0.52901799999999999</v>
      </c>
      <c r="T7201" s="234">
        <v>0.52232100000000004</v>
      </c>
      <c r="U7201" s="234">
        <v>0.52678599999999998</v>
      </c>
      <c r="V7201" s="192">
        <v>0.43546299999999999</v>
      </c>
      <c r="W7201" s="234">
        <v>116457600</v>
      </c>
      <c r="X7201" s="194">
        <f t="shared" si="225"/>
        <v>4.2548971675529738E-3</v>
      </c>
      <c r="Y7201" s="193"/>
      <c r="Z7201" s="197">
        <v>7199</v>
      </c>
    </row>
    <row r="7202" spans="1:26" ht="14.4" x14ac:dyDescent="0.3">
      <c r="A7202" s="7">
        <v>33696</v>
      </c>
      <c r="B7202" s="191">
        <v>404.17001299999998</v>
      </c>
      <c r="C7202" s="191">
        <v>404.63000499999998</v>
      </c>
      <c r="D7202" s="191">
        <v>399.27999899999998</v>
      </c>
      <c r="E7202" s="191">
        <v>400.5</v>
      </c>
      <c r="F7202" s="192">
        <v>400.5</v>
      </c>
      <c r="G7202" s="191">
        <v>185210000</v>
      </c>
      <c r="H7202" s="194">
        <f t="shared" si="224"/>
        <v>-9.2274469942806667E-3</v>
      </c>
      <c r="I7202" s="193"/>
      <c r="J7202" s="197">
        <v>7200</v>
      </c>
      <c r="K7202" s="234"/>
      <c r="L7202" s="234"/>
      <c r="M7202" s="234"/>
      <c r="N7202" s="234"/>
      <c r="O7202" s="234"/>
      <c r="P7202" s="234"/>
      <c r="Q7202" s="7">
        <v>33696</v>
      </c>
      <c r="R7202" s="234">
        <v>0.52678599999999998</v>
      </c>
      <c r="S7202" s="234">
        <v>0.53125</v>
      </c>
      <c r="T7202" s="234">
        <v>0.52120500000000003</v>
      </c>
      <c r="U7202" s="234">
        <v>0.52455399999999996</v>
      </c>
      <c r="V7202" s="192">
        <v>0.433618</v>
      </c>
      <c r="W7202" s="234">
        <v>133974400</v>
      </c>
      <c r="X7202" s="194">
        <f t="shared" si="225"/>
        <v>-4.2368697225711157E-3</v>
      </c>
      <c r="Y7202" s="193"/>
      <c r="Z7202" s="197">
        <v>7200</v>
      </c>
    </row>
    <row r="7203" spans="1:26" ht="14.4" x14ac:dyDescent="0.3">
      <c r="A7203" s="7">
        <v>33695</v>
      </c>
      <c r="B7203" s="191">
        <v>403.67001299999998</v>
      </c>
      <c r="C7203" s="191">
        <v>404.5</v>
      </c>
      <c r="D7203" s="191">
        <v>400.75</v>
      </c>
      <c r="E7203" s="191">
        <v>404.23001099999999</v>
      </c>
      <c r="F7203" s="192">
        <v>404.23001099999999</v>
      </c>
      <c r="G7203" s="191">
        <v>186530000</v>
      </c>
      <c r="H7203" s="194">
        <f t="shared" si="224"/>
        <v>1.3376823734168124E-3</v>
      </c>
      <c r="I7203" s="193"/>
      <c r="J7203" s="197">
        <v>7201</v>
      </c>
      <c r="K7203" s="234"/>
      <c r="L7203" s="234"/>
      <c r="M7203" s="234"/>
      <c r="N7203" s="234"/>
      <c r="O7203" s="234"/>
      <c r="P7203" s="234"/>
      <c r="Q7203" s="7">
        <v>33695</v>
      </c>
      <c r="R7203" s="234">
        <v>0.51116099999999998</v>
      </c>
      <c r="S7203" s="234">
        <v>0.52901799999999999</v>
      </c>
      <c r="T7203" s="234">
        <v>0.51116099999999998</v>
      </c>
      <c r="U7203" s="234">
        <v>0.52678599999999998</v>
      </c>
      <c r="V7203" s="192">
        <v>0.43546299999999999</v>
      </c>
      <c r="W7203" s="234">
        <v>159656000</v>
      </c>
      <c r="X7203" s="194">
        <f t="shared" si="225"/>
        <v>1.2876604632879502E-2</v>
      </c>
      <c r="Y7203" s="193"/>
      <c r="Z7203" s="197">
        <v>7201</v>
      </c>
    </row>
    <row r="7204" spans="1:26" ht="14.4" x14ac:dyDescent="0.3">
      <c r="A7204" s="7">
        <v>33694</v>
      </c>
      <c r="B7204" s="191">
        <v>403</v>
      </c>
      <c r="C7204" s="191">
        <v>405.209991</v>
      </c>
      <c r="D7204" s="191">
        <v>402.22000100000002</v>
      </c>
      <c r="E7204" s="191">
        <v>403.69000199999999</v>
      </c>
      <c r="F7204" s="192">
        <v>403.69000199999999</v>
      </c>
      <c r="G7204" s="191">
        <v>182360000</v>
      </c>
      <c r="H7204" s="194">
        <f t="shared" si="224"/>
        <v>1.7121637717121406E-3</v>
      </c>
      <c r="I7204" s="193"/>
      <c r="J7204" s="197">
        <v>7202</v>
      </c>
      <c r="K7204" s="234"/>
      <c r="L7204" s="234"/>
      <c r="M7204" s="234"/>
      <c r="N7204" s="234"/>
      <c r="O7204" s="234"/>
      <c r="P7204" s="234"/>
      <c r="Q7204" s="7">
        <v>33694</v>
      </c>
      <c r="R7204" s="234">
        <v>0.52008900000000002</v>
      </c>
      <c r="S7204" s="234">
        <v>0.53348200000000001</v>
      </c>
      <c r="T7204" s="234">
        <v>0.51785700000000001</v>
      </c>
      <c r="U7204" s="234">
        <v>0.52008900000000002</v>
      </c>
      <c r="V7204" s="192">
        <v>0.429927</v>
      </c>
      <c r="W7204" s="234">
        <v>212632000</v>
      </c>
      <c r="X7204" s="194">
        <f t="shared" si="225"/>
        <v>2.1491591007097312E-3</v>
      </c>
      <c r="Y7204" s="193"/>
      <c r="Z7204" s="197">
        <v>7202</v>
      </c>
    </row>
    <row r="7205" spans="1:26" ht="14.4" x14ac:dyDescent="0.3">
      <c r="A7205" s="7">
        <v>33693</v>
      </c>
      <c r="B7205" s="191">
        <v>403.5</v>
      </c>
      <c r="C7205" s="191">
        <v>404.29998799999998</v>
      </c>
      <c r="D7205" s="191">
        <v>402.97000100000002</v>
      </c>
      <c r="E7205" s="191">
        <v>403</v>
      </c>
      <c r="F7205" s="192">
        <v>403</v>
      </c>
      <c r="G7205" s="191">
        <v>133990000</v>
      </c>
      <c r="H7205" s="194">
        <f t="shared" si="224"/>
        <v>-1.2391573729863693E-3</v>
      </c>
      <c r="I7205" s="193"/>
      <c r="J7205" s="197">
        <v>7203</v>
      </c>
      <c r="K7205" s="234"/>
      <c r="L7205" s="234"/>
      <c r="M7205" s="234"/>
      <c r="N7205" s="234"/>
      <c r="O7205" s="234"/>
      <c r="P7205" s="234"/>
      <c r="Q7205" s="7">
        <v>33693</v>
      </c>
      <c r="R7205" s="234">
        <v>0.546875</v>
      </c>
      <c r="S7205" s="234">
        <v>0.546875</v>
      </c>
      <c r="T7205" s="234">
        <v>0.515625</v>
      </c>
      <c r="U7205" s="234">
        <v>0.51897300000000002</v>
      </c>
      <c r="V7205" s="192">
        <v>0.42900500000000003</v>
      </c>
      <c r="W7205" s="234">
        <v>339035200</v>
      </c>
      <c r="X7205" s="194">
        <f t="shared" si="225"/>
        <v>-4.7129873129819796E-2</v>
      </c>
      <c r="Y7205" s="193"/>
      <c r="Z7205" s="197">
        <v>7203</v>
      </c>
    </row>
    <row r="7206" spans="1:26" ht="14.4" x14ac:dyDescent="0.3">
      <c r="A7206" s="7">
        <v>33690</v>
      </c>
      <c r="B7206" s="191">
        <v>407.85998499999999</v>
      </c>
      <c r="C7206" s="191">
        <v>407.85998499999999</v>
      </c>
      <c r="D7206" s="191">
        <v>402.86999500000002</v>
      </c>
      <c r="E7206" s="191">
        <v>403.5</v>
      </c>
      <c r="F7206" s="192">
        <v>403.5</v>
      </c>
      <c r="G7206" s="191">
        <v>166140000</v>
      </c>
      <c r="H7206" s="194">
        <f t="shared" si="224"/>
        <v>-1.0689906243192734E-2</v>
      </c>
      <c r="I7206" s="193"/>
      <c r="J7206" s="197">
        <v>7204</v>
      </c>
      <c r="K7206" s="234"/>
      <c r="L7206" s="234"/>
      <c r="M7206" s="234"/>
      <c r="N7206" s="234"/>
      <c r="O7206" s="234"/>
      <c r="P7206" s="234"/>
      <c r="Q7206" s="7">
        <v>33690</v>
      </c>
      <c r="R7206" s="234">
        <v>0.57031299999999996</v>
      </c>
      <c r="S7206" s="234">
        <v>0.57142899999999996</v>
      </c>
      <c r="T7206" s="234">
        <v>0.54017899999999996</v>
      </c>
      <c r="U7206" s="234">
        <v>0.54464299999999999</v>
      </c>
      <c r="V7206" s="192">
        <v>0.45022400000000001</v>
      </c>
      <c r="W7206" s="234">
        <v>264532800</v>
      </c>
      <c r="X7206" s="194">
        <f t="shared" si="225"/>
        <v>-4.6876686982790856E-2</v>
      </c>
      <c r="Y7206" s="193"/>
      <c r="Z7206" s="197">
        <v>7204</v>
      </c>
    </row>
    <row r="7207" spans="1:26" ht="14.4" x14ac:dyDescent="0.3">
      <c r="A7207" s="7">
        <v>33689</v>
      </c>
      <c r="B7207" s="191">
        <v>407.51998900000001</v>
      </c>
      <c r="C7207" s="191">
        <v>409.44000199999999</v>
      </c>
      <c r="D7207" s="191">
        <v>406.75</v>
      </c>
      <c r="E7207" s="191">
        <v>407.85998499999999</v>
      </c>
      <c r="F7207" s="192">
        <v>407.85998499999999</v>
      </c>
      <c r="G7207" s="191">
        <v>176720000</v>
      </c>
      <c r="H7207" s="194">
        <f t="shared" si="224"/>
        <v>8.3430508730207359E-4</v>
      </c>
      <c r="I7207" s="193"/>
      <c r="J7207" s="197">
        <v>7205</v>
      </c>
      <c r="K7207" s="234"/>
      <c r="L7207" s="234"/>
      <c r="M7207" s="234"/>
      <c r="N7207" s="234"/>
      <c r="O7207" s="234"/>
      <c r="P7207" s="234"/>
      <c r="Q7207" s="7">
        <v>33689</v>
      </c>
      <c r="R7207" s="234">
        <v>0.578125</v>
      </c>
      <c r="S7207" s="234">
        <v>0.58258900000000002</v>
      </c>
      <c r="T7207" s="234">
        <v>0.56919600000000004</v>
      </c>
      <c r="U7207" s="234">
        <v>0.57142899999999996</v>
      </c>
      <c r="V7207" s="192">
        <v>0.47236699999999998</v>
      </c>
      <c r="W7207" s="234">
        <v>123020800</v>
      </c>
      <c r="X7207" s="194">
        <f t="shared" si="225"/>
        <v>-7.7511726536948862E-3</v>
      </c>
      <c r="Y7207" s="193"/>
      <c r="Z7207" s="197">
        <v>7205</v>
      </c>
    </row>
    <row r="7208" spans="1:26" ht="14.4" x14ac:dyDescent="0.3">
      <c r="A7208" s="7">
        <v>33688</v>
      </c>
      <c r="B7208" s="191">
        <v>408.88000499999998</v>
      </c>
      <c r="C7208" s="191">
        <v>409.86999500000002</v>
      </c>
      <c r="D7208" s="191">
        <v>407.51998900000001</v>
      </c>
      <c r="E7208" s="191">
        <v>407.51998900000001</v>
      </c>
      <c r="F7208" s="192">
        <v>407.51998900000001</v>
      </c>
      <c r="G7208" s="191">
        <v>192650000</v>
      </c>
      <c r="H7208" s="194">
        <f t="shared" si="224"/>
        <v>-3.3261983549427252E-3</v>
      </c>
      <c r="I7208" s="193"/>
      <c r="J7208" s="197">
        <v>7206</v>
      </c>
      <c r="K7208" s="234"/>
      <c r="L7208" s="234"/>
      <c r="M7208" s="234"/>
      <c r="N7208" s="234"/>
      <c r="O7208" s="234"/>
      <c r="P7208" s="234"/>
      <c r="Q7208" s="7">
        <v>33688</v>
      </c>
      <c r="R7208" s="234">
        <v>0.58035700000000001</v>
      </c>
      <c r="S7208" s="234">
        <v>0.58035700000000001</v>
      </c>
      <c r="T7208" s="234">
        <v>0.57366099999999998</v>
      </c>
      <c r="U7208" s="234">
        <v>0.57589299999999999</v>
      </c>
      <c r="V7208" s="192">
        <v>0.47605700000000001</v>
      </c>
      <c r="W7208" s="234">
        <v>121553600</v>
      </c>
      <c r="X7208" s="194">
        <f t="shared" si="225"/>
        <v>-7.6915540899681941E-3</v>
      </c>
      <c r="Y7208" s="193"/>
      <c r="Z7208" s="197">
        <v>7206</v>
      </c>
    </row>
    <row r="7209" spans="1:26" ht="14.4" x14ac:dyDescent="0.3">
      <c r="A7209" s="7">
        <v>33687</v>
      </c>
      <c r="B7209" s="191">
        <v>409.91000400000001</v>
      </c>
      <c r="C7209" s="191">
        <v>411.42999300000002</v>
      </c>
      <c r="D7209" s="191">
        <v>407.98998999999998</v>
      </c>
      <c r="E7209" s="191">
        <v>408.88000499999998</v>
      </c>
      <c r="F7209" s="192">
        <v>408.88000499999998</v>
      </c>
      <c r="G7209" s="191">
        <v>191610000</v>
      </c>
      <c r="H7209" s="194">
        <f t="shared" si="224"/>
        <v>-2.5127442364154453E-3</v>
      </c>
      <c r="I7209" s="193"/>
      <c r="J7209" s="197">
        <v>7207</v>
      </c>
      <c r="K7209" s="234"/>
      <c r="L7209" s="234"/>
      <c r="M7209" s="234"/>
      <c r="N7209" s="234"/>
      <c r="O7209" s="234"/>
      <c r="P7209" s="234"/>
      <c r="Q7209" s="7">
        <v>33687</v>
      </c>
      <c r="R7209" s="234">
        <v>0.56696400000000002</v>
      </c>
      <c r="S7209" s="234">
        <v>0.58035700000000001</v>
      </c>
      <c r="T7209" s="234">
        <v>0.56473200000000001</v>
      </c>
      <c r="U7209" s="234">
        <v>0.58035700000000001</v>
      </c>
      <c r="V7209" s="192">
        <v>0.47974699999999998</v>
      </c>
      <c r="W7209" s="234">
        <v>209417600</v>
      </c>
      <c r="X7209" s="194">
        <f t="shared" si="225"/>
        <v>3.1745041786204249E-2</v>
      </c>
      <c r="Y7209" s="193"/>
      <c r="Z7209" s="197">
        <v>7207</v>
      </c>
    </row>
    <row r="7210" spans="1:26" ht="14.4" x14ac:dyDescent="0.3">
      <c r="A7210" s="7">
        <v>33686</v>
      </c>
      <c r="B7210" s="191">
        <v>411.290009</v>
      </c>
      <c r="C7210" s="191">
        <v>411.290009</v>
      </c>
      <c r="D7210" s="191">
        <v>408.86999500000002</v>
      </c>
      <c r="E7210" s="191">
        <v>409.91000400000001</v>
      </c>
      <c r="F7210" s="192">
        <v>409.91000400000001</v>
      </c>
      <c r="G7210" s="191">
        <v>157050000</v>
      </c>
      <c r="H7210" s="194">
        <f t="shared" si="224"/>
        <v>-3.3794895223774476E-3</v>
      </c>
      <c r="I7210" s="193"/>
      <c r="J7210" s="197">
        <v>7208</v>
      </c>
      <c r="K7210" s="234"/>
      <c r="L7210" s="234"/>
      <c r="M7210" s="234"/>
      <c r="N7210" s="234"/>
      <c r="O7210" s="234"/>
      <c r="P7210" s="234"/>
      <c r="Q7210" s="7">
        <v>33686</v>
      </c>
      <c r="R7210" s="234">
        <v>0.5625</v>
      </c>
      <c r="S7210" s="234">
        <v>0.56919600000000004</v>
      </c>
      <c r="T7210" s="234">
        <v>0.5625</v>
      </c>
      <c r="U7210" s="234">
        <v>0.5625</v>
      </c>
      <c r="V7210" s="192">
        <v>0.46498600000000001</v>
      </c>
      <c r="W7210" s="234">
        <v>50075200</v>
      </c>
      <c r="X7210" s="194">
        <f t="shared" si="225"/>
        <v>-3.9521796967210525E-3</v>
      </c>
      <c r="Y7210" s="193"/>
      <c r="Z7210" s="197">
        <v>7208</v>
      </c>
    </row>
    <row r="7211" spans="1:26" ht="14.4" x14ac:dyDescent="0.3">
      <c r="A7211" s="7">
        <v>33683</v>
      </c>
      <c r="B7211" s="191">
        <v>409.79998799999998</v>
      </c>
      <c r="C7211" s="191">
        <v>411.29998799999998</v>
      </c>
      <c r="D7211" s="191">
        <v>408.52999899999998</v>
      </c>
      <c r="E7211" s="191">
        <v>411.29998799999998</v>
      </c>
      <c r="F7211" s="192">
        <v>411.29998799999998</v>
      </c>
      <c r="G7211" s="191">
        <v>246210000</v>
      </c>
      <c r="H7211" s="194">
        <f t="shared" si="224"/>
        <v>3.660322215529201E-3</v>
      </c>
      <c r="I7211" s="193"/>
      <c r="J7211" s="197">
        <v>7209</v>
      </c>
      <c r="K7211" s="234"/>
      <c r="L7211" s="234"/>
      <c r="M7211" s="234"/>
      <c r="N7211" s="234"/>
      <c r="O7211" s="234"/>
      <c r="P7211" s="234"/>
      <c r="Q7211" s="7">
        <v>33683</v>
      </c>
      <c r="R7211" s="234">
        <v>0.5625</v>
      </c>
      <c r="S7211" s="234">
        <v>0.56473200000000001</v>
      </c>
      <c r="T7211" s="234">
        <v>0.5625</v>
      </c>
      <c r="U7211" s="234">
        <v>0.56473200000000001</v>
      </c>
      <c r="V7211" s="192">
        <v>0.466831</v>
      </c>
      <c r="W7211" s="234">
        <v>54163200</v>
      </c>
      <c r="X7211" s="194">
        <f t="shared" si="225"/>
        <v>3.967861397977542E-3</v>
      </c>
      <c r="Y7211" s="193"/>
      <c r="Z7211" s="197">
        <v>7209</v>
      </c>
    </row>
    <row r="7212" spans="1:26" ht="14.4" x14ac:dyDescent="0.3">
      <c r="A7212" s="7">
        <v>33682</v>
      </c>
      <c r="B7212" s="191">
        <v>409.14999399999999</v>
      </c>
      <c r="C7212" s="191">
        <v>410.57000699999998</v>
      </c>
      <c r="D7212" s="191">
        <v>409.11999500000002</v>
      </c>
      <c r="E7212" s="191">
        <v>409.79998799999998</v>
      </c>
      <c r="F7212" s="192">
        <v>409.79998799999998</v>
      </c>
      <c r="G7212" s="191">
        <v>197310000</v>
      </c>
      <c r="H7212" s="194">
        <f t="shared" si="224"/>
        <v>1.5886447746104389E-3</v>
      </c>
      <c r="I7212" s="193"/>
      <c r="J7212" s="197">
        <v>7210</v>
      </c>
      <c r="K7212" s="234"/>
      <c r="L7212" s="234"/>
      <c r="M7212" s="234"/>
      <c r="N7212" s="234"/>
      <c r="O7212" s="234"/>
      <c r="P7212" s="234"/>
      <c r="Q7212" s="7">
        <v>33682</v>
      </c>
      <c r="R7212" s="234">
        <v>0.56919600000000004</v>
      </c>
      <c r="S7212" s="234">
        <v>0.56919600000000004</v>
      </c>
      <c r="T7212" s="234">
        <v>0.56026799999999999</v>
      </c>
      <c r="U7212" s="234">
        <v>0.5625</v>
      </c>
      <c r="V7212" s="192">
        <v>0.46498600000000001</v>
      </c>
      <c r="W7212" s="234">
        <v>118518400</v>
      </c>
      <c r="X7212" s="194">
        <f t="shared" si="225"/>
        <v>-1.1763555718023238E-2</v>
      </c>
      <c r="Y7212" s="193"/>
      <c r="Z7212" s="197">
        <v>7210</v>
      </c>
    </row>
    <row r="7213" spans="1:26" ht="14.4" x14ac:dyDescent="0.3">
      <c r="A7213" s="7">
        <v>33681</v>
      </c>
      <c r="B7213" s="191">
        <v>409.57998700000002</v>
      </c>
      <c r="C7213" s="191">
        <v>410.83999599999999</v>
      </c>
      <c r="D7213" s="191">
        <v>408.23001099999999</v>
      </c>
      <c r="E7213" s="191">
        <v>409.14999399999999</v>
      </c>
      <c r="F7213" s="192">
        <v>409.14999399999999</v>
      </c>
      <c r="G7213" s="191">
        <v>191720000</v>
      </c>
      <c r="H7213" s="194">
        <f t="shared" si="224"/>
        <v>-1.0498388926410715E-3</v>
      </c>
      <c r="I7213" s="193"/>
      <c r="J7213" s="197">
        <v>7211</v>
      </c>
      <c r="K7213" s="234"/>
      <c r="L7213" s="234"/>
      <c r="M7213" s="234"/>
      <c r="N7213" s="234"/>
      <c r="O7213" s="234"/>
      <c r="P7213" s="234"/>
      <c r="Q7213" s="7">
        <v>33681</v>
      </c>
      <c r="R7213" s="234">
        <v>0.56473200000000001</v>
      </c>
      <c r="S7213" s="234">
        <v>0.57142899999999996</v>
      </c>
      <c r="T7213" s="234">
        <v>0.5625</v>
      </c>
      <c r="U7213" s="234">
        <v>0.56919600000000004</v>
      </c>
      <c r="V7213" s="192">
        <v>0.47052100000000002</v>
      </c>
      <c r="W7213" s="234">
        <v>81032000</v>
      </c>
      <c r="X7213" s="194">
        <f t="shared" si="225"/>
        <v>1.3916213962328432E-2</v>
      </c>
      <c r="Y7213" s="193"/>
      <c r="Z7213" s="197">
        <v>7211</v>
      </c>
    </row>
    <row r="7214" spans="1:26" ht="14.4" x14ac:dyDescent="0.3">
      <c r="A7214" s="7">
        <v>33680</v>
      </c>
      <c r="B7214" s="191">
        <v>406.39001500000001</v>
      </c>
      <c r="C7214" s="191">
        <v>409.72000100000002</v>
      </c>
      <c r="D7214" s="191">
        <v>406.39001500000001</v>
      </c>
      <c r="E7214" s="191">
        <v>409.57998700000002</v>
      </c>
      <c r="F7214" s="192">
        <v>409.57998700000002</v>
      </c>
      <c r="G7214" s="191">
        <v>187250000</v>
      </c>
      <c r="H7214" s="194">
        <f t="shared" si="224"/>
        <v>7.8495334094269304E-3</v>
      </c>
      <c r="I7214" s="193"/>
      <c r="J7214" s="197">
        <v>7212</v>
      </c>
      <c r="K7214" s="234"/>
      <c r="L7214" s="234"/>
      <c r="M7214" s="234"/>
      <c r="N7214" s="234"/>
      <c r="O7214" s="234"/>
      <c r="P7214" s="234"/>
      <c r="Q7214" s="7">
        <v>33680</v>
      </c>
      <c r="R7214" s="234">
        <v>0.56696400000000002</v>
      </c>
      <c r="S7214" s="234">
        <v>0.56919600000000004</v>
      </c>
      <c r="T7214" s="234">
        <v>0.56026799999999999</v>
      </c>
      <c r="U7214" s="234">
        <v>0.56138399999999999</v>
      </c>
      <c r="V7214" s="192">
        <v>0.464063</v>
      </c>
      <c r="W7214" s="234">
        <v>85097600</v>
      </c>
      <c r="X7214" s="194">
        <f t="shared" si="225"/>
        <v>-7.890899917477991E-3</v>
      </c>
      <c r="Y7214" s="193"/>
      <c r="Z7214" s="197">
        <v>7212</v>
      </c>
    </row>
    <row r="7215" spans="1:26" ht="14.4" x14ac:dyDescent="0.3">
      <c r="A7215" s="7">
        <v>33679</v>
      </c>
      <c r="B7215" s="191">
        <v>405.85000600000001</v>
      </c>
      <c r="C7215" s="191">
        <v>406.39999399999999</v>
      </c>
      <c r="D7215" s="191">
        <v>403.54998799999998</v>
      </c>
      <c r="E7215" s="191">
        <v>406.39001500000001</v>
      </c>
      <c r="F7215" s="192">
        <v>406.39001500000001</v>
      </c>
      <c r="G7215" s="191">
        <v>155950000</v>
      </c>
      <c r="H7215" s="194">
        <f t="shared" si="224"/>
        <v>1.3552607072271415E-3</v>
      </c>
      <c r="I7215" s="193"/>
      <c r="J7215" s="197">
        <v>7213</v>
      </c>
      <c r="K7215" s="234"/>
      <c r="L7215" s="234"/>
      <c r="M7215" s="234"/>
      <c r="N7215" s="234"/>
      <c r="O7215" s="234"/>
      <c r="P7215" s="234"/>
      <c r="Q7215" s="7">
        <v>33679</v>
      </c>
      <c r="R7215" s="234">
        <v>0.56026799999999999</v>
      </c>
      <c r="S7215" s="234">
        <v>0.56696400000000002</v>
      </c>
      <c r="T7215" s="234">
        <v>0.55133900000000002</v>
      </c>
      <c r="U7215" s="234">
        <v>0.56584800000000002</v>
      </c>
      <c r="V7215" s="192">
        <v>0.467754</v>
      </c>
      <c r="W7215" s="234">
        <v>56291200</v>
      </c>
      <c r="X7215" s="194">
        <f t="shared" si="225"/>
        <v>3.9621556187058697E-3</v>
      </c>
      <c r="Y7215" s="193"/>
      <c r="Z7215" s="197">
        <v>7213</v>
      </c>
    </row>
    <row r="7216" spans="1:26" ht="14.4" x14ac:dyDescent="0.3">
      <c r="A7216" s="7">
        <v>33676</v>
      </c>
      <c r="B7216" s="191">
        <v>403.92001299999998</v>
      </c>
      <c r="C7216" s="191">
        <v>406.69000199999999</v>
      </c>
      <c r="D7216" s="191">
        <v>403.92001299999998</v>
      </c>
      <c r="E7216" s="191">
        <v>405.83999599999999</v>
      </c>
      <c r="F7216" s="192">
        <v>405.83999599999999</v>
      </c>
      <c r="G7216" s="191">
        <v>177900000</v>
      </c>
      <c r="H7216" s="194">
        <f t="shared" si="224"/>
        <v>4.8280000187674353E-3</v>
      </c>
      <c r="I7216" s="193"/>
      <c r="J7216" s="197">
        <v>7214</v>
      </c>
      <c r="K7216" s="234"/>
      <c r="L7216" s="234"/>
      <c r="M7216" s="234"/>
      <c r="N7216" s="234"/>
      <c r="O7216" s="234"/>
      <c r="P7216" s="234"/>
      <c r="Q7216" s="7">
        <v>33676</v>
      </c>
      <c r="R7216" s="234">
        <v>0.56473200000000001</v>
      </c>
      <c r="S7216" s="234">
        <v>0.56919600000000004</v>
      </c>
      <c r="T7216" s="234">
        <v>0.55357100000000004</v>
      </c>
      <c r="U7216" s="234">
        <v>0.56361600000000001</v>
      </c>
      <c r="V7216" s="192">
        <v>0.46590799999999999</v>
      </c>
      <c r="W7216" s="234">
        <v>79184000</v>
      </c>
      <c r="X7216" s="194">
        <f t="shared" si="225"/>
        <v>5.9744224760925153E-3</v>
      </c>
      <c r="Y7216" s="193"/>
      <c r="Z7216" s="197">
        <v>7214</v>
      </c>
    </row>
    <row r="7217" spans="1:26" ht="14.4" x14ac:dyDescent="0.3">
      <c r="A7217" s="7">
        <v>33675</v>
      </c>
      <c r="B7217" s="191">
        <v>404.02999899999998</v>
      </c>
      <c r="C7217" s="191">
        <v>404.72000100000002</v>
      </c>
      <c r="D7217" s="191">
        <v>401.94000199999999</v>
      </c>
      <c r="E7217" s="191">
        <v>403.89001500000001</v>
      </c>
      <c r="F7217" s="192">
        <v>403.89001500000001</v>
      </c>
      <c r="G7217" s="191">
        <v>180310000</v>
      </c>
      <c r="H7217" s="194">
        <f t="shared" si="224"/>
        <v>-3.4646932244248999E-4</v>
      </c>
      <c r="I7217" s="193"/>
      <c r="J7217" s="197">
        <v>7215</v>
      </c>
      <c r="K7217" s="234"/>
      <c r="L7217" s="234"/>
      <c r="M7217" s="234"/>
      <c r="N7217" s="234"/>
      <c r="O7217" s="234"/>
      <c r="P7217" s="234"/>
      <c r="Q7217" s="7">
        <v>33675</v>
      </c>
      <c r="R7217" s="234">
        <v>0.56473200000000001</v>
      </c>
      <c r="S7217" s="234">
        <v>0.56919600000000004</v>
      </c>
      <c r="T7217" s="234">
        <v>0.54910700000000001</v>
      </c>
      <c r="U7217" s="234">
        <v>0.56026799999999999</v>
      </c>
      <c r="V7217" s="192">
        <v>0.46314100000000002</v>
      </c>
      <c r="W7217" s="234">
        <v>152902400</v>
      </c>
      <c r="X7217" s="194">
        <f t="shared" si="225"/>
        <v>-7.904359393442105E-3</v>
      </c>
      <c r="Y7217" s="193"/>
      <c r="Z7217" s="197">
        <v>7215</v>
      </c>
    </row>
    <row r="7218" spans="1:26" ht="14.4" x14ac:dyDescent="0.3">
      <c r="A7218" s="7">
        <v>33674</v>
      </c>
      <c r="B7218" s="191">
        <v>406.88000499999998</v>
      </c>
      <c r="C7218" s="191">
        <v>407.01998900000001</v>
      </c>
      <c r="D7218" s="191">
        <v>402.64001500000001</v>
      </c>
      <c r="E7218" s="191">
        <v>404.02999899999998</v>
      </c>
      <c r="F7218" s="192">
        <v>404.02999899999998</v>
      </c>
      <c r="G7218" s="191">
        <v>186330000</v>
      </c>
      <c r="H7218" s="194">
        <f t="shared" si="224"/>
        <v>-7.0289658005002406E-3</v>
      </c>
      <c r="I7218" s="193"/>
      <c r="J7218" s="197">
        <v>7216</v>
      </c>
      <c r="K7218" s="234"/>
      <c r="L7218" s="234"/>
      <c r="M7218" s="234"/>
      <c r="N7218" s="234"/>
      <c r="O7218" s="234"/>
      <c r="P7218" s="234"/>
      <c r="Q7218" s="7">
        <v>33674</v>
      </c>
      <c r="R7218" s="234">
        <v>0.56919600000000004</v>
      </c>
      <c r="S7218" s="234">
        <v>0.57366099999999998</v>
      </c>
      <c r="T7218" s="234">
        <v>0.5625</v>
      </c>
      <c r="U7218" s="234">
        <v>0.56473200000000001</v>
      </c>
      <c r="V7218" s="192">
        <v>0.466831</v>
      </c>
      <c r="W7218" s="234">
        <v>131656000</v>
      </c>
      <c r="X7218" s="194">
        <f t="shared" si="225"/>
        <v>-7.8423704786821976E-3</v>
      </c>
      <c r="Y7218" s="193"/>
      <c r="Z7218" s="197">
        <v>7216</v>
      </c>
    </row>
    <row r="7219" spans="1:26" ht="14.4" x14ac:dyDescent="0.3">
      <c r="A7219" s="7">
        <v>33673</v>
      </c>
      <c r="B7219" s="191">
        <v>405.209991</v>
      </c>
      <c r="C7219" s="191">
        <v>409.16000400000001</v>
      </c>
      <c r="D7219" s="191">
        <v>405.209991</v>
      </c>
      <c r="E7219" s="191">
        <v>406.89001500000001</v>
      </c>
      <c r="F7219" s="192">
        <v>406.89001500000001</v>
      </c>
      <c r="G7219" s="191">
        <v>203000000</v>
      </c>
      <c r="H7219" s="194">
        <f t="shared" si="224"/>
        <v>4.14605769184996E-3</v>
      </c>
      <c r="I7219" s="193"/>
      <c r="J7219" s="197">
        <v>7217</v>
      </c>
      <c r="K7219" s="234"/>
      <c r="L7219" s="234"/>
      <c r="M7219" s="234"/>
      <c r="N7219" s="234"/>
      <c r="O7219" s="234"/>
      <c r="P7219" s="234"/>
      <c r="Q7219" s="7">
        <v>33673</v>
      </c>
      <c r="R7219" s="234">
        <v>0.57142899999999996</v>
      </c>
      <c r="S7219" s="234">
        <v>0.578125</v>
      </c>
      <c r="T7219" s="234">
        <v>0.56919600000000004</v>
      </c>
      <c r="U7219" s="234">
        <v>0.56919600000000004</v>
      </c>
      <c r="V7219" s="192">
        <v>0.47052100000000002</v>
      </c>
      <c r="W7219" s="234">
        <v>122696000</v>
      </c>
      <c r="X7219" s="194">
        <f t="shared" si="225"/>
        <v>0</v>
      </c>
      <c r="Y7219" s="193"/>
      <c r="Z7219" s="197">
        <v>7217</v>
      </c>
    </row>
    <row r="7220" spans="1:26" ht="14.4" x14ac:dyDescent="0.3">
      <c r="A7220" s="7">
        <v>33672</v>
      </c>
      <c r="B7220" s="191">
        <v>404.45001200000002</v>
      </c>
      <c r="C7220" s="191">
        <v>405.64001500000001</v>
      </c>
      <c r="D7220" s="191">
        <v>404.25</v>
      </c>
      <c r="E7220" s="191">
        <v>405.209991</v>
      </c>
      <c r="F7220" s="192">
        <v>405.209991</v>
      </c>
      <c r="G7220" s="191">
        <v>160650000</v>
      </c>
      <c r="H7220" s="194">
        <f t="shared" si="224"/>
        <v>1.9038398679466172E-3</v>
      </c>
      <c r="I7220" s="193"/>
      <c r="J7220" s="197">
        <v>7218</v>
      </c>
      <c r="K7220" s="234"/>
      <c r="L7220" s="234"/>
      <c r="M7220" s="234"/>
      <c r="N7220" s="234"/>
      <c r="O7220" s="234"/>
      <c r="P7220" s="234"/>
      <c r="Q7220" s="7">
        <v>33672</v>
      </c>
      <c r="R7220" s="234">
        <v>0.56919600000000004</v>
      </c>
      <c r="S7220" s="234">
        <v>0.57366099999999998</v>
      </c>
      <c r="T7220" s="234">
        <v>0.56696400000000002</v>
      </c>
      <c r="U7220" s="234">
        <v>0.56919600000000004</v>
      </c>
      <c r="V7220" s="192">
        <v>0.47052100000000002</v>
      </c>
      <c r="W7220" s="234">
        <v>108942400</v>
      </c>
      <c r="X7220" s="194">
        <f t="shared" si="225"/>
        <v>-3.907978330408261E-3</v>
      </c>
      <c r="Y7220" s="193"/>
      <c r="Z7220" s="197">
        <v>7218</v>
      </c>
    </row>
    <row r="7221" spans="1:26" ht="14.4" x14ac:dyDescent="0.3">
      <c r="A7221" s="7">
        <v>33669</v>
      </c>
      <c r="B7221" s="191">
        <v>406.51001000000002</v>
      </c>
      <c r="C7221" s="191">
        <v>407.51001000000002</v>
      </c>
      <c r="D7221" s="191">
        <v>403.64999399999999</v>
      </c>
      <c r="E7221" s="191">
        <v>404.44000199999999</v>
      </c>
      <c r="F7221" s="192">
        <v>404.44000199999999</v>
      </c>
      <c r="G7221" s="191">
        <v>185190000</v>
      </c>
      <c r="H7221" s="194">
        <f t="shared" si="224"/>
        <v>-5.0921452094132439E-3</v>
      </c>
      <c r="I7221" s="193"/>
      <c r="J7221" s="197">
        <v>7219</v>
      </c>
      <c r="K7221" s="234"/>
      <c r="L7221" s="234"/>
      <c r="M7221" s="234"/>
      <c r="N7221" s="234"/>
      <c r="O7221" s="234"/>
      <c r="P7221" s="234"/>
      <c r="Q7221" s="7">
        <v>33669</v>
      </c>
      <c r="R7221" s="234">
        <v>0.56696400000000002</v>
      </c>
      <c r="S7221" s="234">
        <v>0.57142899999999996</v>
      </c>
      <c r="T7221" s="234">
        <v>0.5625</v>
      </c>
      <c r="U7221" s="234">
        <v>0.57142899999999996</v>
      </c>
      <c r="V7221" s="192">
        <v>0.47236699999999998</v>
      </c>
      <c r="W7221" s="234">
        <v>134288000</v>
      </c>
      <c r="X7221" s="194">
        <f t="shared" si="225"/>
        <v>7.8753765927847812E-3</v>
      </c>
      <c r="Y7221" s="193"/>
      <c r="Z7221" s="197">
        <v>7219</v>
      </c>
    </row>
    <row r="7222" spans="1:26" ht="14.4" x14ac:dyDescent="0.3">
      <c r="A7222" s="7">
        <v>33668</v>
      </c>
      <c r="B7222" s="191">
        <v>409.32998700000002</v>
      </c>
      <c r="C7222" s="191">
        <v>409.32998700000002</v>
      </c>
      <c r="D7222" s="191">
        <v>405.42001299999998</v>
      </c>
      <c r="E7222" s="191">
        <v>406.51001000000002</v>
      </c>
      <c r="F7222" s="192">
        <v>406.51001000000002</v>
      </c>
      <c r="G7222" s="191">
        <v>205770000</v>
      </c>
      <c r="H7222" s="194">
        <f t="shared" si="224"/>
        <v>-6.8892509455946464E-3</v>
      </c>
      <c r="I7222" s="193"/>
      <c r="J7222" s="197">
        <v>7220</v>
      </c>
      <c r="K7222" s="234"/>
      <c r="L7222" s="234"/>
      <c r="M7222" s="234"/>
      <c r="N7222" s="234"/>
      <c r="O7222" s="234"/>
      <c r="P7222" s="234"/>
      <c r="Q7222" s="7">
        <v>33668</v>
      </c>
      <c r="R7222" s="234">
        <v>0.57589299999999999</v>
      </c>
      <c r="S7222" s="234">
        <v>0.58482100000000004</v>
      </c>
      <c r="T7222" s="234">
        <v>0.5625</v>
      </c>
      <c r="U7222" s="234">
        <v>0.56696400000000002</v>
      </c>
      <c r="V7222" s="192">
        <v>0.46867599999999998</v>
      </c>
      <c r="W7222" s="234">
        <v>236723200</v>
      </c>
      <c r="X7222" s="194">
        <f t="shared" si="225"/>
        <v>-2.3076746701907458E-2</v>
      </c>
      <c r="Y7222" s="193"/>
      <c r="Z7222" s="197">
        <v>7220</v>
      </c>
    </row>
    <row r="7223" spans="1:26" ht="14.4" x14ac:dyDescent="0.3">
      <c r="A7223" s="7">
        <v>33667</v>
      </c>
      <c r="B7223" s="191">
        <v>412.85998499999999</v>
      </c>
      <c r="C7223" s="191">
        <v>413.26998900000001</v>
      </c>
      <c r="D7223" s="191">
        <v>409.32998700000002</v>
      </c>
      <c r="E7223" s="191">
        <v>409.32998700000002</v>
      </c>
      <c r="F7223" s="192">
        <v>409.32998700000002</v>
      </c>
      <c r="G7223" s="191">
        <v>206860000</v>
      </c>
      <c r="H7223" s="194">
        <f t="shared" si="224"/>
        <v>-8.5261449651038417E-3</v>
      </c>
      <c r="I7223" s="193"/>
      <c r="J7223" s="197">
        <v>7221</v>
      </c>
      <c r="K7223" s="234"/>
      <c r="L7223" s="234"/>
      <c r="M7223" s="234"/>
      <c r="N7223" s="234"/>
      <c r="O7223" s="234"/>
      <c r="P7223" s="234"/>
      <c r="Q7223" s="7">
        <v>33667</v>
      </c>
      <c r="R7223" s="234">
        <v>0.59151799999999999</v>
      </c>
      <c r="S7223" s="234">
        <v>0.59598200000000001</v>
      </c>
      <c r="T7223" s="234">
        <v>0.578125</v>
      </c>
      <c r="U7223" s="234">
        <v>0.58035700000000001</v>
      </c>
      <c r="V7223" s="192">
        <v>0.47974699999999998</v>
      </c>
      <c r="W7223" s="234">
        <v>115371200</v>
      </c>
      <c r="X7223" s="194">
        <f t="shared" si="225"/>
        <v>-2.0716641899505239E-2</v>
      </c>
      <c r="Y7223" s="193"/>
      <c r="Z7223" s="197">
        <v>7221</v>
      </c>
    </row>
    <row r="7224" spans="1:26" ht="14.4" x14ac:dyDescent="0.3">
      <c r="A7224" s="7">
        <v>33666</v>
      </c>
      <c r="B7224" s="191">
        <v>412.45001200000002</v>
      </c>
      <c r="C7224" s="191">
        <v>413.77999899999998</v>
      </c>
      <c r="D7224" s="191">
        <v>411.88000499999998</v>
      </c>
      <c r="E7224" s="191">
        <v>412.85000600000001</v>
      </c>
      <c r="F7224" s="192">
        <v>412.85000600000001</v>
      </c>
      <c r="G7224" s="191">
        <v>200890000</v>
      </c>
      <c r="H7224" s="194">
        <f t="shared" si="224"/>
        <v>9.6979994753883627E-4</v>
      </c>
      <c r="I7224" s="193"/>
      <c r="J7224" s="197">
        <v>7222</v>
      </c>
      <c r="K7224" s="234"/>
      <c r="L7224" s="234"/>
      <c r="M7224" s="234"/>
      <c r="N7224" s="234"/>
      <c r="O7224" s="234"/>
      <c r="P7224" s="234"/>
      <c r="Q7224" s="7">
        <v>33666</v>
      </c>
      <c r="R7224" s="234">
        <v>0.60491099999999998</v>
      </c>
      <c r="S7224" s="234">
        <v>0.60714299999999999</v>
      </c>
      <c r="T7224" s="234">
        <v>0.59151799999999999</v>
      </c>
      <c r="U7224" s="234">
        <v>0.59263399999999999</v>
      </c>
      <c r="V7224" s="192">
        <v>0.489896</v>
      </c>
      <c r="W7224" s="234">
        <v>99276800</v>
      </c>
      <c r="X7224" s="194">
        <f t="shared" si="225"/>
        <v>-1.301087530270738E-2</v>
      </c>
      <c r="Y7224" s="193"/>
      <c r="Z7224" s="197">
        <v>7222</v>
      </c>
    </row>
    <row r="7225" spans="1:26" ht="14.4" x14ac:dyDescent="0.3">
      <c r="A7225" s="7">
        <v>33665</v>
      </c>
      <c r="B7225" s="191">
        <v>412.67999300000002</v>
      </c>
      <c r="C7225" s="191">
        <v>413.73998999999998</v>
      </c>
      <c r="D7225" s="191">
        <v>411.51998900000001</v>
      </c>
      <c r="E7225" s="191">
        <v>412.45001200000002</v>
      </c>
      <c r="F7225" s="192">
        <v>412.45001200000002</v>
      </c>
      <c r="G7225" s="191">
        <v>180380000</v>
      </c>
      <c r="H7225" s="194">
        <f t="shared" si="224"/>
        <v>-6.0576688328276571E-4</v>
      </c>
      <c r="I7225" s="193"/>
      <c r="J7225" s="197">
        <v>7223</v>
      </c>
      <c r="K7225" s="234"/>
      <c r="L7225" s="234"/>
      <c r="M7225" s="234"/>
      <c r="N7225" s="234"/>
      <c r="O7225" s="234"/>
      <c r="P7225" s="234"/>
      <c r="Q7225" s="7">
        <v>33665</v>
      </c>
      <c r="R7225" s="234">
        <v>0.60491099999999998</v>
      </c>
      <c r="S7225" s="234">
        <v>0.61160700000000001</v>
      </c>
      <c r="T7225" s="234">
        <v>0.60044600000000004</v>
      </c>
      <c r="U7225" s="234">
        <v>0.60044600000000004</v>
      </c>
      <c r="V7225" s="192">
        <v>0.49635400000000002</v>
      </c>
      <c r="W7225" s="234">
        <v>89252800</v>
      </c>
      <c r="X7225" s="194">
        <f t="shared" si="225"/>
        <v>-3.7033394286218671E-3</v>
      </c>
      <c r="Y7225" s="193"/>
      <c r="Z7225" s="197">
        <v>7223</v>
      </c>
    </row>
    <row r="7226" spans="1:26" ht="14.4" x14ac:dyDescent="0.3">
      <c r="A7226" s="7">
        <v>33662</v>
      </c>
      <c r="B7226" s="191">
        <v>413.85998499999999</v>
      </c>
      <c r="C7226" s="191">
        <v>416.07000699999998</v>
      </c>
      <c r="D7226" s="191">
        <v>411.79998799999998</v>
      </c>
      <c r="E7226" s="191">
        <v>412.70001200000002</v>
      </c>
      <c r="F7226" s="192">
        <v>412.70001200000002</v>
      </c>
      <c r="G7226" s="191">
        <v>202320000</v>
      </c>
      <c r="H7226" s="194">
        <f t="shared" si="224"/>
        <v>-2.8028150631667845E-3</v>
      </c>
      <c r="I7226" s="193"/>
      <c r="J7226" s="197">
        <v>7224</v>
      </c>
      <c r="K7226" s="234"/>
      <c r="L7226" s="234"/>
      <c r="M7226" s="234"/>
      <c r="N7226" s="234"/>
      <c r="O7226" s="234"/>
      <c r="P7226" s="234"/>
      <c r="Q7226" s="7">
        <v>33662</v>
      </c>
      <c r="R7226" s="234">
        <v>0.61160700000000001</v>
      </c>
      <c r="S7226" s="234">
        <v>0.61607100000000004</v>
      </c>
      <c r="T7226" s="234">
        <v>0.59821400000000002</v>
      </c>
      <c r="U7226" s="234">
        <v>0.60267899999999996</v>
      </c>
      <c r="V7226" s="192">
        <v>0.498199</v>
      </c>
      <c r="W7226" s="234">
        <v>90395200</v>
      </c>
      <c r="X7226" s="194">
        <f t="shared" si="225"/>
        <v>-1.4599074330471985E-2</v>
      </c>
      <c r="Y7226" s="193"/>
      <c r="Z7226" s="197">
        <v>7224</v>
      </c>
    </row>
    <row r="7227" spans="1:26" ht="14.4" x14ac:dyDescent="0.3">
      <c r="A7227" s="7">
        <v>33661</v>
      </c>
      <c r="B7227" s="191">
        <v>415.35000600000001</v>
      </c>
      <c r="C7227" s="191">
        <v>415.98998999999998</v>
      </c>
      <c r="D7227" s="191">
        <v>413.47000100000002</v>
      </c>
      <c r="E7227" s="191">
        <v>413.85998499999999</v>
      </c>
      <c r="F7227" s="192">
        <v>413.85998499999999</v>
      </c>
      <c r="G7227" s="191">
        <v>215110000</v>
      </c>
      <c r="H7227" s="194">
        <f t="shared" si="224"/>
        <v>-3.5873864896489561E-3</v>
      </c>
      <c r="I7227" s="193"/>
      <c r="J7227" s="197">
        <v>7225</v>
      </c>
      <c r="K7227" s="234"/>
      <c r="L7227" s="234"/>
      <c r="M7227" s="234"/>
      <c r="N7227" s="234"/>
      <c r="O7227" s="234"/>
      <c r="P7227" s="234"/>
      <c r="Q7227" s="7">
        <v>33661</v>
      </c>
      <c r="R7227" s="234">
        <v>0.625</v>
      </c>
      <c r="S7227" s="234">
        <v>0.625</v>
      </c>
      <c r="T7227" s="234">
        <v>0.60714299999999999</v>
      </c>
      <c r="U7227" s="234">
        <v>0.61160700000000001</v>
      </c>
      <c r="V7227" s="192">
        <v>0.50558000000000003</v>
      </c>
      <c r="W7227" s="234">
        <v>122169600</v>
      </c>
      <c r="X7227" s="194">
        <f t="shared" si="225"/>
        <v>-1.9677039059348988E-2</v>
      </c>
      <c r="Y7227" s="193"/>
      <c r="Z7227" s="197">
        <v>7225</v>
      </c>
    </row>
    <row r="7228" spans="1:26" ht="14.4" x14ac:dyDescent="0.3">
      <c r="A7228" s="7">
        <v>33660</v>
      </c>
      <c r="B7228" s="191">
        <v>410.48001099999999</v>
      </c>
      <c r="C7228" s="191">
        <v>415.35000600000001</v>
      </c>
      <c r="D7228" s="191">
        <v>410.48001099999999</v>
      </c>
      <c r="E7228" s="191">
        <v>415.35000600000001</v>
      </c>
      <c r="F7228" s="192">
        <v>415.35000600000001</v>
      </c>
      <c r="G7228" s="191">
        <v>241500000</v>
      </c>
      <c r="H7228" s="194">
        <f t="shared" si="224"/>
        <v>1.1938101734054749E-2</v>
      </c>
      <c r="I7228" s="193"/>
      <c r="J7228" s="197">
        <v>7226</v>
      </c>
      <c r="K7228" s="234"/>
      <c r="L7228" s="234"/>
      <c r="M7228" s="234"/>
      <c r="N7228" s="234"/>
      <c r="O7228" s="234"/>
      <c r="P7228" s="234"/>
      <c r="Q7228" s="7">
        <v>33660</v>
      </c>
      <c r="R7228" s="234">
        <v>0.609375</v>
      </c>
      <c r="S7228" s="234">
        <v>0.625</v>
      </c>
      <c r="T7228" s="234">
        <v>0.609375</v>
      </c>
      <c r="U7228" s="234">
        <v>0.62388399999999999</v>
      </c>
      <c r="V7228" s="192">
        <v>0.51572799999999996</v>
      </c>
      <c r="W7228" s="234">
        <v>229084800</v>
      </c>
      <c r="X7228" s="194">
        <f t="shared" si="225"/>
        <v>2.0071996518849507E-2</v>
      </c>
      <c r="Y7228" s="193"/>
      <c r="Z7228" s="197">
        <v>7226</v>
      </c>
    </row>
    <row r="7229" spans="1:26" ht="14.4" x14ac:dyDescent="0.3">
      <c r="A7229" s="7">
        <v>33659</v>
      </c>
      <c r="B7229" s="191">
        <v>412.26998900000001</v>
      </c>
      <c r="C7229" s="191">
        <v>412.26998900000001</v>
      </c>
      <c r="D7229" s="191">
        <v>408.01998900000001</v>
      </c>
      <c r="E7229" s="191">
        <v>410.45001200000002</v>
      </c>
      <c r="F7229" s="192">
        <v>410.45001200000002</v>
      </c>
      <c r="G7229" s="191">
        <v>210350000</v>
      </c>
      <c r="H7229" s="194">
        <f t="shared" si="224"/>
        <v>-4.4145270055055948E-3</v>
      </c>
      <c r="I7229" s="193"/>
      <c r="J7229" s="197">
        <v>7227</v>
      </c>
      <c r="K7229" s="234"/>
      <c r="L7229" s="234"/>
      <c r="M7229" s="234"/>
      <c r="N7229" s="234"/>
      <c r="O7229" s="234"/>
      <c r="P7229" s="234"/>
      <c r="Q7229" s="7">
        <v>33659</v>
      </c>
      <c r="R7229" s="234">
        <v>0.59151799999999999</v>
      </c>
      <c r="S7229" s="234">
        <v>0.61160700000000001</v>
      </c>
      <c r="T7229" s="234">
        <v>0.58258900000000002</v>
      </c>
      <c r="U7229" s="234">
        <v>0.61160700000000001</v>
      </c>
      <c r="V7229" s="192">
        <v>0.50558000000000003</v>
      </c>
      <c r="W7229" s="234">
        <v>227214400</v>
      </c>
      <c r="X7229" s="194">
        <f t="shared" si="225"/>
        <v>3.5916328416497487E-2</v>
      </c>
      <c r="Y7229" s="193"/>
      <c r="Z7229" s="197">
        <v>7227</v>
      </c>
    </row>
    <row r="7230" spans="1:26" ht="14.4" x14ac:dyDescent="0.3">
      <c r="A7230" s="7">
        <v>33658</v>
      </c>
      <c r="B7230" s="191">
        <v>411.459991</v>
      </c>
      <c r="C7230" s="191">
        <v>412.94000199999999</v>
      </c>
      <c r="D7230" s="191">
        <v>410.33999599999999</v>
      </c>
      <c r="E7230" s="191">
        <v>412.26998900000001</v>
      </c>
      <c r="F7230" s="192">
        <v>412.26998900000001</v>
      </c>
      <c r="G7230" s="191">
        <v>177540000</v>
      </c>
      <c r="H7230" s="194">
        <f t="shared" si="224"/>
        <v>2.041649890118694E-3</v>
      </c>
      <c r="I7230" s="193"/>
      <c r="J7230" s="197">
        <v>7228</v>
      </c>
      <c r="K7230" s="234"/>
      <c r="L7230" s="234"/>
      <c r="M7230" s="234"/>
      <c r="N7230" s="234"/>
      <c r="O7230" s="234"/>
      <c r="P7230" s="234"/>
      <c r="Q7230" s="7">
        <v>33658</v>
      </c>
      <c r="R7230" s="234">
        <v>0.59151799999999999</v>
      </c>
      <c r="S7230" s="234">
        <v>0.59375</v>
      </c>
      <c r="T7230" s="234">
        <v>0.58705399999999996</v>
      </c>
      <c r="U7230" s="234">
        <v>0.59040199999999998</v>
      </c>
      <c r="V7230" s="192">
        <v>0.48805100000000001</v>
      </c>
      <c r="W7230" s="234">
        <v>171404800</v>
      </c>
      <c r="X7230" s="194">
        <f t="shared" si="225"/>
        <v>1.7309123350432696E-2</v>
      </c>
      <c r="Y7230" s="193"/>
      <c r="Z7230" s="197">
        <v>7228</v>
      </c>
    </row>
    <row r="7231" spans="1:26" ht="14.4" x14ac:dyDescent="0.3">
      <c r="A7231" s="7">
        <v>33655</v>
      </c>
      <c r="B7231" s="191">
        <v>413.89999399999999</v>
      </c>
      <c r="C7231" s="191">
        <v>414.26001000000002</v>
      </c>
      <c r="D7231" s="191">
        <v>409.72000100000002</v>
      </c>
      <c r="E7231" s="191">
        <v>411.42999300000002</v>
      </c>
      <c r="F7231" s="192">
        <v>411.42999300000002</v>
      </c>
      <c r="G7231" s="191">
        <v>261650000</v>
      </c>
      <c r="H7231" s="194">
        <f t="shared" si="224"/>
        <v>-5.9676275327512273E-3</v>
      </c>
      <c r="I7231" s="193"/>
      <c r="J7231" s="197">
        <v>7229</v>
      </c>
      <c r="K7231" s="234"/>
      <c r="L7231" s="234"/>
      <c r="M7231" s="234"/>
      <c r="N7231" s="234"/>
      <c r="O7231" s="234"/>
      <c r="P7231" s="234"/>
      <c r="Q7231" s="7">
        <v>33655</v>
      </c>
      <c r="R7231" s="234">
        <v>0.578125</v>
      </c>
      <c r="S7231" s="234">
        <v>0.58482100000000004</v>
      </c>
      <c r="T7231" s="234">
        <v>0.57589299999999999</v>
      </c>
      <c r="U7231" s="234">
        <v>0.58035700000000001</v>
      </c>
      <c r="V7231" s="192">
        <v>0.47974699999999998</v>
      </c>
      <c r="W7231" s="234">
        <v>151580800</v>
      </c>
      <c r="X7231" s="194">
        <f t="shared" si="225"/>
        <v>5.8010818063649709E-3</v>
      </c>
      <c r="Y7231" s="193"/>
      <c r="Z7231" s="197">
        <v>7229</v>
      </c>
    </row>
    <row r="7232" spans="1:26" ht="14.4" x14ac:dyDescent="0.3">
      <c r="A7232" s="7">
        <v>33654</v>
      </c>
      <c r="B7232" s="191">
        <v>408.26001000000002</v>
      </c>
      <c r="C7232" s="191">
        <v>413.89999399999999</v>
      </c>
      <c r="D7232" s="191">
        <v>408.26001000000002</v>
      </c>
      <c r="E7232" s="191">
        <v>413.89999399999999</v>
      </c>
      <c r="F7232" s="192">
        <v>413.89999399999999</v>
      </c>
      <c r="G7232" s="191">
        <v>270650000</v>
      </c>
      <c r="H7232" s="194">
        <f t="shared" si="224"/>
        <v>1.3814686380867844E-2</v>
      </c>
      <c r="I7232" s="193"/>
      <c r="J7232" s="197">
        <v>7230</v>
      </c>
      <c r="K7232" s="234"/>
      <c r="L7232" s="234"/>
      <c r="M7232" s="234"/>
      <c r="N7232" s="234"/>
      <c r="O7232" s="234"/>
      <c r="P7232" s="234"/>
      <c r="Q7232" s="7">
        <v>33654</v>
      </c>
      <c r="R7232" s="234">
        <v>0.55803599999999998</v>
      </c>
      <c r="S7232" s="234">
        <v>0.578125</v>
      </c>
      <c r="T7232" s="234">
        <v>0.55580399999999996</v>
      </c>
      <c r="U7232" s="234">
        <v>0.57700899999999999</v>
      </c>
      <c r="V7232" s="192">
        <v>0.47698000000000002</v>
      </c>
      <c r="W7232" s="234">
        <v>130860800</v>
      </c>
      <c r="X7232" s="194">
        <f t="shared" si="225"/>
        <v>4.234000939675054E-2</v>
      </c>
      <c r="Y7232" s="193"/>
      <c r="Z7232" s="197">
        <v>7230</v>
      </c>
    </row>
    <row r="7233" spans="1:26" ht="14.4" x14ac:dyDescent="0.3">
      <c r="A7233" s="7">
        <v>33653</v>
      </c>
      <c r="B7233" s="191">
        <v>407.38000499999998</v>
      </c>
      <c r="C7233" s="191">
        <v>408.70001200000002</v>
      </c>
      <c r="D7233" s="191">
        <v>406.540009</v>
      </c>
      <c r="E7233" s="191">
        <v>408.26001000000002</v>
      </c>
      <c r="F7233" s="192">
        <v>408.26001000000002</v>
      </c>
      <c r="G7233" s="191">
        <v>232970000</v>
      </c>
      <c r="H7233" s="194">
        <f t="shared" si="224"/>
        <v>2.160157565907143E-3</v>
      </c>
      <c r="I7233" s="193"/>
      <c r="J7233" s="197">
        <v>7231</v>
      </c>
      <c r="K7233" s="234"/>
      <c r="L7233" s="234"/>
      <c r="M7233" s="234"/>
      <c r="N7233" s="234"/>
      <c r="O7233" s="234"/>
      <c r="P7233" s="234"/>
      <c r="Q7233" s="7">
        <v>33653</v>
      </c>
      <c r="R7233" s="234">
        <v>0.56026799999999999</v>
      </c>
      <c r="S7233" s="234">
        <v>0.5625</v>
      </c>
      <c r="T7233" s="234">
        <v>0.55133900000000002</v>
      </c>
      <c r="U7233" s="234">
        <v>0.55357100000000004</v>
      </c>
      <c r="V7233" s="192">
        <v>0.45760499999999998</v>
      </c>
      <c r="W7233" s="234">
        <v>95670400</v>
      </c>
      <c r="X7233" s="194">
        <f t="shared" si="225"/>
        <v>-1.19531632915247E-2</v>
      </c>
      <c r="Y7233" s="193"/>
      <c r="Z7233" s="197">
        <v>7231</v>
      </c>
    </row>
    <row r="7234" spans="1:26" ht="14.4" x14ac:dyDescent="0.3">
      <c r="A7234" s="7">
        <v>33652</v>
      </c>
      <c r="B7234" s="191">
        <v>412.48001099999999</v>
      </c>
      <c r="C7234" s="191">
        <v>413.26998900000001</v>
      </c>
      <c r="D7234" s="191">
        <v>406.33999599999999</v>
      </c>
      <c r="E7234" s="191">
        <v>407.38000499999998</v>
      </c>
      <c r="F7234" s="192">
        <v>407.38000499999998</v>
      </c>
      <c r="G7234" s="191">
        <v>234300000</v>
      </c>
      <c r="H7234" s="194">
        <f t="shared" si="224"/>
        <v>-1.2364250058168292E-2</v>
      </c>
      <c r="I7234" s="193"/>
      <c r="J7234" s="197">
        <v>7232</v>
      </c>
      <c r="K7234" s="234"/>
      <c r="L7234" s="234"/>
      <c r="M7234" s="234"/>
      <c r="N7234" s="234"/>
      <c r="O7234" s="234"/>
      <c r="P7234" s="234"/>
      <c r="Q7234" s="7">
        <v>33652</v>
      </c>
      <c r="R7234" s="234">
        <v>0.57366099999999998</v>
      </c>
      <c r="S7234" s="234">
        <v>0.57589299999999999</v>
      </c>
      <c r="T7234" s="234">
        <v>0.56026799999999999</v>
      </c>
      <c r="U7234" s="234">
        <v>0.56026799999999999</v>
      </c>
      <c r="V7234" s="192">
        <v>0.46314100000000002</v>
      </c>
      <c r="W7234" s="234">
        <v>68353600</v>
      </c>
      <c r="X7234" s="194">
        <f t="shared" si="225"/>
        <v>-2.1441444867723505E-2</v>
      </c>
      <c r="Y7234" s="193"/>
      <c r="Z7234" s="197">
        <v>7232</v>
      </c>
    </row>
    <row r="7235" spans="1:26" ht="14.4" x14ac:dyDescent="0.3">
      <c r="A7235" s="7">
        <v>33648</v>
      </c>
      <c r="B7235" s="191">
        <v>413.69000199999999</v>
      </c>
      <c r="C7235" s="191">
        <v>413.83999599999999</v>
      </c>
      <c r="D7235" s="191">
        <v>411.20001200000002</v>
      </c>
      <c r="E7235" s="191">
        <v>412.48001099999999</v>
      </c>
      <c r="F7235" s="192">
        <v>412.48001099999999</v>
      </c>
      <c r="G7235" s="191">
        <v>215110000</v>
      </c>
      <c r="H7235" s="194">
        <f t="shared" si="224"/>
        <v>-2.9248736835559355E-3</v>
      </c>
      <c r="I7235" s="193"/>
      <c r="J7235" s="197">
        <v>7233</v>
      </c>
      <c r="K7235" s="234"/>
      <c r="L7235" s="234"/>
      <c r="M7235" s="234"/>
      <c r="N7235" s="234"/>
      <c r="O7235" s="234"/>
      <c r="P7235" s="234"/>
      <c r="Q7235" s="7">
        <v>33648</v>
      </c>
      <c r="R7235" s="234">
        <v>0.56919600000000004</v>
      </c>
      <c r="S7235" s="234">
        <v>0.57366099999999998</v>
      </c>
      <c r="T7235" s="234">
        <v>0.56473200000000001</v>
      </c>
      <c r="U7235" s="234">
        <v>0.57254499999999997</v>
      </c>
      <c r="V7235" s="192">
        <v>0.47328900000000002</v>
      </c>
      <c r="W7235" s="234">
        <v>72587200</v>
      </c>
      <c r="X7235" s="194">
        <f t="shared" si="225"/>
        <v>-8.02827643468099E-5</v>
      </c>
      <c r="Y7235" s="193"/>
      <c r="Z7235" s="197">
        <v>7233</v>
      </c>
    </row>
    <row r="7236" spans="1:26" ht="14.4" x14ac:dyDescent="0.3">
      <c r="A7236" s="7">
        <v>33647</v>
      </c>
      <c r="B7236" s="191">
        <v>417.13000499999998</v>
      </c>
      <c r="C7236" s="191">
        <v>417.76998900000001</v>
      </c>
      <c r="D7236" s="191">
        <v>412.07000699999998</v>
      </c>
      <c r="E7236" s="191">
        <v>413.69000199999999</v>
      </c>
      <c r="F7236" s="192">
        <v>413.69000199999999</v>
      </c>
      <c r="G7236" s="191">
        <v>229360000</v>
      </c>
      <c r="H7236" s="194">
        <f t="shared" ref="H7236:H7299" si="226">(F7236-F7237)/F7237</f>
        <v>-8.2468366187179228E-3</v>
      </c>
      <c r="I7236" s="193"/>
      <c r="J7236" s="197">
        <v>7234</v>
      </c>
      <c r="K7236" s="234"/>
      <c r="L7236" s="234"/>
      <c r="M7236" s="234"/>
      <c r="N7236" s="234"/>
      <c r="O7236" s="234"/>
      <c r="P7236" s="234"/>
      <c r="Q7236" s="7">
        <v>33647</v>
      </c>
      <c r="R7236" s="234">
        <v>0.58258900000000002</v>
      </c>
      <c r="S7236" s="234">
        <v>0.58258900000000002</v>
      </c>
      <c r="T7236" s="234">
        <v>0.56919600000000004</v>
      </c>
      <c r="U7236" s="234">
        <v>0.57366099999999998</v>
      </c>
      <c r="V7236" s="192">
        <v>0.473327</v>
      </c>
      <c r="W7236" s="234">
        <v>76014400</v>
      </c>
      <c r="X7236" s="194">
        <f t="shared" ref="X7236:X7299" si="227">(V7236-V7237)/V7237</f>
        <v>-1.5325758174639194E-2</v>
      </c>
      <c r="Y7236" s="193"/>
      <c r="Z7236" s="197">
        <v>7234</v>
      </c>
    </row>
    <row r="7237" spans="1:26" ht="14.4" x14ac:dyDescent="0.3">
      <c r="A7237" s="7">
        <v>33646</v>
      </c>
      <c r="B7237" s="191">
        <v>413.76998900000001</v>
      </c>
      <c r="C7237" s="191">
        <v>418.07998700000002</v>
      </c>
      <c r="D7237" s="191">
        <v>413.35998499999999</v>
      </c>
      <c r="E7237" s="191">
        <v>417.13000499999998</v>
      </c>
      <c r="F7237" s="192">
        <v>417.13000499999998</v>
      </c>
      <c r="G7237" s="191">
        <v>237630000</v>
      </c>
      <c r="H7237" s="194">
        <f t="shared" si="226"/>
        <v>8.144805970978105E-3</v>
      </c>
      <c r="I7237" s="193"/>
      <c r="J7237" s="197">
        <v>7235</v>
      </c>
      <c r="K7237" s="234"/>
      <c r="L7237" s="234"/>
      <c r="M7237" s="234"/>
      <c r="N7237" s="234"/>
      <c r="O7237" s="234"/>
      <c r="P7237" s="234"/>
      <c r="Q7237" s="7">
        <v>33646</v>
      </c>
      <c r="R7237" s="234">
        <v>0.56919600000000004</v>
      </c>
      <c r="S7237" s="234">
        <v>0.58482100000000004</v>
      </c>
      <c r="T7237" s="234">
        <v>0.5625</v>
      </c>
      <c r="U7237" s="234">
        <v>0.58258900000000002</v>
      </c>
      <c r="V7237" s="192">
        <v>0.48069400000000001</v>
      </c>
      <c r="W7237" s="234">
        <v>137961600</v>
      </c>
      <c r="X7237" s="194">
        <f t="shared" si="227"/>
        <v>3.7772183817719449E-2</v>
      </c>
      <c r="Y7237" s="193"/>
      <c r="Z7237" s="197">
        <v>7235</v>
      </c>
    </row>
    <row r="7238" spans="1:26" ht="14.4" x14ac:dyDescent="0.3">
      <c r="A7238" s="7">
        <v>33645</v>
      </c>
      <c r="B7238" s="191">
        <v>413.76998900000001</v>
      </c>
      <c r="C7238" s="191">
        <v>414.38000499999998</v>
      </c>
      <c r="D7238" s="191">
        <v>412.23998999999998</v>
      </c>
      <c r="E7238" s="191">
        <v>413.76001000000002</v>
      </c>
      <c r="F7238" s="192">
        <v>413.76001000000002</v>
      </c>
      <c r="G7238" s="191">
        <v>200130000</v>
      </c>
      <c r="H7238" s="194">
        <f t="shared" si="226"/>
        <v>-2.4117263854984614E-5</v>
      </c>
      <c r="I7238" s="193"/>
      <c r="J7238" s="197">
        <v>7236</v>
      </c>
      <c r="K7238" s="234"/>
      <c r="L7238" s="234"/>
      <c r="M7238" s="234"/>
      <c r="N7238" s="234"/>
      <c r="O7238" s="234"/>
      <c r="P7238" s="234"/>
      <c r="Q7238" s="7">
        <v>33645</v>
      </c>
      <c r="R7238" s="234">
        <v>0.5625</v>
      </c>
      <c r="S7238" s="234">
        <v>0.56919600000000004</v>
      </c>
      <c r="T7238" s="234">
        <v>0.55580399999999996</v>
      </c>
      <c r="U7238" s="234">
        <v>0.56138399999999999</v>
      </c>
      <c r="V7238" s="192">
        <v>0.463198</v>
      </c>
      <c r="W7238" s="234">
        <v>122012800</v>
      </c>
      <c r="X7238" s="194">
        <f t="shared" si="227"/>
        <v>-3.9588077559086048E-3</v>
      </c>
      <c r="Y7238" s="193"/>
      <c r="Z7238" s="197">
        <v>7236</v>
      </c>
    </row>
    <row r="7239" spans="1:26" ht="14.4" x14ac:dyDescent="0.3">
      <c r="A7239" s="7">
        <v>33644</v>
      </c>
      <c r="B7239" s="191">
        <v>411.07000699999998</v>
      </c>
      <c r="C7239" s="191">
        <v>413.76998900000001</v>
      </c>
      <c r="D7239" s="191">
        <v>411.07000699999998</v>
      </c>
      <c r="E7239" s="191">
        <v>413.76998900000001</v>
      </c>
      <c r="F7239" s="192">
        <v>413.76998900000001</v>
      </c>
      <c r="G7239" s="191">
        <v>184410000</v>
      </c>
      <c r="H7239" s="194">
        <f t="shared" si="226"/>
        <v>6.5192367269380708E-3</v>
      </c>
      <c r="I7239" s="193"/>
      <c r="J7239" s="197">
        <v>7237</v>
      </c>
      <c r="K7239" s="234"/>
      <c r="L7239" s="234"/>
      <c r="M7239" s="234"/>
      <c r="N7239" s="234"/>
      <c r="O7239" s="234"/>
      <c r="P7239" s="234"/>
      <c r="Q7239" s="7">
        <v>33644</v>
      </c>
      <c r="R7239" s="234">
        <v>0.57142899999999996</v>
      </c>
      <c r="S7239" s="234">
        <v>0.57366099999999998</v>
      </c>
      <c r="T7239" s="234">
        <v>0.5625</v>
      </c>
      <c r="U7239" s="234">
        <v>0.56361600000000001</v>
      </c>
      <c r="V7239" s="192">
        <v>0.46503899999999998</v>
      </c>
      <c r="W7239" s="234">
        <v>86441600</v>
      </c>
      <c r="X7239" s="194">
        <f t="shared" si="227"/>
        <v>-1.3673788829360862E-2</v>
      </c>
      <c r="Y7239" s="193"/>
      <c r="Z7239" s="197">
        <v>7237</v>
      </c>
    </row>
    <row r="7240" spans="1:26" ht="14.4" x14ac:dyDescent="0.3">
      <c r="A7240" s="7">
        <v>33641</v>
      </c>
      <c r="B7240" s="191">
        <v>413.82000699999998</v>
      </c>
      <c r="C7240" s="191">
        <v>415.290009</v>
      </c>
      <c r="D7240" s="191">
        <v>408.040009</v>
      </c>
      <c r="E7240" s="191">
        <v>411.08999599999999</v>
      </c>
      <c r="F7240" s="192">
        <v>411.08999599999999</v>
      </c>
      <c r="G7240" s="191">
        <v>231120000</v>
      </c>
      <c r="H7240" s="194">
        <f t="shared" si="226"/>
        <v>-6.5970976603844838E-3</v>
      </c>
      <c r="I7240" s="193"/>
      <c r="J7240" s="197">
        <v>7238</v>
      </c>
      <c r="K7240" s="234"/>
      <c r="L7240" s="234"/>
      <c r="M7240" s="234"/>
      <c r="N7240" s="234"/>
      <c r="O7240" s="234"/>
      <c r="P7240" s="234"/>
      <c r="Q7240" s="7">
        <v>33641</v>
      </c>
      <c r="R7240" s="234">
        <v>0.57366099999999998</v>
      </c>
      <c r="S7240" s="234">
        <v>0.578125</v>
      </c>
      <c r="T7240" s="234">
        <v>0.56026799999999999</v>
      </c>
      <c r="U7240" s="234">
        <v>0.57142899999999996</v>
      </c>
      <c r="V7240" s="192">
        <v>0.47148600000000002</v>
      </c>
      <c r="W7240" s="234">
        <v>147537600</v>
      </c>
      <c r="X7240" s="194">
        <f t="shared" si="227"/>
        <v>-1.9474773817436198E-3</v>
      </c>
      <c r="Y7240" s="193"/>
      <c r="Z7240" s="197">
        <v>7238</v>
      </c>
    </row>
    <row r="7241" spans="1:26" ht="14.4" x14ac:dyDescent="0.3">
      <c r="A7241" s="7">
        <v>33640</v>
      </c>
      <c r="B7241" s="191">
        <v>413.86999500000002</v>
      </c>
      <c r="C7241" s="191">
        <v>414.54998799999998</v>
      </c>
      <c r="D7241" s="191">
        <v>411.92999300000002</v>
      </c>
      <c r="E7241" s="191">
        <v>413.82000699999998</v>
      </c>
      <c r="F7241" s="192">
        <v>413.82000699999998</v>
      </c>
      <c r="G7241" s="191">
        <v>242050000</v>
      </c>
      <c r="H7241" s="194">
        <f t="shared" si="226"/>
        <v>-4.830127632228564E-5</v>
      </c>
      <c r="I7241" s="193"/>
      <c r="J7241" s="197">
        <v>7239</v>
      </c>
      <c r="K7241" s="234"/>
      <c r="L7241" s="234"/>
      <c r="M7241" s="234"/>
      <c r="N7241" s="234"/>
      <c r="O7241" s="234"/>
      <c r="P7241" s="234"/>
      <c r="Q7241" s="7">
        <v>33640</v>
      </c>
      <c r="R7241" s="234">
        <v>0.58705399999999996</v>
      </c>
      <c r="S7241" s="234">
        <v>0.58928599999999998</v>
      </c>
      <c r="T7241" s="234">
        <v>0.57142899999999996</v>
      </c>
      <c r="U7241" s="234">
        <v>0.57254499999999997</v>
      </c>
      <c r="V7241" s="192">
        <v>0.47240599999999999</v>
      </c>
      <c r="W7241" s="234">
        <v>93139200</v>
      </c>
      <c r="X7241" s="194">
        <f t="shared" si="227"/>
        <v>-3.0245925196042255E-2</v>
      </c>
      <c r="Y7241" s="193"/>
      <c r="Z7241" s="197">
        <v>7239</v>
      </c>
    </row>
    <row r="7242" spans="1:26" ht="14.4" x14ac:dyDescent="0.3">
      <c r="A7242" s="7">
        <v>33639</v>
      </c>
      <c r="B7242" s="191">
        <v>413.88000499999998</v>
      </c>
      <c r="C7242" s="191">
        <v>416.17001299999998</v>
      </c>
      <c r="D7242" s="191">
        <v>413.17999300000002</v>
      </c>
      <c r="E7242" s="191">
        <v>413.83999599999999</v>
      </c>
      <c r="F7242" s="192">
        <v>413.83999599999999</v>
      </c>
      <c r="G7242" s="191">
        <v>262440000</v>
      </c>
      <c r="H7242" s="194">
        <f t="shared" si="226"/>
        <v>-2.4187507200428796E-5</v>
      </c>
      <c r="I7242" s="193"/>
      <c r="J7242" s="197">
        <v>7240</v>
      </c>
      <c r="K7242" s="234"/>
      <c r="L7242" s="234"/>
      <c r="M7242" s="234"/>
      <c r="N7242" s="234"/>
      <c r="O7242" s="234"/>
      <c r="P7242" s="234"/>
      <c r="Q7242" s="7">
        <v>33639</v>
      </c>
      <c r="R7242" s="234">
        <v>0.59151799999999999</v>
      </c>
      <c r="S7242" s="234">
        <v>0.59598200000000001</v>
      </c>
      <c r="T7242" s="234">
        <v>0.58147300000000002</v>
      </c>
      <c r="U7242" s="234">
        <v>0.59040199999999998</v>
      </c>
      <c r="V7242" s="192">
        <v>0.48714000000000002</v>
      </c>
      <c r="W7242" s="234">
        <v>161504000</v>
      </c>
      <c r="X7242" s="194">
        <f t="shared" si="227"/>
        <v>5.7021582317942649E-3</v>
      </c>
      <c r="Y7242" s="193"/>
      <c r="Z7242" s="197">
        <v>7240</v>
      </c>
    </row>
    <row r="7243" spans="1:26" ht="14.4" x14ac:dyDescent="0.3">
      <c r="A7243" s="7">
        <v>33638</v>
      </c>
      <c r="B7243" s="191">
        <v>409.60000600000001</v>
      </c>
      <c r="C7243" s="191">
        <v>413.85000600000001</v>
      </c>
      <c r="D7243" s="191">
        <v>409.27999899999998</v>
      </c>
      <c r="E7243" s="191">
        <v>413.85000600000001</v>
      </c>
      <c r="F7243" s="192">
        <v>413.85000600000001</v>
      </c>
      <c r="G7243" s="191">
        <v>233680000</v>
      </c>
      <c r="H7243" s="194">
        <f t="shared" si="226"/>
        <v>1.0548694871068609E-2</v>
      </c>
      <c r="I7243" s="193"/>
      <c r="J7243" s="197">
        <v>7241</v>
      </c>
      <c r="K7243" s="234"/>
      <c r="L7243" s="234"/>
      <c r="M7243" s="234"/>
      <c r="N7243" s="234"/>
      <c r="O7243" s="234"/>
      <c r="P7243" s="234"/>
      <c r="Q7243" s="7">
        <v>33638</v>
      </c>
      <c r="R7243" s="234">
        <v>0.58705399999999996</v>
      </c>
      <c r="S7243" s="234">
        <v>0.59151799999999999</v>
      </c>
      <c r="T7243" s="234">
        <v>0.58035700000000001</v>
      </c>
      <c r="U7243" s="234">
        <v>0.58705399999999996</v>
      </c>
      <c r="V7243" s="192">
        <v>0.48437799999999998</v>
      </c>
      <c r="W7243" s="234">
        <v>192931200</v>
      </c>
      <c r="X7243" s="194">
        <f t="shared" si="227"/>
        <v>0</v>
      </c>
      <c r="Y7243" s="193"/>
      <c r="Z7243" s="197">
        <v>7241</v>
      </c>
    </row>
    <row r="7244" spans="1:26" ht="14.4" x14ac:dyDescent="0.3">
      <c r="A7244" s="7">
        <v>33637</v>
      </c>
      <c r="B7244" s="191">
        <v>408.790009</v>
      </c>
      <c r="C7244" s="191">
        <v>409.95001200000002</v>
      </c>
      <c r="D7244" s="191">
        <v>407.45001200000002</v>
      </c>
      <c r="E7244" s="191">
        <v>409.52999899999998</v>
      </c>
      <c r="F7244" s="192">
        <v>409.52999899999998</v>
      </c>
      <c r="G7244" s="191">
        <v>185290000</v>
      </c>
      <c r="H7244" s="194">
        <f t="shared" si="226"/>
        <v>1.8347277308937027E-3</v>
      </c>
      <c r="I7244" s="193"/>
      <c r="J7244" s="197">
        <v>7242</v>
      </c>
      <c r="K7244" s="234"/>
      <c r="L7244" s="234"/>
      <c r="M7244" s="234"/>
      <c r="N7244" s="234"/>
      <c r="O7244" s="234"/>
      <c r="P7244" s="234"/>
      <c r="Q7244" s="7">
        <v>33637</v>
      </c>
      <c r="R7244" s="234">
        <v>0.578125</v>
      </c>
      <c r="S7244" s="234">
        <v>0.59151799999999999</v>
      </c>
      <c r="T7244" s="234">
        <v>0.57589299999999999</v>
      </c>
      <c r="U7244" s="234">
        <v>0.58705399999999996</v>
      </c>
      <c r="V7244" s="192">
        <v>0.48437799999999998</v>
      </c>
      <c r="W7244" s="234">
        <v>158132800</v>
      </c>
      <c r="X7244" s="194">
        <f t="shared" si="227"/>
        <v>1.5444088291464885E-2</v>
      </c>
      <c r="Y7244" s="193"/>
      <c r="Z7244" s="197">
        <v>7242</v>
      </c>
    </row>
    <row r="7245" spans="1:26" ht="14.4" x14ac:dyDescent="0.3">
      <c r="A7245" s="7">
        <v>33634</v>
      </c>
      <c r="B7245" s="191">
        <v>411.64999399999999</v>
      </c>
      <c r="C7245" s="191">
        <v>412.63000499999998</v>
      </c>
      <c r="D7245" s="191">
        <v>408.64001500000001</v>
      </c>
      <c r="E7245" s="191">
        <v>408.77999899999998</v>
      </c>
      <c r="F7245" s="192">
        <v>408.77999899999998</v>
      </c>
      <c r="G7245" s="191">
        <v>197620000</v>
      </c>
      <c r="H7245" s="194">
        <f t="shared" si="226"/>
        <v>-6.8995579284238653E-3</v>
      </c>
      <c r="I7245" s="193"/>
      <c r="J7245" s="197">
        <v>7243</v>
      </c>
      <c r="K7245" s="234"/>
      <c r="L7245" s="234"/>
      <c r="M7245" s="234"/>
      <c r="N7245" s="234"/>
      <c r="O7245" s="234"/>
      <c r="P7245" s="234"/>
      <c r="Q7245" s="7">
        <v>33634</v>
      </c>
      <c r="R7245" s="234">
        <v>0.57142899999999996</v>
      </c>
      <c r="S7245" s="234">
        <v>0.58258900000000002</v>
      </c>
      <c r="T7245" s="234">
        <v>0.56696400000000002</v>
      </c>
      <c r="U7245" s="234">
        <v>0.578125</v>
      </c>
      <c r="V7245" s="192">
        <v>0.47701100000000002</v>
      </c>
      <c r="W7245" s="234">
        <v>144558400</v>
      </c>
      <c r="X7245" s="194">
        <f t="shared" si="227"/>
        <v>1.5686349660594009E-2</v>
      </c>
      <c r="Y7245" s="193"/>
      <c r="Z7245" s="197">
        <v>7243</v>
      </c>
    </row>
    <row r="7246" spans="1:26" ht="14.4" x14ac:dyDescent="0.3">
      <c r="A7246" s="7">
        <v>33633</v>
      </c>
      <c r="B7246" s="191">
        <v>410.33999599999999</v>
      </c>
      <c r="C7246" s="191">
        <v>412.17001299999998</v>
      </c>
      <c r="D7246" s="191">
        <v>409.26001000000002</v>
      </c>
      <c r="E7246" s="191">
        <v>411.61999500000002</v>
      </c>
      <c r="F7246" s="192">
        <v>411.61999500000002</v>
      </c>
      <c r="G7246" s="191">
        <v>194680000</v>
      </c>
      <c r="H7246" s="194">
        <f t="shared" si="226"/>
        <v>3.1193620229016919E-3</v>
      </c>
      <c r="I7246" s="193"/>
      <c r="J7246" s="197">
        <v>7244</v>
      </c>
      <c r="K7246" s="234"/>
      <c r="L7246" s="234"/>
      <c r="M7246" s="234"/>
      <c r="N7246" s="234"/>
      <c r="O7246" s="234"/>
      <c r="P7246" s="234"/>
      <c r="Q7246" s="7">
        <v>33633</v>
      </c>
      <c r="R7246" s="234">
        <v>0.56696400000000002</v>
      </c>
      <c r="S7246" s="234">
        <v>0.56919600000000004</v>
      </c>
      <c r="T7246" s="234">
        <v>0.56026799999999999</v>
      </c>
      <c r="U7246" s="234">
        <v>0.56919600000000004</v>
      </c>
      <c r="V7246" s="192">
        <v>0.46964400000000001</v>
      </c>
      <c r="W7246" s="234">
        <v>87113600</v>
      </c>
      <c r="X7246" s="194">
        <f t="shared" si="227"/>
        <v>7.9062580479011511E-3</v>
      </c>
      <c r="Y7246" s="193"/>
      <c r="Z7246" s="197">
        <v>7244</v>
      </c>
    </row>
    <row r="7247" spans="1:26" ht="14.4" x14ac:dyDescent="0.3">
      <c r="A7247" s="7">
        <v>33632</v>
      </c>
      <c r="B7247" s="191">
        <v>414.959991</v>
      </c>
      <c r="C7247" s="191">
        <v>417.82998700000002</v>
      </c>
      <c r="D7247" s="191">
        <v>409.17001299999998</v>
      </c>
      <c r="E7247" s="191">
        <v>410.33999599999999</v>
      </c>
      <c r="F7247" s="192">
        <v>410.33999599999999</v>
      </c>
      <c r="G7247" s="191">
        <v>248940000</v>
      </c>
      <c r="H7247" s="194">
        <f t="shared" si="226"/>
        <v>-1.1133591430986939E-2</v>
      </c>
      <c r="I7247" s="193"/>
      <c r="J7247" s="197">
        <v>7245</v>
      </c>
      <c r="K7247" s="234"/>
      <c r="L7247" s="234"/>
      <c r="M7247" s="234"/>
      <c r="N7247" s="234"/>
      <c r="O7247" s="234"/>
      <c r="P7247" s="234"/>
      <c r="Q7247" s="7">
        <v>33632</v>
      </c>
      <c r="R7247" s="234">
        <v>0.578125</v>
      </c>
      <c r="S7247" s="234">
        <v>0.58705399999999996</v>
      </c>
      <c r="T7247" s="234">
        <v>0.56473200000000001</v>
      </c>
      <c r="U7247" s="234">
        <v>0.56473200000000001</v>
      </c>
      <c r="V7247" s="192">
        <v>0.46595999999999999</v>
      </c>
      <c r="W7247" s="234">
        <v>144558400</v>
      </c>
      <c r="X7247" s="194">
        <f t="shared" si="227"/>
        <v>-3.0651516349278388E-2</v>
      </c>
      <c r="Y7247" s="193"/>
      <c r="Z7247" s="197">
        <v>7245</v>
      </c>
    </row>
    <row r="7248" spans="1:26" ht="14.4" x14ac:dyDescent="0.3">
      <c r="A7248" s="7">
        <v>33631</v>
      </c>
      <c r="B7248" s="191">
        <v>414.98001099999999</v>
      </c>
      <c r="C7248" s="191">
        <v>416.41000400000001</v>
      </c>
      <c r="D7248" s="191">
        <v>414.540009</v>
      </c>
      <c r="E7248" s="191">
        <v>414.959991</v>
      </c>
      <c r="F7248" s="192">
        <v>414.959991</v>
      </c>
      <c r="G7248" s="191">
        <v>218400000</v>
      </c>
      <c r="H7248" s="194">
        <f t="shared" si="226"/>
        <v>-7.2288490621123761E-5</v>
      </c>
      <c r="I7248" s="193"/>
      <c r="J7248" s="197">
        <v>7246</v>
      </c>
      <c r="K7248" s="234"/>
      <c r="L7248" s="234"/>
      <c r="M7248" s="234"/>
      <c r="N7248" s="234"/>
      <c r="O7248" s="234"/>
      <c r="P7248" s="234"/>
      <c r="Q7248" s="7">
        <v>33631</v>
      </c>
      <c r="R7248" s="234">
        <v>0.578125</v>
      </c>
      <c r="S7248" s="234">
        <v>0.58370500000000003</v>
      </c>
      <c r="T7248" s="234">
        <v>0.5625</v>
      </c>
      <c r="U7248" s="234">
        <v>0.58258900000000002</v>
      </c>
      <c r="V7248" s="192">
        <v>0.48069400000000001</v>
      </c>
      <c r="W7248" s="234">
        <v>173723200</v>
      </c>
      <c r="X7248" s="194">
        <f t="shared" si="227"/>
        <v>1.162744202588974E-2</v>
      </c>
      <c r="Y7248" s="193"/>
      <c r="Z7248" s="197">
        <v>7246</v>
      </c>
    </row>
    <row r="7249" spans="1:26" ht="14.4" x14ac:dyDescent="0.3">
      <c r="A7249" s="7">
        <v>33630</v>
      </c>
      <c r="B7249" s="191">
        <v>415.44000199999999</v>
      </c>
      <c r="C7249" s="191">
        <v>416.83999599999999</v>
      </c>
      <c r="D7249" s="191">
        <v>414.48001099999999</v>
      </c>
      <c r="E7249" s="191">
        <v>414.98998999999998</v>
      </c>
      <c r="F7249" s="192">
        <v>414.98998999999998</v>
      </c>
      <c r="G7249" s="191">
        <v>190970000</v>
      </c>
      <c r="H7249" s="194">
        <f t="shared" si="226"/>
        <v>-1.1794093266258552E-3</v>
      </c>
      <c r="I7249" s="193"/>
      <c r="J7249" s="197">
        <v>7247</v>
      </c>
      <c r="K7249" s="234"/>
      <c r="L7249" s="234"/>
      <c r="M7249" s="234"/>
      <c r="N7249" s="234"/>
      <c r="O7249" s="234"/>
      <c r="P7249" s="234"/>
      <c r="Q7249" s="7">
        <v>33630</v>
      </c>
      <c r="R7249" s="234">
        <v>0.578125</v>
      </c>
      <c r="S7249" s="234">
        <v>0.58258900000000002</v>
      </c>
      <c r="T7249" s="234">
        <v>0.57366099999999998</v>
      </c>
      <c r="U7249" s="234">
        <v>0.57589299999999999</v>
      </c>
      <c r="V7249" s="192">
        <v>0.47516900000000001</v>
      </c>
      <c r="W7249" s="234">
        <v>83451200</v>
      </c>
      <c r="X7249" s="194">
        <f t="shared" si="227"/>
        <v>-1.9345081812262494E-3</v>
      </c>
      <c r="Y7249" s="193"/>
      <c r="Z7249" s="197">
        <v>7247</v>
      </c>
    </row>
    <row r="7250" spans="1:26" ht="14.4" x14ac:dyDescent="0.3">
      <c r="A7250" s="7">
        <v>33627</v>
      </c>
      <c r="B7250" s="191">
        <v>414.959991</v>
      </c>
      <c r="C7250" s="191">
        <v>417.26998900000001</v>
      </c>
      <c r="D7250" s="191">
        <v>414.290009</v>
      </c>
      <c r="E7250" s="191">
        <v>415.48001099999999</v>
      </c>
      <c r="F7250" s="192">
        <v>415.48001099999999</v>
      </c>
      <c r="G7250" s="191">
        <v>213630000</v>
      </c>
      <c r="H7250" s="194">
        <f t="shared" si="226"/>
        <v>1.2531810566768307E-3</v>
      </c>
      <c r="I7250" s="193"/>
      <c r="J7250" s="197">
        <v>7248</v>
      </c>
      <c r="K7250" s="234"/>
      <c r="L7250" s="234"/>
      <c r="M7250" s="234"/>
      <c r="N7250" s="234"/>
      <c r="O7250" s="234"/>
      <c r="P7250" s="234"/>
      <c r="Q7250" s="7">
        <v>33627</v>
      </c>
      <c r="R7250" s="234">
        <v>0.57589299999999999</v>
      </c>
      <c r="S7250" s="234">
        <v>0.58705399999999996</v>
      </c>
      <c r="T7250" s="234">
        <v>0.57142899999999996</v>
      </c>
      <c r="U7250" s="234">
        <v>0.57700899999999999</v>
      </c>
      <c r="V7250" s="192">
        <v>0.47609000000000001</v>
      </c>
      <c r="W7250" s="234">
        <v>177609600</v>
      </c>
      <c r="X7250" s="194">
        <f t="shared" si="227"/>
        <v>1.9382577567139379E-3</v>
      </c>
      <c r="Y7250" s="193"/>
      <c r="Z7250" s="197">
        <v>7248</v>
      </c>
    </row>
    <row r="7251" spans="1:26" ht="14.4" x14ac:dyDescent="0.3">
      <c r="A7251" s="7">
        <v>33626</v>
      </c>
      <c r="B7251" s="191">
        <v>418.13000499999998</v>
      </c>
      <c r="C7251" s="191">
        <v>419.77999899999998</v>
      </c>
      <c r="D7251" s="191">
        <v>414.35998499999999</v>
      </c>
      <c r="E7251" s="191">
        <v>414.959991</v>
      </c>
      <c r="F7251" s="192">
        <v>414.959991</v>
      </c>
      <c r="G7251" s="191">
        <v>234580000</v>
      </c>
      <c r="H7251" s="194">
        <f t="shared" si="226"/>
        <v>-7.5814076055125022E-3</v>
      </c>
      <c r="I7251" s="193"/>
      <c r="J7251" s="197">
        <v>7249</v>
      </c>
      <c r="K7251" s="234"/>
      <c r="L7251" s="234"/>
      <c r="M7251" s="234"/>
      <c r="N7251" s="234"/>
      <c r="O7251" s="234"/>
      <c r="P7251" s="234"/>
      <c r="Q7251" s="7">
        <v>33626</v>
      </c>
      <c r="R7251" s="234">
        <v>0.57366099999999998</v>
      </c>
      <c r="S7251" s="234">
        <v>0.578125</v>
      </c>
      <c r="T7251" s="234">
        <v>0.5625</v>
      </c>
      <c r="U7251" s="234">
        <v>0.57589299999999999</v>
      </c>
      <c r="V7251" s="192">
        <v>0.47516900000000001</v>
      </c>
      <c r="W7251" s="234">
        <v>138353600</v>
      </c>
      <c r="X7251" s="194">
        <f t="shared" si="227"/>
        <v>1.5748115655768922E-2</v>
      </c>
      <c r="Y7251" s="193"/>
      <c r="Z7251" s="197">
        <v>7249</v>
      </c>
    </row>
    <row r="7252" spans="1:26" ht="14.4" x14ac:dyDescent="0.3">
      <c r="A7252" s="7">
        <v>33625</v>
      </c>
      <c r="B7252" s="191">
        <v>412.64999399999999</v>
      </c>
      <c r="C7252" s="191">
        <v>418.13000499999998</v>
      </c>
      <c r="D7252" s="191">
        <v>412.48998999999998</v>
      </c>
      <c r="E7252" s="191">
        <v>418.13000499999998</v>
      </c>
      <c r="F7252" s="192">
        <v>418.13000499999998</v>
      </c>
      <c r="G7252" s="191">
        <v>228140000</v>
      </c>
      <c r="H7252" s="194">
        <f t="shared" si="226"/>
        <v>1.3304550698991171E-2</v>
      </c>
      <c r="I7252" s="193"/>
      <c r="J7252" s="197">
        <v>7250</v>
      </c>
      <c r="K7252" s="234"/>
      <c r="L7252" s="234"/>
      <c r="M7252" s="234"/>
      <c r="N7252" s="234"/>
      <c r="O7252" s="234"/>
      <c r="P7252" s="234"/>
      <c r="Q7252" s="7">
        <v>33625</v>
      </c>
      <c r="R7252" s="234">
        <v>0.54910700000000001</v>
      </c>
      <c r="S7252" s="234">
        <v>0.56919600000000004</v>
      </c>
      <c r="T7252" s="234">
        <v>0.546875</v>
      </c>
      <c r="U7252" s="234">
        <v>0.56696400000000002</v>
      </c>
      <c r="V7252" s="192">
        <v>0.467802</v>
      </c>
      <c r="W7252" s="234">
        <v>183680000</v>
      </c>
      <c r="X7252" s="194">
        <f t="shared" si="227"/>
        <v>3.8855886565772053E-2</v>
      </c>
      <c r="Y7252" s="193"/>
      <c r="Z7252" s="197">
        <v>7250</v>
      </c>
    </row>
    <row r="7253" spans="1:26" ht="14.4" x14ac:dyDescent="0.3">
      <c r="A7253" s="7">
        <v>33624</v>
      </c>
      <c r="B7253" s="191">
        <v>416.35998499999999</v>
      </c>
      <c r="C7253" s="191">
        <v>416.39001500000001</v>
      </c>
      <c r="D7253" s="191">
        <v>411.32000699999998</v>
      </c>
      <c r="E7253" s="191">
        <v>412.64001500000001</v>
      </c>
      <c r="F7253" s="192">
        <v>412.64001500000001</v>
      </c>
      <c r="G7253" s="191">
        <v>218750000</v>
      </c>
      <c r="H7253" s="194">
        <f t="shared" si="226"/>
        <v>-8.9345041166719926E-3</v>
      </c>
      <c r="I7253" s="193"/>
      <c r="J7253" s="197">
        <v>7251</v>
      </c>
      <c r="K7253" s="234"/>
      <c r="L7253" s="234"/>
      <c r="M7253" s="234"/>
      <c r="N7253" s="234"/>
      <c r="O7253" s="234"/>
      <c r="P7253" s="234"/>
      <c r="Q7253" s="7">
        <v>33624</v>
      </c>
      <c r="R7253" s="234">
        <v>0.57366099999999998</v>
      </c>
      <c r="S7253" s="234">
        <v>0.57366099999999998</v>
      </c>
      <c r="T7253" s="234">
        <v>0.54464299999999999</v>
      </c>
      <c r="U7253" s="234">
        <v>0.54575899999999999</v>
      </c>
      <c r="V7253" s="192">
        <v>0.45030500000000001</v>
      </c>
      <c r="W7253" s="234">
        <v>194084800</v>
      </c>
      <c r="X7253" s="194">
        <f t="shared" si="227"/>
        <v>-4.4923921388970202E-2</v>
      </c>
      <c r="Y7253" s="193"/>
      <c r="Z7253" s="197">
        <v>7251</v>
      </c>
    </row>
    <row r="7254" spans="1:26" ht="14.4" x14ac:dyDescent="0.3">
      <c r="A7254" s="7">
        <v>33623</v>
      </c>
      <c r="B7254" s="191">
        <v>418.85998499999999</v>
      </c>
      <c r="C7254" s="191">
        <v>418.85998499999999</v>
      </c>
      <c r="D7254" s="191">
        <v>415.79998799999998</v>
      </c>
      <c r="E7254" s="191">
        <v>416.35998499999999</v>
      </c>
      <c r="F7254" s="192">
        <v>416.35998499999999</v>
      </c>
      <c r="G7254" s="191">
        <v>180900000</v>
      </c>
      <c r="H7254" s="194">
        <f t="shared" si="226"/>
        <v>-5.9685816013195911E-3</v>
      </c>
      <c r="I7254" s="193"/>
      <c r="J7254" s="197">
        <v>7252</v>
      </c>
      <c r="K7254" s="234"/>
      <c r="L7254" s="234"/>
      <c r="M7254" s="234"/>
      <c r="N7254" s="234"/>
      <c r="O7254" s="234"/>
      <c r="P7254" s="234"/>
      <c r="Q7254" s="7">
        <v>33623</v>
      </c>
      <c r="R7254" s="234">
        <v>0.57589299999999999</v>
      </c>
      <c r="S7254" s="234">
        <v>0.58258900000000002</v>
      </c>
      <c r="T7254" s="234">
        <v>0.57142899999999996</v>
      </c>
      <c r="U7254" s="234">
        <v>0.57142899999999996</v>
      </c>
      <c r="V7254" s="192">
        <v>0.47148600000000002</v>
      </c>
      <c r="W7254" s="234">
        <v>209664000</v>
      </c>
      <c r="X7254" s="194">
        <f t="shared" si="227"/>
        <v>-1.1582542121670154E-2</v>
      </c>
      <c r="Y7254" s="193"/>
      <c r="Z7254" s="197">
        <v>7252</v>
      </c>
    </row>
    <row r="7255" spans="1:26" ht="14.4" x14ac:dyDescent="0.3">
      <c r="A7255" s="7">
        <v>33620</v>
      </c>
      <c r="B7255" s="191">
        <v>418.20001200000002</v>
      </c>
      <c r="C7255" s="191">
        <v>419.45001200000002</v>
      </c>
      <c r="D7255" s="191">
        <v>416</v>
      </c>
      <c r="E7255" s="191">
        <v>418.85998499999999</v>
      </c>
      <c r="F7255" s="192">
        <v>418.85998499999999</v>
      </c>
      <c r="G7255" s="191">
        <v>287370000</v>
      </c>
      <c r="H7255" s="194">
        <f t="shared" si="226"/>
        <v>1.5542287702064784E-3</v>
      </c>
      <c r="I7255" s="193"/>
      <c r="J7255" s="197">
        <v>7253</v>
      </c>
      <c r="K7255" s="234"/>
      <c r="L7255" s="234"/>
      <c r="M7255" s="234"/>
      <c r="N7255" s="234"/>
      <c r="O7255" s="234"/>
      <c r="P7255" s="234"/>
      <c r="Q7255" s="7">
        <v>33620</v>
      </c>
      <c r="R7255" s="234">
        <v>0.60491099999999998</v>
      </c>
      <c r="S7255" s="234">
        <v>0.61607100000000004</v>
      </c>
      <c r="T7255" s="234">
        <v>0.578125</v>
      </c>
      <c r="U7255" s="234">
        <v>0.578125</v>
      </c>
      <c r="V7255" s="192">
        <v>0.47701100000000002</v>
      </c>
      <c r="W7255" s="234">
        <v>848355200</v>
      </c>
      <c r="X7255" s="194">
        <f t="shared" si="227"/>
        <v>3.1872665090411215E-2</v>
      </c>
      <c r="Y7255" s="193"/>
      <c r="Z7255" s="197">
        <v>7253</v>
      </c>
    </row>
    <row r="7256" spans="1:26" ht="14.4" x14ac:dyDescent="0.3">
      <c r="A7256" s="7">
        <v>33619</v>
      </c>
      <c r="B7256" s="191">
        <v>420.76998900000001</v>
      </c>
      <c r="C7256" s="191">
        <v>420.85000600000001</v>
      </c>
      <c r="D7256" s="191">
        <v>415.36999500000002</v>
      </c>
      <c r="E7256" s="191">
        <v>418.209991</v>
      </c>
      <c r="F7256" s="192">
        <v>418.209991</v>
      </c>
      <c r="G7256" s="191">
        <v>336240000</v>
      </c>
      <c r="H7256" s="194">
        <f t="shared" si="226"/>
        <v>-6.0840793472084036E-3</v>
      </c>
      <c r="I7256" s="193"/>
      <c r="J7256" s="197">
        <v>7254</v>
      </c>
      <c r="K7256" s="234"/>
      <c r="L7256" s="234"/>
      <c r="M7256" s="234"/>
      <c r="N7256" s="234"/>
      <c r="O7256" s="234"/>
      <c r="P7256" s="234"/>
      <c r="Q7256" s="7">
        <v>33619</v>
      </c>
      <c r="R7256" s="234">
        <v>0.56919600000000004</v>
      </c>
      <c r="S7256" s="234">
        <v>0.57366099999999998</v>
      </c>
      <c r="T7256" s="234">
        <v>0.55803599999999998</v>
      </c>
      <c r="U7256" s="234">
        <v>0.56026799999999999</v>
      </c>
      <c r="V7256" s="192">
        <v>0.46227699999999999</v>
      </c>
      <c r="W7256" s="234">
        <v>293529600</v>
      </c>
      <c r="X7256" s="194">
        <f t="shared" si="227"/>
        <v>-1.18105523276942E-2</v>
      </c>
      <c r="Y7256" s="193"/>
      <c r="Z7256" s="197">
        <v>7254</v>
      </c>
    </row>
    <row r="7257" spans="1:26" ht="14.4" x14ac:dyDescent="0.3">
      <c r="A7257" s="7">
        <v>33618</v>
      </c>
      <c r="B7257" s="191">
        <v>420.45001200000002</v>
      </c>
      <c r="C7257" s="191">
        <v>421.17999300000002</v>
      </c>
      <c r="D7257" s="191">
        <v>418.790009</v>
      </c>
      <c r="E7257" s="191">
        <v>420.76998900000001</v>
      </c>
      <c r="F7257" s="192">
        <v>420.76998900000001</v>
      </c>
      <c r="G7257" s="191">
        <v>314830000</v>
      </c>
      <c r="H7257" s="194">
        <f t="shared" si="226"/>
        <v>7.8486109416395851E-4</v>
      </c>
      <c r="I7257" s="193"/>
      <c r="J7257" s="197">
        <v>7255</v>
      </c>
      <c r="K7257" s="234"/>
      <c r="L7257" s="234"/>
      <c r="M7257" s="234"/>
      <c r="N7257" s="234"/>
      <c r="O7257" s="234"/>
      <c r="P7257" s="234"/>
      <c r="Q7257" s="7">
        <v>33618</v>
      </c>
      <c r="R7257" s="234">
        <v>0.57589299999999999</v>
      </c>
      <c r="S7257" s="234">
        <v>0.58035700000000001</v>
      </c>
      <c r="T7257" s="234">
        <v>0.5625</v>
      </c>
      <c r="U7257" s="234">
        <v>0.56696400000000002</v>
      </c>
      <c r="V7257" s="192">
        <v>0.467802</v>
      </c>
      <c r="W7257" s="234">
        <v>325740800</v>
      </c>
      <c r="X7257" s="194">
        <f t="shared" si="227"/>
        <v>-1.5503957539317615E-2</v>
      </c>
      <c r="Y7257" s="193"/>
      <c r="Z7257" s="197">
        <v>7255</v>
      </c>
    </row>
    <row r="7258" spans="1:26" ht="14.4" x14ac:dyDescent="0.3">
      <c r="A7258" s="7">
        <v>33617</v>
      </c>
      <c r="B7258" s="191">
        <v>414.33999599999999</v>
      </c>
      <c r="C7258" s="191">
        <v>420.44000199999999</v>
      </c>
      <c r="D7258" s="191">
        <v>414.32000699999998</v>
      </c>
      <c r="E7258" s="191">
        <v>420.44000199999999</v>
      </c>
      <c r="F7258" s="192">
        <v>420.44000199999999</v>
      </c>
      <c r="G7258" s="191">
        <v>265900000</v>
      </c>
      <c r="H7258" s="194">
        <f t="shared" si="226"/>
        <v>1.4722223437005603E-2</v>
      </c>
      <c r="I7258" s="193"/>
      <c r="J7258" s="197">
        <v>7256</v>
      </c>
      <c r="K7258" s="234"/>
      <c r="L7258" s="234"/>
      <c r="M7258" s="234"/>
      <c r="N7258" s="234"/>
      <c r="O7258" s="234"/>
      <c r="P7258" s="234"/>
      <c r="Q7258" s="7">
        <v>33617</v>
      </c>
      <c r="R7258" s="234">
        <v>0.55580399999999996</v>
      </c>
      <c r="S7258" s="234">
        <v>0.578125</v>
      </c>
      <c r="T7258" s="234">
        <v>0.55580399999999996</v>
      </c>
      <c r="U7258" s="234">
        <v>0.57589299999999999</v>
      </c>
      <c r="V7258" s="192">
        <v>0.47516900000000001</v>
      </c>
      <c r="W7258" s="234">
        <v>273806400</v>
      </c>
      <c r="X7258" s="194">
        <f t="shared" si="227"/>
        <v>4.032166252145588E-2</v>
      </c>
      <c r="Y7258" s="193"/>
      <c r="Z7258" s="197">
        <v>7256</v>
      </c>
    </row>
    <row r="7259" spans="1:26" ht="14.4" x14ac:dyDescent="0.3">
      <c r="A7259" s="7">
        <v>33616</v>
      </c>
      <c r="B7259" s="191">
        <v>415.04998799999998</v>
      </c>
      <c r="C7259" s="191">
        <v>415.35998499999999</v>
      </c>
      <c r="D7259" s="191">
        <v>413.540009</v>
      </c>
      <c r="E7259" s="191">
        <v>414.33999599999999</v>
      </c>
      <c r="F7259" s="192">
        <v>414.33999599999999</v>
      </c>
      <c r="G7259" s="191">
        <v>200270000</v>
      </c>
      <c r="H7259" s="194">
        <f t="shared" si="226"/>
        <v>-1.8309081884234483E-3</v>
      </c>
      <c r="I7259" s="193"/>
      <c r="J7259" s="197">
        <v>7257</v>
      </c>
      <c r="K7259" s="234"/>
      <c r="L7259" s="234"/>
      <c r="M7259" s="234"/>
      <c r="N7259" s="234"/>
      <c r="O7259" s="234"/>
      <c r="P7259" s="234"/>
      <c r="Q7259" s="7">
        <v>33616</v>
      </c>
      <c r="R7259" s="234">
        <v>0.55580399999999996</v>
      </c>
      <c r="S7259" s="234">
        <v>0.56026799999999999</v>
      </c>
      <c r="T7259" s="234">
        <v>0.54910700000000001</v>
      </c>
      <c r="U7259" s="234">
        <v>0.55357100000000004</v>
      </c>
      <c r="V7259" s="192">
        <v>0.45675199999999999</v>
      </c>
      <c r="W7259" s="234">
        <v>107856000</v>
      </c>
      <c r="X7259" s="194">
        <f t="shared" si="227"/>
        <v>-4.0144529026827306E-3</v>
      </c>
      <c r="Y7259" s="193"/>
      <c r="Z7259" s="197">
        <v>7257</v>
      </c>
    </row>
    <row r="7260" spans="1:26" ht="14.4" x14ac:dyDescent="0.3">
      <c r="A7260" s="7">
        <v>33613</v>
      </c>
      <c r="B7260" s="191">
        <v>417.61999500000002</v>
      </c>
      <c r="C7260" s="191">
        <v>417.61999500000002</v>
      </c>
      <c r="D7260" s="191">
        <v>413.30999800000001</v>
      </c>
      <c r="E7260" s="191">
        <v>415.10000600000001</v>
      </c>
      <c r="F7260" s="192">
        <v>415.10000600000001</v>
      </c>
      <c r="G7260" s="191">
        <v>236130000</v>
      </c>
      <c r="H7260" s="194">
        <f t="shared" si="226"/>
        <v>-6.0103424011760326E-3</v>
      </c>
      <c r="I7260" s="193"/>
      <c r="J7260" s="197">
        <v>7258</v>
      </c>
      <c r="K7260" s="234"/>
      <c r="L7260" s="234"/>
      <c r="M7260" s="234"/>
      <c r="N7260" s="234"/>
      <c r="O7260" s="234"/>
      <c r="P7260" s="234"/>
      <c r="Q7260" s="7">
        <v>33613</v>
      </c>
      <c r="R7260" s="234">
        <v>0.54910700000000001</v>
      </c>
      <c r="S7260" s="234">
        <v>0.55803599999999998</v>
      </c>
      <c r="T7260" s="234">
        <v>0.54464299999999999</v>
      </c>
      <c r="U7260" s="234">
        <v>0.55580399999999996</v>
      </c>
      <c r="V7260" s="192">
        <v>0.45859299999999997</v>
      </c>
      <c r="W7260" s="234">
        <v>196224000</v>
      </c>
      <c r="X7260" s="194">
        <f t="shared" si="227"/>
        <v>0</v>
      </c>
      <c r="Y7260" s="193"/>
      <c r="Z7260" s="197">
        <v>7258</v>
      </c>
    </row>
    <row r="7261" spans="1:26" ht="14.4" x14ac:dyDescent="0.3">
      <c r="A7261" s="7">
        <v>33612</v>
      </c>
      <c r="B7261" s="191">
        <v>418.08999599999999</v>
      </c>
      <c r="C7261" s="191">
        <v>420.5</v>
      </c>
      <c r="D7261" s="191">
        <v>415.85000600000001</v>
      </c>
      <c r="E7261" s="191">
        <v>417.60998499999999</v>
      </c>
      <c r="F7261" s="192">
        <v>417.60998499999999</v>
      </c>
      <c r="G7261" s="191">
        <v>292350000</v>
      </c>
      <c r="H7261" s="194">
        <f t="shared" si="226"/>
        <v>-1.1720186390047861E-3</v>
      </c>
      <c r="I7261" s="193"/>
      <c r="J7261" s="197">
        <v>7259</v>
      </c>
      <c r="K7261" s="234"/>
      <c r="L7261" s="234"/>
      <c r="M7261" s="234"/>
      <c r="N7261" s="234"/>
      <c r="O7261" s="234"/>
      <c r="P7261" s="234"/>
      <c r="Q7261" s="7">
        <v>33612</v>
      </c>
      <c r="R7261" s="234">
        <v>0.54017899999999996</v>
      </c>
      <c r="S7261" s="234">
        <v>0.55580399999999996</v>
      </c>
      <c r="T7261" s="234">
        <v>0.53794600000000004</v>
      </c>
      <c r="U7261" s="234">
        <v>0.55580399999999996</v>
      </c>
      <c r="V7261" s="192">
        <v>0.45859299999999997</v>
      </c>
      <c r="W7261" s="234">
        <v>208510400</v>
      </c>
      <c r="X7261" s="194">
        <f t="shared" si="227"/>
        <v>2.8925221168451403E-2</v>
      </c>
      <c r="Y7261" s="193"/>
      <c r="Z7261" s="197">
        <v>7259</v>
      </c>
    </row>
    <row r="7262" spans="1:26" ht="14.4" x14ac:dyDescent="0.3">
      <c r="A7262" s="7">
        <v>33611</v>
      </c>
      <c r="B7262" s="191">
        <v>417.35998499999999</v>
      </c>
      <c r="C7262" s="191">
        <v>420.23001099999999</v>
      </c>
      <c r="D7262" s="191">
        <v>415.01998900000001</v>
      </c>
      <c r="E7262" s="191">
        <v>418.10000600000001</v>
      </c>
      <c r="F7262" s="192">
        <v>418.10000600000001</v>
      </c>
      <c r="G7262" s="191">
        <v>290750000</v>
      </c>
      <c r="H7262" s="194">
        <f t="shared" si="226"/>
        <v>1.6770771683336805E-3</v>
      </c>
      <c r="I7262" s="193"/>
      <c r="J7262" s="197">
        <v>7260</v>
      </c>
      <c r="K7262" s="234"/>
      <c r="L7262" s="234"/>
      <c r="M7262" s="234"/>
      <c r="N7262" s="234"/>
      <c r="O7262" s="234"/>
      <c r="P7262" s="234"/>
      <c r="Q7262" s="7">
        <v>33611</v>
      </c>
      <c r="R7262" s="234">
        <v>0.52232100000000004</v>
      </c>
      <c r="S7262" s="234">
        <v>0.546875</v>
      </c>
      <c r="T7262" s="234">
        <v>0.52232100000000004</v>
      </c>
      <c r="U7262" s="234">
        <v>0.54017899999999996</v>
      </c>
      <c r="V7262" s="192">
        <v>0.44570100000000001</v>
      </c>
      <c r="W7262" s="234">
        <v>232747200</v>
      </c>
      <c r="X7262" s="194">
        <f t="shared" si="227"/>
        <v>2.3254479167623261E-2</v>
      </c>
      <c r="Y7262" s="193"/>
      <c r="Z7262" s="197">
        <v>7260</v>
      </c>
    </row>
    <row r="7263" spans="1:26" ht="14.4" x14ac:dyDescent="0.3">
      <c r="A7263" s="7">
        <v>33610</v>
      </c>
      <c r="B7263" s="191">
        <v>417.959991</v>
      </c>
      <c r="C7263" s="191">
        <v>417.959991</v>
      </c>
      <c r="D7263" s="191">
        <v>415.20001200000002</v>
      </c>
      <c r="E7263" s="191">
        <v>417.39999399999999</v>
      </c>
      <c r="F7263" s="192">
        <v>417.39999399999999</v>
      </c>
      <c r="G7263" s="191">
        <v>252780000</v>
      </c>
      <c r="H7263" s="194">
        <f t="shared" si="226"/>
        <v>-1.3398339842533155E-3</v>
      </c>
      <c r="I7263" s="193"/>
      <c r="J7263" s="197">
        <v>7261</v>
      </c>
      <c r="K7263" s="234"/>
      <c r="L7263" s="234"/>
      <c r="M7263" s="234"/>
      <c r="N7263" s="234"/>
      <c r="O7263" s="234"/>
      <c r="P7263" s="234"/>
      <c r="Q7263" s="7">
        <v>33610</v>
      </c>
      <c r="R7263" s="234">
        <v>0.51339299999999999</v>
      </c>
      <c r="S7263" s="234">
        <v>0.53125</v>
      </c>
      <c r="T7263" s="234">
        <v>0.51339299999999999</v>
      </c>
      <c r="U7263" s="234">
        <v>0.52790199999999998</v>
      </c>
      <c r="V7263" s="192">
        <v>0.43557200000000001</v>
      </c>
      <c r="W7263" s="234">
        <v>141467200</v>
      </c>
      <c r="X7263" s="194">
        <f t="shared" si="227"/>
        <v>1.9396935059585705E-2</v>
      </c>
      <c r="Y7263" s="193"/>
      <c r="Z7263" s="197">
        <v>7261</v>
      </c>
    </row>
    <row r="7264" spans="1:26" ht="14.4" x14ac:dyDescent="0.3">
      <c r="A7264" s="7">
        <v>33609</v>
      </c>
      <c r="B7264" s="191">
        <v>419.30999800000001</v>
      </c>
      <c r="C7264" s="191">
        <v>419.44000199999999</v>
      </c>
      <c r="D7264" s="191">
        <v>416.92001299999998</v>
      </c>
      <c r="E7264" s="191">
        <v>417.959991</v>
      </c>
      <c r="F7264" s="192">
        <v>417.959991</v>
      </c>
      <c r="G7264" s="191">
        <v>251210000</v>
      </c>
      <c r="H7264" s="194">
        <f t="shared" si="226"/>
        <v>-3.2908976323832054E-3</v>
      </c>
      <c r="I7264" s="193"/>
      <c r="J7264" s="197">
        <v>7262</v>
      </c>
      <c r="K7264" s="234"/>
      <c r="L7264" s="234"/>
      <c r="M7264" s="234"/>
      <c r="N7264" s="234"/>
      <c r="O7264" s="234"/>
      <c r="P7264" s="234"/>
      <c r="Q7264" s="7">
        <v>33609</v>
      </c>
      <c r="R7264" s="234">
        <v>0.52455399999999996</v>
      </c>
      <c r="S7264" s="234">
        <v>0.52678599999999998</v>
      </c>
      <c r="T7264" s="234">
        <v>0.515625</v>
      </c>
      <c r="U7264" s="234">
        <v>0.51785700000000001</v>
      </c>
      <c r="V7264" s="192">
        <v>0.427284</v>
      </c>
      <c r="W7264" s="234">
        <v>114240000</v>
      </c>
      <c r="X7264" s="194">
        <f t="shared" si="227"/>
        <v>-1.6949230532082089E-2</v>
      </c>
      <c r="Y7264" s="193"/>
      <c r="Z7264" s="197">
        <v>7262</v>
      </c>
    </row>
    <row r="7265" spans="1:26" ht="14.4" x14ac:dyDescent="0.3">
      <c r="A7265" s="7">
        <v>33606</v>
      </c>
      <c r="B7265" s="191">
        <v>417.26998900000001</v>
      </c>
      <c r="C7265" s="191">
        <v>419.790009</v>
      </c>
      <c r="D7265" s="191">
        <v>416.16000400000001</v>
      </c>
      <c r="E7265" s="191">
        <v>419.33999599999999</v>
      </c>
      <c r="F7265" s="192">
        <v>419.33999599999999</v>
      </c>
      <c r="G7265" s="191">
        <v>224270000</v>
      </c>
      <c r="H7265" s="194">
        <f t="shared" si="226"/>
        <v>4.9848678285751907E-3</v>
      </c>
      <c r="I7265" s="193"/>
      <c r="J7265" s="197">
        <v>7263</v>
      </c>
      <c r="K7265" s="234"/>
      <c r="L7265" s="234"/>
      <c r="M7265" s="234"/>
      <c r="N7265" s="234"/>
      <c r="O7265" s="234"/>
      <c r="P7265" s="234"/>
      <c r="Q7265" s="7">
        <v>33606</v>
      </c>
      <c r="R7265" s="234">
        <v>0.53571400000000002</v>
      </c>
      <c r="S7265" s="234">
        <v>0.53794600000000004</v>
      </c>
      <c r="T7265" s="234">
        <v>0.52008900000000002</v>
      </c>
      <c r="U7265" s="234">
        <v>0.52678599999999998</v>
      </c>
      <c r="V7265" s="192">
        <v>0.43465100000000001</v>
      </c>
      <c r="W7265" s="234">
        <v>190254400</v>
      </c>
      <c r="X7265" s="194">
        <f t="shared" si="227"/>
        <v>-8.4022685897055475E-3</v>
      </c>
      <c r="Y7265" s="193"/>
      <c r="Z7265" s="197">
        <v>7263</v>
      </c>
    </row>
    <row r="7266" spans="1:26" ht="14.4" x14ac:dyDescent="0.3">
      <c r="A7266" s="7">
        <v>33605</v>
      </c>
      <c r="B7266" s="191">
        <v>417.02999899999998</v>
      </c>
      <c r="C7266" s="191">
        <v>417.26998900000001</v>
      </c>
      <c r="D7266" s="191">
        <v>411.040009</v>
      </c>
      <c r="E7266" s="191">
        <v>417.26001000000002</v>
      </c>
      <c r="F7266" s="192">
        <v>417.26001000000002</v>
      </c>
      <c r="G7266" s="191">
        <v>207570000</v>
      </c>
      <c r="H7266" s="194">
        <f t="shared" si="226"/>
        <v>4.076194625392967E-4</v>
      </c>
      <c r="I7266" s="193"/>
      <c r="J7266" s="197">
        <v>7264</v>
      </c>
      <c r="K7266" s="234"/>
      <c r="L7266" s="234"/>
      <c r="M7266" s="234"/>
      <c r="N7266" s="234"/>
      <c r="O7266" s="234"/>
      <c r="P7266" s="234"/>
      <c r="Q7266" s="7">
        <v>33605</v>
      </c>
      <c r="R7266" s="234">
        <v>0.49776799999999999</v>
      </c>
      <c r="S7266" s="234">
        <v>0.53348200000000001</v>
      </c>
      <c r="T7266" s="234">
        <v>0.49553599999999998</v>
      </c>
      <c r="U7266" s="234">
        <v>0.53125</v>
      </c>
      <c r="V7266" s="192">
        <v>0.438334</v>
      </c>
      <c r="W7266" s="234">
        <v>233632000</v>
      </c>
      <c r="X7266" s="194">
        <f t="shared" si="227"/>
        <v>5.5433023847131759E-2</v>
      </c>
      <c r="Y7266" s="193"/>
      <c r="Z7266" s="197">
        <v>7264</v>
      </c>
    </row>
    <row r="7267" spans="1:26" ht="14.4" x14ac:dyDescent="0.3">
      <c r="A7267" s="7">
        <v>33603</v>
      </c>
      <c r="B7267" s="191">
        <v>415.14001500000001</v>
      </c>
      <c r="C7267" s="191">
        <v>418.32000699999998</v>
      </c>
      <c r="D7267" s="191">
        <v>412.73001099999999</v>
      </c>
      <c r="E7267" s="191">
        <v>417.08999599999999</v>
      </c>
      <c r="F7267" s="192">
        <v>417.08999599999999</v>
      </c>
      <c r="G7267" s="191">
        <v>247080000</v>
      </c>
      <c r="H7267" s="194">
        <f t="shared" si="226"/>
        <v>4.6971646421508648E-3</v>
      </c>
      <c r="I7267" s="193"/>
      <c r="J7267" s="197">
        <v>7265</v>
      </c>
      <c r="K7267" s="234"/>
      <c r="L7267" s="234"/>
      <c r="M7267" s="234"/>
      <c r="N7267" s="234"/>
      <c r="O7267" s="234"/>
      <c r="P7267" s="234"/>
      <c r="Q7267" s="7">
        <v>33603</v>
      </c>
      <c r="R7267" s="234">
        <v>0.51227699999999998</v>
      </c>
      <c r="S7267" s="234">
        <v>0.51785700000000001</v>
      </c>
      <c r="T7267" s="234">
        <v>0.5</v>
      </c>
      <c r="U7267" s="234">
        <v>0.50334800000000002</v>
      </c>
      <c r="V7267" s="192">
        <v>0.41531200000000001</v>
      </c>
      <c r="W7267" s="234">
        <v>134030400</v>
      </c>
      <c r="X7267" s="194">
        <f t="shared" si="227"/>
        <v>-6.6088620462834658E-3</v>
      </c>
      <c r="Y7267" s="193"/>
      <c r="Z7267" s="197">
        <v>7265</v>
      </c>
    </row>
    <row r="7268" spans="1:26" ht="14.4" x14ac:dyDescent="0.3">
      <c r="A7268" s="7">
        <v>33602</v>
      </c>
      <c r="B7268" s="191">
        <v>406.48998999999998</v>
      </c>
      <c r="C7268" s="191">
        <v>415.14001500000001</v>
      </c>
      <c r="D7268" s="191">
        <v>406.48998999999998</v>
      </c>
      <c r="E7268" s="191">
        <v>415.14001500000001</v>
      </c>
      <c r="F7268" s="192">
        <v>415.14001500000001</v>
      </c>
      <c r="G7268" s="191">
        <v>245600000</v>
      </c>
      <c r="H7268" s="194">
        <f t="shared" si="226"/>
        <v>2.1355174413710015E-2</v>
      </c>
      <c r="I7268" s="193"/>
      <c r="J7268" s="197">
        <v>7266</v>
      </c>
      <c r="K7268" s="234"/>
      <c r="L7268" s="234"/>
      <c r="M7268" s="234"/>
      <c r="N7268" s="234"/>
      <c r="O7268" s="234"/>
      <c r="P7268" s="234"/>
      <c r="Q7268" s="7">
        <v>33602</v>
      </c>
      <c r="R7268" s="234">
        <v>0.49107099999999998</v>
      </c>
      <c r="S7268" s="234">
        <v>0.51116099999999998</v>
      </c>
      <c r="T7268" s="234">
        <v>0.49107099999999998</v>
      </c>
      <c r="U7268" s="234">
        <v>0.50669600000000004</v>
      </c>
      <c r="V7268" s="192">
        <v>0.41807499999999997</v>
      </c>
      <c r="W7268" s="234">
        <v>183646400</v>
      </c>
      <c r="X7268" s="194">
        <f t="shared" si="227"/>
        <v>3.1817721868883833E-2</v>
      </c>
      <c r="Y7268" s="193"/>
      <c r="Z7268" s="197">
        <v>7266</v>
      </c>
    </row>
    <row r="7269" spans="1:26" ht="14.4" x14ac:dyDescent="0.3">
      <c r="A7269" s="7">
        <v>33599</v>
      </c>
      <c r="B7269" s="191">
        <v>404.83999599999999</v>
      </c>
      <c r="C7269" s="191">
        <v>406.57998700000002</v>
      </c>
      <c r="D7269" s="191">
        <v>404.58999599999999</v>
      </c>
      <c r="E7269" s="191">
        <v>406.459991</v>
      </c>
      <c r="F7269" s="192">
        <v>406.459991</v>
      </c>
      <c r="G7269" s="191">
        <v>157950000</v>
      </c>
      <c r="H7269" s="194">
        <f t="shared" si="226"/>
        <v>4.0015685604344719E-3</v>
      </c>
      <c r="I7269" s="193"/>
      <c r="J7269" s="197">
        <v>7267</v>
      </c>
      <c r="K7269" s="234"/>
      <c r="L7269" s="234"/>
      <c r="M7269" s="234"/>
      <c r="N7269" s="234"/>
      <c r="O7269" s="234"/>
      <c r="P7269" s="234"/>
      <c r="Q7269" s="7">
        <v>33599</v>
      </c>
      <c r="R7269" s="234">
        <v>0.48883900000000002</v>
      </c>
      <c r="S7269" s="234">
        <v>0.49776799999999999</v>
      </c>
      <c r="T7269" s="234">
        <v>0.48660700000000001</v>
      </c>
      <c r="U7269" s="234">
        <v>0.49107099999999998</v>
      </c>
      <c r="V7269" s="192">
        <v>0.40518300000000002</v>
      </c>
      <c r="W7269" s="234">
        <v>167742400</v>
      </c>
      <c r="X7269" s="194">
        <f t="shared" si="227"/>
        <v>2.2782255072205776E-3</v>
      </c>
      <c r="Y7269" s="193"/>
      <c r="Z7269" s="197">
        <v>7267</v>
      </c>
    </row>
    <row r="7270" spans="1:26" ht="14.4" x14ac:dyDescent="0.3">
      <c r="A7270" s="7">
        <v>33598</v>
      </c>
      <c r="B7270" s="191">
        <v>399.32998700000002</v>
      </c>
      <c r="C7270" s="191">
        <v>404.92001299999998</v>
      </c>
      <c r="D7270" s="191">
        <v>399.30999800000001</v>
      </c>
      <c r="E7270" s="191">
        <v>404.83999599999999</v>
      </c>
      <c r="F7270" s="192">
        <v>404.83999599999999</v>
      </c>
      <c r="G7270" s="191">
        <v>149230000</v>
      </c>
      <c r="H7270" s="194">
        <f t="shared" si="226"/>
        <v>1.3798134824269954E-2</v>
      </c>
      <c r="I7270" s="193"/>
      <c r="J7270" s="197">
        <v>7268</v>
      </c>
      <c r="K7270" s="234"/>
      <c r="L7270" s="234"/>
      <c r="M7270" s="234"/>
      <c r="N7270" s="234"/>
      <c r="O7270" s="234"/>
      <c r="P7270" s="234"/>
      <c r="Q7270" s="7">
        <v>33598</v>
      </c>
      <c r="R7270" s="234">
        <v>0.47098200000000001</v>
      </c>
      <c r="S7270" s="234">
        <v>0.49107099999999998</v>
      </c>
      <c r="T7270" s="234">
        <v>0.46651799999999999</v>
      </c>
      <c r="U7270" s="234">
        <v>0.48995499999999997</v>
      </c>
      <c r="V7270" s="192">
        <v>0.40426200000000001</v>
      </c>
      <c r="W7270" s="234">
        <v>134500800</v>
      </c>
      <c r="X7270" s="194">
        <f t="shared" si="227"/>
        <v>5.0238488636717954E-2</v>
      </c>
      <c r="Y7270" s="193"/>
      <c r="Z7270" s="197">
        <v>7268</v>
      </c>
    </row>
    <row r="7271" spans="1:26" ht="14.4" x14ac:dyDescent="0.3">
      <c r="A7271" s="7">
        <v>33596</v>
      </c>
      <c r="B7271" s="191">
        <v>396.82000699999998</v>
      </c>
      <c r="C7271" s="191">
        <v>401.790009</v>
      </c>
      <c r="D7271" s="191">
        <v>396.82000699999998</v>
      </c>
      <c r="E7271" s="191">
        <v>399.32998700000002</v>
      </c>
      <c r="F7271" s="192">
        <v>399.32998700000002</v>
      </c>
      <c r="G7271" s="191">
        <v>162640000</v>
      </c>
      <c r="H7271" s="194">
        <f t="shared" si="226"/>
        <v>6.3252355116259085E-3</v>
      </c>
      <c r="I7271" s="193"/>
      <c r="J7271" s="197">
        <v>7269</v>
      </c>
      <c r="K7271" s="234"/>
      <c r="L7271" s="234"/>
      <c r="M7271" s="234"/>
      <c r="N7271" s="234"/>
      <c r="O7271" s="234"/>
      <c r="P7271" s="234"/>
      <c r="Q7271" s="7">
        <v>33596</v>
      </c>
      <c r="R7271" s="234">
        <v>0.46428599999999998</v>
      </c>
      <c r="S7271" s="234">
        <v>0.47991099999999998</v>
      </c>
      <c r="T7271" s="234">
        <v>0.46205400000000002</v>
      </c>
      <c r="U7271" s="234">
        <v>0.46651799999999999</v>
      </c>
      <c r="V7271" s="192">
        <v>0.38492399999999999</v>
      </c>
      <c r="W7271" s="234">
        <v>188563200</v>
      </c>
      <c r="X7271" s="194">
        <f t="shared" si="227"/>
        <v>1.4562505436229412E-2</v>
      </c>
      <c r="Y7271" s="193"/>
      <c r="Z7271" s="197">
        <v>7269</v>
      </c>
    </row>
    <row r="7272" spans="1:26" ht="14.4" x14ac:dyDescent="0.3">
      <c r="A7272" s="7">
        <v>33595</v>
      </c>
      <c r="B7272" s="191">
        <v>387.04998799999998</v>
      </c>
      <c r="C7272" s="191">
        <v>397.44000199999999</v>
      </c>
      <c r="D7272" s="191">
        <v>386.959991</v>
      </c>
      <c r="E7272" s="191">
        <v>396.82000699999998</v>
      </c>
      <c r="F7272" s="192">
        <v>396.82000699999998</v>
      </c>
      <c r="G7272" s="191">
        <v>228900000</v>
      </c>
      <c r="H7272" s="194">
        <f t="shared" si="226"/>
        <v>2.5268700321883202E-2</v>
      </c>
      <c r="I7272" s="193"/>
      <c r="J7272" s="197">
        <v>7270</v>
      </c>
      <c r="K7272" s="234"/>
      <c r="L7272" s="234"/>
      <c r="M7272" s="234"/>
      <c r="N7272" s="234"/>
      <c r="O7272" s="234"/>
      <c r="P7272" s="234"/>
      <c r="Q7272" s="7">
        <v>33595</v>
      </c>
      <c r="R7272" s="234">
        <v>0.45089299999999999</v>
      </c>
      <c r="S7272" s="234">
        <v>0.46205400000000002</v>
      </c>
      <c r="T7272" s="234">
        <v>0.44642900000000002</v>
      </c>
      <c r="U7272" s="234">
        <v>0.45982099999999998</v>
      </c>
      <c r="V7272" s="192">
        <v>0.37939899999999999</v>
      </c>
      <c r="W7272" s="234">
        <v>103163200</v>
      </c>
      <c r="X7272" s="194">
        <f t="shared" si="227"/>
        <v>2.4876414814014335E-2</v>
      </c>
      <c r="Y7272" s="193"/>
      <c r="Z7272" s="197">
        <v>7270</v>
      </c>
    </row>
    <row r="7273" spans="1:26" ht="14.4" x14ac:dyDescent="0.3">
      <c r="A7273" s="7">
        <v>33592</v>
      </c>
      <c r="B7273" s="191">
        <v>382.51998900000001</v>
      </c>
      <c r="C7273" s="191">
        <v>388.23998999999998</v>
      </c>
      <c r="D7273" s="191">
        <v>382.51998900000001</v>
      </c>
      <c r="E7273" s="191">
        <v>387.040009</v>
      </c>
      <c r="F7273" s="192">
        <v>387.040009</v>
      </c>
      <c r="G7273" s="191">
        <v>316140000</v>
      </c>
      <c r="H7273" s="194">
        <f t="shared" si="226"/>
        <v>1.1816428238995867E-2</v>
      </c>
      <c r="I7273" s="193"/>
      <c r="J7273" s="197">
        <v>7271</v>
      </c>
      <c r="K7273" s="234"/>
      <c r="L7273" s="234"/>
      <c r="M7273" s="234"/>
      <c r="N7273" s="234"/>
      <c r="O7273" s="234"/>
      <c r="P7273" s="234"/>
      <c r="Q7273" s="7">
        <v>33592</v>
      </c>
      <c r="R7273" s="234">
        <v>0.45758900000000002</v>
      </c>
      <c r="S7273" s="234">
        <v>0.45982099999999998</v>
      </c>
      <c r="T7273" s="234">
        <v>0.44866099999999998</v>
      </c>
      <c r="U7273" s="234">
        <v>0.44866099999999998</v>
      </c>
      <c r="V7273" s="192">
        <v>0.37019000000000002</v>
      </c>
      <c r="W7273" s="234">
        <v>128184000</v>
      </c>
      <c r="X7273" s="194">
        <f t="shared" si="227"/>
        <v>-9.8509386877361875E-3</v>
      </c>
      <c r="Y7273" s="193"/>
      <c r="Z7273" s="197">
        <v>7271</v>
      </c>
    </row>
    <row r="7274" spans="1:26" ht="14.4" x14ac:dyDescent="0.3">
      <c r="A7274" s="7">
        <v>33591</v>
      </c>
      <c r="B7274" s="191">
        <v>383.459991</v>
      </c>
      <c r="C7274" s="191">
        <v>383.459991</v>
      </c>
      <c r="D7274" s="191">
        <v>380.64001500000001</v>
      </c>
      <c r="E7274" s="191">
        <v>382.51998900000001</v>
      </c>
      <c r="F7274" s="192">
        <v>382.51998900000001</v>
      </c>
      <c r="G7274" s="191">
        <v>199330000</v>
      </c>
      <c r="H7274" s="194">
        <f t="shared" si="226"/>
        <v>-2.5034473048452604E-3</v>
      </c>
      <c r="I7274" s="193"/>
      <c r="J7274" s="197">
        <v>7272</v>
      </c>
      <c r="K7274" s="234"/>
      <c r="L7274" s="234"/>
      <c r="M7274" s="234"/>
      <c r="N7274" s="234"/>
      <c r="O7274" s="234"/>
      <c r="P7274" s="234"/>
      <c r="Q7274" s="7">
        <v>33591</v>
      </c>
      <c r="R7274" s="234">
        <v>0.45758900000000002</v>
      </c>
      <c r="S7274" s="234">
        <v>0.46205400000000002</v>
      </c>
      <c r="T7274" s="234">
        <v>0.453125</v>
      </c>
      <c r="U7274" s="234">
        <v>0.453125</v>
      </c>
      <c r="V7274" s="192">
        <v>0.37387300000000001</v>
      </c>
      <c r="W7274" s="234">
        <v>115326400</v>
      </c>
      <c r="X7274" s="194">
        <f t="shared" si="227"/>
        <v>-1.9323785541915883E-2</v>
      </c>
      <c r="Y7274" s="193"/>
      <c r="Z7274" s="197">
        <v>7272</v>
      </c>
    </row>
    <row r="7275" spans="1:26" ht="14.4" x14ac:dyDescent="0.3">
      <c r="A7275" s="7">
        <v>33590</v>
      </c>
      <c r="B7275" s="191">
        <v>382.73998999999998</v>
      </c>
      <c r="C7275" s="191">
        <v>383.51001000000002</v>
      </c>
      <c r="D7275" s="191">
        <v>380.88000499999998</v>
      </c>
      <c r="E7275" s="191">
        <v>383.48001099999999</v>
      </c>
      <c r="F7275" s="192">
        <v>383.48001099999999</v>
      </c>
      <c r="G7275" s="191">
        <v>192410000</v>
      </c>
      <c r="H7275" s="194">
        <f t="shared" si="226"/>
        <v>1.9334823100142029E-3</v>
      </c>
      <c r="I7275" s="193"/>
      <c r="J7275" s="197">
        <v>7273</v>
      </c>
      <c r="K7275" s="234"/>
      <c r="L7275" s="234"/>
      <c r="M7275" s="234"/>
      <c r="N7275" s="234"/>
      <c r="O7275" s="234"/>
      <c r="P7275" s="234"/>
      <c r="Q7275" s="7">
        <v>33590</v>
      </c>
      <c r="R7275" s="234">
        <v>0.44866099999999998</v>
      </c>
      <c r="S7275" s="234">
        <v>0.46428599999999998</v>
      </c>
      <c r="T7275" s="234">
        <v>0.44642900000000002</v>
      </c>
      <c r="U7275" s="234">
        <v>0.46205400000000002</v>
      </c>
      <c r="V7275" s="192">
        <v>0.38124000000000002</v>
      </c>
      <c r="W7275" s="234">
        <v>186603200</v>
      </c>
      <c r="X7275" s="194">
        <f t="shared" si="227"/>
        <v>2.475055909169117E-2</v>
      </c>
      <c r="Y7275" s="193"/>
      <c r="Z7275" s="197">
        <v>7273</v>
      </c>
    </row>
    <row r="7276" spans="1:26" ht="14.4" x14ac:dyDescent="0.3">
      <c r="A7276" s="7">
        <v>33589</v>
      </c>
      <c r="B7276" s="191">
        <v>384.459991</v>
      </c>
      <c r="C7276" s="191">
        <v>385.04998799999998</v>
      </c>
      <c r="D7276" s="191">
        <v>382.60000600000001</v>
      </c>
      <c r="E7276" s="191">
        <v>382.73998999999998</v>
      </c>
      <c r="F7276" s="192">
        <v>382.73998999999998</v>
      </c>
      <c r="G7276" s="191">
        <v>191310000</v>
      </c>
      <c r="H7276" s="194">
        <f t="shared" si="226"/>
        <v>-4.4738101239773084E-3</v>
      </c>
      <c r="I7276" s="193"/>
      <c r="J7276" s="197">
        <v>7274</v>
      </c>
      <c r="K7276" s="234"/>
      <c r="L7276" s="234"/>
      <c r="M7276" s="234"/>
      <c r="N7276" s="234"/>
      <c r="O7276" s="234"/>
      <c r="P7276" s="234"/>
      <c r="Q7276" s="7">
        <v>33589</v>
      </c>
      <c r="R7276" s="234">
        <v>0.45089299999999999</v>
      </c>
      <c r="S7276" s="234">
        <v>0.45535700000000001</v>
      </c>
      <c r="T7276" s="234">
        <v>0.44866099999999998</v>
      </c>
      <c r="U7276" s="234">
        <v>0.45089299999999999</v>
      </c>
      <c r="V7276" s="192">
        <v>0.37203199999999997</v>
      </c>
      <c r="W7276" s="234">
        <v>97843200</v>
      </c>
      <c r="X7276" s="194">
        <f t="shared" si="227"/>
        <v>0</v>
      </c>
      <c r="Y7276" s="193"/>
      <c r="Z7276" s="197">
        <v>7274</v>
      </c>
    </row>
    <row r="7277" spans="1:26" ht="14.4" x14ac:dyDescent="0.3">
      <c r="A7277" s="7">
        <v>33588</v>
      </c>
      <c r="B7277" s="191">
        <v>384.48001099999999</v>
      </c>
      <c r="C7277" s="191">
        <v>385.83999599999999</v>
      </c>
      <c r="D7277" s="191">
        <v>384.36999500000002</v>
      </c>
      <c r="E7277" s="191">
        <v>384.459991</v>
      </c>
      <c r="F7277" s="192">
        <v>384.459991</v>
      </c>
      <c r="G7277" s="191">
        <v>173080000</v>
      </c>
      <c r="H7277" s="194">
        <f t="shared" si="226"/>
        <v>-2.6035841480444922E-5</v>
      </c>
      <c r="I7277" s="193"/>
      <c r="J7277" s="197">
        <v>7275</v>
      </c>
      <c r="K7277" s="234"/>
      <c r="L7277" s="234"/>
      <c r="M7277" s="234"/>
      <c r="N7277" s="234"/>
      <c r="O7277" s="234"/>
      <c r="P7277" s="234"/>
      <c r="Q7277" s="7">
        <v>33588</v>
      </c>
      <c r="R7277" s="234">
        <v>0.44977699999999998</v>
      </c>
      <c r="S7277" s="234">
        <v>0.453125</v>
      </c>
      <c r="T7277" s="234">
        <v>0.44642900000000002</v>
      </c>
      <c r="U7277" s="234">
        <v>0.45089299999999999</v>
      </c>
      <c r="V7277" s="192">
        <v>0.37203199999999997</v>
      </c>
      <c r="W7277" s="234">
        <v>77190400</v>
      </c>
      <c r="X7277" s="194">
        <f t="shared" si="227"/>
        <v>2.4817372699810825E-3</v>
      </c>
      <c r="Y7277" s="193"/>
      <c r="Z7277" s="197">
        <v>7275</v>
      </c>
    </row>
    <row r="7278" spans="1:26" ht="14.4" x14ac:dyDescent="0.3">
      <c r="A7278" s="7">
        <v>33585</v>
      </c>
      <c r="B7278" s="191">
        <v>381.54998799999998</v>
      </c>
      <c r="C7278" s="191">
        <v>385.040009</v>
      </c>
      <c r="D7278" s="191">
        <v>381.54998799999998</v>
      </c>
      <c r="E7278" s="191">
        <v>384.47000100000002</v>
      </c>
      <c r="F7278" s="192">
        <v>384.47000100000002</v>
      </c>
      <c r="G7278" s="191">
        <v>194470000</v>
      </c>
      <c r="H7278" s="194">
        <f t="shared" si="226"/>
        <v>7.6530286773329424E-3</v>
      </c>
      <c r="I7278" s="193"/>
      <c r="J7278" s="197">
        <v>7276</v>
      </c>
      <c r="K7278" s="234"/>
      <c r="L7278" s="234"/>
      <c r="M7278" s="234"/>
      <c r="N7278" s="234"/>
      <c r="O7278" s="234"/>
      <c r="P7278" s="234"/>
      <c r="Q7278" s="7">
        <v>33585</v>
      </c>
      <c r="R7278" s="234">
        <v>0.44419599999999998</v>
      </c>
      <c r="S7278" s="234">
        <v>0.453125</v>
      </c>
      <c r="T7278" s="234">
        <v>0.44419599999999998</v>
      </c>
      <c r="U7278" s="234">
        <v>0.44977699999999998</v>
      </c>
      <c r="V7278" s="192">
        <v>0.37111100000000002</v>
      </c>
      <c r="W7278" s="234">
        <v>95121600</v>
      </c>
      <c r="X7278" s="194">
        <f t="shared" si="227"/>
        <v>2.0253255036509227E-2</v>
      </c>
      <c r="Y7278" s="193"/>
      <c r="Z7278" s="197">
        <v>7276</v>
      </c>
    </row>
    <row r="7279" spans="1:26" ht="14.4" x14ac:dyDescent="0.3">
      <c r="A7279" s="7">
        <v>33584</v>
      </c>
      <c r="B7279" s="191">
        <v>377.70001200000002</v>
      </c>
      <c r="C7279" s="191">
        <v>381.61999500000002</v>
      </c>
      <c r="D7279" s="191">
        <v>377.70001200000002</v>
      </c>
      <c r="E7279" s="191">
        <v>381.54998799999998</v>
      </c>
      <c r="F7279" s="192">
        <v>381.54998799999998</v>
      </c>
      <c r="G7279" s="191">
        <v>192950000</v>
      </c>
      <c r="H7279" s="194">
        <f t="shared" si="226"/>
        <v>1.0193211219701973E-2</v>
      </c>
      <c r="I7279" s="193"/>
      <c r="J7279" s="197">
        <v>7277</v>
      </c>
      <c r="K7279" s="234"/>
      <c r="L7279" s="234"/>
      <c r="M7279" s="234"/>
      <c r="N7279" s="234"/>
      <c r="O7279" s="234"/>
      <c r="P7279" s="234"/>
      <c r="Q7279" s="7">
        <v>33584</v>
      </c>
      <c r="R7279" s="234">
        <v>0.44084800000000002</v>
      </c>
      <c r="S7279" s="234">
        <v>0.44419599999999998</v>
      </c>
      <c r="T7279" s="234">
        <v>0.4375</v>
      </c>
      <c r="U7279" s="234">
        <v>0.44084800000000002</v>
      </c>
      <c r="V7279" s="192">
        <v>0.36374400000000001</v>
      </c>
      <c r="W7279" s="234">
        <v>91750400</v>
      </c>
      <c r="X7279" s="194">
        <f t="shared" si="227"/>
        <v>7.6541424617916605E-3</v>
      </c>
      <c r="Y7279" s="193"/>
      <c r="Z7279" s="197">
        <v>7277</v>
      </c>
    </row>
    <row r="7280" spans="1:26" ht="14.4" x14ac:dyDescent="0.3">
      <c r="A7280" s="7">
        <v>33583</v>
      </c>
      <c r="B7280" s="191">
        <v>377.89999399999999</v>
      </c>
      <c r="C7280" s="191">
        <v>379.42001299999998</v>
      </c>
      <c r="D7280" s="191">
        <v>374.77999899999998</v>
      </c>
      <c r="E7280" s="191">
        <v>377.70001200000002</v>
      </c>
      <c r="F7280" s="192">
        <v>377.70001200000002</v>
      </c>
      <c r="G7280" s="191">
        <v>207430000</v>
      </c>
      <c r="H7280" s="194">
        <f t="shared" si="226"/>
        <v>-5.2919291657881648E-4</v>
      </c>
      <c r="I7280" s="193"/>
      <c r="J7280" s="197">
        <v>7278</v>
      </c>
      <c r="K7280" s="234"/>
      <c r="L7280" s="234"/>
      <c r="M7280" s="234"/>
      <c r="N7280" s="234"/>
      <c r="O7280" s="234"/>
      <c r="P7280" s="234"/>
      <c r="Q7280" s="7">
        <v>33583</v>
      </c>
      <c r="R7280" s="234">
        <v>0.43973200000000001</v>
      </c>
      <c r="S7280" s="234">
        <v>0.44419599999999998</v>
      </c>
      <c r="T7280" s="234">
        <v>0.43303599999999998</v>
      </c>
      <c r="U7280" s="234">
        <v>0.4375</v>
      </c>
      <c r="V7280" s="192">
        <v>0.360981</v>
      </c>
      <c r="W7280" s="234">
        <v>84560000</v>
      </c>
      <c r="X7280" s="194">
        <f t="shared" si="227"/>
        <v>-2.5448878425651284E-3</v>
      </c>
      <c r="Y7280" s="193"/>
      <c r="Z7280" s="197">
        <v>7278</v>
      </c>
    </row>
    <row r="7281" spans="1:26" ht="14.4" x14ac:dyDescent="0.3">
      <c r="A7281" s="7">
        <v>33582</v>
      </c>
      <c r="B7281" s="191">
        <v>378.26001000000002</v>
      </c>
      <c r="C7281" s="191">
        <v>379.57000699999998</v>
      </c>
      <c r="D7281" s="191">
        <v>376.64001500000001</v>
      </c>
      <c r="E7281" s="191">
        <v>377.89999399999999</v>
      </c>
      <c r="F7281" s="192">
        <v>377.89999399999999</v>
      </c>
      <c r="G7281" s="191">
        <v>192920000</v>
      </c>
      <c r="H7281" s="194">
        <f t="shared" si="226"/>
        <v>-9.5176859959378226E-4</v>
      </c>
      <c r="I7281" s="193"/>
      <c r="J7281" s="197">
        <v>7279</v>
      </c>
      <c r="K7281" s="234"/>
      <c r="L7281" s="234"/>
      <c r="M7281" s="234"/>
      <c r="N7281" s="234"/>
      <c r="O7281" s="234"/>
      <c r="P7281" s="234"/>
      <c r="Q7281" s="7">
        <v>33582</v>
      </c>
      <c r="R7281" s="234">
        <v>0.4375</v>
      </c>
      <c r="S7281" s="234">
        <v>0.44196400000000002</v>
      </c>
      <c r="T7281" s="234">
        <v>0.43303599999999998</v>
      </c>
      <c r="U7281" s="234">
        <v>0.43861600000000001</v>
      </c>
      <c r="V7281" s="192">
        <v>0.361902</v>
      </c>
      <c r="W7281" s="234">
        <v>122617600</v>
      </c>
      <c r="X7281" s="194">
        <f t="shared" si="227"/>
        <v>0</v>
      </c>
      <c r="Y7281" s="193"/>
      <c r="Z7281" s="197">
        <v>7279</v>
      </c>
    </row>
    <row r="7282" spans="1:26" ht="14.4" x14ac:dyDescent="0.3">
      <c r="A7282" s="7">
        <v>33581</v>
      </c>
      <c r="B7282" s="191">
        <v>379.08999599999999</v>
      </c>
      <c r="C7282" s="191">
        <v>381.42001299999998</v>
      </c>
      <c r="D7282" s="191">
        <v>377.67001299999998</v>
      </c>
      <c r="E7282" s="191">
        <v>378.26001000000002</v>
      </c>
      <c r="F7282" s="192">
        <v>378.26001000000002</v>
      </c>
      <c r="G7282" s="191">
        <v>174760000</v>
      </c>
      <c r="H7282" s="194">
        <f t="shared" si="226"/>
        <v>-2.2157636156829421E-3</v>
      </c>
      <c r="I7282" s="193"/>
      <c r="J7282" s="197">
        <v>7280</v>
      </c>
      <c r="K7282" s="234"/>
      <c r="L7282" s="234"/>
      <c r="M7282" s="234"/>
      <c r="N7282" s="234"/>
      <c r="O7282" s="234"/>
      <c r="P7282" s="234"/>
      <c r="Q7282" s="7">
        <v>33581</v>
      </c>
      <c r="R7282" s="234">
        <v>0.4375</v>
      </c>
      <c r="S7282" s="234">
        <v>0.44642900000000002</v>
      </c>
      <c r="T7282" s="234">
        <v>0.43526799999999999</v>
      </c>
      <c r="U7282" s="234">
        <v>0.43861600000000001</v>
      </c>
      <c r="V7282" s="192">
        <v>0.361902</v>
      </c>
      <c r="W7282" s="234">
        <v>97832000</v>
      </c>
      <c r="X7282" s="194">
        <f t="shared" si="227"/>
        <v>7.6934000484492511E-3</v>
      </c>
      <c r="Y7282" s="193"/>
      <c r="Z7282" s="197">
        <v>7280</v>
      </c>
    </row>
    <row r="7283" spans="1:26" ht="14.4" x14ac:dyDescent="0.3">
      <c r="A7283" s="7">
        <v>33578</v>
      </c>
      <c r="B7283" s="191">
        <v>377.39001500000001</v>
      </c>
      <c r="C7283" s="191">
        <v>382.39001500000001</v>
      </c>
      <c r="D7283" s="191">
        <v>375.41000400000001</v>
      </c>
      <c r="E7283" s="191">
        <v>379.10000600000001</v>
      </c>
      <c r="F7283" s="192">
        <v>379.10000600000001</v>
      </c>
      <c r="G7283" s="191">
        <v>199160000</v>
      </c>
      <c r="H7283" s="194">
        <f t="shared" si="226"/>
        <v>4.5310976232373354E-3</v>
      </c>
      <c r="I7283" s="193"/>
      <c r="J7283" s="197">
        <v>7281</v>
      </c>
      <c r="K7283" s="234"/>
      <c r="L7283" s="234"/>
      <c r="M7283" s="234"/>
      <c r="N7283" s="234"/>
      <c r="O7283" s="234"/>
      <c r="P7283" s="234"/>
      <c r="Q7283" s="7">
        <v>33578</v>
      </c>
      <c r="R7283" s="234">
        <v>0.44196400000000002</v>
      </c>
      <c r="S7283" s="234">
        <v>0.44419599999999998</v>
      </c>
      <c r="T7283" s="234">
        <v>0.43303599999999998</v>
      </c>
      <c r="U7283" s="234">
        <v>0.43526799999999999</v>
      </c>
      <c r="V7283" s="192">
        <v>0.35913899999999999</v>
      </c>
      <c r="W7283" s="234">
        <v>196985600</v>
      </c>
      <c r="X7283" s="194">
        <f t="shared" si="227"/>
        <v>-2.5000814447207594E-2</v>
      </c>
      <c r="Y7283" s="193"/>
      <c r="Z7283" s="197">
        <v>7281</v>
      </c>
    </row>
    <row r="7284" spans="1:26" ht="14.4" x14ac:dyDescent="0.3">
      <c r="A7284" s="7">
        <v>33577</v>
      </c>
      <c r="B7284" s="191">
        <v>380.07000699999998</v>
      </c>
      <c r="C7284" s="191">
        <v>380.07000699999998</v>
      </c>
      <c r="D7284" s="191">
        <v>376.57998700000002</v>
      </c>
      <c r="E7284" s="191">
        <v>377.39001500000001</v>
      </c>
      <c r="F7284" s="192">
        <v>377.39001500000001</v>
      </c>
      <c r="G7284" s="191">
        <v>166350000</v>
      </c>
      <c r="H7284" s="194">
        <f t="shared" si="226"/>
        <v>-7.0513114706259108E-3</v>
      </c>
      <c r="I7284" s="193"/>
      <c r="J7284" s="197">
        <v>7282</v>
      </c>
      <c r="K7284" s="234"/>
      <c r="L7284" s="234"/>
      <c r="M7284" s="234"/>
      <c r="N7284" s="234"/>
      <c r="O7284" s="234"/>
      <c r="P7284" s="234"/>
      <c r="Q7284" s="7">
        <v>33577</v>
      </c>
      <c r="R7284" s="234">
        <v>0.45089299999999999</v>
      </c>
      <c r="S7284" s="234">
        <v>0.45535700000000001</v>
      </c>
      <c r="T7284" s="234">
        <v>0.43973200000000001</v>
      </c>
      <c r="U7284" s="234">
        <v>0.44642900000000002</v>
      </c>
      <c r="V7284" s="192">
        <v>0.36834800000000001</v>
      </c>
      <c r="W7284" s="234">
        <v>99198400</v>
      </c>
      <c r="X7284" s="194">
        <f t="shared" si="227"/>
        <v>-9.902373989334157E-3</v>
      </c>
      <c r="Y7284" s="193"/>
      <c r="Z7284" s="197">
        <v>7282</v>
      </c>
    </row>
    <row r="7285" spans="1:26" ht="14.4" x14ac:dyDescent="0.3">
      <c r="A7285" s="7">
        <v>33576</v>
      </c>
      <c r="B7285" s="191">
        <v>380.959991</v>
      </c>
      <c r="C7285" s="191">
        <v>381.51001000000002</v>
      </c>
      <c r="D7285" s="191">
        <v>378.07000699999998</v>
      </c>
      <c r="E7285" s="191">
        <v>380.07000699999998</v>
      </c>
      <c r="F7285" s="192">
        <v>380.07000699999998</v>
      </c>
      <c r="G7285" s="191">
        <v>187960000</v>
      </c>
      <c r="H7285" s="194">
        <f t="shared" si="226"/>
        <v>-2.3361613319652424E-3</v>
      </c>
      <c r="I7285" s="193"/>
      <c r="J7285" s="197">
        <v>7283</v>
      </c>
      <c r="K7285" s="234"/>
      <c r="L7285" s="234"/>
      <c r="M7285" s="234"/>
      <c r="N7285" s="234"/>
      <c r="O7285" s="234"/>
      <c r="P7285" s="234"/>
      <c r="Q7285" s="7">
        <v>33576</v>
      </c>
      <c r="R7285" s="234">
        <v>0.453125</v>
      </c>
      <c r="S7285" s="234">
        <v>0.453125</v>
      </c>
      <c r="T7285" s="234">
        <v>0.44642900000000002</v>
      </c>
      <c r="U7285" s="234">
        <v>0.45089299999999999</v>
      </c>
      <c r="V7285" s="192">
        <v>0.37203199999999997</v>
      </c>
      <c r="W7285" s="234">
        <v>80550400</v>
      </c>
      <c r="X7285" s="194">
        <f t="shared" si="227"/>
        <v>0</v>
      </c>
      <c r="Y7285" s="193"/>
      <c r="Z7285" s="197">
        <v>7283</v>
      </c>
    </row>
    <row r="7286" spans="1:26" ht="14.4" x14ac:dyDescent="0.3">
      <c r="A7286" s="7">
        <v>33575</v>
      </c>
      <c r="B7286" s="191">
        <v>381.39999399999999</v>
      </c>
      <c r="C7286" s="191">
        <v>381.48001099999999</v>
      </c>
      <c r="D7286" s="191">
        <v>379.92001299999998</v>
      </c>
      <c r="E7286" s="191">
        <v>380.959991</v>
      </c>
      <c r="F7286" s="192">
        <v>380.959991</v>
      </c>
      <c r="G7286" s="191">
        <v>187230000</v>
      </c>
      <c r="H7286" s="194">
        <f t="shared" si="226"/>
        <v>-1.153652351656802E-3</v>
      </c>
      <c r="I7286" s="193"/>
      <c r="J7286" s="197">
        <v>7284</v>
      </c>
      <c r="K7286" s="234"/>
      <c r="L7286" s="234"/>
      <c r="M7286" s="234"/>
      <c r="N7286" s="234"/>
      <c r="O7286" s="234"/>
      <c r="P7286" s="234"/>
      <c r="Q7286" s="7">
        <v>33575</v>
      </c>
      <c r="R7286" s="234">
        <v>0.46428599999999998</v>
      </c>
      <c r="S7286" s="234">
        <v>0.46428599999999998</v>
      </c>
      <c r="T7286" s="234">
        <v>0.44866099999999998</v>
      </c>
      <c r="U7286" s="234">
        <v>0.45089299999999999</v>
      </c>
      <c r="V7286" s="192">
        <v>0.37203199999999997</v>
      </c>
      <c r="W7286" s="234">
        <v>102860800</v>
      </c>
      <c r="X7286" s="194">
        <f t="shared" si="227"/>
        <v>-2.4152764662679804E-2</v>
      </c>
      <c r="Y7286" s="193"/>
      <c r="Z7286" s="197">
        <v>7284</v>
      </c>
    </row>
    <row r="7287" spans="1:26" ht="14.4" x14ac:dyDescent="0.3">
      <c r="A7287" s="7">
        <v>33574</v>
      </c>
      <c r="B7287" s="191">
        <v>375.10998499999999</v>
      </c>
      <c r="C7287" s="191">
        <v>381.39999399999999</v>
      </c>
      <c r="D7287" s="191">
        <v>371.35998499999999</v>
      </c>
      <c r="E7287" s="191">
        <v>381.39999399999999</v>
      </c>
      <c r="F7287" s="192">
        <v>381.39999399999999</v>
      </c>
      <c r="G7287" s="191">
        <v>188410000</v>
      </c>
      <c r="H7287" s="194">
        <f t="shared" si="226"/>
        <v>1.6470318702440298E-2</v>
      </c>
      <c r="I7287" s="193"/>
      <c r="J7287" s="197">
        <v>7285</v>
      </c>
      <c r="K7287" s="234"/>
      <c r="L7287" s="234"/>
      <c r="M7287" s="234"/>
      <c r="N7287" s="234"/>
      <c r="O7287" s="234"/>
      <c r="P7287" s="234"/>
      <c r="Q7287" s="7">
        <v>33574</v>
      </c>
      <c r="R7287" s="234">
        <v>0.453125</v>
      </c>
      <c r="S7287" s="234">
        <v>0.46428599999999998</v>
      </c>
      <c r="T7287" s="234">
        <v>0.44642900000000002</v>
      </c>
      <c r="U7287" s="234">
        <v>0.46205400000000002</v>
      </c>
      <c r="V7287" s="192">
        <v>0.38124000000000002</v>
      </c>
      <c r="W7287" s="234">
        <v>118899200</v>
      </c>
      <c r="X7287" s="194">
        <f t="shared" si="227"/>
        <v>1.9704552080519352E-2</v>
      </c>
      <c r="Y7287" s="193"/>
      <c r="Z7287" s="197">
        <v>7285</v>
      </c>
    </row>
    <row r="7288" spans="1:26" ht="14.4" x14ac:dyDescent="0.3">
      <c r="A7288" s="7">
        <v>33571</v>
      </c>
      <c r="B7288" s="191">
        <v>376.54998799999998</v>
      </c>
      <c r="C7288" s="191">
        <v>376.54998799999998</v>
      </c>
      <c r="D7288" s="191">
        <v>374.64999399999999</v>
      </c>
      <c r="E7288" s="191">
        <v>375.22000100000002</v>
      </c>
      <c r="F7288" s="192">
        <v>375.22000100000002</v>
      </c>
      <c r="G7288" s="191">
        <v>76830000</v>
      </c>
      <c r="H7288" s="194">
        <f t="shared" si="226"/>
        <v>-3.5320330431134156E-3</v>
      </c>
      <c r="I7288" s="193"/>
      <c r="J7288" s="197">
        <v>7286</v>
      </c>
      <c r="K7288" s="234"/>
      <c r="L7288" s="234"/>
      <c r="M7288" s="234"/>
      <c r="N7288" s="234"/>
      <c r="O7288" s="234"/>
      <c r="P7288" s="234"/>
      <c r="Q7288" s="7">
        <v>33571</v>
      </c>
      <c r="R7288" s="234">
        <v>0.45089299999999999</v>
      </c>
      <c r="S7288" s="234">
        <v>0.45982099999999998</v>
      </c>
      <c r="T7288" s="234">
        <v>0.45089299999999999</v>
      </c>
      <c r="U7288" s="234">
        <v>0.453125</v>
      </c>
      <c r="V7288" s="192">
        <v>0.37387300000000001</v>
      </c>
      <c r="W7288" s="234">
        <v>34092800</v>
      </c>
      <c r="X7288" s="194">
        <f t="shared" si="227"/>
        <v>-4.9026522763264977E-3</v>
      </c>
      <c r="Y7288" s="193"/>
      <c r="Z7288" s="197">
        <v>7286</v>
      </c>
    </row>
    <row r="7289" spans="1:26" ht="14.4" x14ac:dyDescent="0.3">
      <c r="A7289" s="7">
        <v>33569</v>
      </c>
      <c r="B7289" s="191">
        <v>377.959991</v>
      </c>
      <c r="C7289" s="191">
        <v>378.10998499999999</v>
      </c>
      <c r="D7289" s="191">
        <v>375.98001099999999</v>
      </c>
      <c r="E7289" s="191">
        <v>376.54998799999998</v>
      </c>
      <c r="F7289" s="192">
        <v>376.54998799999998</v>
      </c>
      <c r="G7289" s="191">
        <v>167720000</v>
      </c>
      <c r="H7289" s="194">
        <f t="shared" si="226"/>
        <v>-3.7305615239048343E-3</v>
      </c>
      <c r="I7289" s="193"/>
      <c r="J7289" s="197">
        <v>7287</v>
      </c>
      <c r="K7289" s="234"/>
      <c r="L7289" s="234"/>
      <c r="M7289" s="234"/>
      <c r="N7289" s="234"/>
      <c r="O7289" s="234"/>
      <c r="P7289" s="234"/>
      <c r="Q7289" s="7">
        <v>33569</v>
      </c>
      <c r="R7289" s="234">
        <v>0.45758900000000002</v>
      </c>
      <c r="S7289" s="234">
        <v>0.45982099999999998</v>
      </c>
      <c r="T7289" s="234">
        <v>0.45089299999999999</v>
      </c>
      <c r="U7289" s="234">
        <v>0.45535700000000001</v>
      </c>
      <c r="V7289" s="192">
        <v>0.37571500000000002</v>
      </c>
      <c r="W7289" s="234">
        <v>63235200</v>
      </c>
      <c r="X7289" s="194">
        <f t="shared" si="227"/>
        <v>-9.7100941225463575E-3</v>
      </c>
      <c r="Y7289" s="193"/>
      <c r="Z7289" s="197">
        <v>7287</v>
      </c>
    </row>
    <row r="7290" spans="1:26" ht="14.4" x14ac:dyDescent="0.3">
      <c r="A7290" s="7">
        <v>33568</v>
      </c>
      <c r="B7290" s="191">
        <v>375.33999599999999</v>
      </c>
      <c r="C7290" s="191">
        <v>378.290009</v>
      </c>
      <c r="D7290" s="191">
        <v>371.63000499999998</v>
      </c>
      <c r="E7290" s="191">
        <v>377.959991</v>
      </c>
      <c r="F7290" s="192">
        <v>377.959991</v>
      </c>
      <c r="G7290" s="191">
        <v>213810000</v>
      </c>
      <c r="H7290" s="194">
        <f t="shared" si="226"/>
        <v>6.9803245801708198E-3</v>
      </c>
      <c r="I7290" s="193"/>
      <c r="J7290" s="197">
        <v>7288</v>
      </c>
      <c r="K7290" s="234"/>
      <c r="L7290" s="234"/>
      <c r="M7290" s="234"/>
      <c r="N7290" s="234"/>
      <c r="O7290" s="234"/>
      <c r="P7290" s="234"/>
      <c r="Q7290" s="7">
        <v>33568</v>
      </c>
      <c r="R7290" s="234">
        <v>0.45982099999999998</v>
      </c>
      <c r="S7290" s="234">
        <v>0.46428599999999998</v>
      </c>
      <c r="T7290" s="234">
        <v>0.44642900000000002</v>
      </c>
      <c r="U7290" s="234">
        <v>0.45982099999999998</v>
      </c>
      <c r="V7290" s="192">
        <v>0.37939899999999999</v>
      </c>
      <c r="W7290" s="234">
        <v>139272000</v>
      </c>
      <c r="X7290" s="194">
        <f t="shared" si="227"/>
        <v>4.8787335422201426E-3</v>
      </c>
      <c r="Y7290" s="193"/>
      <c r="Z7290" s="197">
        <v>7288</v>
      </c>
    </row>
    <row r="7291" spans="1:26" ht="14.4" x14ac:dyDescent="0.3">
      <c r="A7291" s="7">
        <v>33567</v>
      </c>
      <c r="B7291" s="191">
        <v>376.14001500000001</v>
      </c>
      <c r="C7291" s="191">
        <v>377.07000699999998</v>
      </c>
      <c r="D7291" s="191">
        <v>374</v>
      </c>
      <c r="E7291" s="191">
        <v>375.33999599999999</v>
      </c>
      <c r="F7291" s="192">
        <v>375.33999599999999</v>
      </c>
      <c r="G7291" s="191">
        <v>175870000</v>
      </c>
      <c r="H7291" s="194">
        <f t="shared" si="226"/>
        <v>-2.1269180839481282E-3</v>
      </c>
      <c r="I7291" s="193"/>
      <c r="J7291" s="197">
        <v>7289</v>
      </c>
      <c r="K7291" s="234"/>
      <c r="L7291" s="234"/>
      <c r="M7291" s="234"/>
      <c r="N7291" s="234"/>
      <c r="O7291" s="234"/>
      <c r="P7291" s="234"/>
      <c r="Q7291" s="7">
        <v>33567</v>
      </c>
      <c r="R7291" s="234">
        <v>0.45535700000000001</v>
      </c>
      <c r="S7291" s="234">
        <v>0.46651799999999999</v>
      </c>
      <c r="T7291" s="234">
        <v>0.45535700000000001</v>
      </c>
      <c r="U7291" s="234">
        <v>0.45758900000000002</v>
      </c>
      <c r="V7291" s="192">
        <v>0.37755699999999998</v>
      </c>
      <c r="W7291" s="234">
        <v>78433600</v>
      </c>
      <c r="X7291" s="194">
        <f t="shared" si="227"/>
        <v>0</v>
      </c>
      <c r="Y7291" s="193"/>
      <c r="Z7291" s="197">
        <v>7289</v>
      </c>
    </row>
    <row r="7292" spans="1:26" ht="14.4" x14ac:dyDescent="0.3">
      <c r="A7292" s="7">
        <v>33564</v>
      </c>
      <c r="B7292" s="191">
        <v>380.04998799999998</v>
      </c>
      <c r="C7292" s="191">
        <v>380.04998799999998</v>
      </c>
      <c r="D7292" s="191">
        <v>374.51998900000001</v>
      </c>
      <c r="E7292" s="191">
        <v>376.14001500000001</v>
      </c>
      <c r="F7292" s="192">
        <v>376.14001500000001</v>
      </c>
      <c r="G7292" s="191">
        <v>188240000</v>
      </c>
      <c r="H7292" s="194">
        <f t="shared" si="226"/>
        <v>-1.031411624645644E-2</v>
      </c>
      <c r="I7292" s="193"/>
      <c r="J7292" s="197">
        <v>7290</v>
      </c>
      <c r="K7292" s="234"/>
      <c r="L7292" s="234"/>
      <c r="M7292" s="234"/>
      <c r="N7292" s="234"/>
      <c r="O7292" s="234"/>
      <c r="P7292" s="234"/>
      <c r="Q7292" s="7">
        <v>33564</v>
      </c>
      <c r="R7292" s="234">
        <v>0.45535700000000001</v>
      </c>
      <c r="S7292" s="234">
        <v>0.46205400000000002</v>
      </c>
      <c r="T7292" s="234">
        <v>0.44866099999999998</v>
      </c>
      <c r="U7292" s="234">
        <v>0.45758900000000002</v>
      </c>
      <c r="V7292" s="192">
        <v>0.37755699999999998</v>
      </c>
      <c r="W7292" s="234">
        <v>97843200</v>
      </c>
      <c r="X7292" s="194">
        <f t="shared" si="227"/>
        <v>4.9026522763263502E-3</v>
      </c>
      <c r="Y7292" s="193"/>
      <c r="Z7292" s="197">
        <v>7290</v>
      </c>
    </row>
    <row r="7293" spans="1:26" ht="14.4" x14ac:dyDescent="0.3">
      <c r="A7293" s="7">
        <v>33563</v>
      </c>
      <c r="B7293" s="191">
        <v>378.52999899999998</v>
      </c>
      <c r="C7293" s="191">
        <v>381.11999500000002</v>
      </c>
      <c r="D7293" s="191">
        <v>377.41000400000001</v>
      </c>
      <c r="E7293" s="191">
        <v>380.05999800000001</v>
      </c>
      <c r="F7293" s="192">
        <v>380.05999800000001</v>
      </c>
      <c r="G7293" s="191">
        <v>195130000</v>
      </c>
      <c r="H7293" s="194">
        <f t="shared" si="226"/>
        <v>4.0419491296382884E-3</v>
      </c>
      <c r="I7293" s="193"/>
      <c r="J7293" s="197">
        <v>7291</v>
      </c>
      <c r="K7293" s="234"/>
      <c r="L7293" s="234"/>
      <c r="M7293" s="234"/>
      <c r="N7293" s="234"/>
      <c r="O7293" s="234"/>
      <c r="P7293" s="234"/>
      <c r="Q7293" s="7">
        <v>33563</v>
      </c>
      <c r="R7293" s="234">
        <v>0.45089299999999999</v>
      </c>
      <c r="S7293" s="234">
        <v>0.46205400000000002</v>
      </c>
      <c r="T7293" s="234">
        <v>0.45089299999999999</v>
      </c>
      <c r="U7293" s="234">
        <v>0.45535700000000001</v>
      </c>
      <c r="V7293" s="192">
        <v>0.37571500000000002</v>
      </c>
      <c r="W7293" s="234">
        <v>106814400</v>
      </c>
      <c r="X7293" s="194">
        <f t="shared" si="227"/>
        <v>9.8996860485120845E-3</v>
      </c>
      <c r="Y7293" s="193"/>
      <c r="Z7293" s="197">
        <v>7291</v>
      </c>
    </row>
    <row r="7294" spans="1:26" ht="14.4" x14ac:dyDescent="0.3">
      <c r="A7294" s="7">
        <v>33562</v>
      </c>
      <c r="B7294" s="191">
        <v>379.42001299999998</v>
      </c>
      <c r="C7294" s="191">
        <v>381.51001000000002</v>
      </c>
      <c r="D7294" s="191">
        <v>377.83999599999999</v>
      </c>
      <c r="E7294" s="191">
        <v>378.52999899999998</v>
      </c>
      <c r="F7294" s="192">
        <v>378.52999899999998</v>
      </c>
      <c r="G7294" s="191">
        <v>192760000</v>
      </c>
      <c r="H7294" s="194">
        <f t="shared" si="226"/>
        <v>-2.3457223380570803E-3</v>
      </c>
      <c r="I7294" s="193"/>
      <c r="J7294" s="197">
        <v>7292</v>
      </c>
      <c r="K7294" s="234"/>
      <c r="L7294" s="234"/>
      <c r="M7294" s="234"/>
      <c r="N7294" s="234"/>
      <c r="O7294" s="234"/>
      <c r="P7294" s="234"/>
      <c r="Q7294" s="7">
        <v>33562</v>
      </c>
      <c r="R7294" s="234">
        <v>0.45758900000000002</v>
      </c>
      <c r="S7294" s="234">
        <v>0.46428599999999998</v>
      </c>
      <c r="T7294" s="234">
        <v>0.44866099999999998</v>
      </c>
      <c r="U7294" s="234">
        <v>0.45089299999999999</v>
      </c>
      <c r="V7294" s="192">
        <v>0.37203199999999997</v>
      </c>
      <c r="W7294" s="234">
        <v>168100800</v>
      </c>
      <c r="X7294" s="194">
        <f t="shared" si="227"/>
        <v>-1.4633552019959906E-2</v>
      </c>
      <c r="Y7294" s="193"/>
      <c r="Z7294" s="197">
        <v>7292</v>
      </c>
    </row>
    <row r="7295" spans="1:26" ht="14.4" x14ac:dyDescent="0.3">
      <c r="A7295" s="7">
        <v>33561</v>
      </c>
      <c r="B7295" s="191">
        <v>385.23998999999998</v>
      </c>
      <c r="C7295" s="191">
        <v>385.23998999999998</v>
      </c>
      <c r="D7295" s="191">
        <v>374.89999399999999</v>
      </c>
      <c r="E7295" s="191">
        <v>379.42001299999998</v>
      </c>
      <c r="F7295" s="192">
        <v>379.42001299999998</v>
      </c>
      <c r="G7295" s="191">
        <v>243880000</v>
      </c>
      <c r="H7295" s="194">
        <f t="shared" si="226"/>
        <v>-1.5107406165180293E-2</v>
      </c>
      <c r="I7295" s="193"/>
      <c r="J7295" s="197">
        <v>7293</v>
      </c>
      <c r="K7295" s="234"/>
      <c r="L7295" s="234"/>
      <c r="M7295" s="234"/>
      <c r="N7295" s="234"/>
      <c r="O7295" s="234"/>
      <c r="P7295" s="234"/>
      <c r="Q7295" s="7">
        <v>33561</v>
      </c>
      <c r="R7295" s="234">
        <v>0.46205400000000002</v>
      </c>
      <c r="S7295" s="234">
        <v>0.46205400000000002</v>
      </c>
      <c r="T7295" s="234">
        <v>0.44419599999999998</v>
      </c>
      <c r="U7295" s="234">
        <v>0.45758900000000002</v>
      </c>
      <c r="V7295" s="192">
        <v>0.37755699999999998</v>
      </c>
      <c r="W7295" s="234">
        <v>285488000</v>
      </c>
      <c r="X7295" s="194">
        <f t="shared" si="227"/>
        <v>-1.6786327190152179E-2</v>
      </c>
      <c r="Y7295" s="193"/>
      <c r="Z7295" s="197">
        <v>7293</v>
      </c>
    </row>
    <row r="7296" spans="1:26" ht="14.4" x14ac:dyDescent="0.3">
      <c r="A7296" s="7">
        <v>33560</v>
      </c>
      <c r="B7296" s="191">
        <v>382.61999500000002</v>
      </c>
      <c r="C7296" s="191">
        <v>385.39999399999999</v>
      </c>
      <c r="D7296" s="191">
        <v>379.70001200000002</v>
      </c>
      <c r="E7296" s="191">
        <v>385.23998999999998</v>
      </c>
      <c r="F7296" s="192">
        <v>385.23998999999998</v>
      </c>
      <c r="G7296" s="191">
        <v>241940000</v>
      </c>
      <c r="H7296" s="194">
        <f t="shared" si="226"/>
        <v>6.8475119811758928E-3</v>
      </c>
      <c r="I7296" s="193"/>
      <c r="J7296" s="197">
        <v>7294</v>
      </c>
      <c r="K7296" s="234"/>
      <c r="L7296" s="234"/>
      <c r="M7296" s="234"/>
      <c r="N7296" s="234"/>
      <c r="O7296" s="234"/>
      <c r="P7296" s="234"/>
      <c r="Q7296" s="7">
        <v>33560</v>
      </c>
      <c r="R7296" s="234">
        <v>0.44642900000000002</v>
      </c>
      <c r="S7296" s="234">
        <v>0.46875</v>
      </c>
      <c r="T7296" s="234">
        <v>0.44642900000000002</v>
      </c>
      <c r="U7296" s="234">
        <v>0.46540199999999998</v>
      </c>
      <c r="V7296" s="192">
        <v>0.38400299999999998</v>
      </c>
      <c r="W7296" s="234">
        <v>238739200</v>
      </c>
      <c r="X7296" s="194">
        <f t="shared" si="227"/>
        <v>4.5005646796293521E-2</v>
      </c>
      <c r="Y7296" s="193"/>
      <c r="Z7296" s="197">
        <v>7294</v>
      </c>
    </row>
    <row r="7297" spans="1:26" ht="14.4" x14ac:dyDescent="0.3">
      <c r="A7297" s="7">
        <v>33557</v>
      </c>
      <c r="B7297" s="191">
        <v>397.14999399999999</v>
      </c>
      <c r="C7297" s="191">
        <v>397.16000400000001</v>
      </c>
      <c r="D7297" s="191">
        <v>382.61999500000002</v>
      </c>
      <c r="E7297" s="191">
        <v>382.61999500000002</v>
      </c>
      <c r="F7297" s="192">
        <v>382.61999500000002</v>
      </c>
      <c r="G7297" s="191">
        <v>239690000</v>
      </c>
      <c r="H7297" s="194">
        <f t="shared" si="226"/>
        <v>-3.658567095433464E-2</v>
      </c>
      <c r="I7297" s="193"/>
      <c r="J7297" s="197">
        <v>7295</v>
      </c>
      <c r="K7297" s="234"/>
      <c r="L7297" s="234"/>
      <c r="M7297" s="234"/>
      <c r="N7297" s="234"/>
      <c r="O7297" s="234"/>
      <c r="P7297" s="234"/>
      <c r="Q7297" s="7">
        <v>33557</v>
      </c>
      <c r="R7297" s="234">
        <v>0.48660700000000001</v>
      </c>
      <c r="S7297" s="234">
        <v>0.48883900000000002</v>
      </c>
      <c r="T7297" s="234">
        <v>0.44419599999999998</v>
      </c>
      <c r="U7297" s="234">
        <v>0.44642900000000002</v>
      </c>
      <c r="V7297" s="192">
        <v>0.36746499999999999</v>
      </c>
      <c r="W7297" s="234">
        <v>256950400</v>
      </c>
      <c r="X7297" s="194">
        <f t="shared" si="227"/>
        <v>-8.675759368150035E-2</v>
      </c>
      <c r="Y7297" s="193"/>
      <c r="Z7297" s="197">
        <v>7295</v>
      </c>
    </row>
    <row r="7298" spans="1:26" ht="14.4" x14ac:dyDescent="0.3">
      <c r="A7298" s="7">
        <v>33556</v>
      </c>
      <c r="B7298" s="191">
        <v>397.41000400000001</v>
      </c>
      <c r="C7298" s="191">
        <v>398.22000100000002</v>
      </c>
      <c r="D7298" s="191">
        <v>395.85000600000001</v>
      </c>
      <c r="E7298" s="191">
        <v>397.14999399999999</v>
      </c>
      <c r="F7298" s="192">
        <v>397.14999399999999</v>
      </c>
      <c r="G7298" s="191">
        <v>200030000</v>
      </c>
      <c r="H7298" s="194">
        <f t="shared" si="226"/>
        <v>-6.5426133560548844E-4</v>
      </c>
      <c r="I7298" s="193"/>
      <c r="J7298" s="197">
        <v>7296</v>
      </c>
      <c r="K7298" s="234"/>
      <c r="L7298" s="234"/>
      <c r="M7298" s="234"/>
      <c r="N7298" s="234"/>
      <c r="O7298" s="234"/>
      <c r="P7298" s="234"/>
      <c r="Q7298" s="7">
        <v>33556</v>
      </c>
      <c r="R7298" s="234">
        <v>0.484375</v>
      </c>
      <c r="S7298" s="234">
        <v>0.49330400000000002</v>
      </c>
      <c r="T7298" s="234">
        <v>0.48214299999999999</v>
      </c>
      <c r="U7298" s="234">
        <v>0.48883900000000002</v>
      </c>
      <c r="V7298" s="192">
        <v>0.40237400000000001</v>
      </c>
      <c r="W7298" s="234">
        <v>188003200</v>
      </c>
      <c r="X7298" s="194">
        <f t="shared" si="227"/>
        <v>1.1546554511150643E-2</v>
      </c>
      <c r="Y7298" s="193"/>
      <c r="Z7298" s="197">
        <v>7296</v>
      </c>
    </row>
    <row r="7299" spans="1:26" ht="14.4" x14ac:dyDescent="0.3">
      <c r="A7299" s="7">
        <v>33555</v>
      </c>
      <c r="B7299" s="191">
        <v>396.73998999999998</v>
      </c>
      <c r="C7299" s="191">
        <v>397.42001299999998</v>
      </c>
      <c r="D7299" s="191">
        <v>394.01001000000002</v>
      </c>
      <c r="E7299" s="191">
        <v>397.41000400000001</v>
      </c>
      <c r="F7299" s="192">
        <v>397.41000400000001</v>
      </c>
      <c r="G7299" s="191">
        <v>184480000</v>
      </c>
      <c r="H7299" s="194">
        <f t="shared" si="226"/>
        <v>1.6887987520492638E-3</v>
      </c>
      <c r="I7299" s="193"/>
      <c r="J7299" s="197">
        <v>7297</v>
      </c>
      <c r="K7299" s="234"/>
      <c r="L7299" s="234"/>
      <c r="M7299" s="234"/>
      <c r="N7299" s="234"/>
      <c r="O7299" s="234"/>
      <c r="P7299" s="234"/>
      <c r="Q7299" s="7">
        <v>33555</v>
      </c>
      <c r="R7299" s="234">
        <v>0.48214299999999999</v>
      </c>
      <c r="S7299" s="234">
        <v>0.48660700000000001</v>
      </c>
      <c r="T7299" s="234">
        <v>0.47767900000000002</v>
      </c>
      <c r="U7299" s="234">
        <v>0.48325899999999999</v>
      </c>
      <c r="V7299" s="192">
        <v>0.397781</v>
      </c>
      <c r="W7299" s="234">
        <v>185920000</v>
      </c>
      <c r="X7299" s="194">
        <f t="shared" si="227"/>
        <v>-6.8807625762413484E-3</v>
      </c>
      <c r="Y7299" s="193"/>
      <c r="Z7299" s="197">
        <v>7297</v>
      </c>
    </row>
    <row r="7300" spans="1:26" ht="14.4" x14ac:dyDescent="0.3">
      <c r="A7300" s="7">
        <v>33554</v>
      </c>
      <c r="B7300" s="191">
        <v>393.11999500000002</v>
      </c>
      <c r="C7300" s="191">
        <v>397.13000499999998</v>
      </c>
      <c r="D7300" s="191">
        <v>393.11999500000002</v>
      </c>
      <c r="E7300" s="191">
        <v>396.73998999999998</v>
      </c>
      <c r="F7300" s="192">
        <v>396.73998999999998</v>
      </c>
      <c r="G7300" s="191">
        <v>198610000</v>
      </c>
      <c r="H7300" s="194">
        <f t="shared" ref="H7300:H7363" si="228">(F7300-F7301)/F7301</f>
        <v>9.2083716067404824E-3</v>
      </c>
      <c r="I7300" s="193"/>
      <c r="J7300" s="197">
        <v>7298</v>
      </c>
      <c r="K7300" s="234"/>
      <c r="L7300" s="234"/>
      <c r="M7300" s="234"/>
      <c r="N7300" s="234"/>
      <c r="O7300" s="234"/>
      <c r="P7300" s="234"/>
      <c r="Q7300" s="7">
        <v>33554</v>
      </c>
      <c r="R7300" s="234">
        <v>0.484375</v>
      </c>
      <c r="S7300" s="234">
        <v>0.48883900000000002</v>
      </c>
      <c r="T7300" s="234">
        <v>0.47991099999999998</v>
      </c>
      <c r="U7300" s="234">
        <v>0.48660700000000001</v>
      </c>
      <c r="V7300" s="192">
        <v>0.40053699999999998</v>
      </c>
      <c r="W7300" s="234">
        <v>166689600</v>
      </c>
      <c r="X7300" s="194">
        <f t="shared" ref="X7300:X7363" si="229">(V7300-V7301)/V7301</f>
        <v>1.3953547243845227E-2</v>
      </c>
      <c r="Y7300" s="193"/>
      <c r="Z7300" s="197">
        <v>7298</v>
      </c>
    </row>
    <row r="7301" spans="1:26" ht="14.4" x14ac:dyDescent="0.3">
      <c r="A7301" s="7">
        <v>33553</v>
      </c>
      <c r="B7301" s="191">
        <v>392.89999399999999</v>
      </c>
      <c r="C7301" s="191">
        <v>393.57000699999998</v>
      </c>
      <c r="D7301" s="191">
        <v>392.32000699999998</v>
      </c>
      <c r="E7301" s="191">
        <v>393.11999500000002</v>
      </c>
      <c r="F7301" s="192">
        <v>393.11999500000002</v>
      </c>
      <c r="G7301" s="191">
        <v>128920000</v>
      </c>
      <c r="H7301" s="194">
        <f t="shared" si="228"/>
        <v>5.8535465707880571E-4</v>
      </c>
      <c r="I7301" s="193"/>
      <c r="J7301" s="197">
        <v>7299</v>
      </c>
      <c r="K7301" s="234"/>
      <c r="L7301" s="234"/>
      <c r="M7301" s="234"/>
      <c r="N7301" s="234"/>
      <c r="O7301" s="234"/>
      <c r="P7301" s="234"/>
      <c r="Q7301" s="7">
        <v>33553</v>
      </c>
      <c r="R7301" s="234">
        <v>0.47767900000000002</v>
      </c>
      <c r="S7301" s="234">
        <v>0.48660700000000001</v>
      </c>
      <c r="T7301" s="234">
        <v>0.47544599999999998</v>
      </c>
      <c r="U7301" s="234">
        <v>0.47991099999999998</v>
      </c>
      <c r="V7301" s="192">
        <v>0.39502500000000002</v>
      </c>
      <c r="W7301" s="234">
        <v>164942400</v>
      </c>
      <c r="X7301" s="194">
        <f t="shared" si="229"/>
        <v>9.3905711000384293E-3</v>
      </c>
      <c r="Y7301" s="193"/>
      <c r="Z7301" s="197">
        <v>7299</v>
      </c>
    </row>
    <row r="7302" spans="1:26" ht="14.4" x14ac:dyDescent="0.3">
      <c r="A7302" s="7">
        <v>33550</v>
      </c>
      <c r="B7302" s="191">
        <v>393.72000100000002</v>
      </c>
      <c r="C7302" s="191">
        <v>396.42999300000002</v>
      </c>
      <c r="D7302" s="191">
        <v>392.42001299999998</v>
      </c>
      <c r="E7302" s="191">
        <v>392.89001500000001</v>
      </c>
      <c r="F7302" s="192">
        <v>392.89001500000001</v>
      </c>
      <c r="G7302" s="191">
        <v>183260000</v>
      </c>
      <c r="H7302" s="194">
        <f t="shared" si="228"/>
        <v>-2.1080615612413841E-3</v>
      </c>
      <c r="I7302" s="193"/>
      <c r="J7302" s="197">
        <v>7300</v>
      </c>
      <c r="K7302" s="234"/>
      <c r="L7302" s="234"/>
      <c r="M7302" s="234"/>
      <c r="N7302" s="234"/>
      <c r="O7302" s="234"/>
      <c r="P7302" s="234"/>
      <c r="Q7302" s="7">
        <v>33550</v>
      </c>
      <c r="R7302" s="234">
        <v>0.45758900000000002</v>
      </c>
      <c r="S7302" s="234">
        <v>0.47991099999999998</v>
      </c>
      <c r="T7302" s="234">
        <v>0.45535700000000001</v>
      </c>
      <c r="U7302" s="234">
        <v>0.47544599999999998</v>
      </c>
      <c r="V7302" s="192">
        <v>0.39134999999999998</v>
      </c>
      <c r="W7302" s="234">
        <v>375827200</v>
      </c>
      <c r="X7302" s="194">
        <f t="shared" si="229"/>
        <v>7.035019199842453E-2</v>
      </c>
      <c r="Y7302" s="193"/>
      <c r="Z7302" s="197">
        <v>7300</v>
      </c>
    </row>
    <row r="7303" spans="1:26" ht="14.4" x14ac:dyDescent="0.3">
      <c r="A7303" s="7">
        <v>33549</v>
      </c>
      <c r="B7303" s="191">
        <v>389.97000100000002</v>
      </c>
      <c r="C7303" s="191">
        <v>393.72000100000002</v>
      </c>
      <c r="D7303" s="191">
        <v>389.97000100000002</v>
      </c>
      <c r="E7303" s="191">
        <v>393.72000100000002</v>
      </c>
      <c r="F7303" s="192">
        <v>393.72000100000002</v>
      </c>
      <c r="G7303" s="191">
        <v>205480000</v>
      </c>
      <c r="H7303" s="194">
        <f t="shared" si="228"/>
        <v>9.6161242925965479E-3</v>
      </c>
      <c r="I7303" s="193"/>
      <c r="J7303" s="197">
        <v>7301</v>
      </c>
      <c r="K7303" s="234"/>
      <c r="L7303" s="234"/>
      <c r="M7303" s="234"/>
      <c r="N7303" s="234"/>
      <c r="O7303" s="234"/>
      <c r="P7303" s="234"/>
      <c r="Q7303" s="7">
        <v>33549</v>
      </c>
      <c r="R7303" s="234">
        <v>0.43303599999999998</v>
      </c>
      <c r="S7303" s="234">
        <v>0.45089299999999999</v>
      </c>
      <c r="T7303" s="234">
        <v>0.43080400000000002</v>
      </c>
      <c r="U7303" s="234">
        <v>0.44419599999999998</v>
      </c>
      <c r="V7303" s="192">
        <v>0.36562800000000001</v>
      </c>
      <c r="W7303" s="234">
        <v>296732800</v>
      </c>
      <c r="X7303" s="194">
        <f t="shared" si="229"/>
        <v>3.6457491772189606E-2</v>
      </c>
      <c r="Y7303" s="193"/>
      <c r="Z7303" s="197">
        <v>7301</v>
      </c>
    </row>
    <row r="7304" spans="1:26" ht="14.4" x14ac:dyDescent="0.3">
      <c r="A7304" s="7">
        <v>33548</v>
      </c>
      <c r="B7304" s="191">
        <v>388.709991</v>
      </c>
      <c r="C7304" s="191">
        <v>389.97000100000002</v>
      </c>
      <c r="D7304" s="191">
        <v>387.57998700000002</v>
      </c>
      <c r="E7304" s="191">
        <v>389.97000100000002</v>
      </c>
      <c r="F7304" s="192">
        <v>389.97000100000002</v>
      </c>
      <c r="G7304" s="191">
        <v>167440000</v>
      </c>
      <c r="H7304" s="194">
        <f t="shared" si="228"/>
        <v>3.2415168870717874E-3</v>
      </c>
      <c r="I7304" s="193"/>
      <c r="J7304" s="197">
        <v>7302</v>
      </c>
      <c r="K7304" s="234"/>
      <c r="L7304" s="234"/>
      <c r="M7304" s="234"/>
      <c r="N7304" s="234"/>
      <c r="O7304" s="234"/>
      <c r="P7304" s="234"/>
      <c r="Q7304" s="7">
        <v>33548</v>
      </c>
      <c r="R7304" s="234">
        <v>0.4375</v>
      </c>
      <c r="S7304" s="234">
        <v>0.43973200000000001</v>
      </c>
      <c r="T7304" s="234">
        <v>0.42410700000000001</v>
      </c>
      <c r="U7304" s="234">
        <v>0.42857099999999998</v>
      </c>
      <c r="V7304" s="192">
        <v>0.352767</v>
      </c>
      <c r="W7304" s="234">
        <v>236790400</v>
      </c>
      <c r="X7304" s="194">
        <f t="shared" si="229"/>
        <v>-1.5384658324936757E-2</v>
      </c>
      <c r="Y7304" s="193"/>
      <c r="Z7304" s="197">
        <v>7302</v>
      </c>
    </row>
    <row r="7305" spans="1:26" ht="14.4" x14ac:dyDescent="0.3">
      <c r="A7305" s="7">
        <v>33547</v>
      </c>
      <c r="B7305" s="191">
        <v>390.27999899999998</v>
      </c>
      <c r="C7305" s="191">
        <v>392.17001299999998</v>
      </c>
      <c r="D7305" s="191">
        <v>388.19000199999999</v>
      </c>
      <c r="E7305" s="191">
        <v>388.709991</v>
      </c>
      <c r="F7305" s="192">
        <v>388.709991</v>
      </c>
      <c r="G7305" s="191">
        <v>172090000</v>
      </c>
      <c r="H7305" s="194">
        <f t="shared" si="228"/>
        <v>-4.0227734037684391E-3</v>
      </c>
      <c r="I7305" s="193"/>
      <c r="J7305" s="197">
        <v>7303</v>
      </c>
      <c r="K7305" s="234"/>
      <c r="L7305" s="234"/>
      <c r="M7305" s="234"/>
      <c r="N7305" s="234"/>
      <c r="O7305" s="234"/>
      <c r="P7305" s="234"/>
      <c r="Q7305" s="7">
        <v>33547</v>
      </c>
      <c r="R7305" s="234">
        <v>0.44419599999999998</v>
      </c>
      <c r="S7305" s="234">
        <v>0.45089299999999999</v>
      </c>
      <c r="T7305" s="234">
        <v>0.43526799999999999</v>
      </c>
      <c r="U7305" s="234">
        <v>0.43526799999999999</v>
      </c>
      <c r="V7305" s="192">
        <v>0.35827900000000001</v>
      </c>
      <c r="W7305" s="234">
        <v>215600000</v>
      </c>
      <c r="X7305" s="194">
        <f t="shared" si="229"/>
        <v>-2.0099664139507898E-2</v>
      </c>
      <c r="Y7305" s="193"/>
      <c r="Z7305" s="197">
        <v>7303</v>
      </c>
    </row>
    <row r="7306" spans="1:26" ht="14.4" x14ac:dyDescent="0.3">
      <c r="A7306" s="7">
        <v>33546</v>
      </c>
      <c r="B7306" s="191">
        <v>391.290009</v>
      </c>
      <c r="C7306" s="191">
        <v>391.290009</v>
      </c>
      <c r="D7306" s="191">
        <v>388.08999599999999</v>
      </c>
      <c r="E7306" s="191">
        <v>390.27999899999998</v>
      </c>
      <c r="F7306" s="192">
        <v>390.27999899999998</v>
      </c>
      <c r="G7306" s="191">
        <v>155660000</v>
      </c>
      <c r="H7306" s="194">
        <f t="shared" si="228"/>
        <v>-2.6576918670043882E-3</v>
      </c>
      <c r="I7306" s="193"/>
      <c r="J7306" s="197">
        <v>7304</v>
      </c>
      <c r="K7306" s="234"/>
      <c r="L7306" s="234"/>
      <c r="M7306" s="234"/>
      <c r="N7306" s="234"/>
      <c r="O7306" s="234"/>
      <c r="P7306" s="234"/>
      <c r="Q7306" s="7">
        <v>33546</v>
      </c>
      <c r="R7306" s="234">
        <v>0.453125</v>
      </c>
      <c r="S7306" s="234">
        <v>0.453125</v>
      </c>
      <c r="T7306" s="234">
        <v>0.43303599999999998</v>
      </c>
      <c r="U7306" s="234">
        <v>0.44419599999999998</v>
      </c>
      <c r="V7306" s="192">
        <v>0.36562800000000001</v>
      </c>
      <c r="W7306" s="234">
        <v>195294400</v>
      </c>
      <c r="X7306" s="194">
        <f t="shared" si="229"/>
        <v>-2.4510758640929525E-2</v>
      </c>
      <c r="Y7306" s="193"/>
      <c r="Z7306" s="197">
        <v>7304</v>
      </c>
    </row>
    <row r="7307" spans="1:26" ht="14.4" x14ac:dyDescent="0.3">
      <c r="A7307" s="7">
        <v>33543</v>
      </c>
      <c r="B7307" s="191">
        <v>392.459991</v>
      </c>
      <c r="C7307" s="191">
        <v>395.10000600000001</v>
      </c>
      <c r="D7307" s="191">
        <v>389.67001299999998</v>
      </c>
      <c r="E7307" s="191">
        <v>391.32000699999998</v>
      </c>
      <c r="F7307" s="192">
        <v>391.32000699999998</v>
      </c>
      <c r="G7307" s="191">
        <v>205780000</v>
      </c>
      <c r="H7307" s="194">
        <f t="shared" si="228"/>
        <v>-2.8793603400374965E-3</v>
      </c>
      <c r="I7307" s="193"/>
      <c r="J7307" s="197">
        <v>7305</v>
      </c>
      <c r="K7307" s="234"/>
      <c r="L7307" s="234"/>
      <c r="M7307" s="234"/>
      <c r="N7307" s="234"/>
      <c r="O7307" s="234"/>
      <c r="P7307" s="234"/>
      <c r="Q7307" s="7">
        <v>33543</v>
      </c>
      <c r="R7307" s="234">
        <v>0.45758900000000002</v>
      </c>
      <c r="S7307" s="234">
        <v>0.46428599999999998</v>
      </c>
      <c r="T7307" s="234">
        <v>0.45089299999999999</v>
      </c>
      <c r="U7307" s="234">
        <v>0.45535700000000001</v>
      </c>
      <c r="V7307" s="192">
        <v>0.37481500000000001</v>
      </c>
      <c r="W7307" s="234">
        <v>201264000</v>
      </c>
      <c r="X7307" s="194">
        <f t="shared" si="229"/>
        <v>-9.7070192264504668E-3</v>
      </c>
      <c r="Y7307" s="193"/>
      <c r="Z7307" s="197">
        <v>7305</v>
      </c>
    </row>
    <row r="7308" spans="1:26" ht="14.4" x14ac:dyDescent="0.3">
      <c r="A7308" s="7">
        <v>33542</v>
      </c>
      <c r="B7308" s="191">
        <v>392.959991</v>
      </c>
      <c r="C7308" s="191">
        <v>392.959991</v>
      </c>
      <c r="D7308" s="191">
        <v>391.57998700000002</v>
      </c>
      <c r="E7308" s="191">
        <v>392.45001200000002</v>
      </c>
      <c r="F7308" s="192">
        <v>392.45001200000002</v>
      </c>
      <c r="G7308" s="191">
        <v>179680000</v>
      </c>
      <c r="H7308" s="194">
        <f t="shared" si="228"/>
        <v>-1.2977886087135702E-3</v>
      </c>
      <c r="I7308" s="193"/>
      <c r="J7308" s="197">
        <v>7306</v>
      </c>
      <c r="K7308" s="234"/>
      <c r="L7308" s="234"/>
      <c r="M7308" s="234"/>
      <c r="N7308" s="234"/>
      <c r="O7308" s="234"/>
      <c r="P7308" s="234"/>
      <c r="Q7308" s="7">
        <v>33542</v>
      </c>
      <c r="R7308" s="234">
        <v>0.453125</v>
      </c>
      <c r="S7308" s="234">
        <v>0.46205400000000002</v>
      </c>
      <c r="T7308" s="234">
        <v>0.44642900000000002</v>
      </c>
      <c r="U7308" s="234">
        <v>0.45982099999999998</v>
      </c>
      <c r="V7308" s="192">
        <v>0.37848900000000002</v>
      </c>
      <c r="W7308" s="234">
        <v>231806400</v>
      </c>
      <c r="X7308" s="194">
        <f t="shared" si="229"/>
        <v>3.5175095999212341E-2</v>
      </c>
      <c r="Y7308" s="193"/>
      <c r="Z7308" s="197">
        <v>7306</v>
      </c>
    </row>
    <row r="7309" spans="1:26" ht="14.4" x14ac:dyDescent="0.3">
      <c r="A7309" s="7">
        <v>33541</v>
      </c>
      <c r="B7309" s="191">
        <v>391.48001099999999</v>
      </c>
      <c r="C7309" s="191">
        <v>393.10998499999999</v>
      </c>
      <c r="D7309" s="191">
        <v>390.77999899999998</v>
      </c>
      <c r="E7309" s="191">
        <v>392.959991</v>
      </c>
      <c r="F7309" s="192">
        <v>392.959991</v>
      </c>
      <c r="G7309" s="191">
        <v>195400000</v>
      </c>
      <c r="H7309" s="194">
        <f t="shared" si="228"/>
        <v>3.7804739920680444E-3</v>
      </c>
      <c r="I7309" s="193"/>
      <c r="J7309" s="197">
        <v>7307</v>
      </c>
      <c r="K7309" s="234"/>
      <c r="L7309" s="234"/>
      <c r="M7309" s="234"/>
      <c r="N7309" s="234"/>
      <c r="O7309" s="234"/>
      <c r="P7309" s="234"/>
      <c r="Q7309" s="7">
        <v>33541</v>
      </c>
      <c r="R7309" s="234">
        <v>0.46428599999999998</v>
      </c>
      <c r="S7309" s="234">
        <v>0.47098200000000001</v>
      </c>
      <c r="T7309" s="234">
        <v>0.44196400000000002</v>
      </c>
      <c r="U7309" s="234">
        <v>0.44419599999999998</v>
      </c>
      <c r="V7309" s="192">
        <v>0.36562800000000001</v>
      </c>
      <c r="W7309" s="234">
        <v>148243200</v>
      </c>
      <c r="X7309" s="194">
        <f t="shared" si="229"/>
        <v>-3.8648321050043823E-2</v>
      </c>
      <c r="Y7309" s="193"/>
      <c r="Z7309" s="197">
        <v>7307</v>
      </c>
    </row>
    <row r="7310" spans="1:26" ht="14.4" x14ac:dyDescent="0.3">
      <c r="A7310" s="7">
        <v>33540</v>
      </c>
      <c r="B7310" s="191">
        <v>389.51998900000001</v>
      </c>
      <c r="C7310" s="191">
        <v>391.70001200000002</v>
      </c>
      <c r="D7310" s="191">
        <v>386.88000499999998</v>
      </c>
      <c r="E7310" s="191">
        <v>391.48001099999999</v>
      </c>
      <c r="F7310" s="192">
        <v>391.48001099999999</v>
      </c>
      <c r="G7310" s="191">
        <v>192810000</v>
      </c>
      <c r="H7310" s="194">
        <f t="shared" si="228"/>
        <v>5.0318906740367073E-3</v>
      </c>
      <c r="I7310" s="193"/>
      <c r="J7310" s="197">
        <v>7308</v>
      </c>
      <c r="K7310" s="234"/>
      <c r="L7310" s="234"/>
      <c r="M7310" s="234"/>
      <c r="N7310" s="234"/>
      <c r="O7310" s="234"/>
      <c r="P7310" s="234"/>
      <c r="Q7310" s="7">
        <v>33540</v>
      </c>
      <c r="R7310" s="234">
        <v>0.45982099999999998</v>
      </c>
      <c r="S7310" s="234">
        <v>0.46428599999999998</v>
      </c>
      <c r="T7310" s="234">
        <v>0.453125</v>
      </c>
      <c r="U7310" s="234">
        <v>0.46205400000000002</v>
      </c>
      <c r="V7310" s="192">
        <v>0.38032700000000003</v>
      </c>
      <c r="W7310" s="234">
        <v>101236800</v>
      </c>
      <c r="X7310" s="194">
        <f t="shared" si="229"/>
        <v>4.8561516979357556E-3</v>
      </c>
      <c r="Y7310" s="193"/>
      <c r="Z7310" s="197">
        <v>7308</v>
      </c>
    </row>
    <row r="7311" spans="1:26" ht="14.4" x14ac:dyDescent="0.3">
      <c r="A7311" s="7">
        <v>33539</v>
      </c>
      <c r="B7311" s="191">
        <v>384.20001200000002</v>
      </c>
      <c r="C7311" s="191">
        <v>389.51998900000001</v>
      </c>
      <c r="D7311" s="191">
        <v>384.20001200000002</v>
      </c>
      <c r="E7311" s="191">
        <v>389.51998900000001</v>
      </c>
      <c r="F7311" s="192">
        <v>389.51998900000001</v>
      </c>
      <c r="G7311" s="191">
        <v>161630000</v>
      </c>
      <c r="H7311" s="194">
        <f t="shared" si="228"/>
        <v>1.3846894413943938E-2</v>
      </c>
      <c r="I7311" s="193"/>
      <c r="J7311" s="197">
        <v>7309</v>
      </c>
      <c r="K7311" s="234"/>
      <c r="L7311" s="234"/>
      <c r="M7311" s="234"/>
      <c r="N7311" s="234"/>
      <c r="O7311" s="234"/>
      <c r="P7311" s="234"/>
      <c r="Q7311" s="7">
        <v>33539</v>
      </c>
      <c r="R7311" s="234">
        <v>0.45982099999999998</v>
      </c>
      <c r="S7311" s="234">
        <v>0.46205400000000002</v>
      </c>
      <c r="T7311" s="234">
        <v>0.453125</v>
      </c>
      <c r="U7311" s="234">
        <v>0.45982099999999998</v>
      </c>
      <c r="V7311" s="192">
        <v>0.37848900000000002</v>
      </c>
      <c r="W7311" s="234">
        <v>77862400</v>
      </c>
      <c r="X7311" s="194">
        <f t="shared" si="229"/>
        <v>4.8771810583775827E-3</v>
      </c>
      <c r="Y7311" s="193"/>
      <c r="Z7311" s="197">
        <v>7309</v>
      </c>
    </row>
    <row r="7312" spans="1:26" ht="14.4" x14ac:dyDescent="0.3">
      <c r="A7312" s="7">
        <v>33536</v>
      </c>
      <c r="B7312" s="191">
        <v>385.07000699999998</v>
      </c>
      <c r="C7312" s="191">
        <v>386.13000499999998</v>
      </c>
      <c r="D7312" s="191">
        <v>382.97000100000002</v>
      </c>
      <c r="E7312" s="191">
        <v>384.20001200000002</v>
      </c>
      <c r="F7312" s="192">
        <v>384.20001200000002</v>
      </c>
      <c r="G7312" s="191">
        <v>167310000</v>
      </c>
      <c r="H7312" s="194">
        <f t="shared" si="228"/>
        <v>-2.2593164468401724E-3</v>
      </c>
      <c r="I7312" s="193"/>
      <c r="J7312" s="197">
        <v>7310</v>
      </c>
      <c r="K7312" s="234"/>
      <c r="L7312" s="234"/>
      <c r="M7312" s="234"/>
      <c r="N7312" s="234"/>
      <c r="O7312" s="234"/>
      <c r="P7312" s="234"/>
      <c r="Q7312" s="7">
        <v>33536</v>
      </c>
      <c r="R7312" s="234">
        <v>0.46205400000000002</v>
      </c>
      <c r="S7312" s="234">
        <v>0.46651799999999999</v>
      </c>
      <c r="T7312" s="234">
        <v>0.453125</v>
      </c>
      <c r="U7312" s="234">
        <v>0.45758900000000002</v>
      </c>
      <c r="V7312" s="192">
        <v>0.37665199999999999</v>
      </c>
      <c r="W7312" s="234">
        <v>106971200</v>
      </c>
      <c r="X7312" s="194">
        <f t="shared" si="229"/>
        <v>-1.6787484696527959E-2</v>
      </c>
      <c r="Y7312" s="193"/>
      <c r="Z7312" s="197">
        <v>7310</v>
      </c>
    </row>
    <row r="7313" spans="1:26" ht="14.4" x14ac:dyDescent="0.3">
      <c r="A7313" s="7">
        <v>33535</v>
      </c>
      <c r="B7313" s="191">
        <v>387.94000199999999</v>
      </c>
      <c r="C7313" s="191">
        <v>388.32000699999998</v>
      </c>
      <c r="D7313" s="191">
        <v>383.45001200000002</v>
      </c>
      <c r="E7313" s="191">
        <v>385.07000699999998</v>
      </c>
      <c r="F7313" s="192">
        <v>385.07000699999998</v>
      </c>
      <c r="G7313" s="191">
        <v>179040000</v>
      </c>
      <c r="H7313" s="194">
        <f t="shared" si="228"/>
        <v>-7.3980383183068019E-3</v>
      </c>
      <c r="I7313" s="193"/>
      <c r="J7313" s="197">
        <v>7311</v>
      </c>
      <c r="K7313" s="234"/>
      <c r="L7313" s="234"/>
      <c r="M7313" s="234"/>
      <c r="N7313" s="234"/>
      <c r="O7313" s="234"/>
      <c r="P7313" s="234"/>
      <c r="Q7313" s="7">
        <v>33535</v>
      </c>
      <c r="R7313" s="234">
        <v>0.47321400000000002</v>
      </c>
      <c r="S7313" s="234">
        <v>0.47544599999999998</v>
      </c>
      <c r="T7313" s="234">
        <v>0.45982099999999998</v>
      </c>
      <c r="U7313" s="234">
        <v>0.46540199999999998</v>
      </c>
      <c r="V7313" s="192">
        <v>0.38308300000000001</v>
      </c>
      <c r="W7313" s="234">
        <v>177900800</v>
      </c>
      <c r="X7313" s="194">
        <f t="shared" si="229"/>
        <v>-1.8822739939349218E-2</v>
      </c>
      <c r="Y7313" s="193"/>
      <c r="Z7313" s="197">
        <v>7311</v>
      </c>
    </row>
    <row r="7314" spans="1:26" ht="14.4" x14ac:dyDescent="0.3">
      <c r="A7314" s="7">
        <v>33534</v>
      </c>
      <c r="B7314" s="191">
        <v>387.82998700000002</v>
      </c>
      <c r="C7314" s="191">
        <v>389.07998700000002</v>
      </c>
      <c r="D7314" s="191">
        <v>386.51998900000001</v>
      </c>
      <c r="E7314" s="191">
        <v>387.94000199999999</v>
      </c>
      <c r="F7314" s="192">
        <v>387.94000199999999</v>
      </c>
      <c r="G7314" s="191">
        <v>185390000</v>
      </c>
      <c r="H7314" s="194">
        <f t="shared" si="228"/>
        <v>2.8366811151190268E-4</v>
      </c>
      <c r="I7314" s="193"/>
      <c r="J7314" s="197">
        <v>7312</v>
      </c>
      <c r="K7314" s="234"/>
      <c r="L7314" s="234"/>
      <c r="M7314" s="234"/>
      <c r="N7314" s="234"/>
      <c r="O7314" s="234"/>
      <c r="P7314" s="234"/>
      <c r="Q7314" s="7">
        <v>33534</v>
      </c>
      <c r="R7314" s="234">
        <v>0.49107099999999998</v>
      </c>
      <c r="S7314" s="234">
        <v>0.49330400000000002</v>
      </c>
      <c r="T7314" s="234">
        <v>0.47098200000000001</v>
      </c>
      <c r="U7314" s="234">
        <v>0.47432999999999997</v>
      </c>
      <c r="V7314" s="192">
        <v>0.390432</v>
      </c>
      <c r="W7314" s="234">
        <v>168828800</v>
      </c>
      <c r="X7314" s="194">
        <f t="shared" si="229"/>
        <v>-2.5228630563468482E-2</v>
      </c>
      <c r="Y7314" s="193"/>
      <c r="Z7314" s="197">
        <v>7312</v>
      </c>
    </row>
    <row r="7315" spans="1:26" ht="14.4" x14ac:dyDescent="0.3">
      <c r="A7315" s="7">
        <v>33533</v>
      </c>
      <c r="B7315" s="191">
        <v>390.01998900000001</v>
      </c>
      <c r="C7315" s="191">
        <v>391.20001200000002</v>
      </c>
      <c r="D7315" s="191">
        <v>387.39999399999999</v>
      </c>
      <c r="E7315" s="191">
        <v>387.82998700000002</v>
      </c>
      <c r="F7315" s="192">
        <v>387.82998700000002</v>
      </c>
      <c r="G7315" s="191">
        <v>194160000</v>
      </c>
      <c r="H7315" s="194">
        <f t="shared" si="228"/>
        <v>-5.6151019480183426E-3</v>
      </c>
      <c r="I7315" s="193"/>
      <c r="J7315" s="197">
        <v>7313</v>
      </c>
      <c r="K7315" s="234"/>
      <c r="L7315" s="234"/>
      <c r="M7315" s="234"/>
      <c r="N7315" s="234"/>
      <c r="O7315" s="234"/>
      <c r="P7315" s="234"/>
      <c r="Q7315" s="7">
        <v>33533</v>
      </c>
      <c r="R7315" s="234">
        <v>0.49553599999999998</v>
      </c>
      <c r="S7315" s="234">
        <v>0.50223200000000001</v>
      </c>
      <c r="T7315" s="234">
        <v>0.48660700000000001</v>
      </c>
      <c r="U7315" s="234">
        <v>0.48660700000000001</v>
      </c>
      <c r="V7315" s="192">
        <v>0.40053699999999998</v>
      </c>
      <c r="W7315" s="234">
        <v>208208000</v>
      </c>
      <c r="X7315" s="194">
        <f t="shared" si="229"/>
        <v>-4.5654043253292535E-3</v>
      </c>
      <c r="Y7315" s="193"/>
      <c r="Z7315" s="197">
        <v>7313</v>
      </c>
    </row>
    <row r="7316" spans="1:26" ht="14.4" x14ac:dyDescent="0.3">
      <c r="A7316" s="7">
        <v>33532</v>
      </c>
      <c r="B7316" s="191">
        <v>392.48998999999998</v>
      </c>
      <c r="C7316" s="191">
        <v>392.48998999999998</v>
      </c>
      <c r="D7316" s="191">
        <v>388.959991</v>
      </c>
      <c r="E7316" s="191">
        <v>390.01998900000001</v>
      </c>
      <c r="F7316" s="192">
        <v>390.01998900000001</v>
      </c>
      <c r="G7316" s="191">
        <v>154140000</v>
      </c>
      <c r="H7316" s="194">
        <f t="shared" si="228"/>
        <v>-6.3184993630573004E-3</v>
      </c>
      <c r="I7316" s="193"/>
      <c r="J7316" s="197">
        <v>7314</v>
      </c>
      <c r="K7316" s="234"/>
      <c r="L7316" s="234"/>
      <c r="M7316" s="234"/>
      <c r="N7316" s="234"/>
      <c r="O7316" s="234"/>
      <c r="P7316" s="234"/>
      <c r="Q7316" s="7">
        <v>33532</v>
      </c>
      <c r="R7316" s="234">
        <v>0.49330400000000002</v>
      </c>
      <c r="S7316" s="234">
        <v>0.49888399999999999</v>
      </c>
      <c r="T7316" s="234">
        <v>0.484375</v>
      </c>
      <c r="U7316" s="234">
        <v>0.48883900000000002</v>
      </c>
      <c r="V7316" s="192">
        <v>0.40237400000000001</v>
      </c>
      <c r="W7316" s="234">
        <v>116692800</v>
      </c>
      <c r="X7316" s="194">
        <f t="shared" si="229"/>
        <v>-4.5471188386292495E-3</v>
      </c>
      <c r="Y7316" s="193"/>
      <c r="Z7316" s="197">
        <v>7314</v>
      </c>
    </row>
    <row r="7317" spans="1:26" ht="14.4" x14ac:dyDescent="0.3">
      <c r="A7317" s="7">
        <v>33529</v>
      </c>
      <c r="B7317" s="191">
        <v>391.92001299999998</v>
      </c>
      <c r="C7317" s="191">
        <v>392.79998799999998</v>
      </c>
      <c r="D7317" s="191">
        <v>391.76998900000001</v>
      </c>
      <c r="E7317" s="191">
        <v>392.5</v>
      </c>
      <c r="F7317" s="192">
        <v>392.5</v>
      </c>
      <c r="G7317" s="191">
        <v>204090000</v>
      </c>
      <c r="H7317" s="194">
        <f t="shared" si="228"/>
        <v>1.4798606367672706E-3</v>
      </c>
      <c r="I7317" s="193"/>
      <c r="J7317" s="197">
        <v>7315</v>
      </c>
      <c r="K7317" s="234"/>
      <c r="L7317" s="234"/>
      <c r="M7317" s="234"/>
      <c r="N7317" s="234"/>
      <c r="O7317" s="234"/>
      <c r="P7317" s="234"/>
      <c r="Q7317" s="7">
        <v>33529</v>
      </c>
      <c r="R7317" s="234">
        <v>0.49218800000000001</v>
      </c>
      <c r="S7317" s="234">
        <v>0.49553599999999998</v>
      </c>
      <c r="T7317" s="234">
        <v>0.48660700000000001</v>
      </c>
      <c r="U7317" s="234">
        <v>0.49107099999999998</v>
      </c>
      <c r="V7317" s="192">
        <v>0.40421200000000002</v>
      </c>
      <c r="W7317" s="234">
        <v>446958400</v>
      </c>
      <c r="X7317" s="194">
        <f t="shared" si="229"/>
        <v>5.011950535176149E-2</v>
      </c>
      <c r="Y7317" s="193"/>
      <c r="Z7317" s="197">
        <v>7315</v>
      </c>
    </row>
    <row r="7318" spans="1:26" ht="14.4" x14ac:dyDescent="0.3">
      <c r="A7318" s="7">
        <v>33528</v>
      </c>
      <c r="B7318" s="191">
        <v>392.790009</v>
      </c>
      <c r="C7318" s="191">
        <v>393.80999800000001</v>
      </c>
      <c r="D7318" s="191">
        <v>390.32000699999998</v>
      </c>
      <c r="E7318" s="191">
        <v>391.92001299999998</v>
      </c>
      <c r="F7318" s="192">
        <v>391.92001299999998</v>
      </c>
      <c r="G7318" s="191">
        <v>206030000</v>
      </c>
      <c r="H7318" s="194">
        <f t="shared" si="228"/>
        <v>-2.2402622883990562E-3</v>
      </c>
      <c r="I7318" s="193"/>
      <c r="J7318" s="197">
        <v>7316</v>
      </c>
      <c r="K7318" s="234"/>
      <c r="L7318" s="234"/>
      <c r="M7318" s="234"/>
      <c r="N7318" s="234"/>
      <c r="O7318" s="234"/>
      <c r="P7318" s="234"/>
      <c r="Q7318" s="7">
        <v>33528</v>
      </c>
      <c r="R7318" s="234">
        <v>0.47321400000000002</v>
      </c>
      <c r="S7318" s="234">
        <v>0.47544599999999998</v>
      </c>
      <c r="T7318" s="234">
        <v>0.45982099999999998</v>
      </c>
      <c r="U7318" s="234">
        <v>0.46763399999999999</v>
      </c>
      <c r="V7318" s="192">
        <v>0.38491999999999998</v>
      </c>
      <c r="W7318" s="234">
        <v>151614400</v>
      </c>
      <c r="X7318" s="194">
        <f t="shared" si="229"/>
        <v>-2.1028108691007859E-2</v>
      </c>
      <c r="Y7318" s="193"/>
      <c r="Z7318" s="197">
        <v>7316</v>
      </c>
    </row>
    <row r="7319" spans="1:26" ht="14.4" x14ac:dyDescent="0.3">
      <c r="A7319" s="7">
        <v>33527</v>
      </c>
      <c r="B7319" s="191">
        <v>391.01001000000002</v>
      </c>
      <c r="C7319" s="191">
        <v>393.290009</v>
      </c>
      <c r="D7319" s="191">
        <v>390.14001500000001</v>
      </c>
      <c r="E7319" s="191">
        <v>392.79998799999998</v>
      </c>
      <c r="F7319" s="192">
        <v>392.79998799999998</v>
      </c>
      <c r="G7319" s="191">
        <v>225380000</v>
      </c>
      <c r="H7319" s="194">
        <f t="shared" si="228"/>
        <v>4.5778316519312695E-3</v>
      </c>
      <c r="I7319" s="193"/>
      <c r="J7319" s="197">
        <v>7317</v>
      </c>
      <c r="K7319" s="234"/>
      <c r="L7319" s="234"/>
      <c r="M7319" s="234"/>
      <c r="N7319" s="234"/>
      <c r="O7319" s="234"/>
      <c r="P7319" s="234"/>
      <c r="Q7319" s="7">
        <v>33527</v>
      </c>
      <c r="R7319" s="234">
        <v>0.46875</v>
      </c>
      <c r="S7319" s="234">
        <v>0.48214299999999999</v>
      </c>
      <c r="T7319" s="234">
        <v>0.46651799999999999</v>
      </c>
      <c r="U7319" s="234">
        <v>0.47767900000000002</v>
      </c>
      <c r="V7319" s="192">
        <v>0.39318799999999998</v>
      </c>
      <c r="W7319" s="234">
        <v>200872000</v>
      </c>
      <c r="X7319" s="194">
        <f t="shared" si="229"/>
        <v>1.9046804496175851E-2</v>
      </c>
      <c r="Y7319" s="193"/>
      <c r="Z7319" s="197">
        <v>7317</v>
      </c>
    </row>
    <row r="7320" spans="1:26" ht="14.4" x14ac:dyDescent="0.3">
      <c r="A7320" s="7">
        <v>33526</v>
      </c>
      <c r="B7320" s="191">
        <v>386.47000100000002</v>
      </c>
      <c r="C7320" s="191">
        <v>391.5</v>
      </c>
      <c r="D7320" s="191">
        <v>385.95001200000002</v>
      </c>
      <c r="E7320" s="191">
        <v>391.01001000000002</v>
      </c>
      <c r="F7320" s="192">
        <v>391.01001000000002</v>
      </c>
      <c r="G7320" s="191">
        <v>213540000</v>
      </c>
      <c r="H7320" s="194">
        <f t="shared" si="228"/>
        <v>1.1747377515079101E-2</v>
      </c>
      <c r="I7320" s="193"/>
      <c r="J7320" s="197">
        <v>7318</v>
      </c>
      <c r="K7320" s="234"/>
      <c r="L7320" s="234"/>
      <c r="M7320" s="234"/>
      <c r="N7320" s="234"/>
      <c r="O7320" s="234"/>
      <c r="P7320" s="234"/>
      <c r="Q7320" s="7">
        <v>33526</v>
      </c>
      <c r="R7320" s="234">
        <v>0.45089299999999999</v>
      </c>
      <c r="S7320" s="234">
        <v>0.46875</v>
      </c>
      <c r="T7320" s="234">
        <v>0.44642900000000002</v>
      </c>
      <c r="U7320" s="234">
        <v>0.46875</v>
      </c>
      <c r="V7320" s="192">
        <v>0.38583899999999999</v>
      </c>
      <c r="W7320" s="234">
        <v>288209600</v>
      </c>
      <c r="X7320" s="194">
        <f t="shared" si="229"/>
        <v>5.2631722534899957E-2</v>
      </c>
      <c r="Y7320" s="193"/>
      <c r="Z7320" s="197">
        <v>7318</v>
      </c>
    </row>
    <row r="7321" spans="1:26" ht="14.4" x14ac:dyDescent="0.3">
      <c r="A7321" s="7">
        <v>33525</v>
      </c>
      <c r="B7321" s="191">
        <v>381.45001200000002</v>
      </c>
      <c r="C7321" s="191">
        <v>386.47000100000002</v>
      </c>
      <c r="D7321" s="191">
        <v>381.45001200000002</v>
      </c>
      <c r="E7321" s="191">
        <v>386.47000100000002</v>
      </c>
      <c r="F7321" s="192">
        <v>386.47000100000002</v>
      </c>
      <c r="G7321" s="191">
        <v>130120000</v>
      </c>
      <c r="H7321" s="194">
        <f t="shared" si="228"/>
        <v>1.316028009457766E-2</v>
      </c>
      <c r="I7321" s="193"/>
      <c r="J7321" s="197">
        <v>7319</v>
      </c>
      <c r="K7321" s="234"/>
      <c r="L7321" s="234"/>
      <c r="M7321" s="234"/>
      <c r="N7321" s="234"/>
      <c r="O7321" s="234"/>
      <c r="P7321" s="234"/>
      <c r="Q7321" s="7">
        <v>33525</v>
      </c>
      <c r="R7321" s="234">
        <v>0.4375</v>
      </c>
      <c r="S7321" s="234">
        <v>0.44866099999999998</v>
      </c>
      <c r="T7321" s="234">
        <v>0.43526799999999999</v>
      </c>
      <c r="U7321" s="234">
        <v>0.44531300000000001</v>
      </c>
      <c r="V7321" s="192">
        <v>0.36654700000000001</v>
      </c>
      <c r="W7321" s="234">
        <v>111876800</v>
      </c>
      <c r="X7321" s="194">
        <f t="shared" si="229"/>
        <v>2.8352518369098963E-2</v>
      </c>
      <c r="Y7321" s="193"/>
      <c r="Z7321" s="197">
        <v>7319</v>
      </c>
    </row>
    <row r="7322" spans="1:26" ht="14.4" x14ac:dyDescent="0.3">
      <c r="A7322" s="7">
        <v>33522</v>
      </c>
      <c r="B7322" s="191">
        <v>380.54998799999998</v>
      </c>
      <c r="C7322" s="191">
        <v>381.459991</v>
      </c>
      <c r="D7322" s="191">
        <v>379.89999399999999</v>
      </c>
      <c r="E7322" s="191">
        <v>381.45001200000002</v>
      </c>
      <c r="F7322" s="192">
        <v>381.45001200000002</v>
      </c>
      <c r="G7322" s="191">
        <v>148850000</v>
      </c>
      <c r="H7322" s="194">
        <f t="shared" si="228"/>
        <v>2.3650611703607003E-3</v>
      </c>
      <c r="I7322" s="193"/>
      <c r="J7322" s="197">
        <v>7320</v>
      </c>
      <c r="K7322" s="234"/>
      <c r="L7322" s="234"/>
      <c r="M7322" s="234"/>
      <c r="N7322" s="234"/>
      <c r="O7322" s="234"/>
      <c r="P7322" s="234"/>
      <c r="Q7322" s="7">
        <v>33522</v>
      </c>
      <c r="R7322" s="234">
        <v>0.42968800000000001</v>
      </c>
      <c r="S7322" s="234">
        <v>0.43638399999999999</v>
      </c>
      <c r="T7322" s="234">
        <v>0.41517900000000002</v>
      </c>
      <c r="U7322" s="234">
        <v>0.43303599999999998</v>
      </c>
      <c r="V7322" s="192">
        <v>0.35644100000000001</v>
      </c>
      <c r="W7322" s="234">
        <v>120052800</v>
      </c>
      <c r="X7322" s="194">
        <f t="shared" si="229"/>
        <v>1.5706880879038258E-2</v>
      </c>
      <c r="Y7322" s="193"/>
      <c r="Z7322" s="197">
        <v>7320</v>
      </c>
    </row>
    <row r="7323" spans="1:26" ht="14.4" x14ac:dyDescent="0.3">
      <c r="A7323" s="7">
        <v>33521</v>
      </c>
      <c r="B7323" s="191">
        <v>376.79998799999998</v>
      </c>
      <c r="C7323" s="191">
        <v>380.54998799999998</v>
      </c>
      <c r="D7323" s="191">
        <v>376.10998499999999</v>
      </c>
      <c r="E7323" s="191">
        <v>380.54998799999998</v>
      </c>
      <c r="F7323" s="192">
        <v>380.54998799999998</v>
      </c>
      <c r="G7323" s="191">
        <v>164240000</v>
      </c>
      <c r="H7323" s="194">
        <f t="shared" si="228"/>
        <v>9.9522296163130457E-3</v>
      </c>
      <c r="I7323" s="193"/>
      <c r="J7323" s="197">
        <v>7321</v>
      </c>
      <c r="K7323" s="234"/>
      <c r="L7323" s="234"/>
      <c r="M7323" s="234"/>
      <c r="N7323" s="234"/>
      <c r="O7323" s="234"/>
      <c r="P7323" s="234"/>
      <c r="Q7323" s="7">
        <v>33521</v>
      </c>
      <c r="R7323" s="234">
        <v>0.43526799999999999</v>
      </c>
      <c r="S7323" s="234">
        <v>0.4375</v>
      </c>
      <c r="T7323" s="234">
        <v>0.41741099999999998</v>
      </c>
      <c r="U7323" s="234">
        <v>0.42633900000000002</v>
      </c>
      <c r="V7323" s="192">
        <v>0.35092899999999999</v>
      </c>
      <c r="W7323" s="234">
        <v>157214400</v>
      </c>
      <c r="X7323" s="194">
        <f t="shared" si="229"/>
        <v>-5.2102379190797502E-3</v>
      </c>
      <c r="Y7323" s="193"/>
      <c r="Z7323" s="197">
        <v>7321</v>
      </c>
    </row>
    <row r="7324" spans="1:26" ht="14.4" x14ac:dyDescent="0.3">
      <c r="A7324" s="7">
        <v>33520</v>
      </c>
      <c r="B7324" s="191">
        <v>380.57000699999998</v>
      </c>
      <c r="C7324" s="191">
        <v>380.57000699999998</v>
      </c>
      <c r="D7324" s="191">
        <v>376.35000600000001</v>
      </c>
      <c r="E7324" s="191">
        <v>376.79998799999998</v>
      </c>
      <c r="F7324" s="192">
        <v>376.79998799999998</v>
      </c>
      <c r="G7324" s="191">
        <v>186710000</v>
      </c>
      <c r="H7324" s="194">
        <f t="shared" si="228"/>
        <v>-1.0166351085815626E-2</v>
      </c>
      <c r="I7324" s="193"/>
      <c r="J7324" s="197">
        <v>7322</v>
      </c>
      <c r="K7324" s="234"/>
      <c r="L7324" s="234"/>
      <c r="M7324" s="234"/>
      <c r="N7324" s="234"/>
      <c r="O7324" s="234"/>
      <c r="P7324" s="234"/>
      <c r="Q7324" s="7">
        <v>33520</v>
      </c>
      <c r="R7324" s="234">
        <v>0.43080400000000002</v>
      </c>
      <c r="S7324" s="234">
        <v>0.43526799999999999</v>
      </c>
      <c r="T7324" s="234">
        <v>0.42633900000000002</v>
      </c>
      <c r="U7324" s="234">
        <v>0.42857099999999998</v>
      </c>
      <c r="V7324" s="192">
        <v>0.352767</v>
      </c>
      <c r="W7324" s="234">
        <v>132742400</v>
      </c>
      <c r="X7324" s="194">
        <f t="shared" si="229"/>
        <v>-5.1804266167329686E-3</v>
      </c>
      <c r="Y7324" s="193"/>
      <c r="Z7324" s="197">
        <v>7322</v>
      </c>
    </row>
    <row r="7325" spans="1:26" ht="14.4" x14ac:dyDescent="0.3">
      <c r="A7325" s="7">
        <v>33519</v>
      </c>
      <c r="B7325" s="191">
        <v>379.5</v>
      </c>
      <c r="C7325" s="191">
        <v>381.23001099999999</v>
      </c>
      <c r="D7325" s="191">
        <v>379.17999300000002</v>
      </c>
      <c r="E7325" s="191">
        <v>380.67001299999998</v>
      </c>
      <c r="F7325" s="192">
        <v>380.67001299999998</v>
      </c>
      <c r="G7325" s="191">
        <v>177120000</v>
      </c>
      <c r="H7325" s="194">
        <f t="shared" si="228"/>
        <v>3.0830382081685984E-3</v>
      </c>
      <c r="I7325" s="193"/>
      <c r="J7325" s="197">
        <v>7323</v>
      </c>
      <c r="K7325" s="234"/>
      <c r="L7325" s="234"/>
      <c r="M7325" s="234"/>
      <c r="N7325" s="234"/>
      <c r="O7325" s="234"/>
      <c r="P7325" s="234"/>
      <c r="Q7325" s="7">
        <v>33519</v>
      </c>
      <c r="R7325" s="234">
        <v>0.42968800000000001</v>
      </c>
      <c r="S7325" s="234">
        <v>0.43303599999999998</v>
      </c>
      <c r="T7325" s="234">
        <v>0.41517900000000002</v>
      </c>
      <c r="U7325" s="234">
        <v>0.43080400000000002</v>
      </c>
      <c r="V7325" s="192">
        <v>0.35460399999999997</v>
      </c>
      <c r="W7325" s="234">
        <v>172256000</v>
      </c>
      <c r="X7325" s="194">
        <f t="shared" si="229"/>
        <v>2.5983572953332699E-3</v>
      </c>
      <c r="Y7325" s="193"/>
      <c r="Z7325" s="197">
        <v>7323</v>
      </c>
    </row>
    <row r="7326" spans="1:26" ht="14.4" x14ac:dyDescent="0.3">
      <c r="A7326" s="7">
        <v>33518</v>
      </c>
      <c r="B7326" s="191">
        <v>381.22000100000002</v>
      </c>
      <c r="C7326" s="191">
        <v>381.26998900000001</v>
      </c>
      <c r="D7326" s="191">
        <v>379.07000699999998</v>
      </c>
      <c r="E7326" s="191">
        <v>379.5</v>
      </c>
      <c r="F7326" s="192">
        <v>379.5</v>
      </c>
      <c r="G7326" s="191">
        <v>148430000</v>
      </c>
      <c r="H7326" s="194">
        <f t="shared" si="228"/>
        <v>-4.5901639344262295E-3</v>
      </c>
      <c r="I7326" s="193"/>
      <c r="J7326" s="197">
        <v>7324</v>
      </c>
      <c r="K7326" s="234"/>
      <c r="L7326" s="234"/>
      <c r="M7326" s="234"/>
      <c r="N7326" s="234"/>
      <c r="O7326" s="234"/>
      <c r="P7326" s="234"/>
      <c r="Q7326" s="7">
        <v>33518</v>
      </c>
      <c r="R7326" s="234">
        <v>0.42857099999999998</v>
      </c>
      <c r="S7326" s="234">
        <v>0.43526799999999999</v>
      </c>
      <c r="T7326" s="234">
        <v>0.42410700000000001</v>
      </c>
      <c r="U7326" s="234">
        <v>0.42968800000000001</v>
      </c>
      <c r="V7326" s="192">
        <v>0.35368500000000003</v>
      </c>
      <c r="W7326" s="234">
        <v>64702400</v>
      </c>
      <c r="X7326" s="194">
        <f t="shared" si="229"/>
        <v>-2.5916233319419626E-3</v>
      </c>
      <c r="Y7326" s="193"/>
      <c r="Z7326" s="197">
        <v>7324</v>
      </c>
    </row>
    <row r="7327" spans="1:26" ht="14.4" x14ac:dyDescent="0.3">
      <c r="A7327" s="7">
        <v>33515</v>
      </c>
      <c r="B7327" s="191">
        <v>384.47000100000002</v>
      </c>
      <c r="C7327" s="191">
        <v>385.19000199999999</v>
      </c>
      <c r="D7327" s="191">
        <v>381.23998999999998</v>
      </c>
      <c r="E7327" s="191">
        <v>381.25</v>
      </c>
      <c r="F7327" s="192">
        <v>381.25</v>
      </c>
      <c r="G7327" s="191">
        <v>164000000</v>
      </c>
      <c r="H7327" s="194">
        <f t="shared" si="228"/>
        <v>-8.3751683918767555E-3</v>
      </c>
      <c r="I7327" s="193"/>
      <c r="J7327" s="197">
        <v>7325</v>
      </c>
      <c r="K7327" s="234"/>
      <c r="L7327" s="234"/>
      <c r="M7327" s="234"/>
      <c r="N7327" s="234"/>
      <c r="O7327" s="234"/>
      <c r="P7327" s="234"/>
      <c r="Q7327" s="7">
        <v>33515</v>
      </c>
      <c r="R7327" s="234">
        <v>0.42857099999999998</v>
      </c>
      <c r="S7327" s="234">
        <v>0.43526799999999999</v>
      </c>
      <c r="T7327" s="234">
        <v>0.42410700000000001</v>
      </c>
      <c r="U7327" s="234">
        <v>0.43080400000000002</v>
      </c>
      <c r="V7327" s="192">
        <v>0.35460399999999997</v>
      </c>
      <c r="W7327" s="234">
        <v>79374400</v>
      </c>
      <c r="X7327" s="194">
        <f t="shared" si="229"/>
        <v>1.0472203779111969E-2</v>
      </c>
      <c r="Y7327" s="193"/>
      <c r="Z7327" s="197">
        <v>7325</v>
      </c>
    </row>
    <row r="7328" spans="1:26" ht="14.4" x14ac:dyDescent="0.3">
      <c r="A7328" s="7">
        <v>33514</v>
      </c>
      <c r="B7328" s="191">
        <v>388.23001099999999</v>
      </c>
      <c r="C7328" s="191">
        <v>388.23001099999999</v>
      </c>
      <c r="D7328" s="191">
        <v>384.47000100000002</v>
      </c>
      <c r="E7328" s="191">
        <v>384.47000100000002</v>
      </c>
      <c r="F7328" s="192">
        <v>384.47000100000002</v>
      </c>
      <c r="G7328" s="191">
        <v>174360000</v>
      </c>
      <c r="H7328" s="194">
        <f t="shared" si="228"/>
        <v>-9.7615229546818318E-3</v>
      </c>
      <c r="I7328" s="193"/>
      <c r="J7328" s="197">
        <v>7326</v>
      </c>
      <c r="K7328" s="234"/>
      <c r="L7328" s="234"/>
      <c r="M7328" s="234"/>
      <c r="N7328" s="234"/>
      <c r="O7328" s="234"/>
      <c r="P7328" s="234"/>
      <c r="Q7328" s="7">
        <v>33514</v>
      </c>
      <c r="R7328" s="234">
        <v>0.44642900000000002</v>
      </c>
      <c r="S7328" s="234">
        <v>0.44642900000000002</v>
      </c>
      <c r="T7328" s="234">
        <v>0.42410700000000001</v>
      </c>
      <c r="U7328" s="234">
        <v>0.42633900000000002</v>
      </c>
      <c r="V7328" s="192">
        <v>0.35092899999999999</v>
      </c>
      <c r="W7328" s="234">
        <v>181003200</v>
      </c>
      <c r="X7328" s="194">
        <f t="shared" si="229"/>
        <v>-4.0202063299309726E-2</v>
      </c>
      <c r="Y7328" s="193"/>
      <c r="Z7328" s="197">
        <v>7326</v>
      </c>
    </row>
    <row r="7329" spans="1:26" ht="14.4" x14ac:dyDescent="0.3">
      <c r="A7329" s="7">
        <v>33513</v>
      </c>
      <c r="B7329" s="191">
        <v>389.20001200000002</v>
      </c>
      <c r="C7329" s="191">
        <v>390.02999899999998</v>
      </c>
      <c r="D7329" s="191">
        <v>387.61999500000002</v>
      </c>
      <c r="E7329" s="191">
        <v>388.26001000000002</v>
      </c>
      <c r="F7329" s="192">
        <v>388.26001000000002</v>
      </c>
      <c r="G7329" s="191">
        <v>166380000</v>
      </c>
      <c r="H7329" s="194">
        <f t="shared" si="228"/>
        <v>-2.4152157528710269E-3</v>
      </c>
      <c r="I7329" s="193"/>
      <c r="J7329" s="197">
        <v>7327</v>
      </c>
      <c r="K7329" s="234"/>
      <c r="L7329" s="234"/>
      <c r="M7329" s="234"/>
      <c r="N7329" s="234"/>
      <c r="O7329" s="234"/>
      <c r="P7329" s="234"/>
      <c r="Q7329" s="7">
        <v>33513</v>
      </c>
      <c r="R7329" s="234">
        <v>0.46205400000000002</v>
      </c>
      <c r="S7329" s="234">
        <v>0.46205400000000002</v>
      </c>
      <c r="T7329" s="234">
        <v>0.44196400000000002</v>
      </c>
      <c r="U7329" s="234">
        <v>0.44419599999999998</v>
      </c>
      <c r="V7329" s="192">
        <v>0.36562800000000001</v>
      </c>
      <c r="W7329" s="234">
        <v>17987200</v>
      </c>
      <c r="X7329" s="194">
        <f t="shared" si="229"/>
        <v>-1.9703627837641447E-2</v>
      </c>
      <c r="Y7329" s="193"/>
      <c r="Z7329" s="197">
        <v>7327</v>
      </c>
    </row>
    <row r="7330" spans="1:26" ht="14.4" x14ac:dyDescent="0.3">
      <c r="A7330" s="7">
        <v>33512</v>
      </c>
      <c r="B7330" s="191">
        <v>387.85998499999999</v>
      </c>
      <c r="C7330" s="191">
        <v>389.55999800000001</v>
      </c>
      <c r="D7330" s="191">
        <v>387.85998499999999</v>
      </c>
      <c r="E7330" s="191">
        <v>389.20001200000002</v>
      </c>
      <c r="F7330" s="192">
        <v>389.20001200000002</v>
      </c>
      <c r="G7330" s="191">
        <v>163570000</v>
      </c>
      <c r="H7330" s="194">
        <f t="shared" si="228"/>
        <v>3.4549245908933363E-3</v>
      </c>
      <c r="I7330" s="193"/>
      <c r="J7330" s="197">
        <v>7328</v>
      </c>
      <c r="K7330" s="234"/>
      <c r="L7330" s="234"/>
      <c r="M7330" s="234"/>
      <c r="N7330" s="234"/>
      <c r="O7330" s="234"/>
      <c r="P7330" s="234"/>
      <c r="Q7330" s="7">
        <v>33512</v>
      </c>
      <c r="R7330" s="234">
        <v>0.43973200000000001</v>
      </c>
      <c r="S7330" s="234">
        <v>0.45758900000000002</v>
      </c>
      <c r="T7330" s="234">
        <v>0.4375</v>
      </c>
      <c r="U7330" s="234">
        <v>0.453125</v>
      </c>
      <c r="V7330" s="192">
        <v>0.372977</v>
      </c>
      <c r="W7330" s="234">
        <v>131376000</v>
      </c>
      <c r="X7330" s="194">
        <f t="shared" si="229"/>
        <v>2.5250762113411349E-2</v>
      </c>
      <c r="Y7330" s="193"/>
      <c r="Z7330" s="197">
        <v>7328</v>
      </c>
    </row>
    <row r="7331" spans="1:26" ht="14.4" x14ac:dyDescent="0.3">
      <c r="A7331" s="7">
        <v>33511</v>
      </c>
      <c r="B7331" s="191">
        <v>385.91000400000001</v>
      </c>
      <c r="C7331" s="191">
        <v>388.290009</v>
      </c>
      <c r="D7331" s="191">
        <v>384.32000699999998</v>
      </c>
      <c r="E7331" s="191">
        <v>387.85998499999999</v>
      </c>
      <c r="F7331" s="192">
        <v>387.85998499999999</v>
      </c>
      <c r="G7331" s="191">
        <v>146780000</v>
      </c>
      <c r="H7331" s="194">
        <f t="shared" si="228"/>
        <v>5.0790127765588987E-3</v>
      </c>
      <c r="I7331" s="193"/>
      <c r="J7331" s="197">
        <v>7329</v>
      </c>
      <c r="K7331" s="234"/>
      <c r="L7331" s="234"/>
      <c r="M7331" s="234"/>
      <c r="N7331" s="234"/>
      <c r="O7331" s="234"/>
      <c r="P7331" s="234"/>
      <c r="Q7331" s="7">
        <v>33511</v>
      </c>
      <c r="R7331" s="234">
        <v>0.43973200000000001</v>
      </c>
      <c r="S7331" s="234">
        <v>0.44419599999999998</v>
      </c>
      <c r="T7331" s="234">
        <v>0.4375</v>
      </c>
      <c r="U7331" s="234">
        <v>0.44196400000000002</v>
      </c>
      <c r="V7331" s="192">
        <v>0.36379099999999998</v>
      </c>
      <c r="W7331" s="234">
        <v>63201600</v>
      </c>
      <c r="X7331" s="194">
        <f t="shared" si="229"/>
        <v>1.0205045041042287E-2</v>
      </c>
      <c r="Y7331" s="193"/>
      <c r="Z7331" s="197">
        <v>7329</v>
      </c>
    </row>
    <row r="7332" spans="1:26" ht="14.4" x14ac:dyDescent="0.3">
      <c r="A7332" s="7">
        <v>33508</v>
      </c>
      <c r="B7332" s="191">
        <v>386.48998999999998</v>
      </c>
      <c r="C7332" s="191">
        <v>389.08999599999999</v>
      </c>
      <c r="D7332" s="191">
        <v>384.86999500000002</v>
      </c>
      <c r="E7332" s="191">
        <v>385.89999399999999</v>
      </c>
      <c r="F7332" s="192">
        <v>385.89999399999999</v>
      </c>
      <c r="G7332" s="191">
        <v>160660000</v>
      </c>
      <c r="H7332" s="194">
        <f t="shared" si="228"/>
        <v>-1.5265492387008138E-3</v>
      </c>
      <c r="I7332" s="193"/>
      <c r="J7332" s="197">
        <v>7330</v>
      </c>
      <c r="K7332" s="234"/>
      <c r="L7332" s="234"/>
      <c r="M7332" s="234"/>
      <c r="N7332" s="234"/>
      <c r="O7332" s="234"/>
      <c r="P7332" s="234"/>
      <c r="Q7332" s="7">
        <v>33508</v>
      </c>
      <c r="R7332" s="234">
        <v>0.44642900000000002</v>
      </c>
      <c r="S7332" s="234">
        <v>0.453125</v>
      </c>
      <c r="T7332" s="234">
        <v>0.43526799999999999</v>
      </c>
      <c r="U7332" s="234">
        <v>0.4375</v>
      </c>
      <c r="V7332" s="192">
        <v>0.36011599999999999</v>
      </c>
      <c r="W7332" s="234">
        <v>62809600</v>
      </c>
      <c r="X7332" s="194">
        <f t="shared" si="229"/>
        <v>-1.9999183595716584E-2</v>
      </c>
      <c r="Y7332" s="193"/>
      <c r="Z7332" s="197">
        <v>7330</v>
      </c>
    </row>
    <row r="7333" spans="1:26" ht="14.4" x14ac:dyDescent="0.3">
      <c r="A7333" s="7">
        <v>33507</v>
      </c>
      <c r="B7333" s="191">
        <v>386.86999500000002</v>
      </c>
      <c r="C7333" s="191">
        <v>388.39001500000001</v>
      </c>
      <c r="D7333" s="191">
        <v>385.29998799999998</v>
      </c>
      <c r="E7333" s="191">
        <v>386.48998999999998</v>
      </c>
      <c r="F7333" s="192">
        <v>386.48998999999998</v>
      </c>
      <c r="G7333" s="191">
        <v>158980000</v>
      </c>
      <c r="H7333" s="194">
        <f t="shared" si="228"/>
        <v>-1.0081032748125748E-3</v>
      </c>
      <c r="I7333" s="193"/>
      <c r="J7333" s="197">
        <v>7331</v>
      </c>
      <c r="K7333" s="234"/>
      <c r="L7333" s="234"/>
      <c r="M7333" s="234"/>
      <c r="N7333" s="234"/>
      <c r="O7333" s="234"/>
      <c r="P7333" s="234"/>
      <c r="Q7333" s="7">
        <v>33507</v>
      </c>
      <c r="R7333" s="234">
        <v>0.44866099999999998</v>
      </c>
      <c r="S7333" s="234">
        <v>0.44866099999999998</v>
      </c>
      <c r="T7333" s="234">
        <v>0.4375</v>
      </c>
      <c r="U7333" s="234">
        <v>0.44642900000000002</v>
      </c>
      <c r="V7333" s="192">
        <v>0.36746499999999999</v>
      </c>
      <c r="W7333" s="234">
        <v>71220800</v>
      </c>
      <c r="X7333" s="194">
        <f t="shared" si="229"/>
        <v>-9.9019238023388446E-3</v>
      </c>
      <c r="Y7333" s="193"/>
      <c r="Z7333" s="197">
        <v>7331</v>
      </c>
    </row>
    <row r="7334" spans="1:26" ht="14.4" x14ac:dyDescent="0.3">
      <c r="A7334" s="7">
        <v>33506</v>
      </c>
      <c r="B7334" s="191">
        <v>387.72000100000002</v>
      </c>
      <c r="C7334" s="191">
        <v>388.25</v>
      </c>
      <c r="D7334" s="191">
        <v>385.98998999999998</v>
      </c>
      <c r="E7334" s="191">
        <v>386.88000499999998</v>
      </c>
      <c r="F7334" s="192">
        <v>386.88000499999998</v>
      </c>
      <c r="G7334" s="191">
        <v>153910000</v>
      </c>
      <c r="H7334" s="194">
        <f t="shared" si="228"/>
        <v>-2.1407392619913665E-3</v>
      </c>
      <c r="I7334" s="193"/>
      <c r="J7334" s="197">
        <v>7332</v>
      </c>
      <c r="K7334" s="234"/>
      <c r="L7334" s="234"/>
      <c r="M7334" s="234"/>
      <c r="N7334" s="234"/>
      <c r="O7334" s="234"/>
      <c r="P7334" s="234"/>
      <c r="Q7334" s="7">
        <v>33506</v>
      </c>
      <c r="R7334" s="234">
        <v>0.44866099999999998</v>
      </c>
      <c r="S7334" s="234">
        <v>0.45089299999999999</v>
      </c>
      <c r="T7334" s="234">
        <v>0.43973200000000001</v>
      </c>
      <c r="U7334" s="234">
        <v>0.45089299999999999</v>
      </c>
      <c r="V7334" s="192">
        <v>0.37114000000000003</v>
      </c>
      <c r="W7334" s="234">
        <v>54465600</v>
      </c>
      <c r="X7334" s="194">
        <f t="shared" si="229"/>
        <v>4.9769565288030016E-3</v>
      </c>
      <c r="Y7334" s="193"/>
      <c r="Z7334" s="197">
        <v>7332</v>
      </c>
    </row>
    <row r="7335" spans="1:26" ht="14.4" x14ac:dyDescent="0.3">
      <c r="A7335" s="7">
        <v>33505</v>
      </c>
      <c r="B7335" s="191">
        <v>385.92001299999998</v>
      </c>
      <c r="C7335" s="191">
        <v>388.13000499999998</v>
      </c>
      <c r="D7335" s="191">
        <v>384.459991</v>
      </c>
      <c r="E7335" s="191">
        <v>387.709991</v>
      </c>
      <c r="F7335" s="192">
        <v>387.709991</v>
      </c>
      <c r="G7335" s="191">
        <v>170350000</v>
      </c>
      <c r="H7335" s="194">
        <f t="shared" si="228"/>
        <v>4.638209835466655E-3</v>
      </c>
      <c r="I7335" s="193"/>
      <c r="J7335" s="197">
        <v>7333</v>
      </c>
      <c r="K7335" s="234"/>
      <c r="L7335" s="234"/>
      <c r="M7335" s="234"/>
      <c r="N7335" s="234"/>
      <c r="O7335" s="234"/>
      <c r="P7335" s="234"/>
      <c r="Q7335" s="7">
        <v>33505</v>
      </c>
      <c r="R7335" s="234">
        <v>0.44196400000000002</v>
      </c>
      <c r="S7335" s="234">
        <v>0.44977699999999998</v>
      </c>
      <c r="T7335" s="234">
        <v>0.43080400000000002</v>
      </c>
      <c r="U7335" s="234">
        <v>0.44866099999999998</v>
      </c>
      <c r="V7335" s="192">
        <v>0.36930200000000002</v>
      </c>
      <c r="W7335" s="234">
        <v>106097600</v>
      </c>
      <c r="X7335" s="194">
        <f t="shared" si="229"/>
        <v>1.514880796941113E-2</v>
      </c>
      <c r="Y7335" s="193"/>
      <c r="Z7335" s="197">
        <v>7333</v>
      </c>
    </row>
    <row r="7336" spans="1:26" ht="14.4" x14ac:dyDescent="0.3">
      <c r="A7336" s="7">
        <v>33504</v>
      </c>
      <c r="B7336" s="191">
        <v>387.89999399999999</v>
      </c>
      <c r="C7336" s="191">
        <v>388.54998799999998</v>
      </c>
      <c r="D7336" s="191">
        <v>385.76001000000002</v>
      </c>
      <c r="E7336" s="191">
        <v>385.92001299999998</v>
      </c>
      <c r="F7336" s="192">
        <v>385.92001299999998</v>
      </c>
      <c r="G7336" s="191">
        <v>145940000</v>
      </c>
      <c r="H7336" s="194">
        <f t="shared" si="228"/>
        <v>-5.155702033862326E-3</v>
      </c>
      <c r="I7336" s="193"/>
      <c r="J7336" s="197">
        <v>7334</v>
      </c>
      <c r="K7336" s="234"/>
      <c r="L7336" s="234"/>
      <c r="M7336" s="234"/>
      <c r="N7336" s="234"/>
      <c r="O7336" s="234"/>
      <c r="P7336" s="234"/>
      <c r="Q7336" s="7">
        <v>33504</v>
      </c>
      <c r="R7336" s="234">
        <v>0.44642900000000002</v>
      </c>
      <c r="S7336" s="234">
        <v>0.453125</v>
      </c>
      <c r="T7336" s="234">
        <v>0.43973200000000001</v>
      </c>
      <c r="U7336" s="234">
        <v>0.44196400000000002</v>
      </c>
      <c r="V7336" s="192">
        <v>0.36379099999999998</v>
      </c>
      <c r="W7336" s="234">
        <v>87662400</v>
      </c>
      <c r="X7336" s="194">
        <f t="shared" si="229"/>
        <v>-2.2222281949905789E-2</v>
      </c>
      <c r="Y7336" s="193"/>
      <c r="Z7336" s="197">
        <v>7334</v>
      </c>
    </row>
    <row r="7337" spans="1:26" ht="14.4" x14ac:dyDescent="0.3">
      <c r="A7337" s="7">
        <v>33501</v>
      </c>
      <c r="B7337" s="191">
        <v>387.55999800000001</v>
      </c>
      <c r="C7337" s="191">
        <v>388.82000699999998</v>
      </c>
      <c r="D7337" s="191">
        <v>386.48998999999998</v>
      </c>
      <c r="E7337" s="191">
        <v>387.92001299999998</v>
      </c>
      <c r="F7337" s="192">
        <v>387.92001299999998</v>
      </c>
      <c r="G7337" s="191">
        <v>254520000</v>
      </c>
      <c r="H7337" s="194">
        <f t="shared" si="228"/>
        <v>9.2892713865680161E-4</v>
      </c>
      <c r="I7337" s="193"/>
      <c r="J7337" s="197">
        <v>7335</v>
      </c>
      <c r="K7337" s="234"/>
      <c r="L7337" s="234"/>
      <c r="M7337" s="234"/>
      <c r="N7337" s="234"/>
      <c r="O7337" s="234"/>
      <c r="P7337" s="234"/>
      <c r="Q7337" s="7">
        <v>33501</v>
      </c>
      <c r="R7337" s="234">
        <v>0.44419599999999998</v>
      </c>
      <c r="S7337" s="234">
        <v>0.45535700000000001</v>
      </c>
      <c r="T7337" s="234">
        <v>0.44196400000000002</v>
      </c>
      <c r="U7337" s="234">
        <v>0.45200899999999999</v>
      </c>
      <c r="V7337" s="192">
        <v>0.37205899999999997</v>
      </c>
      <c r="W7337" s="234">
        <v>188148800</v>
      </c>
      <c r="X7337" s="194">
        <f t="shared" si="229"/>
        <v>1.7588915509752986E-2</v>
      </c>
      <c r="Y7337" s="193"/>
      <c r="Z7337" s="197">
        <v>7335</v>
      </c>
    </row>
    <row r="7338" spans="1:26" ht="14.4" x14ac:dyDescent="0.3">
      <c r="A7338" s="7">
        <v>33500</v>
      </c>
      <c r="B7338" s="191">
        <v>386.94000199999999</v>
      </c>
      <c r="C7338" s="191">
        <v>389.42001299999998</v>
      </c>
      <c r="D7338" s="191">
        <v>386.26998900000001</v>
      </c>
      <c r="E7338" s="191">
        <v>387.55999800000001</v>
      </c>
      <c r="F7338" s="192">
        <v>387.55999800000001</v>
      </c>
      <c r="G7338" s="191">
        <v>211010000</v>
      </c>
      <c r="H7338" s="194">
        <f t="shared" si="228"/>
        <v>1.6023052586845612E-3</v>
      </c>
      <c r="I7338" s="193"/>
      <c r="J7338" s="197">
        <v>7336</v>
      </c>
      <c r="K7338" s="234"/>
      <c r="L7338" s="234"/>
      <c r="M7338" s="234"/>
      <c r="N7338" s="234"/>
      <c r="O7338" s="234"/>
      <c r="P7338" s="234"/>
      <c r="Q7338" s="7">
        <v>33500</v>
      </c>
      <c r="R7338" s="234">
        <v>0.44866099999999998</v>
      </c>
      <c r="S7338" s="234">
        <v>0.45089299999999999</v>
      </c>
      <c r="T7338" s="234">
        <v>0.44196400000000002</v>
      </c>
      <c r="U7338" s="234">
        <v>0.44419599999999998</v>
      </c>
      <c r="V7338" s="192">
        <v>0.36562800000000001</v>
      </c>
      <c r="W7338" s="234">
        <v>178337600</v>
      </c>
      <c r="X7338" s="194">
        <f t="shared" si="229"/>
        <v>-7.481323835997168E-3</v>
      </c>
      <c r="Y7338" s="193"/>
      <c r="Z7338" s="197">
        <v>7336</v>
      </c>
    </row>
    <row r="7339" spans="1:26" ht="14.4" x14ac:dyDescent="0.3">
      <c r="A7339" s="7">
        <v>33499</v>
      </c>
      <c r="B7339" s="191">
        <v>385.48998999999998</v>
      </c>
      <c r="C7339" s="191">
        <v>386.94000199999999</v>
      </c>
      <c r="D7339" s="191">
        <v>384.27999899999998</v>
      </c>
      <c r="E7339" s="191">
        <v>386.94000199999999</v>
      </c>
      <c r="F7339" s="192">
        <v>386.94000199999999</v>
      </c>
      <c r="G7339" s="191">
        <v>141340000</v>
      </c>
      <c r="H7339" s="194">
        <f t="shared" si="228"/>
        <v>3.7354137483787101E-3</v>
      </c>
      <c r="I7339" s="193"/>
      <c r="J7339" s="197">
        <v>7337</v>
      </c>
      <c r="K7339" s="234"/>
      <c r="L7339" s="234"/>
      <c r="M7339" s="234"/>
      <c r="N7339" s="234"/>
      <c r="O7339" s="234"/>
      <c r="P7339" s="234"/>
      <c r="Q7339" s="7">
        <v>33499</v>
      </c>
      <c r="R7339" s="234">
        <v>0.43526799999999999</v>
      </c>
      <c r="S7339" s="234">
        <v>0.45089299999999999</v>
      </c>
      <c r="T7339" s="234">
        <v>0.43303599999999998</v>
      </c>
      <c r="U7339" s="234">
        <v>0.44754500000000003</v>
      </c>
      <c r="V7339" s="192">
        <v>0.36838399999999999</v>
      </c>
      <c r="W7339" s="234">
        <v>121352000</v>
      </c>
      <c r="X7339" s="194">
        <f t="shared" si="229"/>
        <v>2.2959268680091963E-2</v>
      </c>
      <c r="Y7339" s="193"/>
      <c r="Z7339" s="197">
        <v>7337</v>
      </c>
    </row>
    <row r="7340" spans="1:26" ht="14.4" x14ac:dyDescent="0.3">
      <c r="A7340" s="7">
        <v>33498</v>
      </c>
      <c r="B7340" s="191">
        <v>385.77999899999998</v>
      </c>
      <c r="C7340" s="191">
        <v>387.13000499999998</v>
      </c>
      <c r="D7340" s="191">
        <v>384.97000100000002</v>
      </c>
      <c r="E7340" s="191">
        <v>385.5</v>
      </c>
      <c r="F7340" s="192">
        <v>385.5</v>
      </c>
      <c r="G7340" s="191">
        <v>168340000</v>
      </c>
      <c r="H7340" s="194">
        <f t="shared" si="228"/>
        <v>-7.2579968045459833E-4</v>
      </c>
      <c r="I7340" s="193"/>
      <c r="J7340" s="197">
        <v>7338</v>
      </c>
      <c r="K7340" s="234"/>
      <c r="L7340" s="234"/>
      <c r="M7340" s="234"/>
      <c r="N7340" s="234"/>
      <c r="O7340" s="234"/>
      <c r="P7340" s="234"/>
      <c r="Q7340" s="7">
        <v>33498</v>
      </c>
      <c r="R7340" s="234">
        <v>0.41964299999999999</v>
      </c>
      <c r="S7340" s="234">
        <v>0.4375</v>
      </c>
      <c r="T7340" s="234">
        <v>0.41741099999999998</v>
      </c>
      <c r="U7340" s="234">
        <v>0.4375</v>
      </c>
      <c r="V7340" s="192">
        <v>0.36011599999999999</v>
      </c>
      <c r="W7340" s="234">
        <v>135408000</v>
      </c>
      <c r="X7340" s="194">
        <f t="shared" si="229"/>
        <v>3.7036183784250803E-2</v>
      </c>
      <c r="Y7340" s="193"/>
      <c r="Z7340" s="197">
        <v>7338</v>
      </c>
    </row>
    <row r="7341" spans="1:26" ht="14.4" x14ac:dyDescent="0.3">
      <c r="A7341" s="7">
        <v>33497</v>
      </c>
      <c r="B7341" s="191">
        <v>383.58999599999999</v>
      </c>
      <c r="C7341" s="191">
        <v>385.790009</v>
      </c>
      <c r="D7341" s="191">
        <v>382.76998900000001</v>
      </c>
      <c r="E7341" s="191">
        <v>385.77999899999998</v>
      </c>
      <c r="F7341" s="192">
        <v>385.77999899999998</v>
      </c>
      <c r="G7341" s="191">
        <v>172560000</v>
      </c>
      <c r="H7341" s="194">
        <f t="shared" si="228"/>
        <v>5.7092286629914883E-3</v>
      </c>
      <c r="I7341" s="193"/>
      <c r="J7341" s="197">
        <v>7339</v>
      </c>
      <c r="K7341" s="234"/>
      <c r="L7341" s="234"/>
      <c r="M7341" s="234"/>
      <c r="N7341" s="234"/>
      <c r="O7341" s="234"/>
      <c r="P7341" s="234"/>
      <c r="Q7341" s="7">
        <v>33497</v>
      </c>
      <c r="R7341" s="234">
        <v>0.43973200000000001</v>
      </c>
      <c r="S7341" s="234">
        <v>0.43973200000000001</v>
      </c>
      <c r="T7341" s="234">
        <v>0.41517900000000002</v>
      </c>
      <c r="U7341" s="234">
        <v>0.421875</v>
      </c>
      <c r="V7341" s="192">
        <v>0.34725499999999998</v>
      </c>
      <c r="W7341" s="234">
        <v>205777600</v>
      </c>
      <c r="X7341" s="194">
        <f t="shared" si="229"/>
        <v>-2.8276807700917925E-2</v>
      </c>
      <c r="Y7341" s="193"/>
      <c r="Z7341" s="197">
        <v>7339</v>
      </c>
    </row>
    <row r="7342" spans="1:26" ht="14.4" x14ac:dyDescent="0.3">
      <c r="A7342" s="7">
        <v>33494</v>
      </c>
      <c r="B7342" s="191">
        <v>387.16000400000001</v>
      </c>
      <c r="C7342" s="191">
        <v>387.95001200000002</v>
      </c>
      <c r="D7342" s="191">
        <v>382.85000600000001</v>
      </c>
      <c r="E7342" s="191">
        <v>383.58999599999999</v>
      </c>
      <c r="F7342" s="192">
        <v>383.58999599999999</v>
      </c>
      <c r="G7342" s="191">
        <v>169630000</v>
      </c>
      <c r="H7342" s="194">
        <f t="shared" si="228"/>
        <v>-9.681416943062085E-3</v>
      </c>
      <c r="I7342" s="193"/>
      <c r="J7342" s="197">
        <v>7340</v>
      </c>
      <c r="K7342" s="234"/>
      <c r="L7342" s="234"/>
      <c r="M7342" s="234"/>
      <c r="N7342" s="234"/>
      <c r="O7342" s="234"/>
      <c r="P7342" s="234"/>
      <c r="Q7342" s="7">
        <v>33494</v>
      </c>
      <c r="R7342" s="234">
        <v>0.44642900000000002</v>
      </c>
      <c r="S7342" s="234">
        <v>0.44866099999999998</v>
      </c>
      <c r="T7342" s="234">
        <v>0.43303599999999998</v>
      </c>
      <c r="U7342" s="234">
        <v>0.43415199999999998</v>
      </c>
      <c r="V7342" s="192">
        <v>0.35736000000000001</v>
      </c>
      <c r="W7342" s="234">
        <v>166734400</v>
      </c>
      <c r="X7342" s="194">
        <f t="shared" si="229"/>
        <v>-3.950717493730823E-2</v>
      </c>
      <c r="Y7342" s="193"/>
      <c r="Z7342" s="197">
        <v>7340</v>
      </c>
    </row>
    <row r="7343" spans="1:26" ht="14.4" x14ac:dyDescent="0.3">
      <c r="A7343" s="7">
        <v>33493</v>
      </c>
      <c r="B7343" s="191">
        <v>385.08999599999999</v>
      </c>
      <c r="C7343" s="191">
        <v>387.33999599999999</v>
      </c>
      <c r="D7343" s="191">
        <v>385.08999599999999</v>
      </c>
      <c r="E7343" s="191">
        <v>387.33999599999999</v>
      </c>
      <c r="F7343" s="192">
        <v>387.33999599999999</v>
      </c>
      <c r="G7343" s="191">
        <v>160420000</v>
      </c>
      <c r="H7343" s="194">
        <f t="shared" si="228"/>
        <v>5.8427900578336498E-3</v>
      </c>
      <c r="I7343" s="193"/>
      <c r="J7343" s="197">
        <v>7341</v>
      </c>
      <c r="K7343" s="234"/>
      <c r="L7343" s="234"/>
      <c r="M7343" s="234"/>
      <c r="N7343" s="234"/>
      <c r="O7343" s="234"/>
      <c r="P7343" s="234"/>
      <c r="Q7343" s="7">
        <v>33493</v>
      </c>
      <c r="R7343" s="234">
        <v>0.45758900000000002</v>
      </c>
      <c r="S7343" s="234">
        <v>0.45758900000000002</v>
      </c>
      <c r="T7343" s="234">
        <v>0.44419599999999998</v>
      </c>
      <c r="U7343" s="234">
        <v>0.45200899999999999</v>
      </c>
      <c r="V7343" s="192">
        <v>0.37205899999999997</v>
      </c>
      <c r="W7343" s="234">
        <v>119212800</v>
      </c>
      <c r="X7343" s="194">
        <f t="shared" si="229"/>
        <v>2.4761545508432061E-3</v>
      </c>
      <c r="Y7343" s="193"/>
      <c r="Z7343" s="197">
        <v>7341</v>
      </c>
    </row>
    <row r="7344" spans="1:26" ht="14.4" x14ac:dyDescent="0.3">
      <c r="A7344" s="7">
        <v>33492</v>
      </c>
      <c r="B7344" s="191">
        <v>384.55999800000001</v>
      </c>
      <c r="C7344" s="191">
        <v>385.60000600000001</v>
      </c>
      <c r="D7344" s="191">
        <v>383.58999599999999</v>
      </c>
      <c r="E7344" s="191">
        <v>385.08999599999999</v>
      </c>
      <c r="F7344" s="192">
        <v>385.08999599999999</v>
      </c>
      <c r="G7344" s="191">
        <v>148000000</v>
      </c>
      <c r="H7344" s="194">
        <f t="shared" si="228"/>
        <v>1.3781932669969948E-3</v>
      </c>
      <c r="I7344" s="193"/>
      <c r="J7344" s="197">
        <v>7342</v>
      </c>
      <c r="K7344" s="234"/>
      <c r="L7344" s="234"/>
      <c r="M7344" s="234"/>
      <c r="N7344" s="234"/>
      <c r="O7344" s="234"/>
      <c r="P7344" s="234"/>
      <c r="Q7344" s="7">
        <v>33492</v>
      </c>
      <c r="R7344" s="234">
        <v>0.453125</v>
      </c>
      <c r="S7344" s="234">
        <v>0.45535700000000001</v>
      </c>
      <c r="T7344" s="234">
        <v>0.44196400000000002</v>
      </c>
      <c r="U7344" s="234">
        <v>0.45089299999999999</v>
      </c>
      <c r="V7344" s="192">
        <v>0.37114000000000003</v>
      </c>
      <c r="W7344" s="234">
        <v>178001600</v>
      </c>
      <c r="X7344" s="194">
        <f t="shared" si="229"/>
        <v>7.4813238359973189E-3</v>
      </c>
      <c r="Y7344" s="193"/>
      <c r="Z7344" s="197">
        <v>7342</v>
      </c>
    </row>
    <row r="7345" spans="1:26" ht="14.4" x14ac:dyDescent="0.3">
      <c r="A7345" s="7">
        <v>33491</v>
      </c>
      <c r="B7345" s="191">
        <v>388.57000699999998</v>
      </c>
      <c r="C7345" s="191">
        <v>388.63000499999998</v>
      </c>
      <c r="D7345" s="191">
        <v>383.77999899999998</v>
      </c>
      <c r="E7345" s="191">
        <v>384.55999800000001</v>
      </c>
      <c r="F7345" s="192">
        <v>384.55999800000001</v>
      </c>
      <c r="G7345" s="191">
        <v>143390000</v>
      </c>
      <c r="H7345" s="194">
        <f t="shared" si="228"/>
        <v>-1.0319913857890654E-2</v>
      </c>
      <c r="I7345" s="193"/>
      <c r="J7345" s="197">
        <v>7343</v>
      </c>
      <c r="K7345" s="234"/>
      <c r="L7345" s="234"/>
      <c r="M7345" s="234"/>
      <c r="N7345" s="234"/>
      <c r="O7345" s="234"/>
      <c r="P7345" s="234"/>
      <c r="Q7345" s="7">
        <v>33491</v>
      </c>
      <c r="R7345" s="234">
        <v>0.47098200000000001</v>
      </c>
      <c r="S7345" s="234">
        <v>0.47656300000000001</v>
      </c>
      <c r="T7345" s="234">
        <v>0.44419599999999998</v>
      </c>
      <c r="U7345" s="234">
        <v>0.44754500000000003</v>
      </c>
      <c r="V7345" s="192">
        <v>0.36838399999999999</v>
      </c>
      <c r="W7345" s="234">
        <v>182840000</v>
      </c>
      <c r="X7345" s="194">
        <f t="shared" si="229"/>
        <v>-5.8684042417273506E-2</v>
      </c>
      <c r="Y7345" s="193"/>
      <c r="Z7345" s="197">
        <v>7343</v>
      </c>
    </row>
    <row r="7346" spans="1:26" ht="14.4" x14ac:dyDescent="0.3">
      <c r="A7346" s="7">
        <v>33490</v>
      </c>
      <c r="B7346" s="191">
        <v>389.10998499999999</v>
      </c>
      <c r="C7346" s="191">
        <v>389.33999599999999</v>
      </c>
      <c r="D7346" s="191">
        <v>387.88000499999998</v>
      </c>
      <c r="E7346" s="191">
        <v>388.57000699999998</v>
      </c>
      <c r="F7346" s="192">
        <v>388.57000699999998</v>
      </c>
      <c r="G7346" s="191">
        <v>115100000</v>
      </c>
      <c r="H7346" s="194">
        <f t="shared" si="228"/>
        <v>-1.3621151164927817E-3</v>
      </c>
      <c r="I7346" s="193"/>
      <c r="J7346" s="197">
        <v>7344</v>
      </c>
      <c r="K7346" s="234"/>
      <c r="L7346" s="234"/>
      <c r="M7346" s="234"/>
      <c r="N7346" s="234"/>
      <c r="O7346" s="234"/>
      <c r="P7346" s="234"/>
      <c r="Q7346" s="7">
        <v>33490</v>
      </c>
      <c r="R7346" s="234">
        <v>0.46205400000000002</v>
      </c>
      <c r="S7346" s="234">
        <v>0.47767900000000002</v>
      </c>
      <c r="T7346" s="234">
        <v>0.45982099999999998</v>
      </c>
      <c r="U7346" s="234">
        <v>0.47544599999999998</v>
      </c>
      <c r="V7346" s="192">
        <v>0.39134999999999998</v>
      </c>
      <c r="W7346" s="234">
        <v>126481600</v>
      </c>
      <c r="X7346" s="194">
        <f t="shared" si="229"/>
        <v>3.3979851461997453E-2</v>
      </c>
      <c r="Y7346" s="193"/>
      <c r="Z7346" s="197">
        <v>7344</v>
      </c>
    </row>
    <row r="7347" spans="1:26" ht="14.4" x14ac:dyDescent="0.3">
      <c r="A7347" s="7">
        <v>33487</v>
      </c>
      <c r="B7347" s="191">
        <v>389.14001500000001</v>
      </c>
      <c r="C7347" s="191">
        <v>390.709991</v>
      </c>
      <c r="D7347" s="191">
        <v>387.35998499999999</v>
      </c>
      <c r="E7347" s="191">
        <v>389.10000600000001</v>
      </c>
      <c r="F7347" s="192">
        <v>389.10000600000001</v>
      </c>
      <c r="G7347" s="191">
        <v>166560000</v>
      </c>
      <c r="H7347" s="194">
        <f t="shared" si="228"/>
        <v>-1.0281389334889587E-4</v>
      </c>
      <c r="I7347" s="193"/>
      <c r="J7347" s="197">
        <v>7345</v>
      </c>
      <c r="K7347" s="234"/>
      <c r="L7347" s="234"/>
      <c r="M7347" s="234"/>
      <c r="N7347" s="234"/>
      <c r="O7347" s="234"/>
      <c r="P7347" s="234"/>
      <c r="Q7347" s="7">
        <v>33487</v>
      </c>
      <c r="R7347" s="234">
        <v>0.45535700000000001</v>
      </c>
      <c r="S7347" s="234">
        <v>0.46205400000000002</v>
      </c>
      <c r="T7347" s="234">
        <v>0.45089299999999999</v>
      </c>
      <c r="U7347" s="234">
        <v>0.45982099999999998</v>
      </c>
      <c r="V7347" s="192">
        <v>0.37848900000000002</v>
      </c>
      <c r="W7347" s="234">
        <v>79273600</v>
      </c>
      <c r="X7347" s="194">
        <f t="shared" si="229"/>
        <v>9.8021690700745984E-3</v>
      </c>
      <c r="Y7347" s="193"/>
      <c r="Z7347" s="197">
        <v>7345</v>
      </c>
    </row>
    <row r="7348" spans="1:26" ht="14.4" x14ac:dyDescent="0.3">
      <c r="A7348" s="7">
        <v>33486</v>
      </c>
      <c r="B7348" s="191">
        <v>389.97000100000002</v>
      </c>
      <c r="C7348" s="191">
        <v>390.97000100000002</v>
      </c>
      <c r="D7348" s="191">
        <v>388.48998999999998</v>
      </c>
      <c r="E7348" s="191">
        <v>389.14001500000001</v>
      </c>
      <c r="F7348" s="192">
        <v>389.14001500000001</v>
      </c>
      <c r="G7348" s="191">
        <v>162380000</v>
      </c>
      <c r="H7348" s="194">
        <f t="shared" si="228"/>
        <v>-2.1283329432307267E-3</v>
      </c>
      <c r="I7348" s="193"/>
      <c r="J7348" s="197">
        <v>7346</v>
      </c>
      <c r="K7348" s="234"/>
      <c r="L7348" s="234"/>
      <c r="M7348" s="234"/>
      <c r="N7348" s="234"/>
      <c r="O7348" s="234"/>
      <c r="P7348" s="234"/>
      <c r="Q7348" s="7">
        <v>33486</v>
      </c>
      <c r="R7348" s="234">
        <v>0.45982099999999998</v>
      </c>
      <c r="S7348" s="234">
        <v>0.46205400000000002</v>
      </c>
      <c r="T7348" s="234">
        <v>0.453125</v>
      </c>
      <c r="U7348" s="234">
        <v>0.45535700000000001</v>
      </c>
      <c r="V7348" s="192">
        <v>0.37481500000000001</v>
      </c>
      <c r="W7348" s="234">
        <v>77884800</v>
      </c>
      <c r="X7348" s="194">
        <f t="shared" si="229"/>
        <v>-9.7070192264504668E-3</v>
      </c>
      <c r="Y7348" s="193"/>
      <c r="Z7348" s="197">
        <v>7346</v>
      </c>
    </row>
    <row r="7349" spans="1:26" ht="14.4" x14ac:dyDescent="0.3">
      <c r="A7349" s="7">
        <v>33485</v>
      </c>
      <c r="B7349" s="191">
        <v>392.14999399999999</v>
      </c>
      <c r="C7349" s="191">
        <v>392.61999500000002</v>
      </c>
      <c r="D7349" s="191">
        <v>388.67999300000002</v>
      </c>
      <c r="E7349" s="191">
        <v>389.97000100000002</v>
      </c>
      <c r="F7349" s="192">
        <v>389.97000100000002</v>
      </c>
      <c r="G7349" s="191">
        <v>157520000</v>
      </c>
      <c r="H7349" s="194">
        <f t="shared" si="228"/>
        <v>-5.5590795189454159E-3</v>
      </c>
      <c r="I7349" s="193"/>
      <c r="J7349" s="197">
        <v>7347</v>
      </c>
      <c r="K7349" s="234"/>
      <c r="L7349" s="234"/>
      <c r="M7349" s="234"/>
      <c r="N7349" s="234"/>
      <c r="O7349" s="234"/>
      <c r="P7349" s="234"/>
      <c r="Q7349" s="7">
        <v>33485</v>
      </c>
      <c r="R7349" s="234">
        <v>0.47098200000000001</v>
      </c>
      <c r="S7349" s="234">
        <v>0.47098200000000001</v>
      </c>
      <c r="T7349" s="234">
        <v>0.45870499999999997</v>
      </c>
      <c r="U7349" s="234">
        <v>0.45982099999999998</v>
      </c>
      <c r="V7349" s="192">
        <v>0.37848900000000002</v>
      </c>
      <c r="W7349" s="234">
        <v>119784000</v>
      </c>
      <c r="X7349" s="194">
        <f t="shared" si="229"/>
        <v>-1.9049396250767726E-2</v>
      </c>
      <c r="Y7349" s="193"/>
      <c r="Z7349" s="197">
        <v>7347</v>
      </c>
    </row>
    <row r="7350" spans="1:26" ht="14.4" x14ac:dyDescent="0.3">
      <c r="A7350" s="7">
        <v>33484</v>
      </c>
      <c r="B7350" s="191">
        <v>395.42999300000002</v>
      </c>
      <c r="C7350" s="191">
        <v>397.61999500000002</v>
      </c>
      <c r="D7350" s="191">
        <v>392.10000600000001</v>
      </c>
      <c r="E7350" s="191">
        <v>392.14999399999999</v>
      </c>
      <c r="F7350" s="192">
        <v>392.14999399999999</v>
      </c>
      <c r="G7350" s="191">
        <v>153600000</v>
      </c>
      <c r="H7350" s="194">
        <f t="shared" si="228"/>
        <v>-8.2947653391583567E-3</v>
      </c>
      <c r="I7350" s="193"/>
      <c r="J7350" s="197">
        <v>7348</v>
      </c>
      <c r="K7350" s="234"/>
      <c r="L7350" s="234"/>
      <c r="M7350" s="234"/>
      <c r="N7350" s="234"/>
      <c r="O7350" s="234"/>
      <c r="P7350" s="234"/>
      <c r="Q7350" s="7">
        <v>33484</v>
      </c>
      <c r="R7350" s="234">
        <v>0.47098200000000001</v>
      </c>
      <c r="S7350" s="234">
        <v>0.47544599999999998</v>
      </c>
      <c r="T7350" s="234">
        <v>0.46428599999999998</v>
      </c>
      <c r="U7350" s="234">
        <v>0.46875</v>
      </c>
      <c r="V7350" s="192">
        <v>0.38583899999999999</v>
      </c>
      <c r="W7350" s="234">
        <v>68376000</v>
      </c>
      <c r="X7350" s="194">
        <f t="shared" si="229"/>
        <v>-9.4322910916965815E-3</v>
      </c>
      <c r="Y7350" s="193"/>
      <c r="Z7350" s="197">
        <v>7348</v>
      </c>
    </row>
    <row r="7351" spans="1:26" ht="14.4" x14ac:dyDescent="0.3">
      <c r="A7351" s="7">
        <v>33480</v>
      </c>
      <c r="B7351" s="191">
        <v>396.47000100000002</v>
      </c>
      <c r="C7351" s="191">
        <v>396.47000100000002</v>
      </c>
      <c r="D7351" s="191">
        <v>393.60000600000001</v>
      </c>
      <c r="E7351" s="191">
        <v>395.42999300000002</v>
      </c>
      <c r="F7351" s="192">
        <v>395.42999300000002</v>
      </c>
      <c r="G7351" s="191">
        <v>143440000</v>
      </c>
      <c r="H7351" s="194">
        <f t="shared" si="228"/>
        <v>-2.6231694639615374E-3</v>
      </c>
      <c r="I7351" s="193"/>
      <c r="J7351" s="197">
        <v>7349</v>
      </c>
      <c r="K7351" s="234"/>
      <c r="L7351" s="234"/>
      <c r="M7351" s="234"/>
      <c r="N7351" s="234"/>
      <c r="O7351" s="234"/>
      <c r="P7351" s="234"/>
      <c r="Q7351" s="7">
        <v>33480</v>
      </c>
      <c r="R7351" s="234">
        <v>0.47321400000000002</v>
      </c>
      <c r="S7351" s="234">
        <v>0.47544599999999998</v>
      </c>
      <c r="T7351" s="234">
        <v>0.46651799999999999</v>
      </c>
      <c r="U7351" s="234">
        <v>0.47321400000000002</v>
      </c>
      <c r="V7351" s="192">
        <v>0.389513</v>
      </c>
      <c r="W7351" s="234">
        <v>66136000</v>
      </c>
      <c r="X7351" s="194">
        <f t="shared" si="229"/>
        <v>0</v>
      </c>
      <c r="Y7351" s="193"/>
      <c r="Z7351" s="197">
        <v>7349</v>
      </c>
    </row>
    <row r="7352" spans="1:26" ht="14.4" x14ac:dyDescent="0.3">
      <c r="A7352" s="7">
        <v>33479</v>
      </c>
      <c r="B7352" s="191">
        <v>396.64999399999999</v>
      </c>
      <c r="C7352" s="191">
        <v>396.82000699999998</v>
      </c>
      <c r="D7352" s="191">
        <v>395.14001500000001</v>
      </c>
      <c r="E7352" s="191">
        <v>396.47000100000002</v>
      </c>
      <c r="F7352" s="192">
        <v>396.47000100000002</v>
      </c>
      <c r="G7352" s="191">
        <v>154150000</v>
      </c>
      <c r="H7352" s="194">
        <f t="shared" si="228"/>
        <v>-4.2863552231355316E-4</v>
      </c>
      <c r="I7352" s="193"/>
      <c r="J7352" s="197">
        <v>7350</v>
      </c>
      <c r="K7352" s="234"/>
      <c r="L7352" s="234"/>
      <c r="M7352" s="234"/>
      <c r="N7352" s="234"/>
      <c r="O7352" s="234"/>
      <c r="P7352" s="234"/>
      <c r="Q7352" s="7">
        <v>33479</v>
      </c>
      <c r="R7352" s="234">
        <v>0.47544599999999998</v>
      </c>
      <c r="S7352" s="234">
        <v>0.48102699999999998</v>
      </c>
      <c r="T7352" s="234">
        <v>0.46875</v>
      </c>
      <c r="U7352" s="234">
        <v>0.47321400000000002</v>
      </c>
      <c r="V7352" s="192">
        <v>0.389513</v>
      </c>
      <c r="W7352" s="234">
        <v>113355200</v>
      </c>
      <c r="X7352" s="194">
        <f t="shared" si="229"/>
        <v>-4.6940079212980136E-3</v>
      </c>
      <c r="Y7352" s="193"/>
      <c r="Z7352" s="197">
        <v>7350</v>
      </c>
    </row>
    <row r="7353" spans="1:26" ht="14.4" x14ac:dyDescent="0.3">
      <c r="A7353" s="7">
        <v>33478</v>
      </c>
      <c r="B7353" s="191">
        <v>393.05999800000001</v>
      </c>
      <c r="C7353" s="191">
        <v>396.64001500000001</v>
      </c>
      <c r="D7353" s="191">
        <v>393.04998799999998</v>
      </c>
      <c r="E7353" s="191">
        <v>396.64001500000001</v>
      </c>
      <c r="F7353" s="192">
        <v>396.64001500000001</v>
      </c>
      <c r="G7353" s="191">
        <v>169890000</v>
      </c>
      <c r="H7353" s="194">
        <f t="shared" si="228"/>
        <v>9.108067516959582E-3</v>
      </c>
      <c r="I7353" s="193"/>
      <c r="J7353" s="197">
        <v>7351</v>
      </c>
      <c r="K7353" s="234"/>
      <c r="L7353" s="234"/>
      <c r="M7353" s="234"/>
      <c r="N7353" s="234"/>
      <c r="O7353" s="234"/>
      <c r="P7353" s="234"/>
      <c r="Q7353" s="7">
        <v>33478</v>
      </c>
      <c r="R7353" s="234">
        <v>0.48214299999999999</v>
      </c>
      <c r="S7353" s="234">
        <v>0.484375</v>
      </c>
      <c r="T7353" s="234">
        <v>0.47432999999999997</v>
      </c>
      <c r="U7353" s="234">
        <v>0.47544599999999998</v>
      </c>
      <c r="V7353" s="192">
        <v>0.39134999999999998</v>
      </c>
      <c r="W7353" s="234">
        <v>107587200</v>
      </c>
      <c r="X7353" s="194">
        <f t="shared" si="229"/>
        <v>-1.3888958882432727E-2</v>
      </c>
      <c r="Y7353" s="193"/>
      <c r="Z7353" s="197">
        <v>7351</v>
      </c>
    </row>
    <row r="7354" spans="1:26" ht="14.4" x14ac:dyDescent="0.3">
      <c r="A7354" s="7">
        <v>33477</v>
      </c>
      <c r="B7354" s="191">
        <v>393.85000600000001</v>
      </c>
      <c r="C7354" s="191">
        <v>393.86999500000002</v>
      </c>
      <c r="D7354" s="191">
        <v>391.76998900000001</v>
      </c>
      <c r="E7354" s="191">
        <v>393.05999800000001</v>
      </c>
      <c r="F7354" s="192">
        <v>393.05999800000001</v>
      </c>
      <c r="G7354" s="191">
        <v>144670000</v>
      </c>
      <c r="H7354" s="194">
        <f t="shared" si="228"/>
        <v>-2.0058600684647451E-3</v>
      </c>
      <c r="I7354" s="193"/>
      <c r="J7354" s="197">
        <v>7352</v>
      </c>
      <c r="K7354" s="234"/>
      <c r="L7354" s="234"/>
      <c r="M7354" s="234"/>
      <c r="N7354" s="234"/>
      <c r="O7354" s="234"/>
      <c r="P7354" s="234"/>
      <c r="Q7354" s="7">
        <v>33477</v>
      </c>
      <c r="R7354" s="234">
        <v>0.47321400000000002</v>
      </c>
      <c r="S7354" s="234">
        <v>0.48214299999999999</v>
      </c>
      <c r="T7354" s="234">
        <v>0.47098200000000001</v>
      </c>
      <c r="U7354" s="234">
        <v>0.48214299999999999</v>
      </c>
      <c r="V7354" s="192">
        <v>0.39686199999999999</v>
      </c>
      <c r="W7354" s="234">
        <v>100352000</v>
      </c>
      <c r="X7354" s="194">
        <f t="shared" si="229"/>
        <v>1.8867149491801287E-2</v>
      </c>
      <c r="Y7354" s="193"/>
      <c r="Z7354" s="197">
        <v>7352</v>
      </c>
    </row>
    <row r="7355" spans="1:26" ht="14.4" x14ac:dyDescent="0.3">
      <c r="A7355" s="7">
        <v>33476</v>
      </c>
      <c r="B7355" s="191">
        <v>394.17001299999998</v>
      </c>
      <c r="C7355" s="191">
        <v>394.39001500000001</v>
      </c>
      <c r="D7355" s="191">
        <v>392.75</v>
      </c>
      <c r="E7355" s="191">
        <v>393.85000600000001</v>
      </c>
      <c r="F7355" s="192">
        <v>393.85000600000001</v>
      </c>
      <c r="G7355" s="191">
        <v>130570000</v>
      </c>
      <c r="H7355" s="194">
        <f t="shared" si="228"/>
        <v>-8.118501901360404E-4</v>
      </c>
      <c r="I7355" s="193"/>
      <c r="J7355" s="197">
        <v>7353</v>
      </c>
      <c r="K7355" s="234"/>
      <c r="L7355" s="234"/>
      <c r="M7355" s="234"/>
      <c r="N7355" s="234"/>
      <c r="O7355" s="234"/>
      <c r="P7355" s="234"/>
      <c r="Q7355" s="7">
        <v>33476</v>
      </c>
      <c r="R7355" s="234">
        <v>0.47321400000000002</v>
      </c>
      <c r="S7355" s="234">
        <v>0.47767900000000002</v>
      </c>
      <c r="T7355" s="234">
        <v>0.46875</v>
      </c>
      <c r="U7355" s="234">
        <v>0.47321400000000002</v>
      </c>
      <c r="V7355" s="192">
        <v>0.389513</v>
      </c>
      <c r="W7355" s="234">
        <v>101595200</v>
      </c>
      <c r="X7355" s="194">
        <f t="shared" si="229"/>
        <v>0</v>
      </c>
      <c r="Y7355" s="193"/>
      <c r="Z7355" s="197">
        <v>7353</v>
      </c>
    </row>
    <row r="7356" spans="1:26" ht="14.4" x14ac:dyDescent="0.3">
      <c r="A7356" s="7">
        <v>33473</v>
      </c>
      <c r="B7356" s="191">
        <v>391.32998700000002</v>
      </c>
      <c r="C7356" s="191">
        <v>395.33999599999999</v>
      </c>
      <c r="D7356" s="191">
        <v>390.69000199999999</v>
      </c>
      <c r="E7356" s="191">
        <v>394.17001299999998</v>
      </c>
      <c r="F7356" s="192">
        <v>394.17001299999998</v>
      </c>
      <c r="G7356" s="191">
        <v>188870000</v>
      </c>
      <c r="H7356" s="194">
        <f t="shared" si="228"/>
        <v>7.2573687024908877E-3</v>
      </c>
      <c r="I7356" s="193"/>
      <c r="J7356" s="197">
        <v>7354</v>
      </c>
      <c r="K7356" s="234"/>
      <c r="L7356" s="234"/>
      <c r="M7356" s="234"/>
      <c r="N7356" s="234"/>
      <c r="O7356" s="234"/>
      <c r="P7356" s="234"/>
      <c r="Q7356" s="7">
        <v>33473</v>
      </c>
      <c r="R7356" s="234">
        <v>0.48214299999999999</v>
      </c>
      <c r="S7356" s="234">
        <v>0.49553599999999998</v>
      </c>
      <c r="T7356" s="234">
        <v>0.47098200000000001</v>
      </c>
      <c r="U7356" s="234">
        <v>0.47321400000000002</v>
      </c>
      <c r="V7356" s="192">
        <v>0.389513</v>
      </c>
      <c r="W7356" s="234">
        <v>240419200</v>
      </c>
      <c r="X7356" s="194">
        <f t="shared" si="229"/>
        <v>-2.3042387760220721E-2</v>
      </c>
      <c r="Y7356" s="193"/>
      <c r="Z7356" s="197">
        <v>7354</v>
      </c>
    </row>
    <row r="7357" spans="1:26" ht="14.4" x14ac:dyDescent="0.3">
      <c r="A7357" s="7">
        <v>33472</v>
      </c>
      <c r="B7357" s="191">
        <v>390.58999599999999</v>
      </c>
      <c r="C7357" s="191">
        <v>391.98001099999999</v>
      </c>
      <c r="D7357" s="191">
        <v>390.209991</v>
      </c>
      <c r="E7357" s="191">
        <v>391.32998700000002</v>
      </c>
      <c r="F7357" s="192">
        <v>391.32998700000002</v>
      </c>
      <c r="G7357" s="191">
        <v>173090000</v>
      </c>
      <c r="H7357" s="194">
        <f t="shared" si="228"/>
        <v>1.8945467307873187E-3</v>
      </c>
      <c r="I7357" s="193"/>
      <c r="J7357" s="197">
        <v>7355</v>
      </c>
      <c r="K7357" s="234"/>
      <c r="L7357" s="234"/>
      <c r="M7357" s="234"/>
      <c r="N7357" s="234"/>
      <c r="O7357" s="234"/>
      <c r="P7357" s="234"/>
      <c r="Q7357" s="7">
        <v>33472</v>
      </c>
      <c r="R7357" s="234">
        <v>0.48214299999999999</v>
      </c>
      <c r="S7357" s="234">
        <v>0.48883900000000002</v>
      </c>
      <c r="T7357" s="234">
        <v>0.47991099999999998</v>
      </c>
      <c r="U7357" s="234">
        <v>0.484375</v>
      </c>
      <c r="V7357" s="192">
        <v>0.3987</v>
      </c>
      <c r="W7357" s="234">
        <v>165648000</v>
      </c>
      <c r="X7357" s="194">
        <f t="shared" si="229"/>
        <v>9.3032086576798519E-3</v>
      </c>
      <c r="Y7357" s="193"/>
      <c r="Z7357" s="197">
        <v>7355</v>
      </c>
    </row>
    <row r="7358" spans="1:26" ht="14.4" x14ac:dyDescent="0.3">
      <c r="A7358" s="7">
        <v>33471</v>
      </c>
      <c r="B7358" s="191">
        <v>379.54998799999998</v>
      </c>
      <c r="C7358" s="191">
        <v>390.58999599999999</v>
      </c>
      <c r="D7358" s="191">
        <v>379.54998799999998</v>
      </c>
      <c r="E7358" s="191">
        <v>390.58999599999999</v>
      </c>
      <c r="F7358" s="192">
        <v>390.58999599999999</v>
      </c>
      <c r="G7358" s="191">
        <v>232690000</v>
      </c>
      <c r="H7358" s="194">
        <f t="shared" si="228"/>
        <v>2.9412548311645886E-2</v>
      </c>
      <c r="I7358" s="193"/>
      <c r="J7358" s="197">
        <v>7356</v>
      </c>
      <c r="K7358" s="234"/>
      <c r="L7358" s="234"/>
      <c r="M7358" s="234"/>
      <c r="N7358" s="234"/>
      <c r="O7358" s="234"/>
      <c r="P7358" s="234"/>
      <c r="Q7358" s="7">
        <v>33471</v>
      </c>
      <c r="R7358" s="234">
        <v>0.46875</v>
      </c>
      <c r="S7358" s="234">
        <v>0.48325899999999999</v>
      </c>
      <c r="T7358" s="234">
        <v>0.46428599999999998</v>
      </c>
      <c r="U7358" s="234">
        <v>0.47991099999999998</v>
      </c>
      <c r="V7358" s="192">
        <v>0.39502500000000002</v>
      </c>
      <c r="W7358" s="234">
        <v>223372800</v>
      </c>
      <c r="X7358" s="194">
        <f t="shared" si="229"/>
        <v>5.3919933834024797E-2</v>
      </c>
      <c r="Y7358" s="193"/>
      <c r="Z7358" s="197">
        <v>7356</v>
      </c>
    </row>
    <row r="7359" spans="1:26" ht="14.4" x14ac:dyDescent="0.3">
      <c r="A7359" s="7">
        <v>33470</v>
      </c>
      <c r="B7359" s="191">
        <v>376.47000100000002</v>
      </c>
      <c r="C7359" s="191">
        <v>380.35000600000001</v>
      </c>
      <c r="D7359" s="191">
        <v>376.47000100000002</v>
      </c>
      <c r="E7359" s="191">
        <v>379.42999300000002</v>
      </c>
      <c r="F7359" s="192">
        <v>379.42999300000002</v>
      </c>
      <c r="G7359" s="191">
        <v>184260000</v>
      </c>
      <c r="H7359" s="194">
        <f t="shared" si="228"/>
        <v>7.862491014257466E-3</v>
      </c>
      <c r="I7359" s="193"/>
      <c r="J7359" s="197">
        <v>7357</v>
      </c>
      <c r="K7359" s="234"/>
      <c r="L7359" s="234"/>
      <c r="M7359" s="234"/>
      <c r="N7359" s="234"/>
      <c r="O7359" s="234"/>
      <c r="P7359" s="234"/>
      <c r="Q7359" s="7">
        <v>33470</v>
      </c>
      <c r="R7359" s="234">
        <v>0.45982099999999998</v>
      </c>
      <c r="S7359" s="234">
        <v>0.46205400000000002</v>
      </c>
      <c r="T7359" s="234">
        <v>0.45089299999999999</v>
      </c>
      <c r="U7359" s="234">
        <v>0.45535700000000001</v>
      </c>
      <c r="V7359" s="192">
        <v>0.37481500000000001</v>
      </c>
      <c r="W7359" s="234">
        <v>199427200</v>
      </c>
      <c r="X7359" s="194">
        <f t="shared" si="229"/>
        <v>9.9019238023386955E-3</v>
      </c>
      <c r="Y7359" s="193"/>
      <c r="Z7359" s="197">
        <v>7357</v>
      </c>
    </row>
    <row r="7360" spans="1:26" ht="14.4" x14ac:dyDescent="0.3">
      <c r="A7360" s="7">
        <v>33469</v>
      </c>
      <c r="B7360" s="191">
        <v>385.57998700000002</v>
      </c>
      <c r="C7360" s="191">
        <v>385.57998700000002</v>
      </c>
      <c r="D7360" s="191">
        <v>374.08999599999999</v>
      </c>
      <c r="E7360" s="191">
        <v>376.47000100000002</v>
      </c>
      <c r="F7360" s="192">
        <v>376.47000100000002</v>
      </c>
      <c r="G7360" s="191">
        <v>230350000</v>
      </c>
      <c r="H7360" s="194">
        <f t="shared" si="228"/>
        <v>-2.3626708613380371E-2</v>
      </c>
      <c r="I7360" s="193"/>
      <c r="J7360" s="197">
        <v>7358</v>
      </c>
      <c r="K7360" s="234"/>
      <c r="L7360" s="234"/>
      <c r="M7360" s="234"/>
      <c r="N7360" s="234"/>
      <c r="O7360" s="234"/>
      <c r="P7360" s="234"/>
      <c r="Q7360" s="7">
        <v>33469</v>
      </c>
      <c r="R7360" s="234">
        <v>0.44196400000000002</v>
      </c>
      <c r="S7360" s="234">
        <v>0.46093800000000001</v>
      </c>
      <c r="T7360" s="234">
        <v>0.43303599999999998</v>
      </c>
      <c r="U7360" s="234">
        <v>0.45089299999999999</v>
      </c>
      <c r="V7360" s="192">
        <v>0.37114000000000003</v>
      </c>
      <c r="W7360" s="234">
        <v>322481600</v>
      </c>
      <c r="X7360" s="194">
        <f t="shared" si="229"/>
        <v>-4.9504443363126385E-2</v>
      </c>
      <c r="Y7360" s="193"/>
      <c r="Z7360" s="197">
        <v>7358</v>
      </c>
    </row>
    <row r="7361" spans="1:26" ht="14.4" x14ac:dyDescent="0.3">
      <c r="A7361" s="7">
        <v>33466</v>
      </c>
      <c r="B7361" s="191">
        <v>389.32998700000002</v>
      </c>
      <c r="C7361" s="191">
        <v>390.41000400000001</v>
      </c>
      <c r="D7361" s="191">
        <v>383.16000400000001</v>
      </c>
      <c r="E7361" s="191">
        <v>385.57998700000002</v>
      </c>
      <c r="F7361" s="192">
        <v>385.57998700000002</v>
      </c>
      <c r="G7361" s="191">
        <v>189480000</v>
      </c>
      <c r="H7361" s="194">
        <f t="shared" si="228"/>
        <v>-9.6319321018547687E-3</v>
      </c>
      <c r="I7361" s="193"/>
      <c r="J7361" s="197">
        <v>7359</v>
      </c>
      <c r="K7361" s="234"/>
      <c r="L7361" s="234"/>
      <c r="M7361" s="234"/>
      <c r="N7361" s="234"/>
      <c r="O7361" s="234"/>
      <c r="P7361" s="234"/>
      <c r="Q7361" s="7">
        <v>33466</v>
      </c>
      <c r="R7361" s="234">
        <v>0.47098200000000001</v>
      </c>
      <c r="S7361" s="234">
        <v>0.484375</v>
      </c>
      <c r="T7361" s="234">
        <v>0.46651799999999999</v>
      </c>
      <c r="U7361" s="234">
        <v>0.47544599999999998</v>
      </c>
      <c r="V7361" s="192">
        <v>0.39046999999999998</v>
      </c>
      <c r="W7361" s="234">
        <v>158804800</v>
      </c>
      <c r="X7361" s="194">
        <f t="shared" si="229"/>
        <v>0</v>
      </c>
      <c r="Y7361" s="193"/>
      <c r="Z7361" s="197">
        <v>7359</v>
      </c>
    </row>
    <row r="7362" spans="1:26" ht="14.4" x14ac:dyDescent="0.3">
      <c r="A7362" s="7">
        <v>33465</v>
      </c>
      <c r="B7362" s="191">
        <v>389.91000400000001</v>
      </c>
      <c r="C7362" s="191">
        <v>391.92001299999998</v>
      </c>
      <c r="D7362" s="191">
        <v>389.290009</v>
      </c>
      <c r="E7362" s="191">
        <v>389.32998700000002</v>
      </c>
      <c r="F7362" s="192">
        <v>389.32998700000002</v>
      </c>
      <c r="G7362" s="191">
        <v>174690000</v>
      </c>
      <c r="H7362" s="194">
        <f t="shared" si="228"/>
        <v>-1.4619312869237323E-3</v>
      </c>
      <c r="I7362" s="193"/>
      <c r="J7362" s="197">
        <v>7360</v>
      </c>
      <c r="K7362" s="234"/>
      <c r="L7362" s="234"/>
      <c r="M7362" s="234"/>
      <c r="N7362" s="234"/>
      <c r="O7362" s="234"/>
      <c r="P7362" s="234"/>
      <c r="Q7362" s="7">
        <v>33465</v>
      </c>
      <c r="R7362" s="234">
        <v>0.49107099999999998</v>
      </c>
      <c r="S7362" s="234">
        <v>0.49107099999999998</v>
      </c>
      <c r="T7362" s="234">
        <v>0.47321400000000002</v>
      </c>
      <c r="U7362" s="234">
        <v>0.47544599999999998</v>
      </c>
      <c r="V7362" s="192">
        <v>0.39046999999999998</v>
      </c>
      <c r="W7362" s="234">
        <v>145544000</v>
      </c>
      <c r="X7362" s="194">
        <f t="shared" si="229"/>
        <v>-2.9610944741975991E-2</v>
      </c>
      <c r="Y7362" s="193"/>
      <c r="Z7362" s="197">
        <v>7360</v>
      </c>
    </row>
    <row r="7363" spans="1:26" ht="14.4" x14ac:dyDescent="0.3">
      <c r="A7363" s="7">
        <v>33464</v>
      </c>
      <c r="B7363" s="191">
        <v>389.61999500000002</v>
      </c>
      <c r="C7363" s="191">
        <v>391.85000600000001</v>
      </c>
      <c r="D7363" s="191">
        <v>389.13000499999998</v>
      </c>
      <c r="E7363" s="191">
        <v>389.89999399999999</v>
      </c>
      <c r="F7363" s="192">
        <v>389.89999399999999</v>
      </c>
      <c r="G7363" s="191">
        <v>124230000</v>
      </c>
      <c r="H7363" s="194">
        <f t="shared" si="228"/>
        <v>7.186463826117939E-4</v>
      </c>
      <c r="I7363" s="193"/>
      <c r="J7363" s="197">
        <v>7361</v>
      </c>
      <c r="K7363" s="234"/>
      <c r="L7363" s="234"/>
      <c r="M7363" s="234"/>
      <c r="N7363" s="234"/>
      <c r="O7363" s="234"/>
      <c r="P7363" s="234"/>
      <c r="Q7363" s="7">
        <v>33464</v>
      </c>
      <c r="R7363" s="234">
        <v>0.48883900000000002</v>
      </c>
      <c r="S7363" s="234">
        <v>0.49107099999999998</v>
      </c>
      <c r="T7363" s="234">
        <v>0.48102699999999998</v>
      </c>
      <c r="U7363" s="234">
        <v>0.48995499999999997</v>
      </c>
      <c r="V7363" s="192">
        <v>0.40238499999999999</v>
      </c>
      <c r="W7363" s="234">
        <v>200715200</v>
      </c>
      <c r="X7363" s="194">
        <f t="shared" si="229"/>
        <v>2.5699523072726896E-2</v>
      </c>
      <c r="Y7363" s="193"/>
      <c r="Z7363" s="197">
        <v>7361</v>
      </c>
    </row>
    <row r="7364" spans="1:26" ht="14.4" x14ac:dyDescent="0.3">
      <c r="A7364" s="7">
        <v>33463</v>
      </c>
      <c r="B7364" s="191">
        <v>388.01998900000001</v>
      </c>
      <c r="C7364" s="191">
        <v>392.11999500000002</v>
      </c>
      <c r="D7364" s="191">
        <v>388.01998900000001</v>
      </c>
      <c r="E7364" s="191">
        <v>389.61999500000002</v>
      </c>
      <c r="F7364" s="192">
        <v>389.61999500000002</v>
      </c>
      <c r="G7364" s="191">
        <v>212760000</v>
      </c>
      <c r="H7364" s="194">
        <f t="shared" ref="H7364:H7427" si="230">(F7364-F7365)/F7365</f>
        <v>4.1235143687404401E-3</v>
      </c>
      <c r="I7364" s="193"/>
      <c r="J7364" s="197">
        <v>7362</v>
      </c>
      <c r="K7364" s="234"/>
      <c r="L7364" s="234"/>
      <c r="M7364" s="234"/>
      <c r="N7364" s="234"/>
      <c r="O7364" s="234"/>
      <c r="P7364" s="234"/>
      <c r="Q7364" s="7">
        <v>33463</v>
      </c>
      <c r="R7364" s="234">
        <v>0.46428599999999998</v>
      </c>
      <c r="S7364" s="234">
        <v>0.48214299999999999</v>
      </c>
      <c r="T7364" s="234">
        <v>0.46428599999999998</v>
      </c>
      <c r="U7364" s="234">
        <v>0.47767900000000002</v>
      </c>
      <c r="V7364" s="192">
        <v>0.39230300000000001</v>
      </c>
      <c r="W7364" s="234">
        <v>286585600</v>
      </c>
      <c r="X7364" s="194">
        <f t="shared" ref="X7364:X7427" si="231">(V7364-V7365)/V7365</f>
        <v>3.3815495782286417E-2</v>
      </c>
      <c r="Y7364" s="193"/>
      <c r="Z7364" s="197">
        <v>7362</v>
      </c>
    </row>
    <row r="7365" spans="1:26" ht="14.4" x14ac:dyDescent="0.3">
      <c r="A7365" s="7">
        <v>33462</v>
      </c>
      <c r="B7365" s="191">
        <v>387.10998499999999</v>
      </c>
      <c r="C7365" s="191">
        <v>388.17001299999998</v>
      </c>
      <c r="D7365" s="191">
        <v>385.89999399999999</v>
      </c>
      <c r="E7365" s="191">
        <v>388.01998900000001</v>
      </c>
      <c r="F7365" s="192">
        <v>388.01998900000001</v>
      </c>
      <c r="G7365" s="191">
        <v>145440000</v>
      </c>
      <c r="H7365" s="194">
        <f t="shared" si="230"/>
        <v>2.3248450393268693E-3</v>
      </c>
      <c r="I7365" s="193"/>
      <c r="J7365" s="197">
        <v>7363</v>
      </c>
      <c r="K7365" s="234"/>
      <c r="L7365" s="234"/>
      <c r="M7365" s="234"/>
      <c r="N7365" s="234"/>
      <c r="O7365" s="234"/>
      <c r="P7365" s="234"/>
      <c r="Q7365" s="7">
        <v>33462</v>
      </c>
      <c r="R7365" s="234">
        <v>0.453125</v>
      </c>
      <c r="S7365" s="234">
        <v>0.46651799999999999</v>
      </c>
      <c r="T7365" s="234">
        <v>0.45089299999999999</v>
      </c>
      <c r="U7365" s="234">
        <v>0.46205400000000002</v>
      </c>
      <c r="V7365" s="192">
        <v>0.379471</v>
      </c>
      <c r="W7365" s="234">
        <v>142531200</v>
      </c>
      <c r="X7365" s="194">
        <f t="shared" si="231"/>
        <v>1.9705055651398077E-2</v>
      </c>
      <c r="Y7365" s="193"/>
      <c r="Z7365" s="197">
        <v>7363</v>
      </c>
    </row>
    <row r="7366" spans="1:26" ht="14.4" x14ac:dyDescent="0.3">
      <c r="A7366" s="7">
        <v>33459</v>
      </c>
      <c r="B7366" s="191">
        <v>389.32000699999998</v>
      </c>
      <c r="C7366" s="191">
        <v>389.89001500000001</v>
      </c>
      <c r="D7366" s="191">
        <v>387.040009</v>
      </c>
      <c r="E7366" s="191">
        <v>387.11999500000002</v>
      </c>
      <c r="F7366" s="192">
        <v>387.11999500000002</v>
      </c>
      <c r="G7366" s="191">
        <v>143740000</v>
      </c>
      <c r="H7366" s="194">
        <f t="shared" si="230"/>
        <v>-5.6509091761111534E-3</v>
      </c>
      <c r="I7366" s="193"/>
      <c r="J7366" s="197">
        <v>7364</v>
      </c>
      <c r="K7366" s="234"/>
      <c r="L7366" s="234"/>
      <c r="M7366" s="234"/>
      <c r="N7366" s="234"/>
      <c r="O7366" s="234"/>
      <c r="P7366" s="234"/>
      <c r="Q7366" s="7">
        <v>33459</v>
      </c>
      <c r="R7366" s="234">
        <v>0.45089299999999999</v>
      </c>
      <c r="S7366" s="234">
        <v>0.45535700000000001</v>
      </c>
      <c r="T7366" s="234">
        <v>0.44419599999999998</v>
      </c>
      <c r="U7366" s="234">
        <v>0.453125</v>
      </c>
      <c r="V7366" s="192">
        <v>0.37213800000000002</v>
      </c>
      <c r="W7366" s="234">
        <v>154403200</v>
      </c>
      <c r="X7366" s="194">
        <f t="shared" si="231"/>
        <v>4.9499736703528955E-3</v>
      </c>
      <c r="Y7366" s="193"/>
      <c r="Z7366" s="197">
        <v>7364</v>
      </c>
    </row>
    <row r="7367" spans="1:26" ht="14.4" x14ac:dyDescent="0.3">
      <c r="A7367" s="7">
        <v>33458</v>
      </c>
      <c r="B7367" s="191">
        <v>390.55999800000001</v>
      </c>
      <c r="C7367" s="191">
        <v>391.79998799999998</v>
      </c>
      <c r="D7367" s="191">
        <v>388.14999399999999</v>
      </c>
      <c r="E7367" s="191">
        <v>389.32000699999998</v>
      </c>
      <c r="F7367" s="192">
        <v>389.32000699999998</v>
      </c>
      <c r="G7367" s="191">
        <v>163890000</v>
      </c>
      <c r="H7367" s="194">
        <f t="shared" si="230"/>
        <v>-3.1749052804942706E-3</v>
      </c>
      <c r="I7367" s="193"/>
      <c r="J7367" s="197">
        <v>7365</v>
      </c>
      <c r="K7367" s="234"/>
      <c r="L7367" s="234"/>
      <c r="M7367" s="234"/>
      <c r="N7367" s="234"/>
      <c r="O7367" s="234"/>
      <c r="P7367" s="234"/>
      <c r="Q7367" s="7">
        <v>33458</v>
      </c>
      <c r="R7367" s="234">
        <v>0.453125</v>
      </c>
      <c r="S7367" s="234">
        <v>0.46205400000000002</v>
      </c>
      <c r="T7367" s="234">
        <v>0.44642900000000002</v>
      </c>
      <c r="U7367" s="234">
        <v>0.45089299999999999</v>
      </c>
      <c r="V7367" s="192">
        <v>0.370305</v>
      </c>
      <c r="W7367" s="234">
        <v>189448000</v>
      </c>
      <c r="X7367" s="194">
        <f t="shared" si="231"/>
        <v>2.4824845419992017E-3</v>
      </c>
      <c r="Y7367" s="193"/>
      <c r="Z7367" s="197">
        <v>7365</v>
      </c>
    </row>
    <row r="7368" spans="1:26" ht="14.4" x14ac:dyDescent="0.3">
      <c r="A7368" s="7">
        <v>33457</v>
      </c>
      <c r="B7368" s="191">
        <v>390.61999500000002</v>
      </c>
      <c r="C7368" s="191">
        <v>391.58999599999999</v>
      </c>
      <c r="D7368" s="191">
        <v>389.85998499999999</v>
      </c>
      <c r="E7368" s="191">
        <v>390.55999800000001</v>
      </c>
      <c r="F7368" s="192">
        <v>390.55999800000001</v>
      </c>
      <c r="G7368" s="191">
        <v>172220000</v>
      </c>
      <c r="H7368" s="194">
        <f t="shared" si="230"/>
        <v>-1.5359428797291814E-4</v>
      </c>
      <c r="I7368" s="193"/>
      <c r="J7368" s="197">
        <v>7366</v>
      </c>
      <c r="K7368" s="234"/>
      <c r="L7368" s="234"/>
      <c r="M7368" s="234"/>
      <c r="N7368" s="234"/>
      <c r="O7368" s="234"/>
      <c r="P7368" s="234"/>
      <c r="Q7368" s="7">
        <v>33457</v>
      </c>
      <c r="R7368" s="234">
        <v>0.44196400000000002</v>
      </c>
      <c r="S7368" s="234">
        <v>0.45535700000000001</v>
      </c>
      <c r="T7368" s="234">
        <v>0.44084800000000002</v>
      </c>
      <c r="U7368" s="234">
        <v>0.44977699999999998</v>
      </c>
      <c r="V7368" s="192">
        <v>0.36938799999999999</v>
      </c>
      <c r="W7368" s="234">
        <v>211612800</v>
      </c>
      <c r="X7368" s="194">
        <f t="shared" si="231"/>
        <v>1.7676294590216263E-2</v>
      </c>
      <c r="Y7368" s="193"/>
      <c r="Z7368" s="197">
        <v>7366</v>
      </c>
    </row>
    <row r="7369" spans="1:26" ht="14.4" x14ac:dyDescent="0.3">
      <c r="A7369" s="7">
        <v>33456</v>
      </c>
      <c r="B7369" s="191">
        <v>385.05999800000001</v>
      </c>
      <c r="C7369" s="191">
        <v>390.79998799999998</v>
      </c>
      <c r="D7369" s="191">
        <v>384.290009</v>
      </c>
      <c r="E7369" s="191">
        <v>390.61999500000002</v>
      </c>
      <c r="F7369" s="192">
        <v>390.61999500000002</v>
      </c>
      <c r="G7369" s="191">
        <v>174460000</v>
      </c>
      <c r="H7369" s="194">
        <f t="shared" si="230"/>
        <v>1.4439300443771388E-2</v>
      </c>
      <c r="I7369" s="193"/>
      <c r="J7369" s="197">
        <v>7367</v>
      </c>
      <c r="K7369" s="234"/>
      <c r="L7369" s="234"/>
      <c r="M7369" s="234"/>
      <c r="N7369" s="234"/>
      <c r="O7369" s="234"/>
      <c r="P7369" s="234"/>
      <c r="Q7369" s="7">
        <v>33456</v>
      </c>
      <c r="R7369" s="234">
        <v>0.43526799999999999</v>
      </c>
      <c r="S7369" s="234">
        <v>0.44866099999999998</v>
      </c>
      <c r="T7369" s="234">
        <v>0.42633900000000002</v>
      </c>
      <c r="U7369" s="234">
        <v>0.44196400000000002</v>
      </c>
      <c r="V7369" s="192">
        <v>0.36297200000000002</v>
      </c>
      <c r="W7369" s="234">
        <v>220427200</v>
      </c>
      <c r="X7369" s="194">
        <f t="shared" si="231"/>
        <v>2.0619223426002305E-2</v>
      </c>
      <c r="Y7369" s="193"/>
      <c r="Z7369" s="197">
        <v>7367</v>
      </c>
    </row>
    <row r="7370" spans="1:26" ht="14.4" x14ac:dyDescent="0.3">
      <c r="A7370" s="7">
        <v>33455</v>
      </c>
      <c r="B7370" s="191">
        <v>387.17001299999998</v>
      </c>
      <c r="C7370" s="191">
        <v>387.17001299999998</v>
      </c>
      <c r="D7370" s="191">
        <v>384.48001099999999</v>
      </c>
      <c r="E7370" s="191">
        <v>385.05999800000001</v>
      </c>
      <c r="F7370" s="192">
        <v>385.05999800000001</v>
      </c>
      <c r="G7370" s="191">
        <v>128050000</v>
      </c>
      <c r="H7370" s="194">
        <f t="shared" si="230"/>
        <v>-5.4754766215412819E-3</v>
      </c>
      <c r="I7370" s="193"/>
      <c r="J7370" s="197">
        <v>7368</v>
      </c>
      <c r="K7370" s="234"/>
      <c r="L7370" s="234"/>
      <c r="M7370" s="234"/>
      <c r="N7370" s="234"/>
      <c r="O7370" s="234"/>
      <c r="P7370" s="234"/>
      <c r="Q7370" s="7">
        <v>33455</v>
      </c>
      <c r="R7370" s="234">
        <v>0.44419599999999998</v>
      </c>
      <c r="S7370" s="234">
        <v>0.44419599999999998</v>
      </c>
      <c r="T7370" s="234">
        <v>0.43080400000000002</v>
      </c>
      <c r="U7370" s="234">
        <v>0.43303599999999998</v>
      </c>
      <c r="V7370" s="192">
        <v>0.35563899999999998</v>
      </c>
      <c r="W7370" s="234">
        <v>100766400</v>
      </c>
      <c r="X7370" s="194">
        <f t="shared" si="231"/>
        <v>-2.9999618151964707E-2</v>
      </c>
      <c r="Y7370" s="193"/>
      <c r="Z7370" s="197">
        <v>7368</v>
      </c>
    </row>
    <row r="7371" spans="1:26" ht="14.4" x14ac:dyDescent="0.3">
      <c r="A7371" s="7">
        <v>33452</v>
      </c>
      <c r="B7371" s="191">
        <v>387.11999500000002</v>
      </c>
      <c r="C7371" s="191">
        <v>389.55999800000001</v>
      </c>
      <c r="D7371" s="191">
        <v>386.04998799999998</v>
      </c>
      <c r="E7371" s="191">
        <v>387.17999300000002</v>
      </c>
      <c r="F7371" s="192">
        <v>387.17999300000002</v>
      </c>
      <c r="G7371" s="191">
        <v>162270000</v>
      </c>
      <c r="H7371" s="194">
        <f t="shared" si="230"/>
        <v>1.5498553620307658E-4</v>
      </c>
      <c r="I7371" s="193"/>
      <c r="J7371" s="197">
        <v>7369</v>
      </c>
      <c r="K7371" s="234"/>
      <c r="L7371" s="234"/>
      <c r="M7371" s="234"/>
      <c r="N7371" s="234"/>
      <c r="O7371" s="234"/>
      <c r="P7371" s="234"/>
      <c r="Q7371" s="7">
        <v>33452</v>
      </c>
      <c r="R7371" s="234">
        <v>0.44419599999999998</v>
      </c>
      <c r="S7371" s="234">
        <v>0.44866099999999998</v>
      </c>
      <c r="T7371" s="234">
        <v>0.4375</v>
      </c>
      <c r="U7371" s="234">
        <v>0.44642900000000002</v>
      </c>
      <c r="V7371" s="192">
        <v>0.36663800000000002</v>
      </c>
      <c r="W7371" s="234">
        <v>273011200</v>
      </c>
      <c r="X7371" s="194">
        <f t="shared" si="231"/>
        <v>1.7811238625070187E-2</v>
      </c>
      <c r="Y7371" s="193"/>
      <c r="Z7371" s="197">
        <v>7369</v>
      </c>
    </row>
    <row r="7372" spans="1:26" ht="14.4" x14ac:dyDescent="0.3">
      <c r="A7372" s="7">
        <v>33451</v>
      </c>
      <c r="B7372" s="191">
        <v>387.80999800000001</v>
      </c>
      <c r="C7372" s="191">
        <v>387.95001200000002</v>
      </c>
      <c r="D7372" s="191">
        <v>386.48001099999999</v>
      </c>
      <c r="E7372" s="191">
        <v>387.11999500000002</v>
      </c>
      <c r="F7372" s="192">
        <v>387.11999500000002</v>
      </c>
      <c r="G7372" s="191">
        <v>170610000</v>
      </c>
      <c r="H7372" s="194">
        <f t="shared" si="230"/>
        <v>-1.7792295287858725E-3</v>
      </c>
      <c r="I7372" s="193"/>
      <c r="J7372" s="197">
        <v>7370</v>
      </c>
      <c r="K7372" s="234"/>
      <c r="L7372" s="234"/>
      <c r="M7372" s="234"/>
      <c r="N7372" s="234"/>
      <c r="O7372" s="234"/>
      <c r="P7372" s="234"/>
      <c r="Q7372" s="7">
        <v>33451</v>
      </c>
      <c r="R7372" s="234">
        <v>0.41071400000000002</v>
      </c>
      <c r="S7372" s="234">
        <v>0.43973200000000001</v>
      </c>
      <c r="T7372" s="234">
        <v>0.40848200000000001</v>
      </c>
      <c r="U7372" s="234">
        <v>0.43861600000000001</v>
      </c>
      <c r="V7372" s="192">
        <v>0.36022199999999999</v>
      </c>
      <c r="W7372" s="234">
        <v>448425600</v>
      </c>
      <c r="X7372" s="194">
        <f t="shared" si="231"/>
        <v>6.2163118476145515E-2</v>
      </c>
      <c r="Y7372" s="193"/>
      <c r="Z7372" s="197">
        <v>7370</v>
      </c>
    </row>
    <row r="7373" spans="1:26" ht="14.4" x14ac:dyDescent="0.3">
      <c r="A7373" s="7">
        <v>33450</v>
      </c>
      <c r="B7373" s="191">
        <v>386.69000199999999</v>
      </c>
      <c r="C7373" s="191">
        <v>387.80999800000001</v>
      </c>
      <c r="D7373" s="191">
        <v>386.19000199999999</v>
      </c>
      <c r="E7373" s="191">
        <v>387.80999800000001</v>
      </c>
      <c r="F7373" s="192">
        <v>387.80999800000001</v>
      </c>
      <c r="G7373" s="191">
        <v>166830000</v>
      </c>
      <c r="H7373" s="194">
        <f t="shared" si="230"/>
        <v>2.8963665835870633E-3</v>
      </c>
      <c r="I7373" s="193"/>
      <c r="J7373" s="197">
        <v>7371</v>
      </c>
      <c r="K7373" s="234"/>
      <c r="L7373" s="234"/>
      <c r="M7373" s="234"/>
      <c r="N7373" s="234"/>
      <c r="O7373" s="234"/>
      <c r="P7373" s="234"/>
      <c r="Q7373" s="7">
        <v>33450</v>
      </c>
      <c r="R7373" s="234">
        <v>0.41517900000000002</v>
      </c>
      <c r="S7373" s="234">
        <v>0.41852699999999998</v>
      </c>
      <c r="T7373" s="234">
        <v>0.40178599999999998</v>
      </c>
      <c r="U7373" s="234">
        <v>0.41294599999999998</v>
      </c>
      <c r="V7373" s="192">
        <v>0.33914</v>
      </c>
      <c r="W7373" s="234">
        <v>102804800</v>
      </c>
      <c r="X7373" s="194">
        <f t="shared" si="231"/>
        <v>-5.3787092270965011E-3</v>
      </c>
      <c r="Y7373" s="193"/>
      <c r="Z7373" s="197">
        <v>7371</v>
      </c>
    </row>
    <row r="7374" spans="1:26" ht="14.4" x14ac:dyDescent="0.3">
      <c r="A7374" s="7">
        <v>33449</v>
      </c>
      <c r="B7374" s="191">
        <v>383.14999399999999</v>
      </c>
      <c r="C7374" s="191">
        <v>386.92001299999998</v>
      </c>
      <c r="D7374" s="191">
        <v>383.14999399999999</v>
      </c>
      <c r="E7374" s="191">
        <v>386.69000199999999</v>
      </c>
      <c r="F7374" s="192">
        <v>386.69000199999999</v>
      </c>
      <c r="G7374" s="191">
        <v>169010000</v>
      </c>
      <c r="H7374" s="194">
        <f t="shared" si="230"/>
        <v>9.2392223814050239E-3</v>
      </c>
      <c r="I7374" s="193"/>
      <c r="J7374" s="197">
        <v>7372</v>
      </c>
      <c r="K7374" s="234"/>
      <c r="L7374" s="234"/>
      <c r="M7374" s="234"/>
      <c r="N7374" s="234"/>
      <c r="O7374" s="234"/>
      <c r="P7374" s="234"/>
      <c r="Q7374" s="7">
        <v>33449</v>
      </c>
      <c r="R7374" s="234">
        <v>0.40625</v>
      </c>
      <c r="S7374" s="234">
        <v>0.41741099999999998</v>
      </c>
      <c r="T7374" s="234">
        <v>0.40625</v>
      </c>
      <c r="U7374" s="234">
        <v>0.41517900000000002</v>
      </c>
      <c r="V7374" s="192">
        <v>0.340974</v>
      </c>
      <c r="W7374" s="234">
        <v>91862400</v>
      </c>
      <c r="X7374" s="194">
        <f t="shared" si="231"/>
        <v>2.1978713647303472E-2</v>
      </c>
      <c r="Y7374" s="193"/>
      <c r="Z7374" s="197">
        <v>7372</v>
      </c>
    </row>
    <row r="7375" spans="1:26" ht="14.4" x14ac:dyDescent="0.3">
      <c r="A7375" s="7">
        <v>33448</v>
      </c>
      <c r="B7375" s="191">
        <v>380.92999300000002</v>
      </c>
      <c r="C7375" s="191">
        <v>383.14999399999999</v>
      </c>
      <c r="D7375" s="191">
        <v>380.45001200000002</v>
      </c>
      <c r="E7375" s="191">
        <v>383.14999399999999</v>
      </c>
      <c r="F7375" s="192">
        <v>383.14999399999999</v>
      </c>
      <c r="G7375" s="191">
        <v>136000000</v>
      </c>
      <c r="H7375" s="194">
        <f t="shared" si="230"/>
        <v>5.8278451179872509E-3</v>
      </c>
      <c r="I7375" s="193"/>
      <c r="J7375" s="197">
        <v>7373</v>
      </c>
      <c r="K7375" s="234"/>
      <c r="L7375" s="234"/>
      <c r="M7375" s="234"/>
      <c r="N7375" s="234"/>
      <c r="O7375" s="234"/>
      <c r="P7375" s="234"/>
      <c r="Q7375" s="7">
        <v>33448</v>
      </c>
      <c r="R7375" s="234">
        <v>0.40401799999999999</v>
      </c>
      <c r="S7375" s="234">
        <v>0.40625</v>
      </c>
      <c r="T7375" s="234">
        <v>0.39732099999999998</v>
      </c>
      <c r="U7375" s="234">
        <v>0.40625</v>
      </c>
      <c r="V7375" s="192">
        <v>0.33364100000000002</v>
      </c>
      <c r="W7375" s="234">
        <v>53300800</v>
      </c>
      <c r="X7375" s="194">
        <f t="shared" si="231"/>
        <v>1.3927635857508414E-2</v>
      </c>
      <c r="Y7375" s="193"/>
      <c r="Z7375" s="197">
        <v>7373</v>
      </c>
    </row>
    <row r="7376" spans="1:26" ht="14.4" x14ac:dyDescent="0.3">
      <c r="A7376" s="7">
        <v>33445</v>
      </c>
      <c r="B7376" s="191">
        <v>380.959991</v>
      </c>
      <c r="C7376" s="191">
        <v>381.76001000000002</v>
      </c>
      <c r="D7376" s="191">
        <v>379.80999800000001</v>
      </c>
      <c r="E7376" s="191">
        <v>380.92999300000002</v>
      </c>
      <c r="F7376" s="192">
        <v>380.92999300000002</v>
      </c>
      <c r="G7376" s="191">
        <v>127760000</v>
      </c>
      <c r="H7376" s="194">
        <f t="shared" si="230"/>
        <v>-7.8743176996709256E-5</v>
      </c>
      <c r="I7376" s="193"/>
      <c r="J7376" s="197">
        <v>7374</v>
      </c>
      <c r="K7376" s="234"/>
      <c r="L7376" s="234"/>
      <c r="M7376" s="234"/>
      <c r="N7376" s="234"/>
      <c r="O7376" s="234"/>
      <c r="P7376" s="234"/>
      <c r="Q7376" s="7">
        <v>33445</v>
      </c>
      <c r="R7376" s="234">
        <v>0.40848200000000001</v>
      </c>
      <c r="S7376" s="234">
        <v>0.40848200000000001</v>
      </c>
      <c r="T7376" s="234">
        <v>0.39955400000000002</v>
      </c>
      <c r="U7376" s="234">
        <v>0.40067000000000003</v>
      </c>
      <c r="V7376" s="192">
        <v>0.32905800000000002</v>
      </c>
      <c r="W7376" s="234">
        <v>74233600</v>
      </c>
      <c r="X7376" s="194">
        <f t="shared" si="231"/>
        <v>-8.2879255473043891E-3</v>
      </c>
      <c r="Y7376" s="193"/>
      <c r="Z7376" s="197">
        <v>7374</v>
      </c>
    </row>
    <row r="7377" spans="1:26" ht="14.4" x14ac:dyDescent="0.3">
      <c r="A7377" s="7">
        <v>33444</v>
      </c>
      <c r="B7377" s="191">
        <v>378.64001500000001</v>
      </c>
      <c r="C7377" s="191">
        <v>381.13000499999998</v>
      </c>
      <c r="D7377" s="191">
        <v>378.14999399999999</v>
      </c>
      <c r="E7377" s="191">
        <v>380.959991</v>
      </c>
      <c r="F7377" s="192">
        <v>380.959991</v>
      </c>
      <c r="G7377" s="191">
        <v>145800000</v>
      </c>
      <c r="H7377" s="194">
        <f t="shared" si="230"/>
        <v>6.127128428304116E-3</v>
      </c>
      <c r="I7377" s="193"/>
      <c r="J7377" s="197">
        <v>7375</v>
      </c>
      <c r="K7377" s="234"/>
      <c r="L7377" s="234"/>
      <c r="M7377" s="234"/>
      <c r="N7377" s="234"/>
      <c r="O7377" s="234"/>
      <c r="P7377" s="234"/>
      <c r="Q7377" s="7">
        <v>33444</v>
      </c>
      <c r="R7377" s="234">
        <v>0.40401799999999999</v>
      </c>
      <c r="S7377" s="234">
        <v>0.40848200000000001</v>
      </c>
      <c r="T7377" s="234">
        <v>0.40178599999999998</v>
      </c>
      <c r="U7377" s="234">
        <v>0.40401799999999999</v>
      </c>
      <c r="V7377" s="192">
        <v>0.33180799999999999</v>
      </c>
      <c r="W7377" s="234">
        <v>65800000</v>
      </c>
      <c r="X7377" s="194">
        <f t="shared" si="231"/>
        <v>5.5549662853245649E-3</v>
      </c>
      <c r="Y7377" s="193"/>
      <c r="Z7377" s="197">
        <v>7375</v>
      </c>
    </row>
    <row r="7378" spans="1:26" ht="14.4" x14ac:dyDescent="0.3">
      <c r="A7378" s="7">
        <v>33443</v>
      </c>
      <c r="B7378" s="191">
        <v>379.42001299999998</v>
      </c>
      <c r="C7378" s="191">
        <v>380.459991</v>
      </c>
      <c r="D7378" s="191">
        <v>378.290009</v>
      </c>
      <c r="E7378" s="191">
        <v>378.64001500000001</v>
      </c>
      <c r="F7378" s="192">
        <v>378.64001500000001</v>
      </c>
      <c r="G7378" s="191">
        <v>158700000</v>
      </c>
      <c r="H7378" s="194">
        <f t="shared" si="230"/>
        <v>-2.0557639904987767E-3</v>
      </c>
      <c r="I7378" s="193"/>
      <c r="J7378" s="197">
        <v>7376</v>
      </c>
      <c r="K7378" s="234"/>
      <c r="L7378" s="234"/>
      <c r="M7378" s="234"/>
      <c r="N7378" s="234"/>
      <c r="O7378" s="234"/>
      <c r="P7378" s="234"/>
      <c r="Q7378" s="7">
        <v>33443</v>
      </c>
      <c r="R7378" s="234">
        <v>0.40401799999999999</v>
      </c>
      <c r="S7378" s="234">
        <v>0.40848200000000001</v>
      </c>
      <c r="T7378" s="234">
        <v>0.39732099999999998</v>
      </c>
      <c r="U7378" s="234">
        <v>0.40178599999999998</v>
      </c>
      <c r="V7378" s="192">
        <v>0.32997500000000002</v>
      </c>
      <c r="W7378" s="234">
        <v>131454400</v>
      </c>
      <c r="X7378" s="194">
        <f t="shared" si="231"/>
        <v>0</v>
      </c>
      <c r="Y7378" s="193"/>
      <c r="Z7378" s="197">
        <v>7376</v>
      </c>
    </row>
    <row r="7379" spans="1:26" ht="14.4" x14ac:dyDescent="0.3">
      <c r="A7379" s="7">
        <v>33442</v>
      </c>
      <c r="B7379" s="191">
        <v>382.88000499999998</v>
      </c>
      <c r="C7379" s="191">
        <v>384.85998499999999</v>
      </c>
      <c r="D7379" s="191">
        <v>379.39001500000001</v>
      </c>
      <c r="E7379" s="191">
        <v>379.42001299999998</v>
      </c>
      <c r="F7379" s="192">
        <v>379.42001299999998</v>
      </c>
      <c r="G7379" s="191">
        <v>160190000</v>
      </c>
      <c r="H7379" s="194">
        <f t="shared" si="230"/>
        <v>-9.0367529116596196E-3</v>
      </c>
      <c r="I7379" s="193"/>
      <c r="J7379" s="197">
        <v>7377</v>
      </c>
      <c r="K7379" s="234"/>
      <c r="L7379" s="234"/>
      <c r="M7379" s="234"/>
      <c r="N7379" s="234"/>
      <c r="O7379" s="234"/>
      <c r="P7379" s="234"/>
      <c r="Q7379" s="7">
        <v>33442</v>
      </c>
      <c r="R7379" s="234">
        <v>0.41294599999999998</v>
      </c>
      <c r="S7379" s="234">
        <v>0.41517900000000002</v>
      </c>
      <c r="T7379" s="234">
        <v>0.39732099999999998</v>
      </c>
      <c r="U7379" s="234">
        <v>0.40178599999999998</v>
      </c>
      <c r="V7379" s="192">
        <v>0.32997500000000002</v>
      </c>
      <c r="W7379" s="234">
        <v>133056000</v>
      </c>
      <c r="X7379" s="194">
        <f t="shared" si="231"/>
        <v>-2.1736874716504564E-2</v>
      </c>
      <c r="Y7379" s="193"/>
      <c r="Z7379" s="197">
        <v>7377</v>
      </c>
    </row>
    <row r="7380" spans="1:26" ht="14.4" x14ac:dyDescent="0.3">
      <c r="A7380" s="7">
        <v>33441</v>
      </c>
      <c r="B7380" s="191">
        <v>384.209991</v>
      </c>
      <c r="C7380" s="191">
        <v>384.54998799999998</v>
      </c>
      <c r="D7380" s="191">
        <v>381.83999599999999</v>
      </c>
      <c r="E7380" s="191">
        <v>382.88000499999998</v>
      </c>
      <c r="F7380" s="192">
        <v>382.88000499999998</v>
      </c>
      <c r="G7380" s="191">
        <v>149050000</v>
      </c>
      <c r="H7380" s="194">
        <f t="shared" si="230"/>
        <v>-3.487574817845159E-3</v>
      </c>
      <c r="I7380" s="193"/>
      <c r="J7380" s="197">
        <v>7378</v>
      </c>
      <c r="K7380" s="234"/>
      <c r="L7380" s="234"/>
      <c r="M7380" s="234"/>
      <c r="N7380" s="234"/>
      <c r="O7380" s="234"/>
      <c r="P7380" s="234"/>
      <c r="Q7380" s="7">
        <v>33441</v>
      </c>
      <c r="R7380" s="234">
        <v>0.40848200000000001</v>
      </c>
      <c r="S7380" s="234">
        <v>0.41294599999999998</v>
      </c>
      <c r="T7380" s="234">
        <v>0.40625</v>
      </c>
      <c r="U7380" s="234">
        <v>0.41071400000000002</v>
      </c>
      <c r="V7380" s="192">
        <v>0.33730700000000002</v>
      </c>
      <c r="W7380" s="234">
        <v>108673600</v>
      </c>
      <c r="X7380" s="194">
        <f t="shared" si="231"/>
        <v>0</v>
      </c>
      <c r="Y7380" s="193"/>
      <c r="Z7380" s="197">
        <v>7378</v>
      </c>
    </row>
    <row r="7381" spans="1:26" ht="14.4" x14ac:dyDescent="0.3">
      <c r="A7381" s="7">
        <v>33438</v>
      </c>
      <c r="B7381" s="191">
        <v>385.38000499999998</v>
      </c>
      <c r="C7381" s="191">
        <v>385.82998700000002</v>
      </c>
      <c r="D7381" s="191">
        <v>383.64999399999999</v>
      </c>
      <c r="E7381" s="191">
        <v>384.22000100000002</v>
      </c>
      <c r="F7381" s="192">
        <v>384.22000100000002</v>
      </c>
      <c r="G7381" s="191">
        <v>190700000</v>
      </c>
      <c r="H7381" s="194">
        <f t="shared" si="230"/>
        <v>-2.9841295765644454E-3</v>
      </c>
      <c r="I7381" s="193"/>
      <c r="J7381" s="197">
        <v>7379</v>
      </c>
      <c r="K7381" s="234"/>
      <c r="L7381" s="234"/>
      <c r="M7381" s="234"/>
      <c r="N7381" s="234"/>
      <c r="O7381" s="234"/>
      <c r="P7381" s="234"/>
      <c r="Q7381" s="7">
        <v>33438</v>
      </c>
      <c r="R7381" s="234">
        <v>0.40401799999999999</v>
      </c>
      <c r="S7381" s="234">
        <v>0.41294599999999998</v>
      </c>
      <c r="T7381" s="234">
        <v>0.40178599999999998</v>
      </c>
      <c r="U7381" s="234">
        <v>0.41071400000000002</v>
      </c>
      <c r="V7381" s="192">
        <v>0.33730700000000002</v>
      </c>
      <c r="W7381" s="234">
        <v>128419200</v>
      </c>
      <c r="X7381" s="194">
        <f t="shared" si="231"/>
        <v>2.5068528952342767E-2</v>
      </c>
      <c r="Y7381" s="193"/>
      <c r="Z7381" s="197">
        <v>7379</v>
      </c>
    </row>
    <row r="7382" spans="1:26" ht="14.4" x14ac:dyDescent="0.3">
      <c r="A7382" s="7">
        <v>33437</v>
      </c>
      <c r="B7382" s="191">
        <v>381.17999300000002</v>
      </c>
      <c r="C7382" s="191">
        <v>385.36999500000002</v>
      </c>
      <c r="D7382" s="191">
        <v>381.17999300000002</v>
      </c>
      <c r="E7382" s="191">
        <v>385.36999500000002</v>
      </c>
      <c r="F7382" s="192">
        <v>385.36999500000002</v>
      </c>
      <c r="G7382" s="191">
        <v>200930000</v>
      </c>
      <c r="H7382" s="194">
        <f t="shared" si="230"/>
        <v>1.099218761987855E-2</v>
      </c>
      <c r="I7382" s="193"/>
      <c r="J7382" s="197">
        <v>7380</v>
      </c>
      <c r="K7382" s="234"/>
      <c r="L7382" s="234"/>
      <c r="M7382" s="234"/>
      <c r="N7382" s="234"/>
      <c r="O7382" s="234"/>
      <c r="P7382" s="234"/>
      <c r="Q7382" s="7">
        <v>33437</v>
      </c>
      <c r="R7382" s="234">
        <v>0.39285700000000001</v>
      </c>
      <c r="S7382" s="234">
        <v>0.40290199999999998</v>
      </c>
      <c r="T7382" s="234">
        <v>0.38392900000000002</v>
      </c>
      <c r="U7382" s="234">
        <v>0.40067000000000003</v>
      </c>
      <c r="V7382" s="192">
        <v>0.32905800000000002</v>
      </c>
      <c r="W7382" s="234">
        <v>398316800</v>
      </c>
      <c r="X7382" s="194">
        <f t="shared" si="231"/>
        <v>5.5881248736535119E-2</v>
      </c>
      <c r="Y7382" s="193"/>
      <c r="Z7382" s="197">
        <v>7380</v>
      </c>
    </row>
    <row r="7383" spans="1:26" ht="14.4" x14ac:dyDescent="0.3">
      <c r="A7383" s="7">
        <v>33436</v>
      </c>
      <c r="B7383" s="191">
        <v>381.5</v>
      </c>
      <c r="C7383" s="191">
        <v>382.85998499999999</v>
      </c>
      <c r="D7383" s="191">
        <v>381.13000499999998</v>
      </c>
      <c r="E7383" s="191">
        <v>381.17999300000002</v>
      </c>
      <c r="F7383" s="192">
        <v>381.17999300000002</v>
      </c>
      <c r="G7383" s="191">
        <v>195460000</v>
      </c>
      <c r="H7383" s="194">
        <f t="shared" si="230"/>
        <v>-9.4358649553833091E-4</v>
      </c>
      <c r="I7383" s="193"/>
      <c r="J7383" s="197">
        <v>7381</v>
      </c>
      <c r="K7383" s="234"/>
      <c r="L7383" s="234"/>
      <c r="M7383" s="234"/>
      <c r="N7383" s="234"/>
      <c r="O7383" s="234"/>
      <c r="P7383" s="234"/>
      <c r="Q7383" s="7">
        <v>33436</v>
      </c>
      <c r="R7383" s="234">
        <v>0.38839299999999999</v>
      </c>
      <c r="S7383" s="234">
        <v>0.39732099999999998</v>
      </c>
      <c r="T7383" s="234">
        <v>0.37723200000000001</v>
      </c>
      <c r="U7383" s="234">
        <v>0.37946400000000002</v>
      </c>
      <c r="V7383" s="192">
        <v>0.311643</v>
      </c>
      <c r="W7383" s="234">
        <v>208936000</v>
      </c>
      <c r="X7383" s="194">
        <f t="shared" si="231"/>
        <v>-2.8571517631986655E-2</v>
      </c>
      <c r="Y7383" s="193"/>
      <c r="Z7383" s="197">
        <v>7381</v>
      </c>
    </row>
    <row r="7384" spans="1:26" ht="14.4" x14ac:dyDescent="0.3">
      <c r="A7384" s="7">
        <v>33435</v>
      </c>
      <c r="B7384" s="191">
        <v>382.39001500000001</v>
      </c>
      <c r="C7384" s="191">
        <v>382.94000199999999</v>
      </c>
      <c r="D7384" s="191">
        <v>380.79998799999998</v>
      </c>
      <c r="E7384" s="191">
        <v>381.540009</v>
      </c>
      <c r="F7384" s="192">
        <v>381.540009</v>
      </c>
      <c r="G7384" s="191">
        <v>182990000</v>
      </c>
      <c r="H7384" s="194">
        <f t="shared" si="230"/>
        <v>-2.2228770800932331E-3</v>
      </c>
      <c r="I7384" s="193"/>
      <c r="J7384" s="197">
        <v>7382</v>
      </c>
      <c r="K7384" s="234"/>
      <c r="L7384" s="234"/>
      <c r="M7384" s="234"/>
      <c r="N7384" s="234"/>
      <c r="O7384" s="234"/>
      <c r="P7384" s="234"/>
      <c r="Q7384" s="7">
        <v>33435</v>
      </c>
      <c r="R7384" s="234">
        <v>0.40625</v>
      </c>
      <c r="S7384" s="234">
        <v>0.40848200000000001</v>
      </c>
      <c r="T7384" s="234">
        <v>0.38839299999999999</v>
      </c>
      <c r="U7384" s="234">
        <v>0.390625</v>
      </c>
      <c r="V7384" s="192">
        <v>0.32080900000000001</v>
      </c>
      <c r="W7384" s="234">
        <v>222992000</v>
      </c>
      <c r="X7384" s="194">
        <f t="shared" si="231"/>
        <v>-3.8460500957616148E-2</v>
      </c>
      <c r="Y7384" s="193"/>
      <c r="Z7384" s="197">
        <v>7382</v>
      </c>
    </row>
    <row r="7385" spans="1:26" ht="14.4" x14ac:dyDescent="0.3">
      <c r="A7385" s="7">
        <v>33434</v>
      </c>
      <c r="B7385" s="191">
        <v>380.27999899999998</v>
      </c>
      <c r="C7385" s="191">
        <v>383</v>
      </c>
      <c r="D7385" s="191">
        <v>380.23998999999998</v>
      </c>
      <c r="E7385" s="191">
        <v>382.39001500000001</v>
      </c>
      <c r="F7385" s="192">
        <v>382.39001500000001</v>
      </c>
      <c r="G7385" s="191">
        <v>161750000</v>
      </c>
      <c r="H7385" s="194">
        <f t="shared" si="230"/>
        <v>5.6279158448389356E-3</v>
      </c>
      <c r="I7385" s="193"/>
      <c r="J7385" s="197">
        <v>7383</v>
      </c>
      <c r="K7385" s="234"/>
      <c r="L7385" s="234"/>
      <c r="M7385" s="234"/>
      <c r="N7385" s="234"/>
      <c r="O7385" s="234"/>
      <c r="P7385" s="234"/>
      <c r="Q7385" s="7">
        <v>33434</v>
      </c>
      <c r="R7385" s="234">
        <v>0.41741099999999998</v>
      </c>
      <c r="S7385" s="234">
        <v>0.41741099999999998</v>
      </c>
      <c r="T7385" s="234">
        <v>0.40625</v>
      </c>
      <c r="U7385" s="234">
        <v>0.40625</v>
      </c>
      <c r="V7385" s="192">
        <v>0.33364100000000002</v>
      </c>
      <c r="W7385" s="234">
        <v>137984000</v>
      </c>
      <c r="X7385" s="194">
        <f t="shared" si="231"/>
        <v>-2.6738077110443931E-2</v>
      </c>
      <c r="Y7385" s="193"/>
      <c r="Z7385" s="197">
        <v>7383</v>
      </c>
    </row>
    <row r="7386" spans="1:26" ht="14.4" x14ac:dyDescent="0.3">
      <c r="A7386" s="7">
        <v>33431</v>
      </c>
      <c r="B7386" s="191">
        <v>376.97000100000002</v>
      </c>
      <c r="C7386" s="191">
        <v>381.41000400000001</v>
      </c>
      <c r="D7386" s="191">
        <v>375.790009</v>
      </c>
      <c r="E7386" s="191">
        <v>380.25</v>
      </c>
      <c r="F7386" s="192">
        <v>380.25</v>
      </c>
      <c r="G7386" s="191">
        <v>174770000</v>
      </c>
      <c r="H7386" s="194">
        <f t="shared" si="230"/>
        <v>8.7009549600737986E-3</v>
      </c>
      <c r="I7386" s="193"/>
      <c r="J7386" s="197">
        <v>7384</v>
      </c>
      <c r="K7386" s="234"/>
      <c r="L7386" s="234"/>
      <c r="M7386" s="234"/>
      <c r="N7386" s="234"/>
      <c r="O7386" s="234"/>
      <c r="P7386" s="234"/>
      <c r="Q7386" s="7">
        <v>33431</v>
      </c>
      <c r="R7386" s="234">
        <v>0.421875</v>
      </c>
      <c r="S7386" s="234">
        <v>0.421875</v>
      </c>
      <c r="T7386" s="234">
        <v>0.41294599999999998</v>
      </c>
      <c r="U7386" s="234">
        <v>0.41741099999999998</v>
      </c>
      <c r="V7386" s="192">
        <v>0.34280699999999997</v>
      </c>
      <c r="W7386" s="234">
        <v>132753600</v>
      </c>
      <c r="X7386" s="194">
        <f t="shared" si="231"/>
        <v>0</v>
      </c>
      <c r="Y7386" s="193"/>
      <c r="Z7386" s="197">
        <v>7384</v>
      </c>
    </row>
    <row r="7387" spans="1:26" ht="14.4" x14ac:dyDescent="0.3">
      <c r="A7387" s="7">
        <v>33430</v>
      </c>
      <c r="B7387" s="191">
        <v>375.73001099999999</v>
      </c>
      <c r="C7387" s="191">
        <v>377.67999300000002</v>
      </c>
      <c r="D7387" s="191">
        <v>375.51001000000002</v>
      </c>
      <c r="E7387" s="191">
        <v>376.97000100000002</v>
      </c>
      <c r="F7387" s="192">
        <v>376.97000100000002</v>
      </c>
      <c r="G7387" s="191">
        <v>157930000</v>
      </c>
      <c r="H7387" s="194">
        <f t="shared" si="230"/>
        <v>3.2735695766640312E-3</v>
      </c>
      <c r="I7387" s="193"/>
      <c r="J7387" s="197">
        <v>7385</v>
      </c>
      <c r="K7387" s="234"/>
      <c r="L7387" s="234"/>
      <c r="M7387" s="234"/>
      <c r="N7387" s="234"/>
      <c r="O7387" s="234"/>
      <c r="P7387" s="234"/>
      <c r="Q7387" s="7">
        <v>33430</v>
      </c>
      <c r="R7387" s="234">
        <v>0.41964299999999999</v>
      </c>
      <c r="S7387" s="234">
        <v>0.421875</v>
      </c>
      <c r="T7387" s="234">
        <v>0.41071400000000002</v>
      </c>
      <c r="U7387" s="234">
        <v>0.41741099999999998</v>
      </c>
      <c r="V7387" s="192">
        <v>0.34280699999999997</v>
      </c>
      <c r="W7387" s="234">
        <v>145913600</v>
      </c>
      <c r="X7387" s="194">
        <f t="shared" si="231"/>
        <v>-1.0580911066663212E-2</v>
      </c>
      <c r="Y7387" s="193"/>
      <c r="Z7387" s="197">
        <v>7385</v>
      </c>
    </row>
    <row r="7388" spans="1:26" ht="14.4" x14ac:dyDescent="0.3">
      <c r="A7388" s="7">
        <v>33429</v>
      </c>
      <c r="B7388" s="191">
        <v>376.10998499999999</v>
      </c>
      <c r="C7388" s="191">
        <v>380.35000600000001</v>
      </c>
      <c r="D7388" s="191">
        <v>375.20001200000002</v>
      </c>
      <c r="E7388" s="191">
        <v>375.73998999999998</v>
      </c>
      <c r="F7388" s="192">
        <v>375.73998999999998</v>
      </c>
      <c r="G7388" s="191">
        <v>178290000</v>
      </c>
      <c r="H7388" s="194">
        <f t="shared" si="230"/>
        <v>-9.8374149784940471E-4</v>
      </c>
      <c r="I7388" s="193"/>
      <c r="J7388" s="197">
        <v>7386</v>
      </c>
      <c r="K7388" s="234"/>
      <c r="L7388" s="234"/>
      <c r="M7388" s="234"/>
      <c r="N7388" s="234"/>
      <c r="O7388" s="234"/>
      <c r="P7388" s="234"/>
      <c r="Q7388" s="7">
        <v>33429</v>
      </c>
      <c r="R7388" s="234">
        <v>0.42410700000000001</v>
      </c>
      <c r="S7388" s="234">
        <v>0.43080400000000002</v>
      </c>
      <c r="T7388" s="234">
        <v>0.41741099999999998</v>
      </c>
      <c r="U7388" s="234">
        <v>0.421875</v>
      </c>
      <c r="V7388" s="192">
        <v>0.34647299999999998</v>
      </c>
      <c r="W7388" s="234">
        <v>156576000</v>
      </c>
      <c r="X7388" s="194">
        <f t="shared" si="231"/>
        <v>8.0006284129952743E-3</v>
      </c>
      <c r="Y7388" s="193"/>
      <c r="Z7388" s="197">
        <v>7386</v>
      </c>
    </row>
    <row r="7389" spans="1:26" ht="14.4" x14ac:dyDescent="0.3">
      <c r="A7389" s="7">
        <v>33428</v>
      </c>
      <c r="B7389" s="191">
        <v>377.94000199999999</v>
      </c>
      <c r="C7389" s="191">
        <v>378.57998700000002</v>
      </c>
      <c r="D7389" s="191">
        <v>375.36999500000002</v>
      </c>
      <c r="E7389" s="191">
        <v>376.10998499999999</v>
      </c>
      <c r="F7389" s="192">
        <v>376.10998499999999</v>
      </c>
      <c r="G7389" s="191">
        <v>151820000</v>
      </c>
      <c r="H7389" s="194">
        <f t="shared" si="230"/>
        <v>-4.8420833738578384E-3</v>
      </c>
      <c r="I7389" s="193"/>
      <c r="J7389" s="197">
        <v>7387</v>
      </c>
      <c r="K7389" s="234"/>
      <c r="L7389" s="234"/>
      <c r="M7389" s="234"/>
      <c r="N7389" s="234"/>
      <c r="O7389" s="234"/>
      <c r="P7389" s="234"/>
      <c r="Q7389" s="7">
        <v>33428</v>
      </c>
      <c r="R7389" s="234">
        <v>0.421875</v>
      </c>
      <c r="S7389" s="234">
        <v>0.43080400000000002</v>
      </c>
      <c r="T7389" s="234">
        <v>0.41517900000000002</v>
      </c>
      <c r="U7389" s="234">
        <v>0.41852699999999998</v>
      </c>
      <c r="V7389" s="192">
        <v>0.343723</v>
      </c>
      <c r="W7389" s="234">
        <v>226441600</v>
      </c>
      <c r="X7389" s="194">
        <f t="shared" si="231"/>
        <v>2.6720574550695522E-3</v>
      </c>
      <c r="Y7389" s="193"/>
      <c r="Z7389" s="197">
        <v>7387</v>
      </c>
    </row>
    <row r="7390" spans="1:26" ht="14.4" x14ac:dyDescent="0.3">
      <c r="A7390" s="7">
        <v>33427</v>
      </c>
      <c r="B7390" s="191">
        <v>374.08999599999999</v>
      </c>
      <c r="C7390" s="191">
        <v>377.94000199999999</v>
      </c>
      <c r="D7390" s="191">
        <v>370.92001299999998</v>
      </c>
      <c r="E7390" s="191">
        <v>377.94000199999999</v>
      </c>
      <c r="F7390" s="192">
        <v>377.94000199999999</v>
      </c>
      <c r="G7390" s="191">
        <v>138330000</v>
      </c>
      <c r="H7390" s="194">
        <f t="shared" si="230"/>
        <v>1.0318688874419725E-2</v>
      </c>
      <c r="I7390" s="193"/>
      <c r="J7390" s="197">
        <v>7388</v>
      </c>
      <c r="K7390" s="234"/>
      <c r="L7390" s="234"/>
      <c r="M7390" s="234"/>
      <c r="N7390" s="234"/>
      <c r="O7390" s="234"/>
      <c r="P7390" s="234"/>
      <c r="Q7390" s="7">
        <v>33427</v>
      </c>
      <c r="R7390" s="234">
        <v>0.40401799999999999</v>
      </c>
      <c r="S7390" s="234">
        <v>0.421875</v>
      </c>
      <c r="T7390" s="234">
        <v>0.40178599999999998</v>
      </c>
      <c r="U7390" s="234">
        <v>0.41741099999999998</v>
      </c>
      <c r="V7390" s="192">
        <v>0.34280699999999997</v>
      </c>
      <c r="W7390" s="234">
        <v>307081600</v>
      </c>
      <c r="X7390" s="194">
        <f t="shared" si="231"/>
        <v>2.4659475067028876E-2</v>
      </c>
      <c r="Y7390" s="193"/>
      <c r="Z7390" s="197">
        <v>7388</v>
      </c>
    </row>
    <row r="7391" spans="1:26" ht="14.4" x14ac:dyDescent="0.3">
      <c r="A7391" s="7">
        <v>33424</v>
      </c>
      <c r="B7391" s="191">
        <v>373.33999599999999</v>
      </c>
      <c r="C7391" s="191">
        <v>375.51001000000002</v>
      </c>
      <c r="D7391" s="191">
        <v>372.17001299999998</v>
      </c>
      <c r="E7391" s="191">
        <v>374.07998700000002</v>
      </c>
      <c r="F7391" s="192">
        <v>374.07998700000002</v>
      </c>
      <c r="G7391" s="191">
        <v>69910000</v>
      </c>
      <c r="H7391" s="194">
        <f t="shared" si="230"/>
        <v>2.0089465784059826E-3</v>
      </c>
      <c r="I7391" s="193"/>
      <c r="J7391" s="197">
        <v>7389</v>
      </c>
      <c r="K7391" s="234"/>
      <c r="L7391" s="234"/>
      <c r="M7391" s="234"/>
      <c r="N7391" s="234"/>
      <c r="O7391" s="234"/>
      <c r="P7391" s="234"/>
      <c r="Q7391" s="7">
        <v>33424</v>
      </c>
      <c r="R7391" s="234">
        <v>0.38392900000000002</v>
      </c>
      <c r="S7391" s="234">
        <v>0.41071400000000002</v>
      </c>
      <c r="T7391" s="234">
        <v>0.38169599999999998</v>
      </c>
      <c r="U7391" s="234">
        <v>0.40736600000000001</v>
      </c>
      <c r="V7391" s="192">
        <v>0.33455699999999999</v>
      </c>
      <c r="W7391" s="234">
        <v>331553600</v>
      </c>
      <c r="X7391" s="194">
        <f t="shared" si="231"/>
        <v>5.7971381136848812E-2</v>
      </c>
      <c r="Y7391" s="193"/>
      <c r="Z7391" s="197">
        <v>7389</v>
      </c>
    </row>
    <row r="7392" spans="1:26" ht="14.4" x14ac:dyDescent="0.3">
      <c r="A7392" s="7">
        <v>33422</v>
      </c>
      <c r="B7392" s="191">
        <v>377.47000100000002</v>
      </c>
      <c r="C7392" s="191">
        <v>377.47000100000002</v>
      </c>
      <c r="D7392" s="191">
        <v>372.07998700000002</v>
      </c>
      <c r="E7392" s="191">
        <v>373.32998700000002</v>
      </c>
      <c r="F7392" s="192">
        <v>373.32998700000002</v>
      </c>
      <c r="G7392" s="191">
        <v>140580000</v>
      </c>
      <c r="H7392" s="194">
        <f t="shared" si="230"/>
        <v>-1.0967796087191596E-2</v>
      </c>
      <c r="I7392" s="193"/>
      <c r="J7392" s="197">
        <v>7390</v>
      </c>
      <c r="K7392" s="234"/>
      <c r="L7392" s="234"/>
      <c r="M7392" s="234"/>
      <c r="N7392" s="234"/>
      <c r="O7392" s="234"/>
      <c r="P7392" s="234"/>
      <c r="Q7392" s="7">
        <v>33422</v>
      </c>
      <c r="R7392" s="234">
        <v>0.37723200000000001</v>
      </c>
      <c r="S7392" s="234">
        <v>0.38839299999999999</v>
      </c>
      <c r="T7392" s="234">
        <v>0.37276799999999999</v>
      </c>
      <c r="U7392" s="234">
        <v>0.38504500000000003</v>
      </c>
      <c r="V7392" s="192">
        <v>0.31622499999999998</v>
      </c>
      <c r="W7392" s="234">
        <v>310374400</v>
      </c>
      <c r="X7392" s="194">
        <f t="shared" si="231"/>
        <v>2.070953393865245E-2</v>
      </c>
      <c r="Y7392" s="193"/>
      <c r="Z7392" s="197">
        <v>7390</v>
      </c>
    </row>
    <row r="7393" spans="1:26" ht="14.4" x14ac:dyDescent="0.3">
      <c r="A7393" s="7">
        <v>33421</v>
      </c>
      <c r="B7393" s="191">
        <v>377.92001299999998</v>
      </c>
      <c r="C7393" s="191">
        <v>377.92999300000002</v>
      </c>
      <c r="D7393" s="191">
        <v>376.61999500000002</v>
      </c>
      <c r="E7393" s="191">
        <v>377.47000100000002</v>
      </c>
      <c r="F7393" s="192">
        <v>377.47000100000002</v>
      </c>
      <c r="G7393" s="191">
        <v>157290000</v>
      </c>
      <c r="H7393" s="194">
        <f t="shared" si="230"/>
        <v>-1.1907599082347576E-3</v>
      </c>
      <c r="I7393" s="193"/>
      <c r="J7393" s="197">
        <v>7391</v>
      </c>
      <c r="K7393" s="234"/>
      <c r="L7393" s="234"/>
      <c r="M7393" s="234"/>
      <c r="N7393" s="234"/>
      <c r="O7393" s="234"/>
      <c r="P7393" s="234"/>
      <c r="Q7393" s="7">
        <v>33421</v>
      </c>
      <c r="R7393" s="234">
        <v>0.37723200000000001</v>
      </c>
      <c r="S7393" s="234">
        <v>0.38169599999999998</v>
      </c>
      <c r="T7393" s="234">
        <v>0.37276799999999999</v>
      </c>
      <c r="U7393" s="234">
        <v>0.37723200000000001</v>
      </c>
      <c r="V7393" s="192">
        <v>0.309809</v>
      </c>
      <c r="W7393" s="234">
        <v>120142400</v>
      </c>
      <c r="X7393" s="194">
        <f t="shared" si="231"/>
        <v>-5.8849388563195779E-3</v>
      </c>
      <c r="Y7393" s="193"/>
      <c r="Z7393" s="197">
        <v>7391</v>
      </c>
    </row>
    <row r="7394" spans="1:26" ht="14.4" x14ac:dyDescent="0.3">
      <c r="A7394" s="7">
        <v>33420</v>
      </c>
      <c r="B7394" s="191">
        <v>371.17999300000002</v>
      </c>
      <c r="C7394" s="191">
        <v>377.92001299999998</v>
      </c>
      <c r="D7394" s="191">
        <v>371.17999300000002</v>
      </c>
      <c r="E7394" s="191">
        <v>377.92001299999998</v>
      </c>
      <c r="F7394" s="192">
        <v>377.92001299999998</v>
      </c>
      <c r="G7394" s="191">
        <v>167480000</v>
      </c>
      <c r="H7394" s="194">
        <f t="shared" si="230"/>
        <v>1.8213193574596383E-2</v>
      </c>
      <c r="I7394" s="193"/>
      <c r="J7394" s="197">
        <v>7392</v>
      </c>
      <c r="K7394" s="234"/>
      <c r="L7394" s="234"/>
      <c r="M7394" s="234"/>
      <c r="N7394" s="234"/>
      <c r="O7394" s="234"/>
      <c r="P7394" s="234"/>
      <c r="Q7394" s="7">
        <v>33420</v>
      </c>
      <c r="R7394" s="234">
        <v>0.37723200000000001</v>
      </c>
      <c r="S7394" s="234">
        <v>0.38392900000000002</v>
      </c>
      <c r="T7394" s="234">
        <v>0.37276799999999999</v>
      </c>
      <c r="U7394" s="234">
        <v>0.37946400000000002</v>
      </c>
      <c r="V7394" s="192">
        <v>0.311643</v>
      </c>
      <c r="W7394" s="234">
        <v>194824000</v>
      </c>
      <c r="X7394" s="194">
        <f t="shared" si="231"/>
        <v>2.4097137787124898E-2</v>
      </c>
      <c r="Y7394" s="193"/>
      <c r="Z7394" s="197">
        <v>7392</v>
      </c>
    </row>
    <row r="7395" spans="1:26" ht="14.4" x14ac:dyDescent="0.3">
      <c r="A7395" s="7">
        <v>33417</v>
      </c>
      <c r="B7395" s="191">
        <v>374.39999399999999</v>
      </c>
      <c r="C7395" s="191">
        <v>374.39999399999999</v>
      </c>
      <c r="D7395" s="191">
        <v>367.98001099999999</v>
      </c>
      <c r="E7395" s="191">
        <v>371.16000400000001</v>
      </c>
      <c r="F7395" s="192">
        <v>371.16000400000001</v>
      </c>
      <c r="G7395" s="191">
        <v>163770000</v>
      </c>
      <c r="H7395" s="194">
        <f t="shared" si="230"/>
        <v>-8.6538195831273902E-3</v>
      </c>
      <c r="I7395" s="193"/>
      <c r="J7395" s="197">
        <v>7393</v>
      </c>
      <c r="K7395" s="234"/>
      <c r="L7395" s="234"/>
      <c r="M7395" s="234"/>
      <c r="N7395" s="234"/>
      <c r="O7395" s="234"/>
      <c r="P7395" s="234"/>
      <c r="Q7395" s="7">
        <v>33417</v>
      </c>
      <c r="R7395" s="234">
        <v>0.37723200000000001</v>
      </c>
      <c r="S7395" s="234">
        <v>0.37946400000000002</v>
      </c>
      <c r="T7395" s="234">
        <v>0.359375</v>
      </c>
      <c r="U7395" s="234">
        <v>0.37053599999999998</v>
      </c>
      <c r="V7395" s="192">
        <v>0.30431000000000002</v>
      </c>
      <c r="W7395" s="234">
        <v>226643200</v>
      </c>
      <c r="X7395" s="194">
        <f t="shared" si="231"/>
        <v>-2.3530129025840396E-2</v>
      </c>
      <c r="Y7395" s="193"/>
      <c r="Z7395" s="197">
        <v>7393</v>
      </c>
    </row>
    <row r="7396" spans="1:26" ht="14.4" x14ac:dyDescent="0.3">
      <c r="A7396" s="7">
        <v>33416</v>
      </c>
      <c r="B7396" s="191">
        <v>371.58999599999999</v>
      </c>
      <c r="C7396" s="191">
        <v>374.39999399999999</v>
      </c>
      <c r="D7396" s="191">
        <v>371.58999599999999</v>
      </c>
      <c r="E7396" s="191">
        <v>374.39999399999999</v>
      </c>
      <c r="F7396" s="192">
        <v>374.39999399999999</v>
      </c>
      <c r="G7396" s="191">
        <v>163080000</v>
      </c>
      <c r="H7396" s="194">
        <f t="shared" si="230"/>
        <v>7.5620927103753552E-3</v>
      </c>
      <c r="I7396" s="193"/>
      <c r="J7396" s="197">
        <v>7394</v>
      </c>
      <c r="K7396" s="234"/>
      <c r="L7396" s="234"/>
      <c r="M7396" s="234"/>
      <c r="N7396" s="234"/>
      <c r="O7396" s="234"/>
      <c r="P7396" s="234"/>
      <c r="Q7396" s="7">
        <v>33416</v>
      </c>
      <c r="R7396" s="234">
        <v>0.37946400000000002</v>
      </c>
      <c r="S7396" s="234">
        <v>0.38169599999999998</v>
      </c>
      <c r="T7396" s="234">
        <v>0.37276799999999999</v>
      </c>
      <c r="U7396" s="234">
        <v>0.37946400000000002</v>
      </c>
      <c r="V7396" s="192">
        <v>0.311643</v>
      </c>
      <c r="W7396" s="234">
        <v>151200000</v>
      </c>
      <c r="X7396" s="194">
        <f t="shared" si="231"/>
        <v>-1.1626690008848471E-2</v>
      </c>
      <c r="Y7396" s="193"/>
      <c r="Z7396" s="197">
        <v>7394</v>
      </c>
    </row>
    <row r="7397" spans="1:26" ht="14.4" x14ac:dyDescent="0.3">
      <c r="A7397" s="7">
        <v>33415</v>
      </c>
      <c r="B7397" s="191">
        <v>370.64999399999999</v>
      </c>
      <c r="C7397" s="191">
        <v>372.73001099999999</v>
      </c>
      <c r="D7397" s="191">
        <v>368.33999599999999</v>
      </c>
      <c r="E7397" s="191">
        <v>371.58999599999999</v>
      </c>
      <c r="F7397" s="192">
        <v>371.58999599999999</v>
      </c>
      <c r="G7397" s="191">
        <v>187170000</v>
      </c>
      <c r="H7397" s="194">
        <f t="shared" si="230"/>
        <v>2.5360906926117275E-3</v>
      </c>
      <c r="I7397" s="193"/>
      <c r="J7397" s="197">
        <v>7395</v>
      </c>
      <c r="K7397" s="234"/>
      <c r="L7397" s="234"/>
      <c r="M7397" s="234"/>
      <c r="N7397" s="234"/>
      <c r="O7397" s="234"/>
      <c r="P7397" s="234"/>
      <c r="Q7397" s="7">
        <v>33415</v>
      </c>
      <c r="R7397" s="234">
        <v>0.38169599999999998</v>
      </c>
      <c r="S7397" s="234">
        <v>0.38839299999999999</v>
      </c>
      <c r="T7397" s="234">
        <v>0.37723200000000001</v>
      </c>
      <c r="U7397" s="234">
        <v>0.38392900000000002</v>
      </c>
      <c r="V7397" s="192">
        <v>0.31530900000000001</v>
      </c>
      <c r="W7397" s="234">
        <v>250443200</v>
      </c>
      <c r="X7397" s="194">
        <f t="shared" si="231"/>
        <v>1.4749328990815071E-2</v>
      </c>
      <c r="Y7397" s="193"/>
      <c r="Z7397" s="197">
        <v>7395</v>
      </c>
    </row>
    <row r="7398" spans="1:26" ht="14.4" x14ac:dyDescent="0.3">
      <c r="A7398" s="7">
        <v>33414</v>
      </c>
      <c r="B7398" s="191">
        <v>370.94000199999999</v>
      </c>
      <c r="C7398" s="191">
        <v>372.61999500000002</v>
      </c>
      <c r="D7398" s="191">
        <v>369.55999800000001</v>
      </c>
      <c r="E7398" s="191">
        <v>370.64999399999999</v>
      </c>
      <c r="F7398" s="192">
        <v>370.64999399999999</v>
      </c>
      <c r="G7398" s="191">
        <v>155710000</v>
      </c>
      <c r="H7398" s="194">
        <f t="shared" si="230"/>
        <v>-7.8181915791330657E-4</v>
      </c>
      <c r="I7398" s="193"/>
      <c r="J7398" s="197">
        <v>7396</v>
      </c>
      <c r="K7398" s="234"/>
      <c r="L7398" s="234"/>
      <c r="M7398" s="234"/>
      <c r="N7398" s="234"/>
      <c r="O7398" s="234"/>
      <c r="P7398" s="234"/>
      <c r="Q7398" s="7">
        <v>33414</v>
      </c>
      <c r="R7398" s="234">
        <v>0.375</v>
      </c>
      <c r="S7398" s="234">
        <v>0.38392900000000002</v>
      </c>
      <c r="T7398" s="234">
        <v>0.37276799999999999</v>
      </c>
      <c r="U7398" s="234">
        <v>0.37834800000000002</v>
      </c>
      <c r="V7398" s="192">
        <v>0.310726</v>
      </c>
      <c r="W7398" s="234">
        <v>227920000</v>
      </c>
      <c r="X7398" s="194">
        <f t="shared" si="231"/>
        <v>1.4970128338717539E-2</v>
      </c>
      <c r="Y7398" s="193"/>
      <c r="Z7398" s="197">
        <v>7396</v>
      </c>
    </row>
    <row r="7399" spans="1:26" ht="14.4" x14ac:dyDescent="0.3">
      <c r="A7399" s="7">
        <v>33413</v>
      </c>
      <c r="B7399" s="191">
        <v>377.73998999999998</v>
      </c>
      <c r="C7399" s="191">
        <v>377.73998999999998</v>
      </c>
      <c r="D7399" s="191">
        <v>370.73001099999999</v>
      </c>
      <c r="E7399" s="191">
        <v>370.94000199999999</v>
      </c>
      <c r="F7399" s="192">
        <v>370.94000199999999</v>
      </c>
      <c r="G7399" s="191">
        <v>137940000</v>
      </c>
      <c r="H7399" s="194">
        <f t="shared" si="230"/>
        <v>-1.8027790866975531E-2</v>
      </c>
      <c r="I7399" s="193"/>
      <c r="J7399" s="197">
        <v>7397</v>
      </c>
      <c r="K7399" s="234"/>
      <c r="L7399" s="234"/>
      <c r="M7399" s="234"/>
      <c r="N7399" s="234"/>
      <c r="O7399" s="234"/>
      <c r="P7399" s="234"/>
      <c r="Q7399" s="7">
        <v>33413</v>
      </c>
      <c r="R7399" s="234">
        <v>0.37276799999999999</v>
      </c>
      <c r="S7399" s="234">
        <v>0.37723200000000001</v>
      </c>
      <c r="T7399" s="234">
        <v>0.36830400000000002</v>
      </c>
      <c r="U7399" s="234">
        <v>0.37276799999999999</v>
      </c>
      <c r="V7399" s="192">
        <v>0.306143</v>
      </c>
      <c r="W7399" s="234">
        <v>207984000</v>
      </c>
      <c r="X7399" s="194">
        <f t="shared" si="231"/>
        <v>-5.9517624749981452E-3</v>
      </c>
      <c r="Y7399" s="193"/>
      <c r="Z7399" s="197">
        <v>7397</v>
      </c>
    </row>
    <row r="7400" spans="1:26" ht="14.4" x14ac:dyDescent="0.3">
      <c r="A7400" s="7">
        <v>33410</v>
      </c>
      <c r="B7400" s="191">
        <v>375.42001299999998</v>
      </c>
      <c r="C7400" s="191">
        <v>377.75</v>
      </c>
      <c r="D7400" s="191">
        <v>375.32998700000002</v>
      </c>
      <c r="E7400" s="191">
        <v>377.75</v>
      </c>
      <c r="F7400" s="192">
        <v>377.75</v>
      </c>
      <c r="G7400" s="191">
        <v>193310000</v>
      </c>
      <c r="H7400" s="194">
        <f t="shared" si="230"/>
        <v>6.2063473424897493E-3</v>
      </c>
      <c r="I7400" s="193"/>
      <c r="J7400" s="197">
        <v>7398</v>
      </c>
      <c r="K7400" s="234"/>
      <c r="L7400" s="234"/>
      <c r="M7400" s="234"/>
      <c r="N7400" s="234"/>
      <c r="O7400" s="234"/>
      <c r="P7400" s="234"/>
      <c r="Q7400" s="7">
        <v>33410</v>
      </c>
      <c r="R7400" s="234">
        <v>0.375</v>
      </c>
      <c r="S7400" s="234">
        <v>0.37946400000000002</v>
      </c>
      <c r="T7400" s="234">
        <v>0.37276799999999999</v>
      </c>
      <c r="U7400" s="234">
        <v>0.375</v>
      </c>
      <c r="V7400" s="192">
        <v>0.30797600000000003</v>
      </c>
      <c r="W7400" s="234">
        <v>206012800</v>
      </c>
      <c r="X7400" s="194">
        <f t="shared" si="231"/>
        <v>0</v>
      </c>
      <c r="Y7400" s="193"/>
      <c r="Z7400" s="197">
        <v>7398</v>
      </c>
    </row>
    <row r="7401" spans="1:26" ht="14.4" x14ac:dyDescent="0.3">
      <c r="A7401" s="7">
        <v>33409</v>
      </c>
      <c r="B7401" s="191">
        <v>375.08999599999999</v>
      </c>
      <c r="C7401" s="191">
        <v>376.290009</v>
      </c>
      <c r="D7401" s="191">
        <v>373.86999500000002</v>
      </c>
      <c r="E7401" s="191">
        <v>375.42001299999998</v>
      </c>
      <c r="F7401" s="192">
        <v>375.42001299999998</v>
      </c>
      <c r="G7401" s="191">
        <v>163980000</v>
      </c>
      <c r="H7401" s="194">
        <f t="shared" si="230"/>
        <v>8.7983418251442254E-4</v>
      </c>
      <c r="I7401" s="193"/>
      <c r="J7401" s="197">
        <v>7399</v>
      </c>
      <c r="K7401" s="234"/>
      <c r="L7401" s="234"/>
      <c r="M7401" s="234"/>
      <c r="N7401" s="234"/>
      <c r="O7401" s="234"/>
      <c r="P7401" s="234"/>
      <c r="Q7401" s="7">
        <v>33409</v>
      </c>
      <c r="R7401" s="234">
        <v>0.36830400000000002</v>
      </c>
      <c r="S7401" s="234">
        <v>0.375</v>
      </c>
      <c r="T7401" s="234">
        <v>0.36383900000000002</v>
      </c>
      <c r="U7401" s="234">
        <v>0.375</v>
      </c>
      <c r="V7401" s="192">
        <v>0.30797600000000003</v>
      </c>
      <c r="W7401" s="234">
        <v>144043200</v>
      </c>
      <c r="X7401" s="194">
        <f t="shared" si="231"/>
        <v>5.9873980460112726E-3</v>
      </c>
      <c r="Y7401" s="193"/>
      <c r="Z7401" s="197">
        <v>7399</v>
      </c>
    </row>
    <row r="7402" spans="1:26" ht="14.4" x14ac:dyDescent="0.3">
      <c r="A7402" s="7">
        <v>33408</v>
      </c>
      <c r="B7402" s="191">
        <v>378.57000699999998</v>
      </c>
      <c r="C7402" s="191">
        <v>378.57000699999998</v>
      </c>
      <c r="D7402" s="191">
        <v>374.35998499999999</v>
      </c>
      <c r="E7402" s="191">
        <v>375.08999599999999</v>
      </c>
      <c r="F7402" s="192">
        <v>375.08999599999999</v>
      </c>
      <c r="G7402" s="191">
        <v>156440000</v>
      </c>
      <c r="H7402" s="194">
        <f t="shared" si="230"/>
        <v>-9.2448295966066681E-3</v>
      </c>
      <c r="I7402" s="193"/>
      <c r="J7402" s="197">
        <v>7400</v>
      </c>
      <c r="K7402" s="234"/>
      <c r="L7402" s="234"/>
      <c r="M7402" s="234"/>
      <c r="N7402" s="234"/>
      <c r="O7402" s="234"/>
      <c r="P7402" s="234"/>
      <c r="Q7402" s="7">
        <v>33408</v>
      </c>
      <c r="R7402" s="234">
        <v>0.37276799999999999</v>
      </c>
      <c r="S7402" s="234">
        <v>0.37723200000000001</v>
      </c>
      <c r="T7402" s="234">
        <v>0.36830400000000002</v>
      </c>
      <c r="U7402" s="234">
        <v>0.37276799999999999</v>
      </c>
      <c r="V7402" s="192">
        <v>0.306143</v>
      </c>
      <c r="W7402" s="234">
        <v>178942400</v>
      </c>
      <c r="X7402" s="194">
        <f t="shared" si="231"/>
        <v>-8.9027592078809656E-3</v>
      </c>
      <c r="Y7402" s="193"/>
      <c r="Z7402" s="197">
        <v>7400</v>
      </c>
    </row>
    <row r="7403" spans="1:26" ht="14.4" x14ac:dyDescent="0.3">
      <c r="A7403" s="7">
        <v>33407</v>
      </c>
      <c r="B7403" s="191">
        <v>380.13000499999998</v>
      </c>
      <c r="C7403" s="191">
        <v>381.82998700000002</v>
      </c>
      <c r="D7403" s="191">
        <v>377.98998999999998</v>
      </c>
      <c r="E7403" s="191">
        <v>378.58999599999999</v>
      </c>
      <c r="F7403" s="192">
        <v>378.58999599999999</v>
      </c>
      <c r="G7403" s="191">
        <v>155200000</v>
      </c>
      <c r="H7403" s="194">
        <f t="shared" si="230"/>
        <v>-4.051269249319053E-3</v>
      </c>
      <c r="I7403" s="193"/>
      <c r="J7403" s="197">
        <v>7401</v>
      </c>
      <c r="K7403" s="234"/>
      <c r="L7403" s="234"/>
      <c r="M7403" s="234"/>
      <c r="N7403" s="234"/>
      <c r="O7403" s="234"/>
      <c r="P7403" s="234"/>
      <c r="Q7403" s="7">
        <v>33407</v>
      </c>
      <c r="R7403" s="234">
        <v>0.37723200000000001</v>
      </c>
      <c r="S7403" s="234">
        <v>0.38616099999999998</v>
      </c>
      <c r="T7403" s="234">
        <v>0.37053599999999998</v>
      </c>
      <c r="U7403" s="234">
        <v>0.37611600000000001</v>
      </c>
      <c r="V7403" s="192">
        <v>0.30889299999999997</v>
      </c>
      <c r="W7403" s="234">
        <v>244686400</v>
      </c>
      <c r="X7403" s="194">
        <f t="shared" si="231"/>
        <v>2.9775047406289633E-3</v>
      </c>
      <c r="Y7403" s="193"/>
      <c r="Z7403" s="197">
        <v>7401</v>
      </c>
    </row>
    <row r="7404" spans="1:26" ht="14.4" x14ac:dyDescent="0.3">
      <c r="A7404" s="7">
        <v>33406</v>
      </c>
      <c r="B7404" s="191">
        <v>382.29998799999998</v>
      </c>
      <c r="C7404" s="191">
        <v>382.30999800000001</v>
      </c>
      <c r="D7404" s="191">
        <v>380.13000499999998</v>
      </c>
      <c r="E7404" s="191">
        <v>380.13000499999998</v>
      </c>
      <c r="F7404" s="192">
        <v>380.13000499999998</v>
      </c>
      <c r="G7404" s="191">
        <v>134230000</v>
      </c>
      <c r="H7404" s="194">
        <f t="shared" si="230"/>
        <v>-5.6501712028786365E-3</v>
      </c>
      <c r="I7404" s="193"/>
      <c r="J7404" s="197">
        <v>7402</v>
      </c>
      <c r="K7404" s="234"/>
      <c r="L7404" s="234"/>
      <c r="M7404" s="234"/>
      <c r="N7404" s="234"/>
      <c r="O7404" s="234"/>
      <c r="P7404" s="234"/>
      <c r="Q7404" s="7">
        <v>33406</v>
      </c>
      <c r="R7404" s="234">
        <v>0.36607099999999998</v>
      </c>
      <c r="S7404" s="234">
        <v>0.37723200000000001</v>
      </c>
      <c r="T7404" s="234">
        <v>0.36607099999999998</v>
      </c>
      <c r="U7404" s="234">
        <v>0.375</v>
      </c>
      <c r="V7404" s="192">
        <v>0.30797600000000003</v>
      </c>
      <c r="W7404" s="234">
        <v>166600000</v>
      </c>
      <c r="X7404" s="194">
        <f t="shared" si="231"/>
        <v>2.1276031303886566E-2</v>
      </c>
      <c r="Y7404" s="193"/>
      <c r="Z7404" s="197">
        <v>7402</v>
      </c>
    </row>
    <row r="7405" spans="1:26" ht="14.4" x14ac:dyDescent="0.3">
      <c r="A7405" s="7">
        <v>33403</v>
      </c>
      <c r="B7405" s="191">
        <v>377.63000499999998</v>
      </c>
      <c r="C7405" s="191">
        <v>382.29998799999998</v>
      </c>
      <c r="D7405" s="191">
        <v>377.63000499999998</v>
      </c>
      <c r="E7405" s="191">
        <v>382.290009</v>
      </c>
      <c r="F7405" s="192">
        <v>382.290009</v>
      </c>
      <c r="G7405" s="191">
        <v>167950000</v>
      </c>
      <c r="H7405" s="194">
        <f t="shared" si="230"/>
        <v>1.2340131711726708E-2</v>
      </c>
      <c r="I7405" s="193"/>
      <c r="J7405" s="197">
        <v>7403</v>
      </c>
      <c r="K7405" s="234"/>
      <c r="L7405" s="234"/>
      <c r="M7405" s="234"/>
      <c r="N7405" s="234"/>
      <c r="O7405" s="234"/>
      <c r="P7405" s="234"/>
      <c r="Q7405" s="7">
        <v>33403</v>
      </c>
      <c r="R7405" s="234">
        <v>0.38169599999999998</v>
      </c>
      <c r="S7405" s="234">
        <v>0.38169599999999998</v>
      </c>
      <c r="T7405" s="234">
        <v>0.36383900000000002</v>
      </c>
      <c r="U7405" s="234">
        <v>0.36718800000000001</v>
      </c>
      <c r="V7405" s="192">
        <v>0.30155999999999999</v>
      </c>
      <c r="W7405" s="234">
        <v>225288000</v>
      </c>
      <c r="X7405" s="194">
        <f t="shared" si="231"/>
        <v>-2.3739612098687829E-2</v>
      </c>
      <c r="Y7405" s="193"/>
      <c r="Z7405" s="197">
        <v>7403</v>
      </c>
    </row>
    <row r="7406" spans="1:26" ht="14.4" x14ac:dyDescent="0.3">
      <c r="A7406" s="7">
        <v>33402</v>
      </c>
      <c r="B7406" s="191">
        <v>376.64999399999999</v>
      </c>
      <c r="C7406" s="191">
        <v>377.89999399999999</v>
      </c>
      <c r="D7406" s="191">
        <v>376.07998700000002</v>
      </c>
      <c r="E7406" s="191">
        <v>377.63000499999998</v>
      </c>
      <c r="F7406" s="192">
        <v>377.63000499999998</v>
      </c>
      <c r="G7406" s="191">
        <v>145650000</v>
      </c>
      <c r="H7406" s="194">
        <f t="shared" si="230"/>
        <v>2.601914285441328E-3</v>
      </c>
      <c r="I7406" s="193"/>
      <c r="J7406" s="197">
        <v>7404</v>
      </c>
      <c r="K7406" s="234"/>
      <c r="L7406" s="234"/>
      <c r="M7406" s="234"/>
      <c r="N7406" s="234"/>
      <c r="O7406" s="234"/>
      <c r="P7406" s="234"/>
      <c r="Q7406" s="7">
        <v>33402</v>
      </c>
      <c r="R7406" s="234">
        <v>0.37946400000000002</v>
      </c>
      <c r="S7406" s="234">
        <v>0.38392900000000002</v>
      </c>
      <c r="T7406" s="234">
        <v>0.37276799999999999</v>
      </c>
      <c r="U7406" s="234">
        <v>0.37611600000000001</v>
      </c>
      <c r="V7406" s="192">
        <v>0.30889299999999997</v>
      </c>
      <c r="W7406" s="234">
        <v>211366400</v>
      </c>
      <c r="X7406" s="194">
        <f t="shared" si="231"/>
        <v>-5.899087942431689E-3</v>
      </c>
      <c r="Y7406" s="193"/>
      <c r="Z7406" s="197">
        <v>7404</v>
      </c>
    </row>
    <row r="7407" spans="1:26" ht="14.4" x14ac:dyDescent="0.3">
      <c r="A7407" s="7">
        <v>33401</v>
      </c>
      <c r="B7407" s="191">
        <v>381.04998799999998</v>
      </c>
      <c r="C7407" s="191">
        <v>381.04998799999998</v>
      </c>
      <c r="D7407" s="191">
        <v>374.459991</v>
      </c>
      <c r="E7407" s="191">
        <v>376.64999399999999</v>
      </c>
      <c r="F7407" s="192">
        <v>376.64999399999999</v>
      </c>
      <c r="G7407" s="191">
        <v>166140000</v>
      </c>
      <c r="H7407" s="194">
        <f t="shared" si="230"/>
        <v>-1.1547025688398637E-2</v>
      </c>
      <c r="I7407" s="193"/>
      <c r="J7407" s="197">
        <v>7405</v>
      </c>
      <c r="K7407" s="234"/>
      <c r="L7407" s="234"/>
      <c r="M7407" s="234"/>
      <c r="N7407" s="234"/>
      <c r="O7407" s="234"/>
      <c r="P7407" s="234"/>
      <c r="Q7407" s="7">
        <v>33401</v>
      </c>
      <c r="R7407" s="234">
        <v>0.39285700000000001</v>
      </c>
      <c r="S7407" s="234">
        <v>0.39955400000000002</v>
      </c>
      <c r="T7407" s="234">
        <v>0.36830400000000002</v>
      </c>
      <c r="U7407" s="234">
        <v>0.37834800000000002</v>
      </c>
      <c r="V7407" s="192">
        <v>0.310726</v>
      </c>
      <c r="W7407" s="234">
        <v>435635200</v>
      </c>
      <c r="X7407" s="194">
        <f t="shared" si="231"/>
        <v>-5.0420964168385624E-2</v>
      </c>
      <c r="Y7407" s="193"/>
      <c r="Z7407" s="197">
        <v>7405</v>
      </c>
    </row>
    <row r="7408" spans="1:26" ht="14.4" x14ac:dyDescent="0.3">
      <c r="A7408" s="7">
        <v>33400</v>
      </c>
      <c r="B7408" s="191">
        <v>378.57000699999998</v>
      </c>
      <c r="C7408" s="191">
        <v>381.63000499999998</v>
      </c>
      <c r="D7408" s="191">
        <v>378.57000699999998</v>
      </c>
      <c r="E7408" s="191">
        <v>381.04998799999998</v>
      </c>
      <c r="F7408" s="192">
        <v>381.04998799999998</v>
      </c>
      <c r="G7408" s="191">
        <v>161610000</v>
      </c>
      <c r="H7408" s="194">
        <f t="shared" si="230"/>
        <v>6.5509178068615705E-3</v>
      </c>
      <c r="I7408" s="193"/>
      <c r="J7408" s="197">
        <v>7406</v>
      </c>
      <c r="K7408" s="234"/>
      <c r="L7408" s="234"/>
      <c r="M7408" s="234"/>
      <c r="N7408" s="234"/>
      <c r="O7408" s="234"/>
      <c r="P7408" s="234"/>
      <c r="Q7408" s="7">
        <v>33400</v>
      </c>
      <c r="R7408" s="234">
        <v>0.40178599999999998</v>
      </c>
      <c r="S7408" s="234">
        <v>0.40625</v>
      </c>
      <c r="T7408" s="234">
        <v>0.39508900000000002</v>
      </c>
      <c r="U7408" s="234">
        <v>0.39843800000000001</v>
      </c>
      <c r="V7408" s="192">
        <v>0.32722499999999999</v>
      </c>
      <c r="W7408" s="234">
        <v>188563200</v>
      </c>
      <c r="X7408" s="194">
        <f t="shared" si="231"/>
        <v>-2.9889685064348012E-2</v>
      </c>
      <c r="Y7408" s="193"/>
      <c r="Z7408" s="197">
        <v>7406</v>
      </c>
    </row>
    <row r="7409" spans="1:26" ht="14.4" x14ac:dyDescent="0.3">
      <c r="A7409" s="7">
        <v>33399</v>
      </c>
      <c r="B7409" s="191">
        <v>379.42999300000002</v>
      </c>
      <c r="C7409" s="191">
        <v>379.75</v>
      </c>
      <c r="D7409" s="191">
        <v>377.95001200000002</v>
      </c>
      <c r="E7409" s="191">
        <v>378.57000699999998</v>
      </c>
      <c r="F7409" s="192">
        <v>378.57000699999998</v>
      </c>
      <c r="G7409" s="191">
        <v>127720000</v>
      </c>
      <c r="H7409" s="194">
        <f t="shared" si="230"/>
        <v>-2.2665208756969535E-3</v>
      </c>
      <c r="I7409" s="193"/>
      <c r="J7409" s="197">
        <v>7407</v>
      </c>
      <c r="K7409" s="234"/>
      <c r="L7409" s="234"/>
      <c r="M7409" s="234"/>
      <c r="N7409" s="234"/>
      <c r="O7409" s="234"/>
      <c r="P7409" s="234"/>
      <c r="Q7409" s="7">
        <v>33399</v>
      </c>
      <c r="R7409" s="234">
        <v>0.41071400000000002</v>
      </c>
      <c r="S7409" s="234">
        <v>0.42075899999999999</v>
      </c>
      <c r="T7409" s="234">
        <v>0.40848200000000001</v>
      </c>
      <c r="U7409" s="234">
        <v>0.41071400000000002</v>
      </c>
      <c r="V7409" s="192">
        <v>0.33730700000000002</v>
      </c>
      <c r="W7409" s="234">
        <v>167440000</v>
      </c>
      <c r="X7409" s="194">
        <f t="shared" si="231"/>
        <v>-2.7112209659870415E-3</v>
      </c>
      <c r="Y7409" s="193"/>
      <c r="Z7409" s="197">
        <v>7407</v>
      </c>
    </row>
    <row r="7410" spans="1:26" ht="14.4" x14ac:dyDescent="0.3">
      <c r="A7410" s="7">
        <v>33396</v>
      </c>
      <c r="B7410" s="191">
        <v>383.63000499999998</v>
      </c>
      <c r="C7410" s="191">
        <v>383.63000499999998</v>
      </c>
      <c r="D7410" s="191">
        <v>378.76001000000002</v>
      </c>
      <c r="E7410" s="191">
        <v>379.42999300000002</v>
      </c>
      <c r="F7410" s="192">
        <v>379.42999300000002</v>
      </c>
      <c r="G7410" s="191">
        <v>169570000</v>
      </c>
      <c r="H7410" s="194">
        <f t="shared" si="230"/>
        <v>-1.0948080038734088E-2</v>
      </c>
      <c r="I7410" s="193"/>
      <c r="J7410" s="197">
        <v>7408</v>
      </c>
      <c r="K7410" s="234"/>
      <c r="L7410" s="234"/>
      <c r="M7410" s="234"/>
      <c r="N7410" s="234"/>
      <c r="O7410" s="234"/>
      <c r="P7410" s="234"/>
      <c r="Q7410" s="7">
        <v>33396</v>
      </c>
      <c r="R7410" s="234">
        <v>0.41294599999999998</v>
      </c>
      <c r="S7410" s="234">
        <v>0.41964299999999999</v>
      </c>
      <c r="T7410" s="234">
        <v>0.40736600000000001</v>
      </c>
      <c r="U7410" s="234">
        <v>0.41182999999999997</v>
      </c>
      <c r="V7410" s="192">
        <v>0.33822400000000002</v>
      </c>
      <c r="W7410" s="234">
        <v>152745600</v>
      </c>
      <c r="X7410" s="194">
        <f t="shared" si="231"/>
        <v>-1.0722747082394929E-2</v>
      </c>
      <c r="Y7410" s="193"/>
      <c r="Z7410" s="197">
        <v>7408</v>
      </c>
    </row>
    <row r="7411" spans="1:26" ht="14.4" x14ac:dyDescent="0.3">
      <c r="A7411" s="7">
        <v>33395</v>
      </c>
      <c r="B7411" s="191">
        <v>385.10000600000001</v>
      </c>
      <c r="C7411" s="191">
        <v>385.85000600000001</v>
      </c>
      <c r="D7411" s="191">
        <v>383.13000499999998</v>
      </c>
      <c r="E7411" s="191">
        <v>383.63000499999998</v>
      </c>
      <c r="F7411" s="192">
        <v>383.63000499999998</v>
      </c>
      <c r="G7411" s="191">
        <v>168260000</v>
      </c>
      <c r="H7411" s="194">
        <f t="shared" si="230"/>
        <v>-3.7912981774784987E-3</v>
      </c>
      <c r="I7411" s="193"/>
      <c r="J7411" s="197">
        <v>7409</v>
      </c>
      <c r="K7411" s="234"/>
      <c r="L7411" s="234"/>
      <c r="M7411" s="234"/>
      <c r="N7411" s="234"/>
      <c r="O7411" s="234"/>
      <c r="P7411" s="234"/>
      <c r="Q7411" s="7">
        <v>33395</v>
      </c>
      <c r="R7411" s="234">
        <v>0.43080400000000002</v>
      </c>
      <c r="S7411" s="234">
        <v>0.43080400000000002</v>
      </c>
      <c r="T7411" s="234">
        <v>0.41517900000000002</v>
      </c>
      <c r="U7411" s="234">
        <v>0.41629500000000003</v>
      </c>
      <c r="V7411" s="192">
        <v>0.34189000000000003</v>
      </c>
      <c r="W7411" s="234">
        <v>168504000</v>
      </c>
      <c r="X7411" s="194">
        <f t="shared" si="231"/>
        <v>-2.8647083725171971E-2</v>
      </c>
      <c r="Y7411" s="193"/>
      <c r="Z7411" s="197">
        <v>7409</v>
      </c>
    </row>
    <row r="7412" spans="1:26" ht="14.4" x14ac:dyDescent="0.3">
      <c r="A7412" s="7">
        <v>33394</v>
      </c>
      <c r="B7412" s="191">
        <v>387.73998999999998</v>
      </c>
      <c r="C7412" s="191">
        <v>388.23001099999999</v>
      </c>
      <c r="D7412" s="191">
        <v>384.45001200000002</v>
      </c>
      <c r="E7412" s="191">
        <v>385.08999599999999</v>
      </c>
      <c r="F7412" s="192">
        <v>385.08999599999999</v>
      </c>
      <c r="G7412" s="191">
        <v>186560000</v>
      </c>
      <c r="H7412" s="194">
        <f t="shared" si="230"/>
        <v>-6.8344614131753412E-3</v>
      </c>
      <c r="I7412" s="193"/>
      <c r="J7412" s="197">
        <v>7410</v>
      </c>
      <c r="K7412" s="234"/>
      <c r="L7412" s="234"/>
      <c r="M7412" s="234"/>
      <c r="N7412" s="234"/>
      <c r="O7412" s="234"/>
      <c r="P7412" s="234"/>
      <c r="Q7412" s="7">
        <v>33394</v>
      </c>
      <c r="R7412" s="234">
        <v>0.43973200000000001</v>
      </c>
      <c r="S7412" s="234">
        <v>0.43973200000000001</v>
      </c>
      <c r="T7412" s="234">
        <v>0.42633900000000002</v>
      </c>
      <c r="U7412" s="234">
        <v>0.42857099999999998</v>
      </c>
      <c r="V7412" s="192">
        <v>0.35197299999999998</v>
      </c>
      <c r="W7412" s="234">
        <v>133291200</v>
      </c>
      <c r="X7412" s="194">
        <f t="shared" si="231"/>
        <v>-2.2899767365680071E-2</v>
      </c>
      <c r="Y7412" s="193"/>
      <c r="Z7412" s="197">
        <v>7410</v>
      </c>
    </row>
    <row r="7413" spans="1:26" ht="14.4" x14ac:dyDescent="0.3">
      <c r="A7413" s="7">
        <v>33393</v>
      </c>
      <c r="B7413" s="191">
        <v>388.05999800000001</v>
      </c>
      <c r="C7413" s="191">
        <v>388.05999800000001</v>
      </c>
      <c r="D7413" s="191">
        <v>385.14001500000001</v>
      </c>
      <c r="E7413" s="191">
        <v>387.73998999999998</v>
      </c>
      <c r="F7413" s="192">
        <v>387.73998999999998</v>
      </c>
      <c r="G7413" s="191">
        <v>180450000</v>
      </c>
      <c r="H7413" s="194">
        <f t="shared" si="230"/>
        <v>-8.2463536991522074E-4</v>
      </c>
      <c r="I7413" s="193"/>
      <c r="J7413" s="197">
        <v>7411</v>
      </c>
      <c r="K7413" s="234"/>
      <c r="L7413" s="234"/>
      <c r="M7413" s="234"/>
      <c r="N7413" s="234"/>
      <c r="O7413" s="234"/>
      <c r="P7413" s="234"/>
      <c r="Q7413" s="7">
        <v>33393</v>
      </c>
      <c r="R7413" s="234">
        <v>0.44196400000000002</v>
      </c>
      <c r="S7413" s="234">
        <v>0.44196400000000002</v>
      </c>
      <c r="T7413" s="234">
        <v>0.43303599999999998</v>
      </c>
      <c r="U7413" s="234">
        <v>0.43861600000000001</v>
      </c>
      <c r="V7413" s="192">
        <v>0.36022199999999999</v>
      </c>
      <c r="W7413" s="234">
        <v>184284800</v>
      </c>
      <c r="X7413" s="194">
        <f t="shared" si="231"/>
        <v>-2.5391885119026227E-3</v>
      </c>
      <c r="Y7413" s="193"/>
      <c r="Z7413" s="197">
        <v>7411</v>
      </c>
    </row>
    <row r="7414" spans="1:26" ht="14.4" x14ac:dyDescent="0.3">
      <c r="A7414" s="7">
        <v>33392</v>
      </c>
      <c r="B7414" s="191">
        <v>389.80999800000001</v>
      </c>
      <c r="C7414" s="191">
        <v>389.80999800000001</v>
      </c>
      <c r="D7414" s="191">
        <v>386.97000100000002</v>
      </c>
      <c r="E7414" s="191">
        <v>388.05999800000001</v>
      </c>
      <c r="F7414" s="192">
        <v>388.05999800000001</v>
      </c>
      <c r="G7414" s="191">
        <v>173990000</v>
      </c>
      <c r="H7414" s="194">
        <f t="shared" si="230"/>
        <v>-4.5404126389076618E-3</v>
      </c>
      <c r="I7414" s="193"/>
      <c r="J7414" s="197">
        <v>7412</v>
      </c>
      <c r="K7414" s="234"/>
      <c r="L7414" s="234"/>
      <c r="M7414" s="234"/>
      <c r="N7414" s="234"/>
      <c r="O7414" s="234"/>
      <c r="P7414" s="234"/>
      <c r="Q7414" s="7">
        <v>33392</v>
      </c>
      <c r="R7414" s="234">
        <v>0.41964299999999999</v>
      </c>
      <c r="S7414" s="234">
        <v>0.44196400000000002</v>
      </c>
      <c r="T7414" s="234">
        <v>0.41741099999999998</v>
      </c>
      <c r="U7414" s="234">
        <v>0.43973200000000001</v>
      </c>
      <c r="V7414" s="192">
        <v>0.36113899999999999</v>
      </c>
      <c r="W7414" s="234">
        <v>220068800</v>
      </c>
      <c r="X7414" s="194">
        <f t="shared" si="231"/>
        <v>4.7873142989786406E-2</v>
      </c>
      <c r="Y7414" s="193"/>
      <c r="Z7414" s="197">
        <v>7412</v>
      </c>
    </row>
    <row r="7415" spans="1:26" ht="14.4" x14ac:dyDescent="0.3">
      <c r="A7415" s="7">
        <v>33389</v>
      </c>
      <c r="B7415" s="191">
        <v>386.959991</v>
      </c>
      <c r="C7415" s="191">
        <v>389.85000600000001</v>
      </c>
      <c r="D7415" s="191">
        <v>385.01001000000002</v>
      </c>
      <c r="E7415" s="191">
        <v>389.82998700000002</v>
      </c>
      <c r="F7415" s="192">
        <v>389.82998700000002</v>
      </c>
      <c r="G7415" s="191">
        <v>232040000</v>
      </c>
      <c r="H7415" s="194">
        <f t="shared" si="230"/>
        <v>7.4167771003488953E-3</v>
      </c>
      <c r="I7415" s="193"/>
      <c r="J7415" s="197">
        <v>7413</v>
      </c>
      <c r="K7415" s="234"/>
      <c r="L7415" s="234"/>
      <c r="M7415" s="234"/>
      <c r="N7415" s="234"/>
      <c r="O7415" s="234"/>
      <c r="P7415" s="234"/>
      <c r="Q7415" s="7">
        <v>33389</v>
      </c>
      <c r="R7415" s="234">
        <v>0.42410700000000001</v>
      </c>
      <c r="S7415" s="234">
        <v>0.42633900000000002</v>
      </c>
      <c r="T7415" s="234">
        <v>0.41294599999999998</v>
      </c>
      <c r="U7415" s="234">
        <v>0.41964299999999999</v>
      </c>
      <c r="V7415" s="192">
        <v>0.34464</v>
      </c>
      <c r="W7415" s="234">
        <v>217862400</v>
      </c>
      <c r="X7415" s="194">
        <f t="shared" si="231"/>
        <v>-1.3123419706033118E-2</v>
      </c>
      <c r="Y7415" s="193"/>
      <c r="Z7415" s="197">
        <v>7413</v>
      </c>
    </row>
    <row r="7416" spans="1:26" ht="14.4" x14ac:dyDescent="0.3">
      <c r="A7416" s="7">
        <v>33388</v>
      </c>
      <c r="B7416" s="191">
        <v>382.790009</v>
      </c>
      <c r="C7416" s="191">
        <v>388.17001299999998</v>
      </c>
      <c r="D7416" s="191">
        <v>382.5</v>
      </c>
      <c r="E7416" s="191">
        <v>386.959991</v>
      </c>
      <c r="F7416" s="192">
        <v>386.959991</v>
      </c>
      <c r="G7416" s="191">
        <v>234440000</v>
      </c>
      <c r="H7416" s="194">
        <f t="shared" si="230"/>
        <v>1.0893654228054852E-2</v>
      </c>
      <c r="I7416" s="193"/>
      <c r="J7416" s="197">
        <v>7414</v>
      </c>
      <c r="K7416" s="234"/>
      <c r="L7416" s="234"/>
      <c r="M7416" s="234"/>
      <c r="N7416" s="234"/>
      <c r="O7416" s="234"/>
      <c r="P7416" s="234"/>
      <c r="Q7416" s="7">
        <v>33388</v>
      </c>
      <c r="R7416" s="234">
        <v>0.41964299999999999</v>
      </c>
      <c r="S7416" s="234">
        <v>0.42633900000000002</v>
      </c>
      <c r="T7416" s="234">
        <v>0.41517900000000002</v>
      </c>
      <c r="U7416" s="234">
        <v>0.42522300000000002</v>
      </c>
      <c r="V7416" s="192">
        <v>0.34922300000000001</v>
      </c>
      <c r="W7416" s="234">
        <v>158345600</v>
      </c>
      <c r="X7416" s="194">
        <f t="shared" si="231"/>
        <v>1.3297934076137429E-2</v>
      </c>
      <c r="Y7416" s="193"/>
      <c r="Z7416" s="197">
        <v>7414</v>
      </c>
    </row>
    <row r="7417" spans="1:26" ht="14.4" x14ac:dyDescent="0.3">
      <c r="A7417" s="7">
        <v>33387</v>
      </c>
      <c r="B7417" s="191">
        <v>381.94000199999999</v>
      </c>
      <c r="C7417" s="191">
        <v>383.66000400000001</v>
      </c>
      <c r="D7417" s="191">
        <v>381.36999500000002</v>
      </c>
      <c r="E7417" s="191">
        <v>382.790009</v>
      </c>
      <c r="F7417" s="192">
        <v>382.790009</v>
      </c>
      <c r="G7417" s="191">
        <v>188450000</v>
      </c>
      <c r="H7417" s="194">
        <f t="shared" si="230"/>
        <v>2.2254987577865833E-3</v>
      </c>
      <c r="I7417" s="193"/>
      <c r="J7417" s="197">
        <v>7415</v>
      </c>
      <c r="K7417" s="234"/>
      <c r="L7417" s="234"/>
      <c r="M7417" s="234"/>
      <c r="N7417" s="234"/>
      <c r="O7417" s="234"/>
      <c r="P7417" s="234"/>
      <c r="Q7417" s="7">
        <v>33387</v>
      </c>
      <c r="R7417" s="234">
        <v>0.41294599999999998</v>
      </c>
      <c r="S7417" s="234">
        <v>0.42633900000000002</v>
      </c>
      <c r="T7417" s="234">
        <v>0.40959800000000002</v>
      </c>
      <c r="U7417" s="234">
        <v>0.41964299999999999</v>
      </c>
      <c r="V7417" s="192">
        <v>0.34464</v>
      </c>
      <c r="W7417" s="234">
        <v>384003200</v>
      </c>
      <c r="X7417" s="194">
        <f t="shared" si="231"/>
        <v>2.1739839374812789E-2</v>
      </c>
      <c r="Y7417" s="193"/>
      <c r="Z7417" s="197">
        <v>7415</v>
      </c>
    </row>
    <row r="7418" spans="1:26" ht="14.4" x14ac:dyDescent="0.3">
      <c r="A7418" s="7">
        <v>33386</v>
      </c>
      <c r="B7418" s="191">
        <v>377.48998999999998</v>
      </c>
      <c r="C7418" s="191">
        <v>382.10000600000001</v>
      </c>
      <c r="D7418" s="191">
        <v>377.11999500000002</v>
      </c>
      <c r="E7418" s="191">
        <v>381.94000199999999</v>
      </c>
      <c r="F7418" s="192">
        <v>381.94000199999999</v>
      </c>
      <c r="G7418" s="191">
        <v>162350000</v>
      </c>
      <c r="H7418" s="194">
        <f t="shared" si="230"/>
        <v>1.1788423846682704E-2</v>
      </c>
      <c r="I7418" s="193"/>
      <c r="J7418" s="197">
        <v>7416</v>
      </c>
      <c r="K7418" s="234"/>
      <c r="L7418" s="234"/>
      <c r="M7418" s="234"/>
      <c r="N7418" s="234"/>
      <c r="O7418" s="234"/>
      <c r="P7418" s="234"/>
      <c r="Q7418" s="7">
        <v>33386</v>
      </c>
      <c r="R7418" s="234">
        <v>0.41071400000000002</v>
      </c>
      <c r="S7418" s="234">
        <v>0.41294599999999998</v>
      </c>
      <c r="T7418" s="234">
        <v>0.40401799999999999</v>
      </c>
      <c r="U7418" s="234">
        <v>0.41071400000000002</v>
      </c>
      <c r="V7418" s="192">
        <v>0.33730700000000002</v>
      </c>
      <c r="W7418" s="234">
        <v>171438400</v>
      </c>
      <c r="X7418" s="194">
        <f t="shared" si="231"/>
        <v>2.7230217217465032E-3</v>
      </c>
      <c r="Y7418" s="193"/>
      <c r="Z7418" s="197">
        <v>7416</v>
      </c>
    </row>
    <row r="7419" spans="1:26" ht="14.4" x14ac:dyDescent="0.3">
      <c r="A7419" s="7">
        <v>33382</v>
      </c>
      <c r="B7419" s="191">
        <v>374.97000100000002</v>
      </c>
      <c r="C7419" s="191">
        <v>378.07998700000002</v>
      </c>
      <c r="D7419" s="191">
        <v>374.97000100000002</v>
      </c>
      <c r="E7419" s="191">
        <v>377.48998999999998</v>
      </c>
      <c r="F7419" s="192">
        <v>377.48998999999998</v>
      </c>
      <c r="G7419" s="191">
        <v>124640000</v>
      </c>
      <c r="H7419" s="194">
        <f t="shared" si="230"/>
        <v>6.7473838828846552E-3</v>
      </c>
      <c r="I7419" s="193"/>
      <c r="J7419" s="197">
        <v>7417</v>
      </c>
      <c r="K7419" s="234"/>
      <c r="L7419" s="234"/>
      <c r="M7419" s="234"/>
      <c r="N7419" s="234"/>
      <c r="O7419" s="234"/>
      <c r="P7419" s="234"/>
      <c r="Q7419" s="7">
        <v>33382</v>
      </c>
      <c r="R7419" s="234">
        <v>0.40625</v>
      </c>
      <c r="S7419" s="234">
        <v>0.41071400000000002</v>
      </c>
      <c r="T7419" s="234">
        <v>0.40178599999999998</v>
      </c>
      <c r="U7419" s="234">
        <v>0.40959800000000002</v>
      </c>
      <c r="V7419" s="192">
        <v>0.336391</v>
      </c>
      <c r="W7419" s="234">
        <v>97126400</v>
      </c>
      <c r="X7419" s="194">
        <f t="shared" si="231"/>
        <v>1.6621787839500031E-2</v>
      </c>
      <c r="Y7419" s="193"/>
      <c r="Z7419" s="197">
        <v>7417</v>
      </c>
    </row>
    <row r="7420" spans="1:26" ht="14.4" x14ac:dyDescent="0.3">
      <c r="A7420" s="7">
        <v>33381</v>
      </c>
      <c r="B7420" s="191">
        <v>376.19000199999999</v>
      </c>
      <c r="C7420" s="191">
        <v>378.07000699999998</v>
      </c>
      <c r="D7420" s="191">
        <v>373.54998799999998</v>
      </c>
      <c r="E7420" s="191">
        <v>374.959991</v>
      </c>
      <c r="F7420" s="192">
        <v>374.959991</v>
      </c>
      <c r="G7420" s="191">
        <v>173080000</v>
      </c>
      <c r="H7420" s="194">
        <f t="shared" si="230"/>
        <v>-3.2696536150899364E-3</v>
      </c>
      <c r="I7420" s="193"/>
      <c r="J7420" s="197">
        <v>7418</v>
      </c>
      <c r="K7420" s="234"/>
      <c r="L7420" s="234"/>
      <c r="M7420" s="234"/>
      <c r="N7420" s="234"/>
      <c r="O7420" s="234"/>
      <c r="P7420" s="234"/>
      <c r="Q7420" s="7">
        <v>33381</v>
      </c>
      <c r="R7420" s="234">
        <v>0.41517900000000002</v>
      </c>
      <c r="S7420" s="234">
        <v>0.41741099999999998</v>
      </c>
      <c r="T7420" s="234">
        <v>0.39955400000000002</v>
      </c>
      <c r="U7420" s="234">
        <v>0.40290199999999998</v>
      </c>
      <c r="V7420" s="192">
        <v>0.33089099999999999</v>
      </c>
      <c r="W7420" s="234">
        <v>208656000</v>
      </c>
      <c r="X7420" s="194">
        <f t="shared" si="231"/>
        <v>-2.4323288317509011E-2</v>
      </c>
      <c r="Y7420" s="193"/>
      <c r="Z7420" s="197">
        <v>7418</v>
      </c>
    </row>
    <row r="7421" spans="1:26" ht="14.4" x14ac:dyDescent="0.3">
      <c r="A7421" s="7">
        <v>33380</v>
      </c>
      <c r="B7421" s="191">
        <v>375.35000600000001</v>
      </c>
      <c r="C7421" s="191">
        <v>376.5</v>
      </c>
      <c r="D7421" s="191">
        <v>374.39999399999999</v>
      </c>
      <c r="E7421" s="191">
        <v>376.19000199999999</v>
      </c>
      <c r="F7421" s="192">
        <v>376.19000199999999</v>
      </c>
      <c r="G7421" s="191">
        <v>159310000</v>
      </c>
      <c r="H7421" s="194">
        <f t="shared" si="230"/>
        <v>2.2379005903092621E-3</v>
      </c>
      <c r="I7421" s="193"/>
      <c r="J7421" s="197">
        <v>7419</v>
      </c>
      <c r="K7421" s="234"/>
      <c r="L7421" s="234"/>
      <c r="M7421" s="234"/>
      <c r="N7421" s="234"/>
      <c r="O7421" s="234"/>
      <c r="P7421" s="234"/>
      <c r="Q7421" s="7">
        <v>33380</v>
      </c>
      <c r="R7421" s="234">
        <v>0.40848200000000001</v>
      </c>
      <c r="S7421" s="234">
        <v>0.41517900000000002</v>
      </c>
      <c r="T7421" s="234">
        <v>0.40625</v>
      </c>
      <c r="U7421" s="234">
        <v>0.41294599999999998</v>
      </c>
      <c r="V7421" s="192">
        <v>0.33914</v>
      </c>
      <c r="W7421" s="234">
        <v>227270400</v>
      </c>
      <c r="X7421" s="194">
        <f t="shared" si="231"/>
        <v>2.2097116404667775E-2</v>
      </c>
      <c r="Y7421" s="193"/>
      <c r="Z7421" s="197">
        <v>7419</v>
      </c>
    </row>
    <row r="7422" spans="1:26" ht="14.4" x14ac:dyDescent="0.3">
      <c r="A7422" s="7">
        <v>33379</v>
      </c>
      <c r="B7422" s="191">
        <v>372.27999899999998</v>
      </c>
      <c r="C7422" s="191">
        <v>376.66000400000001</v>
      </c>
      <c r="D7422" s="191">
        <v>372.27999899999998</v>
      </c>
      <c r="E7422" s="191">
        <v>375.35000600000001</v>
      </c>
      <c r="F7422" s="192">
        <v>375.35000600000001</v>
      </c>
      <c r="G7422" s="191">
        <v>176620000</v>
      </c>
      <c r="H7422" s="194">
        <f t="shared" si="230"/>
        <v>8.2464999684284217E-3</v>
      </c>
      <c r="I7422" s="193"/>
      <c r="J7422" s="197">
        <v>7420</v>
      </c>
      <c r="K7422" s="234"/>
      <c r="L7422" s="234"/>
      <c r="M7422" s="234"/>
      <c r="N7422" s="234"/>
      <c r="O7422" s="234"/>
      <c r="P7422" s="234"/>
      <c r="Q7422" s="7">
        <v>33379</v>
      </c>
      <c r="R7422" s="234">
        <v>0.40401799999999999</v>
      </c>
      <c r="S7422" s="234">
        <v>0.41517900000000002</v>
      </c>
      <c r="T7422" s="234">
        <v>0.39955400000000002</v>
      </c>
      <c r="U7422" s="234">
        <v>0.40401799999999999</v>
      </c>
      <c r="V7422" s="192">
        <v>0.33180799999999999</v>
      </c>
      <c r="W7422" s="234">
        <v>349798400</v>
      </c>
      <c r="X7422" s="194">
        <f t="shared" si="231"/>
        <v>2.2599583943292943E-2</v>
      </c>
      <c r="Y7422" s="193"/>
      <c r="Z7422" s="197">
        <v>7420</v>
      </c>
    </row>
    <row r="7423" spans="1:26" ht="14.4" x14ac:dyDescent="0.3">
      <c r="A7423" s="7">
        <v>33378</v>
      </c>
      <c r="B7423" s="191">
        <v>372.39001500000001</v>
      </c>
      <c r="C7423" s="191">
        <v>373.64999399999999</v>
      </c>
      <c r="D7423" s="191">
        <v>371.26001000000002</v>
      </c>
      <c r="E7423" s="191">
        <v>372.27999899999998</v>
      </c>
      <c r="F7423" s="192">
        <v>372.27999899999998</v>
      </c>
      <c r="G7423" s="191">
        <v>109510000</v>
      </c>
      <c r="H7423" s="194">
        <f t="shared" si="230"/>
        <v>-2.9543219626882339E-4</v>
      </c>
      <c r="I7423" s="193"/>
      <c r="J7423" s="197">
        <v>7421</v>
      </c>
      <c r="K7423" s="234"/>
      <c r="L7423" s="234"/>
      <c r="M7423" s="234"/>
      <c r="N7423" s="234"/>
      <c r="O7423" s="234"/>
      <c r="P7423" s="234"/>
      <c r="Q7423" s="7">
        <v>33378</v>
      </c>
      <c r="R7423" s="234">
        <v>0.421875</v>
      </c>
      <c r="S7423" s="234">
        <v>0.42410700000000001</v>
      </c>
      <c r="T7423" s="234">
        <v>0.39285700000000001</v>
      </c>
      <c r="U7423" s="234">
        <v>0.39508900000000002</v>
      </c>
      <c r="V7423" s="192">
        <v>0.32447500000000001</v>
      </c>
      <c r="W7423" s="234">
        <v>262169600</v>
      </c>
      <c r="X7423" s="194">
        <f t="shared" si="231"/>
        <v>-5.6102931978903862E-2</v>
      </c>
      <c r="Y7423" s="193"/>
      <c r="Z7423" s="197">
        <v>7421</v>
      </c>
    </row>
    <row r="7424" spans="1:26" ht="14.4" x14ac:dyDescent="0.3">
      <c r="A7424" s="7">
        <v>33375</v>
      </c>
      <c r="B7424" s="191">
        <v>372.19000199999999</v>
      </c>
      <c r="C7424" s="191">
        <v>373.01001000000002</v>
      </c>
      <c r="D7424" s="191">
        <v>369.44000199999999</v>
      </c>
      <c r="E7424" s="191">
        <v>372.39001500000001</v>
      </c>
      <c r="F7424" s="192">
        <v>372.39001500000001</v>
      </c>
      <c r="G7424" s="191">
        <v>174210000</v>
      </c>
      <c r="H7424" s="194">
        <f t="shared" si="230"/>
        <v>5.3739487607196027E-4</v>
      </c>
      <c r="I7424" s="193"/>
      <c r="J7424" s="197">
        <v>7422</v>
      </c>
      <c r="K7424" s="234"/>
      <c r="L7424" s="234"/>
      <c r="M7424" s="234"/>
      <c r="N7424" s="234"/>
      <c r="O7424" s="234"/>
      <c r="P7424" s="234"/>
      <c r="Q7424" s="7">
        <v>33375</v>
      </c>
      <c r="R7424" s="234">
        <v>0.43526799999999999</v>
      </c>
      <c r="S7424" s="234">
        <v>0.43526799999999999</v>
      </c>
      <c r="T7424" s="234">
        <v>0.41517900000000002</v>
      </c>
      <c r="U7424" s="234">
        <v>0.41964299999999999</v>
      </c>
      <c r="V7424" s="192">
        <v>0.34376099999999998</v>
      </c>
      <c r="W7424" s="234">
        <v>471060800</v>
      </c>
      <c r="X7424" s="194">
        <f t="shared" si="231"/>
        <v>-4.0815984865607009E-2</v>
      </c>
      <c r="Y7424" s="193"/>
      <c r="Z7424" s="197">
        <v>7422</v>
      </c>
    </row>
    <row r="7425" spans="1:26" ht="14.4" x14ac:dyDescent="0.3">
      <c r="A7425" s="7">
        <v>33374</v>
      </c>
      <c r="B7425" s="191">
        <v>368.57000699999998</v>
      </c>
      <c r="C7425" s="191">
        <v>372.51001000000002</v>
      </c>
      <c r="D7425" s="191">
        <v>368.57000699999998</v>
      </c>
      <c r="E7425" s="191">
        <v>372.19000199999999</v>
      </c>
      <c r="F7425" s="192">
        <v>372.19000199999999</v>
      </c>
      <c r="G7425" s="191">
        <v>154460000</v>
      </c>
      <c r="H7425" s="194">
        <f t="shared" si="230"/>
        <v>9.8217297426483694E-3</v>
      </c>
      <c r="I7425" s="193"/>
      <c r="J7425" s="197">
        <v>7423</v>
      </c>
      <c r="K7425" s="234"/>
      <c r="L7425" s="234"/>
      <c r="M7425" s="234"/>
      <c r="N7425" s="234"/>
      <c r="O7425" s="234"/>
      <c r="P7425" s="234"/>
      <c r="Q7425" s="7">
        <v>33374</v>
      </c>
      <c r="R7425" s="234">
        <v>0.45535700000000001</v>
      </c>
      <c r="S7425" s="234">
        <v>0.45758900000000002</v>
      </c>
      <c r="T7425" s="234">
        <v>0.43303599999999998</v>
      </c>
      <c r="U7425" s="234">
        <v>0.4375</v>
      </c>
      <c r="V7425" s="192">
        <v>0.35838900000000001</v>
      </c>
      <c r="W7425" s="234">
        <v>382132800</v>
      </c>
      <c r="X7425" s="194">
        <f t="shared" si="231"/>
        <v>-2.9705356006725078E-2</v>
      </c>
      <c r="Y7425" s="193"/>
      <c r="Z7425" s="197">
        <v>7423</v>
      </c>
    </row>
    <row r="7426" spans="1:26" ht="14.4" x14ac:dyDescent="0.3">
      <c r="A7426" s="7">
        <v>33373</v>
      </c>
      <c r="B7426" s="191">
        <v>371.54998799999998</v>
      </c>
      <c r="C7426" s="191">
        <v>372.47000100000002</v>
      </c>
      <c r="D7426" s="191">
        <v>365.82998700000002</v>
      </c>
      <c r="E7426" s="191">
        <v>368.57000699999998</v>
      </c>
      <c r="F7426" s="192">
        <v>368.57000699999998</v>
      </c>
      <c r="G7426" s="191">
        <v>193110000</v>
      </c>
      <c r="H7426" s="194">
        <f t="shared" si="230"/>
        <v>-8.2072763603584942E-3</v>
      </c>
      <c r="I7426" s="193"/>
      <c r="J7426" s="197">
        <v>7424</v>
      </c>
      <c r="K7426" s="234"/>
      <c r="L7426" s="234"/>
      <c r="M7426" s="234"/>
      <c r="N7426" s="234"/>
      <c r="O7426" s="234"/>
      <c r="P7426" s="234"/>
      <c r="Q7426" s="7">
        <v>33373</v>
      </c>
      <c r="R7426" s="234">
        <v>0.45982099999999998</v>
      </c>
      <c r="S7426" s="234">
        <v>0.46428599999999998</v>
      </c>
      <c r="T7426" s="234">
        <v>0.4375</v>
      </c>
      <c r="U7426" s="234">
        <v>0.45089299999999999</v>
      </c>
      <c r="V7426" s="192">
        <v>0.36936099999999999</v>
      </c>
      <c r="W7426" s="234">
        <v>518347200</v>
      </c>
      <c r="X7426" s="194">
        <f t="shared" si="231"/>
        <v>-5.6074193144443098E-2</v>
      </c>
      <c r="Y7426" s="193"/>
      <c r="Z7426" s="197">
        <v>7424</v>
      </c>
    </row>
    <row r="7427" spans="1:26" ht="14.4" x14ac:dyDescent="0.3">
      <c r="A7427" s="7">
        <v>33372</v>
      </c>
      <c r="B7427" s="191">
        <v>375.51001000000002</v>
      </c>
      <c r="C7427" s="191">
        <v>375.52999899999998</v>
      </c>
      <c r="D7427" s="191">
        <v>370.82000699999998</v>
      </c>
      <c r="E7427" s="191">
        <v>371.61999500000002</v>
      </c>
      <c r="F7427" s="192">
        <v>371.61999500000002</v>
      </c>
      <c r="G7427" s="191">
        <v>207890000</v>
      </c>
      <c r="H7427" s="194">
        <f t="shared" si="230"/>
        <v>-1.3642676673673528E-2</v>
      </c>
      <c r="I7427" s="193"/>
      <c r="J7427" s="197">
        <v>7425</v>
      </c>
      <c r="K7427" s="234"/>
      <c r="L7427" s="234"/>
      <c r="M7427" s="234"/>
      <c r="N7427" s="234"/>
      <c r="O7427" s="234"/>
      <c r="P7427" s="234"/>
      <c r="Q7427" s="7">
        <v>33372</v>
      </c>
      <c r="R7427" s="234">
        <v>0.47098200000000001</v>
      </c>
      <c r="S7427" s="234">
        <v>0.47991099999999998</v>
      </c>
      <c r="T7427" s="234">
        <v>0.46875</v>
      </c>
      <c r="U7427" s="234">
        <v>0.47767900000000002</v>
      </c>
      <c r="V7427" s="192">
        <v>0.39130300000000001</v>
      </c>
      <c r="W7427" s="234">
        <v>216944000</v>
      </c>
      <c r="X7427" s="194">
        <f t="shared" si="231"/>
        <v>1.4219176448938203E-2</v>
      </c>
      <c r="Y7427" s="193"/>
      <c r="Z7427" s="197">
        <v>7425</v>
      </c>
    </row>
    <row r="7428" spans="1:26" ht="14.4" x14ac:dyDescent="0.3">
      <c r="A7428" s="7">
        <v>33371</v>
      </c>
      <c r="B7428" s="191">
        <v>375.73998999999998</v>
      </c>
      <c r="C7428" s="191">
        <v>377.01998900000001</v>
      </c>
      <c r="D7428" s="191">
        <v>374.61999500000002</v>
      </c>
      <c r="E7428" s="191">
        <v>376.76001000000002</v>
      </c>
      <c r="F7428" s="192">
        <v>376.76001000000002</v>
      </c>
      <c r="G7428" s="191">
        <v>129620000</v>
      </c>
      <c r="H7428" s="194">
        <f t="shared" ref="H7428:H7491" si="232">(F7428-F7429)/F7429</f>
        <v>2.7146964048198464E-3</v>
      </c>
      <c r="I7428" s="193"/>
      <c r="J7428" s="197">
        <v>7426</v>
      </c>
      <c r="K7428" s="234"/>
      <c r="L7428" s="234"/>
      <c r="M7428" s="234"/>
      <c r="N7428" s="234"/>
      <c r="O7428" s="234"/>
      <c r="P7428" s="234"/>
      <c r="Q7428" s="7">
        <v>33371</v>
      </c>
      <c r="R7428" s="234">
        <v>0.46651799999999999</v>
      </c>
      <c r="S7428" s="234">
        <v>0.47767900000000002</v>
      </c>
      <c r="T7428" s="234">
        <v>0.45982099999999998</v>
      </c>
      <c r="U7428" s="234">
        <v>0.47098200000000001</v>
      </c>
      <c r="V7428" s="192">
        <v>0.38581700000000002</v>
      </c>
      <c r="W7428" s="234">
        <v>244944000</v>
      </c>
      <c r="X7428" s="194">
        <f t="shared" ref="X7428:X7491" si="233">(V7428-V7429)/V7429</f>
        <v>2.9268019399966941E-2</v>
      </c>
      <c r="Y7428" s="193"/>
      <c r="Z7428" s="197">
        <v>7426</v>
      </c>
    </row>
    <row r="7429" spans="1:26" ht="14.4" x14ac:dyDescent="0.3">
      <c r="A7429" s="7">
        <v>33368</v>
      </c>
      <c r="B7429" s="191">
        <v>383.26001000000002</v>
      </c>
      <c r="C7429" s="191">
        <v>383.91000400000001</v>
      </c>
      <c r="D7429" s="191">
        <v>375.60998499999999</v>
      </c>
      <c r="E7429" s="191">
        <v>375.73998999999998</v>
      </c>
      <c r="F7429" s="192">
        <v>375.73998999999998</v>
      </c>
      <c r="G7429" s="191">
        <v>172730000</v>
      </c>
      <c r="H7429" s="194">
        <f t="shared" si="232"/>
        <v>-1.9595590345727391E-2</v>
      </c>
      <c r="I7429" s="193"/>
      <c r="J7429" s="197">
        <v>7427</v>
      </c>
      <c r="K7429" s="234"/>
      <c r="L7429" s="234"/>
      <c r="M7429" s="234"/>
      <c r="N7429" s="234"/>
      <c r="O7429" s="234"/>
      <c r="P7429" s="234"/>
      <c r="Q7429" s="7">
        <v>33368</v>
      </c>
      <c r="R7429" s="234">
        <v>0.45982099999999998</v>
      </c>
      <c r="S7429" s="234">
        <v>0.47544599999999998</v>
      </c>
      <c r="T7429" s="234">
        <v>0.453125</v>
      </c>
      <c r="U7429" s="234">
        <v>0.45758900000000002</v>
      </c>
      <c r="V7429" s="192">
        <v>0.37484600000000001</v>
      </c>
      <c r="W7429" s="234">
        <v>241729600</v>
      </c>
      <c r="X7429" s="194">
        <f t="shared" si="233"/>
        <v>9.8521238506529604E-3</v>
      </c>
      <c r="Y7429" s="193"/>
      <c r="Z7429" s="197">
        <v>7427</v>
      </c>
    </row>
    <row r="7430" spans="1:26" ht="14.4" x14ac:dyDescent="0.3">
      <c r="A7430" s="7">
        <v>33367</v>
      </c>
      <c r="B7430" s="191">
        <v>378.51001000000002</v>
      </c>
      <c r="C7430" s="191">
        <v>383.55999800000001</v>
      </c>
      <c r="D7430" s="191">
        <v>378.51001000000002</v>
      </c>
      <c r="E7430" s="191">
        <v>383.25</v>
      </c>
      <c r="F7430" s="192">
        <v>383.25</v>
      </c>
      <c r="G7430" s="191">
        <v>180460000</v>
      </c>
      <c r="H7430" s="194">
        <f t="shared" si="232"/>
        <v>1.2522759966110216E-2</v>
      </c>
      <c r="I7430" s="193"/>
      <c r="J7430" s="197">
        <v>7428</v>
      </c>
      <c r="K7430" s="234"/>
      <c r="L7430" s="234"/>
      <c r="M7430" s="234"/>
      <c r="N7430" s="234"/>
      <c r="O7430" s="234"/>
      <c r="P7430" s="234"/>
      <c r="Q7430" s="7">
        <v>33367</v>
      </c>
      <c r="R7430" s="234">
        <v>0.44642900000000002</v>
      </c>
      <c r="S7430" s="234">
        <v>0.45982099999999998</v>
      </c>
      <c r="T7430" s="234">
        <v>0.44419599999999998</v>
      </c>
      <c r="U7430" s="234">
        <v>0.453125</v>
      </c>
      <c r="V7430" s="192">
        <v>0.37118899999999999</v>
      </c>
      <c r="W7430" s="234">
        <v>238212800</v>
      </c>
      <c r="X7430" s="194">
        <f t="shared" si="233"/>
        <v>2.0100309172105771E-2</v>
      </c>
      <c r="Y7430" s="193"/>
      <c r="Z7430" s="197">
        <v>7428</v>
      </c>
    </row>
    <row r="7431" spans="1:26" ht="14.4" x14ac:dyDescent="0.3">
      <c r="A7431" s="7">
        <v>33366</v>
      </c>
      <c r="B7431" s="191">
        <v>377.32998700000002</v>
      </c>
      <c r="C7431" s="191">
        <v>379.26001000000002</v>
      </c>
      <c r="D7431" s="191">
        <v>376.209991</v>
      </c>
      <c r="E7431" s="191">
        <v>378.51001000000002</v>
      </c>
      <c r="F7431" s="192">
        <v>378.51001000000002</v>
      </c>
      <c r="G7431" s="191">
        <v>157240000</v>
      </c>
      <c r="H7431" s="194">
        <f t="shared" si="232"/>
        <v>3.1538295821139616E-3</v>
      </c>
      <c r="I7431" s="193"/>
      <c r="J7431" s="197">
        <v>7429</v>
      </c>
      <c r="K7431" s="234"/>
      <c r="L7431" s="234"/>
      <c r="M7431" s="234"/>
      <c r="N7431" s="234"/>
      <c r="O7431" s="234"/>
      <c r="P7431" s="234"/>
      <c r="Q7431" s="7">
        <v>33366</v>
      </c>
      <c r="R7431" s="234">
        <v>0.453125</v>
      </c>
      <c r="S7431" s="234">
        <v>0.453125</v>
      </c>
      <c r="T7431" s="234">
        <v>0.43973200000000001</v>
      </c>
      <c r="U7431" s="234">
        <v>0.44419599999999998</v>
      </c>
      <c r="V7431" s="192">
        <v>0.363875</v>
      </c>
      <c r="W7431" s="234">
        <v>176780800</v>
      </c>
      <c r="X7431" s="194">
        <f t="shared" si="233"/>
        <v>-1.7284450746067156E-2</v>
      </c>
      <c r="Y7431" s="193"/>
      <c r="Z7431" s="197">
        <v>7429</v>
      </c>
    </row>
    <row r="7432" spans="1:26" ht="14.4" x14ac:dyDescent="0.3">
      <c r="A7432" s="7">
        <v>33365</v>
      </c>
      <c r="B7432" s="191">
        <v>380.07998700000002</v>
      </c>
      <c r="C7432" s="191">
        <v>380.91000400000001</v>
      </c>
      <c r="D7432" s="191">
        <v>377.30999800000001</v>
      </c>
      <c r="E7432" s="191">
        <v>377.32000699999998</v>
      </c>
      <c r="F7432" s="192">
        <v>377.32000699999998</v>
      </c>
      <c r="G7432" s="191">
        <v>153290000</v>
      </c>
      <c r="H7432" s="194">
        <f t="shared" si="232"/>
        <v>-7.2615767585785598E-3</v>
      </c>
      <c r="I7432" s="193"/>
      <c r="J7432" s="197">
        <v>7430</v>
      </c>
      <c r="K7432" s="234"/>
      <c r="L7432" s="234"/>
      <c r="M7432" s="234"/>
      <c r="N7432" s="234"/>
      <c r="O7432" s="234"/>
      <c r="P7432" s="234"/>
      <c r="Q7432" s="7">
        <v>33365</v>
      </c>
      <c r="R7432" s="234">
        <v>0.45535700000000001</v>
      </c>
      <c r="S7432" s="234">
        <v>0.45758900000000002</v>
      </c>
      <c r="T7432" s="234">
        <v>0.45089299999999999</v>
      </c>
      <c r="U7432" s="234">
        <v>0.45200899999999999</v>
      </c>
      <c r="V7432" s="192">
        <v>0.37027500000000002</v>
      </c>
      <c r="W7432" s="234">
        <v>270480000</v>
      </c>
      <c r="X7432" s="194">
        <f t="shared" si="233"/>
        <v>7.4632957130263359E-3</v>
      </c>
      <c r="Y7432" s="193"/>
      <c r="Z7432" s="197">
        <v>7430</v>
      </c>
    </row>
    <row r="7433" spans="1:26" ht="14.4" x14ac:dyDescent="0.3">
      <c r="A7433" s="7">
        <v>33364</v>
      </c>
      <c r="B7433" s="191">
        <v>380.77999899999998</v>
      </c>
      <c r="C7433" s="191">
        <v>380.77999899999998</v>
      </c>
      <c r="D7433" s="191">
        <v>377.85998499999999</v>
      </c>
      <c r="E7433" s="191">
        <v>380.07998700000002</v>
      </c>
      <c r="F7433" s="192">
        <v>380.07998700000002</v>
      </c>
      <c r="G7433" s="191">
        <v>129110000</v>
      </c>
      <c r="H7433" s="194">
        <f t="shared" si="232"/>
        <v>-1.8907589881540857E-3</v>
      </c>
      <c r="I7433" s="193"/>
      <c r="J7433" s="197">
        <v>7431</v>
      </c>
      <c r="K7433" s="234"/>
      <c r="L7433" s="234"/>
      <c r="M7433" s="234"/>
      <c r="N7433" s="234"/>
      <c r="O7433" s="234"/>
      <c r="P7433" s="234"/>
      <c r="Q7433" s="7">
        <v>33364</v>
      </c>
      <c r="R7433" s="234">
        <v>0.43303599999999998</v>
      </c>
      <c r="S7433" s="234">
        <v>0.45089299999999999</v>
      </c>
      <c r="T7433" s="234">
        <v>0.43080400000000002</v>
      </c>
      <c r="U7433" s="234">
        <v>0.44866099999999998</v>
      </c>
      <c r="V7433" s="192">
        <v>0.36753200000000003</v>
      </c>
      <c r="W7433" s="234">
        <v>212329600</v>
      </c>
      <c r="X7433" s="194">
        <f t="shared" si="233"/>
        <v>2.551138567310942E-2</v>
      </c>
      <c r="Y7433" s="193"/>
      <c r="Z7433" s="197">
        <v>7431</v>
      </c>
    </row>
    <row r="7434" spans="1:26" ht="14.4" x14ac:dyDescent="0.3">
      <c r="A7434" s="7">
        <v>33361</v>
      </c>
      <c r="B7434" s="191">
        <v>380.51998900000001</v>
      </c>
      <c r="C7434" s="191">
        <v>381</v>
      </c>
      <c r="D7434" s="191">
        <v>378.82000699999998</v>
      </c>
      <c r="E7434" s="191">
        <v>380.79998799999998</v>
      </c>
      <c r="F7434" s="192">
        <v>380.79998799999998</v>
      </c>
      <c r="G7434" s="191">
        <v>158150000</v>
      </c>
      <c r="H7434" s="194">
        <f t="shared" si="232"/>
        <v>7.3583256620974842E-4</v>
      </c>
      <c r="I7434" s="193"/>
      <c r="J7434" s="197">
        <v>7432</v>
      </c>
      <c r="K7434" s="234"/>
      <c r="L7434" s="234"/>
      <c r="M7434" s="234"/>
      <c r="N7434" s="234"/>
      <c r="O7434" s="234"/>
      <c r="P7434" s="234"/>
      <c r="Q7434" s="7">
        <v>33361</v>
      </c>
      <c r="R7434" s="234">
        <v>0.4375</v>
      </c>
      <c r="S7434" s="234">
        <v>0.44196400000000002</v>
      </c>
      <c r="T7434" s="234">
        <v>0.43080400000000002</v>
      </c>
      <c r="U7434" s="234">
        <v>0.4375</v>
      </c>
      <c r="V7434" s="192">
        <v>0.35838900000000001</v>
      </c>
      <c r="W7434" s="234">
        <v>243712000</v>
      </c>
      <c r="X7434" s="194">
        <f t="shared" si="233"/>
        <v>0</v>
      </c>
      <c r="Y7434" s="193"/>
      <c r="Z7434" s="197">
        <v>7432</v>
      </c>
    </row>
    <row r="7435" spans="1:26" ht="14.4" x14ac:dyDescent="0.3">
      <c r="A7435" s="7">
        <v>33360</v>
      </c>
      <c r="B7435" s="191">
        <v>380.290009</v>
      </c>
      <c r="C7435" s="191">
        <v>382.14001500000001</v>
      </c>
      <c r="D7435" s="191">
        <v>379.82000699999998</v>
      </c>
      <c r="E7435" s="191">
        <v>380.51998900000001</v>
      </c>
      <c r="F7435" s="192">
        <v>380.51998900000001</v>
      </c>
      <c r="G7435" s="191">
        <v>187090000</v>
      </c>
      <c r="H7435" s="194">
        <f t="shared" si="232"/>
        <v>6.0474899302445737E-4</v>
      </c>
      <c r="I7435" s="193"/>
      <c r="J7435" s="197">
        <v>7433</v>
      </c>
      <c r="K7435" s="234"/>
      <c r="L7435" s="234"/>
      <c r="M7435" s="234"/>
      <c r="N7435" s="234"/>
      <c r="O7435" s="234"/>
      <c r="P7435" s="234"/>
      <c r="Q7435" s="7">
        <v>33360</v>
      </c>
      <c r="R7435" s="234">
        <v>0.42633900000000002</v>
      </c>
      <c r="S7435" s="234">
        <v>0.44419599999999998</v>
      </c>
      <c r="T7435" s="234">
        <v>0.42410700000000001</v>
      </c>
      <c r="U7435" s="234">
        <v>0.4375</v>
      </c>
      <c r="V7435" s="192">
        <v>0.35838900000000001</v>
      </c>
      <c r="W7435" s="234">
        <v>811126400</v>
      </c>
      <c r="X7435" s="194">
        <f t="shared" si="233"/>
        <v>3.7035215139326963E-2</v>
      </c>
      <c r="Y7435" s="193"/>
      <c r="Z7435" s="197">
        <v>7433</v>
      </c>
    </row>
    <row r="7436" spans="1:26" ht="14.4" x14ac:dyDescent="0.3">
      <c r="A7436" s="7">
        <v>33359</v>
      </c>
      <c r="B7436" s="191">
        <v>375.35000600000001</v>
      </c>
      <c r="C7436" s="191">
        <v>380.459991</v>
      </c>
      <c r="D7436" s="191">
        <v>375.26998900000001</v>
      </c>
      <c r="E7436" s="191">
        <v>380.290009</v>
      </c>
      <c r="F7436" s="192">
        <v>380.290009</v>
      </c>
      <c r="G7436" s="191">
        <v>181900000</v>
      </c>
      <c r="H7436" s="194">
        <f t="shared" si="232"/>
        <v>1.3188077616966812E-2</v>
      </c>
      <c r="I7436" s="193"/>
      <c r="J7436" s="197">
        <v>7434</v>
      </c>
      <c r="K7436" s="234"/>
      <c r="L7436" s="234"/>
      <c r="M7436" s="234"/>
      <c r="N7436" s="234"/>
      <c r="O7436" s="234"/>
      <c r="P7436" s="234"/>
      <c r="Q7436" s="7">
        <v>33359</v>
      </c>
      <c r="R7436" s="234">
        <v>0.42857099999999998</v>
      </c>
      <c r="S7436" s="234">
        <v>0.4375</v>
      </c>
      <c r="T7436" s="234">
        <v>0.41964299999999999</v>
      </c>
      <c r="U7436" s="234">
        <v>0.421875</v>
      </c>
      <c r="V7436" s="192">
        <v>0.34559000000000001</v>
      </c>
      <c r="W7436" s="234">
        <v>1868372800</v>
      </c>
      <c r="X7436" s="194">
        <f t="shared" si="233"/>
        <v>-0.14090893271750102</v>
      </c>
      <c r="Y7436" s="193"/>
      <c r="Z7436" s="197">
        <v>7434</v>
      </c>
    </row>
    <row r="7437" spans="1:26" ht="14.4" x14ac:dyDescent="0.3">
      <c r="A7437" s="7">
        <v>33358</v>
      </c>
      <c r="B7437" s="191">
        <v>373.66000400000001</v>
      </c>
      <c r="C7437" s="191">
        <v>377.85998499999999</v>
      </c>
      <c r="D7437" s="191">
        <v>373.01001000000002</v>
      </c>
      <c r="E7437" s="191">
        <v>375.33999599999999</v>
      </c>
      <c r="F7437" s="192">
        <v>375.33999599999999</v>
      </c>
      <c r="G7437" s="191">
        <v>206230000</v>
      </c>
      <c r="H7437" s="194">
        <f t="shared" si="232"/>
        <v>4.4960444843327946E-3</v>
      </c>
      <c r="I7437" s="193"/>
      <c r="J7437" s="197">
        <v>7435</v>
      </c>
      <c r="K7437" s="234"/>
      <c r="L7437" s="234"/>
      <c r="M7437" s="234"/>
      <c r="N7437" s="234"/>
      <c r="O7437" s="234"/>
      <c r="P7437" s="234"/>
      <c r="Q7437" s="7">
        <v>33358</v>
      </c>
      <c r="R7437" s="234">
        <v>0.515625</v>
      </c>
      <c r="S7437" s="234">
        <v>0.52008900000000002</v>
      </c>
      <c r="T7437" s="234">
        <v>0.48660700000000001</v>
      </c>
      <c r="U7437" s="234">
        <v>0.49107099999999998</v>
      </c>
      <c r="V7437" s="192">
        <v>0.40227400000000002</v>
      </c>
      <c r="W7437" s="234">
        <v>711446400</v>
      </c>
      <c r="X7437" s="194">
        <f t="shared" si="233"/>
        <v>-5.5792359474608158E-2</v>
      </c>
      <c r="Y7437" s="193"/>
      <c r="Z7437" s="197">
        <v>7435</v>
      </c>
    </row>
    <row r="7438" spans="1:26" ht="14.4" x14ac:dyDescent="0.3">
      <c r="A7438" s="7">
        <v>33357</v>
      </c>
      <c r="B7438" s="191">
        <v>379.01001000000002</v>
      </c>
      <c r="C7438" s="191">
        <v>380.959991</v>
      </c>
      <c r="D7438" s="191">
        <v>373.66000400000001</v>
      </c>
      <c r="E7438" s="191">
        <v>373.66000400000001</v>
      </c>
      <c r="F7438" s="192">
        <v>373.66000400000001</v>
      </c>
      <c r="G7438" s="191">
        <v>149860000</v>
      </c>
      <c r="H7438" s="194">
        <f t="shared" si="232"/>
        <v>-1.4141694780113548E-2</v>
      </c>
      <c r="I7438" s="193"/>
      <c r="J7438" s="197">
        <v>7436</v>
      </c>
      <c r="K7438" s="234"/>
      <c r="L7438" s="234"/>
      <c r="M7438" s="234"/>
      <c r="N7438" s="234"/>
      <c r="O7438" s="234"/>
      <c r="P7438" s="234"/>
      <c r="Q7438" s="7">
        <v>33357</v>
      </c>
      <c r="R7438" s="234">
        <v>0.52232100000000004</v>
      </c>
      <c r="S7438" s="234">
        <v>0.53794600000000004</v>
      </c>
      <c r="T7438" s="234">
        <v>0.52008900000000002</v>
      </c>
      <c r="U7438" s="234">
        <v>0.52008900000000002</v>
      </c>
      <c r="V7438" s="192">
        <v>0.42604399999999998</v>
      </c>
      <c r="W7438" s="234">
        <v>206707200</v>
      </c>
      <c r="X7438" s="194">
        <f t="shared" si="233"/>
        <v>-6.3971155841944733E-3</v>
      </c>
      <c r="Y7438" s="193"/>
      <c r="Z7438" s="197">
        <v>7436</v>
      </c>
    </row>
    <row r="7439" spans="1:26" ht="14.4" x14ac:dyDescent="0.3">
      <c r="A7439" s="7">
        <v>33354</v>
      </c>
      <c r="B7439" s="191">
        <v>379.25</v>
      </c>
      <c r="C7439" s="191">
        <v>380.10998499999999</v>
      </c>
      <c r="D7439" s="191">
        <v>376.76998900000001</v>
      </c>
      <c r="E7439" s="191">
        <v>379.01998900000001</v>
      </c>
      <c r="F7439" s="192">
        <v>379.01998900000001</v>
      </c>
      <c r="G7439" s="191">
        <v>154550000</v>
      </c>
      <c r="H7439" s="194">
        <f t="shared" si="232"/>
        <v>-6.0648912326958582E-4</v>
      </c>
      <c r="I7439" s="193"/>
      <c r="J7439" s="197">
        <v>7437</v>
      </c>
      <c r="K7439" s="234"/>
      <c r="L7439" s="234"/>
      <c r="M7439" s="234"/>
      <c r="N7439" s="234"/>
      <c r="O7439" s="234"/>
      <c r="P7439" s="234"/>
      <c r="Q7439" s="7">
        <v>33354</v>
      </c>
      <c r="R7439" s="234">
        <v>0.52232100000000004</v>
      </c>
      <c r="S7439" s="234">
        <v>0.52678599999999998</v>
      </c>
      <c r="T7439" s="234">
        <v>0.515625</v>
      </c>
      <c r="U7439" s="234">
        <v>0.52343799999999996</v>
      </c>
      <c r="V7439" s="192">
        <v>0.42878699999999997</v>
      </c>
      <c r="W7439" s="234">
        <v>125059200</v>
      </c>
      <c r="X7439" s="194">
        <f t="shared" si="233"/>
        <v>2.1361478756546227E-3</v>
      </c>
      <c r="Y7439" s="193"/>
      <c r="Z7439" s="197">
        <v>7437</v>
      </c>
    </row>
    <row r="7440" spans="1:26" ht="14.4" x14ac:dyDescent="0.3">
      <c r="A7440" s="7">
        <v>33353</v>
      </c>
      <c r="B7440" s="191">
        <v>382.89001500000001</v>
      </c>
      <c r="C7440" s="191">
        <v>382.89001500000001</v>
      </c>
      <c r="D7440" s="191">
        <v>378.42999300000002</v>
      </c>
      <c r="E7440" s="191">
        <v>379.25</v>
      </c>
      <c r="F7440" s="192">
        <v>379.25</v>
      </c>
      <c r="G7440" s="191">
        <v>166940000</v>
      </c>
      <c r="H7440" s="194">
        <f t="shared" si="232"/>
        <v>-9.1702631108198113E-3</v>
      </c>
      <c r="I7440" s="193"/>
      <c r="J7440" s="197">
        <v>7438</v>
      </c>
      <c r="K7440" s="234"/>
      <c r="L7440" s="234"/>
      <c r="M7440" s="234"/>
      <c r="N7440" s="234"/>
      <c r="O7440" s="234"/>
      <c r="P7440" s="234"/>
      <c r="Q7440" s="7">
        <v>33353</v>
      </c>
      <c r="R7440" s="234">
        <v>0.53348200000000001</v>
      </c>
      <c r="S7440" s="234">
        <v>0.53348200000000001</v>
      </c>
      <c r="T7440" s="234">
        <v>0.52232100000000004</v>
      </c>
      <c r="U7440" s="234">
        <v>0.52232100000000004</v>
      </c>
      <c r="V7440" s="192">
        <v>0.427873</v>
      </c>
      <c r="W7440" s="234">
        <v>315380800</v>
      </c>
      <c r="X7440" s="194">
        <f t="shared" si="233"/>
        <v>-3.7037787230211776E-2</v>
      </c>
      <c r="Y7440" s="193"/>
      <c r="Z7440" s="197">
        <v>7438</v>
      </c>
    </row>
    <row r="7441" spans="1:26" ht="14.4" x14ac:dyDescent="0.3">
      <c r="A7441" s="7">
        <v>33352</v>
      </c>
      <c r="B7441" s="191">
        <v>381.76001000000002</v>
      </c>
      <c r="C7441" s="191">
        <v>383.01998900000001</v>
      </c>
      <c r="D7441" s="191">
        <v>379.98998999999998</v>
      </c>
      <c r="E7441" s="191">
        <v>382.76001000000002</v>
      </c>
      <c r="F7441" s="192">
        <v>382.76001000000002</v>
      </c>
      <c r="G7441" s="191">
        <v>166800000</v>
      </c>
      <c r="H7441" s="194">
        <f t="shared" si="232"/>
        <v>2.6194467042265634E-3</v>
      </c>
      <c r="I7441" s="193"/>
      <c r="J7441" s="197">
        <v>7439</v>
      </c>
      <c r="K7441" s="234"/>
      <c r="L7441" s="234"/>
      <c r="M7441" s="234"/>
      <c r="N7441" s="234"/>
      <c r="O7441" s="234"/>
      <c r="P7441" s="234"/>
      <c r="Q7441" s="7">
        <v>33352</v>
      </c>
      <c r="R7441" s="234">
        <v>0.55133900000000002</v>
      </c>
      <c r="S7441" s="234">
        <v>0.55357100000000004</v>
      </c>
      <c r="T7441" s="234">
        <v>0.54017899999999996</v>
      </c>
      <c r="U7441" s="234">
        <v>0.54241099999999998</v>
      </c>
      <c r="V7441" s="192">
        <v>0.44433</v>
      </c>
      <c r="W7441" s="234">
        <v>105448000</v>
      </c>
      <c r="X7441" s="194">
        <f t="shared" si="233"/>
        <v>-1.2193901937463218E-2</v>
      </c>
      <c r="Y7441" s="193"/>
      <c r="Z7441" s="197">
        <v>7439</v>
      </c>
    </row>
    <row r="7442" spans="1:26" ht="14.4" x14ac:dyDescent="0.3">
      <c r="A7442" s="7">
        <v>33351</v>
      </c>
      <c r="B7442" s="191">
        <v>380.95001200000002</v>
      </c>
      <c r="C7442" s="191">
        <v>383.54998799999998</v>
      </c>
      <c r="D7442" s="191">
        <v>379.67001299999998</v>
      </c>
      <c r="E7442" s="191">
        <v>381.76001000000002</v>
      </c>
      <c r="F7442" s="192">
        <v>381.76001000000002</v>
      </c>
      <c r="G7442" s="191">
        <v>167840000</v>
      </c>
      <c r="H7442" s="194">
        <f t="shared" si="232"/>
        <v>2.126257972135219E-3</v>
      </c>
      <c r="I7442" s="193"/>
      <c r="J7442" s="197">
        <v>7440</v>
      </c>
      <c r="K7442" s="234"/>
      <c r="L7442" s="234"/>
      <c r="M7442" s="234"/>
      <c r="N7442" s="234"/>
      <c r="O7442" s="234"/>
      <c r="P7442" s="234"/>
      <c r="Q7442" s="7">
        <v>33351</v>
      </c>
      <c r="R7442" s="234">
        <v>0.55580399999999996</v>
      </c>
      <c r="S7442" s="234">
        <v>0.5625</v>
      </c>
      <c r="T7442" s="234">
        <v>0.53794600000000004</v>
      </c>
      <c r="U7442" s="234">
        <v>0.54910700000000001</v>
      </c>
      <c r="V7442" s="192">
        <v>0.44981500000000002</v>
      </c>
      <c r="W7442" s="234">
        <v>237294400</v>
      </c>
      <c r="X7442" s="194">
        <f t="shared" si="233"/>
        <v>0</v>
      </c>
      <c r="Y7442" s="193"/>
      <c r="Z7442" s="197">
        <v>7440</v>
      </c>
    </row>
    <row r="7443" spans="1:26" ht="14.4" x14ac:dyDescent="0.3">
      <c r="A7443" s="7">
        <v>33350</v>
      </c>
      <c r="B7443" s="191">
        <v>384.19000199999999</v>
      </c>
      <c r="C7443" s="191">
        <v>384.19000199999999</v>
      </c>
      <c r="D7443" s="191">
        <v>380.16000400000001</v>
      </c>
      <c r="E7443" s="191">
        <v>380.95001200000002</v>
      </c>
      <c r="F7443" s="192">
        <v>380.95001200000002</v>
      </c>
      <c r="G7443" s="191">
        <v>164410000</v>
      </c>
      <c r="H7443" s="194">
        <f t="shared" si="232"/>
        <v>-8.4591356025256973E-3</v>
      </c>
      <c r="I7443" s="193"/>
      <c r="J7443" s="197">
        <v>7441</v>
      </c>
      <c r="K7443" s="234"/>
      <c r="L7443" s="234"/>
      <c r="M7443" s="234"/>
      <c r="N7443" s="234"/>
      <c r="O7443" s="234"/>
      <c r="P7443" s="234"/>
      <c r="Q7443" s="7">
        <v>33350</v>
      </c>
      <c r="R7443" s="234">
        <v>0.53125</v>
      </c>
      <c r="S7443" s="234">
        <v>0.55357100000000004</v>
      </c>
      <c r="T7443" s="234">
        <v>0.52455399999999996</v>
      </c>
      <c r="U7443" s="234">
        <v>0.54910700000000001</v>
      </c>
      <c r="V7443" s="192">
        <v>0.44981500000000002</v>
      </c>
      <c r="W7443" s="234">
        <v>257017600</v>
      </c>
      <c r="X7443" s="194">
        <f t="shared" si="233"/>
        <v>3.1446843735740124E-2</v>
      </c>
      <c r="Y7443" s="193"/>
      <c r="Z7443" s="197">
        <v>7441</v>
      </c>
    </row>
    <row r="7444" spans="1:26" ht="14.4" x14ac:dyDescent="0.3">
      <c r="A7444" s="7">
        <v>33347</v>
      </c>
      <c r="B7444" s="191">
        <v>388.459991</v>
      </c>
      <c r="C7444" s="191">
        <v>388.459991</v>
      </c>
      <c r="D7444" s="191">
        <v>383.89999399999999</v>
      </c>
      <c r="E7444" s="191">
        <v>384.20001200000002</v>
      </c>
      <c r="F7444" s="192">
        <v>384.20001200000002</v>
      </c>
      <c r="G7444" s="191">
        <v>195520000</v>
      </c>
      <c r="H7444" s="194">
        <f t="shared" si="232"/>
        <v>-1.09663262593238E-2</v>
      </c>
      <c r="I7444" s="193"/>
      <c r="J7444" s="197">
        <v>7442</v>
      </c>
      <c r="K7444" s="234"/>
      <c r="L7444" s="234"/>
      <c r="M7444" s="234"/>
      <c r="N7444" s="234"/>
      <c r="O7444" s="234"/>
      <c r="P7444" s="234"/>
      <c r="Q7444" s="7">
        <v>33347</v>
      </c>
      <c r="R7444" s="234">
        <v>0.54464299999999999</v>
      </c>
      <c r="S7444" s="234">
        <v>0.54910700000000001</v>
      </c>
      <c r="T7444" s="234">
        <v>0.53125</v>
      </c>
      <c r="U7444" s="234">
        <v>0.53236600000000001</v>
      </c>
      <c r="V7444" s="192">
        <v>0.43610100000000002</v>
      </c>
      <c r="W7444" s="234">
        <v>287302400</v>
      </c>
      <c r="X7444" s="194">
        <f t="shared" si="233"/>
        <v>-2.2541341856472333E-2</v>
      </c>
      <c r="Y7444" s="193"/>
      <c r="Z7444" s="197">
        <v>7442</v>
      </c>
    </row>
    <row r="7445" spans="1:26" ht="14.4" x14ac:dyDescent="0.3">
      <c r="A7445" s="7">
        <v>33346</v>
      </c>
      <c r="B7445" s="191">
        <v>390.45001200000002</v>
      </c>
      <c r="C7445" s="191">
        <v>390.97000100000002</v>
      </c>
      <c r="D7445" s="191">
        <v>388.13000499999998</v>
      </c>
      <c r="E7445" s="191">
        <v>388.459991</v>
      </c>
      <c r="F7445" s="192">
        <v>388.459991</v>
      </c>
      <c r="G7445" s="191">
        <v>217410000</v>
      </c>
      <c r="H7445" s="194">
        <f t="shared" si="232"/>
        <v>-5.0967369415781012E-3</v>
      </c>
      <c r="I7445" s="193"/>
      <c r="J7445" s="197">
        <v>7443</v>
      </c>
      <c r="K7445" s="234"/>
      <c r="L7445" s="234"/>
      <c r="M7445" s="234"/>
      <c r="N7445" s="234"/>
      <c r="O7445" s="234"/>
      <c r="P7445" s="234"/>
      <c r="Q7445" s="7">
        <v>33346</v>
      </c>
      <c r="R7445" s="234">
        <v>0.56026799999999999</v>
      </c>
      <c r="S7445" s="234">
        <v>0.5625</v>
      </c>
      <c r="T7445" s="234">
        <v>0.54241099999999998</v>
      </c>
      <c r="U7445" s="234">
        <v>0.54464299999999999</v>
      </c>
      <c r="V7445" s="192">
        <v>0.446158</v>
      </c>
      <c r="W7445" s="234">
        <v>247363200</v>
      </c>
      <c r="X7445" s="194">
        <f t="shared" si="233"/>
        <v>-3.557385731115506E-2</v>
      </c>
      <c r="Y7445" s="193"/>
      <c r="Z7445" s="197">
        <v>7443</v>
      </c>
    </row>
    <row r="7446" spans="1:26" ht="14.4" x14ac:dyDescent="0.3">
      <c r="A7446" s="7">
        <v>33345</v>
      </c>
      <c r="B7446" s="191">
        <v>387.61999500000002</v>
      </c>
      <c r="C7446" s="191">
        <v>391.26001000000002</v>
      </c>
      <c r="D7446" s="191">
        <v>387.29998799999998</v>
      </c>
      <c r="E7446" s="191">
        <v>390.45001200000002</v>
      </c>
      <c r="F7446" s="192">
        <v>390.45001200000002</v>
      </c>
      <c r="G7446" s="191">
        <v>246930000</v>
      </c>
      <c r="H7446" s="194">
        <f t="shared" si="232"/>
        <v>7.3010088140576905E-3</v>
      </c>
      <c r="I7446" s="193"/>
      <c r="J7446" s="197">
        <v>7444</v>
      </c>
      <c r="K7446" s="234"/>
      <c r="L7446" s="234"/>
      <c r="M7446" s="234"/>
      <c r="N7446" s="234"/>
      <c r="O7446" s="234"/>
      <c r="P7446" s="234"/>
      <c r="Q7446" s="7">
        <v>33345</v>
      </c>
      <c r="R7446" s="234">
        <v>0.58035700000000001</v>
      </c>
      <c r="S7446" s="234">
        <v>0.58035700000000001</v>
      </c>
      <c r="T7446" s="234">
        <v>0.55357100000000004</v>
      </c>
      <c r="U7446" s="234">
        <v>0.56473200000000001</v>
      </c>
      <c r="V7446" s="192">
        <v>0.462615</v>
      </c>
      <c r="W7446" s="234">
        <v>322403200</v>
      </c>
      <c r="X7446" s="194">
        <f t="shared" si="233"/>
        <v>-1.5564053293157024E-2</v>
      </c>
      <c r="Y7446" s="193"/>
      <c r="Z7446" s="197">
        <v>7444</v>
      </c>
    </row>
    <row r="7447" spans="1:26" ht="14.4" x14ac:dyDescent="0.3">
      <c r="A7447" s="7">
        <v>33344</v>
      </c>
      <c r="B7447" s="191">
        <v>381.19000199999999</v>
      </c>
      <c r="C7447" s="191">
        <v>387.61999500000002</v>
      </c>
      <c r="D7447" s="191">
        <v>379.64001500000001</v>
      </c>
      <c r="E7447" s="191">
        <v>387.61999500000002</v>
      </c>
      <c r="F7447" s="192">
        <v>387.61999500000002</v>
      </c>
      <c r="G7447" s="191">
        <v>214480000</v>
      </c>
      <c r="H7447" s="194">
        <f t="shared" si="232"/>
        <v>1.6868209990460414E-2</v>
      </c>
      <c r="I7447" s="193"/>
      <c r="J7447" s="197">
        <v>7445</v>
      </c>
      <c r="K7447" s="234"/>
      <c r="L7447" s="234"/>
      <c r="M7447" s="234"/>
      <c r="N7447" s="234"/>
      <c r="O7447" s="234"/>
      <c r="P7447" s="234"/>
      <c r="Q7447" s="7">
        <v>33344</v>
      </c>
      <c r="R7447" s="234">
        <v>0.56473200000000001</v>
      </c>
      <c r="S7447" s="234">
        <v>0.57589299999999999</v>
      </c>
      <c r="T7447" s="234">
        <v>0.55803599999999998</v>
      </c>
      <c r="U7447" s="234">
        <v>0.57366099999999998</v>
      </c>
      <c r="V7447" s="192">
        <v>0.46992899999999999</v>
      </c>
      <c r="W7447" s="234">
        <v>620782400</v>
      </c>
      <c r="X7447" s="194">
        <f t="shared" si="233"/>
        <v>3.2128196511758099E-2</v>
      </c>
      <c r="Y7447" s="193"/>
      <c r="Z7447" s="197">
        <v>7445</v>
      </c>
    </row>
    <row r="7448" spans="1:26" ht="14.4" x14ac:dyDescent="0.3">
      <c r="A7448" s="7">
        <v>33343</v>
      </c>
      <c r="B7448" s="191">
        <v>380.39999399999999</v>
      </c>
      <c r="C7448" s="191">
        <v>382.32000699999998</v>
      </c>
      <c r="D7448" s="191">
        <v>378.77999899999998</v>
      </c>
      <c r="E7448" s="191">
        <v>381.19000199999999</v>
      </c>
      <c r="F7448" s="192">
        <v>381.19000199999999</v>
      </c>
      <c r="G7448" s="191">
        <v>161800000</v>
      </c>
      <c r="H7448" s="194">
        <f t="shared" si="232"/>
        <v>2.0767823671416783E-3</v>
      </c>
      <c r="I7448" s="193"/>
      <c r="J7448" s="197">
        <v>7446</v>
      </c>
      <c r="K7448" s="234"/>
      <c r="L7448" s="234"/>
      <c r="M7448" s="234"/>
      <c r="N7448" s="234"/>
      <c r="O7448" s="234"/>
      <c r="P7448" s="234"/>
      <c r="Q7448" s="7">
        <v>33343</v>
      </c>
      <c r="R7448" s="234">
        <v>0.55133900000000002</v>
      </c>
      <c r="S7448" s="234">
        <v>0.57589299999999999</v>
      </c>
      <c r="T7448" s="234">
        <v>0.53571400000000002</v>
      </c>
      <c r="U7448" s="234">
        <v>0.55580399999999996</v>
      </c>
      <c r="V7448" s="192">
        <v>0.45530100000000001</v>
      </c>
      <c r="W7448" s="234">
        <v>1700384000</v>
      </c>
      <c r="X7448" s="194">
        <f t="shared" si="233"/>
        <v>-0.13240304582456786</v>
      </c>
      <c r="Y7448" s="193"/>
      <c r="Z7448" s="197">
        <v>7446</v>
      </c>
    </row>
    <row r="7449" spans="1:26" ht="14.4" x14ac:dyDescent="0.3">
      <c r="A7449" s="7">
        <v>33340</v>
      </c>
      <c r="B7449" s="191">
        <v>377.64999399999999</v>
      </c>
      <c r="C7449" s="191">
        <v>381.07000699999998</v>
      </c>
      <c r="D7449" s="191">
        <v>376.89001500000001</v>
      </c>
      <c r="E7449" s="191">
        <v>380.39999399999999</v>
      </c>
      <c r="F7449" s="192">
        <v>380.39999399999999</v>
      </c>
      <c r="G7449" s="191">
        <v>198610000</v>
      </c>
      <c r="H7449" s="194">
        <f t="shared" si="232"/>
        <v>7.3351930813866598E-3</v>
      </c>
      <c r="I7449" s="193"/>
      <c r="J7449" s="197">
        <v>7447</v>
      </c>
      <c r="K7449" s="234"/>
      <c r="L7449" s="234"/>
      <c r="M7449" s="234"/>
      <c r="N7449" s="234"/>
      <c r="O7449" s="234"/>
      <c r="P7449" s="234"/>
      <c r="Q7449" s="7">
        <v>33340</v>
      </c>
      <c r="R7449" s="234">
        <v>0.63839299999999999</v>
      </c>
      <c r="S7449" s="234">
        <v>0.65401799999999999</v>
      </c>
      <c r="T7449" s="234">
        <v>0.62276799999999999</v>
      </c>
      <c r="U7449" s="234">
        <v>0.640625</v>
      </c>
      <c r="V7449" s="192">
        <v>0.52478400000000003</v>
      </c>
      <c r="W7449" s="234">
        <v>367718400</v>
      </c>
      <c r="X7449" s="194">
        <f t="shared" si="233"/>
        <v>1.0562315737176605E-2</v>
      </c>
      <c r="Y7449" s="193"/>
      <c r="Z7449" s="197">
        <v>7447</v>
      </c>
    </row>
    <row r="7450" spans="1:26" ht="14.4" x14ac:dyDescent="0.3">
      <c r="A7450" s="7">
        <v>33339</v>
      </c>
      <c r="B7450" s="191">
        <v>373.14999399999999</v>
      </c>
      <c r="C7450" s="191">
        <v>379.52999899999998</v>
      </c>
      <c r="D7450" s="191">
        <v>373.14999399999999</v>
      </c>
      <c r="E7450" s="191">
        <v>377.63000499999998</v>
      </c>
      <c r="F7450" s="192">
        <v>377.63000499999998</v>
      </c>
      <c r="G7450" s="191">
        <v>196570000</v>
      </c>
      <c r="H7450" s="194">
        <f t="shared" si="232"/>
        <v>1.2005925424187439E-2</v>
      </c>
      <c r="I7450" s="193"/>
      <c r="J7450" s="197">
        <v>7448</v>
      </c>
      <c r="K7450" s="234"/>
      <c r="L7450" s="234"/>
      <c r="M7450" s="234"/>
      <c r="N7450" s="234"/>
      <c r="O7450" s="234"/>
      <c r="P7450" s="234"/>
      <c r="Q7450" s="7">
        <v>33339</v>
      </c>
      <c r="R7450" s="234">
        <v>0.60491099999999998</v>
      </c>
      <c r="S7450" s="234">
        <v>0.63727699999999998</v>
      </c>
      <c r="T7450" s="234">
        <v>0.60267899999999996</v>
      </c>
      <c r="U7450" s="234">
        <v>0.63392899999999996</v>
      </c>
      <c r="V7450" s="192">
        <v>0.51929899999999996</v>
      </c>
      <c r="W7450" s="234">
        <v>355588800</v>
      </c>
      <c r="X7450" s="194">
        <f t="shared" si="233"/>
        <v>6.1683240378796446E-2</v>
      </c>
      <c r="Y7450" s="193"/>
      <c r="Z7450" s="197">
        <v>7448</v>
      </c>
    </row>
    <row r="7451" spans="1:26" ht="14.4" x14ac:dyDescent="0.3">
      <c r="A7451" s="7">
        <v>33338</v>
      </c>
      <c r="B7451" s="191">
        <v>373.57000699999998</v>
      </c>
      <c r="C7451" s="191">
        <v>374.82998700000002</v>
      </c>
      <c r="D7451" s="191">
        <v>371.209991</v>
      </c>
      <c r="E7451" s="191">
        <v>373.14999399999999</v>
      </c>
      <c r="F7451" s="192">
        <v>373.14999399999999</v>
      </c>
      <c r="G7451" s="191">
        <v>167940000</v>
      </c>
      <c r="H7451" s="194">
        <f t="shared" si="232"/>
        <v>-1.0975586309967132E-3</v>
      </c>
      <c r="I7451" s="193"/>
      <c r="J7451" s="197">
        <v>7449</v>
      </c>
      <c r="K7451" s="234"/>
      <c r="L7451" s="234"/>
      <c r="M7451" s="234"/>
      <c r="N7451" s="234"/>
      <c r="O7451" s="234"/>
      <c r="P7451" s="234"/>
      <c r="Q7451" s="7">
        <v>33338</v>
      </c>
      <c r="R7451" s="234">
        <v>0.61160700000000001</v>
      </c>
      <c r="S7451" s="234">
        <v>0.61830399999999996</v>
      </c>
      <c r="T7451" s="234">
        <v>0.59598200000000001</v>
      </c>
      <c r="U7451" s="234">
        <v>0.59709800000000002</v>
      </c>
      <c r="V7451" s="192">
        <v>0.48912800000000001</v>
      </c>
      <c r="W7451" s="234">
        <v>216406400</v>
      </c>
      <c r="X7451" s="194">
        <f t="shared" si="233"/>
        <v>-2.7272980379522801E-2</v>
      </c>
      <c r="Y7451" s="193"/>
      <c r="Z7451" s="197">
        <v>7449</v>
      </c>
    </row>
    <row r="7452" spans="1:26" ht="14.4" x14ac:dyDescent="0.3">
      <c r="A7452" s="7">
        <v>33337</v>
      </c>
      <c r="B7452" s="191">
        <v>378.64999399999999</v>
      </c>
      <c r="C7452" s="191">
        <v>379.01998900000001</v>
      </c>
      <c r="D7452" s="191">
        <v>373.10998499999999</v>
      </c>
      <c r="E7452" s="191">
        <v>373.55999800000001</v>
      </c>
      <c r="F7452" s="192">
        <v>373.55999800000001</v>
      </c>
      <c r="G7452" s="191">
        <v>169940000</v>
      </c>
      <c r="H7452" s="194">
        <f t="shared" si="232"/>
        <v>-1.3468562684534297E-2</v>
      </c>
      <c r="I7452" s="193"/>
      <c r="J7452" s="197">
        <v>7450</v>
      </c>
      <c r="K7452" s="234"/>
      <c r="L7452" s="234"/>
      <c r="M7452" s="234"/>
      <c r="N7452" s="234"/>
      <c r="O7452" s="234"/>
      <c r="P7452" s="234"/>
      <c r="Q7452" s="7">
        <v>33337</v>
      </c>
      <c r="R7452" s="234">
        <v>0.62276799999999999</v>
      </c>
      <c r="S7452" s="234">
        <v>0.625</v>
      </c>
      <c r="T7452" s="234">
        <v>0.609375</v>
      </c>
      <c r="U7452" s="234">
        <v>0.61383900000000002</v>
      </c>
      <c r="V7452" s="192">
        <v>0.50284200000000001</v>
      </c>
      <c r="W7452" s="234">
        <v>119448000</v>
      </c>
      <c r="X7452" s="194">
        <f t="shared" si="233"/>
        <v>-1.7857945056984115E-2</v>
      </c>
      <c r="Y7452" s="193"/>
      <c r="Z7452" s="197">
        <v>7450</v>
      </c>
    </row>
    <row r="7453" spans="1:26" ht="14.4" x14ac:dyDescent="0.3">
      <c r="A7453" s="7">
        <v>33336</v>
      </c>
      <c r="B7453" s="191">
        <v>375.35000600000001</v>
      </c>
      <c r="C7453" s="191">
        <v>378.76001000000002</v>
      </c>
      <c r="D7453" s="191">
        <v>374.69000199999999</v>
      </c>
      <c r="E7453" s="191">
        <v>378.66000400000001</v>
      </c>
      <c r="F7453" s="192">
        <v>378.66000400000001</v>
      </c>
      <c r="G7453" s="191">
        <v>138580000</v>
      </c>
      <c r="H7453" s="194">
        <f t="shared" si="232"/>
        <v>8.7916110717023294E-3</v>
      </c>
      <c r="I7453" s="193"/>
      <c r="J7453" s="197">
        <v>7451</v>
      </c>
      <c r="K7453" s="234"/>
      <c r="L7453" s="234"/>
      <c r="M7453" s="234"/>
      <c r="N7453" s="234"/>
      <c r="O7453" s="234"/>
      <c r="P7453" s="234"/>
      <c r="Q7453" s="7">
        <v>33336</v>
      </c>
      <c r="R7453" s="234">
        <v>0.61830399999999996</v>
      </c>
      <c r="S7453" s="234">
        <v>0.625</v>
      </c>
      <c r="T7453" s="234">
        <v>0.61383900000000002</v>
      </c>
      <c r="U7453" s="234">
        <v>0.625</v>
      </c>
      <c r="V7453" s="192">
        <v>0.51198500000000002</v>
      </c>
      <c r="W7453" s="234">
        <v>72475200</v>
      </c>
      <c r="X7453" s="194">
        <f t="shared" si="233"/>
        <v>9.0104116370688589E-3</v>
      </c>
      <c r="Y7453" s="193"/>
      <c r="Z7453" s="197">
        <v>7451</v>
      </c>
    </row>
    <row r="7454" spans="1:26" ht="14.4" x14ac:dyDescent="0.3">
      <c r="A7454" s="7">
        <v>33333</v>
      </c>
      <c r="B7454" s="191">
        <v>379.77999899999998</v>
      </c>
      <c r="C7454" s="191">
        <v>381.11999500000002</v>
      </c>
      <c r="D7454" s="191">
        <v>374.14999399999999</v>
      </c>
      <c r="E7454" s="191">
        <v>375.35998499999999</v>
      </c>
      <c r="F7454" s="192">
        <v>375.35998499999999</v>
      </c>
      <c r="G7454" s="191">
        <v>187410000</v>
      </c>
      <c r="H7454" s="194">
        <f t="shared" si="232"/>
        <v>-1.1612302519249395E-2</v>
      </c>
      <c r="I7454" s="193"/>
      <c r="J7454" s="197">
        <v>7452</v>
      </c>
      <c r="K7454" s="234"/>
      <c r="L7454" s="234"/>
      <c r="M7454" s="234"/>
      <c r="N7454" s="234"/>
      <c r="O7454" s="234"/>
      <c r="P7454" s="234"/>
      <c r="Q7454" s="7">
        <v>33333</v>
      </c>
      <c r="R7454" s="234">
        <v>0.640625</v>
      </c>
      <c r="S7454" s="234">
        <v>0.640625</v>
      </c>
      <c r="T7454" s="234">
        <v>0.61383900000000002</v>
      </c>
      <c r="U7454" s="234">
        <v>0.61941999999999997</v>
      </c>
      <c r="V7454" s="192">
        <v>0.507413</v>
      </c>
      <c r="W7454" s="234">
        <v>155411200</v>
      </c>
      <c r="X7454" s="194">
        <f t="shared" si="233"/>
        <v>-2.9721429718752579E-2</v>
      </c>
      <c r="Y7454" s="193"/>
      <c r="Z7454" s="197">
        <v>7452</v>
      </c>
    </row>
    <row r="7455" spans="1:26" ht="14.4" x14ac:dyDescent="0.3">
      <c r="A7455" s="7">
        <v>33332</v>
      </c>
      <c r="B7455" s="191">
        <v>378.94000199999999</v>
      </c>
      <c r="C7455" s="191">
        <v>381.88000499999998</v>
      </c>
      <c r="D7455" s="191">
        <v>377.04998799999998</v>
      </c>
      <c r="E7455" s="191">
        <v>379.76998900000001</v>
      </c>
      <c r="F7455" s="192">
        <v>379.76998900000001</v>
      </c>
      <c r="G7455" s="191">
        <v>198120000</v>
      </c>
      <c r="H7455" s="194">
        <f t="shared" si="232"/>
        <v>2.1902860495578319E-3</v>
      </c>
      <c r="I7455" s="193"/>
      <c r="J7455" s="197">
        <v>7453</v>
      </c>
      <c r="K7455" s="234"/>
      <c r="L7455" s="234"/>
      <c r="M7455" s="234"/>
      <c r="N7455" s="234"/>
      <c r="O7455" s="234"/>
      <c r="P7455" s="234"/>
      <c r="Q7455" s="7">
        <v>33332</v>
      </c>
      <c r="R7455" s="234">
        <v>0.625</v>
      </c>
      <c r="S7455" s="234">
        <v>0.64285700000000001</v>
      </c>
      <c r="T7455" s="234">
        <v>0.62053599999999998</v>
      </c>
      <c r="U7455" s="234">
        <v>0.63839299999999999</v>
      </c>
      <c r="V7455" s="192">
        <v>0.52295599999999998</v>
      </c>
      <c r="W7455" s="234">
        <v>168436800</v>
      </c>
      <c r="X7455" s="194">
        <f t="shared" si="233"/>
        <v>2.1428362159047535E-2</v>
      </c>
      <c r="Y7455" s="193"/>
      <c r="Z7455" s="197">
        <v>7453</v>
      </c>
    </row>
    <row r="7456" spans="1:26" ht="14.4" x14ac:dyDescent="0.3">
      <c r="A7456" s="7">
        <v>33331</v>
      </c>
      <c r="B7456" s="191">
        <v>379.5</v>
      </c>
      <c r="C7456" s="191">
        <v>381.55999800000001</v>
      </c>
      <c r="D7456" s="191">
        <v>378.48998999999998</v>
      </c>
      <c r="E7456" s="191">
        <v>378.94000199999999</v>
      </c>
      <c r="F7456" s="192">
        <v>378.94000199999999</v>
      </c>
      <c r="G7456" s="191">
        <v>213720000</v>
      </c>
      <c r="H7456" s="194">
        <f t="shared" si="232"/>
        <v>-1.4756205533597031E-3</v>
      </c>
      <c r="I7456" s="193"/>
      <c r="J7456" s="197">
        <v>7454</v>
      </c>
      <c r="K7456" s="234"/>
      <c r="L7456" s="234"/>
      <c r="M7456" s="234"/>
      <c r="N7456" s="234"/>
      <c r="O7456" s="234"/>
      <c r="P7456" s="234"/>
      <c r="Q7456" s="7">
        <v>33331</v>
      </c>
      <c r="R7456" s="234">
        <v>0.64732100000000004</v>
      </c>
      <c r="S7456" s="234">
        <v>0.64955399999999996</v>
      </c>
      <c r="T7456" s="234">
        <v>0.625</v>
      </c>
      <c r="U7456" s="234">
        <v>0.625</v>
      </c>
      <c r="V7456" s="192">
        <v>0.51198500000000002</v>
      </c>
      <c r="W7456" s="234">
        <v>240128000</v>
      </c>
      <c r="X7456" s="194">
        <f t="shared" si="233"/>
        <v>-3.7801236236113894E-2</v>
      </c>
      <c r="Y7456" s="193"/>
      <c r="Z7456" s="197">
        <v>7454</v>
      </c>
    </row>
    <row r="7457" spans="1:26" ht="14.4" x14ac:dyDescent="0.3">
      <c r="A7457" s="7">
        <v>33330</v>
      </c>
      <c r="B7457" s="191">
        <v>371.29998799999998</v>
      </c>
      <c r="C7457" s="191">
        <v>379.5</v>
      </c>
      <c r="D7457" s="191">
        <v>371.29998799999998</v>
      </c>
      <c r="E7457" s="191">
        <v>379.5</v>
      </c>
      <c r="F7457" s="192">
        <v>379.5</v>
      </c>
      <c r="G7457" s="191">
        <v>189530000</v>
      </c>
      <c r="H7457" s="194">
        <f t="shared" si="232"/>
        <v>2.2084600767614395E-2</v>
      </c>
      <c r="I7457" s="193"/>
      <c r="J7457" s="197">
        <v>7455</v>
      </c>
      <c r="K7457" s="234"/>
      <c r="L7457" s="234"/>
      <c r="M7457" s="234"/>
      <c r="N7457" s="234"/>
      <c r="O7457" s="234"/>
      <c r="P7457" s="234"/>
      <c r="Q7457" s="7">
        <v>33330</v>
      </c>
      <c r="R7457" s="234">
        <v>0.61607100000000004</v>
      </c>
      <c r="S7457" s="234">
        <v>0.64955399999999996</v>
      </c>
      <c r="T7457" s="234">
        <v>0.61160700000000001</v>
      </c>
      <c r="U7457" s="234">
        <v>0.64955399999999996</v>
      </c>
      <c r="V7457" s="192">
        <v>0.53209899999999999</v>
      </c>
      <c r="W7457" s="234">
        <v>292924800</v>
      </c>
      <c r="X7457" s="194">
        <f t="shared" si="233"/>
        <v>6.2044174414287889E-2</v>
      </c>
      <c r="Y7457" s="193"/>
      <c r="Z7457" s="197">
        <v>7455</v>
      </c>
    </row>
    <row r="7458" spans="1:26" ht="14.4" x14ac:dyDescent="0.3">
      <c r="A7458" s="7">
        <v>33329</v>
      </c>
      <c r="B7458" s="191">
        <v>375.22000100000002</v>
      </c>
      <c r="C7458" s="191">
        <v>375.22000100000002</v>
      </c>
      <c r="D7458" s="191">
        <v>370.26998900000001</v>
      </c>
      <c r="E7458" s="191">
        <v>371.29998799999998</v>
      </c>
      <c r="F7458" s="192">
        <v>371.29998799999998</v>
      </c>
      <c r="G7458" s="191">
        <v>144010000</v>
      </c>
      <c r="H7458" s="194">
        <f t="shared" si="232"/>
        <v>-1.0447238925304624E-2</v>
      </c>
      <c r="I7458" s="193"/>
      <c r="J7458" s="197">
        <v>7456</v>
      </c>
      <c r="K7458" s="234"/>
      <c r="L7458" s="234"/>
      <c r="M7458" s="234"/>
      <c r="N7458" s="234"/>
      <c r="O7458" s="234"/>
      <c r="P7458" s="234"/>
      <c r="Q7458" s="7">
        <v>33329</v>
      </c>
      <c r="R7458" s="234">
        <v>0.60714299999999999</v>
      </c>
      <c r="S7458" s="234">
        <v>0.62053599999999998</v>
      </c>
      <c r="T7458" s="234">
        <v>0.60267899999999996</v>
      </c>
      <c r="U7458" s="234">
        <v>0.61160700000000001</v>
      </c>
      <c r="V7458" s="192">
        <v>0.50101399999999996</v>
      </c>
      <c r="W7458" s="234">
        <v>117924800</v>
      </c>
      <c r="X7458" s="194">
        <f t="shared" si="233"/>
        <v>7.3528672563168227E-3</v>
      </c>
      <c r="Y7458" s="193"/>
      <c r="Z7458" s="197">
        <v>7456</v>
      </c>
    </row>
    <row r="7459" spans="1:26" ht="14.4" x14ac:dyDescent="0.3">
      <c r="A7459" s="7">
        <v>33325</v>
      </c>
      <c r="B7459" s="191">
        <v>375.35000600000001</v>
      </c>
      <c r="C7459" s="191">
        <v>376.60000600000001</v>
      </c>
      <c r="D7459" s="191">
        <v>374.39999399999999</v>
      </c>
      <c r="E7459" s="191">
        <v>375.22000100000002</v>
      </c>
      <c r="F7459" s="192">
        <v>375.22000100000002</v>
      </c>
      <c r="G7459" s="191">
        <v>150750000</v>
      </c>
      <c r="H7459" s="194">
        <f t="shared" si="232"/>
        <v>-3.4635672817861319E-4</v>
      </c>
      <c r="I7459" s="193"/>
      <c r="J7459" s="197">
        <v>7457</v>
      </c>
      <c r="K7459" s="234"/>
      <c r="L7459" s="234"/>
      <c r="M7459" s="234"/>
      <c r="N7459" s="234"/>
      <c r="O7459" s="234"/>
      <c r="P7459" s="234"/>
      <c r="Q7459" s="7">
        <v>33325</v>
      </c>
      <c r="R7459" s="234">
        <v>0.61830399999999996</v>
      </c>
      <c r="S7459" s="234">
        <v>0.625</v>
      </c>
      <c r="T7459" s="234">
        <v>0.60491099999999998</v>
      </c>
      <c r="U7459" s="234">
        <v>0.60714299999999999</v>
      </c>
      <c r="V7459" s="192">
        <v>0.49735699999999999</v>
      </c>
      <c r="W7459" s="234">
        <v>78702400</v>
      </c>
      <c r="X7459" s="194">
        <f t="shared" si="233"/>
        <v>-1.8049393977085913E-2</v>
      </c>
      <c r="Y7459" s="193"/>
      <c r="Z7459" s="197">
        <v>7457</v>
      </c>
    </row>
    <row r="7460" spans="1:26" ht="14.4" x14ac:dyDescent="0.3">
      <c r="A7460" s="7">
        <v>33324</v>
      </c>
      <c r="B7460" s="191">
        <v>376.27999899999998</v>
      </c>
      <c r="C7460" s="191">
        <v>378.48001099999999</v>
      </c>
      <c r="D7460" s="191">
        <v>374.73001099999999</v>
      </c>
      <c r="E7460" s="191">
        <v>375.35000600000001</v>
      </c>
      <c r="F7460" s="192">
        <v>375.35000600000001</v>
      </c>
      <c r="G7460" s="191">
        <v>201830000</v>
      </c>
      <c r="H7460" s="194">
        <f t="shared" si="232"/>
        <v>-2.5245336973010409E-3</v>
      </c>
      <c r="I7460" s="193"/>
      <c r="J7460" s="197">
        <v>7458</v>
      </c>
      <c r="K7460" s="234"/>
      <c r="L7460" s="234"/>
      <c r="M7460" s="234"/>
      <c r="N7460" s="234"/>
      <c r="O7460" s="234"/>
      <c r="P7460" s="234"/>
      <c r="Q7460" s="7">
        <v>33324</v>
      </c>
      <c r="R7460" s="234">
        <v>0.625</v>
      </c>
      <c r="S7460" s="234">
        <v>0.62723200000000001</v>
      </c>
      <c r="T7460" s="234">
        <v>0.61160700000000001</v>
      </c>
      <c r="U7460" s="234">
        <v>0.61830399999999996</v>
      </c>
      <c r="V7460" s="192">
        <v>0.50649900000000003</v>
      </c>
      <c r="W7460" s="234">
        <v>190220800</v>
      </c>
      <c r="X7460" s="194">
        <f t="shared" si="233"/>
        <v>-1.0715157670634863E-2</v>
      </c>
      <c r="Y7460" s="193"/>
      <c r="Z7460" s="197">
        <v>7458</v>
      </c>
    </row>
    <row r="7461" spans="1:26" ht="14.4" x14ac:dyDescent="0.3">
      <c r="A7461" s="7">
        <v>33323</v>
      </c>
      <c r="B7461" s="191">
        <v>369.82998700000002</v>
      </c>
      <c r="C7461" s="191">
        <v>376.29998799999998</v>
      </c>
      <c r="D7461" s="191">
        <v>369.36999500000002</v>
      </c>
      <c r="E7461" s="191">
        <v>376.29998799999998</v>
      </c>
      <c r="F7461" s="192">
        <v>376.29998799999998</v>
      </c>
      <c r="G7461" s="191">
        <v>198720000</v>
      </c>
      <c r="H7461" s="194">
        <f t="shared" si="232"/>
        <v>1.7494527830162046E-2</v>
      </c>
      <c r="I7461" s="193"/>
      <c r="J7461" s="197">
        <v>7459</v>
      </c>
      <c r="K7461" s="234"/>
      <c r="L7461" s="234"/>
      <c r="M7461" s="234"/>
      <c r="N7461" s="234"/>
      <c r="O7461" s="234"/>
      <c r="P7461" s="234"/>
      <c r="Q7461" s="7">
        <v>33323</v>
      </c>
      <c r="R7461" s="234">
        <v>0.578125</v>
      </c>
      <c r="S7461" s="234">
        <v>0.62723200000000001</v>
      </c>
      <c r="T7461" s="234">
        <v>0.578125</v>
      </c>
      <c r="U7461" s="234">
        <v>0.625</v>
      </c>
      <c r="V7461" s="192">
        <v>0.51198500000000002</v>
      </c>
      <c r="W7461" s="234">
        <v>333625600</v>
      </c>
      <c r="X7461" s="194">
        <f t="shared" si="233"/>
        <v>8.5272714554315135E-2</v>
      </c>
      <c r="Y7461" s="193"/>
      <c r="Z7461" s="197">
        <v>7459</v>
      </c>
    </row>
    <row r="7462" spans="1:26" ht="14.4" x14ac:dyDescent="0.3">
      <c r="A7462" s="7">
        <v>33322</v>
      </c>
      <c r="B7462" s="191">
        <v>367.48001099999999</v>
      </c>
      <c r="C7462" s="191">
        <v>371.30999800000001</v>
      </c>
      <c r="D7462" s="191">
        <v>367.459991</v>
      </c>
      <c r="E7462" s="191">
        <v>369.82998700000002</v>
      </c>
      <c r="F7462" s="192">
        <v>369.82998700000002</v>
      </c>
      <c r="G7462" s="191">
        <v>153920000</v>
      </c>
      <c r="H7462" s="194">
        <f t="shared" si="232"/>
        <v>6.3948403441188165E-3</v>
      </c>
      <c r="I7462" s="193"/>
      <c r="J7462" s="197">
        <v>7460</v>
      </c>
      <c r="K7462" s="234"/>
      <c r="L7462" s="234"/>
      <c r="M7462" s="234"/>
      <c r="N7462" s="234"/>
      <c r="O7462" s="234"/>
      <c r="P7462" s="234"/>
      <c r="Q7462" s="7">
        <v>33322</v>
      </c>
      <c r="R7462" s="234">
        <v>0.56696400000000002</v>
      </c>
      <c r="S7462" s="234">
        <v>0.58035700000000001</v>
      </c>
      <c r="T7462" s="234">
        <v>0.56473200000000001</v>
      </c>
      <c r="U7462" s="234">
        <v>0.57589299999999999</v>
      </c>
      <c r="V7462" s="192">
        <v>0.47175699999999998</v>
      </c>
      <c r="W7462" s="234">
        <v>135856000</v>
      </c>
      <c r="X7462" s="194">
        <f t="shared" si="233"/>
        <v>1.9761572798115027E-2</v>
      </c>
      <c r="Y7462" s="193"/>
      <c r="Z7462" s="197">
        <v>7460</v>
      </c>
    </row>
    <row r="7463" spans="1:26" ht="14.4" x14ac:dyDescent="0.3">
      <c r="A7463" s="7">
        <v>33319</v>
      </c>
      <c r="B7463" s="191">
        <v>366.57998700000002</v>
      </c>
      <c r="C7463" s="191">
        <v>368.22000100000002</v>
      </c>
      <c r="D7463" s="191">
        <v>365.57998700000002</v>
      </c>
      <c r="E7463" s="191">
        <v>367.48001099999999</v>
      </c>
      <c r="F7463" s="192">
        <v>367.48001099999999</v>
      </c>
      <c r="G7463" s="191">
        <v>160890000</v>
      </c>
      <c r="H7463" s="194">
        <f t="shared" si="232"/>
        <v>2.4551913140854944E-3</v>
      </c>
      <c r="I7463" s="193"/>
      <c r="J7463" s="197">
        <v>7461</v>
      </c>
      <c r="K7463" s="234"/>
      <c r="L7463" s="234"/>
      <c r="M7463" s="234"/>
      <c r="N7463" s="234"/>
      <c r="O7463" s="234"/>
      <c r="P7463" s="234"/>
      <c r="Q7463" s="7">
        <v>33319</v>
      </c>
      <c r="R7463" s="234">
        <v>0.57142899999999996</v>
      </c>
      <c r="S7463" s="234">
        <v>0.578125</v>
      </c>
      <c r="T7463" s="234">
        <v>0.55580399999999996</v>
      </c>
      <c r="U7463" s="234">
        <v>0.56473200000000001</v>
      </c>
      <c r="V7463" s="192">
        <v>0.462615</v>
      </c>
      <c r="W7463" s="234">
        <v>338128000</v>
      </c>
      <c r="X7463" s="194">
        <f t="shared" si="233"/>
        <v>-2.3165803043164301E-2</v>
      </c>
      <c r="Y7463" s="193"/>
      <c r="Z7463" s="197">
        <v>7461</v>
      </c>
    </row>
    <row r="7464" spans="1:26" ht="14.4" x14ac:dyDescent="0.3">
      <c r="A7464" s="7">
        <v>33318</v>
      </c>
      <c r="B7464" s="191">
        <v>367.94000199999999</v>
      </c>
      <c r="C7464" s="191">
        <v>371.01001000000002</v>
      </c>
      <c r="D7464" s="191">
        <v>366.51001000000002</v>
      </c>
      <c r="E7464" s="191">
        <v>366.57998700000002</v>
      </c>
      <c r="F7464" s="192">
        <v>366.57998700000002</v>
      </c>
      <c r="G7464" s="191">
        <v>199830000</v>
      </c>
      <c r="H7464" s="194">
        <f t="shared" si="232"/>
        <v>-3.6421666466943895E-3</v>
      </c>
      <c r="I7464" s="193"/>
      <c r="J7464" s="197">
        <v>7462</v>
      </c>
      <c r="K7464" s="234"/>
      <c r="L7464" s="234"/>
      <c r="M7464" s="234"/>
      <c r="N7464" s="234"/>
      <c r="O7464" s="234"/>
      <c r="P7464" s="234"/>
      <c r="Q7464" s="7">
        <v>33318</v>
      </c>
      <c r="R7464" s="234">
        <v>0.609375</v>
      </c>
      <c r="S7464" s="234">
        <v>0.61383900000000002</v>
      </c>
      <c r="T7464" s="234">
        <v>0.56919600000000004</v>
      </c>
      <c r="U7464" s="234">
        <v>0.578125</v>
      </c>
      <c r="V7464" s="192">
        <v>0.47358600000000001</v>
      </c>
      <c r="W7464" s="234">
        <v>296800000</v>
      </c>
      <c r="X7464" s="194">
        <f t="shared" si="233"/>
        <v>-4.4280040683876622E-2</v>
      </c>
      <c r="Y7464" s="193"/>
      <c r="Z7464" s="197">
        <v>7462</v>
      </c>
    </row>
    <row r="7465" spans="1:26" ht="14.4" x14ac:dyDescent="0.3">
      <c r="A7465" s="7">
        <v>33317</v>
      </c>
      <c r="B7465" s="191">
        <v>366.58999599999999</v>
      </c>
      <c r="C7465" s="191">
        <v>368.85000600000001</v>
      </c>
      <c r="D7465" s="191">
        <v>365.79998799999998</v>
      </c>
      <c r="E7465" s="191">
        <v>367.92001299999998</v>
      </c>
      <c r="F7465" s="192">
        <v>367.92001299999998</v>
      </c>
      <c r="G7465" s="191">
        <v>196810000</v>
      </c>
      <c r="H7465" s="194">
        <f t="shared" si="232"/>
        <v>3.6280777285586322E-3</v>
      </c>
      <c r="I7465" s="193"/>
      <c r="J7465" s="197">
        <v>7463</v>
      </c>
      <c r="K7465" s="234"/>
      <c r="L7465" s="234"/>
      <c r="M7465" s="234"/>
      <c r="N7465" s="234"/>
      <c r="O7465" s="234"/>
      <c r="P7465" s="234"/>
      <c r="Q7465" s="7">
        <v>33317</v>
      </c>
      <c r="R7465" s="234">
        <v>0.61830399999999996</v>
      </c>
      <c r="S7465" s="234">
        <v>0.62053599999999998</v>
      </c>
      <c r="T7465" s="234">
        <v>0.59709800000000002</v>
      </c>
      <c r="U7465" s="234">
        <v>0.60491099999999998</v>
      </c>
      <c r="V7465" s="192">
        <v>0.49552800000000002</v>
      </c>
      <c r="W7465" s="234">
        <v>361704000</v>
      </c>
      <c r="X7465" s="194">
        <f t="shared" si="233"/>
        <v>-2.5180592058670737E-2</v>
      </c>
      <c r="Y7465" s="193"/>
      <c r="Z7465" s="197">
        <v>7463</v>
      </c>
    </row>
    <row r="7466" spans="1:26" ht="14.4" x14ac:dyDescent="0.3">
      <c r="A7466" s="7">
        <v>33316</v>
      </c>
      <c r="B7466" s="191">
        <v>372.10998499999999</v>
      </c>
      <c r="C7466" s="191">
        <v>372.10998499999999</v>
      </c>
      <c r="D7466" s="191">
        <v>366.540009</v>
      </c>
      <c r="E7466" s="191">
        <v>366.58999599999999</v>
      </c>
      <c r="F7466" s="192">
        <v>366.58999599999999</v>
      </c>
      <c r="G7466" s="191">
        <v>177070000</v>
      </c>
      <c r="H7466" s="194">
        <f t="shared" si="232"/>
        <v>-1.4834294220833686E-2</v>
      </c>
      <c r="I7466" s="193"/>
      <c r="J7466" s="197">
        <v>7464</v>
      </c>
      <c r="K7466" s="234"/>
      <c r="L7466" s="234"/>
      <c r="M7466" s="234"/>
      <c r="N7466" s="234"/>
      <c r="O7466" s="234"/>
      <c r="P7466" s="234"/>
      <c r="Q7466" s="7">
        <v>33316</v>
      </c>
      <c r="R7466" s="234">
        <v>0.59375</v>
      </c>
      <c r="S7466" s="234">
        <v>0.62723200000000001</v>
      </c>
      <c r="T7466" s="234">
        <v>0.58705399999999996</v>
      </c>
      <c r="U7466" s="234">
        <v>0.62053599999999998</v>
      </c>
      <c r="V7466" s="192">
        <v>0.508328</v>
      </c>
      <c r="W7466" s="234">
        <v>422195200</v>
      </c>
      <c r="X7466" s="194">
        <f t="shared" si="233"/>
        <v>2.5831032756978369E-2</v>
      </c>
      <c r="Y7466" s="193"/>
      <c r="Z7466" s="197">
        <v>7464</v>
      </c>
    </row>
    <row r="7467" spans="1:26" ht="14.4" x14ac:dyDescent="0.3">
      <c r="A7467" s="7">
        <v>33315</v>
      </c>
      <c r="B7467" s="191">
        <v>373.58999599999999</v>
      </c>
      <c r="C7467" s="191">
        <v>374.08999599999999</v>
      </c>
      <c r="D7467" s="191">
        <v>369.459991</v>
      </c>
      <c r="E7467" s="191">
        <v>372.10998499999999</v>
      </c>
      <c r="F7467" s="192">
        <v>372.10998499999999</v>
      </c>
      <c r="G7467" s="191">
        <v>163100000</v>
      </c>
      <c r="H7467" s="194">
        <f t="shared" si="232"/>
        <v>-3.9615916267736204E-3</v>
      </c>
      <c r="I7467" s="193"/>
      <c r="J7467" s="197">
        <v>7465</v>
      </c>
      <c r="K7467" s="234"/>
      <c r="L7467" s="234"/>
      <c r="M7467" s="234"/>
      <c r="N7467" s="234"/>
      <c r="O7467" s="234"/>
      <c r="P7467" s="234"/>
      <c r="Q7467" s="7">
        <v>33315</v>
      </c>
      <c r="R7467" s="234">
        <v>0.58705399999999996</v>
      </c>
      <c r="S7467" s="234">
        <v>0.609375</v>
      </c>
      <c r="T7467" s="234">
        <v>0.58705399999999996</v>
      </c>
      <c r="U7467" s="234">
        <v>0.60491099999999998</v>
      </c>
      <c r="V7467" s="192">
        <v>0.49552800000000002</v>
      </c>
      <c r="W7467" s="234">
        <v>214009600</v>
      </c>
      <c r="X7467" s="194">
        <f t="shared" si="233"/>
        <v>2.2641299166042402E-2</v>
      </c>
      <c r="Y7467" s="193"/>
      <c r="Z7467" s="197">
        <v>7465</v>
      </c>
    </row>
    <row r="7468" spans="1:26" ht="14.4" x14ac:dyDescent="0.3">
      <c r="A7468" s="7">
        <v>33312</v>
      </c>
      <c r="B7468" s="191">
        <v>373.5</v>
      </c>
      <c r="C7468" s="191">
        <v>374.57998700000002</v>
      </c>
      <c r="D7468" s="191">
        <v>370.209991</v>
      </c>
      <c r="E7468" s="191">
        <v>373.58999599999999</v>
      </c>
      <c r="F7468" s="192">
        <v>373.58999599999999</v>
      </c>
      <c r="G7468" s="191">
        <v>237650000</v>
      </c>
      <c r="H7468" s="194">
        <f t="shared" si="232"/>
        <v>2.4095314591696142E-4</v>
      </c>
      <c r="I7468" s="193"/>
      <c r="J7468" s="197">
        <v>7466</v>
      </c>
      <c r="K7468" s="234"/>
      <c r="L7468" s="234"/>
      <c r="M7468" s="234"/>
      <c r="N7468" s="234"/>
      <c r="O7468" s="234"/>
      <c r="P7468" s="234"/>
      <c r="Q7468" s="7">
        <v>33312</v>
      </c>
      <c r="R7468" s="234">
        <v>0.58705399999999996</v>
      </c>
      <c r="S7468" s="234">
        <v>0.59375</v>
      </c>
      <c r="T7468" s="234">
        <v>0.58258900000000002</v>
      </c>
      <c r="U7468" s="234">
        <v>0.59151799999999999</v>
      </c>
      <c r="V7468" s="192">
        <v>0.48455700000000002</v>
      </c>
      <c r="W7468" s="234">
        <v>204836800</v>
      </c>
      <c r="X7468" s="194">
        <f t="shared" si="233"/>
        <v>1.5325525989904604E-2</v>
      </c>
      <c r="Y7468" s="193"/>
      <c r="Z7468" s="197">
        <v>7466</v>
      </c>
    </row>
    <row r="7469" spans="1:26" ht="14.4" x14ac:dyDescent="0.3">
      <c r="A7469" s="7">
        <v>33311</v>
      </c>
      <c r="B7469" s="191">
        <v>374.58999599999999</v>
      </c>
      <c r="C7469" s="191">
        <v>378.27999899999998</v>
      </c>
      <c r="D7469" s="191">
        <v>371.76001000000002</v>
      </c>
      <c r="E7469" s="191">
        <v>373.5</v>
      </c>
      <c r="F7469" s="192">
        <v>373.5</v>
      </c>
      <c r="G7469" s="191">
        <v>232070000</v>
      </c>
      <c r="H7469" s="194">
        <f t="shared" si="232"/>
        <v>-2.8566275462626016E-3</v>
      </c>
      <c r="I7469" s="193"/>
      <c r="J7469" s="197">
        <v>7467</v>
      </c>
      <c r="K7469" s="234"/>
      <c r="L7469" s="234"/>
      <c r="M7469" s="234"/>
      <c r="N7469" s="234"/>
      <c r="O7469" s="234"/>
      <c r="P7469" s="234"/>
      <c r="Q7469" s="7">
        <v>33311</v>
      </c>
      <c r="R7469" s="234">
        <v>0.59598200000000001</v>
      </c>
      <c r="S7469" s="234">
        <v>0.60267899999999996</v>
      </c>
      <c r="T7469" s="234">
        <v>0.57589299999999999</v>
      </c>
      <c r="U7469" s="234">
        <v>0.58258900000000002</v>
      </c>
      <c r="V7469" s="192">
        <v>0.47724299999999997</v>
      </c>
      <c r="W7469" s="234">
        <v>227068800</v>
      </c>
      <c r="X7469" s="194">
        <f t="shared" si="233"/>
        <v>-1.5094199444028344E-2</v>
      </c>
      <c r="Y7469" s="193"/>
      <c r="Z7469" s="197">
        <v>7467</v>
      </c>
    </row>
    <row r="7470" spans="1:26" ht="14.4" x14ac:dyDescent="0.3">
      <c r="A7470" s="7">
        <v>33310</v>
      </c>
      <c r="B7470" s="191">
        <v>370.02999899999998</v>
      </c>
      <c r="C7470" s="191">
        <v>374.64999399999999</v>
      </c>
      <c r="D7470" s="191">
        <v>370.02999899999998</v>
      </c>
      <c r="E7470" s="191">
        <v>374.57000699999998</v>
      </c>
      <c r="F7470" s="192">
        <v>374.57000699999998</v>
      </c>
      <c r="G7470" s="191">
        <v>176000000</v>
      </c>
      <c r="H7470" s="194">
        <f t="shared" si="232"/>
        <v>1.226929711717779E-2</v>
      </c>
      <c r="I7470" s="193"/>
      <c r="J7470" s="197">
        <v>7468</v>
      </c>
      <c r="K7470" s="234"/>
      <c r="L7470" s="234"/>
      <c r="M7470" s="234"/>
      <c r="N7470" s="234"/>
      <c r="O7470" s="234"/>
      <c r="P7470" s="234"/>
      <c r="Q7470" s="7">
        <v>33310</v>
      </c>
      <c r="R7470" s="234">
        <v>0.56026799999999999</v>
      </c>
      <c r="S7470" s="234">
        <v>0.59375</v>
      </c>
      <c r="T7470" s="234">
        <v>0.56026799999999999</v>
      </c>
      <c r="U7470" s="234">
        <v>0.59151799999999999</v>
      </c>
      <c r="V7470" s="192">
        <v>0.48455700000000002</v>
      </c>
      <c r="W7470" s="234">
        <v>174552000</v>
      </c>
      <c r="X7470" s="194">
        <f t="shared" si="233"/>
        <v>5.3677979959640972E-2</v>
      </c>
      <c r="Y7470" s="193"/>
      <c r="Z7470" s="197">
        <v>7468</v>
      </c>
    </row>
    <row r="7471" spans="1:26" ht="14.4" x14ac:dyDescent="0.3">
      <c r="A7471" s="7">
        <v>33309</v>
      </c>
      <c r="B7471" s="191">
        <v>372.959991</v>
      </c>
      <c r="C7471" s="191">
        <v>374.35000600000001</v>
      </c>
      <c r="D7471" s="191">
        <v>369.54998799999998</v>
      </c>
      <c r="E7471" s="191">
        <v>370.02999899999998</v>
      </c>
      <c r="F7471" s="192">
        <v>370.02999899999998</v>
      </c>
      <c r="G7471" s="191">
        <v>176440000</v>
      </c>
      <c r="H7471" s="194">
        <f t="shared" si="232"/>
        <v>-7.8560490956254524E-3</v>
      </c>
      <c r="I7471" s="193"/>
      <c r="J7471" s="197">
        <v>7469</v>
      </c>
      <c r="K7471" s="234"/>
      <c r="L7471" s="234"/>
      <c r="M7471" s="234"/>
      <c r="N7471" s="234"/>
      <c r="O7471" s="234"/>
      <c r="P7471" s="234"/>
      <c r="Q7471" s="7">
        <v>33309</v>
      </c>
      <c r="R7471" s="234">
        <v>0.5625</v>
      </c>
      <c r="S7471" s="234">
        <v>0.56919600000000004</v>
      </c>
      <c r="T7471" s="234">
        <v>0.55803599999999998</v>
      </c>
      <c r="U7471" s="234">
        <v>0.56138399999999999</v>
      </c>
      <c r="V7471" s="192">
        <v>0.459872</v>
      </c>
      <c r="W7471" s="234">
        <v>233676800</v>
      </c>
      <c r="X7471" s="194">
        <f t="shared" si="233"/>
        <v>-9.8418966374775631E-3</v>
      </c>
      <c r="Y7471" s="193"/>
      <c r="Z7471" s="197">
        <v>7469</v>
      </c>
    </row>
    <row r="7472" spans="1:26" ht="14.4" x14ac:dyDescent="0.3">
      <c r="A7472" s="7">
        <v>33308</v>
      </c>
      <c r="B7472" s="191">
        <v>374.94000199999999</v>
      </c>
      <c r="C7472" s="191">
        <v>375.10000600000001</v>
      </c>
      <c r="D7472" s="191">
        <v>372.51998900000001</v>
      </c>
      <c r="E7472" s="191">
        <v>372.959991</v>
      </c>
      <c r="F7472" s="192">
        <v>372.959991</v>
      </c>
      <c r="G7472" s="191">
        <v>161600000</v>
      </c>
      <c r="H7472" s="194">
        <f t="shared" si="232"/>
        <v>-5.3074301541828272E-3</v>
      </c>
      <c r="I7472" s="193"/>
      <c r="J7472" s="197">
        <v>7470</v>
      </c>
      <c r="K7472" s="234"/>
      <c r="L7472" s="234"/>
      <c r="M7472" s="234"/>
      <c r="N7472" s="234"/>
      <c r="O7472" s="234"/>
      <c r="P7472" s="234"/>
      <c r="Q7472" s="7">
        <v>33308</v>
      </c>
      <c r="R7472" s="234">
        <v>0.57589299999999999</v>
      </c>
      <c r="S7472" s="234">
        <v>0.578125</v>
      </c>
      <c r="T7472" s="234">
        <v>0.55580399999999996</v>
      </c>
      <c r="U7472" s="234">
        <v>0.56696400000000002</v>
      </c>
      <c r="V7472" s="192">
        <v>0.46444299999999999</v>
      </c>
      <c r="W7472" s="234">
        <v>175369600</v>
      </c>
      <c r="X7472" s="194">
        <f t="shared" si="233"/>
        <v>-2.3076728914167458E-2</v>
      </c>
      <c r="Y7472" s="193"/>
      <c r="Z7472" s="197">
        <v>7470</v>
      </c>
    </row>
    <row r="7473" spans="1:26" ht="14.4" x14ac:dyDescent="0.3">
      <c r="A7473" s="7">
        <v>33305</v>
      </c>
      <c r="B7473" s="191">
        <v>375.91000400000001</v>
      </c>
      <c r="C7473" s="191">
        <v>378.69000199999999</v>
      </c>
      <c r="D7473" s="191">
        <v>374.42999300000002</v>
      </c>
      <c r="E7473" s="191">
        <v>374.95001200000002</v>
      </c>
      <c r="F7473" s="192">
        <v>374.95001200000002</v>
      </c>
      <c r="G7473" s="191">
        <v>206850000</v>
      </c>
      <c r="H7473" s="194">
        <f t="shared" si="232"/>
        <v>-2.5537814630759328E-3</v>
      </c>
      <c r="I7473" s="193"/>
      <c r="J7473" s="197">
        <v>7471</v>
      </c>
      <c r="K7473" s="234"/>
      <c r="L7473" s="234"/>
      <c r="M7473" s="234"/>
      <c r="N7473" s="234"/>
      <c r="O7473" s="234"/>
      <c r="P7473" s="234"/>
      <c r="Q7473" s="7">
        <v>33305</v>
      </c>
      <c r="R7473" s="234">
        <v>0.60491099999999998</v>
      </c>
      <c r="S7473" s="234">
        <v>0.609375</v>
      </c>
      <c r="T7473" s="234">
        <v>0.58035700000000001</v>
      </c>
      <c r="U7473" s="234">
        <v>0.58035700000000001</v>
      </c>
      <c r="V7473" s="192">
        <v>0.475414</v>
      </c>
      <c r="W7473" s="234">
        <v>322201600</v>
      </c>
      <c r="X7473" s="194">
        <f t="shared" si="233"/>
        <v>-3.3457959505642738E-2</v>
      </c>
      <c r="Y7473" s="193"/>
      <c r="Z7473" s="197">
        <v>7471</v>
      </c>
    </row>
    <row r="7474" spans="1:26" ht="14.4" x14ac:dyDescent="0.3">
      <c r="A7474" s="7">
        <v>33304</v>
      </c>
      <c r="B7474" s="191">
        <v>376.16000400000001</v>
      </c>
      <c r="C7474" s="191">
        <v>377.48998999999998</v>
      </c>
      <c r="D7474" s="191">
        <v>375.57998700000002</v>
      </c>
      <c r="E7474" s="191">
        <v>375.91000400000001</v>
      </c>
      <c r="F7474" s="192">
        <v>375.91000400000001</v>
      </c>
      <c r="G7474" s="191">
        <v>197060000</v>
      </c>
      <c r="H7474" s="194">
        <f t="shared" si="232"/>
        <v>-6.912007629910899E-4</v>
      </c>
      <c r="I7474" s="193"/>
      <c r="J7474" s="197">
        <v>7472</v>
      </c>
      <c r="K7474" s="234"/>
      <c r="L7474" s="234"/>
      <c r="M7474" s="234"/>
      <c r="N7474" s="234"/>
      <c r="O7474" s="234"/>
      <c r="P7474" s="234"/>
      <c r="Q7474" s="7">
        <v>33304</v>
      </c>
      <c r="R7474" s="234">
        <v>0.56696400000000002</v>
      </c>
      <c r="S7474" s="234">
        <v>0.60267899999999996</v>
      </c>
      <c r="T7474" s="234">
        <v>0.56473200000000001</v>
      </c>
      <c r="U7474" s="234">
        <v>0.60044600000000004</v>
      </c>
      <c r="V7474" s="192">
        <v>0.491871</v>
      </c>
      <c r="W7474" s="234">
        <v>321753600</v>
      </c>
      <c r="X7474" s="194">
        <f t="shared" si="233"/>
        <v>6.7460816951903993E-2</v>
      </c>
      <c r="Y7474" s="193"/>
      <c r="Z7474" s="197">
        <v>7472</v>
      </c>
    </row>
    <row r="7475" spans="1:26" ht="14.4" x14ac:dyDescent="0.3">
      <c r="A7475" s="7">
        <v>33303</v>
      </c>
      <c r="B7475" s="191">
        <v>376.72000100000002</v>
      </c>
      <c r="C7475" s="191">
        <v>379.66000400000001</v>
      </c>
      <c r="D7475" s="191">
        <v>375.01998900000001</v>
      </c>
      <c r="E7475" s="191">
        <v>376.17001299999998</v>
      </c>
      <c r="F7475" s="192">
        <v>376.17001299999998</v>
      </c>
      <c r="G7475" s="191">
        <v>262290000</v>
      </c>
      <c r="H7475" s="194">
        <f t="shared" si="232"/>
        <v>-1.4599384119242493E-3</v>
      </c>
      <c r="I7475" s="193"/>
      <c r="J7475" s="197">
        <v>7473</v>
      </c>
      <c r="K7475" s="234"/>
      <c r="L7475" s="234"/>
      <c r="M7475" s="234"/>
      <c r="N7475" s="234"/>
      <c r="O7475" s="234"/>
      <c r="P7475" s="234"/>
      <c r="Q7475" s="7">
        <v>33303</v>
      </c>
      <c r="R7475" s="234">
        <v>0.57142899999999996</v>
      </c>
      <c r="S7475" s="234">
        <v>0.58593799999999996</v>
      </c>
      <c r="T7475" s="234">
        <v>0.56138399999999999</v>
      </c>
      <c r="U7475" s="234">
        <v>0.5625</v>
      </c>
      <c r="V7475" s="192">
        <v>0.46078599999999997</v>
      </c>
      <c r="W7475" s="234">
        <v>523958400</v>
      </c>
      <c r="X7475" s="194">
        <f t="shared" si="233"/>
        <v>-1.979640459172679E-3</v>
      </c>
      <c r="Y7475" s="193"/>
      <c r="Z7475" s="197">
        <v>7473</v>
      </c>
    </row>
    <row r="7476" spans="1:26" ht="14.4" x14ac:dyDescent="0.3">
      <c r="A7476" s="7">
        <v>33302</v>
      </c>
      <c r="B7476" s="191">
        <v>369.32998700000002</v>
      </c>
      <c r="C7476" s="191">
        <v>377.89001500000001</v>
      </c>
      <c r="D7476" s="191">
        <v>369.32998700000002</v>
      </c>
      <c r="E7476" s="191">
        <v>376.72000100000002</v>
      </c>
      <c r="F7476" s="192">
        <v>376.72000100000002</v>
      </c>
      <c r="G7476" s="191">
        <v>253700000</v>
      </c>
      <c r="H7476" s="194">
        <f t="shared" si="232"/>
        <v>2.0009244470040845E-2</v>
      </c>
      <c r="I7476" s="193"/>
      <c r="J7476" s="197">
        <v>7474</v>
      </c>
      <c r="K7476" s="234"/>
      <c r="L7476" s="234"/>
      <c r="M7476" s="234"/>
      <c r="N7476" s="234"/>
      <c r="O7476" s="234"/>
      <c r="P7476" s="234"/>
      <c r="Q7476" s="7">
        <v>33302</v>
      </c>
      <c r="R7476" s="234">
        <v>0.52678599999999998</v>
      </c>
      <c r="S7476" s="234">
        <v>0.56473200000000001</v>
      </c>
      <c r="T7476" s="234">
        <v>0.52678599999999998</v>
      </c>
      <c r="U7476" s="234">
        <v>0.56361600000000001</v>
      </c>
      <c r="V7476" s="192">
        <v>0.4617</v>
      </c>
      <c r="W7476" s="234">
        <v>441448000</v>
      </c>
      <c r="X7476" s="194">
        <f t="shared" si="233"/>
        <v>8.1368468635161742E-2</v>
      </c>
      <c r="Y7476" s="193"/>
      <c r="Z7476" s="197">
        <v>7474</v>
      </c>
    </row>
    <row r="7477" spans="1:26" ht="14.4" x14ac:dyDescent="0.3">
      <c r="A7477" s="7">
        <v>33301</v>
      </c>
      <c r="B7477" s="191">
        <v>370.47000100000002</v>
      </c>
      <c r="C7477" s="191">
        <v>371.98998999999998</v>
      </c>
      <c r="D7477" s="191">
        <v>369.07000699999998</v>
      </c>
      <c r="E7477" s="191">
        <v>369.32998700000002</v>
      </c>
      <c r="F7477" s="192">
        <v>369.32998700000002</v>
      </c>
      <c r="G7477" s="191">
        <v>199830000</v>
      </c>
      <c r="H7477" s="194">
        <f t="shared" si="232"/>
        <v>-3.0772100221955834E-3</v>
      </c>
      <c r="I7477" s="193"/>
      <c r="J7477" s="197">
        <v>7475</v>
      </c>
      <c r="K7477" s="234"/>
      <c r="L7477" s="234"/>
      <c r="M7477" s="234"/>
      <c r="N7477" s="234"/>
      <c r="O7477" s="234"/>
      <c r="P7477" s="234"/>
      <c r="Q7477" s="7">
        <v>33301</v>
      </c>
      <c r="R7477" s="234">
        <v>0.51785700000000001</v>
      </c>
      <c r="S7477" s="234">
        <v>0.52455399999999996</v>
      </c>
      <c r="T7477" s="234">
        <v>0.50892899999999996</v>
      </c>
      <c r="U7477" s="234">
        <v>0.52120500000000003</v>
      </c>
      <c r="V7477" s="192">
        <v>0.42695899999999998</v>
      </c>
      <c r="W7477" s="234">
        <v>88356800</v>
      </c>
      <c r="X7477" s="194">
        <f t="shared" si="233"/>
        <v>1.0824196767419369E-2</v>
      </c>
      <c r="Y7477" s="193"/>
      <c r="Z7477" s="197">
        <v>7475</v>
      </c>
    </row>
    <row r="7478" spans="1:26" ht="14.4" x14ac:dyDescent="0.3">
      <c r="A7478" s="7">
        <v>33298</v>
      </c>
      <c r="B7478" s="191">
        <v>367.07000699999998</v>
      </c>
      <c r="C7478" s="191">
        <v>370.47000100000002</v>
      </c>
      <c r="D7478" s="191">
        <v>363.73001099999999</v>
      </c>
      <c r="E7478" s="191">
        <v>370.47000100000002</v>
      </c>
      <c r="F7478" s="192">
        <v>370.47000100000002</v>
      </c>
      <c r="G7478" s="191">
        <v>221510000</v>
      </c>
      <c r="H7478" s="194">
        <f t="shared" si="232"/>
        <v>9.2625219581071623E-3</v>
      </c>
      <c r="I7478" s="193"/>
      <c r="J7478" s="197">
        <v>7476</v>
      </c>
      <c r="K7478" s="234"/>
      <c r="L7478" s="234"/>
      <c r="M7478" s="234"/>
      <c r="N7478" s="234"/>
      <c r="O7478" s="234"/>
      <c r="P7478" s="234"/>
      <c r="Q7478" s="7">
        <v>33298</v>
      </c>
      <c r="R7478" s="234">
        <v>0.50892899999999996</v>
      </c>
      <c r="S7478" s="234">
        <v>0.52678599999999998</v>
      </c>
      <c r="T7478" s="234">
        <v>0.50892899999999996</v>
      </c>
      <c r="U7478" s="234">
        <v>0.515625</v>
      </c>
      <c r="V7478" s="192">
        <v>0.42238700000000001</v>
      </c>
      <c r="W7478" s="234">
        <v>126134400</v>
      </c>
      <c r="X7478" s="194">
        <f t="shared" si="233"/>
        <v>8.7335514532037861E-3</v>
      </c>
      <c r="Y7478" s="193"/>
      <c r="Z7478" s="197">
        <v>7476</v>
      </c>
    </row>
    <row r="7479" spans="1:26" ht="14.4" x14ac:dyDescent="0.3">
      <c r="A7479" s="7">
        <v>33297</v>
      </c>
      <c r="B7479" s="191">
        <v>367.73001099999999</v>
      </c>
      <c r="C7479" s="191">
        <v>369.91000400000001</v>
      </c>
      <c r="D7479" s="191">
        <v>365.95001200000002</v>
      </c>
      <c r="E7479" s="191">
        <v>367.07000699999998</v>
      </c>
      <c r="F7479" s="192">
        <v>367.07000699999998</v>
      </c>
      <c r="G7479" s="191">
        <v>223010000</v>
      </c>
      <c r="H7479" s="194">
        <f t="shared" si="232"/>
        <v>-1.8218932349457072E-3</v>
      </c>
      <c r="I7479" s="193"/>
      <c r="J7479" s="197">
        <v>7477</v>
      </c>
      <c r="K7479" s="234"/>
      <c r="L7479" s="234"/>
      <c r="M7479" s="234"/>
      <c r="N7479" s="234"/>
      <c r="O7479" s="234"/>
      <c r="P7479" s="234"/>
      <c r="Q7479" s="7">
        <v>33297</v>
      </c>
      <c r="R7479" s="234">
        <v>0.52008900000000002</v>
      </c>
      <c r="S7479" s="234">
        <v>0.52232100000000004</v>
      </c>
      <c r="T7479" s="234">
        <v>0.50223200000000001</v>
      </c>
      <c r="U7479" s="234">
        <v>0.51116099999999998</v>
      </c>
      <c r="V7479" s="192">
        <v>0.41872999999999999</v>
      </c>
      <c r="W7479" s="234">
        <v>227360000</v>
      </c>
      <c r="X7479" s="194">
        <f t="shared" si="233"/>
        <v>-1.7167240942250066E-2</v>
      </c>
      <c r="Y7479" s="193"/>
      <c r="Z7479" s="197">
        <v>7477</v>
      </c>
    </row>
    <row r="7480" spans="1:26" ht="14.4" x14ac:dyDescent="0.3">
      <c r="A7480" s="7">
        <v>33296</v>
      </c>
      <c r="B7480" s="191">
        <v>362.80999800000001</v>
      </c>
      <c r="C7480" s="191">
        <v>368.38000499999998</v>
      </c>
      <c r="D7480" s="191">
        <v>362.80999800000001</v>
      </c>
      <c r="E7480" s="191">
        <v>367.73998999999998</v>
      </c>
      <c r="F7480" s="192">
        <v>367.73998999999998</v>
      </c>
      <c r="G7480" s="191">
        <v>211410000</v>
      </c>
      <c r="H7480" s="194">
        <f t="shared" si="232"/>
        <v>1.3588357617421476E-2</v>
      </c>
      <c r="I7480" s="193"/>
      <c r="J7480" s="197">
        <v>7478</v>
      </c>
      <c r="K7480" s="234"/>
      <c r="L7480" s="234"/>
      <c r="M7480" s="234"/>
      <c r="N7480" s="234"/>
      <c r="O7480" s="234"/>
      <c r="P7480" s="234"/>
      <c r="Q7480" s="7">
        <v>33296</v>
      </c>
      <c r="R7480" s="234">
        <v>0.52008900000000002</v>
      </c>
      <c r="S7480" s="234">
        <v>0.52232100000000004</v>
      </c>
      <c r="T7480" s="234">
        <v>0.51339299999999999</v>
      </c>
      <c r="U7480" s="234">
        <v>0.52008900000000002</v>
      </c>
      <c r="V7480" s="192">
        <v>0.42604399999999998</v>
      </c>
      <c r="W7480" s="234">
        <v>174372800</v>
      </c>
      <c r="X7480" s="194">
        <f t="shared" si="233"/>
        <v>0</v>
      </c>
      <c r="Y7480" s="193"/>
      <c r="Z7480" s="197">
        <v>7478</v>
      </c>
    </row>
    <row r="7481" spans="1:26" ht="14.4" x14ac:dyDescent="0.3">
      <c r="A7481" s="7">
        <v>33295</v>
      </c>
      <c r="B7481" s="191">
        <v>367.26001000000002</v>
      </c>
      <c r="C7481" s="191">
        <v>367.26001000000002</v>
      </c>
      <c r="D7481" s="191">
        <v>362.19000199999999</v>
      </c>
      <c r="E7481" s="191">
        <v>362.80999800000001</v>
      </c>
      <c r="F7481" s="192">
        <v>362.80999800000001</v>
      </c>
      <c r="G7481" s="191">
        <v>164170000</v>
      </c>
      <c r="H7481" s="194">
        <f t="shared" si="232"/>
        <v>-1.2116788865741236E-2</v>
      </c>
      <c r="I7481" s="193"/>
      <c r="J7481" s="197">
        <v>7479</v>
      </c>
      <c r="K7481" s="234"/>
      <c r="L7481" s="234"/>
      <c r="M7481" s="234"/>
      <c r="N7481" s="234"/>
      <c r="O7481" s="234"/>
      <c r="P7481" s="234"/>
      <c r="Q7481" s="7">
        <v>33295</v>
      </c>
      <c r="R7481" s="234">
        <v>0.51339299999999999</v>
      </c>
      <c r="S7481" s="234">
        <v>0.52455399999999996</v>
      </c>
      <c r="T7481" s="234">
        <v>0.50446400000000002</v>
      </c>
      <c r="U7481" s="234">
        <v>0.52008900000000002</v>
      </c>
      <c r="V7481" s="192">
        <v>0.42604399999999998</v>
      </c>
      <c r="W7481" s="234">
        <v>250017600</v>
      </c>
      <c r="X7481" s="194">
        <f t="shared" si="233"/>
        <v>4.3091255398193286E-3</v>
      </c>
      <c r="Y7481" s="193"/>
      <c r="Z7481" s="197">
        <v>7479</v>
      </c>
    </row>
    <row r="7482" spans="1:26" ht="14.4" x14ac:dyDescent="0.3">
      <c r="A7482" s="7">
        <v>33294</v>
      </c>
      <c r="B7482" s="191">
        <v>365.64999399999999</v>
      </c>
      <c r="C7482" s="191">
        <v>370.19000199999999</v>
      </c>
      <c r="D7482" s="191">
        <v>365.16000400000001</v>
      </c>
      <c r="E7482" s="191">
        <v>367.26001000000002</v>
      </c>
      <c r="F7482" s="192">
        <v>367.26001000000002</v>
      </c>
      <c r="G7482" s="191">
        <v>193820000</v>
      </c>
      <c r="H7482" s="194">
        <f t="shared" si="232"/>
        <v>4.4031615654833841E-3</v>
      </c>
      <c r="I7482" s="193"/>
      <c r="J7482" s="197">
        <v>7480</v>
      </c>
      <c r="K7482" s="234"/>
      <c r="L7482" s="234"/>
      <c r="M7482" s="234"/>
      <c r="N7482" s="234"/>
      <c r="O7482" s="234"/>
      <c r="P7482" s="234"/>
      <c r="Q7482" s="7">
        <v>33294</v>
      </c>
      <c r="R7482" s="234">
        <v>0.53794600000000004</v>
      </c>
      <c r="S7482" s="234">
        <v>0.54017899999999996</v>
      </c>
      <c r="T7482" s="234">
        <v>0.51339299999999999</v>
      </c>
      <c r="U7482" s="234">
        <v>0.51785700000000001</v>
      </c>
      <c r="V7482" s="192">
        <v>0.42421599999999998</v>
      </c>
      <c r="W7482" s="234">
        <v>359273600</v>
      </c>
      <c r="X7482" s="194">
        <f t="shared" si="233"/>
        <v>-2.9289545462866422E-2</v>
      </c>
      <c r="Y7482" s="193"/>
      <c r="Z7482" s="197">
        <v>7480</v>
      </c>
    </row>
    <row r="7483" spans="1:26" ht="14.4" x14ac:dyDescent="0.3">
      <c r="A7483" s="7">
        <v>33291</v>
      </c>
      <c r="B7483" s="191">
        <v>364.97000100000002</v>
      </c>
      <c r="C7483" s="191">
        <v>370.959991</v>
      </c>
      <c r="D7483" s="191">
        <v>364.23001099999999</v>
      </c>
      <c r="E7483" s="191">
        <v>365.64999399999999</v>
      </c>
      <c r="F7483" s="192">
        <v>365.64999399999999</v>
      </c>
      <c r="G7483" s="191">
        <v>218760000</v>
      </c>
      <c r="H7483" s="194">
        <f t="shared" si="232"/>
        <v>1.8631476508667011E-3</v>
      </c>
      <c r="I7483" s="193"/>
      <c r="J7483" s="197">
        <v>7481</v>
      </c>
      <c r="K7483" s="234"/>
      <c r="L7483" s="234"/>
      <c r="M7483" s="234"/>
      <c r="N7483" s="234"/>
      <c r="O7483" s="234"/>
      <c r="P7483" s="234"/>
      <c r="Q7483" s="7">
        <v>33291</v>
      </c>
      <c r="R7483" s="234">
        <v>0.52678599999999998</v>
      </c>
      <c r="S7483" s="234">
        <v>0.55133900000000002</v>
      </c>
      <c r="T7483" s="234">
        <v>0.52232100000000004</v>
      </c>
      <c r="U7483" s="234">
        <v>0.53348200000000001</v>
      </c>
      <c r="V7483" s="192">
        <v>0.43701600000000002</v>
      </c>
      <c r="W7483" s="234">
        <v>232568000</v>
      </c>
      <c r="X7483" s="194">
        <f t="shared" si="233"/>
        <v>1.2712905244131325E-2</v>
      </c>
      <c r="Y7483" s="193"/>
      <c r="Z7483" s="197">
        <v>7481</v>
      </c>
    </row>
    <row r="7484" spans="1:26" ht="14.4" x14ac:dyDescent="0.3">
      <c r="A7484" s="7">
        <v>33290</v>
      </c>
      <c r="B7484" s="191">
        <v>365.14001500000001</v>
      </c>
      <c r="C7484" s="191">
        <v>366.790009</v>
      </c>
      <c r="D7484" s="191">
        <v>364.5</v>
      </c>
      <c r="E7484" s="191">
        <v>364.97000100000002</v>
      </c>
      <c r="F7484" s="192">
        <v>364.97000100000002</v>
      </c>
      <c r="G7484" s="191">
        <v>180770000</v>
      </c>
      <c r="H7484" s="194">
        <f t="shared" si="232"/>
        <v>-4.6561317033407191E-4</v>
      </c>
      <c r="I7484" s="193"/>
      <c r="J7484" s="197">
        <v>7482</v>
      </c>
      <c r="K7484" s="234"/>
      <c r="L7484" s="234"/>
      <c r="M7484" s="234"/>
      <c r="N7484" s="234"/>
      <c r="O7484" s="234"/>
      <c r="P7484" s="234"/>
      <c r="Q7484" s="7">
        <v>33290</v>
      </c>
      <c r="R7484" s="234">
        <v>0.546875</v>
      </c>
      <c r="S7484" s="234">
        <v>0.55580399999999996</v>
      </c>
      <c r="T7484" s="234">
        <v>0.52455399999999996</v>
      </c>
      <c r="U7484" s="234">
        <v>0.52678599999999998</v>
      </c>
      <c r="V7484" s="192">
        <v>0.43153000000000002</v>
      </c>
      <c r="W7484" s="234">
        <v>190870400</v>
      </c>
      <c r="X7484" s="194">
        <f t="shared" si="233"/>
        <v>-3.2786591297253379E-2</v>
      </c>
      <c r="Y7484" s="193"/>
      <c r="Z7484" s="197">
        <v>7482</v>
      </c>
    </row>
    <row r="7485" spans="1:26" ht="14.4" x14ac:dyDescent="0.3">
      <c r="A7485" s="7">
        <v>33289</v>
      </c>
      <c r="B7485" s="191">
        <v>369.36999500000002</v>
      </c>
      <c r="C7485" s="191">
        <v>369.36999500000002</v>
      </c>
      <c r="D7485" s="191">
        <v>364.38000499999998</v>
      </c>
      <c r="E7485" s="191">
        <v>365.14001500000001</v>
      </c>
      <c r="F7485" s="192">
        <v>365.14001500000001</v>
      </c>
      <c r="G7485" s="191">
        <v>185680000</v>
      </c>
      <c r="H7485" s="194">
        <f t="shared" si="232"/>
        <v>-1.1505454472016521E-2</v>
      </c>
      <c r="I7485" s="193"/>
      <c r="J7485" s="197">
        <v>7483</v>
      </c>
      <c r="K7485" s="234"/>
      <c r="L7485" s="234"/>
      <c r="M7485" s="234"/>
      <c r="N7485" s="234"/>
      <c r="O7485" s="234"/>
      <c r="P7485" s="234"/>
      <c r="Q7485" s="7">
        <v>33289</v>
      </c>
      <c r="R7485" s="234">
        <v>0.53125</v>
      </c>
      <c r="S7485" s="234">
        <v>0.55133900000000002</v>
      </c>
      <c r="T7485" s="234">
        <v>0.52901799999999999</v>
      </c>
      <c r="U7485" s="234">
        <v>0.54464299999999999</v>
      </c>
      <c r="V7485" s="192">
        <v>0.446158</v>
      </c>
      <c r="W7485" s="234">
        <v>213640000</v>
      </c>
      <c r="X7485" s="194">
        <f t="shared" si="233"/>
        <v>1.66665147523949E-2</v>
      </c>
      <c r="Y7485" s="193"/>
      <c r="Z7485" s="197">
        <v>7483</v>
      </c>
    </row>
    <row r="7486" spans="1:26" ht="14.4" x14ac:dyDescent="0.3">
      <c r="A7486" s="7">
        <v>33288</v>
      </c>
      <c r="B7486" s="191">
        <v>369.05999800000001</v>
      </c>
      <c r="C7486" s="191">
        <v>370.10998499999999</v>
      </c>
      <c r="D7486" s="191">
        <v>367.04998799999998</v>
      </c>
      <c r="E7486" s="191">
        <v>369.39001500000001</v>
      </c>
      <c r="F7486" s="192">
        <v>369.39001500000001</v>
      </c>
      <c r="G7486" s="191">
        <v>189900000</v>
      </c>
      <c r="H7486" s="194">
        <f t="shared" si="232"/>
        <v>8.9420961845883393E-4</v>
      </c>
      <c r="I7486" s="193"/>
      <c r="J7486" s="197">
        <v>7484</v>
      </c>
      <c r="K7486" s="234"/>
      <c r="L7486" s="234"/>
      <c r="M7486" s="234"/>
      <c r="N7486" s="234"/>
      <c r="O7486" s="234"/>
      <c r="P7486" s="234"/>
      <c r="Q7486" s="7">
        <v>33288</v>
      </c>
      <c r="R7486" s="234">
        <v>0.51339299999999999</v>
      </c>
      <c r="S7486" s="234">
        <v>0.53794600000000004</v>
      </c>
      <c r="T7486" s="234">
        <v>0.51227699999999998</v>
      </c>
      <c r="U7486" s="234">
        <v>0.53571400000000002</v>
      </c>
      <c r="V7486" s="192">
        <v>0.43884400000000001</v>
      </c>
      <c r="W7486" s="234">
        <v>226251200</v>
      </c>
      <c r="X7486" s="194">
        <f t="shared" si="233"/>
        <v>4.1214976997340343E-2</v>
      </c>
      <c r="Y7486" s="193"/>
      <c r="Z7486" s="197">
        <v>7484</v>
      </c>
    </row>
    <row r="7487" spans="1:26" ht="14.4" x14ac:dyDescent="0.3">
      <c r="A7487" s="7">
        <v>33284</v>
      </c>
      <c r="B7487" s="191">
        <v>364.23001099999999</v>
      </c>
      <c r="C7487" s="191">
        <v>369.48998999999998</v>
      </c>
      <c r="D7487" s="191">
        <v>364.23001099999999</v>
      </c>
      <c r="E7487" s="191">
        <v>369.05999800000001</v>
      </c>
      <c r="F7487" s="192">
        <v>369.05999800000001</v>
      </c>
      <c r="G7487" s="191">
        <v>228480000</v>
      </c>
      <c r="H7487" s="194">
        <f t="shared" si="232"/>
        <v>1.3288663408685187E-2</v>
      </c>
      <c r="I7487" s="193"/>
      <c r="J7487" s="197">
        <v>7485</v>
      </c>
      <c r="K7487" s="234"/>
      <c r="L7487" s="234"/>
      <c r="M7487" s="234"/>
      <c r="N7487" s="234"/>
      <c r="O7487" s="234"/>
      <c r="P7487" s="234"/>
      <c r="Q7487" s="7">
        <v>33284</v>
      </c>
      <c r="R7487" s="234">
        <v>0.51116099999999998</v>
      </c>
      <c r="S7487" s="234">
        <v>0.52232100000000004</v>
      </c>
      <c r="T7487" s="234">
        <v>0.51116099999999998</v>
      </c>
      <c r="U7487" s="234">
        <v>0.51450899999999999</v>
      </c>
      <c r="V7487" s="192">
        <v>0.42147299999999999</v>
      </c>
      <c r="W7487" s="234">
        <v>365612800</v>
      </c>
      <c r="X7487" s="194">
        <f t="shared" si="233"/>
        <v>1.0872067923442245E-2</v>
      </c>
      <c r="Y7487" s="193"/>
      <c r="Z7487" s="197">
        <v>7485</v>
      </c>
    </row>
    <row r="7488" spans="1:26" ht="14.4" x14ac:dyDescent="0.3">
      <c r="A7488" s="7">
        <v>33283</v>
      </c>
      <c r="B7488" s="191">
        <v>369.01998900000001</v>
      </c>
      <c r="C7488" s="191">
        <v>370.26001000000002</v>
      </c>
      <c r="D7488" s="191">
        <v>362.76998900000001</v>
      </c>
      <c r="E7488" s="191">
        <v>364.22000100000002</v>
      </c>
      <c r="F7488" s="192">
        <v>364.22000100000002</v>
      </c>
      <c r="G7488" s="191">
        <v>230750000</v>
      </c>
      <c r="H7488" s="194">
        <f t="shared" si="232"/>
        <v>-1.3007392940982351E-2</v>
      </c>
      <c r="I7488" s="193"/>
      <c r="J7488" s="197">
        <v>7486</v>
      </c>
      <c r="K7488" s="234"/>
      <c r="L7488" s="234"/>
      <c r="M7488" s="234"/>
      <c r="N7488" s="234"/>
      <c r="O7488" s="234"/>
      <c r="P7488" s="234"/>
      <c r="Q7488" s="7">
        <v>33283</v>
      </c>
      <c r="R7488" s="234">
        <v>0.53571400000000002</v>
      </c>
      <c r="S7488" s="234">
        <v>0.53571400000000002</v>
      </c>
      <c r="T7488" s="234">
        <v>0.50669600000000004</v>
      </c>
      <c r="U7488" s="234">
        <v>0.51004499999999997</v>
      </c>
      <c r="V7488" s="192">
        <v>0.41693999999999998</v>
      </c>
      <c r="W7488" s="234">
        <v>377675200</v>
      </c>
      <c r="X7488" s="194">
        <f t="shared" si="233"/>
        <v>-4.7914816074972152E-2</v>
      </c>
      <c r="Y7488" s="193"/>
      <c r="Z7488" s="197">
        <v>7486</v>
      </c>
    </row>
    <row r="7489" spans="1:26" ht="14.4" x14ac:dyDescent="0.3">
      <c r="A7489" s="7">
        <v>33282</v>
      </c>
      <c r="B7489" s="191">
        <v>365.5</v>
      </c>
      <c r="C7489" s="191">
        <v>369.48998999999998</v>
      </c>
      <c r="D7489" s="191">
        <v>364.64001500000001</v>
      </c>
      <c r="E7489" s="191">
        <v>369.01998900000001</v>
      </c>
      <c r="F7489" s="192">
        <v>369.01998900000001</v>
      </c>
      <c r="G7489" s="191">
        <v>209960000</v>
      </c>
      <c r="H7489" s="194">
        <f t="shared" si="232"/>
        <v>9.630612859097153E-3</v>
      </c>
      <c r="I7489" s="193"/>
      <c r="J7489" s="197">
        <v>7487</v>
      </c>
      <c r="K7489" s="234"/>
      <c r="L7489" s="234"/>
      <c r="M7489" s="234"/>
      <c r="N7489" s="234"/>
      <c r="O7489" s="234"/>
      <c r="P7489" s="234"/>
      <c r="Q7489" s="7">
        <v>33282</v>
      </c>
      <c r="R7489" s="234">
        <v>0.53571400000000002</v>
      </c>
      <c r="S7489" s="234">
        <v>0.53794600000000004</v>
      </c>
      <c r="T7489" s="234">
        <v>0.51785700000000001</v>
      </c>
      <c r="U7489" s="234">
        <v>0.53571400000000002</v>
      </c>
      <c r="V7489" s="192">
        <v>0.43792300000000001</v>
      </c>
      <c r="W7489" s="234">
        <v>255550400</v>
      </c>
      <c r="X7489" s="194">
        <f t="shared" si="233"/>
        <v>0</v>
      </c>
      <c r="Y7489" s="193"/>
      <c r="Z7489" s="197">
        <v>7487</v>
      </c>
    </row>
    <row r="7490" spans="1:26" ht="14.4" x14ac:dyDescent="0.3">
      <c r="A7490" s="7">
        <v>33281</v>
      </c>
      <c r="B7490" s="191">
        <v>368.57998700000002</v>
      </c>
      <c r="C7490" s="191">
        <v>370.540009</v>
      </c>
      <c r="D7490" s="191">
        <v>365.5</v>
      </c>
      <c r="E7490" s="191">
        <v>365.5</v>
      </c>
      <c r="F7490" s="192">
        <v>365.5</v>
      </c>
      <c r="G7490" s="191">
        <v>256160000</v>
      </c>
      <c r="H7490" s="194">
        <f t="shared" si="232"/>
        <v>-8.3563598367591696E-3</v>
      </c>
      <c r="I7490" s="193"/>
      <c r="J7490" s="197">
        <v>7488</v>
      </c>
      <c r="K7490" s="234"/>
      <c r="L7490" s="234"/>
      <c r="M7490" s="234"/>
      <c r="N7490" s="234"/>
      <c r="O7490" s="234"/>
      <c r="P7490" s="234"/>
      <c r="Q7490" s="7">
        <v>33281</v>
      </c>
      <c r="R7490" s="234">
        <v>0.54464299999999999</v>
      </c>
      <c r="S7490" s="234">
        <v>0.546875</v>
      </c>
      <c r="T7490" s="234">
        <v>0.53013399999999999</v>
      </c>
      <c r="U7490" s="234">
        <v>0.53571400000000002</v>
      </c>
      <c r="V7490" s="192">
        <v>0.43792300000000001</v>
      </c>
      <c r="W7490" s="234">
        <v>224750400</v>
      </c>
      <c r="X7490" s="194">
        <f t="shared" si="233"/>
        <v>-2.2403836065354173E-2</v>
      </c>
      <c r="Y7490" s="193"/>
      <c r="Z7490" s="197">
        <v>7488</v>
      </c>
    </row>
    <row r="7491" spans="1:26" ht="14.4" x14ac:dyDescent="0.3">
      <c r="A7491" s="7">
        <v>33280</v>
      </c>
      <c r="B7491" s="191">
        <v>359.35998499999999</v>
      </c>
      <c r="C7491" s="191">
        <v>368.57998700000002</v>
      </c>
      <c r="D7491" s="191">
        <v>359.32000699999998</v>
      </c>
      <c r="E7491" s="191">
        <v>368.57998700000002</v>
      </c>
      <c r="F7491" s="192">
        <v>368.57998700000002</v>
      </c>
      <c r="G7491" s="191">
        <v>265350000</v>
      </c>
      <c r="H7491" s="194">
        <f t="shared" si="232"/>
        <v>2.5685211759812823E-2</v>
      </c>
      <c r="I7491" s="193"/>
      <c r="J7491" s="197">
        <v>7489</v>
      </c>
      <c r="K7491" s="234"/>
      <c r="L7491" s="234"/>
      <c r="M7491" s="234"/>
      <c r="N7491" s="234"/>
      <c r="O7491" s="234"/>
      <c r="P7491" s="234"/>
      <c r="Q7491" s="7">
        <v>33280</v>
      </c>
      <c r="R7491" s="234">
        <v>0.53571400000000002</v>
      </c>
      <c r="S7491" s="234">
        <v>0.54910700000000001</v>
      </c>
      <c r="T7491" s="234">
        <v>0.53348200000000001</v>
      </c>
      <c r="U7491" s="234">
        <v>0.54799100000000001</v>
      </c>
      <c r="V7491" s="192">
        <v>0.447959</v>
      </c>
      <c r="W7491" s="234">
        <v>323030400</v>
      </c>
      <c r="X7491" s="194">
        <f t="shared" si="233"/>
        <v>2.5052000979380411E-2</v>
      </c>
      <c r="Y7491" s="193"/>
      <c r="Z7491" s="197">
        <v>7489</v>
      </c>
    </row>
    <row r="7492" spans="1:26" ht="14.4" x14ac:dyDescent="0.3">
      <c r="A7492" s="7">
        <v>33277</v>
      </c>
      <c r="B7492" s="191">
        <v>356.51998900000001</v>
      </c>
      <c r="C7492" s="191">
        <v>359.35000600000001</v>
      </c>
      <c r="D7492" s="191">
        <v>356.01998900000001</v>
      </c>
      <c r="E7492" s="191">
        <v>359.35000600000001</v>
      </c>
      <c r="F7492" s="192">
        <v>359.35000600000001</v>
      </c>
      <c r="G7492" s="191">
        <v>187830000</v>
      </c>
      <c r="H7492" s="194">
        <f t="shared" ref="H7492:H7555" si="234">(F7492-F7493)/F7493</f>
        <v>7.9378915273106837E-3</v>
      </c>
      <c r="I7492" s="193"/>
      <c r="J7492" s="197">
        <v>7490</v>
      </c>
      <c r="K7492" s="234"/>
      <c r="L7492" s="234"/>
      <c r="M7492" s="234"/>
      <c r="N7492" s="234"/>
      <c r="O7492" s="234"/>
      <c r="P7492" s="234"/>
      <c r="Q7492" s="7">
        <v>33277</v>
      </c>
      <c r="R7492" s="234">
        <v>0.51339299999999999</v>
      </c>
      <c r="S7492" s="234">
        <v>0.53794600000000004</v>
      </c>
      <c r="T7492" s="234">
        <v>0.51339299999999999</v>
      </c>
      <c r="U7492" s="234">
        <v>0.53459800000000002</v>
      </c>
      <c r="V7492" s="192">
        <v>0.43701099999999998</v>
      </c>
      <c r="W7492" s="234">
        <v>313555200</v>
      </c>
      <c r="X7492" s="194">
        <f t="shared" ref="X7492:X7555" si="235">(V7492-V7493)/V7493</f>
        <v>3.6797065724636403E-2</v>
      </c>
      <c r="Y7492" s="193"/>
      <c r="Z7492" s="197">
        <v>7490</v>
      </c>
    </row>
    <row r="7493" spans="1:26" ht="14.4" x14ac:dyDescent="0.3">
      <c r="A7493" s="7">
        <v>33276</v>
      </c>
      <c r="B7493" s="191">
        <v>358.07000699999998</v>
      </c>
      <c r="C7493" s="191">
        <v>363.42999300000002</v>
      </c>
      <c r="D7493" s="191">
        <v>355.52999899999998</v>
      </c>
      <c r="E7493" s="191">
        <v>356.51998900000001</v>
      </c>
      <c r="F7493" s="192">
        <v>356.51998900000001</v>
      </c>
      <c r="G7493" s="191">
        <v>292190000</v>
      </c>
      <c r="H7493" s="194">
        <f t="shared" si="234"/>
        <v>-4.3288127173409588E-3</v>
      </c>
      <c r="I7493" s="193"/>
      <c r="J7493" s="197">
        <v>7491</v>
      </c>
      <c r="K7493" s="234"/>
      <c r="L7493" s="234"/>
      <c r="M7493" s="234"/>
      <c r="N7493" s="234"/>
      <c r="O7493" s="234"/>
      <c r="P7493" s="234"/>
      <c r="Q7493" s="7">
        <v>33276</v>
      </c>
      <c r="R7493" s="234">
        <v>0.50892899999999996</v>
      </c>
      <c r="S7493" s="234">
        <v>0.52455399999999996</v>
      </c>
      <c r="T7493" s="234">
        <v>0.49776799999999999</v>
      </c>
      <c r="U7493" s="234">
        <v>0.515625</v>
      </c>
      <c r="V7493" s="192">
        <v>0.42150100000000001</v>
      </c>
      <c r="W7493" s="234">
        <v>520172800</v>
      </c>
      <c r="X7493" s="194">
        <f t="shared" si="235"/>
        <v>1.5383688857304609E-2</v>
      </c>
      <c r="Y7493" s="193"/>
      <c r="Z7493" s="197">
        <v>7491</v>
      </c>
    </row>
    <row r="7494" spans="1:26" ht="14.4" x14ac:dyDescent="0.3">
      <c r="A7494" s="7">
        <v>33275</v>
      </c>
      <c r="B7494" s="191">
        <v>351.26001000000002</v>
      </c>
      <c r="C7494" s="191">
        <v>358.07000699999998</v>
      </c>
      <c r="D7494" s="191">
        <v>349.57998700000002</v>
      </c>
      <c r="E7494" s="191">
        <v>358.07000699999998</v>
      </c>
      <c r="F7494" s="192">
        <v>358.07000699999998</v>
      </c>
      <c r="G7494" s="191">
        <v>276940000</v>
      </c>
      <c r="H7494" s="194">
        <f t="shared" si="234"/>
        <v>1.9387339310273186E-2</v>
      </c>
      <c r="I7494" s="193"/>
      <c r="J7494" s="197">
        <v>7492</v>
      </c>
      <c r="K7494" s="234"/>
      <c r="L7494" s="234"/>
      <c r="M7494" s="234"/>
      <c r="N7494" s="234"/>
      <c r="O7494" s="234"/>
      <c r="P7494" s="234"/>
      <c r="Q7494" s="7">
        <v>33275</v>
      </c>
      <c r="R7494" s="234">
        <v>0.515625</v>
      </c>
      <c r="S7494" s="234">
        <v>0.52008900000000002</v>
      </c>
      <c r="T7494" s="234">
        <v>0.50446400000000002</v>
      </c>
      <c r="U7494" s="234">
        <v>0.50781299999999996</v>
      </c>
      <c r="V7494" s="192">
        <v>0.41511500000000001</v>
      </c>
      <c r="W7494" s="234">
        <v>222566400</v>
      </c>
      <c r="X7494" s="194">
        <f t="shared" si="235"/>
        <v>-1.5150616487268126E-2</v>
      </c>
      <c r="Y7494" s="193"/>
      <c r="Z7494" s="197">
        <v>7492</v>
      </c>
    </row>
    <row r="7495" spans="1:26" ht="14.4" x14ac:dyDescent="0.3">
      <c r="A7495" s="7">
        <v>33274</v>
      </c>
      <c r="B7495" s="191">
        <v>348.33999599999999</v>
      </c>
      <c r="C7495" s="191">
        <v>351.83999599999999</v>
      </c>
      <c r="D7495" s="191">
        <v>347.209991</v>
      </c>
      <c r="E7495" s="191">
        <v>351.26001000000002</v>
      </c>
      <c r="F7495" s="192">
        <v>351.26001000000002</v>
      </c>
      <c r="G7495" s="191">
        <v>290570000</v>
      </c>
      <c r="H7495" s="194">
        <f t="shared" si="234"/>
        <v>8.3826549736770329E-3</v>
      </c>
      <c r="I7495" s="193"/>
      <c r="J7495" s="197">
        <v>7493</v>
      </c>
      <c r="K7495" s="234"/>
      <c r="L7495" s="234"/>
      <c r="M7495" s="234"/>
      <c r="N7495" s="234"/>
      <c r="O7495" s="234"/>
      <c r="P7495" s="234"/>
      <c r="Q7495" s="7">
        <v>33274</v>
      </c>
      <c r="R7495" s="234">
        <v>0.49330400000000002</v>
      </c>
      <c r="S7495" s="234">
        <v>0.51785700000000001</v>
      </c>
      <c r="T7495" s="234">
        <v>0.48883900000000002</v>
      </c>
      <c r="U7495" s="234">
        <v>0.515625</v>
      </c>
      <c r="V7495" s="192">
        <v>0.42150100000000001</v>
      </c>
      <c r="W7495" s="234">
        <v>356115200</v>
      </c>
      <c r="X7495" s="194">
        <f t="shared" si="235"/>
        <v>4.5246804131380991E-2</v>
      </c>
      <c r="Y7495" s="193"/>
      <c r="Z7495" s="197">
        <v>7493</v>
      </c>
    </row>
    <row r="7496" spans="1:26" ht="14.4" x14ac:dyDescent="0.3">
      <c r="A7496" s="7">
        <v>33273</v>
      </c>
      <c r="B7496" s="191">
        <v>343.04998799999998</v>
      </c>
      <c r="C7496" s="191">
        <v>348.709991</v>
      </c>
      <c r="D7496" s="191">
        <v>342.959991</v>
      </c>
      <c r="E7496" s="191">
        <v>348.33999599999999</v>
      </c>
      <c r="F7496" s="192">
        <v>348.33999599999999</v>
      </c>
      <c r="G7496" s="191">
        <v>250750000</v>
      </c>
      <c r="H7496" s="194">
        <f t="shared" si="234"/>
        <v>1.5420516499187286E-2</v>
      </c>
      <c r="I7496" s="193"/>
      <c r="J7496" s="197">
        <v>7494</v>
      </c>
      <c r="K7496" s="234"/>
      <c r="L7496" s="234"/>
      <c r="M7496" s="234"/>
      <c r="N7496" s="234"/>
      <c r="O7496" s="234"/>
      <c r="P7496" s="234"/>
      <c r="Q7496" s="7">
        <v>33273</v>
      </c>
      <c r="R7496" s="234">
        <v>0.49776799999999999</v>
      </c>
      <c r="S7496" s="234">
        <v>0.5</v>
      </c>
      <c r="T7496" s="234">
        <v>0.49107099999999998</v>
      </c>
      <c r="U7496" s="234">
        <v>0.49330400000000002</v>
      </c>
      <c r="V7496" s="192">
        <v>0.40325499999999997</v>
      </c>
      <c r="W7496" s="234">
        <v>267848000</v>
      </c>
      <c r="X7496" s="194">
        <f t="shared" si="235"/>
        <v>-8.9677172011088935E-3</v>
      </c>
      <c r="Y7496" s="193"/>
      <c r="Z7496" s="197">
        <v>7494</v>
      </c>
    </row>
    <row r="7497" spans="1:26" ht="14.4" x14ac:dyDescent="0.3">
      <c r="A7497" s="7">
        <v>33270</v>
      </c>
      <c r="B7497" s="191">
        <v>343.91000400000001</v>
      </c>
      <c r="C7497" s="191">
        <v>344.89999399999999</v>
      </c>
      <c r="D7497" s="191">
        <v>340.36999500000002</v>
      </c>
      <c r="E7497" s="191">
        <v>343.04998799999998</v>
      </c>
      <c r="F7497" s="192">
        <v>343.04998799999998</v>
      </c>
      <c r="G7497" s="191">
        <v>246670000</v>
      </c>
      <c r="H7497" s="194">
        <f t="shared" si="234"/>
        <v>-2.5586747823997998E-3</v>
      </c>
      <c r="I7497" s="193"/>
      <c r="J7497" s="197">
        <v>7495</v>
      </c>
      <c r="K7497" s="234"/>
      <c r="L7497" s="234"/>
      <c r="M7497" s="234"/>
      <c r="N7497" s="234"/>
      <c r="O7497" s="234"/>
      <c r="P7497" s="234"/>
      <c r="Q7497" s="7">
        <v>33270</v>
      </c>
      <c r="R7497" s="234">
        <v>0.49553599999999998</v>
      </c>
      <c r="S7497" s="234">
        <v>0.51674100000000001</v>
      </c>
      <c r="T7497" s="234">
        <v>0.49553599999999998</v>
      </c>
      <c r="U7497" s="234">
        <v>0.49776799999999999</v>
      </c>
      <c r="V7497" s="192">
        <v>0.40690399999999999</v>
      </c>
      <c r="W7497" s="234">
        <v>444550400</v>
      </c>
      <c r="X7497" s="194">
        <f t="shared" si="235"/>
        <v>4.5052940290658504E-3</v>
      </c>
      <c r="Y7497" s="193"/>
      <c r="Z7497" s="197">
        <v>7495</v>
      </c>
    </row>
    <row r="7498" spans="1:26" ht="14.4" x14ac:dyDescent="0.3">
      <c r="A7498" s="7">
        <v>33269</v>
      </c>
      <c r="B7498" s="191">
        <v>340.92001299999998</v>
      </c>
      <c r="C7498" s="191">
        <v>343.92999300000002</v>
      </c>
      <c r="D7498" s="191">
        <v>340.47000100000002</v>
      </c>
      <c r="E7498" s="191">
        <v>343.92999300000002</v>
      </c>
      <c r="F7498" s="192">
        <v>343.92999300000002</v>
      </c>
      <c r="G7498" s="191">
        <v>204520000</v>
      </c>
      <c r="H7498" s="194">
        <f t="shared" si="234"/>
        <v>8.8586106730972006E-3</v>
      </c>
      <c r="I7498" s="193"/>
      <c r="J7498" s="197">
        <v>7496</v>
      </c>
      <c r="K7498" s="234"/>
      <c r="L7498" s="234"/>
      <c r="M7498" s="234"/>
      <c r="N7498" s="234"/>
      <c r="O7498" s="234"/>
      <c r="P7498" s="234"/>
      <c r="Q7498" s="7">
        <v>33269</v>
      </c>
      <c r="R7498" s="234">
        <v>0.49553599999999998</v>
      </c>
      <c r="S7498" s="234">
        <v>0.5</v>
      </c>
      <c r="T7498" s="234">
        <v>0.48883900000000002</v>
      </c>
      <c r="U7498" s="234">
        <v>0.49553599999999998</v>
      </c>
      <c r="V7498" s="192">
        <v>0.40507900000000002</v>
      </c>
      <c r="W7498" s="234">
        <v>242592000</v>
      </c>
      <c r="X7498" s="194">
        <f t="shared" si="235"/>
        <v>0</v>
      </c>
      <c r="Y7498" s="193"/>
      <c r="Z7498" s="197">
        <v>7496</v>
      </c>
    </row>
    <row r="7499" spans="1:26" ht="14.4" x14ac:dyDescent="0.3">
      <c r="A7499" s="7">
        <v>33268</v>
      </c>
      <c r="B7499" s="191">
        <v>335.79998799999998</v>
      </c>
      <c r="C7499" s="191">
        <v>340.91000400000001</v>
      </c>
      <c r="D7499" s="191">
        <v>335.709991</v>
      </c>
      <c r="E7499" s="191">
        <v>340.91000400000001</v>
      </c>
      <c r="F7499" s="192">
        <v>340.91000400000001</v>
      </c>
      <c r="G7499" s="191">
        <v>226790000</v>
      </c>
      <c r="H7499" s="194">
        <f t="shared" si="234"/>
        <v>1.5096498512345236E-2</v>
      </c>
      <c r="I7499" s="193"/>
      <c r="J7499" s="197">
        <v>7497</v>
      </c>
      <c r="K7499" s="234"/>
      <c r="L7499" s="234"/>
      <c r="M7499" s="234"/>
      <c r="N7499" s="234"/>
      <c r="O7499" s="234"/>
      <c r="P7499" s="234"/>
      <c r="Q7499" s="7">
        <v>33268</v>
      </c>
      <c r="R7499" s="234">
        <v>0.47544599999999998</v>
      </c>
      <c r="S7499" s="234">
        <v>0.49776799999999999</v>
      </c>
      <c r="T7499" s="234">
        <v>0.47544599999999998</v>
      </c>
      <c r="U7499" s="234">
        <v>0.49553599999999998</v>
      </c>
      <c r="V7499" s="192">
        <v>0.40507900000000002</v>
      </c>
      <c r="W7499" s="234">
        <v>336772800</v>
      </c>
      <c r="X7499" s="194">
        <f t="shared" si="235"/>
        <v>3.2558767900567505E-2</v>
      </c>
      <c r="Y7499" s="193"/>
      <c r="Z7499" s="197">
        <v>7497</v>
      </c>
    </row>
    <row r="7500" spans="1:26" ht="14.4" x14ac:dyDescent="0.3">
      <c r="A7500" s="7">
        <v>33267</v>
      </c>
      <c r="B7500" s="191">
        <v>336.02999899999998</v>
      </c>
      <c r="C7500" s="191">
        <v>336.02999899999998</v>
      </c>
      <c r="D7500" s="191">
        <v>334.26001000000002</v>
      </c>
      <c r="E7500" s="191">
        <v>335.83999599999999</v>
      </c>
      <c r="F7500" s="192">
        <v>335.83999599999999</v>
      </c>
      <c r="G7500" s="191">
        <v>155740000</v>
      </c>
      <c r="H7500" s="194">
        <f t="shared" si="234"/>
        <v>-5.6543463549511884E-4</v>
      </c>
      <c r="I7500" s="193"/>
      <c r="J7500" s="197">
        <v>7498</v>
      </c>
      <c r="K7500" s="234"/>
      <c r="L7500" s="234"/>
      <c r="M7500" s="234"/>
      <c r="N7500" s="234"/>
      <c r="O7500" s="234"/>
      <c r="P7500" s="234"/>
      <c r="Q7500" s="7">
        <v>33267</v>
      </c>
      <c r="R7500" s="234">
        <v>0.484375</v>
      </c>
      <c r="S7500" s="234">
        <v>0.48660700000000001</v>
      </c>
      <c r="T7500" s="234">
        <v>0.46651799999999999</v>
      </c>
      <c r="U7500" s="234">
        <v>0.47991099999999998</v>
      </c>
      <c r="V7500" s="192">
        <v>0.39230599999999999</v>
      </c>
      <c r="W7500" s="234">
        <v>215555200</v>
      </c>
      <c r="X7500" s="194">
        <f t="shared" si="235"/>
        <v>-1.3761375634773075E-2</v>
      </c>
      <c r="Y7500" s="193"/>
      <c r="Z7500" s="197">
        <v>7498</v>
      </c>
    </row>
    <row r="7501" spans="1:26" ht="14.4" x14ac:dyDescent="0.3">
      <c r="A7501" s="7">
        <v>33266</v>
      </c>
      <c r="B7501" s="191">
        <v>336.05999800000001</v>
      </c>
      <c r="C7501" s="191">
        <v>337.41000400000001</v>
      </c>
      <c r="D7501" s="191">
        <v>335.80999800000001</v>
      </c>
      <c r="E7501" s="191">
        <v>336.02999899999998</v>
      </c>
      <c r="F7501" s="192">
        <v>336.02999899999998</v>
      </c>
      <c r="G7501" s="191">
        <v>141270000</v>
      </c>
      <c r="H7501" s="194">
        <f t="shared" si="234"/>
        <v>-1.1904662471114321E-4</v>
      </c>
      <c r="I7501" s="193"/>
      <c r="J7501" s="197">
        <v>7499</v>
      </c>
      <c r="K7501" s="234"/>
      <c r="L7501" s="234"/>
      <c r="M7501" s="234"/>
      <c r="N7501" s="234"/>
      <c r="O7501" s="234"/>
      <c r="P7501" s="234"/>
      <c r="Q7501" s="7">
        <v>33266</v>
      </c>
      <c r="R7501" s="234">
        <v>0.47544599999999998</v>
      </c>
      <c r="S7501" s="234">
        <v>0.49330400000000002</v>
      </c>
      <c r="T7501" s="234">
        <v>0.47544599999999998</v>
      </c>
      <c r="U7501" s="234">
        <v>0.48660700000000001</v>
      </c>
      <c r="V7501" s="192">
        <v>0.39778000000000002</v>
      </c>
      <c r="W7501" s="234">
        <v>273481600</v>
      </c>
      <c r="X7501" s="194">
        <f t="shared" si="235"/>
        <v>1.868972193340545E-2</v>
      </c>
      <c r="Y7501" s="193"/>
      <c r="Z7501" s="197">
        <v>7499</v>
      </c>
    </row>
    <row r="7502" spans="1:26" ht="14.4" x14ac:dyDescent="0.3">
      <c r="A7502" s="7">
        <v>33263</v>
      </c>
      <c r="B7502" s="191">
        <v>334.77999899999998</v>
      </c>
      <c r="C7502" s="191">
        <v>336.92001299999998</v>
      </c>
      <c r="D7502" s="191">
        <v>334.20001200000002</v>
      </c>
      <c r="E7502" s="191">
        <v>336.07000699999998</v>
      </c>
      <c r="F7502" s="192">
        <v>336.07000699999998</v>
      </c>
      <c r="G7502" s="191">
        <v>194350000</v>
      </c>
      <c r="H7502" s="194">
        <f t="shared" si="234"/>
        <v>3.8533006865801452E-3</v>
      </c>
      <c r="I7502" s="193"/>
      <c r="J7502" s="197">
        <v>7500</v>
      </c>
      <c r="K7502" s="234"/>
      <c r="L7502" s="234"/>
      <c r="M7502" s="234"/>
      <c r="N7502" s="234"/>
      <c r="O7502" s="234"/>
      <c r="P7502" s="234"/>
      <c r="Q7502" s="7">
        <v>33263</v>
      </c>
      <c r="R7502" s="234">
        <v>0.46428599999999998</v>
      </c>
      <c r="S7502" s="234">
        <v>0.47879500000000003</v>
      </c>
      <c r="T7502" s="234">
        <v>0.46428599999999998</v>
      </c>
      <c r="U7502" s="234">
        <v>0.47767900000000002</v>
      </c>
      <c r="V7502" s="192">
        <v>0.390482</v>
      </c>
      <c r="W7502" s="234">
        <v>223809600</v>
      </c>
      <c r="X7502" s="194">
        <f t="shared" si="235"/>
        <v>2.6379565036825172E-2</v>
      </c>
      <c r="Y7502" s="193"/>
      <c r="Z7502" s="197">
        <v>7500</v>
      </c>
    </row>
    <row r="7503" spans="1:26" ht="14.4" x14ac:dyDescent="0.3">
      <c r="A7503" s="7">
        <v>33262</v>
      </c>
      <c r="B7503" s="191">
        <v>330.209991</v>
      </c>
      <c r="C7503" s="191">
        <v>335.82998700000002</v>
      </c>
      <c r="D7503" s="191">
        <v>330.19000199999999</v>
      </c>
      <c r="E7503" s="191">
        <v>334.77999899999998</v>
      </c>
      <c r="F7503" s="192">
        <v>334.77999899999998</v>
      </c>
      <c r="G7503" s="191">
        <v>223150000</v>
      </c>
      <c r="H7503" s="194">
        <f t="shared" si="234"/>
        <v>1.3839702385019517E-2</v>
      </c>
      <c r="I7503" s="193"/>
      <c r="J7503" s="197">
        <v>7501</v>
      </c>
      <c r="K7503" s="234"/>
      <c r="L7503" s="234"/>
      <c r="M7503" s="234"/>
      <c r="N7503" s="234"/>
      <c r="O7503" s="234"/>
      <c r="P7503" s="234"/>
      <c r="Q7503" s="7">
        <v>33262</v>
      </c>
      <c r="R7503" s="234">
        <v>0.45982099999999998</v>
      </c>
      <c r="S7503" s="234">
        <v>0.47098200000000001</v>
      </c>
      <c r="T7503" s="234">
        <v>0.45982099999999998</v>
      </c>
      <c r="U7503" s="234">
        <v>0.46540199999999998</v>
      </c>
      <c r="V7503" s="192">
        <v>0.38044600000000001</v>
      </c>
      <c r="W7503" s="234">
        <v>233934400</v>
      </c>
      <c r="X7503" s="194">
        <f t="shared" si="235"/>
        <v>7.2463192563587027E-3</v>
      </c>
      <c r="Y7503" s="193"/>
      <c r="Z7503" s="197">
        <v>7501</v>
      </c>
    </row>
    <row r="7504" spans="1:26" ht="14.4" x14ac:dyDescent="0.3">
      <c r="A7504" s="7">
        <v>33261</v>
      </c>
      <c r="B7504" s="191">
        <v>328.29998799999998</v>
      </c>
      <c r="C7504" s="191">
        <v>331.040009</v>
      </c>
      <c r="D7504" s="191">
        <v>327.92999300000002</v>
      </c>
      <c r="E7504" s="191">
        <v>330.209991</v>
      </c>
      <c r="F7504" s="192">
        <v>330.209991</v>
      </c>
      <c r="G7504" s="191">
        <v>168620000</v>
      </c>
      <c r="H7504" s="194">
        <f t="shared" si="234"/>
        <v>5.787192018441043E-3</v>
      </c>
      <c r="I7504" s="193"/>
      <c r="J7504" s="197">
        <v>7502</v>
      </c>
      <c r="K7504" s="234"/>
      <c r="L7504" s="234"/>
      <c r="M7504" s="234"/>
      <c r="N7504" s="234"/>
      <c r="O7504" s="234"/>
      <c r="P7504" s="234"/>
      <c r="Q7504" s="7">
        <v>33261</v>
      </c>
      <c r="R7504" s="234">
        <v>0.45758900000000002</v>
      </c>
      <c r="S7504" s="234">
        <v>0.46651799999999999</v>
      </c>
      <c r="T7504" s="234">
        <v>0.45535700000000001</v>
      </c>
      <c r="U7504" s="234">
        <v>0.46205400000000002</v>
      </c>
      <c r="V7504" s="192">
        <v>0.37770900000000002</v>
      </c>
      <c r="W7504" s="234">
        <v>244260800</v>
      </c>
      <c r="X7504" s="194">
        <f t="shared" si="235"/>
        <v>9.7551194995455625E-3</v>
      </c>
      <c r="Y7504" s="193"/>
      <c r="Z7504" s="197">
        <v>7502</v>
      </c>
    </row>
    <row r="7505" spans="1:26" ht="14.4" x14ac:dyDescent="0.3">
      <c r="A7505" s="7">
        <v>33260</v>
      </c>
      <c r="B7505" s="191">
        <v>331.05999800000001</v>
      </c>
      <c r="C7505" s="191">
        <v>331.26001000000002</v>
      </c>
      <c r="D7505" s="191">
        <v>327.82998700000002</v>
      </c>
      <c r="E7505" s="191">
        <v>328.30999800000001</v>
      </c>
      <c r="F7505" s="192">
        <v>328.30999800000001</v>
      </c>
      <c r="G7505" s="191">
        <v>177060000</v>
      </c>
      <c r="H7505" s="194">
        <f t="shared" si="234"/>
        <v>-8.3066514124729741E-3</v>
      </c>
      <c r="I7505" s="193"/>
      <c r="J7505" s="197">
        <v>7503</v>
      </c>
      <c r="K7505" s="234"/>
      <c r="L7505" s="234"/>
      <c r="M7505" s="234"/>
      <c r="N7505" s="234"/>
      <c r="O7505" s="234"/>
      <c r="P7505" s="234"/>
      <c r="Q7505" s="7">
        <v>33260</v>
      </c>
      <c r="R7505" s="234">
        <v>0.45535700000000001</v>
      </c>
      <c r="S7505" s="234">
        <v>0.46875</v>
      </c>
      <c r="T7505" s="234">
        <v>0.45089299999999999</v>
      </c>
      <c r="U7505" s="234">
        <v>0.45758900000000002</v>
      </c>
      <c r="V7505" s="192">
        <v>0.37406</v>
      </c>
      <c r="W7505" s="234">
        <v>427728000</v>
      </c>
      <c r="X7505" s="194">
        <f t="shared" si="235"/>
        <v>9.8539456278177867E-3</v>
      </c>
      <c r="Y7505" s="193"/>
      <c r="Z7505" s="197">
        <v>7503</v>
      </c>
    </row>
    <row r="7506" spans="1:26" ht="14.4" x14ac:dyDescent="0.3">
      <c r="A7506" s="7">
        <v>33259</v>
      </c>
      <c r="B7506" s="191">
        <v>332.23001099999999</v>
      </c>
      <c r="C7506" s="191">
        <v>332.23001099999999</v>
      </c>
      <c r="D7506" s="191">
        <v>328.86999500000002</v>
      </c>
      <c r="E7506" s="191">
        <v>331.05999800000001</v>
      </c>
      <c r="F7506" s="192">
        <v>331.05999800000001</v>
      </c>
      <c r="G7506" s="191">
        <v>136290000</v>
      </c>
      <c r="H7506" s="194">
        <f t="shared" si="234"/>
        <v>-3.5216956965395375E-3</v>
      </c>
      <c r="I7506" s="193"/>
      <c r="J7506" s="197">
        <v>7504</v>
      </c>
      <c r="K7506" s="234"/>
      <c r="L7506" s="234"/>
      <c r="M7506" s="234"/>
      <c r="N7506" s="234"/>
      <c r="O7506" s="234"/>
      <c r="P7506" s="234"/>
      <c r="Q7506" s="7">
        <v>33259</v>
      </c>
      <c r="R7506" s="234">
        <v>0.44419599999999998</v>
      </c>
      <c r="S7506" s="234">
        <v>0.45982099999999998</v>
      </c>
      <c r="T7506" s="234">
        <v>0.44419599999999998</v>
      </c>
      <c r="U7506" s="234">
        <v>0.453125</v>
      </c>
      <c r="V7506" s="192">
        <v>0.37041000000000002</v>
      </c>
      <c r="W7506" s="234">
        <v>324307200</v>
      </c>
      <c r="X7506" s="194">
        <f t="shared" si="235"/>
        <v>9.9492585089472792E-3</v>
      </c>
      <c r="Y7506" s="193"/>
      <c r="Z7506" s="197">
        <v>7504</v>
      </c>
    </row>
    <row r="7507" spans="1:26" ht="14.4" x14ac:dyDescent="0.3">
      <c r="A7507" s="7">
        <v>33256</v>
      </c>
      <c r="B7507" s="191">
        <v>327.92999300000002</v>
      </c>
      <c r="C7507" s="191">
        <v>332.23001099999999</v>
      </c>
      <c r="D7507" s="191">
        <v>327.07998700000002</v>
      </c>
      <c r="E7507" s="191">
        <v>332.23001099999999</v>
      </c>
      <c r="F7507" s="192">
        <v>332.23001099999999</v>
      </c>
      <c r="G7507" s="191">
        <v>226770000</v>
      </c>
      <c r="H7507" s="194">
        <f t="shared" si="234"/>
        <v>1.2989023346680922E-2</v>
      </c>
      <c r="I7507" s="193"/>
      <c r="J7507" s="197">
        <v>7505</v>
      </c>
      <c r="K7507" s="234"/>
      <c r="L7507" s="234"/>
      <c r="M7507" s="234"/>
      <c r="N7507" s="234"/>
      <c r="O7507" s="234"/>
      <c r="P7507" s="234"/>
      <c r="Q7507" s="7">
        <v>33256</v>
      </c>
      <c r="R7507" s="234">
        <v>0.43526799999999999</v>
      </c>
      <c r="S7507" s="234">
        <v>0.453125</v>
      </c>
      <c r="T7507" s="234">
        <v>0.43303599999999998</v>
      </c>
      <c r="U7507" s="234">
        <v>0.44866099999999998</v>
      </c>
      <c r="V7507" s="192">
        <v>0.366761</v>
      </c>
      <c r="W7507" s="234">
        <v>943241600</v>
      </c>
      <c r="X7507" s="194">
        <f t="shared" si="235"/>
        <v>-1.9512912366999945E-2</v>
      </c>
      <c r="Y7507" s="193"/>
      <c r="Z7507" s="197">
        <v>7505</v>
      </c>
    </row>
    <row r="7508" spans="1:26" ht="14.4" x14ac:dyDescent="0.3">
      <c r="A7508" s="7">
        <v>33255</v>
      </c>
      <c r="B7508" s="191">
        <v>316.25</v>
      </c>
      <c r="C7508" s="191">
        <v>327.97000100000002</v>
      </c>
      <c r="D7508" s="191">
        <v>316.25</v>
      </c>
      <c r="E7508" s="191">
        <v>327.97000100000002</v>
      </c>
      <c r="F7508" s="192">
        <v>327.97000100000002</v>
      </c>
      <c r="G7508" s="191">
        <v>319080000</v>
      </c>
      <c r="H7508" s="194">
        <f t="shared" si="234"/>
        <v>3.7321654536542154E-2</v>
      </c>
      <c r="I7508" s="193"/>
      <c r="J7508" s="197">
        <v>7506</v>
      </c>
      <c r="K7508" s="234"/>
      <c r="L7508" s="234"/>
      <c r="M7508" s="234"/>
      <c r="N7508" s="234"/>
      <c r="O7508" s="234"/>
      <c r="P7508" s="234"/>
      <c r="Q7508" s="7">
        <v>33255</v>
      </c>
      <c r="R7508" s="234">
        <v>0.46875</v>
      </c>
      <c r="S7508" s="234">
        <v>0.47098200000000001</v>
      </c>
      <c r="T7508" s="234">
        <v>0.4375</v>
      </c>
      <c r="U7508" s="234">
        <v>0.45758900000000002</v>
      </c>
      <c r="V7508" s="192">
        <v>0.37406</v>
      </c>
      <c r="W7508" s="234">
        <v>591673600</v>
      </c>
      <c r="X7508" s="194">
        <f t="shared" si="235"/>
        <v>3.015047698781647E-2</v>
      </c>
      <c r="Y7508" s="193"/>
      <c r="Z7508" s="197">
        <v>7506</v>
      </c>
    </row>
    <row r="7509" spans="1:26" ht="14.4" x14ac:dyDescent="0.3">
      <c r="A7509" s="7">
        <v>33254</v>
      </c>
      <c r="B7509" s="191">
        <v>313.73001099999999</v>
      </c>
      <c r="C7509" s="191">
        <v>316.94000199999999</v>
      </c>
      <c r="D7509" s="191">
        <v>312.94000199999999</v>
      </c>
      <c r="E7509" s="191">
        <v>316.17001299999998</v>
      </c>
      <c r="F7509" s="192">
        <v>316.17001299999998</v>
      </c>
      <c r="G7509" s="191">
        <v>134560000</v>
      </c>
      <c r="H7509" s="194">
        <f t="shared" si="234"/>
        <v>7.7773943022619941E-3</v>
      </c>
      <c r="I7509" s="193"/>
      <c r="J7509" s="197">
        <v>7507</v>
      </c>
      <c r="K7509" s="234"/>
      <c r="L7509" s="234"/>
      <c r="M7509" s="234"/>
      <c r="N7509" s="234"/>
      <c r="O7509" s="234"/>
      <c r="P7509" s="234"/>
      <c r="Q7509" s="7">
        <v>33254</v>
      </c>
      <c r="R7509" s="234">
        <v>0.41964299999999999</v>
      </c>
      <c r="S7509" s="234">
        <v>0.44642900000000002</v>
      </c>
      <c r="T7509" s="234">
        <v>0.41741099999999998</v>
      </c>
      <c r="U7509" s="234">
        <v>0.44419599999999998</v>
      </c>
      <c r="V7509" s="192">
        <v>0.36311199999999999</v>
      </c>
      <c r="W7509" s="234">
        <v>390633600</v>
      </c>
      <c r="X7509" s="194">
        <f t="shared" si="235"/>
        <v>6.4173614876251048E-2</v>
      </c>
      <c r="Y7509" s="193"/>
      <c r="Z7509" s="197">
        <v>7507</v>
      </c>
    </row>
    <row r="7510" spans="1:26" ht="14.4" x14ac:dyDescent="0.3">
      <c r="A7510" s="7">
        <v>33253</v>
      </c>
      <c r="B7510" s="191">
        <v>312.48998999999998</v>
      </c>
      <c r="C7510" s="191">
        <v>313.73001099999999</v>
      </c>
      <c r="D7510" s="191">
        <v>311.83999599999999</v>
      </c>
      <c r="E7510" s="191">
        <v>313.73001099999999</v>
      </c>
      <c r="F7510" s="192">
        <v>313.73001099999999</v>
      </c>
      <c r="G7510" s="191">
        <v>110000000</v>
      </c>
      <c r="H7510" s="194">
        <f t="shared" si="234"/>
        <v>3.9681943092001537E-3</v>
      </c>
      <c r="I7510" s="193"/>
      <c r="J7510" s="197">
        <v>7508</v>
      </c>
      <c r="K7510" s="234"/>
      <c r="L7510" s="234"/>
      <c r="M7510" s="234"/>
      <c r="N7510" s="234"/>
      <c r="O7510" s="234"/>
      <c r="P7510" s="234"/>
      <c r="Q7510" s="7">
        <v>33253</v>
      </c>
      <c r="R7510" s="234">
        <v>0.41517900000000002</v>
      </c>
      <c r="S7510" s="234">
        <v>0.41741099999999998</v>
      </c>
      <c r="T7510" s="234">
        <v>0.41071400000000002</v>
      </c>
      <c r="U7510" s="234">
        <v>0.41741099999999998</v>
      </c>
      <c r="V7510" s="192">
        <v>0.34121499999999999</v>
      </c>
      <c r="W7510" s="234">
        <v>192057600</v>
      </c>
      <c r="X7510" s="194">
        <f t="shared" si="235"/>
        <v>1.080973794754215E-2</v>
      </c>
      <c r="Y7510" s="193"/>
      <c r="Z7510" s="197">
        <v>7508</v>
      </c>
    </row>
    <row r="7511" spans="1:26" ht="14.4" x14ac:dyDescent="0.3">
      <c r="A7511" s="7">
        <v>33252</v>
      </c>
      <c r="B7511" s="191">
        <v>315.23001099999999</v>
      </c>
      <c r="C7511" s="191">
        <v>315.23001099999999</v>
      </c>
      <c r="D7511" s="191">
        <v>309.35000600000001</v>
      </c>
      <c r="E7511" s="191">
        <v>312.48998999999998</v>
      </c>
      <c r="F7511" s="192">
        <v>312.48998999999998</v>
      </c>
      <c r="G7511" s="191">
        <v>120830000</v>
      </c>
      <c r="H7511" s="194">
        <f t="shared" si="234"/>
        <v>-8.6921324251706886E-3</v>
      </c>
      <c r="I7511" s="193"/>
      <c r="J7511" s="197">
        <v>7509</v>
      </c>
      <c r="K7511" s="234"/>
      <c r="L7511" s="234"/>
      <c r="M7511" s="234"/>
      <c r="N7511" s="234"/>
      <c r="O7511" s="234"/>
      <c r="P7511" s="234"/>
      <c r="Q7511" s="7">
        <v>33252</v>
      </c>
      <c r="R7511" s="234">
        <v>0.41071400000000002</v>
      </c>
      <c r="S7511" s="234">
        <v>0.41741099999999998</v>
      </c>
      <c r="T7511" s="234">
        <v>0.41071400000000002</v>
      </c>
      <c r="U7511" s="234">
        <v>0.41294599999999998</v>
      </c>
      <c r="V7511" s="192">
        <v>0.33756599999999998</v>
      </c>
      <c r="W7511" s="234">
        <v>210840000</v>
      </c>
      <c r="X7511" s="194">
        <f t="shared" si="235"/>
        <v>-1.5957322761194128E-2</v>
      </c>
      <c r="Y7511" s="193"/>
      <c r="Z7511" s="197">
        <v>7509</v>
      </c>
    </row>
    <row r="7512" spans="1:26" ht="14.4" x14ac:dyDescent="0.3">
      <c r="A7512" s="7">
        <v>33249</v>
      </c>
      <c r="B7512" s="191">
        <v>314.52999899999998</v>
      </c>
      <c r="C7512" s="191">
        <v>315.23998999999998</v>
      </c>
      <c r="D7512" s="191">
        <v>313.58999599999999</v>
      </c>
      <c r="E7512" s="191">
        <v>315.23001099999999</v>
      </c>
      <c r="F7512" s="192">
        <v>315.23001099999999</v>
      </c>
      <c r="G7512" s="191">
        <v>123050000</v>
      </c>
      <c r="H7512" s="194">
        <f t="shared" si="234"/>
        <v>2.2255810327332726E-3</v>
      </c>
      <c r="I7512" s="193"/>
      <c r="J7512" s="197">
        <v>7510</v>
      </c>
      <c r="K7512" s="234"/>
      <c r="L7512" s="234"/>
      <c r="M7512" s="234"/>
      <c r="N7512" s="234"/>
      <c r="O7512" s="234"/>
      <c r="P7512" s="234"/>
      <c r="Q7512" s="7">
        <v>33249</v>
      </c>
      <c r="R7512" s="234">
        <v>0.41964299999999999</v>
      </c>
      <c r="S7512" s="234">
        <v>0.421875</v>
      </c>
      <c r="T7512" s="234">
        <v>0.41071400000000002</v>
      </c>
      <c r="U7512" s="234">
        <v>0.41964299999999999</v>
      </c>
      <c r="V7512" s="192">
        <v>0.34304000000000001</v>
      </c>
      <c r="W7512" s="234">
        <v>307652800</v>
      </c>
      <c r="X7512" s="194">
        <f t="shared" si="235"/>
        <v>-2.6515327720146079E-3</v>
      </c>
      <c r="Y7512" s="193"/>
      <c r="Z7512" s="197">
        <v>7510</v>
      </c>
    </row>
    <row r="7513" spans="1:26" ht="14.4" x14ac:dyDescent="0.3">
      <c r="A7513" s="7">
        <v>33248</v>
      </c>
      <c r="B7513" s="191">
        <v>311.51001000000002</v>
      </c>
      <c r="C7513" s="191">
        <v>314.76998900000001</v>
      </c>
      <c r="D7513" s="191">
        <v>311.51001000000002</v>
      </c>
      <c r="E7513" s="191">
        <v>314.52999899999998</v>
      </c>
      <c r="F7513" s="192">
        <v>314.52999899999998</v>
      </c>
      <c r="G7513" s="191">
        <v>124510000</v>
      </c>
      <c r="H7513" s="194">
        <f t="shared" si="234"/>
        <v>9.7595720491692132E-3</v>
      </c>
      <c r="I7513" s="193"/>
      <c r="J7513" s="197">
        <v>7511</v>
      </c>
      <c r="K7513" s="234"/>
      <c r="L7513" s="234"/>
      <c r="M7513" s="234"/>
      <c r="N7513" s="234"/>
      <c r="O7513" s="234"/>
      <c r="P7513" s="234"/>
      <c r="Q7513" s="7">
        <v>33248</v>
      </c>
      <c r="R7513" s="234">
        <v>0.40848200000000001</v>
      </c>
      <c r="S7513" s="234">
        <v>0.421875</v>
      </c>
      <c r="T7513" s="234">
        <v>0.40848200000000001</v>
      </c>
      <c r="U7513" s="234">
        <v>0.42075899999999999</v>
      </c>
      <c r="V7513" s="192">
        <v>0.34395199999999998</v>
      </c>
      <c r="W7513" s="234">
        <v>435321600</v>
      </c>
      <c r="X7513" s="194">
        <f t="shared" si="235"/>
        <v>4.1436171340158125E-2</v>
      </c>
      <c r="Y7513" s="193"/>
      <c r="Z7513" s="197">
        <v>7511</v>
      </c>
    </row>
    <row r="7514" spans="1:26" ht="14.4" x14ac:dyDescent="0.3">
      <c r="A7514" s="7">
        <v>33247</v>
      </c>
      <c r="B7514" s="191">
        <v>314.89999399999999</v>
      </c>
      <c r="C7514" s="191">
        <v>320.73001099999999</v>
      </c>
      <c r="D7514" s="191">
        <v>310.92999300000002</v>
      </c>
      <c r="E7514" s="191">
        <v>311.48998999999998</v>
      </c>
      <c r="F7514" s="192">
        <v>311.48998999999998</v>
      </c>
      <c r="G7514" s="191">
        <v>191100000</v>
      </c>
      <c r="H7514" s="194">
        <f t="shared" si="234"/>
        <v>-1.0828847459425531E-2</v>
      </c>
      <c r="I7514" s="193"/>
      <c r="J7514" s="197">
        <v>7512</v>
      </c>
      <c r="K7514" s="234"/>
      <c r="L7514" s="234"/>
      <c r="M7514" s="234"/>
      <c r="N7514" s="234"/>
      <c r="O7514" s="234"/>
      <c r="P7514" s="234"/>
      <c r="Q7514" s="7">
        <v>33247</v>
      </c>
      <c r="R7514" s="234">
        <v>0.39508900000000002</v>
      </c>
      <c r="S7514" s="234">
        <v>0.41071400000000002</v>
      </c>
      <c r="T7514" s="234">
        <v>0.390625</v>
      </c>
      <c r="U7514" s="234">
        <v>0.40401799999999999</v>
      </c>
      <c r="V7514" s="192">
        <v>0.33026699999999998</v>
      </c>
      <c r="W7514" s="234">
        <v>467264000</v>
      </c>
      <c r="X7514" s="194">
        <f t="shared" si="235"/>
        <v>4.6241327969081543E-2</v>
      </c>
      <c r="Y7514" s="193"/>
      <c r="Z7514" s="197">
        <v>7512</v>
      </c>
    </row>
    <row r="7515" spans="1:26" ht="14.4" x14ac:dyDescent="0.3">
      <c r="A7515" s="7">
        <v>33246</v>
      </c>
      <c r="B7515" s="191">
        <v>315.44000199999999</v>
      </c>
      <c r="C7515" s="191">
        <v>316.97000100000002</v>
      </c>
      <c r="D7515" s="191">
        <v>313.790009</v>
      </c>
      <c r="E7515" s="191">
        <v>314.89999399999999</v>
      </c>
      <c r="F7515" s="192">
        <v>314.89999399999999</v>
      </c>
      <c r="G7515" s="191">
        <v>143390000</v>
      </c>
      <c r="H7515" s="194">
        <f t="shared" si="234"/>
        <v>-1.7119198471219903E-3</v>
      </c>
      <c r="I7515" s="193"/>
      <c r="J7515" s="197">
        <v>7513</v>
      </c>
      <c r="K7515" s="234"/>
      <c r="L7515" s="234"/>
      <c r="M7515" s="234"/>
      <c r="N7515" s="234"/>
      <c r="O7515" s="234"/>
      <c r="P7515" s="234"/>
      <c r="Q7515" s="7">
        <v>33246</v>
      </c>
      <c r="R7515" s="234">
        <v>0.390625</v>
      </c>
      <c r="S7515" s="234">
        <v>0.39174100000000001</v>
      </c>
      <c r="T7515" s="234">
        <v>0.37946400000000002</v>
      </c>
      <c r="U7515" s="234">
        <v>0.38616099999999998</v>
      </c>
      <c r="V7515" s="192">
        <v>0.31567000000000001</v>
      </c>
      <c r="W7515" s="234">
        <v>218691200</v>
      </c>
      <c r="X7515" s="194">
        <f t="shared" si="235"/>
        <v>0</v>
      </c>
      <c r="Y7515" s="193"/>
      <c r="Z7515" s="197">
        <v>7513</v>
      </c>
    </row>
    <row r="7516" spans="1:26" ht="14.4" x14ac:dyDescent="0.3">
      <c r="A7516" s="7">
        <v>33245</v>
      </c>
      <c r="B7516" s="191">
        <v>320.97000100000002</v>
      </c>
      <c r="C7516" s="191">
        <v>320.97000100000002</v>
      </c>
      <c r="D7516" s="191">
        <v>315.44000199999999</v>
      </c>
      <c r="E7516" s="191">
        <v>315.44000199999999</v>
      </c>
      <c r="F7516" s="192">
        <v>315.44000199999999</v>
      </c>
      <c r="G7516" s="191">
        <v>130610000</v>
      </c>
      <c r="H7516" s="194">
        <f t="shared" si="234"/>
        <v>-1.7320866043613731E-2</v>
      </c>
      <c r="I7516" s="193"/>
      <c r="J7516" s="197">
        <v>7514</v>
      </c>
      <c r="K7516" s="234"/>
      <c r="L7516" s="234"/>
      <c r="M7516" s="234"/>
      <c r="N7516" s="234"/>
      <c r="O7516" s="234"/>
      <c r="P7516" s="234"/>
      <c r="Q7516" s="7">
        <v>33245</v>
      </c>
      <c r="R7516" s="234">
        <v>0.38392900000000002</v>
      </c>
      <c r="S7516" s="234">
        <v>0.40401799999999999</v>
      </c>
      <c r="T7516" s="234">
        <v>0.38392900000000002</v>
      </c>
      <c r="U7516" s="234">
        <v>0.38616099999999998</v>
      </c>
      <c r="V7516" s="192">
        <v>0.31567000000000001</v>
      </c>
      <c r="W7516" s="234">
        <v>310800000</v>
      </c>
      <c r="X7516" s="194">
        <f t="shared" si="235"/>
        <v>0</v>
      </c>
      <c r="Y7516" s="193"/>
      <c r="Z7516" s="197">
        <v>7514</v>
      </c>
    </row>
    <row r="7517" spans="1:26" ht="14.4" x14ac:dyDescent="0.3">
      <c r="A7517" s="7">
        <v>33242</v>
      </c>
      <c r="B7517" s="191">
        <v>321.91000400000001</v>
      </c>
      <c r="C7517" s="191">
        <v>322.35000600000001</v>
      </c>
      <c r="D7517" s="191">
        <v>318.86999500000002</v>
      </c>
      <c r="E7517" s="191">
        <v>321</v>
      </c>
      <c r="F7517" s="192">
        <v>321</v>
      </c>
      <c r="G7517" s="191">
        <v>140820000</v>
      </c>
      <c r="H7517" s="194">
        <f t="shared" si="234"/>
        <v>-2.8268894681509026E-3</v>
      </c>
      <c r="I7517" s="193"/>
      <c r="J7517" s="197">
        <v>7515</v>
      </c>
      <c r="K7517" s="234"/>
      <c r="L7517" s="234"/>
      <c r="M7517" s="234"/>
      <c r="N7517" s="234"/>
      <c r="O7517" s="234"/>
      <c r="P7517" s="234"/>
      <c r="Q7517" s="7">
        <v>33242</v>
      </c>
      <c r="R7517" s="234">
        <v>0.38392900000000002</v>
      </c>
      <c r="S7517" s="234">
        <v>0.39508900000000002</v>
      </c>
      <c r="T7517" s="234">
        <v>0.38392900000000002</v>
      </c>
      <c r="U7517" s="234">
        <v>0.38616099999999998</v>
      </c>
      <c r="V7517" s="192">
        <v>0.31567000000000001</v>
      </c>
      <c r="W7517" s="234">
        <v>141523200</v>
      </c>
      <c r="X7517" s="194">
        <f t="shared" si="235"/>
        <v>5.8149723589670729E-3</v>
      </c>
      <c r="Y7517" s="193"/>
      <c r="Z7517" s="197">
        <v>7515</v>
      </c>
    </row>
    <row r="7518" spans="1:26" ht="14.4" x14ac:dyDescent="0.3">
      <c r="A7518" s="7">
        <v>33241</v>
      </c>
      <c r="B7518" s="191">
        <v>326.459991</v>
      </c>
      <c r="C7518" s="191">
        <v>326.52999899999998</v>
      </c>
      <c r="D7518" s="191">
        <v>321.89999399999999</v>
      </c>
      <c r="E7518" s="191">
        <v>321.91000400000001</v>
      </c>
      <c r="F7518" s="192">
        <v>321.91000400000001</v>
      </c>
      <c r="G7518" s="191">
        <v>141450000</v>
      </c>
      <c r="H7518" s="194">
        <f t="shared" si="234"/>
        <v>-1.3907207330719902E-2</v>
      </c>
      <c r="I7518" s="193"/>
      <c r="J7518" s="197">
        <v>7516</v>
      </c>
      <c r="K7518" s="234"/>
      <c r="L7518" s="234"/>
      <c r="M7518" s="234"/>
      <c r="N7518" s="234"/>
      <c r="O7518" s="234"/>
      <c r="P7518" s="234"/>
      <c r="Q7518" s="7">
        <v>33241</v>
      </c>
      <c r="R7518" s="234">
        <v>0.38839299999999999</v>
      </c>
      <c r="S7518" s="234">
        <v>0.39508900000000002</v>
      </c>
      <c r="T7518" s="234">
        <v>0.38392900000000002</v>
      </c>
      <c r="U7518" s="234">
        <v>0.38392900000000002</v>
      </c>
      <c r="V7518" s="192">
        <v>0.31384499999999999</v>
      </c>
      <c r="W7518" s="234">
        <v>150180800</v>
      </c>
      <c r="X7518" s="194">
        <f t="shared" si="235"/>
        <v>-1.1493130578845627E-2</v>
      </c>
      <c r="Y7518" s="193"/>
      <c r="Z7518" s="197">
        <v>7516</v>
      </c>
    </row>
    <row r="7519" spans="1:26" ht="14.4" x14ac:dyDescent="0.3">
      <c r="A7519" s="7">
        <v>33240</v>
      </c>
      <c r="B7519" s="191">
        <v>330.20001200000002</v>
      </c>
      <c r="C7519" s="191">
        <v>330.75</v>
      </c>
      <c r="D7519" s="191">
        <v>326.45001200000002</v>
      </c>
      <c r="E7519" s="191">
        <v>326.45001200000002</v>
      </c>
      <c r="F7519" s="192">
        <v>326.45001200000002</v>
      </c>
      <c r="G7519" s="191">
        <v>126280000</v>
      </c>
      <c r="H7519" s="194">
        <f t="shared" si="234"/>
        <v>-1.1416597990986044E-2</v>
      </c>
      <c r="I7519" s="193"/>
      <c r="J7519" s="197">
        <v>7517</v>
      </c>
      <c r="K7519" s="234"/>
      <c r="L7519" s="234"/>
      <c r="M7519" s="234"/>
      <c r="N7519" s="234"/>
      <c r="O7519" s="234"/>
      <c r="P7519" s="234"/>
      <c r="Q7519" s="7">
        <v>33240</v>
      </c>
      <c r="R7519" s="234">
        <v>0.38169599999999998</v>
      </c>
      <c r="S7519" s="234">
        <v>0.39285700000000001</v>
      </c>
      <c r="T7519" s="234">
        <v>0.375</v>
      </c>
      <c r="U7519" s="234">
        <v>0.38839299999999999</v>
      </c>
      <c r="V7519" s="192">
        <v>0.317494</v>
      </c>
      <c r="W7519" s="234">
        <v>154985600</v>
      </c>
      <c r="X7519" s="194">
        <f t="shared" si="235"/>
        <v>1.1626758431709964E-2</v>
      </c>
      <c r="Y7519" s="193"/>
      <c r="Z7519" s="197">
        <v>7517</v>
      </c>
    </row>
    <row r="7520" spans="1:26" ht="14.4" x14ac:dyDescent="0.3">
      <c r="A7520" s="7">
        <v>33238</v>
      </c>
      <c r="B7520" s="191">
        <v>328.709991</v>
      </c>
      <c r="C7520" s="191">
        <v>330.23001099999999</v>
      </c>
      <c r="D7520" s="191">
        <v>327.5</v>
      </c>
      <c r="E7520" s="191">
        <v>330.22000100000002</v>
      </c>
      <c r="F7520" s="192">
        <v>330.22000100000002</v>
      </c>
      <c r="G7520" s="191">
        <v>114130000</v>
      </c>
      <c r="H7520" s="194">
        <f t="shared" si="234"/>
        <v>4.5631540381992144E-3</v>
      </c>
      <c r="I7520" s="193"/>
      <c r="J7520" s="197">
        <v>7518</v>
      </c>
      <c r="K7520" s="234"/>
      <c r="L7520" s="234"/>
      <c r="M7520" s="234"/>
      <c r="N7520" s="234"/>
      <c r="O7520" s="234"/>
      <c r="P7520" s="234"/>
      <c r="Q7520" s="7">
        <v>33238</v>
      </c>
      <c r="R7520" s="234">
        <v>0.38392900000000002</v>
      </c>
      <c r="S7520" s="234">
        <v>0.38616099999999998</v>
      </c>
      <c r="T7520" s="234">
        <v>0.38169599999999998</v>
      </c>
      <c r="U7520" s="234">
        <v>0.38392900000000002</v>
      </c>
      <c r="V7520" s="192">
        <v>0.31384499999999999</v>
      </c>
      <c r="W7520" s="234">
        <v>44273600</v>
      </c>
      <c r="X7520" s="194">
        <f t="shared" si="235"/>
        <v>0</v>
      </c>
      <c r="Y7520" s="193"/>
      <c r="Z7520" s="197">
        <v>7518</v>
      </c>
    </row>
    <row r="7521" spans="1:26" ht="14.4" x14ac:dyDescent="0.3">
      <c r="A7521" s="7">
        <v>33235</v>
      </c>
      <c r="B7521" s="191">
        <v>328.290009</v>
      </c>
      <c r="C7521" s="191">
        <v>328.72000100000002</v>
      </c>
      <c r="D7521" s="191">
        <v>327.23998999999998</v>
      </c>
      <c r="E7521" s="191">
        <v>328.72000100000002</v>
      </c>
      <c r="F7521" s="192">
        <v>328.72000100000002</v>
      </c>
      <c r="G7521" s="191">
        <v>111030000</v>
      </c>
      <c r="H7521" s="194">
        <f t="shared" si="234"/>
        <v>1.3097931347646557E-3</v>
      </c>
      <c r="I7521" s="193"/>
      <c r="J7521" s="197">
        <v>7519</v>
      </c>
      <c r="K7521" s="234"/>
      <c r="L7521" s="234"/>
      <c r="M7521" s="234"/>
      <c r="N7521" s="234"/>
      <c r="O7521" s="234"/>
      <c r="P7521" s="234"/>
      <c r="Q7521" s="7">
        <v>33235</v>
      </c>
      <c r="R7521" s="234">
        <v>0.38616099999999998</v>
      </c>
      <c r="S7521" s="234">
        <v>0.38839299999999999</v>
      </c>
      <c r="T7521" s="234">
        <v>0.38169599999999998</v>
      </c>
      <c r="U7521" s="234">
        <v>0.38392900000000002</v>
      </c>
      <c r="V7521" s="192">
        <v>0.31384499999999999</v>
      </c>
      <c r="W7521" s="234">
        <v>63929600</v>
      </c>
      <c r="X7521" s="194">
        <f t="shared" si="235"/>
        <v>-1.1493130578845627E-2</v>
      </c>
      <c r="Y7521" s="193"/>
      <c r="Z7521" s="197">
        <v>7519</v>
      </c>
    </row>
    <row r="7522" spans="1:26" ht="14.4" x14ac:dyDescent="0.3">
      <c r="A7522" s="7">
        <v>33234</v>
      </c>
      <c r="B7522" s="191">
        <v>330.85000600000001</v>
      </c>
      <c r="C7522" s="191">
        <v>331.040009</v>
      </c>
      <c r="D7522" s="191">
        <v>328.23001099999999</v>
      </c>
      <c r="E7522" s="191">
        <v>328.290009</v>
      </c>
      <c r="F7522" s="192">
        <v>328.290009</v>
      </c>
      <c r="G7522" s="191">
        <v>102900000</v>
      </c>
      <c r="H7522" s="194">
        <f t="shared" si="234"/>
        <v>-7.7376362507909696E-3</v>
      </c>
      <c r="I7522" s="193"/>
      <c r="J7522" s="197">
        <v>7520</v>
      </c>
      <c r="K7522" s="234"/>
      <c r="L7522" s="234"/>
      <c r="M7522" s="234"/>
      <c r="N7522" s="234"/>
      <c r="O7522" s="234"/>
      <c r="P7522" s="234"/>
      <c r="Q7522" s="7">
        <v>33234</v>
      </c>
      <c r="R7522" s="234">
        <v>0.38616099999999998</v>
      </c>
      <c r="S7522" s="234">
        <v>0.39285700000000001</v>
      </c>
      <c r="T7522" s="234">
        <v>0.38616099999999998</v>
      </c>
      <c r="U7522" s="234">
        <v>0.38839299999999999</v>
      </c>
      <c r="V7522" s="192">
        <v>0.317494</v>
      </c>
      <c r="W7522" s="234">
        <v>97652800</v>
      </c>
      <c r="X7522" s="194">
        <f t="shared" si="235"/>
        <v>-5.7152878469493547E-3</v>
      </c>
      <c r="Y7522" s="193"/>
      <c r="Z7522" s="197">
        <v>7520</v>
      </c>
    </row>
    <row r="7523" spans="1:26" ht="14.4" x14ac:dyDescent="0.3">
      <c r="A7523" s="7">
        <v>33233</v>
      </c>
      <c r="B7523" s="191">
        <v>329.89001500000001</v>
      </c>
      <c r="C7523" s="191">
        <v>331.69000199999999</v>
      </c>
      <c r="D7523" s="191">
        <v>329.89001500000001</v>
      </c>
      <c r="E7523" s="191">
        <v>330.85000600000001</v>
      </c>
      <c r="F7523" s="192">
        <v>330.85000600000001</v>
      </c>
      <c r="G7523" s="191">
        <v>78730000</v>
      </c>
      <c r="H7523" s="194">
        <f t="shared" si="234"/>
        <v>2.8796969302158134E-3</v>
      </c>
      <c r="I7523" s="193"/>
      <c r="J7523" s="197">
        <v>7521</v>
      </c>
      <c r="K7523" s="234"/>
      <c r="L7523" s="234"/>
      <c r="M7523" s="234"/>
      <c r="N7523" s="234"/>
      <c r="O7523" s="234"/>
      <c r="P7523" s="234"/>
      <c r="Q7523" s="7">
        <v>33233</v>
      </c>
      <c r="R7523" s="234">
        <v>0.39285700000000001</v>
      </c>
      <c r="S7523" s="234">
        <v>0.39508900000000002</v>
      </c>
      <c r="T7523" s="234">
        <v>0.38392900000000002</v>
      </c>
      <c r="U7523" s="234">
        <v>0.390625</v>
      </c>
      <c r="V7523" s="192">
        <v>0.31931900000000002</v>
      </c>
      <c r="W7523" s="234">
        <v>103073600</v>
      </c>
      <c r="X7523" s="194">
        <f t="shared" si="235"/>
        <v>-5.6828089579751316E-3</v>
      </c>
      <c r="Y7523" s="193"/>
      <c r="Z7523" s="197">
        <v>7521</v>
      </c>
    </row>
    <row r="7524" spans="1:26" ht="14.4" x14ac:dyDescent="0.3">
      <c r="A7524" s="7">
        <v>33231</v>
      </c>
      <c r="B7524" s="191">
        <v>331.73998999999998</v>
      </c>
      <c r="C7524" s="191">
        <v>331.73998999999998</v>
      </c>
      <c r="D7524" s="191">
        <v>329.16000400000001</v>
      </c>
      <c r="E7524" s="191">
        <v>329.89999399999999</v>
      </c>
      <c r="F7524" s="192">
        <v>329.89999399999999</v>
      </c>
      <c r="G7524" s="191">
        <v>57200000</v>
      </c>
      <c r="H7524" s="194">
        <f t="shared" si="234"/>
        <v>-5.5765064054257955E-3</v>
      </c>
      <c r="I7524" s="193"/>
      <c r="J7524" s="197">
        <v>7522</v>
      </c>
      <c r="K7524" s="234"/>
      <c r="L7524" s="234"/>
      <c r="M7524" s="234"/>
      <c r="N7524" s="234"/>
      <c r="O7524" s="234"/>
      <c r="P7524" s="234"/>
      <c r="Q7524" s="7">
        <v>33231</v>
      </c>
      <c r="R7524" s="234">
        <v>0.39955400000000002</v>
      </c>
      <c r="S7524" s="234">
        <v>0.40178599999999998</v>
      </c>
      <c r="T7524" s="234">
        <v>0.39285700000000001</v>
      </c>
      <c r="U7524" s="234">
        <v>0.39285700000000001</v>
      </c>
      <c r="V7524" s="192">
        <v>0.32114399999999999</v>
      </c>
      <c r="W7524" s="234">
        <v>58721600</v>
      </c>
      <c r="X7524" s="194">
        <f t="shared" si="235"/>
        <v>-2.2223034133776638E-2</v>
      </c>
      <c r="Y7524" s="193"/>
      <c r="Z7524" s="197">
        <v>7522</v>
      </c>
    </row>
    <row r="7525" spans="1:26" ht="14.4" x14ac:dyDescent="0.3">
      <c r="A7525" s="7">
        <v>33228</v>
      </c>
      <c r="B7525" s="191">
        <v>330.11999500000002</v>
      </c>
      <c r="C7525" s="191">
        <v>332.47000100000002</v>
      </c>
      <c r="D7525" s="191">
        <v>330.11999500000002</v>
      </c>
      <c r="E7525" s="191">
        <v>331.75</v>
      </c>
      <c r="F7525" s="192">
        <v>331.75</v>
      </c>
      <c r="G7525" s="191">
        <v>233400000</v>
      </c>
      <c r="H7525" s="194">
        <f t="shared" si="234"/>
        <v>4.9376136698414249E-3</v>
      </c>
      <c r="I7525" s="193"/>
      <c r="J7525" s="197">
        <v>7523</v>
      </c>
      <c r="K7525" s="234"/>
      <c r="L7525" s="234"/>
      <c r="M7525" s="234"/>
      <c r="N7525" s="234"/>
      <c r="O7525" s="234"/>
      <c r="P7525" s="234"/>
      <c r="Q7525" s="7">
        <v>33228</v>
      </c>
      <c r="R7525" s="234">
        <v>0.39508900000000002</v>
      </c>
      <c r="S7525" s="234">
        <v>0.40401799999999999</v>
      </c>
      <c r="T7525" s="234">
        <v>0.38839299999999999</v>
      </c>
      <c r="U7525" s="234">
        <v>0.40178599999999998</v>
      </c>
      <c r="V7525" s="192">
        <v>0.32844299999999998</v>
      </c>
      <c r="W7525" s="234">
        <v>346136000</v>
      </c>
      <c r="X7525" s="194">
        <f t="shared" si="235"/>
        <v>2.2728121963978776E-2</v>
      </c>
      <c r="Y7525" s="193"/>
      <c r="Z7525" s="197">
        <v>7523</v>
      </c>
    </row>
    <row r="7526" spans="1:26" ht="14.4" x14ac:dyDescent="0.3">
      <c r="A7526" s="7">
        <v>33227</v>
      </c>
      <c r="B7526" s="191">
        <v>330.20001200000002</v>
      </c>
      <c r="C7526" s="191">
        <v>330.73998999999998</v>
      </c>
      <c r="D7526" s="191">
        <v>326.94000199999999</v>
      </c>
      <c r="E7526" s="191">
        <v>330.11999500000002</v>
      </c>
      <c r="F7526" s="192">
        <v>330.11999500000002</v>
      </c>
      <c r="G7526" s="191">
        <v>174700000</v>
      </c>
      <c r="H7526" s="194">
        <f t="shared" si="234"/>
        <v>-2.4232888277423201E-4</v>
      </c>
      <c r="I7526" s="193"/>
      <c r="J7526" s="197">
        <v>7524</v>
      </c>
      <c r="K7526" s="234"/>
      <c r="L7526" s="234"/>
      <c r="M7526" s="234"/>
      <c r="N7526" s="234"/>
      <c r="O7526" s="234"/>
      <c r="P7526" s="234"/>
      <c r="Q7526" s="7">
        <v>33227</v>
      </c>
      <c r="R7526" s="234">
        <v>0.36830400000000002</v>
      </c>
      <c r="S7526" s="234">
        <v>0.39732099999999998</v>
      </c>
      <c r="T7526" s="234">
        <v>0.36830400000000002</v>
      </c>
      <c r="U7526" s="234">
        <v>0.39285700000000001</v>
      </c>
      <c r="V7526" s="192">
        <v>0.32114399999999999</v>
      </c>
      <c r="W7526" s="234">
        <v>401072000</v>
      </c>
      <c r="X7526" s="194">
        <f t="shared" si="235"/>
        <v>5.0746971868312972E-2</v>
      </c>
      <c r="Y7526" s="193"/>
      <c r="Z7526" s="197">
        <v>7524</v>
      </c>
    </row>
    <row r="7527" spans="1:26" ht="14.4" x14ac:dyDescent="0.3">
      <c r="A7527" s="7">
        <v>33226</v>
      </c>
      <c r="B7527" s="191">
        <v>330.040009</v>
      </c>
      <c r="C7527" s="191">
        <v>330.79998799999998</v>
      </c>
      <c r="D7527" s="191">
        <v>329.39001500000001</v>
      </c>
      <c r="E7527" s="191">
        <v>330.20001200000002</v>
      </c>
      <c r="F7527" s="192">
        <v>330.20001200000002</v>
      </c>
      <c r="G7527" s="191">
        <v>180380000</v>
      </c>
      <c r="H7527" s="194">
        <f t="shared" si="234"/>
        <v>4.5454932723715285E-4</v>
      </c>
      <c r="I7527" s="193"/>
      <c r="J7527" s="197">
        <v>7525</v>
      </c>
      <c r="K7527" s="234"/>
      <c r="L7527" s="234"/>
      <c r="M7527" s="234"/>
      <c r="N7527" s="234"/>
      <c r="O7527" s="234"/>
      <c r="P7527" s="234"/>
      <c r="Q7527" s="7">
        <v>33226</v>
      </c>
      <c r="R7527" s="234">
        <v>0.37946400000000002</v>
      </c>
      <c r="S7527" s="234">
        <v>0.37946400000000002</v>
      </c>
      <c r="T7527" s="234">
        <v>0.36718800000000001</v>
      </c>
      <c r="U7527" s="234">
        <v>0.37388399999999999</v>
      </c>
      <c r="V7527" s="192">
        <v>0.30563400000000002</v>
      </c>
      <c r="W7527" s="234">
        <v>140660800</v>
      </c>
      <c r="X7527" s="194">
        <f t="shared" si="235"/>
        <v>-8.8756724854152612E-3</v>
      </c>
      <c r="Y7527" s="193"/>
      <c r="Z7527" s="197">
        <v>7525</v>
      </c>
    </row>
    <row r="7528" spans="1:26" ht="14.4" x14ac:dyDescent="0.3">
      <c r="A7528" s="7">
        <v>33225</v>
      </c>
      <c r="B7528" s="191">
        <v>326.01998900000001</v>
      </c>
      <c r="C7528" s="191">
        <v>330.42999300000002</v>
      </c>
      <c r="D7528" s="191">
        <v>325.75</v>
      </c>
      <c r="E7528" s="191">
        <v>330.04998799999998</v>
      </c>
      <c r="F7528" s="192">
        <v>330.04998799999998</v>
      </c>
      <c r="G7528" s="191">
        <v>176460000</v>
      </c>
      <c r="H7528" s="194">
        <f t="shared" si="234"/>
        <v>1.2361202183832892E-2</v>
      </c>
      <c r="I7528" s="193"/>
      <c r="J7528" s="197">
        <v>7526</v>
      </c>
      <c r="K7528" s="234"/>
      <c r="L7528" s="234"/>
      <c r="M7528" s="234"/>
      <c r="N7528" s="234"/>
      <c r="O7528" s="234"/>
      <c r="P7528" s="234"/>
      <c r="Q7528" s="7">
        <v>33225</v>
      </c>
      <c r="R7528" s="234">
        <v>0.36607099999999998</v>
      </c>
      <c r="S7528" s="234">
        <v>0.37946400000000002</v>
      </c>
      <c r="T7528" s="234">
        <v>0.36383900000000002</v>
      </c>
      <c r="U7528" s="234">
        <v>0.37723200000000001</v>
      </c>
      <c r="V7528" s="192">
        <v>0.30837100000000001</v>
      </c>
      <c r="W7528" s="234">
        <v>220987200</v>
      </c>
      <c r="X7528" s="194">
        <f t="shared" si="235"/>
        <v>5.2960278084142394E-2</v>
      </c>
      <c r="Y7528" s="193"/>
      <c r="Z7528" s="197">
        <v>7526</v>
      </c>
    </row>
    <row r="7529" spans="1:26" ht="14.4" x14ac:dyDescent="0.3">
      <c r="A7529" s="7">
        <v>33224</v>
      </c>
      <c r="B7529" s="191">
        <v>326.82000699999998</v>
      </c>
      <c r="C7529" s="191">
        <v>326.82000699999998</v>
      </c>
      <c r="D7529" s="191">
        <v>324.459991</v>
      </c>
      <c r="E7529" s="191">
        <v>326.01998900000001</v>
      </c>
      <c r="F7529" s="192">
        <v>326.01998900000001</v>
      </c>
      <c r="G7529" s="191">
        <v>118560000</v>
      </c>
      <c r="H7529" s="194">
        <f t="shared" si="234"/>
        <v>-2.447885633880321E-3</v>
      </c>
      <c r="I7529" s="193"/>
      <c r="J7529" s="197">
        <v>7527</v>
      </c>
      <c r="K7529" s="234"/>
      <c r="L7529" s="234"/>
      <c r="M7529" s="234"/>
      <c r="N7529" s="234"/>
      <c r="O7529" s="234"/>
      <c r="P7529" s="234"/>
      <c r="Q7529" s="7">
        <v>33224</v>
      </c>
      <c r="R7529" s="234">
        <v>0.34821400000000002</v>
      </c>
      <c r="S7529" s="234">
        <v>0.36160700000000001</v>
      </c>
      <c r="T7529" s="234">
        <v>0.34821400000000002</v>
      </c>
      <c r="U7529" s="234">
        <v>0.35825899999999999</v>
      </c>
      <c r="V7529" s="192">
        <v>0.29286099999999998</v>
      </c>
      <c r="W7529" s="234">
        <v>131107200</v>
      </c>
      <c r="X7529" s="194">
        <f t="shared" si="235"/>
        <v>6.2672443709906036E-3</v>
      </c>
      <c r="Y7529" s="193"/>
      <c r="Z7529" s="197">
        <v>7527</v>
      </c>
    </row>
    <row r="7530" spans="1:26" ht="14.4" x14ac:dyDescent="0.3">
      <c r="A7530" s="7">
        <v>33221</v>
      </c>
      <c r="B7530" s="191">
        <v>329.33999599999999</v>
      </c>
      <c r="C7530" s="191">
        <v>329.33999599999999</v>
      </c>
      <c r="D7530" s="191">
        <v>325.16000400000001</v>
      </c>
      <c r="E7530" s="191">
        <v>326.82000699999998</v>
      </c>
      <c r="F7530" s="192">
        <v>326.82000699999998</v>
      </c>
      <c r="G7530" s="191">
        <v>151010000</v>
      </c>
      <c r="H7530" s="194">
        <f t="shared" si="234"/>
        <v>-7.6516336631036143E-3</v>
      </c>
      <c r="I7530" s="193"/>
      <c r="J7530" s="197">
        <v>7528</v>
      </c>
      <c r="K7530" s="234"/>
      <c r="L7530" s="234"/>
      <c r="M7530" s="234"/>
      <c r="N7530" s="234"/>
      <c r="O7530" s="234"/>
      <c r="P7530" s="234"/>
      <c r="Q7530" s="7">
        <v>33221</v>
      </c>
      <c r="R7530" s="234">
        <v>0.359375</v>
      </c>
      <c r="S7530" s="234">
        <v>0.36160700000000001</v>
      </c>
      <c r="T7530" s="234">
        <v>0.35267900000000002</v>
      </c>
      <c r="U7530" s="234">
        <v>0.35602699999999998</v>
      </c>
      <c r="V7530" s="192">
        <v>0.29103699999999999</v>
      </c>
      <c r="W7530" s="234">
        <v>87068800</v>
      </c>
      <c r="X7530" s="194">
        <f t="shared" si="235"/>
        <v>-2.1471103445261472E-2</v>
      </c>
      <c r="Y7530" s="193"/>
      <c r="Z7530" s="197">
        <v>7528</v>
      </c>
    </row>
    <row r="7531" spans="1:26" ht="14.4" x14ac:dyDescent="0.3">
      <c r="A7531" s="7">
        <v>33220</v>
      </c>
      <c r="B7531" s="191">
        <v>330.14001500000001</v>
      </c>
      <c r="C7531" s="191">
        <v>330.57998700000002</v>
      </c>
      <c r="D7531" s="191">
        <v>328.76998900000001</v>
      </c>
      <c r="E7531" s="191">
        <v>329.33999599999999</v>
      </c>
      <c r="F7531" s="192">
        <v>329.33999599999999</v>
      </c>
      <c r="G7531" s="191">
        <v>162110000</v>
      </c>
      <c r="H7531" s="194">
        <f t="shared" si="234"/>
        <v>-2.5742935729471529E-3</v>
      </c>
      <c r="I7531" s="193"/>
      <c r="J7531" s="197">
        <v>7529</v>
      </c>
      <c r="K7531" s="234"/>
      <c r="L7531" s="234"/>
      <c r="M7531" s="234"/>
      <c r="N7531" s="234"/>
      <c r="O7531" s="234"/>
      <c r="P7531" s="234"/>
      <c r="Q7531" s="7">
        <v>33220</v>
      </c>
      <c r="R7531" s="234">
        <v>0.35267900000000002</v>
      </c>
      <c r="S7531" s="234">
        <v>0.36607099999999998</v>
      </c>
      <c r="T7531" s="234">
        <v>0.35267900000000002</v>
      </c>
      <c r="U7531" s="234">
        <v>0.36383900000000002</v>
      </c>
      <c r="V7531" s="192">
        <v>0.29742299999999999</v>
      </c>
      <c r="W7531" s="234">
        <v>160731200</v>
      </c>
      <c r="X7531" s="194">
        <f t="shared" si="235"/>
        <v>2.8390938135346971E-2</v>
      </c>
      <c r="Y7531" s="193"/>
      <c r="Z7531" s="197">
        <v>7529</v>
      </c>
    </row>
    <row r="7532" spans="1:26" ht="14.4" x14ac:dyDescent="0.3">
      <c r="A7532" s="7">
        <v>33219</v>
      </c>
      <c r="B7532" s="191">
        <v>326.44000199999999</v>
      </c>
      <c r="C7532" s="191">
        <v>330.35998499999999</v>
      </c>
      <c r="D7532" s="191">
        <v>326.44000199999999</v>
      </c>
      <c r="E7532" s="191">
        <v>330.19000199999999</v>
      </c>
      <c r="F7532" s="192">
        <v>330.19000199999999</v>
      </c>
      <c r="G7532" s="191">
        <v>182270000</v>
      </c>
      <c r="H7532" s="194">
        <f t="shared" si="234"/>
        <v>1.1487562728295781E-2</v>
      </c>
      <c r="I7532" s="193"/>
      <c r="J7532" s="197">
        <v>7530</v>
      </c>
      <c r="K7532" s="234"/>
      <c r="L7532" s="234"/>
      <c r="M7532" s="234"/>
      <c r="N7532" s="234"/>
      <c r="O7532" s="234"/>
      <c r="P7532" s="234"/>
      <c r="Q7532" s="7">
        <v>33219</v>
      </c>
      <c r="R7532" s="234">
        <v>0.35491099999999998</v>
      </c>
      <c r="S7532" s="234">
        <v>0.35714299999999999</v>
      </c>
      <c r="T7532" s="234">
        <v>0.34821400000000002</v>
      </c>
      <c r="U7532" s="234">
        <v>0.35379500000000003</v>
      </c>
      <c r="V7532" s="192">
        <v>0.28921200000000002</v>
      </c>
      <c r="W7532" s="234">
        <v>242356800</v>
      </c>
      <c r="X7532" s="194">
        <f t="shared" si="235"/>
        <v>-9.374925072529754E-3</v>
      </c>
      <c r="Y7532" s="193"/>
      <c r="Z7532" s="197">
        <v>7530</v>
      </c>
    </row>
    <row r="7533" spans="1:26" ht="14.4" x14ac:dyDescent="0.3">
      <c r="A7533" s="7">
        <v>33218</v>
      </c>
      <c r="B7533" s="191">
        <v>328.88000499999998</v>
      </c>
      <c r="C7533" s="191">
        <v>328.88000499999998</v>
      </c>
      <c r="D7533" s="191">
        <v>325.64999399999999</v>
      </c>
      <c r="E7533" s="191">
        <v>326.44000199999999</v>
      </c>
      <c r="F7533" s="192">
        <v>326.44000199999999</v>
      </c>
      <c r="G7533" s="191">
        <v>145330000</v>
      </c>
      <c r="H7533" s="194">
        <f t="shared" si="234"/>
        <v>-7.4493383449175631E-3</v>
      </c>
      <c r="I7533" s="193"/>
      <c r="J7533" s="197">
        <v>7531</v>
      </c>
      <c r="K7533" s="234"/>
      <c r="L7533" s="234"/>
      <c r="M7533" s="234"/>
      <c r="N7533" s="234"/>
      <c r="O7533" s="234"/>
      <c r="P7533" s="234"/>
      <c r="Q7533" s="7">
        <v>33218</v>
      </c>
      <c r="R7533" s="234">
        <v>0.36830400000000002</v>
      </c>
      <c r="S7533" s="234">
        <v>0.37053599999999998</v>
      </c>
      <c r="T7533" s="234">
        <v>0.35714299999999999</v>
      </c>
      <c r="U7533" s="234">
        <v>0.35714299999999999</v>
      </c>
      <c r="V7533" s="192">
        <v>0.29194900000000001</v>
      </c>
      <c r="W7533" s="234">
        <v>347883200</v>
      </c>
      <c r="X7533" s="194">
        <f t="shared" si="235"/>
        <v>-4.1916894743405396E-2</v>
      </c>
      <c r="Y7533" s="193"/>
      <c r="Z7533" s="197">
        <v>7531</v>
      </c>
    </row>
    <row r="7534" spans="1:26" ht="14.4" x14ac:dyDescent="0.3">
      <c r="A7534" s="7">
        <v>33217</v>
      </c>
      <c r="B7534" s="191">
        <v>327.75</v>
      </c>
      <c r="C7534" s="191">
        <v>328.97000100000002</v>
      </c>
      <c r="D7534" s="191">
        <v>326.14999399999999</v>
      </c>
      <c r="E7534" s="191">
        <v>328.89001500000001</v>
      </c>
      <c r="F7534" s="192">
        <v>328.89001500000001</v>
      </c>
      <c r="G7534" s="191">
        <v>138650000</v>
      </c>
      <c r="H7534" s="194">
        <f t="shared" si="234"/>
        <v>3.4783066361556226E-3</v>
      </c>
      <c r="I7534" s="193"/>
      <c r="J7534" s="197">
        <v>7532</v>
      </c>
      <c r="K7534" s="234"/>
      <c r="L7534" s="234"/>
      <c r="M7534" s="234"/>
      <c r="N7534" s="234"/>
      <c r="O7534" s="234"/>
      <c r="P7534" s="234"/>
      <c r="Q7534" s="7">
        <v>33217</v>
      </c>
      <c r="R7534" s="234">
        <v>0.37723200000000001</v>
      </c>
      <c r="S7534" s="234">
        <v>0.37946400000000002</v>
      </c>
      <c r="T7534" s="234">
        <v>0.37053599999999998</v>
      </c>
      <c r="U7534" s="234">
        <v>0.37276799999999999</v>
      </c>
      <c r="V7534" s="192">
        <v>0.30472199999999999</v>
      </c>
      <c r="W7534" s="234">
        <v>250588800</v>
      </c>
      <c r="X7534" s="194">
        <f t="shared" si="235"/>
        <v>-1.7646907116790785E-2</v>
      </c>
      <c r="Y7534" s="193"/>
      <c r="Z7534" s="197">
        <v>7532</v>
      </c>
    </row>
    <row r="7535" spans="1:26" ht="14.4" x14ac:dyDescent="0.3">
      <c r="A7535" s="7">
        <v>33214</v>
      </c>
      <c r="B7535" s="191">
        <v>329.08999599999999</v>
      </c>
      <c r="C7535" s="191">
        <v>329.39001500000001</v>
      </c>
      <c r="D7535" s="191">
        <v>326.39001500000001</v>
      </c>
      <c r="E7535" s="191">
        <v>327.75</v>
      </c>
      <c r="F7535" s="192">
        <v>327.75</v>
      </c>
      <c r="G7535" s="191">
        <v>164950000</v>
      </c>
      <c r="H7535" s="194">
        <f t="shared" si="234"/>
        <v>-4.0113257723909659E-3</v>
      </c>
      <c r="I7535" s="193"/>
      <c r="J7535" s="197">
        <v>7533</v>
      </c>
      <c r="K7535" s="234"/>
      <c r="L7535" s="234"/>
      <c r="M7535" s="234"/>
      <c r="N7535" s="234"/>
      <c r="O7535" s="234"/>
      <c r="P7535" s="234"/>
      <c r="Q7535" s="7">
        <v>33214</v>
      </c>
      <c r="R7535" s="234">
        <v>0.36607099999999998</v>
      </c>
      <c r="S7535" s="234">
        <v>0.38169599999999998</v>
      </c>
      <c r="T7535" s="234">
        <v>0.36607099999999998</v>
      </c>
      <c r="U7535" s="234">
        <v>0.37946400000000002</v>
      </c>
      <c r="V7535" s="192">
        <v>0.31019600000000003</v>
      </c>
      <c r="W7535" s="234">
        <v>329660800</v>
      </c>
      <c r="X7535" s="194">
        <f t="shared" si="235"/>
        <v>3.0305043311898885E-2</v>
      </c>
      <c r="Y7535" s="193"/>
      <c r="Z7535" s="197">
        <v>7533</v>
      </c>
    </row>
    <row r="7536" spans="1:26" ht="14.4" x14ac:dyDescent="0.3">
      <c r="A7536" s="7">
        <v>33213</v>
      </c>
      <c r="B7536" s="191">
        <v>329.94000199999999</v>
      </c>
      <c r="C7536" s="191">
        <v>333.98001099999999</v>
      </c>
      <c r="D7536" s="191">
        <v>328.36999500000002</v>
      </c>
      <c r="E7536" s="191">
        <v>329.07000699999998</v>
      </c>
      <c r="F7536" s="192">
        <v>329.07000699999998</v>
      </c>
      <c r="G7536" s="191">
        <v>256380000</v>
      </c>
      <c r="H7536" s="194">
        <f t="shared" si="234"/>
        <v>-2.5764002379570941E-3</v>
      </c>
      <c r="I7536" s="193"/>
      <c r="J7536" s="197">
        <v>7534</v>
      </c>
      <c r="K7536" s="234"/>
      <c r="L7536" s="234"/>
      <c r="M7536" s="234"/>
      <c r="N7536" s="234"/>
      <c r="O7536" s="234"/>
      <c r="P7536" s="234"/>
      <c r="Q7536" s="7">
        <v>33213</v>
      </c>
      <c r="R7536" s="234">
        <v>0.36830400000000002</v>
      </c>
      <c r="S7536" s="234">
        <v>0.37276799999999999</v>
      </c>
      <c r="T7536" s="234">
        <v>0.36160700000000001</v>
      </c>
      <c r="U7536" s="234">
        <v>0.36830400000000002</v>
      </c>
      <c r="V7536" s="192">
        <v>0.30107200000000001</v>
      </c>
      <c r="W7536" s="234">
        <v>532246400</v>
      </c>
      <c r="X7536" s="194">
        <f t="shared" si="235"/>
        <v>2.8037191705280063E-2</v>
      </c>
      <c r="Y7536" s="193"/>
      <c r="Z7536" s="197">
        <v>7534</v>
      </c>
    </row>
    <row r="7537" spans="1:26" ht="14.4" x14ac:dyDescent="0.3">
      <c r="A7537" s="7">
        <v>33212</v>
      </c>
      <c r="B7537" s="191">
        <v>326.35998499999999</v>
      </c>
      <c r="C7537" s="191">
        <v>329.92001299999998</v>
      </c>
      <c r="D7537" s="191">
        <v>325.66000400000001</v>
      </c>
      <c r="E7537" s="191">
        <v>329.92001299999998</v>
      </c>
      <c r="F7537" s="192">
        <v>329.92001299999998</v>
      </c>
      <c r="G7537" s="191">
        <v>205820000</v>
      </c>
      <c r="H7537" s="194">
        <f t="shared" si="234"/>
        <v>1.0939196979821644E-2</v>
      </c>
      <c r="I7537" s="193"/>
      <c r="J7537" s="197">
        <v>7535</v>
      </c>
      <c r="K7537" s="234"/>
      <c r="L7537" s="234"/>
      <c r="M7537" s="234"/>
      <c r="N7537" s="234"/>
      <c r="O7537" s="234"/>
      <c r="P7537" s="234"/>
      <c r="Q7537" s="7">
        <v>33212</v>
      </c>
      <c r="R7537" s="234">
        <v>0.34375</v>
      </c>
      <c r="S7537" s="234">
        <v>0.359375</v>
      </c>
      <c r="T7537" s="234">
        <v>0.33817000000000003</v>
      </c>
      <c r="U7537" s="234">
        <v>0.35825899999999999</v>
      </c>
      <c r="V7537" s="192">
        <v>0.29286099999999998</v>
      </c>
      <c r="W7537" s="234">
        <v>218388800</v>
      </c>
      <c r="X7537" s="194">
        <f t="shared" si="235"/>
        <v>4.2206255493752627E-2</v>
      </c>
      <c r="Y7537" s="193"/>
      <c r="Z7537" s="197">
        <v>7535</v>
      </c>
    </row>
    <row r="7538" spans="1:26" ht="14.4" x14ac:dyDescent="0.3">
      <c r="A7538" s="7">
        <v>33211</v>
      </c>
      <c r="B7538" s="191">
        <v>324.10998499999999</v>
      </c>
      <c r="C7538" s="191">
        <v>326.76998900000001</v>
      </c>
      <c r="D7538" s="191">
        <v>321.97000100000002</v>
      </c>
      <c r="E7538" s="191">
        <v>326.35000600000001</v>
      </c>
      <c r="F7538" s="192">
        <v>326.35000600000001</v>
      </c>
      <c r="G7538" s="191">
        <v>185820000</v>
      </c>
      <c r="H7538" s="194">
        <f t="shared" si="234"/>
        <v>6.9423016301949714E-3</v>
      </c>
      <c r="I7538" s="193"/>
      <c r="J7538" s="197">
        <v>7536</v>
      </c>
      <c r="K7538" s="234"/>
      <c r="L7538" s="234"/>
      <c r="M7538" s="234"/>
      <c r="N7538" s="234"/>
      <c r="O7538" s="234"/>
      <c r="P7538" s="234"/>
      <c r="Q7538" s="7">
        <v>33211</v>
      </c>
      <c r="R7538" s="234">
        <v>0.33482099999999998</v>
      </c>
      <c r="S7538" s="234">
        <v>0.34598200000000001</v>
      </c>
      <c r="T7538" s="234">
        <v>0.33482099999999998</v>
      </c>
      <c r="U7538" s="234">
        <v>0.34375</v>
      </c>
      <c r="V7538" s="192">
        <v>0.281001</v>
      </c>
      <c r="W7538" s="234">
        <v>152152000</v>
      </c>
      <c r="X7538" s="194">
        <f t="shared" si="235"/>
        <v>9.83598309519014E-3</v>
      </c>
      <c r="Y7538" s="193"/>
      <c r="Z7538" s="197">
        <v>7536</v>
      </c>
    </row>
    <row r="7539" spans="1:26" ht="14.4" x14ac:dyDescent="0.3">
      <c r="A7539" s="7">
        <v>33210</v>
      </c>
      <c r="B7539" s="191">
        <v>322.23001099999999</v>
      </c>
      <c r="C7539" s="191">
        <v>324.89999399999999</v>
      </c>
      <c r="D7539" s="191">
        <v>322.23001099999999</v>
      </c>
      <c r="E7539" s="191">
        <v>324.10000600000001</v>
      </c>
      <c r="F7539" s="192">
        <v>324.10000600000001</v>
      </c>
      <c r="G7539" s="191">
        <v>177000000</v>
      </c>
      <c r="H7539" s="194">
        <f t="shared" si="234"/>
        <v>5.8345384959513505E-3</v>
      </c>
      <c r="I7539" s="193"/>
      <c r="J7539" s="197">
        <v>7537</v>
      </c>
      <c r="K7539" s="234"/>
      <c r="L7539" s="234"/>
      <c r="M7539" s="234"/>
      <c r="N7539" s="234"/>
      <c r="O7539" s="234"/>
      <c r="P7539" s="234"/>
      <c r="Q7539" s="7">
        <v>33210</v>
      </c>
      <c r="R7539" s="234">
        <v>0.33258900000000002</v>
      </c>
      <c r="S7539" s="234">
        <v>0.34151799999999999</v>
      </c>
      <c r="T7539" s="234">
        <v>0.33035700000000001</v>
      </c>
      <c r="U7539" s="234">
        <v>0.34040199999999998</v>
      </c>
      <c r="V7539" s="192">
        <v>0.27826400000000001</v>
      </c>
      <c r="W7539" s="234">
        <v>165401600</v>
      </c>
      <c r="X7539" s="194">
        <f t="shared" si="235"/>
        <v>3.7415929731422479E-2</v>
      </c>
      <c r="Y7539" s="193"/>
      <c r="Z7539" s="197">
        <v>7537</v>
      </c>
    </row>
    <row r="7540" spans="1:26" ht="14.4" x14ac:dyDescent="0.3">
      <c r="A7540" s="7">
        <v>33207</v>
      </c>
      <c r="B7540" s="191">
        <v>316.42001299999998</v>
      </c>
      <c r="C7540" s="191">
        <v>323.01998900000001</v>
      </c>
      <c r="D7540" s="191">
        <v>315.42001299999998</v>
      </c>
      <c r="E7540" s="191">
        <v>322.22000100000002</v>
      </c>
      <c r="F7540" s="192">
        <v>322.22000100000002</v>
      </c>
      <c r="G7540" s="191">
        <v>192350000</v>
      </c>
      <c r="H7540" s="194">
        <f t="shared" si="234"/>
        <v>1.8330028954268586E-2</v>
      </c>
      <c r="I7540" s="193"/>
      <c r="J7540" s="197">
        <v>7538</v>
      </c>
      <c r="K7540" s="234"/>
      <c r="L7540" s="234"/>
      <c r="M7540" s="234"/>
      <c r="N7540" s="234"/>
      <c r="O7540" s="234"/>
      <c r="P7540" s="234"/>
      <c r="Q7540" s="7">
        <v>33207</v>
      </c>
      <c r="R7540" s="234">
        <v>0.32366099999999998</v>
      </c>
      <c r="S7540" s="234">
        <v>0.33258900000000002</v>
      </c>
      <c r="T7540" s="234">
        <v>0.32366099999999998</v>
      </c>
      <c r="U7540" s="234">
        <v>0.328125</v>
      </c>
      <c r="V7540" s="192">
        <v>0.26822800000000002</v>
      </c>
      <c r="W7540" s="234">
        <v>121508800</v>
      </c>
      <c r="X7540" s="194">
        <f t="shared" si="235"/>
        <v>0</v>
      </c>
      <c r="Y7540" s="193"/>
      <c r="Z7540" s="197">
        <v>7538</v>
      </c>
    </row>
    <row r="7541" spans="1:26" ht="14.4" x14ac:dyDescent="0.3">
      <c r="A7541" s="7">
        <v>33206</v>
      </c>
      <c r="B7541" s="191">
        <v>317.95001200000002</v>
      </c>
      <c r="C7541" s="191">
        <v>317.95001200000002</v>
      </c>
      <c r="D7541" s="191">
        <v>315.02999899999998</v>
      </c>
      <c r="E7541" s="191">
        <v>316.42001299999998</v>
      </c>
      <c r="F7541" s="192">
        <v>316.42001299999998</v>
      </c>
      <c r="G7541" s="191">
        <v>140920000</v>
      </c>
      <c r="H7541" s="194">
        <f t="shared" si="234"/>
        <v>-4.8120740438909997E-3</v>
      </c>
      <c r="I7541" s="193"/>
      <c r="J7541" s="197">
        <v>7539</v>
      </c>
      <c r="K7541" s="234"/>
      <c r="L7541" s="234"/>
      <c r="M7541" s="234"/>
      <c r="N7541" s="234"/>
      <c r="O7541" s="234"/>
      <c r="P7541" s="234"/>
      <c r="Q7541" s="7">
        <v>33206</v>
      </c>
      <c r="R7541" s="234">
        <v>0.33035700000000001</v>
      </c>
      <c r="S7541" s="234">
        <v>0.33035700000000001</v>
      </c>
      <c r="T7541" s="234">
        <v>0.32366099999999998</v>
      </c>
      <c r="U7541" s="234">
        <v>0.328125</v>
      </c>
      <c r="V7541" s="192">
        <v>0.26822800000000002</v>
      </c>
      <c r="W7541" s="234">
        <v>126705600</v>
      </c>
      <c r="X7541" s="194">
        <f t="shared" si="235"/>
        <v>0</v>
      </c>
      <c r="Y7541" s="193"/>
      <c r="Z7541" s="197">
        <v>7539</v>
      </c>
    </row>
    <row r="7542" spans="1:26" ht="14.4" x14ac:dyDescent="0.3">
      <c r="A7542" s="7">
        <v>33205</v>
      </c>
      <c r="B7542" s="191">
        <v>318.10998499999999</v>
      </c>
      <c r="C7542" s="191">
        <v>319.959991</v>
      </c>
      <c r="D7542" s="191">
        <v>317.61999500000002</v>
      </c>
      <c r="E7542" s="191">
        <v>317.95001200000002</v>
      </c>
      <c r="F7542" s="192">
        <v>317.95001200000002</v>
      </c>
      <c r="G7542" s="191">
        <v>145490000</v>
      </c>
      <c r="H7542" s="194">
        <f t="shared" si="234"/>
        <v>-4.7153095621127531E-4</v>
      </c>
      <c r="I7542" s="193"/>
      <c r="J7542" s="197">
        <v>7540</v>
      </c>
      <c r="K7542" s="234"/>
      <c r="L7542" s="234"/>
      <c r="M7542" s="234"/>
      <c r="N7542" s="234"/>
      <c r="O7542" s="234"/>
      <c r="P7542" s="234"/>
      <c r="Q7542" s="7">
        <v>33205</v>
      </c>
      <c r="R7542" s="234">
        <v>0.33705400000000002</v>
      </c>
      <c r="S7542" s="234">
        <v>0.34375</v>
      </c>
      <c r="T7542" s="234">
        <v>0.328125</v>
      </c>
      <c r="U7542" s="234">
        <v>0.328125</v>
      </c>
      <c r="V7542" s="192">
        <v>0.26822800000000002</v>
      </c>
      <c r="W7542" s="234">
        <v>174910400</v>
      </c>
      <c r="X7542" s="194">
        <f t="shared" si="235"/>
        <v>-1.999985385565315E-2</v>
      </c>
      <c r="Y7542" s="193"/>
      <c r="Z7542" s="197">
        <v>7540</v>
      </c>
    </row>
    <row r="7543" spans="1:26" ht="14.4" x14ac:dyDescent="0.3">
      <c r="A7543" s="7">
        <v>33204</v>
      </c>
      <c r="B7543" s="191">
        <v>316.51001000000002</v>
      </c>
      <c r="C7543" s="191">
        <v>318.69000199999999</v>
      </c>
      <c r="D7543" s="191">
        <v>315.79998799999998</v>
      </c>
      <c r="E7543" s="191">
        <v>318.10000600000001</v>
      </c>
      <c r="F7543" s="192">
        <v>318.10000600000001</v>
      </c>
      <c r="G7543" s="191">
        <v>147590000</v>
      </c>
      <c r="H7543" s="194">
        <f t="shared" si="234"/>
        <v>5.0235251643383572E-3</v>
      </c>
      <c r="I7543" s="193"/>
      <c r="J7543" s="197">
        <v>7541</v>
      </c>
      <c r="K7543" s="234"/>
      <c r="L7543" s="234"/>
      <c r="M7543" s="234"/>
      <c r="N7543" s="234"/>
      <c r="O7543" s="234"/>
      <c r="P7543" s="234"/>
      <c r="Q7543" s="7">
        <v>33204</v>
      </c>
      <c r="R7543" s="234">
        <v>0.33035700000000001</v>
      </c>
      <c r="S7543" s="234">
        <v>0.34151799999999999</v>
      </c>
      <c r="T7543" s="234">
        <v>0.328125</v>
      </c>
      <c r="U7543" s="234">
        <v>0.33482099999999998</v>
      </c>
      <c r="V7543" s="192">
        <v>0.273702</v>
      </c>
      <c r="W7543" s="234">
        <v>164584000</v>
      </c>
      <c r="X7543" s="194">
        <f t="shared" si="235"/>
        <v>2.040801109503847E-2</v>
      </c>
      <c r="Y7543" s="193"/>
      <c r="Z7543" s="197">
        <v>7541</v>
      </c>
    </row>
    <row r="7544" spans="1:26" ht="14.4" x14ac:dyDescent="0.3">
      <c r="A7544" s="7">
        <v>33203</v>
      </c>
      <c r="B7544" s="191">
        <v>315.07998700000002</v>
      </c>
      <c r="C7544" s="191">
        <v>316.51001000000002</v>
      </c>
      <c r="D7544" s="191">
        <v>311.48001099999999</v>
      </c>
      <c r="E7544" s="191">
        <v>316.51001000000002</v>
      </c>
      <c r="F7544" s="192">
        <v>316.51001000000002</v>
      </c>
      <c r="G7544" s="191">
        <v>131540000</v>
      </c>
      <c r="H7544" s="194">
        <f t="shared" si="234"/>
        <v>4.4747825234887966E-3</v>
      </c>
      <c r="I7544" s="193"/>
      <c r="J7544" s="197">
        <v>7542</v>
      </c>
      <c r="K7544" s="234"/>
      <c r="L7544" s="234"/>
      <c r="M7544" s="234"/>
      <c r="N7544" s="234"/>
      <c r="O7544" s="234"/>
      <c r="P7544" s="234"/>
      <c r="Q7544" s="7">
        <v>33203</v>
      </c>
      <c r="R7544" s="234">
        <v>0.32142900000000002</v>
      </c>
      <c r="S7544" s="234">
        <v>0.33035700000000001</v>
      </c>
      <c r="T7544" s="234">
        <v>0.32142900000000002</v>
      </c>
      <c r="U7544" s="234">
        <v>0.328125</v>
      </c>
      <c r="V7544" s="192">
        <v>0.26822800000000002</v>
      </c>
      <c r="W7544" s="234">
        <v>81457600</v>
      </c>
      <c r="X7544" s="194">
        <f t="shared" si="235"/>
        <v>1.0309200688535752E-2</v>
      </c>
      <c r="Y7544" s="193"/>
      <c r="Z7544" s="197">
        <v>7542</v>
      </c>
    </row>
    <row r="7545" spans="1:26" ht="14.4" x14ac:dyDescent="0.3">
      <c r="A7545" s="7">
        <v>33200</v>
      </c>
      <c r="B7545" s="191">
        <v>316.02999899999998</v>
      </c>
      <c r="C7545" s="191">
        <v>317.29998799999998</v>
      </c>
      <c r="D7545" s="191">
        <v>315.05999800000001</v>
      </c>
      <c r="E7545" s="191">
        <v>315.10000600000001</v>
      </c>
      <c r="F7545" s="192">
        <v>315.10000600000001</v>
      </c>
      <c r="G7545" s="191">
        <v>63350000</v>
      </c>
      <c r="H7545" s="194">
        <f t="shared" si="234"/>
        <v>-2.9427364583827619E-3</v>
      </c>
      <c r="I7545" s="193"/>
      <c r="J7545" s="197">
        <v>7543</v>
      </c>
      <c r="K7545" s="234"/>
      <c r="L7545" s="234"/>
      <c r="M7545" s="234"/>
      <c r="N7545" s="234"/>
      <c r="O7545" s="234"/>
      <c r="P7545" s="234"/>
      <c r="Q7545" s="7">
        <v>33200</v>
      </c>
      <c r="R7545" s="234">
        <v>0.32366099999999998</v>
      </c>
      <c r="S7545" s="234">
        <v>0.33035700000000001</v>
      </c>
      <c r="T7545" s="234">
        <v>0.32142900000000002</v>
      </c>
      <c r="U7545" s="234">
        <v>0.32477699999999998</v>
      </c>
      <c r="V7545" s="192">
        <v>0.26549099999999998</v>
      </c>
      <c r="W7545" s="234">
        <v>53200000</v>
      </c>
      <c r="X7545" s="194">
        <f t="shared" si="235"/>
        <v>6.9216357057791502E-3</v>
      </c>
      <c r="Y7545" s="193"/>
      <c r="Z7545" s="197">
        <v>7543</v>
      </c>
    </row>
    <row r="7546" spans="1:26" ht="14.4" x14ac:dyDescent="0.3">
      <c r="A7546" s="7">
        <v>33198</v>
      </c>
      <c r="B7546" s="191">
        <v>315.30999800000001</v>
      </c>
      <c r="C7546" s="191">
        <v>316.14999399999999</v>
      </c>
      <c r="D7546" s="191">
        <v>312.42001299999998</v>
      </c>
      <c r="E7546" s="191">
        <v>316.02999899999998</v>
      </c>
      <c r="F7546" s="192">
        <v>316.02999899999998</v>
      </c>
      <c r="G7546" s="191">
        <v>140660000</v>
      </c>
      <c r="H7546" s="194">
        <f t="shared" si="234"/>
        <v>2.2834702501249829E-3</v>
      </c>
      <c r="I7546" s="193"/>
      <c r="J7546" s="197">
        <v>7544</v>
      </c>
      <c r="K7546" s="234"/>
      <c r="L7546" s="234"/>
      <c r="M7546" s="234"/>
      <c r="N7546" s="234"/>
      <c r="O7546" s="234"/>
      <c r="P7546" s="234"/>
      <c r="Q7546" s="7">
        <v>33198</v>
      </c>
      <c r="R7546" s="234">
        <v>0.31473200000000001</v>
      </c>
      <c r="S7546" s="234">
        <v>0.32366099999999998</v>
      </c>
      <c r="T7546" s="234">
        <v>0.31026799999999999</v>
      </c>
      <c r="U7546" s="234">
        <v>0.32254500000000003</v>
      </c>
      <c r="V7546" s="192">
        <v>0.26366600000000001</v>
      </c>
      <c r="W7546" s="234">
        <v>123211200</v>
      </c>
      <c r="X7546" s="194">
        <f t="shared" si="235"/>
        <v>1.7602902298296204E-2</v>
      </c>
      <c r="Y7546" s="193"/>
      <c r="Z7546" s="197">
        <v>7544</v>
      </c>
    </row>
    <row r="7547" spans="1:26" ht="14.4" x14ac:dyDescent="0.3">
      <c r="A7547" s="7">
        <v>33197</v>
      </c>
      <c r="B7547" s="191">
        <v>319.33999599999999</v>
      </c>
      <c r="C7547" s="191">
        <v>319.33999599999999</v>
      </c>
      <c r="D7547" s="191">
        <v>315.30999800000001</v>
      </c>
      <c r="E7547" s="191">
        <v>315.30999800000001</v>
      </c>
      <c r="F7547" s="192">
        <v>315.30999800000001</v>
      </c>
      <c r="G7547" s="191">
        <v>161170000</v>
      </c>
      <c r="H7547" s="194">
        <f t="shared" si="234"/>
        <v>-1.2619772187884595E-2</v>
      </c>
      <c r="I7547" s="193"/>
      <c r="J7547" s="197">
        <v>7545</v>
      </c>
      <c r="K7547" s="234"/>
      <c r="L7547" s="234"/>
      <c r="M7547" s="234"/>
      <c r="N7547" s="234"/>
      <c r="O7547" s="234"/>
      <c r="P7547" s="234"/>
      <c r="Q7547" s="7">
        <v>33197</v>
      </c>
      <c r="R7547" s="234">
        <v>0.32589299999999999</v>
      </c>
      <c r="S7547" s="234">
        <v>0.328125</v>
      </c>
      <c r="T7547" s="234">
        <v>0.31473200000000001</v>
      </c>
      <c r="U7547" s="234">
        <v>0.31696400000000002</v>
      </c>
      <c r="V7547" s="192">
        <v>0.25910499999999997</v>
      </c>
      <c r="W7547" s="234">
        <v>153630400</v>
      </c>
      <c r="X7547" s="194">
        <f t="shared" si="235"/>
        <v>-2.4053546071241598E-2</v>
      </c>
      <c r="Y7547" s="193"/>
      <c r="Z7547" s="197">
        <v>7545</v>
      </c>
    </row>
    <row r="7548" spans="1:26" ht="14.4" x14ac:dyDescent="0.3">
      <c r="A7548" s="7">
        <v>33196</v>
      </c>
      <c r="B7548" s="191">
        <v>317.14999399999999</v>
      </c>
      <c r="C7548" s="191">
        <v>319.39001500000001</v>
      </c>
      <c r="D7548" s="191">
        <v>317.14999399999999</v>
      </c>
      <c r="E7548" s="191">
        <v>319.33999599999999</v>
      </c>
      <c r="F7548" s="192">
        <v>319.33999599999999</v>
      </c>
      <c r="G7548" s="191">
        <v>140950000</v>
      </c>
      <c r="H7548" s="194">
        <f t="shared" si="234"/>
        <v>7.0005078046244543E-3</v>
      </c>
      <c r="I7548" s="193"/>
      <c r="J7548" s="197">
        <v>7546</v>
      </c>
      <c r="K7548" s="234"/>
      <c r="L7548" s="234"/>
      <c r="M7548" s="234"/>
      <c r="N7548" s="234"/>
      <c r="O7548" s="234"/>
      <c r="P7548" s="234"/>
      <c r="Q7548" s="7">
        <v>33196</v>
      </c>
      <c r="R7548" s="234">
        <v>0.31696400000000002</v>
      </c>
      <c r="S7548" s="234">
        <v>0.32477699999999998</v>
      </c>
      <c r="T7548" s="234">
        <v>0.31473200000000001</v>
      </c>
      <c r="U7548" s="234">
        <v>0.32477699999999998</v>
      </c>
      <c r="V7548" s="192">
        <v>0.26549099999999998</v>
      </c>
      <c r="W7548" s="234">
        <v>223910400</v>
      </c>
      <c r="X7548" s="194">
        <f t="shared" si="235"/>
        <v>3.5585564501029739E-2</v>
      </c>
      <c r="Y7548" s="193"/>
      <c r="Z7548" s="197">
        <v>7546</v>
      </c>
    </row>
    <row r="7549" spans="1:26" ht="14.4" x14ac:dyDescent="0.3">
      <c r="A7549" s="7">
        <v>33193</v>
      </c>
      <c r="B7549" s="191">
        <v>317.01998900000001</v>
      </c>
      <c r="C7549" s="191">
        <v>318.79998799999998</v>
      </c>
      <c r="D7549" s="191">
        <v>314.98998999999998</v>
      </c>
      <c r="E7549" s="191">
        <v>317.11999500000002</v>
      </c>
      <c r="F7549" s="192">
        <v>317.11999500000002</v>
      </c>
      <c r="G7549" s="191">
        <v>165440000</v>
      </c>
      <c r="H7549" s="194">
        <f t="shared" si="234"/>
        <v>3.1545644902538809E-4</v>
      </c>
      <c r="I7549" s="193"/>
      <c r="J7549" s="197">
        <v>7547</v>
      </c>
      <c r="K7549" s="234"/>
      <c r="L7549" s="234"/>
      <c r="M7549" s="234"/>
      <c r="N7549" s="234"/>
      <c r="O7549" s="234"/>
      <c r="P7549" s="234"/>
      <c r="Q7549" s="7">
        <v>33193</v>
      </c>
      <c r="R7549" s="234">
        <v>0.31919599999999998</v>
      </c>
      <c r="S7549" s="234">
        <v>0.32142900000000002</v>
      </c>
      <c r="T7549" s="234">
        <v>0.31026799999999999</v>
      </c>
      <c r="U7549" s="234">
        <v>0.31361600000000001</v>
      </c>
      <c r="V7549" s="192">
        <v>0.25636799999999998</v>
      </c>
      <c r="W7549" s="234">
        <v>183008000</v>
      </c>
      <c r="X7549" s="194">
        <f t="shared" si="235"/>
        <v>-2.1044069971246221E-2</v>
      </c>
      <c r="Y7549" s="193"/>
      <c r="Z7549" s="197">
        <v>7547</v>
      </c>
    </row>
    <row r="7550" spans="1:26" ht="14.4" x14ac:dyDescent="0.3">
      <c r="A7550" s="7">
        <v>33192</v>
      </c>
      <c r="B7550" s="191">
        <v>320.39999399999999</v>
      </c>
      <c r="C7550" s="191">
        <v>320.39999399999999</v>
      </c>
      <c r="D7550" s="191">
        <v>316.13000499999998</v>
      </c>
      <c r="E7550" s="191">
        <v>317.01998900000001</v>
      </c>
      <c r="F7550" s="192">
        <v>317.01998900000001</v>
      </c>
      <c r="G7550" s="191">
        <v>151370000</v>
      </c>
      <c r="H7550" s="194">
        <f t="shared" si="234"/>
        <v>-1.0549329161348183E-2</v>
      </c>
      <c r="I7550" s="193"/>
      <c r="J7550" s="197">
        <v>7548</v>
      </c>
      <c r="K7550" s="234"/>
      <c r="L7550" s="234"/>
      <c r="M7550" s="234"/>
      <c r="N7550" s="234"/>
      <c r="O7550" s="234"/>
      <c r="P7550" s="234"/>
      <c r="Q7550" s="7">
        <v>33192</v>
      </c>
      <c r="R7550" s="234">
        <v>0.328125</v>
      </c>
      <c r="S7550" s="234">
        <v>0.33035700000000001</v>
      </c>
      <c r="T7550" s="234">
        <v>0.31696400000000002</v>
      </c>
      <c r="U7550" s="234">
        <v>0.32142900000000002</v>
      </c>
      <c r="V7550" s="192">
        <v>0.26187899999999997</v>
      </c>
      <c r="W7550" s="234">
        <v>161772800</v>
      </c>
      <c r="X7550" s="194">
        <f t="shared" si="235"/>
        <v>-2.7029135736418672E-2</v>
      </c>
      <c r="Y7550" s="193"/>
      <c r="Z7550" s="197">
        <v>7548</v>
      </c>
    </row>
    <row r="7551" spans="1:26" ht="14.4" x14ac:dyDescent="0.3">
      <c r="A7551" s="7">
        <v>33191</v>
      </c>
      <c r="B7551" s="191">
        <v>317.66000400000001</v>
      </c>
      <c r="C7551" s="191">
        <v>321.70001200000002</v>
      </c>
      <c r="D7551" s="191">
        <v>317.23001099999999</v>
      </c>
      <c r="E7551" s="191">
        <v>320.39999399999999</v>
      </c>
      <c r="F7551" s="192">
        <v>320.39999399999999</v>
      </c>
      <c r="G7551" s="191">
        <v>179310000</v>
      </c>
      <c r="H7551" s="194">
        <f t="shared" si="234"/>
        <v>8.593763617216239E-3</v>
      </c>
      <c r="I7551" s="193"/>
      <c r="J7551" s="197">
        <v>7549</v>
      </c>
      <c r="K7551" s="234"/>
      <c r="L7551" s="234"/>
      <c r="M7551" s="234"/>
      <c r="N7551" s="234"/>
      <c r="O7551" s="234"/>
      <c r="P7551" s="234"/>
      <c r="Q7551" s="7">
        <v>33191</v>
      </c>
      <c r="R7551" s="234">
        <v>0.31919599999999998</v>
      </c>
      <c r="S7551" s="234">
        <v>0.33258900000000002</v>
      </c>
      <c r="T7551" s="234">
        <v>0.31919599999999998</v>
      </c>
      <c r="U7551" s="234">
        <v>0.33035700000000001</v>
      </c>
      <c r="V7551" s="192">
        <v>0.269154</v>
      </c>
      <c r="W7551" s="234">
        <v>190747200</v>
      </c>
      <c r="X7551" s="194">
        <f t="shared" si="235"/>
        <v>2.778000526960937E-2</v>
      </c>
      <c r="Y7551" s="193"/>
      <c r="Z7551" s="197">
        <v>7549</v>
      </c>
    </row>
    <row r="7552" spans="1:26" ht="14.4" x14ac:dyDescent="0.3">
      <c r="A7552" s="7">
        <v>33190</v>
      </c>
      <c r="B7552" s="191">
        <v>319.48001099999999</v>
      </c>
      <c r="C7552" s="191">
        <v>319.48001099999999</v>
      </c>
      <c r="D7552" s="191">
        <v>317.26001000000002</v>
      </c>
      <c r="E7552" s="191">
        <v>317.67001299999998</v>
      </c>
      <c r="F7552" s="192">
        <v>317.67001299999998</v>
      </c>
      <c r="G7552" s="191">
        <v>160240000</v>
      </c>
      <c r="H7552" s="194">
        <f t="shared" si="234"/>
        <v>-5.6654499113561359E-3</v>
      </c>
      <c r="I7552" s="193"/>
      <c r="J7552" s="197">
        <v>7550</v>
      </c>
      <c r="K7552" s="234"/>
      <c r="L7552" s="234"/>
      <c r="M7552" s="234"/>
      <c r="N7552" s="234"/>
      <c r="O7552" s="234"/>
      <c r="P7552" s="234"/>
      <c r="Q7552" s="7">
        <v>33190</v>
      </c>
      <c r="R7552" s="234">
        <v>0.32366099999999998</v>
      </c>
      <c r="S7552" s="234">
        <v>0.32589299999999999</v>
      </c>
      <c r="T7552" s="234">
        <v>0.31919599999999998</v>
      </c>
      <c r="U7552" s="234">
        <v>0.32142900000000002</v>
      </c>
      <c r="V7552" s="192">
        <v>0.26187899999999997</v>
      </c>
      <c r="W7552" s="234">
        <v>141948800</v>
      </c>
      <c r="X7552" s="194">
        <f t="shared" si="235"/>
        <v>-6.898042457659956E-3</v>
      </c>
      <c r="Y7552" s="193"/>
      <c r="Z7552" s="197">
        <v>7550</v>
      </c>
    </row>
    <row r="7553" spans="1:26" ht="14.4" x14ac:dyDescent="0.3">
      <c r="A7553" s="7">
        <v>33189</v>
      </c>
      <c r="B7553" s="191">
        <v>313.73998999999998</v>
      </c>
      <c r="C7553" s="191">
        <v>319.76998900000001</v>
      </c>
      <c r="D7553" s="191">
        <v>313.73001099999999</v>
      </c>
      <c r="E7553" s="191">
        <v>319.48001099999999</v>
      </c>
      <c r="F7553" s="192">
        <v>319.48001099999999</v>
      </c>
      <c r="G7553" s="191">
        <v>161390000</v>
      </c>
      <c r="H7553" s="194">
        <f t="shared" si="234"/>
        <v>1.8295471355118019E-2</v>
      </c>
      <c r="I7553" s="193"/>
      <c r="J7553" s="197">
        <v>7551</v>
      </c>
      <c r="K7553" s="234"/>
      <c r="L7553" s="234"/>
      <c r="M7553" s="234"/>
      <c r="N7553" s="234"/>
      <c r="O7553" s="234"/>
      <c r="P7553" s="234"/>
      <c r="Q7553" s="7">
        <v>33189</v>
      </c>
      <c r="R7553" s="234">
        <v>0.31696400000000002</v>
      </c>
      <c r="S7553" s="234">
        <v>0.328125</v>
      </c>
      <c r="T7553" s="234">
        <v>0.31473200000000001</v>
      </c>
      <c r="U7553" s="234">
        <v>0.32366099999999998</v>
      </c>
      <c r="V7553" s="192">
        <v>0.26369799999999999</v>
      </c>
      <c r="W7553" s="234">
        <v>145051200</v>
      </c>
      <c r="X7553" s="194">
        <f t="shared" si="235"/>
        <v>2.1127469582794281E-2</v>
      </c>
      <c r="Y7553" s="193"/>
      <c r="Z7553" s="197">
        <v>7551</v>
      </c>
    </row>
    <row r="7554" spans="1:26" ht="14.4" x14ac:dyDescent="0.3">
      <c r="A7554" s="7">
        <v>33186</v>
      </c>
      <c r="B7554" s="191">
        <v>307.60998499999999</v>
      </c>
      <c r="C7554" s="191">
        <v>313.77999899999998</v>
      </c>
      <c r="D7554" s="191">
        <v>307.60998499999999</v>
      </c>
      <c r="E7554" s="191">
        <v>313.73998999999998</v>
      </c>
      <c r="F7554" s="192">
        <v>313.73998999999998</v>
      </c>
      <c r="G7554" s="191">
        <v>145160000</v>
      </c>
      <c r="H7554" s="194">
        <f t="shared" si="234"/>
        <v>1.9927847920801343E-2</v>
      </c>
      <c r="I7554" s="193"/>
      <c r="J7554" s="197">
        <v>7552</v>
      </c>
      <c r="K7554" s="234"/>
      <c r="L7554" s="234"/>
      <c r="M7554" s="234"/>
      <c r="N7554" s="234"/>
      <c r="O7554" s="234"/>
      <c r="P7554" s="234"/>
      <c r="Q7554" s="7">
        <v>33186</v>
      </c>
      <c r="R7554" s="234">
        <v>0.3125</v>
      </c>
      <c r="S7554" s="234">
        <v>0.31919599999999998</v>
      </c>
      <c r="T7554" s="234">
        <v>0.30803599999999998</v>
      </c>
      <c r="U7554" s="234">
        <v>0.31696400000000002</v>
      </c>
      <c r="V7554" s="192">
        <v>0.25824200000000003</v>
      </c>
      <c r="W7554" s="234">
        <v>198228800</v>
      </c>
      <c r="X7554" s="194">
        <f t="shared" si="235"/>
        <v>2.8983774823881939E-2</v>
      </c>
      <c r="Y7554" s="193"/>
      <c r="Z7554" s="197">
        <v>7552</v>
      </c>
    </row>
    <row r="7555" spans="1:26" ht="14.4" x14ac:dyDescent="0.3">
      <c r="A7555" s="7">
        <v>33185</v>
      </c>
      <c r="B7555" s="191">
        <v>306.01001000000002</v>
      </c>
      <c r="C7555" s="191">
        <v>309.76998900000001</v>
      </c>
      <c r="D7555" s="191">
        <v>305.02999899999998</v>
      </c>
      <c r="E7555" s="191">
        <v>307.60998499999999</v>
      </c>
      <c r="F7555" s="192">
        <v>307.60998499999999</v>
      </c>
      <c r="G7555" s="191">
        <v>155570000</v>
      </c>
      <c r="H7555" s="194">
        <f t="shared" si="234"/>
        <v>5.2285054335313146E-3</v>
      </c>
      <c r="I7555" s="193"/>
      <c r="J7555" s="197">
        <v>7553</v>
      </c>
      <c r="K7555" s="234"/>
      <c r="L7555" s="234"/>
      <c r="M7555" s="234"/>
      <c r="N7555" s="234"/>
      <c r="O7555" s="234"/>
      <c r="P7555" s="234"/>
      <c r="Q7555" s="7">
        <v>33185</v>
      </c>
      <c r="R7555" s="234">
        <v>0.29464299999999999</v>
      </c>
      <c r="S7555" s="234">
        <v>0.3125</v>
      </c>
      <c r="T7555" s="234">
        <v>0.29464299999999999</v>
      </c>
      <c r="U7555" s="234">
        <v>0.30803599999999998</v>
      </c>
      <c r="V7555" s="192">
        <v>0.25096800000000002</v>
      </c>
      <c r="W7555" s="234">
        <v>199248000</v>
      </c>
      <c r="X7555" s="194">
        <f t="shared" si="235"/>
        <v>3.7593798449612477E-2</v>
      </c>
      <c r="Y7555" s="193"/>
      <c r="Z7555" s="197">
        <v>7553</v>
      </c>
    </row>
    <row r="7556" spans="1:26" ht="14.4" x14ac:dyDescent="0.3">
      <c r="A7556" s="7">
        <v>33184</v>
      </c>
      <c r="B7556" s="191">
        <v>311.61999500000002</v>
      </c>
      <c r="C7556" s="191">
        <v>311.61999500000002</v>
      </c>
      <c r="D7556" s="191">
        <v>305.790009</v>
      </c>
      <c r="E7556" s="191">
        <v>306.01001000000002</v>
      </c>
      <c r="F7556" s="192">
        <v>306.01001000000002</v>
      </c>
      <c r="G7556" s="191">
        <v>149130000</v>
      </c>
      <c r="H7556" s="194">
        <f t="shared" ref="H7556:H7619" si="236">(F7556-F7557)/F7557</f>
        <v>-1.8002647744089703E-2</v>
      </c>
      <c r="I7556" s="193"/>
      <c r="J7556" s="197">
        <v>7554</v>
      </c>
      <c r="K7556" s="234"/>
      <c r="L7556" s="234"/>
      <c r="M7556" s="234"/>
      <c r="N7556" s="234"/>
      <c r="O7556" s="234"/>
      <c r="P7556" s="234"/>
      <c r="Q7556" s="7">
        <v>33184</v>
      </c>
      <c r="R7556" s="234">
        <v>0.29910700000000001</v>
      </c>
      <c r="S7556" s="234">
        <v>0.30133900000000002</v>
      </c>
      <c r="T7556" s="234">
        <v>0.29129500000000003</v>
      </c>
      <c r="U7556" s="234">
        <v>0.296875</v>
      </c>
      <c r="V7556" s="192">
        <v>0.24187500000000001</v>
      </c>
      <c r="W7556" s="234">
        <v>202977600</v>
      </c>
      <c r="X7556" s="194">
        <f t="shared" ref="X7556:X7619" si="237">(V7556-V7557)/V7557</f>
        <v>-7.4602060789599467E-3</v>
      </c>
      <c r="Y7556" s="193"/>
      <c r="Z7556" s="197">
        <v>7554</v>
      </c>
    </row>
    <row r="7557" spans="1:26" ht="14.4" x14ac:dyDescent="0.3">
      <c r="A7557" s="7">
        <v>33183</v>
      </c>
      <c r="B7557" s="191">
        <v>314.58999599999999</v>
      </c>
      <c r="C7557" s="191">
        <v>314.76001000000002</v>
      </c>
      <c r="D7557" s="191">
        <v>311.42999300000002</v>
      </c>
      <c r="E7557" s="191">
        <v>311.61999500000002</v>
      </c>
      <c r="F7557" s="192">
        <v>311.61999500000002</v>
      </c>
      <c r="G7557" s="191">
        <v>142660000</v>
      </c>
      <c r="H7557" s="194">
        <f t="shared" si="236"/>
        <v>-9.4408628302343339E-3</v>
      </c>
      <c r="I7557" s="193"/>
      <c r="J7557" s="197">
        <v>7555</v>
      </c>
      <c r="K7557" s="234"/>
      <c r="L7557" s="234"/>
      <c r="M7557" s="234"/>
      <c r="N7557" s="234"/>
      <c r="O7557" s="234"/>
      <c r="P7557" s="234"/>
      <c r="Q7557" s="7">
        <v>33183</v>
      </c>
      <c r="R7557" s="234">
        <v>0.29910700000000001</v>
      </c>
      <c r="S7557" s="234">
        <v>0.30803599999999998</v>
      </c>
      <c r="T7557" s="234">
        <v>0.296875</v>
      </c>
      <c r="U7557" s="234">
        <v>0.29910700000000001</v>
      </c>
      <c r="V7557" s="192">
        <v>0.24369299999999999</v>
      </c>
      <c r="W7557" s="234">
        <v>184766400</v>
      </c>
      <c r="X7557" s="194">
        <f t="shared" si="237"/>
        <v>7.5162790697673853E-3</v>
      </c>
      <c r="Y7557" s="193"/>
      <c r="Z7557" s="197">
        <v>7555</v>
      </c>
    </row>
    <row r="7558" spans="1:26" ht="14.4" x14ac:dyDescent="0.3">
      <c r="A7558" s="7">
        <v>33182</v>
      </c>
      <c r="B7558" s="191">
        <v>311.85000600000001</v>
      </c>
      <c r="C7558" s="191">
        <v>314.60998499999999</v>
      </c>
      <c r="D7558" s="191">
        <v>311.41000400000001</v>
      </c>
      <c r="E7558" s="191">
        <v>314.58999599999999</v>
      </c>
      <c r="F7558" s="192">
        <v>314.58999599999999</v>
      </c>
      <c r="G7558" s="191">
        <v>147510000</v>
      </c>
      <c r="H7558" s="194">
        <f t="shared" si="236"/>
        <v>8.7862432171958247E-3</v>
      </c>
      <c r="I7558" s="193"/>
      <c r="J7558" s="197">
        <v>7556</v>
      </c>
      <c r="K7558" s="234"/>
      <c r="L7558" s="234"/>
      <c r="M7558" s="234"/>
      <c r="N7558" s="234"/>
      <c r="O7558" s="234"/>
      <c r="P7558" s="234"/>
      <c r="Q7558" s="7">
        <v>33182</v>
      </c>
      <c r="R7558" s="234">
        <v>0.28794599999999998</v>
      </c>
      <c r="S7558" s="234">
        <v>0.29910700000000001</v>
      </c>
      <c r="T7558" s="234">
        <v>0.28571400000000002</v>
      </c>
      <c r="U7558" s="234">
        <v>0.296875</v>
      </c>
      <c r="V7558" s="192">
        <v>0.24187500000000001</v>
      </c>
      <c r="W7558" s="234">
        <v>184475200</v>
      </c>
      <c r="X7558" s="194">
        <f t="shared" si="237"/>
        <v>4.724566272519843E-2</v>
      </c>
      <c r="Y7558" s="193"/>
      <c r="Z7558" s="197">
        <v>7556</v>
      </c>
    </row>
    <row r="7559" spans="1:26" ht="14.4" x14ac:dyDescent="0.3">
      <c r="A7559" s="7">
        <v>33179</v>
      </c>
      <c r="B7559" s="191">
        <v>307.01998900000001</v>
      </c>
      <c r="C7559" s="191">
        <v>311.94000199999999</v>
      </c>
      <c r="D7559" s="191">
        <v>306.88000499999998</v>
      </c>
      <c r="E7559" s="191">
        <v>311.85000600000001</v>
      </c>
      <c r="F7559" s="192">
        <v>311.85000600000001</v>
      </c>
      <c r="G7559" s="191">
        <v>168700000</v>
      </c>
      <c r="H7559" s="194">
        <f t="shared" si="236"/>
        <v>1.5731930079640508E-2</v>
      </c>
      <c r="I7559" s="193"/>
      <c r="J7559" s="197">
        <v>7557</v>
      </c>
      <c r="K7559" s="234"/>
      <c r="L7559" s="234"/>
      <c r="M7559" s="234"/>
      <c r="N7559" s="234"/>
      <c r="O7559" s="234"/>
      <c r="P7559" s="234"/>
      <c r="Q7559" s="7">
        <v>33179</v>
      </c>
      <c r="R7559" s="234">
        <v>0.27232099999999998</v>
      </c>
      <c r="S7559" s="234">
        <v>0.28906300000000001</v>
      </c>
      <c r="T7559" s="234">
        <v>0.27232099999999998</v>
      </c>
      <c r="U7559" s="234">
        <v>0.28348200000000001</v>
      </c>
      <c r="V7559" s="192">
        <v>0.230963</v>
      </c>
      <c r="W7559" s="234">
        <v>148612800</v>
      </c>
      <c r="X7559" s="194">
        <f t="shared" si="237"/>
        <v>4.0983458782169691E-2</v>
      </c>
      <c r="Y7559" s="193"/>
      <c r="Z7559" s="197">
        <v>7557</v>
      </c>
    </row>
    <row r="7560" spans="1:26" ht="14.4" x14ac:dyDescent="0.3">
      <c r="A7560" s="7">
        <v>33178</v>
      </c>
      <c r="B7560" s="191">
        <v>303.98998999999998</v>
      </c>
      <c r="C7560" s="191">
        <v>307.26998900000001</v>
      </c>
      <c r="D7560" s="191">
        <v>301.60998499999999</v>
      </c>
      <c r="E7560" s="191">
        <v>307.01998900000001</v>
      </c>
      <c r="F7560" s="192">
        <v>307.01998900000001</v>
      </c>
      <c r="G7560" s="191">
        <v>159270000</v>
      </c>
      <c r="H7560" s="194">
        <f t="shared" si="236"/>
        <v>9.9341743421052942E-3</v>
      </c>
      <c r="I7560" s="193"/>
      <c r="J7560" s="197">
        <v>7558</v>
      </c>
      <c r="K7560" s="234"/>
      <c r="L7560" s="234"/>
      <c r="M7560" s="234"/>
      <c r="N7560" s="234"/>
      <c r="O7560" s="234"/>
      <c r="P7560" s="234"/>
      <c r="Q7560" s="7">
        <v>33178</v>
      </c>
      <c r="R7560" s="234">
        <v>0.27232099999999998</v>
      </c>
      <c r="S7560" s="234">
        <v>0.27678599999999998</v>
      </c>
      <c r="T7560" s="234">
        <v>0.265625</v>
      </c>
      <c r="U7560" s="234">
        <v>0.27232099999999998</v>
      </c>
      <c r="V7560" s="192">
        <v>0.22187000000000001</v>
      </c>
      <c r="W7560" s="234">
        <v>90652800</v>
      </c>
      <c r="X7560" s="194">
        <f t="shared" si="237"/>
        <v>-8.1318258832575024E-3</v>
      </c>
      <c r="Y7560" s="193"/>
      <c r="Z7560" s="197">
        <v>7558</v>
      </c>
    </row>
    <row r="7561" spans="1:26" ht="14.4" x14ac:dyDescent="0.3">
      <c r="A7561" s="7">
        <v>33177</v>
      </c>
      <c r="B7561" s="191">
        <v>304.05999800000001</v>
      </c>
      <c r="C7561" s="191">
        <v>305.70001200000002</v>
      </c>
      <c r="D7561" s="191">
        <v>302.32998700000002</v>
      </c>
      <c r="E7561" s="191">
        <v>304</v>
      </c>
      <c r="F7561" s="192">
        <v>304</v>
      </c>
      <c r="G7561" s="191">
        <v>156060000</v>
      </c>
      <c r="H7561" s="194">
        <f t="shared" si="236"/>
        <v>-1.9732289809462974E-4</v>
      </c>
      <c r="I7561" s="193"/>
      <c r="J7561" s="197">
        <v>7559</v>
      </c>
      <c r="K7561" s="234"/>
      <c r="L7561" s="234"/>
      <c r="M7561" s="234"/>
      <c r="N7561" s="234"/>
      <c r="O7561" s="234"/>
      <c r="P7561" s="234"/>
      <c r="Q7561" s="7">
        <v>33177</v>
      </c>
      <c r="R7561" s="234">
        <v>0.27232099999999998</v>
      </c>
      <c r="S7561" s="234">
        <v>0.28459800000000002</v>
      </c>
      <c r="T7561" s="234">
        <v>0.27008900000000002</v>
      </c>
      <c r="U7561" s="234">
        <v>0.27455400000000002</v>
      </c>
      <c r="V7561" s="192">
        <v>0.223689</v>
      </c>
      <c r="W7561" s="234">
        <v>148758400</v>
      </c>
      <c r="X7561" s="194">
        <f t="shared" si="237"/>
        <v>1.2346070120971612E-2</v>
      </c>
      <c r="Y7561" s="193"/>
      <c r="Z7561" s="197">
        <v>7559</v>
      </c>
    </row>
    <row r="7562" spans="1:26" ht="14.4" x14ac:dyDescent="0.3">
      <c r="A7562" s="7">
        <v>33176</v>
      </c>
      <c r="B7562" s="191">
        <v>301.88000499999998</v>
      </c>
      <c r="C7562" s="191">
        <v>304.35998499999999</v>
      </c>
      <c r="D7562" s="191">
        <v>299.44000199999999</v>
      </c>
      <c r="E7562" s="191">
        <v>304.05999800000001</v>
      </c>
      <c r="F7562" s="192">
        <v>304.05999800000001</v>
      </c>
      <c r="G7562" s="191">
        <v>153450000</v>
      </c>
      <c r="H7562" s="194">
        <f t="shared" si="236"/>
        <v>7.221389174152242E-3</v>
      </c>
      <c r="I7562" s="193"/>
      <c r="J7562" s="197">
        <v>7560</v>
      </c>
      <c r="K7562" s="234"/>
      <c r="L7562" s="234"/>
      <c r="M7562" s="234"/>
      <c r="N7562" s="234"/>
      <c r="O7562" s="234"/>
      <c r="P7562" s="234"/>
      <c r="Q7562" s="7">
        <v>33176</v>
      </c>
      <c r="R7562" s="234">
        <v>0.265625</v>
      </c>
      <c r="S7562" s="234">
        <v>0.27455400000000002</v>
      </c>
      <c r="T7562" s="234">
        <v>0.25781300000000001</v>
      </c>
      <c r="U7562" s="234">
        <v>0.27120499999999997</v>
      </c>
      <c r="V7562" s="192">
        <v>0.22096099999999999</v>
      </c>
      <c r="W7562" s="234">
        <v>98044800</v>
      </c>
      <c r="X7562" s="194">
        <f t="shared" si="237"/>
        <v>1.6735381274042449E-2</v>
      </c>
      <c r="Y7562" s="193"/>
      <c r="Z7562" s="197">
        <v>7560</v>
      </c>
    </row>
    <row r="7563" spans="1:26" ht="14.4" x14ac:dyDescent="0.3">
      <c r="A7563" s="7">
        <v>33175</v>
      </c>
      <c r="B7563" s="191">
        <v>304.73998999999998</v>
      </c>
      <c r="C7563" s="191">
        <v>307.41000400000001</v>
      </c>
      <c r="D7563" s="191">
        <v>300.69000199999999</v>
      </c>
      <c r="E7563" s="191">
        <v>301.88000499999998</v>
      </c>
      <c r="F7563" s="192">
        <v>301.88000499999998</v>
      </c>
      <c r="G7563" s="191">
        <v>133980000</v>
      </c>
      <c r="H7563" s="194">
        <f t="shared" si="236"/>
        <v>-9.2874736096199076E-3</v>
      </c>
      <c r="I7563" s="193"/>
      <c r="J7563" s="197">
        <v>7561</v>
      </c>
      <c r="K7563" s="234"/>
      <c r="L7563" s="234"/>
      <c r="M7563" s="234"/>
      <c r="N7563" s="234"/>
      <c r="O7563" s="234"/>
      <c r="P7563" s="234"/>
      <c r="Q7563" s="7">
        <v>33175</v>
      </c>
      <c r="R7563" s="234">
        <v>0.27008900000000002</v>
      </c>
      <c r="S7563" s="234">
        <v>0.27232099999999998</v>
      </c>
      <c r="T7563" s="234">
        <v>0.265625</v>
      </c>
      <c r="U7563" s="234">
        <v>0.26674100000000001</v>
      </c>
      <c r="V7563" s="192">
        <v>0.21732399999999999</v>
      </c>
      <c r="W7563" s="234">
        <v>123480000</v>
      </c>
      <c r="X7563" s="194">
        <f t="shared" si="237"/>
        <v>-4.1652728963998149E-3</v>
      </c>
      <c r="Y7563" s="193"/>
      <c r="Z7563" s="197">
        <v>7561</v>
      </c>
    </row>
    <row r="7564" spans="1:26" ht="14.4" x14ac:dyDescent="0.3">
      <c r="A7564" s="7">
        <v>33172</v>
      </c>
      <c r="B7564" s="191">
        <v>310.17001299999998</v>
      </c>
      <c r="C7564" s="191">
        <v>310.17001299999998</v>
      </c>
      <c r="D7564" s="191">
        <v>304.709991</v>
      </c>
      <c r="E7564" s="191">
        <v>304.709991</v>
      </c>
      <c r="F7564" s="192">
        <v>304.709991</v>
      </c>
      <c r="G7564" s="191">
        <v>130190000</v>
      </c>
      <c r="H7564" s="194">
        <f t="shared" si="236"/>
        <v>-1.760332002178425E-2</v>
      </c>
      <c r="I7564" s="193"/>
      <c r="J7564" s="197">
        <v>7562</v>
      </c>
      <c r="K7564" s="234"/>
      <c r="L7564" s="234"/>
      <c r="M7564" s="234"/>
      <c r="N7564" s="234"/>
      <c r="O7564" s="234"/>
      <c r="P7564" s="234"/>
      <c r="Q7564" s="7">
        <v>33172</v>
      </c>
      <c r="R7564" s="234">
        <v>0.265625</v>
      </c>
      <c r="S7564" s="234">
        <v>0.27901799999999999</v>
      </c>
      <c r="T7564" s="234">
        <v>0.265625</v>
      </c>
      <c r="U7564" s="234">
        <v>0.26785700000000001</v>
      </c>
      <c r="V7564" s="192">
        <v>0.21823300000000001</v>
      </c>
      <c r="W7564" s="234">
        <v>134198400</v>
      </c>
      <c r="X7564" s="194">
        <f t="shared" si="237"/>
        <v>0</v>
      </c>
      <c r="Y7564" s="193"/>
      <c r="Z7564" s="197">
        <v>7562</v>
      </c>
    </row>
    <row r="7565" spans="1:26" ht="14.4" x14ac:dyDescent="0.3">
      <c r="A7565" s="7">
        <v>33171</v>
      </c>
      <c r="B7565" s="191">
        <v>312.60000600000001</v>
      </c>
      <c r="C7565" s="191">
        <v>313.709991</v>
      </c>
      <c r="D7565" s="191">
        <v>309.70001200000002</v>
      </c>
      <c r="E7565" s="191">
        <v>310.17001299999998</v>
      </c>
      <c r="F7565" s="192">
        <v>310.17001299999998</v>
      </c>
      <c r="G7565" s="191">
        <v>141460000</v>
      </c>
      <c r="H7565" s="194">
        <f t="shared" si="236"/>
        <v>-7.7734899339702013E-3</v>
      </c>
      <c r="I7565" s="193"/>
      <c r="J7565" s="197">
        <v>7563</v>
      </c>
      <c r="K7565" s="234"/>
      <c r="L7565" s="234"/>
      <c r="M7565" s="234"/>
      <c r="N7565" s="234"/>
      <c r="O7565" s="234"/>
      <c r="P7565" s="234"/>
      <c r="Q7565" s="7">
        <v>33171</v>
      </c>
      <c r="R7565" s="234">
        <v>0.27008900000000002</v>
      </c>
      <c r="S7565" s="234">
        <v>0.27901799999999999</v>
      </c>
      <c r="T7565" s="234">
        <v>0.26450899999999999</v>
      </c>
      <c r="U7565" s="234">
        <v>0.26785700000000001</v>
      </c>
      <c r="V7565" s="192">
        <v>0.21823300000000001</v>
      </c>
      <c r="W7565" s="234">
        <v>153462400</v>
      </c>
      <c r="X7565" s="194">
        <f t="shared" si="237"/>
        <v>-1.6392482084103308E-2</v>
      </c>
      <c r="Y7565" s="193"/>
      <c r="Z7565" s="197">
        <v>7563</v>
      </c>
    </row>
    <row r="7566" spans="1:26" ht="14.4" x14ac:dyDescent="0.3">
      <c r="A7566" s="7">
        <v>33170</v>
      </c>
      <c r="B7566" s="191">
        <v>312.35998499999999</v>
      </c>
      <c r="C7566" s="191">
        <v>313.51001000000002</v>
      </c>
      <c r="D7566" s="191">
        <v>310.73998999999998</v>
      </c>
      <c r="E7566" s="191">
        <v>312.60000600000001</v>
      </c>
      <c r="F7566" s="192">
        <v>312.60000600000001</v>
      </c>
      <c r="G7566" s="191">
        <v>149290000</v>
      </c>
      <c r="H7566" s="194">
        <f t="shared" si="236"/>
        <v>7.6841148522917529E-4</v>
      </c>
      <c r="I7566" s="193"/>
      <c r="J7566" s="197">
        <v>7564</v>
      </c>
      <c r="K7566" s="234"/>
      <c r="L7566" s="234"/>
      <c r="M7566" s="234"/>
      <c r="N7566" s="234"/>
      <c r="O7566" s="234"/>
      <c r="P7566" s="234"/>
      <c r="Q7566" s="7">
        <v>33170</v>
      </c>
      <c r="R7566" s="234">
        <v>0.27455400000000002</v>
      </c>
      <c r="S7566" s="234">
        <v>0.27678599999999998</v>
      </c>
      <c r="T7566" s="234">
        <v>0.26785700000000001</v>
      </c>
      <c r="U7566" s="234">
        <v>0.27232099999999998</v>
      </c>
      <c r="V7566" s="192">
        <v>0.22187000000000001</v>
      </c>
      <c r="W7566" s="234">
        <v>141825600</v>
      </c>
      <c r="X7566" s="194">
        <f t="shared" si="237"/>
        <v>-1.6128102453582378E-2</v>
      </c>
      <c r="Y7566" s="193"/>
      <c r="Z7566" s="197">
        <v>7564</v>
      </c>
    </row>
    <row r="7567" spans="1:26" ht="14.4" x14ac:dyDescent="0.3">
      <c r="A7567" s="7">
        <v>33169</v>
      </c>
      <c r="B7567" s="191">
        <v>314.76001000000002</v>
      </c>
      <c r="C7567" s="191">
        <v>315.05999800000001</v>
      </c>
      <c r="D7567" s="191">
        <v>312.05999800000001</v>
      </c>
      <c r="E7567" s="191">
        <v>312.35998499999999</v>
      </c>
      <c r="F7567" s="192">
        <v>312.35998499999999</v>
      </c>
      <c r="G7567" s="191">
        <v>146300000</v>
      </c>
      <c r="H7567" s="194">
        <f t="shared" si="236"/>
        <v>-7.6249362172787693E-3</v>
      </c>
      <c r="I7567" s="193"/>
      <c r="J7567" s="197">
        <v>7565</v>
      </c>
      <c r="K7567" s="234"/>
      <c r="L7567" s="234"/>
      <c r="M7567" s="234"/>
      <c r="N7567" s="234"/>
      <c r="O7567" s="234"/>
      <c r="P7567" s="234"/>
      <c r="Q7567" s="7">
        <v>33169</v>
      </c>
      <c r="R7567" s="234">
        <v>0.27678599999999998</v>
      </c>
      <c r="S7567" s="234">
        <v>0.28125</v>
      </c>
      <c r="T7567" s="234">
        <v>0.27008900000000002</v>
      </c>
      <c r="U7567" s="234">
        <v>0.27678599999999998</v>
      </c>
      <c r="V7567" s="192">
        <v>0.22550700000000001</v>
      </c>
      <c r="W7567" s="234">
        <v>167048000</v>
      </c>
      <c r="X7567" s="194">
        <f t="shared" si="237"/>
        <v>-4.0191328389652461E-3</v>
      </c>
      <c r="Y7567" s="193"/>
      <c r="Z7567" s="197">
        <v>7565</v>
      </c>
    </row>
    <row r="7568" spans="1:26" ht="14.4" x14ac:dyDescent="0.3">
      <c r="A7568" s="7">
        <v>33168</v>
      </c>
      <c r="B7568" s="191">
        <v>312.48001099999999</v>
      </c>
      <c r="C7568" s="191">
        <v>315.82998700000002</v>
      </c>
      <c r="D7568" s="191">
        <v>310.47000100000002</v>
      </c>
      <c r="E7568" s="191">
        <v>314.76001000000002</v>
      </c>
      <c r="F7568" s="192">
        <v>314.76001000000002</v>
      </c>
      <c r="G7568" s="191">
        <v>152650000</v>
      </c>
      <c r="H7568" s="194">
        <f t="shared" si="236"/>
        <v>7.2964635168296646E-3</v>
      </c>
      <c r="I7568" s="193"/>
      <c r="J7568" s="197">
        <v>7566</v>
      </c>
      <c r="K7568" s="234"/>
      <c r="L7568" s="234"/>
      <c r="M7568" s="234"/>
      <c r="N7568" s="234"/>
      <c r="O7568" s="234"/>
      <c r="P7568" s="234"/>
      <c r="Q7568" s="7">
        <v>33168</v>
      </c>
      <c r="R7568" s="234">
        <v>0.28125</v>
      </c>
      <c r="S7568" s="234">
        <v>0.28125</v>
      </c>
      <c r="T7568" s="234">
        <v>0.27232099999999998</v>
      </c>
      <c r="U7568" s="234">
        <v>0.27790199999999998</v>
      </c>
      <c r="V7568" s="192">
        <v>0.22641700000000001</v>
      </c>
      <c r="W7568" s="234">
        <v>252739200</v>
      </c>
      <c r="X7568" s="194">
        <f t="shared" si="237"/>
        <v>-7.9654741823120302E-3</v>
      </c>
      <c r="Y7568" s="193"/>
      <c r="Z7568" s="197">
        <v>7566</v>
      </c>
    </row>
    <row r="7569" spans="1:26" ht="14.4" x14ac:dyDescent="0.3">
      <c r="A7569" s="7">
        <v>33165</v>
      </c>
      <c r="B7569" s="191">
        <v>305.73998999999998</v>
      </c>
      <c r="C7569" s="191">
        <v>312.48001099999999</v>
      </c>
      <c r="D7569" s="191">
        <v>305.73998999999998</v>
      </c>
      <c r="E7569" s="191">
        <v>312.48001099999999</v>
      </c>
      <c r="F7569" s="192">
        <v>312.48001099999999</v>
      </c>
      <c r="G7569" s="191">
        <v>221480000</v>
      </c>
      <c r="H7569" s="194">
        <f t="shared" si="236"/>
        <v>2.2044944137010056E-2</v>
      </c>
      <c r="I7569" s="193"/>
      <c r="J7569" s="197">
        <v>7567</v>
      </c>
      <c r="K7569" s="234"/>
      <c r="L7569" s="234"/>
      <c r="M7569" s="234"/>
      <c r="N7569" s="234"/>
      <c r="O7569" s="234"/>
      <c r="P7569" s="234"/>
      <c r="Q7569" s="7">
        <v>33165</v>
      </c>
      <c r="R7569" s="234">
        <v>0.27901799999999999</v>
      </c>
      <c r="S7569" s="234">
        <v>0.28348200000000001</v>
      </c>
      <c r="T7569" s="234">
        <v>0.27008900000000002</v>
      </c>
      <c r="U7569" s="234">
        <v>0.28013399999999999</v>
      </c>
      <c r="V7569" s="192">
        <v>0.22823499999999999</v>
      </c>
      <c r="W7569" s="234">
        <v>933732800</v>
      </c>
      <c r="X7569" s="194">
        <f t="shared" si="237"/>
        <v>0.10087738338132649</v>
      </c>
      <c r="Y7569" s="193"/>
      <c r="Z7569" s="197">
        <v>7567</v>
      </c>
    </row>
    <row r="7570" spans="1:26" ht="14.4" x14ac:dyDescent="0.3">
      <c r="A7570" s="7">
        <v>33164</v>
      </c>
      <c r="B7570" s="191">
        <v>298.75</v>
      </c>
      <c r="C7570" s="191">
        <v>305.73998999999998</v>
      </c>
      <c r="D7570" s="191">
        <v>298.75</v>
      </c>
      <c r="E7570" s="191">
        <v>305.73998999999998</v>
      </c>
      <c r="F7570" s="192">
        <v>305.73998999999998</v>
      </c>
      <c r="G7570" s="191">
        <v>204110000</v>
      </c>
      <c r="H7570" s="194">
        <f t="shared" si="236"/>
        <v>2.3363166978070306E-2</v>
      </c>
      <c r="I7570" s="193"/>
      <c r="J7570" s="197">
        <v>7568</v>
      </c>
      <c r="K7570" s="234"/>
      <c r="L7570" s="234"/>
      <c r="M7570" s="234"/>
      <c r="N7570" s="234"/>
      <c r="O7570" s="234"/>
      <c r="P7570" s="234"/>
      <c r="Q7570" s="7">
        <v>33164</v>
      </c>
      <c r="R7570" s="234">
        <v>0.23660700000000001</v>
      </c>
      <c r="S7570" s="234">
        <v>0.25669599999999998</v>
      </c>
      <c r="T7570" s="234">
        <v>0.23660700000000001</v>
      </c>
      <c r="U7570" s="234">
        <v>0.25446400000000002</v>
      </c>
      <c r="V7570" s="192">
        <v>0.20732100000000001</v>
      </c>
      <c r="W7570" s="234">
        <v>315000000</v>
      </c>
      <c r="X7570" s="194">
        <f t="shared" si="237"/>
        <v>7.5472579005249757E-2</v>
      </c>
      <c r="Y7570" s="193"/>
      <c r="Z7570" s="197">
        <v>7568</v>
      </c>
    </row>
    <row r="7571" spans="1:26" ht="14.4" x14ac:dyDescent="0.3">
      <c r="A7571" s="7">
        <v>33163</v>
      </c>
      <c r="B7571" s="191">
        <v>298.92001299999998</v>
      </c>
      <c r="C7571" s="191">
        <v>301.5</v>
      </c>
      <c r="D7571" s="191">
        <v>297.790009</v>
      </c>
      <c r="E7571" s="191">
        <v>298.76001000000002</v>
      </c>
      <c r="F7571" s="192">
        <v>298.76001000000002</v>
      </c>
      <c r="G7571" s="191">
        <v>161260000</v>
      </c>
      <c r="H7571" s="194">
        <f t="shared" si="236"/>
        <v>-5.3527028315752349E-4</v>
      </c>
      <c r="I7571" s="193"/>
      <c r="J7571" s="197">
        <v>7569</v>
      </c>
      <c r="K7571" s="234"/>
      <c r="L7571" s="234"/>
      <c r="M7571" s="234"/>
      <c r="N7571" s="234"/>
      <c r="O7571" s="234"/>
      <c r="P7571" s="234"/>
      <c r="Q7571" s="7">
        <v>33163</v>
      </c>
      <c r="R7571" s="234">
        <v>0.22544600000000001</v>
      </c>
      <c r="S7571" s="234">
        <v>0.23660700000000001</v>
      </c>
      <c r="T7571" s="234">
        <v>0.223214</v>
      </c>
      <c r="U7571" s="234">
        <v>0.23660700000000001</v>
      </c>
      <c r="V7571" s="192">
        <v>0.192772</v>
      </c>
      <c r="W7571" s="234">
        <v>309064000</v>
      </c>
      <c r="X7571" s="194">
        <f t="shared" si="237"/>
        <v>5.999637085466375E-2</v>
      </c>
      <c r="Y7571" s="193"/>
      <c r="Z7571" s="197">
        <v>7569</v>
      </c>
    </row>
    <row r="7572" spans="1:26" ht="14.4" x14ac:dyDescent="0.3">
      <c r="A7572" s="7">
        <v>33162</v>
      </c>
      <c r="B7572" s="191">
        <v>303.23001099999999</v>
      </c>
      <c r="C7572" s="191">
        <v>304.33999599999999</v>
      </c>
      <c r="D7572" s="191">
        <v>298.11999500000002</v>
      </c>
      <c r="E7572" s="191">
        <v>298.92001299999998</v>
      </c>
      <c r="F7572" s="192">
        <v>298.92001299999998</v>
      </c>
      <c r="G7572" s="191">
        <v>149570000</v>
      </c>
      <c r="H7572" s="194">
        <f t="shared" si="236"/>
        <v>-1.4213626104442569E-2</v>
      </c>
      <c r="I7572" s="193"/>
      <c r="J7572" s="197">
        <v>7570</v>
      </c>
      <c r="K7572" s="234"/>
      <c r="L7572" s="234"/>
      <c r="M7572" s="234"/>
      <c r="N7572" s="234"/>
      <c r="O7572" s="234"/>
      <c r="P7572" s="234"/>
      <c r="Q7572" s="7">
        <v>33162</v>
      </c>
      <c r="R7572" s="234">
        <v>0.245536</v>
      </c>
      <c r="S7572" s="234">
        <v>0.245536</v>
      </c>
      <c r="T7572" s="234">
        <v>0.21651799999999999</v>
      </c>
      <c r="U7572" s="234">
        <v>0.223214</v>
      </c>
      <c r="V7572" s="192">
        <v>0.18186099999999999</v>
      </c>
      <c r="W7572" s="234">
        <v>305233600</v>
      </c>
      <c r="X7572" s="194">
        <f t="shared" si="237"/>
        <v>-9.9095930448567085E-2</v>
      </c>
      <c r="Y7572" s="193"/>
      <c r="Z7572" s="197">
        <v>7570</v>
      </c>
    </row>
    <row r="7573" spans="1:26" ht="14.4" x14ac:dyDescent="0.3">
      <c r="A7573" s="7">
        <v>33161</v>
      </c>
      <c r="B7573" s="191">
        <v>300.02999899999998</v>
      </c>
      <c r="C7573" s="191">
        <v>304.790009</v>
      </c>
      <c r="D7573" s="191">
        <v>296.41000400000001</v>
      </c>
      <c r="E7573" s="191">
        <v>303.23001099999999</v>
      </c>
      <c r="F7573" s="192">
        <v>303.23001099999999</v>
      </c>
      <c r="G7573" s="191">
        <v>164980000</v>
      </c>
      <c r="H7573" s="194">
        <f t="shared" si="236"/>
        <v>1.0665640138205031E-2</v>
      </c>
      <c r="I7573" s="193"/>
      <c r="J7573" s="197">
        <v>7571</v>
      </c>
      <c r="K7573" s="234"/>
      <c r="L7573" s="234"/>
      <c r="M7573" s="234"/>
      <c r="N7573" s="234"/>
      <c r="O7573" s="234"/>
      <c r="P7573" s="234"/>
      <c r="Q7573" s="7">
        <v>33161</v>
      </c>
      <c r="R7573" s="234">
        <v>0.25446400000000002</v>
      </c>
      <c r="S7573" s="234">
        <v>0.25669599999999998</v>
      </c>
      <c r="T7573" s="234">
        <v>0.23772299999999999</v>
      </c>
      <c r="U7573" s="234">
        <v>0.24776799999999999</v>
      </c>
      <c r="V7573" s="192">
        <v>0.20186499999999999</v>
      </c>
      <c r="W7573" s="234">
        <v>201017600</v>
      </c>
      <c r="X7573" s="194">
        <f t="shared" si="237"/>
        <v>-1.7702904580468425E-2</v>
      </c>
      <c r="Y7573" s="193"/>
      <c r="Z7573" s="197">
        <v>7571</v>
      </c>
    </row>
    <row r="7574" spans="1:26" ht="14.4" x14ac:dyDescent="0.3">
      <c r="A7574" s="7">
        <v>33158</v>
      </c>
      <c r="B7574" s="191">
        <v>295.45001200000002</v>
      </c>
      <c r="C7574" s="191">
        <v>301.67999300000002</v>
      </c>
      <c r="D7574" s="191">
        <v>295.22000100000002</v>
      </c>
      <c r="E7574" s="191">
        <v>300.02999899999998</v>
      </c>
      <c r="F7574" s="192">
        <v>300.02999899999998</v>
      </c>
      <c r="G7574" s="191">
        <v>187940000</v>
      </c>
      <c r="H7574" s="194">
        <f t="shared" si="236"/>
        <v>1.5467434303143849E-2</v>
      </c>
      <c r="I7574" s="193"/>
      <c r="J7574" s="197">
        <v>7572</v>
      </c>
      <c r="K7574" s="234"/>
      <c r="L7574" s="234"/>
      <c r="M7574" s="234"/>
      <c r="N7574" s="234"/>
      <c r="O7574" s="234"/>
      <c r="P7574" s="234"/>
      <c r="Q7574" s="7">
        <v>33158</v>
      </c>
      <c r="R7574" s="234">
        <v>0.25223200000000001</v>
      </c>
      <c r="S7574" s="234">
        <v>0.25446400000000002</v>
      </c>
      <c r="T7574" s="234">
        <v>0.24107100000000001</v>
      </c>
      <c r="U7574" s="234">
        <v>0.25223200000000001</v>
      </c>
      <c r="V7574" s="192">
        <v>0.20550299999999999</v>
      </c>
      <c r="W7574" s="234">
        <v>228648000</v>
      </c>
      <c r="X7574" s="194">
        <f t="shared" si="237"/>
        <v>1.8021945359522465E-2</v>
      </c>
      <c r="Y7574" s="193"/>
      <c r="Z7574" s="197">
        <v>7572</v>
      </c>
    </row>
    <row r="7575" spans="1:26" ht="14.4" x14ac:dyDescent="0.3">
      <c r="A7575" s="7">
        <v>33157</v>
      </c>
      <c r="B7575" s="191">
        <v>300.39001500000001</v>
      </c>
      <c r="C7575" s="191">
        <v>301.45001200000002</v>
      </c>
      <c r="D7575" s="191">
        <v>294.51001000000002</v>
      </c>
      <c r="E7575" s="191">
        <v>295.459991</v>
      </c>
      <c r="F7575" s="192">
        <v>295.459991</v>
      </c>
      <c r="G7575" s="191">
        <v>180060000</v>
      </c>
      <c r="H7575" s="194">
        <f t="shared" si="236"/>
        <v>-1.6412076812872767E-2</v>
      </c>
      <c r="I7575" s="193"/>
      <c r="J7575" s="197">
        <v>7573</v>
      </c>
      <c r="K7575" s="234"/>
      <c r="L7575" s="234"/>
      <c r="M7575" s="234"/>
      <c r="N7575" s="234"/>
      <c r="O7575" s="234"/>
      <c r="P7575" s="234"/>
      <c r="Q7575" s="7">
        <v>33157</v>
      </c>
      <c r="R7575" s="234">
        <v>0.238839</v>
      </c>
      <c r="S7575" s="234">
        <v>0.24888399999999999</v>
      </c>
      <c r="T7575" s="234">
        <v>0.22767899999999999</v>
      </c>
      <c r="U7575" s="234">
        <v>0.24776799999999999</v>
      </c>
      <c r="V7575" s="192">
        <v>0.20186499999999999</v>
      </c>
      <c r="W7575" s="234">
        <v>205979200</v>
      </c>
      <c r="X7575" s="194">
        <f t="shared" si="237"/>
        <v>4.7169713443861089E-2</v>
      </c>
      <c r="Y7575" s="193"/>
      <c r="Z7575" s="197">
        <v>7573</v>
      </c>
    </row>
    <row r="7576" spans="1:26" ht="14.4" x14ac:dyDescent="0.3">
      <c r="A7576" s="7">
        <v>33156</v>
      </c>
      <c r="B7576" s="191">
        <v>305.08999599999999</v>
      </c>
      <c r="C7576" s="191">
        <v>306.42999300000002</v>
      </c>
      <c r="D7576" s="191">
        <v>299.209991</v>
      </c>
      <c r="E7576" s="191">
        <v>300.39001500000001</v>
      </c>
      <c r="F7576" s="192">
        <v>300.39001500000001</v>
      </c>
      <c r="G7576" s="191">
        <v>169190000</v>
      </c>
      <c r="H7576" s="194">
        <f t="shared" si="236"/>
        <v>-1.5437531653145894E-2</v>
      </c>
      <c r="I7576" s="193"/>
      <c r="J7576" s="197">
        <v>7574</v>
      </c>
      <c r="K7576" s="234"/>
      <c r="L7576" s="234"/>
      <c r="M7576" s="234"/>
      <c r="N7576" s="234"/>
      <c r="O7576" s="234"/>
      <c r="P7576" s="234"/>
      <c r="Q7576" s="7">
        <v>33156</v>
      </c>
      <c r="R7576" s="234">
        <v>0.24330399999999999</v>
      </c>
      <c r="S7576" s="234">
        <v>0.25</v>
      </c>
      <c r="T7576" s="234">
        <v>0.23214299999999999</v>
      </c>
      <c r="U7576" s="234">
        <v>0.23660700000000001</v>
      </c>
      <c r="V7576" s="192">
        <v>0.192772</v>
      </c>
      <c r="W7576" s="234">
        <v>147907200</v>
      </c>
      <c r="X7576" s="194">
        <f t="shared" si="237"/>
        <v>-5.3573181987785025E-2</v>
      </c>
      <c r="Y7576" s="193"/>
      <c r="Z7576" s="197">
        <v>7574</v>
      </c>
    </row>
    <row r="7577" spans="1:26" ht="14.4" x14ac:dyDescent="0.3">
      <c r="A7577" s="7">
        <v>33155</v>
      </c>
      <c r="B7577" s="191">
        <v>313.459991</v>
      </c>
      <c r="C7577" s="191">
        <v>313.459991</v>
      </c>
      <c r="D7577" s="191">
        <v>305.08999599999999</v>
      </c>
      <c r="E7577" s="191">
        <v>305.10000600000001</v>
      </c>
      <c r="F7577" s="192">
        <v>305.10000600000001</v>
      </c>
      <c r="G7577" s="191">
        <v>145610000</v>
      </c>
      <c r="H7577" s="194">
        <f t="shared" si="236"/>
        <v>-2.6732182933348128E-2</v>
      </c>
      <c r="I7577" s="193"/>
      <c r="J7577" s="197">
        <v>7575</v>
      </c>
      <c r="K7577" s="234"/>
      <c r="L7577" s="234"/>
      <c r="M7577" s="234"/>
      <c r="N7577" s="234"/>
      <c r="O7577" s="234"/>
      <c r="P7577" s="234"/>
      <c r="Q7577" s="7">
        <v>33155</v>
      </c>
      <c r="R7577" s="234">
        <v>0.25446400000000002</v>
      </c>
      <c r="S7577" s="234">
        <v>0.25892900000000002</v>
      </c>
      <c r="T7577" s="234">
        <v>0.24776799999999999</v>
      </c>
      <c r="U7577" s="234">
        <v>0.25</v>
      </c>
      <c r="V7577" s="192">
        <v>0.203684</v>
      </c>
      <c r="W7577" s="234">
        <v>120579200</v>
      </c>
      <c r="X7577" s="194">
        <f t="shared" si="237"/>
        <v>-3.8627824872090155E-2</v>
      </c>
      <c r="Y7577" s="193"/>
      <c r="Z7577" s="197">
        <v>7575</v>
      </c>
    </row>
    <row r="7578" spans="1:26" ht="14.4" x14ac:dyDescent="0.3">
      <c r="A7578" s="7">
        <v>33154</v>
      </c>
      <c r="B7578" s="191">
        <v>311.5</v>
      </c>
      <c r="C7578" s="191">
        <v>315.02999899999998</v>
      </c>
      <c r="D7578" s="191">
        <v>311.5</v>
      </c>
      <c r="E7578" s="191">
        <v>313.48001099999999</v>
      </c>
      <c r="F7578" s="192">
        <v>313.48001099999999</v>
      </c>
      <c r="G7578" s="191">
        <v>99470000</v>
      </c>
      <c r="H7578" s="194">
        <f t="shared" si="236"/>
        <v>6.3563756019261331E-3</v>
      </c>
      <c r="I7578" s="193"/>
      <c r="J7578" s="197">
        <v>7576</v>
      </c>
      <c r="K7578" s="234"/>
      <c r="L7578" s="234"/>
      <c r="M7578" s="234"/>
      <c r="N7578" s="234"/>
      <c r="O7578" s="234"/>
      <c r="P7578" s="234"/>
      <c r="Q7578" s="7">
        <v>33154</v>
      </c>
      <c r="R7578" s="234">
        <v>0.25669599999999998</v>
      </c>
      <c r="S7578" s="234">
        <v>0.26116099999999998</v>
      </c>
      <c r="T7578" s="234">
        <v>0.25223200000000001</v>
      </c>
      <c r="U7578" s="234">
        <v>0.26004500000000003</v>
      </c>
      <c r="V7578" s="192">
        <v>0.211868</v>
      </c>
      <c r="W7578" s="234">
        <v>61532800</v>
      </c>
      <c r="X7578" s="194">
        <f t="shared" si="237"/>
        <v>4.0179886490838736E-2</v>
      </c>
      <c r="Y7578" s="193"/>
      <c r="Z7578" s="197">
        <v>7576</v>
      </c>
    </row>
    <row r="7579" spans="1:26" ht="14.4" x14ac:dyDescent="0.3">
      <c r="A7579" s="7">
        <v>33151</v>
      </c>
      <c r="B7579" s="191">
        <v>312.69000199999999</v>
      </c>
      <c r="C7579" s="191">
        <v>314.790009</v>
      </c>
      <c r="D7579" s="191">
        <v>305.76001000000002</v>
      </c>
      <c r="E7579" s="191">
        <v>311.5</v>
      </c>
      <c r="F7579" s="192">
        <v>311.5</v>
      </c>
      <c r="G7579" s="191">
        <v>153380000</v>
      </c>
      <c r="H7579" s="194">
        <f t="shared" si="236"/>
        <v>-3.805692514594671E-3</v>
      </c>
      <c r="I7579" s="193"/>
      <c r="J7579" s="197">
        <v>7577</v>
      </c>
      <c r="K7579" s="234"/>
      <c r="L7579" s="234"/>
      <c r="M7579" s="234"/>
      <c r="N7579" s="234"/>
      <c r="O7579" s="234"/>
      <c r="P7579" s="234"/>
      <c r="Q7579" s="7">
        <v>33151</v>
      </c>
      <c r="R7579" s="234">
        <v>0.24107100000000001</v>
      </c>
      <c r="S7579" s="234">
        <v>0.25669599999999998</v>
      </c>
      <c r="T7579" s="234">
        <v>0.24107100000000001</v>
      </c>
      <c r="U7579" s="234">
        <v>0.25</v>
      </c>
      <c r="V7579" s="192">
        <v>0.203684</v>
      </c>
      <c r="W7579" s="234">
        <v>99489600</v>
      </c>
      <c r="X7579" s="194">
        <f t="shared" si="237"/>
        <v>0</v>
      </c>
      <c r="Y7579" s="193"/>
      <c r="Z7579" s="197">
        <v>7577</v>
      </c>
    </row>
    <row r="7580" spans="1:26" ht="14.4" x14ac:dyDescent="0.3">
      <c r="A7580" s="7">
        <v>33150</v>
      </c>
      <c r="B7580" s="191">
        <v>311.39999399999999</v>
      </c>
      <c r="C7580" s="191">
        <v>313.39999399999999</v>
      </c>
      <c r="D7580" s="191">
        <v>308.58999599999999</v>
      </c>
      <c r="E7580" s="191">
        <v>312.69000199999999</v>
      </c>
      <c r="F7580" s="192">
        <v>312.69000199999999</v>
      </c>
      <c r="G7580" s="191">
        <v>145410000</v>
      </c>
      <c r="H7580" s="194">
        <f t="shared" si="236"/>
        <v>4.1426076584959734E-3</v>
      </c>
      <c r="I7580" s="193"/>
      <c r="J7580" s="197">
        <v>7578</v>
      </c>
      <c r="K7580" s="234"/>
      <c r="L7580" s="234"/>
      <c r="M7580" s="234"/>
      <c r="N7580" s="234"/>
      <c r="O7580" s="234"/>
      <c r="P7580" s="234"/>
      <c r="Q7580" s="7">
        <v>33150</v>
      </c>
      <c r="R7580" s="234">
        <v>0.238839</v>
      </c>
      <c r="S7580" s="234">
        <v>0.25</v>
      </c>
      <c r="T7580" s="234">
        <v>0.234375</v>
      </c>
      <c r="U7580" s="234">
        <v>0.25</v>
      </c>
      <c r="V7580" s="192">
        <v>0.203684</v>
      </c>
      <c r="W7580" s="234">
        <v>213494400</v>
      </c>
      <c r="X7580" s="194">
        <f t="shared" si="237"/>
        <v>3.7034774196833167E-2</v>
      </c>
      <c r="Y7580" s="193"/>
      <c r="Z7580" s="197">
        <v>7578</v>
      </c>
    </row>
    <row r="7581" spans="1:26" ht="14.4" x14ac:dyDescent="0.3">
      <c r="A7581" s="7">
        <v>33149</v>
      </c>
      <c r="B7581" s="191">
        <v>315.209991</v>
      </c>
      <c r="C7581" s="191">
        <v>316.26001000000002</v>
      </c>
      <c r="D7581" s="191">
        <v>310.70001200000002</v>
      </c>
      <c r="E7581" s="191">
        <v>311.39999399999999</v>
      </c>
      <c r="F7581" s="192">
        <v>311.39999399999999</v>
      </c>
      <c r="G7581" s="191">
        <v>135490000</v>
      </c>
      <c r="H7581" s="194">
        <f t="shared" si="236"/>
        <v>-1.2087170802907735E-2</v>
      </c>
      <c r="I7581" s="193"/>
      <c r="J7581" s="197">
        <v>7579</v>
      </c>
      <c r="K7581" s="234"/>
      <c r="L7581" s="234"/>
      <c r="M7581" s="234"/>
      <c r="N7581" s="234"/>
      <c r="O7581" s="234"/>
      <c r="P7581" s="234"/>
      <c r="Q7581" s="7">
        <v>33149</v>
      </c>
      <c r="R7581" s="234">
        <v>0.265625</v>
      </c>
      <c r="S7581" s="234">
        <v>0.265625</v>
      </c>
      <c r="T7581" s="234">
        <v>0.238839</v>
      </c>
      <c r="U7581" s="234">
        <v>0.24107100000000001</v>
      </c>
      <c r="V7581" s="192">
        <v>0.19641</v>
      </c>
      <c r="W7581" s="234">
        <v>268240000</v>
      </c>
      <c r="X7581" s="194">
        <f t="shared" si="237"/>
        <v>-8.8605832811303686E-2</v>
      </c>
      <c r="Y7581" s="193"/>
      <c r="Z7581" s="197">
        <v>7579</v>
      </c>
    </row>
    <row r="7582" spans="1:26" ht="14.4" x14ac:dyDescent="0.3">
      <c r="A7582" s="7">
        <v>33148</v>
      </c>
      <c r="B7582" s="191">
        <v>314.94000199999999</v>
      </c>
      <c r="C7582" s="191">
        <v>319.69000199999999</v>
      </c>
      <c r="D7582" s="191">
        <v>314.94000199999999</v>
      </c>
      <c r="E7582" s="191">
        <v>315.209991</v>
      </c>
      <c r="F7582" s="192">
        <v>315.209991</v>
      </c>
      <c r="G7582" s="191">
        <v>188360000</v>
      </c>
      <c r="H7582" s="194">
        <f t="shared" si="236"/>
        <v>8.57271220821322E-4</v>
      </c>
      <c r="I7582" s="193"/>
      <c r="J7582" s="197">
        <v>7580</v>
      </c>
      <c r="K7582" s="234"/>
      <c r="L7582" s="234"/>
      <c r="M7582" s="234"/>
      <c r="N7582" s="234"/>
      <c r="O7582" s="234"/>
      <c r="P7582" s="234"/>
      <c r="Q7582" s="7">
        <v>33148</v>
      </c>
      <c r="R7582" s="234">
        <v>0.27678599999999998</v>
      </c>
      <c r="S7582" s="234">
        <v>0.28571400000000002</v>
      </c>
      <c r="T7582" s="234">
        <v>0.26339299999999999</v>
      </c>
      <c r="U7582" s="234">
        <v>0.26450899999999999</v>
      </c>
      <c r="V7582" s="192">
        <v>0.215505</v>
      </c>
      <c r="W7582" s="234">
        <v>270984000</v>
      </c>
      <c r="X7582" s="194">
        <f t="shared" si="237"/>
        <v>-2.8687970433136561E-2</v>
      </c>
      <c r="Y7582" s="193"/>
      <c r="Z7582" s="197">
        <v>7580</v>
      </c>
    </row>
    <row r="7583" spans="1:26" ht="14.4" x14ac:dyDescent="0.3">
      <c r="A7583" s="7">
        <v>33147</v>
      </c>
      <c r="B7583" s="191">
        <v>306.10000600000001</v>
      </c>
      <c r="C7583" s="191">
        <v>314.94000199999999</v>
      </c>
      <c r="D7583" s="191">
        <v>306.10000600000001</v>
      </c>
      <c r="E7583" s="191">
        <v>314.94000199999999</v>
      </c>
      <c r="F7583" s="192">
        <v>314.94000199999999</v>
      </c>
      <c r="G7583" s="191">
        <v>202210000</v>
      </c>
      <c r="H7583" s="194">
        <f t="shared" si="236"/>
        <v>2.9047588134523985E-2</v>
      </c>
      <c r="I7583" s="193"/>
      <c r="J7583" s="197">
        <v>7581</v>
      </c>
      <c r="K7583" s="234"/>
      <c r="L7583" s="234"/>
      <c r="M7583" s="234"/>
      <c r="N7583" s="234"/>
      <c r="O7583" s="234"/>
      <c r="P7583" s="234"/>
      <c r="Q7583" s="7">
        <v>33147</v>
      </c>
      <c r="R7583" s="234">
        <v>0.26339299999999999</v>
      </c>
      <c r="S7583" s="234">
        <v>0.27678599999999998</v>
      </c>
      <c r="T7583" s="234">
        <v>0.26116099999999998</v>
      </c>
      <c r="U7583" s="234">
        <v>0.27232099999999998</v>
      </c>
      <c r="V7583" s="192">
        <v>0.22187000000000001</v>
      </c>
      <c r="W7583" s="234">
        <v>155657600</v>
      </c>
      <c r="X7583" s="194">
        <f t="shared" si="237"/>
        <v>5.1725935968297027E-2</v>
      </c>
      <c r="Y7583" s="193"/>
      <c r="Z7583" s="197">
        <v>7581</v>
      </c>
    </row>
    <row r="7584" spans="1:26" ht="14.4" x14ac:dyDescent="0.3">
      <c r="A7584" s="7">
        <v>33144</v>
      </c>
      <c r="B7584" s="191">
        <v>300.97000100000002</v>
      </c>
      <c r="C7584" s="191">
        <v>306.04998799999998</v>
      </c>
      <c r="D7584" s="191">
        <v>295.98001099999999</v>
      </c>
      <c r="E7584" s="191">
        <v>306.04998799999998</v>
      </c>
      <c r="F7584" s="192">
        <v>306.04998799999998</v>
      </c>
      <c r="G7584" s="191">
        <v>201010000</v>
      </c>
      <c r="H7584" s="194">
        <f t="shared" si="236"/>
        <v>1.687871543051216E-2</v>
      </c>
      <c r="I7584" s="193"/>
      <c r="J7584" s="197">
        <v>7582</v>
      </c>
      <c r="K7584" s="234"/>
      <c r="L7584" s="234"/>
      <c r="M7584" s="234"/>
      <c r="N7584" s="234"/>
      <c r="O7584" s="234"/>
      <c r="P7584" s="234"/>
      <c r="Q7584" s="7">
        <v>33144</v>
      </c>
      <c r="R7584" s="234">
        <v>0.25446400000000002</v>
      </c>
      <c r="S7584" s="234">
        <v>0.25892900000000002</v>
      </c>
      <c r="T7584" s="234">
        <v>0.24330399999999999</v>
      </c>
      <c r="U7584" s="234">
        <v>0.25892900000000002</v>
      </c>
      <c r="V7584" s="192">
        <v>0.21095800000000001</v>
      </c>
      <c r="W7584" s="234">
        <v>176041600</v>
      </c>
      <c r="X7584" s="194">
        <f t="shared" si="237"/>
        <v>2.6544624652681547E-2</v>
      </c>
      <c r="Y7584" s="193"/>
      <c r="Z7584" s="197">
        <v>7582</v>
      </c>
    </row>
    <row r="7585" spans="1:26" ht="14.4" x14ac:dyDescent="0.3">
      <c r="A7585" s="7">
        <v>33143</v>
      </c>
      <c r="B7585" s="191">
        <v>305.05999800000001</v>
      </c>
      <c r="C7585" s="191">
        <v>307.47000100000002</v>
      </c>
      <c r="D7585" s="191">
        <v>299.10000600000001</v>
      </c>
      <c r="E7585" s="191">
        <v>300.97000100000002</v>
      </c>
      <c r="F7585" s="192">
        <v>300.97000100000002</v>
      </c>
      <c r="G7585" s="191">
        <v>182690000</v>
      </c>
      <c r="H7585" s="194">
        <f t="shared" si="236"/>
        <v>-1.340718883765279E-2</v>
      </c>
      <c r="I7585" s="193"/>
      <c r="J7585" s="197">
        <v>7583</v>
      </c>
      <c r="K7585" s="234"/>
      <c r="L7585" s="234"/>
      <c r="M7585" s="234"/>
      <c r="N7585" s="234"/>
      <c r="O7585" s="234"/>
      <c r="P7585" s="234"/>
      <c r="Q7585" s="7">
        <v>33143</v>
      </c>
      <c r="R7585" s="234">
        <v>0.26785700000000001</v>
      </c>
      <c r="S7585" s="234">
        <v>0.27232099999999998</v>
      </c>
      <c r="T7585" s="234">
        <v>0.25</v>
      </c>
      <c r="U7585" s="234">
        <v>0.25223200000000001</v>
      </c>
      <c r="V7585" s="192">
        <v>0.20550299999999999</v>
      </c>
      <c r="W7585" s="234">
        <v>142340800</v>
      </c>
      <c r="X7585" s="194">
        <f t="shared" si="237"/>
        <v>-5.0417255815243027E-2</v>
      </c>
      <c r="Y7585" s="193"/>
      <c r="Z7585" s="197">
        <v>7583</v>
      </c>
    </row>
    <row r="7586" spans="1:26" ht="14.4" x14ac:dyDescent="0.3">
      <c r="A7586" s="7">
        <v>33142</v>
      </c>
      <c r="B7586" s="191">
        <v>308.26001000000002</v>
      </c>
      <c r="C7586" s="191">
        <v>308.27999899999998</v>
      </c>
      <c r="D7586" s="191">
        <v>303.04998799999998</v>
      </c>
      <c r="E7586" s="191">
        <v>305.05999800000001</v>
      </c>
      <c r="F7586" s="192">
        <v>305.05999800000001</v>
      </c>
      <c r="G7586" s="191">
        <v>155570000</v>
      </c>
      <c r="H7586" s="194">
        <f t="shared" si="236"/>
        <v>-1.0380885928083941E-2</v>
      </c>
      <c r="I7586" s="193"/>
      <c r="J7586" s="197">
        <v>7584</v>
      </c>
      <c r="K7586" s="234"/>
      <c r="L7586" s="234"/>
      <c r="M7586" s="234"/>
      <c r="N7586" s="234"/>
      <c r="O7586" s="234"/>
      <c r="P7586" s="234"/>
      <c r="Q7586" s="7">
        <v>33142</v>
      </c>
      <c r="R7586" s="234">
        <v>0.26785700000000001</v>
      </c>
      <c r="S7586" s="234">
        <v>0.27232099999999998</v>
      </c>
      <c r="T7586" s="234">
        <v>0.265625</v>
      </c>
      <c r="U7586" s="234">
        <v>0.265625</v>
      </c>
      <c r="V7586" s="192">
        <v>0.216414</v>
      </c>
      <c r="W7586" s="234">
        <v>94136000</v>
      </c>
      <c r="X7586" s="194">
        <f t="shared" si="237"/>
        <v>-8.3351280512113882E-3</v>
      </c>
      <c r="Y7586" s="193"/>
      <c r="Z7586" s="197">
        <v>7584</v>
      </c>
    </row>
    <row r="7587" spans="1:26" ht="14.4" x14ac:dyDescent="0.3">
      <c r="A7587" s="7">
        <v>33141</v>
      </c>
      <c r="B7587" s="191">
        <v>305.459991</v>
      </c>
      <c r="C7587" s="191">
        <v>308.26998900000001</v>
      </c>
      <c r="D7587" s="191">
        <v>304.23001099999999</v>
      </c>
      <c r="E7587" s="191">
        <v>308.26001000000002</v>
      </c>
      <c r="F7587" s="192">
        <v>308.26001000000002</v>
      </c>
      <c r="G7587" s="191">
        <v>155940000</v>
      </c>
      <c r="H7587" s="194">
        <f t="shared" si="236"/>
        <v>1.2049030001628935E-2</v>
      </c>
      <c r="I7587" s="193"/>
      <c r="J7587" s="197">
        <v>7585</v>
      </c>
      <c r="K7587" s="234"/>
      <c r="L7587" s="234"/>
      <c r="M7587" s="234"/>
      <c r="N7587" s="234"/>
      <c r="O7587" s="234"/>
      <c r="P7587" s="234"/>
      <c r="Q7587" s="7">
        <v>33141</v>
      </c>
      <c r="R7587" s="234">
        <v>0.27232099999999998</v>
      </c>
      <c r="S7587" s="234">
        <v>0.27455400000000002</v>
      </c>
      <c r="T7587" s="234">
        <v>0.26116099999999998</v>
      </c>
      <c r="U7587" s="234">
        <v>0.26785700000000001</v>
      </c>
      <c r="V7587" s="192">
        <v>0.21823300000000001</v>
      </c>
      <c r="W7587" s="234">
        <v>157953600</v>
      </c>
      <c r="X7587" s="194">
        <f t="shared" si="237"/>
        <v>-8.2617211464614398E-3</v>
      </c>
      <c r="Y7587" s="193"/>
      <c r="Z7587" s="197">
        <v>7585</v>
      </c>
    </row>
    <row r="7588" spans="1:26" ht="14.4" x14ac:dyDescent="0.3">
      <c r="A7588" s="7">
        <v>33140</v>
      </c>
      <c r="B7588" s="191">
        <v>311.29998799999998</v>
      </c>
      <c r="C7588" s="191">
        <v>311.29998799999998</v>
      </c>
      <c r="D7588" s="191">
        <v>303.57998700000002</v>
      </c>
      <c r="E7588" s="191">
        <v>304.58999599999999</v>
      </c>
      <c r="F7588" s="192">
        <v>304.58999599999999</v>
      </c>
      <c r="G7588" s="191">
        <v>164070000</v>
      </c>
      <c r="H7588" s="194">
        <f t="shared" si="236"/>
        <v>-2.1617663011294971E-2</v>
      </c>
      <c r="I7588" s="193"/>
      <c r="J7588" s="197">
        <v>7586</v>
      </c>
      <c r="K7588" s="234"/>
      <c r="L7588" s="234"/>
      <c r="M7588" s="234"/>
      <c r="N7588" s="234"/>
      <c r="O7588" s="234"/>
      <c r="P7588" s="234"/>
      <c r="Q7588" s="7">
        <v>33140</v>
      </c>
      <c r="R7588" s="234">
        <v>0.28125</v>
      </c>
      <c r="S7588" s="234">
        <v>0.28125</v>
      </c>
      <c r="T7588" s="234">
        <v>0.265625</v>
      </c>
      <c r="U7588" s="234">
        <v>0.27008900000000002</v>
      </c>
      <c r="V7588" s="192">
        <v>0.220051</v>
      </c>
      <c r="W7588" s="234">
        <v>138499200</v>
      </c>
      <c r="X7588" s="194">
        <f t="shared" si="237"/>
        <v>-3.9682470411618855E-2</v>
      </c>
      <c r="Y7588" s="193"/>
      <c r="Z7588" s="197">
        <v>7586</v>
      </c>
    </row>
    <row r="7589" spans="1:26" ht="14.4" x14ac:dyDescent="0.3">
      <c r="A7589" s="7">
        <v>33137</v>
      </c>
      <c r="B7589" s="191">
        <v>311.52999899999998</v>
      </c>
      <c r="C7589" s="191">
        <v>312.17001299999998</v>
      </c>
      <c r="D7589" s="191">
        <v>307.98001099999999</v>
      </c>
      <c r="E7589" s="191">
        <v>311.32000699999998</v>
      </c>
      <c r="F7589" s="192">
        <v>311.32000699999998</v>
      </c>
      <c r="G7589" s="191">
        <v>201050000</v>
      </c>
      <c r="H7589" s="194">
        <f t="shared" si="236"/>
        <v>-5.1368946432975087E-4</v>
      </c>
      <c r="I7589" s="193"/>
      <c r="J7589" s="197">
        <v>7587</v>
      </c>
      <c r="K7589" s="234"/>
      <c r="L7589" s="234"/>
      <c r="M7589" s="234"/>
      <c r="N7589" s="234"/>
      <c r="O7589" s="234"/>
      <c r="P7589" s="234"/>
      <c r="Q7589" s="7">
        <v>33137</v>
      </c>
      <c r="R7589" s="234">
        <v>0.28571400000000002</v>
      </c>
      <c r="S7589" s="234">
        <v>0.29017900000000002</v>
      </c>
      <c r="T7589" s="234">
        <v>0.27678599999999998</v>
      </c>
      <c r="U7589" s="234">
        <v>0.28125</v>
      </c>
      <c r="V7589" s="192">
        <v>0.22914399999999999</v>
      </c>
      <c r="W7589" s="234">
        <v>153865600</v>
      </c>
      <c r="X7589" s="194">
        <f t="shared" si="237"/>
        <v>-3.9555930346789094E-3</v>
      </c>
      <c r="Y7589" s="193"/>
      <c r="Z7589" s="197">
        <v>7587</v>
      </c>
    </row>
    <row r="7590" spans="1:26" ht="14.4" x14ac:dyDescent="0.3">
      <c r="A7590" s="7">
        <v>33136</v>
      </c>
      <c r="B7590" s="191">
        <v>316.60000600000001</v>
      </c>
      <c r="C7590" s="191">
        <v>316.60000600000001</v>
      </c>
      <c r="D7590" s="191">
        <v>310.54998799999998</v>
      </c>
      <c r="E7590" s="191">
        <v>311.48001099999999</v>
      </c>
      <c r="F7590" s="192">
        <v>311.48001099999999</v>
      </c>
      <c r="G7590" s="191">
        <v>145100000</v>
      </c>
      <c r="H7590" s="194">
        <f t="shared" si="236"/>
        <v>-1.6171809548228552E-2</v>
      </c>
      <c r="I7590" s="193"/>
      <c r="J7590" s="197">
        <v>7588</v>
      </c>
      <c r="K7590" s="234"/>
      <c r="L7590" s="234"/>
      <c r="M7590" s="234"/>
      <c r="N7590" s="234"/>
      <c r="O7590" s="234"/>
      <c r="P7590" s="234"/>
      <c r="Q7590" s="7">
        <v>33136</v>
      </c>
      <c r="R7590" s="234">
        <v>0.28794599999999998</v>
      </c>
      <c r="S7590" s="234">
        <v>0.28794599999999998</v>
      </c>
      <c r="T7590" s="234">
        <v>0.27901799999999999</v>
      </c>
      <c r="U7590" s="234">
        <v>0.28236600000000001</v>
      </c>
      <c r="V7590" s="192">
        <v>0.23005400000000001</v>
      </c>
      <c r="W7590" s="234">
        <v>100934400</v>
      </c>
      <c r="X7590" s="194">
        <f t="shared" si="237"/>
        <v>-2.6922540066576638E-2</v>
      </c>
      <c r="Y7590" s="193"/>
      <c r="Z7590" s="197">
        <v>7588</v>
      </c>
    </row>
    <row r="7591" spans="1:26" ht="14.4" x14ac:dyDescent="0.3">
      <c r="A7591" s="7">
        <v>33135</v>
      </c>
      <c r="B7591" s="191">
        <v>318.60000600000001</v>
      </c>
      <c r="C7591" s="191">
        <v>319.35000600000001</v>
      </c>
      <c r="D7591" s="191">
        <v>316.25</v>
      </c>
      <c r="E7591" s="191">
        <v>316.60000600000001</v>
      </c>
      <c r="F7591" s="192">
        <v>316.60000600000001</v>
      </c>
      <c r="G7591" s="191">
        <v>147530000</v>
      </c>
      <c r="H7591" s="194">
        <f t="shared" si="236"/>
        <v>-6.2774637863628911E-3</v>
      </c>
      <c r="I7591" s="193"/>
      <c r="J7591" s="197">
        <v>7589</v>
      </c>
      <c r="K7591" s="234"/>
      <c r="L7591" s="234"/>
      <c r="M7591" s="234"/>
      <c r="N7591" s="234"/>
      <c r="O7591" s="234"/>
      <c r="P7591" s="234"/>
      <c r="Q7591" s="7">
        <v>33135</v>
      </c>
      <c r="R7591" s="234">
        <v>0.296875</v>
      </c>
      <c r="S7591" s="234">
        <v>0.30133900000000002</v>
      </c>
      <c r="T7591" s="234">
        <v>0.28571400000000002</v>
      </c>
      <c r="U7591" s="234">
        <v>0.29017900000000002</v>
      </c>
      <c r="V7591" s="192">
        <v>0.23641899999999999</v>
      </c>
      <c r="W7591" s="234">
        <v>182459200</v>
      </c>
      <c r="X7591" s="194">
        <f t="shared" si="237"/>
        <v>-2.6216719388427612E-2</v>
      </c>
      <c r="Y7591" s="193"/>
      <c r="Z7591" s="197">
        <v>7589</v>
      </c>
    </row>
    <row r="7592" spans="1:26" ht="14.4" x14ac:dyDescent="0.3">
      <c r="A7592" s="7">
        <v>33134</v>
      </c>
      <c r="B7592" s="191">
        <v>317.76998900000001</v>
      </c>
      <c r="C7592" s="191">
        <v>318.85000600000001</v>
      </c>
      <c r="D7592" s="191">
        <v>314.26998900000001</v>
      </c>
      <c r="E7592" s="191">
        <v>318.60000600000001</v>
      </c>
      <c r="F7592" s="192">
        <v>318.60000600000001</v>
      </c>
      <c r="G7592" s="191">
        <v>141130000</v>
      </c>
      <c r="H7592" s="194">
        <f t="shared" si="236"/>
        <v>2.6120056290148846E-3</v>
      </c>
      <c r="I7592" s="193"/>
      <c r="J7592" s="197">
        <v>7590</v>
      </c>
      <c r="K7592" s="234"/>
      <c r="L7592" s="234"/>
      <c r="M7592" s="234"/>
      <c r="N7592" s="234"/>
      <c r="O7592" s="234"/>
      <c r="P7592" s="234"/>
      <c r="Q7592" s="7">
        <v>33134</v>
      </c>
      <c r="R7592" s="234">
        <v>0.30133900000000002</v>
      </c>
      <c r="S7592" s="234">
        <v>0.30133900000000002</v>
      </c>
      <c r="T7592" s="234">
        <v>0.29464299999999999</v>
      </c>
      <c r="U7592" s="234">
        <v>0.29799100000000001</v>
      </c>
      <c r="V7592" s="192">
        <v>0.242784</v>
      </c>
      <c r="W7592" s="234">
        <v>124611200</v>
      </c>
      <c r="X7592" s="194">
        <f t="shared" si="237"/>
        <v>-1.1111473166281111E-2</v>
      </c>
      <c r="Y7592" s="193"/>
      <c r="Z7592" s="197">
        <v>7590</v>
      </c>
    </row>
    <row r="7593" spans="1:26" ht="14.4" x14ac:dyDescent="0.3">
      <c r="A7593" s="7">
        <v>33133</v>
      </c>
      <c r="B7593" s="191">
        <v>316.82998700000002</v>
      </c>
      <c r="C7593" s="191">
        <v>318.04998799999998</v>
      </c>
      <c r="D7593" s="191">
        <v>315.209991</v>
      </c>
      <c r="E7593" s="191">
        <v>317.76998900000001</v>
      </c>
      <c r="F7593" s="192">
        <v>317.76998900000001</v>
      </c>
      <c r="G7593" s="191">
        <v>110600000</v>
      </c>
      <c r="H7593" s="194">
        <f t="shared" si="236"/>
        <v>2.9668971958768304E-3</v>
      </c>
      <c r="I7593" s="193"/>
      <c r="J7593" s="197">
        <v>7591</v>
      </c>
      <c r="K7593" s="234"/>
      <c r="L7593" s="234"/>
      <c r="M7593" s="234"/>
      <c r="N7593" s="234"/>
      <c r="O7593" s="234"/>
      <c r="P7593" s="234"/>
      <c r="Q7593" s="7">
        <v>33133</v>
      </c>
      <c r="R7593" s="234">
        <v>0.30357099999999998</v>
      </c>
      <c r="S7593" s="234">
        <v>0.31473200000000001</v>
      </c>
      <c r="T7593" s="234">
        <v>0.29910700000000001</v>
      </c>
      <c r="U7593" s="234">
        <v>0.30133900000000002</v>
      </c>
      <c r="V7593" s="192">
        <v>0.24551200000000001</v>
      </c>
      <c r="W7593" s="234">
        <v>77672000</v>
      </c>
      <c r="X7593" s="194">
        <f t="shared" si="237"/>
        <v>-7.3545168215872142E-3</v>
      </c>
      <c r="Y7593" s="193"/>
      <c r="Z7593" s="197">
        <v>7591</v>
      </c>
    </row>
    <row r="7594" spans="1:26" ht="14.4" x14ac:dyDescent="0.3">
      <c r="A7594" s="7">
        <v>33130</v>
      </c>
      <c r="B7594" s="191">
        <v>318.64999399999999</v>
      </c>
      <c r="C7594" s="191">
        <v>318.64999399999999</v>
      </c>
      <c r="D7594" s="191">
        <v>314.76001000000002</v>
      </c>
      <c r="E7594" s="191">
        <v>316.82998700000002</v>
      </c>
      <c r="F7594" s="192">
        <v>316.82998700000002</v>
      </c>
      <c r="G7594" s="191">
        <v>133390000</v>
      </c>
      <c r="H7594" s="194">
        <f t="shared" si="236"/>
        <v>-5.7116178699817442E-3</v>
      </c>
      <c r="I7594" s="193"/>
      <c r="J7594" s="197">
        <v>7592</v>
      </c>
      <c r="K7594" s="234"/>
      <c r="L7594" s="234"/>
      <c r="M7594" s="234"/>
      <c r="N7594" s="234"/>
      <c r="O7594" s="234"/>
      <c r="P7594" s="234"/>
      <c r="Q7594" s="7">
        <v>33130</v>
      </c>
      <c r="R7594" s="234">
        <v>0.29910700000000001</v>
      </c>
      <c r="S7594" s="234">
        <v>0.30580400000000002</v>
      </c>
      <c r="T7594" s="234">
        <v>0.296875</v>
      </c>
      <c r="U7594" s="234">
        <v>0.30357099999999998</v>
      </c>
      <c r="V7594" s="192">
        <v>0.247331</v>
      </c>
      <c r="W7594" s="234">
        <v>113915200</v>
      </c>
      <c r="X7594" s="194">
        <f t="shared" si="237"/>
        <v>7.4090064844080424E-3</v>
      </c>
      <c r="Y7594" s="193"/>
      <c r="Z7594" s="197">
        <v>7592</v>
      </c>
    </row>
    <row r="7595" spans="1:26" ht="14.4" x14ac:dyDescent="0.3">
      <c r="A7595" s="7">
        <v>33129</v>
      </c>
      <c r="B7595" s="191">
        <v>322.51001000000002</v>
      </c>
      <c r="C7595" s="191">
        <v>322.51001000000002</v>
      </c>
      <c r="D7595" s="191">
        <v>318.01998900000001</v>
      </c>
      <c r="E7595" s="191">
        <v>318.64999399999999</v>
      </c>
      <c r="F7595" s="192">
        <v>318.64999399999999</v>
      </c>
      <c r="G7595" s="191">
        <v>123390000</v>
      </c>
      <c r="H7595" s="194">
        <f t="shared" si="236"/>
        <v>-1.2060565794800375E-2</v>
      </c>
      <c r="I7595" s="193"/>
      <c r="J7595" s="197">
        <v>7593</v>
      </c>
      <c r="K7595" s="234"/>
      <c r="L7595" s="234"/>
      <c r="M7595" s="234"/>
      <c r="N7595" s="234"/>
      <c r="O7595" s="234"/>
      <c r="P7595" s="234"/>
      <c r="Q7595" s="7">
        <v>33129</v>
      </c>
      <c r="R7595" s="234">
        <v>0.30803599999999998</v>
      </c>
      <c r="S7595" s="234">
        <v>0.31026799999999999</v>
      </c>
      <c r="T7595" s="234">
        <v>0.29464299999999999</v>
      </c>
      <c r="U7595" s="234">
        <v>0.30133900000000002</v>
      </c>
      <c r="V7595" s="192">
        <v>0.24551200000000001</v>
      </c>
      <c r="W7595" s="234">
        <v>97260800</v>
      </c>
      <c r="X7595" s="194">
        <f t="shared" si="237"/>
        <v>-7.3545168215872142E-3</v>
      </c>
      <c r="Y7595" s="193"/>
      <c r="Z7595" s="197">
        <v>7593</v>
      </c>
    </row>
    <row r="7596" spans="1:26" ht="14.4" x14ac:dyDescent="0.3">
      <c r="A7596" s="7">
        <v>33128</v>
      </c>
      <c r="B7596" s="191">
        <v>321.040009</v>
      </c>
      <c r="C7596" s="191">
        <v>322.54998799999998</v>
      </c>
      <c r="D7596" s="191">
        <v>319.60000600000001</v>
      </c>
      <c r="E7596" s="191">
        <v>322.540009</v>
      </c>
      <c r="F7596" s="192">
        <v>322.540009</v>
      </c>
      <c r="G7596" s="191">
        <v>129890000</v>
      </c>
      <c r="H7596" s="194">
        <f t="shared" si="236"/>
        <v>4.6723148453437779E-3</v>
      </c>
      <c r="I7596" s="193"/>
      <c r="J7596" s="197">
        <v>7594</v>
      </c>
      <c r="K7596" s="234"/>
      <c r="L7596" s="234"/>
      <c r="M7596" s="234"/>
      <c r="N7596" s="234"/>
      <c r="O7596" s="234"/>
      <c r="P7596" s="234"/>
      <c r="Q7596" s="7">
        <v>33128</v>
      </c>
      <c r="R7596" s="234">
        <v>0.30803599999999998</v>
      </c>
      <c r="S7596" s="234">
        <v>0.30803599999999998</v>
      </c>
      <c r="T7596" s="234">
        <v>0.29910700000000001</v>
      </c>
      <c r="U7596" s="234">
        <v>0.30357099999999998</v>
      </c>
      <c r="V7596" s="192">
        <v>0.247331</v>
      </c>
      <c r="W7596" s="234">
        <v>100408000</v>
      </c>
      <c r="X7596" s="194">
        <f t="shared" si="237"/>
        <v>0</v>
      </c>
      <c r="Y7596" s="193"/>
      <c r="Z7596" s="197">
        <v>7594</v>
      </c>
    </row>
    <row r="7597" spans="1:26" ht="14.4" x14ac:dyDescent="0.3">
      <c r="A7597" s="7">
        <v>33127</v>
      </c>
      <c r="B7597" s="191">
        <v>321.63000499999998</v>
      </c>
      <c r="C7597" s="191">
        <v>322.17999300000002</v>
      </c>
      <c r="D7597" s="191">
        <v>319.60000600000001</v>
      </c>
      <c r="E7597" s="191">
        <v>321.040009</v>
      </c>
      <c r="F7597" s="192">
        <v>321.040009</v>
      </c>
      <c r="G7597" s="191">
        <v>113220000</v>
      </c>
      <c r="H7597" s="194">
        <f t="shared" si="236"/>
        <v>-1.8343935292976946E-3</v>
      </c>
      <c r="I7597" s="193"/>
      <c r="J7597" s="197">
        <v>7595</v>
      </c>
      <c r="K7597" s="234"/>
      <c r="L7597" s="234"/>
      <c r="M7597" s="234"/>
      <c r="N7597" s="234"/>
      <c r="O7597" s="234"/>
      <c r="P7597" s="234"/>
      <c r="Q7597" s="7">
        <v>33127</v>
      </c>
      <c r="R7597" s="234">
        <v>0.32142900000000002</v>
      </c>
      <c r="S7597" s="234">
        <v>0.32254500000000003</v>
      </c>
      <c r="T7597" s="234">
        <v>0.30133900000000002</v>
      </c>
      <c r="U7597" s="234">
        <v>0.30357099999999998</v>
      </c>
      <c r="V7597" s="192">
        <v>0.247331</v>
      </c>
      <c r="W7597" s="234">
        <v>178270400</v>
      </c>
      <c r="X7597" s="194">
        <f t="shared" si="237"/>
        <v>-4.8950054025786227E-2</v>
      </c>
      <c r="Y7597" s="193"/>
      <c r="Z7597" s="197">
        <v>7595</v>
      </c>
    </row>
    <row r="7598" spans="1:26" ht="14.4" x14ac:dyDescent="0.3">
      <c r="A7598" s="7">
        <v>33126</v>
      </c>
      <c r="B7598" s="191">
        <v>323.42001299999998</v>
      </c>
      <c r="C7598" s="191">
        <v>326.52999899999998</v>
      </c>
      <c r="D7598" s="191">
        <v>320.30999800000001</v>
      </c>
      <c r="E7598" s="191">
        <v>321.63000499999998</v>
      </c>
      <c r="F7598" s="192">
        <v>321.63000499999998</v>
      </c>
      <c r="G7598" s="191">
        <v>119730000</v>
      </c>
      <c r="H7598" s="194">
        <f t="shared" si="236"/>
        <v>-5.4730644181768592E-3</v>
      </c>
      <c r="I7598" s="193"/>
      <c r="J7598" s="197">
        <v>7596</v>
      </c>
      <c r="K7598" s="234"/>
      <c r="L7598" s="234"/>
      <c r="M7598" s="234"/>
      <c r="N7598" s="234"/>
      <c r="O7598" s="234"/>
      <c r="P7598" s="234"/>
      <c r="Q7598" s="7">
        <v>33126</v>
      </c>
      <c r="R7598" s="234">
        <v>0.33035700000000001</v>
      </c>
      <c r="S7598" s="234">
        <v>0.33035700000000001</v>
      </c>
      <c r="T7598" s="234">
        <v>0.31919599999999998</v>
      </c>
      <c r="U7598" s="234">
        <v>0.31919599999999998</v>
      </c>
      <c r="V7598" s="192">
        <v>0.26006099999999999</v>
      </c>
      <c r="W7598" s="234">
        <v>75980800</v>
      </c>
      <c r="X7598" s="194">
        <f t="shared" si="237"/>
        <v>-1.7180195535265487E-2</v>
      </c>
      <c r="Y7598" s="193"/>
      <c r="Z7598" s="197">
        <v>7596</v>
      </c>
    </row>
    <row r="7599" spans="1:26" ht="14.4" x14ac:dyDescent="0.3">
      <c r="A7599" s="7">
        <v>33123</v>
      </c>
      <c r="B7599" s="191">
        <v>320.459991</v>
      </c>
      <c r="C7599" s="191">
        <v>324.17999300000002</v>
      </c>
      <c r="D7599" s="191">
        <v>319.709991</v>
      </c>
      <c r="E7599" s="191">
        <v>323.39999399999999</v>
      </c>
      <c r="F7599" s="192">
        <v>323.39999399999999</v>
      </c>
      <c r="G7599" s="191">
        <v>123800000</v>
      </c>
      <c r="H7599" s="194">
        <f t="shared" si="236"/>
        <v>9.1743215458056672E-3</v>
      </c>
      <c r="I7599" s="193"/>
      <c r="J7599" s="197">
        <v>7597</v>
      </c>
      <c r="K7599" s="234"/>
      <c r="L7599" s="234"/>
      <c r="M7599" s="234"/>
      <c r="N7599" s="234"/>
      <c r="O7599" s="234"/>
      <c r="P7599" s="234"/>
      <c r="Q7599" s="7">
        <v>33123</v>
      </c>
      <c r="R7599" s="234">
        <v>0.31696400000000002</v>
      </c>
      <c r="S7599" s="234">
        <v>0.328125</v>
      </c>
      <c r="T7599" s="234">
        <v>0.31361600000000001</v>
      </c>
      <c r="U7599" s="234">
        <v>0.32477699999999998</v>
      </c>
      <c r="V7599" s="192">
        <v>0.26460699999999998</v>
      </c>
      <c r="W7599" s="234">
        <v>58172800</v>
      </c>
      <c r="X7599" s="194">
        <f t="shared" si="237"/>
        <v>1.7480514187056092E-2</v>
      </c>
      <c r="Y7599" s="193"/>
      <c r="Z7599" s="197">
        <v>7597</v>
      </c>
    </row>
    <row r="7600" spans="1:26" ht="14.4" x14ac:dyDescent="0.3">
      <c r="A7600" s="7">
        <v>33122</v>
      </c>
      <c r="B7600" s="191">
        <v>324.39001500000001</v>
      </c>
      <c r="C7600" s="191">
        <v>324.39001500000001</v>
      </c>
      <c r="D7600" s="191">
        <v>319.36999500000002</v>
      </c>
      <c r="E7600" s="191">
        <v>320.459991</v>
      </c>
      <c r="F7600" s="192">
        <v>320.459991</v>
      </c>
      <c r="G7600" s="191">
        <v>125620000</v>
      </c>
      <c r="H7600" s="194">
        <f t="shared" si="236"/>
        <v>-1.2115120127849814E-2</v>
      </c>
      <c r="I7600" s="193"/>
      <c r="J7600" s="197">
        <v>7598</v>
      </c>
      <c r="K7600" s="234"/>
      <c r="L7600" s="234"/>
      <c r="M7600" s="234"/>
      <c r="N7600" s="234"/>
      <c r="O7600" s="234"/>
      <c r="P7600" s="234"/>
      <c r="Q7600" s="7">
        <v>33122</v>
      </c>
      <c r="R7600" s="234">
        <v>0.31696400000000002</v>
      </c>
      <c r="S7600" s="234">
        <v>0.32142900000000002</v>
      </c>
      <c r="T7600" s="234">
        <v>0.31473200000000001</v>
      </c>
      <c r="U7600" s="234">
        <v>0.31919599999999998</v>
      </c>
      <c r="V7600" s="192">
        <v>0.26006099999999999</v>
      </c>
      <c r="W7600" s="234">
        <v>87628800</v>
      </c>
      <c r="X7600" s="194">
        <f t="shared" si="237"/>
        <v>-6.9421373993332281E-3</v>
      </c>
      <c r="Y7600" s="193"/>
      <c r="Z7600" s="197">
        <v>7598</v>
      </c>
    </row>
    <row r="7601" spans="1:26" ht="14.4" x14ac:dyDescent="0.3">
      <c r="A7601" s="7">
        <v>33121</v>
      </c>
      <c r="B7601" s="191">
        <v>323.08999599999999</v>
      </c>
      <c r="C7601" s="191">
        <v>324.51998900000001</v>
      </c>
      <c r="D7601" s="191">
        <v>320.98998999999998</v>
      </c>
      <c r="E7601" s="191">
        <v>324.39001500000001</v>
      </c>
      <c r="F7601" s="192">
        <v>324.39001500000001</v>
      </c>
      <c r="G7601" s="191">
        <v>120610000</v>
      </c>
      <c r="H7601" s="194">
        <f t="shared" si="236"/>
        <v>4.0237055188797003E-3</v>
      </c>
      <c r="I7601" s="193"/>
      <c r="J7601" s="197">
        <v>7599</v>
      </c>
      <c r="K7601" s="234"/>
      <c r="L7601" s="234"/>
      <c r="M7601" s="234"/>
      <c r="N7601" s="234"/>
      <c r="O7601" s="234"/>
      <c r="P7601" s="234"/>
      <c r="Q7601" s="7">
        <v>33121</v>
      </c>
      <c r="R7601" s="234">
        <v>0.33258900000000002</v>
      </c>
      <c r="S7601" s="234">
        <v>0.33258900000000002</v>
      </c>
      <c r="T7601" s="234">
        <v>0.31919599999999998</v>
      </c>
      <c r="U7601" s="234">
        <v>0.32142900000000002</v>
      </c>
      <c r="V7601" s="192">
        <v>0.26187899999999997</v>
      </c>
      <c r="W7601" s="234">
        <v>64052800</v>
      </c>
      <c r="X7601" s="194">
        <f t="shared" si="237"/>
        <v>-2.7029135736418672E-2</v>
      </c>
      <c r="Y7601" s="193"/>
      <c r="Z7601" s="197">
        <v>7599</v>
      </c>
    </row>
    <row r="7602" spans="1:26" ht="14.4" x14ac:dyDescent="0.3">
      <c r="A7602" s="7">
        <v>33120</v>
      </c>
      <c r="B7602" s="191">
        <v>322.55999800000001</v>
      </c>
      <c r="C7602" s="191">
        <v>323.08999599999999</v>
      </c>
      <c r="D7602" s="191">
        <v>319.10998499999999</v>
      </c>
      <c r="E7602" s="191">
        <v>323.08999599999999</v>
      </c>
      <c r="F7602" s="192">
        <v>323.08999599999999</v>
      </c>
      <c r="G7602" s="191">
        <v>92940000</v>
      </c>
      <c r="H7602" s="194">
        <f t="shared" si="236"/>
        <v>1.64309896852113E-3</v>
      </c>
      <c r="I7602" s="193"/>
      <c r="J7602" s="197">
        <v>7600</v>
      </c>
      <c r="K7602" s="234"/>
      <c r="L7602" s="234"/>
      <c r="M7602" s="234"/>
      <c r="N7602" s="234"/>
      <c r="O7602" s="234"/>
      <c r="P7602" s="234"/>
      <c r="Q7602" s="7">
        <v>33120</v>
      </c>
      <c r="R7602" s="234">
        <v>0.32589299999999999</v>
      </c>
      <c r="S7602" s="234">
        <v>0.33482099999999998</v>
      </c>
      <c r="T7602" s="234">
        <v>0.32589299999999999</v>
      </c>
      <c r="U7602" s="234">
        <v>0.33035700000000001</v>
      </c>
      <c r="V7602" s="192">
        <v>0.269154</v>
      </c>
      <c r="W7602" s="234">
        <v>82745600</v>
      </c>
      <c r="X7602" s="194">
        <f t="shared" si="237"/>
        <v>0</v>
      </c>
      <c r="Y7602" s="193"/>
      <c r="Z7602" s="197">
        <v>7600</v>
      </c>
    </row>
    <row r="7603" spans="1:26" ht="14.4" x14ac:dyDescent="0.3">
      <c r="A7603" s="7">
        <v>33116</v>
      </c>
      <c r="B7603" s="191">
        <v>318.709991</v>
      </c>
      <c r="C7603" s="191">
        <v>322.57000699999998</v>
      </c>
      <c r="D7603" s="191">
        <v>316.58999599999999</v>
      </c>
      <c r="E7603" s="191">
        <v>322.55999800000001</v>
      </c>
      <c r="F7603" s="192">
        <v>322.55999800000001</v>
      </c>
      <c r="G7603" s="191">
        <v>96480000</v>
      </c>
      <c r="H7603" s="194">
        <f t="shared" si="236"/>
        <v>1.2079969592167587E-2</v>
      </c>
      <c r="I7603" s="193"/>
      <c r="J7603" s="197">
        <v>7601</v>
      </c>
      <c r="K7603" s="234"/>
      <c r="L7603" s="234"/>
      <c r="M7603" s="234"/>
      <c r="N7603" s="234"/>
      <c r="O7603" s="234"/>
      <c r="P7603" s="234"/>
      <c r="Q7603" s="7">
        <v>33116</v>
      </c>
      <c r="R7603" s="234">
        <v>0.32142900000000002</v>
      </c>
      <c r="S7603" s="234">
        <v>0.33258900000000002</v>
      </c>
      <c r="T7603" s="234">
        <v>0.32142900000000002</v>
      </c>
      <c r="U7603" s="234">
        <v>0.33035700000000001</v>
      </c>
      <c r="V7603" s="192">
        <v>0.269154</v>
      </c>
      <c r="W7603" s="234">
        <v>99456000</v>
      </c>
      <c r="X7603" s="194">
        <f t="shared" si="237"/>
        <v>2.069033515612563E-2</v>
      </c>
      <c r="Y7603" s="193"/>
      <c r="Z7603" s="197">
        <v>7601</v>
      </c>
    </row>
    <row r="7604" spans="1:26" ht="14.4" x14ac:dyDescent="0.3">
      <c r="A7604" s="7">
        <v>33115</v>
      </c>
      <c r="B7604" s="191">
        <v>324.19000199999999</v>
      </c>
      <c r="C7604" s="191">
        <v>324.57000699999998</v>
      </c>
      <c r="D7604" s="191">
        <v>317.82000699999998</v>
      </c>
      <c r="E7604" s="191">
        <v>318.709991</v>
      </c>
      <c r="F7604" s="192">
        <v>318.709991</v>
      </c>
      <c r="G7604" s="191">
        <v>120890000</v>
      </c>
      <c r="H7604" s="194">
        <f t="shared" si="236"/>
        <v>-1.6903701428768896E-2</v>
      </c>
      <c r="I7604" s="193"/>
      <c r="J7604" s="197">
        <v>7602</v>
      </c>
      <c r="K7604" s="234"/>
      <c r="L7604" s="234"/>
      <c r="M7604" s="234"/>
      <c r="N7604" s="234"/>
      <c r="O7604" s="234"/>
      <c r="P7604" s="234"/>
      <c r="Q7604" s="7">
        <v>33115</v>
      </c>
      <c r="R7604" s="234">
        <v>0.33258900000000002</v>
      </c>
      <c r="S7604" s="234">
        <v>0.33482099999999998</v>
      </c>
      <c r="T7604" s="234">
        <v>0.32142900000000002</v>
      </c>
      <c r="U7604" s="234">
        <v>0.32366099999999998</v>
      </c>
      <c r="V7604" s="192">
        <v>0.26369799999999999</v>
      </c>
      <c r="W7604" s="234">
        <v>122595200</v>
      </c>
      <c r="X7604" s="194">
        <f t="shared" si="237"/>
        <v>-2.6847693312617976E-2</v>
      </c>
      <c r="Y7604" s="193"/>
      <c r="Z7604" s="197">
        <v>7602</v>
      </c>
    </row>
    <row r="7605" spans="1:26" ht="14.4" x14ac:dyDescent="0.3">
      <c r="A7605" s="7">
        <v>33114</v>
      </c>
      <c r="B7605" s="191">
        <v>321.33999599999999</v>
      </c>
      <c r="C7605" s="191">
        <v>325.82998700000002</v>
      </c>
      <c r="D7605" s="191">
        <v>320.86999500000002</v>
      </c>
      <c r="E7605" s="191">
        <v>324.19000199999999</v>
      </c>
      <c r="F7605" s="192">
        <v>324.19000199999999</v>
      </c>
      <c r="G7605" s="191">
        <v>134240000</v>
      </c>
      <c r="H7605" s="194">
        <f t="shared" si="236"/>
        <v>8.8691293815787806E-3</v>
      </c>
      <c r="I7605" s="193"/>
      <c r="J7605" s="197">
        <v>7603</v>
      </c>
      <c r="K7605" s="234"/>
      <c r="L7605" s="234"/>
      <c r="M7605" s="234"/>
      <c r="N7605" s="234"/>
      <c r="O7605" s="234"/>
      <c r="P7605" s="234"/>
      <c r="Q7605" s="7">
        <v>33114</v>
      </c>
      <c r="R7605" s="234">
        <v>0.33928599999999998</v>
      </c>
      <c r="S7605" s="234">
        <v>0.34040199999999998</v>
      </c>
      <c r="T7605" s="234">
        <v>0.328125</v>
      </c>
      <c r="U7605" s="234">
        <v>0.33258900000000002</v>
      </c>
      <c r="V7605" s="192">
        <v>0.27097300000000002</v>
      </c>
      <c r="W7605" s="234">
        <v>150931200</v>
      </c>
      <c r="X7605" s="194">
        <f t="shared" si="237"/>
        <v>-2.2950334970324855E-2</v>
      </c>
      <c r="Y7605" s="193"/>
      <c r="Z7605" s="197">
        <v>7603</v>
      </c>
    </row>
    <row r="7606" spans="1:26" ht="14.4" x14ac:dyDescent="0.3">
      <c r="A7606" s="7">
        <v>33113</v>
      </c>
      <c r="B7606" s="191">
        <v>321.44000199999999</v>
      </c>
      <c r="C7606" s="191">
        <v>322.20001200000002</v>
      </c>
      <c r="D7606" s="191">
        <v>320.25</v>
      </c>
      <c r="E7606" s="191">
        <v>321.33999599999999</v>
      </c>
      <c r="F7606" s="192">
        <v>321.33999599999999</v>
      </c>
      <c r="G7606" s="191">
        <v>127660000</v>
      </c>
      <c r="H7606" s="194">
        <f t="shared" si="236"/>
        <v>-3.1111871384323722E-4</v>
      </c>
      <c r="I7606" s="193"/>
      <c r="J7606" s="197">
        <v>7604</v>
      </c>
      <c r="K7606" s="234"/>
      <c r="L7606" s="234"/>
      <c r="M7606" s="234"/>
      <c r="N7606" s="234"/>
      <c r="O7606" s="234"/>
      <c r="P7606" s="234"/>
      <c r="Q7606" s="7">
        <v>33113</v>
      </c>
      <c r="R7606" s="234">
        <v>0.33482099999999998</v>
      </c>
      <c r="S7606" s="234">
        <v>0.34263399999999999</v>
      </c>
      <c r="T7606" s="234">
        <v>0.33258900000000002</v>
      </c>
      <c r="U7606" s="234">
        <v>0.34040199999999998</v>
      </c>
      <c r="V7606" s="192">
        <v>0.27733799999999997</v>
      </c>
      <c r="W7606" s="234">
        <v>80192000</v>
      </c>
      <c r="X7606" s="194">
        <f t="shared" si="237"/>
        <v>9.9340883434687471E-3</v>
      </c>
      <c r="Y7606" s="193"/>
      <c r="Z7606" s="197">
        <v>7604</v>
      </c>
    </row>
    <row r="7607" spans="1:26" ht="14.4" x14ac:dyDescent="0.3">
      <c r="A7607" s="7">
        <v>33112</v>
      </c>
      <c r="B7607" s="191">
        <v>311.54998799999998</v>
      </c>
      <c r="C7607" s="191">
        <v>323.10998499999999</v>
      </c>
      <c r="D7607" s="191">
        <v>311.54998799999998</v>
      </c>
      <c r="E7607" s="191">
        <v>321.44000199999999</v>
      </c>
      <c r="F7607" s="192">
        <v>321.44000199999999</v>
      </c>
      <c r="G7607" s="191">
        <v>160150000</v>
      </c>
      <c r="H7607" s="194">
        <f t="shared" si="236"/>
        <v>3.1876959587911702E-2</v>
      </c>
      <c r="I7607" s="193"/>
      <c r="J7607" s="197">
        <v>7605</v>
      </c>
      <c r="K7607" s="234"/>
      <c r="L7607" s="234"/>
      <c r="M7607" s="234"/>
      <c r="N7607" s="234"/>
      <c r="O7607" s="234"/>
      <c r="P7607" s="234"/>
      <c r="Q7607" s="7">
        <v>33112</v>
      </c>
      <c r="R7607" s="234">
        <v>0.328125</v>
      </c>
      <c r="S7607" s="234">
        <v>0.33928599999999998</v>
      </c>
      <c r="T7607" s="234">
        <v>0.32366099999999998</v>
      </c>
      <c r="U7607" s="234">
        <v>0.33705400000000002</v>
      </c>
      <c r="V7607" s="192">
        <v>0.27461000000000002</v>
      </c>
      <c r="W7607" s="234">
        <v>117465600</v>
      </c>
      <c r="X7607" s="194">
        <f t="shared" si="237"/>
        <v>6.3382408748383273E-2</v>
      </c>
      <c r="Y7607" s="193"/>
      <c r="Z7607" s="197">
        <v>7605</v>
      </c>
    </row>
    <row r="7608" spans="1:26" ht="14.4" x14ac:dyDescent="0.3">
      <c r="A7608" s="7">
        <v>33109</v>
      </c>
      <c r="B7608" s="191">
        <v>307.05999800000001</v>
      </c>
      <c r="C7608" s="191">
        <v>311.64999399999999</v>
      </c>
      <c r="D7608" s="191">
        <v>306.17999300000002</v>
      </c>
      <c r="E7608" s="191">
        <v>311.51001000000002</v>
      </c>
      <c r="F7608" s="192">
        <v>311.51001000000002</v>
      </c>
      <c r="G7608" s="191">
        <v>199040000</v>
      </c>
      <c r="H7608" s="194">
        <f t="shared" si="236"/>
        <v>1.4492320813471819E-2</v>
      </c>
      <c r="I7608" s="193"/>
      <c r="J7608" s="197">
        <v>7606</v>
      </c>
      <c r="K7608" s="234"/>
      <c r="L7608" s="234"/>
      <c r="M7608" s="234"/>
      <c r="N7608" s="234"/>
      <c r="O7608" s="234"/>
      <c r="P7608" s="234"/>
      <c r="Q7608" s="7">
        <v>33109</v>
      </c>
      <c r="R7608" s="234">
        <v>0.31473200000000001</v>
      </c>
      <c r="S7608" s="234">
        <v>0.32142900000000002</v>
      </c>
      <c r="T7608" s="234">
        <v>0.31026799999999999</v>
      </c>
      <c r="U7608" s="234">
        <v>0.31696400000000002</v>
      </c>
      <c r="V7608" s="192">
        <v>0.25824200000000003</v>
      </c>
      <c r="W7608" s="234">
        <v>73416000</v>
      </c>
      <c r="X7608" s="194">
        <f t="shared" si="237"/>
        <v>2.8983774823881939E-2</v>
      </c>
      <c r="Y7608" s="193"/>
      <c r="Z7608" s="197">
        <v>7606</v>
      </c>
    </row>
    <row r="7609" spans="1:26" ht="14.4" x14ac:dyDescent="0.3">
      <c r="A7609" s="7">
        <v>33108</v>
      </c>
      <c r="B7609" s="191">
        <v>316.54998799999998</v>
      </c>
      <c r="C7609" s="191">
        <v>316.54998799999998</v>
      </c>
      <c r="D7609" s="191">
        <v>306.55999800000001</v>
      </c>
      <c r="E7609" s="191">
        <v>307.05999800000001</v>
      </c>
      <c r="F7609" s="192">
        <v>307.05999800000001</v>
      </c>
      <c r="G7609" s="191">
        <v>250440000</v>
      </c>
      <c r="H7609" s="194">
        <f t="shared" si="236"/>
        <v>-2.9979435664991963E-2</v>
      </c>
      <c r="I7609" s="193"/>
      <c r="J7609" s="197">
        <v>7607</v>
      </c>
      <c r="K7609" s="234"/>
      <c r="L7609" s="234"/>
      <c r="M7609" s="234"/>
      <c r="N7609" s="234"/>
      <c r="O7609" s="234"/>
      <c r="P7609" s="234"/>
      <c r="Q7609" s="7">
        <v>33108</v>
      </c>
      <c r="R7609" s="234">
        <v>0.30580400000000002</v>
      </c>
      <c r="S7609" s="234">
        <v>0.3125</v>
      </c>
      <c r="T7609" s="234">
        <v>0.29910700000000001</v>
      </c>
      <c r="U7609" s="234">
        <v>0.30803599999999998</v>
      </c>
      <c r="V7609" s="192">
        <v>0.25096800000000002</v>
      </c>
      <c r="W7609" s="234">
        <v>143696000</v>
      </c>
      <c r="X7609" s="194">
        <f t="shared" si="237"/>
        <v>-1.7791588719209099E-2</v>
      </c>
      <c r="Y7609" s="193"/>
      <c r="Z7609" s="197">
        <v>7607</v>
      </c>
    </row>
    <row r="7610" spans="1:26" ht="14.4" x14ac:dyDescent="0.3">
      <c r="A7610" s="7">
        <v>33107</v>
      </c>
      <c r="B7610" s="191">
        <v>321.85998499999999</v>
      </c>
      <c r="C7610" s="191">
        <v>324.14999399999999</v>
      </c>
      <c r="D7610" s="191">
        <v>316.54998799999998</v>
      </c>
      <c r="E7610" s="191">
        <v>316.54998799999998</v>
      </c>
      <c r="F7610" s="192">
        <v>316.54998799999998</v>
      </c>
      <c r="G7610" s="191">
        <v>175550000</v>
      </c>
      <c r="H7610" s="194">
        <f t="shared" si="236"/>
        <v>-1.6497847658819752E-2</v>
      </c>
      <c r="I7610" s="193"/>
      <c r="J7610" s="197">
        <v>7608</v>
      </c>
      <c r="K7610" s="234"/>
      <c r="L7610" s="234"/>
      <c r="M7610" s="234"/>
      <c r="N7610" s="234"/>
      <c r="O7610" s="234"/>
      <c r="P7610" s="234"/>
      <c r="Q7610" s="7">
        <v>33107</v>
      </c>
      <c r="R7610" s="234">
        <v>0.33035700000000001</v>
      </c>
      <c r="S7610" s="234">
        <v>0.33035700000000001</v>
      </c>
      <c r="T7610" s="234">
        <v>0.31138399999999999</v>
      </c>
      <c r="U7610" s="234">
        <v>0.31361600000000001</v>
      </c>
      <c r="V7610" s="192">
        <v>0.25551400000000002</v>
      </c>
      <c r="W7610" s="234">
        <v>122718400</v>
      </c>
      <c r="X7610" s="194">
        <f t="shared" si="237"/>
        <v>-3.1035502734188238E-2</v>
      </c>
      <c r="Y7610" s="193"/>
      <c r="Z7610" s="197">
        <v>7608</v>
      </c>
    </row>
    <row r="7611" spans="1:26" ht="14.4" x14ac:dyDescent="0.3">
      <c r="A7611" s="7">
        <v>33106</v>
      </c>
      <c r="B7611" s="191">
        <v>328.51001000000002</v>
      </c>
      <c r="C7611" s="191">
        <v>328.51001000000002</v>
      </c>
      <c r="D7611" s="191">
        <v>318.77999899999998</v>
      </c>
      <c r="E7611" s="191">
        <v>321.85998499999999</v>
      </c>
      <c r="F7611" s="192">
        <v>321.85998499999999</v>
      </c>
      <c r="G7611" s="191">
        <v>194630000</v>
      </c>
      <c r="H7611" s="194">
        <f t="shared" si="236"/>
        <v>-2.0242990464735086E-2</v>
      </c>
      <c r="I7611" s="193"/>
      <c r="J7611" s="197">
        <v>7609</v>
      </c>
      <c r="K7611" s="234"/>
      <c r="L7611" s="234"/>
      <c r="M7611" s="234"/>
      <c r="N7611" s="234"/>
      <c r="O7611" s="234"/>
      <c r="P7611" s="234"/>
      <c r="Q7611" s="7">
        <v>33106</v>
      </c>
      <c r="R7611" s="234">
        <v>0.31919599999999998</v>
      </c>
      <c r="S7611" s="234">
        <v>0.328125</v>
      </c>
      <c r="T7611" s="234">
        <v>0.31473200000000001</v>
      </c>
      <c r="U7611" s="234">
        <v>0.32366099999999998</v>
      </c>
      <c r="V7611" s="192">
        <v>0.26369799999999999</v>
      </c>
      <c r="W7611" s="234">
        <v>161044800</v>
      </c>
      <c r="X7611" s="194">
        <f t="shared" si="237"/>
        <v>-1.3604653337572714E-2</v>
      </c>
      <c r="Y7611" s="193"/>
      <c r="Z7611" s="197">
        <v>7609</v>
      </c>
    </row>
    <row r="7612" spans="1:26" ht="14.4" x14ac:dyDescent="0.3">
      <c r="A7612" s="7">
        <v>33105</v>
      </c>
      <c r="B7612" s="191">
        <v>327.82998700000002</v>
      </c>
      <c r="C7612" s="191">
        <v>329.89999399999999</v>
      </c>
      <c r="D7612" s="191">
        <v>327.07000699999998</v>
      </c>
      <c r="E7612" s="191">
        <v>328.51001000000002</v>
      </c>
      <c r="F7612" s="192">
        <v>328.51001000000002</v>
      </c>
      <c r="G7612" s="191">
        <v>129630000</v>
      </c>
      <c r="H7612" s="194">
        <f t="shared" si="236"/>
        <v>2.0743160386972334E-3</v>
      </c>
      <c r="I7612" s="193"/>
      <c r="J7612" s="197">
        <v>7610</v>
      </c>
      <c r="K7612" s="234"/>
      <c r="L7612" s="234"/>
      <c r="M7612" s="234"/>
      <c r="N7612" s="234"/>
      <c r="O7612" s="234"/>
      <c r="P7612" s="234"/>
      <c r="Q7612" s="7">
        <v>33105</v>
      </c>
      <c r="R7612" s="234">
        <v>0.32589299999999999</v>
      </c>
      <c r="S7612" s="234">
        <v>0.33482099999999998</v>
      </c>
      <c r="T7612" s="234">
        <v>0.32366099999999998</v>
      </c>
      <c r="U7612" s="234">
        <v>0.328125</v>
      </c>
      <c r="V7612" s="192">
        <v>0.26733499999999999</v>
      </c>
      <c r="W7612" s="234">
        <v>75062400</v>
      </c>
      <c r="X7612" s="194">
        <f t="shared" si="237"/>
        <v>9.8859918857047129E-3</v>
      </c>
      <c r="Y7612" s="193"/>
      <c r="Z7612" s="197">
        <v>7610</v>
      </c>
    </row>
    <row r="7613" spans="1:26" ht="14.4" x14ac:dyDescent="0.3">
      <c r="A7613" s="7">
        <v>33102</v>
      </c>
      <c r="B7613" s="191">
        <v>332.35998499999999</v>
      </c>
      <c r="C7613" s="191">
        <v>332.35998499999999</v>
      </c>
      <c r="D7613" s="191">
        <v>324.63000499999998</v>
      </c>
      <c r="E7613" s="191">
        <v>327.82998700000002</v>
      </c>
      <c r="F7613" s="192">
        <v>327.82998700000002</v>
      </c>
      <c r="G7613" s="191">
        <v>212560000</v>
      </c>
      <c r="H7613" s="194">
        <f t="shared" si="236"/>
        <v>-1.3718907891983424E-2</v>
      </c>
      <c r="I7613" s="193"/>
      <c r="J7613" s="197">
        <v>7611</v>
      </c>
      <c r="K7613" s="234"/>
      <c r="L7613" s="234"/>
      <c r="M7613" s="234"/>
      <c r="N7613" s="234"/>
      <c r="O7613" s="234"/>
      <c r="P7613" s="234"/>
      <c r="Q7613" s="7">
        <v>33102</v>
      </c>
      <c r="R7613" s="234">
        <v>0.34375</v>
      </c>
      <c r="S7613" s="234">
        <v>0.34375</v>
      </c>
      <c r="T7613" s="234">
        <v>0.31919599999999998</v>
      </c>
      <c r="U7613" s="234">
        <v>0.32589299999999999</v>
      </c>
      <c r="V7613" s="192">
        <v>0.26471800000000001</v>
      </c>
      <c r="W7613" s="234">
        <v>246108800</v>
      </c>
      <c r="X7613" s="194">
        <f t="shared" si="237"/>
        <v>-5.194772636924605E-2</v>
      </c>
      <c r="Y7613" s="193"/>
      <c r="Z7613" s="197">
        <v>7611</v>
      </c>
    </row>
    <row r="7614" spans="1:26" ht="14.4" x14ac:dyDescent="0.3">
      <c r="A7614" s="7">
        <v>33101</v>
      </c>
      <c r="B7614" s="191">
        <v>340.05999800000001</v>
      </c>
      <c r="C7614" s="191">
        <v>340.05999800000001</v>
      </c>
      <c r="D7614" s="191">
        <v>332.39001500000001</v>
      </c>
      <c r="E7614" s="191">
        <v>332.39001500000001</v>
      </c>
      <c r="F7614" s="192">
        <v>332.39001500000001</v>
      </c>
      <c r="G7614" s="191">
        <v>138850000</v>
      </c>
      <c r="H7614" s="194">
        <f t="shared" si="236"/>
        <v>-2.2554793404427422E-2</v>
      </c>
      <c r="I7614" s="193"/>
      <c r="J7614" s="197">
        <v>7612</v>
      </c>
      <c r="K7614" s="234"/>
      <c r="L7614" s="234"/>
      <c r="M7614" s="234"/>
      <c r="N7614" s="234"/>
      <c r="O7614" s="234"/>
      <c r="P7614" s="234"/>
      <c r="Q7614" s="7">
        <v>33101</v>
      </c>
      <c r="R7614" s="234">
        <v>0.34821400000000002</v>
      </c>
      <c r="S7614" s="234">
        <v>0.35379500000000003</v>
      </c>
      <c r="T7614" s="234">
        <v>0.34375</v>
      </c>
      <c r="U7614" s="234">
        <v>0.34375</v>
      </c>
      <c r="V7614" s="192">
        <v>0.279223</v>
      </c>
      <c r="W7614" s="234">
        <v>123894400</v>
      </c>
      <c r="X7614" s="194">
        <f t="shared" si="237"/>
        <v>-1.9110316409227755E-2</v>
      </c>
      <c r="Y7614" s="193"/>
      <c r="Z7614" s="197">
        <v>7612</v>
      </c>
    </row>
    <row r="7615" spans="1:26" ht="14.4" x14ac:dyDescent="0.3">
      <c r="A7615" s="7">
        <v>33100</v>
      </c>
      <c r="B7615" s="191">
        <v>339.39001500000001</v>
      </c>
      <c r="C7615" s="191">
        <v>341.92001299999998</v>
      </c>
      <c r="D7615" s="191">
        <v>339.38000499999998</v>
      </c>
      <c r="E7615" s="191">
        <v>340.05999800000001</v>
      </c>
      <c r="F7615" s="192">
        <v>340.05999800000001</v>
      </c>
      <c r="G7615" s="191">
        <v>136710000</v>
      </c>
      <c r="H7615" s="194">
        <f t="shared" si="236"/>
        <v>1.9740798797513296E-3</v>
      </c>
      <c r="I7615" s="193"/>
      <c r="J7615" s="197">
        <v>7613</v>
      </c>
      <c r="K7615" s="234"/>
      <c r="L7615" s="234"/>
      <c r="M7615" s="234"/>
      <c r="N7615" s="234"/>
      <c r="O7615" s="234"/>
      <c r="P7615" s="234"/>
      <c r="Q7615" s="7">
        <v>33100</v>
      </c>
      <c r="R7615" s="234">
        <v>0.35714299999999999</v>
      </c>
      <c r="S7615" s="234">
        <v>0.359375</v>
      </c>
      <c r="T7615" s="234">
        <v>0.35044599999999998</v>
      </c>
      <c r="U7615" s="234">
        <v>0.35044599999999998</v>
      </c>
      <c r="V7615" s="192">
        <v>0.284663</v>
      </c>
      <c r="W7615" s="234">
        <v>92052800</v>
      </c>
      <c r="X7615" s="194">
        <f t="shared" si="237"/>
        <v>-1.2577656448910703E-2</v>
      </c>
      <c r="Y7615" s="193"/>
      <c r="Z7615" s="197">
        <v>7613</v>
      </c>
    </row>
    <row r="7616" spans="1:26" ht="14.4" x14ac:dyDescent="0.3">
      <c r="A7616" s="7">
        <v>33099</v>
      </c>
      <c r="B7616" s="191">
        <v>338.83999599999999</v>
      </c>
      <c r="C7616" s="191">
        <v>340.959991</v>
      </c>
      <c r="D7616" s="191">
        <v>337.19000199999999</v>
      </c>
      <c r="E7616" s="191">
        <v>339.39001500000001</v>
      </c>
      <c r="F7616" s="192">
        <v>339.39001500000001</v>
      </c>
      <c r="G7616" s="191">
        <v>130320000</v>
      </c>
      <c r="H7616" s="194">
        <f t="shared" si="236"/>
        <v>1.6232410768887515E-3</v>
      </c>
      <c r="I7616" s="193"/>
      <c r="J7616" s="197">
        <v>7614</v>
      </c>
      <c r="K7616" s="234"/>
      <c r="L7616" s="234"/>
      <c r="M7616" s="234"/>
      <c r="N7616" s="234"/>
      <c r="O7616" s="234"/>
      <c r="P7616" s="234"/>
      <c r="Q7616" s="7">
        <v>33099</v>
      </c>
      <c r="R7616" s="234">
        <v>0.35714299999999999</v>
      </c>
      <c r="S7616" s="234">
        <v>0.35714299999999999</v>
      </c>
      <c r="T7616" s="234">
        <v>0.35044599999999998</v>
      </c>
      <c r="U7616" s="234">
        <v>0.35491099999999998</v>
      </c>
      <c r="V7616" s="192">
        <v>0.28828900000000002</v>
      </c>
      <c r="W7616" s="234">
        <v>98168000</v>
      </c>
      <c r="X7616" s="194">
        <f t="shared" si="237"/>
        <v>-3.1328342467883694E-3</v>
      </c>
      <c r="Y7616" s="193"/>
      <c r="Z7616" s="197">
        <v>7614</v>
      </c>
    </row>
    <row r="7617" spans="1:26" ht="14.4" x14ac:dyDescent="0.3">
      <c r="A7617" s="7">
        <v>33098</v>
      </c>
      <c r="B7617" s="191">
        <v>335.39001500000001</v>
      </c>
      <c r="C7617" s="191">
        <v>338.88000499999998</v>
      </c>
      <c r="D7617" s="191">
        <v>332.01998900000001</v>
      </c>
      <c r="E7617" s="191">
        <v>338.83999599999999</v>
      </c>
      <c r="F7617" s="192">
        <v>338.83999599999999</v>
      </c>
      <c r="G7617" s="191">
        <v>122820000</v>
      </c>
      <c r="H7617" s="194">
        <f t="shared" si="236"/>
        <v>9.8951094088166984E-3</v>
      </c>
      <c r="I7617" s="193"/>
      <c r="J7617" s="197">
        <v>7615</v>
      </c>
      <c r="K7617" s="234"/>
      <c r="L7617" s="234"/>
      <c r="M7617" s="234"/>
      <c r="N7617" s="234"/>
      <c r="O7617" s="234"/>
      <c r="P7617" s="234"/>
      <c r="Q7617" s="7">
        <v>33098</v>
      </c>
      <c r="R7617" s="234">
        <v>0.33928599999999998</v>
      </c>
      <c r="S7617" s="234">
        <v>0.35714299999999999</v>
      </c>
      <c r="T7617" s="234">
        <v>0.33817000000000003</v>
      </c>
      <c r="U7617" s="234">
        <v>0.35602699999999998</v>
      </c>
      <c r="V7617" s="192">
        <v>0.28919499999999998</v>
      </c>
      <c r="W7617" s="234">
        <v>156116800</v>
      </c>
      <c r="X7617" s="194">
        <f t="shared" si="237"/>
        <v>2.9031867803412985E-2</v>
      </c>
      <c r="Y7617" s="193"/>
      <c r="Z7617" s="197">
        <v>7615</v>
      </c>
    </row>
    <row r="7618" spans="1:26" ht="14.4" x14ac:dyDescent="0.3">
      <c r="A7618" s="7">
        <v>33095</v>
      </c>
      <c r="B7618" s="191">
        <v>339.89999399999999</v>
      </c>
      <c r="C7618" s="191">
        <v>339.89999399999999</v>
      </c>
      <c r="D7618" s="191">
        <v>334.22000100000002</v>
      </c>
      <c r="E7618" s="191">
        <v>335.51998900000001</v>
      </c>
      <c r="F7618" s="192">
        <v>335.51998900000001</v>
      </c>
      <c r="G7618" s="191">
        <v>145340000</v>
      </c>
      <c r="H7618" s="194">
        <f t="shared" si="236"/>
        <v>-1.300233268810766E-2</v>
      </c>
      <c r="I7618" s="193"/>
      <c r="J7618" s="197">
        <v>7616</v>
      </c>
      <c r="K7618" s="234"/>
      <c r="L7618" s="234"/>
      <c r="M7618" s="234"/>
      <c r="N7618" s="234"/>
      <c r="O7618" s="234"/>
      <c r="P7618" s="234"/>
      <c r="Q7618" s="7">
        <v>33095</v>
      </c>
      <c r="R7618" s="234">
        <v>0.34598200000000001</v>
      </c>
      <c r="S7618" s="234">
        <v>0.35044599999999998</v>
      </c>
      <c r="T7618" s="234">
        <v>0.34151799999999999</v>
      </c>
      <c r="U7618" s="234">
        <v>0.34598200000000001</v>
      </c>
      <c r="V7618" s="192">
        <v>0.28103600000000001</v>
      </c>
      <c r="W7618" s="234">
        <v>102704000</v>
      </c>
      <c r="X7618" s="194">
        <f t="shared" si="237"/>
        <v>-1.8989374328041441E-2</v>
      </c>
      <c r="Y7618" s="193"/>
      <c r="Z7618" s="197">
        <v>7616</v>
      </c>
    </row>
    <row r="7619" spans="1:26" ht="14.4" x14ac:dyDescent="0.3">
      <c r="A7619" s="7">
        <v>33094</v>
      </c>
      <c r="B7619" s="191">
        <v>338.35000600000001</v>
      </c>
      <c r="C7619" s="191">
        <v>340.55999800000001</v>
      </c>
      <c r="D7619" s="191">
        <v>337.55999800000001</v>
      </c>
      <c r="E7619" s="191">
        <v>339.94000199999999</v>
      </c>
      <c r="F7619" s="192">
        <v>339.94000199999999</v>
      </c>
      <c r="G7619" s="191">
        <v>155810000</v>
      </c>
      <c r="H7619" s="194">
        <f t="shared" si="236"/>
        <v>4.6992639923286571E-3</v>
      </c>
      <c r="I7619" s="193"/>
      <c r="J7619" s="197">
        <v>7617</v>
      </c>
      <c r="K7619" s="234"/>
      <c r="L7619" s="234"/>
      <c r="M7619" s="234"/>
      <c r="N7619" s="234"/>
      <c r="O7619" s="234"/>
      <c r="P7619" s="234"/>
      <c r="Q7619" s="7">
        <v>33094</v>
      </c>
      <c r="R7619" s="234">
        <v>0.359375</v>
      </c>
      <c r="S7619" s="234">
        <v>0.36160700000000001</v>
      </c>
      <c r="T7619" s="234">
        <v>0.35044599999999998</v>
      </c>
      <c r="U7619" s="234">
        <v>0.35267900000000002</v>
      </c>
      <c r="V7619" s="192">
        <v>0.28647600000000001</v>
      </c>
      <c r="W7619" s="234">
        <v>96387200</v>
      </c>
      <c r="X7619" s="194">
        <f t="shared" si="237"/>
        <v>-1.5576837829757873E-2</v>
      </c>
      <c r="Y7619" s="193"/>
      <c r="Z7619" s="197">
        <v>7617</v>
      </c>
    </row>
    <row r="7620" spans="1:26" ht="14.4" x14ac:dyDescent="0.3">
      <c r="A7620" s="7">
        <v>33093</v>
      </c>
      <c r="B7620" s="191">
        <v>334.82998700000002</v>
      </c>
      <c r="C7620" s="191">
        <v>339.209991</v>
      </c>
      <c r="D7620" s="191">
        <v>334.82998700000002</v>
      </c>
      <c r="E7620" s="191">
        <v>338.35000600000001</v>
      </c>
      <c r="F7620" s="192">
        <v>338.35000600000001</v>
      </c>
      <c r="G7620" s="191">
        <v>190400000</v>
      </c>
      <c r="H7620" s="194">
        <f t="shared" ref="H7620:H7683" si="238">(F7620-F7621)/F7621</f>
        <v>1.0512854692432284E-2</v>
      </c>
      <c r="I7620" s="193"/>
      <c r="J7620" s="197">
        <v>7618</v>
      </c>
      <c r="K7620" s="234"/>
      <c r="L7620" s="234"/>
      <c r="M7620" s="234"/>
      <c r="N7620" s="234"/>
      <c r="O7620" s="234"/>
      <c r="P7620" s="234"/>
      <c r="Q7620" s="7">
        <v>33093</v>
      </c>
      <c r="R7620" s="234">
        <v>0.35267900000000002</v>
      </c>
      <c r="S7620" s="234">
        <v>0.36383900000000002</v>
      </c>
      <c r="T7620" s="234">
        <v>0.35267900000000002</v>
      </c>
      <c r="U7620" s="234">
        <v>0.35825899999999999</v>
      </c>
      <c r="V7620" s="192">
        <v>0.29100900000000002</v>
      </c>
      <c r="W7620" s="234">
        <v>102536000</v>
      </c>
      <c r="X7620" s="194">
        <f t="shared" ref="X7620:X7683" si="239">(V7620-V7621)/V7621</f>
        <v>1.5823315042097798E-2</v>
      </c>
      <c r="Y7620" s="193"/>
      <c r="Z7620" s="197">
        <v>7618</v>
      </c>
    </row>
    <row r="7621" spans="1:26" ht="14.4" x14ac:dyDescent="0.3">
      <c r="A7621" s="7">
        <v>33092</v>
      </c>
      <c r="B7621" s="191">
        <v>334.42999300000002</v>
      </c>
      <c r="C7621" s="191">
        <v>338.63000499999998</v>
      </c>
      <c r="D7621" s="191">
        <v>332.22000100000002</v>
      </c>
      <c r="E7621" s="191">
        <v>334.82998700000002</v>
      </c>
      <c r="F7621" s="192">
        <v>334.82998700000002</v>
      </c>
      <c r="G7621" s="191">
        <v>231580000</v>
      </c>
      <c r="H7621" s="194">
        <f t="shared" si="238"/>
        <v>1.1960470303869915E-3</v>
      </c>
      <c r="I7621" s="193"/>
      <c r="J7621" s="197">
        <v>7619</v>
      </c>
      <c r="K7621" s="234"/>
      <c r="L7621" s="234"/>
      <c r="M7621" s="234"/>
      <c r="N7621" s="234"/>
      <c r="O7621" s="234"/>
      <c r="P7621" s="234"/>
      <c r="Q7621" s="7">
        <v>33092</v>
      </c>
      <c r="R7621" s="234">
        <v>0.359375</v>
      </c>
      <c r="S7621" s="234">
        <v>0.36272300000000002</v>
      </c>
      <c r="T7621" s="234">
        <v>0.34598200000000001</v>
      </c>
      <c r="U7621" s="234">
        <v>0.35267900000000002</v>
      </c>
      <c r="V7621" s="192">
        <v>0.28647600000000001</v>
      </c>
      <c r="W7621" s="234">
        <v>198531200</v>
      </c>
      <c r="X7621" s="194">
        <f t="shared" si="239"/>
        <v>0</v>
      </c>
      <c r="Y7621" s="193"/>
      <c r="Z7621" s="197">
        <v>7619</v>
      </c>
    </row>
    <row r="7622" spans="1:26" ht="14.4" x14ac:dyDescent="0.3">
      <c r="A7622" s="7">
        <v>33091</v>
      </c>
      <c r="B7622" s="191">
        <v>344.85998499999999</v>
      </c>
      <c r="C7622" s="191">
        <v>344.85998499999999</v>
      </c>
      <c r="D7622" s="191">
        <v>333.26998900000001</v>
      </c>
      <c r="E7622" s="191">
        <v>334.42999300000002</v>
      </c>
      <c r="F7622" s="192">
        <v>334.42999300000002</v>
      </c>
      <c r="G7622" s="191">
        <v>240400000</v>
      </c>
      <c r="H7622" s="194">
        <f t="shared" si="238"/>
        <v>-3.0244135166914102E-2</v>
      </c>
      <c r="I7622" s="193"/>
      <c r="J7622" s="197">
        <v>7620</v>
      </c>
      <c r="K7622" s="234"/>
      <c r="L7622" s="234"/>
      <c r="M7622" s="234"/>
      <c r="N7622" s="234"/>
      <c r="O7622" s="234"/>
      <c r="P7622" s="234"/>
      <c r="Q7622" s="7">
        <v>33091</v>
      </c>
      <c r="R7622" s="234">
        <v>0.34821400000000002</v>
      </c>
      <c r="S7622" s="234">
        <v>0.36160700000000001</v>
      </c>
      <c r="T7622" s="234">
        <v>0.34375</v>
      </c>
      <c r="U7622" s="234">
        <v>0.35267900000000002</v>
      </c>
      <c r="V7622" s="192">
        <v>0.28647600000000001</v>
      </c>
      <c r="W7622" s="234">
        <v>179659200</v>
      </c>
      <c r="X7622" s="194">
        <f t="shared" si="239"/>
        <v>-4.2424323457054165E-2</v>
      </c>
      <c r="Y7622" s="193"/>
      <c r="Z7622" s="197">
        <v>7620</v>
      </c>
    </row>
    <row r="7623" spans="1:26" ht="14.4" x14ac:dyDescent="0.3">
      <c r="A7623" s="7">
        <v>33088</v>
      </c>
      <c r="B7623" s="191">
        <v>351.48001099999999</v>
      </c>
      <c r="C7623" s="191">
        <v>351.48001099999999</v>
      </c>
      <c r="D7623" s="191">
        <v>338.20001200000002</v>
      </c>
      <c r="E7623" s="191">
        <v>344.85998499999999</v>
      </c>
      <c r="F7623" s="192">
        <v>344.85998499999999</v>
      </c>
      <c r="G7623" s="191">
        <v>295880000</v>
      </c>
      <c r="H7623" s="194">
        <f t="shared" si="238"/>
        <v>-1.8834715468357022E-2</v>
      </c>
      <c r="I7623" s="193"/>
      <c r="J7623" s="197">
        <v>7621</v>
      </c>
      <c r="K7623" s="234"/>
      <c r="L7623" s="234"/>
      <c r="M7623" s="234"/>
      <c r="N7623" s="234"/>
      <c r="O7623" s="234"/>
      <c r="P7623" s="234"/>
      <c r="Q7623" s="7">
        <v>33088</v>
      </c>
      <c r="R7623" s="234">
        <v>0.38839299999999999</v>
      </c>
      <c r="S7623" s="234">
        <v>0.390625</v>
      </c>
      <c r="T7623" s="234">
        <v>0.35491099999999998</v>
      </c>
      <c r="U7623" s="234">
        <v>0.36830400000000002</v>
      </c>
      <c r="V7623" s="192">
        <v>0.29916799999999999</v>
      </c>
      <c r="W7623" s="234">
        <v>268968000</v>
      </c>
      <c r="X7623" s="194">
        <f t="shared" si="239"/>
        <v>-5.1723372827954327E-2</v>
      </c>
      <c r="Y7623" s="193"/>
      <c r="Z7623" s="197">
        <v>7621</v>
      </c>
    </row>
    <row r="7624" spans="1:26" ht="14.4" x14ac:dyDescent="0.3">
      <c r="A7624" s="7">
        <v>33087</v>
      </c>
      <c r="B7624" s="191">
        <v>355.51998900000001</v>
      </c>
      <c r="C7624" s="191">
        <v>355.51998900000001</v>
      </c>
      <c r="D7624" s="191">
        <v>349.73001099999999</v>
      </c>
      <c r="E7624" s="191">
        <v>351.48001099999999</v>
      </c>
      <c r="F7624" s="192">
        <v>351.48001099999999</v>
      </c>
      <c r="G7624" s="191">
        <v>253090000</v>
      </c>
      <c r="H7624" s="194">
        <f t="shared" si="238"/>
        <v>-1.1363574834044054E-2</v>
      </c>
      <c r="I7624" s="193"/>
      <c r="J7624" s="197">
        <v>7622</v>
      </c>
      <c r="K7624" s="234"/>
      <c r="L7624" s="234"/>
      <c r="M7624" s="234"/>
      <c r="N7624" s="234"/>
      <c r="O7624" s="234"/>
      <c r="P7624" s="234"/>
      <c r="Q7624" s="7">
        <v>33087</v>
      </c>
      <c r="R7624" s="234">
        <v>0.36830400000000002</v>
      </c>
      <c r="S7624" s="234">
        <v>0.390625</v>
      </c>
      <c r="T7624" s="234">
        <v>0.36830400000000002</v>
      </c>
      <c r="U7624" s="234">
        <v>0.38839299999999999</v>
      </c>
      <c r="V7624" s="192">
        <v>0.31548599999999999</v>
      </c>
      <c r="W7624" s="234">
        <v>223126400</v>
      </c>
      <c r="X7624" s="194">
        <f t="shared" si="239"/>
        <v>2.6548269432884099E-2</v>
      </c>
      <c r="Y7624" s="193"/>
      <c r="Z7624" s="197">
        <v>7622</v>
      </c>
    </row>
    <row r="7625" spans="1:26" ht="14.4" x14ac:dyDescent="0.3">
      <c r="A7625" s="7">
        <v>33086</v>
      </c>
      <c r="B7625" s="191">
        <v>356.14999399999999</v>
      </c>
      <c r="C7625" s="191">
        <v>357.35000600000001</v>
      </c>
      <c r="D7625" s="191">
        <v>353.82000699999998</v>
      </c>
      <c r="E7625" s="191">
        <v>355.51998900000001</v>
      </c>
      <c r="F7625" s="192">
        <v>355.51998900000001</v>
      </c>
      <c r="G7625" s="191">
        <v>178260000</v>
      </c>
      <c r="H7625" s="194">
        <f t="shared" si="238"/>
        <v>-1.768931659732059E-3</v>
      </c>
      <c r="I7625" s="193"/>
      <c r="J7625" s="197">
        <v>7623</v>
      </c>
      <c r="K7625" s="234"/>
      <c r="L7625" s="234"/>
      <c r="M7625" s="234"/>
      <c r="N7625" s="234"/>
      <c r="O7625" s="234"/>
      <c r="P7625" s="234"/>
      <c r="Q7625" s="7">
        <v>33086</v>
      </c>
      <c r="R7625" s="234">
        <v>0.375</v>
      </c>
      <c r="S7625" s="234">
        <v>0.38169599999999998</v>
      </c>
      <c r="T7625" s="234">
        <v>0.37053599999999998</v>
      </c>
      <c r="U7625" s="234">
        <v>0.37834800000000002</v>
      </c>
      <c r="V7625" s="192">
        <v>0.30732700000000002</v>
      </c>
      <c r="W7625" s="234">
        <v>93508800</v>
      </c>
      <c r="X7625" s="194">
        <f t="shared" si="239"/>
        <v>8.9295387171010512E-3</v>
      </c>
      <c r="Y7625" s="193"/>
      <c r="Z7625" s="197">
        <v>7623</v>
      </c>
    </row>
    <row r="7626" spans="1:26" ht="14.4" x14ac:dyDescent="0.3">
      <c r="A7626" s="7">
        <v>33085</v>
      </c>
      <c r="B7626" s="191">
        <v>355.54998799999998</v>
      </c>
      <c r="C7626" s="191">
        <v>357.540009</v>
      </c>
      <c r="D7626" s="191">
        <v>353.91000400000001</v>
      </c>
      <c r="E7626" s="191">
        <v>356.14999399999999</v>
      </c>
      <c r="F7626" s="192">
        <v>356.14999399999999</v>
      </c>
      <c r="G7626" s="191">
        <v>175380000</v>
      </c>
      <c r="H7626" s="194">
        <f t="shared" si="238"/>
        <v>1.6875432998186674E-3</v>
      </c>
      <c r="I7626" s="193"/>
      <c r="J7626" s="197">
        <v>7624</v>
      </c>
      <c r="K7626" s="234"/>
      <c r="L7626" s="234"/>
      <c r="M7626" s="234"/>
      <c r="N7626" s="234"/>
      <c r="O7626" s="234"/>
      <c r="P7626" s="234"/>
      <c r="Q7626" s="7">
        <v>33085</v>
      </c>
      <c r="R7626" s="234">
        <v>0.37946400000000002</v>
      </c>
      <c r="S7626" s="234">
        <v>0.38169599999999998</v>
      </c>
      <c r="T7626" s="234">
        <v>0.37053599999999998</v>
      </c>
      <c r="U7626" s="234">
        <v>0.375</v>
      </c>
      <c r="V7626" s="192">
        <v>0.30460700000000002</v>
      </c>
      <c r="W7626" s="234">
        <v>96006400</v>
      </c>
      <c r="X7626" s="194">
        <f t="shared" si="239"/>
        <v>-8.8505077653444047E-3</v>
      </c>
      <c r="Y7626" s="193"/>
      <c r="Z7626" s="197">
        <v>7624</v>
      </c>
    </row>
    <row r="7627" spans="1:26" ht="14.4" x14ac:dyDescent="0.3">
      <c r="A7627" s="7">
        <v>33084</v>
      </c>
      <c r="B7627" s="191">
        <v>353.44000199999999</v>
      </c>
      <c r="C7627" s="191">
        <v>355.54998799999998</v>
      </c>
      <c r="D7627" s="191">
        <v>351.14999399999999</v>
      </c>
      <c r="E7627" s="191">
        <v>355.54998799999998</v>
      </c>
      <c r="F7627" s="192">
        <v>355.54998799999998</v>
      </c>
      <c r="G7627" s="191">
        <v>146470000</v>
      </c>
      <c r="H7627" s="194">
        <f t="shared" si="238"/>
        <v>5.9698562360238792E-3</v>
      </c>
      <c r="I7627" s="193"/>
      <c r="J7627" s="197">
        <v>7625</v>
      </c>
      <c r="K7627" s="234"/>
      <c r="L7627" s="234"/>
      <c r="M7627" s="234"/>
      <c r="N7627" s="234"/>
      <c r="O7627" s="234"/>
      <c r="P7627" s="234"/>
      <c r="Q7627" s="7">
        <v>33084</v>
      </c>
      <c r="R7627" s="234">
        <v>0.36383900000000002</v>
      </c>
      <c r="S7627" s="234">
        <v>0.37946400000000002</v>
      </c>
      <c r="T7627" s="234">
        <v>0.36383900000000002</v>
      </c>
      <c r="U7627" s="234">
        <v>0.37834800000000002</v>
      </c>
      <c r="V7627" s="192">
        <v>0.30732700000000002</v>
      </c>
      <c r="W7627" s="234">
        <v>85456000</v>
      </c>
      <c r="X7627" s="194">
        <f t="shared" si="239"/>
        <v>2.4170704559542011E-2</v>
      </c>
      <c r="Y7627" s="193"/>
      <c r="Z7627" s="197">
        <v>7625</v>
      </c>
    </row>
    <row r="7628" spans="1:26" ht="14.4" x14ac:dyDescent="0.3">
      <c r="A7628" s="7">
        <v>33081</v>
      </c>
      <c r="B7628" s="191">
        <v>355.89999399999999</v>
      </c>
      <c r="C7628" s="191">
        <v>355.94000199999999</v>
      </c>
      <c r="D7628" s="191">
        <v>352.14001500000001</v>
      </c>
      <c r="E7628" s="191">
        <v>353.44000199999999</v>
      </c>
      <c r="F7628" s="192">
        <v>353.44000199999999</v>
      </c>
      <c r="G7628" s="191">
        <v>149070000</v>
      </c>
      <c r="H7628" s="194">
        <f t="shared" si="238"/>
        <v>-6.9399622720355512E-3</v>
      </c>
      <c r="I7628" s="193"/>
      <c r="J7628" s="197">
        <v>7626</v>
      </c>
      <c r="K7628" s="234"/>
      <c r="L7628" s="234"/>
      <c r="M7628" s="234"/>
      <c r="N7628" s="234"/>
      <c r="O7628" s="234"/>
      <c r="P7628" s="234"/>
      <c r="Q7628" s="7">
        <v>33081</v>
      </c>
      <c r="R7628" s="234">
        <v>0.36830400000000002</v>
      </c>
      <c r="S7628" s="234">
        <v>0.37276799999999999</v>
      </c>
      <c r="T7628" s="234">
        <v>0.36160700000000001</v>
      </c>
      <c r="U7628" s="234">
        <v>0.36942000000000003</v>
      </c>
      <c r="V7628" s="192">
        <v>0.30007400000000001</v>
      </c>
      <c r="W7628" s="234">
        <v>62316800</v>
      </c>
      <c r="X7628" s="194">
        <f t="shared" si="239"/>
        <v>0</v>
      </c>
      <c r="Y7628" s="193"/>
      <c r="Z7628" s="197">
        <v>7626</v>
      </c>
    </row>
    <row r="7629" spans="1:26" ht="14.4" x14ac:dyDescent="0.3">
      <c r="A7629" s="7">
        <v>33080</v>
      </c>
      <c r="B7629" s="191">
        <v>357.08999599999999</v>
      </c>
      <c r="C7629" s="191">
        <v>357.47000100000002</v>
      </c>
      <c r="D7629" s="191">
        <v>353.95001200000002</v>
      </c>
      <c r="E7629" s="191">
        <v>355.91000400000001</v>
      </c>
      <c r="F7629" s="192">
        <v>355.91000400000001</v>
      </c>
      <c r="G7629" s="191">
        <v>155040000</v>
      </c>
      <c r="H7629" s="194">
        <f t="shared" si="238"/>
        <v>-3.3044666980812597E-3</v>
      </c>
      <c r="I7629" s="193"/>
      <c r="J7629" s="197">
        <v>7627</v>
      </c>
      <c r="K7629" s="234"/>
      <c r="L7629" s="234"/>
      <c r="M7629" s="234"/>
      <c r="N7629" s="234"/>
      <c r="O7629" s="234"/>
      <c r="P7629" s="234"/>
      <c r="Q7629" s="7">
        <v>33080</v>
      </c>
      <c r="R7629" s="234">
        <v>0.37723200000000001</v>
      </c>
      <c r="S7629" s="234">
        <v>0.37946400000000002</v>
      </c>
      <c r="T7629" s="234">
        <v>0.36607099999999998</v>
      </c>
      <c r="U7629" s="234">
        <v>0.36942000000000003</v>
      </c>
      <c r="V7629" s="192">
        <v>0.30007400000000001</v>
      </c>
      <c r="W7629" s="234">
        <v>80337600</v>
      </c>
      <c r="X7629" s="194">
        <f t="shared" si="239"/>
        <v>-2.0710136414072246E-2</v>
      </c>
      <c r="Y7629" s="193"/>
      <c r="Z7629" s="197">
        <v>7627</v>
      </c>
    </row>
    <row r="7630" spans="1:26" ht="14.4" x14ac:dyDescent="0.3">
      <c r="A7630" s="7">
        <v>33079</v>
      </c>
      <c r="B7630" s="191">
        <v>355.790009</v>
      </c>
      <c r="C7630" s="191">
        <v>357.51998900000001</v>
      </c>
      <c r="D7630" s="191">
        <v>354.79998799999998</v>
      </c>
      <c r="E7630" s="191">
        <v>357.08999599999999</v>
      </c>
      <c r="F7630" s="192">
        <v>357.08999599999999</v>
      </c>
      <c r="G7630" s="191">
        <v>163530000</v>
      </c>
      <c r="H7630" s="194">
        <f t="shared" si="238"/>
        <v>3.6538041179227923E-3</v>
      </c>
      <c r="I7630" s="193"/>
      <c r="J7630" s="197">
        <v>7628</v>
      </c>
      <c r="K7630" s="234"/>
      <c r="L7630" s="234"/>
      <c r="M7630" s="234"/>
      <c r="N7630" s="234"/>
      <c r="O7630" s="234"/>
      <c r="P7630" s="234"/>
      <c r="Q7630" s="7">
        <v>33079</v>
      </c>
      <c r="R7630" s="234">
        <v>0.375</v>
      </c>
      <c r="S7630" s="234">
        <v>0.38616099999999998</v>
      </c>
      <c r="T7630" s="234">
        <v>0.37276799999999999</v>
      </c>
      <c r="U7630" s="234">
        <v>0.37723200000000001</v>
      </c>
      <c r="V7630" s="192">
        <v>0.30642000000000003</v>
      </c>
      <c r="W7630" s="234">
        <v>104921600</v>
      </c>
      <c r="X7630" s="194">
        <f t="shared" si="239"/>
        <v>2.9654942163043849E-3</v>
      </c>
      <c r="Y7630" s="193"/>
      <c r="Z7630" s="197">
        <v>7628</v>
      </c>
    </row>
    <row r="7631" spans="1:26" ht="14.4" x14ac:dyDescent="0.3">
      <c r="A7631" s="7">
        <v>33078</v>
      </c>
      <c r="B7631" s="191">
        <v>355.30999800000001</v>
      </c>
      <c r="C7631" s="191">
        <v>356.08999599999999</v>
      </c>
      <c r="D7631" s="191">
        <v>351.459991</v>
      </c>
      <c r="E7631" s="191">
        <v>355.790009</v>
      </c>
      <c r="F7631" s="192">
        <v>355.790009</v>
      </c>
      <c r="G7631" s="191">
        <v>181920000</v>
      </c>
      <c r="H7631" s="194">
        <f t="shared" si="238"/>
        <v>1.3509639545802772E-3</v>
      </c>
      <c r="I7631" s="193"/>
      <c r="J7631" s="197">
        <v>7629</v>
      </c>
      <c r="K7631" s="234"/>
      <c r="L7631" s="234"/>
      <c r="M7631" s="234"/>
      <c r="N7631" s="234"/>
      <c r="O7631" s="234"/>
      <c r="P7631" s="234"/>
      <c r="Q7631" s="7">
        <v>33078</v>
      </c>
      <c r="R7631" s="234">
        <v>0.375</v>
      </c>
      <c r="S7631" s="234">
        <v>0.37723200000000001</v>
      </c>
      <c r="T7631" s="234">
        <v>0.36607099999999998</v>
      </c>
      <c r="U7631" s="234">
        <v>0.37611600000000001</v>
      </c>
      <c r="V7631" s="192">
        <v>0.30551400000000001</v>
      </c>
      <c r="W7631" s="234">
        <v>193916800</v>
      </c>
      <c r="X7631" s="194">
        <f t="shared" si="239"/>
        <v>1.5060751343108067E-2</v>
      </c>
      <c r="Y7631" s="193"/>
      <c r="Z7631" s="197">
        <v>7629</v>
      </c>
    </row>
    <row r="7632" spans="1:26" ht="14.4" x14ac:dyDescent="0.3">
      <c r="A7632" s="7">
        <v>33077</v>
      </c>
      <c r="B7632" s="191">
        <v>361.60998499999999</v>
      </c>
      <c r="C7632" s="191">
        <v>361.60998499999999</v>
      </c>
      <c r="D7632" s="191">
        <v>350.08999599999999</v>
      </c>
      <c r="E7632" s="191">
        <v>355.30999800000001</v>
      </c>
      <c r="F7632" s="192">
        <v>355.30999800000001</v>
      </c>
      <c r="G7632" s="191">
        <v>209030000</v>
      </c>
      <c r="H7632" s="194">
        <f t="shared" si="238"/>
        <v>-1.7422049338598842E-2</v>
      </c>
      <c r="I7632" s="193"/>
      <c r="J7632" s="197">
        <v>7630</v>
      </c>
      <c r="K7632" s="234"/>
      <c r="L7632" s="234"/>
      <c r="M7632" s="234"/>
      <c r="N7632" s="234"/>
      <c r="O7632" s="234"/>
      <c r="P7632" s="234"/>
      <c r="Q7632" s="7">
        <v>33077</v>
      </c>
      <c r="R7632" s="234">
        <v>0.36607099999999998</v>
      </c>
      <c r="S7632" s="234">
        <v>0.37276799999999999</v>
      </c>
      <c r="T7632" s="234">
        <v>0.35714299999999999</v>
      </c>
      <c r="U7632" s="234">
        <v>0.37053599999999998</v>
      </c>
      <c r="V7632" s="192">
        <v>0.300981</v>
      </c>
      <c r="W7632" s="234">
        <v>270188800</v>
      </c>
      <c r="X7632" s="194">
        <f t="shared" si="239"/>
        <v>1.2194178675320806E-2</v>
      </c>
      <c r="Y7632" s="193"/>
      <c r="Z7632" s="197">
        <v>7630</v>
      </c>
    </row>
    <row r="7633" spans="1:26" ht="14.4" x14ac:dyDescent="0.3">
      <c r="A7633" s="7">
        <v>33074</v>
      </c>
      <c r="B7633" s="191">
        <v>365.32000699999998</v>
      </c>
      <c r="C7633" s="191">
        <v>366.64001500000001</v>
      </c>
      <c r="D7633" s="191">
        <v>361.57998700000002</v>
      </c>
      <c r="E7633" s="191">
        <v>361.60998499999999</v>
      </c>
      <c r="F7633" s="192">
        <v>361.60998499999999</v>
      </c>
      <c r="G7633" s="191">
        <v>177810000</v>
      </c>
      <c r="H7633" s="194">
        <f t="shared" si="238"/>
        <v>-1.0155540153594657E-2</v>
      </c>
      <c r="I7633" s="193"/>
      <c r="J7633" s="197">
        <v>7631</v>
      </c>
      <c r="K7633" s="234"/>
      <c r="L7633" s="234"/>
      <c r="M7633" s="234"/>
      <c r="N7633" s="234"/>
      <c r="O7633" s="234"/>
      <c r="P7633" s="234"/>
      <c r="Q7633" s="7">
        <v>33074</v>
      </c>
      <c r="R7633" s="234">
        <v>0.375</v>
      </c>
      <c r="S7633" s="234">
        <v>0.37946400000000002</v>
      </c>
      <c r="T7633" s="234">
        <v>0.36383900000000002</v>
      </c>
      <c r="U7633" s="234">
        <v>0.36607099999999998</v>
      </c>
      <c r="V7633" s="192">
        <v>0.29735499999999998</v>
      </c>
      <c r="W7633" s="234">
        <v>191844800</v>
      </c>
      <c r="X7633" s="194">
        <f t="shared" si="239"/>
        <v>-1.7962707319167576E-2</v>
      </c>
      <c r="Y7633" s="193"/>
      <c r="Z7633" s="197">
        <v>7631</v>
      </c>
    </row>
    <row r="7634" spans="1:26" ht="14.4" x14ac:dyDescent="0.3">
      <c r="A7634" s="7">
        <v>33073</v>
      </c>
      <c r="B7634" s="191">
        <v>364.22000100000002</v>
      </c>
      <c r="C7634" s="191">
        <v>365.32000699999998</v>
      </c>
      <c r="D7634" s="191">
        <v>361.290009</v>
      </c>
      <c r="E7634" s="191">
        <v>365.32000699999998</v>
      </c>
      <c r="F7634" s="192">
        <v>365.32000699999998</v>
      </c>
      <c r="G7634" s="191">
        <v>161990000</v>
      </c>
      <c r="H7634" s="194">
        <f t="shared" si="238"/>
        <v>3.0201691202563878E-3</v>
      </c>
      <c r="I7634" s="193"/>
      <c r="J7634" s="197">
        <v>7632</v>
      </c>
      <c r="K7634" s="234"/>
      <c r="L7634" s="234"/>
      <c r="M7634" s="234"/>
      <c r="N7634" s="234"/>
      <c r="O7634" s="234"/>
      <c r="P7634" s="234"/>
      <c r="Q7634" s="7">
        <v>33073</v>
      </c>
      <c r="R7634" s="234">
        <v>0.36383900000000002</v>
      </c>
      <c r="S7634" s="234">
        <v>0.37946400000000002</v>
      </c>
      <c r="T7634" s="234">
        <v>0.35714299999999999</v>
      </c>
      <c r="U7634" s="234">
        <v>0.37276799999999999</v>
      </c>
      <c r="V7634" s="192">
        <v>0.30279400000000001</v>
      </c>
      <c r="W7634" s="234">
        <v>585984000</v>
      </c>
      <c r="X7634" s="194">
        <f t="shared" si="239"/>
        <v>-6.4425527970461485E-2</v>
      </c>
      <c r="Y7634" s="193"/>
      <c r="Z7634" s="197">
        <v>7632</v>
      </c>
    </row>
    <row r="7635" spans="1:26" ht="14.4" x14ac:dyDescent="0.3">
      <c r="A7635" s="7">
        <v>33072</v>
      </c>
      <c r="B7635" s="191">
        <v>367.51998900000001</v>
      </c>
      <c r="C7635" s="191">
        <v>367.51998900000001</v>
      </c>
      <c r="D7635" s="191">
        <v>362.95001200000002</v>
      </c>
      <c r="E7635" s="191">
        <v>364.22000100000002</v>
      </c>
      <c r="F7635" s="192">
        <v>364.22000100000002</v>
      </c>
      <c r="G7635" s="191">
        <v>168760000</v>
      </c>
      <c r="H7635" s="194">
        <f t="shared" si="238"/>
        <v>-8.979070795520688E-3</v>
      </c>
      <c r="I7635" s="193"/>
      <c r="J7635" s="197">
        <v>7633</v>
      </c>
      <c r="K7635" s="234"/>
      <c r="L7635" s="234"/>
      <c r="M7635" s="234"/>
      <c r="N7635" s="234"/>
      <c r="O7635" s="234"/>
      <c r="P7635" s="234"/>
      <c r="Q7635" s="7">
        <v>33072</v>
      </c>
      <c r="R7635" s="234">
        <v>0.39732099999999998</v>
      </c>
      <c r="S7635" s="234">
        <v>0.40178599999999998</v>
      </c>
      <c r="T7635" s="234">
        <v>0.38392900000000002</v>
      </c>
      <c r="U7635" s="234">
        <v>0.39843800000000001</v>
      </c>
      <c r="V7635" s="192">
        <v>0.32364500000000002</v>
      </c>
      <c r="W7635" s="234">
        <v>288366400</v>
      </c>
      <c r="X7635" s="194">
        <f t="shared" si="239"/>
        <v>8.4723581137085401E-3</v>
      </c>
      <c r="Y7635" s="193"/>
      <c r="Z7635" s="197">
        <v>7633</v>
      </c>
    </row>
    <row r="7636" spans="1:26" ht="14.4" x14ac:dyDescent="0.3">
      <c r="A7636" s="7">
        <v>33071</v>
      </c>
      <c r="B7636" s="191">
        <v>368.95001200000002</v>
      </c>
      <c r="C7636" s="191">
        <v>369.39999399999999</v>
      </c>
      <c r="D7636" s="191">
        <v>364.98998999999998</v>
      </c>
      <c r="E7636" s="191">
        <v>367.51998900000001</v>
      </c>
      <c r="F7636" s="192">
        <v>367.51998900000001</v>
      </c>
      <c r="G7636" s="191">
        <v>176790000</v>
      </c>
      <c r="H7636" s="194">
        <f t="shared" si="238"/>
        <v>-3.8759261512098975E-3</v>
      </c>
      <c r="I7636" s="193"/>
      <c r="J7636" s="197">
        <v>7634</v>
      </c>
      <c r="K7636" s="234"/>
      <c r="L7636" s="234"/>
      <c r="M7636" s="234"/>
      <c r="N7636" s="234"/>
      <c r="O7636" s="234"/>
      <c r="P7636" s="234"/>
      <c r="Q7636" s="7">
        <v>33071</v>
      </c>
      <c r="R7636" s="234">
        <v>0.40848200000000001</v>
      </c>
      <c r="S7636" s="234">
        <v>0.41071400000000002</v>
      </c>
      <c r="T7636" s="234">
        <v>0.39285700000000001</v>
      </c>
      <c r="U7636" s="234">
        <v>0.39508900000000002</v>
      </c>
      <c r="V7636" s="192">
        <v>0.32092599999999999</v>
      </c>
      <c r="W7636" s="234">
        <v>136852800</v>
      </c>
      <c r="X7636" s="194">
        <f t="shared" si="239"/>
        <v>-3.0136174893774018E-2</v>
      </c>
      <c r="Y7636" s="193"/>
      <c r="Z7636" s="197">
        <v>7634</v>
      </c>
    </row>
    <row r="7637" spans="1:26" ht="14.4" x14ac:dyDescent="0.3">
      <c r="A7637" s="7">
        <v>33070</v>
      </c>
      <c r="B7637" s="191">
        <v>367.30999800000001</v>
      </c>
      <c r="C7637" s="191">
        <v>369.77999899999998</v>
      </c>
      <c r="D7637" s="191">
        <v>367.30999800000001</v>
      </c>
      <c r="E7637" s="191">
        <v>368.95001200000002</v>
      </c>
      <c r="F7637" s="192">
        <v>368.95001200000002</v>
      </c>
      <c r="G7637" s="191">
        <v>149430000</v>
      </c>
      <c r="H7637" s="194">
        <f t="shared" si="238"/>
        <v>4.4649315535375319E-3</v>
      </c>
      <c r="I7637" s="193"/>
      <c r="J7637" s="197">
        <v>7635</v>
      </c>
      <c r="K7637" s="234"/>
      <c r="L7637" s="234"/>
      <c r="M7637" s="234"/>
      <c r="N7637" s="234"/>
      <c r="O7637" s="234"/>
      <c r="P7637" s="234"/>
      <c r="Q7637" s="7">
        <v>33070</v>
      </c>
      <c r="R7637" s="234">
        <v>0.41741099999999998</v>
      </c>
      <c r="S7637" s="234">
        <v>0.42075899999999999</v>
      </c>
      <c r="T7637" s="234">
        <v>0.40401799999999999</v>
      </c>
      <c r="U7637" s="234">
        <v>0.40736600000000001</v>
      </c>
      <c r="V7637" s="192">
        <v>0.33089800000000003</v>
      </c>
      <c r="W7637" s="234">
        <v>179704000</v>
      </c>
      <c r="X7637" s="194">
        <f t="shared" si="239"/>
        <v>-2.4063800481924785E-2</v>
      </c>
      <c r="Y7637" s="193"/>
      <c r="Z7637" s="197">
        <v>7635</v>
      </c>
    </row>
    <row r="7638" spans="1:26" ht="14.4" x14ac:dyDescent="0.3">
      <c r="A7638" s="7">
        <v>33067</v>
      </c>
      <c r="B7638" s="191">
        <v>365.45001200000002</v>
      </c>
      <c r="C7638" s="191">
        <v>369.67999300000002</v>
      </c>
      <c r="D7638" s="191">
        <v>365.45001200000002</v>
      </c>
      <c r="E7638" s="191">
        <v>367.30999800000001</v>
      </c>
      <c r="F7638" s="192">
        <v>367.30999800000001</v>
      </c>
      <c r="G7638" s="191">
        <v>215600000</v>
      </c>
      <c r="H7638" s="194">
        <f t="shared" si="238"/>
        <v>5.1171081156025575E-3</v>
      </c>
      <c r="I7638" s="193"/>
      <c r="J7638" s="197">
        <v>7636</v>
      </c>
      <c r="K7638" s="234"/>
      <c r="L7638" s="234"/>
      <c r="M7638" s="234"/>
      <c r="N7638" s="234"/>
      <c r="O7638" s="234"/>
      <c r="P7638" s="234"/>
      <c r="Q7638" s="7">
        <v>33067</v>
      </c>
      <c r="R7638" s="234">
        <v>0.42410700000000001</v>
      </c>
      <c r="S7638" s="234">
        <v>0.42633900000000002</v>
      </c>
      <c r="T7638" s="234">
        <v>0.41741099999999998</v>
      </c>
      <c r="U7638" s="234">
        <v>0.41741099999999998</v>
      </c>
      <c r="V7638" s="192">
        <v>0.339057</v>
      </c>
      <c r="W7638" s="234">
        <v>230977600</v>
      </c>
      <c r="X7638" s="194">
        <f t="shared" si="239"/>
        <v>-1.319304985593297E-2</v>
      </c>
      <c r="Y7638" s="193"/>
      <c r="Z7638" s="197">
        <v>7636</v>
      </c>
    </row>
    <row r="7639" spans="1:26" ht="14.4" x14ac:dyDescent="0.3">
      <c r="A7639" s="7">
        <v>33066</v>
      </c>
      <c r="B7639" s="191">
        <v>361.23001099999999</v>
      </c>
      <c r="C7639" s="191">
        <v>365.459991</v>
      </c>
      <c r="D7639" s="191">
        <v>360.57000699999998</v>
      </c>
      <c r="E7639" s="191">
        <v>365.44000199999999</v>
      </c>
      <c r="F7639" s="192">
        <v>365.44000199999999</v>
      </c>
      <c r="G7639" s="191">
        <v>213180000</v>
      </c>
      <c r="H7639" s="194">
        <f t="shared" si="238"/>
        <v>1.165459920770537E-2</v>
      </c>
      <c r="I7639" s="193"/>
      <c r="J7639" s="197">
        <v>7637</v>
      </c>
      <c r="K7639" s="234"/>
      <c r="L7639" s="234"/>
      <c r="M7639" s="234"/>
      <c r="N7639" s="234"/>
      <c r="O7639" s="234"/>
      <c r="P7639" s="234"/>
      <c r="Q7639" s="7">
        <v>33066</v>
      </c>
      <c r="R7639" s="234">
        <v>0.41741099999999998</v>
      </c>
      <c r="S7639" s="234">
        <v>0.42410700000000001</v>
      </c>
      <c r="T7639" s="234">
        <v>0.41517900000000002</v>
      </c>
      <c r="U7639" s="234">
        <v>0.42299100000000001</v>
      </c>
      <c r="V7639" s="192">
        <v>0.34359000000000001</v>
      </c>
      <c r="W7639" s="234">
        <v>182470400</v>
      </c>
      <c r="X7639" s="194">
        <f t="shared" si="239"/>
        <v>7.9795816586968639E-3</v>
      </c>
      <c r="Y7639" s="193"/>
      <c r="Z7639" s="197">
        <v>7637</v>
      </c>
    </row>
    <row r="7640" spans="1:26" ht="14.4" x14ac:dyDescent="0.3">
      <c r="A7640" s="7">
        <v>33065</v>
      </c>
      <c r="B7640" s="191">
        <v>356.48998999999998</v>
      </c>
      <c r="C7640" s="191">
        <v>361.23001099999999</v>
      </c>
      <c r="D7640" s="191">
        <v>356.48998999999998</v>
      </c>
      <c r="E7640" s="191">
        <v>361.23001099999999</v>
      </c>
      <c r="F7640" s="192">
        <v>361.23001099999999</v>
      </c>
      <c r="G7640" s="191">
        <v>162220000</v>
      </c>
      <c r="H7640" s="194">
        <f t="shared" si="238"/>
        <v>1.3296364927385515E-2</v>
      </c>
      <c r="I7640" s="193"/>
      <c r="J7640" s="197">
        <v>7638</v>
      </c>
      <c r="K7640" s="234"/>
      <c r="L7640" s="234"/>
      <c r="M7640" s="234"/>
      <c r="N7640" s="234"/>
      <c r="O7640" s="234"/>
      <c r="P7640" s="234"/>
      <c r="Q7640" s="7">
        <v>33065</v>
      </c>
      <c r="R7640" s="234">
        <v>0.41741099999999998</v>
      </c>
      <c r="S7640" s="234">
        <v>0.41964299999999999</v>
      </c>
      <c r="T7640" s="234">
        <v>0.40848200000000001</v>
      </c>
      <c r="U7640" s="234">
        <v>0.41964299999999999</v>
      </c>
      <c r="V7640" s="192">
        <v>0.34087000000000001</v>
      </c>
      <c r="W7640" s="234">
        <v>246153600</v>
      </c>
      <c r="X7640" s="194">
        <f t="shared" si="239"/>
        <v>0</v>
      </c>
      <c r="Y7640" s="193"/>
      <c r="Z7640" s="197">
        <v>7638</v>
      </c>
    </row>
    <row r="7641" spans="1:26" ht="14.4" x14ac:dyDescent="0.3">
      <c r="A7641" s="7">
        <v>33064</v>
      </c>
      <c r="B7641" s="191">
        <v>359.51998900000001</v>
      </c>
      <c r="C7641" s="191">
        <v>359.73998999999998</v>
      </c>
      <c r="D7641" s="191">
        <v>356.41000400000001</v>
      </c>
      <c r="E7641" s="191">
        <v>356.48998999999998</v>
      </c>
      <c r="F7641" s="192">
        <v>356.48998999999998</v>
      </c>
      <c r="G7641" s="191">
        <v>147630000</v>
      </c>
      <c r="H7641" s="194">
        <f t="shared" si="238"/>
        <v>-8.4279013482057939E-3</v>
      </c>
      <c r="I7641" s="193"/>
      <c r="J7641" s="197">
        <v>7639</v>
      </c>
      <c r="K7641" s="234"/>
      <c r="L7641" s="234"/>
      <c r="M7641" s="234"/>
      <c r="N7641" s="234"/>
      <c r="O7641" s="234"/>
      <c r="P7641" s="234"/>
      <c r="Q7641" s="7">
        <v>33064</v>
      </c>
      <c r="R7641" s="234">
        <v>0.41964299999999999</v>
      </c>
      <c r="S7641" s="234">
        <v>0.42410700000000001</v>
      </c>
      <c r="T7641" s="234">
        <v>0.41741099999999998</v>
      </c>
      <c r="U7641" s="234">
        <v>0.41964299999999999</v>
      </c>
      <c r="V7641" s="192">
        <v>0.34087000000000001</v>
      </c>
      <c r="W7641" s="234">
        <v>361424000</v>
      </c>
      <c r="X7641" s="194">
        <f t="shared" si="239"/>
        <v>8.0437675587756909E-3</v>
      </c>
      <c r="Y7641" s="193"/>
      <c r="Z7641" s="197">
        <v>7639</v>
      </c>
    </row>
    <row r="7642" spans="1:26" ht="14.4" x14ac:dyDescent="0.3">
      <c r="A7642" s="7">
        <v>33063</v>
      </c>
      <c r="B7642" s="191">
        <v>358.42001299999998</v>
      </c>
      <c r="C7642" s="191">
        <v>360.04998799999998</v>
      </c>
      <c r="D7642" s="191">
        <v>358.10998499999999</v>
      </c>
      <c r="E7642" s="191">
        <v>359.51998900000001</v>
      </c>
      <c r="F7642" s="192">
        <v>359.51998900000001</v>
      </c>
      <c r="G7642" s="191">
        <v>119390000</v>
      </c>
      <c r="H7642" s="194">
        <f t="shared" si="238"/>
        <v>3.0689580941453362E-3</v>
      </c>
      <c r="I7642" s="193"/>
      <c r="J7642" s="197">
        <v>7640</v>
      </c>
      <c r="K7642" s="234"/>
      <c r="L7642" s="234"/>
      <c r="M7642" s="234"/>
      <c r="N7642" s="234"/>
      <c r="O7642" s="234"/>
      <c r="P7642" s="234"/>
      <c r="Q7642" s="7">
        <v>33063</v>
      </c>
      <c r="R7642" s="234">
        <v>0.40178599999999998</v>
      </c>
      <c r="S7642" s="234">
        <v>0.41964299999999999</v>
      </c>
      <c r="T7642" s="234">
        <v>0.39955400000000002</v>
      </c>
      <c r="U7642" s="234">
        <v>0.41629500000000003</v>
      </c>
      <c r="V7642" s="192">
        <v>0.33815000000000001</v>
      </c>
      <c r="W7642" s="234">
        <v>315459200</v>
      </c>
      <c r="X7642" s="194">
        <f t="shared" si="239"/>
        <v>4.1897754443047643E-2</v>
      </c>
      <c r="Y7642" s="193"/>
      <c r="Z7642" s="197">
        <v>7640</v>
      </c>
    </row>
    <row r="7643" spans="1:26" ht="14.4" x14ac:dyDescent="0.3">
      <c r="A7643" s="7">
        <v>33060</v>
      </c>
      <c r="B7643" s="191">
        <v>355.69000199999999</v>
      </c>
      <c r="C7643" s="191">
        <v>359.01998900000001</v>
      </c>
      <c r="D7643" s="191">
        <v>354.64001500000001</v>
      </c>
      <c r="E7643" s="191">
        <v>358.42001299999998</v>
      </c>
      <c r="F7643" s="192">
        <v>358.42001299999998</v>
      </c>
      <c r="G7643" s="191">
        <v>111730000</v>
      </c>
      <c r="H7643" s="194">
        <f t="shared" si="238"/>
        <v>7.7036101381163669E-3</v>
      </c>
      <c r="I7643" s="193"/>
      <c r="J7643" s="197">
        <v>7641</v>
      </c>
      <c r="K7643" s="234"/>
      <c r="L7643" s="234"/>
      <c r="M7643" s="234"/>
      <c r="N7643" s="234"/>
      <c r="O7643" s="234"/>
      <c r="P7643" s="234"/>
      <c r="Q7643" s="7">
        <v>33060</v>
      </c>
      <c r="R7643" s="234">
        <v>0.38839299999999999</v>
      </c>
      <c r="S7643" s="234">
        <v>0.40178599999999998</v>
      </c>
      <c r="T7643" s="234">
        <v>0.38616099999999998</v>
      </c>
      <c r="U7643" s="234">
        <v>0.39955400000000002</v>
      </c>
      <c r="V7643" s="192">
        <v>0.32455200000000001</v>
      </c>
      <c r="W7643" s="234">
        <v>209059200</v>
      </c>
      <c r="X7643" s="194">
        <f t="shared" si="239"/>
        <v>2.87366158878683E-2</v>
      </c>
      <c r="Y7643" s="193"/>
      <c r="Z7643" s="197">
        <v>7641</v>
      </c>
    </row>
    <row r="7644" spans="1:26" ht="14.4" x14ac:dyDescent="0.3">
      <c r="A7644" s="7">
        <v>33059</v>
      </c>
      <c r="B7644" s="191">
        <v>360.16000400000001</v>
      </c>
      <c r="C7644" s="191">
        <v>360.16000400000001</v>
      </c>
      <c r="D7644" s="191">
        <v>354.85998499999999</v>
      </c>
      <c r="E7644" s="191">
        <v>355.67999300000002</v>
      </c>
      <c r="F7644" s="192">
        <v>355.67999300000002</v>
      </c>
      <c r="G7644" s="191">
        <v>128320000</v>
      </c>
      <c r="H7644" s="194">
        <f t="shared" si="238"/>
        <v>-1.2438946441148947E-2</v>
      </c>
      <c r="I7644" s="193"/>
      <c r="J7644" s="197">
        <v>7642</v>
      </c>
      <c r="K7644" s="234"/>
      <c r="L7644" s="234"/>
      <c r="M7644" s="234"/>
      <c r="N7644" s="234"/>
      <c r="O7644" s="234"/>
      <c r="P7644" s="234"/>
      <c r="Q7644" s="7">
        <v>33059</v>
      </c>
      <c r="R7644" s="234">
        <v>0.390625</v>
      </c>
      <c r="S7644" s="234">
        <v>0.39508900000000002</v>
      </c>
      <c r="T7644" s="234">
        <v>0.38616099999999998</v>
      </c>
      <c r="U7644" s="234">
        <v>0.38839299999999999</v>
      </c>
      <c r="V7644" s="192">
        <v>0.31548599999999999</v>
      </c>
      <c r="W7644" s="234">
        <v>107464000</v>
      </c>
      <c r="X7644" s="194">
        <f t="shared" si="239"/>
        <v>-1.1362781719271034E-2</v>
      </c>
      <c r="Y7644" s="193"/>
      <c r="Z7644" s="197">
        <v>7642</v>
      </c>
    </row>
    <row r="7645" spans="1:26" ht="14.4" x14ac:dyDescent="0.3">
      <c r="A7645" s="7">
        <v>33057</v>
      </c>
      <c r="B7645" s="191">
        <v>359.540009</v>
      </c>
      <c r="C7645" s="191">
        <v>360.73001099999999</v>
      </c>
      <c r="D7645" s="191">
        <v>359.44000199999999</v>
      </c>
      <c r="E7645" s="191">
        <v>360.16000400000001</v>
      </c>
      <c r="F7645" s="192">
        <v>360.16000400000001</v>
      </c>
      <c r="G7645" s="191">
        <v>130050000</v>
      </c>
      <c r="H7645" s="194">
        <f t="shared" si="238"/>
        <v>1.7244117051797069E-3</v>
      </c>
      <c r="I7645" s="193"/>
      <c r="J7645" s="197">
        <v>7643</v>
      </c>
      <c r="K7645" s="234"/>
      <c r="L7645" s="234"/>
      <c r="M7645" s="234"/>
      <c r="N7645" s="234"/>
      <c r="O7645" s="234"/>
      <c r="P7645" s="234"/>
      <c r="Q7645" s="7">
        <v>33057</v>
      </c>
      <c r="R7645" s="234">
        <v>0.39174100000000001</v>
      </c>
      <c r="S7645" s="234">
        <v>0.39732099999999998</v>
      </c>
      <c r="T7645" s="234">
        <v>0.390625</v>
      </c>
      <c r="U7645" s="234">
        <v>0.39285700000000001</v>
      </c>
      <c r="V7645" s="192">
        <v>0.31911200000000001</v>
      </c>
      <c r="W7645" s="234">
        <v>99500800</v>
      </c>
      <c r="X7645" s="194">
        <f t="shared" si="239"/>
        <v>0</v>
      </c>
      <c r="Y7645" s="193"/>
      <c r="Z7645" s="197">
        <v>7643</v>
      </c>
    </row>
    <row r="7646" spans="1:26" ht="14.4" x14ac:dyDescent="0.3">
      <c r="A7646" s="7">
        <v>33056</v>
      </c>
      <c r="B7646" s="191">
        <v>358.01998900000001</v>
      </c>
      <c r="C7646" s="191">
        <v>359.57998700000002</v>
      </c>
      <c r="D7646" s="191">
        <v>357.540009</v>
      </c>
      <c r="E7646" s="191">
        <v>359.540009</v>
      </c>
      <c r="F7646" s="192">
        <v>359.540009</v>
      </c>
      <c r="G7646" s="191">
        <v>130200000</v>
      </c>
      <c r="H7646" s="194">
        <f t="shared" si="238"/>
        <v>4.2456288662697768E-3</v>
      </c>
      <c r="I7646" s="193"/>
      <c r="J7646" s="197">
        <v>7644</v>
      </c>
      <c r="K7646" s="234"/>
      <c r="L7646" s="234"/>
      <c r="M7646" s="234"/>
      <c r="N7646" s="234"/>
      <c r="O7646" s="234"/>
      <c r="P7646" s="234"/>
      <c r="Q7646" s="7">
        <v>33056</v>
      </c>
      <c r="R7646" s="234">
        <v>0.39732099999999998</v>
      </c>
      <c r="S7646" s="234">
        <v>0.39732099999999998</v>
      </c>
      <c r="T7646" s="234">
        <v>0.390625</v>
      </c>
      <c r="U7646" s="234">
        <v>0.39285700000000001</v>
      </c>
      <c r="V7646" s="192">
        <v>0.31911200000000001</v>
      </c>
      <c r="W7646" s="234">
        <v>135408000</v>
      </c>
      <c r="X7646" s="194">
        <f t="shared" si="239"/>
        <v>-1.6761566713500455E-2</v>
      </c>
      <c r="Y7646" s="193"/>
      <c r="Z7646" s="197">
        <v>7644</v>
      </c>
    </row>
    <row r="7647" spans="1:26" ht="14.4" x14ac:dyDescent="0.3">
      <c r="A7647" s="7">
        <v>33053</v>
      </c>
      <c r="B7647" s="191">
        <v>357.64001500000001</v>
      </c>
      <c r="C7647" s="191">
        <v>359.08999599999999</v>
      </c>
      <c r="D7647" s="191">
        <v>357.29998799999998</v>
      </c>
      <c r="E7647" s="191">
        <v>358.01998900000001</v>
      </c>
      <c r="F7647" s="192">
        <v>358.01998900000001</v>
      </c>
      <c r="G7647" s="191">
        <v>145510000</v>
      </c>
      <c r="H7647" s="194">
        <f t="shared" si="238"/>
        <v>1.0904677866725046E-3</v>
      </c>
      <c r="I7647" s="193"/>
      <c r="J7647" s="197">
        <v>7645</v>
      </c>
      <c r="K7647" s="234"/>
      <c r="L7647" s="234"/>
      <c r="M7647" s="234"/>
      <c r="N7647" s="234"/>
      <c r="O7647" s="234"/>
      <c r="P7647" s="234"/>
      <c r="Q7647" s="7">
        <v>33053</v>
      </c>
      <c r="R7647" s="234">
        <v>0.38392900000000002</v>
      </c>
      <c r="S7647" s="234">
        <v>0.40067000000000003</v>
      </c>
      <c r="T7647" s="234">
        <v>0.38169599999999998</v>
      </c>
      <c r="U7647" s="234">
        <v>0.39955400000000002</v>
      </c>
      <c r="V7647" s="192">
        <v>0.32455200000000001</v>
      </c>
      <c r="W7647" s="234">
        <v>325192000</v>
      </c>
      <c r="X7647" s="194">
        <f t="shared" si="239"/>
        <v>4.0697748989931316E-2</v>
      </c>
      <c r="Y7647" s="193"/>
      <c r="Z7647" s="197">
        <v>7645</v>
      </c>
    </row>
    <row r="7648" spans="1:26" ht="14.4" x14ac:dyDescent="0.3">
      <c r="A7648" s="7">
        <v>33052</v>
      </c>
      <c r="B7648" s="191">
        <v>355.16000400000001</v>
      </c>
      <c r="C7648" s="191">
        <v>357.63000499999998</v>
      </c>
      <c r="D7648" s="191">
        <v>355.16000400000001</v>
      </c>
      <c r="E7648" s="191">
        <v>357.63000499999998</v>
      </c>
      <c r="F7648" s="192">
        <v>357.63000499999998</v>
      </c>
      <c r="G7648" s="191">
        <v>136120000</v>
      </c>
      <c r="H7648" s="194">
        <f t="shared" si="238"/>
        <v>7.0112910255972632E-3</v>
      </c>
      <c r="I7648" s="193"/>
      <c r="J7648" s="197">
        <v>7646</v>
      </c>
      <c r="K7648" s="234"/>
      <c r="L7648" s="234"/>
      <c r="M7648" s="234"/>
      <c r="N7648" s="234"/>
      <c r="O7648" s="234"/>
      <c r="P7648" s="234"/>
      <c r="Q7648" s="7">
        <v>33052</v>
      </c>
      <c r="R7648" s="234">
        <v>0.38169599999999998</v>
      </c>
      <c r="S7648" s="234">
        <v>0.38616099999999998</v>
      </c>
      <c r="T7648" s="234">
        <v>0.37276799999999999</v>
      </c>
      <c r="U7648" s="234">
        <v>0.38392900000000002</v>
      </c>
      <c r="V7648" s="192">
        <v>0.31186000000000003</v>
      </c>
      <c r="W7648" s="234">
        <v>249939200</v>
      </c>
      <c r="X7648" s="194">
        <f t="shared" si="239"/>
        <v>3.6145138729687346E-2</v>
      </c>
      <c r="Y7648" s="193"/>
      <c r="Z7648" s="197">
        <v>7646</v>
      </c>
    </row>
    <row r="7649" spans="1:26" ht="14.4" x14ac:dyDescent="0.3">
      <c r="A7649" s="7">
        <v>33051</v>
      </c>
      <c r="B7649" s="191">
        <v>352.05999800000001</v>
      </c>
      <c r="C7649" s="191">
        <v>355.89001500000001</v>
      </c>
      <c r="D7649" s="191">
        <v>351.23001099999999</v>
      </c>
      <c r="E7649" s="191">
        <v>355.14001500000001</v>
      </c>
      <c r="F7649" s="192">
        <v>355.14001500000001</v>
      </c>
      <c r="G7649" s="191">
        <v>146620000</v>
      </c>
      <c r="H7649" s="194">
        <f t="shared" si="238"/>
        <v>8.748557113836028E-3</v>
      </c>
      <c r="I7649" s="193"/>
      <c r="J7649" s="197">
        <v>7647</v>
      </c>
      <c r="K7649" s="234"/>
      <c r="L7649" s="234"/>
      <c r="M7649" s="234"/>
      <c r="N7649" s="234"/>
      <c r="O7649" s="234"/>
      <c r="P7649" s="234"/>
      <c r="Q7649" s="7">
        <v>33051</v>
      </c>
      <c r="R7649" s="234">
        <v>0.36383900000000002</v>
      </c>
      <c r="S7649" s="234">
        <v>0.375</v>
      </c>
      <c r="T7649" s="234">
        <v>0.359375</v>
      </c>
      <c r="U7649" s="234">
        <v>0.37053599999999998</v>
      </c>
      <c r="V7649" s="192">
        <v>0.300981</v>
      </c>
      <c r="W7649" s="234">
        <v>97227200</v>
      </c>
      <c r="X7649" s="194">
        <f t="shared" si="239"/>
        <v>2.1538513754306238E-2</v>
      </c>
      <c r="Y7649" s="193"/>
      <c r="Z7649" s="197">
        <v>7647</v>
      </c>
    </row>
    <row r="7650" spans="1:26" ht="14.4" x14ac:dyDescent="0.3">
      <c r="A7650" s="7">
        <v>33050</v>
      </c>
      <c r="B7650" s="191">
        <v>352.32000699999998</v>
      </c>
      <c r="C7650" s="191">
        <v>356.08999599999999</v>
      </c>
      <c r="D7650" s="191">
        <v>351.85000600000001</v>
      </c>
      <c r="E7650" s="191">
        <v>352.05999800000001</v>
      </c>
      <c r="F7650" s="192">
        <v>352.05999800000001</v>
      </c>
      <c r="G7650" s="191">
        <v>141420000</v>
      </c>
      <c r="H7650" s="194">
        <f t="shared" si="238"/>
        <v>-7.0960234287759268E-4</v>
      </c>
      <c r="I7650" s="193"/>
      <c r="J7650" s="197">
        <v>7648</v>
      </c>
      <c r="K7650" s="234"/>
      <c r="L7650" s="234"/>
      <c r="M7650" s="234"/>
      <c r="N7650" s="234"/>
      <c r="O7650" s="234"/>
      <c r="P7650" s="234"/>
      <c r="Q7650" s="7">
        <v>33050</v>
      </c>
      <c r="R7650" s="234">
        <v>0.37276799999999999</v>
      </c>
      <c r="S7650" s="234">
        <v>0.375</v>
      </c>
      <c r="T7650" s="234">
        <v>0.36049100000000001</v>
      </c>
      <c r="U7650" s="234">
        <v>0.36272300000000002</v>
      </c>
      <c r="V7650" s="192">
        <v>0.29463499999999998</v>
      </c>
      <c r="W7650" s="234">
        <v>127254400</v>
      </c>
      <c r="X7650" s="194">
        <f t="shared" si="239"/>
        <v>-1.5152021606588972E-2</v>
      </c>
      <c r="Y7650" s="193"/>
      <c r="Z7650" s="197">
        <v>7648</v>
      </c>
    </row>
    <row r="7651" spans="1:26" ht="14.4" x14ac:dyDescent="0.3">
      <c r="A7651" s="7">
        <v>33049</v>
      </c>
      <c r="B7651" s="191">
        <v>355.42001299999998</v>
      </c>
      <c r="C7651" s="191">
        <v>356.41000400000001</v>
      </c>
      <c r="D7651" s="191">
        <v>351.91000400000001</v>
      </c>
      <c r="E7651" s="191">
        <v>352.30999800000001</v>
      </c>
      <c r="F7651" s="192">
        <v>352.30999800000001</v>
      </c>
      <c r="G7651" s="191">
        <v>133100000</v>
      </c>
      <c r="H7651" s="194">
        <f t="shared" si="238"/>
        <v>-8.7780858718921259E-3</v>
      </c>
      <c r="I7651" s="193"/>
      <c r="J7651" s="197">
        <v>7649</v>
      </c>
      <c r="K7651" s="234"/>
      <c r="L7651" s="234"/>
      <c r="M7651" s="234"/>
      <c r="N7651" s="234"/>
      <c r="O7651" s="234"/>
      <c r="P7651" s="234"/>
      <c r="Q7651" s="7">
        <v>33049</v>
      </c>
      <c r="R7651" s="234">
        <v>0.37053599999999998</v>
      </c>
      <c r="S7651" s="234">
        <v>0.37276799999999999</v>
      </c>
      <c r="T7651" s="234">
        <v>0.359375</v>
      </c>
      <c r="U7651" s="234">
        <v>0.36830400000000002</v>
      </c>
      <c r="V7651" s="192">
        <v>0.29916799999999999</v>
      </c>
      <c r="W7651" s="234">
        <v>122001600</v>
      </c>
      <c r="X7651" s="194">
        <f t="shared" si="239"/>
        <v>-6.0236360434712125E-3</v>
      </c>
      <c r="Y7651" s="193"/>
      <c r="Z7651" s="197">
        <v>7649</v>
      </c>
    </row>
    <row r="7652" spans="1:26" ht="14.4" x14ac:dyDescent="0.3">
      <c r="A7652" s="7">
        <v>33046</v>
      </c>
      <c r="B7652" s="191">
        <v>360.51998900000001</v>
      </c>
      <c r="C7652" s="191">
        <v>363.20001200000002</v>
      </c>
      <c r="D7652" s="191">
        <v>355.30999800000001</v>
      </c>
      <c r="E7652" s="191">
        <v>355.42999300000002</v>
      </c>
      <c r="F7652" s="192">
        <v>355.42999300000002</v>
      </c>
      <c r="G7652" s="191">
        <v>172570000</v>
      </c>
      <c r="H7652" s="194">
        <f t="shared" si="238"/>
        <v>-1.3981768208223241E-2</v>
      </c>
      <c r="I7652" s="193"/>
      <c r="J7652" s="197">
        <v>7650</v>
      </c>
      <c r="K7652" s="234"/>
      <c r="L7652" s="234"/>
      <c r="M7652" s="234"/>
      <c r="N7652" s="234"/>
      <c r="O7652" s="234"/>
      <c r="P7652" s="234"/>
      <c r="Q7652" s="7">
        <v>33046</v>
      </c>
      <c r="R7652" s="234">
        <v>0.375</v>
      </c>
      <c r="S7652" s="234">
        <v>0.38057999999999997</v>
      </c>
      <c r="T7652" s="234">
        <v>0.36830400000000002</v>
      </c>
      <c r="U7652" s="234">
        <v>0.37053599999999998</v>
      </c>
      <c r="V7652" s="192">
        <v>0.300981</v>
      </c>
      <c r="W7652" s="234">
        <v>283976000</v>
      </c>
      <c r="X7652" s="194">
        <f t="shared" si="239"/>
        <v>-8.9561772927978511E-3</v>
      </c>
      <c r="Y7652" s="193"/>
      <c r="Z7652" s="197">
        <v>7650</v>
      </c>
    </row>
    <row r="7653" spans="1:26" ht="14.4" x14ac:dyDescent="0.3">
      <c r="A7653" s="7">
        <v>33045</v>
      </c>
      <c r="B7653" s="191">
        <v>359.10000600000001</v>
      </c>
      <c r="C7653" s="191">
        <v>360.88000499999998</v>
      </c>
      <c r="D7653" s="191">
        <v>357.63000499999998</v>
      </c>
      <c r="E7653" s="191">
        <v>360.47000100000002</v>
      </c>
      <c r="F7653" s="192">
        <v>360.47000100000002</v>
      </c>
      <c r="G7653" s="191">
        <v>138570000</v>
      </c>
      <c r="H7653" s="194">
        <f t="shared" si="238"/>
        <v>3.8150793013353979E-3</v>
      </c>
      <c r="I7653" s="193"/>
      <c r="J7653" s="197">
        <v>7651</v>
      </c>
      <c r="K7653" s="234"/>
      <c r="L7653" s="234"/>
      <c r="M7653" s="234"/>
      <c r="N7653" s="234"/>
      <c r="O7653" s="234"/>
      <c r="P7653" s="234"/>
      <c r="Q7653" s="7">
        <v>33045</v>
      </c>
      <c r="R7653" s="234">
        <v>0.35714299999999999</v>
      </c>
      <c r="S7653" s="234">
        <v>0.375</v>
      </c>
      <c r="T7653" s="234">
        <v>0.35714299999999999</v>
      </c>
      <c r="U7653" s="234">
        <v>0.37388399999999999</v>
      </c>
      <c r="V7653" s="192">
        <v>0.303701</v>
      </c>
      <c r="W7653" s="234">
        <v>208600000</v>
      </c>
      <c r="X7653" s="194">
        <f t="shared" si="239"/>
        <v>4.6876615810990514E-2</v>
      </c>
      <c r="Y7653" s="193"/>
      <c r="Z7653" s="197">
        <v>7651</v>
      </c>
    </row>
    <row r="7654" spans="1:26" ht="14.4" x14ac:dyDescent="0.3">
      <c r="A7654" s="7">
        <v>33044</v>
      </c>
      <c r="B7654" s="191">
        <v>358.47000100000002</v>
      </c>
      <c r="C7654" s="191">
        <v>359.91000400000001</v>
      </c>
      <c r="D7654" s="191">
        <v>357</v>
      </c>
      <c r="E7654" s="191">
        <v>359.10000600000001</v>
      </c>
      <c r="F7654" s="192">
        <v>359.10000600000001</v>
      </c>
      <c r="G7654" s="191">
        <v>137420000</v>
      </c>
      <c r="H7654" s="194">
        <f t="shared" si="238"/>
        <v>1.757483187554048E-3</v>
      </c>
      <c r="I7654" s="193"/>
      <c r="J7654" s="197">
        <v>7652</v>
      </c>
      <c r="K7654" s="234"/>
      <c r="L7654" s="234"/>
      <c r="M7654" s="234"/>
      <c r="N7654" s="234"/>
      <c r="O7654" s="234"/>
      <c r="P7654" s="234"/>
      <c r="Q7654" s="7">
        <v>33044</v>
      </c>
      <c r="R7654" s="234">
        <v>0.35602699999999998</v>
      </c>
      <c r="S7654" s="234">
        <v>0.359375</v>
      </c>
      <c r="T7654" s="234">
        <v>0.35491099999999998</v>
      </c>
      <c r="U7654" s="234">
        <v>0.35714299999999999</v>
      </c>
      <c r="V7654" s="192">
        <v>0.29010200000000003</v>
      </c>
      <c r="W7654" s="234">
        <v>154739200</v>
      </c>
      <c r="X7654" s="194">
        <f t="shared" si="239"/>
        <v>9.4612416183282484E-3</v>
      </c>
      <c r="Y7654" s="193"/>
      <c r="Z7654" s="197">
        <v>7652</v>
      </c>
    </row>
    <row r="7655" spans="1:26" ht="14.4" x14ac:dyDescent="0.3">
      <c r="A7655" s="7">
        <v>33043</v>
      </c>
      <c r="B7655" s="191">
        <v>356.88000499999998</v>
      </c>
      <c r="C7655" s="191">
        <v>358.89999399999999</v>
      </c>
      <c r="D7655" s="191">
        <v>356.17999300000002</v>
      </c>
      <c r="E7655" s="191">
        <v>358.47000100000002</v>
      </c>
      <c r="F7655" s="192">
        <v>358.47000100000002</v>
      </c>
      <c r="G7655" s="191">
        <v>134930000</v>
      </c>
      <c r="H7655" s="194">
        <f t="shared" si="238"/>
        <v>4.4552678147380155E-3</v>
      </c>
      <c r="I7655" s="193"/>
      <c r="J7655" s="197">
        <v>7653</v>
      </c>
      <c r="K7655" s="234"/>
      <c r="L7655" s="234"/>
      <c r="M7655" s="234"/>
      <c r="N7655" s="234"/>
      <c r="O7655" s="234"/>
      <c r="P7655" s="234"/>
      <c r="Q7655" s="7">
        <v>33043</v>
      </c>
      <c r="R7655" s="234">
        <v>0.34821400000000002</v>
      </c>
      <c r="S7655" s="234">
        <v>0.35491099999999998</v>
      </c>
      <c r="T7655" s="234">
        <v>0.34263399999999999</v>
      </c>
      <c r="U7655" s="234">
        <v>0.35379500000000003</v>
      </c>
      <c r="V7655" s="192">
        <v>0.287383</v>
      </c>
      <c r="W7655" s="234">
        <v>157225600</v>
      </c>
      <c r="X7655" s="194">
        <f t="shared" si="239"/>
        <v>9.5551582046138773E-3</v>
      </c>
      <c r="Y7655" s="193"/>
      <c r="Z7655" s="197">
        <v>7653</v>
      </c>
    </row>
    <row r="7656" spans="1:26" ht="14.4" x14ac:dyDescent="0.3">
      <c r="A7656" s="7">
        <v>33042</v>
      </c>
      <c r="B7656" s="191">
        <v>362.91000400000001</v>
      </c>
      <c r="C7656" s="191">
        <v>362.91000400000001</v>
      </c>
      <c r="D7656" s="191">
        <v>356.88000499999998</v>
      </c>
      <c r="E7656" s="191">
        <v>356.88000499999998</v>
      </c>
      <c r="F7656" s="192">
        <v>356.88000499999998</v>
      </c>
      <c r="G7656" s="191">
        <v>133470000</v>
      </c>
      <c r="H7656" s="194">
        <f t="shared" si="238"/>
        <v>-1.6615686901813906E-2</v>
      </c>
      <c r="I7656" s="193"/>
      <c r="J7656" s="197">
        <v>7654</v>
      </c>
      <c r="K7656" s="234"/>
      <c r="L7656" s="234"/>
      <c r="M7656" s="234"/>
      <c r="N7656" s="234"/>
      <c r="O7656" s="234"/>
      <c r="P7656" s="234"/>
      <c r="Q7656" s="7">
        <v>33042</v>
      </c>
      <c r="R7656" s="234">
        <v>0.35044599999999998</v>
      </c>
      <c r="S7656" s="234">
        <v>0.35267900000000002</v>
      </c>
      <c r="T7656" s="234">
        <v>0.34821400000000002</v>
      </c>
      <c r="U7656" s="234">
        <v>0.35044599999999998</v>
      </c>
      <c r="V7656" s="192">
        <v>0.284663</v>
      </c>
      <c r="W7656" s="234">
        <v>111395200</v>
      </c>
      <c r="X7656" s="194">
        <f t="shared" si="239"/>
        <v>-6.3286278780770779E-3</v>
      </c>
      <c r="Y7656" s="193"/>
      <c r="Z7656" s="197">
        <v>7654</v>
      </c>
    </row>
    <row r="7657" spans="1:26" ht="14.4" x14ac:dyDescent="0.3">
      <c r="A7657" s="7">
        <v>33039</v>
      </c>
      <c r="B7657" s="191">
        <v>362.89001500000001</v>
      </c>
      <c r="C7657" s="191">
        <v>363.14001500000001</v>
      </c>
      <c r="D7657" s="191">
        <v>360.709991</v>
      </c>
      <c r="E7657" s="191">
        <v>362.91000400000001</v>
      </c>
      <c r="F7657" s="192">
        <v>362.91000400000001</v>
      </c>
      <c r="G7657" s="191">
        <v>205130000</v>
      </c>
      <c r="H7657" s="194">
        <f t="shared" si="238"/>
        <v>2.7583356752611302E-5</v>
      </c>
      <c r="I7657" s="193"/>
      <c r="J7657" s="197">
        <v>7655</v>
      </c>
      <c r="K7657" s="234"/>
      <c r="L7657" s="234"/>
      <c r="M7657" s="234"/>
      <c r="N7657" s="234"/>
      <c r="O7657" s="234"/>
      <c r="P7657" s="234"/>
      <c r="Q7657" s="7">
        <v>33039</v>
      </c>
      <c r="R7657" s="234">
        <v>0.35491099999999998</v>
      </c>
      <c r="S7657" s="234">
        <v>0.35714299999999999</v>
      </c>
      <c r="T7657" s="234">
        <v>0.34932999999999997</v>
      </c>
      <c r="U7657" s="234">
        <v>0.35267900000000002</v>
      </c>
      <c r="V7657" s="192">
        <v>0.28647600000000001</v>
      </c>
      <c r="W7657" s="234">
        <v>144144000</v>
      </c>
      <c r="X7657" s="194">
        <f t="shared" si="239"/>
        <v>-6.2888282244553517E-3</v>
      </c>
      <c r="Y7657" s="193"/>
      <c r="Z7657" s="197">
        <v>7655</v>
      </c>
    </row>
    <row r="7658" spans="1:26" ht="14.4" x14ac:dyDescent="0.3">
      <c r="A7658" s="7">
        <v>33038</v>
      </c>
      <c r="B7658" s="191">
        <v>364.89999399999999</v>
      </c>
      <c r="C7658" s="191">
        <v>364.89999399999999</v>
      </c>
      <c r="D7658" s="191">
        <v>361.64001500000001</v>
      </c>
      <c r="E7658" s="191">
        <v>362.89999399999999</v>
      </c>
      <c r="F7658" s="192">
        <v>362.89999399999999</v>
      </c>
      <c r="G7658" s="191">
        <v>135770000</v>
      </c>
      <c r="H7658" s="194">
        <f t="shared" si="238"/>
        <v>-5.4809537760639156E-3</v>
      </c>
      <c r="I7658" s="193"/>
      <c r="J7658" s="197">
        <v>7656</v>
      </c>
      <c r="K7658" s="234"/>
      <c r="L7658" s="234"/>
      <c r="M7658" s="234"/>
      <c r="N7658" s="234"/>
      <c r="O7658" s="234"/>
      <c r="P7658" s="234"/>
      <c r="Q7658" s="7">
        <v>33038</v>
      </c>
      <c r="R7658" s="234">
        <v>0.35714299999999999</v>
      </c>
      <c r="S7658" s="234">
        <v>0.359375</v>
      </c>
      <c r="T7658" s="234">
        <v>0.35044599999999998</v>
      </c>
      <c r="U7658" s="234">
        <v>0.35491099999999998</v>
      </c>
      <c r="V7658" s="192">
        <v>0.28828900000000002</v>
      </c>
      <c r="W7658" s="234">
        <v>140324800</v>
      </c>
      <c r="X7658" s="194">
        <f t="shared" si="239"/>
        <v>0</v>
      </c>
      <c r="Y7658" s="193"/>
      <c r="Z7658" s="197">
        <v>7656</v>
      </c>
    </row>
    <row r="7659" spans="1:26" ht="14.4" x14ac:dyDescent="0.3">
      <c r="A7659" s="7">
        <v>33037</v>
      </c>
      <c r="B7659" s="191">
        <v>366.25</v>
      </c>
      <c r="C7659" s="191">
        <v>367.08999599999999</v>
      </c>
      <c r="D7659" s="191">
        <v>364.51001000000002</v>
      </c>
      <c r="E7659" s="191">
        <v>364.89999399999999</v>
      </c>
      <c r="F7659" s="192">
        <v>364.89999399999999</v>
      </c>
      <c r="G7659" s="191">
        <v>158910000</v>
      </c>
      <c r="H7659" s="194">
        <f t="shared" si="238"/>
        <v>-3.6860232081911471E-3</v>
      </c>
      <c r="I7659" s="193"/>
      <c r="J7659" s="197">
        <v>7657</v>
      </c>
      <c r="K7659" s="234"/>
      <c r="L7659" s="234"/>
      <c r="M7659" s="234"/>
      <c r="N7659" s="234"/>
      <c r="O7659" s="234"/>
      <c r="P7659" s="234"/>
      <c r="Q7659" s="7">
        <v>33037</v>
      </c>
      <c r="R7659" s="234">
        <v>0.36049100000000001</v>
      </c>
      <c r="S7659" s="234">
        <v>0.36383900000000002</v>
      </c>
      <c r="T7659" s="234">
        <v>0.35491099999999998</v>
      </c>
      <c r="U7659" s="234">
        <v>0.35491099999999998</v>
      </c>
      <c r="V7659" s="192">
        <v>0.28828900000000002</v>
      </c>
      <c r="W7659" s="234">
        <v>138947200</v>
      </c>
      <c r="X7659" s="194">
        <f t="shared" si="239"/>
        <v>-1.8517131495805549E-2</v>
      </c>
      <c r="Y7659" s="193"/>
      <c r="Z7659" s="197">
        <v>7657</v>
      </c>
    </row>
    <row r="7660" spans="1:26" ht="14.4" x14ac:dyDescent="0.3">
      <c r="A7660" s="7">
        <v>33036</v>
      </c>
      <c r="B7660" s="191">
        <v>361.63000499999998</v>
      </c>
      <c r="C7660" s="191">
        <v>367.26998900000001</v>
      </c>
      <c r="D7660" s="191">
        <v>361.14999399999999</v>
      </c>
      <c r="E7660" s="191">
        <v>366.25</v>
      </c>
      <c r="F7660" s="192">
        <v>366.25</v>
      </c>
      <c r="G7660" s="191">
        <v>157100000</v>
      </c>
      <c r="H7660" s="194">
        <f t="shared" si="238"/>
        <v>1.2775474756305184E-2</v>
      </c>
      <c r="I7660" s="193"/>
      <c r="J7660" s="197">
        <v>7658</v>
      </c>
      <c r="K7660" s="234"/>
      <c r="L7660" s="234"/>
      <c r="M7660" s="234"/>
      <c r="N7660" s="234"/>
      <c r="O7660" s="234"/>
      <c r="P7660" s="234"/>
      <c r="Q7660" s="7">
        <v>33036</v>
      </c>
      <c r="R7660" s="234">
        <v>0.34932999999999997</v>
      </c>
      <c r="S7660" s="234">
        <v>0.36160700000000001</v>
      </c>
      <c r="T7660" s="234">
        <v>0.34598200000000001</v>
      </c>
      <c r="U7660" s="234">
        <v>0.36160700000000001</v>
      </c>
      <c r="V7660" s="192">
        <v>0.29372799999999999</v>
      </c>
      <c r="W7660" s="234">
        <v>165032000</v>
      </c>
      <c r="X7660" s="194">
        <f t="shared" si="239"/>
        <v>3.8458546933003358E-2</v>
      </c>
      <c r="Y7660" s="193"/>
      <c r="Z7660" s="197">
        <v>7658</v>
      </c>
    </row>
    <row r="7661" spans="1:26" ht="14.4" x14ac:dyDescent="0.3">
      <c r="A7661" s="7">
        <v>33035</v>
      </c>
      <c r="B7661" s="191">
        <v>358.709991</v>
      </c>
      <c r="C7661" s="191">
        <v>361.63000499999998</v>
      </c>
      <c r="D7661" s="191">
        <v>357.70001200000002</v>
      </c>
      <c r="E7661" s="191">
        <v>361.63000499999998</v>
      </c>
      <c r="F7661" s="192">
        <v>361.63000499999998</v>
      </c>
      <c r="G7661" s="191">
        <v>119550000</v>
      </c>
      <c r="H7661" s="194">
        <f t="shared" si="238"/>
        <v>8.1403196823697632E-3</v>
      </c>
      <c r="I7661" s="193"/>
      <c r="J7661" s="197">
        <v>7659</v>
      </c>
      <c r="K7661" s="234"/>
      <c r="L7661" s="234"/>
      <c r="M7661" s="234"/>
      <c r="N7661" s="234"/>
      <c r="O7661" s="234"/>
      <c r="P7661" s="234"/>
      <c r="Q7661" s="7">
        <v>33035</v>
      </c>
      <c r="R7661" s="234">
        <v>0.33705400000000002</v>
      </c>
      <c r="S7661" s="234">
        <v>0.34821400000000002</v>
      </c>
      <c r="T7661" s="234">
        <v>0.33705400000000002</v>
      </c>
      <c r="U7661" s="234">
        <v>0.34821400000000002</v>
      </c>
      <c r="V7661" s="192">
        <v>0.28284999999999999</v>
      </c>
      <c r="W7661" s="234">
        <v>157897600</v>
      </c>
      <c r="X7661" s="194">
        <f t="shared" si="239"/>
        <v>1.9609963591795541E-2</v>
      </c>
      <c r="Y7661" s="193"/>
      <c r="Z7661" s="197">
        <v>7659</v>
      </c>
    </row>
    <row r="7662" spans="1:26" ht="14.4" x14ac:dyDescent="0.3">
      <c r="A7662" s="7">
        <v>33032</v>
      </c>
      <c r="B7662" s="191">
        <v>363.14999399999999</v>
      </c>
      <c r="C7662" s="191">
        <v>363.48998999999998</v>
      </c>
      <c r="D7662" s="191">
        <v>357.67999300000002</v>
      </c>
      <c r="E7662" s="191">
        <v>358.709991</v>
      </c>
      <c r="F7662" s="192">
        <v>358.709991</v>
      </c>
      <c r="G7662" s="191">
        <v>142600000</v>
      </c>
      <c r="H7662" s="194">
        <f t="shared" si="238"/>
        <v>-1.2226361209853112E-2</v>
      </c>
      <c r="I7662" s="193"/>
      <c r="J7662" s="197">
        <v>7660</v>
      </c>
      <c r="K7662" s="234"/>
      <c r="L7662" s="234"/>
      <c r="M7662" s="234"/>
      <c r="N7662" s="234"/>
      <c r="O7662" s="234"/>
      <c r="P7662" s="234"/>
      <c r="Q7662" s="7">
        <v>33032</v>
      </c>
      <c r="R7662" s="234">
        <v>0.34375</v>
      </c>
      <c r="S7662" s="234">
        <v>0.34375</v>
      </c>
      <c r="T7662" s="234">
        <v>0.33482099999999998</v>
      </c>
      <c r="U7662" s="234">
        <v>0.34151799999999999</v>
      </c>
      <c r="V7662" s="192">
        <v>0.27740999999999999</v>
      </c>
      <c r="W7662" s="234">
        <v>333883200</v>
      </c>
      <c r="X7662" s="194">
        <f t="shared" si="239"/>
        <v>-1.9232808909315894E-2</v>
      </c>
      <c r="Y7662" s="193"/>
      <c r="Z7662" s="197">
        <v>7660</v>
      </c>
    </row>
    <row r="7663" spans="1:26" ht="14.4" x14ac:dyDescent="0.3">
      <c r="A7663" s="7">
        <v>33031</v>
      </c>
      <c r="B7663" s="191">
        <v>365.92001299999998</v>
      </c>
      <c r="C7663" s="191">
        <v>365.92001299999998</v>
      </c>
      <c r="D7663" s="191">
        <v>361.60000600000001</v>
      </c>
      <c r="E7663" s="191">
        <v>363.14999399999999</v>
      </c>
      <c r="F7663" s="192">
        <v>363.14999399999999</v>
      </c>
      <c r="G7663" s="191">
        <v>160360000</v>
      </c>
      <c r="H7663" s="194">
        <f t="shared" si="238"/>
        <v>-4.9594395129191294E-3</v>
      </c>
      <c r="I7663" s="193"/>
      <c r="J7663" s="197">
        <v>7661</v>
      </c>
      <c r="K7663" s="234"/>
      <c r="L7663" s="234"/>
      <c r="M7663" s="234"/>
      <c r="N7663" s="234"/>
      <c r="O7663" s="234"/>
      <c r="P7663" s="234"/>
      <c r="Q7663" s="7">
        <v>33031</v>
      </c>
      <c r="R7663" s="234">
        <v>0.35267900000000002</v>
      </c>
      <c r="S7663" s="234">
        <v>0.35491099999999998</v>
      </c>
      <c r="T7663" s="234">
        <v>0.34375</v>
      </c>
      <c r="U7663" s="234">
        <v>0.34821400000000002</v>
      </c>
      <c r="V7663" s="192">
        <v>0.28284999999999999</v>
      </c>
      <c r="W7663" s="234">
        <v>186435200</v>
      </c>
      <c r="X7663" s="194">
        <f t="shared" si="239"/>
        <v>-1.2657255756154156E-2</v>
      </c>
      <c r="Y7663" s="193"/>
      <c r="Z7663" s="197">
        <v>7661</v>
      </c>
    </row>
    <row r="7664" spans="1:26" ht="14.4" x14ac:dyDescent="0.3">
      <c r="A7664" s="7">
        <v>33030</v>
      </c>
      <c r="B7664" s="191">
        <v>366.64001500000001</v>
      </c>
      <c r="C7664" s="191">
        <v>366.64001500000001</v>
      </c>
      <c r="D7664" s="191">
        <v>364.42001299999998</v>
      </c>
      <c r="E7664" s="191">
        <v>364.959991</v>
      </c>
      <c r="F7664" s="192">
        <v>364.959991</v>
      </c>
      <c r="G7664" s="191">
        <v>164030000</v>
      </c>
      <c r="H7664" s="194">
        <f t="shared" si="238"/>
        <v>-4.5822167010330364E-3</v>
      </c>
      <c r="I7664" s="193"/>
      <c r="J7664" s="197">
        <v>7662</v>
      </c>
      <c r="K7664" s="234"/>
      <c r="L7664" s="234"/>
      <c r="M7664" s="234"/>
      <c r="N7664" s="234"/>
      <c r="O7664" s="234"/>
      <c r="P7664" s="234"/>
      <c r="Q7664" s="7">
        <v>33030</v>
      </c>
      <c r="R7664" s="234">
        <v>0.34821400000000002</v>
      </c>
      <c r="S7664" s="234">
        <v>0.35267900000000002</v>
      </c>
      <c r="T7664" s="234">
        <v>0.34598200000000001</v>
      </c>
      <c r="U7664" s="234">
        <v>0.35267900000000002</v>
      </c>
      <c r="V7664" s="192">
        <v>0.28647600000000001</v>
      </c>
      <c r="W7664" s="234">
        <v>211747200</v>
      </c>
      <c r="X7664" s="194">
        <f t="shared" si="239"/>
        <v>0</v>
      </c>
      <c r="Y7664" s="193"/>
      <c r="Z7664" s="197">
        <v>7662</v>
      </c>
    </row>
    <row r="7665" spans="1:26" ht="14.4" x14ac:dyDescent="0.3">
      <c r="A7665" s="7">
        <v>33029</v>
      </c>
      <c r="B7665" s="191">
        <v>367.39999399999999</v>
      </c>
      <c r="C7665" s="191">
        <v>368.77999899999998</v>
      </c>
      <c r="D7665" s="191">
        <v>365.48998999999998</v>
      </c>
      <c r="E7665" s="191">
        <v>366.64001500000001</v>
      </c>
      <c r="F7665" s="192">
        <v>366.64001500000001</v>
      </c>
      <c r="G7665" s="191">
        <v>199720000</v>
      </c>
      <c r="H7665" s="194">
        <f t="shared" si="238"/>
        <v>-2.0685329679128602E-3</v>
      </c>
      <c r="I7665" s="193"/>
      <c r="J7665" s="197">
        <v>7663</v>
      </c>
      <c r="K7665" s="234"/>
      <c r="L7665" s="234"/>
      <c r="M7665" s="234"/>
      <c r="N7665" s="234"/>
      <c r="O7665" s="234"/>
      <c r="P7665" s="234"/>
      <c r="Q7665" s="7">
        <v>33029</v>
      </c>
      <c r="R7665" s="234">
        <v>0.36607099999999998</v>
      </c>
      <c r="S7665" s="234">
        <v>0.36607099999999998</v>
      </c>
      <c r="T7665" s="234">
        <v>0.34821400000000002</v>
      </c>
      <c r="U7665" s="234">
        <v>0.35267900000000002</v>
      </c>
      <c r="V7665" s="192">
        <v>0.28647600000000001</v>
      </c>
      <c r="W7665" s="234">
        <v>299432000</v>
      </c>
      <c r="X7665" s="194">
        <f t="shared" si="239"/>
        <v>-3.0675843027387031E-2</v>
      </c>
      <c r="Y7665" s="193"/>
      <c r="Z7665" s="197">
        <v>7663</v>
      </c>
    </row>
    <row r="7666" spans="1:26" ht="14.4" x14ac:dyDescent="0.3">
      <c r="A7666" s="7">
        <v>33028</v>
      </c>
      <c r="B7666" s="191">
        <v>363.16000400000001</v>
      </c>
      <c r="C7666" s="191">
        <v>367.85000600000001</v>
      </c>
      <c r="D7666" s="191">
        <v>362.42999300000002</v>
      </c>
      <c r="E7666" s="191">
        <v>367.39999399999999</v>
      </c>
      <c r="F7666" s="192">
        <v>367.39999399999999</v>
      </c>
      <c r="G7666" s="191">
        <v>175520000</v>
      </c>
      <c r="H7666" s="194">
        <f t="shared" si="238"/>
        <v>1.167526697130441E-2</v>
      </c>
      <c r="I7666" s="193"/>
      <c r="J7666" s="197">
        <v>7664</v>
      </c>
      <c r="K7666" s="234"/>
      <c r="L7666" s="234"/>
      <c r="M7666" s="234"/>
      <c r="N7666" s="234"/>
      <c r="O7666" s="234"/>
      <c r="P7666" s="234"/>
      <c r="Q7666" s="7">
        <v>33028</v>
      </c>
      <c r="R7666" s="234">
        <v>0.36383900000000002</v>
      </c>
      <c r="S7666" s="234">
        <v>0.36607099999999998</v>
      </c>
      <c r="T7666" s="234">
        <v>0.35491099999999998</v>
      </c>
      <c r="U7666" s="234">
        <v>0.36383900000000002</v>
      </c>
      <c r="V7666" s="192">
        <v>0.29554200000000003</v>
      </c>
      <c r="W7666" s="234">
        <v>179424000</v>
      </c>
      <c r="X7666" s="194">
        <f t="shared" si="239"/>
        <v>0</v>
      </c>
      <c r="Y7666" s="193"/>
      <c r="Z7666" s="197">
        <v>7664</v>
      </c>
    </row>
    <row r="7667" spans="1:26" ht="14.4" x14ac:dyDescent="0.3">
      <c r="A7667" s="7">
        <v>33025</v>
      </c>
      <c r="B7667" s="191">
        <v>361.26001000000002</v>
      </c>
      <c r="C7667" s="191">
        <v>363.51998900000001</v>
      </c>
      <c r="D7667" s="191">
        <v>361.209991</v>
      </c>
      <c r="E7667" s="191">
        <v>363.16000400000001</v>
      </c>
      <c r="F7667" s="192">
        <v>363.16000400000001</v>
      </c>
      <c r="G7667" s="191">
        <v>187860000</v>
      </c>
      <c r="H7667" s="194">
        <f t="shared" si="238"/>
        <v>5.3428368109758873E-3</v>
      </c>
      <c r="I7667" s="193"/>
      <c r="J7667" s="197">
        <v>7665</v>
      </c>
      <c r="K7667" s="234"/>
      <c r="L7667" s="234"/>
      <c r="M7667" s="234"/>
      <c r="N7667" s="234"/>
      <c r="O7667" s="234"/>
      <c r="P7667" s="234"/>
      <c r="Q7667" s="7">
        <v>33025</v>
      </c>
      <c r="R7667" s="234">
        <v>0.36942000000000003</v>
      </c>
      <c r="S7667" s="234">
        <v>0.375</v>
      </c>
      <c r="T7667" s="234">
        <v>0.36383900000000002</v>
      </c>
      <c r="U7667" s="234">
        <v>0.36383900000000002</v>
      </c>
      <c r="V7667" s="192">
        <v>0.29554200000000003</v>
      </c>
      <c r="W7667" s="234">
        <v>157236800</v>
      </c>
      <c r="X7667" s="194">
        <f t="shared" si="239"/>
        <v>-1.2120280243876225E-2</v>
      </c>
      <c r="Y7667" s="193"/>
      <c r="Z7667" s="197">
        <v>7665</v>
      </c>
    </row>
    <row r="7668" spans="1:26" ht="14.4" x14ac:dyDescent="0.3">
      <c r="A7668" s="7">
        <v>33024</v>
      </c>
      <c r="B7668" s="191">
        <v>360.85998499999999</v>
      </c>
      <c r="C7668" s="191">
        <v>361.83999599999999</v>
      </c>
      <c r="D7668" s="191">
        <v>360.23001099999999</v>
      </c>
      <c r="E7668" s="191">
        <v>361.23001099999999</v>
      </c>
      <c r="F7668" s="192">
        <v>361.23001099999999</v>
      </c>
      <c r="G7668" s="191">
        <v>165690000</v>
      </c>
      <c r="H7668" s="194">
        <f t="shared" si="238"/>
        <v>1.0254004749238011E-3</v>
      </c>
      <c r="I7668" s="193"/>
      <c r="J7668" s="197">
        <v>7666</v>
      </c>
      <c r="K7668" s="234"/>
      <c r="L7668" s="234"/>
      <c r="M7668" s="234"/>
      <c r="N7668" s="234"/>
      <c r="O7668" s="234"/>
      <c r="P7668" s="234"/>
      <c r="Q7668" s="7">
        <v>33024</v>
      </c>
      <c r="R7668" s="234">
        <v>0.37053599999999998</v>
      </c>
      <c r="S7668" s="234">
        <v>0.37053599999999998</v>
      </c>
      <c r="T7668" s="234">
        <v>0.36607099999999998</v>
      </c>
      <c r="U7668" s="234">
        <v>0.36830400000000002</v>
      </c>
      <c r="V7668" s="192">
        <v>0.29916799999999999</v>
      </c>
      <c r="W7668" s="234">
        <v>103084800</v>
      </c>
      <c r="X7668" s="194">
        <f t="shared" si="239"/>
        <v>-3.0192552503716347E-3</v>
      </c>
      <c r="Y7668" s="193"/>
      <c r="Z7668" s="197">
        <v>7666</v>
      </c>
    </row>
    <row r="7669" spans="1:26" ht="14.4" x14ac:dyDescent="0.3">
      <c r="A7669" s="7">
        <v>33023</v>
      </c>
      <c r="B7669" s="191">
        <v>360.64999399999999</v>
      </c>
      <c r="C7669" s="191">
        <v>362.26001000000002</v>
      </c>
      <c r="D7669" s="191">
        <v>360</v>
      </c>
      <c r="E7669" s="191">
        <v>360.85998499999999</v>
      </c>
      <c r="F7669" s="192">
        <v>360.85998499999999</v>
      </c>
      <c r="G7669" s="191">
        <v>199540000</v>
      </c>
      <c r="H7669" s="194">
        <f t="shared" si="238"/>
        <v>5.8225704559418975E-4</v>
      </c>
      <c r="I7669" s="193"/>
      <c r="J7669" s="197">
        <v>7667</v>
      </c>
      <c r="K7669" s="234"/>
      <c r="L7669" s="234"/>
      <c r="M7669" s="234"/>
      <c r="N7669" s="234"/>
      <c r="O7669" s="234"/>
      <c r="P7669" s="234"/>
      <c r="Q7669" s="7">
        <v>33023</v>
      </c>
      <c r="R7669" s="234">
        <v>0.37165199999999998</v>
      </c>
      <c r="S7669" s="234">
        <v>0.37276799999999999</v>
      </c>
      <c r="T7669" s="234">
        <v>0.36830400000000002</v>
      </c>
      <c r="U7669" s="234">
        <v>0.36942000000000003</v>
      </c>
      <c r="V7669" s="192">
        <v>0.30007400000000001</v>
      </c>
      <c r="W7669" s="234">
        <v>276819200</v>
      </c>
      <c r="X7669" s="194">
        <f t="shared" si="239"/>
        <v>9.1439525146711081E-3</v>
      </c>
      <c r="Y7669" s="193"/>
      <c r="Z7669" s="197">
        <v>7667</v>
      </c>
    </row>
    <row r="7670" spans="1:26" ht="14.4" x14ac:dyDescent="0.3">
      <c r="A7670" s="7">
        <v>33022</v>
      </c>
      <c r="B7670" s="191">
        <v>354.57998700000002</v>
      </c>
      <c r="C7670" s="191">
        <v>360.64999399999999</v>
      </c>
      <c r="D7670" s="191">
        <v>354.54998799999998</v>
      </c>
      <c r="E7670" s="191">
        <v>360.64999399999999</v>
      </c>
      <c r="F7670" s="192">
        <v>360.64999399999999</v>
      </c>
      <c r="G7670" s="191">
        <v>137410000</v>
      </c>
      <c r="H7670" s="194">
        <f t="shared" si="238"/>
        <v>1.7118865199800392E-2</v>
      </c>
      <c r="I7670" s="193"/>
      <c r="J7670" s="197">
        <v>7668</v>
      </c>
      <c r="K7670" s="234"/>
      <c r="L7670" s="234"/>
      <c r="M7670" s="234"/>
      <c r="N7670" s="234"/>
      <c r="O7670" s="234"/>
      <c r="P7670" s="234"/>
      <c r="Q7670" s="7">
        <v>33022</v>
      </c>
      <c r="R7670" s="234">
        <v>0.35714299999999999</v>
      </c>
      <c r="S7670" s="234">
        <v>0.36830400000000002</v>
      </c>
      <c r="T7670" s="234">
        <v>0.35044599999999998</v>
      </c>
      <c r="U7670" s="234">
        <v>0.36607099999999998</v>
      </c>
      <c r="V7670" s="192">
        <v>0.29735499999999998</v>
      </c>
      <c r="W7670" s="234">
        <v>243208000</v>
      </c>
      <c r="X7670" s="194">
        <f t="shared" si="239"/>
        <v>2.5001551178550831E-2</v>
      </c>
      <c r="Y7670" s="193"/>
      <c r="Z7670" s="197">
        <v>7668</v>
      </c>
    </row>
    <row r="7671" spans="1:26" ht="14.4" x14ac:dyDescent="0.3">
      <c r="A7671" s="7">
        <v>33018</v>
      </c>
      <c r="B7671" s="191">
        <v>358.41000400000001</v>
      </c>
      <c r="C7671" s="191">
        <v>358.41000400000001</v>
      </c>
      <c r="D7671" s="191">
        <v>354.32000699999998</v>
      </c>
      <c r="E7671" s="191">
        <v>354.57998700000002</v>
      </c>
      <c r="F7671" s="192">
        <v>354.57998700000002</v>
      </c>
      <c r="G7671" s="191">
        <v>120250000</v>
      </c>
      <c r="H7671" s="194">
        <f t="shared" si="238"/>
        <v>-1.0686133080146942E-2</v>
      </c>
      <c r="I7671" s="193"/>
      <c r="J7671" s="197">
        <v>7669</v>
      </c>
      <c r="K7671" s="234"/>
      <c r="L7671" s="234"/>
      <c r="M7671" s="234"/>
      <c r="N7671" s="234"/>
      <c r="O7671" s="234"/>
      <c r="P7671" s="234"/>
      <c r="Q7671" s="7">
        <v>33018</v>
      </c>
      <c r="R7671" s="234">
        <v>0.35267900000000002</v>
      </c>
      <c r="S7671" s="234">
        <v>0.36383900000000002</v>
      </c>
      <c r="T7671" s="234">
        <v>0.34821400000000002</v>
      </c>
      <c r="U7671" s="234">
        <v>0.35714299999999999</v>
      </c>
      <c r="V7671" s="192">
        <v>0.29010200000000003</v>
      </c>
      <c r="W7671" s="234">
        <v>323321600</v>
      </c>
      <c r="X7671" s="194">
        <f t="shared" si="239"/>
        <v>-4.7618734960128917E-2</v>
      </c>
      <c r="Y7671" s="193"/>
      <c r="Z7671" s="197">
        <v>7669</v>
      </c>
    </row>
    <row r="7672" spans="1:26" ht="14.4" x14ac:dyDescent="0.3">
      <c r="A7672" s="7">
        <v>33017</v>
      </c>
      <c r="B7672" s="191">
        <v>359.290009</v>
      </c>
      <c r="C7672" s="191">
        <v>359.55999800000001</v>
      </c>
      <c r="D7672" s="191">
        <v>357.86999500000002</v>
      </c>
      <c r="E7672" s="191">
        <v>358.41000400000001</v>
      </c>
      <c r="F7672" s="192">
        <v>358.41000400000001</v>
      </c>
      <c r="G7672" s="191">
        <v>155140000</v>
      </c>
      <c r="H7672" s="194">
        <f t="shared" si="238"/>
        <v>-2.4492888139285357E-3</v>
      </c>
      <c r="I7672" s="193"/>
      <c r="J7672" s="197">
        <v>7670</v>
      </c>
      <c r="K7672" s="234"/>
      <c r="L7672" s="234"/>
      <c r="M7672" s="234"/>
      <c r="N7672" s="234"/>
      <c r="O7672" s="234"/>
      <c r="P7672" s="234"/>
      <c r="Q7672" s="7">
        <v>33017</v>
      </c>
      <c r="R7672" s="234">
        <v>0.37723200000000001</v>
      </c>
      <c r="S7672" s="234">
        <v>0.37723200000000001</v>
      </c>
      <c r="T7672" s="234">
        <v>0.37053599999999998</v>
      </c>
      <c r="U7672" s="234">
        <v>0.375</v>
      </c>
      <c r="V7672" s="192">
        <v>0.30460700000000002</v>
      </c>
      <c r="W7672" s="234">
        <v>148131200</v>
      </c>
      <c r="X7672" s="194">
        <f t="shared" si="239"/>
        <v>0</v>
      </c>
      <c r="Y7672" s="193"/>
      <c r="Z7672" s="197">
        <v>7670</v>
      </c>
    </row>
    <row r="7673" spans="1:26" ht="14.4" x14ac:dyDescent="0.3">
      <c r="A7673" s="7">
        <v>33016</v>
      </c>
      <c r="B7673" s="191">
        <v>358.42999300000002</v>
      </c>
      <c r="C7673" s="191">
        <v>359.290009</v>
      </c>
      <c r="D7673" s="191">
        <v>356.98998999999998</v>
      </c>
      <c r="E7673" s="191">
        <v>359.290009</v>
      </c>
      <c r="F7673" s="192">
        <v>359.290009</v>
      </c>
      <c r="G7673" s="191">
        <v>172330000</v>
      </c>
      <c r="H7673" s="194">
        <f t="shared" si="238"/>
        <v>2.3993974187310079E-3</v>
      </c>
      <c r="I7673" s="193"/>
      <c r="J7673" s="197">
        <v>7671</v>
      </c>
      <c r="K7673" s="234"/>
      <c r="L7673" s="234"/>
      <c r="M7673" s="234"/>
      <c r="N7673" s="234"/>
      <c r="O7673" s="234"/>
      <c r="P7673" s="234"/>
      <c r="Q7673" s="7">
        <v>33016</v>
      </c>
      <c r="R7673" s="234">
        <v>0.36830400000000002</v>
      </c>
      <c r="S7673" s="234">
        <v>0.37946400000000002</v>
      </c>
      <c r="T7673" s="234">
        <v>0.36830400000000002</v>
      </c>
      <c r="U7673" s="234">
        <v>0.375</v>
      </c>
      <c r="V7673" s="192">
        <v>0.30460700000000002</v>
      </c>
      <c r="W7673" s="234">
        <v>207513600</v>
      </c>
      <c r="X7673" s="194">
        <f t="shared" si="239"/>
        <v>1.5106273785799533E-2</v>
      </c>
      <c r="Y7673" s="193"/>
      <c r="Z7673" s="197">
        <v>7671</v>
      </c>
    </row>
    <row r="7674" spans="1:26" ht="14.4" x14ac:dyDescent="0.3">
      <c r="A7674" s="7">
        <v>33015</v>
      </c>
      <c r="B7674" s="191">
        <v>358</v>
      </c>
      <c r="C7674" s="191">
        <v>360.5</v>
      </c>
      <c r="D7674" s="191">
        <v>356.08999599999999</v>
      </c>
      <c r="E7674" s="191">
        <v>358.42999300000002</v>
      </c>
      <c r="F7674" s="192">
        <v>358.42999300000002</v>
      </c>
      <c r="G7674" s="191">
        <v>203350000</v>
      </c>
      <c r="H7674" s="194">
        <f t="shared" si="238"/>
        <v>1.201097765363197E-3</v>
      </c>
      <c r="I7674" s="193"/>
      <c r="J7674" s="197">
        <v>7672</v>
      </c>
      <c r="K7674" s="234"/>
      <c r="L7674" s="234"/>
      <c r="M7674" s="234"/>
      <c r="N7674" s="234"/>
      <c r="O7674" s="234"/>
      <c r="P7674" s="234"/>
      <c r="Q7674" s="7">
        <v>33015</v>
      </c>
      <c r="R7674" s="234">
        <v>0.35825899999999999</v>
      </c>
      <c r="S7674" s="234">
        <v>0.37053599999999998</v>
      </c>
      <c r="T7674" s="234">
        <v>0.35714299999999999</v>
      </c>
      <c r="U7674" s="234">
        <v>0.36942000000000003</v>
      </c>
      <c r="V7674" s="192">
        <v>0.30007400000000001</v>
      </c>
      <c r="W7674" s="234">
        <v>301089600</v>
      </c>
      <c r="X7674" s="194">
        <f t="shared" si="239"/>
        <v>4.7466454432482992E-2</v>
      </c>
      <c r="Y7674" s="193"/>
      <c r="Z7674" s="197">
        <v>7672</v>
      </c>
    </row>
    <row r="7675" spans="1:26" ht="14.4" x14ac:dyDescent="0.3">
      <c r="A7675" s="7">
        <v>33014</v>
      </c>
      <c r="B7675" s="191">
        <v>354.64001500000001</v>
      </c>
      <c r="C7675" s="191">
        <v>359.07000699999998</v>
      </c>
      <c r="D7675" s="191">
        <v>353.77999899999998</v>
      </c>
      <c r="E7675" s="191">
        <v>358</v>
      </c>
      <c r="F7675" s="192">
        <v>358</v>
      </c>
      <c r="G7675" s="191">
        <v>166280000</v>
      </c>
      <c r="H7675" s="194">
        <f t="shared" si="238"/>
        <v>9.4743538740262988E-3</v>
      </c>
      <c r="I7675" s="193"/>
      <c r="J7675" s="197">
        <v>7673</v>
      </c>
      <c r="K7675" s="234"/>
      <c r="L7675" s="234"/>
      <c r="M7675" s="234"/>
      <c r="N7675" s="234"/>
      <c r="O7675" s="234"/>
      <c r="P7675" s="234"/>
      <c r="Q7675" s="7">
        <v>33014</v>
      </c>
      <c r="R7675" s="234">
        <v>0.35267900000000002</v>
      </c>
      <c r="S7675" s="234">
        <v>0.35714299999999999</v>
      </c>
      <c r="T7675" s="234">
        <v>0.34598200000000001</v>
      </c>
      <c r="U7675" s="234">
        <v>0.35267900000000002</v>
      </c>
      <c r="V7675" s="192">
        <v>0.28647600000000001</v>
      </c>
      <c r="W7675" s="234">
        <v>262483200</v>
      </c>
      <c r="X7675" s="194">
        <f t="shared" si="239"/>
        <v>-3.5374774342331471E-3</v>
      </c>
      <c r="Y7675" s="193"/>
      <c r="Z7675" s="197">
        <v>7673</v>
      </c>
    </row>
    <row r="7676" spans="1:26" ht="14.4" x14ac:dyDescent="0.3">
      <c r="A7676" s="7">
        <v>33011</v>
      </c>
      <c r="B7676" s="191">
        <v>354.47000100000002</v>
      </c>
      <c r="C7676" s="191">
        <v>354.64001500000001</v>
      </c>
      <c r="D7676" s="191">
        <v>352.51998900000001</v>
      </c>
      <c r="E7676" s="191">
        <v>354.64001500000001</v>
      </c>
      <c r="F7676" s="192">
        <v>354.64001500000001</v>
      </c>
      <c r="G7676" s="191">
        <v>162520000</v>
      </c>
      <c r="H7676" s="194">
        <f t="shared" si="238"/>
        <v>4.7962874014825465E-4</v>
      </c>
      <c r="I7676" s="193"/>
      <c r="J7676" s="197">
        <v>7674</v>
      </c>
      <c r="K7676" s="234"/>
      <c r="L7676" s="234"/>
      <c r="M7676" s="234"/>
      <c r="N7676" s="234"/>
      <c r="O7676" s="234"/>
      <c r="P7676" s="234"/>
      <c r="Q7676" s="7">
        <v>33011</v>
      </c>
      <c r="R7676" s="234">
        <v>0.36830400000000002</v>
      </c>
      <c r="S7676" s="234">
        <v>0.37053599999999998</v>
      </c>
      <c r="T7676" s="234">
        <v>0.35267900000000002</v>
      </c>
      <c r="U7676" s="234">
        <v>0.35491099999999998</v>
      </c>
      <c r="V7676" s="192">
        <v>0.287493</v>
      </c>
      <c r="W7676" s="234">
        <v>258462400</v>
      </c>
      <c r="X7676" s="194">
        <f t="shared" si="239"/>
        <v>-4.2168915542228805E-2</v>
      </c>
      <c r="Y7676" s="193"/>
      <c r="Z7676" s="197">
        <v>7674</v>
      </c>
    </row>
    <row r="7677" spans="1:26" ht="14.4" x14ac:dyDescent="0.3">
      <c r="A7677" s="7">
        <v>33010</v>
      </c>
      <c r="B7677" s="191">
        <v>354</v>
      </c>
      <c r="C7677" s="191">
        <v>356.92001299999998</v>
      </c>
      <c r="D7677" s="191">
        <v>354</v>
      </c>
      <c r="E7677" s="191">
        <v>354.47000100000002</v>
      </c>
      <c r="F7677" s="192">
        <v>354.47000100000002</v>
      </c>
      <c r="G7677" s="191">
        <v>164770000</v>
      </c>
      <c r="H7677" s="194">
        <f t="shared" si="238"/>
        <v>1.327686440678036E-3</v>
      </c>
      <c r="I7677" s="193"/>
      <c r="J7677" s="197">
        <v>7675</v>
      </c>
      <c r="K7677" s="234"/>
      <c r="L7677" s="234"/>
      <c r="M7677" s="234"/>
      <c r="N7677" s="234"/>
      <c r="O7677" s="234"/>
      <c r="P7677" s="234"/>
      <c r="Q7677" s="7">
        <v>33010</v>
      </c>
      <c r="R7677" s="234">
        <v>0.37276799999999999</v>
      </c>
      <c r="S7677" s="234">
        <v>0.37723200000000001</v>
      </c>
      <c r="T7677" s="234">
        <v>0.36607099999999998</v>
      </c>
      <c r="U7677" s="234">
        <v>0.37053599999999998</v>
      </c>
      <c r="V7677" s="192">
        <v>0.30014999999999997</v>
      </c>
      <c r="W7677" s="234">
        <v>153585600</v>
      </c>
      <c r="X7677" s="194">
        <f t="shared" si="239"/>
        <v>-3.0027835537811023E-3</v>
      </c>
      <c r="Y7677" s="193"/>
      <c r="Z7677" s="197">
        <v>7675</v>
      </c>
    </row>
    <row r="7678" spans="1:26" ht="14.4" x14ac:dyDescent="0.3">
      <c r="A7678" s="7">
        <v>33009</v>
      </c>
      <c r="B7678" s="191">
        <v>354.26998900000001</v>
      </c>
      <c r="C7678" s="191">
        <v>354.67999300000002</v>
      </c>
      <c r="D7678" s="191">
        <v>351.95001200000002</v>
      </c>
      <c r="E7678" s="191">
        <v>354</v>
      </c>
      <c r="F7678" s="192">
        <v>354</v>
      </c>
      <c r="G7678" s="191">
        <v>159810000</v>
      </c>
      <c r="H7678" s="194">
        <f t="shared" si="238"/>
        <v>-7.9033250759373314E-4</v>
      </c>
      <c r="I7678" s="193"/>
      <c r="J7678" s="197">
        <v>7676</v>
      </c>
      <c r="K7678" s="234"/>
      <c r="L7678" s="234"/>
      <c r="M7678" s="234"/>
      <c r="N7678" s="234"/>
      <c r="O7678" s="234"/>
      <c r="P7678" s="234"/>
      <c r="Q7678" s="7">
        <v>33009</v>
      </c>
      <c r="R7678" s="234">
        <v>0.37276799999999999</v>
      </c>
      <c r="S7678" s="234">
        <v>0.37276799999999999</v>
      </c>
      <c r="T7678" s="234">
        <v>0.36607099999999998</v>
      </c>
      <c r="U7678" s="234">
        <v>0.37165199999999998</v>
      </c>
      <c r="V7678" s="192">
        <v>0.30105399999999999</v>
      </c>
      <c r="W7678" s="234">
        <v>87304000</v>
      </c>
      <c r="X7678" s="194">
        <f t="shared" si="239"/>
        <v>-2.9937938388783073E-3</v>
      </c>
      <c r="Y7678" s="193"/>
      <c r="Z7678" s="197">
        <v>7676</v>
      </c>
    </row>
    <row r="7679" spans="1:26" ht="14.4" x14ac:dyDescent="0.3">
      <c r="A7679" s="7">
        <v>33008</v>
      </c>
      <c r="B7679" s="191">
        <v>354.75</v>
      </c>
      <c r="C7679" s="191">
        <v>355.08999599999999</v>
      </c>
      <c r="D7679" s="191">
        <v>352.83999599999999</v>
      </c>
      <c r="E7679" s="191">
        <v>354.27999899999998</v>
      </c>
      <c r="F7679" s="192">
        <v>354.27999899999998</v>
      </c>
      <c r="G7679" s="191">
        <v>165730000</v>
      </c>
      <c r="H7679" s="194">
        <f t="shared" si="238"/>
        <v>-1.3248794926004927E-3</v>
      </c>
      <c r="I7679" s="193"/>
      <c r="J7679" s="197">
        <v>7677</v>
      </c>
      <c r="K7679" s="234"/>
      <c r="L7679" s="234"/>
      <c r="M7679" s="234"/>
      <c r="N7679" s="234"/>
      <c r="O7679" s="234"/>
      <c r="P7679" s="234"/>
      <c r="Q7679" s="7">
        <v>33008</v>
      </c>
      <c r="R7679" s="234">
        <v>0.36942000000000003</v>
      </c>
      <c r="S7679" s="234">
        <v>0.375</v>
      </c>
      <c r="T7679" s="234">
        <v>0.36607099999999998</v>
      </c>
      <c r="U7679" s="234">
        <v>0.37276799999999999</v>
      </c>
      <c r="V7679" s="192">
        <v>0.301958</v>
      </c>
      <c r="W7679" s="234">
        <v>149385600</v>
      </c>
      <c r="X7679" s="194">
        <f t="shared" si="239"/>
        <v>0</v>
      </c>
      <c r="Y7679" s="193"/>
      <c r="Z7679" s="197">
        <v>7677</v>
      </c>
    </row>
    <row r="7680" spans="1:26" ht="14.4" x14ac:dyDescent="0.3">
      <c r="A7680" s="7">
        <v>33007</v>
      </c>
      <c r="B7680" s="191">
        <v>352</v>
      </c>
      <c r="C7680" s="191">
        <v>358.41000400000001</v>
      </c>
      <c r="D7680" s="191">
        <v>351.95001200000002</v>
      </c>
      <c r="E7680" s="191">
        <v>354.75</v>
      </c>
      <c r="F7680" s="192">
        <v>354.75</v>
      </c>
      <c r="G7680" s="191">
        <v>225410000</v>
      </c>
      <c r="H7680" s="194">
        <f t="shared" si="238"/>
        <v>7.8125E-3</v>
      </c>
      <c r="I7680" s="193"/>
      <c r="J7680" s="197">
        <v>7678</v>
      </c>
      <c r="K7680" s="234"/>
      <c r="L7680" s="234"/>
      <c r="M7680" s="234"/>
      <c r="N7680" s="234"/>
      <c r="O7680" s="234"/>
      <c r="P7680" s="234"/>
      <c r="Q7680" s="7">
        <v>33007</v>
      </c>
      <c r="R7680" s="234">
        <v>0.38169599999999998</v>
      </c>
      <c r="S7680" s="234">
        <v>0.38169599999999998</v>
      </c>
      <c r="T7680" s="234">
        <v>0.36830400000000002</v>
      </c>
      <c r="U7680" s="234">
        <v>0.37276799999999999</v>
      </c>
      <c r="V7680" s="192">
        <v>0.301958</v>
      </c>
      <c r="W7680" s="234">
        <v>226385600</v>
      </c>
      <c r="X7680" s="194">
        <f t="shared" si="239"/>
        <v>-2.0526394322155403E-2</v>
      </c>
      <c r="Y7680" s="193"/>
      <c r="Z7680" s="197">
        <v>7678</v>
      </c>
    </row>
    <row r="7681" spans="1:26" ht="14.4" x14ac:dyDescent="0.3">
      <c r="A7681" s="7">
        <v>33004</v>
      </c>
      <c r="B7681" s="191">
        <v>343.82000699999998</v>
      </c>
      <c r="C7681" s="191">
        <v>352.30999800000001</v>
      </c>
      <c r="D7681" s="191">
        <v>343.82000699999998</v>
      </c>
      <c r="E7681" s="191">
        <v>352</v>
      </c>
      <c r="F7681" s="192">
        <v>352</v>
      </c>
      <c r="G7681" s="191">
        <v>234040000</v>
      </c>
      <c r="H7681" s="194">
        <f t="shared" si="238"/>
        <v>2.3791497974113021E-2</v>
      </c>
      <c r="I7681" s="193"/>
      <c r="J7681" s="197">
        <v>7679</v>
      </c>
      <c r="K7681" s="234"/>
      <c r="L7681" s="234"/>
      <c r="M7681" s="234"/>
      <c r="N7681" s="234"/>
      <c r="O7681" s="234"/>
      <c r="P7681" s="234"/>
      <c r="Q7681" s="7">
        <v>33004</v>
      </c>
      <c r="R7681" s="234">
        <v>0.36942000000000003</v>
      </c>
      <c r="S7681" s="234">
        <v>0.38169599999999998</v>
      </c>
      <c r="T7681" s="234">
        <v>0.36383900000000002</v>
      </c>
      <c r="U7681" s="234">
        <v>0.38057999999999997</v>
      </c>
      <c r="V7681" s="192">
        <v>0.308286</v>
      </c>
      <c r="W7681" s="234">
        <v>215241600</v>
      </c>
      <c r="X7681" s="194">
        <f t="shared" si="239"/>
        <v>3.0209259271636018E-2</v>
      </c>
      <c r="Y7681" s="193"/>
      <c r="Z7681" s="197">
        <v>7679</v>
      </c>
    </row>
    <row r="7682" spans="1:26" ht="14.4" x14ac:dyDescent="0.3">
      <c r="A7682" s="7">
        <v>33003</v>
      </c>
      <c r="B7682" s="191">
        <v>342.86999500000002</v>
      </c>
      <c r="C7682" s="191">
        <v>344.98001099999999</v>
      </c>
      <c r="D7682" s="191">
        <v>342.76998900000001</v>
      </c>
      <c r="E7682" s="191">
        <v>343.82000699999998</v>
      </c>
      <c r="F7682" s="192">
        <v>343.82000699999998</v>
      </c>
      <c r="G7682" s="191">
        <v>158460000</v>
      </c>
      <c r="H7682" s="194">
        <f t="shared" si="238"/>
        <v>2.8000409554937737E-3</v>
      </c>
      <c r="I7682" s="193"/>
      <c r="J7682" s="197">
        <v>7680</v>
      </c>
      <c r="K7682" s="234"/>
      <c r="L7682" s="234"/>
      <c r="M7682" s="234"/>
      <c r="N7682" s="234"/>
      <c r="O7682" s="234"/>
      <c r="P7682" s="234"/>
      <c r="Q7682" s="7">
        <v>33003</v>
      </c>
      <c r="R7682" s="234">
        <v>0.37276799999999999</v>
      </c>
      <c r="S7682" s="234">
        <v>0.37276799999999999</v>
      </c>
      <c r="T7682" s="234">
        <v>0.36160700000000001</v>
      </c>
      <c r="U7682" s="234">
        <v>0.36942000000000003</v>
      </c>
      <c r="V7682" s="192">
        <v>0.29924600000000001</v>
      </c>
      <c r="W7682" s="234">
        <v>179043200</v>
      </c>
      <c r="X7682" s="194">
        <f t="shared" si="239"/>
        <v>-1.1939431160066327E-2</v>
      </c>
      <c r="Y7682" s="193"/>
      <c r="Z7682" s="197">
        <v>7680</v>
      </c>
    </row>
    <row r="7683" spans="1:26" ht="14.4" x14ac:dyDescent="0.3">
      <c r="A7683" s="7">
        <v>33002</v>
      </c>
      <c r="B7683" s="191">
        <v>342.01001000000002</v>
      </c>
      <c r="C7683" s="191">
        <v>343.07998700000002</v>
      </c>
      <c r="D7683" s="191">
        <v>340.89999399999999</v>
      </c>
      <c r="E7683" s="191">
        <v>342.85998499999999</v>
      </c>
      <c r="F7683" s="192">
        <v>342.85998499999999</v>
      </c>
      <c r="G7683" s="191">
        <v>152220000</v>
      </c>
      <c r="H7683" s="194">
        <f t="shared" si="238"/>
        <v>2.485234277207185E-3</v>
      </c>
      <c r="I7683" s="193"/>
      <c r="J7683" s="197">
        <v>7681</v>
      </c>
      <c r="K7683" s="234"/>
      <c r="L7683" s="234"/>
      <c r="M7683" s="234"/>
      <c r="N7683" s="234"/>
      <c r="O7683" s="234"/>
      <c r="P7683" s="234"/>
      <c r="Q7683" s="7">
        <v>33002</v>
      </c>
      <c r="R7683" s="234">
        <v>0.37165199999999998</v>
      </c>
      <c r="S7683" s="234">
        <v>0.375</v>
      </c>
      <c r="T7683" s="234">
        <v>0.36830400000000002</v>
      </c>
      <c r="U7683" s="234">
        <v>0.37388399999999999</v>
      </c>
      <c r="V7683" s="192">
        <v>0.30286200000000002</v>
      </c>
      <c r="W7683" s="234">
        <v>97238400</v>
      </c>
      <c r="X7683" s="194">
        <f t="shared" si="239"/>
        <v>2.9937938388783073E-3</v>
      </c>
      <c r="Y7683" s="193"/>
      <c r="Z7683" s="197">
        <v>7681</v>
      </c>
    </row>
    <row r="7684" spans="1:26" ht="14.4" x14ac:dyDescent="0.3">
      <c r="A7684" s="7">
        <v>33001</v>
      </c>
      <c r="B7684" s="191">
        <v>340.52999899999998</v>
      </c>
      <c r="C7684" s="191">
        <v>342.02999899999998</v>
      </c>
      <c r="D7684" s="191">
        <v>340.17001299999998</v>
      </c>
      <c r="E7684" s="191">
        <v>342.01001000000002</v>
      </c>
      <c r="F7684" s="192">
        <v>342.01001000000002</v>
      </c>
      <c r="G7684" s="191">
        <v>144230000</v>
      </c>
      <c r="H7684" s="194">
        <f t="shared" ref="H7684:H7747" si="240">(F7684-F7685)/F7685</f>
        <v>4.3461985855761491E-3</v>
      </c>
      <c r="I7684" s="193"/>
      <c r="J7684" s="197">
        <v>7682</v>
      </c>
      <c r="K7684" s="234"/>
      <c r="L7684" s="234"/>
      <c r="M7684" s="234"/>
      <c r="N7684" s="234"/>
      <c r="O7684" s="234"/>
      <c r="P7684" s="234"/>
      <c r="Q7684" s="7">
        <v>33001</v>
      </c>
      <c r="R7684" s="234">
        <v>0.36607099999999998</v>
      </c>
      <c r="S7684" s="234">
        <v>0.375</v>
      </c>
      <c r="T7684" s="234">
        <v>0.36607099999999998</v>
      </c>
      <c r="U7684" s="234">
        <v>0.37276799999999999</v>
      </c>
      <c r="V7684" s="192">
        <v>0.301958</v>
      </c>
      <c r="W7684" s="234">
        <v>112459200</v>
      </c>
      <c r="X7684" s="194">
        <f t="shared" ref="X7684:X7747" si="241">(V7684-V7685)/V7685</f>
        <v>6.0236548392471499E-3</v>
      </c>
      <c r="Y7684" s="193"/>
      <c r="Z7684" s="197">
        <v>7682</v>
      </c>
    </row>
    <row r="7685" spans="1:26" ht="14.4" x14ac:dyDescent="0.3">
      <c r="A7685" s="7">
        <v>33000</v>
      </c>
      <c r="B7685" s="191">
        <v>338.39001500000001</v>
      </c>
      <c r="C7685" s="191">
        <v>341.07000699999998</v>
      </c>
      <c r="D7685" s="191">
        <v>338.10998499999999</v>
      </c>
      <c r="E7685" s="191">
        <v>340.52999899999998</v>
      </c>
      <c r="F7685" s="192">
        <v>340.52999899999998</v>
      </c>
      <c r="G7685" s="191">
        <v>132760000</v>
      </c>
      <c r="H7685" s="194">
        <f t="shared" si="240"/>
        <v>6.3240163868309466E-3</v>
      </c>
      <c r="I7685" s="193"/>
      <c r="J7685" s="197">
        <v>7683</v>
      </c>
      <c r="K7685" s="234"/>
      <c r="L7685" s="234"/>
      <c r="M7685" s="234"/>
      <c r="N7685" s="234"/>
      <c r="O7685" s="234"/>
      <c r="P7685" s="234"/>
      <c r="Q7685" s="7">
        <v>33000</v>
      </c>
      <c r="R7685" s="234">
        <v>0.35491099999999998</v>
      </c>
      <c r="S7685" s="234">
        <v>0.37276799999999999</v>
      </c>
      <c r="T7685" s="234">
        <v>0.35491099999999998</v>
      </c>
      <c r="U7685" s="234">
        <v>0.37053599999999998</v>
      </c>
      <c r="V7685" s="192">
        <v>0.30014999999999997</v>
      </c>
      <c r="W7685" s="234">
        <v>135990400</v>
      </c>
      <c r="X7685" s="194">
        <f t="shared" si="241"/>
        <v>3.7500734529089072E-2</v>
      </c>
      <c r="Y7685" s="193"/>
      <c r="Z7685" s="197">
        <v>7683</v>
      </c>
    </row>
    <row r="7686" spans="1:26" ht="14.4" x14ac:dyDescent="0.3">
      <c r="A7686" s="7">
        <v>32997</v>
      </c>
      <c r="B7686" s="191">
        <v>335.57998700000002</v>
      </c>
      <c r="C7686" s="191">
        <v>338.459991</v>
      </c>
      <c r="D7686" s="191">
        <v>335.17001299999998</v>
      </c>
      <c r="E7686" s="191">
        <v>338.39001500000001</v>
      </c>
      <c r="F7686" s="192">
        <v>338.39001500000001</v>
      </c>
      <c r="G7686" s="191">
        <v>140550000</v>
      </c>
      <c r="H7686" s="194">
        <f t="shared" si="240"/>
        <v>8.4036354297898561E-3</v>
      </c>
      <c r="I7686" s="193"/>
      <c r="J7686" s="197">
        <v>7684</v>
      </c>
      <c r="K7686" s="234"/>
      <c r="L7686" s="234"/>
      <c r="M7686" s="234"/>
      <c r="N7686" s="234"/>
      <c r="O7686" s="234"/>
      <c r="P7686" s="234"/>
      <c r="Q7686" s="7">
        <v>32997</v>
      </c>
      <c r="R7686" s="234">
        <v>0.35714299999999999</v>
      </c>
      <c r="S7686" s="234">
        <v>0.36383900000000002</v>
      </c>
      <c r="T7686" s="234">
        <v>0.35044599999999998</v>
      </c>
      <c r="U7686" s="234">
        <v>0.35714299999999999</v>
      </c>
      <c r="V7686" s="192">
        <v>0.28930099999999997</v>
      </c>
      <c r="W7686" s="234">
        <v>169534400</v>
      </c>
      <c r="X7686" s="194">
        <f t="shared" si="241"/>
        <v>0</v>
      </c>
      <c r="Y7686" s="193"/>
      <c r="Z7686" s="197">
        <v>7684</v>
      </c>
    </row>
    <row r="7687" spans="1:26" ht="14.4" x14ac:dyDescent="0.3">
      <c r="A7687" s="7">
        <v>32996</v>
      </c>
      <c r="B7687" s="191">
        <v>334.48001099999999</v>
      </c>
      <c r="C7687" s="191">
        <v>337.01998900000001</v>
      </c>
      <c r="D7687" s="191">
        <v>334.47000100000002</v>
      </c>
      <c r="E7687" s="191">
        <v>335.57000699999998</v>
      </c>
      <c r="F7687" s="192">
        <v>335.57000699999998</v>
      </c>
      <c r="G7687" s="191">
        <v>145560000</v>
      </c>
      <c r="H7687" s="194">
        <f t="shared" si="240"/>
        <v>3.2587776971819853E-3</v>
      </c>
      <c r="I7687" s="193"/>
      <c r="J7687" s="197">
        <v>7685</v>
      </c>
      <c r="K7687" s="234"/>
      <c r="L7687" s="234"/>
      <c r="M7687" s="234"/>
      <c r="N7687" s="234"/>
      <c r="O7687" s="234"/>
      <c r="P7687" s="234"/>
      <c r="Q7687" s="7">
        <v>32996</v>
      </c>
      <c r="R7687" s="234">
        <v>0.35491099999999998</v>
      </c>
      <c r="S7687" s="234">
        <v>0.359375</v>
      </c>
      <c r="T7687" s="234">
        <v>0.35491099999999998</v>
      </c>
      <c r="U7687" s="234">
        <v>0.35714299999999999</v>
      </c>
      <c r="V7687" s="192">
        <v>0.28930099999999997</v>
      </c>
      <c r="W7687" s="234">
        <v>166308800</v>
      </c>
      <c r="X7687" s="194">
        <f t="shared" si="241"/>
        <v>6.288848771970018E-3</v>
      </c>
      <c r="Y7687" s="193"/>
      <c r="Z7687" s="197">
        <v>7685</v>
      </c>
    </row>
    <row r="7688" spans="1:26" ht="14.4" x14ac:dyDescent="0.3">
      <c r="A7688" s="7">
        <v>32995</v>
      </c>
      <c r="B7688" s="191">
        <v>332.25</v>
      </c>
      <c r="C7688" s="191">
        <v>334.48001099999999</v>
      </c>
      <c r="D7688" s="191">
        <v>332.14999399999999</v>
      </c>
      <c r="E7688" s="191">
        <v>334.48001099999999</v>
      </c>
      <c r="F7688" s="192">
        <v>334.48001099999999</v>
      </c>
      <c r="G7688" s="191">
        <v>141610000</v>
      </c>
      <c r="H7688" s="194">
        <f t="shared" si="240"/>
        <v>6.7118465011286391E-3</v>
      </c>
      <c r="I7688" s="193"/>
      <c r="J7688" s="197">
        <v>7686</v>
      </c>
      <c r="K7688" s="234"/>
      <c r="L7688" s="234"/>
      <c r="M7688" s="234"/>
      <c r="N7688" s="234"/>
      <c r="O7688" s="234"/>
      <c r="P7688" s="234"/>
      <c r="Q7688" s="7">
        <v>32995</v>
      </c>
      <c r="R7688" s="234">
        <v>0.35491099999999998</v>
      </c>
      <c r="S7688" s="234">
        <v>0.35714299999999999</v>
      </c>
      <c r="T7688" s="234">
        <v>0.35044599999999998</v>
      </c>
      <c r="U7688" s="234">
        <v>0.35491099999999998</v>
      </c>
      <c r="V7688" s="192">
        <v>0.287493</v>
      </c>
      <c r="W7688" s="234">
        <v>135430400</v>
      </c>
      <c r="X7688" s="194">
        <f t="shared" si="241"/>
        <v>3.1543429789699395E-3</v>
      </c>
      <c r="Y7688" s="193"/>
      <c r="Z7688" s="197">
        <v>7686</v>
      </c>
    </row>
    <row r="7689" spans="1:26" ht="14.4" x14ac:dyDescent="0.3">
      <c r="A7689" s="7">
        <v>32994</v>
      </c>
      <c r="B7689" s="191">
        <v>330.79998799999998</v>
      </c>
      <c r="C7689" s="191">
        <v>332.82998700000002</v>
      </c>
      <c r="D7689" s="191">
        <v>330.79998799999998</v>
      </c>
      <c r="E7689" s="191">
        <v>332.25</v>
      </c>
      <c r="F7689" s="192">
        <v>332.25</v>
      </c>
      <c r="G7689" s="191">
        <v>149020000</v>
      </c>
      <c r="H7689" s="194">
        <f t="shared" si="240"/>
        <v>4.3833496148736719E-3</v>
      </c>
      <c r="I7689" s="193"/>
      <c r="J7689" s="197">
        <v>7687</v>
      </c>
      <c r="K7689" s="234"/>
      <c r="L7689" s="234"/>
      <c r="M7689" s="234"/>
      <c r="N7689" s="234"/>
      <c r="O7689" s="234"/>
      <c r="P7689" s="234"/>
      <c r="Q7689" s="7">
        <v>32994</v>
      </c>
      <c r="R7689" s="234">
        <v>0.35491099999999998</v>
      </c>
      <c r="S7689" s="234">
        <v>0.35714299999999999</v>
      </c>
      <c r="T7689" s="234">
        <v>0.35156300000000001</v>
      </c>
      <c r="U7689" s="234">
        <v>0.35379500000000003</v>
      </c>
      <c r="V7689" s="192">
        <v>0.28658899999999998</v>
      </c>
      <c r="W7689" s="234">
        <v>163609600</v>
      </c>
      <c r="X7689" s="194">
        <f t="shared" si="241"/>
        <v>6.3487381531772708E-3</v>
      </c>
      <c r="Y7689" s="193"/>
      <c r="Z7689" s="197">
        <v>7687</v>
      </c>
    </row>
    <row r="7690" spans="1:26" ht="14.4" x14ac:dyDescent="0.3">
      <c r="A7690" s="7">
        <v>32993</v>
      </c>
      <c r="B7690" s="191">
        <v>329.10998499999999</v>
      </c>
      <c r="C7690" s="191">
        <v>331.30999800000001</v>
      </c>
      <c r="D7690" s="191">
        <v>327.76001000000002</v>
      </c>
      <c r="E7690" s="191">
        <v>330.79998799999998</v>
      </c>
      <c r="F7690" s="192">
        <v>330.79998799999998</v>
      </c>
      <c r="G7690" s="191">
        <v>122750000</v>
      </c>
      <c r="H7690" s="194">
        <f t="shared" si="240"/>
        <v>5.1350705752667763E-3</v>
      </c>
      <c r="I7690" s="193"/>
      <c r="J7690" s="197">
        <v>7688</v>
      </c>
      <c r="K7690" s="234"/>
      <c r="L7690" s="234"/>
      <c r="M7690" s="234"/>
      <c r="N7690" s="234"/>
      <c r="O7690" s="234"/>
      <c r="P7690" s="234"/>
      <c r="Q7690" s="7">
        <v>32993</v>
      </c>
      <c r="R7690" s="234">
        <v>0.35044599999999998</v>
      </c>
      <c r="S7690" s="234">
        <v>0.35491099999999998</v>
      </c>
      <c r="T7690" s="234">
        <v>0.34821400000000002</v>
      </c>
      <c r="U7690" s="234">
        <v>0.35156300000000001</v>
      </c>
      <c r="V7690" s="192">
        <v>0.28478100000000001</v>
      </c>
      <c r="W7690" s="234">
        <v>136393600</v>
      </c>
      <c r="X7690" s="194">
        <f t="shared" si="241"/>
        <v>6.3893021595701075E-3</v>
      </c>
      <c r="Y7690" s="193"/>
      <c r="Z7690" s="197">
        <v>7688</v>
      </c>
    </row>
    <row r="7691" spans="1:26" ht="14.4" x14ac:dyDescent="0.3">
      <c r="A7691" s="7">
        <v>32990</v>
      </c>
      <c r="B7691" s="191">
        <v>332.92001299999998</v>
      </c>
      <c r="C7691" s="191">
        <v>333.57000699999998</v>
      </c>
      <c r="D7691" s="191">
        <v>328.709991</v>
      </c>
      <c r="E7691" s="191">
        <v>329.10998499999999</v>
      </c>
      <c r="F7691" s="192">
        <v>329.10998499999999</v>
      </c>
      <c r="G7691" s="191">
        <v>130630000</v>
      </c>
      <c r="H7691" s="194">
        <f t="shared" si="240"/>
        <v>-1.1444274453996218E-2</v>
      </c>
      <c r="I7691" s="193"/>
      <c r="J7691" s="197">
        <v>7689</v>
      </c>
      <c r="K7691" s="234"/>
      <c r="L7691" s="234"/>
      <c r="M7691" s="234"/>
      <c r="N7691" s="234"/>
      <c r="O7691" s="234"/>
      <c r="P7691" s="234"/>
      <c r="Q7691" s="7">
        <v>32990</v>
      </c>
      <c r="R7691" s="234">
        <v>0.34821400000000002</v>
      </c>
      <c r="S7691" s="234">
        <v>0.35267900000000002</v>
      </c>
      <c r="T7691" s="234">
        <v>0.34598200000000001</v>
      </c>
      <c r="U7691" s="234">
        <v>0.34932999999999997</v>
      </c>
      <c r="V7691" s="192">
        <v>0.28297299999999997</v>
      </c>
      <c r="W7691" s="234">
        <v>116412800</v>
      </c>
      <c r="X7691" s="194">
        <f t="shared" si="241"/>
        <v>6.4339673642427528E-3</v>
      </c>
      <c r="Y7691" s="193"/>
      <c r="Z7691" s="197">
        <v>7689</v>
      </c>
    </row>
    <row r="7692" spans="1:26" ht="14.4" x14ac:dyDescent="0.3">
      <c r="A7692" s="7">
        <v>32989</v>
      </c>
      <c r="B7692" s="191">
        <v>332.02999899999998</v>
      </c>
      <c r="C7692" s="191">
        <v>333.76001000000002</v>
      </c>
      <c r="D7692" s="191">
        <v>330.67001299999998</v>
      </c>
      <c r="E7692" s="191">
        <v>332.92001299999998</v>
      </c>
      <c r="F7692" s="192">
        <v>332.92001299999998</v>
      </c>
      <c r="G7692" s="191">
        <v>141330000</v>
      </c>
      <c r="H7692" s="194">
        <f t="shared" si="240"/>
        <v>2.6805228523944548E-3</v>
      </c>
      <c r="I7692" s="193"/>
      <c r="J7692" s="197">
        <v>7690</v>
      </c>
      <c r="K7692" s="234"/>
      <c r="L7692" s="234"/>
      <c r="M7692" s="234"/>
      <c r="N7692" s="234"/>
      <c r="O7692" s="234"/>
      <c r="P7692" s="234"/>
      <c r="Q7692" s="7">
        <v>32989</v>
      </c>
      <c r="R7692" s="234">
        <v>0.34821400000000002</v>
      </c>
      <c r="S7692" s="234">
        <v>0.35267900000000002</v>
      </c>
      <c r="T7692" s="234">
        <v>0.34040199999999998</v>
      </c>
      <c r="U7692" s="234">
        <v>0.34709800000000002</v>
      </c>
      <c r="V7692" s="192">
        <v>0.28116400000000003</v>
      </c>
      <c r="W7692" s="234">
        <v>142161600</v>
      </c>
      <c r="X7692" s="194">
        <f t="shared" si="241"/>
        <v>3.2255762506244769E-3</v>
      </c>
      <c r="Y7692" s="193"/>
      <c r="Z7692" s="197">
        <v>7690</v>
      </c>
    </row>
    <row r="7693" spans="1:26" ht="14.4" x14ac:dyDescent="0.3">
      <c r="A7693" s="7">
        <v>32988</v>
      </c>
      <c r="B7693" s="191">
        <v>330.35998499999999</v>
      </c>
      <c r="C7693" s="191">
        <v>332.73998999999998</v>
      </c>
      <c r="D7693" s="191">
        <v>330.35998499999999</v>
      </c>
      <c r="E7693" s="191">
        <v>332.02999899999998</v>
      </c>
      <c r="F7693" s="192">
        <v>332.02999899999998</v>
      </c>
      <c r="G7693" s="191">
        <v>133480000</v>
      </c>
      <c r="H7693" s="194">
        <f t="shared" si="240"/>
        <v>5.0551340229658282E-3</v>
      </c>
      <c r="I7693" s="193"/>
      <c r="J7693" s="197">
        <v>7691</v>
      </c>
      <c r="K7693" s="234"/>
      <c r="L7693" s="234"/>
      <c r="M7693" s="234"/>
      <c r="N7693" s="234"/>
      <c r="O7693" s="234"/>
      <c r="P7693" s="234"/>
      <c r="Q7693" s="7">
        <v>32988</v>
      </c>
      <c r="R7693" s="234">
        <v>0.34598200000000001</v>
      </c>
      <c r="S7693" s="234">
        <v>0.34821400000000002</v>
      </c>
      <c r="T7693" s="234">
        <v>0.34151799999999999</v>
      </c>
      <c r="U7693" s="234">
        <v>0.34598200000000001</v>
      </c>
      <c r="V7693" s="192">
        <v>0.28026000000000001</v>
      </c>
      <c r="W7693" s="234">
        <v>132574400</v>
      </c>
      <c r="X7693" s="194">
        <f t="shared" si="241"/>
        <v>0</v>
      </c>
      <c r="Y7693" s="193"/>
      <c r="Z7693" s="197">
        <v>7691</v>
      </c>
    </row>
    <row r="7694" spans="1:26" ht="14.4" x14ac:dyDescent="0.3">
      <c r="A7694" s="7">
        <v>32987</v>
      </c>
      <c r="B7694" s="191">
        <v>331.04998799999998</v>
      </c>
      <c r="C7694" s="191">
        <v>332.97000100000002</v>
      </c>
      <c r="D7694" s="191">
        <v>329.709991</v>
      </c>
      <c r="E7694" s="191">
        <v>330.35998499999999</v>
      </c>
      <c r="F7694" s="192">
        <v>330.35998499999999</v>
      </c>
      <c r="G7694" s="191">
        <v>137360000</v>
      </c>
      <c r="H7694" s="194">
        <f t="shared" si="240"/>
        <v>-2.0842864371286131E-3</v>
      </c>
      <c r="I7694" s="193"/>
      <c r="J7694" s="197">
        <v>7692</v>
      </c>
      <c r="K7694" s="234"/>
      <c r="L7694" s="234"/>
      <c r="M7694" s="234"/>
      <c r="N7694" s="234"/>
      <c r="O7694" s="234"/>
      <c r="P7694" s="234"/>
      <c r="Q7694" s="7">
        <v>32987</v>
      </c>
      <c r="R7694" s="234">
        <v>0.35714299999999999</v>
      </c>
      <c r="S7694" s="234">
        <v>0.36160700000000001</v>
      </c>
      <c r="T7694" s="234">
        <v>0.34375</v>
      </c>
      <c r="U7694" s="234">
        <v>0.34598200000000001</v>
      </c>
      <c r="V7694" s="192">
        <v>0.28026000000000001</v>
      </c>
      <c r="W7694" s="234">
        <v>303732800</v>
      </c>
      <c r="X7694" s="194">
        <f t="shared" si="241"/>
        <v>-2.5158873433440081E-2</v>
      </c>
      <c r="Y7694" s="193"/>
      <c r="Z7694" s="197">
        <v>7692</v>
      </c>
    </row>
    <row r="7695" spans="1:26" ht="14.4" x14ac:dyDescent="0.3">
      <c r="A7695" s="7">
        <v>32986</v>
      </c>
      <c r="B7695" s="191">
        <v>335.11999500000002</v>
      </c>
      <c r="C7695" s="191">
        <v>335.11999500000002</v>
      </c>
      <c r="D7695" s="191">
        <v>330.08999599999999</v>
      </c>
      <c r="E7695" s="191">
        <v>331.04998799999998</v>
      </c>
      <c r="F7695" s="192">
        <v>331.04998799999998</v>
      </c>
      <c r="G7695" s="191">
        <v>136150000</v>
      </c>
      <c r="H7695" s="194">
        <f t="shared" si="240"/>
        <v>-1.2144924387457191E-2</v>
      </c>
      <c r="I7695" s="193"/>
      <c r="J7695" s="197">
        <v>7693</v>
      </c>
      <c r="K7695" s="234"/>
      <c r="L7695" s="234"/>
      <c r="M7695" s="234"/>
      <c r="N7695" s="234"/>
      <c r="O7695" s="234"/>
      <c r="P7695" s="234"/>
      <c r="Q7695" s="7">
        <v>32986</v>
      </c>
      <c r="R7695" s="234">
        <v>0.359375</v>
      </c>
      <c r="S7695" s="234">
        <v>0.36160700000000001</v>
      </c>
      <c r="T7695" s="234">
        <v>0.35267900000000002</v>
      </c>
      <c r="U7695" s="234">
        <v>0.35491099999999998</v>
      </c>
      <c r="V7695" s="192">
        <v>0.287493</v>
      </c>
      <c r="W7695" s="234">
        <v>128352000</v>
      </c>
      <c r="X7695" s="194">
        <f t="shared" si="241"/>
        <v>-1.2421464125121545E-2</v>
      </c>
      <c r="Y7695" s="193"/>
      <c r="Z7695" s="197">
        <v>7693</v>
      </c>
    </row>
    <row r="7696" spans="1:26" ht="14.4" x14ac:dyDescent="0.3">
      <c r="A7696" s="7">
        <v>32983</v>
      </c>
      <c r="B7696" s="191">
        <v>338.08999599999999</v>
      </c>
      <c r="C7696" s="191">
        <v>338.51998900000001</v>
      </c>
      <c r="D7696" s="191">
        <v>333.41000400000001</v>
      </c>
      <c r="E7696" s="191">
        <v>335.11999500000002</v>
      </c>
      <c r="F7696" s="192">
        <v>335.11999500000002</v>
      </c>
      <c r="G7696" s="191">
        <v>174260000</v>
      </c>
      <c r="H7696" s="194">
        <f t="shared" si="240"/>
        <v>-8.7846462040833892E-3</v>
      </c>
      <c r="I7696" s="193"/>
      <c r="J7696" s="197">
        <v>7694</v>
      </c>
      <c r="K7696" s="234"/>
      <c r="L7696" s="234"/>
      <c r="M7696" s="234"/>
      <c r="N7696" s="234"/>
      <c r="O7696" s="234"/>
      <c r="P7696" s="234"/>
      <c r="Q7696" s="7">
        <v>32983</v>
      </c>
      <c r="R7696" s="234">
        <v>0.36495499999999997</v>
      </c>
      <c r="S7696" s="234">
        <v>0.37053599999999998</v>
      </c>
      <c r="T7696" s="234">
        <v>0.35491099999999998</v>
      </c>
      <c r="U7696" s="234">
        <v>0.359375</v>
      </c>
      <c r="V7696" s="192">
        <v>0.29110900000000001</v>
      </c>
      <c r="W7696" s="234">
        <v>323523200</v>
      </c>
      <c r="X7696" s="194">
        <f t="shared" si="241"/>
        <v>0</v>
      </c>
      <c r="Y7696" s="193"/>
      <c r="Z7696" s="197">
        <v>7694</v>
      </c>
    </row>
    <row r="7697" spans="1:26" ht="14.4" x14ac:dyDescent="0.3">
      <c r="A7697" s="7">
        <v>32982</v>
      </c>
      <c r="B7697" s="191">
        <v>340.72000100000002</v>
      </c>
      <c r="C7697" s="191">
        <v>340.72000100000002</v>
      </c>
      <c r="D7697" s="191">
        <v>337.58999599999999</v>
      </c>
      <c r="E7697" s="191">
        <v>338.08999599999999</v>
      </c>
      <c r="F7697" s="192">
        <v>338.08999599999999</v>
      </c>
      <c r="G7697" s="191">
        <v>152930000</v>
      </c>
      <c r="H7697" s="194">
        <f t="shared" si="240"/>
        <v>-7.718962762036501E-3</v>
      </c>
      <c r="I7697" s="193"/>
      <c r="J7697" s="197">
        <v>7695</v>
      </c>
      <c r="K7697" s="234"/>
      <c r="L7697" s="234"/>
      <c r="M7697" s="234"/>
      <c r="N7697" s="234"/>
      <c r="O7697" s="234"/>
      <c r="P7697" s="234"/>
      <c r="Q7697" s="7">
        <v>32982</v>
      </c>
      <c r="R7697" s="234">
        <v>0.37276799999999999</v>
      </c>
      <c r="S7697" s="234">
        <v>0.38504500000000003</v>
      </c>
      <c r="T7697" s="234">
        <v>0.35714299999999999</v>
      </c>
      <c r="U7697" s="234">
        <v>0.359375</v>
      </c>
      <c r="V7697" s="192">
        <v>0.29110900000000001</v>
      </c>
      <c r="W7697" s="234">
        <v>481476800</v>
      </c>
      <c r="X7697" s="194">
        <f t="shared" si="241"/>
        <v>-6.9365455376637977E-2</v>
      </c>
      <c r="Y7697" s="193"/>
      <c r="Z7697" s="197">
        <v>7695</v>
      </c>
    </row>
    <row r="7698" spans="1:26" ht="14.4" x14ac:dyDescent="0.3">
      <c r="A7698" s="7">
        <v>32981</v>
      </c>
      <c r="B7698" s="191">
        <v>344.67999300000002</v>
      </c>
      <c r="C7698" s="191">
        <v>345.32998700000002</v>
      </c>
      <c r="D7698" s="191">
        <v>340.10998499999999</v>
      </c>
      <c r="E7698" s="191">
        <v>340.72000100000002</v>
      </c>
      <c r="F7698" s="192">
        <v>340.72000100000002</v>
      </c>
      <c r="G7698" s="191">
        <v>147130000</v>
      </c>
      <c r="H7698" s="194">
        <f t="shared" si="240"/>
        <v>-1.1488894279976382E-2</v>
      </c>
      <c r="I7698" s="193"/>
      <c r="J7698" s="197">
        <v>7696</v>
      </c>
      <c r="K7698" s="234"/>
      <c r="L7698" s="234"/>
      <c r="M7698" s="234"/>
      <c r="N7698" s="234"/>
      <c r="O7698" s="234"/>
      <c r="P7698" s="234"/>
      <c r="Q7698" s="7">
        <v>32981</v>
      </c>
      <c r="R7698" s="234">
        <v>0.38616099999999998</v>
      </c>
      <c r="S7698" s="234">
        <v>0.390625</v>
      </c>
      <c r="T7698" s="234">
        <v>0.37946400000000002</v>
      </c>
      <c r="U7698" s="234">
        <v>0.38616099999999998</v>
      </c>
      <c r="V7698" s="192">
        <v>0.312807</v>
      </c>
      <c r="W7698" s="234">
        <v>193446400</v>
      </c>
      <c r="X7698" s="194">
        <f t="shared" si="241"/>
        <v>0</v>
      </c>
      <c r="Y7698" s="193"/>
      <c r="Z7698" s="197">
        <v>7696</v>
      </c>
    </row>
    <row r="7699" spans="1:26" ht="14.4" x14ac:dyDescent="0.3">
      <c r="A7699" s="7">
        <v>32980</v>
      </c>
      <c r="B7699" s="191">
        <v>344.73998999999998</v>
      </c>
      <c r="C7699" s="191">
        <v>345.19000199999999</v>
      </c>
      <c r="D7699" s="191">
        <v>342.05999800000001</v>
      </c>
      <c r="E7699" s="191">
        <v>344.67999300000002</v>
      </c>
      <c r="F7699" s="192">
        <v>344.67999300000002</v>
      </c>
      <c r="G7699" s="191">
        <v>127990000</v>
      </c>
      <c r="H7699" s="194">
        <f t="shared" si="240"/>
        <v>-1.740355100664504E-4</v>
      </c>
      <c r="I7699" s="193"/>
      <c r="J7699" s="197">
        <v>7697</v>
      </c>
      <c r="K7699" s="234"/>
      <c r="L7699" s="234"/>
      <c r="M7699" s="234"/>
      <c r="N7699" s="234"/>
      <c r="O7699" s="234"/>
      <c r="P7699" s="234"/>
      <c r="Q7699" s="7">
        <v>32980</v>
      </c>
      <c r="R7699" s="234">
        <v>0.38616099999999998</v>
      </c>
      <c r="S7699" s="234">
        <v>0.38839299999999999</v>
      </c>
      <c r="T7699" s="234">
        <v>0.38169599999999998</v>
      </c>
      <c r="U7699" s="234">
        <v>0.38616099999999998</v>
      </c>
      <c r="V7699" s="192">
        <v>0.312807</v>
      </c>
      <c r="W7699" s="234">
        <v>131107200</v>
      </c>
      <c r="X7699" s="194">
        <f t="shared" si="241"/>
        <v>-1.1427740714170614E-2</v>
      </c>
      <c r="Y7699" s="193"/>
      <c r="Z7699" s="197">
        <v>7697</v>
      </c>
    </row>
    <row r="7700" spans="1:26" ht="14.4" x14ac:dyDescent="0.3">
      <c r="A7700" s="7">
        <v>32979</v>
      </c>
      <c r="B7700" s="191">
        <v>344.33999599999999</v>
      </c>
      <c r="C7700" s="191">
        <v>347.29998799999998</v>
      </c>
      <c r="D7700" s="191">
        <v>344.10000600000001</v>
      </c>
      <c r="E7700" s="191">
        <v>344.73998999999998</v>
      </c>
      <c r="F7700" s="192">
        <v>344.73998999999998</v>
      </c>
      <c r="G7700" s="191">
        <v>142810000</v>
      </c>
      <c r="H7700" s="194">
        <f t="shared" si="240"/>
        <v>1.1616251514389646E-3</v>
      </c>
      <c r="I7700" s="193"/>
      <c r="J7700" s="197">
        <v>7698</v>
      </c>
      <c r="K7700" s="234"/>
      <c r="L7700" s="234"/>
      <c r="M7700" s="234"/>
      <c r="N7700" s="234"/>
      <c r="O7700" s="234"/>
      <c r="P7700" s="234"/>
      <c r="Q7700" s="7">
        <v>32979</v>
      </c>
      <c r="R7700" s="234">
        <v>0.38839299999999999</v>
      </c>
      <c r="S7700" s="234">
        <v>0.39508900000000002</v>
      </c>
      <c r="T7700" s="234">
        <v>0.38616099999999998</v>
      </c>
      <c r="U7700" s="234">
        <v>0.390625</v>
      </c>
      <c r="V7700" s="192">
        <v>0.31642300000000001</v>
      </c>
      <c r="W7700" s="234">
        <v>226889600</v>
      </c>
      <c r="X7700" s="194">
        <f t="shared" si="241"/>
        <v>1.1559843609637917E-2</v>
      </c>
      <c r="Y7700" s="193"/>
      <c r="Z7700" s="197">
        <v>7698</v>
      </c>
    </row>
    <row r="7701" spans="1:26" ht="14.4" x14ac:dyDescent="0.3">
      <c r="A7701" s="7">
        <v>32975</v>
      </c>
      <c r="B7701" s="191">
        <v>341.92001299999998</v>
      </c>
      <c r="C7701" s="191">
        <v>344.790009</v>
      </c>
      <c r="D7701" s="191">
        <v>341.91000400000001</v>
      </c>
      <c r="E7701" s="191">
        <v>344.33999599999999</v>
      </c>
      <c r="F7701" s="192">
        <v>344.33999599999999</v>
      </c>
      <c r="G7701" s="191">
        <v>142470000</v>
      </c>
      <c r="H7701" s="194">
        <f t="shared" si="240"/>
        <v>7.0776290009090578E-3</v>
      </c>
      <c r="I7701" s="193"/>
      <c r="J7701" s="197">
        <v>7699</v>
      </c>
      <c r="K7701" s="234"/>
      <c r="L7701" s="234"/>
      <c r="M7701" s="234"/>
      <c r="N7701" s="234"/>
      <c r="O7701" s="234"/>
      <c r="P7701" s="234"/>
      <c r="Q7701" s="7">
        <v>32975</v>
      </c>
      <c r="R7701" s="234">
        <v>0.38392900000000002</v>
      </c>
      <c r="S7701" s="234">
        <v>0.39285700000000001</v>
      </c>
      <c r="T7701" s="234">
        <v>0.37946400000000002</v>
      </c>
      <c r="U7701" s="234">
        <v>0.38616099999999998</v>
      </c>
      <c r="V7701" s="192">
        <v>0.312807</v>
      </c>
      <c r="W7701" s="234">
        <v>211803200</v>
      </c>
      <c r="X7701" s="194">
        <f t="shared" si="241"/>
        <v>1.7649049065983087E-2</v>
      </c>
      <c r="Y7701" s="193"/>
      <c r="Z7701" s="197">
        <v>7699</v>
      </c>
    </row>
    <row r="7702" spans="1:26" ht="14.4" x14ac:dyDescent="0.3">
      <c r="A7702" s="7">
        <v>32974</v>
      </c>
      <c r="B7702" s="191">
        <v>342.07000699999998</v>
      </c>
      <c r="C7702" s="191">
        <v>343</v>
      </c>
      <c r="D7702" s="191">
        <v>341.26001000000002</v>
      </c>
      <c r="E7702" s="191">
        <v>341.92001299999998</v>
      </c>
      <c r="F7702" s="192">
        <v>341.92001299999998</v>
      </c>
      <c r="G7702" s="191">
        <v>141080000</v>
      </c>
      <c r="H7702" s="194">
        <f t="shared" si="240"/>
        <v>-4.3848918914423394E-4</v>
      </c>
      <c r="I7702" s="193"/>
      <c r="J7702" s="197">
        <v>7700</v>
      </c>
      <c r="K7702" s="234"/>
      <c r="L7702" s="234"/>
      <c r="M7702" s="234"/>
      <c r="N7702" s="234"/>
      <c r="O7702" s="234"/>
      <c r="P7702" s="234"/>
      <c r="Q7702" s="7">
        <v>32974</v>
      </c>
      <c r="R7702" s="234">
        <v>0.37053599999999998</v>
      </c>
      <c r="S7702" s="234">
        <v>0.38392900000000002</v>
      </c>
      <c r="T7702" s="234">
        <v>0.37053599999999998</v>
      </c>
      <c r="U7702" s="234">
        <v>0.37946400000000002</v>
      </c>
      <c r="V7702" s="192">
        <v>0.30738199999999999</v>
      </c>
      <c r="W7702" s="234">
        <v>213158400</v>
      </c>
      <c r="X7702" s="194">
        <f t="shared" si="241"/>
        <v>3.030079573107371E-2</v>
      </c>
      <c r="Y7702" s="193"/>
      <c r="Z7702" s="197">
        <v>7700</v>
      </c>
    </row>
    <row r="7703" spans="1:26" ht="14.4" x14ac:dyDescent="0.3">
      <c r="A7703" s="7">
        <v>32973</v>
      </c>
      <c r="B7703" s="191">
        <v>341.36999500000002</v>
      </c>
      <c r="C7703" s="191">
        <v>342.41000400000001</v>
      </c>
      <c r="D7703" s="191">
        <v>340.61999500000002</v>
      </c>
      <c r="E7703" s="191">
        <v>342.07000699999998</v>
      </c>
      <c r="F7703" s="192">
        <v>342.07000699999998</v>
      </c>
      <c r="G7703" s="191">
        <v>136020000</v>
      </c>
      <c r="H7703" s="194">
        <f t="shared" si="240"/>
        <v>2.0505961574038114E-3</v>
      </c>
      <c r="I7703" s="193"/>
      <c r="J7703" s="197">
        <v>7701</v>
      </c>
      <c r="K7703" s="234"/>
      <c r="L7703" s="234"/>
      <c r="M7703" s="234"/>
      <c r="N7703" s="234"/>
      <c r="O7703" s="234"/>
      <c r="P7703" s="234"/>
      <c r="Q7703" s="7">
        <v>32973</v>
      </c>
      <c r="R7703" s="234">
        <v>0.36830400000000002</v>
      </c>
      <c r="S7703" s="234">
        <v>0.375</v>
      </c>
      <c r="T7703" s="234">
        <v>0.36607099999999998</v>
      </c>
      <c r="U7703" s="234">
        <v>0.36830400000000002</v>
      </c>
      <c r="V7703" s="192">
        <v>0.298342</v>
      </c>
      <c r="W7703" s="234">
        <v>131320000</v>
      </c>
      <c r="X7703" s="194">
        <f t="shared" si="241"/>
        <v>3.03928886019949E-3</v>
      </c>
      <c r="Y7703" s="193"/>
      <c r="Z7703" s="197">
        <v>7701</v>
      </c>
    </row>
    <row r="7704" spans="1:26" ht="14.4" x14ac:dyDescent="0.3">
      <c r="A7704" s="7">
        <v>32972</v>
      </c>
      <c r="B7704" s="191">
        <v>340.07998700000002</v>
      </c>
      <c r="C7704" s="191">
        <v>341.82998700000002</v>
      </c>
      <c r="D7704" s="191">
        <v>339.88000499999998</v>
      </c>
      <c r="E7704" s="191">
        <v>341.36999500000002</v>
      </c>
      <c r="F7704" s="192">
        <v>341.36999500000002</v>
      </c>
      <c r="G7704" s="191">
        <v>114970000</v>
      </c>
      <c r="H7704" s="194">
        <f t="shared" si="240"/>
        <v>3.7932487923789536E-3</v>
      </c>
      <c r="I7704" s="193"/>
      <c r="J7704" s="197">
        <v>7702</v>
      </c>
      <c r="K7704" s="234"/>
      <c r="L7704" s="234"/>
      <c r="M7704" s="234"/>
      <c r="N7704" s="234"/>
      <c r="O7704" s="234"/>
      <c r="P7704" s="234"/>
      <c r="Q7704" s="7">
        <v>32972</v>
      </c>
      <c r="R7704" s="234">
        <v>0.35491099999999998</v>
      </c>
      <c r="S7704" s="234">
        <v>0.37053599999999998</v>
      </c>
      <c r="T7704" s="234">
        <v>0.35267900000000002</v>
      </c>
      <c r="U7704" s="234">
        <v>0.36718800000000001</v>
      </c>
      <c r="V7704" s="192">
        <v>0.29743799999999998</v>
      </c>
      <c r="W7704" s="234">
        <v>105481600</v>
      </c>
      <c r="X7704" s="194">
        <f t="shared" si="241"/>
        <v>3.134914718252952E-2</v>
      </c>
      <c r="Y7704" s="193"/>
      <c r="Z7704" s="197">
        <v>7702</v>
      </c>
    </row>
    <row r="7705" spans="1:26" ht="14.4" x14ac:dyDescent="0.3">
      <c r="A7705" s="7">
        <v>32969</v>
      </c>
      <c r="B7705" s="191">
        <v>340.73001099999999</v>
      </c>
      <c r="C7705" s="191">
        <v>341.73001099999999</v>
      </c>
      <c r="D7705" s="191">
        <v>338.94000199999999</v>
      </c>
      <c r="E7705" s="191">
        <v>340.07998700000002</v>
      </c>
      <c r="F7705" s="192">
        <v>340.07998700000002</v>
      </c>
      <c r="G7705" s="191">
        <v>137490000</v>
      </c>
      <c r="H7705" s="194">
        <f t="shared" si="240"/>
        <v>-1.9077392041054273E-3</v>
      </c>
      <c r="I7705" s="193"/>
      <c r="J7705" s="197">
        <v>7703</v>
      </c>
      <c r="K7705" s="234"/>
      <c r="L7705" s="234"/>
      <c r="M7705" s="234"/>
      <c r="N7705" s="234"/>
      <c r="O7705" s="234"/>
      <c r="P7705" s="234"/>
      <c r="Q7705" s="7">
        <v>32969</v>
      </c>
      <c r="R7705" s="234">
        <v>0.359375</v>
      </c>
      <c r="S7705" s="234">
        <v>0.36830400000000002</v>
      </c>
      <c r="T7705" s="234">
        <v>0.35491099999999998</v>
      </c>
      <c r="U7705" s="234">
        <v>0.35602699999999998</v>
      </c>
      <c r="V7705" s="192">
        <v>0.28839700000000001</v>
      </c>
      <c r="W7705" s="234">
        <v>118238400</v>
      </c>
      <c r="X7705" s="194">
        <f t="shared" si="241"/>
        <v>-9.3160980938411121E-3</v>
      </c>
      <c r="Y7705" s="193"/>
      <c r="Z7705" s="197">
        <v>7703</v>
      </c>
    </row>
    <row r="7706" spans="1:26" ht="14.4" x14ac:dyDescent="0.3">
      <c r="A7706" s="7">
        <v>32968</v>
      </c>
      <c r="B7706" s="191">
        <v>341.08999599999999</v>
      </c>
      <c r="C7706" s="191">
        <v>342.85000600000001</v>
      </c>
      <c r="D7706" s="191">
        <v>340.63000499999998</v>
      </c>
      <c r="E7706" s="191">
        <v>340.73001099999999</v>
      </c>
      <c r="F7706" s="192">
        <v>340.73001099999999</v>
      </c>
      <c r="G7706" s="191">
        <v>144170000</v>
      </c>
      <c r="H7706" s="194">
        <f t="shared" si="240"/>
        <v>-1.055395948933063E-3</v>
      </c>
      <c r="I7706" s="193"/>
      <c r="J7706" s="197">
        <v>7704</v>
      </c>
      <c r="K7706" s="234"/>
      <c r="L7706" s="234"/>
      <c r="M7706" s="234"/>
      <c r="N7706" s="234"/>
      <c r="O7706" s="234"/>
      <c r="P7706" s="234"/>
      <c r="Q7706" s="7">
        <v>32968</v>
      </c>
      <c r="R7706" s="234">
        <v>0.36607099999999998</v>
      </c>
      <c r="S7706" s="234">
        <v>0.36830400000000002</v>
      </c>
      <c r="T7706" s="234">
        <v>0.35714299999999999</v>
      </c>
      <c r="U7706" s="234">
        <v>0.359375</v>
      </c>
      <c r="V7706" s="192">
        <v>0.29110900000000001</v>
      </c>
      <c r="W7706" s="234">
        <v>108192000</v>
      </c>
      <c r="X7706" s="194">
        <f t="shared" si="241"/>
        <v>-2.4243988442793806E-2</v>
      </c>
      <c r="Y7706" s="193"/>
      <c r="Z7706" s="197">
        <v>7704</v>
      </c>
    </row>
    <row r="7707" spans="1:26" ht="14.4" x14ac:dyDescent="0.3">
      <c r="A7707" s="7">
        <v>32967</v>
      </c>
      <c r="B7707" s="191">
        <v>343.64001500000001</v>
      </c>
      <c r="C7707" s="191">
        <v>344.11999500000002</v>
      </c>
      <c r="D7707" s="191">
        <v>340.39999399999999</v>
      </c>
      <c r="E7707" s="191">
        <v>341.08999599999999</v>
      </c>
      <c r="F7707" s="192">
        <v>341.08999599999999</v>
      </c>
      <c r="G7707" s="191">
        <v>159530000</v>
      </c>
      <c r="H7707" s="194">
        <f t="shared" si="240"/>
        <v>-7.4206113627367292E-3</v>
      </c>
      <c r="I7707" s="193"/>
      <c r="J7707" s="197">
        <v>7705</v>
      </c>
      <c r="K7707" s="234"/>
      <c r="L7707" s="234"/>
      <c r="M7707" s="234"/>
      <c r="N7707" s="234"/>
      <c r="O7707" s="234"/>
      <c r="P7707" s="234"/>
      <c r="Q7707" s="7">
        <v>32967</v>
      </c>
      <c r="R7707" s="234">
        <v>0.37053599999999998</v>
      </c>
      <c r="S7707" s="234">
        <v>0.375</v>
      </c>
      <c r="T7707" s="234">
        <v>0.36383900000000002</v>
      </c>
      <c r="U7707" s="234">
        <v>0.36830400000000002</v>
      </c>
      <c r="V7707" s="192">
        <v>0.298342</v>
      </c>
      <c r="W7707" s="234">
        <v>149732800</v>
      </c>
      <c r="X7707" s="194">
        <f t="shared" si="241"/>
        <v>-1.1975175355513045E-2</v>
      </c>
      <c r="Y7707" s="193"/>
      <c r="Z7707" s="197">
        <v>7705</v>
      </c>
    </row>
    <row r="7708" spans="1:26" ht="14.4" x14ac:dyDescent="0.3">
      <c r="A7708" s="7">
        <v>32966</v>
      </c>
      <c r="B7708" s="191">
        <v>338.70001200000002</v>
      </c>
      <c r="C7708" s="191">
        <v>343.76001000000002</v>
      </c>
      <c r="D7708" s="191">
        <v>338.70001200000002</v>
      </c>
      <c r="E7708" s="191">
        <v>343.64001500000001</v>
      </c>
      <c r="F7708" s="192">
        <v>343.64001500000001</v>
      </c>
      <c r="G7708" s="191">
        <v>154310000</v>
      </c>
      <c r="H7708" s="194">
        <f t="shared" si="240"/>
        <v>1.458518696479996E-2</v>
      </c>
      <c r="I7708" s="193"/>
      <c r="J7708" s="197">
        <v>7706</v>
      </c>
      <c r="K7708" s="234"/>
      <c r="L7708" s="234"/>
      <c r="M7708" s="234"/>
      <c r="N7708" s="234"/>
      <c r="O7708" s="234"/>
      <c r="P7708" s="234"/>
      <c r="Q7708" s="7">
        <v>32966</v>
      </c>
      <c r="R7708" s="234">
        <v>0.36160700000000001</v>
      </c>
      <c r="S7708" s="234">
        <v>0.37276799999999999</v>
      </c>
      <c r="T7708" s="234">
        <v>0.36160700000000001</v>
      </c>
      <c r="U7708" s="234">
        <v>0.37276799999999999</v>
      </c>
      <c r="V7708" s="192">
        <v>0.301958</v>
      </c>
      <c r="W7708" s="234">
        <v>139708800</v>
      </c>
      <c r="X7708" s="194">
        <f t="shared" si="241"/>
        <v>3.7267827514779681E-2</v>
      </c>
      <c r="Y7708" s="193"/>
      <c r="Z7708" s="197">
        <v>7706</v>
      </c>
    </row>
    <row r="7709" spans="1:26" ht="14.4" x14ac:dyDescent="0.3">
      <c r="A7709" s="7">
        <v>32965</v>
      </c>
      <c r="B7709" s="191">
        <v>339.94000199999999</v>
      </c>
      <c r="C7709" s="191">
        <v>339.94000199999999</v>
      </c>
      <c r="D7709" s="191">
        <v>336.32998700000002</v>
      </c>
      <c r="E7709" s="191">
        <v>338.70001200000002</v>
      </c>
      <c r="F7709" s="192">
        <v>338.70001200000002</v>
      </c>
      <c r="G7709" s="191">
        <v>124360000</v>
      </c>
      <c r="H7709" s="194">
        <f t="shared" si="240"/>
        <v>-3.6476730973249143E-3</v>
      </c>
      <c r="I7709" s="193"/>
      <c r="J7709" s="197">
        <v>7707</v>
      </c>
      <c r="K7709" s="234"/>
      <c r="L7709" s="234"/>
      <c r="M7709" s="234"/>
      <c r="N7709" s="234"/>
      <c r="O7709" s="234"/>
      <c r="P7709" s="234"/>
      <c r="Q7709" s="7">
        <v>32965</v>
      </c>
      <c r="R7709" s="234">
        <v>0.35714299999999999</v>
      </c>
      <c r="S7709" s="234">
        <v>0.36272300000000002</v>
      </c>
      <c r="T7709" s="234">
        <v>0.35267900000000002</v>
      </c>
      <c r="U7709" s="234">
        <v>0.359375</v>
      </c>
      <c r="V7709" s="192">
        <v>0.29110900000000001</v>
      </c>
      <c r="W7709" s="234">
        <v>148769600</v>
      </c>
      <c r="X7709" s="194">
        <f t="shared" si="241"/>
        <v>0</v>
      </c>
      <c r="Y7709" s="193"/>
      <c r="Z7709" s="197">
        <v>7707</v>
      </c>
    </row>
    <row r="7710" spans="1:26" ht="14.4" x14ac:dyDescent="0.3">
      <c r="A7710" s="7">
        <v>32962</v>
      </c>
      <c r="B7710" s="191">
        <v>340.790009</v>
      </c>
      <c r="C7710" s="191">
        <v>341.41000400000001</v>
      </c>
      <c r="D7710" s="191">
        <v>338.209991</v>
      </c>
      <c r="E7710" s="191">
        <v>339.94000199999999</v>
      </c>
      <c r="F7710" s="192">
        <v>339.94000199999999</v>
      </c>
      <c r="G7710" s="191">
        <v>139340000</v>
      </c>
      <c r="H7710" s="194">
        <f t="shared" si="240"/>
        <v>-2.4942251167932718E-3</v>
      </c>
      <c r="I7710" s="193"/>
      <c r="J7710" s="197">
        <v>7708</v>
      </c>
      <c r="K7710" s="234"/>
      <c r="L7710" s="234"/>
      <c r="M7710" s="234"/>
      <c r="N7710" s="234"/>
      <c r="O7710" s="234"/>
      <c r="P7710" s="234"/>
      <c r="Q7710" s="7">
        <v>32962</v>
      </c>
      <c r="R7710" s="234">
        <v>0.35714299999999999</v>
      </c>
      <c r="S7710" s="234">
        <v>0.36607099999999998</v>
      </c>
      <c r="T7710" s="234">
        <v>0.35714299999999999</v>
      </c>
      <c r="U7710" s="234">
        <v>0.359375</v>
      </c>
      <c r="V7710" s="192">
        <v>0.29110900000000001</v>
      </c>
      <c r="W7710" s="234">
        <v>223350400</v>
      </c>
      <c r="X7710" s="194">
        <f t="shared" si="241"/>
        <v>-2.1278384066595303E-2</v>
      </c>
      <c r="Y7710" s="193"/>
      <c r="Z7710" s="197">
        <v>7708</v>
      </c>
    </row>
    <row r="7711" spans="1:26" ht="14.4" x14ac:dyDescent="0.3">
      <c r="A7711" s="7">
        <v>32961</v>
      </c>
      <c r="B7711" s="191">
        <v>342</v>
      </c>
      <c r="C7711" s="191">
        <v>342.07000699999998</v>
      </c>
      <c r="D7711" s="191">
        <v>339.76998900000001</v>
      </c>
      <c r="E7711" s="191">
        <v>340.790009</v>
      </c>
      <c r="F7711" s="192">
        <v>340.790009</v>
      </c>
      <c r="G7711" s="191">
        <v>132190000</v>
      </c>
      <c r="H7711" s="194">
        <f t="shared" si="240"/>
        <v>-3.5379853801169657E-3</v>
      </c>
      <c r="I7711" s="193"/>
      <c r="J7711" s="197">
        <v>7709</v>
      </c>
      <c r="K7711" s="234"/>
      <c r="L7711" s="234"/>
      <c r="M7711" s="234"/>
      <c r="N7711" s="234"/>
      <c r="O7711" s="234"/>
      <c r="P7711" s="234"/>
      <c r="Q7711" s="7">
        <v>32961</v>
      </c>
      <c r="R7711" s="234">
        <v>0.36607099999999998</v>
      </c>
      <c r="S7711" s="234">
        <v>0.37053599999999998</v>
      </c>
      <c r="T7711" s="234">
        <v>0.36383900000000002</v>
      </c>
      <c r="U7711" s="234">
        <v>0.36718800000000001</v>
      </c>
      <c r="V7711" s="192">
        <v>0.29743799999999998</v>
      </c>
      <c r="W7711" s="234">
        <v>96891200</v>
      </c>
      <c r="X7711" s="194">
        <f t="shared" si="241"/>
        <v>-3.0300795731074267E-3</v>
      </c>
      <c r="Y7711" s="193"/>
      <c r="Z7711" s="197">
        <v>7709</v>
      </c>
    </row>
    <row r="7712" spans="1:26" ht="14.4" x14ac:dyDescent="0.3">
      <c r="A7712" s="7">
        <v>32960</v>
      </c>
      <c r="B7712" s="191">
        <v>341.5</v>
      </c>
      <c r="C7712" s="191">
        <v>342.57998700000002</v>
      </c>
      <c r="D7712" s="191">
        <v>340.60000600000001</v>
      </c>
      <c r="E7712" s="191">
        <v>342</v>
      </c>
      <c r="F7712" s="192">
        <v>342</v>
      </c>
      <c r="G7712" s="191">
        <v>142300000</v>
      </c>
      <c r="H7712" s="194">
        <f t="shared" si="240"/>
        <v>1.4641288433382138E-3</v>
      </c>
      <c r="I7712" s="193"/>
      <c r="J7712" s="197">
        <v>7710</v>
      </c>
      <c r="K7712" s="234"/>
      <c r="L7712" s="234"/>
      <c r="M7712" s="234"/>
      <c r="N7712" s="234"/>
      <c r="O7712" s="234"/>
      <c r="P7712" s="234"/>
      <c r="Q7712" s="7">
        <v>32960</v>
      </c>
      <c r="R7712" s="234">
        <v>0.375</v>
      </c>
      <c r="S7712" s="234">
        <v>0.37611600000000001</v>
      </c>
      <c r="T7712" s="234">
        <v>0.36607099999999998</v>
      </c>
      <c r="U7712" s="234">
        <v>0.36830400000000002</v>
      </c>
      <c r="V7712" s="192">
        <v>0.298342</v>
      </c>
      <c r="W7712" s="234">
        <v>102939200</v>
      </c>
      <c r="X7712" s="194">
        <f t="shared" si="241"/>
        <v>-1.7855849568417743E-2</v>
      </c>
      <c r="Y7712" s="193"/>
      <c r="Z7712" s="197">
        <v>7710</v>
      </c>
    </row>
    <row r="7713" spans="1:26" ht="14.4" x14ac:dyDescent="0.3">
      <c r="A7713" s="7">
        <v>32959</v>
      </c>
      <c r="B7713" s="191">
        <v>337.63000499999998</v>
      </c>
      <c r="C7713" s="191">
        <v>341.5</v>
      </c>
      <c r="D7713" s="191">
        <v>337.02999899999998</v>
      </c>
      <c r="E7713" s="191">
        <v>341.5</v>
      </c>
      <c r="F7713" s="192">
        <v>341.5</v>
      </c>
      <c r="G7713" s="191">
        <v>131610000</v>
      </c>
      <c r="H7713" s="194">
        <f t="shared" si="240"/>
        <v>1.1462236598314232E-2</v>
      </c>
      <c r="I7713" s="193"/>
      <c r="J7713" s="197">
        <v>7711</v>
      </c>
      <c r="K7713" s="234"/>
      <c r="L7713" s="234"/>
      <c r="M7713" s="234"/>
      <c r="N7713" s="234"/>
      <c r="O7713" s="234"/>
      <c r="P7713" s="234"/>
      <c r="Q7713" s="7">
        <v>32959</v>
      </c>
      <c r="R7713" s="234">
        <v>0.375</v>
      </c>
      <c r="S7713" s="234">
        <v>0.37723200000000001</v>
      </c>
      <c r="T7713" s="234">
        <v>0.36830400000000002</v>
      </c>
      <c r="U7713" s="234">
        <v>0.375</v>
      </c>
      <c r="V7713" s="192">
        <v>0.30376599999999998</v>
      </c>
      <c r="W7713" s="234">
        <v>84604800</v>
      </c>
      <c r="X7713" s="194">
        <f t="shared" si="241"/>
        <v>-5.9167337535262548E-3</v>
      </c>
      <c r="Y7713" s="193"/>
      <c r="Z7713" s="197">
        <v>7711</v>
      </c>
    </row>
    <row r="7714" spans="1:26" ht="14.4" x14ac:dyDescent="0.3">
      <c r="A7714" s="7">
        <v>32958</v>
      </c>
      <c r="B7714" s="191">
        <v>337.22000100000002</v>
      </c>
      <c r="C7714" s="191">
        <v>339.73998999999998</v>
      </c>
      <c r="D7714" s="191">
        <v>337.22000100000002</v>
      </c>
      <c r="E7714" s="191">
        <v>337.63000499999998</v>
      </c>
      <c r="F7714" s="192">
        <v>337.63000499999998</v>
      </c>
      <c r="G7714" s="191">
        <v>116110000</v>
      </c>
      <c r="H7714" s="194">
        <f t="shared" si="240"/>
        <v>1.2158353561002393E-3</v>
      </c>
      <c r="I7714" s="193"/>
      <c r="J7714" s="197">
        <v>7712</v>
      </c>
      <c r="K7714" s="234"/>
      <c r="L7714" s="234"/>
      <c r="M7714" s="234"/>
      <c r="N7714" s="234"/>
      <c r="O7714" s="234"/>
      <c r="P7714" s="234"/>
      <c r="Q7714" s="7">
        <v>32958</v>
      </c>
      <c r="R7714" s="234">
        <v>0.37946400000000002</v>
      </c>
      <c r="S7714" s="234">
        <v>0.38727699999999998</v>
      </c>
      <c r="T7714" s="234">
        <v>0.375</v>
      </c>
      <c r="U7714" s="234">
        <v>0.37723200000000001</v>
      </c>
      <c r="V7714" s="192">
        <v>0.30557400000000001</v>
      </c>
      <c r="W7714" s="234">
        <v>128060800</v>
      </c>
      <c r="X7714" s="194">
        <f t="shared" si="241"/>
        <v>0</v>
      </c>
      <c r="Y7714" s="193"/>
      <c r="Z7714" s="197">
        <v>7712</v>
      </c>
    </row>
    <row r="7715" spans="1:26" ht="14.4" x14ac:dyDescent="0.3">
      <c r="A7715" s="7">
        <v>32955</v>
      </c>
      <c r="B7715" s="191">
        <v>335.69000199999999</v>
      </c>
      <c r="C7715" s="191">
        <v>337.57998700000002</v>
      </c>
      <c r="D7715" s="191">
        <v>335.69000199999999</v>
      </c>
      <c r="E7715" s="191">
        <v>337.22000100000002</v>
      </c>
      <c r="F7715" s="192">
        <v>337.22000100000002</v>
      </c>
      <c r="G7715" s="191">
        <v>132070000</v>
      </c>
      <c r="H7715" s="194">
        <f t="shared" si="240"/>
        <v>4.5577735139101109E-3</v>
      </c>
      <c r="I7715" s="193"/>
      <c r="J7715" s="197">
        <v>7713</v>
      </c>
      <c r="K7715" s="234"/>
      <c r="L7715" s="234"/>
      <c r="M7715" s="234"/>
      <c r="N7715" s="234"/>
      <c r="O7715" s="234"/>
      <c r="P7715" s="234"/>
      <c r="Q7715" s="7">
        <v>32955</v>
      </c>
      <c r="R7715" s="234">
        <v>0.36830400000000002</v>
      </c>
      <c r="S7715" s="234">
        <v>0.38392900000000002</v>
      </c>
      <c r="T7715" s="234">
        <v>0.36607099999999998</v>
      </c>
      <c r="U7715" s="234">
        <v>0.37723200000000001</v>
      </c>
      <c r="V7715" s="192">
        <v>0.30557400000000001</v>
      </c>
      <c r="W7715" s="234">
        <v>227987200</v>
      </c>
      <c r="X7715" s="194">
        <f t="shared" si="241"/>
        <v>3.680706826001108E-2</v>
      </c>
      <c r="Y7715" s="193"/>
      <c r="Z7715" s="197">
        <v>7713</v>
      </c>
    </row>
    <row r="7716" spans="1:26" ht="14.4" x14ac:dyDescent="0.3">
      <c r="A7716" s="7">
        <v>32954</v>
      </c>
      <c r="B7716" s="191">
        <v>339.73998999999998</v>
      </c>
      <c r="C7716" s="191">
        <v>339.76998900000001</v>
      </c>
      <c r="D7716" s="191">
        <v>333.61999500000002</v>
      </c>
      <c r="E7716" s="191">
        <v>335.69000199999999</v>
      </c>
      <c r="F7716" s="192">
        <v>335.69000199999999</v>
      </c>
      <c r="G7716" s="191">
        <v>175930000</v>
      </c>
      <c r="H7716" s="194">
        <f t="shared" si="240"/>
        <v>-1.1920845703209637E-2</v>
      </c>
      <c r="I7716" s="193"/>
      <c r="J7716" s="197">
        <v>7714</v>
      </c>
      <c r="K7716" s="234"/>
      <c r="L7716" s="234"/>
      <c r="M7716" s="234"/>
      <c r="N7716" s="234"/>
      <c r="O7716" s="234"/>
      <c r="P7716" s="234"/>
      <c r="Q7716" s="7">
        <v>32954</v>
      </c>
      <c r="R7716" s="234">
        <v>0.37276799999999999</v>
      </c>
      <c r="S7716" s="234">
        <v>0.37723200000000001</v>
      </c>
      <c r="T7716" s="234">
        <v>0.36383900000000002</v>
      </c>
      <c r="U7716" s="234">
        <v>0.36383900000000002</v>
      </c>
      <c r="V7716" s="192">
        <v>0.29472599999999999</v>
      </c>
      <c r="W7716" s="234">
        <v>231660800</v>
      </c>
      <c r="X7716" s="194">
        <f t="shared" si="241"/>
        <v>-2.1019484876467348E-2</v>
      </c>
      <c r="Y7716" s="193"/>
      <c r="Z7716" s="197">
        <v>7714</v>
      </c>
    </row>
    <row r="7717" spans="1:26" ht="14.4" x14ac:dyDescent="0.3">
      <c r="A7717" s="7">
        <v>32953</v>
      </c>
      <c r="B7717" s="191">
        <v>341.57000699999998</v>
      </c>
      <c r="C7717" s="191">
        <v>342.33999599999999</v>
      </c>
      <c r="D7717" s="191">
        <v>339.55999800000001</v>
      </c>
      <c r="E7717" s="191">
        <v>339.73998999999998</v>
      </c>
      <c r="F7717" s="192">
        <v>339.73998999999998</v>
      </c>
      <c r="G7717" s="191">
        <v>130990000</v>
      </c>
      <c r="H7717" s="194">
        <f t="shared" si="240"/>
        <v>-5.3576630339208856E-3</v>
      </c>
      <c r="I7717" s="193"/>
      <c r="J7717" s="197">
        <v>7715</v>
      </c>
      <c r="K7717" s="234"/>
      <c r="L7717" s="234"/>
      <c r="M7717" s="234"/>
      <c r="N7717" s="234"/>
      <c r="O7717" s="234"/>
      <c r="P7717" s="234"/>
      <c r="Q7717" s="7">
        <v>32953</v>
      </c>
      <c r="R7717" s="234">
        <v>0.36830400000000002</v>
      </c>
      <c r="S7717" s="234">
        <v>0.37723200000000001</v>
      </c>
      <c r="T7717" s="234">
        <v>0.36830400000000002</v>
      </c>
      <c r="U7717" s="234">
        <v>0.37165199999999998</v>
      </c>
      <c r="V7717" s="192">
        <v>0.30105399999999999</v>
      </c>
      <c r="W7717" s="234">
        <v>152734400</v>
      </c>
      <c r="X7717" s="194">
        <f t="shared" si="241"/>
        <v>6.0418518543271299E-3</v>
      </c>
      <c r="Y7717" s="193"/>
      <c r="Z7717" s="197">
        <v>7715</v>
      </c>
    </row>
    <row r="7718" spans="1:26" ht="14.4" x14ac:dyDescent="0.3">
      <c r="A7718" s="7">
        <v>32952</v>
      </c>
      <c r="B7718" s="191">
        <v>343.52999899999998</v>
      </c>
      <c r="C7718" s="191">
        <v>344.48998999999998</v>
      </c>
      <c r="D7718" s="191">
        <v>340.86999500000002</v>
      </c>
      <c r="E7718" s="191">
        <v>341.57000699999998</v>
      </c>
      <c r="F7718" s="192">
        <v>341.57000699999998</v>
      </c>
      <c r="G7718" s="191">
        <v>177320000</v>
      </c>
      <c r="H7718" s="194">
        <f t="shared" si="240"/>
        <v>-5.7054464113918619E-3</v>
      </c>
      <c r="I7718" s="193"/>
      <c r="J7718" s="197">
        <v>7716</v>
      </c>
      <c r="K7718" s="234"/>
      <c r="L7718" s="234"/>
      <c r="M7718" s="234"/>
      <c r="N7718" s="234"/>
      <c r="O7718" s="234"/>
      <c r="P7718" s="234"/>
      <c r="Q7718" s="7">
        <v>32952</v>
      </c>
      <c r="R7718" s="234">
        <v>0.37723200000000001</v>
      </c>
      <c r="S7718" s="234">
        <v>0.38392900000000002</v>
      </c>
      <c r="T7718" s="234">
        <v>0.36383900000000002</v>
      </c>
      <c r="U7718" s="234">
        <v>0.36942000000000003</v>
      </c>
      <c r="V7718" s="192">
        <v>0.29924600000000001</v>
      </c>
      <c r="W7718" s="234">
        <v>391316800</v>
      </c>
      <c r="X7718" s="194">
        <f t="shared" si="241"/>
        <v>-2.3597126057987722E-2</v>
      </c>
      <c r="Y7718" s="193"/>
      <c r="Z7718" s="197">
        <v>7716</v>
      </c>
    </row>
    <row r="7719" spans="1:26" ht="14.4" x14ac:dyDescent="0.3">
      <c r="A7719" s="7">
        <v>32951</v>
      </c>
      <c r="B7719" s="191">
        <v>341.91000400000001</v>
      </c>
      <c r="C7719" s="191">
        <v>343.76001000000002</v>
      </c>
      <c r="D7719" s="191">
        <v>339.11999500000002</v>
      </c>
      <c r="E7719" s="191">
        <v>343.52999899999998</v>
      </c>
      <c r="F7719" s="192">
        <v>343.52999899999998</v>
      </c>
      <c r="G7719" s="191">
        <v>142300000</v>
      </c>
      <c r="H7719" s="194">
        <f t="shared" si="240"/>
        <v>4.7380742916196166E-3</v>
      </c>
      <c r="I7719" s="193"/>
      <c r="J7719" s="197">
        <v>7717</v>
      </c>
      <c r="K7719" s="234"/>
      <c r="L7719" s="234"/>
      <c r="M7719" s="234"/>
      <c r="N7719" s="234"/>
      <c r="O7719" s="234"/>
      <c r="P7719" s="234"/>
      <c r="Q7719" s="7">
        <v>32951</v>
      </c>
      <c r="R7719" s="234">
        <v>0.36160700000000001</v>
      </c>
      <c r="S7719" s="234">
        <v>0.37946400000000002</v>
      </c>
      <c r="T7719" s="234">
        <v>0.35714299999999999</v>
      </c>
      <c r="U7719" s="234">
        <v>0.37834800000000002</v>
      </c>
      <c r="V7719" s="192">
        <v>0.30647799999999997</v>
      </c>
      <c r="W7719" s="234">
        <v>431793600</v>
      </c>
      <c r="X7719" s="194">
        <f t="shared" si="241"/>
        <v>5.2794657671181466E-2</v>
      </c>
      <c r="Y7719" s="193"/>
      <c r="Z7719" s="197">
        <v>7717</v>
      </c>
    </row>
    <row r="7720" spans="1:26" ht="14.4" x14ac:dyDescent="0.3">
      <c r="A7720" s="7">
        <v>32948</v>
      </c>
      <c r="B7720" s="191">
        <v>338.07000699999998</v>
      </c>
      <c r="C7720" s="191">
        <v>341.91000400000001</v>
      </c>
      <c r="D7720" s="191">
        <v>338.07000699999998</v>
      </c>
      <c r="E7720" s="191">
        <v>341.91000400000001</v>
      </c>
      <c r="F7720" s="192">
        <v>341.91000400000001</v>
      </c>
      <c r="G7720" s="191">
        <v>222520000</v>
      </c>
      <c r="H7720" s="194">
        <f t="shared" si="240"/>
        <v>1.1358585264856221E-2</v>
      </c>
      <c r="I7720" s="193"/>
      <c r="J7720" s="197">
        <v>7718</v>
      </c>
      <c r="K7720" s="234"/>
      <c r="L7720" s="234"/>
      <c r="M7720" s="234"/>
      <c r="N7720" s="234"/>
      <c r="O7720" s="234"/>
      <c r="P7720" s="234"/>
      <c r="Q7720" s="7">
        <v>32948</v>
      </c>
      <c r="R7720" s="234">
        <v>0.35714299999999999</v>
      </c>
      <c r="S7720" s="234">
        <v>0.36383900000000002</v>
      </c>
      <c r="T7720" s="234">
        <v>0.34932999999999997</v>
      </c>
      <c r="U7720" s="234">
        <v>0.359375</v>
      </c>
      <c r="V7720" s="192">
        <v>0.29110900000000001</v>
      </c>
      <c r="W7720" s="234">
        <v>644761600</v>
      </c>
      <c r="X7720" s="194">
        <f t="shared" si="241"/>
        <v>9.5238811866287937E-2</v>
      </c>
      <c r="Y7720" s="193"/>
      <c r="Z7720" s="197">
        <v>7718</v>
      </c>
    </row>
    <row r="7721" spans="1:26" ht="14.4" x14ac:dyDescent="0.3">
      <c r="A7721" s="7">
        <v>32947</v>
      </c>
      <c r="B7721" s="191">
        <v>336.86999500000002</v>
      </c>
      <c r="C7721" s="191">
        <v>338.91000400000001</v>
      </c>
      <c r="D7721" s="191">
        <v>336.86999500000002</v>
      </c>
      <c r="E7721" s="191">
        <v>338.07000699999998</v>
      </c>
      <c r="F7721" s="192">
        <v>338.07000699999998</v>
      </c>
      <c r="G7721" s="191">
        <v>144410000</v>
      </c>
      <c r="H7721" s="194">
        <f t="shared" si="240"/>
        <v>3.5622406798205886E-3</v>
      </c>
      <c r="I7721" s="193"/>
      <c r="J7721" s="197">
        <v>7719</v>
      </c>
      <c r="K7721" s="234"/>
      <c r="L7721" s="234"/>
      <c r="M7721" s="234"/>
      <c r="N7721" s="234"/>
      <c r="O7721" s="234"/>
      <c r="P7721" s="234"/>
      <c r="Q7721" s="7">
        <v>32947</v>
      </c>
      <c r="R7721" s="234">
        <v>0.32589299999999999</v>
      </c>
      <c r="S7721" s="234">
        <v>0.33928599999999998</v>
      </c>
      <c r="T7721" s="234">
        <v>0.32589299999999999</v>
      </c>
      <c r="U7721" s="234">
        <v>0.328125</v>
      </c>
      <c r="V7721" s="192">
        <v>0.265795</v>
      </c>
      <c r="W7721" s="234">
        <v>120232000</v>
      </c>
      <c r="X7721" s="194">
        <f t="shared" si="241"/>
        <v>-6.7562770223053422E-3</v>
      </c>
      <c r="Y7721" s="193"/>
      <c r="Z7721" s="197">
        <v>7719</v>
      </c>
    </row>
    <row r="7722" spans="1:26" ht="14.4" x14ac:dyDescent="0.3">
      <c r="A7722" s="7">
        <v>32946</v>
      </c>
      <c r="B7722" s="191">
        <v>336</v>
      </c>
      <c r="C7722" s="191">
        <v>337.63000499999998</v>
      </c>
      <c r="D7722" s="191">
        <v>334.92999300000002</v>
      </c>
      <c r="E7722" s="191">
        <v>336.86999500000002</v>
      </c>
      <c r="F7722" s="192">
        <v>336.86999500000002</v>
      </c>
      <c r="G7722" s="191">
        <v>145060000</v>
      </c>
      <c r="H7722" s="194">
        <f t="shared" si="240"/>
        <v>2.5892708333333844E-3</v>
      </c>
      <c r="I7722" s="193"/>
      <c r="J7722" s="197">
        <v>7720</v>
      </c>
      <c r="K7722" s="234"/>
      <c r="L7722" s="234"/>
      <c r="M7722" s="234"/>
      <c r="N7722" s="234"/>
      <c r="O7722" s="234"/>
      <c r="P7722" s="234"/>
      <c r="Q7722" s="7">
        <v>32946</v>
      </c>
      <c r="R7722" s="234">
        <v>0.328125</v>
      </c>
      <c r="S7722" s="234">
        <v>0.33258900000000002</v>
      </c>
      <c r="T7722" s="234">
        <v>0.32589299999999999</v>
      </c>
      <c r="U7722" s="234">
        <v>0.33035700000000001</v>
      </c>
      <c r="V7722" s="192">
        <v>0.26760299999999998</v>
      </c>
      <c r="W7722" s="234">
        <v>101785600</v>
      </c>
      <c r="X7722" s="194">
        <f t="shared" si="241"/>
        <v>3.389589012332106E-3</v>
      </c>
      <c r="Y7722" s="193"/>
      <c r="Z7722" s="197">
        <v>7720</v>
      </c>
    </row>
    <row r="7723" spans="1:26" ht="14.4" x14ac:dyDescent="0.3">
      <c r="A7723" s="7">
        <v>32945</v>
      </c>
      <c r="B7723" s="191">
        <v>338.67001299999998</v>
      </c>
      <c r="C7723" s="191">
        <v>338.67001299999998</v>
      </c>
      <c r="D7723" s="191">
        <v>335.35998499999999</v>
      </c>
      <c r="E7723" s="191">
        <v>336</v>
      </c>
      <c r="F7723" s="192">
        <v>336</v>
      </c>
      <c r="G7723" s="191">
        <v>145440000</v>
      </c>
      <c r="H7723" s="194">
        <f t="shared" si="240"/>
        <v>-7.8838187542750737E-3</v>
      </c>
      <c r="I7723" s="193"/>
      <c r="J7723" s="197">
        <v>7721</v>
      </c>
      <c r="K7723" s="234"/>
      <c r="L7723" s="234"/>
      <c r="M7723" s="234"/>
      <c r="N7723" s="234"/>
      <c r="O7723" s="234"/>
      <c r="P7723" s="234"/>
      <c r="Q7723" s="7">
        <v>32945</v>
      </c>
      <c r="R7723" s="234">
        <v>0.32589299999999999</v>
      </c>
      <c r="S7723" s="234">
        <v>0.33258900000000002</v>
      </c>
      <c r="T7723" s="234">
        <v>0.32366099999999998</v>
      </c>
      <c r="U7723" s="234">
        <v>0.32924100000000001</v>
      </c>
      <c r="V7723" s="192">
        <v>0.26669900000000002</v>
      </c>
      <c r="W7723" s="234">
        <v>148579200</v>
      </c>
      <c r="X7723" s="194">
        <f t="shared" si="241"/>
        <v>6.8254489582508723E-3</v>
      </c>
      <c r="Y7723" s="193"/>
      <c r="Z7723" s="197">
        <v>7721</v>
      </c>
    </row>
    <row r="7724" spans="1:26" ht="14.4" x14ac:dyDescent="0.3">
      <c r="A7724" s="7">
        <v>32944</v>
      </c>
      <c r="B7724" s="191">
        <v>337.92999300000002</v>
      </c>
      <c r="C7724" s="191">
        <v>339.07998700000002</v>
      </c>
      <c r="D7724" s="191">
        <v>336.14001500000001</v>
      </c>
      <c r="E7724" s="191">
        <v>338.67001299999998</v>
      </c>
      <c r="F7724" s="192">
        <v>338.67001299999998</v>
      </c>
      <c r="G7724" s="191">
        <v>114790000</v>
      </c>
      <c r="H7724" s="194">
        <f t="shared" si="240"/>
        <v>2.1898618510608455E-3</v>
      </c>
      <c r="I7724" s="193"/>
      <c r="J7724" s="197">
        <v>7722</v>
      </c>
      <c r="K7724" s="234"/>
      <c r="L7724" s="234"/>
      <c r="M7724" s="234"/>
      <c r="N7724" s="234"/>
      <c r="O7724" s="234"/>
      <c r="P7724" s="234"/>
      <c r="Q7724" s="7">
        <v>32944</v>
      </c>
      <c r="R7724" s="234">
        <v>0.33258900000000002</v>
      </c>
      <c r="S7724" s="234">
        <v>0.33482099999999998</v>
      </c>
      <c r="T7724" s="234">
        <v>0.32366099999999998</v>
      </c>
      <c r="U7724" s="234">
        <v>0.32700899999999999</v>
      </c>
      <c r="V7724" s="192">
        <v>0.26489099999999999</v>
      </c>
      <c r="W7724" s="234">
        <v>163956800</v>
      </c>
      <c r="X7724" s="194">
        <f t="shared" si="241"/>
        <v>-6.7791780246646283E-3</v>
      </c>
      <c r="Y7724" s="193"/>
      <c r="Z7724" s="197">
        <v>7722</v>
      </c>
    </row>
    <row r="7725" spans="1:26" ht="14.4" x14ac:dyDescent="0.3">
      <c r="A7725" s="7">
        <v>32941</v>
      </c>
      <c r="B7725" s="191">
        <v>340.11999500000002</v>
      </c>
      <c r="C7725" s="191">
        <v>340.26998900000001</v>
      </c>
      <c r="D7725" s="191">
        <v>336.83999599999999</v>
      </c>
      <c r="E7725" s="191">
        <v>337.92999300000002</v>
      </c>
      <c r="F7725" s="192">
        <v>337.92999300000002</v>
      </c>
      <c r="G7725" s="191">
        <v>150410000</v>
      </c>
      <c r="H7725" s="194">
        <f t="shared" si="240"/>
        <v>-6.8768803469176501E-3</v>
      </c>
      <c r="I7725" s="193"/>
      <c r="J7725" s="197">
        <v>7723</v>
      </c>
      <c r="K7725" s="234"/>
      <c r="L7725" s="234"/>
      <c r="M7725" s="234"/>
      <c r="N7725" s="234"/>
      <c r="O7725" s="234"/>
      <c r="P7725" s="234"/>
      <c r="Q7725" s="7">
        <v>32941</v>
      </c>
      <c r="R7725" s="234">
        <v>0.328125</v>
      </c>
      <c r="S7725" s="234">
        <v>0.33482099999999998</v>
      </c>
      <c r="T7725" s="234">
        <v>0.32366099999999998</v>
      </c>
      <c r="U7725" s="234">
        <v>0.32924100000000001</v>
      </c>
      <c r="V7725" s="192">
        <v>0.26669900000000002</v>
      </c>
      <c r="W7725" s="234">
        <v>230473600</v>
      </c>
      <c r="X7725" s="194">
        <f t="shared" si="241"/>
        <v>3.4011174025095126E-3</v>
      </c>
      <c r="Y7725" s="193"/>
      <c r="Z7725" s="197">
        <v>7723</v>
      </c>
    </row>
    <row r="7726" spans="1:26" ht="14.4" x14ac:dyDescent="0.3">
      <c r="A7726" s="7">
        <v>32940</v>
      </c>
      <c r="B7726" s="191">
        <v>336.95001200000002</v>
      </c>
      <c r="C7726" s="191">
        <v>340.66000400000001</v>
      </c>
      <c r="D7726" s="191">
        <v>336.95001200000002</v>
      </c>
      <c r="E7726" s="191">
        <v>340.26998900000001</v>
      </c>
      <c r="F7726" s="192">
        <v>340.26998900000001</v>
      </c>
      <c r="G7726" s="191">
        <v>170900000</v>
      </c>
      <c r="H7726" s="194">
        <f t="shared" si="240"/>
        <v>9.853025320562963E-3</v>
      </c>
      <c r="I7726" s="193"/>
      <c r="J7726" s="197">
        <v>7724</v>
      </c>
      <c r="K7726" s="234"/>
      <c r="L7726" s="234"/>
      <c r="M7726" s="234"/>
      <c r="N7726" s="234"/>
      <c r="O7726" s="234"/>
      <c r="P7726" s="234"/>
      <c r="Q7726" s="7">
        <v>32940</v>
      </c>
      <c r="R7726" s="234">
        <v>0.31919599999999998</v>
      </c>
      <c r="S7726" s="234">
        <v>0.33035700000000001</v>
      </c>
      <c r="T7726" s="234">
        <v>0.3125</v>
      </c>
      <c r="U7726" s="234">
        <v>0.328125</v>
      </c>
      <c r="V7726" s="192">
        <v>0.265795</v>
      </c>
      <c r="W7726" s="234">
        <v>223843200</v>
      </c>
      <c r="X7726" s="194">
        <f t="shared" si="241"/>
        <v>3.8866371442753823E-2</v>
      </c>
      <c r="Y7726" s="193"/>
      <c r="Z7726" s="197">
        <v>7724</v>
      </c>
    </row>
    <row r="7727" spans="1:26" ht="14.4" x14ac:dyDescent="0.3">
      <c r="A7727" s="7">
        <v>32939</v>
      </c>
      <c r="B7727" s="191">
        <v>337.92999300000002</v>
      </c>
      <c r="C7727" s="191">
        <v>338.83999599999999</v>
      </c>
      <c r="D7727" s="191">
        <v>336.32998700000002</v>
      </c>
      <c r="E7727" s="191">
        <v>336.95001200000002</v>
      </c>
      <c r="F7727" s="192">
        <v>336.95001200000002</v>
      </c>
      <c r="G7727" s="191">
        <v>163580000</v>
      </c>
      <c r="H7727" s="194">
        <f t="shared" si="240"/>
        <v>-2.8999527129869446E-3</v>
      </c>
      <c r="I7727" s="193"/>
      <c r="J7727" s="197">
        <v>7725</v>
      </c>
      <c r="K7727" s="234"/>
      <c r="L7727" s="234"/>
      <c r="M7727" s="234"/>
      <c r="N7727" s="234"/>
      <c r="O7727" s="234"/>
      <c r="P7727" s="234"/>
      <c r="Q7727" s="7">
        <v>32939</v>
      </c>
      <c r="R7727" s="234">
        <v>0.3125</v>
      </c>
      <c r="S7727" s="234">
        <v>0.32142900000000002</v>
      </c>
      <c r="T7727" s="234">
        <v>0.3125</v>
      </c>
      <c r="U7727" s="234">
        <v>0.31584800000000002</v>
      </c>
      <c r="V7727" s="192">
        <v>0.255851</v>
      </c>
      <c r="W7727" s="234">
        <v>204220800</v>
      </c>
      <c r="X7727" s="194">
        <f t="shared" si="241"/>
        <v>3.545835016689806E-3</v>
      </c>
      <c r="Y7727" s="193"/>
      <c r="Z7727" s="197">
        <v>7725</v>
      </c>
    </row>
    <row r="7728" spans="1:26" ht="14.4" x14ac:dyDescent="0.3">
      <c r="A7728" s="7">
        <v>32938</v>
      </c>
      <c r="B7728" s="191">
        <v>333.73998999999998</v>
      </c>
      <c r="C7728" s="191">
        <v>337.92999300000002</v>
      </c>
      <c r="D7728" s="191">
        <v>333.57000699999998</v>
      </c>
      <c r="E7728" s="191">
        <v>337.92999300000002</v>
      </c>
      <c r="F7728" s="192">
        <v>337.92999300000002</v>
      </c>
      <c r="G7728" s="191">
        <v>143640000</v>
      </c>
      <c r="H7728" s="194">
        <f t="shared" si="240"/>
        <v>1.2554692651605963E-2</v>
      </c>
      <c r="I7728" s="193"/>
      <c r="J7728" s="197">
        <v>7726</v>
      </c>
      <c r="K7728" s="234"/>
      <c r="L7728" s="234"/>
      <c r="M7728" s="234"/>
      <c r="N7728" s="234"/>
      <c r="O7728" s="234"/>
      <c r="P7728" s="234"/>
      <c r="Q7728" s="7">
        <v>32938</v>
      </c>
      <c r="R7728" s="234">
        <v>0.3125</v>
      </c>
      <c r="S7728" s="234">
        <v>0.31473200000000001</v>
      </c>
      <c r="T7728" s="234">
        <v>0.30803599999999998</v>
      </c>
      <c r="U7728" s="234">
        <v>0.31473200000000001</v>
      </c>
      <c r="V7728" s="192">
        <v>0.25494699999999998</v>
      </c>
      <c r="W7728" s="234">
        <v>156016000</v>
      </c>
      <c r="X7728" s="194">
        <f t="shared" si="241"/>
        <v>2.1741569881613586E-2</v>
      </c>
      <c r="Y7728" s="193"/>
      <c r="Z7728" s="197">
        <v>7726</v>
      </c>
    </row>
    <row r="7729" spans="1:26" ht="14.4" x14ac:dyDescent="0.3">
      <c r="A7729" s="7">
        <v>32937</v>
      </c>
      <c r="B7729" s="191">
        <v>335.540009</v>
      </c>
      <c r="C7729" s="191">
        <v>336.38000499999998</v>
      </c>
      <c r="D7729" s="191">
        <v>333.48998999999998</v>
      </c>
      <c r="E7729" s="191">
        <v>333.73998999999998</v>
      </c>
      <c r="F7729" s="192">
        <v>333.73998999999998</v>
      </c>
      <c r="G7729" s="191">
        <v>140110000</v>
      </c>
      <c r="H7729" s="194">
        <f t="shared" si="240"/>
        <v>-5.3645435766797641E-3</v>
      </c>
      <c r="I7729" s="193"/>
      <c r="J7729" s="197">
        <v>7727</v>
      </c>
      <c r="K7729" s="234"/>
      <c r="L7729" s="234"/>
      <c r="M7729" s="234"/>
      <c r="N7729" s="234"/>
      <c r="O7729" s="234"/>
      <c r="P7729" s="234"/>
      <c r="Q7729" s="7">
        <v>32937</v>
      </c>
      <c r="R7729" s="234">
        <v>0.29910700000000001</v>
      </c>
      <c r="S7729" s="234">
        <v>0.31026799999999999</v>
      </c>
      <c r="T7729" s="234">
        <v>0.29910700000000001</v>
      </c>
      <c r="U7729" s="234">
        <v>0.30803599999999998</v>
      </c>
      <c r="V7729" s="192">
        <v>0.24952199999999999</v>
      </c>
      <c r="W7729" s="234">
        <v>182470400</v>
      </c>
      <c r="X7729" s="194">
        <f t="shared" si="241"/>
        <v>2.2220583536120674E-2</v>
      </c>
      <c r="Y7729" s="193"/>
      <c r="Z7729" s="197">
        <v>7727</v>
      </c>
    </row>
    <row r="7730" spans="1:26" ht="14.4" x14ac:dyDescent="0.3">
      <c r="A7730" s="7">
        <v>32934</v>
      </c>
      <c r="B7730" s="191">
        <v>332.73998999999998</v>
      </c>
      <c r="C7730" s="191">
        <v>335.540009</v>
      </c>
      <c r="D7730" s="191">
        <v>332.72000100000002</v>
      </c>
      <c r="E7730" s="191">
        <v>335.540009</v>
      </c>
      <c r="F7730" s="192">
        <v>335.540009</v>
      </c>
      <c r="G7730" s="191">
        <v>164330000</v>
      </c>
      <c r="H7730" s="194">
        <f t="shared" si="240"/>
        <v>8.4150360165606199E-3</v>
      </c>
      <c r="I7730" s="193"/>
      <c r="J7730" s="197">
        <v>7728</v>
      </c>
      <c r="K7730" s="234"/>
      <c r="L7730" s="234"/>
      <c r="M7730" s="234"/>
      <c r="N7730" s="234"/>
      <c r="O7730" s="234"/>
      <c r="P7730" s="234"/>
      <c r="Q7730" s="7">
        <v>32934</v>
      </c>
      <c r="R7730" s="234">
        <v>0.29910700000000001</v>
      </c>
      <c r="S7730" s="234">
        <v>0.31026799999999999</v>
      </c>
      <c r="T7730" s="234">
        <v>0.296875</v>
      </c>
      <c r="U7730" s="234">
        <v>0.30133900000000002</v>
      </c>
      <c r="V7730" s="192">
        <v>0.24409800000000001</v>
      </c>
      <c r="W7730" s="234">
        <v>104899200</v>
      </c>
      <c r="X7730" s="194">
        <f t="shared" si="241"/>
        <v>-1.4597479351187178E-2</v>
      </c>
      <c r="Y7730" s="193"/>
      <c r="Z7730" s="197">
        <v>7728</v>
      </c>
    </row>
    <row r="7731" spans="1:26" ht="14.4" x14ac:dyDescent="0.3">
      <c r="A7731" s="7">
        <v>32933</v>
      </c>
      <c r="B7731" s="191">
        <v>331.89001500000001</v>
      </c>
      <c r="C7731" s="191">
        <v>334.39999399999999</v>
      </c>
      <c r="D7731" s="191">
        <v>331.07998700000002</v>
      </c>
      <c r="E7731" s="191">
        <v>332.73998999999998</v>
      </c>
      <c r="F7731" s="192">
        <v>332.73998999999998</v>
      </c>
      <c r="G7731" s="191">
        <v>157930000</v>
      </c>
      <c r="H7731" s="194">
        <f t="shared" si="240"/>
        <v>2.561014075702073E-3</v>
      </c>
      <c r="I7731" s="193"/>
      <c r="J7731" s="197">
        <v>7729</v>
      </c>
      <c r="K7731" s="234"/>
      <c r="L7731" s="234"/>
      <c r="M7731" s="234"/>
      <c r="N7731" s="234"/>
      <c r="O7731" s="234"/>
      <c r="P7731" s="234"/>
      <c r="Q7731" s="7">
        <v>32933</v>
      </c>
      <c r="R7731" s="234">
        <v>0.29910700000000001</v>
      </c>
      <c r="S7731" s="234">
        <v>0.31026799999999999</v>
      </c>
      <c r="T7731" s="234">
        <v>0.296875</v>
      </c>
      <c r="U7731" s="234">
        <v>0.30580400000000002</v>
      </c>
      <c r="V7731" s="192">
        <v>0.24771399999999999</v>
      </c>
      <c r="W7731" s="234">
        <v>203896000</v>
      </c>
      <c r="X7731" s="194">
        <f t="shared" si="241"/>
        <v>7.3524029507209101E-3</v>
      </c>
      <c r="Y7731" s="193"/>
      <c r="Z7731" s="197">
        <v>7729</v>
      </c>
    </row>
    <row r="7732" spans="1:26" ht="14.4" x14ac:dyDescent="0.3">
      <c r="A7732" s="7">
        <v>32932</v>
      </c>
      <c r="B7732" s="191">
        <v>330.26001000000002</v>
      </c>
      <c r="C7732" s="191">
        <v>333.48001099999999</v>
      </c>
      <c r="D7732" s="191">
        <v>330.16000400000001</v>
      </c>
      <c r="E7732" s="191">
        <v>331.89001500000001</v>
      </c>
      <c r="F7732" s="192">
        <v>331.89001500000001</v>
      </c>
      <c r="G7732" s="191">
        <v>184400000</v>
      </c>
      <c r="H7732" s="194">
        <f t="shared" si="240"/>
        <v>4.9355203495572552E-3</v>
      </c>
      <c r="I7732" s="193"/>
      <c r="J7732" s="197">
        <v>7730</v>
      </c>
      <c r="K7732" s="234"/>
      <c r="L7732" s="234"/>
      <c r="M7732" s="234"/>
      <c r="N7732" s="234"/>
      <c r="O7732" s="234"/>
      <c r="P7732" s="234"/>
      <c r="Q7732" s="7">
        <v>32932</v>
      </c>
      <c r="R7732" s="234">
        <v>0.29910700000000001</v>
      </c>
      <c r="S7732" s="234">
        <v>0.30357099999999998</v>
      </c>
      <c r="T7732" s="234">
        <v>0.296875</v>
      </c>
      <c r="U7732" s="234">
        <v>0.30357099999999998</v>
      </c>
      <c r="V7732" s="192">
        <v>0.24590600000000001</v>
      </c>
      <c r="W7732" s="234">
        <v>109334400</v>
      </c>
      <c r="X7732" s="194">
        <f t="shared" si="241"/>
        <v>1.4924264311362449E-2</v>
      </c>
      <c r="Y7732" s="193"/>
      <c r="Z7732" s="197">
        <v>7730</v>
      </c>
    </row>
    <row r="7733" spans="1:26" ht="14.4" x14ac:dyDescent="0.3">
      <c r="A7733" s="7">
        <v>32931</v>
      </c>
      <c r="B7733" s="191">
        <v>328.67999300000002</v>
      </c>
      <c r="C7733" s="191">
        <v>331.94000199999999</v>
      </c>
      <c r="D7733" s="191">
        <v>328.47000100000002</v>
      </c>
      <c r="E7733" s="191">
        <v>330.26001000000002</v>
      </c>
      <c r="F7733" s="192">
        <v>330.26001000000002</v>
      </c>
      <c r="G7733" s="191">
        <v>152590000</v>
      </c>
      <c r="H7733" s="194">
        <f t="shared" si="240"/>
        <v>4.8376698120008886E-3</v>
      </c>
      <c r="I7733" s="193"/>
      <c r="J7733" s="197">
        <v>7731</v>
      </c>
      <c r="K7733" s="234"/>
      <c r="L7733" s="234"/>
      <c r="M7733" s="234"/>
      <c r="N7733" s="234"/>
      <c r="O7733" s="234"/>
      <c r="P7733" s="234"/>
      <c r="Q7733" s="7">
        <v>32931</v>
      </c>
      <c r="R7733" s="234">
        <v>0.30357099999999998</v>
      </c>
      <c r="S7733" s="234">
        <v>0.30580400000000002</v>
      </c>
      <c r="T7733" s="234">
        <v>0.29910700000000001</v>
      </c>
      <c r="U7733" s="234">
        <v>0.29910700000000001</v>
      </c>
      <c r="V7733" s="192">
        <v>0.24229000000000001</v>
      </c>
      <c r="W7733" s="234">
        <v>73953600</v>
      </c>
      <c r="X7733" s="194">
        <f t="shared" si="241"/>
        <v>-1.4704805901442047E-2</v>
      </c>
      <c r="Y7733" s="193"/>
      <c r="Z7733" s="197">
        <v>7731</v>
      </c>
    </row>
    <row r="7734" spans="1:26" ht="14.4" x14ac:dyDescent="0.3">
      <c r="A7734" s="7">
        <v>32930</v>
      </c>
      <c r="B7734" s="191">
        <v>324.16000400000001</v>
      </c>
      <c r="C7734" s="191">
        <v>328.67001299999998</v>
      </c>
      <c r="D7734" s="191">
        <v>323.98001099999999</v>
      </c>
      <c r="E7734" s="191">
        <v>328.67001299999998</v>
      </c>
      <c r="F7734" s="192">
        <v>328.67001299999998</v>
      </c>
      <c r="G7734" s="191">
        <v>148900000</v>
      </c>
      <c r="H7734" s="194">
        <f t="shared" si="240"/>
        <v>1.3944220526501046E-2</v>
      </c>
      <c r="I7734" s="193"/>
      <c r="J7734" s="197">
        <v>7732</v>
      </c>
      <c r="K7734" s="234"/>
      <c r="L7734" s="234"/>
      <c r="M7734" s="234"/>
      <c r="N7734" s="234"/>
      <c r="O7734" s="234"/>
      <c r="P7734" s="234"/>
      <c r="Q7734" s="7">
        <v>32930</v>
      </c>
      <c r="R7734" s="234">
        <v>0.29464299999999999</v>
      </c>
      <c r="S7734" s="234">
        <v>0.30580400000000002</v>
      </c>
      <c r="T7734" s="234">
        <v>0.29464299999999999</v>
      </c>
      <c r="U7734" s="234">
        <v>0.30357099999999998</v>
      </c>
      <c r="V7734" s="192">
        <v>0.24590600000000001</v>
      </c>
      <c r="W7734" s="234">
        <v>79609600</v>
      </c>
      <c r="X7734" s="194">
        <f t="shared" si="241"/>
        <v>2.2558954761498884E-2</v>
      </c>
      <c r="Y7734" s="193"/>
      <c r="Z7734" s="197">
        <v>7732</v>
      </c>
    </row>
    <row r="7735" spans="1:26" ht="14.4" x14ac:dyDescent="0.3">
      <c r="A7735" s="7">
        <v>32927</v>
      </c>
      <c r="B7735" s="191">
        <v>325.70001200000002</v>
      </c>
      <c r="C7735" s="191">
        <v>326.14999399999999</v>
      </c>
      <c r="D7735" s="191">
        <v>322.10000600000001</v>
      </c>
      <c r="E7735" s="191">
        <v>324.14999399999999</v>
      </c>
      <c r="F7735" s="192">
        <v>324.14999399999999</v>
      </c>
      <c r="G7735" s="191">
        <v>148490000</v>
      </c>
      <c r="H7735" s="194">
        <f t="shared" si="240"/>
        <v>-4.7590357472876684E-3</v>
      </c>
      <c r="I7735" s="193"/>
      <c r="J7735" s="197">
        <v>7733</v>
      </c>
      <c r="K7735" s="234"/>
      <c r="L7735" s="234"/>
      <c r="M7735" s="234"/>
      <c r="N7735" s="234"/>
      <c r="O7735" s="234"/>
      <c r="P7735" s="234"/>
      <c r="Q7735" s="7">
        <v>32927</v>
      </c>
      <c r="R7735" s="234">
        <v>0.29241099999999998</v>
      </c>
      <c r="S7735" s="234">
        <v>0.29910700000000001</v>
      </c>
      <c r="T7735" s="234">
        <v>0.29241099999999998</v>
      </c>
      <c r="U7735" s="234">
        <v>0.296875</v>
      </c>
      <c r="V7735" s="192">
        <v>0.240481</v>
      </c>
      <c r="W7735" s="234">
        <v>149956800</v>
      </c>
      <c r="X7735" s="194">
        <f t="shared" si="241"/>
        <v>7.5752179760593119E-3</v>
      </c>
      <c r="Y7735" s="193"/>
      <c r="Z7735" s="197">
        <v>7733</v>
      </c>
    </row>
    <row r="7736" spans="1:26" ht="14.4" x14ac:dyDescent="0.3">
      <c r="A7736" s="7">
        <v>32926</v>
      </c>
      <c r="B7736" s="191">
        <v>327.67001299999998</v>
      </c>
      <c r="C7736" s="191">
        <v>330.98001099999999</v>
      </c>
      <c r="D7736" s="191">
        <v>325.70001200000002</v>
      </c>
      <c r="E7736" s="191">
        <v>325.70001200000002</v>
      </c>
      <c r="F7736" s="192">
        <v>325.70001200000002</v>
      </c>
      <c r="G7736" s="191">
        <v>184320000</v>
      </c>
      <c r="H7736" s="194">
        <f t="shared" si="240"/>
        <v>-6.0121491800959152E-3</v>
      </c>
      <c r="I7736" s="193"/>
      <c r="J7736" s="197">
        <v>7734</v>
      </c>
      <c r="K7736" s="234"/>
      <c r="L7736" s="234"/>
      <c r="M7736" s="234"/>
      <c r="N7736" s="234"/>
      <c r="O7736" s="234"/>
      <c r="P7736" s="234"/>
      <c r="Q7736" s="7">
        <v>32926</v>
      </c>
      <c r="R7736" s="234">
        <v>0.30357099999999998</v>
      </c>
      <c r="S7736" s="234">
        <v>0.30803599999999998</v>
      </c>
      <c r="T7736" s="234">
        <v>0.29464299999999999</v>
      </c>
      <c r="U7736" s="234">
        <v>0.29464299999999999</v>
      </c>
      <c r="V7736" s="192">
        <v>0.238673</v>
      </c>
      <c r="W7736" s="234">
        <v>195182400</v>
      </c>
      <c r="X7736" s="194">
        <f t="shared" si="241"/>
        <v>-2.9413678397436489E-2</v>
      </c>
      <c r="Y7736" s="193"/>
      <c r="Z7736" s="197">
        <v>7734</v>
      </c>
    </row>
    <row r="7737" spans="1:26" ht="14.4" x14ac:dyDescent="0.3">
      <c r="A7737" s="7">
        <v>32925</v>
      </c>
      <c r="B7737" s="191">
        <v>327.91000400000001</v>
      </c>
      <c r="C7737" s="191">
        <v>328.17001299999998</v>
      </c>
      <c r="D7737" s="191">
        <v>324.47000100000002</v>
      </c>
      <c r="E7737" s="191">
        <v>327.67001299999998</v>
      </c>
      <c r="F7737" s="192">
        <v>327.67001299999998</v>
      </c>
      <c r="G7737" s="191">
        <v>159240000</v>
      </c>
      <c r="H7737" s="194">
        <f t="shared" si="240"/>
        <v>-9.7556940685901547E-4</v>
      </c>
      <c r="I7737" s="193"/>
      <c r="J7737" s="197">
        <v>7735</v>
      </c>
      <c r="K7737" s="234"/>
      <c r="L7737" s="234"/>
      <c r="M7737" s="234"/>
      <c r="N7737" s="234"/>
      <c r="O7737" s="234"/>
      <c r="P7737" s="234"/>
      <c r="Q7737" s="7">
        <v>32925</v>
      </c>
      <c r="R7737" s="234">
        <v>0.29241099999999998</v>
      </c>
      <c r="S7737" s="234">
        <v>0.30580400000000002</v>
      </c>
      <c r="T7737" s="234">
        <v>0.29017900000000002</v>
      </c>
      <c r="U7737" s="234">
        <v>0.30357099999999998</v>
      </c>
      <c r="V7737" s="192">
        <v>0.24590600000000001</v>
      </c>
      <c r="W7737" s="234">
        <v>175907200</v>
      </c>
      <c r="X7737" s="194">
        <f t="shared" si="241"/>
        <v>1.4924264311362449E-2</v>
      </c>
      <c r="Y7737" s="193"/>
      <c r="Z7737" s="197">
        <v>7735</v>
      </c>
    </row>
    <row r="7738" spans="1:26" ht="14.4" x14ac:dyDescent="0.3">
      <c r="A7738" s="7">
        <v>32924</v>
      </c>
      <c r="B7738" s="191">
        <v>332.72000100000002</v>
      </c>
      <c r="C7738" s="191">
        <v>332.72000100000002</v>
      </c>
      <c r="D7738" s="191">
        <v>326.26001000000002</v>
      </c>
      <c r="E7738" s="191">
        <v>327.98998999999998</v>
      </c>
      <c r="F7738" s="192">
        <v>327.98998999999998</v>
      </c>
      <c r="G7738" s="191">
        <v>147300000</v>
      </c>
      <c r="H7738" s="194">
        <f t="shared" si="240"/>
        <v>-1.4216190748328493E-2</v>
      </c>
      <c r="I7738" s="193"/>
      <c r="J7738" s="197">
        <v>7736</v>
      </c>
      <c r="K7738" s="234"/>
      <c r="L7738" s="234"/>
      <c r="M7738" s="234"/>
      <c r="N7738" s="234"/>
      <c r="O7738" s="234"/>
      <c r="P7738" s="234"/>
      <c r="Q7738" s="7">
        <v>32924</v>
      </c>
      <c r="R7738" s="234">
        <v>0.29910700000000001</v>
      </c>
      <c r="S7738" s="234">
        <v>0.30133900000000002</v>
      </c>
      <c r="T7738" s="234">
        <v>0.29464299999999999</v>
      </c>
      <c r="U7738" s="234">
        <v>0.29910700000000001</v>
      </c>
      <c r="V7738" s="192">
        <v>0.24229000000000001</v>
      </c>
      <c r="W7738" s="234">
        <v>123244800</v>
      </c>
      <c r="X7738" s="194">
        <f t="shared" si="241"/>
        <v>-7.4068611787069293E-3</v>
      </c>
      <c r="Y7738" s="193"/>
      <c r="Z7738" s="197">
        <v>7736</v>
      </c>
    </row>
    <row r="7739" spans="1:26" ht="14.4" x14ac:dyDescent="0.3">
      <c r="A7739" s="7">
        <v>32920</v>
      </c>
      <c r="B7739" s="191">
        <v>334.89001500000001</v>
      </c>
      <c r="C7739" s="191">
        <v>335.64001500000001</v>
      </c>
      <c r="D7739" s="191">
        <v>332.42001299999998</v>
      </c>
      <c r="E7739" s="191">
        <v>332.72000100000002</v>
      </c>
      <c r="F7739" s="192">
        <v>332.72000100000002</v>
      </c>
      <c r="G7739" s="191">
        <v>166840000</v>
      </c>
      <c r="H7739" s="194">
        <f t="shared" si="240"/>
        <v>-6.4797811305302147E-3</v>
      </c>
      <c r="I7739" s="193"/>
      <c r="J7739" s="197">
        <v>7737</v>
      </c>
      <c r="K7739" s="234"/>
      <c r="L7739" s="234"/>
      <c r="M7739" s="234"/>
      <c r="N7739" s="234"/>
      <c r="O7739" s="234"/>
      <c r="P7739" s="234"/>
      <c r="Q7739" s="7">
        <v>32920</v>
      </c>
      <c r="R7739" s="234">
        <v>0.30580400000000002</v>
      </c>
      <c r="S7739" s="234">
        <v>0.30803599999999998</v>
      </c>
      <c r="T7739" s="234">
        <v>0.30133900000000002</v>
      </c>
      <c r="U7739" s="234">
        <v>0.30133900000000002</v>
      </c>
      <c r="V7739" s="192">
        <v>0.24409800000000001</v>
      </c>
      <c r="W7739" s="234">
        <v>127209600</v>
      </c>
      <c r="X7739" s="194">
        <f t="shared" si="241"/>
        <v>-1.1428802851125835E-2</v>
      </c>
      <c r="Y7739" s="193"/>
      <c r="Z7739" s="197">
        <v>7737</v>
      </c>
    </row>
    <row r="7740" spans="1:26" ht="14.4" x14ac:dyDescent="0.3">
      <c r="A7740" s="7">
        <v>32919</v>
      </c>
      <c r="B7740" s="191">
        <v>332.01001000000002</v>
      </c>
      <c r="C7740" s="191">
        <v>335.209991</v>
      </c>
      <c r="D7740" s="191">
        <v>331.60998499999999</v>
      </c>
      <c r="E7740" s="191">
        <v>334.89001500000001</v>
      </c>
      <c r="F7740" s="192">
        <v>334.89001500000001</v>
      </c>
      <c r="G7740" s="191">
        <v>174620000</v>
      </c>
      <c r="H7740" s="194">
        <f t="shared" si="240"/>
        <v>8.6744523154587503E-3</v>
      </c>
      <c r="I7740" s="193"/>
      <c r="J7740" s="197">
        <v>7738</v>
      </c>
      <c r="K7740" s="234"/>
      <c r="L7740" s="234"/>
      <c r="M7740" s="234"/>
      <c r="N7740" s="234"/>
      <c r="O7740" s="234"/>
      <c r="P7740" s="234"/>
      <c r="Q7740" s="7">
        <v>32919</v>
      </c>
      <c r="R7740" s="234">
        <v>0.30133900000000002</v>
      </c>
      <c r="S7740" s="234">
        <v>0.30580400000000002</v>
      </c>
      <c r="T7740" s="234">
        <v>0.29910700000000001</v>
      </c>
      <c r="U7740" s="234">
        <v>0.30580400000000002</v>
      </c>
      <c r="V7740" s="192">
        <v>0.24692</v>
      </c>
      <c r="W7740" s="234">
        <v>97966400</v>
      </c>
      <c r="X7740" s="194">
        <f t="shared" si="241"/>
        <v>0</v>
      </c>
      <c r="Y7740" s="193"/>
      <c r="Z7740" s="197">
        <v>7738</v>
      </c>
    </row>
    <row r="7741" spans="1:26" ht="14.4" x14ac:dyDescent="0.3">
      <c r="A7741" s="7">
        <v>32918</v>
      </c>
      <c r="B7741" s="191">
        <v>331.01998900000001</v>
      </c>
      <c r="C7741" s="191">
        <v>333.20001200000002</v>
      </c>
      <c r="D7741" s="191">
        <v>330.64001500000001</v>
      </c>
      <c r="E7741" s="191">
        <v>332.01001000000002</v>
      </c>
      <c r="F7741" s="192">
        <v>332.01001000000002</v>
      </c>
      <c r="G7741" s="191">
        <v>138530000</v>
      </c>
      <c r="H7741" s="194">
        <f t="shared" si="240"/>
        <v>2.9908193852305788E-3</v>
      </c>
      <c r="I7741" s="193"/>
      <c r="J7741" s="197">
        <v>7739</v>
      </c>
      <c r="K7741" s="234"/>
      <c r="L7741" s="234"/>
      <c r="M7741" s="234"/>
      <c r="N7741" s="234"/>
      <c r="O7741" s="234"/>
      <c r="P7741" s="234"/>
      <c r="Q7741" s="7">
        <v>32918</v>
      </c>
      <c r="R7741" s="234">
        <v>0.30803599999999998</v>
      </c>
      <c r="S7741" s="234">
        <v>0.31026799999999999</v>
      </c>
      <c r="T7741" s="234">
        <v>0.30133900000000002</v>
      </c>
      <c r="U7741" s="234">
        <v>0.30580400000000002</v>
      </c>
      <c r="V7741" s="192">
        <v>0.24692</v>
      </c>
      <c r="W7741" s="234">
        <v>96062400</v>
      </c>
      <c r="X7741" s="194">
        <f t="shared" si="241"/>
        <v>-7.2490280352038175E-3</v>
      </c>
      <c r="Y7741" s="193"/>
      <c r="Z7741" s="197">
        <v>7739</v>
      </c>
    </row>
    <row r="7742" spans="1:26" ht="14.4" x14ac:dyDescent="0.3">
      <c r="A7742" s="7">
        <v>32917</v>
      </c>
      <c r="B7742" s="191">
        <v>330.07998700000002</v>
      </c>
      <c r="C7742" s="191">
        <v>331.60998499999999</v>
      </c>
      <c r="D7742" s="191">
        <v>327.92001299999998</v>
      </c>
      <c r="E7742" s="191">
        <v>331.01998900000001</v>
      </c>
      <c r="F7742" s="192">
        <v>331.01998900000001</v>
      </c>
      <c r="G7742" s="191">
        <v>144490000</v>
      </c>
      <c r="H7742" s="194">
        <f t="shared" si="240"/>
        <v>2.8478006453629455E-3</v>
      </c>
      <c r="I7742" s="193"/>
      <c r="J7742" s="197">
        <v>7740</v>
      </c>
      <c r="K7742" s="234"/>
      <c r="L7742" s="234"/>
      <c r="M7742" s="234"/>
      <c r="N7742" s="234"/>
      <c r="O7742" s="234"/>
      <c r="P7742" s="234"/>
      <c r="Q7742" s="7">
        <v>32917</v>
      </c>
      <c r="R7742" s="234">
        <v>0.30357099999999998</v>
      </c>
      <c r="S7742" s="234">
        <v>0.3125</v>
      </c>
      <c r="T7742" s="234">
        <v>0.30133900000000002</v>
      </c>
      <c r="U7742" s="234">
        <v>0.30803599999999998</v>
      </c>
      <c r="V7742" s="192">
        <v>0.248723</v>
      </c>
      <c r="W7742" s="234">
        <v>102166400</v>
      </c>
      <c r="X7742" s="194">
        <f t="shared" si="241"/>
        <v>1.4707202245449118E-2</v>
      </c>
      <c r="Y7742" s="193"/>
      <c r="Z7742" s="197">
        <v>7740</v>
      </c>
    </row>
    <row r="7743" spans="1:26" ht="14.4" x14ac:dyDescent="0.3">
      <c r="A7743" s="7">
        <v>32916</v>
      </c>
      <c r="B7743" s="191">
        <v>333.61999500000002</v>
      </c>
      <c r="C7743" s="191">
        <v>333.61999500000002</v>
      </c>
      <c r="D7743" s="191">
        <v>329.97000100000002</v>
      </c>
      <c r="E7743" s="191">
        <v>330.07998700000002</v>
      </c>
      <c r="F7743" s="192">
        <v>330.07998700000002</v>
      </c>
      <c r="G7743" s="191">
        <v>118390000</v>
      </c>
      <c r="H7743" s="194">
        <f t="shared" si="240"/>
        <v>-1.0610898786207345E-2</v>
      </c>
      <c r="I7743" s="193"/>
      <c r="J7743" s="197">
        <v>7741</v>
      </c>
      <c r="K7743" s="234"/>
      <c r="L7743" s="234"/>
      <c r="M7743" s="234"/>
      <c r="N7743" s="234"/>
      <c r="O7743" s="234"/>
      <c r="P7743" s="234"/>
      <c r="Q7743" s="7">
        <v>32916</v>
      </c>
      <c r="R7743" s="234">
        <v>0.30580400000000002</v>
      </c>
      <c r="S7743" s="234">
        <v>0.30803599999999998</v>
      </c>
      <c r="T7743" s="234">
        <v>0.30133900000000002</v>
      </c>
      <c r="U7743" s="234">
        <v>0.30357099999999998</v>
      </c>
      <c r="V7743" s="192">
        <v>0.245118</v>
      </c>
      <c r="W7743" s="234">
        <v>74916800</v>
      </c>
      <c r="X7743" s="194">
        <f t="shared" si="241"/>
        <v>-7.2979102543333793E-3</v>
      </c>
      <c r="Y7743" s="193"/>
      <c r="Z7743" s="197">
        <v>7741</v>
      </c>
    </row>
    <row r="7744" spans="1:26" ht="14.4" x14ac:dyDescent="0.3">
      <c r="A7744" s="7">
        <v>32913</v>
      </c>
      <c r="B7744" s="191">
        <v>333.01998900000001</v>
      </c>
      <c r="C7744" s="191">
        <v>334.60000600000001</v>
      </c>
      <c r="D7744" s="191">
        <v>332.41000400000001</v>
      </c>
      <c r="E7744" s="191">
        <v>333.61999500000002</v>
      </c>
      <c r="F7744" s="192">
        <v>333.61999500000002</v>
      </c>
      <c r="G7744" s="191">
        <v>146910000</v>
      </c>
      <c r="H7744" s="194">
        <f t="shared" si="240"/>
        <v>1.9822321535322689E-3</v>
      </c>
      <c r="I7744" s="193"/>
      <c r="J7744" s="197">
        <v>7742</v>
      </c>
      <c r="K7744" s="234"/>
      <c r="L7744" s="234"/>
      <c r="M7744" s="234"/>
      <c r="N7744" s="234"/>
      <c r="O7744" s="234"/>
      <c r="P7744" s="234"/>
      <c r="Q7744" s="7">
        <v>32913</v>
      </c>
      <c r="R7744" s="234">
        <v>0.29910700000000001</v>
      </c>
      <c r="S7744" s="234">
        <v>0.30803599999999998</v>
      </c>
      <c r="T7744" s="234">
        <v>0.296875</v>
      </c>
      <c r="U7744" s="234">
        <v>0.30580400000000002</v>
      </c>
      <c r="V7744" s="192">
        <v>0.24692</v>
      </c>
      <c r="W7744" s="234">
        <v>168078400</v>
      </c>
      <c r="X7744" s="194">
        <f t="shared" si="241"/>
        <v>3.7875826471465944E-2</v>
      </c>
      <c r="Y7744" s="193"/>
      <c r="Z7744" s="197">
        <v>7742</v>
      </c>
    </row>
    <row r="7745" spans="1:26" ht="14.4" x14ac:dyDescent="0.3">
      <c r="A7745" s="7">
        <v>32912</v>
      </c>
      <c r="B7745" s="191">
        <v>333.75</v>
      </c>
      <c r="C7745" s="191">
        <v>336.08999599999999</v>
      </c>
      <c r="D7745" s="191">
        <v>332</v>
      </c>
      <c r="E7745" s="191">
        <v>332.959991</v>
      </c>
      <c r="F7745" s="192">
        <v>332.959991</v>
      </c>
      <c r="G7745" s="191">
        <v>176240000</v>
      </c>
      <c r="H7745" s="194">
        <f t="shared" si="240"/>
        <v>-2.3670681647940009E-3</v>
      </c>
      <c r="I7745" s="193"/>
      <c r="J7745" s="197">
        <v>7743</v>
      </c>
      <c r="K7745" s="234"/>
      <c r="L7745" s="234"/>
      <c r="M7745" s="234"/>
      <c r="N7745" s="234"/>
      <c r="O7745" s="234"/>
      <c r="P7745" s="234"/>
      <c r="Q7745" s="7">
        <v>32912</v>
      </c>
      <c r="R7745" s="234">
        <v>0.296875</v>
      </c>
      <c r="S7745" s="234">
        <v>0.29910700000000001</v>
      </c>
      <c r="T7745" s="234">
        <v>0.28794599999999998</v>
      </c>
      <c r="U7745" s="234">
        <v>0.29464299999999999</v>
      </c>
      <c r="V7745" s="192">
        <v>0.23790900000000001</v>
      </c>
      <c r="W7745" s="234">
        <v>186636800</v>
      </c>
      <c r="X7745" s="194">
        <f t="shared" si="241"/>
        <v>-7.5173855183950592E-3</v>
      </c>
      <c r="Y7745" s="193"/>
      <c r="Z7745" s="197">
        <v>7743</v>
      </c>
    </row>
    <row r="7746" spans="1:26" ht="14.4" x14ac:dyDescent="0.3">
      <c r="A7746" s="7">
        <v>32911</v>
      </c>
      <c r="B7746" s="191">
        <v>329.66000400000001</v>
      </c>
      <c r="C7746" s="191">
        <v>333.76001000000002</v>
      </c>
      <c r="D7746" s="191">
        <v>326.54998799999998</v>
      </c>
      <c r="E7746" s="191">
        <v>333.75</v>
      </c>
      <c r="F7746" s="192">
        <v>333.75</v>
      </c>
      <c r="G7746" s="191">
        <v>186710000</v>
      </c>
      <c r="H7746" s="194">
        <f t="shared" si="240"/>
        <v>1.2406709793038723E-2</v>
      </c>
      <c r="I7746" s="193"/>
      <c r="J7746" s="197">
        <v>7744</v>
      </c>
      <c r="K7746" s="234"/>
      <c r="L7746" s="234"/>
      <c r="M7746" s="234"/>
      <c r="N7746" s="234"/>
      <c r="O7746" s="234"/>
      <c r="P7746" s="234"/>
      <c r="Q7746" s="7">
        <v>32911</v>
      </c>
      <c r="R7746" s="234">
        <v>0.29464299999999999</v>
      </c>
      <c r="S7746" s="234">
        <v>0.30357099999999998</v>
      </c>
      <c r="T7746" s="234">
        <v>0.29017900000000002</v>
      </c>
      <c r="U7746" s="234">
        <v>0.296875</v>
      </c>
      <c r="V7746" s="192">
        <v>0.23971100000000001</v>
      </c>
      <c r="W7746" s="234">
        <v>312446400</v>
      </c>
      <c r="X7746" s="194">
        <f t="shared" si="241"/>
        <v>-4.3165352759205633E-2</v>
      </c>
      <c r="Y7746" s="193"/>
      <c r="Z7746" s="197">
        <v>7744</v>
      </c>
    </row>
    <row r="7747" spans="1:26" ht="14.4" x14ac:dyDescent="0.3">
      <c r="A7747" s="7">
        <v>32910</v>
      </c>
      <c r="B7747" s="191">
        <v>331.85000600000001</v>
      </c>
      <c r="C7747" s="191">
        <v>331.85998499999999</v>
      </c>
      <c r="D7747" s="191">
        <v>328.20001200000002</v>
      </c>
      <c r="E7747" s="191">
        <v>329.66000400000001</v>
      </c>
      <c r="F7747" s="192">
        <v>329.66000400000001</v>
      </c>
      <c r="G7747" s="191">
        <v>134070000</v>
      </c>
      <c r="H7747" s="194">
        <f t="shared" si="240"/>
        <v>-6.599373091468296E-3</v>
      </c>
      <c r="I7747" s="193"/>
      <c r="J7747" s="197">
        <v>7745</v>
      </c>
      <c r="K7747" s="234"/>
      <c r="L7747" s="234"/>
      <c r="M7747" s="234"/>
      <c r="N7747" s="234"/>
      <c r="O7747" s="234"/>
      <c r="P7747" s="234"/>
      <c r="Q7747" s="7">
        <v>32910</v>
      </c>
      <c r="R7747" s="234">
        <v>0.31026799999999999</v>
      </c>
      <c r="S7747" s="234">
        <v>0.3125</v>
      </c>
      <c r="T7747" s="234">
        <v>0.30357099999999998</v>
      </c>
      <c r="U7747" s="234">
        <v>0.31026799999999999</v>
      </c>
      <c r="V7747" s="192">
        <v>0.250525</v>
      </c>
      <c r="W7747" s="234">
        <v>73920000</v>
      </c>
      <c r="X7747" s="194">
        <f t="shared" si="241"/>
        <v>-7.1415266697579952E-3</v>
      </c>
      <c r="Y7747" s="193"/>
      <c r="Z7747" s="197">
        <v>7745</v>
      </c>
    </row>
    <row r="7748" spans="1:26" ht="14.4" x14ac:dyDescent="0.3">
      <c r="A7748" s="7">
        <v>32909</v>
      </c>
      <c r="B7748" s="191">
        <v>330.92001299999998</v>
      </c>
      <c r="C7748" s="191">
        <v>332.16000400000001</v>
      </c>
      <c r="D7748" s="191">
        <v>330.45001200000002</v>
      </c>
      <c r="E7748" s="191">
        <v>331.85000600000001</v>
      </c>
      <c r="F7748" s="192">
        <v>331.85000600000001</v>
      </c>
      <c r="G7748" s="191">
        <v>130950000</v>
      </c>
      <c r="H7748" s="194">
        <f t="shared" ref="H7748:H7772" si="242">(F7748-F7749)/F7749</f>
        <v>2.8103256480895415E-3</v>
      </c>
      <c r="I7748" s="193"/>
      <c r="J7748" s="197">
        <v>7746</v>
      </c>
      <c r="K7748" s="234"/>
      <c r="L7748" s="234"/>
      <c r="M7748" s="234"/>
      <c r="N7748" s="234"/>
      <c r="O7748" s="234"/>
      <c r="P7748" s="234"/>
      <c r="Q7748" s="7">
        <v>32909</v>
      </c>
      <c r="R7748" s="234">
        <v>0.30580400000000002</v>
      </c>
      <c r="S7748" s="234">
        <v>0.31473200000000001</v>
      </c>
      <c r="T7748" s="234">
        <v>0.30357099999999998</v>
      </c>
      <c r="U7748" s="234">
        <v>0.3125</v>
      </c>
      <c r="V7748" s="192">
        <v>0.25232700000000002</v>
      </c>
      <c r="W7748" s="234">
        <v>101752000</v>
      </c>
      <c r="X7748" s="194">
        <f t="shared" ref="X7748:X7771" si="243">(V7748-V7749)/V7749</f>
        <v>2.1897780657702991E-2</v>
      </c>
      <c r="Y7748" s="193"/>
      <c r="Z7748" s="197">
        <v>7746</v>
      </c>
    </row>
    <row r="7749" spans="1:26" ht="14.4" x14ac:dyDescent="0.3">
      <c r="A7749" s="7">
        <v>32906</v>
      </c>
      <c r="B7749" s="191">
        <v>328.790009</v>
      </c>
      <c r="C7749" s="191">
        <v>332.10000600000001</v>
      </c>
      <c r="D7749" s="191">
        <v>328.08999599999999</v>
      </c>
      <c r="E7749" s="191">
        <v>330.92001299999998</v>
      </c>
      <c r="F7749" s="192">
        <v>330.92001299999998</v>
      </c>
      <c r="G7749" s="191">
        <v>164400000</v>
      </c>
      <c r="H7749" s="194">
        <f t="shared" si="242"/>
        <v>6.4783112068347104E-3</v>
      </c>
      <c r="I7749" s="193"/>
      <c r="J7749" s="197">
        <v>7747</v>
      </c>
      <c r="K7749" s="234"/>
      <c r="L7749" s="234"/>
      <c r="M7749" s="234"/>
      <c r="N7749" s="234"/>
      <c r="O7749" s="234"/>
      <c r="P7749" s="234"/>
      <c r="Q7749" s="7">
        <v>32906</v>
      </c>
      <c r="R7749" s="234">
        <v>0.296875</v>
      </c>
      <c r="S7749" s="234">
        <v>0.31026799999999999</v>
      </c>
      <c r="T7749" s="234">
        <v>0.296875</v>
      </c>
      <c r="U7749" s="234">
        <v>0.30580400000000002</v>
      </c>
      <c r="V7749" s="192">
        <v>0.24692</v>
      </c>
      <c r="W7749" s="234">
        <v>118473600</v>
      </c>
      <c r="X7749" s="194">
        <f t="shared" si="243"/>
        <v>1.8588035344493346E-2</v>
      </c>
      <c r="Y7749" s="193"/>
      <c r="Z7749" s="197">
        <v>7747</v>
      </c>
    </row>
    <row r="7750" spans="1:26" ht="14.4" x14ac:dyDescent="0.3">
      <c r="A7750" s="7">
        <v>32905</v>
      </c>
      <c r="B7750" s="191">
        <v>329.07998700000002</v>
      </c>
      <c r="C7750" s="191">
        <v>329.85998499999999</v>
      </c>
      <c r="D7750" s="191">
        <v>327.76001000000002</v>
      </c>
      <c r="E7750" s="191">
        <v>328.790009</v>
      </c>
      <c r="F7750" s="192">
        <v>328.790009</v>
      </c>
      <c r="G7750" s="191">
        <v>154580000</v>
      </c>
      <c r="H7750" s="194">
        <f t="shared" si="242"/>
        <v>-8.8117786390947913E-4</v>
      </c>
      <c r="I7750" s="193"/>
      <c r="J7750" s="197">
        <v>7748</v>
      </c>
      <c r="K7750" s="234"/>
      <c r="L7750" s="234"/>
      <c r="M7750" s="234"/>
      <c r="N7750" s="234"/>
      <c r="O7750" s="234"/>
      <c r="P7750" s="234"/>
      <c r="Q7750" s="7">
        <v>32905</v>
      </c>
      <c r="R7750" s="234">
        <v>0.30803599999999998</v>
      </c>
      <c r="S7750" s="234">
        <v>0.30915199999999998</v>
      </c>
      <c r="T7750" s="234">
        <v>0.29910700000000001</v>
      </c>
      <c r="U7750" s="234">
        <v>0.30022300000000002</v>
      </c>
      <c r="V7750" s="192">
        <v>0.24241399999999999</v>
      </c>
      <c r="W7750" s="234">
        <v>117073600</v>
      </c>
      <c r="X7750" s="194">
        <f t="shared" si="243"/>
        <v>-1.1031421601024861E-2</v>
      </c>
      <c r="Y7750" s="193"/>
      <c r="Z7750" s="197">
        <v>7748</v>
      </c>
    </row>
    <row r="7751" spans="1:26" ht="14.4" x14ac:dyDescent="0.3">
      <c r="A7751" s="7">
        <v>32904</v>
      </c>
      <c r="B7751" s="191">
        <v>322.98001099999999</v>
      </c>
      <c r="C7751" s="191">
        <v>329.07998700000002</v>
      </c>
      <c r="D7751" s="191">
        <v>322.98001099999999</v>
      </c>
      <c r="E7751" s="191">
        <v>329.07998700000002</v>
      </c>
      <c r="F7751" s="192">
        <v>329.07998700000002</v>
      </c>
      <c r="G7751" s="191">
        <v>189660000</v>
      </c>
      <c r="H7751" s="194">
        <f t="shared" si="242"/>
        <v>1.8886543415220908E-2</v>
      </c>
      <c r="I7751" s="193"/>
      <c r="J7751" s="197">
        <v>7749</v>
      </c>
      <c r="K7751" s="234"/>
      <c r="L7751" s="234"/>
      <c r="M7751" s="234"/>
      <c r="N7751" s="234"/>
      <c r="O7751" s="234"/>
      <c r="P7751" s="234"/>
      <c r="Q7751" s="7">
        <v>32904</v>
      </c>
      <c r="R7751" s="234">
        <v>0.30803599999999998</v>
      </c>
      <c r="S7751" s="234">
        <v>0.31026799999999999</v>
      </c>
      <c r="T7751" s="234">
        <v>0.29464299999999999</v>
      </c>
      <c r="U7751" s="234">
        <v>0.30357099999999998</v>
      </c>
      <c r="V7751" s="192">
        <v>0.245118</v>
      </c>
      <c r="W7751" s="234">
        <v>143942400</v>
      </c>
      <c r="X7751" s="194">
        <f t="shared" si="243"/>
        <v>0</v>
      </c>
      <c r="Y7751" s="193"/>
      <c r="Z7751" s="197">
        <v>7749</v>
      </c>
    </row>
    <row r="7752" spans="1:26" ht="14.4" x14ac:dyDescent="0.3">
      <c r="A7752" s="7">
        <v>32903</v>
      </c>
      <c r="B7752" s="191">
        <v>325.20001200000002</v>
      </c>
      <c r="C7752" s="191">
        <v>325.73001099999999</v>
      </c>
      <c r="D7752" s="191">
        <v>319.82998700000002</v>
      </c>
      <c r="E7752" s="191">
        <v>322.98001099999999</v>
      </c>
      <c r="F7752" s="192">
        <v>322.98001099999999</v>
      </c>
      <c r="G7752" s="191">
        <v>186030000</v>
      </c>
      <c r="H7752" s="194">
        <f t="shared" si="242"/>
        <v>-6.8265710888104911E-3</v>
      </c>
      <c r="I7752" s="193"/>
      <c r="J7752" s="197">
        <v>7750</v>
      </c>
      <c r="K7752" s="234"/>
      <c r="L7752" s="234"/>
      <c r="M7752" s="234"/>
      <c r="N7752" s="234"/>
      <c r="O7752" s="234"/>
      <c r="P7752" s="234"/>
      <c r="Q7752" s="7">
        <v>32903</v>
      </c>
      <c r="R7752" s="234">
        <v>0.296875</v>
      </c>
      <c r="S7752" s="234">
        <v>0.30803599999999998</v>
      </c>
      <c r="T7752" s="234">
        <v>0.29464299999999999</v>
      </c>
      <c r="U7752" s="234">
        <v>0.30357099999999998</v>
      </c>
      <c r="V7752" s="192">
        <v>0.245118</v>
      </c>
      <c r="W7752" s="234">
        <v>116446400</v>
      </c>
      <c r="X7752" s="194">
        <f t="shared" si="243"/>
        <v>2.2556328245261981E-2</v>
      </c>
      <c r="Y7752" s="193"/>
      <c r="Z7752" s="197">
        <v>7750</v>
      </c>
    </row>
    <row r="7753" spans="1:26" ht="14.4" x14ac:dyDescent="0.3">
      <c r="A7753" s="7">
        <v>32902</v>
      </c>
      <c r="B7753" s="191">
        <v>325.79998799999998</v>
      </c>
      <c r="C7753" s="191">
        <v>327.30999800000001</v>
      </c>
      <c r="D7753" s="191">
        <v>321.790009</v>
      </c>
      <c r="E7753" s="191">
        <v>325.20001200000002</v>
      </c>
      <c r="F7753" s="192">
        <v>325.20001200000002</v>
      </c>
      <c r="G7753" s="191">
        <v>150770000</v>
      </c>
      <c r="H7753" s="194">
        <f t="shared" si="242"/>
        <v>-1.8415470291544937E-3</v>
      </c>
      <c r="I7753" s="193"/>
      <c r="J7753" s="197">
        <v>7751</v>
      </c>
      <c r="K7753" s="234"/>
      <c r="L7753" s="234"/>
      <c r="M7753" s="234"/>
      <c r="N7753" s="234"/>
      <c r="O7753" s="234"/>
      <c r="P7753" s="234"/>
      <c r="Q7753" s="7">
        <v>32902</v>
      </c>
      <c r="R7753" s="234">
        <v>0.29464299999999999</v>
      </c>
      <c r="S7753" s="234">
        <v>0.29910700000000001</v>
      </c>
      <c r="T7753" s="234">
        <v>0.28682999999999997</v>
      </c>
      <c r="U7753" s="234">
        <v>0.296875</v>
      </c>
      <c r="V7753" s="192">
        <v>0.23971100000000001</v>
      </c>
      <c r="W7753" s="234">
        <v>119929600</v>
      </c>
      <c r="X7753" s="194">
        <f t="shared" si="243"/>
        <v>1.5268565813659953E-2</v>
      </c>
      <c r="Y7753" s="193"/>
      <c r="Z7753" s="197">
        <v>7751</v>
      </c>
    </row>
    <row r="7754" spans="1:26" ht="14.4" x14ac:dyDescent="0.3">
      <c r="A7754" s="7">
        <v>32899</v>
      </c>
      <c r="B7754" s="191">
        <v>326.08999599999999</v>
      </c>
      <c r="C7754" s="191">
        <v>328.57998700000002</v>
      </c>
      <c r="D7754" s="191">
        <v>321.44000199999999</v>
      </c>
      <c r="E7754" s="191">
        <v>325.79998799999998</v>
      </c>
      <c r="F7754" s="192">
        <v>325.79998799999998</v>
      </c>
      <c r="G7754" s="191">
        <v>198190000</v>
      </c>
      <c r="H7754" s="194">
        <f t="shared" si="242"/>
        <v>-8.5868195278121149E-4</v>
      </c>
      <c r="I7754" s="193"/>
      <c r="J7754" s="197">
        <v>7752</v>
      </c>
      <c r="K7754" s="234"/>
      <c r="L7754" s="234"/>
      <c r="M7754" s="234"/>
      <c r="N7754" s="234"/>
      <c r="O7754" s="234"/>
      <c r="P7754" s="234"/>
      <c r="Q7754" s="7">
        <v>32899</v>
      </c>
      <c r="R7754" s="234">
        <v>0.30357099999999998</v>
      </c>
      <c r="S7754" s="234">
        <v>0.30357099999999998</v>
      </c>
      <c r="T7754" s="234">
        <v>0.28794599999999998</v>
      </c>
      <c r="U7754" s="234">
        <v>0.29241099999999998</v>
      </c>
      <c r="V7754" s="192">
        <v>0.23610600000000001</v>
      </c>
      <c r="W7754" s="234">
        <v>181249600</v>
      </c>
      <c r="X7754" s="194">
        <f t="shared" si="243"/>
        <v>-4.029363585739304E-2</v>
      </c>
      <c r="Y7754" s="193"/>
      <c r="Z7754" s="197">
        <v>7752</v>
      </c>
    </row>
    <row r="7755" spans="1:26" ht="14.4" x14ac:dyDescent="0.3">
      <c r="A7755" s="7">
        <v>32898</v>
      </c>
      <c r="B7755" s="191">
        <v>330.26001000000002</v>
      </c>
      <c r="C7755" s="191">
        <v>332.32998700000002</v>
      </c>
      <c r="D7755" s="191">
        <v>325.32998700000002</v>
      </c>
      <c r="E7755" s="191">
        <v>326.07998700000002</v>
      </c>
      <c r="F7755" s="192">
        <v>326.07998700000002</v>
      </c>
      <c r="G7755" s="191">
        <v>172270000</v>
      </c>
      <c r="H7755" s="194">
        <f t="shared" si="242"/>
        <v>-1.2656763984231713E-2</v>
      </c>
      <c r="I7755" s="193"/>
      <c r="J7755" s="197">
        <v>7753</v>
      </c>
      <c r="K7755" s="234"/>
      <c r="L7755" s="234"/>
      <c r="M7755" s="234"/>
      <c r="N7755" s="234"/>
      <c r="O7755" s="234"/>
      <c r="P7755" s="234"/>
      <c r="Q7755" s="7">
        <v>32898</v>
      </c>
      <c r="R7755" s="234">
        <v>0.30580400000000002</v>
      </c>
      <c r="S7755" s="234">
        <v>0.31026799999999999</v>
      </c>
      <c r="T7755" s="234">
        <v>0.30357099999999998</v>
      </c>
      <c r="U7755" s="234">
        <v>0.30468800000000001</v>
      </c>
      <c r="V7755" s="192">
        <v>0.24601899999999999</v>
      </c>
      <c r="W7755" s="234">
        <v>111540800</v>
      </c>
      <c r="X7755" s="194">
        <f t="shared" si="243"/>
        <v>3.6757806444242575E-3</v>
      </c>
      <c r="Y7755" s="193"/>
      <c r="Z7755" s="197">
        <v>7753</v>
      </c>
    </row>
    <row r="7756" spans="1:26" ht="14.4" x14ac:dyDescent="0.3">
      <c r="A7756" s="7">
        <v>32897</v>
      </c>
      <c r="B7756" s="191">
        <v>331.60998499999999</v>
      </c>
      <c r="C7756" s="191">
        <v>331.709991</v>
      </c>
      <c r="D7756" s="191">
        <v>324.17001299999998</v>
      </c>
      <c r="E7756" s="191">
        <v>330.26001000000002</v>
      </c>
      <c r="F7756" s="192">
        <v>330.26001000000002</v>
      </c>
      <c r="G7756" s="191">
        <v>207830000</v>
      </c>
      <c r="H7756" s="194">
        <f t="shared" si="242"/>
        <v>-4.0709721089971767E-3</v>
      </c>
      <c r="I7756" s="193"/>
      <c r="J7756" s="197">
        <v>7754</v>
      </c>
      <c r="K7756" s="234"/>
      <c r="L7756" s="234"/>
      <c r="M7756" s="234"/>
      <c r="N7756" s="234"/>
      <c r="O7756" s="234"/>
      <c r="P7756" s="234"/>
      <c r="Q7756" s="7">
        <v>32897</v>
      </c>
      <c r="R7756" s="234">
        <v>0.29017900000000002</v>
      </c>
      <c r="S7756" s="234">
        <v>0.30580400000000002</v>
      </c>
      <c r="T7756" s="234">
        <v>0.28794599999999998</v>
      </c>
      <c r="U7756" s="234">
        <v>0.30357099999999998</v>
      </c>
      <c r="V7756" s="192">
        <v>0.245118</v>
      </c>
      <c r="W7756" s="234">
        <v>169792000</v>
      </c>
      <c r="X7756" s="194">
        <f t="shared" si="243"/>
        <v>7.4060070032385787E-3</v>
      </c>
      <c r="Y7756" s="193"/>
      <c r="Z7756" s="197">
        <v>7754</v>
      </c>
    </row>
    <row r="7757" spans="1:26" ht="14.4" x14ac:dyDescent="0.3">
      <c r="A7757" s="7">
        <v>32896</v>
      </c>
      <c r="B7757" s="191">
        <v>330.38000499999998</v>
      </c>
      <c r="C7757" s="191">
        <v>332.76001000000002</v>
      </c>
      <c r="D7757" s="191">
        <v>328.67001299999998</v>
      </c>
      <c r="E7757" s="191">
        <v>331.60998499999999</v>
      </c>
      <c r="F7757" s="192">
        <v>331.60998499999999</v>
      </c>
      <c r="G7757" s="191">
        <v>179300000</v>
      </c>
      <c r="H7757" s="194">
        <f t="shared" si="242"/>
        <v>3.7229250601894383E-3</v>
      </c>
      <c r="I7757" s="193"/>
      <c r="J7757" s="197">
        <v>7755</v>
      </c>
      <c r="K7757" s="234"/>
      <c r="L7757" s="234"/>
      <c r="M7757" s="234"/>
      <c r="N7757" s="234"/>
      <c r="O7757" s="234"/>
      <c r="P7757" s="234"/>
      <c r="Q7757" s="7">
        <v>32896</v>
      </c>
      <c r="R7757" s="234">
        <v>0.30133900000000002</v>
      </c>
      <c r="S7757" s="234">
        <v>0.30580400000000002</v>
      </c>
      <c r="T7757" s="234">
        <v>0.29464299999999999</v>
      </c>
      <c r="U7757" s="234">
        <v>0.30133900000000002</v>
      </c>
      <c r="V7757" s="192">
        <v>0.243316</v>
      </c>
      <c r="W7757" s="234">
        <v>140873600</v>
      </c>
      <c r="X7757" s="194">
        <f t="shared" si="243"/>
        <v>1.5038942726866924E-2</v>
      </c>
      <c r="Y7757" s="193"/>
      <c r="Z7757" s="197">
        <v>7755</v>
      </c>
    </row>
    <row r="7758" spans="1:26" ht="14.4" x14ac:dyDescent="0.3">
      <c r="A7758" s="7">
        <v>32895</v>
      </c>
      <c r="B7758" s="191">
        <v>339.14001500000001</v>
      </c>
      <c r="C7758" s="191">
        <v>339.959991</v>
      </c>
      <c r="D7758" s="191">
        <v>330.27999899999998</v>
      </c>
      <c r="E7758" s="191">
        <v>330.38000499999998</v>
      </c>
      <c r="F7758" s="192">
        <v>330.38000499999998</v>
      </c>
      <c r="G7758" s="191">
        <v>148380000</v>
      </c>
      <c r="H7758" s="194">
        <f t="shared" si="242"/>
        <v>-2.5858732581903007E-2</v>
      </c>
      <c r="I7758" s="193"/>
      <c r="J7758" s="197">
        <v>7756</v>
      </c>
      <c r="K7758" s="234"/>
      <c r="L7758" s="234"/>
      <c r="M7758" s="234"/>
      <c r="N7758" s="234"/>
      <c r="O7758" s="234"/>
      <c r="P7758" s="234"/>
      <c r="Q7758" s="7">
        <v>32895</v>
      </c>
      <c r="R7758" s="234">
        <v>0.30357099999999998</v>
      </c>
      <c r="S7758" s="234">
        <v>0.30803599999999998</v>
      </c>
      <c r="T7758" s="234">
        <v>0.296875</v>
      </c>
      <c r="U7758" s="234">
        <v>0.296875</v>
      </c>
      <c r="V7758" s="192">
        <v>0.23971100000000001</v>
      </c>
      <c r="W7758" s="234">
        <v>145611200</v>
      </c>
      <c r="X7758" s="194">
        <f t="shared" si="243"/>
        <v>-2.9195690912036259E-2</v>
      </c>
      <c r="Y7758" s="193"/>
      <c r="Z7758" s="197">
        <v>7756</v>
      </c>
    </row>
    <row r="7759" spans="1:26" ht="14.4" x14ac:dyDescent="0.3">
      <c r="A7759" s="7">
        <v>32892</v>
      </c>
      <c r="B7759" s="191">
        <v>338.19000199999999</v>
      </c>
      <c r="C7759" s="191">
        <v>340.48001099999999</v>
      </c>
      <c r="D7759" s="191">
        <v>338.19000199999999</v>
      </c>
      <c r="E7759" s="191">
        <v>339.14999399999999</v>
      </c>
      <c r="F7759" s="192">
        <v>339.14999399999999</v>
      </c>
      <c r="G7759" s="191">
        <v>185590000</v>
      </c>
      <c r="H7759" s="194">
        <f t="shared" si="242"/>
        <v>2.8386173284921643E-3</v>
      </c>
      <c r="I7759" s="193"/>
      <c r="J7759" s="197">
        <v>7757</v>
      </c>
      <c r="K7759" s="234"/>
      <c r="L7759" s="234"/>
      <c r="M7759" s="234"/>
      <c r="N7759" s="234"/>
      <c r="O7759" s="234"/>
      <c r="P7759" s="234"/>
      <c r="Q7759" s="7">
        <v>32892</v>
      </c>
      <c r="R7759" s="234">
        <v>0.30133900000000002</v>
      </c>
      <c r="S7759" s="234">
        <v>0.30803599999999998</v>
      </c>
      <c r="T7759" s="234">
        <v>0.29910700000000001</v>
      </c>
      <c r="U7759" s="234">
        <v>0.30580400000000002</v>
      </c>
      <c r="V7759" s="192">
        <v>0.24692</v>
      </c>
      <c r="W7759" s="234">
        <v>265137600</v>
      </c>
      <c r="X7759" s="194">
        <f t="shared" si="243"/>
        <v>5.7912708919765389E-2</v>
      </c>
      <c r="Y7759" s="193"/>
      <c r="Z7759" s="197">
        <v>7757</v>
      </c>
    </row>
    <row r="7760" spans="1:26" ht="14.4" x14ac:dyDescent="0.3">
      <c r="A7760" s="7">
        <v>32891</v>
      </c>
      <c r="B7760" s="191">
        <v>337.39999399999999</v>
      </c>
      <c r="C7760" s="191">
        <v>338.38000499999998</v>
      </c>
      <c r="D7760" s="191">
        <v>333.98001099999999</v>
      </c>
      <c r="E7760" s="191">
        <v>338.19000199999999</v>
      </c>
      <c r="F7760" s="192">
        <v>338.19000199999999</v>
      </c>
      <c r="G7760" s="191">
        <v>178590000</v>
      </c>
      <c r="H7760" s="194">
        <f t="shared" si="242"/>
        <v>2.3414582514782152E-3</v>
      </c>
      <c r="I7760" s="193"/>
      <c r="J7760" s="197">
        <v>7758</v>
      </c>
      <c r="K7760" s="234"/>
      <c r="L7760" s="234"/>
      <c r="M7760" s="234"/>
      <c r="N7760" s="234"/>
      <c r="O7760" s="234"/>
      <c r="P7760" s="234"/>
      <c r="Q7760" s="7">
        <v>32891</v>
      </c>
      <c r="R7760" s="234">
        <v>0.29464299999999999</v>
      </c>
      <c r="S7760" s="234">
        <v>0.29910700000000001</v>
      </c>
      <c r="T7760" s="234">
        <v>0.28794599999999998</v>
      </c>
      <c r="U7760" s="234">
        <v>0.28906300000000001</v>
      </c>
      <c r="V7760" s="192">
        <v>0.233403</v>
      </c>
      <c r="W7760" s="234">
        <v>273291200</v>
      </c>
      <c r="X7760" s="194">
        <f t="shared" si="243"/>
        <v>-2.6315021004459569E-2</v>
      </c>
      <c r="Y7760" s="193"/>
      <c r="Z7760" s="197">
        <v>7758</v>
      </c>
    </row>
    <row r="7761" spans="1:26" ht="14.4" x14ac:dyDescent="0.3">
      <c r="A7761" s="7">
        <v>32890</v>
      </c>
      <c r="B7761" s="191">
        <v>340.76998900000001</v>
      </c>
      <c r="C7761" s="191">
        <v>342.01001000000002</v>
      </c>
      <c r="D7761" s="191">
        <v>336.26001000000002</v>
      </c>
      <c r="E7761" s="191">
        <v>337.39999399999999</v>
      </c>
      <c r="F7761" s="192">
        <v>337.39999399999999</v>
      </c>
      <c r="G7761" s="191">
        <v>170470000</v>
      </c>
      <c r="H7761" s="194">
        <f t="shared" si="242"/>
        <v>-9.8312721936904112E-3</v>
      </c>
      <c r="I7761" s="193"/>
      <c r="J7761" s="197">
        <v>7759</v>
      </c>
      <c r="K7761" s="234"/>
      <c r="L7761" s="234"/>
      <c r="M7761" s="234"/>
      <c r="N7761" s="234"/>
      <c r="O7761" s="234"/>
      <c r="P7761" s="234"/>
      <c r="Q7761" s="7">
        <v>32890</v>
      </c>
      <c r="R7761" s="234">
        <v>0.31026799999999999</v>
      </c>
      <c r="S7761" s="234">
        <v>0.31026799999999999</v>
      </c>
      <c r="T7761" s="234">
        <v>0.29464299999999999</v>
      </c>
      <c r="U7761" s="234">
        <v>0.296875</v>
      </c>
      <c r="V7761" s="192">
        <v>0.23971100000000001</v>
      </c>
      <c r="W7761" s="234">
        <v>197299200</v>
      </c>
      <c r="X7761" s="194">
        <f t="shared" si="243"/>
        <v>-4.6594226531862161E-2</v>
      </c>
      <c r="Y7761" s="193"/>
      <c r="Z7761" s="197">
        <v>7759</v>
      </c>
    </row>
    <row r="7762" spans="1:26" ht="14.4" x14ac:dyDescent="0.3">
      <c r="A7762" s="7">
        <v>32889</v>
      </c>
      <c r="B7762" s="191">
        <v>337</v>
      </c>
      <c r="C7762" s="191">
        <v>340.75</v>
      </c>
      <c r="D7762" s="191">
        <v>333.36999500000002</v>
      </c>
      <c r="E7762" s="191">
        <v>340.75</v>
      </c>
      <c r="F7762" s="192">
        <v>340.75</v>
      </c>
      <c r="G7762" s="191">
        <v>186070000</v>
      </c>
      <c r="H7762" s="194">
        <f t="shared" si="242"/>
        <v>1.112759643916914E-2</v>
      </c>
      <c r="I7762" s="193"/>
      <c r="J7762" s="197">
        <v>7760</v>
      </c>
      <c r="K7762" s="234"/>
      <c r="L7762" s="234"/>
      <c r="M7762" s="234"/>
      <c r="N7762" s="234"/>
      <c r="O7762" s="234"/>
      <c r="P7762" s="234"/>
      <c r="Q7762" s="7">
        <v>32889</v>
      </c>
      <c r="R7762" s="234">
        <v>0.29910700000000001</v>
      </c>
      <c r="S7762" s="234">
        <v>0.3125</v>
      </c>
      <c r="T7762" s="234">
        <v>0.29241099999999998</v>
      </c>
      <c r="U7762" s="234">
        <v>0.31138399999999999</v>
      </c>
      <c r="V7762" s="192">
        <v>0.25142599999999998</v>
      </c>
      <c r="W7762" s="234">
        <v>214244800</v>
      </c>
      <c r="X7762" s="194">
        <f t="shared" si="243"/>
        <v>1.8248825530536136E-2</v>
      </c>
      <c r="Y7762" s="193"/>
      <c r="Z7762" s="197">
        <v>7760</v>
      </c>
    </row>
    <row r="7763" spans="1:26" ht="14.4" x14ac:dyDescent="0.3">
      <c r="A7763" s="7">
        <v>32888</v>
      </c>
      <c r="B7763" s="191">
        <v>339.92999300000002</v>
      </c>
      <c r="C7763" s="191">
        <v>339.94000199999999</v>
      </c>
      <c r="D7763" s="191">
        <v>336.57000699999998</v>
      </c>
      <c r="E7763" s="191">
        <v>337</v>
      </c>
      <c r="F7763" s="192">
        <v>337</v>
      </c>
      <c r="G7763" s="191">
        <v>140590000</v>
      </c>
      <c r="H7763" s="194">
        <f t="shared" si="242"/>
        <v>-8.6194012306528775E-3</v>
      </c>
      <c r="I7763" s="193"/>
      <c r="J7763" s="197">
        <v>7761</v>
      </c>
      <c r="K7763" s="234"/>
      <c r="L7763" s="234"/>
      <c r="M7763" s="234"/>
      <c r="N7763" s="234"/>
      <c r="O7763" s="234"/>
      <c r="P7763" s="234"/>
      <c r="Q7763" s="7">
        <v>32888</v>
      </c>
      <c r="R7763" s="234">
        <v>0.30803599999999998</v>
      </c>
      <c r="S7763" s="234">
        <v>0.31919599999999998</v>
      </c>
      <c r="T7763" s="234">
        <v>0.30580400000000002</v>
      </c>
      <c r="U7763" s="234">
        <v>0.30580400000000002</v>
      </c>
      <c r="V7763" s="192">
        <v>0.24692</v>
      </c>
      <c r="W7763" s="234">
        <v>161739200</v>
      </c>
      <c r="X7763" s="194">
        <f t="shared" si="243"/>
        <v>-7.2490280352038175E-3</v>
      </c>
      <c r="Y7763" s="193"/>
      <c r="Z7763" s="197">
        <v>7761</v>
      </c>
    </row>
    <row r="7764" spans="1:26" ht="14.4" x14ac:dyDescent="0.3">
      <c r="A7764" s="7">
        <v>32885</v>
      </c>
      <c r="B7764" s="191">
        <v>348.52999899999998</v>
      </c>
      <c r="C7764" s="191">
        <v>348.52999899999998</v>
      </c>
      <c r="D7764" s="191">
        <v>339.48998999999998</v>
      </c>
      <c r="E7764" s="191">
        <v>339.92999300000002</v>
      </c>
      <c r="F7764" s="192">
        <v>339.92999300000002</v>
      </c>
      <c r="G7764" s="191">
        <v>183880000</v>
      </c>
      <c r="H7764" s="194">
        <f t="shared" si="242"/>
        <v>-2.4675081125512963E-2</v>
      </c>
      <c r="I7764" s="193"/>
      <c r="J7764" s="197">
        <v>7762</v>
      </c>
      <c r="K7764" s="234"/>
      <c r="L7764" s="234"/>
      <c r="M7764" s="234"/>
      <c r="N7764" s="234"/>
      <c r="O7764" s="234"/>
      <c r="P7764" s="234"/>
      <c r="Q7764" s="7">
        <v>32885</v>
      </c>
      <c r="R7764" s="234">
        <v>0.30580400000000002</v>
      </c>
      <c r="S7764" s="234">
        <v>0.31026799999999999</v>
      </c>
      <c r="T7764" s="234">
        <v>0.30133900000000002</v>
      </c>
      <c r="U7764" s="234">
        <v>0.30803599999999998</v>
      </c>
      <c r="V7764" s="192">
        <v>0.248723</v>
      </c>
      <c r="W7764" s="234">
        <v>171897600</v>
      </c>
      <c r="X7764" s="194">
        <f t="shared" si="243"/>
        <v>0</v>
      </c>
      <c r="Y7764" s="193"/>
      <c r="Z7764" s="197">
        <v>7762</v>
      </c>
    </row>
    <row r="7765" spans="1:26" ht="14.4" x14ac:dyDescent="0.3">
      <c r="A7765" s="7">
        <v>32884</v>
      </c>
      <c r="B7765" s="191">
        <v>347.30999800000001</v>
      </c>
      <c r="C7765" s="191">
        <v>350.14001500000001</v>
      </c>
      <c r="D7765" s="191">
        <v>347.30999800000001</v>
      </c>
      <c r="E7765" s="191">
        <v>348.52999899999998</v>
      </c>
      <c r="F7765" s="192">
        <v>348.52999899999998</v>
      </c>
      <c r="G7765" s="191">
        <v>154390000</v>
      </c>
      <c r="H7765" s="194">
        <f t="shared" si="242"/>
        <v>3.5127148859099874E-3</v>
      </c>
      <c r="I7765" s="193"/>
      <c r="J7765" s="197">
        <v>7763</v>
      </c>
      <c r="K7765" s="234"/>
      <c r="L7765" s="234"/>
      <c r="M7765" s="234"/>
      <c r="N7765" s="234"/>
      <c r="O7765" s="234"/>
      <c r="P7765" s="234"/>
      <c r="Q7765" s="7">
        <v>32884</v>
      </c>
      <c r="R7765" s="234">
        <v>0.32366099999999998</v>
      </c>
      <c r="S7765" s="234">
        <v>0.32366099999999998</v>
      </c>
      <c r="T7765" s="234">
        <v>0.30803599999999998</v>
      </c>
      <c r="U7765" s="234">
        <v>0.30803599999999998</v>
      </c>
      <c r="V7765" s="192">
        <v>0.248723</v>
      </c>
      <c r="W7765" s="234">
        <v>211052800</v>
      </c>
      <c r="X7765" s="194">
        <f t="shared" si="243"/>
        <v>-4.1666506124367689E-2</v>
      </c>
      <c r="Y7765" s="193"/>
      <c r="Z7765" s="197">
        <v>7763</v>
      </c>
    </row>
    <row r="7766" spans="1:26" ht="14.4" x14ac:dyDescent="0.3">
      <c r="A7766" s="7">
        <v>32883</v>
      </c>
      <c r="B7766" s="191">
        <v>349.61999500000002</v>
      </c>
      <c r="C7766" s="191">
        <v>349.61999500000002</v>
      </c>
      <c r="D7766" s="191">
        <v>344.32000699999998</v>
      </c>
      <c r="E7766" s="191">
        <v>347.30999800000001</v>
      </c>
      <c r="F7766" s="192">
        <v>347.30999800000001</v>
      </c>
      <c r="G7766" s="191">
        <v>175990000</v>
      </c>
      <c r="H7766" s="194">
        <f t="shared" si="242"/>
        <v>-6.6071650164059113E-3</v>
      </c>
      <c r="I7766" s="193"/>
      <c r="J7766" s="197">
        <v>7764</v>
      </c>
      <c r="K7766" s="234"/>
      <c r="L7766" s="234"/>
      <c r="M7766" s="234"/>
      <c r="N7766" s="234"/>
      <c r="O7766" s="234"/>
      <c r="P7766" s="234"/>
      <c r="Q7766" s="7">
        <v>32883</v>
      </c>
      <c r="R7766" s="234">
        <v>0.33593800000000001</v>
      </c>
      <c r="S7766" s="234">
        <v>0.33593800000000001</v>
      </c>
      <c r="T7766" s="234">
        <v>0.31919599999999998</v>
      </c>
      <c r="U7766" s="234">
        <v>0.32142900000000002</v>
      </c>
      <c r="V7766" s="192">
        <v>0.25953700000000002</v>
      </c>
      <c r="W7766" s="234">
        <v>199718400</v>
      </c>
      <c r="X7766" s="194">
        <f t="shared" si="243"/>
        <v>-4.3188621650715853E-2</v>
      </c>
      <c r="Y7766" s="193"/>
      <c r="Z7766" s="197">
        <v>7764</v>
      </c>
    </row>
    <row r="7767" spans="1:26" ht="14.4" x14ac:dyDescent="0.3">
      <c r="A7767" s="7">
        <v>32882</v>
      </c>
      <c r="B7767" s="191">
        <v>353.82998700000002</v>
      </c>
      <c r="C7767" s="191">
        <v>354.17001299999998</v>
      </c>
      <c r="D7767" s="191">
        <v>349.60998499999999</v>
      </c>
      <c r="E7767" s="191">
        <v>349.61999500000002</v>
      </c>
      <c r="F7767" s="192">
        <v>349.61999500000002</v>
      </c>
      <c r="G7767" s="191">
        <v>155210000</v>
      </c>
      <c r="H7767" s="194">
        <f t="shared" si="242"/>
        <v>-1.1786692370953812E-2</v>
      </c>
      <c r="I7767" s="193"/>
      <c r="J7767" s="197">
        <v>7765</v>
      </c>
      <c r="K7767" s="234"/>
      <c r="L7767" s="234"/>
      <c r="M7767" s="234"/>
      <c r="N7767" s="234"/>
      <c r="O7767" s="234"/>
      <c r="P7767" s="234"/>
      <c r="Q7767" s="7">
        <v>32882</v>
      </c>
      <c r="R7767" s="234">
        <v>0.33928599999999998</v>
      </c>
      <c r="S7767" s="234">
        <v>0.33928599999999998</v>
      </c>
      <c r="T7767" s="234">
        <v>0.33035700000000001</v>
      </c>
      <c r="U7767" s="234">
        <v>0.33593800000000001</v>
      </c>
      <c r="V7767" s="192">
        <v>0.27125199999999999</v>
      </c>
      <c r="W7767" s="234">
        <v>86139200</v>
      </c>
      <c r="X7767" s="194">
        <f t="shared" si="243"/>
        <v>-9.8665839280174146E-3</v>
      </c>
      <c r="Y7767" s="193"/>
      <c r="Z7767" s="197">
        <v>7765</v>
      </c>
    </row>
    <row r="7768" spans="1:26" ht="14.4" x14ac:dyDescent="0.3">
      <c r="A7768" s="7">
        <v>32881</v>
      </c>
      <c r="B7768" s="191">
        <v>352.20001200000002</v>
      </c>
      <c r="C7768" s="191">
        <v>354.23998999999998</v>
      </c>
      <c r="D7768" s="191">
        <v>350.540009</v>
      </c>
      <c r="E7768" s="191">
        <v>353.790009</v>
      </c>
      <c r="F7768" s="192">
        <v>353.790009</v>
      </c>
      <c r="G7768" s="191">
        <v>140110000</v>
      </c>
      <c r="H7768" s="194">
        <f t="shared" si="242"/>
        <v>4.5144717371559387E-3</v>
      </c>
      <c r="I7768" s="193"/>
      <c r="J7768" s="197">
        <v>7766</v>
      </c>
      <c r="K7768" s="234"/>
      <c r="L7768" s="234"/>
      <c r="M7768" s="234"/>
      <c r="N7768" s="234"/>
      <c r="O7768" s="234"/>
      <c r="P7768" s="234"/>
      <c r="Q7768" s="7">
        <v>32881</v>
      </c>
      <c r="R7768" s="234">
        <v>0.33482099999999998</v>
      </c>
      <c r="S7768" s="234">
        <v>0.33928599999999998</v>
      </c>
      <c r="T7768" s="234">
        <v>0.33035700000000001</v>
      </c>
      <c r="U7768" s="234">
        <v>0.33928599999999998</v>
      </c>
      <c r="V7768" s="192">
        <v>0.273955</v>
      </c>
      <c r="W7768" s="234">
        <v>101572800</v>
      </c>
      <c r="X7768" s="194">
        <f t="shared" si="243"/>
        <v>6.6212755325130565E-3</v>
      </c>
      <c r="Y7768" s="193"/>
      <c r="Z7768" s="197">
        <v>7766</v>
      </c>
    </row>
    <row r="7769" spans="1:26" ht="14.4" x14ac:dyDescent="0.3">
      <c r="A7769" s="7">
        <v>32878</v>
      </c>
      <c r="B7769" s="191">
        <v>355.67001299999998</v>
      </c>
      <c r="C7769" s="191">
        <v>355.67001299999998</v>
      </c>
      <c r="D7769" s="191">
        <v>351.35000600000001</v>
      </c>
      <c r="E7769" s="191">
        <v>352.20001200000002</v>
      </c>
      <c r="F7769" s="192">
        <v>352.20001200000002</v>
      </c>
      <c r="G7769" s="191">
        <v>158530000</v>
      </c>
      <c r="H7769" s="194">
        <f t="shared" si="242"/>
        <v>-9.7562371669493771E-3</v>
      </c>
      <c r="I7769" s="193"/>
      <c r="J7769" s="197">
        <v>7767</v>
      </c>
      <c r="K7769" s="234"/>
      <c r="L7769" s="234"/>
      <c r="M7769" s="234"/>
      <c r="N7769" s="234"/>
      <c r="O7769" s="234"/>
      <c r="P7769" s="234"/>
      <c r="Q7769" s="7">
        <v>32878</v>
      </c>
      <c r="R7769" s="234">
        <v>0.33705400000000002</v>
      </c>
      <c r="S7769" s="234">
        <v>0.34151799999999999</v>
      </c>
      <c r="T7769" s="234">
        <v>0.33035700000000001</v>
      </c>
      <c r="U7769" s="234">
        <v>0.33705400000000002</v>
      </c>
      <c r="V7769" s="192">
        <v>0.27215299999999998</v>
      </c>
      <c r="W7769" s="234">
        <v>123312000</v>
      </c>
      <c r="X7769" s="194">
        <f t="shared" si="243"/>
        <v>3.3216344948608129E-3</v>
      </c>
      <c r="Y7769" s="193"/>
      <c r="Z7769" s="197">
        <v>7767</v>
      </c>
    </row>
    <row r="7770" spans="1:26" ht="14.4" x14ac:dyDescent="0.3">
      <c r="A7770" s="7">
        <v>32877</v>
      </c>
      <c r="B7770" s="191">
        <v>358.76001000000002</v>
      </c>
      <c r="C7770" s="191">
        <v>358.76001000000002</v>
      </c>
      <c r="D7770" s="191">
        <v>352.89001500000001</v>
      </c>
      <c r="E7770" s="191">
        <v>355.67001299999998</v>
      </c>
      <c r="F7770" s="192">
        <v>355.67001299999998</v>
      </c>
      <c r="G7770" s="191">
        <v>177000000</v>
      </c>
      <c r="H7770" s="194">
        <f t="shared" si="242"/>
        <v>-8.612991732272611E-3</v>
      </c>
      <c r="I7770" s="193"/>
      <c r="J7770" s="197">
        <v>7768</v>
      </c>
      <c r="K7770" s="234"/>
      <c r="L7770" s="234"/>
      <c r="M7770" s="234"/>
      <c r="N7770" s="234"/>
      <c r="O7770" s="234"/>
      <c r="P7770" s="234"/>
      <c r="Q7770" s="7">
        <v>32877</v>
      </c>
      <c r="R7770" s="234">
        <v>0.34151799999999999</v>
      </c>
      <c r="S7770" s="234">
        <v>0.34598200000000001</v>
      </c>
      <c r="T7770" s="234">
        <v>0.33258900000000002</v>
      </c>
      <c r="U7770" s="234">
        <v>0.33593800000000001</v>
      </c>
      <c r="V7770" s="192">
        <v>0.27125199999999999</v>
      </c>
      <c r="W7770" s="234">
        <v>221513600</v>
      </c>
      <c r="X7770" s="194">
        <f t="shared" si="243"/>
        <v>3.3327045211594747E-3</v>
      </c>
      <c r="Y7770" s="193"/>
      <c r="Z7770" s="197">
        <v>7768</v>
      </c>
    </row>
    <row r="7771" spans="1:26" ht="14.4" x14ac:dyDescent="0.3">
      <c r="A7771" s="7">
        <v>32876</v>
      </c>
      <c r="B7771" s="191">
        <v>359.69000199999999</v>
      </c>
      <c r="C7771" s="191">
        <v>360.58999599999999</v>
      </c>
      <c r="D7771" s="191">
        <v>357.89001500000001</v>
      </c>
      <c r="E7771" s="191">
        <v>358.76001000000002</v>
      </c>
      <c r="F7771" s="192">
        <v>358.76001000000002</v>
      </c>
      <c r="G7771" s="191">
        <v>192330000</v>
      </c>
      <c r="H7771" s="194">
        <f t="shared" si="242"/>
        <v>-2.5855375318437966E-3</v>
      </c>
      <c r="I7771" s="193"/>
      <c r="J7771" s="197">
        <v>7769</v>
      </c>
      <c r="K7771" s="234"/>
      <c r="L7771" s="234"/>
      <c r="M7771" s="234"/>
      <c r="N7771" s="234"/>
      <c r="O7771" s="234"/>
      <c r="P7771" s="234"/>
      <c r="Q7771" s="7">
        <v>32876</v>
      </c>
      <c r="R7771" s="234">
        <v>0.33928599999999998</v>
      </c>
      <c r="S7771" s="234">
        <v>0.33928599999999998</v>
      </c>
      <c r="T7771" s="234">
        <v>0.33482099999999998</v>
      </c>
      <c r="U7771" s="234">
        <v>0.33482099999999998</v>
      </c>
      <c r="V7771" s="192">
        <v>0.27035100000000001</v>
      </c>
      <c r="W7771" s="234">
        <v>207995200</v>
      </c>
      <c r="X7771" s="194">
        <f t="shared" si="243"/>
        <v>6.7138835515438543E-3</v>
      </c>
      <c r="Y7771" s="193"/>
      <c r="Z7771" s="197">
        <v>7769</v>
      </c>
    </row>
    <row r="7772" spans="1:26" ht="14.4" x14ac:dyDescent="0.3">
      <c r="A7772" s="7">
        <v>32875</v>
      </c>
      <c r="B7772" s="191">
        <v>353.39999399999999</v>
      </c>
      <c r="C7772" s="191">
        <v>359.69000199999999</v>
      </c>
      <c r="D7772" s="191">
        <v>351.98001099999999</v>
      </c>
      <c r="E7772" s="191">
        <v>359.69000199999999</v>
      </c>
      <c r="F7772" s="192">
        <v>359.69000199999999</v>
      </c>
      <c r="G7772" s="191">
        <v>162070000</v>
      </c>
      <c r="H7772" s="195" t="e">
        <f t="shared" si="242"/>
        <v>#DIV/0!</v>
      </c>
      <c r="I7772" s="188" t="s">
        <v>260</v>
      </c>
      <c r="J7772" s="234"/>
      <c r="K7772" s="234"/>
      <c r="L7772" s="234"/>
      <c r="M7772" s="234"/>
      <c r="N7772" s="234"/>
      <c r="O7772" s="234"/>
      <c r="P7772" s="234"/>
      <c r="Q7772" s="7">
        <v>32875</v>
      </c>
      <c r="R7772" s="234">
        <v>0.31473200000000001</v>
      </c>
      <c r="S7772" s="234">
        <v>0.33482099999999998</v>
      </c>
      <c r="T7772" s="234">
        <v>0.3125</v>
      </c>
      <c r="U7772" s="234">
        <v>0.33258900000000002</v>
      </c>
      <c r="V7772" s="192">
        <v>0.26854800000000001</v>
      </c>
      <c r="W7772" s="234">
        <v>183198400</v>
      </c>
      <c r="X7772" s="181" t="s">
        <v>260</v>
      </c>
      <c r="Y7772" s="188" t="s">
        <v>260</v>
      </c>
      <c r="Z7772" s="234"/>
    </row>
  </sheetData>
  <autoFilter ref="A2:H2"/>
  <mergeCells count="6">
    <mergeCell ref="Z1:Z2"/>
    <mergeCell ref="A1:H1"/>
    <mergeCell ref="J1:J2"/>
    <mergeCell ref="L3:O3"/>
    <mergeCell ref="L14:O14"/>
    <mergeCell ref="Q1:X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B1old</vt:lpstr>
      <vt:lpstr>B2old</vt:lpstr>
      <vt:lpstr>B3old</vt:lpstr>
      <vt:lpstr>B4old</vt:lpstr>
      <vt:lpstr>B5old</vt:lpstr>
      <vt:lpstr>B6old</vt:lpstr>
      <vt:lpstr>B6aold</vt:lpstr>
      <vt:lpstr>T1</vt:lpstr>
      <vt:lpstr>T1A</vt:lpstr>
      <vt:lpstr>Task_1</vt:lpstr>
      <vt:lpstr>T2</vt:lpstr>
      <vt:lpstr>T2A</vt:lpstr>
      <vt:lpstr>T3A slide 14</vt:lpstr>
      <vt:lpstr>T4</vt:lpstr>
      <vt:lpstr>T4A</vt:lpstr>
      <vt:lpstr>T5</vt:lpstr>
      <vt:lpstr>T5A</vt:lpstr>
      <vt:lpstr>T6</vt:lpstr>
      <vt:lpstr>T6A</vt:lpstr>
      <vt:lpstr>T8</vt:lpstr>
      <vt:lpstr>T8A</vt:lpstr>
      <vt:lpstr>T9</vt:lpstr>
      <vt:lpstr>T9A</vt:lpstr>
      <vt:lpstr>NP VAR CVAR</vt:lpstr>
      <vt:lpstr>VaR Monte Carlo</vt:lpstr>
      <vt:lpstr>B6</vt:lpstr>
      <vt:lpstr>B total</vt:lpstr>
      <vt:lpstr>Fwd rate</vt:lpstr>
      <vt:lpstr>VaR (III)</vt:lpstr>
      <vt:lpstr>JJ1</vt:lpstr>
      <vt:lpstr>VaR inv</vt:lpstr>
      <vt:lpstr>B6old!OLE_LINK1</vt:lpstr>
      <vt:lpstr>RozsahHlavicekSouboruu</vt:lpstr>
    </vt:vector>
  </TitlesOfParts>
  <Manager/>
  <Company>ČSOB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Teplý</dc:creator>
  <cp:keywords/>
  <dc:description/>
  <cp:lastModifiedBy>cnb</cp:lastModifiedBy>
  <cp:revision/>
  <dcterms:created xsi:type="dcterms:W3CDTF">2005-12-20T18:51:56Z</dcterms:created>
  <dcterms:modified xsi:type="dcterms:W3CDTF">2021-04-22T14:15:09Z</dcterms:modified>
  <cp:category/>
  <cp:contentStatus/>
</cp:coreProperties>
</file>